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comments10.xml" ContentType="application/vnd.openxmlformats-officedocument.spreadsheetml.comments+xml"/>
  <Override PartName="/xl/vbaProject.bin" ContentType="application/vnd.ms-office.vbaProject"/>
  <Override PartName="/xl/styles.xml" ContentType="application/vnd.openxmlformats-officedocument.spreadsheetml.styles+xml"/>
  <Override PartName="/xl/workbook.xml" ContentType="application/vnd.ms-excel.sheet.macroEnabled.main+xml"/>
  <Override PartName="/xl/drawings/drawing13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3.xml" ContentType="application/vnd.openxmlformats-officedocument.drawing+xml"/>
  <Override PartName="/xl/drawings/vmlDrawing4.vml" ContentType="application/vnd.openxmlformats-officedocument.vmlDrawing"/>
  <Override PartName="/xl/drawings/drawing2.xml" ContentType="application/vnd.openxmlformats-officedocument.drawing+xml"/>
  <Override PartName="/xl/drawings/vmlDrawing1.vml" ContentType="application/vnd.openxmlformats-officedocument.vmlDrawing"/>
  <Override PartName="/xl/drawings/drawing4.xml" ContentType="application/vnd.openxmlformats-officedocument.drawing+xml"/>
  <Override PartName="/xl/drawings/vmlDrawing3.vml" ContentType="application/vnd.openxmlformats-officedocument.vmlDrawing"/>
  <Override PartName="/xl/drawings/drawing1.xml" ContentType="application/vnd.openxmlformats-officedocument.drawing+xml"/>
  <Override PartName="/xl/drawings/drawing5.xml" ContentType="application/vnd.openxmlformats-officedocument.drawing+xml"/>
  <Override PartName="/xl/drawings/vmlDrawing2.vml" ContentType="application/vnd.openxmlformats-officedocument.vmlDrawing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worksheets/_rels/sheet11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1.xml.rels" ContentType="application/vnd.openxmlformats-package.relationships+xml"/>
  <Override PartName="/xl/worksheets/_rels/sheet12.xml.rels" ContentType="application/vnd.openxmlformats-package.relationships+xml"/>
  <Override PartName="/xl/worksheets/_rels/sheet8.xml.rels" ContentType="application/vnd.openxmlformats-package.relationships+xml"/>
  <Override PartName="/xl/worksheets/_rels/sheet13.xml.rels" ContentType="application/vnd.openxmlformats-package.relationships+xml"/>
  <Override PartName="/xl/worksheets/_rels/sheet2.xml.rels" ContentType="application/vnd.openxmlformats-package.relationships+xml"/>
  <Override PartName="/xl/worksheets/_rels/sheet9.xml.rels" ContentType="application/vnd.openxmlformats-package.relationships+xml"/>
  <Override PartName="/xl/worksheets/_rels/sheet10.xml.rels" ContentType="application/vnd.openxmlformats-package.relationships+xml"/>
  <Override PartName="/xl/worksheets/sheet13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9.xml" ContentType="application/vnd.openxmlformats-officedocument.spreadsheetml.worksheet+xml"/>
  <Override PartName="/xl/tables/table2.xml" ContentType="application/vnd.openxmlformats-officedocument.spreadsheetml.table+xml"/>
  <Override PartName="/xl/tables/table1.xml" ContentType="application/vnd.openxmlformats-officedocument.spreadsheetml.table+xml"/>
  <Override PartName="/xl/sharedStrings.xml" ContentType="application/vnd.openxmlformats-officedocument.spreadsheetml.sharedStrings+xml"/>
  <Override PartName="/xl/comments9.xml" ContentType="application/vnd.openxmlformats-officedocument.spreadsheetml.comments+xml"/>
  <Override PartName="/xl/comments8.xml" ContentType="application/vnd.openxmlformats-officedocument.spreadsheetml.comment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93" firstSheet="0" activeTab="6"/>
  </bookViews>
  <sheets>
    <sheet name="Explications" sheetId="1" state="visible" r:id="rId3"/>
    <sheet name="Pilotes" sheetId="2" state="visible" r:id="rId4"/>
    <sheet name="Equipes" sheetId="3" state="visible" r:id="rId5"/>
    <sheet name="Impression Concurrents DC" sheetId="4" state="visible" r:id="rId6"/>
    <sheet name="Chronos (M1..M20)" sheetId="5" state="visible" r:id="rId7"/>
    <sheet name="Chronos (M21..M40)" sheetId="6" state="visible" r:id="rId8"/>
    <sheet name="Classement Général" sheetId="7" state="visible" r:id="rId9"/>
    <sheet name="Classement Equipe" sheetId="8" state="visible" r:id="rId10"/>
    <sheet name="Tirage au Sort" sheetId="9" state="visible" r:id="rId11"/>
    <sheet name="Calculs (M1..M20)" sheetId="10" state="visible" r:id="rId12"/>
    <sheet name="Calculs (M21..M40)" sheetId="11" state="visible" r:id="rId13"/>
    <sheet name="Feuil1" sheetId="12" state="visible" r:id="rId14"/>
    <sheet name="Feuil2" sheetId="13" state="visible" r:id="rId15"/>
  </sheets>
  <definedNames>
    <definedName function="false" hidden="false" localSheetId="9" name="_xlnm.Print_Area" vbProcedure="false">'Calculs (M1..M20)'!$A$1:$J$113</definedName>
    <definedName function="false" hidden="false" localSheetId="9" name="_xlnm.Print_Titles" vbProcedure="false">'Calculs (M1..M20)'!$1:$13</definedName>
    <definedName function="false" hidden="false" localSheetId="10" name="_xlnm.Print_Area" vbProcedure="false">'Calculs (M21..M40)'!$A:$H</definedName>
    <definedName function="false" hidden="false" localSheetId="10" name="_xlnm.Print_Titles" vbProcedure="false">'Calculs (M21..M40)'!$1:$13</definedName>
    <definedName function="false" hidden="true" localSheetId="11" name="_xlnm._FilterDatabase" vbProcedure="false">Feuil1!$A$2:$I$2</definedName>
    <definedName function="false" hidden="true" localSheetId="12" name="_xlnm._FilterDatabase" vbProcedure="false">Feuil2!$A$2:$I$2</definedName>
    <definedName function="false" hidden="false" localSheetId="3" name="_xlnm.Print_Area" vbProcedure="false">'Impression Concurrents DC'!$B$1:$N$108</definedName>
    <definedName function="false" hidden="false" localSheetId="3" name="_xlnm.Print_Titles" vbProcedure="false">'Impression Concurrents DC'!$1:$8</definedName>
    <definedName function="false" hidden="true" localSheetId="3" name="_xlnm._FilterDatabase" vbProcedure="false">'Impression Concurrents DC'!$B$8:$E$108</definedName>
    <definedName function="false" hidden="true" localSheetId="1" name="_xlnm._FilterDatabase" vbProcedure="false">Pilotes!$B$10:$W$110</definedName>
    <definedName function="false" hidden="false" name="BESTTIMES" vbProcedure="false">'Calculs (M1..M20)'!$EC$1:$EF$10</definedName>
    <definedName function="false" hidden="false" name="ClassEvo" vbProcedure="false">'Classement Général'!$AV$10:$CN$110</definedName>
    <definedName function="false" hidden="false" name="LSTCourreur" vbProcedure="false">Pilotes!$D$9:$O$32</definedName>
    <definedName function="false" hidden="false" name="NbTotManche" vbProcedure="false">'Calculs (M21..M40)'!$EE$2</definedName>
    <definedName function="false" hidden="false" name="testcoureurs_1" vbProcedure="false">Pilotes!$D$14:$N$32</definedName>
    <definedName function="false" hidden="false" name="testcoureurs_1_1" vbProcedure="false">Pilotes!$C$10:$O$29</definedName>
    <definedName function="false" hidden="false" name="_TM1" vbProcedure="false">'Calculs (M1..M20)'!$M$9:$N$12</definedName>
    <definedName function="false" hidden="false" name="_TM10" vbProcedure="false">'Calculs (M1..M20)'!$BJ$9:$BK$12</definedName>
    <definedName function="false" hidden="false" name="_TM11" vbProcedure="false">'Calculs (M1..M20)'!$BP$9:$BQ$12</definedName>
    <definedName function="false" hidden="false" name="_TM12" vbProcedure="false">'Calculs (M1..M20)'!$BU$9:$BV$12</definedName>
    <definedName function="false" hidden="false" name="_TM13" vbProcedure="false">'Calculs (M1..M20)'!$CA$9:$CB$12</definedName>
    <definedName function="false" hidden="false" name="_TM14" vbProcedure="false">'Calculs (M1..M20)'!$CF$9:$CG$12</definedName>
    <definedName function="false" hidden="false" name="_TM15" vbProcedure="false">'Calculs (M1..M20)'!$CL$9:$CM$12</definedName>
    <definedName function="false" hidden="false" name="_TM16" vbProcedure="false">'Calculs (M1..M20)'!$CQ$9:$CR$12</definedName>
    <definedName function="false" hidden="false" name="_TM17" vbProcedure="false">'Calculs (M1..M20)'!$CW$9:$CX$12</definedName>
    <definedName function="false" hidden="false" name="_TM18" vbProcedure="false">'Calculs (M1..M20)'!$DB$9:$DC$12</definedName>
    <definedName function="false" hidden="false" name="_TM19" vbProcedure="false">'Calculs (M1..M20)'!$DH$9:$DI$12</definedName>
    <definedName function="false" hidden="false" name="_TM2" vbProcedure="false">'Calculs (M1..M20)'!$R$9:$S$12</definedName>
    <definedName function="false" hidden="false" name="_TM20" vbProcedure="false">'Calculs (M1..M20)'!$DM$9:$DN$12</definedName>
    <definedName function="false" hidden="false" name="_TM21" vbProcedure="false">'Calculs (M21..M40)'!$K$9:$L$12</definedName>
    <definedName function="false" hidden="false" name="_TM22" vbProcedure="false">'Calculs (M21..M40)'!$P$9:$Q$12</definedName>
    <definedName function="false" hidden="false" name="_TM23" vbProcedure="false">'Calculs (M21..M40)'!$V$9:$W$12</definedName>
    <definedName function="false" hidden="false" name="_TM24" vbProcedure="false">'Calculs (M21..M40)'!$AA$9:$AB$12</definedName>
    <definedName function="false" hidden="false" name="_TM25" vbProcedure="false">'Calculs (M21..M40)'!$AG$9:$AH$12</definedName>
    <definedName function="false" hidden="false" name="_TM26" vbProcedure="false">'Calculs (M21..M40)'!$AL$9:$AM$12</definedName>
    <definedName function="false" hidden="false" name="_TM27" vbProcedure="false">'Calculs (M21..M40)'!$AR$9:$AS$12</definedName>
    <definedName function="false" hidden="false" name="_TM28" vbProcedure="false">'Calculs (M21..M40)'!$AW$9:$AX$12</definedName>
    <definedName function="false" hidden="false" name="_TM29" vbProcedure="false">'Calculs (M21..M40)'!$BC$9:$BD$12</definedName>
    <definedName function="false" hidden="false" name="_TM3" vbProcedure="false">'Calculs (M1..M20)'!$X$9:$Y$12</definedName>
    <definedName function="false" hidden="false" name="_TM30" vbProcedure="false">'Calculs (M21..M40)'!$BH$9:$BI$12</definedName>
    <definedName function="false" hidden="false" name="_TM31" vbProcedure="false">'Calculs (M21..M40)'!$BN$9:$BO$12</definedName>
    <definedName function="false" hidden="false" name="_TM32" vbProcedure="false">'Calculs (M21..M40)'!$BS$9:$BT$12</definedName>
    <definedName function="false" hidden="false" name="_TM33" vbProcedure="false">'Calculs (M21..M40)'!$BY$9:$BZ$12</definedName>
    <definedName function="false" hidden="false" name="_TM34" vbProcedure="false">'Calculs (M21..M40)'!$CD$9:$CE$12</definedName>
    <definedName function="false" hidden="false" name="_TM35" vbProcedure="false">'Calculs (M21..M40)'!$CJ$9:$CK$12</definedName>
    <definedName function="false" hidden="false" name="_TM36" vbProcedure="false">'Calculs (M21..M40)'!$CO$9:$CP$12</definedName>
    <definedName function="false" hidden="false" name="_TM37" vbProcedure="false">'Calculs (M21..M40)'!$CU$9:$CV$12</definedName>
    <definedName function="false" hidden="false" name="_TM38" vbProcedure="false">'Calculs (M21..M40)'!$CZ$9:$DA$12</definedName>
    <definedName function="false" hidden="false" name="_TM39" vbProcedure="false">'Calculs (M21..M40)'!$DF$9:$DG$12</definedName>
    <definedName function="false" hidden="false" name="_TM4" vbProcedure="false">'Calculs (M1..M20)'!$AC$9:$AD$12</definedName>
    <definedName function="false" hidden="false" name="_TM40" vbProcedure="false">'Calculs (M21..M40)'!$DK$9:$DL$12</definedName>
    <definedName function="false" hidden="false" name="_TM5" vbProcedure="false">'Calculs (M1..M20)'!$AI$9:$AJ$12</definedName>
    <definedName function="false" hidden="false" name="_TM6" vbProcedure="false">'Calculs (M1..M20)'!$AN$9:$AO$12</definedName>
    <definedName function="false" hidden="false" name="_TM7" vbProcedure="false">'Calculs (M1..M20)'!$AT$9:$AU$12</definedName>
    <definedName function="false" hidden="false" name="_TM8" vbProcedure="false">'Calculs (M1..M20)'!$AY$9:$AZ$12</definedName>
    <definedName function="false" hidden="false" name="_TM9" vbProcedure="false">'Calculs (M1..M20)'!$BE$9:$BF$12</definedName>
    <definedName function="false" hidden="false" localSheetId="1" name="_NDV2008" vbProcedure="false">Pilotes!$C$10:$O$31</definedName>
    <definedName function="false" hidden="false" localSheetId="1" name="_xlnm._FilterDatabase" vbProcedure="false">Pilotes!$B$10:$W$110</definedName>
    <definedName function="false" hidden="false" localSheetId="3" name="_xlnm.Print_Area" vbProcedure="false">'Impression Concurrents DC'!$B$1:$N$108</definedName>
    <definedName function="false" hidden="false" localSheetId="3" name="_xlnm.Print_Titles" vbProcedure="false">'Impression Concurrents DC'!$1:$8</definedName>
    <definedName function="false" hidden="false" localSheetId="3" name="_xlnm._FilterDatabase" vbProcedure="false">'Impression Concurrents DC'!$B$8:$E$108</definedName>
    <definedName function="false" hidden="false" localSheetId="4" name="_xlnm._FilterDatabase" vbProcedure="false">'Chronos (M1..M20)'!$B$9:$O$2030</definedName>
    <definedName function="false" hidden="false" localSheetId="5" name="_xlnm._FilterDatabase" vbProcedure="false">'Chronos (M21..M40)'!$B$9:$O$2030</definedName>
    <definedName function="false" hidden="false" localSheetId="6" name="_xlnm._FilterDatabase" vbProcedure="false">'Classement Général'!$AV$10:$BT$10</definedName>
    <definedName function="false" hidden="false" localSheetId="9" name="_xlnm.Print_Area" vbProcedure="false">'Calculs (M1..M20)'!$A$1:$J$113</definedName>
    <definedName function="false" hidden="false" localSheetId="9" name="_xlnm.Print_Titles" vbProcedure="false">'Calculs (M1..M20)'!$1:$13</definedName>
    <definedName function="false" hidden="false" localSheetId="10" name="BESTTIMES" vbProcedure="false">'Calculs (M21..M40)'!$EF$1:$EI$10</definedName>
    <definedName function="false" hidden="false" localSheetId="10" name="_TM11" vbProcedure="false">'Calculs (M21..M40)'!$BN$9:$BO$11</definedName>
    <definedName function="false" hidden="false" localSheetId="10" name="_TM12" vbProcedure="false">'Calculs (M21..M40)'!$BS$9:$BT$11</definedName>
    <definedName function="false" hidden="false" localSheetId="10" name="_TM13" vbProcedure="false">'Calculs (M21..M40)'!$BY$9:$BZ$11</definedName>
    <definedName function="false" hidden="false" localSheetId="10" name="_TM14" vbProcedure="false">'Calculs (M21..M40)'!$CD$9:$CE$11</definedName>
    <definedName function="false" hidden="false" localSheetId="10" name="_TM15" vbProcedure="false">'Calculs (M21..M40)'!$CJ$9:$CK$11</definedName>
    <definedName function="false" hidden="false" localSheetId="10" name="_TM16" vbProcedure="false">'Calculs (M21..M40)'!$CO$9:$CP$11</definedName>
    <definedName function="false" hidden="false" localSheetId="10" name="_TM17" vbProcedure="false">'Calculs (M21..M40)'!$CU$9:$CV$11</definedName>
    <definedName function="false" hidden="false" localSheetId="10" name="_TM18" vbProcedure="false">'Calculs (M21..M40)'!$CZ$9:$DA$11</definedName>
    <definedName function="false" hidden="false" localSheetId="10" name="_TM19" vbProcedure="false">'Calculs (M21..M40)'!$DF$9:$DG$11</definedName>
    <definedName function="false" hidden="false" localSheetId="10" name="_TM2" vbProcedure="false">'Calculs (M21..M40)'!$P$9:$Q$11</definedName>
    <definedName function="false" hidden="false" localSheetId="10" name="_TM20" vbProcedure="false">'Calculs (M21..M40)'!$DK$9:$DL$11</definedName>
    <definedName function="false" hidden="false" localSheetId="10" name="_TM3" vbProcedure="false">'Calculs (M21..M40)'!$V$9:$W$11</definedName>
    <definedName function="false" hidden="false" localSheetId="10" name="_TM4" vbProcedure="false">'Calculs (M21..M40)'!$AA$9:$AB$11</definedName>
    <definedName function="false" hidden="false" localSheetId="10" name="_TM5" vbProcedure="false">'Calculs (M21..M40)'!$AG$9:$AH$11</definedName>
    <definedName function="false" hidden="false" localSheetId="10" name="_TM6" vbProcedure="false">'Calculs (M21..M40)'!$AL$9:$AM$11</definedName>
    <definedName function="false" hidden="false" localSheetId="10" name="_TM7" vbProcedure="false">'Calculs (M21..M40)'!$AR$9:$AS$11</definedName>
    <definedName function="false" hidden="false" localSheetId="10" name="_TM8" vbProcedure="false">'Calculs (M21..M40)'!$AW$9:$AX$11</definedName>
    <definedName function="false" hidden="false" localSheetId="10" name="_TM9" vbProcedure="false">'Calculs (M21..M40)'!$BC$9:$BD$11</definedName>
    <definedName function="false" hidden="false" localSheetId="10" name="_xlnm.Print_Area" vbProcedure="false">'Calculs (M21..M40)'!$A:$H</definedName>
    <definedName function="false" hidden="false" localSheetId="10" name="_xlnm.Print_Titles" vbProcedure="false">'Calculs (M21..M40)'!$1:$13</definedName>
    <definedName function="false" hidden="false" localSheetId="11" name="_xlnm._FilterDatabase" vbProcedure="false">Feuil1!$A$2:$I$2</definedName>
    <definedName function="false" hidden="false" localSheetId="12" name="_xlnm._FilterDatabase" vbProcedure="false">Feuil2!$A$2:$I$2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0.xml><?xml version="1.0" encoding="utf-8"?>
<comments xmlns="http://schemas.openxmlformats.org/spreadsheetml/2006/main" xmlns:xdr="http://schemas.openxmlformats.org/drawingml/2006/spreadsheetDrawing">
  <authors>
    <author/>
  </authors>
  <commentList>
    <comment ref="A13" authorId="0">
      <text>
        <r>
          <rPr>
            <b val="true"/>
            <sz val="8"/>
            <color rgb="FF000000"/>
            <rFont val="Times New Roman"/>
            <family val="1"/>
            <charset val="1"/>
          </rPr>
          <t xml:space="preserve">Olivier Aubel:
</t>
        </r>
        <r>
          <rPr>
            <sz val="8"/>
            <color rgb="FF000000"/>
            <rFont val="Times New Roman"/>
            <family val="1"/>
            <charset val="1"/>
          </rPr>
          <t xml:space="preserve">Le classement se calcule automatiquement.</t>
        </r>
      </text>
    </comment>
    <comment ref="B13" authorId="0">
      <text>
        <r>
          <rPr>
            <b val="true"/>
            <sz val="8"/>
            <color rgb="FF000000"/>
            <rFont val="Times New Roman"/>
            <family val="1"/>
            <charset val="1"/>
          </rPr>
          <t xml:space="preserve">Olivier Aubel:
</t>
        </r>
        <r>
          <rPr>
            <sz val="8"/>
            <color rgb="FF000000"/>
            <rFont val="Times New Roman"/>
            <family val="1"/>
            <charset val="1"/>
          </rPr>
          <t xml:space="preserve">Renseignez le Nom et le prénom de chaque concurrent.</t>
        </r>
      </text>
    </comment>
    <comment ref="C13" authorId="0">
      <text>
        <r>
          <rPr>
            <b val="true"/>
            <sz val="8"/>
            <color rgb="FF000000"/>
            <rFont val="Times New Roman"/>
            <family val="1"/>
            <charset val="1"/>
          </rPr>
          <t xml:space="preserve">Dossard :
</t>
        </r>
        <r>
          <rPr>
            <sz val="8"/>
            <color rgb="FF000000"/>
            <rFont val="Times New Roman"/>
            <family val="1"/>
            <charset val="1"/>
          </rPr>
          <t xml:space="preserve">Renseigné automatiquement à partir de la feuille pilote</t>
        </r>
      </text>
    </comment>
    <comment ref="D13" authorId="0">
      <text>
        <r>
          <rPr>
            <b val="true"/>
            <sz val="8"/>
            <color rgb="FF000000"/>
            <rFont val="Times New Roman"/>
            <family val="1"/>
            <charset val="1"/>
          </rPr>
          <t xml:space="preserve">Equipe :
</t>
        </r>
        <r>
          <rPr>
            <sz val="8"/>
            <color rgb="FF000000"/>
            <rFont val="Times New Roman"/>
            <family val="1"/>
            <charset val="1"/>
          </rPr>
          <t xml:space="preserve">Renseignée automatiquement à partir de la feuille pilote</t>
        </r>
      </text>
    </comment>
    <comment ref="E13" authorId="0">
      <text>
        <r>
          <rPr>
            <b val="true"/>
            <sz val="8"/>
            <color rgb="FF000000"/>
            <rFont val="Times New Roman"/>
            <family val="1"/>
            <charset val="1"/>
          </rPr>
          <t xml:space="preserve">Olivier Aubel:
</t>
        </r>
        <r>
          <rPr>
            <sz val="8"/>
            <color rgb="FF000000"/>
            <rFont val="Times New Roman"/>
            <family val="1"/>
            <charset val="1"/>
          </rPr>
          <t xml:space="preserve">Mettre simplement un "X" dans cette colonne si le concurrent utilise un planeur 60".</t>
        </r>
      </text>
    </comment>
    <comment ref="F13" authorId="0">
      <text>
        <r>
          <rPr>
            <b val="true"/>
            <sz val="8"/>
            <color rgb="FF000000"/>
            <rFont val="Times New Roman"/>
            <family val="1"/>
            <charset val="1"/>
          </rPr>
          <t xml:space="preserve">Olivier Aubel:
</t>
        </r>
        <r>
          <rPr>
            <sz val="8"/>
            <color rgb="FF000000"/>
            <rFont val="Times New Roman"/>
            <family val="1"/>
            <charset val="1"/>
          </rPr>
          <t xml:space="preserve">Renseignez le No de licence de chaque concurrent</t>
        </r>
      </text>
    </comment>
    <comment ref="G13" authorId="0">
      <text>
        <r>
          <rPr>
            <b val="true"/>
            <sz val="8"/>
            <color rgb="FF000000"/>
            <rFont val="Times New Roman"/>
            <family val="1"/>
            <charset val="1"/>
          </rPr>
          <t xml:space="preserve">Olivier Aubel:
</t>
        </r>
        <r>
          <rPr>
            <sz val="8"/>
            <color rgb="FF000000"/>
            <rFont val="Times New Roman"/>
            <family val="1"/>
            <charset val="1"/>
          </rPr>
          <t xml:space="preserve">Renseignez dans cette colonne le No de club de chaque concurrent</t>
        </r>
      </text>
    </comment>
    <comment ref="H13" authorId="0">
      <text>
        <r>
          <rPr>
            <b val="true"/>
            <sz val="8"/>
            <color rgb="FF000000"/>
            <rFont val="Times New Roman"/>
            <family val="1"/>
            <charset val="1"/>
          </rPr>
          <t xml:space="preserve">Agnès Foucher:
</t>
        </r>
        <r>
          <rPr>
            <sz val="8"/>
            <color rgb="FF000000"/>
            <rFont val="Times New Roman"/>
            <family val="1"/>
            <charset val="1"/>
          </rPr>
          <t xml:space="preserve">Inutile de le renseigner ici cf feuille pilote</t>
        </r>
      </text>
    </comment>
  </commentList>
</comments>
</file>

<file path=xl/comments2.xml><?xml version="1.0" encoding="utf-8"?>
<comments xmlns="http://schemas.openxmlformats.org/spreadsheetml/2006/main" xmlns:xdr="http://schemas.openxmlformats.org/drawingml/2006/spreadsheetDrawing">
  <authors>
    <author/>
  </authors>
  <commentList>
    <comment ref="B10" authorId="0">
      <text>
        <r>
          <rPr>
            <sz val="8"/>
            <color rgb="FF000000"/>
            <rFont val="Times New Roman"/>
            <family val="1"/>
            <charset val="1"/>
          </rPr>
          <t xml:space="preserve">Renseignez le Nom et le prénom de chaque concurrent.</t>
        </r>
      </text>
    </comment>
    <comment ref="C10" authorId="0">
      <text>
        <r>
          <rPr>
            <b val="true"/>
            <sz val="8"/>
            <color rgb="FF000000"/>
            <rFont val="Times New Roman"/>
            <family val="1"/>
            <charset val="1"/>
          </rPr>
          <t xml:space="preserve">
</t>
        </r>
      </text>
    </comment>
    <comment ref="E10" authorId="0">
      <text>
        <r>
          <rPr>
            <b val="true"/>
            <sz val="8"/>
            <color rgb="FF000000"/>
            <rFont val="Times New Roman"/>
            <family val="1"/>
            <charset val="1"/>
          </rPr>
          <t xml:space="preserve">Olivier Aubel:
</t>
        </r>
        <r>
          <rPr>
            <sz val="8"/>
            <color rgb="FF000000"/>
            <rFont val="Times New Roman"/>
            <family val="1"/>
            <charset val="1"/>
          </rPr>
          <t xml:space="preserve">Renseignez dans cette colonne le No de club de chaque concurrent</t>
        </r>
      </text>
    </comment>
    <comment ref="F10" authorId="0">
      <text>
        <r>
          <rPr>
            <b val="true"/>
            <sz val="8"/>
            <color rgb="FF000000"/>
            <rFont val="Times New Roman"/>
            <family val="1"/>
            <charset val="1"/>
          </rPr>
          <t xml:space="preserve">Olivier Aubel:
</t>
        </r>
        <r>
          <rPr>
            <sz val="8"/>
            <color rgb="FF000000"/>
            <rFont val="Times New Roman"/>
            <family val="1"/>
            <charset val="1"/>
          </rPr>
          <t xml:space="preserve">Renseignez le No de licence de chaque concurrent</t>
        </r>
      </text>
    </comment>
    <comment ref="N10" authorId="0">
      <text>
        <r>
          <rPr>
            <b val="true"/>
            <sz val="8"/>
            <color rgb="FF000000"/>
            <rFont val="Times New Roman"/>
            <family val="1"/>
            <charset val="1"/>
          </rPr>
          <t xml:space="preserve">Olivier Aubel:
</t>
        </r>
        <r>
          <rPr>
            <sz val="8"/>
            <color rgb="FF000000"/>
            <rFont val="Times New Roman"/>
            <family val="1"/>
            <charset val="1"/>
          </rPr>
          <t xml:space="preserve">Renseignez le No de dossard de chaque concurrent.</t>
        </r>
      </text>
    </comment>
    <comment ref="S10" authorId="0">
      <text>
        <r>
          <rPr>
            <b val="true"/>
            <sz val="9"/>
            <color rgb="FF000000"/>
            <rFont val="Tahoma"/>
            <family val="2"/>
            <charset val="1"/>
          </rPr>
          <t xml:space="preserve">Agnès Foucher:
</t>
        </r>
        <r>
          <rPr>
            <sz val="9"/>
            <color rgb="FF000000"/>
            <rFont val="Tahoma"/>
            <family val="2"/>
            <charset val="1"/>
          </rPr>
          <t xml:space="preserve">recopier ici la colonne avec le groupe pour le 
lot2</t>
        </r>
      </text>
    </comment>
  </commentList>
</comments>
</file>

<file path=xl/comments8.xml><?xml version="1.0" encoding="utf-8"?>
<comments xmlns="http://schemas.openxmlformats.org/spreadsheetml/2006/main" xmlns:xdr="http://schemas.openxmlformats.org/drawingml/2006/spreadsheetDrawing">
  <authors>
    <author/>
  </authors>
  <commentList>
    <comment ref="I11" authorId="0">
      <text>
        <r>
          <rPr>
            <b val="true"/>
            <sz val="8"/>
            <color rgb="FF000000"/>
            <rFont val="Times New Roman"/>
            <family val="1"/>
            <charset val="1"/>
          </rPr>
          <t xml:space="preserve">Olivier Aubel:
</t>
        </r>
        <r>
          <rPr>
            <sz val="8"/>
            <color rgb="FF000000"/>
            <rFont val="Times New Roman"/>
            <family val="1"/>
            <charset val="1"/>
          </rPr>
          <t xml:space="preserve">Renseignez dans cette colonne le nom des équipes.</t>
        </r>
      </text>
    </comment>
  </commentList>
</comments>
</file>

<file path=xl/comments9.xml><?xml version="1.0" encoding="utf-8"?>
<comments xmlns="http://schemas.openxmlformats.org/spreadsheetml/2006/main" xmlns:xdr="http://schemas.openxmlformats.org/drawingml/2006/spreadsheetDrawing">
  <authors>
    <author/>
  </authors>
  <commentList>
    <comment ref="C11" authorId="0">
      <text>
        <r>
          <rPr>
            <sz val="9"/>
            <color rgb="FF000000"/>
            <rFont val="Tahoma"/>
            <family val="2"/>
            <charset val="1"/>
          </rPr>
          <t xml:space="preserve">recopier la valeur obtenue lors du tirage au sort
</t>
        </r>
      </text>
    </comment>
  </commentList>
</comments>
</file>

<file path=xl/sharedStrings.xml><?xml version="1.0" encoding="utf-8"?>
<sst xmlns="http://schemas.openxmlformats.org/spreadsheetml/2006/main" count="1989" uniqueCount="310">
  <si>
    <t xml:space="preserve">Evolution</t>
  </si>
  <si>
    <t xml:space="preserve">V6</t>
  </si>
  <si>
    <t xml:space="preserve">2009/02</t>
  </si>
  <si>
    <t xml:space="preserve">LL - AF</t>
  </si>
  <si>
    <t xml:space="preserve">Mise en place de la feuille de saisie des chronos, passage à 100 pilotes / 20 manches / 4 groupe scoring</t>
  </si>
  <si>
    <t xml:space="preserve">V5</t>
  </si>
  <si>
    <t xml:space="preserve">2009/01</t>
  </si>
  <si>
    <t xml:space="preserve">LL</t>
  </si>
  <si>
    <t xml:space="preserve">Automatisation du classement évolutif</t>
  </si>
  <si>
    <t xml:space="preserve">V4</t>
  </si>
  <si>
    <t xml:space="preserve">2008/07</t>
  </si>
  <si>
    <t xml:space="preserve">Mise en place du calcul avec gestion du group scoring</t>
  </si>
  <si>
    <t xml:space="preserve">V1..V3</t>
  </si>
  <si>
    <t xml:space="preserve">diverses adaptations et évolutions</t>
  </si>
  <si>
    <t xml:space="preserve">Meilleur temps</t>
  </si>
  <si>
    <t xml:space="preserve">Pilote 8</t>
  </si>
  <si>
    <t xml:space="preserve">CLUB :</t>
  </si>
  <si>
    <t xml:space="preserve">GAP</t>
  </si>
  <si>
    <t xml:space="preserve">1 à 10</t>
  </si>
  <si>
    <t xml:space="preserve">Pilote 6</t>
  </si>
  <si>
    <t xml:space="preserve">Pilote 1</t>
  </si>
  <si>
    <t xml:space="preserve">LIEU :</t>
  </si>
  <si>
    <t xml:space="preserve">Col de la Croix Morand</t>
  </si>
  <si>
    <t xml:space="preserve">11 à 20</t>
  </si>
  <si>
    <t xml:space="preserve">DATE :</t>
  </si>
  <si>
    <t xml:space="preserve">6, 7 et 8 mai 2017</t>
  </si>
  <si>
    <t xml:space="preserve">Compet</t>
  </si>
  <si>
    <t xml:space="preserve">Extraction du fichier du site de F3F</t>
  </si>
  <si>
    <t xml:space="preserve">Eléments à rajouter</t>
  </si>
  <si>
    <t xml:space="preserve">Lig</t>
  </si>
  <si>
    <t xml:space="preserve">Name - First name</t>
  </si>
  <si>
    <t xml:space="preserve">Country</t>
  </si>
  <si>
    <t xml:space="preserve">Tel</t>
  </si>
  <si>
    <t xml:space="preserve">Club</t>
  </si>
  <si>
    <t xml:space="preserve">No Licence </t>
  </si>
  <si>
    <t xml:space="preserve">Freq F3F</t>
  </si>
  <si>
    <t xml:space="preserve">Freq F3F
Secours</t>
  </si>
  <si>
    <t xml:space="preserve">Freq 60</t>
  </si>
  <si>
    <t xml:space="preserve">Freq 60
Secours</t>
  </si>
  <si>
    <t xml:space="preserve">Commentaire</t>
  </si>
  <si>
    <t xml:space="preserve">Inscrit (O/N)</t>
  </si>
  <si>
    <t xml:space="preserve">Rang CDF</t>
  </si>
  <si>
    <t xml:space="preserve">Dossard</t>
  </si>
  <si>
    <t xml:space="preserve">Fréq Affectée</t>
  </si>
  <si>
    <t xml:space="preserve">Equipe</t>
  </si>
  <si>
    <t xml:space="preserve">Groupe Série 1</t>
  </si>
  <si>
    <t xml:space="preserve">Classt Fin Série 1</t>
  </si>
  <si>
    <t xml:space="preserve">Groupe Série 2</t>
  </si>
  <si>
    <t xml:space="preserve">Classt Fin Série 2</t>
  </si>
  <si>
    <t xml:space="preserve">Groupe Série 3</t>
  </si>
  <si>
    <t xml:space="preserve">Classt Fin Série 3</t>
  </si>
  <si>
    <t xml:space="preserve">Groupe Série 4</t>
  </si>
  <si>
    <t xml:space="preserve">Sébastien CHABAUD</t>
  </si>
  <si>
    <t xml:space="preserve">France</t>
  </si>
  <si>
    <t xml:space="preserve">2.4GHz</t>
  </si>
  <si>
    <t xml:space="preserve">Herve DALL AVA</t>
  </si>
  <si>
    <t xml:space="preserve">Jean Luc FOUCHER</t>
  </si>
  <si>
    <t xml:space="preserve">Thomas DELARBRE</t>
  </si>
  <si>
    <t xml:space="preserve">Pierre DIATTA</t>
  </si>
  <si>
    <t xml:space="preserve">Olivier MONET</t>
  </si>
  <si>
    <t xml:space="preserve">41.110MHz</t>
  </si>
  <si>
    <t xml:space="preserve">41.060MHz</t>
  </si>
  <si>
    <t xml:space="preserve">Pierre RONDEL</t>
  </si>
  <si>
    <t xml:space="preserve">Andreas FRICKE</t>
  </si>
  <si>
    <t xml:space="preserve">Thomas FAURE</t>
  </si>
  <si>
    <t xml:space="preserve">Philippe LANES</t>
  </si>
  <si>
    <t xml:space="preserve">Julien HONOR</t>
  </si>
  <si>
    <t xml:space="preserve">Michael KREBS</t>
  </si>
  <si>
    <t xml:space="preserve">Aubry GABANON</t>
  </si>
  <si>
    <t xml:space="preserve">Serge DELARBRE</t>
  </si>
  <si>
    <t xml:space="preserve">Arnaud LEGER</t>
  </si>
  <si>
    <t xml:space="preserve">Thierry POIGNARD</t>
  </si>
  <si>
    <t xml:space="preserve">Joel MARIN</t>
  </si>
  <si>
    <t xml:space="preserve">Matthieu MERVELET</t>
  </si>
  <si>
    <t xml:space="preserve">Gabriel MANTEL</t>
  </si>
  <si>
    <t xml:space="preserve">Sylvain PFEFFERKORN</t>
  </si>
  <si>
    <t xml:space="preserve">Frederic HOURS</t>
  </si>
  <si>
    <t xml:space="preserve">Sébastien LANES</t>
  </si>
  <si>
    <t xml:space="preserve">Nom équipe</t>
  </si>
  <si>
    <t xml:space="preserve">Nb Pilotes</t>
  </si>
  <si>
    <t xml:space="preserve">Feuille des directeurs de course</t>
  </si>
  <si>
    <t xml:space="preserve">Série</t>
  </si>
  <si>
    <t xml:space="preserve">Manche départ</t>
  </si>
  <si>
    <t xml:space="preserve">Nord</t>
  </si>
  <si>
    <t xml:space="preserve">Pente</t>
  </si>
  <si>
    <t xml:space="preserve">Sud</t>
  </si>
  <si>
    <t xml:space="preserve">Heure Début</t>
  </si>
  <si>
    <t xml:space="preserve">Heure Fin</t>
  </si>
  <si>
    <t xml:space="preserve">Gpe</t>
  </si>
  <si>
    <t xml:space="preserve">Nom</t>
  </si>
  <si>
    <t xml:space="preserve">FREQ</t>
  </si>
  <si>
    <t xml:space="preserve">Temps</t>
  </si>
  <si>
    <t xml:space="preserve">Pénalité</t>
  </si>
  <si>
    <t xml:space="preserve">F3F - Saisie des chronos - Manches 1 à 20</t>
  </si>
  <si>
    <t xml:space="preserve">Nb Manches</t>
  </si>
  <si>
    <t xml:space="preserve">Nb Chrono</t>
  </si>
  <si>
    <t xml:space="preserve">Meilleur Chrono</t>
  </si>
  <si>
    <t xml:space="preserve">ClastM</t>
  </si>
  <si>
    <t xml:space="preserve">Classement de la manche en cours</t>
  </si>
  <si>
    <t xml:space="preserve">TEMPS</t>
  </si>
  <si>
    <t xml:space="preserve">ClastE</t>
  </si>
  <si>
    <t xml:space="preserve">Classement évolutif après cette manche (pour copier/coller vers &lt;Prépa Gpe&gt;</t>
  </si>
  <si>
    <t xml:space="preserve">Freq</t>
  </si>
  <si>
    <t xml:space="preserve">Manche</t>
  </si>
  <si>
    <t xml:space="preserve">GS</t>
  </si>
  <si>
    <t xml:space="preserve">Penalité</t>
  </si>
  <si>
    <t xml:space="preserve">FAI Brut</t>
  </si>
  <si>
    <t xml:space="preserve">FAI Net</t>
  </si>
  <si>
    <t xml:space="preserve">ClastG</t>
  </si>
  <si>
    <t xml:space="preserve">Min</t>
  </si>
  <si>
    <t xml:space="preserve">Max</t>
  </si>
  <si>
    <t xml:space="preserve">Moy</t>
  </si>
  <si>
    <t xml:space="preserve">Nbre Concurrents</t>
  </si>
  <si>
    <t xml:space="preserve">Classement Général</t>
  </si>
  <si>
    <t xml:space="preserve">F3F - Saisie des chronos - Manches 21 à 40</t>
  </si>
  <si>
    <t xml:space="preserve">F3F - Classement évolutif</t>
  </si>
  <si>
    <t xml:space="preserve">Classement trié par dossard &gt;&gt;&gt;&gt;&gt;&gt;&gt;&gt;</t>
  </si>
  <si>
    <t xml:space="preserve">Classement trié par dossard, pour copier/coller des classements intermédiaires</t>
  </si>
  <si>
    <t xml:space="preserve">Général</t>
  </si>
  <si>
    <t xml:space="preserve">Points</t>
  </si>
  <si>
    <t xml:space="preserve">FAI / 1000</t>
  </si>
  <si>
    <t xml:space="preserve">Pilote</t>
  </si>
  <si>
    <t xml:space="preserve">M1</t>
  </si>
  <si>
    <t xml:space="preserve">M2</t>
  </si>
  <si>
    <t xml:space="preserve">M3</t>
  </si>
  <si>
    <t xml:space="preserve">M4</t>
  </si>
  <si>
    <t xml:space="preserve">M5</t>
  </si>
  <si>
    <t xml:space="preserve">M6</t>
  </si>
  <si>
    <t xml:space="preserve">M7</t>
  </si>
  <si>
    <t xml:space="preserve">M8</t>
  </si>
  <si>
    <t xml:space="preserve">M9</t>
  </si>
  <si>
    <t xml:space="preserve">M10</t>
  </si>
  <si>
    <t xml:space="preserve">M11</t>
  </si>
  <si>
    <t xml:space="preserve">M12</t>
  </si>
  <si>
    <t xml:space="preserve">M13</t>
  </si>
  <si>
    <t xml:space="preserve">M14</t>
  </si>
  <si>
    <t xml:space="preserve">M15</t>
  </si>
  <si>
    <t xml:space="preserve">M16</t>
  </si>
  <si>
    <t xml:space="preserve">M17</t>
  </si>
  <si>
    <t xml:space="preserve">M18</t>
  </si>
  <si>
    <t xml:space="preserve">M19</t>
  </si>
  <si>
    <t xml:space="preserve">M20</t>
  </si>
  <si>
    <t xml:space="preserve">M21</t>
  </si>
  <si>
    <t xml:space="preserve">M22</t>
  </si>
  <si>
    <t xml:space="preserve">M23</t>
  </si>
  <si>
    <t xml:space="preserve">M24</t>
  </si>
  <si>
    <t xml:space="preserve">M25</t>
  </si>
  <si>
    <t xml:space="preserve">M26</t>
  </si>
  <si>
    <t xml:space="preserve">M27</t>
  </si>
  <si>
    <t xml:space="preserve">M28</t>
  </si>
  <si>
    <t xml:space="preserve">M29</t>
  </si>
  <si>
    <t xml:space="preserve">M30</t>
  </si>
  <si>
    <t xml:space="preserve">M31</t>
  </si>
  <si>
    <t xml:space="preserve">M32</t>
  </si>
  <si>
    <t xml:space="preserve">M33</t>
  </si>
  <si>
    <t xml:space="preserve">M34</t>
  </si>
  <si>
    <t xml:space="preserve">M35</t>
  </si>
  <si>
    <t xml:space="preserve">M36</t>
  </si>
  <si>
    <t xml:space="preserve">M37</t>
  </si>
  <si>
    <t xml:space="preserve">M38</t>
  </si>
  <si>
    <t xml:space="preserve">M39</t>
  </si>
  <si>
    <t xml:space="preserve">M40</t>
  </si>
  <si>
    <t xml:space="preserve">F3F - Classement par équipe</t>
  </si>
  <si>
    <t xml:space="preserve">Rang</t>
  </si>
  <si>
    <t xml:space="preserve">Noms équipe</t>
  </si>
  <si>
    <t xml:space="preserve">Total Points</t>
  </si>
  <si>
    <t xml:space="preserve">Points / 1000</t>
  </si>
  <si>
    <t xml:space="preserve">Dossard Mini</t>
  </si>
  <si>
    <t xml:space="preserve">Dossard Max</t>
  </si>
  <si>
    <t xml:space="preserve">Tirage au sort pente A</t>
  </si>
  <si>
    <t xml:space="preserve">Sauvegarde tirage au sort</t>
  </si>
  <si>
    <t xml:space="preserve">F3F - Comte rendu de compétition</t>
  </si>
  <si>
    <t xml:space="preserve">Nb Manche courrues</t>
  </si>
  <si>
    <t xml:space="preserve">20 premières manches</t>
  </si>
  <si>
    <t xml:space="preserve">MEILLEURE VITESSE :</t>
  </si>
  <si>
    <t xml:space="preserve">Meilleur chrono / groupe :</t>
  </si>
  <si>
    <t xml:space="preserve">Evolutif Manche / Manche</t>
  </si>
  <si>
    <t xml:space="preserve">Moins bonnes manches</t>
  </si>
  <si>
    <t xml:space="preserve">Récap des points Brut / Manche</t>
  </si>
  <si>
    <t xml:space="preserve">1 ere plus mauvaise manche</t>
  </si>
  <si>
    <t xml:space="preserve">2eme plus mauvaise manche</t>
  </si>
  <si>
    <t xml:space="preserve">Cumul</t>
  </si>
  <si>
    <t xml:space="preserve">Classement</t>
  </si>
  <si>
    <t xml:space="preserve">CLASS</t>
  </si>
  <si>
    <t xml:space="preserve">NOM - Prénom</t>
  </si>
  <si>
    <t xml:space="preserve">DOSS</t>
  </si>
  <si>
    <t xml:space="preserve">CLUB</t>
  </si>
  <si>
    <t xml:space="preserve">FREQU</t>
  </si>
  <si>
    <t xml:space="preserve">TOTAL F.A.I</t>
  </si>
  <si>
    <t xml:space="preserve">TOTAL RAMENE A 1000</t>
  </si>
  <si>
    <t xml:space="preserve">NOM</t>
  </si>
  <si>
    <t xml:space="preserve">GPE</t>
  </si>
  <si>
    <t xml:space="preserve">PENALITE</t>
  </si>
  <si>
    <t xml:space="preserve">TOTAL AVANT PENALITE</t>
  </si>
  <si>
    <t xml:space="preserve">TOTAL 3 MANCHES</t>
  </si>
  <si>
    <t xml:space="preserve">TOTAL 20 MANCHES</t>
  </si>
  <si>
    <t xml:space="preserve">TOTAL PENALITES</t>
  </si>
  <si>
    <t xml:space="preserve">1ère</t>
  </si>
  <si>
    <t xml:space="preserve">2ème</t>
  </si>
  <si>
    <t xml:space="preserve">3ème</t>
  </si>
  <si>
    <t xml:space="preserve">4ème</t>
  </si>
  <si>
    <t xml:space="preserve">mini de 4m</t>
  </si>
  <si>
    <t xml:space="preserve">mini de 5m</t>
  </si>
  <si>
    <t xml:space="preserve">mini de 6m</t>
  </si>
  <si>
    <t xml:space="preserve">mini de 7m</t>
  </si>
  <si>
    <t xml:space="preserve">mini de 8m</t>
  </si>
  <si>
    <t xml:space="preserve">mini de 9m</t>
  </si>
  <si>
    <t xml:space="preserve">mini de 10 m</t>
  </si>
  <si>
    <t xml:space="preserve">mini de 11m</t>
  </si>
  <si>
    <t xml:space="preserve">mini de 12m</t>
  </si>
  <si>
    <t xml:space="preserve">mini de 13m</t>
  </si>
  <si>
    <t xml:space="preserve">mini de 14m</t>
  </si>
  <si>
    <t xml:space="preserve">mini de 15m</t>
  </si>
  <si>
    <t xml:space="preserve">mini de 16m</t>
  </si>
  <si>
    <t xml:space="preserve">mini de 17m</t>
  </si>
  <si>
    <t xml:space="preserve">mini de 18m</t>
  </si>
  <si>
    <t xml:space="preserve">mini de 19m</t>
  </si>
  <si>
    <t xml:space="preserve">mini de 20m</t>
  </si>
  <si>
    <t xml:space="preserve">Total Manche courrues</t>
  </si>
  <si>
    <t xml:space="preserve">INITIAL</t>
  </si>
  <si>
    <t xml:space="preserve">Manches [21..40]</t>
  </si>
  <si>
    <t xml:space="preserve">[1..40]</t>
  </si>
  <si>
    <t xml:space="preserve">[1..20]</t>
  </si>
  <si>
    <t xml:space="preserve">1ère plus mauvaise manche</t>
  </si>
  <si>
    <t xml:space="preserve">TOTAL FAI M1..20</t>
  </si>
  <si>
    <t xml:space="preserve">TOTAL PENALITES M1..20</t>
  </si>
  <si>
    <t xml:space="preserve">TOTAL INITIAL</t>
  </si>
  <si>
    <t xml:space="preserve">TOTAL 24 MANCHES</t>
  </si>
  <si>
    <t xml:space="preserve">TOTAL 40 MANCHES</t>
  </si>
  <si>
    <t xml:space="preserve">mini de 21m</t>
  </si>
  <si>
    <t xml:space="preserve">mini de 22m</t>
  </si>
  <si>
    <t xml:space="preserve">mini de 23m</t>
  </si>
  <si>
    <t xml:space="preserve">mini de 24m</t>
  </si>
  <si>
    <t xml:space="preserve">mini de 25m</t>
  </si>
  <si>
    <t xml:space="preserve">mini de 26m</t>
  </si>
  <si>
    <t xml:space="preserve">mini de 27m</t>
  </si>
  <si>
    <t xml:space="preserve">mini de 28m</t>
  </si>
  <si>
    <t xml:space="preserve">mini de 29m</t>
  </si>
  <si>
    <t xml:space="preserve">mini de 30 m</t>
  </si>
  <si>
    <t xml:space="preserve">mini de 31m</t>
  </si>
  <si>
    <t xml:space="preserve">mini de 32m</t>
  </si>
  <si>
    <t xml:space="preserve">mini de 33m</t>
  </si>
  <si>
    <t xml:space="preserve">mini de 34m</t>
  </si>
  <si>
    <t xml:space="preserve">mini de 35m</t>
  </si>
  <si>
    <t xml:space="preserve">mini de 36m</t>
  </si>
  <si>
    <t xml:space="preserve">mini de 37m</t>
  </si>
  <si>
    <t xml:space="preserve">mini de 38m</t>
  </si>
  <si>
    <t xml:space="preserve">mini de 39m</t>
  </si>
  <si>
    <t xml:space="preserve">mini de 40m</t>
  </si>
  <si>
    <t xml:space="preserve">2ème plus mauvaise manche</t>
  </si>
  <si>
    <t xml:space="preserve">3ème plus mauvaise manche</t>
  </si>
  <si>
    <t xml:space="preserve">4eme plus mauvaise manche</t>
  </si>
  <si>
    <t xml:space="preserve">Groupe</t>
  </si>
  <si>
    <t xml:space="preserve">Rondel Pierre</t>
  </si>
  <si>
    <t xml:space="preserve">Maréchal Alexis</t>
  </si>
  <si>
    <t xml:space="preserve">Nielsen Kaj-Henning</t>
  </si>
  <si>
    <t xml:space="preserve">Carrion José</t>
  </si>
  <si>
    <t xml:space="preserve">Mervelet Matthieu</t>
  </si>
  <si>
    <t xml:space="preserve">Alvarez Fernandez José</t>
  </si>
  <si>
    <t xml:space="preserve">Grandseigne Céderic</t>
  </si>
  <si>
    <t xml:space="preserve">Kalensky Filip</t>
  </si>
  <si>
    <t xml:space="preserve">Torp Espen</t>
  </si>
  <si>
    <t xml:space="preserve">Lanes Philippe</t>
  </si>
  <si>
    <t xml:space="preserve">Plaza-Lozano Gerardo</t>
  </si>
  <si>
    <t xml:space="preserve">Fricke Andréas</t>
  </si>
  <si>
    <t xml:space="preserve">Cohen Allan</t>
  </si>
  <si>
    <t xml:space="preserve">Girard Rémi</t>
  </si>
  <si>
    <t xml:space="preserve">Rivero Fuentes Carlos Manuel</t>
  </si>
  <si>
    <t xml:space="preserve">Tourniaire Jean-Claude</t>
  </si>
  <si>
    <t xml:space="preserve">Tirand Yves</t>
  </si>
  <si>
    <t xml:space="preserve">Segnini Marin Raul</t>
  </si>
  <si>
    <t xml:space="preserve">Krebs Arnaud</t>
  </si>
  <si>
    <t xml:space="preserve">Evans Michael</t>
  </si>
  <si>
    <t xml:space="preserve">Del Bario Moreno Fernando</t>
  </si>
  <si>
    <t xml:space="preserve">Hortzitz Armin</t>
  </si>
  <si>
    <t xml:space="preserve">Daudier Patrick</t>
  </si>
  <si>
    <t xml:space="preserve">Vojtisek Vaclav</t>
  </si>
  <si>
    <t xml:space="preserve">Cantero Blancou Carlos</t>
  </si>
  <si>
    <t xml:space="preserve">Demmler Franz</t>
  </si>
  <si>
    <t xml:space="preserve">Silgado Alvaro</t>
  </si>
  <si>
    <t xml:space="preserve">Foucher Jean-Luc</t>
  </si>
  <si>
    <t xml:space="preserve">Arjona Alfredo</t>
  </si>
  <si>
    <t xml:space="preserve">Bordes Olivier</t>
  </si>
  <si>
    <t xml:space="preserve">Fiolka Reto</t>
  </si>
  <si>
    <t xml:space="preserve">Menendez Lopez Arturo</t>
  </si>
  <si>
    <t xml:space="preserve">Lombardo Laurent</t>
  </si>
  <si>
    <t xml:space="preserve">Aubel Olivier</t>
  </si>
  <si>
    <t xml:space="preserve">Gutierrez Miguel Angel</t>
  </si>
  <si>
    <t xml:space="preserve">Derbier Fabien</t>
  </si>
  <si>
    <t xml:space="preserve">Ringenbach Thibaud</t>
  </si>
  <si>
    <t xml:space="preserve">Arvidsson Lennart</t>
  </si>
  <si>
    <t xml:space="preserve">Sanchez Conde Sergio</t>
  </si>
  <si>
    <t xml:space="preserve">Elizondo Inaki</t>
  </si>
  <si>
    <t xml:space="preserve">Eklund Norrby Tomas</t>
  </si>
  <si>
    <t xml:space="preserve">Etchart Michel</t>
  </si>
  <si>
    <t xml:space="preserve">Concepcion Ramon</t>
  </si>
  <si>
    <t xml:space="preserve">Diatta Pierre</t>
  </si>
  <si>
    <t xml:space="preserve">Gei Kjell</t>
  </si>
  <si>
    <t xml:space="preserve">Pericou Sebastien</t>
  </si>
  <si>
    <t xml:space="preserve">Delarbre Serge</t>
  </si>
  <si>
    <t xml:space="preserve">Robertson Anthony</t>
  </si>
  <si>
    <t xml:space="preserve">Barnitzke Axel</t>
  </si>
  <si>
    <t xml:space="preserve">Tomas Winkler</t>
  </si>
  <si>
    <t xml:space="preserve">Aymat Carles</t>
  </si>
  <si>
    <t xml:space="preserve">Martinez Marcos</t>
  </si>
  <si>
    <t xml:space="preserve">Trojaola-Alvarez Ignacio Jose</t>
  </si>
  <si>
    <t xml:space="preserve">Monet Olivier</t>
  </si>
  <si>
    <t xml:space="preserve">Moro Fernando</t>
  </si>
  <si>
    <t xml:space="preserve">Lopez Cabrera Angel</t>
  </si>
  <si>
    <t xml:space="preserve">Gabanon Aubry</t>
  </si>
</sst>
</file>

<file path=xl/styles.xml><?xml version="1.0" encoding="utf-8"?>
<styleSheet xmlns="http://schemas.openxmlformats.org/spreadsheetml/2006/main">
  <numFmts count="15">
    <numFmt numFmtId="164" formatCode="General"/>
    <numFmt numFmtId="165" formatCode="0.00&quot; s&quot;"/>
    <numFmt numFmtId="166" formatCode="D\ MMMM\ YYYY"/>
    <numFmt numFmtId="167" formatCode="DD/MM/YY"/>
    <numFmt numFmtId="168" formatCode="0.0"/>
    <numFmt numFmtId="169" formatCode="0#\ ##\ ##\ ##\ ##"/>
    <numFmt numFmtId="170" formatCode="@"/>
    <numFmt numFmtId="171" formatCode="0"/>
    <numFmt numFmtId="172" formatCode="#"/>
    <numFmt numFmtId="173" formatCode="&quot;MANCHE &quot;#"/>
    <numFmt numFmtId="174" formatCode="#,##0"/>
    <numFmt numFmtId="175" formatCode="0.00"/>
    <numFmt numFmtId="176" formatCode="\M#"/>
    <numFmt numFmtId="177" formatCode="#;#;;"/>
    <numFmt numFmtId="178" formatCode="#,##0.00"/>
  </numFmts>
  <fonts count="47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Calibri"/>
      <family val="2"/>
      <charset val="1"/>
    </font>
    <font>
      <b val="true"/>
      <sz val="11"/>
      <color rgb="FF000000"/>
      <name val="Arial"/>
      <family val="2"/>
    </font>
    <font>
      <b val="true"/>
      <sz val="11"/>
      <color rgb="FFFF0000"/>
      <name val="Arial"/>
      <family val="2"/>
    </font>
    <font>
      <sz val="10"/>
      <color rgb="FF000000"/>
      <name val="Arial"/>
      <family val="2"/>
    </font>
    <font>
      <b val="true"/>
      <sz val="10"/>
      <color rgb="FF000000"/>
      <name val="Arial"/>
      <family val="2"/>
    </font>
    <font>
      <b val="true"/>
      <sz val="10"/>
      <name val="Arial"/>
      <family val="2"/>
      <charset val="1"/>
    </font>
    <font>
      <sz val="8"/>
      <name val="Arial"/>
      <family val="2"/>
      <charset val="1"/>
    </font>
    <font>
      <sz val="8"/>
      <color rgb="FF000000"/>
      <name val="Times New Roman"/>
      <family val="1"/>
      <charset val="1"/>
    </font>
    <font>
      <b val="true"/>
      <sz val="8"/>
      <color rgb="FF000000"/>
      <name val="Times New Roman"/>
      <family val="1"/>
      <charset val="1"/>
    </font>
    <font>
      <b val="true"/>
      <sz val="9"/>
      <color rgb="FF000000"/>
      <name val="Tahoma"/>
      <family val="2"/>
      <charset val="1"/>
    </font>
    <font>
      <sz val="9"/>
      <color rgb="FF000000"/>
      <name val="Tahoma"/>
      <family val="2"/>
      <charset val="1"/>
    </font>
    <font>
      <u val="single"/>
      <sz val="10"/>
      <color rgb="FF000000"/>
      <name val="Arial"/>
      <family val="2"/>
    </font>
    <font>
      <u val="single"/>
      <sz val="10"/>
      <color rgb="FFFF0000"/>
      <name val="Arial"/>
      <family val="2"/>
    </font>
    <font>
      <sz val="10"/>
      <color rgb="FFFF0000"/>
      <name val="Arial"/>
      <family val="2"/>
    </font>
    <font>
      <b val="true"/>
      <i val="true"/>
      <u val="single"/>
      <sz val="10"/>
      <color rgb="FF0000FF"/>
      <name val="Arial"/>
      <family val="2"/>
    </font>
    <font>
      <sz val="14"/>
      <name val="Arial"/>
      <family val="2"/>
      <charset val="1"/>
    </font>
    <font>
      <i val="true"/>
      <sz val="10"/>
      <name val="Arial"/>
      <family val="2"/>
      <charset val="1"/>
    </font>
    <font>
      <b val="true"/>
      <sz val="14"/>
      <name val="Arial"/>
      <family val="2"/>
      <charset val="1"/>
    </font>
    <font>
      <sz val="12"/>
      <name val="Arial"/>
      <family val="2"/>
      <charset val="1"/>
    </font>
    <font>
      <sz val="10"/>
      <color rgb="FF000000"/>
      <name val="Arial"/>
      <family val="2"/>
      <charset val="1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 val="true"/>
      <sz val="10"/>
      <color rgb="FFFF0000"/>
      <name val="Arial"/>
      <family val="2"/>
    </font>
    <font>
      <b val="true"/>
      <sz val="12"/>
      <color rgb="FFFF0000"/>
      <name val="Arial"/>
      <family val="2"/>
    </font>
    <font>
      <sz val="10"/>
      <color rgb="FF000000"/>
      <name val="Arial"/>
      <family val="0"/>
    </font>
    <font>
      <b val="true"/>
      <sz val="10"/>
      <color rgb="FFFF0000"/>
      <name val="Arial"/>
      <family val="2"/>
      <charset val="1"/>
    </font>
    <font>
      <i val="true"/>
      <sz val="8"/>
      <name val="Arial"/>
      <family val="2"/>
      <charset val="1"/>
    </font>
    <font>
      <b val="true"/>
      <i val="true"/>
      <sz val="8"/>
      <name val="Arial"/>
      <family val="2"/>
      <charset val="1"/>
    </font>
    <font>
      <b val="true"/>
      <i val="true"/>
      <u val="single"/>
      <sz val="12"/>
      <color rgb="FFFF0000"/>
      <name val="Arial"/>
      <family val="2"/>
    </font>
    <font>
      <b val="true"/>
      <sz val="9"/>
      <color rgb="FFFF0000"/>
      <name val="Arial"/>
      <family val="0"/>
    </font>
    <font>
      <b val="true"/>
      <sz val="14"/>
      <color rgb="FFFF0000"/>
      <name val="Arial"/>
      <family val="2"/>
      <charset val="1"/>
    </font>
    <font>
      <b val="true"/>
      <sz val="12"/>
      <name val="Arial"/>
      <family val="2"/>
      <charset val="1"/>
    </font>
    <font>
      <sz val="24"/>
      <name val="Arial"/>
      <family val="2"/>
      <charset val="1"/>
    </font>
    <font>
      <sz val="36"/>
      <name val="Arial"/>
      <family val="2"/>
      <charset val="1"/>
    </font>
    <font>
      <b val="true"/>
      <sz val="48"/>
      <name val="Arial"/>
      <family val="2"/>
      <charset val="1"/>
    </font>
    <font>
      <sz val="28"/>
      <name val="Arial"/>
      <family val="2"/>
      <charset val="1"/>
    </font>
    <font>
      <sz val="48"/>
      <name val="Arial"/>
      <family val="2"/>
      <charset val="1"/>
    </font>
    <font>
      <sz val="5"/>
      <name val="Arial"/>
      <family val="2"/>
      <charset val="1"/>
    </font>
    <font>
      <b val="true"/>
      <u val="single"/>
      <sz val="12"/>
      <name val="Arial"/>
      <family val="2"/>
      <charset val="1"/>
    </font>
    <font>
      <b val="true"/>
      <u val="single"/>
      <sz val="12"/>
      <color rgb="FFFF0000"/>
      <name val="Arial"/>
      <family val="2"/>
      <charset val="1"/>
    </font>
    <font>
      <b val="true"/>
      <sz val="10"/>
      <name val="Arial Narrow"/>
      <family val="2"/>
      <charset val="1"/>
    </font>
    <font>
      <sz val="10"/>
      <color rgb="FFFF0000"/>
      <name val="Arial"/>
      <family val="2"/>
      <charset val="1"/>
    </font>
    <font>
      <b val="true"/>
      <u val="single"/>
      <sz val="12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CCFFFF"/>
        <bgColor rgb="FFCCFFCC"/>
      </patternFill>
    </fill>
    <fill>
      <patternFill patternType="solid">
        <fgColor rgb="FFFFFFFF"/>
        <bgColor rgb="FFFFFFCC"/>
      </patternFill>
    </fill>
    <fill>
      <patternFill patternType="solid">
        <fgColor rgb="FFFFFF99"/>
        <bgColor rgb="FFFFFFCC"/>
      </patternFill>
    </fill>
    <fill>
      <patternFill patternType="solid">
        <fgColor rgb="FFCC99FF"/>
        <bgColor rgb="FF9999FF"/>
      </patternFill>
    </fill>
    <fill>
      <patternFill patternType="solid">
        <fgColor rgb="FFFFFF00"/>
        <bgColor rgb="FFFFFF00"/>
      </patternFill>
    </fill>
    <fill>
      <patternFill patternType="solid">
        <fgColor rgb="FFFFCC99"/>
        <bgColor rgb="FFCCCCCC"/>
      </patternFill>
    </fill>
    <fill>
      <patternFill patternType="solid">
        <fgColor rgb="FF00FFFF"/>
        <bgColor rgb="FF00FFFF"/>
      </patternFill>
    </fill>
    <fill>
      <patternFill patternType="solid">
        <fgColor rgb="FFCCFFCC"/>
        <bgColor rgb="FFCCFFFF"/>
      </patternFill>
    </fill>
    <fill>
      <patternFill patternType="solid">
        <fgColor rgb="FFFF99CC"/>
        <bgColor rgb="FFFF8080"/>
      </patternFill>
    </fill>
    <fill>
      <patternFill patternType="solid">
        <fgColor rgb="FFC0C0C0"/>
        <bgColor rgb="FFCCCCCC"/>
      </patternFill>
    </fill>
    <fill>
      <patternFill patternType="solid">
        <fgColor rgb="FFCCCCCC"/>
        <bgColor rgb="FFC0C0C0"/>
      </patternFill>
    </fill>
    <fill>
      <patternFill patternType="solid">
        <fgColor rgb="FFFF0000"/>
        <bgColor rgb="FF993300"/>
      </patternFill>
    </fill>
  </fills>
  <borders count="67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/>
      <right style="thin"/>
      <top/>
      <bottom style="medium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thin"/>
      <right/>
      <top style="medium"/>
      <bottom style="thin"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thin"/>
      <bottom style="thin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 style="thin"/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7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0" fillId="3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2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0" fillId="2" borderId="0" xfId="0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164" fontId="0" fillId="2" borderId="0" xfId="0" applyFont="false" applyBorder="false" applyAlignment="true" applyProtection="true">
      <alignment horizontal="general" vertical="bottom" textRotation="0" wrapText="false" indent="0" shrinkToFit="false"/>
      <protection locked="true" hidden="true"/>
    </xf>
    <xf numFmtId="164" fontId="9" fillId="2" borderId="0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0" fillId="2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5" fontId="10" fillId="2" borderId="2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6" fontId="10" fillId="2" borderId="3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5" fontId="10" fillId="2" borderId="3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6" fontId="10" fillId="2" borderId="4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6" fontId="10" fillId="2" borderId="0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9" fillId="4" borderId="5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9" fillId="0" borderId="6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9" fillId="2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7" fontId="0" fillId="2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5" fontId="10" fillId="2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6" fontId="10" fillId="2" borderId="1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9" fillId="4" borderId="7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9" fillId="0" borderId="8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8" fontId="0" fillId="2" borderId="0" xfId="0" applyFont="false" applyBorder="false" applyAlignment="true" applyProtection="true">
      <alignment horizontal="general" vertical="bottom" textRotation="0" wrapText="false" indent="0" shrinkToFit="false"/>
      <protection locked="true" hidden="true"/>
    </xf>
    <xf numFmtId="164" fontId="9" fillId="4" borderId="9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6" fontId="9" fillId="0" borderId="1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6" fontId="9" fillId="2" borderId="0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0" fillId="2" borderId="0" xfId="0" applyFont="false" applyBorder="false" applyAlignment="true" applyProtection="true">
      <alignment horizontal="left" vertical="bottom" textRotation="0" wrapText="false" indent="0" shrinkToFit="false"/>
      <protection locked="true" hidden="true"/>
    </xf>
    <xf numFmtId="164" fontId="9" fillId="5" borderId="3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9" fillId="6" borderId="3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0" fillId="2" borderId="0" xfId="0" applyFont="true" applyBorder="false" applyAlignment="true" applyProtection="true">
      <alignment horizontal="left" vertical="bottom" textRotation="0" wrapText="false" indent="0" shrinkToFit="false"/>
      <protection locked="true" hidden="true"/>
    </xf>
    <xf numFmtId="164" fontId="9" fillId="5" borderId="3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9" fillId="6" borderId="3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4" fontId="9" fillId="6" borderId="1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true"/>
    </xf>
    <xf numFmtId="164" fontId="0" fillId="2" borderId="0" xfId="0" applyFont="true" applyBorder="false" applyAlignment="true" applyProtection="true">
      <alignment horizontal="left" vertical="top" textRotation="0" wrapText="false" indent="0" shrinkToFit="false"/>
      <protection locked="true" hidden="true"/>
    </xf>
    <xf numFmtId="164" fontId="0" fillId="7" borderId="3" xfId="0" applyFont="true" applyBorder="true" applyAlignment="true" applyProtection="true">
      <alignment horizontal="left" vertical="top" textRotation="0" wrapText="false" indent="0" shrinkToFit="false"/>
      <protection locked="false" hidden="false"/>
    </xf>
    <xf numFmtId="164" fontId="0" fillId="0" borderId="3" xfId="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9" fontId="0" fillId="0" borderId="3" xfId="0" applyFont="false" applyBorder="true" applyAlignment="true" applyProtection="true">
      <alignment horizontal="center" vertical="top" textRotation="0" wrapText="false" indent="0" shrinkToFit="false"/>
      <protection locked="false" hidden="false"/>
    </xf>
    <xf numFmtId="164" fontId="0" fillId="0" borderId="3" xfId="0" applyFont="false" applyBorder="true" applyAlignment="true" applyProtection="true">
      <alignment horizontal="general" vertical="top" textRotation="0" wrapText="false" indent="0" shrinkToFit="false"/>
      <protection locked="false" hidden="false"/>
    </xf>
    <xf numFmtId="164" fontId="0" fillId="0" borderId="3" xfId="0" applyFont="true" applyBorder="true" applyAlignment="true" applyProtection="true">
      <alignment horizontal="left" vertical="top" textRotation="0" wrapText="false" indent="0" shrinkToFit="false"/>
      <protection locked="false" hidden="false"/>
    </xf>
    <xf numFmtId="170" fontId="0" fillId="0" borderId="3" xfId="0" applyFont="true" applyBorder="true" applyAlignment="true" applyProtection="true">
      <alignment horizontal="center" vertical="top" textRotation="0" wrapText="false" indent="0" shrinkToFit="false"/>
      <protection locked="false" hidden="false"/>
    </xf>
    <xf numFmtId="170" fontId="0" fillId="0" borderId="3" xfId="0" applyFont="true" applyBorder="true" applyAlignment="true" applyProtection="true">
      <alignment horizontal="left" vertical="top" textRotation="0" wrapText="false" indent="0" shrinkToFit="false"/>
      <protection locked="false" hidden="false"/>
    </xf>
    <xf numFmtId="170" fontId="0" fillId="0" borderId="3" xfId="0" applyFont="false" applyBorder="true" applyAlignment="true" applyProtection="true">
      <alignment horizontal="general" vertical="top" textRotation="0" wrapText="false" indent="0" shrinkToFit="false"/>
      <protection locked="false" hidden="false"/>
    </xf>
    <xf numFmtId="170" fontId="0" fillId="0" borderId="3" xfId="0" applyFont="false" applyBorder="true" applyAlignment="true" applyProtection="true">
      <alignment horizontal="left" vertical="top" textRotation="0" wrapText="true" indent="0" shrinkToFit="false"/>
      <protection locked="false" hidden="false"/>
    </xf>
    <xf numFmtId="164" fontId="0" fillId="0" borderId="3" xfId="0" applyFont="false" applyBorder="true" applyAlignment="true" applyProtection="true">
      <alignment horizontal="left" vertical="top" textRotation="0" wrapText="false" indent="0" shrinkToFit="false"/>
      <protection locked="false" hidden="false"/>
    </xf>
    <xf numFmtId="164" fontId="0" fillId="0" borderId="3" xfId="0" applyFont="false" applyBorder="true" applyAlignment="true" applyProtection="true">
      <alignment horizontal="center" vertical="top" textRotation="0" wrapText="false" indent="0" shrinkToFit="false"/>
      <protection locked="false" hidden="false"/>
    </xf>
    <xf numFmtId="164" fontId="0" fillId="7" borderId="12" xfId="0" applyFont="false" applyBorder="true" applyAlignment="true" applyProtection="true">
      <alignment horizontal="center" vertical="top" textRotation="0" wrapText="false" indent="0" shrinkToFit="false"/>
      <protection locked="false" hidden="false"/>
    </xf>
    <xf numFmtId="164" fontId="0" fillId="7" borderId="13" xfId="0" applyFont="false" applyBorder="true" applyAlignment="true" applyProtection="true">
      <alignment horizontal="center" vertical="top" textRotation="0" wrapText="false" indent="0" shrinkToFit="false"/>
      <protection locked="false" hidden="false"/>
    </xf>
    <xf numFmtId="171" fontId="0" fillId="0" borderId="3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70" fontId="0" fillId="0" borderId="3" xfId="0" applyFont="true" applyBorder="true" applyAlignment="true" applyProtection="true">
      <alignment horizontal="center" vertical="top" textRotation="0" wrapText="false" indent="0" shrinkToFit="false"/>
      <protection locked="false" hidden="false"/>
    </xf>
    <xf numFmtId="170" fontId="0" fillId="0" borderId="3" xfId="0" applyFont="false" applyBorder="true" applyAlignment="true" applyProtection="true">
      <alignment horizontal="left" vertical="top" textRotation="0" wrapText="false" indent="0" shrinkToFit="false"/>
      <protection locked="false" hidden="false"/>
    </xf>
    <xf numFmtId="164" fontId="0" fillId="7" borderId="3" xfId="0" applyFont="false" applyBorder="true" applyAlignment="true" applyProtection="true">
      <alignment horizontal="center" vertical="top" textRotation="0" wrapText="false" indent="0" shrinkToFit="false"/>
      <protection locked="false" hidden="false"/>
    </xf>
    <xf numFmtId="169" fontId="0" fillId="0" borderId="3" xfId="0" applyFont="true" applyBorder="true" applyAlignment="true" applyProtection="true">
      <alignment horizontal="center" vertical="top" textRotation="0" wrapText="false" indent="0" shrinkToFit="false"/>
      <protection locked="false" hidden="false"/>
    </xf>
    <xf numFmtId="170" fontId="0" fillId="0" borderId="3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0" fillId="0" borderId="3" xfId="0" applyFont="true" applyBorder="true" applyAlignment="true" applyProtection="true">
      <alignment horizontal="center" vertical="top" textRotation="0" wrapText="false" indent="0" shrinkToFit="false"/>
      <protection locked="false" hidden="false"/>
    </xf>
    <xf numFmtId="164" fontId="9" fillId="0" borderId="6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9" fillId="0" borderId="8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6" fontId="9" fillId="0" borderId="10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9" fillId="5" borderId="1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5" borderId="1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5" borderId="1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7" borderId="17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0" borderId="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2" fontId="0" fillId="7" borderId="18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0" borderId="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7" borderId="19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0" borderId="2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2" fontId="0" fillId="7" borderId="2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9" fillId="0" borderId="22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2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true"/>
    </xf>
    <xf numFmtId="164" fontId="20" fillId="0" borderId="0" xfId="0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164" fontId="19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9" fillId="0" borderId="23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9" fillId="0" borderId="24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21" fillId="0" borderId="2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1" fillId="4" borderId="2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0" borderId="25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9" fillId="4" borderId="1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9" fillId="0" borderId="17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9" fillId="0" borderId="18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21" fillId="0" borderId="2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1" fillId="0" borderId="27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1" fillId="0" borderId="2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0" borderId="29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9" fillId="0" borderId="4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9" fillId="0" borderId="19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6" fontId="9" fillId="0" borderId="2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9" fillId="0" borderId="20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9" fillId="0" borderId="3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71" fontId="0" fillId="0" borderId="3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0" borderId="3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0" borderId="3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9" fillId="0" borderId="34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9" fillId="0" borderId="3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0" borderId="36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9" fillId="0" borderId="37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4" borderId="38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39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0" fillId="0" borderId="39" xfId="0" applyFont="false" applyBorder="true" applyAlignment="true" applyProtection="true">
      <alignment horizontal="center" vertical="center" textRotation="0" wrapText="false" indent="0" shrinkToFit="false"/>
      <protection locked="true" hidden="true"/>
    </xf>
    <xf numFmtId="174" fontId="23" fillId="0" borderId="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38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19" fillId="0" borderId="4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19" fillId="0" borderId="41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0" fillId="4" borderId="36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42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0" fillId="0" borderId="42" xfId="0" applyFont="false" applyBorder="true" applyAlignment="true" applyProtection="true">
      <alignment horizontal="center" vertical="center" textRotation="0" wrapText="false" indent="0" shrinkToFit="false"/>
      <protection locked="true" hidden="true"/>
    </xf>
    <xf numFmtId="174" fontId="23" fillId="0" borderId="3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36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19" fillId="0" borderId="37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19" fillId="0" borderId="21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2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19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21" fillId="2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2" borderId="0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4" fontId="9" fillId="0" borderId="8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29" fillId="2" borderId="0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75" fontId="9" fillId="0" borderId="10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75" fontId="30" fillId="8" borderId="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2" borderId="43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2" borderId="20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9" fillId="7" borderId="19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9" fillId="7" borderId="2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9" fillId="2" borderId="2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9" fillId="2" borderId="44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9" fillId="2" borderId="2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9" fillId="2" borderId="4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2" borderId="46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2" borderId="14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2" borderId="15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2" borderId="47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2" borderId="16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9" fillId="2" borderId="48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9" fillId="2" borderId="49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9" fillId="2" borderId="5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8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31" fillId="8" borderId="1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31" fillId="8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1" fontId="31" fillId="8" borderId="7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30" fillId="8" borderId="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30" fillId="8" borderId="8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30" fillId="8" borderId="46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30" fillId="8" borderId="14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30" fillId="8" borderId="15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30" fillId="8" borderId="47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30" fillId="8" borderId="16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2" borderId="3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75" fontId="0" fillId="0" borderId="3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3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5" fontId="0" fillId="2" borderId="3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20" fillId="2" borderId="3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0" fillId="2" borderId="12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2" borderId="5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75" fontId="0" fillId="2" borderId="2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75" fontId="0" fillId="2" borderId="12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71" fontId="0" fillId="2" borderId="4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2" borderId="28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75" fontId="0" fillId="2" borderId="52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75" fontId="0" fillId="2" borderId="53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75" fontId="0" fillId="2" borderId="54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71" fontId="0" fillId="2" borderId="30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71" fontId="0" fillId="2" borderId="43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30" fillId="8" borderId="1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30" fillId="8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1" fontId="30" fillId="8" borderId="7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2" borderId="17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71" fontId="0" fillId="2" borderId="8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75" fontId="0" fillId="0" borderId="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8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5" fontId="0" fillId="2" borderId="0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20" fillId="2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5" fontId="0" fillId="0" borderId="55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0" fillId="8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30" fillId="8" borderId="56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30" fillId="8" borderId="49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34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31" fillId="8" borderId="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2" borderId="13" xfId="0" applyFont="false" applyBorder="true" applyAlignment="true" applyProtection="true">
      <alignment horizontal="left" vertical="top" textRotation="0" wrapText="false" indent="0" shrinkToFit="false"/>
      <protection locked="false" hidden="false"/>
    </xf>
    <xf numFmtId="164" fontId="0" fillId="2" borderId="3" xfId="0" applyFont="false" applyBorder="true" applyAlignment="true" applyProtection="true">
      <alignment horizontal="center" vertical="top" textRotation="0" wrapText="false" indent="0" shrinkToFit="false"/>
      <protection locked="false" hidden="false"/>
    </xf>
    <xf numFmtId="164" fontId="0" fillId="2" borderId="12" xfId="0" applyFont="false" applyBorder="true" applyAlignment="true" applyProtection="true">
      <alignment horizontal="center" vertical="top" textRotation="0" wrapText="false" indent="0" shrinkToFit="false"/>
      <protection locked="false" hidden="false"/>
    </xf>
    <xf numFmtId="171" fontId="0" fillId="2" borderId="3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71" fontId="0" fillId="2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2" borderId="0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71" fontId="0" fillId="2" borderId="0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71" fontId="0" fillId="0" borderId="0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0" fillId="8" borderId="5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35" fillId="0" borderId="55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0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0" fillId="0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9" fillId="5" borderId="3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5" borderId="3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9" fillId="5" borderId="3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9" fillId="5" borderId="3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5" borderId="3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9" borderId="2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7" fontId="0" fillId="0" borderId="3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0" borderId="1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0" borderId="39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0" borderId="4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7" fontId="0" fillId="0" borderId="3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9" fillId="9" borderId="52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7" fontId="0" fillId="0" borderId="53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7" fontId="0" fillId="0" borderId="53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0" fillId="0" borderId="42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0" borderId="37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35" fillId="0" borderId="5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5" borderId="5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5" borderId="5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5" borderId="58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9" fillId="5" borderId="2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5" borderId="59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10" borderId="15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0" fillId="0" borderId="3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0" borderId="3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74" fontId="0" fillId="0" borderId="4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78" fontId="0" fillId="0" borderId="16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11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74" fontId="0" fillId="11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78" fontId="0" fillId="0" borderId="4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53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0" borderId="53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74" fontId="0" fillId="0" borderId="30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78" fontId="0" fillId="0" borderId="30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36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3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37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36" fillId="2" borderId="6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38" fillId="6" borderId="3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39" fillId="2" borderId="6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40" fillId="0" borderId="3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1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0" xfId="0" applyFont="false" applyBorder="false" applyAlignment="true" applyProtection="true">
      <alignment horizontal="left" vertical="bottom" textRotation="0" wrapText="false" indent="0" shrinkToFit="false"/>
      <protection locked="true" hidden="true"/>
    </xf>
    <xf numFmtId="164" fontId="41" fillId="0" borderId="0" xfId="0" applyFont="true" applyBorder="false" applyAlignment="true" applyProtection="true">
      <alignment horizontal="center" vertical="top" textRotation="0" wrapText="true" indent="0" shrinkToFit="false"/>
      <protection locked="true" hidden="true"/>
    </xf>
    <xf numFmtId="164" fontId="35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2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true"/>
    </xf>
    <xf numFmtId="164" fontId="0" fillId="0" borderId="60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49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71" fontId="9" fillId="0" borderId="33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5" fontId="10" fillId="0" borderId="2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6" fontId="10" fillId="0" borderId="3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5" fontId="10" fillId="0" borderId="15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6" fontId="10" fillId="0" borderId="16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6" fontId="10" fillId="0" borderId="0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9" fillId="0" borderId="27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9" fillId="0" borderId="6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9" fillId="0" borderId="2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true"/>
    </xf>
    <xf numFmtId="164" fontId="43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true"/>
    </xf>
    <xf numFmtId="164" fontId="9" fillId="0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5" fontId="10" fillId="0" borderId="3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6" fontId="10" fillId="0" borderId="4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9" fillId="0" borderId="8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9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true"/>
    </xf>
    <xf numFmtId="164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6" fontId="9" fillId="0" borderId="55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6" fontId="9" fillId="0" borderId="10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6" fontId="9" fillId="0" borderId="5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9" fillId="0" borderId="1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7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5" fontId="1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6" fontId="10" fillId="0" borderId="1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6" fontId="9" fillId="0" borderId="0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0" fillId="12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5" fontId="10" fillId="12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6" fontId="10" fillId="12" borderId="1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9" fillId="0" borderId="0" xfId="0" applyFont="true" applyBorder="false" applyAlignment="true" applyProtection="true">
      <alignment horizontal="left" vertical="bottom" textRotation="0" wrapText="false" indent="0" shrinkToFit="false"/>
      <protection locked="true" hidden="true"/>
    </xf>
    <xf numFmtId="164" fontId="9" fillId="11" borderId="12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9" fillId="11" borderId="6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5" fontId="9" fillId="11" borderId="61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9" fillId="11" borderId="13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73" fontId="9" fillId="4" borderId="43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3" fontId="9" fillId="7" borderId="43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0" borderId="0" xfId="0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165" fontId="0" fillId="0" borderId="0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6" fontId="0" fillId="0" borderId="0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9" fillId="0" borderId="0" xfId="0" applyFont="true" applyBorder="false" applyAlignment="true" applyProtection="true">
      <alignment horizontal="center" vertical="center" textRotation="0" wrapText="true" indent="0" shrinkToFit="false"/>
      <protection locked="true" hidden="true"/>
    </xf>
    <xf numFmtId="165" fontId="10" fillId="0" borderId="52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6" fontId="10" fillId="0" borderId="53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5" fontId="10" fillId="0" borderId="53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6" fontId="10" fillId="0" borderId="30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0" fillId="0" borderId="43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9" fillId="7" borderId="3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6" fontId="10" fillId="0" borderId="43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0" borderId="62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9" fillId="5" borderId="1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9" fillId="5" borderId="15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9" fillId="5" borderId="15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4" fontId="9" fillId="5" borderId="16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9" fillId="5" borderId="3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9" fillId="5" borderId="59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0" fillId="5" borderId="15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9" fillId="7" borderId="39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44" fillId="0" borderId="17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44" fillId="0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44" fillId="0" borderId="18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9" fillId="0" borderId="57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9" fillId="0" borderId="58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9" fillId="0" borderId="2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9" fillId="0" borderId="1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9" fillId="0" borderId="15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9" fillId="0" borderId="16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9" fillId="9" borderId="3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45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0" fillId="0" borderId="3" xfId="0" applyFont="false" applyBorder="true" applyAlignment="true" applyProtection="true">
      <alignment horizontal="general" vertical="center" textRotation="0" wrapText="false" indent="0" shrinkToFit="false"/>
      <protection locked="true" hidden="true"/>
    </xf>
    <xf numFmtId="177" fontId="9" fillId="9" borderId="4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1" fontId="9" fillId="9" borderId="4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4" borderId="63" xfId="0" applyFont="false" applyBorder="true" applyAlignment="true" applyProtection="true">
      <alignment horizontal="left" vertical="bottom" textRotation="0" wrapText="false" indent="0" shrinkToFit="false"/>
      <protection locked="true" hidden="true"/>
    </xf>
    <xf numFmtId="171" fontId="0" fillId="0" borderId="2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5" fontId="0" fillId="0" borderId="13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72" fontId="0" fillId="0" borderId="3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8" fontId="0" fillId="0" borderId="3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8" fontId="0" fillId="9" borderId="4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71" fontId="0" fillId="0" borderId="3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71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71" fontId="10" fillId="0" borderId="0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71" fontId="0" fillId="0" borderId="17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71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71" fontId="0" fillId="0" borderId="18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14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15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16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2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3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4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9" fillId="9" borderId="3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0" borderId="52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53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30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5" fontId="10" fillId="0" borderId="14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6" fontId="10" fillId="0" borderId="15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6" fontId="10" fillId="0" borderId="16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71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166" fontId="10" fillId="0" borderId="3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6" fontId="10" fillId="0" borderId="4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0" fillId="12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5" fontId="0" fillId="0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6" fontId="10" fillId="0" borderId="53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6" fontId="10" fillId="0" borderId="30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9" fillId="7" borderId="43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9" fillId="7" borderId="3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9" fillId="7" borderId="25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0" fillId="0" borderId="64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9" fillId="9" borderId="15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9" fillId="7" borderId="38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9" fillId="7" borderId="4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9" fillId="7" borderId="9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6" fontId="10" fillId="0" borderId="17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6" fontId="10" fillId="0" borderId="18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71" fontId="0" fillId="0" borderId="3" xfId="0" applyFont="false" applyBorder="true" applyAlignment="true" applyProtection="true">
      <alignment horizontal="general" vertical="center" textRotation="0" wrapText="false" indent="0" shrinkToFit="false"/>
      <protection locked="true" hidden="true"/>
    </xf>
    <xf numFmtId="171" fontId="0" fillId="0" borderId="2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71" fontId="0" fillId="0" borderId="4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71" fontId="0" fillId="0" borderId="29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71" fontId="10" fillId="13" borderId="17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71" fontId="10" fillId="13" borderId="0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71" fontId="10" fillId="0" borderId="17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71" fontId="0" fillId="0" borderId="52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71" fontId="0" fillId="0" borderId="30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71" fontId="0" fillId="0" borderId="53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6" fontId="0" fillId="0" borderId="43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1" fontId="0" fillId="0" borderId="19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71" fontId="0" fillId="0" borderId="20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71" fontId="0" fillId="0" borderId="2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0" xfId="0" applyFont="false" applyBorder="false" applyAlignment="true" applyProtection="true">
      <alignment horizontal="left" vertical="bottom" textRotation="0" wrapText="false" indent="0" shrinkToFit="false"/>
      <protection locked="true" hidden="true"/>
    </xf>
    <xf numFmtId="164" fontId="0" fillId="0" borderId="65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5" borderId="66" xfId="0" applyFont="true" applyBorder="true" applyAlignment="true" applyProtection="true">
      <alignment horizontal="center" vertical="center" textRotation="0" wrapText="false" indent="0" shrinkToFit="false"/>
      <protection locked="true" hidden="true"/>
    </xf>
  </cellXfs>
  <cellStyles count="7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Normal 2" xfId="20" builtinId="53" customBuiltin="true"/>
  </cellStyles>
  <dxfs count="49">
    <dxf>
      <fill>
        <patternFill>
          <bgColor rgb="FFFFFF99"/>
        </patternFill>
      </fill>
    </dxf>
    <dxf>
      <fill>
        <patternFill>
          <bgColor rgb="FFFFCC99"/>
        </patternFill>
      </fill>
    </dxf>
    <dxf>
      <fill>
        <patternFill>
          <bgColor rgb="FFFF0000"/>
        </patternFill>
      </fill>
      <border diagonalUp="false" diagonalDown="false">
        <left style="thin"/>
        <right style="thin"/>
        <top style="thin"/>
        <bottom style="thin"/>
        <diagonal/>
      </border>
    </dxf>
    <dxf>
      <fill>
        <patternFill>
          <bgColor rgb="FFFFFF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DCE6F2"/>
        </patternFill>
      </fill>
    </dxf>
    <dxf>
      <font>
        <color rgb="00FFFFFF"/>
      </font>
      <fill>
        <patternFill>
          <bgColor rgb="FFFFCC99"/>
        </patternFill>
      </fill>
    </dxf>
    <dxf>
      <fill>
        <patternFill>
          <bgColor rgb="FFFFCC00"/>
        </patternFill>
      </fill>
    </dxf>
    <dxf>
      <fill>
        <patternFill>
          <bgColor rgb="FFFF9900"/>
        </patternFill>
      </fill>
    </dxf>
    <dxf>
      <fill>
        <patternFill>
          <bgColor rgb="FFFFFF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DCE6F2"/>
        </patternFill>
      </fill>
    </dxf>
    <dxf>
      <font>
        <color rgb="00FFFFFF"/>
      </font>
      <fill>
        <patternFill>
          <bgColor rgb="FFFFCC99"/>
        </patternFill>
      </fill>
    </dxf>
    <dxf>
      <fill>
        <patternFill>
          <bgColor rgb="FFFFCC00"/>
        </patternFill>
      </fill>
    </dxf>
    <dxf>
      <fill>
        <patternFill>
          <bgColor rgb="FFFF9900"/>
        </patternFill>
      </fill>
    </dxf>
    <dxf>
      <fill>
        <patternFill>
          <bgColor rgb="FFFF0000"/>
        </patternFill>
      </fill>
      <border diagonalUp="false" diagonalDown="false">
        <left style="thin"/>
        <right style="thin"/>
        <top style="thin"/>
        <bottom style="thin"/>
        <diagonal/>
      </border>
    </dxf>
    <dxf>
      <fill>
        <patternFill>
          <bgColor rgb="FFFFFF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FFFF"/>
        </patternFill>
      </fill>
    </dxf>
    <dxf>
      <font>
        <color rgb="00FFFFFF"/>
      </font>
      <fill>
        <patternFill>
          <bgColor rgb="FFFFCC99"/>
        </patternFill>
      </fill>
    </dxf>
    <dxf>
      <fill>
        <patternFill>
          <bgColor rgb="FFFFCC00"/>
        </patternFill>
      </fill>
    </dxf>
    <dxf>
      <fill>
        <patternFill>
          <bgColor rgb="FFFF9900"/>
        </patternFill>
      </fill>
    </dxf>
    <dxf>
      <fill>
        <patternFill>
          <bgColor rgb="FFFFCC99"/>
        </patternFill>
      </fill>
    </dxf>
    <dxf>
      <fill>
        <patternFill>
          <bgColor rgb="FFFFFFFF"/>
        </patternFill>
      </fill>
    </dxf>
    <dxf>
      <font>
        <color rgb="00FFFFFF"/>
      </font>
      <fill>
        <patternFill>
          <bgColor rgb="FFFFCC99"/>
        </patternFill>
      </fill>
    </dxf>
    <dxf>
      <fill>
        <patternFill>
          <bgColor rgb="FFFFCC00"/>
        </patternFill>
      </fill>
    </dxf>
    <dxf>
      <fill>
        <patternFill>
          <bgColor rgb="FFFF9900"/>
        </patternFill>
      </fill>
    </dxf>
    <dxf>
      <fill>
        <patternFill>
          <bgColor rgb="FFFFCC00"/>
        </patternFill>
      </fill>
    </dxf>
    <dxf>
      <fill>
        <patternFill>
          <bgColor rgb="FFC0C0C0"/>
        </patternFill>
      </fill>
    </dxf>
    <dxf>
      <fill>
        <patternFill>
          <bgColor rgb="FFFF6600"/>
        </patternFill>
      </fill>
    </dxf>
    <dxf>
      <fill>
        <patternFill>
          <bgColor rgb="FFFFCC00"/>
        </patternFill>
      </fill>
    </dxf>
    <dxf>
      <fill>
        <patternFill>
          <bgColor rgb="FFC0C0C0"/>
        </patternFill>
      </fill>
    </dxf>
    <dxf>
      <fill>
        <patternFill>
          <bgColor rgb="FFFF6600"/>
        </patternFill>
      </fill>
    </dxf>
    <dxf>
      <fill>
        <patternFill>
          <bgColor rgb="FFFFCC99"/>
        </patternFill>
      </fill>
    </dxf>
    <dxf>
      <fill>
        <patternFill>
          <bgColor rgb="FFFF9900"/>
        </patternFill>
      </fill>
    </dxf>
    <dxf>
      <fill>
        <patternFill>
          <bgColor rgb="FFFFCC00"/>
        </patternFill>
      </fill>
    </dxf>
    <dxf>
      <fill>
        <patternFill>
          <bgColor rgb="FFC0C0C0"/>
        </patternFill>
      </fill>
    </dxf>
    <dxf>
      <fill>
        <patternFill>
          <bgColor rgb="FFFF6600"/>
        </patternFill>
      </fill>
    </dxf>
    <dxf>
      <fill>
        <patternFill>
          <bgColor rgb="FFFFCC99"/>
        </patternFill>
      </fill>
    </dxf>
    <dxf>
      <fill>
        <patternFill>
          <bgColor rgb="FFFF9900"/>
        </patternFill>
      </fill>
    </dxf>
    <dxf>
      <fill>
        <patternFill>
          <bgColor rgb="FFFFCC00"/>
        </patternFill>
      </fill>
    </dxf>
    <dxf>
      <fill>
        <patternFill>
          <bgColor rgb="FFC0C0C0"/>
        </patternFill>
      </fill>
    </dxf>
    <dxf>
      <fill>
        <patternFill>
          <bgColor rgb="FFFF6600"/>
        </patternFill>
      </fill>
    </dxf>
    <dxf>
      <fill>
        <patternFill>
          <bgColor rgb="FFFFCC00"/>
        </patternFill>
      </fill>
    </dxf>
    <dxf>
      <fill>
        <patternFill>
          <bgColor rgb="FFC0C0C0"/>
        </patternFill>
      </fill>
    </dxf>
    <dxf>
      <fill>
        <patternFill>
          <bgColor rgb="FFFF66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CC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CE6F2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microsoft.com/office/2006/relationships/vbaProject" Target="vbaProject.bin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142920</xdr:colOff>
      <xdr:row>0</xdr:row>
      <xdr:rowOff>0</xdr:rowOff>
    </xdr:from>
    <xdr:to>
      <xdr:col>10</xdr:col>
      <xdr:colOff>218880</xdr:colOff>
      <xdr:row>41</xdr:row>
      <xdr:rowOff>95040</xdr:rowOff>
    </xdr:to>
    <xdr:sp>
      <xdr:nvSpPr>
        <xdr:cNvPr id="0" name="CustomShape 1"/>
        <xdr:cNvSpPr/>
      </xdr:nvSpPr>
      <xdr:spPr>
        <a:xfrm>
          <a:off x="142920" y="0"/>
          <a:ext cx="7981560" cy="66034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/>
        <a:p>
          <a:pPr rtl="1">
            <a:lnSpc>
              <a:spcPct val="100000"/>
            </a:lnSpc>
          </a:pPr>
          <a:r>
            <a:rPr b="1" lang="en-US" sz="11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Notice d'utilisation de la feuille de calcul Excel, compatible Open Office</a:t>
          </a:r>
          <a:r>
            <a:rPr b="1" lang="en-US" sz="11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 :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1" lang="en-US" sz="11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---------- &gt; </a:t>
          </a:r>
          <a:r>
            <a:rPr b="1" lang="en-US" sz="11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En regle générale, seule les case sur fond blanc sont modifiables</a:t>
          </a:r>
          <a:r>
            <a:rPr b="1" lang="en-US" sz="11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1" lang="en-US" sz="11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A REPRENDRE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Renseigner Le nom et No du club Organisateur, Le lieu du concours et la date du concours (Cellules B4 à B6)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Renseigner pour chaque concurrents : Noms, No Dossart, No d'équipe, un "X" si 60", No Licence FFAM, No de club et fréquence attribuée (colonne B à H)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Renseigner les temps réalisés par chaque concurrent et eventuellement les pénalités (100)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 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ATTENTION : Pour les temps à 0 (Crash, non participation à une manche, annulation), NE PAS RENSEIGNER UN TEMPS à "0" mais laisser la cellule VIDE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Pour le calcul avec GroupScoring, il suffit de renseigner le N° de groupe (de 1 à 4) dans la colone "GPE" de la manche. Le meilleur chrono de chaque groupe s'affiche en tête de colone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Pour le classement par équipe, renseignez les noms des équipes dans la feuille "Classement Equipe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".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Si une manche est annulée mais qu'ily a eu des pénalités, il faut effacer les chronos mais pas les pénalités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Cette feuille de calcul enlève automatiquement le premier moins bon score de chaque concurrent à partir de 4 manches réalisées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,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et enlève automatiquement le deuxième moins bon score à partir de 15 manches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Les cellules contenant les formules sont protégées pour éviter les mauvaises manip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En cas de besoin cette protection peut être enlevée car il n'y a pas de mot de passe (Outils...Protection...Ôter la protection de la feuille)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Après le concours, envoyer le fichier excel à Yves Tirand :  y.tirand@free.fr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et envoyer une impression papier à votre CRAM, à la FFAM et eventuellement au rapporteur planeur de votre CRAM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1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Rappel</a:t>
          </a:r>
          <a:r>
            <a:rPr b="1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 :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Pour la Coupe de France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 :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Un concours est déclaré "valide" quand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 :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au moins 2 manches ont pu être effectuées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le nombre de pilotes ayant participé au concours est supérieur ou égal à 12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 (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Le nombre de manches terminées * le nombre de pilotes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)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doit au moins être égal à 48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Cela implique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 :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      -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4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manches mini de 12 à 15 participants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      -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3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manches mini de 16 à 23 participants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      -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2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manches mini à partir de 24 participants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Pour la selection au championnat de France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 :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Un concours est déclaré "valide" quand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 :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au moins 2 manches ont pu être effectuées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le nombre de pilotes ayant participé au concours est supérieur ou égal à 12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466560</xdr:colOff>
      <xdr:row>0</xdr:row>
      <xdr:rowOff>66600</xdr:rowOff>
    </xdr:from>
    <xdr:to>
      <xdr:col>13</xdr:col>
      <xdr:colOff>504360</xdr:colOff>
      <xdr:row>5</xdr:row>
      <xdr:rowOff>142560</xdr:rowOff>
    </xdr:to>
    <xdr:sp>
      <xdr:nvSpPr>
        <xdr:cNvPr id="18" name="CustomShape 1"/>
        <xdr:cNvSpPr/>
      </xdr:nvSpPr>
      <xdr:spPr>
        <a:xfrm>
          <a:off x="4619160" y="66600"/>
          <a:ext cx="1733400" cy="1060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23040" bIns="0"/>
        <a:p>
          <a:pPr>
            <a:lnSpc>
              <a:spcPct val="100000"/>
            </a:lnSpc>
          </a:pPr>
          <a:r>
            <a:rPr b="0" lang="en-US" sz="1000" spc="-1" strike="noStrike" u="sng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Calculs.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>
            <a:lnSpc>
              <a:spcPct val="100000"/>
            </a:lnSpc>
          </a:pPr>
          <a:r>
            <a:rPr b="1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Rien à saisir ici !!!!!!!!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Attention </a:t>
          </a:r>
          <a:r>
            <a:rPr b="1" lang="en-US" sz="1200" spc="-1" strike="noStrike" u="sng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Pas de tris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  <xdr:twoCellAnchor editAs="oneCell">
    <xdr:from>
      <xdr:col>20</xdr:col>
      <xdr:colOff>0</xdr:colOff>
      <xdr:row>0</xdr:row>
      <xdr:rowOff>95400</xdr:rowOff>
    </xdr:from>
    <xdr:to>
      <xdr:col>28</xdr:col>
      <xdr:colOff>333000</xdr:colOff>
      <xdr:row>5</xdr:row>
      <xdr:rowOff>104400</xdr:rowOff>
    </xdr:to>
    <xdr:sp>
      <xdr:nvSpPr>
        <xdr:cNvPr id="19" name="CustomShape 1"/>
        <xdr:cNvSpPr/>
      </xdr:nvSpPr>
      <xdr:spPr>
        <a:xfrm>
          <a:off x="8743680" y="95400"/>
          <a:ext cx="3485880" cy="993240"/>
        </a:xfrm>
        <a:prstGeom prst="rect">
          <a:avLst/>
        </a:prstGeom>
        <a:solidFill>
          <a:srgbClr val="ffff99"/>
        </a:solidFill>
        <a:ln w="9360">
          <a:solidFill>
            <a:srgbClr val="ff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23040" bIns="0"/>
        <a:p>
          <a:pPr>
            <a:lnSpc>
              <a:spcPct val="100000"/>
            </a:lnSpc>
          </a:pPr>
          <a:r>
            <a:rPr b="1" i="1" lang="en-US" sz="1000" spc="-1" strike="noStrike" u="sng">
              <a:solidFill>
                <a:srgbClr val="0000ff"/>
              </a:solidFill>
              <a:uFill>
                <a:solidFill>
                  <a:srgbClr val="ffffff"/>
                </a:solidFill>
              </a:uFill>
              <a:latin typeface="Arial"/>
            </a:rPr>
            <a:t>ToDoList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Impression du compte rendu.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Macros de Tri ATTENTION, ne pas utiliser !!!!!!!!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>
            <a:lnSpc>
              <a:spcPct val="100000"/>
            </a:lnSpc>
          </a:pPr>
          <a:r>
            <a:rPr b="1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- REPRENDRE :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>
            <a:lnSpc>
              <a:spcPct val="100000"/>
            </a:lnSpc>
          </a:pPr>
          <a:r>
            <a:rPr b="1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Macros classt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390600</xdr:colOff>
      <xdr:row>0</xdr:row>
      <xdr:rowOff>66600</xdr:rowOff>
    </xdr:from>
    <xdr:to>
      <xdr:col>11</xdr:col>
      <xdr:colOff>9360</xdr:colOff>
      <xdr:row>5</xdr:row>
      <xdr:rowOff>142560</xdr:rowOff>
    </xdr:to>
    <xdr:sp>
      <xdr:nvSpPr>
        <xdr:cNvPr id="20" name="CustomShape 1"/>
        <xdr:cNvSpPr/>
      </xdr:nvSpPr>
      <xdr:spPr>
        <a:xfrm>
          <a:off x="4790880" y="66600"/>
          <a:ext cx="3638520" cy="1066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23040" bIns="0"/>
        <a:p>
          <a:pPr rtl="1">
            <a:lnSpc>
              <a:spcPct val="100000"/>
            </a:lnSpc>
          </a:pPr>
          <a:r>
            <a:rPr b="0" lang="en-US" sz="1000" spc="-1" strike="noStrike" u="sng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Calculs</a:t>
          </a:r>
          <a:r>
            <a:rPr b="0" lang="en-US" sz="1000" spc="-1" strike="noStrike" u="sng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Rien à saisir ici</a:t>
          </a:r>
          <a:r>
            <a:rPr b="0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 !!!!!!!!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Attention </a:t>
          </a:r>
          <a:r>
            <a:rPr b="1" lang="en-US" sz="1200" spc="-1" strike="noStrike" u="sng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Pas de tris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  <xdr:twoCellAnchor editAs="oneCell">
    <xdr:from>
      <xdr:col>11</xdr:col>
      <xdr:colOff>257040</xdr:colOff>
      <xdr:row>0</xdr:row>
      <xdr:rowOff>85680</xdr:rowOff>
    </xdr:from>
    <xdr:to>
      <xdr:col>19</xdr:col>
      <xdr:colOff>532800</xdr:colOff>
      <xdr:row>6</xdr:row>
      <xdr:rowOff>47160</xdr:rowOff>
    </xdr:to>
    <xdr:sp>
      <xdr:nvSpPr>
        <xdr:cNvPr id="21" name="CustomShape 1"/>
        <xdr:cNvSpPr/>
      </xdr:nvSpPr>
      <xdr:spPr>
        <a:xfrm>
          <a:off x="8677080" y="85680"/>
          <a:ext cx="5304960" cy="1117080"/>
        </a:xfrm>
        <a:prstGeom prst="rect">
          <a:avLst/>
        </a:prstGeom>
        <a:solidFill>
          <a:srgbClr val="ffff99"/>
        </a:solidFill>
        <a:ln w="9360">
          <a:solidFill>
            <a:srgbClr val="ff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23040" bIns="0"/>
        <a:p>
          <a:pPr rtl="1">
            <a:lnSpc>
              <a:spcPct val="100000"/>
            </a:lnSpc>
          </a:pPr>
          <a:r>
            <a:rPr b="1" i="1" lang="en-US" sz="1000" spc="-1" strike="noStrike" u="sng">
              <a:solidFill>
                <a:srgbClr val="0000ff"/>
              </a:solidFill>
              <a:uFill>
                <a:solidFill>
                  <a:srgbClr val="ffffff"/>
                </a:solidFill>
              </a:uFill>
              <a:latin typeface="Arial"/>
            </a:rPr>
            <a:t>ToDoList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Impression du compte rendu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Macros de Tri ATTENTION, ne pas utiliser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 !!!!!!!!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1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1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REPRENDRE</a:t>
          </a:r>
          <a:r>
            <a:rPr b="1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 :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1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Points /Manche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66600</xdr:colOff>
      <xdr:row>1</xdr:row>
      <xdr:rowOff>0</xdr:rowOff>
    </xdr:from>
    <xdr:to>
      <xdr:col>13</xdr:col>
      <xdr:colOff>542520</xdr:colOff>
      <xdr:row>7</xdr:row>
      <xdr:rowOff>104400</xdr:rowOff>
    </xdr:to>
    <xdr:sp>
      <xdr:nvSpPr>
        <xdr:cNvPr id="1" name="CustomShape 1"/>
        <xdr:cNvSpPr/>
      </xdr:nvSpPr>
      <xdr:spPr>
        <a:xfrm>
          <a:off x="3628800" y="152280"/>
          <a:ext cx="4438440" cy="1076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23040" bIns="0"/>
        <a:p>
          <a:pPr rtl="1">
            <a:lnSpc>
              <a:spcPct val="100000"/>
            </a:lnSpc>
          </a:pPr>
          <a:r>
            <a:rPr b="0" lang="en-US" sz="1000" spc="-1" strike="noStrike" u="sng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Onglet de préparation des ordre de passage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*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Récupérations des informations d'inscription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*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Gestion des fréquences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 u="sng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Competition sur 2 pentes </a:t>
          </a:r>
          <a:r>
            <a:rPr b="0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: Recopier le groupe pour chaque série afin de mémoriser les groupes. ils seront repris ensuite sur la feuille classement final</a:t>
          </a:r>
          <a:r>
            <a:rPr b="0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  <xdr:twoCellAnchor editAs="oneCell">
    <xdr:from>
      <xdr:col>14</xdr:col>
      <xdr:colOff>47520</xdr:colOff>
      <xdr:row>1</xdr:row>
      <xdr:rowOff>9360</xdr:rowOff>
    </xdr:from>
    <xdr:to>
      <xdr:col>23</xdr:col>
      <xdr:colOff>275760</xdr:colOff>
      <xdr:row>4</xdr:row>
      <xdr:rowOff>151920</xdr:rowOff>
    </xdr:to>
    <xdr:sp>
      <xdr:nvSpPr>
        <xdr:cNvPr id="2" name="CustomShape 1"/>
        <xdr:cNvSpPr/>
      </xdr:nvSpPr>
      <xdr:spPr>
        <a:xfrm>
          <a:off x="8172000" y="161640"/>
          <a:ext cx="5924520" cy="637920"/>
        </a:xfrm>
        <a:prstGeom prst="rect">
          <a:avLst/>
        </a:prstGeom>
        <a:solidFill>
          <a:srgbClr val="ffff99"/>
        </a:solidFill>
        <a:ln w="9360">
          <a:solidFill>
            <a:srgbClr val="ff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23040" bIns="0"/>
        <a:p>
          <a:pPr rtl="1">
            <a:lnSpc>
              <a:spcPct val="100000"/>
            </a:lnSpc>
          </a:pPr>
          <a:r>
            <a:rPr b="1" i="1" lang="en-US" sz="1000" spc="-1" strike="noStrike" u="sng">
              <a:solidFill>
                <a:srgbClr val="0000ff"/>
              </a:solidFill>
              <a:uFill>
                <a:solidFill>
                  <a:srgbClr val="ffffff"/>
                </a:solidFill>
              </a:uFill>
              <a:latin typeface="Arial"/>
            </a:rPr>
            <a:t>ToDoList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Gestion des doublons de fréquence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,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Import direct via le site French F3F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181080</xdr:colOff>
      <xdr:row>1</xdr:row>
      <xdr:rowOff>0</xdr:rowOff>
    </xdr:from>
    <xdr:to>
      <xdr:col>8</xdr:col>
      <xdr:colOff>133200</xdr:colOff>
      <xdr:row>7</xdr:row>
      <xdr:rowOff>95040</xdr:rowOff>
    </xdr:to>
    <xdr:sp>
      <xdr:nvSpPr>
        <xdr:cNvPr id="3" name="CustomShape 1"/>
        <xdr:cNvSpPr/>
      </xdr:nvSpPr>
      <xdr:spPr>
        <a:xfrm>
          <a:off x="4286160" y="158400"/>
          <a:ext cx="2323800" cy="1066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23040" bIns="0"/>
        <a:p>
          <a:pPr rtl="1">
            <a:lnSpc>
              <a:spcPct val="100000"/>
            </a:lnSpc>
          </a:pPr>
          <a:r>
            <a:rPr b="0" lang="en-US" sz="1000" spc="-1" strike="noStrike" u="sng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Constitution des équipes</a:t>
          </a:r>
          <a:r>
            <a:rPr b="0" lang="en-US" sz="1000" spc="-1" strike="noStrike" u="sng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Saisir le nom des équipes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,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Bien contrôler le nombre de pilotes par équipe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 !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  <xdr:twoCellAnchor editAs="oneCell">
    <xdr:from>
      <xdr:col>5</xdr:col>
      <xdr:colOff>209520</xdr:colOff>
      <xdr:row>11</xdr:row>
      <xdr:rowOff>133200</xdr:rowOff>
    </xdr:from>
    <xdr:to>
      <xdr:col>46</xdr:col>
      <xdr:colOff>113760</xdr:colOff>
      <xdr:row>14</xdr:row>
      <xdr:rowOff>18720</xdr:rowOff>
    </xdr:to>
    <xdr:sp>
      <xdr:nvSpPr>
        <xdr:cNvPr id="4" name="CustomShape 1"/>
        <xdr:cNvSpPr/>
      </xdr:nvSpPr>
      <xdr:spPr>
        <a:xfrm>
          <a:off x="4314600" y="1910880"/>
          <a:ext cx="3857040" cy="361800"/>
        </a:xfrm>
        <a:prstGeom prst="rect">
          <a:avLst/>
        </a:prstGeom>
        <a:solidFill>
          <a:srgbClr val="ffff99"/>
        </a:solidFill>
        <a:ln w="9360">
          <a:solidFill>
            <a:srgbClr val="ff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23040" bIns="0"/>
        <a:p>
          <a:pPr rtl="1">
            <a:lnSpc>
              <a:spcPct val="100000"/>
            </a:lnSpc>
          </a:pPr>
          <a:r>
            <a:rPr b="1" i="1" lang="en-US" sz="1000" spc="-1" strike="noStrike" u="sng">
              <a:solidFill>
                <a:srgbClr val="0000ff"/>
              </a:solidFill>
              <a:uFill>
                <a:solidFill>
                  <a:srgbClr val="ffffff"/>
                </a:solidFill>
              </a:uFill>
              <a:latin typeface="Arial"/>
            </a:rPr>
            <a:t>ToDoList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Macro de récupération des noms de pilote d'une équipe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14</xdr:col>
      <xdr:colOff>762120</xdr:colOff>
      <xdr:row>0</xdr:row>
      <xdr:rowOff>85680</xdr:rowOff>
    </xdr:from>
    <xdr:to>
      <xdr:col>19</xdr:col>
      <xdr:colOff>28440</xdr:colOff>
      <xdr:row>17</xdr:row>
      <xdr:rowOff>209160</xdr:rowOff>
    </xdr:to>
    <xdr:sp>
      <xdr:nvSpPr>
        <xdr:cNvPr id="5" name="CustomShape 1"/>
        <xdr:cNvSpPr/>
      </xdr:nvSpPr>
      <xdr:spPr>
        <a:xfrm>
          <a:off x="13030200" y="85680"/>
          <a:ext cx="3219120" cy="5822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23040" bIns="0"/>
        <a:p>
          <a:pPr rtl="1">
            <a:lnSpc>
              <a:spcPct val="100000"/>
            </a:lnSpc>
          </a:pPr>
          <a:r>
            <a:rPr b="0" lang="en-US" sz="11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LL 20090320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1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Saisir : N° de Série, N° de manche de départ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1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Filtrer 2 ou 4 manches / lots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1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Filter par Gpe, Imprimer deux exemplaires (Pente A et Pente B)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1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Calibri"/>
            </a:rPr>
            <a:t> </a:t>
          </a:r>
          <a:r>
            <a:rPr b="0" lang="en-US" sz="11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Calibri"/>
            </a:rPr>
            <a:t>A reprendre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La page st initialisée avec les groupes initiaux définis sur la feuille pilote</a:t>
          </a:r>
          <a:r>
            <a:rPr b="0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1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A chaque changement de série</a:t>
          </a:r>
          <a:r>
            <a:rPr b="1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 :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0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changer les cases B9:B108 en mettant les nouveau numéro de Gpe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0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trier sur le numéro de dossard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 </a:t>
          </a:r>
          <a:r>
            <a:rPr b="0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A reprendre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0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Aller sur la feuille Saisie des chronos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0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Afficher la manche concernée, copier les valeurs des groupeset coller les </a:t>
          </a:r>
          <a:r>
            <a:rPr b="1" lang="en-US" sz="12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en prenant soin d'utiliser l'option "copier les valeurs</a:t>
          </a:r>
          <a:r>
            <a:rPr b="1" lang="en-US" sz="12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".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  <xdr:twoCellAnchor editAs="oneCell">
    <xdr:from>
      <xdr:col>15</xdr:col>
      <xdr:colOff>66600</xdr:colOff>
      <xdr:row>18</xdr:row>
      <xdr:rowOff>219240</xdr:rowOff>
    </xdr:from>
    <xdr:to>
      <xdr:col>19</xdr:col>
      <xdr:colOff>599760</xdr:colOff>
      <xdr:row>22</xdr:row>
      <xdr:rowOff>152280</xdr:rowOff>
    </xdr:to>
    <xdr:sp>
      <xdr:nvSpPr>
        <xdr:cNvPr id="6" name="CustomShape 1"/>
        <xdr:cNvSpPr/>
      </xdr:nvSpPr>
      <xdr:spPr>
        <a:xfrm>
          <a:off x="13125240" y="6356160"/>
          <a:ext cx="3695400" cy="1685880"/>
        </a:xfrm>
        <a:prstGeom prst="rect">
          <a:avLst/>
        </a:prstGeom>
        <a:solidFill>
          <a:srgbClr val="ffff99"/>
        </a:solidFill>
        <a:ln w="9360">
          <a:solidFill>
            <a:srgbClr val="ff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23040" bIns="0"/>
        <a:p>
          <a:pPr rtl="1">
            <a:lnSpc>
              <a:spcPct val="100000"/>
            </a:lnSpc>
          </a:pPr>
          <a:r>
            <a:rPr b="1" i="1" lang="en-US" sz="1000" spc="-1" strike="noStrike" u="sng">
              <a:solidFill>
                <a:srgbClr val="0000ff"/>
              </a:solidFill>
              <a:uFill>
                <a:solidFill>
                  <a:srgbClr val="ffffff"/>
                </a:solidFill>
              </a:uFill>
              <a:latin typeface="Arial"/>
            </a:rPr>
            <a:t>ToDoList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Automatiser la selection du groupe en fonction de la série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21</xdr:col>
      <xdr:colOff>76320</xdr:colOff>
      <xdr:row>2</xdr:row>
      <xdr:rowOff>95400</xdr:rowOff>
    </xdr:from>
    <xdr:to>
      <xdr:col>26</xdr:col>
      <xdr:colOff>104400</xdr:colOff>
      <xdr:row>5</xdr:row>
      <xdr:rowOff>28440</xdr:rowOff>
    </xdr:to>
    <xdr:sp>
      <xdr:nvSpPr>
        <xdr:cNvPr id="7" name="CustomShape 1"/>
        <xdr:cNvSpPr/>
      </xdr:nvSpPr>
      <xdr:spPr>
        <a:xfrm>
          <a:off x="11982240" y="488880"/>
          <a:ext cx="3981240" cy="428400"/>
        </a:xfrm>
        <a:prstGeom prst="rect">
          <a:avLst/>
        </a:prstGeom>
        <a:solidFill>
          <a:srgbClr val="ffff99"/>
        </a:solidFill>
        <a:ln w="9360">
          <a:solidFill>
            <a:srgbClr val="ff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23040" bIns="0"/>
        <a:p>
          <a:pPr rtl="1">
            <a:lnSpc>
              <a:spcPct val="100000"/>
            </a:lnSpc>
          </a:pPr>
          <a:r>
            <a:rPr b="1" i="1" lang="en-US" sz="1000" spc="-1" strike="noStrike" u="sng">
              <a:solidFill>
                <a:srgbClr val="0000ff"/>
              </a:solidFill>
              <a:uFill>
                <a:solidFill>
                  <a:srgbClr val="ffffff"/>
                </a:solidFill>
              </a:uFill>
              <a:latin typeface="Arial"/>
            </a:rPr>
            <a:t>ToDoList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Impression des feuilles de marque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  <xdr:twoCellAnchor editAs="oneCell">
    <xdr:from>
      <xdr:col>6</xdr:col>
      <xdr:colOff>28440</xdr:colOff>
      <xdr:row>1</xdr:row>
      <xdr:rowOff>9360</xdr:rowOff>
    </xdr:from>
    <xdr:to>
      <xdr:col>20</xdr:col>
      <xdr:colOff>142560</xdr:colOff>
      <xdr:row>7</xdr:row>
      <xdr:rowOff>218520</xdr:rowOff>
    </xdr:to>
    <xdr:sp>
      <xdr:nvSpPr>
        <xdr:cNvPr id="8" name="CustomShape 1"/>
        <xdr:cNvSpPr/>
      </xdr:nvSpPr>
      <xdr:spPr>
        <a:xfrm>
          <a:off x="4466880" y="237960"/>
          <a:ext cx="7324560" cy="1206000"/>
        </a:xfrm>
        <a:prstGeom prst="rect">
          <a:avLst/>
        </a:prstGeom>
        <a:solidFill>
          <a:srgbClr val="ffffff"/>
        </a:solidFill>
        <a:ln w="9360">
          <a:solidFill>
            <a:srgbClr val="ff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36720" rIns="0" tIns="23040" bIns="0"/>
        <a:p>
          <a:pPr rtl="1">
            <a:lnSpc>
              <a:spcPts val="423"/>
            </a:lnSpc>
          </a:pPr>
          <a:r>
            <a:rPr b="1" i="1" lang="en-US" sz="1200" spc="-1" strike="noStrike" u="sng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ATTENTION</a:t>
          </a:r>
          <a:r>
            <a:rPr b="1" i="1" lang="en-US" sz="1200" spc="-1" strike="noStrike" u="sng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 !!!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ts val="353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Ne pas faire de suppression, ou de copier coller, de selection comportant plusieurs lignes quand la table est filtrée par Nom, Dossard Freq, Equipe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…. 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ts val="353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Il est uniquement possible de faire des suppression, ou des copier coller quand on est en affichage complet, ou filtré par manche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ts val="353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Eviter au maximum de faire des saisies, feuille déprotégée, un erreur de manipulation pouvant causer de graves erreurs de calculs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ts val="353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ts val="318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15</xdr:col>
      <xdr:colOff>237960</xdr:colOff>
      <xdr:row>17</xdr:row>
      <xdr:rowOff>94680</xdr:rowOff>
    </xdr:from>
    <xdr:to>
      <xdr:col>26</xdr:col>
      <xdr:colOff>408960</xdr:colOff>
      <xdr:row>42</xdr:row>
      <xdr:rowOff>84960</xdr:rowOff>
    </xdr:to>
    <xdr:sp>
      <xdr:nvSpPr>
        <xdr:cNvPr id="9" name="CustomShape 1"/>
        <xdr:cNvSpPr/>
      </xdr:nvSpPr>
      <xdr:spPr>
        <a:xfrm flipV="1">
          <a:off x="9905760" y="3053520"/>
          <a:ext cx="6990840" cy="4118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23040" bIns="0"/>
        <a:p>
          <a:pPr rtl="1">
            <a:lnSpc>
              <a:spcPct val="100000"/>
            </a:lnSpc>
          </a:pPr>
          <a:r>
            <a:rPr b="0" lang="en-US" sz="1000" spc="-1" strike="noStrike" u="sng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Saisie des chronos et pénalités</a:t>
          </a:r>
          <a:r>
            <a:rPr b="0" lang="en-US" sz="1000" spc="-1" strike="noStrike" u="sng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 :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3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modes de saisie sont possibles par : Nom de pilote, N° de Dossard ou Manche + Groupe + GS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Pour cela, filtrer la colonne en cliquant sur le tiret de colonne (Nom, Dossard, Manche, Gpe ou GS) il est possible de sélectionner une valeur unique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Pour revenir, annuler le filtre actif (matérialisé par le triangle bleu, au lieu de noir)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Pour la saisie par manche (= le mode actuel) il faut filtrer d'abord la manche, puis le groupe (Gpe)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 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...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Compétition classique sur une seule pente : Gpe = 1, il y a donc 3 Group Scoring possibles (GS = 2 à 4)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Dans le cas de compétitions sur 2 pentes simultanées, cela permet de saisir les 2 groupes (Gpe = 1 et 2) de résultats indépendamment, et de faire en plus du group scoring (GS) dans un ou les deux groupes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Par défaut, une formule donne GS = Gpe pour chaque ligne, s'il est nécessaire de faire du Group Scoring dans un groupe, il suffit de forcer dans la colone GS une valeur à 3 ou 4 pour les pilotes concernés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 u="sng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Préparation avant course</a:t>
          </a:r>
          <a:r>
            <a:rPr b="0" lang="en-US" sz="1000" spc="-1" strike="noStrike" u="sng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 : 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Filter Manche 1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, 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ATTENTION :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Coller par valeur les colonnes </a:t>
          </a:r>
          <a:r>
            <a:rPr b="1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Nom, Dossard, Freq, Equipe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 et </a:t>
          </a:r>
          <a:r>
            <a:rPr b="1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Gpe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 provenant de l'onglet Pilotes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 u="sng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Sasie après course</a:t>
          </a:r>
          <a:r>
            <a:rPr b="0" lang="en-US" sz="1000" spc="-1" strike="noStrike" u="sng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 :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Filter selon le mode de saisie voulu (Manche/Gpe ou Pilote)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Saisir les chronos et pénalités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, 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Modifier la valeur de GS uniquement en cas de GroupScoring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  <xdr:twoCellAnchor editAs="oneCell">
    <xdr:from>
      <xdr:col>19</xdr:col>
      <xdr:colOff>380880</xdr:colOff>
      <xdr:row>1</xdr:row>
      <xdr:rowOff>104760</xdr:rowOff>
    </xdr:from>
    <xdr:to>
      <xdr:col>25</xdr:col>
      <xdr:colOff>418680</xdr:colOff>
      <xdr:row>5</xdr:row>
      <xdr:rowOff>85320</xdr:rowOff>
    </xdr:to>
    <xdr:sp>
      <xdr:nvSpPr>
        <xdr:cNvPr id="10" name="CustomShape 1"/>
        <xdr:cNvSpPr/>
      </xdr:nvSpPr>
      <xdr:spPr>
        <a:xfrm>
          <a:off x="11582280" y="333360"/>
          <a:ext cx="4533480" cy="704160"/>
        </a:xfrm>
        <a:prstGeom prst="rect">
          <a:avLst/>
        </a:prstGeom>
        <a:solidFill>
          <a:srgbClr val="ffff99"/>
        </a:solidFill>
        <a:ln w="9360">
          <a:solidFill>
            <a:srgbClr val="ff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23040" bIns="0"/>
        <a:p>
          <a:pPr rtl="1">
            <a:lnSpc>
              <a:spcPct val="100000"/>
            </a:lnSpc>
          </a:pPr>
          <a:r>
            <a:rPr b="1" i="1" lang="en-US" sz="1000" spc="-1" strike="noStrike" u="sng">
              <a:solidFill>
                <a:srgbClr val="0000ff"/>
              </a:solidFill>
              <a:uFill>
                <a:solidFill>
                  <a:srgbClr val="ffffff"/>
                </a:solidFill>
              </a:uFill>
              <a:latin typeface="Arial"/>
            </a:rPr>
            <a:t>ToDoList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Impression des feuilles de marque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  <xdr:twoCellAnchor editAs="oneCell">
    <xdr:from>
      <xdr:col>5</xdr:col>
      <xdr:colOff>76320</xdr:colOff>
      <xdr:row>1</xdr:row>
      <xdr:rowOff>9360</xdr:rowOff>
    </xdr:from>
    <xdr:to>
      <xdr:col>19</xdr:col>
      <xdr:colOff>228240</xdr:colOff>
      <xdr:row>6</xdr:row>
      <xdr:rowOff>47160</xdr:rowOff>
    </xdr:to>
    <xdr:sp>
      <xdr:nvSpPr>
        <xdr:cNvPr id="11" name="CustomShape 1"/>
        <xdr:cNvSpPr/>
      </xdr:nvSpPr>
      <xdr:spPr>
        <a:xfrm>
          <a:off x="3591000" y="237960"/>
          <a:ext cx="7838640" cy="926640"/>
        </a:xfrm>
        <a:prstGeom prst="rect">
          <a:avLst/>
        </a:prstGeom>
        <a:solidFill>
          <a:srgbClr val="ffffff"/>
        </a:solidFill>
        <a:ln w="9360">
          <a:solidFill>
            <a:srgbClr val="ff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36720" rIns="0" tIns="23040" bIns="0"/>
        <a:p>
          <a:pPr rtl="1">
            <a:lnSpc>
              <a:spcPct val="100000"/>
            </a:lnSpc>
          </a:pPr>
          <a:r>
            <a:rPr b="1" i="1" lang="en-US" sz="1200" spc="-1" strike="noStrike" u="sng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ATTENTION</a:t>
          </a:r>
          <a:r>
            <a:rPr b="1" i="1" lang="en-US" sz="1200" spc="-1" strike="noStrike" u="sng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 !!!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Ne pas faire de suppression, ou de copier coller, de selection comportant plusieurs lignes quand la table est filtrée par Nom, Dossard Freq, Equipe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…. 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Il est uniquement possible de faire des suppression, ou des copier coller quand on est en affichage complet, ou filtré par manche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Eviter au maximum de faire des saisies, feuille déprotégée, un erreur de manipulation pouvant causer de graves erreurs de calculs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15</xdr:col>
      <xdr:colOff>133200</xdr:colOff>
      <xdr:row>0</xdr:row>
      <xdr:rowOff>0</xdr:rowOff>
    </xdr:from>
    <xdr:to>
      <xdr:col>23</xdr:col>
      <xdr:colOff>209160</xdr:colOff>
      <xdr:row>2</xdr:row>
      <xdr:rowOff>28080</xdr:rowOff>
    </xdr:to>
    <xdr:sp>
      <xdr:nvSpPr>
        <xdr:cNvPr id="12" name="CustomShape 1"/>
        <xdr:cNvSpPr/>
      </xdr:nvSpPr>
      <xdr:spPr>
        <a:xfrm>
          <a:off x="7000560" y="0"/>
          <a:ext cx="2590560" cy="389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23040" bIns="0"/>
        <a:p>
          <a:pPr rtl="1">
            <a:lnSpc>
              <a:spcPct val="100000"/>
            </a:lnSpc>
          </a:pPr>
          <a:r>
            <a:rPr b="0" lang="en-US" sz="1000" spc="-1" strike="noStrike" u="sng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Classement évolutif manche par manche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1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Rien à saisir ici</a:t>
          </a:r>
          <a:r>
            <a:rPr b="1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 !!!!!!!!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  <xdr:twoCellAnchor editAs="oneCell">
    <xdr:from>
      <xdr:col>18</xdr:col>
      <xdr:colOff>9360</xdr:colOff>
      <xdr:row>1</xdr:row>
      <xdr:rowOff>123840</xdr:rowOff>
    </xdr:from>
    <xdr:to>
      <xdr:col>37</xdr:col>
      <xdr:colOff>123480</xdr:colOff>
      <xdr:row>4</xdr:row>
      <xdr:rowOff>56880</xdr:rowOff>
    </xdr:to>
    <xdr:sp>
      <xdr:nvSpPr>
        <xdr:cNvPr id="13" name="CustomShape 1"/>
        <xdr:cNvSpPr/>
      </xdr:nvSpPr>
      <xdr:spPr>
        <a:xfrm>
          <a:off x="7819560" y="320400"/>
          <a:ext cx="6086520" cy="428400"/>
        </a:xfrm>
        <a:prstGeom prst="rect">
          <a:avLst/>
        </a:prstGeom>
        <a:solidFill>
          <a:srgbClr val="ffff99"/>
        </a:solidFill>
        <a:ln w="9360">
          <a:solidFill>
            <a:srgbClr val="ff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23040" bIns="0"/>
        <a:p>
          <a:pPr rtl="1">
            <a:lnSpc>
              <a:spcPct val="100000"/>
            </a:lnSpc>
          </a:pPr>
          <a:r>
            <a:rPr b="1" i="1" lang="en-US" sz="1000" spc="-1" strike="noStrike" u="sng">
              <a:solidFill>
                <a:srgbClr val="0000ff"/>
              </a:solidFill>
              <a:uFill>
                <a:solidFill>
                  <a:srgbClr val="ffffff"/>
                </a:solidFill>
              </a:uFill>
              <a:latin typeface="Arial"/>
            </a:rPr>
            <a:t>ToDoList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Gestion des pilotes exaequo, actuellement, une ligne vide s'affiche à la place du second pilote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304920</xdr:colOff>
      <xdr:row>1</xdr:row>
      <xdr:rowOff>38160</xdr:rowOff>
    </xdr:from>
    <xdr:to>
      <xdr:col>15</xdr:col>
      <xdr:colOff>304560</xdr:colOff>
      <xdr:row>3</xdr:row>
      <xdr:rowOff>104400</xdr:rowOff>
    </xdr:to>
    <xdr:sp>
      <xdr:nvSpPr>
        <xdr:cNvPr id="14" name="CustomShape 1"/>
        <xdr:cNvSpPr/>
      </xdr:nvSpPr>
      <xdr:spPr>
        <a:xfrm>
          <a:off x="5305320" y="234720"/>
          <a:ext cx="9038880" cy="396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23040" bIns="0"/>
        <a:p>
          <a:pPr rtl="1">
            <a:lnSpc>
              <a:spcPct val="100000"/>
            </a:lnSpc>
          </a:pPr>
          <a:r>
            <a:rPr b="0" lang="en-US" sz="1000" spc="-1" strike="noStrike" u="sng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Classement par équipe</a:t>
          </a:r>
          <a:r>
            <a:rPr b="0" lang="en-US" sz="1000" spc="-1" strike="noStrike" u="sng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1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Rien à saisir ici</a:t>
          </a:r>
          <a:r>
            <a:rPr b="1" lang="en-US" sz="1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Arial"/>
            </a:rPr>
            <a:t> !!!!!!!!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  <xdr:twoCellAnchor editAs="oneCell">
    <xdr:from>
      <xdr:col>15</xdr:col>
      <xdr:colOff>504720</xdr:colOff>
      <xdr:row>1</xdr:row>
      <xdr:rowOff>66600</xdr:rowOff>
    </xdr:from>
    <xdr:to>
      <xdr:col>20</xdr:col>
      <xdr:colOff>408960</xdr:colOff>
      <xdr:row>3</xdr:row>
      <xdr:rowOff>113760</xdr:rowOff>
    </xdr:to>
    <xdr:sp>
      <xdr:nvSpPr>
        <xdr:cNvPr id="15" name="CustomShape 1"/>
        <xdr:cNvSpPr/>
      </xdr:nvSpPr>
      <xdr:spPr>
        <a:xfrm>
          <a:off x="14544360" y="263160"/>
          <a:ext cx="3857040" cy="377640"/>
        </a:xfrm>
        <a:prstGeom prst="rect">
          <a:avLst/>
        </a:prstGeom>
        <a:solidFill>
          <a:srgbClr val="ffff99"/>
        </a:solidFill>
        <a:ln w="9360">
          <a:solidFill>
            <a:srgbClr val="ff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23040" bIns="0"/>
        <a:p>
          <a:pPr rtl="1">
            <a:lnSpc>
              <a:spcPct val="100000"/>
            </a:lnSpc>
          </a:pPr>
          <a:r>
            <a:rPr b="1" i="1" lang="en-US" sz="1000" spc="-1" strike="noStrike" u="sng">
              <a:solidFill>
                <a:srgbClr val="0000ff"/>
              </a:solidFill>
              <a:uFill>
                <a:solidFill>
                  <a:srgbClr val="ffffff"/>
                </a:solidFill>
              </a:uFill>
              <a:latin typeface="Arial"/>
            </a:rPr>
            <a:t>ToDoList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4</xdr:col>
      <xdr:colOff>0</xdr:colOff>
      <xdr:row>5</xdr:row>
      <xdr:rowOff>66600</xdr:rowOff>
    </xdr:from>
    <xdr:to>
      <xdr:col>7</xdr:col>
      <xdr:colOff>514080</xdr:colOff>
      <xdr:row>7</xdr:row>
      <xdr:rowOff>485280</xdr:rowOff>
    </xdr:to>
    <xdr:sp>
      <xdr:nvSpPr>
        <xdr:cNvPr id="16" name="CustomShape 1"/>
        <xdr:cNvSpPr/>
      </xdr:nvSpPr>
      <xdr:spPr>
        <a:xfrm>
          <a:off x="7210080" y="879120"/>
          <a:ext cx="3809880" cy="1142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23040" bIns="0"/>
        <a:p>
          <a:pPr rtl="1">
            <a:lnSpc>
              <a:spcPct val="100000"/>
            </a:lnSpc>
          </a:pPr>
          <a:r>
            <a:rPr b="0" lang="en-US" sz="1000" spc="-1" strike="noStrike" u="sng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Tirage au sort du dossard du premier pilote à courrir</a:t>
          </a:r>
          <a:r>
            <a:rPr b="0" lang="en-US" sz="1000" spc="-1" strike="noStrike" u="sng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Saisir l'intervalle de N° de dossard (Mini-Maxi)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Tenir appuyé la touche F9 un temps certain…..pour relancer le calcul aléatoire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,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relever la valeur obtenue dans la case C11</a:t>
          </a: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.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  <xdr:twoCellAnchor editAs="oneCell">
    <xdr:from>
      <xdr:col>3</xdr:col>
      <xdr:colOff>133200</xdr:colOff>
      <xdr:row>17</xdr:row>
      <xdr:rowOff>38160</xdr:rowOff>
    </xdr:from>
    <xdr:to>
      <xdr:col>6</xdr:col>
      <xdr:colOff>685440</xdr:colOff>
      <xdr:row>19</xdr:row>
      <xdr:rowOff>85320</xdr:rowOff>
    </xdr:to>
    <xdr:sp>
      <xdr:nvSpPr>
        <xdr:cNvPr id="17" name="CustomShape 1"/>
        <xdr:cNvSpPr/>
      </xdr:nvSpPr>
      <xdr:spPr>
        <a:xfrm>
          <a:off x="6552720" y="5146560"/>
          <a:ext cx="3848040" cy="364680"/>
        </a:xfrm>
        <a:prstGeom prst="rect">
          <a:avLst/>
        </a:prstGeom>
        <a:solidFill>
          <a:srgbClr val="ffff99"/>
        </a:solidFill>
        <a:ln w="9360">
          <a:solidFill>
            <a:srgbClr val="ff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23040" bIns="0"/>
        <a:p>
          <a:pPr rtl="1">
            <a:lnSpc>
              <a:spcPct val="100000"/>
            </a:lnSpc>
          </a:pPr>
          <a:r>
            <a:rPr b="1" i="1" lang="en-US" sz="1000" spc="-1" strike="noStrike" u="sng">
              <a:solidFill>
                <a:srgbClr val="0000ff"/>
              </a:solidFill>
              <a:uFill>
                <a:solidFill>
                  <a:srgbClr val="ffffff"/>
                </a:solidFill>
              </a:uFill>
              <a:latin typeface="Arial"/>
            </a:rPr>
            <a:t>ToDoList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r>
            <a:rPr b="0" lang="en-US" sz="10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"/>
            </a:rPr>
            <a:t>- 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 rtl="1">
            <a:lnSpc>
              <a:spcPct val="100000"/>
            </a:lnSpc>
          </a:pP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id="1" name="Liste1" displayName="Liste1" ref="B9:O2030" headerRowCount="1" totalsRowCount="0" totalsRowShown="0">
  <autoFilter ref="B9:O2030">
    <filterColumn colId="4">
      <customFilters and="true">
        <customFilter operator="equal" val="7"/>
      </customFilters>
    </filterColumn>
  </autoFilter>
  <tableColumns count="14">
    <tableColumn id="1" name="Nom"/>
    <tableColumn id="2" name="Dossard"/>
    <tableColumn id="3" name="Freq"/>
    <tableColumn id="4" name="Equipe"/>
    <tableColumn id="5" name="Manche"/>
    <tableColumn id="6" name="Gpe"/>
    <tableColumn id="7" name="GS"/>
    <tableColumn id="8" name="Temps"/>
    <tableColumn id="9" name="Penalité"/>
    <tableColumn id="10" name="FAI Brut"/>
    <tableColumn id="11" name="FAI Net"/>
    <tableColumn id="12" name="ClastM"/>
    <tableColumn id="13" name="ClastE"/>
    <tableColumn id="14" name="ClastG"/>
  </tableColumns>
</table>
</file>

<file path=xl/tables/table2.xml><?xml version="1.0" encoding="utf-8"?>
<table xmlns="http://schemas.openxmlformats.org/spreadsheetml/2006/main" id="2" name="Liste1_1" displayName="Liste1_1" ref="B9:O2030" headerRowCount="1" totalsRowCount="0" totalsRowShown="0">
  <autoFilter ref="B9:O2030"/>
  <tableColumns count="14">
    <tableColumn id="1" name="Nom"/>
    <tableColumn id="2" name="Dossard"/>
    <tableColumn id="3" name="Freq"/>
    <tableColumn id="4" name="Equipe"/>
    <tableColumn id="5" name="Manche"/>
    <tableColumn id="6" name="Gpe"/>
    <tableColumn id="7" name="GS"/>
    <tableColumn id="8" name="Temps"/>
    <tableColumn id="9" name="Penalité"/>
    <tableColumn id="10" name="FAI Brut"/>
    <tableColumn id="11" name="FAI Net"/>
    <tableColumn id="12" name="ClastM"/>
    <tableColumn id="13" name="ClastE"/>
    <tableColumn id="14" name="ClastG"/>
  </tableColumns>
</tabl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drawing" Target="../drawings/drawing10.xml"/><Relationship Id="rId3" Type="http://schemas.openxmlformats.org/officeDocument/2006/relationships/vmlDrawing" Target="../drawings/vmlDrawing4.v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table" Target="../tables/table1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table" Target="../tables/table2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2.v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drawing" Target="../drawings/drawing9.xml"/><Relationship Id="rId3" Type="http://schemas.openxmlformats.org/officeDocument/2006/relationships/vmlDrawing" Target="../drawings/vmlDrawing3.v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45:E49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N28" activeCellId="0" sqref="N28"/>
    </sheetView>
  </sheetViews>
  <sheetFormatPr defaultRowHeight="12.5"/>
  <cols>
    <col collapsed="false" hidden="false" max="256" min="1" style="0" width="11.2040816326531"/>
    <col collapsed="false" hidden="false" max="1025" min="257" style="0" width="8.50510204081633"/>
  </cols>
  <sheetData>
    <row r="45" customFormat="false" ht="12.5" hidden="false" customHeight="false" outlineLevel="0" collapsed="false">
      <c r="B45" s="0" t="s">
        <v>0</v>
      </c>
    </row>
    <row r="46" customFormat="false" ht="12.5" hidden="false" customHeight="false" outlineLevel="0" collapsed="false">
      <c r="B46" s="0" t="s">
        <v>1</v>
      </c>
      <c r="C46" s="0" t="s">
        <v>2</v>
      </c>
      <c r="D46" s="0" t="s">
        <v>3</v>
      </c>
      <c r="E46" s="0" t="s">
        <v>4</v>
      </c>
    </row>
    <row r="47" customFormat="false" ht="12.5" hidden="false" customHeight="false" outlineLevel="0" collapsed="false">
      <c r="B47" s="0" t="s">
        <v>5</v>
      </c>
      <c r="C47" s="0" t="s">
        <v>6</v>
      </c>
      <c r="D47" s="0" t="s">
        <v>7</v>
      </c>
      <c r="E47" s="0" t="s">
        <v>8</v>
      </c>
    </row>
    <row r="48" customFormat="false" ht="12.5" hidden="false" customHeight="false" outlineLevel="0" collapsed="false">
      <c r="B48" s="0" t="s">
        <v>9</v>
      </c>
      <c r="C48" s="0" t="s">
        <v>10</v>
      </c>
      <c r="D48" s="0" t="s">
        <v>7</v>
      </c>
      <c r="E48" s="0" t="s">
        <v>11</v>
      </c>
    </row>
    <row r="49" customFormat="false" ht="12.5" hidden="false" customHeight="false" outlineLevel="0" collapsed="false">
      <c r="B49" s="0" t="s">
        <v>12</v>
      </c>
      <c r="E49" s="0" t="s">
        <v>13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tabColor rgb="FFCCFFCC"/>
    <pageSetUpPr fitToPage="true"/>
  </sheetPr>
  <dimension ref="1:156"/>
  <sheetViews>
    <sheetView windowProtection="false" showFormulas="false" showGridLines="true" showRowColHeaders="true" showZeros="true" rightToLeft="false" tabSelected="false" showOutlineSymbols="true" defaultGridColor="true" view="normal" topLeftCell="BM8" colorId="64" zoomScale="100" zoomScaleNormal="100" zoomScalePageLayoutView="100" workbookViewId="0">
      <pane xSplit="0" ySplit="870" topLeftCell="A13" activePane="bottomLeft" state="split"/>
      <selection pane="topLeft" activeCell="BM8" activeCellId="0" sqref="BM8"/>
      <selection pane="bottomLeft" activeCell="CL14" activeCellId="0" sqref="CL14"/>
    </sheetView>
  </sheetViews>
  <sheetFormatPr defaultRowHeight="12.5"/>
  <cols>
    <col collapsed="false" hidden="false" max="1" min="1" style="2" width="7.69387755102041"/>
    <col collapsed="false" hidden="false" max="2" min="2" style="2" width="23.219387755102"/>
    <col collapsed="false" hidden="false" max="3" min="3" style="2" width="5.53571428571429"/>
    <col collapsed="false" hidden="true" max="7" min="4" style="2" width="0"/>
    <col collapsed="false" hidden="false" max="8" min="8" style="2" width="10.9336734693878"/>
    <col collapsed="false" hidden="false" max="9" min="9" style="2" width="11.4744897959184"/>
    <col collapsed="false" hidden="false" max="10" min="10" style="2" width="10.530612244898"/>
    <col collapsed="false" hidden="true" max="11" min="11" style="2" width="0"/>
    <col collapsed="false" hidden="false" max="12" min="12" style="2" width="4.86224489795918"/>
    <col collapsed="false" hidden="false" max="13" min="13" style="2" width="8.63775510204082"/>
    <col collapsed="false" hidden="false" max="14" min="14" style="2" width="9.58673469387755"/>
    <col collapsed="false" hidden="true" max="15" min="15" style="2" width="0"/>
    <col collapsed="false" hidden="false" max="16" min="16" style="2" width="8.36734693877551"/>
    <col collapsed="false" hidden="false" max="17" min="17" style="2" width="4.86224489795918"/>
    <col collapsed="false" hidden="false" max="18" min="18" style="2" width="8.63775510204082"/>
    <col collapsed="false" hidden="false" max="19" min="19" style="2" width="9.58673469387755"/>
    <col collapsed="false" hidden="true" max="20" min="20" style="2" width="0"/>
    <col collapsed="false" hidden="false" max="21" min="21" style="2" width="8.36734693877551"/>
    <col collapsed="false" hidden="true" max="22" min="22" style="2" width="0"/>
    <col collapsed="false" hidden="false" max="23" min="23" style="2" width="4.86224489795918"/>
    <col collapsed="false" hidden="false" max="24" min="24" style="2" width="8.63775510204082"/>
    <col collapsed="false" hidden="false" max="25" min="25" style="2" width="9.58673469387755"/>
    <col collapsed="false" hidden="true" max="26" min="26" style="2" width="0"/>
    <col collapsed="false" hidden="false" max="27" min="27" style="2" width="8.36734693877551"/>
    <col collapsed="false" hidden="false" max="28" min="28" style="2" width="4.86224489795918"/>
    <col collapsed="false" hidden="false" max="29" min="29" style="2" width="8.63775510204082"/>
    <col collapsed="false" hidden="false" max="30" min="30" style="2" width="9.58673469387755"/>
    <col collapsed="false" hidden="true" max="31" min="31" style="2" width="0"/>
    <col collapsed="false" hidden="false" max="32" min="32" style="2" width="8.36734693877551"/>
    <col collapsed="false" hidden="true" max="33" min="33" style="2" width="0"/>
    <col collapsed="false" hidden="false" max="34" min="34" style="2" width="4.86224489795918"/>
    <col collapsed="false" hidden="false" max="35" min="35" style="2" width="8.63775510204082"/>
    <col collapsed="false" hidden="false" max="36" min="36" style="2" width="9.58673469387755"/>
    <col collapsed="false" hidden="true" max="37" min="37" style="2" width="0"/>
    <col collapsed="false" hidden="false" max="38" min="38" style="2" width="8.36734693877551"/>
    <col collapsed="false" hidden="false" max="39" min="39" style="2" width="4.86224489795918"/>
    <col collapsed="false" hidden="false" max="40" min="40" style="2" width="8.63775510204082"/>
    <col collapsed="false" hidden="false" max="41" min="41" style="2" width="9.58673469387755"/>
    <col collapsed="false" hidden="true" max="42" min="42" style="2" width="0"/>
    <col collapsed="false" hidden="false" max="43" min="43" style="2" width="8.36734693877551"/>
    <col collapsed="false" hidden="true" max="44" min="44" style="2" width="0"/>
    <col collapsed="false" hidden="false" max="45" min="45" style="2" width="4.86224489795918"/>
    <col collapsed="false" hidden="false" max="46" min="46" style="2" width="8.63775510204082"/>
    <col collapsed="false" hidden="false" max="47" min="47" style="2" width="9.58673469387755"/>
    <col collapsed="false" hidden="true" max="48" min="48" style="2" width="0"/>
    <col collapsed="false" hidden="false" max="49" min="49" style="2" width="8.36734693877551"/>
    <col collapsed="false" hidden="false" max="50" min="50" style="2" width="4.86224489795918"/>
    <col collapsed="false" hidden="false" max="51" min="51" style="2" width="8.63775510204082"/>
    <col collapsed="false" hidden="false" max="52" min="52" style="2" width="9.58673469387755"/>
    <col collapsed="false" hidden="true" max="53" min="53" style="2" width="0"/>
    <col collapsed="false" hidden="false" max="54" min="54" style="2" width="8.36734693877551"/>
    <col collapsed="false" hidden="true" max="55" min="55" style="2" width="0"/>
    <col collapsed="false" hidden="false" max="56" min="56" style="2" width="4.86224489795918"/>
    <col collapsed="false" hidden="false" max="57" min="57" style="2" width="8.63775510204082"/>
    <col collapsed="false" hidden="false" max="58" min="58" style="2" width="9.58673469387755"/>
    <col collapsed="false" hidden="true" max="59" min="59" style="2" width="0"/>
    <col collapsed="false" hidden="false" max="60" min="60" style="2" width="8.36734693877551"/>
    <col collapsed="false" hidden="false" max="61" min="61" style="2" width="4.86224489795918"/>
    <col collapsed="false" hidden="false" max="62" min="62" style="2" width="8.63775510204082"/>
    <col collapsed="false" hidden="false" max="63" min="63" style="2" width="9.58673469387755"/>
    <col collapsed="false" hidden="true" max="64" min="64" style="2" width="0"/>
    <col collapsed="false" hidden="false" max="65" min="65" style="2" width="8.36734693877551"/>
    <col collapsed="false" hidden="true" max="66" min="66" style="2" width="0"/>
    <col collapsed="false" hidden="false" max="67" min="67" style="2" width="4.86224489795918"/>
    <col collapsed="false" hidden="false" max="68" min="68" style="2" width="8.63775510204082"/>
    <col collapsed="false" hidden="false" max="69" min="69" style="2" width="9.58673469387755"/>
    <col collapsed="false" hidden="true" max="70" min="70" style="2" width="0"/>
    <col collapsed="false" hidden="false" max="71" min="71" style="2" width="8.36734693877551"/>
    <col collapsed="false" hidden="false" max="72" min="72" style="2" width="4.86224489795918"/>
    <col collapsed="false" hidden="false" max="73" min="73" style="2" width="8.63775510204082"/>
    <col collapsed="false" hidden="false" max="74" min="74" style="2" width="9.58673469387755"/>
    <col collapsed="false" hidden="true" max="75" min="75" style="2" width="0"/>
    <col collapsed="false" hidden="false" max="76" min="76" style="2" width="8.36734693877551"/>
    <col collapsed="false" hidden="true" max="77" min="77" style="2" width="0"/>
    <col collapsed="false" hidden="false" max="78" min="78" style="2" width="4.86224489795918"/>
    <col collapsed="false" hidden="false" max="79" min="79" style="2" width="8.63775510204082"/>
    <col collapsed="false" hidden="false" max="80" min="80" style="2" width="9.58673469387755"/>
    <col collapsed="false" hidden="true" max="81" min="81" style="2" width="0"/>
    <col collapsed="false" hidden="false" max="82" min="82" style="2" width="8.36734693877551"/>
    <col collapsed="false" hidden="false" max="83" min="83" style="2" width="4.86224489795918"/>
    <col collapsed="false" hidden="false" max="84" min="84" style="2" width="8.63775510204082"/>
    <col collapsed="false" hidden="false" max="85" min="85" style="2" width="9.58673469387755"/>
    <col collapsed="false" hidden="true" max="86" min="86" style="2" width="0"/>
    <col collapsed="false" hidden="false" max="87" min="87" style="2" width="8.36734693877551"/>
    <col collapsed="false" hidden="true" max="88" min="88" style="2" width="0"/>
    <col collapsed="false" hidden="false" max="89" min="89" style="2" width="4.86224489795918"/>
    <col collapsed="false" hidden="false" max="90" min="90" style="2" width="8.63775510204082"/>
    <col collapsed="false" hidden="false" max="91" min="91" style="2" width="9.58673469387755"/>
    <col collapsed="false" hidden="true" max="92" min="92" style="2" width="0"/>
    <col collapsed="false" hidden="false" max="93" min="93" style="2" width="8.36734693877551"/>
    <col collapsed="false" hidden="false" max="94" min="94" style="2" width="4.86224489795918"/>
    <col collapsed="false" hidden="false" max="95" min="95" style="2" width="8.63775510204082"/>
    <col collapsed="false" hidden="false" max="96" min="96" style="2" width="9.58673469387755"/>
    <col collapsed="false" hidden="true" max="97" min="97" style="2" width="0"/>
    <col collapsed="false" hidden="false" max="98" min="98" style="2" width="8.36734693877551"/>
    <col collapsed="false" hidden="true" max="99" min="99" style="2" width="0"/>
    <col collapsed="false" hidden="false" max="100" min="100" style="2" width="4.86224489795918"/>
    <col collapsed="false" hidden="false" max="101" min="101" style="2" width="8.63775510204082"/>
    <col collapsed="false" hidden="false" max="102" min="102" style="2" width="9.58673469387755"/>
    <col collapsed="false" hidden="true" max="103" min="103" style="2" width="0"/>
    <col collapsed="false" hidden="false" max="104" min="104" style="2" width="8.36734693877551"/>
    <col collapsed="false" hidden="false" max="105" min="105" style="2" width="4.86224489795918"/>
    <col collapsed="false" hidden="false" max="106" min="106" style="2" width="8.63775510204082"/>
    <col collapsed="false" hidden="false" max="107" min="107" style="2" width="9.58673469387755"/>
    <col collapsed="false" hidden="true" max="108" min="108" style="2" width="0"/>
    <col collapsed="false" hidden="false" max="109" min="109" style="2" width="8.36734693877551"/>
    <col collapsed="false" hidden="true" max="110" min="110" style="2" width="0"/>
    <col collapsed="false" hidden="false" max="111" min="111" style="2" width="4.86224489795918"/>
    <col collapsed="false" hidden="false" max="112" min="112" style="2" width="8.63775510204082"/>
    <col collapsed="false" hidden="false" max="113" min="113" style="2" width="9.58673469387755"/>
    <col collapsed="false" hidden="true" max="114" min="114" style="2" width="0"/>
    <col collapsed="false" hidden="false" max="115" min="115" style="2" width="8.36734693877551"/>
    <col collapsed="false" hidden="false" max="116" min="116" style="2" width="4.86224489795918"/>
    <col collapsed="false" hidden="false" max="117" min="117" style="2" width="8.63775510204082"/>
    <col collapsed="false" hidden="false" max="118" min="118" style="2" width="9.58673469387755"/>
    <col collapsed="false" hidden="true" max="119" min="119" style="2" width="0"/>
    <col collapsed="false" hidden="false" max="120" min="120" style="2" width="8.36734693877551"/>
    <col collapsed="false" hidden="false" max="129" min="121" style="2" width="10.530612244898"/>
    <col collapsed="false" hidden="false" max="131" min="130" style="3" width="10.530612244898"/>
    <col collapsed="false" hidden="false" max="132" min="132" style="234" width="10.530612244898"/>
    <col collapsed="false" hidden="false" max="133" min="133" style="2" width="10.530612244898"/>
    <col collapsed="false" hidden="false" max="134" min="134" style="234" width="20.25"/>
    <col collapsed="false" hidden="false" max="135" min="135" style="234" width="8.10204081632653"/>
    <col collapsed="false" hidden="false" max="136" min="136" style="234" width="20.25"/>
    <col collapsed="false" hidden="false" max="149" min="137" style="234" width="4.32142857142857"/>
    <col collapsed="false" hidden="false" max="150" min="150" style="234" width="5.26530612244898"/>
    <col collapsed="false" hidden="false" max="151" min="151" style="234" width="5.80612244897959"/>
    <col collapsed="false" hidden="false" max="152" min="152" style="234" width="6.0765306122449"/>
    <col collapsed="false" hidden="false" max="153" min="153" style="234" width="5.66836734693878"/>
    <col collapsed="false" hidden="false" max="154" min="154" style="234" width="4.99489795918367"/>
    <col collapsed="false" hidden="false" max="155" min="155" style="2" width="6.3469387755102"/>
    <col collapsed="false" hidden="false" max="171" min="156" style="2" width="10.3928571428571"/>
    <col collapsed="false" hidden="false" max="172" min="172" style="2" width="12.8265306122449"/>
    <col collapsed="false" hidden="false" max="173" min="173" style="2" width="10.3928571428571"/>
    <col collapsed="false" hidden="false" max="193" min="174" style="2" width="6.20918367346939"/>
    <col collapsed="false" hidden="false" max="194" min="194" style="2" width="1.35204081632653"/>
    <col collapsed="false" hidden="false" max="214" min="195" style="2" width="6.20918367346939"/>
    <col collapsed="false" hidden="false" max="1025" min="215" style="2" width="11.2040816326531"/>
  </cols>
  <sheetData>
    <row r="1" customFormat="false" ht="18" hidden="false" customHeight="true" outlineLevel="0" collapsed="false">
      <c r="A1" s="235"/>
      <c r="B1" s="236" t="s">
        <v>171</v>
      </c>
      <c r="C1" s="236"/>
      <c r="D1" s="236"/>
      <c r="E1" s="236"/>
      <c r="F1" s="236"/>
      <c r="G1" s="236"/>
      <c r="H1" s="236"/>
      <c r="I1" s="236"/>
      <c r="J1" s="236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237"/>
      <c r="DH1" s="237"/>
      <c r="DI1" s="237"/>
      <c r="DJ1" s="237"/>
      <c r="DK1" s="237"/>
      <c r="DL1" s="237"/>
      <c r="DM1" s="237"/>
      <c r="DN1" s="237"/>
      <c r="DO1" s="237"/>
      <c r="DP1" s="237"/>
      <c r="DQ1" s="237"/>
      <c r="DR1" s="0"/>
      <c r="DS1" s="0"/>
      <c r="DT1" s="0"/>
      <c r="DU1" s="0"/>
      <c r="DV1" s="0"/>
      <c r="DW1" s="0"/>
      <c r="DX1" s="0"/>
      <c r="DY1" s="0"/>
      <c r="DZ1" s="238"/>
      <c r="EA1" s="239" t="s">
        <v>172</v>
      </c>
      <c r="EB1" s="240" t="n">
        <f aca="false">COUNTIF(EC1:EC10,"&gt;0")+COUNTIF(EE1:EF10,"&gt;0")</f>
        <v>7</v>
      </c>
      <c r="EC1" s="241" t="n">
        <f aca="false">IF(COUNTIF(_TM1,"")&lt;&gt;8,MIN(_TM1),"")</f>
        <v>42.78</v>
      </c>
      <c r="ED1" s="242" t="str">
        <f aca="false">VLOOKUP(EC1,_TM1,2,0)</f>
        <v>Matthieu MERVELET</v>
      </c>
      <c r="EE1" s="243" t="str">
        <f aca="false">IF(COUNTIF(_TM11,"")&lt;&gt;8,MIN(_TM11),"")</f>
        <v/>
      </c>
      <c r="EF1" s="244" t="str">
        <f aca="false">VLOOKUP(EE1,_TM11,2,0)</f>
        <v/>
      </c>
      <c r="EG1" s="245"/>
      <c r="EH1" s="245"/>
      <c r="EI1" s="245"/>
      <c r="EJ1" s="245"/>
      <c r="EK1" s="245"/>
      <c r="EL1" s="245"/>
      <c r="EM1" s="245"/>
      <c r="EN1" s="245"/>
      <c r="EO1" s="245"/>
      <c r="EP1" s="245"/>
      <c r="EQ1" s="245"/>
      <c r="ER1" s="245"/>
      <c r="ES1" s="245"/>
      <c r="ET1" s="245"/>
      <c r="EU1" s="245"/>
      <c r="EV1" s="245"/>
      <c r="EW1" s="245"/>
      <c r="EX1" s="245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250" customFormat="true" ht="15.5" hidden="false" customHeight="false" outlineLevel="0" collapsed="false">
      <c r="A2" s="235"/>
      <c r="B2" s="15" t="s">
        <v>16</v>
      </c>
      <c r="C2" s="246" t="str">
        <f aca="false">Pilotes!C2</f>
        <v>GAP</v>
      </c>
      <c r="D2" s="246"/>
      <c r="E2" s="247"/>
      <c r="F2" s="248"/>
      <c r="G2" s="248"/>
      <c r="H2" s="248"/>
      <c r="I2" s="249"/>
      <c r="DQ2" s="2"/>
      <c r="DS2" s="2"/>
      <c r="DT2" s="251"/>
      <c r="DY2" s="252"/>
      <c r="DZ2" s="3"/>
      <c r="EA2" s="3"/>
      <c r="EB2" s="3"/>
      <c r="EC2" s="241" t="n">
        <f aca="false">IF(COUNTIF(_TM2,"")&lt;&gt;8,MIN(_TM2),"")</f>
        <v>41.9</v>
      </c>
      <c r="ED2" s="242" t="str">
        <f aca="false">VLOOKUP(EC2,_TM2,2,0)</f>
        <v>Matthieu MERVELET</v>
      </c>
      <c r="EE2" s="253" t="str">
        <f aca="false">IF(COUNTIF(_TM12,"")&lt;&gt;8,MIN(_TM12),"")</f>
        <v/>
      </c>
      <c r="EF2" s="254" t="str">
        <f aca="false">VLOOKUP(EE2,_TM12,2,0)</f>
        <v/>
      </c>
      <c r="EG2" s="245"/>
      <c r="EH2" s="245"/>
      <c r="EI2" s="245"/>
      <c r="EJ2" s="245"/>
      <c r="EK2" s="245"/>
      <c r="EL2" s="245"/>
      <c r="EM2" s="245"/>
      <c r="EN2" s="245"/>
      <c r="EO2" s="245"/>
      <c r="EP2" s="245"/>
      <c r="EQ2" s="245"/>
      <c r="ER2" s="245"/>
      <c r="ES2" s="245"/>
      <c r="ET2" s="245"/>
      <c r="EU2" s="245"/>
      <c r="EV2" s="245"/>
      <c r="EW2" s="245"/>
      <c r="EX2" s="245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</row>
    <row r="3" customFormat="false" ht="15.5" hidden="false" customHeight="false" outlineLevel="0" collapsed="false">
      <c r="A3" s="235"/>
      <c r="B3" s="21" t="s">
        <v>21</v>
      </c>
      <c r="C3" s="80" t="str">
        <f aca="false">Pilotes!C3</f>
        <v>Col de la Croix Morand</v>
      </c>
      <c r="D3" s="80"/>
      <c r="E3" s="255"/>
      <c r="F3" s="255"/>
      <c r="G3" s="256"/>
      <c r="H3" s="256"/>
      <c r="I3" s="257"/>
      <c r="J3" s="250"/>
      <c r="K3" s="250"/>
      <c r="L3" s="258"/>
      <c r="M3" s="258"/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  <c r="BS3" s="258"/>
      <c r="BT3" s="258"/>
      <c r="BU3" s="258"/>
      <c r="BV3" s="258"/>
      <c r="BW3" s="258"/>
      <c r="BX3" s="258"/>
      <c r="BY3" s="258"/>
      <c r="BZ3" s="258"/>
      <c r="CA3" s="258"/>
      <c r="CB3" s="258"/>
      <c r="CC3" s="258"/>
      <c r="CD3" s="258"/>
      <c r="CE3" s="258"/>
      <c r="CF3" s="258"/>
      <c r="CG3" s="258"/>
      <c r="CH3" s="258"/>
      <c r="CI3" s="258"/>
      <c r="CJ3" s="258"/>
      <c r="CK3" s="258"/>
      <c r="CL3" s="258"/>
      <c r="CM3" s="258"/>
      <c r="CN3" s="258"/>
      <c r="CO3" s="258"/>
      <c r="CP3" s="258"/>
      <c r="CQ3" s="258"/>
      <c r="CR3" s="258"/>
      <c r="CS3" s="258"/>
      <c r="CT3" s="258"/>
      <c r="CU3" s="258"/>
      <c r="CV3" s="258"/>
      <c r="CW3" s="258"/>
      <c r="CX3" s="258"/>
      <c r="CY3" s="258"/>
      <c r="CZ3" s="258"/>
      <c r="DA3" s="258"/>
      <c r="DB3" s="258"/>
      <c r="DC3" s="258"/>
      <c r="DD3" s="258"/>
      <c r="DE3" s="258"/>
      <c r="DF3" s="258"/>
      <c r="DG3" s="258"/>
      <c r="DH3" s="258"/>
      <c r="DI3" s="258"/>
      <c r="DJ3" s="258"/>
      <c r="DK3" s="258"/>
      <c r="DL3" s="258"/>
      <c r="DM3" s="258"/>
      <c r="DN3" s="258"/>
      <c r="DO3" s="258"/>
      <c r="DP3" s="258"/>
      <c r="DQ3" s="0"/>
      <c r="DR3" s="0"/>
      <c r="DS3" s="0"/>
      <c r="DT3" s="0"/>
      <c r="DU3" s="0"/>
      <c r="DV3" s="0"/>
      <c r="DW3" s="0"/>
      <c r="DX3" s="0"/>
      <c r="DY3" s="0"/>
      <c r="DZ3" s="259" t="s">
        <v>14</v>
      </c>
      <c r="EA3" s="259"/>
      <c r="EB3" s="259"/>
      <c r="EC3" s="241" t="n">
        <f aca="false">IF(COUNTIF(_TM3,"")&lt;&gt;8,MIN(_TM3),"")</f>
        <v>42.9</v>
      </c>
      <c r="ED3" s="242" t="str">
        <f aca="false">VLOOKUP(EC3,_TM3,2,0)</f>
        <v>Pierre RONDEL</v>
      </c>
      <c r="EE3" s="253" t="str">
        <f aca="false">IF(COUNTIF(_TM13,"")&lt;&gt;8,MIN(_TM13),"")</f>
        <v/>
      </c>
      <c r="EF3" s="254" t="str">
        <f aca="false">VLOOKUP(EE3,_TM13,2,0)</f>
        <v/>
      </c>
      <c r="EG3" s="245"/>
      <c r="EH3" s="245"/>
      <c r="EI3" s="245"/>
      <c r="EJ3" s="245"/>
      <c r="EK3" s="245"/>
      <c r="EL3" s="245"/>
      <c r="EM3" s="245"/>
      <c r="EN3" s="245"/>
      <c r="EO3" s="245"/>
      <c r="EP3" s="245"/>
      <c r="EQ3" s="245"/>
      <c r="ER3" s="245"/>
      <c r="ES3" s="245"/>
      <c r="ET3" s="245"/>
      <c r="EU3" s="245"/>
      <c r="EV3" s="245"/>
      <c r="EW3" s="245"/>
      <c r="EX3" s="245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5.5" hidden="false" customHeight="false" outlineLevel="0" collapsed="false">
      <c r="A4" s="235"/>
      <c r="B4" s="24" t="s">
        <v>24</v>
      </c>
      <c r="C4" s="260" t="str">
        <f aca="false">Pilotes!C4</f>
        <v>6, 7 et 8 mai 2017</v>
      </c>
      <c r="D4" s="260"/>
      <c r="E4" s="261"/>
      <c r="F4" s="261"/>
      <c r="G4" s="262"/>
      <c r="H4" s="262"/>
      <c r="I4" s="263"/>
      <c r="J4" s="250"/>
      <c r="K4" s="250"/>
      <c r="L4" s="264"/>
      <c r="M4" s="264"/>
      <c r="N4" s="264"/>
      <c r="O4" s="264"/>
      <c r="P4" s="264"/>
      <c r="Q4" s="264"/>
      <c r="R4" s="264"/>
      <c r="S4" s="264"/>
      <c r="T4" s="264"/>
      <c r="U4" s="264"/>
      <c r="V4" s="264" t="str">
        <f aca="false">IF(M4&lt;&gt;"",M4,"")</f>
        <v/>
      </c>
      <c r="W4" s="264"/>
      <c r="X4" s="264"/>
      <c r="Y4" s="264"/>
      <c r="Z4" s="264"/>
      <c r="AA4" s="264"/>
      <c r="AB4" s="264"/>
      <c r="AC4" s="264"/>
      <c r="AD4" s="264"/>
      <c r="AE4" s="264"/>
      <c r="AF4" s="264"/>
      <c r="AG4" s="264" t="str">
        <f aca="false">IF(X4&lt;&gt;"",X4,"")</f>
        <v/>
      </c>
      <c r="AH4" s="264"/>
      <c r="AI4" s="264"/>
      <c r="AJ4" s="264"/>
      <c r="AK4" s="264"/>
      <c r="AL4" s="264"/>
      <c r="AM4" s="264"/>
      <c r="AN4" s="264"/>
      <c r="AO4" s="264"/>
      <c r="AP4" s="264"/>
      <c r="AQ4" s="264"/>
      <c r="AR4" s="264" t="str">
        <f aca="false">IF(AI4&lt;&gt;"",AI4,"")</f>
        <v/>
      </c>
      <c r="AS4" s="264"/>
      <c r="AT4" s="264"/>
      <c r="AU4" s="264"/>
      <c r="AV4" s="264"/>
      <c r="AW4" s="264"/>
      <c r="AX4" s="264"/>
      <c r="AY4" s="264"/>
      <c r="AZ4" s="264"/>
      <c r="BA4" s="264"/>
      <c r="BB4" s="264"/>
      <c r="BC4" s="264" t="str">
        <f aca="false">IF(AT4&lt;&gt;"",AT4,"")</f>
        <v/>
      </c>
      <c r="BD4" s="264"/>
      <c r="BE4" s="264"/>
      <c r="BF4" s="264"/>
      <c r="BG4" s="264"/>
      <c r="BH4" s="264"/>
      <c r="BI4" s="264"/>
      <c r="BJ4" s="264"/>
      <c r="BK4" s="264"/>
      <c r="BL4" s="264"/>
      <c r="BM4" s="264"/>
      <c r="BN4" s="264" t="str">
        <f aca="false">IF(BE4&lt;&gt;"",BE4,"")</f>
        <v/>
      </c>
      <c r="BO4" s="264"/>
      <c r="BP4" s="264"/>
      <c r="BQ4" s="264"/>
      <c r="BR4" s="264"/>
      <c r="BS4" s="264"/>
      <c r="BT4" s="264"/>
      <c r="BU4" s="264"/>
      <c r="BV4" s="264"/>
      <c r="BW4" s="264"/>
      <c r="BX4" s="264"/>
      <c r="BY4" s="264" t="str">
        <f aca="false">IF(BP4&lt;&gt;"",BP4,"")</f>
        <v/>
      </c>
      <c r="BZ4" s="264"/>
      <c r="CA4" s="264"/>
      <c r="CB4" s="264"/>
      <c r="CC4" s="264"/>
      <c r="CD4" s="264"/>
      <c r="CE4" s="264"/>
      <c r="CF4" s="264"/>
      <c r="CG4" s="264"/>
      <c r="CH4" s="264"/>
      <c r="CI4" s="264"/>
      <c r="CJ4" s="264" t="str">
        <f aca="false">IF(CA4&lt;&gt;"",CA4,"")</f>
        <v/>
      </c>
      <c r="CK4" s="264"/>
      <c r="CL4" s="264"/>
      <c r="CM4" s="264"/>
      <c r="CN4" s="264"/>
      <c r="CO4" s="264"/>
      <c r="CP4" s="264"/>
      <c r="CQ4" s="264"/>
      <c r="CR4" s="264"/>
      <c r="CS4" s="264"/>
      <c r="CT4" s="264"/>
      <c r="CU4" s="264" t="str">
        <f aca="false">IF(CL4&lt;&gt;"",CL4,"")</f>
        <v/>
      </c>
      <c r="CV4" s="264"/>
      <c r="CW4" s="264"/>
      <c r="CX4" s="264"/>
      <c r="CY4" s="264"/>
      <c r="CZ4" s="264"/>
      <c r="DA4" s="264"/>
      <c r="DB4" s="264"/>
      <c r="DC4" s="264"/>
      <c r="DD4" s="264"/>
      <c r="DE4" s="264"/>
      <c r="DF4" s="264" t="str">
        <f aca="false">IF(CW4&lt;&gt;"",CW4,"")</f>
        <v/>
      </c>
      <c r="DG4" s="264"/>
      <c r="DH4" s="264"/>
      <c r="DI4" s="264"/>
      <c r="DJ4" s="264"/>
      <c r="DK4" s="264"/>
      <c r="DL4" s="264"/>
      <c r="DM4" s="264"/>
      <c r="DN4" s="264"/>
      <c r="DO4" s="264"/>
      <c r="DP4" s="264"/>
      <c r="DQ4" s="0"/>
      <c r="DR4" s="0"/>
      <c r="DS4" s="0"/>
      <c r="DT4" s="0"/>
      <c r="DU4" s="0"/>
      <c r="DV4" s="0"/>
      <c r="DW4" s="0"/>
      <c r="DX4" s="0"/>
      <c r="DY4" s="0"/>
      <c r="DZ4" s="265" t="s">
        <v>18</v>
      </c>
      <c r="EA4" s="266" t="n">
        <f aca="false">MIN(EC1:ED10)</f>
        <v>35.05</v>
      </c>
      <c r="EB4" s="267" t="str">
        <f aca="false">VLOOKUP(EA4,EC1:ED10,2,0)</f>
        <v>Pierre RONDEL</v>
      </c>
      <c r="EC4" s="241" t="n">
        <f aca="false">IF(COUNTIF(_TM4,"")&lt;&gt;8,MIN(_TM4),"")</f>
        <v>36.79</v>
      </c>
      <c r="ED4" s="242" t="str">
        <f aca="false">VLOOKUP(EC4,_TM4,2,0)</f>
        <v>Matthieu MERVELET</v>
      </c>
      <c r="EE4" s="253" t="str">
        <f aca="false">IF(COUNTIF(_TM14,"")&lt;&gt;8,MIN(_TM14),"")</f>
        <v/>
      </c>
      <c r="EF4" s="254" t="str">
        <f aca="false">VLOOKUP(EE4,_TM14,2,0)</f>
        <v/>
      </c>
      <c r="EG4" s="245"/>
      <c r="EH4" s="245"/>
      <c r="EI4" s="245"/>
      <c r="EJ4" s="245"/>
      <c r="EK4" s="245"/>
      <c r="EL4" s="245"/>
      <c r="EM4" s="245"/>
      <c r="EN4" s="245"/>
      <c r="EO4" s="245"/>
      <c r="EP4" s="245"/>
      <c r="EQ4" s="245"/>
      <c r="ER4" s="245"/>
      <c r="ES4" s="245"/>
      <c r="ET4" s="245"/>
      <c r="EU4" s="245"/>
      <c r="EV4" s="245"/>
      <c r="EW4" s="245"/>
      <c r="EX4" s="245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3" hidden="false" customHeight="false" outlineLevel="0" collapsed="false">
      <c r="A5" s="235"/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 t="str">
        <f aca="false">IF(M5&lt;&gt;"",M5,"")</f>
        <v/>
      </c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 t="str">
        <f aca="false">IF(X5&lt;&gt;"",X5,"")</f>
        <v/>
      </c>
      <c r="AH5" s="264"/>
      <c r="AI5" s="264"/>
      <c r="AJ5" s="264"/>
      <c r="AK5" s="264"/>
      <c r="AL5" s="264"/>
      <c r="AM5" s="264"/>
      <c r="AN5" s="264"/>
      <c r="AO5" s="264"/>
      <c r="AP5" s="264"/>
      <c r="AQ5" s="264"/>
      <c r="AR5" s="264" t="str">
        <f aca="false">IF(AI5&lt;&gt;"",AI5,"")</f>
        <v/>
      </c>
      <c r="AS5" s="264"/>
      <c r="AT5" s="264"/>
      <c r="AU5" s="264"/>
      <c r="AV5" s="264"/>
      <c r="AW5" s="264"/>
      <c r="AX5" s="264"/>
      <c r="AY5" s="264"/>
      <c r="AZ5" s="264"/>
      <c r="BA5" s="264"/>
      <c r="BB5" s="264"/>
      <c r="BC5" s="264" t="str">
        <f aca="false">IF(AT5&lt;&gt;"",AT5,"")</f>
        <v/>
      </c>
      <c r="BD5" s="264"/>
      <c r="BE5" s="264"/>
      <c r="BF5" s="264"/>
      <c r="BG5" s="264"/>
      <c r="BH5" s="264"/>
      <c r="BI5" s="264"/>
      <c r="BJ5" s="264"/>
      <c r="BK5" s="264"/>
      <c r="BL5" s="264"/>
      <c r="BM5" s="264"/>
      <c r="BN5" s="264" t="str">
        <f aca="false">IF(BE5&lt;&gt;"",BE5,"")</f>
        <v/>
      </c>
      <c r="BO5" s="264"/>
      <c r="BP5" s="264"/>
      <c r="BQ5" s="264"/>
      <c r="BR5" s="264"/>
      <c r="BS5" s="264"/>
      <c r="BT5" s="264"/>
      <c r="BU5" s="264"/>
      <c r="BV5" s="264"/>
      <c r="BW5" s="264"/>
      <c r="BX5" s="264"/>
      <c r="BY5" s="264" t="str">
        <f aca="false">IF(BP5&lt;&gt;"",BP5,"")</f>
        <v/>
      </c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 t="str">
        <f aca="false">IF(CA5&lt;&gt;"",CA5,"")</f>
        <v/>
      </c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 t="str">
        <f aca="false">IF(CL5&lt;&gt;"",CL5,"")</f>
        <v/>
      </c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 t="str">
        <f aca="false">IF(CW5&lt;&gt;"",CW5,"")</f>
        <v/>
      </c>
      <c r="DG5" s="264"/>
      <c r="DH5" s="264"/>
      <c r="DI5" s="264"/>
      <c r="DJ5" s="264"/>
      <c r="DK5" s="264"/>
      <c r="DL5" s="264"/>
      <c r="DM5" s="264"/>
      <c r="DN5" s="264"/>
      <c r="DO5" s="264"/>
      <c r="DP5" s="264"/>
      <c r="DQ5" s="0"/>
      <c r="DR5" s="0"/>
      <c r="DS5" s="0"/>
      <c r="DT5" s="0"/>
      <c r="DU5" s="0"/>
      <c r="DV5" s="0"/>
      <c r="DW5" s="0"/>
      <c r="DX5" s="0"/>
      <c r="DY5" s="0"/>
      <c r="DZ5" s="259" t="s">
        <v>23</v>
      </c>
      <c r="EA5" s="266" t="str">
        <f aca="false">IF(COUNTIF(EE1:EE10,"")&lt;10,MIN(EE1:EF10),"")</f>
        <v/>
      </c>
      <c r="EB5" s="267" t="str">
        <f aca="false">VLOOKUP(EA5,EE1:EF10,2,0)</f>
        <v/>
      </c>
      <c r="EC5" s="241" t="n">
        <f aca="false">IF(COUNTIF(_TM5,"")&lt;&gt;8,MIN(_TM5),"")</f>
        <v>35.05</v>
      </c>
      <c r="ED5" s="242" t="str">
        <f aca="false">VLOOKUP(EC5,_TM5,2,0)</f>
        <v>Pierre RONDEL</v>
      </c>
      <c r="EE5" s="253" t="str">
        <f aca="false">IF(COUNTIF(_TM15,"")&lt;&gt;8,MIN(_TM15),"")</f>
        <v/>
      </c>
      <c r="EF5" s="254" t="str">
        <f aca="false">VLOOKUP(EE5,_TM15,2,0)</f>
        <v/>
      </c>
      <c r="EG5" s="245"/>
      <c r="EH5" s="245"/>
      <c r="EI5" s="245"/>
      <c r="EJ5" s="245"/>
      <c r="EK5" s="245"/>
      <c r="EL5" s="245"/>
      <c r="EM5" s="245"/>
      <c r="EN5" s="245"/>
      <c r="EO5" s="245"/>
      <c r="EP5" s="245"/>
      <c r="EQ5" s="245"/>
      <c r="ER5" s="245"/>
      <c r="ES5" s="245"/>
      <c r="ET5" s="245"/>
      <c r="EU5" s="245"/>
      <c r="EV5" s="245"/>
      <c r="EW5" s="245"/>
      <c r="EX5" s="245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3" hidden="false" customHeight="false" outlineLevel="0" collapsed="false">
      <c r="A6" s="235"/>
      <c r="B6" s="235"/>
      <c r="C6" s="235"/>
      <c r="D6" s="235"/>
      <c r="E6" s="235"/>
      <c r="F6" s="235"/>
      <c r="G6" s="235"/>
      <c r="H6" s="235"/>
      <c r="I6" s="235"/>
      <c r="J6" s="235"/>
      <c r="K6" s="235"/>
      <c r="L6" s="268"/>
      <c r="M6" s="264"/>
      <c r="N6" s="264"/>
      <c r="O6" s="268"/>
      <c r="P6" s="268"/>
      <c r="Q6" s="268"/>
      <c r="R6" s="264"/>
      <c r="S6" s="264"/>
      <c r="T6" s="268"/>
      <c r="U6" s="268"/>
      <c r="V6" s="268"/>
      <c r="W6" s="268"/>
      <c r="X6" s="264"/>
      <c r="Y6" s="264"/>
      <c r="Z6" s="268"/>
      <c r="AA6" s="268"/>
      <c r="AB6" s="268"/>
      <c r="AC6" s="264"/>
      <c r="AD6" s="264"/>
      <c r="AE6" s="268"/>
      <c r="AF6" s="268"/>
      <c r="AG6" s="268"/>
      <c r="AH6" s="268"/>
      <c r="AI6" s="264"/>
      <c r="AJ6" s="264"/>
      <c r="AK6" s="268"/>
      <c r="AL6" s="268"/>
      <c r="AM6" s="268"/>
      <c r="AN6" s="264"/>
      <c r="AO6" s="264"/>
      <c r="AP6" s="268"/>
      <c r="AQ6" s="268"/>
      <c r="AR6" s="268"/>
      <c r="AS6" s="268"/>
      <c r="AT6" s="264"/>
      <c r="AU6" s="264"/>
      <c r="AV6" s="268"/>
      <c r="AW6" s="268"/>
      <c r="AX6" s="268"/>
      <c r="AY6" s="264"/>
      <c r="AZ6" s="264"/>
      <c r="BA6" s="268"/>
      <c r="BB6" s="268"/>
      <c r="BC6" s="268"/>
      <c r="BD6" s="268"/>
      <c r="BE6" s="264"/>
      <c r="BF6" s="264"/>
      <c r="BG6" s="268"/>
      <c r="BH6" s="268"/>
      <c r="BI6" s="268"/>
      <c r="BJ6" s="264"/>
      <c r="BK6" s="264"/>
      <c r="BL6" s="268"/>
      <c r="BM6" s="268"/>
      <c r="BN6" s="268"/>
      <c r="BO6" s="268"/>
      <c r="BP6" s="264"/>
      <c r="BQ6" s="264"/>
      <c r="BR6" s="268"/>
      <c r="BS6" s="268"/>
      <c r="BT6" s="268"/>
      <c r="BU6" s="264"/>
      <c r="BV6" s="264"/>
      <c r="BW6" s="268"/>
      <c r="BX6" s="268"/>
      <c r="BY6" s="268"/>
      <c r="BZ6" s="268"/>
      <c r="CA6" s="264"/>
      <c r="CB6" s="264"/>
      <c r="CC6" s="268"/>
      <c r="CD6" s="268"/>
      <c r="CE6" s="268"/>
      <c r="CF6" s="264"/>
      <c r="CG6" s="264"/>
      <c r="CH6" s="268"/>
      <c r="CI6" s="268"/>
      <c r="CJ6" s="268"/>
      <c r="CK6" s="268"/>
      <c r="CL6" s="264"/>
      <c r="CM6" s="264"/>
      <c r="CN6" s="268"/>
      <c r="CO6" s="268"/>
      <c r="CP6" s="268"/>
      <c r="CQ6" s="264"/>
      <c r="CR6" s="264"/>
      <c r="CS6" s="268"/>
      <c r="CT6" s="268"/>
      <c r="CU6" s="268"/>
      <c r="CV6" s="268"/>
      <c r="CW6" s="264"/>
      <c r="CX6" s="264"/>
      <c r="CY6" s="268"/>
      <c r="CZ6" s="268"/>
      <c r="DA6" s="268"/>
      <c r="DB6" s="264"/>
      <c r="DC6" s="264"/>
      <c r="DD6" s="268"/>
      <c r="DE6" s="268"/>
      <c r="DF6" s="268"/>
      <c r="DG6" s="268"/>
      <c r="DH6" s="264"/>
      <c r="DI6" s="264"/>
      <c r="DJ6" s="268"/>
      <c r="DK6" s="268"/>
      <c r="DL6" s="268"/>
      <c r="DM6" s="264"/>
      <c r="DN6" s="264"/>
      <c r="DO6" s="268"/>
      <c r="DP6" s="268"/>
      <c r="DQ6" s="0"/>
      <c r="DR6" s="0"/>
      <c r="DS6" s="0"/>
      <c r="DT6" s="0"/>
      <c r="DU6" s="0"/>
      <c r="DV6" s="0"/>
      <c r="DW6" s="0"/>
      <c r="DX6" s="0"/>
      <c r="DY6" s="0"/>
      <c r="DZ6" s="269" t="s">
        <v>173</v>
      </c>
      <c r="EA6" s="270" t="n">
        <f aca="false">MIN(EA4:EA5)</f>
        <v>35.05</v>
      </c>
      <c r="EB6" s="271" t="str">
        <f aca="false">VLOOKUP(EA6,EA4:EB5,2,0)</f>
        <v>Pierre RONDEL</v>
      </c>
      <c r="EC6" s="241" t="n">
        <f aca="false">IF(COUNTIF(_TM6,"")&lt;&gt;8,MIN(_TM6),"")</f>
        <v>39.71</v>
      </c>
      <c r="ED6" s="242" t="str">
        <f aca="false">VLOOKUP(EC6,_TM6,2,0)</f>
        <v>Aubry GABANON</v>
      </c>
      <c r="EE6" s="253" t="str">
        <f aca="false">IF(COUNTIF(_TM16,"")&lt;&gt;8,MIN(_TM16),"")</f>
        <v/>
      </c>
      <c r="EF6" s="254" t="str">
        <f aca="false">VLOOKUP(EE6,_TM16,2,0)</f>
        <v/>
      </c>
      <c r="EG6" s="245"/>
      <c r="EH6" s="245"/>
      <c r="EI6" s="245"/>
      <c r="EJ6" s="245"/>
      <c r="EK6" s="245"/>
      <c r="EL6" s="245"/>
      <c r="EM6" s="245"/>
      <c r="EN6" s="245"/>
      <c r="EO6" s="245"/>
      <c r="EP6" s="245"/>
      <c r="EQ6" s="245"/>
      <c r="ER6" s="245"/>
      <c r="ES6" s="245"/>
      <c r="ET6" s="245"/>
      <c r="EU6" s="245"/>
      <c r="EV6" s="245"/>
      <c r="EW6" s="245"/>
      <c r="EX6" s="245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8.25" hidden="false" customHeight="true" outlineLevel="0" collapsed="false">
      <c r="A7" s="235"/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72"/>
      <c r="M7" s="272"/>
      <c r="N7" s="272"/>
      <c r="O7" s="272"/>
      <c r="P7" s="272"/>
      <c r="Q7" s="272"/>
      <c r="R7" s="272"/>
      <c r="S7" s="272"/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272"/>
      <c r="AG7" s="272"/>
      <c r="AH7" s="272"/>
      <c r="AI7" s="272"/>
      <c r="AJ7" s="272"/>
      <c r="AK7" s="272"/>
      <c r="AL7" s="272"/>
      <c r="AM7" s="272"/>
      <c r="AN7" s="272"/>
      <c r="AO7" s="272"/>
      <c r="AP7" s="272"/>
      <c r="AQ7" s="272"/>
      <c r="AR7" s="272"/>
      <c r="AS7" s="272"/>
      <c r="AT7" s="272"/>
      <c r="AU7" s="272"/>
      <c r="AV7" s="272"/>
      <c r="AW7" s="272"/>
      <c r="AX7" s="272"/>
      <c r="AY7" s="272"/>
      <c r="AZ7" s="272"/>
      <c r="BA7" s="272"/>
      <c r="BB7" s="272"/>
      <c r="BC7" s="272"/>
      <c r="BD7" s="272"/>
      <c r="BE7" s="272"/>
      <c r="BF7" s="272"/>
      <c r="BG7" s="272"/>
      <c r="BH7" s="272"/>
      <c r="BI7" s="272"/>
      <c r="BJ7" s="272"/>
      <c r="BK7" s="272"/>
      <c r="BL7" s="272"/>
      <c r="BM7" s="272"/>
      <c r="BN7" s="272"/>
      <c r="BO7" s="272"/>
      <c r="BP7" s="272"/>
      <c r="BQ7" s="272"/>
      <c r="BR7" s="272"/>
      <c r="BS7" s="272"/>
      <c r="BT7" s="272"/>
      <c r="BU7" s="272"/>
      <c r="BV7" s="272"/>
      <c r="BW7" s="272"/>
      <c r="BX7" s="272"/>
      <c r="BY7" s="272"/>
      <c r="BZ7" s="272"/>
      <c r="CA7" s="272"/>
      <c r="CB7" s="272"/>
      <c r="CC7" s="272"/>
      <c r="CD7" s="272"/>
      <c r="CE7" s="272"/>
      <c r="CF7" s="272"/>
      <c r="CG7" s="272"/>
      <c r="CH7" s="272"/>
      <c r="CI7" s="272"/>
      <c r="CJ7" s="272"/>
      <c r="CK7" s="272"/>
      <c r="CL7" s="272"/>
      <c r="CM7" s="272"/>
      <c r="CN7" s="272"/>
      <c r="CO7" s="272"/>
      <c r="CP7" s="272"/>
      <c r="CQ7" s="272"/>
      <c r="CR7" s="272"/>
      <c r="CS7" s="272"/>
      <c r="CT7" s="272"/>
      <c r="CU7" s="272"/>
      <c r="CV7" s="272"/>
      <c r="CW7" s="272"/>
      <c r="CX7" s="272"/>
      <c r="CY7" s="272"/>
      <c r="CZ7" s="272"/>
      <c r="DA7" s="272"/>
      <c r="DB7" s="272"/>
      <c r="DC7" s="272"/>
      <c r="DD7" s="272"/>
      <c r="DE7" s="272"/>
      <c r="DF7" s="272"/>
      <c r="DG7" s="272"/>
      <c r="DH7" s="272"/>
      <c r="DI7" s="272"/>
      <c r="DJ7" s="272"/>
      <c r="DK7" s="272"/>
      <c r="DL7" s="272"/>
      <c r="DM7" s="272"/>
      <c r="DN7" s="272"/>
      <c r="DO7" s="272"/>
      <c r="DP7" s="272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241" t="n">
        <f aca="false">IF(COUNTIF(_TM7,"")&lt;&gt;8,MIN(_TM7),"")</f>
        <v>40.49</v>
      </c>
      <c r="ED7" s="242" t="str">
        <f aca="false">VLOOKUP(EC7,_TM7,2,0)</f>
        <v>Philippe LANES</v>
      </c>
      <c r="EE7" s="253" t="str">
        <f aca="false">IF(COUNTIF(_TM17,"")&lt;&gt;8,MIN(_TM17),"")</f>
        <v/>
      </c>
      <c r="EF7" s="254" t="str">
        <f aca="false">VLOOKUP(EE7,_TM17,2,0)</f>
        <v/>
      </c>
      <c r="EG7" s="245"/>
      <c r="EH7" s="245"/>
      <c r="EI7" s="245"/>
      <c r="EJ7" s="245"/>
      <c r="EK7" s="245"/>
      <c r="EL7" s="245"/>
      <c r="EM7" s="245"/>
      <c r="EN7" s="245"/>
      <c r="EO7" s="245"/>
      <c r="EP7" s="245"/>
      <c r="EQ7" s="245"/>
      <c r="ER7" s="245"/>
      <c r="ES7" s="245"/>
      <c r="ET7" s="245"/>
      <c r="EU7" s="245"/>
      <c r="EV7" s="245"/>
      <c r="EW7" s="245"/>
      <c r="EX7" s="245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5" hidden="false" customHeight="true" outlineLevel="0" collapsed="false">
      <c r="A8" s="235"/>
      <c r="B8" s="273" t="s">
        <v>174</v>
      </c>
      <c r="C8" s="273"/>
      <c r="D8" s="274"/>
      <c r="E8" s="274"/>
      <c r="F8" s="275"/>
      <c r="G8" s="276"/>
      <c r="H8" s="276" t="str">
        <f aca="false">EA6 &amp;" s par "&amp;EB6</f>
        <v>35.05 s par Pierre RONDEL</v>
      </c>
      <c r="I8" s="276"/>
      <c r="J8" s="276"/>
      <c r="K8" s="264"/>
      <c r="L8" s="277" t="n">
        <v>1</v>
      </c>
      <c r="M8" s="277"/>
      <c r="N8" s="277"/>
      <c r="O8" s="277"/>
      <c r="P8" s="277"/>
      <c r="Q8" s="277" t="n">
        <f aca="false">L8+1</f>
        <v>2</v>
      </c>
      <c r="R8" s="277"/>
      <c r="S8" s="277"/>
      <c r="T8" s="277"/>
      <c r="U8" s="277"/>
      <c r="V8" s="264"/>
      <c r="W8" s="277" t="n">
        <f aca="false">Q8+1</f>
        <v>3</v>
      </c>
      <c r="X8" s="277"/>
      <c r="Y8" s="277"/>
      <c r="Z8" s="277"/>
      <c r="AA8" s="277"/>
      <c r="AB8" s="278" t="n">
        <f aca="false">W8+1</f>
        <v>4</v>
      </c>
      <c r="AC8" s="278"/>
      <c r="AD8" s="278"/>
      <c r="AE8" s="278"/>
      <c r="AF8" s="278"/>
      <c r="AG8" s="264"/>
      <c r="AH8" s="277" t="n">
        <f aca="false">AB8+1</f>
        <v>5</v>
      </c>
      <c r="AI8" s="277"/>
      <c r="AJ8" s="277"/>
      <c r="AK8" s="277"/>
      <c r="AL8" s="277"/>
      <c r="AM8" s="277" t="n">
        <f aca="false">AH8+1</f>
        <v>6</v>
      </c>
      <c r="AN8" s="277"/>
      <c r="AO8" s="277"/>
      <c r="AP8" s="277"/>
      <c r="AQ8" s="277"/>
      <c r="AR8" s="264"/>
      <c r="AS8" s="277" t="n">
        <f aca="false">AM8+1</f>
        <v>7</v>
      </c>
      <c r="AT8" s="277"/>
      <c r="AU8" s="277"/>
      <c r="AV8" s="277"/>
      <c r="AW8" s="277"/>
      <c r="AX8" s="277" t="n">
        <f aca="false">AS8+1</f>
        <v>8</v>
      </c>
      <c r="AY8" s="277"/>
      <c r="AZ8" s="277"/>
      <c r="BA8" s="277"/>
      <c r="BB8" s="277"/>
      <c r="BC8" s="264"/>
      <c r="BD8" s="277" t="n">
        <f aca="false">AX8+1</f>
        <v>9</v>
      </c>
      <c r="BE8" s="277"/>
      <c r="BF8" s="277"/>
      <c r="BG8" s="277"/>
      <c r="BH8" s="277"/>
      <c r="BI8" s="277" t="n">
        <f aca="false">BD8+1</f>
        <v>10</v>
      </c>
      <c r="BJ8" s="277"/>
      <c r="BK8" s="277"/>
      <c r="BL8" s="277"/>
      <c r="BM8" s="277"/>
      <c r="BN8" s="264"/>
      <c r="BO8" s="277" t="n">
        <f aca="false">BI8+1</f>
        <v>11</v>
      </c>
      <c r="BP8" s="277"/>
      <c r="BQ8" s="277"/>
      <c r="BR8" s="277"/>
      <c r="BS8" s="277"/>
      <c r="BT8" s="277" t="n">
        <f aca="false">BO8+1</f>
        <v>12</v>
      </c>
      <c r="BU8" s="277"/>
      <c r="BV8" s="277"/>
      <c r="BW8" s="277"/>
      <c r="BX8" s="277"/>
      <c r="BY8" s="264"/>
      <c r="BZ8" s="277" t="n">
        <f aca="false">BT8+1</f>
        <v>13</v>
      </c>
      <c r="CA8" s="277"/>
      <c r="CB8" s="277"/>
      <c r="CC8" s="277"/>
      <c r="CD8" s="277"/>
      <c r="CE8" s="277" t="n">
        <f aca="false">BZ8+1</f>
        <v>14</v>
      </c>
      <c r="CF8" s="277"/>
      <c r="CG8" s="277"/>
      <c r="CH8" s="277"/>
      <c r="CI8" s="277"/>
      <c r="CJ8" s="264"/>
      <c r="CK8" s="278" t="n">
        <f aca="false">CE8+1</f>
        <v>15</v>
      </c>
      <c r="CL8" s="278"/>
      <c r="CM8" s="278"/>
      <c r="CN8" s="278"/>
      <c r="CO8" s="278"/>
      <c r="CP8" s="277" t="n">
        <f aca="false">CK8+1</f>
        <v>16</v>
      </c>
      <c r="CQ8" s="277"/>
      <c r="CR8" s="277"/>
      <c r="CS8" s="277"/>
      <c r="CT8" s="277"/>
      <c r="CU8" s="264"/>
      <c r="CV8" s="277" t="n">
        <f aca="false">CP8+1</f>
        <v>17</v>
      </c>
      <c r="CW8" s="277"/>
      <c r="CX8" s="277"/>
      <c r="CY8" s="277"/>
      <c r="CZ8" s="277"/>
      <c r="DA8" s="277" t="n">
        <f aca="false">CV8+1</f>
        <v>18</v>
      </c>
      <c r="DB8" s="277"/>
      <c r="DC8" s="277"/>
      <c r="DD8" s="277"/>
      <c r="DE8" s="277"/>
      <c r="DF8" s="264"/>
      <c r="DG8" s="277" t="n">
        <f aca="false">DA8+1</f>
        <v>19</v>
      </c>
      <c r="DH8" s="277"/>
      <c r="DI8" s="277"/>
      <c r="DJ8" s="277"/>
      <c r="DK8" s="277"/>
      <c r="DL8" s="277" t="n">
        <f aca="false">DG8+1</f>
        <v>20</v>
      </c>
      <c r="DM8" s="277"/>
      <c r="DN8" s="277"/>
      <c r="DO8" s="277"/>
      <c r="DP8" s="277"/>
      <c r="DQ8" s="0"/>
      <c r="DR8" s="0"/>
      <c r="DS8" s="0"/>
      <c r="DT8" s="0"/>
      <c r="DU8" s="0"/>
      <c r="DV8" s="0"/>
      <c r="DW8" s="0"/>
      <c r="DX8" s="0"/>
      <c r="DY8" s="3"/>
      <c r="DZ8" s="0"/>
      <c r="EA8" s="0"/>
      <c r="EB8" s="0"/>
      <c r="EC8" s="241" t="str">
        <f aca="false">IF(COUNTIF(_TM8,"")&lt;&gt;8,MIN(_TM8),"")</f>
        <v/>
      </c>
      <c r="ED8" s="242" t="str">
        <f aca="false">VLOOKUP(EC8,_TM8,2,0)</f>
        <v/>
      </c>
      <c r="EE8" s="253" t="str">
        <f aca="false">IF(COUNTIF(_TM18,"")&lt;&gt;8,MIN(_TM18),"")</f>
        <v/>
      </c>
      <c r="EF8" s="254" t="str">
        <f aca="false">VLOOKUP(EE8,_TM18,2,0)</f>
        <v/>
      </c>
      <c r="EG8" s="245"/>
      <c r="EH8" s="245"/>
      <c r="EI8" s="245"/>
      <c r="EJ8" s="245"/>
      <c r="EK8" s="245"/>
      <c r="EL8" s="245"/>
      <c r="EM8" s="245"/>
      <c r="EN8" s="245"/>
      <c r="EO8" s="245"/>
      <c r="EP8" s="245"/>
      <c r="EQ8" s="245"/>
      <c r="ER8" s="245"/>
      <c r="ES8" s="245"/>
      <c r="ET8" s="245"/>
      <c r="EU8" s="245"/>
      <c r="EV8" s="245"/>
      <c r="EW8" s="245"/>
      <c r="EX8" s="245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3" customFormat="true" ht="15.75" hidden="false" customHeight="true" outlineLevel="0" collapsed="false">
      <c r="K9" s="279" t="s">
        <v>175</v>
      </c>
      <c r="L9" s="279" t="n">
        <f aca="false">IF(DMIN(L$13:M$113,M$13,L$114:L$115)&lt;&gt;0,1,"")</f>
        <v>1</v>
      </c>
      <c r="M9" s="280" t="n">
        <f aca="false">IF(DMIN(L$13:M$113,M$13,L$114:L$115)&lt;&gt;0,DMIN(L$13:M$113,M$13,L$114:L$115),"")</f>
        <v>42.78</v>
      </c>
      <c r="N9" s="281" t="str">
        <f aca="false">IF(M$9="","",INDEX(K$14:K$113,MATCH(M$9,M$14:M$113,0)))</f>
        <v>Matthieu MERVELET</v>
      </c>
      <c r="Q9" s="279" t="n">
        <f aca="false">IF(DMIN(Q$13:R$113,R$13,Q$114:Q$115)&lt;&gt;0,1,"")</f>
        <v>1</v>
      </c>
      <c r="R9" s="280" t="n">
        <f aca="false">IF(DMIN(Q$13:R$113,R$13,Q$114:Q$115)&lt;&gt;0,DMIN(Q$13:R$113,R$13,Q$114:Q$115),"")</f>
        <v>41.9</v>
      </c>
      <c r="S9" s="281" t="str">
        <f aca="false">IF(R$9="","",INDEX(K$14:K$113,MATCH(R$9,R$14:R$113,0)))</f>
        <v>Matthieu MERVELET</v>
      </c>
      <c r="V9" s="279" t="s">
        <v>175</v>
      </c>
      <c r="W9" s="279" t="n">
        <f aca="false">IF(DMIN(W$13:X$113,X$13,W$114:W$115)&lt;&gt;0,1,"")</f>
        <v>1</v>
      </c>
      <c r="X9" s="280" t="n">
        <f aca="false">IF(DMIN(W$13:X$113,X$13,W$114:W$115)&lt;&gt;0,DMIN(W$13:X$113,X$13,W$114:W$115),"")</f>
        <v>42.9</v>
      </c>
      <c r="Y9" s="281" t="str">
        <f aca="false">IF(X$9="","",INDEX(V$14:V$113,MATCH(X$9,X$14:X$113,0)))</f>
        <v>Pierre RONDEL</v>
      </c>
      <c r="AB9" s="279" t="n">
        <f aca="false">IF(DMIN(AB$13:AC$113,AC$13,AB$114:AB$115)&lt;&gt;0,1,"")</f>
        <v>1</v>
      </c>
      <c r="AC9" s="280" t="n">
        <f aca="false">IF(DMIN(AB$13:AC$113,AC$13,AB$114:AB$115)&lt;&gt;0,DMIN(AB$13:AC$113,AC$13,AB$114:AB$115),"")</f>
        <v>36.79</v>
      </c>
      <c r="AD9" s="281" t="str">
        <f aca="false">IF(AC$9="","",INDEX(V$14:V$113,MATCH(AC$9,AC$14:AC$113,0)))</f>
        <v>Matthieu MERVELET</v>
      </c>
      <c r="AG9" s="279" t="s">
        <v>175</v>
      </c>
      <c r="AH9" s="279" t="n">
        <f aca="false">IF(DMIN(AH$13:AI$113,AI$13,AH$114:AH$115)&lt;&gt;0,1,"")</f>
        <v>1</v>
      </c>
      <c r="AI9" s="280" t="n">
        <f aca="false">IF(DMIN(AH$13:AI$113,AI$13,AH$114:AH$115)&lt;&gt;0,DMIN(AH$13:AI$113,AI$13,AH$114:AH$115),"")</f>
        <v>35.05</v>
      </c>
      <c r="AJ9" s="281" t="str">
        <f aca="false">IF(AI$9="","",INDEX(AG$14:AG$113,MATCH(AI$9,AI$14:AI$113,0)))</f>
        <v>Pierre RONDEL</v>
      </c>
      <c r="AM9" s="279" t="n">
        <f aca="false">IF(DMIN(AM$13:AN$113,AN$13,AM$114:AM$115)&lt;&gt;0,1,"")</f>
        <v>1</v>
      </c>
      <c r="AN9" s="280" t="n">
        <f aca="false">IF(DMIN(AM$13:AN$113,AN$13,AM$114:AM$115)&lt;&gt;0,DMIN(AM$13:AN$113,AN$13,AM$114:AM$115),"")</f>
        <v>39.71</v>
      </c>
      <c r="AO9" s="281" t="str">
        <f aca="false">IF(AN$9="","",INDEX(AG$14:AG$113,MATCH(AN$9,AN$14:AN$113,0)))</f>
        <v>Aubry GABANON</v>
      </c>
      <c r="AR9" s="279" t="s">
        <v>175</v>
      </c>
      <c r="AS9" s="279" t="n">
        <f aca="false">IF(DMIN(AS$13:AT$113,AT$13,AS$114:AS$115)&lt;&gt;0,1,"")</f>
        <v>1</v>
      </c>
      <c r="AT9" s="280" t="n">
        <f aca="false">IF(DMIN(AS$13:AT$113,AT$13,AS$114:AS$115)&lt;&gt;0,DMIN(AS$13:AT$113,AT$13,AS$114:AS$115),"")</f>
        <v>40.49</v>
      </c>
      <c r="AU9" s="281" t="str">
        <f aca="false">IF(AT$9="","",INDEX(AR$14:AR$113,MATCH(AT$9,AT$14:AT$113,0)))</f>
        <v>Philippe LANES</v>
      </c>
      <c r="AX9" s="279" t="str">
        <f aca="false">IF(DMIN(AX$13:AY$113,AY$13,AX$114:AX$115)&lt;&gt;0,1,"")</f>
        <v/>
      </c>
      <c r="AY9" s="280" t="str">
        <f aca="false">IF(DMIN(AX$13:AY$113,AY$13,AX$114:AX$115)&lt;&gt;0,DMIN(AX$13:AY$113,AY$13,AX$114:AX$115),"")</f>
        <v/>
      </c>
      <c r="AZ9" s="281" t="str">
        <f aca="false">IF(AY$9="","",INDEX(AR$14:AR$113,MATCH(AY$9,AY$14:AY$113,0)))</f>
        <v/>
      </c>
      <c r="BC9" s="279" t="s">
        <v>175</v>
      </c>
      <c r="BD9" s="279" t="str">
        <f aca="false">IF(DMIN(BD$13:BE$113,BE$13,BD$114:BD$115)&lt;&gt;0,1,"")</f>
        <v/>
      </c>
      <c r="BE9" s="280" t="str">
        <f aca="false">IF(DMIN(BD$13:BE$113,BE$13,BD$114:BD$115)&lt;&gt;0,DMIN(BD$13:BE$113,BE$13,BD$114:BD$115),"")</f>
        <v/>
      </c>
      <c r="BF9" s="281" t="str">
        <f aca="false">IF(BE$9="","",INDEX(BC$14:BC$113,MATCH(BE$9,BE$14:BE$113,0)))</f>
        <v/>
      </c>
      <c r="BI9" s="279" t="str">
        <f aca="false">IF(DMIN(BI$13:BJ$113,BJ$13,BI$114:BI$115)&lt;&gt;0,1,"")</f>
        <v/>
      </c>
      <c r="BJ9" s="280" t="str">
        <f aca="false">IF(DMIN(BI$13:BJ$113,BJ$13,BI$114:BI$115)&lt;&gt;0,DMIN(BI$13:BJ$113,BJ$13,BI$114:BI$115),"")</f>
        <v/>
      </c>
      <c r="BK9" s="281" t="str">
        <f aca="false">IF(BJ$9="","",INDEX(BC$14:BC$113,MATCH(BJ$9,BJ$14:BJ$113,0)))</f>
        <v/>
      </c>
      <c r="BN9" s="279" t="s">
        <v>175</v>
      </c>
      <c r="BO9" s="279" t="str">
        <f aca="false">IF(DMIN(BO$13:BP$113,BP$13,BO$114:BO$115)&lt;&gt;0,1,"")</f>
        <v/>
      </c>
      <c r="BP9" s="280" t="str">
        <f aca="false">IF(DMIN(BO$13:BP$113,BP$13,BO$114:BO$115)&lt;&gt;0,DMIN(BO$13:BP$113,BP$13,BO$114:BO$115),"")</f>
        <v/>
      </c>
      <c r="BQ9" s="281" t="str">
        <f aca="false">IF(BP$9="","",INDEX(BN$14:BN$113,MATCH(BP$9,BP$14:BP$113,0)))</f>
        <v/>
      </c>
      <c r="BT9" s="279" t="str">
        <f aca="false">IF(DMIN(BT$13:BU$113,BU$13,BT$114:BT$115)&lt;&gt;0,1,"")</f>
        <v/>
      </c>
      <c r="BU9" s="280" t="str">
        <f aca="false">IF(DMIN(BT$13:BU$113,BU$13,BT$114:BT$115)&lt;&gt;0,DMIN(BT$13:BU$113,BU$13,BT$114:BT$115),"")</f>
        <v/>
      </c>
      <c r="BV9" s="281" t="str">
        <f aca="false">IF(BU$9="","",INDEX(BN$14:BN$113,MATCH(BU$9,BU$14:BU$113,0)))</f>
        <v/>
      </c>
      <c r="BY9" s="279" t="s">
        <v>175</v>
      </c>
      <c r="BZ9" s="279" t="str">
        <f aca="false">IF(DMIN(BZ$13:CA$113,CA$13,BZ$114:BZ$115)&lt;&gt;0,1,"")</f>
        <v/>
      </c>
      <c r="CA9" s="280" t="str">
        <f aca="false">IF(DMIN(BZ$13:CA$113,CA$13,BZ$114:BZ$115)&lt;&gt;0,DMIN(BZ$13:CA$113,CA$13,BZ$114:BZ$115),"")</f>
        <v/>
      </c>
      <c r="CB9" s="281" t="str">
        <f aca="false">IF(CA$9="","",INDEX(BY$14:BY$113,MATCH(CA$9,CA$14:CA$113,0)))</f>
        <v/>
      </c>
      <c r="CE9" s="279" t="str">
        <f aca="false">IF(DMIN(CE$13:CF$113,CF$13,CE$114:CE$115)&lt;&gt;0,1,"")</f>
        <v/>
      </c>
      <c r="CF9" s="280" t="str">
        <f aca="false">IF(DMIN(CE$13:CF$113,CF$13,CE$114:CE$115)&lt;&gt;0,DMIN(CE$13:CF$113,CF$13,CE$114:CE$115),"")</f>
        <v/>
      </c>
      <c r="CG9" s="281" t="str">
        <f aca="false">IF(CF$9="","",INDEX(BY$14:BY$113,MATCH(CF$9,CF$14:CF$113,0)))</f>
        <v/>
      </c>
      <c r="CJ9" s="279" t="s">
        <v>175</v>
      </c>
      <c r="CK9" s="279" t="str">
        <f aca="false">IF(DMIN(CK$13:CL$113,CL$13,CK$114:CK$115)&lt;&gt;0,1,"")</f>
        <v/>
      </c>
      <c r="CL9" s="280" t="str">
        <f aca="false">IF(DMIN(CK$13:CL$113,CL$13,CK$114:CK$115)&lt;&gt;0,DMIN(CK$13:CL$113,CL$13,CK$114:CK$115),"")</f>
        <v/>
      </c>
      <c r="CM9" s="281" t="str">
        <f aca="false">IF(CL$9="","",INDEX(CJ$14:CJ$113,MATCH(CL$9,CL$14:CL$113,0)))</f>
        <v/>
      </c>
      <c r="CP9" s="279" t="str">
        <f aca="false">IF(DMIN(CP$13:CQ$113,CQ$13,CP$114:CP$115)&lt;&gt;0,1,"")</f>
        <v/>
      </c>
      <c r="CQ9" s="280" t="str">
        <f aca="false">IF(DMIN(CP$13:CQ$113,CQ$13,CP$114:CP$115)&lt;&gt;0,DMIN(CP$13:CQ$113,CQ$13,CP$114:CP$115),"")</f>
        <v/>
      </c>
      <c r="CR9" s="281" t="str">
        <f aca="false">IF(CQ$9="","",INDEX(CJ$14:CJ$113,MATCH(CQ$9,CQ$14:CQ$113,0)))</f>
        <v/>
      </c>
      <c r="CU9" s="279" t="s">
        <v>175</v>
      </c>
      <c r="CV9" s="279" t="str">
        <f aca="false">IF(DMIN(CV$13:CW$113,CW$13,CV$114:CV$115)&lt;&gt;0,1,"")</f>
        <v/>
      </c>
      <c r="CW9" s="280" t="str">
        <f aca="false">IF(DMIN(CV$13:CW$113,CW$13,CV$114:CV$115)&lt;&gt;0,DMIN(CV$13:CW$113,CW$13,CV$114:CV$115),"")</f>
        <v/>
      </c>
      <c r="CX9" s="281" t="str">
        <f aca="false">IF(CW$9="","",INDEX(CU$14:CU$113,MATCH(CW$9,CW$14:CW$113,0)))</f>
        <v/>
      </c>
      <c r="DA9" s="279" t="str">
        <f aca="false">IF(DMIN(DA$13:DB$113,DB$13,DA$114:DA$115)&lt;&gt;0,1,"")</f>
        <v/>
      </c>
      <c r="DB9" s="280" t="str">
        <f aca="false">IF(DMIN(DA$13:DB$113,DB$13,DA$114:DA$115)&lt;&gt;0,DMIN(DA$13:DB$113,DB$13,DA$114:DA$115),"")</f>
        <v/>
      </c>
      <c r="DC9" s="281" t="str">
        <f aca="false">IF(DB$9="","",INDEX(CU$14:CU$113,MATCH(DB$9,DB$14:DB$113,0)))</f>
        <v/>
      </c>
      <c r="DF9" s="279" t="s">
        <v>175</v>
      </c>
      <c r="DG9" s="279" t="str">
        <f aca="false">IF(DMIN(DG$13:DH$113,DH$13,DG$114:DG$115)&lt;&gt;0,1,"")</f>
        <v/>
      </c>
      <c r="DH9" s="280" t="str">
        <f aca="false">IF(DMIN(DG$13:DH$113,DH$13,DG$114:DG$115)&lt;&gt;0,DMIN(DG$13:DH$113,DH$13,DG$114:DG$115),"")</f>
        <v/>
      </c>
      <c r="DI9" s="281" t="str">
        <f aca="false">IF(DH$9="","",INDEX(DF$14:DF$113,MATCH(DH$9,DH$14:DH$113,0)))</f>
        <v/>
      </c>
      <c r="DL9" s="279" t="str">
        <f aca="false">IF(DMIN(DL$13:DM$113,DM$13,DL$114:DL$115)&lt;&gt;0,1,"")</f>
        <v/>
      </c>
      <c r="DM9" s="280" t="str">
        <f aca="false">IF(DMIN(DL$13:DM$113,DM$13,DL$114:DL$115)&lt;&gt;0,DMIN(DL$13:DM$113,DM$13,DL$114:DL$115),"")</f>
        <v/>
      </c>
      <c r="DN9" s="281" t="str">
        <f aca="false">IF(DM$9="","",INDEX(DF$14:DF$113,MATCH(DM$9,DM$14:DM$113,0)))</f>
        <v/>
      </c>
      <c r="DY9" s="282"/>
      <c r="EC9" s="241" t="str">
        <f aca="false">IF(COUNTIF(_TM9,"")&lt;&gt;8,MIN(_TM9),"")</f>
        <v/>
      </c>
      <c r="ED9" s="242" t="str">
        <f aca="false">VLOOKUP(EC9,_TM9,2,0)</f>
        <v/>
      </c>
      <c r="EE9" s="253" t="str">
        <f aca="false">IF(COUNTIF(_TM19,"")&lt;&gt;8,MIN(_TM19),"")</f>
        <v/>
      </c>
      <c r="EF9" s="254" t="str">
        <f aca="false">VLOOKUP(EE9,_TM19,2,0)</f>
        <v/>
      </c>
      <c r="EG9" s="245"/>
      <c r="EH9" s="245"/>
      <c r="EI9" s="245"/>
      <c r="EJ9" s="245"/>
      <c r="EK9" s="245"/>
      <c r="EL9" s="245"/>
      <c r="EM9" s="245"/>
      <c r="EN9" s="245"/>
      <c r="EO9" s="245"/>
      <c r="EP9" s="245"/>
      <c r="EQ9" s="245"/>
      <c r="ER9" s="245"/>
      <c r="ES9" s="245"/>
      <c r="ET9" s="245"/>
      <c r="EU9" s="245"/>
      <c r="EV9" s="245"/>
      <c r="EW9" s="245"/>
      <c r="EX9" s="245"/>
      <c r="EY9" s="234"/>
      <c r="FP9" s="234"/>
    </row>
    <row r="10" customFormat="false" ht="15.75" hidden="false" customHeight="true" outlineLevel="0" collapsed="false">
      <c r="A10" s="3"/>
      <c r="B10" s="3"/>
      <c r="C10" s="3"/>
      <c r="D10" s="3"/>
      <c r="E10" s="3"/>
      <c r="F10" s="3"/>
      <c r="G10" s="3"/>
      <c r="H10" s="3"/>
      <c r="I10" s="3"/>
      <c r="J10" s="3"/>
      <c r="K10" s="264"/>
      <c r="L10" s="279" t="str">
        <f aca="false">IF(DMIN(L$13:M$113,M$13,L$116:L$117),2,"")</f>
        <v/>
      </c>
      <c r="M10" s="280" t="str">
        <f aca="false">IF(DMIN(L$13:M$113,M$13,L$116:L$117)&lt;&gt;0,DMIN(L$13:M$113,M$13,L$116:L$117),"")</f>
        <v/>
      </c>
      <c r="N10" s="281" t="str">
        <f aca="false">IF(M$10="","",INDEX(K$14:K$113,MATCH(M$10,M$14:M$113,0)))</f>
        <v/>
      </c>
      <c r="O10" s="0"/>
      <c r="P10" s="0"/>
      <c r="Q10" s="279" t="str">
        <f aca="false">IF(DMIN(Q$13:R$113,R$13,Q$116:Q$117),2,"")</f>
        <v/>
      </c>
      <c r="R10" s="280" t="str">
        <f aca="false">IF(DMIN(Q$13:R$113,R$13,Q$116:Q$117)&lt;&gt;0,DMIN(Q$13:R$113,R$13,Q$116:Q$117),"")</f>
        <v/>
      </c>
      <c r="S10" s="281" t="str">
        <f aca="false">IF(R$10="","",INDEX(K$14:K$113,MATCH(R$10,R$14:R$113,0)))</f>
        <v/>
      </c>
      <c r="T10" s="0"/>
      <c r="U10" s="0"/>
      <c r="V10" s="264"/>
      <c r="W10" s="279" t="str">
        <f aca="false">IF(DMIN(W$13:X$113,X$13,W$116:W$117),2,"")</f>
        <v/>
      </c>
      <c r="X10" s="280" t="str">
        <f aca="false">IF(DMIN(W$13:X$113,X$13,W$116:W$117)&lt;&gt;0,DMIN(W$13:X$113,X$13,W$116:W$117),"")</f>
        <v/>
      </c>
      <c r="Y10" s="281" t="str">
        <f aca="false">IF(X$10="","",INDEX(V$14:V$113,MATCH(X$10,X$14:X$113,0)))</f>
        <v/>
      </c>
      <c r="Z10" s="0"/>
      <c r="AA10" s="0"/>
      <c r="AB10" s="279" t="str">
        <f aca="false">IF(DMIN(AB$13:AC$113,AC$13,AB$116:AB$117),2,"")</f>
        <v/>
      </c>
      <c r="AC10" s="280" t="str">
        <f aca="false">IF(DMIN(AB$13:AC$113,AC$13,AB$116:AB$117)&lt;&gt;0,DMIN(AB$13:AC$113,AC$13,AB$116:AB$117),"")</f>
        <v/>
      </c>
      <c r="AD10" s="281" t="str">
        <f aca="false">IF(AC$10="","",INDEX(V$14:V$113,MATCH(AC$10,AC$14:AC$113,0)))</f>
        <v/>
      </c>
      <c r="AE10" s="0"/>
      <c r="AF10" s="0"/>
      <c r="AG10" s="264"/>
      <c r="AH10" s="279" t="str">
        <f aca="false">IF(DMIN(AH$13:AI$113,AI$13,AH$116:AH$117),2,"")</f>
        <v/>
      </c>
      <c r="AI10" s="280" t="str">
        <f aca="false">IF(DMIN(AH$13:AI$113,AI$13,AH$116:AH$117)&lt;&gt;0,DMIN(AH$13:AI$113,AI$13,AH$116:AH$117),"")</f>
        <v/>
      </c>
      <c r="AJ10" s="281" t="str">
        <f aca="false">IF(AI$10="","",INDEX(AG$14:AG$113,MATCH(AI$10,AI$14:AI$113,0)))</f>
        <v/>
      </c>
      <c r="AK10" s="0"/>
      <c r="AL10" s="0"/>
      <c r="AM10" s="279" t="str">
        <f aca="false">IF(DMIN(AM$13:AN$113,AN$13,AM$116:AM$117),2,"")</f>
        <v/>
      </c>
      <c r="AN10" s="280" t="str">
        <f aca="false">IF(DMIN(AM$13:AN$113,AN$13,AM$116:AM$117)&lt;&gt;0,DMIN(AM$13:AN$113,AN$13,AM$116:AM$117),"")</f>
        <v/>
      </c>
      <c r="AO10" s="281" t="str">
        <f aca="false">IF(AN$10="","",INDEX(AG$14:AG$113,MATCH(AN$10,AN$14:AN$113,0)))</f>
        <v/>
      </c>
      <c r="AP10" s="0"/>
      <c r="AQ10" s="0"/>
      <c r="AR10" s="264"/>
      <c r="AS10" s="279" t="str">
        <f aca="false">IF(DMIN(AS$13:AT$113,AT$13,AS$116:AS$117),2,"")</f>
        <v/>
      </c>
      <c r="AT10" s="280" t="str">
        <f aca="false">IF(DMIN(AS$13:AT$113,AT$13,AS$116:AS$117)&lt;&gt;0,DMIN(AS$13:AT$113,AT$13,AS$116:AS$117),"")</f>
        <v/>
      </c>
      <c r="AU10" s="281" t="str">
        <f aca="false">IF(AT$10="","",INDEX(AR$14:AR$113,MATCH(AT$10,AT$14:AT$113,0)))</f>
        <v/>
      </c>
      <c r="AV10" s="0"/>
      <c r="AW10" s="0"/>
      <c r="AX10" s="279" t="str">
        <f aca="false">IF(DMIN(AX$13:AY$113,AY$13,AX$116:AX$117),2,"")</f>
        <v/>
      </c>
      <c r="AY10" s="280" t="str">
        <f aca="false">IF(DMIN(AX$13:AY$113,AY$13,AX$116:AX$117)&lt;&gt;0,DMIN(AX$13:AY$113,AY$13,AX$116:AX$117),"")</f>
        <v/>
      </c>
      <c r="AZ10" s="281" t="str">
        <f aca="false">IF(AY$10="","",INDEX(AR$14:AR$113,MATCH(AY$10,AY$14:AY$113,0)))</f>
        <v/>
      </c>
      <c r="BA10" s="0"/>
      <c r="BB10" s="0"/>
      <c r="BC10" s="264"/>
      <c r="BD10" s="279" t="str">
        <f aca="false">IF(DMIN(BD$13:BE$113,BE$13,BD$116:BD$117),2,"")</f>
        <v/>
      </c>
      <c r="BE10" s="280" t="str">
        <f aca="false">IF(DMIN(BD$13:BE$113,BE$13,BD$116:BD$117)&lt;&gt;0,DMIN(BD$13:BE$113,BE$13,BD$116:BD$117),"")</f>
        <v/>
      </c>
      <c r="BF10" s="281" t="str">
        <f aca="false">IF(BE$10="","",INDEX(BC$14:BC$113,MATCH(BE$10,BE$14:BE$113,0)))</f>
        <v/>
      </c>
      <c r="BG10" s="0"/>
      <c r="BH10" s="0"/>
      <c r="BI10" s="279" t="str">
        <f aca="false">IF(DMIN(BI$13:BJ$113,BJ$13,BI$116:BI$117),2,"")</f>
        <v/>
      </c>
      <c r="BJ10" s="280" t="str">
        <f aca="false">IF(DMIN(BI$13:BJ$113,BJ$13,BI$116:BI$117)&lt;&gt;0,DMIN(BI$13:BJ$113,BJ$13,BI$116:BI$117),"")</f>
        <v/>
      </c>
      <c r="BK10" s="281" t="str">
        <f aca="false">IF(BJ$10="","",INDEX(BC$14:BC$113,MATCH(BJ$10,BJ$14:BJ$113,0)))</f>
        <v/>
      </c>
      <c r="BL10" s="0"/>
      <c r="BM10" s="0"/>
      <c r="BN10" s="264"/>
      <c r="BO10" s="279" t="str">
        <f aca="false">IF(DMIN(BO$13:BP$113,BP$13,BO$116:BO$117),2,"")</f>
        <v/>
      </c>
      <c r="BP10" s="280" t="str">
        <f aca="false">IF(DMIN(BO$13:BP$113,BP$13,BO$116:BO$117)&lt;&gt;0,DMIN(BO$13:BP$113,BP$13,BO$116:BO$117),"")</f>
        <v/>
      </c>
      <c r="BQ10" s="281" t="str">
        <f aca="false">IF(BP$10="","",INDEX(BN$14:BN$113,MATCH(BP$10,BP$14:BP$113,0)))</f>
        <v/>
      </c>
      <c r="BR10" s="0"/>
      <c r="BS10" s="0"/>
      <c r="BT10" s="279" t="str">
        <f aca="false">IF(DMIN(BT$13:BU$113,BU$13,BT$116:BT$117),2,"")</f>
        <v/>
      </c>
      <c r="BU10" s="280" t="str">
        <f aca="false">IF(DMIN(BT$13:BU$113,BU$13,BT$116:BT$117)&lt;&gt;0,DMIN(BT$13:BU$113,BU$13,BT$116:BT$117),"")</f>
        <v/>
      </c>
      <c r="BV10" s="281" t="str">
        <f aca="false">IF(BU$10="","",INDEX(BN$14:BN$113,MATCH(BU$10,BU$14:BU$113,0)))</f>
        <v/>
      </c>
      <c r="BW10" s="0"/>
      <c r="BX10" s="0"/>
      <c r="BY10" s="264"/>
      <c r="BZ10" s="279" t="str">
        <f aca="false">IF(DMIN(BZ$13:CA$113,CA$13,BZ$116:BZ$117),2,"")</f>
        <v/>
      </c>
      <c r="CA10" s="280" t="str">
        <f aca="false">IF(DMIN(BZ$13:CA$113,CA$13,BZ$116:BZ$117)&lt;&gt;0,DMIN(BZ$13:CA$113,CA$13,BZ$116:BZ$117),"")</f>
        <v/>
      </c>
      <c r="CB10" s="281" t="str">
        <f aca="false">IF(CA$10="","",INDEX(BY$14:BY$113,MATCH(CA$10,CA$14:CA$113,0)))</f>
        <v/>
      </c>
      <c r="CC10" s="0"/>
      <c r="CD10" s="0"/>
      <c r="CE10" s="279" t="str">
        <f aca="false">IF(DMIN(CE$13:CF$113,CF$13,CE$116:CE$117),2,"")</f>
        <v/>
      </c>
      <c r="CF10" s="280" t="str">
        <f aca="false">IF(DMIN(CE$13:CF$113,CF$13,CE$116:CE$117)&lt;&gt;0,DMIN(CE$13:CF$113,CF$13,CE$116:CE$117),"")</f>
        <v/>
      </c>
      <c r="CG10" s="281" t="str">
        <f aca="false">IF(CF$10="","",INDEX(BY$14:BY$113,MATCH(CF$10,CF$14:CF$113,0)))</f>
        <v/>
      </c>
      <c r="CH10" s="0"/>
      <c r="CI10" s="0"/>
      <c r="CJ10" s="264"/>
      <c r="CK10" s="279" t="str">
        <f aca="false">IF(DMIN(CK$13:CL$113,CL$13,CK$116:CK$117),2,"")</f>
        <v/>
      </c>
      <c r="CL10" s="280" t="str">
        <f aca="false">IF(DMIN(CK$13:CL$113,CL$13,CK$116:CK$117)&lt;&gt;0,DMIN(CK$13:CL$113,CL$13,CK$116:CK$117),"")</f>
        <v/>
      </c>
      <c r="CM10" s="281" t="str">
        <f aca="false">IF(CL$10="","",INDEX(CJ$14:CJ$113,MATCH(CL$10,CL$14:CL$113,0)))</f>
        <v/>
      </c>
      <c r="CN10" s="0"/>
      <c r="CO10" s="0"/>
      <c r="CP10" s="279" t="str">
        <f aca="false">IF(DMIN(CP$13:CQ$113,CQ$13,CP$116:CP$117),2,"")</f>
        <v/>
      </c>
      <c r="CQ10" s="280" t="str">
        <f aca="false">IF(DMIN(CP$13:CQ$113,CQ$13,CP$116:CP$117)&lt;&gt;0,DMIN(CP$13:CQ$113,CQ$13,CP$116:CP$117),"")</f>
        <v/>
      </c>
      <c r="CR10" s="281" t="str">
        <f aca="false">IF(CQ$10="","",INDEX(CJ$14:CJ$113,MATCH(CQ$10,CQ$14:CQ$113,0)))</f>
        <v/>
      </c>
      <c r="CS10" s="0"/>
      <c r="CT10" s="0"/>
      <c r="CU10" s="264"/>
      <c r="CV10" s="279" t="str">
        <f aca="false">IF(DMIN(CV$13:CW$113,CW$13,CV$116:CV$117),2,"")</f>
        <v/>
      </c>
      <c r="CW10" s="280" t="str">
        <f aca="false">IF(DMIN(CV$13:CW$113,CW$13,CV$116:CV$117)&lt;&gt;0,DMIN(CV$13:CW$113,CW$13,CV$116:CV$117),"")</f>
        <v/>
      </c>
      <c r="CX10" s="281" t="str">
        <f aca="false">IF(CW$10="","",INDEX(CU$14:CU$113,MATCH(CW$10,CW$14:CW$113,0)))</f>
        <v/>
      </c>
      <c r="CY10" s="0"/>
      <c r="CZ10" s="0"/>
      <c r="DA10" s="279" t="str">
        <f aca="false">IF(DMIN(DA$13:DB$113,DB$13,DA$116:DA$117),2,"")</f>
        <v/>
      </c>
      <c r="DB10" s="280" t="str">
        <f aca="false">IF(DMIN(DA$13:DB$113,DB$13,DA$116:DA$117)&lt;&gt;0,DMIN(DA$13:DB$113,DB$13,DA$116:DA$117),"")</f>
        <v/>
      </c>
      <c r="DC10" s="281" t="str">
        <f aca="false">IF(DB$10="","",INDEX(CU$14:CU$113,MATCH(DB$10,DB$14:DB$113,0)))</f>
        <v/>
      </c>
      <c r="DD10" s="0"/>
      <c r="DE10" s="0"/>
      <c r="DF10" s="264"/>
      <c r="DG10" s="279" t="str">
        <f aca="false">IF(DMIN(DG$13:DH$113,DH$13,DG$116:DG$117),2,"")</f>
        <v/>
      </c>
      <c r="DH10" s="280" t="str">
        <f aca="false">IF(DMIN(DG$13:DH$113,DH$13,DG$116:DG$117)&lt;&gt;0,DMIN(DG$13:DH$113,DH$13,DG$116:DG$117),"")</f>
        <v/>
      </c>
      <c r="DI10" s="281" t="str">
        <f aca="false">IF(DH$10="","",INDEX(DF$14:DF$113,MATCH(DH$10,DH$14:DH$113,0)))</f>
        <v/>
      </c>
      <c r="DJ10" s="0"/>
      <c r="DK10" s="0"/>
      <c r="DL10" s="279" t="str">
        <f aca="false">IF(DMIN(DL$13:DM$113,DM$13,DL$116:DL$117),2,"")</f>
        <v/>
      </c>
      <c r="DM10" s="280" t="str">
        <f aca="false">IF(DMIN(DL$13:DM$113,DM$13,DL$116:DL$117)&lt;&gt;0,DMIN(DL$13:DM$113,DM$13,DL$116:DL$117),"")</f>
        <v/>
      </c>
      <c r="DN10" s="281" t="str">
        <f aca="false">IF(DM$10="","",INDEX(DF$14:DF$113,MATCH(DM$10,DM$14:DM$113,0)))</f>
        <v/>
      </c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282"/>
      <c r="DZ10" s="0"/>
      <c r="EA10" s="0"/>
      <c r="EB10" s="0"/>
      <c r="EC10" s="283" t="str">
        <f aca="false">IF(COUNTIF(_TM10,"")&lt;&gt;8,MIN(_TM10),"")</f>
        <v/>
      </c>
      <c r="ED10" s="284" t="str">
        <f aca="false">VLOOKUP(EC10,_TM10,2,0)</f>
        <v/>
      </c>
      <c r="EE10" s="285" t="str">
        <f aca="false">IF(COUNTIF(_TM20,"")&lt;&gt;8,MIN(_TM20),"")</f>
        <v/>
      </c>
      <c r="EF10" s="286" t="str">
        <f aca="false">VLOOKUP(EE10,_TM20,2,0)</f>
        <v/>
      </c>
      <c r="EG10" s="245"/>
      <c r="EH10" s="245"/>
      <c r="EI10" s="245"/>
      <c r="EJ10" s="245"/>
      <c r="EK10" s="245"/>
      <c r="EL10" s="245"/>
      <c r="EM10" s="245"/>
      <c r="EN10" s="245"/>
      <c r="EO10" s="245"/>
      <c r="EP10" s="245"/>
      <c r="EQ10" s="245"/>
      <c r="ER10" s="245"/>
      <c r="ES10" s="245"/>
      <c r="ET10" s="245"/>
      <c r="EU10" s="245"/>
      <c r="EV10" s="245"/>
      <c r="EW10" s="245"/>
      <c r="EX10" s="245"/>
      <c r="EY10" s="234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234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5.75" hidden="false" customHeight="true" outlineLevel="0" collapsed="false">
      <c r="A11" s="3"/>
      <c r="B11" s="264"/>
      <c r="C11" s="0"/>
      <c r="D11" s="0"/>
      <c r="E11" s="0"/>
      <c r="F11" s="0"/>
      <c r="G11" s="0"/>
      <c r="H11" s="0"/>
      <c r="I11" s="0"/>
      <c r="J11" s="0"/>
      <c r="K11" s="264"/>
      <c r="L11" s="279" t="str">
        <f aca="false">IF(DMIN(L$13:M$113,M$13,L$118:L$119),3,"")</f>
        <v/>
      </c>
      <c r="M11" s="280" t="str">
        <f aca="false">IF(DMIN(L$13:M$113,M$13,L$118:L$119)&lt;&gt;0,DMIN(L$13:M$113,M$13,L$118:L$119),"")</f>
        <v/>
      </c>
      <c r="N11" s="281" t="str">
        <f aca="false">IF(M$11="","",INDEX(K$14:K$113,MATCH(M$11,M$14:M$113,0)))</f>
        <v/>
      </c>
      <c r="O11" s="0"/>
      <c r="P11" s="0"/>
      <c r="Q11" s="279" t="str">
        <f aca="false">IF(DMIN(Q$13:R$113,R$13,Q$118:Q$119),3,"")</f>
        <v/>
      </c>
      <c r="R11" s="280" t="str">
        <f aca="false">IF(DMIN(Q$13:R$113,R$13,Q$118:Q$119)&lt;&gt;0,DMIN(Q$13:R$113,R$13,Q$118:Q$119),"")</f>
        <v/>
      </c>
      <c r="S11" s="281" t="str">
        <f aca="false">IF(R$11="","",INDEX(K$14:K$113,MATCH(R$11,R$14:R$113,0)))</f>
        <v/>
      </c>
      <c r="T11" s="0"/>
      <c r="U11" s="0"/>
      <c r="V11" s="264"/>
      <c r="W11" s="279" t="str">
        <f aca="false">IF(DMIN(W$13:X$113,X$13,W$118:W$119),3,"")</f>
        <v/>
      </c>
      <c r="X11" s="280" t="str">
        <f aca="false">IF(DMIN(W$13:X$113,X$13,W$118:W$119)&lt;&gt;0,DMIN(W$13:X$113,X$13,W$118:W$119),"")</f>
        <v/>
      </c>
      <c r="Y11" s="281" t="str">
        <f aca="false">IF(X$11="","",INDEX(V$14:V$113,MATCH(X$11,X$14:X$113,0)))</f>
        <v/>
      </c>
      <c r="Z11" s="0"/>
      <c r="AA11" s="0"/>
      <c r="AB11" s="279" t="str">
        <f aca="false">IF(DMIN(AB$13:AC$113,AC$13,AB$118:AB$119),3,"")</f>
        <v/>
      </c>
      <c r="AC11" s="280" t="str">
        <f aca="false">IF(DMIN(AB$13:AC$113,AC$13,AB$118:AB$119)&lt;&gt;0,DMIN(AB$13:AC$113,AC$13,AB$118:AB$119),"")</f>
        <v/>
      </c>
      <c r="AD11" s="281" t="str">
        <f aca="false">IF(AC$11="","",INDEX(V$14:V$113,MATCH(AC$11,AC$14:AC$113,0)))</f>
        <v/>
      </c>
      <c r="AE11" s="0"/>
      <c r="AF11" s="0"/>
      <c r="AG11" s="264"/>
      <c r="AH11" s="279" t="str">
        <f aca="false">IF(DMIN(AH$13:AI$113,AI$13,AH$118:AH$119),3,"")</f>
        <v/>
      </c>
      <c r="AI11" s="280" t="str">
        <f aca="false">IF(DMIN(AH$13:AI$113,AI$13,AH$118:AH$119)&lt;&gt;0,DMIN(AH$13:AI$113,AI$13,AH$118:AH$119),"")</f>
        <v/>
      </c>
      <c r="AJ11" s="281" t="str">
        <f aca="false">IF(AI$11="","",INDEX(AG$14:AG$113,MATCH(AI$11,AI$14:AI$113,0)))</f>
        <v/>
      </c>
      <c r="AK11" s="0"/>
      <c r="AL11" s="0"/>
      <c r="AM11" s="279" t="str">
        <f aca="false">IF(DMIN(AM$13:AN$113,AN$13,AM$118:AM$119),3,"")</f>
        <v/>
      </c>
      <c r="AN11" s="280" t="str">
        <f aca="false">IF(DMIN(AM$13:AN$113,AN$13,AM$118:AM$119)&lt;&gt;0,DMIN(AM$13:AN$113,AN$13,AM$118:AM$119),"")</f>
        <v/>
      </c>
      <c r="AO11" s="281" t="str">
        <f aca="false">IF(AN$11="","",INDEX(AG$14:AG$113,MATCH(AN$11,AN$14:AN$113,0)))</f>
        <v/>
      </c>
      <c r="AP11" s="0"/>
      <c r="AQ11" s="0"/>
      <c r="AR11" s="264"/>
      <c r="AS11" s="279" t="str">
        <f aca="false">IF(DMIN(AS$13:AT$113,AT$13,AS$118:AS$119),3,"")</f>
        <v/>
      </c>
      <c r="AT11" s="280" t="str">
        <f aca="false">IF(DMIN(AS$13:AT$113,AT$13,AS$118:AS$119)&lt;&gt;0,DMIN(AS$13:AT$113,AT$13,AS$118:AS$119),"")</f>
        <v/>
      </c>
      <c r="AU11" s="281" t="str">
        <f aca="false">IF(AT$11="","",INDEX(AR$14:AR$113,MATCH(AT$11,AT$14:AT$113,0)))</f>
        <v/>
      </c>
      <c r="AV11" s="0"/>
      <c r="AW11" s="0"/>
      <c r="AX11" s="279" t="str">
        <f aca="false">IF(DMIN(AX$13:AY$113,AY$13,AX$118:AX$119),3,"")</f>
        <v/>
      </c>
      <c r="AY11" s="280" t="str">
        <f aca="false">IF(DMIN(AX$13:AY$113,AY$13,AX$118:AX$119)&lt;&gt;0,DMIN(AX$13:AY$113,AY$13,AX$118:AX$119),"")</f>
        <v/>
      </c>
      <c r="AZ11" s="281" t="str">
        <f aca="false">IF(AY$11="","",INDEX(AR$14:AR$113,MATCH(AY$11,AY$14:AY$113,0)))</f>
        <v/>
      </c>
      <c r="BA11" s="0"/>
      <c r="BB11" s="0"/>
      <c r="BC11" s="264"/>
      <c r="BD11" s="279" t="str">
        <f aca="false">IF(DMIN(BD$13:BE$113,BE$13,BD$118:BD$119),3,"")</f>
        <v/>
      </c>
      <c r="BE11" s="280" t="str">
        <f aca="false">IF(DMIN(BD$13:BE$113,BE$13,BD$118:BD$119)&lt;&gt;0,DMIN(BD$13:BE$113,BE$13,BD$118:BD$119),"")</f>
        <v/>
      </c>
      <c r="BF11" s="281" t="str">
        <f aca="false">IF(BE$11="","",INDEX(BC$14:BC$113,MATCH(BE$11,BE$14:BE$113,0)))</f>
        <v/>
      </c>
      <c r="BG11" s="0"/>
      <c r="BH11" s="0"/>
      <c r="BI11" s="279" t="str">
        <f aca="false">IF(DMIN(BI$13:BJ$113,BJ$13,BI$118:BI$119),3,"")</f>
        <v/>
      </c>
      <c r="BJ11" s="280" t="str">
        <f aca="false">IF(DMIN(BI$13:BJ$113,BJ$13,BI$118:BI$119)&lt;&gt;0,DMIN(BI$13:BJ$113,BJ$13,BI$118:BI$119),"")</f>
        <v/>
      </c>
      <c r="BK11" s="281" t="str">
        <f aca="false">IF(BJ$11="","",INDEX(BC$14:BC$113,MATCH(BJ$11,BJ$14:BJ$113,0)))</f>
        <v/>
      </c>
      <c r="BL11" s="0"/>
      <c r="BM11" s="0"/>
      <c r="BN11" s="264"/>
      <c r="BO11" s="279" t="str">
        <f aca="false">IF(DMIN(BO$13:BP$113,BP$13,BO$118:BO$119),3,"")</f>
        <v/>
      </c>
      <c r="BP11" s="280" t="str">
        <f aca="false">IF(DMIN(BO$13:BP$113,BP$13,BO$118:BO$119)&lt;&gt;0,DMIN(BO$13:BP$113,BP$13,BO$118:BO$119),"")</f>
        <v/>
      </c>
      <c r="BQ11" s="281" t="str">
        <f aca="false">IF(BP$11="","",INDEX(BN$14:BN$113,MATCH(BP$11,BP$14:BP$113,0)))</f>
        <v/>
      </c>
      <c r="BR11" s="0"/>
      <c r="BS11" s="0"/>
      <c r="BT11" s="279" t="str">
        <f aca="false">IF(DMIN(BT$13:BU$113,BU$13,BT$118:BT$119),3,"")</f>
        <v/>
      </c>
      <c r="BU11" s="280" t="str">
        <f aca="false">IF(DMIN(BT$13:BU$113,BU$13,BT$118:BT$119)&lt;&gt;0,DMIN(BT$13:BU$113,BU$13,BT$118:BT$119),"")</f>
        <v/>
      </c>
      <c r="BV11" s="281" t="str">
        <f aca="false">IF(BU$11="","",INDEX(BN$14:BN$113,MATCH(BU$11,BU$14:BU$113,0)))</f>
        <v/>
      </c>
      <c r="BW11" s="0"/>
      <c r="BX11" s="0"/>
      <c r="BY11" s="264"/>
      <c r="BZ11" s="279" t="str">
        <f aca="false">IF(DMIN(BZ$13:CA$113,CA$13,BZ$118:BZ$119),3,"")</f>
        <v/>
      </c>
      <c r="CA11" s="280" t="str">
        <f aca="false">IF(DMIN(BZ$13:CA$113,CA$13,BZ$118:BZ$119)&lt;&gt;0,DMIN(BZ$13:CA$113,CA$13,BZ$118:BZ$119),"")</f>
        <v/>
      </c>
      <c r="CB11" s="281" t="str">
        <f aca="false">IF(CA$11="","",INDEX(BY$14:BY$113,MATCH(CA$11,CA$14:CA$113,0)))</f>
        <v/>
      </c>
      <c r="CC11" s="0"/>
      <c r="CD11" s="0"/>
      <c r="CE11" s="279" t="str">
        <f aca="false">IF(DMIN(CE$13:CF$113,CF$13,CE$118:CE$119),3,"")</f>
        <v/>
      </c>
      <c r="CF11" s="280" t="str">
        <f aca="false">IF(DMIN(CE$13:CF$113,CF$13,CE$118:CE$119)&lt;&gt;0,DMIN(CE$13:CF$113,CF$13,CE$118:CE$119),"")</f>
        <v/>
      </c>
      <c r="CG11" s="281" t="str">
        <f aca="false">IF(CF$11="","",INDEX(BY$14:BY$113,MATCH(CF$11,CF$14:CF$113,0)))</f>
        <v/>
      </c>
      <c r="CH11" s="0"/>
      <c r="CI11" s="0"/>
      <c r="CJ11" s="264"/>
      <c r="CK11" s="279" t="str">
        <f aca="false">IF(DMIN(CK$13:CL$113,CL$13,CK$118:CK$119),3,"")</f>
        <v/>
      </c>
      <c r="CL11" s="280" t="str">
        <f aca="false">IF(DMIN(CK$13:CL$113,CL$13,CK$118:CK$119)&lt;&gt;0,DMIN(CK$13:CL$113,CL$13,CK$118:CK$119),"")</f>
        <v/>
      </c>
      <c r="CM11" s="281" t="str">
        <f aca="false">IF(CL$11="","",INDEX(CJ$14:CJ$113,MATCH(CL$11,CL$14:CL$113,0)))</f>
        <v/>
      </c>
      <c r="CN11" s="0"/>
      <c r="CO11" s="0"/>
      <c r="CP11" s="279" t="str">
        <f aca="false">IF(DMIN(CP$13:CQ$113,CQ$13,CP$118:CP$119),3,"")</f>
        <v/>
      </c>
      <c r="CQ11" s="280" t="str">
        <f aca="false">IF(DMIN(CP$13:CQ$113,CQ$13,CP$118:CP$119)&lt;&gt;0,DMIN(CP$13:CQ$113,CQ$13,CP$118:CP$119),"")</f>
        <v/>
      </c>
      <c r="CR11" s="281" t="str">
        <f aca="false">IF(CQ$11="","",INDEX(CJ$14:CJ$113,MATCH(CQ$11,CQ$14:CQ$113,0)))</f>
        <v/>
      </c>
      <c r="CS11" s="0"/>
      <c r="CT11" s="0"/>
      <c r="CU11" s="264"/>
      <c r="CV11" s="279" t="str">
        <f aca="false">IF(DMIN(CV$13:CW$113,CW$13,CV$118:CV$119),3,"")</f>
        <v/>
      </c>
      <c r="CW11" s="280" t="str">
        <f aca="false">IF(DMIN(CV$13:CW$113,CW$13,CV$118:CV$119)&lt;&gt;0,DMIN(CV$13:CW$113,CW$13,CV$118:CV$119),"")</f>
        <v/>
      </c>
      <c r="CX11" s="281" t="str">
        <f aca="false">IF(CW$11="","",INDEX(CU$14:CU$113,MATCH(CW$11,CW$14:CW$113,0)))</f>
        <v/>
      </c>
      <c r="CY11" s="0"/>
      <c r="CZ11" s="0"/>
      <c r="DA11" s="279" t="str">
        <f aca="false">IF(DMIN(DA$13:DB$113,DB$13,DA$118:DA$119),3,"")</f>
        <v/>
      </c>
      <c r="DB11" s="280" t="str">
        <f aca="false">IF(DMIN(DA$13:DB$113,DB$13,DA$118:DA$119)&lt;&gt;0,DMIN(DA$13:DB$113,DB$13,DA$118:DA$119),"")</f>
        <v/>
      </c>
      <c r="DC11" s="281" t="str">
        <f aca="false">IF(DB$11="","",INDEX(CU$14:CU$113,MATCH(DB$11,DB$14:DB$113,0)))</f>
        <v/>
      </c>
      <c r="DD11" s="0"/>
      <c r="DE11" s="0"/>
      <c r="DF11" s="264"/>
      <c r="DG11" s="279" t="str">
        <f aca="false">IF(DMIN(DG$13:DH$113,DH$13,DG$118:DG$119),3,"")</f>
        <v/>
      </c>
      <c r="DH11" s="280" t="str">
        <f aca="false">IF(DMIN(DG$13:DH$113,DH$13,DG$118:DG$119)&lt;&gt;0,DMIN(DG$13:DH$113,DH$13,DG$118:DG$119),"")</f>
        <v/>
      </c>
      <c r="DI11" s="281" t="str">
        <f aca="false">IF(DH$11="","",INDEX(DF$14:DF$113,MATCH(DH$11,DH$14:DH$113,0)))</f>
        <v/>
      </c>
      <c r="DJ11" s="0"/>
      <c r="DK11" s="0"/>
      <c r="DL11" s="279" t="str">
        <f aca="false">IF(DMIN(DL$13:DM$113,DM$13,DL$118:DL$119),3,"")</f>
        <v/>
      </c>
      <c r="DM11" s="280" t="str">
        <f aca="false">IF(DMIN(DL$13:DM$113,DM$13,DL$118:DL$119)&lt;&gt;0,DMIN(DL$13:DM$113,DM$13,DL$118:DL$119),"")</f>
        <v/>
      </c>
      <c r="DN11" s="281" t="str">
        <f aca="false">IF(DM$11="","",INDEX(DF$14:DF$113,MATCH(DM$11,DM$14:DM$113,0)))</f>
        <v/>
      </c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282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287" t="s">
        <v>176</v>
      </c>
      <c r="FS11" s="287"/>
      <c r="FT11" s="287"/>
      <c r="FU11" s="287"/>
      <c r="FV11" s="287"/>
      <c r="FW11" s="287"/>
      <c r="FX11" s="287"/>
      <c r="FY11" s="287"/>
      <c r="FZ11" s="287"/>
      <c r="GA11" s="287"/>
      <c r="GB11" s="287"/>
      <c r="GC11" s="287"/>
      <c r="GD11" s="287"/>
      <c r="GE11" s="287"/>
      <c r="GF11" s="287"/>
      <c r="GG11" s="287"/>
      <c r="GH11" s="287"/>
      <c r="GI11" s="287"/>
      <c r="GJ11" s="287"/>
      <c r="GK11" s="287"/>
      <c r="GL11" s="287"/>
      <c r="GM11" s="287"/>
      <c r="GN11" s="287"/>
      <c r="GO11" s="287"/>
      <c r="GP11" s="287"/>
      <c r="GQ11" s="287"/>
      <c r="GR11" s="287"/>
      <c r="GS11" s="287"/>
      <c r="GT11" s="287"/>
      <c r="GU11" s="287"/>
      <c r="GV11" s="287"/>
      <c r="GW11" s="287"/>
      <c r="GX11" s="287"/>
      <c r="GY11" s="287"/>
      <c r="GZ11" s="287"/>
      <c r="HA11" s="287"/>
      <c r="HB11" s="287"/>
      <c r="HC11" s="287"/>
      <c r="HD11" s="287"/>
      <c r="HE11" s="287"/>
      <c r="HF11" s="287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5.75" hidden="false" customHeight="true" outlineLevel="0" collapsed="false">
      <c r="A12" s="3"/>
      <c r="B12" s="264"/>
      <c r="C12" s="0"/>
      <c r="D12" s="0"/>
      <c r="E12" s="0"/>
      <c r="F12" s="0"/>
      <c r="G12" s="0"/>
      <c r="H12" s="0"/>
      <c r="I12" s="0"/>
      <c r="J12" s="0"/>
      <c r="K12" s="264"/>
      <c r="L12" s="279" t="str">
        <f aca="false">IF(DMIN(L$13:M$113,M$13,L$120:L$121),4,"")</f>
        <v/>
      </c>
      <c r="M12" s="280" t="str">
        <f aca="false">IF(DMIN(L$13:M$113,M$13,L$120:L$121)&lt;&gt;0,DMIN(L$13:M$113,M$13,L$120:L$121),"")</f>
        <v/>
      </c>
      <c r="N12" s="281" t="str">
        <f aca="false">IF(M$12="","",INDEX(K$14:K$113,MATCH(M$12,M$14:M$113,0)))</f>
        <v/>
      </c>
      <c r="O12" s="0"/>
      <c r="P12" s="0"/>
      <c r="Q12" s="279" t="str">
        <f aca="false">IF(DMIN(Q$13:R$113,R$13,Q$120:Q$121),4,"")</f>
        <v/>
      </c>
      <c r="R12" s="280" t="str">
        <f aca="false">IF(DMIN(Q$13:R$113,R$13,Q$120:Q$121)&lt;&gt;0,DMIN(Q$13:R$113,R$13,Q$120:Q$121),"")</f>
        <v/>
      </c>
      <c r="S12" s="281" t="str">
        <f aca="false">IF(R$12="","",INDEX(K$14:K$113,MATCH(R$12,R$14:R$113,0)))</f>
        <v/>
      </c>
      <c r="T12" s="0"/>
      <c r="U12" s="0"/>
      <c r="V12" s="264"/>
      <c r="W12" s="279" t="str">
        <f aca="false">IF(DMIN(W$13:X$113,X$13,W$120:W$121),4,"")</f>
        <v/>
      </c>
      <c r="X12" s="280" t="str">
        <f aca="false">IF(DMIN(W$13:X$113,X$13,W$120:W$121)&lt;&gt;0,DMIN(W$13:X$113,X$13,W$120:W$121),"")</f>
        <v/>
      </c>
      <c r="Y12" s="281" t="str">
        <f aca="false">IF(X$12="","",INDEX(V$14:V$113,MATCH(X$12,X$14:X$113,0)))</f>
        <v/>
      </c>
      <c r="Z12" s="0"/>
      <c r="AA12" s="0"/>
      <c r="AB12" s="279" t="str">
        <f aca="false">IF(DMIN(AB$13:AC$113,AC$13,AB$120:AB$121),4,"")</f>
        <v/>
      </c>
      <c r="AC12" s="280" t="str">
        <f aca="false">IF(DMIN(AB$13:AC$113,AC$13,AB$120:AB$121)&lt;&gt;0,DMIN(AB$13:AC$113,AC$13,AB$120:AB$121),"")</f>
        <v/>
      </c>
      <c r="AD12" s="281" t="str">
        <f aca="false">IF(AC$12="","",INDEX(V$14:V$113,MATCH(AC$12,AC$14:AC$113,0)))</f>
        <v/>
      </c>
      <c r="AE12" s="0"/>
      <c r="AF12" s="0"/>
      <c r="AG12" s="264"/>
      <c r="AH12" s="279" t="str">
        <f aca="false">IF(DMIN(AH$13:AI$113,AI$13,AH$120:AH$121),4,"")</f>
        <v/>
      </c>
      <c r="AI12" s="280" t="str">
        <f aca="false">IF(DMIN(AH$13:AI$113,AI$13,AH$120:AH$121)&lt;&gt;0,DMIN(AH$13:AI$113,AI$13,AH$120:AH$121),"")</f>
        <v/>
      </c>
      <c r="AJ12" s="281" t="str">
        <f aca="false">IF(AI$12="","",INDEX(AG$14:AG$113,MATCH(AI$12,AI$14:AI$113,0)))</f>
        <v/>
      </c>
      <c r="AK12" s="0"/>
      <c r="AL12" s="0"/>
      <c r="AM12" s="279" t="str">
        <f aca="false">IF(DMIN(AM$13:AN$113,AN$13,AM$120:AM$121),4,"")</f>
        <v/>
      </c>
      <c r="AN12" s="280" t="str">
        <f aca="false">IF(DMIN(AM$13:AN$113,AN$13,AM$120:AM$121)&lt;&gt;0,DMIN(AM$13:AN$113,AN$13,AM$120:AM$121),"")</f>
        <v/>
      </c>
      <c r="AO12" s="281" t="str">
        <f aca="false">IF(AN$12="","",INDEX(AG$14:AG$113,MATCH(AN$12,AN$14:AN$113,0)))</f>
        <v/>
      </c>
      <c r="AP12" s="0"/>
      <c r="AQ12" s="0"/>
      <c r="AR12" s="264"/>
      <c r="AS12" s="279" t="str">
        <f aca="false">IF(DMIN(AS$13:AT$113,AT$13,AS$120:AS$121),4,"")</f>
        <v/>
      </c>
      <c r="AT12" s="280" t="str">
        <f aca="false">IF(DMIN(AS$13:AT$113,AT$13,AS$120:AS$121)&lt;&gt;0,DMIN(AS$13:AT$113,AT$13,AS$120:AS$121),"")</f>
        <v/>
      </c>
      <c r="AU12" s="281" t="str">
        <f aca="false">IF(AT$12="","",INDEX(AR$14:AR$113,MATCH(AT$12,AT$14:AT$113,0)))</f>
        <v/>
      </c>
      <c r="AV12" s="0"/>
      <c r="AW12" s="0"/>
      <c r="AX12" s="279" t="str">
        <f aca="false">IF(DMIN(AX$13:AY$113,AY$13,AX$120:AX$121),4,"")</f>
        <v/>
      </c>
      <c r="AY12" s="280" t="str">
        <f aca="false">IF(DMIN(AX$13:AY$113,AY$13,AX$120:AX$121)&lt;&gt;0,DMIN(AX$13:AY$113,AY$13,AX$120:AX$121),"")</f>
        <v/>
      </c>
      <c r="AZ12" s="281" t="str">
        <f aca="false">IF(AY$12="","",INDEX(AR$14:AR$113,MATCH(AY$12,AY$14:AY$113,0)))</f>
        <v/>
      </c>
      <c r="BA12" s="0"/>
      <c r="BB12" s="0"/>
      <c r="BC12" s="264"/>
      <c r="BD12" s="279" t="str">
        <f aca="false">IF(DMIN(BD$13:BE$113,BE$13,BD$120:BD$121),4,"")</f>
        <v/>
      </c>
      <c r="BE12" s="280" t="str">
        <f aca="false">IF(DMIN(BD$13:BE$113,BE$13,BD$120:BD$121)&lt;&gt;0,DMIN(BD$13:BE$113,BE$13,BD$120:BD$121),"")</f>
        <v/>
      </c>
      <c r="BF12" s="281" t="str">
        <f aca="false">IF(BE$12="","",INDEX(BC$14:BC$113,MATCH(BE$12,BE$14:BE$113,0)))</f>
        <v/>
      </c>
      <c r="BG12" s="0"/>
      <c r="BH12" s="0"/>
      <c r="BI12" s="279" t="str">
        <f aca="false">IF(DMIN(BI$13:BJ$113,BJ$13,BI$120:BI$121),4,"")</f>
        <v/>
      </c>
      <c r="BJ12" s="280" t="str">
        <f aca="false">IF(DMIN(BI$13:BJ$113,BJ$13,BI$120:BI$121)&lt;&gt;0,DMIN(BI$13:BJ$113,BJ$13,BI$120:BI$121),"")</f>
        <v/>
      </c>
      <c r="BK12" s="281" t="str">
        <f aca="false">IF(BJ$12="","",INDEX(BC$14:BC$113,MATCH(BJ$12,BJ$14:BJ$113,0)))</f>
        <v/>
      </c>
      <c r="BL12" s="0"/>
      <c r="BM12" s="0"/>
      <c r="BN12" s="264"/>
      <c r="BO12" s="279" t="str">
        <f aca="false">IF(DMIN(BO$13:BP$113,BP$13,BO$120:BO$121),4,"")</f>
        <v/>
      </c>
      <c r="BP12" s="280" t="str">
        <f aca="false">IF(DMIN(BO$13:BP$113,BP$13,BO$120:BO$121)&lt;&gt;0,DMIN(BO$13:BP$113,BP$13,BO$120:BO$121),"")</f>
        <v/>
      </c>
      <c r="BQ12" s="281" t="str">
        <f aca="false">IF(BP$12="","",INDEX(BN$14:BN$113,MATCH(BP$12,BP$14:BP$113,0)))</f>
        <v/>
      </c>
      <c r="BR12" s="0"/>
      <c r="BS12" s="0"/>
      <c r="BT12" s="279" t="str">
        <f aca="false">IF(DMIN(BT$13:BU$113,BU$13,BT$120:BT$121),4,"")</f>
        <v/>
      </c>
      <c r="BU12" s="280" t="str">
        <f aca="false">IF(DMIN(BT$13:BU$113,BU$13,BT$120:BT$121)&lt;&gt;0,DMIN(BT$13:BU$113,BU$13,BT$120:BT$121),"")</f>
        <v/>
      </c>
      <c r="BV12" s="281" t="str">
        <f aca="false">IF(BU$12="","",INDEX(BN$14:BN$113,MATCH(BU$12,BU$14:BU$113,0)))</f>
        <v/>
      </c>
      <c r="BW12" s="0"/>
      <c r="BX12" s="0"/>
      <c r="BY12" s="264"/>
      <c r="BZ12" s="279" t="str">
        <f aca="false">IF(DMIN(BZ$13:CA$113,CA$13,BZ$120:BZ$121),4,"")</f>
        <v/>
      </c>
      <c r="CA12" s="280" t="str">
        <f aca="false">IF(DMIN(BZ$13:CA$113,CA$13,BZ$120:BZ$121)&lt;&gt;0,DMIN(BZ$13:CA$113,CA$13,BZ$120:BZ$121),"")</f>
        <v/>
      </c>
      <c r="CB12" s="281" t="str">
        <f aca="false">IF(CA$12="","",INDEX(BY$14:BY$113,MATCH(CA$12,CA$14:CA$113,0)))</f>
        <v/>
      </c>
      <c r="CC12" s="0"/>
      <c r="CD12" s="0"/>
      <c r="CE12" s="279" t="str">
        <f aca="false">IF(DMIN(CE$13:CF$113,CF$13,CE$120:CE$121),4,"")</f>
        <v/>
      </c>
      <c r="CF12" s="280" t="str">
        <f aca="false">IF(DMIN(CE$13:CF$113,CF$13,CE$120:CE$121)&lt;&gt;0,DMIN(CE$13:CF$113,CF$13,CE$120:CE$121),"")</f>
        <v/>
      </c>
      <c r="CG12" s="281" t="str">
        <f aca="false">IF(CF$12="","",INDEX(BY$14:BY$113,MATCH(CF$12,CF$14:CF$113,0)))</f>
        <v/>
      </c>
      <c r="CH12" s="0"/>
      <c r="CI12" s="0"/>
      <c r="CJ12" s="264"/>
      <c r="CK12" s="279" t="str">
        <f aca="false">IF(DMIN(CK$13:CL$113,CL$13,CK$120:CK$121),4,"")</f>
        <v/>
      </c>
      <c r="CL12" s="280" t="str">
        <f aca="false">IF(DMIN(CK$13:CL$113,CL$13,CK$120:CK$121)&lt;&gt;0,DMIN(CK$13:CL$113,CL$13,CK$120:CK$121),"")</f>
        <v/>
      </c>
      <c r="CM12" s="281" t="str">
        <f aca="false">IF(CL$12="","",INDEX(CJ$14:CJ$113,MATCH(CL$12,CL$14:CL$113,0)))</f>
        <v/>
      </c>
      <c r="CN12" s="0"/>
      <c r="CO12" s="0"/>
      <c r="CP12" s="279" t="str">
        <f aca="false">IF(DMIN(CP$13:CQ$113,CQ$13,CP$120:CP$121),4,"")</f>
        <v/>
      </c>
      <c r="CQ12" s="280" t="str">
        <f aca="false">IF(DMIN(CP$13:CQ$113,CQ$13,CP$120:CP$121)&lt;&gt;0,DMIN(CP$13:CQ$113,CQ$13,CP$120:CP$121),"")</f>
        <v/>
      </c>
      <c r="CR12" s="281" t="str">
        <f aca="false">IF(CQ$12="","",INDEX(CJ$14:CJ$113,MATCH(CQ$12,CQ$14:CQ$113,0)))</f>
        <v/>
      </c>
      <c r="CS12" s="0"/>
      <c r="CT12" s="0"/>
      <c r="CU12" s="264"/>
      <c r="CV12" s="279" t="str">
        <f aca="false">IF(DMIN(CV$13:CW$113,CW$13,CV$120:CV$121),4,"")</f>
        <v/>
      </c>
      <c r="CW12" s="280" t="str">
        <f aca="false">IF(DMIN(CV$13:CW$113,CW$13,CV$120:CV$121)&lt;&gt;0,DMIN(CV$13:CW$113,CW$13,CV$120:CV$121),"")</f>
        <v/>
      </c>
      <c r="CX12" s="281" t="str">
        <f aca="false">IF(CW$12="","",INDEX(CU$14:CU$113,MATCH(CW$12,CW$14:CW$113,0)))</f>
        <v/>
      </c>
      <c r="CY12" s="0"/>
      <c r="CZ12" s="0"/>
      <c r="DA12" s="279" t="str">
        <f aca="false">IF(DMIN(DA$13:DB$113,DB$13,DA$120:DA$121),4,"")</f>
        <v/>
      </c>
      <c r="DB12" s="280" t="str">
        <f aca="false">IF(DMIN(DA$13:DB$113,DB$13,DA$120:DA$121)&lt;&gt;0,DMIN(DA$13:DB$113,DB$13,DA$120:DA$121),"")</f>
        <v/>
      </c>
      <c r="DC12" s="281" t="str">
        <f aca="false">IF(DB$12="","",INDEX(CU$14:CU$113,MATCH(DB$12,DB$14:DB$113,0)))</f>
        <v/>
      </c>
      <c r="DD12" s="0"/>
      <c r="DE12" s="0"/>
      <c r="DF12" s="264"/>
      <c r="DG12" s="279" t="str">
        <f aca="false">IF(DMIN(DG$13:DH$113,DH$13,DG$120:DG$121),4,"")</f>
        <v/>
      </c>
      <c r="DH12" s="280" t="str">
        <f aca="false">IF(DMIN(DG$13:DH$113,DH$13,DG$120:DG$121)&lt;&gt;0,DMIN(DG$13:DH$113,DH$13,DG$120:DG$121),"")</f>
        <v/>
      </c>
      <c r="DI12" s="281" t="str">
        <f aca="false">IF(DH$12="","",INDEX(DF$14:DF$113,MATCH(DH$12,DH$14:DH$113,0)))</f>
        <v/>
      </c>
      <c r="DJ12" s="0"/>
      <c r="DK12" s="0"/>
      <c r="DL12" s="279" t="str">
        <f aca="false">IF(DMIN(DL$13:DM$113,DM$13,DL$120:DL$121),4,"")</f>
        <v/>
      </c>
      <c r="DM12" s="280" t="str">
        <f aca="false">IF(DMIN(DL$13:DM$113,DM$13,DL$120:DL$121)&lt;&gt;0,DMIN(DL$13:DM$113,DM$13,DL$120:DL$121),"")</f>
        <v/>
      </c>
      <c r="DN12" s="281" t="str">
        <f aca="false">IF(DM$12="","",INDEX(DF$14:DF$113,MATCH(DM$12,DM$14:DM$113,0)))</f>
        <v/>
      </c>
      <c r="DO12" s="0"/>
      <c r="DP12" s="0"/>
      <c r="DQ12" s="0"/>
      <c r="DR12" s="0"/>
      <c r="DS12" s="0"/>
      <c r="DT12" s="0"/>
      <c r="DU12" s="288" t="s">
        <v>177</v>
      </c>
      <c r="DV12" s="288"/>
      <c r="DW12" s="288"/>
      <c r="DX12" s="288"/>
      <c r="DY12" s="282"/>
      <c r="DZ12" s="289" t="s">
        <v>178</v>
      </c>
      <c r="EA12" s="289"/>
      <c r="EB12" s="289"/>
      <c r="EC12" s="289"/>
      <c r="ED12" s="289"/>
      <c r="EE12" s="289"/>
      <c r="EF12" s="289"/>
      <c r="EG12" s="289"/>
      <c r="EH12" s="289"/>
      <c r="EI12" s="289"/>
      <c r="EJ12" s="289"/>
      <c r="EK12" s="289"/>
      <c r="EL12" s="289"/>
      <c r="EM12" s="289"/>
      <c r="EN12" s="289"/>
      <c r="EO12" s="289"/>
      <c r="EP12" s="289"/>
      <c r="EQ12" s="289"/>
      <c r="ER12" s="289"/>
      <c r="ES12" s="289"/>
      <c r="ET12" s="287" t="s">
        <v>179</v>
      </c>
      <c r="EU12" s="287"/>
      <c r="EV12" s="287"/>
      <c r="EW12" s="287"/>
      <c r="EX12" s="287"/>
      <c r="EY12" s="287"/>
      <c r="EZ12" s="287"/>
      <c r="FA12" s="287"/>
      <c r="FB12" s="287"/>
      <c r="FC12" s="287"/>
      <c r="FD12" s="287"/>
      <c r="FE12" s="287"/>
      <c r="FF12" s="287"/>
      <c r="FG12" s="287"/>
      <c r="FH12" s="287"/>
      <c r="FI12" s="287"/>
      <c r="FJ12" s="287"/>
      <c r="FK12" s="287" t="s">
        <v>180</v>
      </c>
      <c r="FL12" s="287"/>
      <c r="FM12" s="287"/>
      <c r="FN12" s="287"/>
      <c r="FO12" s="287"/>
      <c r="FP12" s="287"/>
      <c r="FQ12" s="0"/>
      <c r="FR12" s="290" t="s">
        <v>181</v>
      </c>
      <c r="FS12" s="290"/>
      <c r="FT12" s="290"/>
      <c r="FU12" s="290"/>
      <c r="FV12" s="290"/>
      <c r="FW12" s="290"/>
      <c r="FX12" s="290"/>
      <c r="FY12" s="290"/>
      <c r="FZ12" s="290"/>
      <c r="GA12" s="290"/>
      <c r="GB12" s="290"/>
      <c r="GC12" s="290"/>
      <c r="GD12" s="290"/>
      <c r="GE12" s="290"/>
      <c r="GF12" s="290"/>
      <c r="GG12" s="290"/>
      <c r="GH12" s="290"/>
      <c r="GI12" s="290"/>
      <c r="GJ12" s="290"/>
      <c r="GK12" s="290"/>
      <c r="GL12" s="0"/>
      <c r="GM12" s="290" t="s">
        <v>182</v>
      </c>
      <c r="GN12" s="290"/>
      <c r="GO12" s="290"/>
      <c r="GP12" s="290"/>
      <c r="GQ12" s="290"/>
      <c r="GR12" s="290"/>
      <c r="GS12" s="290"/>
      <c r="GT12" s="290"/>
      <c r="GU12" s="290"/>
      <c r="GV12" s="290"/>
      <c r="GW12" s="290"/>
      <c r="GX12" s="290"/>
      <c r="GY12" s="290"/>
      <c r="GZ12" s="290"/>
      <c r="HA12" s="290"/>
      <c r="HB12" s="290"/>
      <c r="HC12" s="290"/>
      <c r="HD12" s="290"/>
      <c r="HE12" s="290"/>
      <c r="HF12" s="29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s="282" customFormat="true" ht="39.75" hidden="false" customHeight="true" outlineLevel="0" collapsed="false">
      <c r="A13" s="291" t="s">
        <v>183</v>
      </c>
      <c r="B13" s="292" t="s">
        <v>184</v>
      </c>
      <c r="C13" s="293" t="s">
        <v>185</v>
      </c>
      <c r="D13" s="293" t="s">
        <v>44</v>
      </c>
      <c r="E13" s="292"/>
      <c r="F13" s="292" t="s">
        <v>34</v>
      </c>
      <c r="G13" s="292" t="s">
        <v>186</v>
      </c>
      <c r="H13" s="292" t="s">
        <v>187</v>
      </c>
      <c r="I13" s="294" t="s">
        <v>188</v>
      </c>
      <c r="J13" s="294" t="s">
        <v>189</v>
      </c>
      <c r="K13" s="295" t="s">
        <v>190</v>
      </c>
      <c r="L13" s="291" t="s">
        <v>191</v>
      </c>
      <c r="M13" s="296" t="s">
        <v>99</v>
      </c>
      <c r="N13" s="292" t="s">
        <v>192</v>
      </c>
      <c r="O13" s="297" t="s">
        <v>193</v>
      </c>
      <c r="P13" s="294" t="s">
        <v>188</v>
      </c>
      <c r="Q13" s="291" t="s">
        <v>191</v>
      </c>
      <c r="R13" s="296" t="s">
        <v>99</v>
      </c>
      <c r="S13" s="292" t="s">
        <v>192</v>
      </c>
      <c r="T13" s="297" t="s">
        <v>193</v>
      </c>
      <c r="U13" s="294" t="s">
        <v>188</v>
      </c>
      <c r="V13" s="295" t="s">
        <v>190</v>
      </c>
      <c r="W13" s="291" t="s">
        <v>191</v>
      </c>
      <c r="X13" s="296" t="s">
        <v>99</v>
      </c>
      <c r="Y13" s="292" t="s">
        <v>192</v>
      </c>
      <c r="Z13" s="297" t="s">
        <v>193</v>
      </c>
      <c r="AA13" s="294" t="s">
        <v>188</v>
      </c>
      <c r="AB13" s="291" t="s">
        <v>191</v>
      </c>
      <c r="AC13" s="296" t="s">
        <v>99</v>
      </c>
      <c r="AD13" s="292" t="s">
        <v>192</v>
      </c>
      <c r="AE13" s="297" t="s">
        <v>193</v>
      </c>
      <c r="AF13" s="294" t="s">
        <v>188</v>
      </c>
      <c r="AG13" s="295" t="s">
        <v>190</v>
      </c>
      <c r="AH13" s="291" t="s">
        <v>191</v>
      </c>
      <c r="AI13" s="296" t="s">
        <v>99</v>
      </c>
      <c r="AJ13" s="292" t="s">
        <v>192</v>
      </c>
      <c r="AK13" s="297" t="s">
        <v>193</v>
      </c>
      <c r="AL13" s="294" t="s">
        <v>188</v>
      </c>
      <c r="AM13" s="291" t="s">
        <v>191</v>
      </c>
      <c r="AN13" s="296" t="s">
        <v>99</v>
      </c>
      <c r="AO13" s="292" t="s">
        <v>192</v>
      </c>
      <c r="AP13" s="297" t="s">
        <v>193</v>
      </c>
      <c r="AQ13" s="294" t="s">
        <v>188</v>
      </c>
      <c r="AR13" s="295" t="s">
        <v>190</v>
      </c>
      <c r="AS13" s="291" t="s">
        <v>191</v>
      </c>
      <c r="AT13" s="296" t="s">
        <v>99</v>
      </c>
      <c r="AU13" s="292" t="s">
        <v>192</v>
      </c>
      <c r="AV13" s="297" t="s">
        <v>193</v>
      </c>
      <c r="AW13" s="294" t="s">
        <v>188</v>
      </c>
      <c r="AX13" s="291" t="s">
        <v>191</v>
      </c>
      <c r="AY13" s="296" t="s">
        <v>99</v>
      </c>
      <c r="AZ13" s="292" t="s">
        <v>192</v>
      </c>
      <c r="BA13" s="297" t="s">
        <v>193</v>
      </c>
      <c r="BB13" s="294" t="s">
        <v>188</v>
      </c>
      <c r="BC13" s="295" t="s">
        <v>190</v>
      </c>
      <c r="BD13" s="291" t="s">
        <v>191</v>
      </c>
      <c r="BE13" s="296" t="s">
        <v>99</v>
      </c>
      <c r="BF13" s="292" t="s">
        <v>192</v>
      </c>
      <c r="BG13" s="297" t="s">
        <v>193</v>
      </c>
      <c r="BH13" s="294" t="s">
        <v>188</v>
      </c>
      <c r="BI13" s="291" t="s">
        <v>191</v>
      </c>
      <c r="BJ13" s="296" t="s">
        <v>99</v>
      </c>
      <c r="BK13" s="292" t="s">
        <v>192</v>
      </c>
      <c r="BL13" s="297" t="s">
        <v>193</v>
      </c>
      <c r="BM13" s="294" t="s">
        <v>188</v>
      </c>
      <c r="BN13" s="295" t="s">
        <v>190</v>
      </c>
      <c r="BO13" s="291" t="s">
        <v>191</v>
      </c>
      <c r="BP13" s="296" t="s">
        <v>99</v>
      </c>
      <c r="BQ13" s="292" t="s">
        <v>192</v>
      </c>
      <c r="BR13" s="297" t="s">
        <v>193</v>
      </c>
      <c r="BS13" s="294" t="s">
        <v>188</v>
      </c>
      <c r="BT13" s="291" t="s">
        <v>191</v>
      </c>
      <c r="BU13" s="296" t="s">
        <v>99</v>
      </c>
      <c r="BV13" s="292" t="s">
        <v>192</v>
      </c>
      <c r="BW13" s="297" t="s">
        <v>193</v>
      </c>
      <c r="BX13" s="294" t="s">
        <v>188</v>
      </c>
      <c r="BY13" s="295" t="s">
        <v>190</v>
      </c>
      <c r="BZ13" s="291" t="s">
        <v>191</v>
      </c>
      <c r="CA13" s="296" t="s">
        <v>99</v>
      </c>
      <c r="CB13" s="292" t="s">
        <v>192</v>
      </c>
      <c r="CC13" s="297" t="s">
        <v>193</v>
      </c>
      <c r="CD13" s="294" t="s">
        <v>188</v>
      </c>
      <c r="CE13" s="291" t="s">
        <v>191</v>
      </c>
      <c r="CF13" s="296" t="s">
        <v>99</v>
      </c>
      <c r="CG13" s="292" t="s">
        <v>192</v>
      </c>
      <c r="CH13" s="297" t="s">
        <v>193</v>
      </c>
      <c r="CI13" s="294" t="s">
        <v>188</v>
      </c>
      <c r="CJ13" s="295" t="s">
        <v>190</v>
      </c>
      <c r="CK13" s="291" t="s">
        <v>191</v>
      </c>
      <c r="CL13" s="296" t="s">
        <v>99</v>
      </c>
      <c r="CM13" s="292" t="s">
        <v>192</v>
      </c>
      <c r="CN13" s="297" t="s">
        <v>193</v>
      </c>
      <c r="CO13" s="294" t="s">
        <v>188</v>
      </c>
      <c r="CP13" s="291" t="s">
        <v>191</v>
      </c>
      <c r="CQ13" s="296" t="s">
        <v>99</v>
      </c>
      <c r="CR13" s="292" t="s">
        <v>192</v>
      </c>
      <c r="CS13" s="297" t="s">
        <v>193</v>
      </c>
      <c r="CT13" s="294" t="s">
        <v>188</v>
      </c>
      <c r="CU13" s="295" t="s">
        <v>190</v>
      </c>
      <c r="CV13" s="291" t="s">
        <v>191</v>
      </c>
      <c r="CW13" s="296" t="s">
        <v>99</v>
      </c>
      <c r="CX13" s="292" t="s">
        <v>192</v>
      </c>
      <c r="CY13" s="297" t="s">
        <v>193</v>
      </c>
      <c r="CZ13" s="294" t="s">
        <v>188</v>
      </c>
      <c r="DA13" s="291" t="s">
        <v>191</v>
      </c>
      <c r="DB13" s="296" t="s">
        <v>99</v>
      </c>
      <c r="DC13" s="292" t="s">
        <v>192</v>
      </c>
      <c r="DD13" s="297" t="s">
        <v>193</v>
      </c>
      <c r="DE13" s="294" t="s">
        <v>188</v>
      </c>
      <c r="DF13" s="295" t="s">
        <v>190</v>
      </c>
      <c r="DG13" s="291" t="s">
        <v>191</v>
      </c>
      <c r="DH13" s="296" t="s">
        <v>99</v>
      </c>
      <c r="DI13" s="292" t="s">
        <v>192</v>
      </c>
      <c r="DJ13" s="297" t="s">
        <v>193</v>
      </c>
      <c r="DK13" s="294" t="s">
        <v>188</v>
      </c>
      <c r="DL13" s="291" t="s">
        <v>191</v>
      </c>
      <c r="DM13" s="296" t="s">
        <v>99</v>
      </c>
      <c r="DN13" s="292" t="s">
        <v>192</v>
      </c>
      <c r="DO13" s="297" t="s">
        <v>193</v>
      </c>
      <c r="DP13" s="294" t="s">
        <v>188</v>
      </c>
      <c r="DR13" s="288" t="s">
        <v>194</v>
      </c>
      <c r="DS13" s="288" t="s">
        <v>195</v>
      </c>
      <c r="DT13" s="288" t="s">
        <v>196</v>
      </c>
      <c r="DU13" s="298" t="s">
        <v>197</v>
      </c>
      <c r="DV13" s="298" t="s">
        <v>198</v>
      </c>
      <c r="DW13" s="298" t="s">
        <v>199</v>
      </c>
      <c r="DX13" s="298" t="s">
        <v>200</v>
      </c>
      <c r="DY13" s="2"/>
      <c r="DZ13" s="245" t="s">
        <v>122</v>
      </c>
      <c r="EA13" s="245" t="s">
        <v>123</v>
      </c>
      <c r="EB13" s="245" t="s">
        <v>124</v>
      </c>
      <c r="EC13" s="245" t="s">
        <v>125</v>
      </c>
      <c r="ED13" s="245" t="s">
        <v>126</v>
      </c>
      <c r="EE13" s="245" t="s">
        <v>127</v>
      </c>
      <c r="EF13" s="245" t="s">
        <v>128</v>
      </c>
      <c r="EG13" s="245" t="s">
        <v>129</v>
      </c>
      <c r="EH13" s="245" t="s">
        <v>130</v>
      </c>
      <c r="EI13" s="245" t="s">
        <v>131</v>
      </c>
      <c r="EJ13" s="245" t="s">
        <v>132</v>
      </c>
      <c r="EK13" s="245" t="s">
        <v>133</v>
      </c>
      <c r="EL13" s="245" t="s">
        <v>134</v>
      </c>
      <c r="EM13" s="245" t="s">
        <v>135</v>
      </c>
      <c r="EN13" s="245" t="s">
        <v>136</v>
      </c>
      <c r="EO13" s="245" t="s">
        <v>137</v>
      </c>
      <c r="EP13" s="245" t="s">
        <v>138</v>
      </c>
      <c r="EQ13" s="245" t="s">
        <v>139</v>
      </c>
      <c r="ER13" s="245" t="s">
        <v>140</v>
      </c>
      <c r="ES13" s="245" t="s">
        <v>141</v>
      </c>
      <c r="ET13" s="299" t="s">
        <v>201</v>
      </c>
      <c r="EU13" s="300" t="s">
        <v>202</v>
      </c>
      <c r="EV13" s="300" t="s">
        <v>203</v>
      </c>
      <c r="EW13" s="300" t="s">
        <v>204</v>
      </c>
      <c r="EX13" s="300" t="s">
        <v>205</v>
      </c>
      <c r="EY13" s="300" t="s">
        <v>206</v>
      </c>
      <c r="EZ13" s="300" t="s">
        <v>207</v>
      </c>
      <c r="FA13" s="300" t="s">
        <v>208</v>
      </c>
      <c r="FB13" s="300" t="s">
        <v>209</v>
      </c>
      <c r="FC13" s="300" t="s">
        <v>210</v>
      </c>
      <c r="FD13" s="300" t="s">
        <v>211</v>
      </c>
      <c r="FE13" s="300" t="s">
        <v>212</v>
      </c>
      <c r="FF13" s="300" t="s">
        <v>213</v>
      </c>
      <c r="FG13" s="300" t="s">
        <v>214</v>
      </c>
      <c r="FH13" s="300" t="s">
        <v>215</v>
      </c>
      <c r="FI13" s="300" t="s">
        <v>216</v>
      </c>
      <c r="FJ13" s="301" t="s">
        <v>217</v>
      </c>
      <c r="FK13" s="299" t="s">
        <v>212</v>
      </c>
      <c r="FL13" s="300" t="s">
        <v>213</v>
      </c>
      <c r="FM13" s="300" t="s">
        <v>214</v>
      </c>
      <c r="FN13" s="300" t="s">
        <v>215</v>
      </c>
      <c r="FO13" s="300" t="s">
        <v>216</v>
      </c>
      <c r="FP13" s="301" t="s">
        <v>217</v>
      </c>
      <c r="FR13" s="302" t="n">
        <v>1</v>
      </c>
      <c r="FS13" s="303" t="n">
        <v>2</v>
      </c>
      <c r="FT13" s="303" t="n">
        <v>3</v>
      </c>
      <c r="FU13" s="303" t="n">
        <v>4</v>
      </c>
      <c r="FV13" s="303" t="n">
        <v>5</v>
      </c>
      <c r="FW13" s="303" t="n">
        <v>6</v>
      </c>
      <c r="FX13" s="303" t="n">
        <v>7</v>
      </c>
      <c r="FY13" s="303" t="n">
        <v>8</v>
      </c>
      <c r="FZ13" s="303" t="n">
        <v>9</v>
      </c>
      <c r="GA13" s="303" t="n">
        <v>10</v>
      </c>
      <c r="GB13" s="303" t="n">
        <v>11</v>
      </c>
      <c r="GC13" s="303" t="n">
        <v>12</v>
      </c>
      <c r="GD13" s="303" t="n">
        <v>13</v>
      </c>
      <c r="GE13" s="303" t="n">
        <v>14</v>
      </c>
      <c r="GF13" s="303" t="n">
        <v>15</v>
      </c>
      <c r="GG13" s="303" t="n">
        <v>16</v>
      </c>
      <c r="GH13" s="303" t="n">
        <v>17</v>
      </c>
      <c r="GI13" s="303" t="n">
        <v>18</v>
      </c>
      <c r="GJ13" s="303" t="n">
        <v>19</v>
      </c>
      <c r="GK13" s="304" t="n">
        <v>20</v>
      </c>
      <c r="GM13" s="305" t="n">
        <v>1</v>
      </c>
      <c r="GN13" s="306" t="n">
        <v>2</v>
      </c>
      <c r="GO13" s="306" t="n">
        <v>3</v>
      </c>
      <c r="GP13" s="306" t="n">
        <v>4</v>
      </c>
      <c r="GQ13" s="306" t="n">
        <v>5</v>
      </c>
      <c r="GR13" s="306" t="n">
        <v>6</v>
      </c>
      <c r="GS13" s="306" t="n">
        <v>7</v>
      </c>
      <c r="GT13" s="306" t="n">
        <v>8</v>
      </c>
      <c r="GU13" s="306" t="n">
        <v>9</v>
      </c>
      <c r="GV13" s="306" t="n">
        <v>10</v>
      </c>
      <c r="GW13" s="306" t="n">
        <v>11</v>
      </c>
      <c r="GX13" s="306" t="n">
        <v>12</v>
      </c>
      <c r="GY13" s="306" t="n">
        <v>13</v>
      </c>
      <c r="GZ13" s="306" t="n">
        <v>14</v>
      </c>
      <c r="HA13" s="306" t="n">
        <v>15</v>
      </c>
      <c r="HB13" s="306" t="n">
        <v>16</v>
      </c>
      <c r="HC13" s="306" t="n">
        <v>17</v>
      </c>
      <c r="HD13" s="306" t="n">
        <v>18</v>
      </c>
      <c r="HE13" s="306" t="n">
        <v>19</v>
      </c>
      <c r="HF13" s="307" t="n">
        <v>20</v>
      </c>
    </row>
    <row r="14" customFormat="false" ht="13" hidden="false" customHeight="false" outlineLevel="0" collapsed="false">
      <c r="A14" s="308" t="n">
        <f aca="false">IF(B14&lt;&gt;"",RANK(I14,I$14:I$113,0),"")</f>
        <v>22</v>
      </c>
      <c r="B14" s="309" t="str">
        <f aca="false">IF('Chronos (M1..M20)'!B11&lt;&gt;"",'Chronos (M1..M20)'!B11,"")</f>
        <v>Sébastien CHABAUD</v>
      </c>
      <c r="C14" s="310" t="n">
        <f aca="false">IF(B14&lt;&gt;"",'Chronos (M1..M20)'!C11,"")</f>
        <v>1</v>
      </c>
      <c r="D14" s="215" t="n">
        <f aca="false">IF(B14&lt;&gt;"",Pilotes!P11,"")</f>
        <v>0</v>
      </c>
      <c r="E14" s="310"/>
      <c r="F14" s="310" t="n">
        <f aca="false">IF(B14&lt;&gt;"",Pilotes!F11,"")</f>
        <v>0</v>
      </c>
      <c r="G14" s="310" t="n">
        <f aca="false">IF(C14&lt;&gt;"",Pilotes!E11,"")</f>
        <v>0</v>
      </c>
      <c r="H14" s="310" t="str">
        <f aca="false">IF(D14&lt;&gt;"",'Chronos (M1..M20)'!D11,"")</f>
        <v>2.4GHz</v>
      </c>
      <c r="I14" s="311" t="n">
        <f aca="false">IF(B14&lt;&gt;"",IF($EB$1&lt;4,DR14-DT14,IF($EB$1&lt;15,DS14-DU14-DT14,DS14-DU14-DV14-DT14)),0)</f>
        <v>4465.6895644017</v>
      </c>
      <c r="J14" s="312" t="n">
        <f aca="false">IF(B14&lt;&gt;"",IF(I14,(I14/MAXA(I$14:I$113))*1000,0),"")</f>
        <v>807.1158625276</v>
      </c>
      <c r="K14" s="313" t="str">
        <f aca="false">IF($B14&lt;&gt;"",$B14,"")</f>
        <v>Sébastien CHABAUD</v>
      </c>
      <c r="L14" s="314" t="n">
        <f aca="false">IF($B14&lt;&gt;"",'Chronos (M1..M20)'!$H11,"")</f>
        <v>1</v>
      </c>
      <c r="M14" s="315" t="n">
        <f aca="false">IF('Chronos (M1..M20)'!$I11&lt;&gt;"",'Chronos (M1..M20)'!$I11," ")</f>
        <v>56.89</v>
      </c>
      <c r="N14" s="316" t="n">
        <f aca="false">IF('Chronos (M1..M20)'!$J11&lt;&gt;"",'Chronos (M1..M20)'!$J11,0)</f>
        <v>0</v>
      </c>
      <c r="O14" s="317" t="n">
        <f aca="false">IF($B14&lt;&gt;"",IF(M14&lt;&gt;" ",(INDEX(L$9:M$12,MATCH(L14,L$9:L$12),2)/M14)*1000,0),"")</f>
        <v>751.977500439445</v>
      </c>
      <c r="P14" s="318" t="n">
        <f aca="false">IF(M$9&lt;&gt;"",IF($B14&lt;&gt;"",O14-N14,""),"")</f>
        <v>751.977500439445</v>
      </c>
      <c r="Q14" s="314" t="n">
        <f aca="false">IF($B14&lt;&gt;"",'Chronos (M1..M20)'!$H112,"")</f>
        <v>1</v>
      </c>
      <c r="R14" s="315" t="n">
        <f aca="false">IF('Chronos (M1..M20)'!$I112&lt;&gt;"",'Chronos (M1..M20)'!$I112," ")</f>
        <v>56.41</v>
      </c>
      <c r="S14" s="316" t="n">
        <f aca="false">IF('Chronos (M1..M20)'!$J112&lt;&gt;"",'Chronos (M1..M20)'!$J112,0)</f>
        <v>0</v>
      </c>
      <c r="T14" s="317" t="n">
        <f aca="false">IF($B14&lt;&gt;"",IF(R14&lt;&gt;" ",(INDEX(Q$9:R$12,MATCH(Q14,Q$9:Q$12),2)/R14)*1000,0),"")</f>
        <v>742.776103527743</v>
      </c>
      <c r="U14" s="318" t="n">
        <f aca="false">IF(R$9&lt;&gt;"",IF($B14&lt;&gt;"",T14-S14,""),"")</f>
        <v>742.776103527743</v>
      </c>
      <c r="V14" s="313" t="str">
        <f aca="false">IF($B14&lt;&gt;"",$B14,"")</f>
        <v>Sébastien CHABAUD</v>
      </c>
      <c r="W14" s="314" t="n">
        <f aca="false">IF($B14&lt;&gt;"",'Chronos (M1..M20)'!$H213,"")</f>
        <v>1</v>
      </c>
      <c r="X14" s="315" t="n">
        <f aca="false">IF('Chronos (M1..M20)'!$I213&lt;&gt;"",'Chronos (M1..M20)'!$I213," ")</f>
        <v>72.87</v>
      </c>
      <c r="Y14" s="316" t="n">
        <f aca="false">IF('Chronos (M1..M20)'!$J213&lt;&gt;"",'Chronos (M1..M20)'!$J213,0)</f>
        <v>0</v>
      </c>
      <c r="Z14" s="317" t="n">
        <f aca="false">IF($B14&lt;&gt;"",IF(X14&lt;&gt;" ",(INDEX(W$9:X$12,MATCH(W14,W$9:W$12),2)/X14)*1000,0),"")</f>
        <v>588.719637710992</v>
      </c>
      <c r="AA14" s="318" t="n">
        <f aca="false">IF(X$9&lt;&gt;"",IF($B14&lt;&gt;"",Z14-Y14,""),"")</f>
        <v>588.719637710992</v>
      </c>
      <c r="AB14" s="314" t="n">
        <f aca="false">IF($B14&lt;&gt;"",'Chronos (M1..M20)'!$H314,"")</f>
        <v>1</v>
      </c>
      <c r="AC14" s="315" t="n">
        <f aca="false">IF('Chronos (M1..M20)'!$I314&lt;&gt;"",'Chronos (M1..M20)'!$I314," ")</f>
        <v>56.04</v>
      </c>
      <c r="AD14" s="316" t="n">
        <f aca="false">IF('Chronos (M1..M20)'!$J314&lt;&gt;"",'Chronos (M1..M20)'!$J314,0)</f>
        <v>0</v>
      </c>
      <c r="AE14" s="317" t="n">
        <f aca="false">IF($B14&lt;&gt;"",IF(AC14&lt;&gt;" ",(INDEX(AB$9:AC$12,MATCH(AB14,AB$9:AB$12),2)/AC14)*1000,0),"")</f>
        <v>656.495360456817</v>
      </c>
      <c r="AF14" s="318" t="n">
        <f aca="false">IF(AC$9&lt;&gt;"",IF($B14&lt;&gt;"",AE14-AD14,""),"")</f>
        <v>656.495360456817</v>
      </c>
      <c r="AG14" s="313" t="str">
        <f aca="false">IF($B14&lt;&gt;"",$B14,"")</f>
        <v>Sébastien CHABAUD</v>
      </c>
      <c r="AH14" s="314" t="n">
        <f aca="false">IF($B14&lt;&gt;"",'Chronos (M1..M20)'!$H415,"")</f>
        <v>1</v>
      </c>
      <c r="AI14" s="315" t="n">
        <f aca="false">IF('Chronos (M1..M20)'!$I415&lt;&gt;"",'Chronos (M1..M20)'!$I415," ")</f>
        <v>43.93</v>
      </c>
      <c r="AJ14" s="316" t="n">
        <f aca="false">IF('Chronos (M1..M20)'!$J415&lt;&gt;"",'Chronos (M1..M20)'!$J415,0)</f>
        <v>0</v>
      </c>
      <c r="AK14" s="317" t="n">
        <f aca="false">IF($B14&lt;&gt;"",IF(AI14&lt;&gt;" ",(INDEX(AH$9:AI$12,MATCH(AH14,AH$9:AH$12),2)/AI14)*1000,0),"")</f>
        <v>797.860232187571</v>
      </c>
      <c r="AL14" s="318" t="n">
        <f aca="false">IF(AI$9&lt;&gt;"",IF($B14&lt;&gt;"",AK14-AJ14,""),"")</f>
        <v>797.860232187571</v>
      </c>
      <c r="AM14" s="314" t="n">
        <f aca="false">IF($B14&lt;&gt;"",'Chronos (M1..M20)'!$H516,"")</f>
        <v>1</v>
      </c>
      <c r="AN14" s="315" t="n">
        <f aca="false">IF('Chronos (M1..M20)'!$I516&lt;&gt;"",'Chronos (M1..M20)'!$I516," ")</f>
        <v>49.72</v>
      </c>
      <c r="AO14" s="316" t="n">
        <f aca="false">IF('Chronos (M1..M20)'!$J516&lt;&gt;"",'Chronos (M1..M20)'!$J516,0)</f>
        <v>0</v>
      </c>
      <c r="AP14" s="317" t="n">
        <f aca="false">IF($B14&lt;&gt;"",IF(AN14&lt;&gt;" ",(INDEX(AM$9:AN$12,MATCH(AM14,AM$9:AM$12),2)/AN14)*1000,0),"")</f>
        <v>798.672566371682</v>
      </c>
      <c r="AQ14" s="318" t="n">
        <f aca="false">IF(AN$9&lt;&gt;"",IF($B14&lt;&gt;"",AP14-AO14,""),"")</f>
        <v>798.672566371682</v>
      </c>
      <c r="AR14" s="313" t="str">
        <f aca="false">IF($B14&lt;&gt;"",$B14,"")</f>
        <v>Sébastien CHABAUD</v>
      </c>
      <c r="AS14" s="314" t="n">
        <f aca="false">IF($B14&lt;&gt;"",'Chronos (M1..M20)'!$H617,"")</f>
        <v>1</v>
      </c>
      <c r="AT14" s="315" t="n">
        <f aca="false">IF('Chronos (M1..M20)'!$I617&lt;&gt;"",'Chronos (M1..M20)'!$I617," ")</f>
        <v>56.4</v>
      </c>
      <c r="AU14" s="316" t="n">
        <f aca="false">IF('Chronos (M1..M20)'!$J617&lt;&gt;"",'Chronos (M1..M20)'!$J617,0)</f>
        <v>0</v>
      </c>
      <c r="AV14" s="317" t="n">
        <f aca="false">IF($B14&lt;&gt;"",IF(AT14&lt;&gt;" ",(INDEX(AS$9:AT$12,MATCH(AS14,AS$9:AS$12),2)/AT14)*1000,0),"")</f>
        <v>717.90780141844</v>
      </c>
      <c r="AW14" s="318" t="n">
        <f aca="false">IF(AT$9&lt;&gt;"",IF($B14&lt;&gt;"",AV14-AU14,""),"")</f>
        <v>717.90780141844</v>
      </c>
      <c r="AX14" s="314" t="n">
        <f aca="false">IF($B14&lt;&gt;"",'Chronos (M1..M20)'!$H718,"")</f>
        <v>1</v>
      </c>
      <c r="AY14" s="315" t="str">
        <f aca="false">IF('Chronos (M1..M20)'!$I718&lt;&gt;"",'Chronos (M1..M20)'!$I718," ")</f>
        <v> </v>
      </c>
      <c r="AZ14" s="316" t="n">
        <f aca="false">IF('Chronos (M1..M20)'!$J718&lt;&gt;"",'Chronos (M1..M20)'!$J718,0)</f>
        <v>0</v>
      </c>
      <c r="BA14" s="317" t="n">
        <f aca="false">IF($B14&lt;&gt;"",IF(AY14&lt;&gt;" ",(INDEX(AX$9:AY$12,MATCH(AX14,AX$9:AX$12),2)/AY14)*1000,0),"")</f>
        <v>0</v>
      </c>
      <c r="BB14" s="318" t="str">
        <f aca="false">IF(AY$9&lt;&gt;"",IF($B14&lt;&gt;"",BA14-AZ14,""),"")</f>
        <v/>
      </c>
      <c r="BC14" s="313" t="str">
        <f aca="false">IF($B14&lt;&gt;"",$B14,"")</f>
        <v>Sébastien CHABAUD</v>
      </c>
      <c r="BD14" s="314" t="n">
        <f aca="false">IF($B14&lt;&gt;"",'Chronos (M1..M20)'!$H819,"")</f>
        <v>1</v>
      </c>
      <c r="BE14" s="315" t="str">
        <f aca="false">IF('Chronos (M1..M20)'!$I819&lt;&gt;"",'Chronos (M1..M20)'!$I819," ")</f>
        <v> </v>
      </c>
      <c r="BF14" s="316" t="n">
        <f aca="false">IF('Chronos (M1..M20)'!$J819&lt;&gt;"",'Chronos (M1..M20)'!$J819,0)</f>
        <v>0</v>
      </c>
      <c r="BG14" s="317" t="n">
        <f aca="false">IF($B14&lt;&gt;"",IF(BE14&lt;&gt;" ",(INDEX(BD$9:BE$12,MATCH(BD14,BD$9:BD$12),2)/BE14)*1000,0),"")</f>
        <v>0</v>
      </c>
      <c r="BH14" s="318" t="str">
        <f aca="false">IF(BE$9&lt;&gt;"",IF($B14&lt;&gt;"",BG14-BF14,""),"")</f>
        <v/>
      </c>
      <c r="BI14" s="314" t="n">
        <f aca="false">IF($B14&lt;&gt;"",'Chronos (M1..M20)'!$H920,"")</f>
        <v>1</v>
      </c>
      <c r="BJ14" s="315" t="str">
        <f aca="false">IF('Chronos (M1..M20)'!$I920&lt;&gt;"",'Chronos (M1..M20)'!$I920," ")</f>
        <v> </v>
      </c>
      <c r="BK14" s="316" t="n">
        <f aca="false">IF('Chronos (M1..M20)'!$J920&lt;&gt;"",'Chronos (M1..M20)'!$J920,0)</f>
        <v>0</v>
      </c>
      <c r="BL14" s="317" t="n">
        <f aca="false">IF($B14&lt;&gt;"",IF(BJ14&lt;&gt;" ",(INDEX(BI$9:BJ$12,MATCH(BI14,BI$9:BI$12),2)/BJ14)*1000,0),"")</f>
        <v>0</v>
      </c>
      <c r="BM14" s="318" t="str">
        <f aca="false">IF(BJ$9&lt;&gt;"",IF($B14&lt;&gt;"",BL14-BK14,""),"")</f>
        <v/>
      </c>
      <c r="BN14" s="313" t="str">
        <f aca="false">IF($B14&lt;&gt;"",$B14,"")</f>
        <v>Sébastien CHABAUD</v>
      </c>
      <c r="BO14" s="314" t="n">
        <f aca="false">IF($B14&lt;&gt;"",'Chronos (M1..M20)'!$H1021,"")</f>
        <v>1</v>
      </c>
      <c r="BP14" s="315" t="str">
        <f aca="false">IF('Chronos (M1..M20)'!$I1021&lt;&gt;"",'Chronos (M1..M20)'!$I1021," ")</f>
        <v> </v>
      </c>
      <c r="BQ14" s="316" t="n">
        <f aca="false">IF('Chronos (M1..M20)'!$J1021&lt;&gt;"",'Chronos (M1..M20)'!$J1021,0)</f>
        <v>0</v>
      </c>
      <c r="BR14" s="317" t="n">
        <f aca="false">IF($B14&lt;&gt;"",IF(BP14&lt;&gt;" ",(INDEX(BO$9:BP$12,MATCH(BO14,BO$9:BO$12),2)/BP14)*1000,0),"")</f>
        <v>0</v>
      </c>
      <c r="BS14" s="318" t="str">
        <f aca="false">IF(BP$9&lt;&gt;"",IF($B14&lt;&gt;"",BR14-BQ14,""),"")</f>
        <v/>
      </c>
      <c r="BT14" s="314" t="n">
        <f aca="false">IF($B14&lt;&gt;"",'Chronos (M1..M20)'!$H1122,"")</f>
        <v>1</v>
      </c>
      <c r="BU14" s="315" t="str">
        <f aca="false">IF('Chronos (M1..M20)'!$I1122&lt;&gt;"",'Chronos (M1..M20)'!$I1122," ")</f>
        <v> </v>
      </c>
      <c r="BV14" s="316" t="n">
        <f aca="false">IF('Chronos (M1..M20)'!$J1122&lt;&gt;"",'Chronos (M1..M20)'!$J1122,0)</f>
        <v>0</v>
      </c>
      <c r="BW14" s="317" t="n">
        <f aca="false">IF($B14&lt;&gt;"",IF(BU14&lt;&gt;" ",(INDEX(BT$9:BU$12,MATCH(BT14,BT$9:BT$12),2)/BU14)*1000,0),"")</f>
        <v>0</v>
      </c>
      <c r="BX14" s="318" t="str">
        <f aca="false">IF(BU$9&lt;&gt;"",IF($B14&lt;&gt;"",BW14-BV14,""),"")</f>
        <v/>
      </c>
      <c r="BY14" s="313" t="str">
        <f aca="false">IF($B14&lt;&gt;"",$B14,"")</f>
        <v>Sébastien CHABAUD</v>
      </c>
      <c r="BZ14" s="314" t="n">
        <f aca="false">IF($B14&lt;&gt;"",'Chronos (M1..M20)'!$H1223,"")</f>
        <v>1</v>
      </c>
      <c r="CA14" s="315" t="str">
        <f aca="false">IF('Chronos (M1..M20)'!$I1223&lt;&gt;"",'Chronos (M1..M20)'!$I1223," ")</f>
        <v> </v>
      </c>
      <c r="CB14" s="316" t="n">
        <f aca="false">IF('Chronos (M1..M20)'!$J1223&lt;&gt;"",'Chronos (M1..M20)'!$J1223,0)</f>
        <v>0</v>
      </c>
      <c r="CC14" s="317" t="n">
        <f aca="false">IF($B14&lt;&gt;"",IF(CA14&lt;&gt;" ",(INDEX(BZ$9:CA$12,MATCH(BZ14,BZ$9:BZ$12),2)/CA14)*1000,0),"")</f>
        <v>0</v>
      </c>
      <c r="CD14" s="318" t="str">
        <f aca="false">IF(CA$9&lt;&gt;"",IF($B14&lt;&gt;"",CC14-CB14,""),"")</f>
        <v/>
      </c>
      <c r="CE14" s="314" t="n">
        <f aca="false">IF($B14&lt;&gt;"",'Chronos (M1..M20)'!$H1324,"")</f>
        <v>1</v>
      </c>
      <c r="CF14" s="315" t="str">
        <f aca="false">IF('Chronos (M1..M20)'!$I1324&lt;&gt;"",'Chronos (M1..M20)'!$I1324," ")</f>
        <v> </v>
      </c>
      <c r="CG14" s="316" t="n">
        <f aca="false">IF('Chronos (M1..M20)'!$J1324&lt;&gt;"",'Chronos (M1..M20)'!$J1324,0)</f>
        <v>0</v>
      </c>
      <c r="CH14" s="317" t="n">
        <f aca="false">IF($B14&lt;&gt;"",IF(CF14&lt;&gt;" ",(INDEX(CE$9:CF$12,MATCH(CE14,CE$9:CE$12),2)/CF14)*1000,0),"")</f>
        <v>0</v>
      </c>
      <c r="CI14" s="318" t="str">
        <f aca="false">IF(CF$9&lt;&gt;"",IF($B14&lt;&gt;"",CH14-CG14,""),"")</f>
        <v/>
      </c>
      <c r="CJ14" s="313" t="str">
        <f aca="false">IF($B14&lt;&gt;"",$B14,"")</f>
        <v>Sébastien CHABAUD</v>
      </c>
      <c r="CK14" s="314" t="n">
        <f aca="false">IF($B14&lt;&gt;"",'Chronos (M1..M20)'!$H1425,"")</f>
        <v>1</v>
      </c>
      <c r="CL14" s="315" t="str">
        <f aca="false">IF('Chronos (M1..M20)'!$I1425&lt;&gt;"",'Chronos (M1..M20)'!$I1425," ")</f>
        <v> </v>
      </c>
      <c r="CM14" s="316" t="n">
        <f aca="false">IF('Chronos (M1..M20)'!$J1425&lt;&gt;"",'Chronos (M1..M20)'!$J1425,0)</f>
        <v>0</v>
      </c>
      <c r="CN14" s="317" t="n">
        <f aca="false">IF($B14&lt;&gt;"",IF(CL14&lt;&gt;" ",(INDEX(CK$9:CL$12,MATCH(CK14,CK$9:CK$12),2)/CL14)*1000,0),"")</f>
        <v>0</v>
      </c>
      <c r="CO14" s="318" t="str">
        <f aca="false">IF(CL$9&lt;&gt;"",IF($B14&lt;&gt;"",CN14-CM14,""),"")</f>
        <v/>
      </c>
      <c r="CP14" s="314" t="n">
        <f aca="false">IF($B14&lt;&gt;"",'Chronos (M1..M20)'!$H1526,"")</f>
        <v>1</v>
      </c>
      <c r="CQ14" s="315" t="str">
        <f aca="false">IF('Chronos (M1..M20)'!$I1526&lt;&gt;"",'Chronos (M1..M20)'!$I1526," ")</f>
        <v> </v>
      </c>
      <c r="CR14" s="316" t="n">
        <f aca="false">IF('Chronos (M1..M20)'!$J1526&lt;&gt;"",'Chronos (M1..M20)'!$J1526,0)</f>
        <v>0</v>
      </c>
      <c r="CS14" s="317" t="n">
        <f aca="false">IF($B14&lt;&gt;"",IF(CQ14&lt;&gt;" ",(INDEX(CP$9:CQ$12,MATCH(CP14,CP$9:CP$12),2)/CQ14)*1000,0),"")</f>
        <v>0</v>
      </c>
      <c r="CT14" s="318" t="str">
        <f aca="false">IF(CQ$9&lt;&gt;"",IF($B14&lt;&gt;"",CS14-CR14,""),"")</f>
        <v/>
      </c>
      <c r="CU14" s="313" t="str">
        <f aca="false">IF($B14&lt;&gt;"",$B14,"")</f>
        <v>Sébastien CHABAUD</v>
      </c>
      <c r="CV14" s="314" t="n">
        <f aca="false">IF($B14&lt;&gt;"",'Chronos (M1..M20)'!$H1627,"")</f>
        <v>1</v>
      </c>
      <c r="CW14" s="315" t="str">
        <f aca="false">IF('Chronos (M1..M20)'!$I1627&lt;&gt;"",'Chronos (M1..M20)'!$I1627," ")</f>
        <v> </v>
      </c>
      <c r="CX14" s="316" t="n">
        <f aca="false">IF('Chronos (M1..M20)'!$J1627&lt;&gt;"",'Chronos (M1..M20)'!$J1627,0)</f>
        <v>0</v>
      </c>
      <c r="CY14" s="317" t="n">
        <f aca="false">IF($B14&lt;&gt;"",IF(CW14&lt;&gt;" ",(INDEX(CV$9:CW$12,MATCH(CV14,CV$9:CV$12),2)/CW14)*1000,0),"")</f>
        <v>0</v>
      </c>
      <c r="CZ14" s="318" t="str">
        <f aca="false">IF(CW$9&lt;&gt;"",IF($B14&lt;&gt;"",CY14-CX14,""),"")</f>
        <v/>
      </c>
      <c r="DA14" s="314" t="n">
        <f aca="false">IF($B14&lt;&gt;"",'Chronos (M1..M20)'!$H1728,"")</f>
        <v>1</v>
      </c>
      <c r="DB14" s="315" t="str">
        <f aca="false">IF('Chronos (M1..M20)'!$I1728&lt;&gt;"",'Chronos (M1..M20)'!$I1728," ")</f>
        <v> </v>
      </c>
      <c r="DC14" s="316" t="n">
        <f aca="false">IF('Chronos (M1..M20)'!$J1728&lt;&gt;"",'Chronos (M1..M20)'!$J1728,0)</f>
        <v>0</v>
      </c>
      <c r="DD14" s="317" t="n">
        <f aca="false">IF($B14&lt;&gt;"",IF(DB14&lt;&gt;" ",(INDEX(DA$9:DB$12,MATCH(DA14,DA$9:DA$12),2)/DB14)*1000,0),"")</f>
        <v>0</v>
      </c>
      <c r="DE14" s="318" t="str">
        <f aca="false">IF(DB$9&lt;&gt;"",IF($B14&lt;&gt;"",DD14-DC14,""),"")</f>
        <v/>
      </c>
      <c r="DF14" s="313" t="str">
        <f aca="false">IF($B14&lt;&gt;"",$B14,"")</f>
        <v>Sébastien CHABAUD</v>
      </c>
      <c r="DG14" s="314" t="n">
        <f aca="false">IF($B14&lt;&gt;"",'Chronos (M1..M20)'!$H1829,"")</f>
        <v>1</v>
      </c>
      <c r="DH14" s="315" t="str">
        <f aca="false">IF('Chronos (M1..M20)'!$I1829&lt;&gt;"",'Chronos (M1..M20)'!$I1829," ")</f>
        <v> </v>
      </c>
      <c r="DI14" s="316" t="n">
        <f aca="false">IF('Chronos (M1..M20)'!$J1829&lt;&gt;"",'Chronos (M1..M20)'!$J1829,0)</f>
        <v>0</v>
      </c>
      <c r="DJ14" s="317" t="n">
        <f aca="false">IF($B14&lt;&gt;"",IF(DH14&lt;&gt;" ",(INDEX(DG$9:DH$12,MATCH(DG14,DG$9:DG$12),2)/DH14)*1000,0),"")</f>
        <v>0</v>
      </c>
      <c r="DK14" s="318" t="str">
        <f aca="false">IF(DH$9&lt;&gt;"",IF($B14&lt;&gt;"",DJ14-DI14,""),"")</f>
        <v/>
      </c>
      <c r="DL14" s="314" t="n">
        <f aca="false">IF($B14&lt;&gt;"",'Chronos (M1..M20)'!$H1930,"")</f>
        <v>1</v>
      </c>
      <c r="DM14" s="315" t="str">
        <f aca="false">IF('Chronos (M1..M20)'!$I1930&lt;&gt;"",'Chronos (M1..M20)'!$I1930," ")</f>
        <v> </v>
      </c>
      <c r="DN14" s="316" t="n">
        <f aca="false">IF('Chronos (M1..M20)'!$J1930&lt;&gt;"",'Chronos (M1..M20)'!$J1930,0)</f>
        <v>0</v>
      </c>
      <c r="DO14" s="317" t="n">
        <f aca="false">IF($B14&lt;&gt;"",IF(DM14&lt;&gt;" ",(INDEX(DL$9:DM$12,MATCH(DL14,DL$9:DL$12),2)/DM14)*1000,0),"")</f>
        <v>0</v>
      </c>
      <c r="DP14" s="318" t="str">
        <f aca="false">IF(DM$9&lt;&gt;"",IF($B14&lt;&gt;"",DO14-DN14,""),"")</f>
        <v/>
      </c>
      <c r="DQ14" s="0"/>
      <c r="DR14" s="319" t="n">
        <f aca="false">SUM(O14,T14,Z14)</f>
        <v>2083.47324167818</v>
      </c>
      <c r="DS14" s="319" t="n">
        <f aca="false">SUM(DR14,AE14,AK14,AP14,AV14,BA14,BG14,BL14,BR14,BW14,CC14,CH14,CN14,CS14,CY14,DD14,DJ14,DO14)</f>
        <v>5054.40920211269</v>
      </c>
      <c r="DT14" s="319" t="n">
        <f aca="false">SUM(N14,S14,Y14,AD14,AJ14,AO14,AU14,AZ14,BF14,BK14,BQ14,BV14,CB14,CG14,CM14,CR14,CX14,DC14,DI14,DN14)</f>
        <v>0</v>
      </c>
      <c r="DU14" s="319" t="n">
        <f aca="false">SMALL($DZ14:$ES14,1)</f>
        <v>588.719637710992</v>
      </c>
      <c r="DV14" s="319" t="n">
        <f aca="false">SMALL($DZ14:$ES14,2)</f>
        <v>656.495360456817</v>
      </c>
      <c r="DW14" s="319" t="n">
        <f aca="false">SMALL($DZ14:$ES14,3)</f>
        <v>717.90780141844</v>
      </c>
      <c r="DX14" s="319" t="n">
        <f aca="false">SMALL($DZ14:$ES14,3)</f>
        <v>717.90780141844</v>
      </c>
      <c r="DY14" s="320"/>
      <c r="DZ14" s="321" t="n">
        <f aca="false">IF($EC$1&lt;&gt;"",O14," ")</f>
        <v>751.977500439445</v>
      </c>
      <c r="EA14" s="321" t="n">
        <f aca="false">IF($EC$2&lt;&gt;"",T14," ")</f>
        <v>742.776103527743</v>
      </c>
      <c r="EB14" s="321" t="n">
        <f aca="false">IF($EC$3&lt;&gt;"",Z14," ")</f>
        <v>588.719637710992</v>
      </c>
      <c r="EC14" s="321" t="n">
        <f aca="false">IF($EC$4&lt;&gt;"",AE14," ")</f>
        <v>656.495360456817</v>
      </c>
      <c r="ED14" s="321" t="n">
        <f aca="false">IF($EC$5&lt;&gt;"",AK14," ")</f>
        <v>797.860232187571</v>
      </c>
      <c r="EE14" s="321" t="n">
        <f aca="false">IF($EC$6&lt;&gt;"",AP14," ")</f>
        <v>798.672566371682</v>
      </c>
      <c r="EF14" s="321" t="n">
        <f aca="false">IF($EC$7&lt;&gt;"",AV14," ")</f>
        <v>717.90780141844</v>
      </c>
      <c r="EG14" s="321" t="str">
        <f aca="false">IF($EC$8&lt;&gt;"",BA14," ")</f>
        <v> </v>
      </c>
      <c r="EH14" s="321" t="str">
        <f aca="false">IF($EC$9&lt;&gt;"",BG14," ")</f>
        <v> </v>
      </c>
      <c r="EI14" s="321" t="str">
        <f aca="false">IF($EC$10&lt;&gt;"",BL14," ")</f>
        <v> </v>
      </c>
      <c r="EJ14" s="321" t="str">
        <f aca="false">IF($EE$1&lt;&gt;"",BR14," ")</f>
        <v> </v>
      </c>
      <c r="EK14" s="321" t="str">
        <f aca="false">IF($EE$2&lt;&gt;"",BW14," ")</f>
        <v> </v>
      </c>
      <c r="EL14" s="321" t="str">
        <f aca="false">IF($EE$3&lt;&gt;"",CC14," ")</f>
        <v> </v>
      </c>
      <c r="EM14" s="321" t="str">
        <f aca="false">IF($EE$4&lt;&gt;"",CH14," ")</f>
        <v> </v>
      </c>
      <c r="EN14" s="321" t="str">
        <f aca="false">IF($EE$5&lt;&gt;"",CN14," ")</f>
        <v> </v>
      </c>
      <c r="EO14" s="321" t="str">
        <f aca="false">IF($EE$6&lt;&gt;"",CS14," ")</f>
        <v> </v>
      </c>
      <c r="EP14" s="321" t="str">
        <f aca="false">IF($EE$7&lt;&gt;"",CY14," ")</f>
        <v> </v>
      </c>
      <c r="EQ14" s="321" t="str">
        <f aca="false">IF($EE$8&lt;&gt;"",DD14," ")</f>
        <v> </v>
      </c>
      <c r="ER14" s="321" t="str">
        <f aca="false">IF($EE$9&lt;&gt;"",DJ14," ")</f>
        <v> </v>
      </c>
      <c r="ES14" s="321" t="str">
        <f aca="false">IF($EE$10&lt;&gt;"",DO14," ")</f>
        <v> </v>
      </c>
      <c r="ET14" s="322" t="n">
        <f aca="false">SMALL(DZ14:EC14,1)</f>
        <v>588.719637710992</v>
      </c>
      <c r="EU14" s="323" t="n">
        <f aca="false">SMALL(DZ14:ED14,1)</f>
        <v>588.719637710992</v>
      </c>
      <c r="EV14" s="323" t="n">
        <f aca="false">SMALL(DZ14:EE14,1)</f>
        <v>588.719637710992</v>
      </c>
      <c r="EW14" s="323" t="n">
        <f aca="false">SMALL(DZ14:EF14,1)</f>
        <v>588.719637710992</v>
      </c>
      <c r="EX14" s="323" t="n">
        <f aca="false">SMALL(DZ14:EG14,1)</f>
        <v>588.719637710992</v>
      </c>
      <c r="EY14" s="323" t="n">
        <f aca="false">SMALL(DZ14:EH14,1)</f>
        <v>588.719637710992</v>
      </c>
      <c r="EZ14" s="323" t="n">
        <f aca="false">SMALL(DZ14:EI14,1)</f>
        <v>588.719637710992</v>
      </c>
      <c r="FA14" s="323" t="n">
        <f aca="false">SMALL(DZ14:EJ14,1)</f>
        <v>588.719637710992</v>
      </c>
      <c r="FB14" s="323" t="n">
        <f aca="false">SMALL(DZ14:EK14,1)</f>
        <v>588.719637710992</v>
      </c>
      <c r="FC14" s="323" t="n">
        <f aca="false">SMALL(DZ14:EL14,1)</f>
        <v>588.719637710992</v>
      </c>
      <c r="FD14" s="323" t="n">
        <f aca="false">SMALL(DZ14:EM14,1)</f>
        <v>588.719637710992</v>
      </c>
      <c r="FE14" s="323" t="n">
        <f aca="false">SMALL(DZ14:EN14,1)</f>
        <v>588.719637710992</v>
      </c>
      <c r="FF14" s="323" t="n">
        <f aca="false">SMALL(DZ14:EO14,1)</f>
        <v>588.719637710992</v>
      </c>
      <c r="FG14" s="323" t="n">
        <f aca="false">SMALL(DZ14:EP14,1)</f>
        <v>588.719637710992</v>
      </c>
      <c r="FH14" s="323" t="n">
        <f aca="false">SMALL(DZ14:EQ14,1)</f>
        <v>588.719637710992</v>
      </c>
      <c r="FI14" s="323" t="n">
        <f aca="false">SMALL(DZ14:ER14,1)</f>
        <v>588.719637710992</v>
      </c>
      <c r="FJ14" s="324" t="n">
        <f aca="false">SMALL(DZ14:ES14,1)</f>
        <v>588.719637710992</v>
      </c>
      <c r="FK14" s="322" t="n">
        <f aca="false">SMALL(DZ14:EN14,2)</f>
        <v>656.495360456817</v>
      </c>
      <c r="FL14" s="323" t="n">
        <f aca="false">SMALL(DZ14:EO14,2)</f>
        <v>656.495360456817</v>
      </c>
      <c r="FM14" s="323" t="n">
        <f aca="false">SMALL(DZ14:EP14,2)</f>
        <v>656.495360456817</v>
      </c>
      <c r="FN14" s="323" t="n">
        <f aca="false">SMALL(DZ14:EQ14,2)</f>
        <v>656.495360456817</v>
      </c>
      <c r="FO14" s="323" t="n">
        <f aca="false">SMALL(DZ14:ER14,2)</f>
        <v>656.495360456817</v>
      </c>
      <c r="FP14" s="324" t="n">
        <f aca="false">SMALL(DZ14:ES14,2)</f>
        <v>656.495360456817</v>
      </c>
      <c r="FQ14" s="0"/>
      <c r="FR14" s="325" t="n">
        <f aca="false">IF($B14&lt;&gt;"",IF($EB$1&gt;=FR$13,$P14,""),"")</f>
        <v>751.977500439445</v>
      </c>
      <c r="FS14" s="326" t="n">
        <f aca="false">IF($B14&lt;&gt;"",IF($EB$1&gt;=FS$13,$P14+$U14,""),"")</f>
        <v>1494.75360396719</v>
      </c>
      <c r="FT14" s="326" t="n">
        <f aca="false">IF($B14&lt;&gt;"",IF($EB$1&gt;=FT$13,$P14+$U14+$AA14,""),"")</f>
        <v>2083.47324167818</v>
      </c>
      <c r="FU14" s="326" t="n">
        <f aca="false">IF($B14&lt;&gt;"",IF($EB$1&gt;=FU$13,$P14+$U14+$AA14+$AF14-ET14,""),"")</f>
        <v>2151.248964424</v>
      </c>
      <c r="FV14" s="326" t="n">
        <f aca="false">IF($B14&lt;&gt;"",IF($EB$1&gt;=FV$13,$P14+$U14+$AA14+$AF14+$AL14-EU14,""),"")</f>
        <v>2949.10919661157</v>
      </c>
      <c r="FW14" s="326" t="n">
        <f aca="false">IF($B14&lt;&gt;"",IF($EB$1&gt;=FW$13,$P14+$U14+$AA14+$AF14+$AL14+$AQ14-EV14,""),"")</f>
        <v>3747.78176298326</v>
      </c>
      <c r="FX14" s="326" t="n">
        <f aca="false">IF($B14&lt;&gt;"",IF($EB$1&gt;=FX$13,$P14+$U14+$AA14+$AF14+$AL14+$AQ14+$AW14-EW14,""),"")</f>
        <v>4465.6895644017</v>
      </c>
      <c r="FY14" s="326" t="str">
        <f aca="false">IF($B14&lt;&gt;"",IF($EB$1&gt;=FY$13,$P14+$U14+$AA14+$AF14+$AL14+$AQ14+$AW14+$BB14-EX14,""),"")</f>
        <v/>
      </c>
      <c r="FZ14" s="326" t="str">
        <f aca="false">IF($B14&lt;&gt;"",IF($EB$1&gt;=FZ$13,$P14+$U14+$AA14+$AF14+$AL14+$AQ14+$AW14+$BB14+$BH14-EY14,""),"")</f>
        <v/>
      </c>
      <c r="GA14" s="326" t="str">
        <f aca="false">IF($B14&lt;&gt;"",IF($EB$1&gt;=GA$13,$P14+$U14+$AA14+$AF14+$AL14+$AQ14+$AW14+$BB14+$BH14+$BM14-EZ14,""),"")</f>
        <v/>
      </c>
      <c r="GB14" s="326" t="str">
        <f aca="false">IF($B14&lt;&gt;"",IF($EB$1&gt;=GB$13,$P14+$U14+$AA14+$AF14+$AL14+$AQ14+$AW14+$BB14+$BH14+$BM14+$BS14-FA14,""),"")</f>
        <v/>
      </c>
      <c r="GC14" s="326" t="str">
        <f aca="false">IF($B14&lt;&gt;"",IF($EB$1&gt;=GC$13,$P14+$U14+$AA14+$AF14+$AL14+$AQ14+$AW14+$BB14+$BH14+$BM14+$BS14+$BX14-FB14,""),"")</f>
        <v/>
      </c>
      <c r="GD14" s="326" t="str">
        <f aca="false">IF($B14&lt;&gt;"",IF($EB$1&gt;=GD$13,$P14+$U14+$AA14+$AF14+$AL14+$AQ14+$AW14+$BB14+$BH14+$BM14+$BS14+$BX14+$CD14-FC14,""),"")</f>
        <v/>
      </c>
      <c r="GE14" s="326" t="str">
        <f aca="false">IF($B14&lt;&gt;"",IF($EB$1&gt;=GE$13,$P14+$U14+$AA14+$AF14+$AL14+$AQ14+$AW14+$BB14+$BH14+$BM14+$BS14+$BX14+$CD14+$CI14-FD14,""),"")</f>
        <v/>
      </c>
      <c r="GF14" s="326" t="str">
        <f aca="false">IF($B14&lt;&gt;"",IF($EB$1&gt;=GF$13,$P14+$U14+$AA14+$AF14+$AL14+$AQ14+$AW14+$BB14+$BH14+$BM14+$BS14+$BX14+$CD14+$CI14+$CO14-FE14-FK14,""),"")</f>
        <v/>
      </c>
      <c r="GG14" s="326" t="str">
        <f aca="false">IF($B14&lt;&gt;"",IF($EB$1&gt;=GG$13,$P14+$U14+$AA14+$AF14+$AL14+$AQ14+$AW14+$BB14+$BH14+$BM14+$BS14+$BX14+$CD14+$CI14+$CO14+$CT14-FF14-FL14,""),"")</f>
        <v/>
      </c>
      <c r="GH14" s="326" t="str">
        <f aca="false">IF($B14&lt;&gt;"",IF($EB$1&gt;=GH$13,$P14+$U14+$AA14+$AF14+$AL14+$AQ14+$AW14+$BB14+$BH14+$BM14+$BS14+$BX14+$CD14+$CI14+$CO14+$CT14+$CZ14-FG14-FM14,""),"")</f>
        <v/>
      </c>
      <c r="GI14" s="326" t="str">
        <f aca="false">IF($B14&lt;&gt;"",IF($EB$1&gt;=GI$13,$P14+$U14+$AA14+$AF14+$AL14+$AQ14+$AW14+$BB14+$BH14+$BM14+$BS14+$BX14+$CD14+$CI14+$CO14+$CT14+$CZ14+$DE14-FH14-FN14,""),"")</f>
        <v/>
      </c>
      <c r="GJ14" s="326" t="str">
        <f aca="false">IF($B14&lt;&gt;"",IF($EB$1&gt;=GJ$13,$P14+$U14+$AA14+$AF14+$AL14+$AQ14+$AW14+$BB14+$BH14+$BM14+$BS14+$BX14+$CD14+$CI14+$CO14+$CT14+$CZ14+$DE14+$DK14-FI14-FO14,""),"")</f>
        <v/>
      </c>
      <c r="GK14" s="327" t="str">
        <f aca="false">IF($B14&lt;&gt;"",IF($EB$1&gt;=GK$13,$P14+$U14+$AA14+$AF14+$AL14+$AQ14+$AW14+$BB14+$BH14+$BM14+$BS14+$BX14+$CD14+$CI14+$CO14+$CT14+$CZ14+$DE14+$DK14+$DP14-FJ14-FP14,""),"")</f>
        <v/>
      </c>
      <c r="GL14" s="0"/>
      <c r="GM14" s="328" t="n">
        <f aca="false">IF($B14&lt;&gt;"",IF($EB$1&gt;=GM$13,RANK(FR14,FR$14:FR$113,0),""),"")</f>
        <v>21</v>
      </c>
      <c r="GN14" s="329" t="n">
        <f aca="false">IF($B14&lt;&gt;"",IF($EB$1&gt;=GN$13,RANK(FS14,FS$14:FS$113,0),""),"")</f>
        <v>22</v>
      </c>
      <c r="GO14" s="329" t="n">
        <f aca="false">IF($B14&lt;&gt;"",IF($EB$1&gt;=GO$13,RANK(FT14,FT$14:FT$113,0),""),"")</f>
        <v>22</v>
      </c>
      <c r="GP14" s="329" t="n">
        <f aca="false">IF($B14&lt;&gt;"",IF($EB$1&gt;=GP$13,RANK(FU14,FU$14:FU$113,0),""),"")</f>
        <v>22</v>
      </c>
      <c r="GQ14" s="329" t="n">
        <f aca="false">IF($B14&lt;&gt;"",IF($EB$1&gt;=GQ$13,RANK(FV14,FV$14:FV$113,0),""),"")</f>
        <v>21</v>
      </c>
      <c r="GR14" s="329" t="n">
        <f aca="false">IF($B14&lt;&gt;"",IF($EB$1&gt;=GR$13,RANK(FW14,FW$14:FW$113,0),""),"")</f>
        <v>22</v>
      </c>
      <c r="GS14" s="329" t="n">
        <f aca="false">IF($B14&lt;&gt;"",IF($EB$1&gt;=GS$13,RANK(FX14,FX$14:FX$113,0),""),"")</f>
        <v>22</v>
      </c>
      <c r="GT14" s="329" t="str">
        <f aca="false">IF($B14&lt;&gt;"",IF($EB$1&gt;=GT$13,RANK(FY14,FY$14:FY$113,0),""),"")</f>
        <v/>
      </c>
      <c r="GU14" s="329" t="str">
        <f aca="false">IF($B14&lt;&gt;"",IF($EB$1&gt;=GU$13,RANK(FZ14,FZ$14:FZ$113,0),""),"")</f>
        <v/>
      </c>
      <c r="GV14" s="329" t="str">
        <f aca="false">IF($B14&lt;&gt;"",IF($EB$1&gt;=GV$13,RANK(GA14,GA$14:GA$113,0),""),"")</f>
        <v/>
      </c>
      <c r="GW14" s="329" t="str">
        <f aca="false">IF($B14&lt;&gt;"",IF($EB$1&gt;=GW$13,RANK(GB14,GB$14:GB$113,0),""),"")</f>
        <v/>
      </c>
      <c r="GX14" s="329" t="str">
        <f aca="false">IF($B14&lt;&gt;"",IF($EB$1&gt;=GX$13,RANK(GC14,GC$14:GC$113,0),""),"")</f>
        <v/>
      </c>
      <c r="GY14" s="329" t="str">
        <f aca="false">IF($B14&lt;&gt;"",IF($EB$1&gt;=GY$13,RANK(GD14,GD$14:GD$113,0),""),"")</f>
        <v/>
      </c>
      <c r="GZ14" s="329" t="str">
        <f aca="false">IF($B14&lt;&gt;"",IF($EB$1&gt;=GZ$13,RANK(GE14,GE$14:GE$113,0),""),"")</f>
        <v/>
      </c>
      <c r="HA14" s="329" t="str">
        <f aca="false">IF($B14&lt;&gt;"",IF($EB$1&gt;=HA$13,RANK(GF14,GF$14:GF$113,0),""),"")</f>
        <v/>
      </c>
      <c r="HB14" s="329" t="str">
        <f aca="false">IF($B14&lt;&gt;"",IF($EB$1&gt;=HB$13,RANK(GG14,GG$14:GG$113,0),""),"")</f>
        <v/>
      </c>
      <c r="HC14" s="329" t="str">
        <f aca="false">IF($B14&lt;&gt;"",IF($EB$1&gt;=HC$13,RANK(GH14,GH$14:GH$113,0),""),"")</f>
        <v/>
      </c>
      <c r="HD14" s="329" t="str">
        <f aca="false">IF($B14&lt;&gt;"",IF($EB$1&gt;=HD$13,RANK(GI14,GI$14:GI$113,0),""),"")</f>
        <v/>
      </c>
      <c r="HE14" s="329" t="str">
        <f aca="false">IF($B14&lt;&gt;"",IF($EB$1&gt;=HE$13,RANK(GJ14,GJ$14:GJ$113,0),""),"")</f>
        <v/>
      </c>
      <c r="HF14" s="330" t="str">
        <f aca="false">IF($B14&lt;&gt;"",IF($EB$1&gt;=HF$13,RANK(GK14,GK$14:GK$113,0),""),"")</f>
        <v/>
      </c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3" hidden="false" customHeight="false" outlineLevel="0" collapsed="false">
      <c r="A15" s="308" t="n">
        <f aca="false">IF(B15&lt;&gt;"",RANK(I15,I$14:I$113,0),"")</f>
        <v>8</v>
      </c>
      <c r="B15" s="309" t="str">
        <f aca="false">IF('Chronos (M1..M20)'!B12&lt;&gt;"",'Chronos (M1..M20)'!B12,"")</f>
        <v>Herve DALL AVA</v>
      </c>
      <c r="C15" s="310" t="n">
        <f aca="false">IF(B15&lt;&gt;"",'Chronos (M1..M20)'!C12,"")</f>
        <v>2</v>
      </c>
      <c r="D15" s="215" t="n">
        <f aca="false">IF(B15&lt;&gt;"",Pilotes!P12,"")</f>
        <v>0</v>
      </c>
      <c r="E15" s="310"/>
      <c r="F15" s="310" t="n">
        <f aca="false">IF(B15&lt;&gt;"",Pilotes!F12,"")</f>
        <v>0</v>
      </c>
      <c r="G15" s="310" t="n">
        <f aca="false">IF(C15&lt;&gt;"",Pilotes!E12,"")</f>
        <v>0</v>
      </c>
      <c r="H15" s="310" t="str">
        <f aca="false">IF(D15&lt;&gt;"",'Chronos (M1..M20)'!D12,"")</f>
        <v>2.4GHz</v>
      </c>
      <c r="I15" s="311" t="n">
        <f aca="false">IF(B15&lt;&gt;"",IF($EB$1&lt;4,DR15-DT15,IF($EB$1&lt;15,DS15-DU15-DT15,DS15-DU15-DV15-DT15)),0)</f>
        <v>5050.48079826729</v>
      </c>
      <c r="J15" s="312" t="n">
        <f aca="false">IF(B15&lt;&gt;"",IF(I15,(I15/MAXA(I$14:I$113))*1000,0),"")</f>
        <v>912.809344869615</v>
      </c>
      <c r="K15" s="313" t="str">
        <f aca="false">IF($B15&lt;&gt;"",$B15,"")</f>
        <v>Herve DALL AVA</v>
      </c>
      <c r="L15" s="314" t="n">
        <f aca="false">IF($B15&lt;&gt;"",'Chronos (M1..M20)'!$H12,"")</f>
        <v>1</v>
      </c>
      <c r="M15" s="315" t="n">
        <f aca="false">IF('Chronos (M1..M20)'!$I12&lt;&gt;"",'Chronos (M1..M20)'!$I12," ")</f>
        <v>49.2</v>
      </c>
      <c r="N15" s="316" t="n">
        <f aca="false">IF('Chronos (M1..M20)'!$J12&lt;&gt;"",'Chronos (M1..M20)'!$J12,0)</f>
        <v>0</v>
      </c>
      <c r="O15" s="317" t="n">
        <f aca="false">IF($B15&lt;&gt;"",IF(M15&lt;&gt;" ",(INDEX(L$9:M$12,MATCH(L15,L$9:L$12),2)/M15)*1000,0),"")</f>
        <v>869.512195121951</v>
      </c>
      <c r="P15" s="318" t="n">
        <f aca="false">IF(M$9&lt;&gt;"",IF($B15&lt;&gt;"",O15-N15,""),"")</f>
        <v>869.512195121951</v>
      </c>
      <c r="Q15" s="314" t="n">
        <f aca="false">IF($B15&lt;&gt;"",'Chronos (M1..M20)'!$H113,"")</f>
        <v>1</v>
      </c>
      <c r="R15" s="315" t="n">
        <f aca="false">IF('Chronos (M1..M20)'!$I113&lt;&gt;"",'Chronos (M1..M20)'!$I113," ")</f>
        <v>48.38</v>
      </c>
      <c r="S15" s="316" t="n">
        <f aca="false">IF('Chronos (M1..M20)'!$J113&lt;&gt;"",'Chronos (M1..M20)'!$J113,0)</f>
        <v>0</v>
      </c>
      <c r="T15" s="317" t="n">
        <f aca="false">IF($B15&lt;&gt;"",IF(R15&lt;&gt;" ",(INDEX(Q$9:R$12,MATCH(Q15,Q$9:Q$12),2)/R15)*1000,0),"")</f>
        <v>866.060355518809</v>
      </c>
      <c r="U15" s="318" t="n">
        <f aca="false">IF(R$9&lt;&gt;"",IF($B15&lt;&gt;"",T15-S15,""),"")</f>
        <v>866.060355518809</v>
      </c>
      <c r="V15" s="313" t="str">
        <f aca="false">IF($B15&lt;&gt;"",$B15,"")</f>
        <v>Herve DALL AVA</v>
      </c>
      <c r="W15" s="314" t="n">
        <f aca="false">IF($B15&lt;&gt;"",'Chronos (M1..M20)'!$H214,"")</f>
        <v>1</v>
      </c>
      <c r="X15" s="315" t="n">
        <f aca="false">IF('Chronos (M1..M20)'!$I214&lt;&gt;"",'Chronos (M1..M20)'!$I214," ")</f>
        <v>58.19</v>
      </c>
      <c r="Y15" s="316" t="n">
        <f aca="false">IF('Chronos (M1..M20)'!$J214&lt;&gt;"",'Chronos (M1..M20)'!$J214,0)</f>
        <v>0</v>
      </c>
      <c r="Z15" s="317" t="n">
        <f aca="false">IF($B15&lt;&gt;"",IF(X15&lt;&gt;" ",(INDEX(W$9:X$12,MATCH(W15,W$9:W$12),2)/X15)*1000,0),"")</f>
        <v>737.240075614367</v>
      </c>
      <c r="AA15" s="318" t="n">
        <f aca="false">IF(X$9&lt;&gt;"",IF($B15&lt;&gt;"",Z15-Y15,""),"")</f>
        <v>737.240075614367</v>
      </c>
      <c r="AB15" s="314" t="n">
        <f aca="false">IF($B15&lt;&gt;"",'Chronos (M1..M20)'!$H315,"")</f>
        <v>1</v>
      </c>
      <c r="AC15" s="315" t="n">
        <f aca="false">IF('Chronos (M1..M20)'!$I315&lt;&gt;"",'Chronos (M1..M20)'!$I315," ")</f>
        <v>50.74</v>
      </c>
      <c r="AD15" s="316" t="n">
        <f aca="false">IF('Chronos (M1..M20)'!$J315&lt;&gt;"",'Chronos (M1..M20)'!$J315,0)</f>
        <v>0</v>
      </c>
      <c r="AE15" s="317" t="n">
        <f aca="false">IF($B15&lt;&gt;"",IF(AC15&lt;&gt;" ",(INDEX(AB$9:AC$12,MATCH(AB15,AB$9:AB$12),2)/AC15)*1000,0),"")</f>
        <v>725.068979109184</v>
      </c>
      <c r="AF15" s="318" t="n">
        <f aca="false">IF(AC$9&lt;&gt;"",IF($B15&lt;&gt;"",AE15-AD15,""),"")</f>
        <v>725.068979109184</v>
      </c>
      <c r="AG15" s="313" t="str">
        <f aca="false">IF($B15&lt;&gt;"",$B15,"")</f>
        <v>Herve DALL AVA</v>
      </c>
      <c r="AH15" s="314" t="n">
        <f aca="false">IF($B15&lt;&gt;"",'Chronos (M1..M20)'!$H416,"")</f>
        <v>1</v>
      </c>
      <c r="AI15" s="315" t="n">
        <f aca="false">IF('Chronos (M1..M20)'!$I416&lt;&gt;"",'Chronos (M1..M20)'!$I416," ")</f>
        <v>35.61</v>
      </c>
      <c r="AJ15" s="316" t="n">
        <f aca="false">IF('Chronos (M1..M20)'!$J416&lt;&gt;"",'Chronos (M1..M20)'!$J416,0)</f>
        <v>0</v>
      </c>
      <c r="AK15" s="317" t="n">
        <f aca="false">IF($B15&lt;&gt;"",IF(AI15&lt;&gt;" ",(INDEX(AH$9:AI$12,MATCH(AH15,AH$9:AH$12),2)/AI15)*1000,0),"")</f>
        <v>984.274080314518</v>
      </c>
      <c r="AL15" s="318" t="n">
        <f aca="false">IF(AI$9&lt;&gt;"",IF($B15&lt;&gt;"",AK15-AJ15,""),"")</f>
        <v>984.274080314518</v>
      </c>
      <c r="AM15" s="314" t="n">
        <f aca="false">IF($B15&lt;&gt;"",'Chronos (M1..M20)'!$H517,"")</f>
        <v>1</v>
      </c>
      <c r="AN15" s="315" t="n">
        <f aca="false">IF('Chronos (M1..M20)'!$I517&lt;&gt;"",'Chronos (M1..M20)'!$I517," ")</f>
        <v>55.06</v>
      </c>
      <c r="AO15" s="316" t="n">
        <f aca="false">IF('Chronos (M1..M20)'!$J517&lt;&gt;"",'Chronos (M1..M20)'!$J517,0)</f>
        <v>0</v>
      </c>
      <c r="AP15" s="317" t="n">
        <f aca="false">IF($B15&lt;&gt;"",IF(AN15&lt;&gt;" ",(INDEX(AM$9:AN$12,MATCH(AM15,AM$9:AM$12),2)/AN15)*1000,0),"")</f>
        <v>721.213221939702</v>
      </c>
      <c r="AQ15" s="318" t="n">
        <f aca="false">IF(AN$9&lt;&gt;"",IF($B15&lt;&gt;"",AP15-AO15,""),"")</f>
        <v>721.213221939702</v>
      </c>
      <c r="AR15" s="313" t="str">
        <f aca="false">IF($B15&lt;&gt;"",$B15,"")</f>
        <v>Herve DALL AVA</v>
      </c>
      <c r="AS15" s="314" t="n">
        <f aca="false">IF($B15&lt;&gt;"",'Chronos (M1..M20)'!$H618,"")</f>
        <v>1</v>
      </c>
      <c r="AT15" s="315" t="n">
        <f aca="false">IF('Chronos (M1..M20)'!$I618&lt;&gt;"",'Chronos (M1..M20)'!$I618," ")</f>
        <v>46.63</v>
      </c>
      <c r="AU15" s="316" t="n">
        <f aca="false">IF('Chronos (M1..M20)'!$J618&lt;&gt;"",'Chronos (M1..M20)'!$J618,0)</f>
        <v>0</v>
      </c>
      <c r="AV15" s="317" t="n">
        <f aca="false">IF($B15&lt;&gt;"",IF(AT15&lt;&gt;" ",(INDEX(AS$9:AT$12,MATCH(AS15,AS$9:AS$12),2)/AT15)*1000,0),"")</f>
        <v>868.325112588462</v>
      </c>
      <c r="AW15" s="318" t="n">
        <f aca="false">IF(AT$9&lt;&gt;"",IF($B15&lt;&gt;"",AV15-AU15,""),"")</f>
        <v>868.325112588462</v>
      </c>
      <c r="AX15" s="314" t="n">
        <f aca="false">IF($B15&lt;&gt;"",'Chronos (M1..M20)'!$H719,"")</f>
        <v>1</v>
      </c>
      <c r="AY15" s="315" t="str">
        <f aca="false">IF('Chronos (M1..M20)'!$I719&lt;&gt;"",'Chronos (M1..M20)'!$I719," ")</f>
        <v> </v>
      </c>
      <c r="AZ15" s="316" t="n">
        <f aca="false">IF('Chronos (M1..M20)'!$J719&lt;&gt;"",'Chronos (M1..M20)'!$J719,0)</f>
        <v>0</v>
      </c>
      <c r="BA15" s="317" t="n">
        <f aca="false">IF($B15&lt;&gt;"",IF(AY15&lt;&gt;" ",(INDEX(AX$9:AY$12,MATCH(AX15,AX$9:AX$12),2)/AY15)*1000,0),"")</f>
        <v>0</v>
      </c>
      <c r="BB15" s="318" t="str">
        <f aca="false">IF(AY$9&lt;&gt;"",IF($B15&lt;&gt;"",BA15-AZ15,""),"")</f>
        <v/>
      </c>
      <c r="BC15" s="313" t="str">
        <f aca="false">IF($B15&lt;&gt;"",$B15,"")</f>
        <v>Herve DALL AVA</v>
      </c>
      <c r="BD15" s="314" t="n">
        <f aca="false">IF($B15&lt;&gt;"",'Chronos (M1..M20)'!$H820,"")</f>
        <v>1</v>
      </c>
      <c r="BE15" s="315" t="str">
        <f aca="false">IF('Chronos (M1..M20)'!$I820&lt;&gt;"",'Chronos (M1..M20)'!$I820," ")</f>
        <v> </v>
      </c>
      <c r="BF15" s="316" t="n">
        <f aca="false">IF('Chronos (M1..M20)'!$J820&lt;&gt;"",'Chronos (M1..M20)'!$J820,0)</f>
        <v>0</v>
      </c>
      <c r="BG15" s="317" t="n">
        <f aca="false">IF($B15&lt;&gt;"",IF(BE15&lt;&gt;" ",(INDEX(BD$9:BE$12,MATCH(BD15,BD$9:BD$12),2)/BE15)*1000,0),"")</f>
        <v>0</v>
      </c>
      <c r="BH15" s="318" t="str">
        <f aca="false">IF(BE$9&lt;&gt;"",IF($B15&lt;&gt;"",BG15-BF15,""),"")</f>
        <v/>
      </c>
      <c r="BI15" s="314" t="n">
        <f aca="false">IF($B15&lt;&gt;"",'Chronos (M1..M20)'!$H921,"")</f>
        <v>1</v>
      </c>
      <c r="BJ15" s="315" t="str">
        <f aca="false">IF('Chronos (M1..M20)'!$I921&lt;&gt;"",'Chronos (M1..M20)'!$I921," ")</f>
        <v> </v>
      </c>
      <c r="BK15" s="316" t="n">
        <f aca="false">IF('Chronos (M1..M20)'!$J921&lt;&gt;"",'Chronos (M1..M20)'!$J921,0)</f>
        <v>0</v>
      </c>
      <c r="BL15" s="317" t="n">
        <f aca="false">IF($B15&lt;&gt;"",IF(BJ15&lt;&gt;" ",(INDEX(BI$9:BJ$12,MATCH(BI15,BI$9:BI$12),2)/BJ15)*1000,0),"")</f>
        <v>0</v>
      </c>
      <c r="BM15" s="318" t="str">
        <f aca="false">IF(BJ$9&lt;&gt;"",IF($B15&lt;&gt;"",BL15-BK15,""),"")</f>
        <v/>
      </c>
      <c r="BN15" s="313" t="str">
        <f aca="false">IF($B15&lt;&gt;"",$B15,"")</f>
        <v>Herve DALL AVA</v>
      </c>
      <c r="BO15" s="314" t="n">
        <f aca="false">IF($B15&lt;&gt;"",'Chronos (M1..M20)'!$H1022,"")</f>
        <v>1</v>
      </c>
      <c r="BP15" s="315" t="str">
        <f aca="false">IF('Chronos (M1..M20)'!$I1022&lt;&gt;"",'Chronos (M1..M20)'!$I1022," ")</f>
        <v> </v>
      </c>
      <c r="BQ15" s="316" t="n">
        <f aca="false">IF('Chronos (M1..M20)'!$J1022&lt;&gt;"",'Chronos (M1..M20)'!$J1022,0)</f>
        <v>0</v>
      </c>
      <c r="BR15" s="317" t="n">
        <f aca="false">IF($B15&lt;&gt;"",IF(BP15&lt;&gt;" ",(INDEX(BO$9:BP$12,MATCH(BO15,BO$9:BO$12),2)/BP15)*1000,0),"")</f>
        <v>0</v>
      </c>
      <c r="BS15" s="318" t="str">
        <f aca="false">IF(BP$9&lt;&gt;"",IF($B15&lt;&gt;"",BR15-BQ15,""),"")</f>
        <v/>
      </c>
      <c r="BT15" s="314" t="n">
        <f aca="false">IF($B15&lt;&gt;"",'Chronos (M1..M20)'!$H1123,"")</f>
        <v>1</v>
      </c>
      <c r="BU15" s="315" t="str">
        <f aca="false">IF('Chronos (M1..M20)'!$I1123&lt;&gt;"",'Chronos (M1..M20)'!$I1123," ")</f>
        <v> </v>
      </c>
      <c r="BV15" s="316" t="n">
        <f aca="false">IF('Chronos (M1..M20)'!$J1123&lt;&gt;"",'Chronos (M1..M20)'!$J1123,0)</f>
        <v>0</v>
      </c>
      <c r="BW15" s="317" t="n">
        <f aca="false">IF($B15&lt;&gt;"",IF(BU15&lt;&gt;" ",(INDEX(BT$9:BU$12,MATCH(BT15,BT$9:BT$12),2)/BU15)*1000,0),"")</f>
        <v>0</v>
      </c>
      <c r="BX15" s="318" t="str">
        <f aca="false">IF(BU$9&lt;&gt;"",IF($B15&lt;&gt;"",BW15-BV15,""),"")</f>
        <v/>
      </c>
      <c r="BY15" s="313" t="str">
        <f aca="false">IF($B15&lt;&gt;"",$B15,"")</f>
        <v>Herve DALL AVA</v>
      </c>
      <c r="BZ15" s="314" t="n">
        <f aca="false">IF($B15&lt;&gt;"",'Chronos (M1..M20)'!$H1224,"")</f>
        <v>1</v>
      </c>
      <c r="CA15" s="315" t="str">
        <f aca="false">IF('Chronos (M1..M20)'!$I1224&lt;&gt;"",'Chronos (M1..M20)'!$I1224," ")</f>
        <v> </v>
      </c>
      <c r="CB15" s="316" t="n">
        <f aca="false">IF('Chronos (M1..M20)'!$J1224&lt;&gt;"",'Chronos (M1..M20)'!$J1224,0)</f>
        <v>0</v>
      </c>
      <c r="CC15" s="317" t="n">
        <f aca="false">IF($B15&lt;&gt;"",IF(CA15&lt;&gt;" ",(INDEX(BZ$9:CA$12,MATCH(BZ15,BZ$9:BZ$12),2)/CA15)*1000,0),"")</f>
        <v>0</v>
      </c>
      <c r="CD15" s="318" t="str">
        <f aca="false">IF(CA$9&lt;&gt;"",IF($B15&lt;&gt;"",CC15-CB15,""),"")</f>
        <v/>
      </c>
      <c r="CE15" s="314" t="n">
        <f aca="false">IF($B15&lt;&gt;"",'Chronos (M1..M20)'!$H1325,"")</f>
        <v>1</v>
      </c>
      <c r="CF15" s="315" t="str">
        <f aca="false">IF('Chronos (M1..M20)'!$I1325&lt;&gt;"",'Chronos (M1..M20)'!$I1325," ")</f>
        <v> </v>
      </c>
      <c r="CG15" s="316" t="n">
        <f aca="false">IF('Chronos (M1..M20)'!$J1325&lt;&gt;"",'Chronos (M1..M20)'!$J1325,0)</f>
        <v>0</v>
      </c>
      <c r="CH15" s="317" t="n">
        <f aca="false">IF($B15&lt;&gt;"",IF(CF15&lt;&gt;" ",(INDEX(CE$9:CF$12,MATCH(CE15,CE$9:CE$12),2)/CF15)*1000,0),"")</f>
        <v>0</v>
      </c>
      <c r="CI15" s="318" t="str">
        <f aca="false">IF(CF$9&lt;&gt;"",IF($B15&lt;&gt;"",CH15-CG15,""),"")</f>
        <v/>
      </c>
      <c r="CJ15" s="313" t="str">
        <f aca="false">IF($B15&lt;&gt;"",$B15,"")</f>
        <v>Herve DALL AVA</v>
      </c>
      <c r="CK15" s="314" t="n">
        <f aca="false">IF($B15&lt;&gt;"",'Chronos (M1..M20)'!$H1426,"")</f>
        <v>1</v>
      </c>
      <c r="CL15" s="315" t="str">
        <f aca="false">IF('Chronos (M1..M20)'!$I1426&lt;&gt;"",'Chronos (M1..M20)'!$I1426," ")</f>
        <v> </v>
      </c>
      <c r="CM15" s="316" t="n">
        <f aca="false">IF('Chronos (M1..M20)'!$J1426&lt;&gt;"",'Chronos (M1..M20)'!$J1426,0)</f>
        <v>0</v>
      </c>
      <c r="CN15" s="317" t="n">
        <f aca="false">IF($B15&lt;&gt;"",IF(CL15&lt;&gt;" ",(INDEX(CK$9:CL$12,MATCH(CK15,CK$9:CK$12),2)/CL15)*1000,0),"")</f>
        <v>0</v>
      </c>
      <c r="CO15" s="318" t="str">
        <f aca="false">IF(CL$9&lt;&gt;"",IF($B15&lt;&gt;"",CN15-CM15,""),"")</f>
        <v/>
      </c>
      <c r="CP15" s="314" t="n">
        <f aca="false">IF($B15&lt;&gt;"",'Chronos (M1..M20)'!$H1527,"")</f>
        <v>1</v>
      </c>
      <c r="CQ15" s="315" t="str">
        <f aca="false">IF('Chronos (M1..M20)'!$I1527&lt;&gt;"",'Chronos (M1..M20)'!$I1527," ")</f>
        <v> </v>
      </c>
      <c r="CR15" s="316" t="n">
        <f aca="false">IF('Chronos (M1..M20)'!$J1527&lt;&gt;"",'Chronos (M1..M20)'!$J1527,0)</f>
        <v>0</v>
      </c>
      <c r="CS15" s="317" t="n">
        <f aca="false">IF($B15&lt;&gt;"",IF(CQ15&lt;&gt;" ",(INDEX(CP$9:CQ$12,MATCH(CP15,CP$9:CP$12),2)/CQ15)*1000,0),"")</f>
        <v>0</v>
      </c>
      <c r="CT15" s="318" t="str">
        <f aca="false">IF(CQ$9&lt;&gt;"",IF($B15&lt;&gt;"",CS15-CR15,""),"")</f>
        <v/>
      </c>
      <c r="CU15" s="313" t="str">
        <f aca="false">IF($B15&lt;&gt;"",$B15,"")</f>
        <v>Herve DALL AVA</v>
      </c>
      <c r="CV15" s="314" t="n">
        <f aca="false">IF($B15&lt;&gt;"",'Chronos (M1..M20)'!$H1628,"")</f>
        <v>1</v>
      </c>
      <c r="CW15" s="315" t="str">
        <f aca="false">IF('Chronos (M1..M20)'!$I1628&lt;&gt;"",'Chronos (M1..M20)'!$I1628," ")</f>
        <v> </v>
      </c>
      <c r="CX15" s="316" t="n">
        <f aca="false">IF('Chronos (M1..M20)'!$J1628&lt;&gt;"",'Chronos (M1..M20)'!$J1628,0)</f>
        <v>0</v>
      </c>
      <c r="CY15" s="317" t="n">
        <f aca="false">IF($B15&lt;&gt;"",IF(CW15&lt;&gt;" ",(INDEX(CV$9:CW$12,MATCH(CV15,CV$9:CV$12),2)/CW15)*1000,0),"")</f>
        <v>0</v>
      </c>
      <c r="CZ15" s="318" t="str">
        <f aca="false">IF(CW$9&lt;&gt;"",IF($B15&lt;&gt;"",CY15-CX15,""),"")</f>
        <v/>
      </c>
      <c r="DA15" s="314" t="n">
        <f aca="false">IF($B15&lt;&gt;"",'Chronos (M1..M20)'!$H1729,"")</f>
        <v>1</v>
      </c>
      <c r="DB15" s="315" t="str">
        <f aca="false">IF('Chronos (M1..M20)'!$I1729&lt;&gt;"",'Chronos (M1..M20)'!$I1729," ")</f>
        <v> </v>
      </c>
      <c r="DC15" s="316" t="n">
        <f aca="false">IF('Chronos (M1..M20)'!$J1729&lt;&gt;"",'Chronos (M1..M20)'!$J1729,0)</f>
        <v>0</v>
      </c>
      <c r="DD15" s="317" t="n">
        <f aca="false">IF($B15&lt;&gt;"",IF(DB15&lt;&gt;" ",(INDEX(DA$9:DB$12,MATCH(DA15,DA$9:DA$12),2)/DB15)*1000,0),"")</f>
        <v>0</v>
      </c>
      <c r="DE15" s="318" t="str">
        <f aca="false">IF(DB$9&lt;&gt;"",IF($B15&lt;&gt;"",DD15-DC15,""),"")</f>
        <v/>
      </c>
      <c r="DF15" s="313" t="str">
        <f aca="false">IF($B15&lt;&gt;"",$B15,"")</f>
        <v>Herve DALL AVA</v>
      </c>
      <c r="DG15" s="314" t="n">
        <f aca="false">IF($B15&lt;&gt;"",'Chronos (M1..M20)'!$H1830,"")</f>
        <v>1</v>
      </c>
      <c r="DH15" s="315" t="str">
        <f aca="false">IF('Chronos (M1..M20)'!$I1830&lt;&gt;"",'Chronos (M1..M20)'!$I1830," ")</f>
        <v> </v>
      </c>
      <c r="DI15" s="316" t="n">
        <f aca="false">IF('Chronos (M1..M20)'!$J1830&lt;&gt;"",'Chronos (M1..M20)'!$J1830,0)</f>
        <v>0</v>
      </c>
      <c r="DJ15" s="317" t="n">
        <f aca="false">IF($B15&lt;&gt;"",IF(DH15&lt;&gt;" ",(INDEX(DG$9:DH$12,MATCH(DG15,DG$9:DG$12),2)/DH15)*1000,0),"")</f>
        <v>0</v>
      </c>
      <c r="DK15" s="318" t="str">
        <f aca="false">IF(DH$9&lt;&gt;"",IF($B15&lt;&gt;"",DJ15-DI15,""),"")</f>
        <v/>
      </c>
      <c r="DL15" s="314" t="n">
        <f aca="false">IF($B15&lt;&gt;"",'Chronos (M1..M20)'!$H1931,"")</f>
        <v>1</v>
      </c>
      <c r="DM15" s="315" t="str">
        <f aca="false">IF('Chronos (M1..M20)'!$I1931&lt;&gt;"",'Chronos (M1..M20)'!$I1931," ")</f>
        <v> </v>
      </c>
      <c r="DN15" s="316" t="n">
        <f aca="false">IF('Chronos (M1..M20)'!$J1931&lt;&gt;"",'Chronos (M1..M20)'!$J1931,0)</f>
        <v>0</v>
      </c>
      <c r="DO15" s="317" t="n">
        <f aca="false">IF($B15&lt;&gt;"",IF(DM15&lt;&gt;" ",(INDEX(DL$9:DM$12,MATCH(DL15,DL$9:DL$12),2)/DM15)*1000,0),"")</f>
        <v>0</v>
      </c>
      <c r="DP15" s="318" t="str">
        <f aca="false">IF(DM$9&lt;&gt;"",IF($B15&lt;&gt;"",DO15-DN15,""),"")</f>
        <v/>
      </c>
      <c r="DQ15" s="0"/>
      <c r="DR15" s="319" t="n">
        <f aca="false">SUM(O15,T15,Z15)</f>
        <v>2472.81262625513</v>
      </c>
      <c r="DS15" s="319" t="n">
        <f aca="false">SUM(DR15,AE15,AK15,AP15,AV15,BA15,BG15,BL15,BR15,BW15,CC15,CH15,CN15,CS15,CY15,DD15,DJ15,DO15)</f>
        <v>5771.694020207</v>
      </c>
      <c r="DT15" s="319" t="n">
        <f aca="false">SUM(N15,S15,Y15,AD15,AJ15,AO15,AU15,AZ15,BF15,BK15,BQ15,BV15,CB15,CG15,CM15,CR15,CX15,DC15,DI15,DN15)</f>
        <v>0</v>
      </c>
      <c r="DU15" s="319" t="n">
        <f aca="false">SMALL($DZ15:$ES15,1)</f>
        <v>721.213221939702</v>
      </c>
      <c r="DV15" s="319" t="n">
        <f aca="false">SMALL($DZ15:$ES15,2)</f>
        <v>725.068979109184</v>
      </c>
      <c r="DW15" s="319" t="n">
        <f aca="false">SMALL($DZ15:$ES15,3)</f>
        <v>737.240075614367</v>
      </c>
      <c r="DX15" s="319" t="n">
        <f aca="false">SMALL($DZ15:$ES15,3)</f>
        <v>737.240075614367</v>
      </c>
      <c r="DY15" s="0"/>
      <c r="DZ15" s="321" t="n">
        <f aca="false">IF($EC$1&lt;&gt;"",O15," ")</f>
        <v>869.512195121951</v>
      </c>
      <c r="EA15" s="321" t="n">
        <f aca="false">IF($EC$2&lt;&gt;"",T15," ")</f>
        <v>866.060355518809</v>
      </c>
      <c r="EB15" s="321" t="n">
        <f aca="false">IF($EC$3&lt;&gt;"",Z15," ")</f>
        <v>737.240075614367</v>
      </c>
      <c r="EC15" s="321" t="n">
        <f aca="false">IF($EC$4&lt;&gt;"",AE15," ")</f>
        <v>725.068979109184</v>
      </c>
      <c r="ED15" s="321" t="n">
        <f aca="false">IF($EC$5&lt;&gt;"",AK15," ")</f>
        <v>984.274080314518</v>
      </c>
      <c r="EE15" s="321" t="n">
        <f aca="false">IF($EC$6&lt;&gt;"",AP15," ")</f>
        <v>721.213221939702</v>
      </c>
      <c r="EF15" s="321" t="n">
        <f aca="false">IF($EC$7&lt;&gt;"",AV15," ")</f>
        <v>868.325112588462</v>
      </c>
      <c r="EG15" s="321" t="str">
        <f aca="false">IF($EC$8&lt;&gt;"",BA15," ")</f>
        <v> </v>
      </c>
      <c r="EH15" s="321" t="str">
        <f aca="false">IF($EC$9&lt;&gt;"",BG15," ")</f>
        <v> </v>
      </c>
      <c r="EI15" s="321" t="str">
        <f aca="false">IF($EC$10&lt;&gt;"",BL15," ")</f>
        <v> </v>
      </c>
      <c r="EJ15" s="321" t="str">
        <f aca="false">IF($EE$1&lt;&gt;"",BR15," ")</f>
        <v> </v>
      </c>
      <c r="EK15" s="321" t="str">
        <f aca="false">IF($EE$2&lt;&gt;"",BW15," ")</f>
        <v> </v>
      </c>
      <c r="EL15" s="321" t="str">
        <f aca="false">IF($EE$3&lt;&gt;"",CC15," ")</f>
        <v> </v>
      </c>
      <c r="EM15" s="321" t="str">
        <f aca="false">IF($EE$4&lt;&gt;"",CH15," ")</f>
        <v> </v>
      </c>
      <c r="EN15" s="321" t="str">
        <f aca="false">IF($EE$5&lt;&gt;"",CN15," ")</f>
        <v> </v>
      </c>
      <c r="EO15" s="321" t="str">
        <f aca="false">IF($EE$6&lt;&gt;"",CS15," ")</f>
        <v> </v>
      </c>
      <c r="EP15" s="321" t="str">
        <f aca="false">IF($EE$7&lt;&gt;"",CY15," ")</f>
        <v> </v>
      </c>
      <c r="EQ15" s="321" t="str">
        <f aca="false">IF($EE$8&lt;&gt;"",DD15," ")</f>
        <v> </v>
      </c>
      <c r="ER15" s="321" t="str">
        <f aca="false">IF($EE$9&lt;&gt;"",DJ15," ")</f>
        <v> </v>
      </c>
      <c r="ES15" s="321" t="str">
        <f aca="false">IF($EE$10&lt;&gt;"",DO15," ")</f>
        <v> </v>
      </c>
      <c r="ET15" s="322" t="n">
        <f aca="false">SMALL(DZ15:EC15,1)</f>
        <v>725.068979109184</v>
      </c>
      <c r="EU15" s="323" t="n">
        <f aca="false">SMALL(DZ15:ED15,1)</f>
        <v>725.068979109184</v>
      </c>
      <c r="EV15" s="323" t="n">
        <f aca="false">SMALL(DZ15:EE15,1)</f>
        <v>721.213221939702</v>
      </c>
      <c r="EW15" s="323" t="n">
        <f aca="false">SMALL(DZ15:EF15,1)</f>
        <v>721.213221939702</v>
      </c>
      <c r="EX15" s="323" t="n">
        <f aca="false">SMALL(DZ15:EG15,1)</f>
        <v>721.213221939702</v>
      </c>
      <c r="EY15" s="323" t="n">
        <f aca="false">SMALL(DZ15:EH15,1)</f>
        <v>721.213221939702</v>
      </c>
      <c r="EZ15" s="323" t="n">
        <f aca="false">SMALL(DZ15:EI15,1)</f>
        <v>721.213221939702</v>
      </c>
      <c r="FA15" s="323" t="n">
        <f aca="false">SMALL(DZ15:EJ15,1)</f>
        <v>721.213221939702</v>
      </c>
      <c r="FB15" s="323" t="n">
        <f aca="false">SMALL(DZ15:EK15,1)</f>
        <v>721.213221939702</v>
      </c>
      <c r="FC15" s="323" t="n">
        <f aca="false">SMALL(DZ15:EL15,1)</f>
        <v>721.213221939702</v>
      </c>
      <c r="FD15" s="323" t="n">
        <f aca="false">SMALL(DZ15:EM15,1)</f>
        <v>721.213221939702</v>
      </c>
      <c r="FE15" s="323" t="n">
        <f aca="false">SMALL(DZ15:EN15,1)</f>
        <v>721.213221939702</v>
      </c>
      <c r="FF15" s="323" t="n">
        <f aca="false">SMALL(DZ15:EO15,1)</f>
        <v>721.213221939702</v>
      </c>
      <c r="FG15" s="323" t="n">
        <f aca="false">SMALL(DZ15:EP15,1)</f>
        <v>721.213221939702</v>
      </c>
      <c r="FH15" s="323" t="n">
        <f aca="false">SMALL(DZ15:EQ15,1)</f>
        <v>721.213221939702</v>
      </c>
      <c r="FI15" s="323" t="n">
        <f aca="false">SMALL(DZ15:ER15,1)</f>
        <v>721.213221939702</v>
      </c>
      <c r="FJ15" s="324" t="n">
        <f aca="false">SMALL(DZ15:ES15,1)</f>
        <v>721.213221939702</v>
      </c>
      <c r="FK15" s="322" t="n">
        <f aca="false">SMALL(DZ15:EN15,2)</f>
        <v>725.068979109184</v>
      </c>
      <c r="FL15" s="323" t="n">
        <f aca="false">SMALL(DZ15:EO15,2)</f>
        <v>725.068979109184</v>
      </c>
      <c r="FM15" s="323" t="n">
        <f aca="false">SMALL(DZ15:EP15,2)</f>
        <v>725.068979109184</v>
      </c>
      <c r="FN15" s="323" t="n">
        <f aca="false">SMALL(DZ15:EQ15,2)</f>
        <v>725.068979109184</v>
      </c>
      <c r="FO15" s="323" t="n">
        <f aca="false">SMALL(DZ15:ER15,2)</f>
        <v>725.068979109184</v>
      </c>
      <c r="FP15" s="324" t="n">
        <f aca="false">SMALL(DZ15:ES15,2)</f>
        <v>725.068979109184</v>
      </c>
      <c r="FQ15" s="0"/>
      <c r="FR15" s="328" t="n">
        <f aca="false">IF($B15&lt;&gt;"",IF($EB$1&gt;=FR$13,$P15,""),"")</f>
        <v>869.512195121951</v>
      </c>
      <c r="FS15" s="329" t="n">
        <f aca="false">IF($B15&lt;&gt;"",IF($EB$1&gt;=FS$13,$P15+$U15,""),"")</f>
        <v>1735.57255064076</v>
      </c>
      <c r="FT15" s="329" t="n">
        <f aca="false">IF($B15&lt;&gt;"",IF($EB$1&gt;=FT$13,$P15+$U15+$AA15,""),"")</f>
        <v>2472.81262625513</v>
      </c>
      <c r="FU15" s="329" t="n">
        <f aca="false">IF($B15&lt;&gt;"",IF($EB$1&gt;=FU$13,$P15+$U15+$AA15+$AF15-ET15,""),"")</f>
        <v>2472.81262625513</v>
      </c>
      <c r="FV15" s="329" t="n">
        <f aca="false">IF($B15&lt;&gt;"",IF($EB$1&gt;=FV$13,$P15+$U15+$AA15+$AF15+$AL15-EU15,""),"")</f>
        <v>3457.08670656965</v>
      </c>
      <c r="FW15" s="329" t="n">
        <f aca="false">IF($B15&lt;&gt;"",IF($EB$1&gt;=FW$13,$P15+$U15+$AA15+$AF15+$AL15+$AQ15-EV15,""),"")</f>
        <v>4182.15568567883</v>
      </c>
      <c r="FX15" s="329" t="n">
        <f aca="false">IF($B15&lt;&gt;"",IF($EB$1&gt;=FX$13,$P15+$U15+$AA15+$AF15+$AL15+$AQ15+$AW15-EW15,""),"")</f>
        <v>5050.48079826729</v>
      </c>
      <c r="FY15" s="329" t="str">
        <f aca="false">IF($B15&lt;&gt;"",IF($EB$1&gt;=FY$13,$P15+$U15+$AA15+$AF15+$AL15+$AQ15+$AW15+$BB15-EX15,""),"")</f>
        <v/>
      </c>
      <c r="FZ15" s="329" t="str">
        <f aca="false">IF($B15&lt;&gt;"",IF($EB$1&gt;=FZ$13,$P15+$U15+$AA15+$AF15+$AL15+$AQ15+$AW15+$BB15+$BH15-EY15,""),"")</f>
        <v/>
      </c>
      <c r="GA15" s="329" t="str">
        <f aca="false">IF($B15&lt;&gt;"",IF($EB$1&gt;=GA$13,$P15+$U15+$AA15+$AF15+$AL15+$AQ15+$AW15+$BB15+$BH15+$BM15-EZ15,""),"")</f>
        <v/>
      </c>
      <c r="GB15" s="329" t="str">
        <f aca="false">IF($B15&lt;&gt;"",IF($EB$1&gt;=GB$13,$P15+$U15+$AA15+$AF15+$AL15+$AQ15+$AW15+$BB15+$BH15+$BM15+$BS15-FA15,""),"")</f>
        <v/>
      </c>
      <c r="GC15" s="329" t="str">
        <f aca="false">IF($B15&lt;&gt;"",IF($EB$1&gt;=GC$13,$P15+$U15+$AA15+$AF15+$AL15+$AQ15+$AW15+$BB15+$BH15+$BM15+$BS15+$BX15-FB15,""),"")</f>
        <v/>
      </c>
      <c r="GD15" s="329" t="str">
        <f aca="false">IF($B15&lt;&gt;"",IF($EB$1&gt;=GD$13,$P15+$U15+$AA15+$AF15+$AL15+$AQ15+$AW15+$BB15+$BH15+$BM15+$BS15+$BX15+$CD15-FC15,""),"")</f>
        <v/>
      </c>
      <c r="GE15" s="329" t="str">
        <f aca="false">IF($B15&lt;&gt;"",IF($EB$1&gt;=GE$13,$P15+$U15+$AA15+$AF15+$AL15+$AQ15+$AW15+$BB15+$BH15+$BM15+$BS15+$BX15+$CD15+$CI15-FD15,""),"")</f>
        <v/>
      </c>
      <c r="GF15" s="329" t="str">
        <f aca="false">IF($B15&lt;&gt;"",IF($EB$1&gt;=GF$13,$P15+$U15+$AA15+$AF15+$AL15+$AQ15+$AW15+$BB15+$BH15+$BM15+$BS15+$BX15+$CD15+$CI15+$CO15-FE15-FK15,""),"")</f>
        <v/>
      </c>
      <c r="GG15" s="329" t="str">
        <f aca="false">IF($B15&lt;&gt;"",IF($EB$1&gt;=GG$13,$P15+$U15+$AA15+$AF15+$AL15+$AQ15+$AW15+$BB15+$BH15+$BM15+$BS15+$BX15+$CD15+$CI15+$CO15+$CT15-FF15-FL15,""),"")</f>
        <v/>
      </c>
      <c r="GH15" s="329" t="str">
        <f aca="false">IF($B15&lt;&gt;"",IF($EB$1&gt;=GH$13,$P15+$U15+$AA15+$AF15+$AL15+$AQ15+$AW15+$BB15+$BH15+$BM15+$BS15+$BX15+$CD15+$CI15+$CO15+$CT15+$CZ15-FG15-FM15,""),"")</f>
        <v/>
      </c>
      <c r="GI15" s="329" t="str">
        <f aca="false">IF($B15&lt;&gt;"",IF($EB$1&gt;=GI$13,$P15+$U15+$AA15+$AF15+$AL15+$AQ15+$AW15+$BB15+$BH15+$BM15+$BS15+$BX15+$CD15+$CI15+$CO15+$CT15+$CZ15+$DE15-FH15-FN15,""),"")</f>
        <v/>
      </c>
      <c r="GJ15" s="329" t="str">
        <f aca="false">IF($B15&lt;&gt;"",IF($EB$1&gt;=GJ$13,$P15+$U15+$AA15+$AF15+$AL15+$AQ15+$AW15+$BB15+$BH15+$BM15+$BS15+$BX15+$CD15+$CI15+$CO15+$CT15+$CZ15+$DE15+$DK15-FI15-FO15,""),"")</f>
        <v/>
      </c>
      <c r="GK15" s="330" t="str">
        <f aca="false">IF($B15&lt;&gt;"",IF($EB$1&gt;=GK$13,$P15+$U15+$AA15+$AF15+$AL15+$AQ15+$AW15+$BB15+$BH15+$BM15+$BS15+$BX15+$CD15+$CI15+$CO15+$CT15+$CZ15+$DE15+$DK15+$DP15-FJ15-FP15,""),"")</f>
        <v/>
      </c>
      <c r="GL15" s="0"/>
      <c r="GM15" s="328" t="n">
        <f aca="false">IF($B15&lt;&gt;"",IF($EB$1&gt;=GM$13,RANK(FR15,FR$14:FR$113,0),""),"")</f>
        <v>9</v>
      </c>
      <c r="GN15" s="329" t="n">
        <f aca="false">IF($B15&lt;&gt;"",IF($EB$1&gt;=GN$13,RANK(FS15,FS$14:FS$113,0),""),"")</f>
        <v>7</v>
      </c>
      <c r="GO15" s="329" t="n">
        <f aca="false">IF($B15&lt;&gt;"",IF($EB$1&gt;=GO$13,RANK(FT15,FT$14:FT$113,0),""),"")</f>
        <v>12</v>
      </c>
      <c r="GP15" s="329" t="n">
        <f aca="false">IF($B15&lt;&gt;"",IF($EB$1&gt;=GP$13,RANK(FU15,FU$14:FU$113,0),""),"")</f>
        <v>13</v>
      </c>
      <c r="GQ15" s="329" t="n">
        <f aca="false">IF($B15&lt;&gt;"",IF($EB$1&gt;=GQ$13,RANK(FV15,FV$14:FV$113,0),""),"")</f>
        <v>3</v>
      </c>
      <c r="GR15" s="329" t="n">
        <f aca="false">IF($B15&lt;&gt;"",IF($EB$1&gt;=GR$13,RANK(FW15,FW$14:FW$113,0),""),"")</f>
        <v>10</v>
      </c>
      <c r="GS15" s="329" t="n">
        <f aca="false">IF($B15&lt;&gt;"",IF($EB$1&gt;=GS$13,RANK(FX15,FX$14:FX$113,0),""),"")</f>
        <v>8</v>
      </c>
      <c r="GT15" s="329" t="str">
        <f aca="false">IF($B15&lt;&gt;"",IF($EB$1&gt;=GT$13,RANK(FY15,FY$14:FY$113,0),""),"")</f>
        <v/>
      </c>
      <c r="GU15" s="329" t="str">
        <f aca="false">IF($B15&lt;&gt;"",IF($EB$1&gt;=GU$13,RANK(FZ15,FZ$14:FZ$113,0),""),"")</f>
        <v/>
      </c>
      <c r="GV15" s="329" t="str">
        <f aca="false">IF($B15&lt;&gt;"",IF($EB$1&gt;=GV$13,RANK(GA15,GA$14:GA$113,0),""),"")</f>
        <v/>
      </c>
      <c r="GW15" s="329" t="str">
        <f aca="false">IF($B15&lt;&gt;"",IF($EB$1&gt;=GW$13,RANK(GB15,GB$14:GB$113,0),""),"")</f>
        <v/>
      </c>
      <c r="GX15" s="329" t="str">
        <f aca="false">IF($B15&lt;&gt;"",IF($EB$1&gt;=GX$13,RANK(GC15,GC$14:GC$113,0),""),"")</f>
        <v/>
      </c>
      <c r="GY15" s="329" t="str">
        <f aca="false">IF($B15&lt;&gt;"",IF($EB$1&gt;=GY$13,RANK(GD15,GD$14:GD$113,0),""),"")</f>
        <v/>
      </c>
      <c r="GZ15" s="329" t="str">
        <f aca="false">IF($B15&lt;&gt;"",IF($EB$1&gt;=GZ$13,RANK(GE15,GE$14:GE$113,0),""),"")</f>
        <v/>
      </c>
      <c r="HA15" s="329" t="str">
        <f aca="false">IF($B15&lt;&gt;"",IF($EB$1&gt;=HA$13,RANK(GF15,GF$14:GF$113,0),""),"")</f>
        <v/>
      </c>
      <c r="HB15" s="329" t="str">
        <f aca="false">IF($B15&lt;&gt;"",IF($EB$1&gt;=HB$13,RANK(GG15,GG$14:GG$113,0),""),"")</f>
        <v/>
      </c>
      <c r="HC15" s="329" t="str">
        <f aca="false">IF($B15&lt;&gt;"",IF($EB$1&gt;=HC$13,RANK(GH15,GH$14:GH$113,0),""),"")</f>
        <v/>
      </c>
      <c r="HD15" s="329" t="str">
        <f aca="false">IF($B15&lt;&gt;"",IF($EB$1&gt;=HD$13,RANK(GI15,GI$14:GI$113,0),""),"")</f>
        <v/>
      </c>
      <c r="HE15" s="329" t="str">
        <f aca="false">IF($B15&lt;&gt;"",IF($EB$1&gt;=HE$13,RANK(GJ15,GJ$14:GJ$113,0),""),"")</f>
        <v/>
      </c>
      <c r="HF15" s="330" t="str">
        <f aca="false">IF($B15&lt;&gt;"",IF($EB$1&gt;=HF$13,RANK(GK15,GK$14:GK$113,0),""),"")</f>
        <v/>
      </c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3" hidden="false" customHeight="false" outlineLevel="0" collapsed="false">
      <c r="A16" s="308" t="n">
        <f aca="false">IF(B16&lt;&gt;"",RANK(I16,I$14:I$113,0),"")</f>
        <v>15</v>
      </c>
      <c r="B16" s="309" t="str">
        <f aca="false">IF('Chronos (M1..M20)'!B13&lt;&gt;"",'Chronos (M1..M20)'!B13,"")</f>
        <v>Jean Luc FOUCHER</v>
      </c>
      <c r="C16" s="310" t="n">
        <f aca="false">IF(B16&lt;&gt;"",'Chronos (M1..M20)'!C13,"")</f>
        <v>3</v>
      </c>
      <c r="D16" s="215" t="n">
        <f aca="false">IF(B16&lt;&gt;"",Pilotes!P13,"")</f>
        <v>0</v>
      </c>
      <c r="E16" s="310"/>
      <c r="F16" s="310" t="n">
        <f aca="false">IF(B16&lt;&gt;"",Pilotes!F13,"")</f>
        <v>0</v>
      </c>
      <c r="G16" s="310" t="n">
        <f aca="false">IF(C16&lt;&gt;"",Pilotes!E13,"")</f>
        <v>0</v>
      </c>
      <c r="H16" s="310" t="str">
        <f aca="false">IF(D16&lt;&gt;"",'Chronos (M1..M20)'!D13,"")</f>
        <v>2.4GHz</v>
      </c>
      <c r="I16" s="311" t="n">
        <f aca="false">IF(B16&lt;&gt;"",IF($EB$1&lt;4,DR16-DT16,IF($EB$1&lt;15,DS16-DU16-DT16,DS16-DU16-DV16-DT16)),0)</f>
        <v>4917.59269688225</v>
      </c>
      <c r="J16" s="312" t="n">
        <f aca="false">IF(B16&lt;&gt;"",IF(I16,(I16/MAXA(I$14:I$113))*1000,0),"")</f>
        <v>888.79153238573</v>
      </c>
      <c r="K16" s="313" t="str">
        <f aca="false">IF($B16&lt;&gt;"",$B16,"")</f>
        <v>Jean Luc FOUCHER</v>
      </c>
      <c r="L16" s="314" t="n">
        <f aca="false">IF($B16&lt;&gt;"",'Chronos (M1..M20)'!$H13,"")</f>
        <v>1</v>
      </c>
      <c r="M16" s="315" t="n">
        <f aca="false">IF('Chronos (M1..M20)'!$I13&lt;&gt;"",'Chronos (M1..M20)'!$I13," ")</f>
        <v>50.31</v>
      </c>
      <c r="N16" s="316" t="n">
        <f aca="false">IF('Chronos (M1..M20)'!$J13&lt;&gt;"",'Chronos (M1..M20)'!$J13,0)</f>
        <v>0</v>
      </c>
      <c r="O16" s="317" t="n">
        <f aca="false">IF($B16&lt;&gt;"",IF(M16&lt;&gt;" ",(INDEX(L$9:M$12,MATCH(L16,L$9:L$12),2)/M16)*1000,0),"")</f>
        <v>850.327966607036</v>
      </c>
      <c r="P16" s="318" t="n">
        <f aca="false">IF(M$9&lt;&gt;"",IF($B16&lt;&gt;"",O16-N16,""),"")</f>
        <v>850.327966607036</v>
      </c>
      <c r="Q16" s="314" t="n">
        <f aca="false">IF($B16&lt;&gt;"",'Chronos (M1..M20)'!$H114,"")</f>
        <v>1</v>
      </c>
      <c r="R16" s="315" t="n">
        <f aca="false">IF('Chronos (M1..M20)'!$I114&lt;&gt;"",'Chronos (M1..M20)'!$I114," ")</f>
        <v>51.16</v>
      </c>
      <c r="S16" s="316" t="n">
        <f aca="false">IF('Chronos (M1..M20)'!$J114&lt;&gt;"",'Chronos (M1..M20)'!$J114,0)</f>
        <v>0</v>
      </c>
      <c r="T16" s="317" t="n">
        <f aca="false">IF($B16&lt;&gt;"",IF(R16&lt;&gt;" ",(INDEX(Q$9:R$12,MATCH(Q16,Q$9:Q$12),2)/R16)*1000,0),"")</f>
        <v>818.999218139171</v>
      </c>
      <c r="U16" s="318" t="n">
        <f aca="false">IF(R$9&lt;&gt;"",IF($B16&lt;&gt;"",T16-S16,""),"")</f>
        <v>818.999218139171</v>
      </c>
      <c r="V16" s="313" t="str">
        <f aca="false">IF($B16&lt;&gt;"",$B16,"")</f>
        <v>Jean Luc FOUCHER</v>
      </c>
      <c r="W16" s="314" t="n">
        <f aca="false">IF($B16&lt;&gt;"",'Chronos (M1..M20)'!$H215,"")</f>
        <v>1</v>
      </c>
      <c r="X16" s="315" t="n">
        <f aca="false">IF('Chronos (M1..M20)'!$I215&lt;&gt;"",'Chronos (M1..M20)'!$I215," ")</f>
        <v>56.88</v>
      </c>
      <c r="Y16" s="316" t="n">
        <f aca="false">IF('Chronos (M1..M20)'!$J215&lt;&gt;"",'Chronos (M1..M20)'!$J215,0)</f>
        <v>0</v>
      </c>
      <c r="Z16" s="317" t="n">
        <f aca="false">IF($B16&lt;&gt;"",IF(X16&lt;&gt;" ",(INDEX(W$9:X$12,MATCH(W16,W$9:W$12),2)/X16)*1000,0),"")</f>
        <v>754.2194092827</v>
      </c>
      <c r="AA16" s="318" t="n">
        <f aca="false">IF(X$9&lt;&gt;"",IF($B16&lt;&gt;"",Z16-Y16,""),"")</f>
        <v>754.2194092827</v>
      </c>
      <c r="AB16" s="314" t="n">
        <f aca="false">IF($B16&lt;&gt;"",'Chronos (M1..M20)'!$H316,"")</f>
        <v>1</v>
      </c>
      <c r="AC16" s="315" t="n">
        <f aca="false">IF('Chronos (M1..M20)'!$I316&lt;&gt;"",'Chronos (M1..M20)'!$I316," ")</f>
        <v>46.76</v>
      </c>
      <c r="AD16" s="316" t="n">
        <f aca="false">IF('Chronos (M1..M20)'!$J316&lt;&gt;"",'Chronos (M1..M20)'!$J316,0)</f>
        <v>0</v>
      </c>
      <c r="AE16" s="317" t="n">
        <f aca="false">IF($B16&lt;&gt;"",IF(AC16&lt;&gt;" ",(INDEX(AB$9:AC$12,MATCH(AB16,AB$9:AB$12),2)/AC16)*1000,0),"")</f>
        <v>786.783575705731</v>
      </c>
      <c r="AF16" s="318" t="n">
        <f aca="false">IF(AC$9&lt;&gt;"",IF($B16&lt;&gt;"",AE16-AD16,""),"")</f>
        <v>786.783575705731</v>
      </c>
      <c r="AG16" s="313" t="str">
        <f aca="false">IF($B16&lt;&gt;"",$B16,"")</f>
        <v>Jean Luc FOUCHER</v>
      </c>
      <c r="AH16" s="314" t="n">
        <f aca="false">IF($B16&lt;&gt;"",'Chronos (M1..M20)'!$H417,"")</f>
        <v>1</v>
      </c>
      <c r="AI16" s="315" t="n">
        <f aca="false">IF('Chronos (M1..M20)'!$I417&lt;&gt;"",'Chronos (M1..M20)'!$I417," ")</f>
        <v>49.39</v>
      </c>
      <c r="AJ16" s="316" t="n">
        <f aca="false">IF('Chronos (M1..M20)'!$J417&lt;&gt;"",'Chronos (M1..M20)'!$J417,0)</f>
        <v>0</v>
      </c>
      <c r="AK16" s="317" t="n">
        <f aca="false">IF($B16&lt;&gt;"",IF(AI16&lt;&gt;" ",(INDEX(AH$9:AI$12,MATCH(AH16,AH$9:AH$12),2)/AI16)*1000,0),"")</f>
        <v>709.657825470743</v>
      </c>
      <c r="AL16" s="318" t="n">
        <f aca="false">IF(AI$9&lt;&gt;"",IF($B16&lt;&gt;"",AK16-AJ16,""),"")</f>
        <v>709.657825470743</v>
      </c>
      <c r="AM16" s="314" t="n">
        <f aca="false">IF($B16&lt;&gt;"",'Chronos (M1..M20)'!$H518,"")</f>
        <v>1</v>
      </c>
      <c r="AN16" s="315" t="n">
        <f aca="false">IF('Chronos (M1..M20)'!$I518&lt;&gt;"",'Chronos (M1..M20)'!$I518," ")</f>
        <v>46.87</v>
      </c>
      <c r="AO16" s="316" t="n">
        <f aca="false">IF('Chronos (M1..M20)'!$J518&lt;&gt;"",'Chronos (M1..M20)'!$J518,0)</f>
        <v>0</v>
      </c>
      <c r="AP16" s="317" t="n">
        <f aca="false">IF($B16&lt;&gt;"",IF(AN16&lt;&gt;" ",(INDEX(AM$9:AN$12,MATCH(AM16,AM$9:AM$12),2)/AN16)*1000,0),"")</f>
        <v>847.237038617453</v>
      </c>
      <c r="AQ16" s="318" t="n">
        <f aca="false">IF(AN$9&lt;&gt;"",IF($B16&lt;&gt;"",AP16-AO16,""),"")</f>
        <v>847.237038617453</v>
      </c>
      <c r="AR16" s="313" t="str">
        <f aca="false">IF($B16&lt;&gt;"",$B16,"")</f>
        <v>Jean Luc FOUCHER</v>
      </c>
      <c r="AS16" s="314" t="n">
        <f aca="false">IF($B16&lt;&gt;"",'Chronos (M1..M20)'!$H619,"")</f>
        <v>1</v>
      </c>
      <c r="AT16" s="315" t="n">
        <f aca="false">IF('Chronos (M1..M20)'!$I619&lt;&gt;"",'Chronos (M1..M20)'!$I619," ")</f>
        <v>47.08</v>
      </c>
      <c r="AU16" s="316" t="n">
        <f aca="false">IF('Chronos (M1..M20)'!$J619&lt;&gt;"",'Chronos (M1..M20)'!$J619,0)</f>
        <v>0</v>
      </c>
      <c r="AV16" s="317" t="n">
        <f aca="false">IF($B16&lt;&gt;"",IF(AT16&lt;&gt;" ",(INDEX(AS$9:AT$12,MATCH(AS16,AS$9:AS$12),2)/AT16)*1000,0),"")</f>
        <v>860.025488530162</v>
      </c>
      <c r="AW16" s="318" t="n">
        <f aca="false">IF(AT$9&lt;&gt;"",IF($B16&lt;&gt;"",AV16-AU16,""),"")</f>
        <v>860.025488530162</v>
      </c>
      <c r="AX16" s="314" t="n">
        <f aca="false">IF($B16&lt;&gt;"",'Chronos (M1..M20)'!$H720,"")</f>
        <v>1</v>
      </c>
      <c r="AY16" s="315" t="str">
        <f aca="false">IF('Chronos (M1..M20)'!$I720&lt;&gt;"",'Chronos (M1..M20)'!$I720," ")</f>
        <v> </v>
      </c>
      <c r="AZ16" s="316" t="n">
        <f aca="false">IF('Chronos (M1..M20)'!$J720&lt;&gt;"",'Chronos (M1..M20)'!$J720,0)</f>
        <v>0</v>
      </c>
      <c r="BA16" s="317" t="n">
        <f aca="false">IF($B16&lt;&gt;"",IF(AY16&lt;&gt;" ",(INDEX(AX$9:AY$12,MATCH(AX16,AX$9:AX$12),2)/AY16)*1000,0),"")</f>
        <v>0</v>
      </c>
      <c r="BB16" s="318" t="str">
        <f aca="false">IF(AY$9&lt;&gt;"",IF($B16&lt;&gt;"",BA16-AZ16,""),"")</f>
        <v/>
      </c>
      <c r="BC16" s="313" t="str">
        <f aca="false">IF($B16&lt;&gt;"",$B16,"")</f>
        <v>Jean Luc FOUCHER</v>
      </c>
      <c r="BD16" s="314" t="n">
        <f aca="false">IF($B16&lt;&gt;"",'Chronos (M1..M20)'!$H821,"")</f>
        <v>1</v>
      </c>
      <c r="BE16" s="315" t="str">
        <f aca="false">IF('Chronos (M1..M20)'!$I821&lt;&gt;"",'Chronos (M1..M20)'!$I821," ")</f>
        <v> </v>
      </c>
      <c r="BF16" s="316" t="n">
        <f aca="false">IF('Chronos (M1..M20)'!$J821&lt;&gt;"",'Chronos (M1..M20)'!$J821,0)</f>
        <v>0</v>
      </c>
      <c r="BG16" s="317" t="n">
        <f aca="false">IF($B16&lt;&gt;"",IF(BE16&lt;&gt;" ",(INDEX(BD$9:BE$12,MATCH(BD16,BD$9:BD$12),2)/BE16)*1000,0),"")</f>
        <v>0</v>
      </c>
      <c r="BH16" s="318" t="str">
        <f aca="false">IF(BE$9&lt;&gt;"",IF($B16&lt;&gt;"",BG16-BF16,""),"")</f>
        <v/>
      </c>
      <c r="BI16" s="314" t="n">
        <f aca="false">IF($B16&lt;&gt;"",'Chronos (M1..M20)'!$H922,"")</f>
        <v>1</v>
      </c>
      <c r="BJ16" s="315" t="str">
        <f aca="false">IF('Chronos (M1..M20)'!$I922&lt;&gt;"",'Chronos (M1..M20)'!$I922," ")</f>
        <v> </v>
      </c>
      <c r="BK16" s="316" t="n">
        <f aca="false">IF('Chronos (M1..M20)'!$J922&lt;&gt;"",'Chronos (M1..M20)'!$J922,0)</f>
        <v>0</v>
      </c>
      <c r="BL16" s="317" t="n">
        <f aca="false">IF($B16&lt;&gt;"",IF(BJ16&lt;&gt;" ",(INDEX(BI$9:BJ$12,MATCH(BI16,BI$9:BI$12),2)/BJ16)*1000,0),"")</f>
        <v>0</v>
      </c>
      <c r="BM16" s="318" t="str">
        <f aca="false">IF(BJ$9&lt;&gt;"",IF($B16&lt;&gt;"",BL16-BK16,""),"")</f>
        <v/>
      </c>
      <c r="BN16" s="313" t="str">
        <f aca="false">IF($B16&lt;&gt;"",$B16,"")</f>
        <v>Jean Luc FOUCHER</v>
      </c>
      <c r="BO16" s="314" t="n">
        <f aca="false">IF($B16&lt;&gt;"",'Chronos (M1..M20)'!$H1023,"")</f>
        <v>1</v>
      </c>
      <c r="BP16" s="315" t="str">
        <f aca="false">IF('Chronos (M1..M20)'!$I1023&lt;&gt;"",'Chronos (M1..M20)'!$I1023," ")</f>
        <v> </v>
      </c>
      <c r="BQ16" s="316" t="n">
        <f aca="false">IF('Chronos (M1..M20)'!$J1023&lt;&gt;"",'Chronos (M1..M20)'!$J1023,0)</f>
        <v>0</v>
      </c>
      <c r="BR16" s="317" t="n">
        <f aca="false">IF($B16&lt;&gt;"",IF(BP16&lt;&gt;" ",(INDEX(BO$9:BP$12,MATCH(BO16,BO$9:BO$12),2)/BP16)*1000,0),"")</f>
        <v>0</v>
      </c>
      <c r="BS16" s="318" t="str">
        <f aca="false">IF(BP$9&lt;&gt;"",IF($B16&lt;&gt;"",BR16-BQ16,""),"")</f>
        <v/>
      </c>
      <c r="BT16" s="314" t="n">
        <f aca="false">IF($B16&lt;&gt;"",'Chronos (M1..M20)'!$H1124,"")</f>
        <v>1</v>
      </c>
      <c r="BU16" s="315" t="str">
        <f aca="false">IF('Chronos (M1..M20)'!$I1124&lt;&gt;"",'Chronos (M1..M20)'!$I1124," ")</f>
        <v> </v>
      </c>
      <c r="BV16" s="316" t="n">
        <f aca="false">IF('Chronos (M1..M20)'!$J1124&lt;&gt;"",'Chronos (M1..M20)'!$J1124,0)</f>
        <v>0</v>
      </c>
      <c r="BW16" s="317" t="n">
        <f aca="false">IF($B16&lt;&gt;"",IF(BU16&lt;&gt;" ",(INDEX(BT$9:BU$12,MATCH(BT16,BT$9:BT$12),2)/BU16)*1000,0),"")</f>
        <v>0</v>
      </c>
      <c r="BX16" s="318" t="str">
        <f aca="false">IF(BU$9&lt;&gt;"",IF($B16&lt;&gt;"",BW16-BV16,""),"")</f>
        <v/>
      </c>
      <c r="BY16" s="313" t="str">
        <f aca="false">IF($B16&lt;&gt;"",$B16,"")</f>
        <v>Jean Luc FOUCHER</v>
      </c>
      <c r="BZ16" s="314" t="n">
        <f aca="false">IF($B16&lt;&gt;"",'Chronos (M1..M20)'!$H1225,"")</f>
        <v>1</v>
      </c>
      <c r="CA16" s="315" t="str">
        <f aca="false">IF('Chronos (M1..M20)'!$I1225&lt;&gt;"",'Chronos (M1..M20)'!$I1225," ")</f>
        <v> </v>
      </c>
      <c r="CB16" s="316" t="n">
        <f aca="false">IF('Chronos (M1..M20)'!$J1225&lt;&gt;"",'Chronos (M1..M20)'!$J1225,0)</f>
        <v>0</v>
      </c>
      <c r="CC16" s="317" t="n">
        <f aca="false">IF($B16&lt;&gt;"",IF(CA16&lt;&gt;" ",(INDEX(BZ$9:CA$12,MATCH(BZ16,BZ$9:BZ$12),2)/CA16)*1000,0),"")</f>
        <v>0</v>
      </c>
      <c r="CD16" s="318" t="str">
        <f aca="false">IF(CA$9&lt;&gt;"",IF($B16&lt;&gt;"",CC16-CB16,""),"")</f>
        <v/>
      </c>
      <c r="CE16" s="314" t="n">
        <f aca="false">IF($B16&lt;&gt;"",'Chronos (M1..M20)'!$H1326,"")</f>
        <v>1</v>
      </c>
      <c r="CF16" s="315" t="str">
        <f aca="false">IF('Chronos (M1..M20)'!$I1326&lt;&gt;"",'Chronos (M1..M20)'!$I1326," ")</f>
        <v> </v>
      </c>
      <c r="CG16" s="316" t="n">
        <f aca="false">IF('Chronos (M1..M20)'!$J1326&lt;&gt;"",'Chronos (M1..M20)'!$J1326,0)</f>
        <v>0</v>
      </c>
      <c r="CH16" s="317" t="n">
        <f aca="false">IF($B16&lt;&gt;"",IF(CF16&lt;&gt;" ",(INDEX(CE$9:CF$12,MATCH(CE16,CE$9:CE$12),2)/CF16)*1000,0),"")</f>
        <v>0</v>
      </c>
      <c r="CI16" s="318" t="str">
        <f aca="false">IF(CF$9&lt;&gt;"",IF($B16&lt;&gt;"",CH16-CG16,""),"")</f>
        <v/>
      </c>
      <c r="CJ16" s="313" t="str">
        <f aca="false">IF($B16&lt;&gt;"",$B16,"")</f>
        <v>Jean Luc FOUCHER</v>
      </c>
      <c r="CK16" s="314" t="n">
        <f aca="false">IF($B16&lt;&gt;"",'Chronos (M1..M20)'!$H1427,"")</f>
        <v>1</v>
      </c>
      <c r="CL16" s="315" t="str">
        <f aca="false">IF('Chronos (M1..M20)'!$I1427&lt;&gt;"",'Chronos (M1..M20)'!$I1427," ")</f>
        <v> </v>
      </c>
      <c r="CM16" s="316" t="n">
        <f aca="false">IF('Chronos (M1..M20)'!$J1427&lt;&gt;"",'Chronos (M1..M20)'!$J1427,0)</f>
        <v>0</v>
      </c>
      <c r="CN16" s="317" t="n">
        <f aca="false">IF($B16&lt;&gt;"",IF(CL16&lt;&gt;" ",(INDEX(CK$9:CL$12,MATCH(CK16,CK$9:CK$12),2)/CL16)*1000,0),"")</f>
        <v>0</v>
      </c>
      <c r="CO16" s="318" t="str">
        <f aca="false">IF(CL$9&lt;&gt;"",IF($B16&lt;&gt;"",CN16-CM16,""),"")</f>
        <v/>
      </c>
      <c r="CP16" s="314" t="n">
        <f aca="false">IF($B16&lt;&gt;"",'Chronos (M1..M20)'!$H1528,"")</f>
        <v>1</v>
      </c>
      <c r="CQ16" s="315" t="str">
        <f aca="false">IF('Chronos (M1..M20)'!$I1528&lt;&gt;"",'Chronos (M1..M20)'!$I1528," ")</f>
        <v> </v>
      </c>
      <c r="CR16" s="316" t="n">
        <f aca="false">IF('Chronos (M1..M20)'!$J1528&lt;&gt;"",'Chronos (M1..M20)'!$J1528,0)</f>
        <v>0</v>
      </c>
      <c r="CS16" s="317" t="n">
        <f aca="false">IF($B16&lt;&gt;"",IF(CQ16&lt;&gt;" ",(INDEX(CP$9:CQ$12,MATCH(CP16,CP$9:CP$12),2)/CQ16)*1000,0),"")</f>
        <v>0</v>
      </c>
      <c r="CT16" s="318" t="str">
        <f aca="false">IF(CQ$9&lt;&gt;"",IF($B16&lt;&gt;"",CS16-CR16,""),"")</f>
        <v/>
      </c>
      <c r="CU16" s="313" t="str">
        <f aca="false">IF($B16&lt;&gt;"",$B16,"")</f>
        <v>Jean Luc FOUCHER</v>
      </c>
      <c r="CV16" s="314" t="n">
        <f aca="false">IF($B16&lt;&gt;"",'Chronos (M1..M20)'!$H1629,"")</f>
        <v>1</v>
      </c>
      <c r="CW16" s="315" t="str">
        <f aca="false">IF('Chronos (M1..M20)'!$I1629&lt;&gt;"",'Chronos (M1..M20)'!$I1629," ")</f>
        <v> </v>
      </c>
      <c r="CX16" s="316" t="n">
        <f aca="false">IF('Chronos (M1..M20)'!$J1629&lt;&gt;"",'Chronos (M1..M20)'!$J1629,0)</f>
        <v>0</v>
      </c>
      <c r="CY16" s="317" t="n">
        <f aca="false">IF($B16&lt;&gt;"",IF(CW16&lt;&gt;" ",(INDEX(CV$9:CW$12,MATCH(CV16,CV$9:CV$12),2)/CW16)*1000,0),"")</f>
        <v>0</v>
      </c>
      <c r="CZ16" s="318" t="str">
        <f aca="false">IF(CW$9&lt;&gt;"",IF($B16&lt;&gt;"",CY16-CX16,""),"")</f>
        <v/>
      </c>
      <c r="DA16" s="314" t="n">
        <f aca="false">IF($B16&lt;&gt;"",'Chronos (M1..M20)'!$H1730,"")</f>
        <v>1</v>
      </c>
      <c r="DB16" s="315" t="str">
        <f aca="false">IF('Chronos (M1..M20)'!$I1730&lt;&gt;"",'Chronos (M1..M20)'!$I1730," ")</f>
        <v> </v>
      </c>
      <c r="DC16" s="316" t="n">
        <f aca="false">IF('Chronos (M1..M20)'!$J1730&lt;&gt;"",'Chronos (M1..M20)'!$J1730,0)</f>
        <v>0</v>
      </c>
      <c r="DD16" s="317" t="n">
        <f aca="false">IF($B16&lt;&gt;"",IF(DB16&lt;&gt;" ",(INDEX(DA$9:DB$12,MATCH(DA16,DA$9:DA$12),2)/DB16)*1000,0),"")</f>
        <v>0</v>
      </c>
      <c r="DE16" s="318" t="str">
        <f aca="false">IF(DB$9&lt;&gt;"",IF($B16&lt;&gt;"",DD16-DC16,""),"")</f>
        <v/>
      </c>
      <c r="DF16" s="313" t="str">
        <f aca="false">IF($B16&lt;&gt;"",$B16,"")</f>
        <v>Jean Luc FOUCHER</v>
      </c>
      <c r="DG16" s="314" t="n">
        <f aca="false">IF($B16&lt;&gt;"",'Chronos (M1..M20)'!$H1831,"")</f>
        <v>1</v>
      </c>
      <c r="DH16" s="315" t="str">
        <f aca="false">IF('Chronos (M1..M20)'!$I1831&lt;&gt;"",'Chronos (M1..M20)'!$I1831," ")</f>
        <v> </v>
      </c>
      <c r="DI16" s="316" t="n">
        <f aca="false">IF('Chronos (M1..M20)'!$J1831&lt;&gt;"",'Chronos (M1..M20)'!$J1831,0)</f>
        <v>0</v>
      </c>
      <c r="DJ16" s="317" t="n">
        <f aca="false">IF($B16&lt;&gt;"",IF(DH16&lt;&gt;" ",(INDEX(DG$9:DH$12,MATCH(DG16,DG$9:DG$12),2)/DH16)*1000,0),"")</f>
        <v>0</v>
      </c>
      <c r="DK16" s="318" t="str">
        <f aca="false">IF(DH$9&lt;&gt;"",IF($B16&lt;&gt;"",DJ16-DI16,""),"")</f>
        <v/>
      </c>
      <c r="DL16" s="314" t="n">
        <f aca="false">IF($B16&lt;&gt;"",'Chronos (M1..M20)'!$H1932,"")</f>
        <v>1</v>
      </c>
      <c r="DM16" s="315" t="str">
        <f aca="false">IF('Chronos (M1..M20)'!$I1932&lt;&gt;"",'Chronos (M1..M20)'!$I1932," ")</f>
        <v> </v>
      </c>
      <c r="DN16" s="316" t="n">
        <f aca="false">IF('Chronos (M1..M20)'!$J1932&lt;&gt;"",'Chronos (M1..M20)'!$J1932,0)</f>
        <v>0</v>
      </c>
      <c r="DO16" s="317" t="n">
        <f aca="false">IF($B16&lt;&gt;"",IF(DM16&lt;&gt;" ",(INDEX(DL$9:DM$12,MATCH(DL16,DL$9:DL$12),2)/DM16)*1000,0),"")</f>
        <v>0</v>
      </c>
      <c r="DP16" s="318" t="str">
        <f aca="false">IF(DM$9&lt;&gt;"",IF($B16&lt;&gt;"",DO16-DN16,""),"")</f>
        <v/>
      </c>
      <c r="DQ16" s="0"/>
      <c r="DR16" s="319" t="n">
        <f aca="false">SUM(O16,T16,Z16)</f>
        <v>2423.54659402891</v>
      </c>
      <c r="DS16" s="319" t="n">
        <f aca="false">SUM(DR16,AE16,AK16,AP16,AV16,BA16,BG16,BL16,BR16,BW16,CC16,CH16,CN16,CS16,CY16,DD16,DJ16,DO16)</f>
        <v>5627.250522353</v>
      </c>
      <c r="DT16" s="319" t="n">
        <f aca="false">SUM(N16,S16,Y16,AD16,AJ16,AO16,AU16,AZ16,BF16,BK16,BQ16,BV16,CB16,CG16,CM16,CR16,CX16,DC16,DI16,DN16)</f>
        <v>0</v>
      </c>
      <c r="DU16" s="319" t="n">
        <f aca="false">SMALL($DZ16:$ES16,1)</f>
        <v>709.657825470743</v>
      </c>
      <c r="DV16" s="319" t="n">
        <f aca="false">SMALL($DZ16:$ES16,2)</f>
        <v>754.2194092827</v>
      </c>
      <c r="DW16" s="319" t="n">
        <f aca="false">SMALL($DZ16:$ES16,3)</f>
        <v>786.783575705731</v>
      </c>
      <c r="DX16" s="319" t="n">
        <f aca="false">SMALL($DZ16:$ES16,3)</f>
        <v>786.783575705731</v>
      </c>
      <c r="DY16" s="0"/>
      <c r="DZ16" s="321" t="n">
        <f aca="false">IF($EC$1&lt;&gt;"",O16," ")</f>
        <v>850.327966607036</v>
      </c>
      <c r="EA16" s="321" t="n">
        <f aca="false">IF($EC$2&lt;&gt;"",T16," ")</f>
        <v>818.999218139171</v>
      </c>
      <c r="EB16" s="321" t="n">
        <f aca="false">IF($EC$3&lt;&gt;"",Z16," ")</f>
        <v>754.2194092827</v>
      </c>
      <c r="EC16" s="321" t="n">
        <f aca="false">IF($EC$4&lt;&gt;"",AE16," ")</f>
        <v>786.783575705731</v>
      </c>
      <c r="ED16" s="321" t="n">
        <f aca="false">IF($EC$5&lt;&gt;"",AK16," ")</f>
        <v>709.657825470743</v>
      </c>
      <c r="EE16" s="321" t="n">
        <f aca="false">IF($EC$6&lt;&gt;"",AP16," ")</f>
        <v>847.237038617453</v>
      </c>
      <c r="EF16" s="321" t="n">
        <f aca="false">IF($EC$7&lt;&gt;"",AV16," ")</f>
        <v>860.025488530162</v>
      </c>
      <c r="EG16" s="321" t="str">
        <f aca="false">IF($EC$8&lt;&gt;"",BA16," ")</f>
        <v> </v>
      </c>
      <c r="EH16" s="321" t="str">
        <f aca="false">IF($EC$9&lt;&gt;"",BG16," ")</f>
        <v> </v>
      </c>
      <c r="EI16" s="321" t="str">
        <f aca="false">IF($EC$10&lt;&gt;"",BL16," ")</f>
        <v> </v>
      </c>
      <c r="EJ16" s="321" t="str">
        <f aca="false">IF($EE$1&lt;&gt;"",BR16," ")</f>
        <v> </v>
      </c>
      <c r="EK16" s="321" t="str">
        <f aca="false">IF($EE$2&lt;&gt;"",BW16," ")</f>
        <v> </v>
      </c>
      <c r="EL16" s="321" t="str">
        <f aca="false">IF($EE$3&lt;&gt;"",CC16," ")</f>
        <v> </v>
      </c>
      <c r="EM16" s="321" t="str">
        <f aca="false">IF($EE$4&lt;&gt;"",CH16," ")</f>
        <v> </v>
      </c>
      <c r="EN16" s="321" t="str">
        <f aca="false">IF($EE$5&lt;&gt;"",CN16," ")</f>
        <v> </v>
      </c>
      <c r="EO16" s="321" t="str">
        <f aca="false">IF($EE$6&lt;&gt;"",CS16," ")</f>
        <v> </v>
      </c>
      <c r="EP16" s="321" t="str">
        <f aca="false">IF($EE$7&lt;&gt;"",CY16," ")</f>
        <v> </v>
      </c>
      <c r="EQ16" s="321" t="str">
        <f aca="false">IF($EE$8&lt;&gt;"",DD16," ")</f>
        <v> </v>
      </c>
      <c r="ER16" s="321" t="str">
        <f aca="false">IF($EE$9&lt;&gt;"",DJ16," ")</f>
        <v> </v>
      </c>
      <c r="ES16" s="321" t="str">
        <f aca="false">IF($EE$10&lt;&gt;"",DO16," ")</f>
        <v> </v>
      </c>
      <c r="ET16" s="322" t="n">
        <f aca="false">SMALL(DZ16:EC16,1)</f>
        <v>754.2194092827</v>
      </c>
      <c r="EU16" s="323" t="n">
        <f aca="false">SMALL(DZ16:ED16,1)</f>
        <v>709.657825470743</v>
      </c>
      <c r="EV16" s="323" t="n">
        <f aca="false">SMALL(DZ16:EE16,1)</f>
        <v>709.657825470743</v>
      </c>
      <c r="EW16" s="323" t="n">
        <f aca="false">SMALL(DZ16:EF16,1)</f>
        <v>709.657825470743</v>
      </c>
      <c r="EX16" s="323" t="n">
        <f aca="false">SMALL(DZ16:EG16,1)</f>
        <v>709.657825470743</v>
      </c>
      <c r="EY16" s="323" t="n">
        <f aca="false">SMALL(DZ16:EH16,1)</f>
        <v>709.657825470743</v>
      </c>
      <c r="EZ16" s="323" t="n">
        <f aca="false">SMALL(DZ16:EI16,1)</f>
        <v>709.657825470743</v>
      </c>
      <c r="FA16" s="323" t="n">
        <f aca="false">SMALL(DZ16:EJ16,1)</f>
        <v>709.657825470743</v>
      </c>
      <c r="FB16" s="323" t="n">
        <f aca="false">SMALL(DZ16:EK16,1)</f>
        <v>709.657825470743</v>
      </c>
      <c r="FC16" s="323" t="n">
        <f aca="false">SMALL(DZ16:EL16,1)</f>
        <v>709.657825470743</v>
      </c>
      <c r="FD16" s="323" t="n">
        <f aca="false">SMALL(DZ16:EM16,1)</f>
        <v>709.657825470743</v>
      </c>
      <c r="FE16" s="323" t="n">
        <f aca="false">SMALL(DZ16:EN16,1)</f>
        <v>709.657825470743</v>
      </c>
      <c r="FF16" s="323" t="n">
        <f aca="false">SMALL(DZ16:EO16,1)</f>
        <v>709.657825470743</v>
      </c>
      <c r="FG16" s="323" t="n">
        <f aca="false">SMALL(DZ16:EP16,1)</f>
        <v>709.657825470743</v>
      </c>
      <c r="FH16" s="323" t="n">
        <f aca="false">SMALL(DZ16:EQ16,1)</f>
        <v>709.657825470743</v>
      </c>
      <c r="FI16" s="323" t="n">
        <f aca="false">SMALL(DZ16:ER16,1)</f>
        <v>709.657825470743</v>
      </c>
      <c r="FJ16" s="324" t="n">
        <f aca="false">SMALL(DZ16:ES16,1)</f>
        <v>709.657825470743</v>
      </c>
      <c r="FK16" s="322" t="n">
        <f aca="false">SMALL(DZ16:EN16,2)</f>
        <v>754.2194092827</v>
      </c>
      <c r="FL16" s="323" t="n">
        <f aca="false">SMALL(DZ16:EO16,2)</f>
        <v>754.2194092827</v>
      </c>
      <c r="FM16" s="323" t="n">
        <f aca="false">SMALL(DZ16:EP16,2)</f>
        <v>754.2194092827</v>
      </c>
      <c r="FN16" s="323" t="n">
        <f aca="false">SMALL(DZ16:EQ16,2)</f>
        <v>754.2194092827</v>
      </c>
      <c r="FO16" s="323" t="n">
        <f aca="false">SMALL(DZ16:ER16,2)</f>
        <v>754.2194092827</v>
      </c>
      <c r="FP16" s="324" t="n">
        <f aca="false">SMALL(DZ16:ES16,2)</f>
        <v>754.2194092827</v>
      </c>
      <c r="FQ16" s="0"/>
      <c r="FR16" s="328" t="n">
        <f aca="false">IF($B16&lt;&gt;"",IF($EB$1&gt;=FR$13,$P16,""),"")</f>
        <v>850.327966607036</v>
      </c>
      <c r="FS16" s="329" t="n">
        <f aca="false">IF($B16&lt;&gt;"",IF($EB$1&gt;=FS$13,$P16+$U16,""),"")</f>
        <v>1669.32718474621</v>
      </c>
      <c r="FT16" s="329" t="n">
        <f aca="false">IF($B16&lt;&gt;"",IF($EB$1&gt;=FT$13,$P16+$U16+$AA16,""),"")</f>
        <v>2423.54659402891</v>
      </c>
      <c r="FU16" s="329" t="n">
        <f aca="false">IF($B16&lt;&gt;"",IF($EB$1&gt;=FU$13,$P16+$U16+$AA16+$AF16-ET16,""),"")</f>
        <v>2456.11076045194</v>
      </c>
      <c r="FV16" s="329" t="n">
        <f aca="false">IF($B16&lt;&gt;"",IF($EB$1&gt;=FV$13,$P16+$U16+$AA16+$AF16+$AL16-EU16,""),"")</f>
        <v>3210.33016973464</v>
      </c>
      <c r="FW16" s="329" t="n">
        <f aca="false">IF($B16&lt;&gt;"",IF($EB$1&gt;=FW$13,$P16+$U16+$AA16+$AF16+$AL16+$AQ16-EV16,""),"")</f>
        <v>4057.56720835209</v>
      </c>
      <c r="FX16" s="329" t="n">
        <f aca="false">IF($B16&lt;&gt;"",IF($EB$1&gt;=FX$13,$P16+$U16+$AA16+$AF16+$AL16+$AQ16+$AW16-EW16,""),"")</f>
        <v>4917.59269688225</v>
      </c>
      <c r="FY16" s="329" t="str">
        <f aca="false">IF($B16&lt;&gt;"",IF($EB$1&gt;=FY$13,$P16+$U16+$AA16+$AF16+$AL16+$AQ16+$AW16+$BB16-EX16,""),"")</f>
        <v/>
      </c>
      <c r="FZ16" s="329" t="str">
        <f aca="false">IF($B16&lt;&gt;"",IF($EB$1&gt;=FZ$13,$P16+$U16+$AA16+$AF16+$AL16+$AQ16+$AW16+$BB16+$BH16-EY16,""),"")</f>
        <v/>
      </c>
      <c r="GA16" s="329" t="str">
        <f aca="false">IF($B16&lt;&gt;"",IF($EB$1&gt;=GA$13,$P16+$U16+$AA16+$AF16+$AL16+$AQ16+$AW16+$BB16+$BH16+$BM16-EZ16,""),"")</f>
        <v/>
      </c>
      <c r="GB16" s="329" t="str">
        <f aca="false">IF($B16&lt;&gt;"",IF($EB$1&gt;=GB$13,$P16+$U16+$AA16+$AF16+$AL16+$AQ16+$AW16+$BB16+$BH16+$BM16+$BS16-FA16,""),"")</f>
        <v/>
      </c>
      <c r="GC16" s="329" t="str">
        <f aca="false">IF($B16&lt;&gt;"",IF($EB$1&gt;=GC$13,$P16+$U16+$AA16+$AF16+$AL16+$AQ16+$AW16+$BB16+$BH16+$BM16+$BS16+$BX16-FB16,""),"")</f>
        <v/>
      </c>
      <c r="GD16" s="329" t="str">
        <f aca="false">IF($B16&lt;&gt;"",IF($EB$1&gt;=GD$13,$P16+$U16+$AA16+$AF16+$AL16+$AQ16+$AW16+$BB16+$BH16+$BM16+$BS16+$BX16+$CD16-FC16,""),"")</f>
        <v/>
      </c>
      <c r="GE16" s="329" t="str">
        <f aca="false">IF($B16&lt;&gt;"",IF($EB$1&gt;=GE$13,$P16+$U16+$AA16+$AF16+$AL16+$AQ16+$AW16+$BB16+$BH16+$BM16+$BS16+$BX16+$CD16+$CI16-FD16,""),"")</f>
        <v/>
      </c>
      <c r="GF16" s="329" t="str">
        <f aca="false">IF($B16&lt;&gt;"",IF($EB$1&gt;=GF$13,$P16+$U16+$AA16+$AF16+$AL16+$AQ16+$AW16+$BB16+$BH16+$BM16+$BS16+$BX16+$CD16+$CI16+$CO16-FE16-FK16,""),"")</f>
        <v/>
      </c>
      <c r="GG16" s="329" t="str">
        <f aca="false">IF($B16&lt;&gt;"",IF($EB$1&gt;=GG$13,$P16+$U16+$AA16+$AF16+$AL16+$AQ16+$AW16+$BB16+$BH16+$BM16+$BS16+$BX16+$CD16+$CI16+$CO16+$CT16-FF16-FL16,""),"")</f>
        <v/>
      </c>
      <c r="GH16" s="329" t="str">
        <f aca="false">IF($B16&lt;&gt;"",IF($EB$1&gt;=GH$13,$P16+$U16+$AA16+$AF16+$AL16+$AQ16+$AW16+$BB16+$BH16+$BM16+$BS16+$BX16+$CD16+$CI16+$CO16+$CT16+$CZ16-FG16-FM16,""),"")</f>
        <v/>
      </c>
      <c r="GI16" s="329" t="str">
        <f aca="false">IF($B16&lt;&gt;"",IF($EB$1&gt;=GI$13,$P16+$U16+$AA16+$AF16+$AL16+$AQ16+$AW16+$BB16+$BH16+$BM16+$BS16+$BX16+$CD16+$CI16+$CO16+$CT16+$CZ16+$DE16-FH16-FN16,""),"")</f>
        <v/>
      </c>
      <c r="GJ16" s="329" t="str">
        <f aca="false">IF($B16&lt;&gt;"",IF($EB$1&gt;=GJ$13,$P16+$U16+$AA16+$AF16+$AL16+$AQ16+$AW16+$BB16+$BH16+$BM16+$BS16+$BX16+$CD16+$CI16+$CO16+$CT16+$CZ16+$DE16+$DK16-FI16-FO16,""),"")</f>
        <v/>
      </c>
      <c r="GK16" s="330" t="str">
        <f aca="false">IF($B16&lt;&gt;"",IF($EB$1&gt;=GK$13,$P16+$U16+$AA16+$AF16+$AL16+$AQ16+$AW16+$BB16+$BH16+$BM16+$BS16+$BX16+$CD16+$CI16+$CO16+$CT16+$CZ16+$DE16+$DK16+$DP16-FJ16-FP16,""),"")</f>
        <v/>
      </c>
      <c r="GL16" s="0"/>
      <c r="GM16" s="328" t="n">
        <f aca="false">IF($B16&lt;&gt;"",IF($EB$1&gt;=GM$13,RANK(FR16,FR$14:FR$113,0),""),"")</f>
        <v>13</v>
      </c>
      <c r="GN16" s="329" t="n">
        <f aca="false">IF($B16&lt;&gt;"",IF($EB$1&gt;=GN$13,RANK(FS16,FS$14:FS$113,0),""),"")</f>
        <v>14</v>
      </c>
      <c r="GO16" s="329" t="n">
        <f aca="false">IF($B16&lt;&gt;"",IF($EB$1&gt;=GO$13,RANK(FT16,FT$14:FT$113,0),""),"")</f>
        <v>15</v>
      </c>
      <c r="GP16" s="329" t="n">
        <f aca="false">IF($B16&lt;&gt;"",IF($EB$1&gt;=GP$13,RANK(FU16,FU$14:FU$113,0),""),"")</f>
        <v>15</v>
      </c>
      <c r="GQ16" s="329" t="n">
        <f aca="false">IF($B16&lt;&gt;"",IF($EB$1&gt;=GQ$13,RANK(FV16,FV$14:FV$113,0),""),"")</f>
        <v>14</v>
      </c>
      <c r="GR16" s="329" t="n">
        <f aca="false">IF($B16&lt;&gt;"",IF($EB$1&gt;=GR$13,RANK(FW16,FW$14:FW$113,0),""),"")</f>
        <v>13</v>
      </c>
      <c r="GS16" s="329" t="n">
        <f aca="false">IF($B16&lt;&gt;"",IF($EB$1&gt;=GS$13,RANK(FX16,FX$14:FX$113,0),""),"")</f>
        <v>15</v>
      </c>
      <c r="GT16" s="329" t="str">
        <f aca="false">IF($B16&lt;&gt;"",IF($EB$1&gt;=GT$13,RANK(FY16,FY$14:FY$113,0),""),"")</f>
        <v/>
      </c>
      <c r="GU16" s="329" t="str">
        <f aca="false">IF($B16&lt;&gt;"",IF($EB$1&gt;=GU$13,RANK(FZ16,FZ$14:FZ$113,0),""),"")</f>
        <v/>
      </c>
      <c r="GV16" s="329" t="str">
        <f aca="false">IF($B16&lt;&gt;"",IF($EB$1&gt;=GV$13,RANK(GA16,GA$14:GA$113,0),""),"")</f>
        <v/>
      </c>
      <c r="GW16" s="329" t="str">
        <f aca="false">IF($B16&lt;&gt;"",IF($EB$1&gt;=GW$13,RANK(GB16,GB$14:GB$113,0),""),"")</f>
        <v/>
      </c>
      <c r="GX16" s="329" t="str">
        <f aca="false">IF($B16&lt;&gt;"",IF($EB$1&gt;=GX$13,RANK(GC16,GC$14:GC$113,0),""),"")</f>
        <v/>
      </c>
      <c r="GY16" s="329" t="str">
        <f aca="false">IF($B16&lt;&gt;"",IF($EB$1&gt;=GY$13,RANK(GD16,GD$14:GD$113,0),""),"")</f>
        <v/>
      </c>
      <c r="GZ16" s="329" t="str">
        <f aca="false">IF($B16&lt;&gt;"",IF($EB$1&gt;=GZ$13,RANK(GE16,GE$14:GE$113,0),""),"")</f>
        <v/>
      </c>
      <c r="HA16" s="329" t="str">
        <f aca="false">IF($B16&lt;&gt;"",IF($EB$1&gt;=HA$13,RANK(GF16,GF$14:GF$113,0),""),"")</f>
        <v/>
      </c>
      <c r="HB16" s="329" t="str">
        <f aca="false">IF($B16&lt;&gt;"",IF($EB$1&gt;=HB$13,RANK(GG16,GG$14:GG$113,0),""),"")</f>
        <v/>
      </c>
      <c r="HC16" s="329" t="str">
        <f aca="false">IF($B16&lt;&gt;"",IF($EB$1&gt;=HC$13,RANK(GH16,GH$14:GH$113,0),""),"")</f>
        <v/>
      </c>
      <c r="HD16" s="329" t="str">
        <f aca="false">IF($B16&lt;&gt;"",IF($EB$1&gt;=HD$13,RANK(GI16,GI$14:GI$113,0),""),"")</f>
        <v/>
      </c>
      <c r="HE16" s="329" t="str">
        <f aca="false">IF($B16&lt;&gt;"",IF($EB$1&gt;=HE$13,RANK(GJ16,GJ$14:GJ$113,0),""),"")</f>
        <v/>
      </c>
      <c r="HF16" s="330" t="str">
        <f aca="false">IF($B16&lt;&gt;"",IF($EB$1&gt;=HF$13,RANK(GK16,GK$14:GK$113,0),""),"")</f>
        <v/>
      </c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3" hidden="false" customHeight="false" outlineLevel="0" collapsed="false">
      <c r="A17" s="308" t="n">
        <f aca="false">IF(B17&lt;&gt;"",RANK(I17,I$14:I$113,0),"")</f>
        <v>10</v>
      </c>
      <c r="B17" s="309" t="str">
        <f aca="false">IF('Chronos (M1..M20)'!B14&lt;&gt;"",'Chronos (M1..M20)'!B14,"")</f>
        <v>Thomas DELARBRE</v>
      </c>
      <c r="C17" s="310" t="n">
        <f aca="false">IF(B17&lt;&gt;"",'Chronos (M1..M20)'!C14,"")</f>
        <v>4</v>
      </c>
      <c r="D17" s="215" t="n">
        <f aca="false">IF(B17&lt;&gt;"",Pilotes!P14,"")</f>
        <v>0</v>
      </c>
      <c r="E17" s="310"/>
      <c r="F17" s="310" t="n">
        <f aca="false">IF(B17&lt;&gt;"",Pilotes!F14,"")</f>
        <v>0</v>
      </c>
      <c r="G17" s="310" t="n">
        <f aca="false">IF(C17&lt;&gt;"",Pilotes!E14,"")</f>
        <v>0</v>
      </c>
      <c r="H17" s="310" t="str">
        <f aca="false">IF(D17&lt;&gt;"",'Chronos (M1..M20)'!D14,"")</f>
        <v>2.4GHz</v>
      </c>
      <c r="I17" s="311" t="n">
        <f aca="false">IF(B17&lt;&gt;"",IF($EB$1&lt;4,DR17-DT17,IF($EB$1&lt;15,DS17-DU17-DT17,DS17-DU17-DV17-DT17)),0)</f>
        <v>5045.87885211826</v>
      </c>
      <c r="J17" s="312" t="n">
        <f aca="false">IF(B17&lt;&gt;"",IF(I17,(I17/MAXA(I$14:I$113))*1000,0),"")</f>
        <v>911.977602384649</v>
      </c>
      <c r="K17" s="313" t="str">
        <f aca="false">IF($B17&lt;&gt;"",$B17,"")</f>
        <v>Thomas DELARBRE</v>
      </c>
      <c r="L17" s="314" t="n">
        <f aca="false">IF($B17&lt;&gt;"",'Chronos (M1..M20)'!$H14,"")</f>
        <v>1</v>
      </c>
      <c r="M17" s="315" t="n">
        <f aca="false">IF('Chronos (M1..M20)'!$I14&lt;&gt;"",'Chronos (M1..M20)'!$I14," ")</f>
        <v>50.24</v>
      </c>
      <c r="N17" s="316" t="n">
        <f aca="false">IF('Chronos (M1..M20)'!$J14&lt;&gt;"",'Chronos (M1..M20)'!$J14,0)</f>
        <v>0</v>
      </c>
      <c r="O17" s="317" t="n">
        <f aca="false">IF($B17&lt;&gt;"",IF(M17&lt;&gt;" ",(INDEX(L$9:M$12,MATCH(L17,L$9:L$12),2)/M17)*1000,0),"")</f>
        <v>851.512738853503</v>
      </c>
      <c r="P17" s="318" t="n">
        <f aca="false">IF(M$9&lt;&gt;"",IF($B17&lt;&gt;"",O17-N17,""),"")</f>
        <v>851.512738853503</v>
      </c>
      <c r="Q17" s="314" t="n">
        <f aca="false">IF($B17&lt;&gt;"",'Chronos (M1..M20)'!$H115,"")</f>
        <v>1</v>
      </c>
      <c r="R17" s="315" t="n">
        <f aca="false">IF('Chronos (M1..M20)'!$I115&lt;&gt;"",'Chronos (M1..M20)'!$I115," ")</f>
        <v>48.99</v>
      </c>
      <c r="S17" s="316" t="n">
        <f aca="false">IF('Chronos (M1..M20)'!$J115&lt;&gt;"",'Chronos (M1..M20)'!$J115,0)</f>
        <v>0</v>
      </c>
      <c r="T17" s="317" t="n">
        <f aca="false">IF($B17&lt;&gt;"",IF(R17&lt;&gt;" ",(INDEX(Q$9:R$12,MATCH(Q17,Q$9:Q$12),2)/R17)*1000,0),"")</f>
        <v>855.276587058583</v>
      </c>
      <c r="U17" s="318" t="n">
        <f aca="false">IF(R$9&lt;&gt;"",IF($B17&lt;&gt;"",T17-S17,""),"")</f>
        <v>855.276587058583</v>
      </c>
      <c r="V17" s="313" t="str">
        <f aca="false">IF($B17&lt;&gt;"",$B17,"")</f>
        <v>Thomas DELARBRE</v>
      </c>
      <c r="W17" s="314" t="n">
        <f aca="false">IF($B17&lt;&gt;"",'Chronos (M1..M20)'!$H216,"")</f>
        <v>1</v>
      </c>
      <c r="X17" s="315" t="n">
        <f aca="false">IF('Chronos (M1..M20)'!$I216&lt;&gt;"",'Chronos (M1..M20)'!$I216," ")</f>
        <v>45.29</v>
      </c>
      <c r="Y17" s="316" t="n">
        <f aca="false">IF('Chronos (M1..M20)'!$J216&lt;&gt;"",'Chronos (M1..M20)'!$J216,0)</f>
        <v>0</v>
      </c>
      <c r="Z17" s="317" t="n">
        <f aca="false">IF($B17&lt;&gt;"",IF(X17&lt;&gt;" ",(INDEX(W$9:X$12,MATCH(W17,W$9:W$12),2)/X17)*1000,0),"")</f>
        <v>947.2289688673</v>
      </c>
      <c r="AA17" s="318" t="n">
        <f aca="false">IF(X$9&lt;&gt;"",IF($B17&lt;&gt;"",Z17-Y17,""),"")</f>
        <v>947.2289688673</v>
      </c>
      <c r="AB17" s="314" t="n">
        <f aca="false">IF($B17&lt;&gt;"",'Chronos (M1..M20)'!$H317,"")</f>
        <v>1</v>
      </c>
      <c r="AC17" s="315" t="n">
        <f aca="false">IF('Chronos (M1..M20)'!$I317&lt;&gt;"",'Chronos (M1..M20)'!$I317," ")</f>
        <v>53.39</v>
      </c>
      <c r="AD17" s="316" t="n">
        <f aca="false">IF('Chronos (M1..M20)'!$J317&lt;&gt;"",'Chronos (M1..M20)'!$J317,0)</f>
        <v>0</v>
      </c>
      <c r="AE17" s="317" t="n">
        <f aca="false">IF($B17&lt;&gt;"",IF(AC17&lt;&gt;" ",(INDEX(AB$9:AC$12,MATCH(AB17,AB$9:AB$12),2)/AC17)*1000,0),"")</f>
        <v>689.080352125866</v>
      </c>
      <c r="AF17" s="318" t="n">
        <f aca="false">IF(AC$9&lt;&gt;"",IF($B17&lt;&gt;"",AE17-AD17,""),"")</f>
        <v>689.080352125866</v>
      </c>
      <c r="AG17" s="313" t="str">
        <f aca="false">IF($B17&lt;&gt;"",$B17,"")</f>
        <v>Thomas DELARBRE</v>
      </c>
      <c r="AH17" s="314" t="n">
        <f aca="false">IF($B17&lt;&gt;"",'Chronos (M1..M20)'!$H418,"")</f>
        <v>1</v>
      </c>
      <c r="AI17" s="315" t="n">
        <f aca="false">IF('Chronos (M1..M20)'!$I418&lt;&gt;"",'Chronos (M1..M20)'!$I418," ")</f>
        <v>48.87</v>
      </c>
      <c r="AJ17" s="316" t="n">
        <f aca="false">IF('Chronos (M1..M20)'!$J418&lt;&gt;"",'Chronos (M1..M20)'!$J418,0)</f>
        <v>0</v>
      </c>
      <c r="AK17" s="317" t="n">
        <f aca="false">IF($B17&lt;&gt;"",IF(AI17&lt;&gt;" ",(INDEX(AH$9:AI$12,MATCH(AH17,AH$9:AH$12),2)/AI17)*1000,0),"")</f>
        <v>717.208921628811</v>
      </c>
      <c r="AL17" s="318" t="n">
        <f aca="false">IF(AI$9&lt;&gt;"",IF($B17&lt;&gt;"",AK17-AJ17,""),"")</f>
        <v>717.208921628811</v>
      </c>
      <c r="AM17" s="314" t="n">
        <f aca="false">IF($B17&lt;&gt;"",'Chronos (M1..M20)'!$H519,"")</f>
        <v>1</v>
      </c>
      <c r="AN17" s="315" t="n">
        <f aca="false">IF('Chronos (M1..M20)'!$I519&lt;&gt;"",'Chronos (M1..M20)'!$I519," ")</f>
        <v>52.68</v>
      </c>
      <c r="AO17" s="316" t="n">
        <f aca="false">IF('Chronos (M1..M20)'!$J519&lt;&gt;"",'Chronos (M1..M20)'!$J519,0)</f>
        <v>0</v>
      </c>
      <c r="AP17" s="317" t="n">
        <f aca="false">IF($B17&lt;&gt;"",IF(AN17&lt;&gt;" ",(INDEX(AM$9:AN$12,MATCH(AM17,AM$9:AM$12),2)/AN17)*1000,0),"")</f>
        <v>753.796507213364</v>
      </c>
      <c r="AQ17" s="318" t="n">
        <f aca="false">IF(AN$9&lt;&gt;"",IF($B17&lt;&gt;"",AP17-AO17,""),"")</f>
        <v>753.796507213364</v>
      </c>
      <c r="AR17" s="313" t="str">
        <f aca="false">IF($B17&lt;&gt;"",$B17,"")</f>
        <v>Thomas DELARBRE</v>
      </c>
      <c r="AS17" s="314" t="n">
        <f aca="false">IF($B17&lt;&gt;"",'Chronos (M1..M20)'!$H620,"")</f>
        <v>1</v>
      </c>
      <c r="AT17" s="315" t="n">
        <f aca="false">IF('Chronos (M1..M20)'!$I620&lt;&gt;"",'Chronos (M1..M20)'!$I620," ")</f>
        <v>43.97</v>
      </c>
      <c r="AU17" s="316" t="n">
        <f aca="false">IF('Chronos (M1..M20)'!$J620&lt;&gt;"",'Chronos (M1..M20)'!$J620,0)</f>
        <v>0</v>
      </c>
      <c r="AV17" s="317" t="n">
        <f aca="false">IF($B17&lt;&gt;"",IF(AT17&lt;&gt;" ",(INDEX(AS$9:AT$12,MATCH(AS17,AS$9:AS$12),2)/AT17)*1000,0),"")</f>
        <v>920.855128496702</v>
      </c>
      <c r="AW17" s="318" t="n">
        <f aca="false">IF(AT$9&lt;&gt;"",IF($B17&lt;&gt;"",AV17-AU17,""),"")</f>
        <v>920.855128496702</v>
      </c>
      <c r="AX17" s="314" t="n">
        <f aca="false">IF($B17&lt;&gt;"",'Chronos (M1..M20)'!$H721,"")</f>
        <v>1</v>
      </c>
      <c r="AY17" s="315" t="str">
        <f aca="false">IF('Chronos (M1..M20)'!$I721&lt;&gt;"",'Chronos (M1..M20)'!$I721," ")</f>
        <v> </v>
      </c>
      <c r="AZ17" s="316" t="n">
        <f aca="false">IF('Chronos (M1..M20)'!$J721&lt;&gt;"",'Chronos (M1..M20)'!$J721,0)</f>
        <v>0</v>
      </c>
      <c r="BA17" s="317" t="n">
        <f aca="false">IF($B17&lt;&gt;"",IF(AY17&lt;&gt;" ",(INDEX(AX$9:AY$12,MATCH(AX17,AX$9:AX$12),2)/AY17)*1000,0),"")</f>
        <v>0</v>
      </c>
      <c r="BB17" s="318" t="str">
        <f aca="false">IF(AY$9&lt;&gt;"",IF($B17&lt;&gt;"",BA17-AZ17,""),"")</f>
        <v/>
      </c>
      <c r="BC17" s="313" t="str">
        <f aca="false">IF($B17&lt;&gt;"",$B17,"")</f>
        <v>Thomas DELARBRE</v>
      </c>
      <c r="BD17" s="314" t="n">
        <f aca="false">IF($B17&lt;&gt;"",'Chronos (M1..M20)'!$H822,"")</f>
        <v>1</v>
      </c>
      <c r="BE17" s="315" t="str">
        <f aca="false">IF('Chronos (M1..M20)'!$I822&lt;&gt;"",'Chronos (M1..M20)'!$I822," ")</f>
        <v> </v>
      </c>
      <c r="BF17" s="316" t="n">
        <f aca="false">IF('Chronos (M1..M20)'!$J822&lt;&gt;"",'Chronos (M1..M20)'!$J822,0)</f>
        <v>0</v>
      </c>
      <c r="BG17" s="317" t="n">
        <f aca="false">IF($B17&lt;&gt;"",IF(BE17&lt;&gt;" ",(INDEX(BD$9:BE$12,MATCH(BD17,BD$9:BD$12),2)/BE17)*1000,0),"")</f>
        <v>0</v>
      </c>
      <c r="BH17" s="318" t="str">
        <f aca="false">IF(BE$9&lt;&gt;"",IF($B17&lt;&gt;"",BG17-BF17,""),"")</f>
        <v/>
      </c>
      <c r="BI17" s="314" t="n">
        <f aca="false">IF($B17&lt;&gt;"",'Chronos (M1..M20)'!$H923,"")</f>
        <v>1</v>
      </c>
      <c r="BJ17" s="315" t="str">
        <f aca="false">IF('Chronos (M1..M20)'!$I923&lt;&gt;"",'Chronos (M1..M20)'!$I923," ")</f>
        <v> </v>
      </c>
      <c r="BK17" s="316" t="n">
        <f aca="false">IF('Chronos (M1..M20)'!$J923&lt;&gt;"",'Chronos (M1..M20)'!$J923,0)</f>
        <v>0</v>
      </c>
      <c r="BL17" s="317" t="n">
        <f aca="false">IF($B17&lt;&gt;"",IF(BJ17&lt;&gt;" ",(INDEX(BI$9:BJ$12,MATCH(BI17,BI$9:BI$12),2)/BJ17)*1000,0),"")</f>
        <v>0</v>
      </c>
      <c r="BM17" s="318" t="str">
        <f aca="false">IF(BJ$9&lt;&gt;"",IF($B17&lt;&gt;"",BL17-BK17,""),"")</f>
        <v/>
      </c>
      <c r="BN17" s="313" t="str">
        <f aca="false">IF($B17&lt;&gt;"",$B17,"")</f>
        <v>Thomas DELARBRE</v>
      </c>
      <c r="BO17" s="314" t="n">
        <f aca="false">IF($B17&lt;&gt;"",'Chronos (M1..M20)'!$H1024,"")</f>
        <v>1</v>
      </c>
      <c r="BP17" s="315" t="str">
        <f aca="false">IF('Chronos (M1..M20)'!$I1024&lt;&gt;"",'Chronos (M1..M20)'!$I1024," ")</f>
        <v> </v>
      </c>
      <c r="BQ17" s="316" t="n">
        <f aca="false">IF('Chronos (M1..M20)'!$J1024&lt;&gt;"",'Chronos (M1..M20)'!$J1024,0)</f>
        <v>0</v>
      </c>
      <c r="BR17" s="317" t="n">
        <f aca="false">IF($B17&lt;&gt;"",IF(BP17&lt;&gt;" ",(INDEX(BO$9:BP$12,MATCH(BO17,BO$9:BO$12),2)/BP17)*1000,0),"")</f>
        <v>0</v>
      </c>
      <c r="BS17" s="318" t="str">
        <f aca="false">IF(BP$9&lt;&gt;"",IF($B17&lt;&gt;"",BR17-BQ17,""),"")</f>
        <v/>
      </c>
      <c r="BT17" s="314" t="n">
        <f aca="false">IF($B17&lt;&gt;"",'Chronos (M1..M20)'!$H1125,"")</f>
        <v>1</v>
      </c>
      <c r="BU17" s="315" t="str">
        <f aca="false">IF('Chronos (M1..M20)'!$I1125&lt;&gt;"",'Chronos (M1..M20)'!$I1125," ")</f>
        <v> </v>
      </c>
      <c r="BV17" s="316" t="n">
        <f aca="false">IF('Chronos (M1..M20)'!$J1125&lt;&gt;"",'Chronos (M1..M20)'!$J1125,0)</f>
        <v>0</v>
      </c>
      <c r="BW17" s="317" t="n">
        <f aca="false">IF($B17&lt;&gt;"",IF(BU17&lt;&gt;" ",(INDEX(BT$9:BU$12,MATCH(BT17,BT$9:BT$12),2)/BU17)*1000,0),"")</f>
        <v>0</v>
      </c>
      <c r="BX17" s="318" t="str">
        <f aca="false">IF(BU$9&lt;&gt;"",IF($B17&lt;&gt;"",BW17-BV17,""),"")</f>
        <v/>
      </c>
      <c r="BY17" s="313" t="str">
        <f aca="false">IF($B17&lt;&gt;"",$B17,"")</f>
        <v>Thomas DELARBRE</v>
      </c>
      <c r="BZ17" s="314" t="n">
        <f aca="false">IF($B17&lt;&gt;"",'Chronos (M1..M20)'!$H1226,"")</f>
        <v>1</v>
      </c>
      <c r="CA17" s="315" t="str">
        <f aca="false">IF('Chronos (M1..M20)'!$I1226&lt;&gt;"",'Chronos (M1..M20)'!$I1226," ")</f>
        <v> </v>
      </c>
      <c r="CB17" s="316" t="n">
        <f aca="false">IF('Chronos (M1..M20)'!$J1226&lt;&gt;"",'Chronos (M1..M20)'!$J1226,0)</f>
        <v>0</v>
      </c>
      <c r="CC17" s="317" t="n">
        <f aca="false">IF($B17&lt;&gt;"",IF(CA17&lt;&gt;" ",(INDEX(BZ$9:CA$12,MATCH(BZ17,BZ$9:BZ$12),2)/CA17)*1000,0),"")</f>
        <v>0</v>
      </c>
      <c r="CD17" s="318" t="str">
        <f aca="false">IF(CA$9&lt;&gt;"",IF($B17&lt;&gt;"",CC17-CB17,""),"")</f>
        <v/>
      </c>
      <c r="CE17" s="314" t="n">
        <f aca="false">IF($B17&lt;&gt;"",'Chronos (M1..M20)'!$H1327,"")</f>
        <v>1</v>
      </c>
      <c r="CF17" s="315" t="str">
        <f aca="false">IF('Chronos (M1..M20)'!$I1327&lt;&gt;"",'Chronos (M1..M20)'!$I1327," ")</f>
        <v> </v>
      </c>
      <c r="CG17" s="316" t="n">
        <f aca="false">IF('Chronos (M1..M20)'!$J1327&lt;&gt;"",'Chronos (M1..M20)'!$J1327,0)</f>
        <v>0</v>
      </c>
      <c r="CH17" s="317" t="n">
        <f aca="false">IF($B17&lt;&gt;"",IF(CF17&lt;&gt;" ",(INDEX(CE$9:CF$12,MATCH(CE17,CE$9:CE$12),2)/CF17)*1000,0),"")</f>
        <v>0</v>
      </c>
      <c r="CI17" s="318" t="str">
        <f aca="false">IF(CF$9&lt;&gt;"",IF($B17&lt;&gt;"",CH17-CG17,""),"")</f>
        <v/>
      </c>
      <c r="CJ17" s="313" t="str">
        <f aca="false">IF($B17&lt;&gt;"",$B17,"")</f>
        <v>Thomas DELARBRE</v>
      </c>
      <c r="CK17" s="314" t="n">
        <f aca="false">IF($B17&lt;&gt;"",'Chronos (M1..M20)'!$H1428,"")</f>
        <v>1</v>
      </c>
      <c r="CL17" s="315" t="str">
        <f aca="false">IF('Chronos (M1..M20)'!$I1428&lt;&gt;"",'Chronos (M1..M20)'!$I1428," ")</f>
        <v> </v>
      </c>
      <c r="CM17" s="316" t="n">
        <f aca="false">IF('Chronos (M1..M20)'!$J1428&lt;&gt;"",'Chronos (M1..M20)'!$J1428,0)</f>
        <v>0</v>
      </c>
      <c r="CN17" s="317" t="n">
        <f aca="false">IF($B17&lt;&gt;"",IF(CL17&lt;&gt;" ",(INDEX(CK$9:CL$12,MATCH(CK17,CK$9:CK$12),2)/CL17)*1000,0),"")</f>
        <v>0</v>
      </c>
      <c r="CO17" s="318" t="str">
        <f aca="false">IF(CL$9&lt;&gt;"",IF($B17&lt;&gt;"",CN17-CM17,""),"")</f>
        <v/>
      </c>
      <c r="CP17" s="314" t="n">
        <f aca="false">IF($B17&lt;&gt;"",'Chronos (M1..M20)'!$H1529,"")</f>
        <v>1</v>
      </c>
      <c r="CQ17" s="315" t="str">
        <f aca="false">IF('Chronos (M1..M20)'!$I1529&lt;&gt;"",'Chronos (M1..M20)'!$I1529," ")</f>
        <v> </v>
      </c>
      <c r="CR17" s="316" t="n">
        <f aca="false">IF('Chronos (M1..M20)'!$J1529&lt;&gt;"",'Chronos (M1..M20)'!$J1529,0)</f>
        <v>0</v>
      </c>
      <c r="CS17" s="317" t="n">
        <f aca="false">IF($B17&lt;&gt;"",IF(CQ17&lt;&gt;" ",(INDEX(CP$9:CQ$12,MATCH(CP17,CP$9:CP$12),2)/CQ17)*1000,0),"")</f>
        <v>0</v>
      </c>
      <c r="CT17" s="318" t="str">
        <f aca="false">IF(CQ$9&lt;&gt;"",IF($B17&lt;&gt;"",CS17-CR17,""),"")</f>
        <v/>
      </c>
      <c r="CU17" s="313" t="str">
        <f aca="false">IF($B17&lt;&gt;"",$B17,"")</f>
        <v>Thomas DELARBRE</v>
      </c>
      <c r="CV17" s="314" t="n">
        <f aca="false">IF($B17&lt;&gt;"",'Chronos (M1..M20)'!$H1630,"")</f>
        <v>1</v>
      </c>
      <c r="CW17" s="315" t="str">
        <f aca="false">IF('Chronos (M1..M20)'!$I1630&lt;&gt;"",'Chronos (M1..M20)'!$I1630," ")</f>
        <v> </v>
      </c>
      <c r="CX17" s="316" t="n">
        <f aca="false">IF('Chronos (M1..M20)'!$J1630&lt;&gt;"",'Chronos (M1..M20)'!$J1630,0)</f>
        <v>0</v>
      </c>
      <c r="CY17" s="317" t="n">
        <f aca="false">IF($B17&lt;&gt;"",IF(CW17&lt;&gt;" ",(INDEX(CV$9:CW$12,MATCH(CV17,CV$9:CV$12),2)/CW17)*1000,0),"")</f>
        <v>0</v>
      </c>
      <c r="CZ17" s="318" t="str">
        <f aca="false">IF(CW$9&lt;&gt;"",IF($B17&lt;&gt;"",CY17-CX17,""),"")</f>
        <v/>
      </c>
      <c r="DA17" s="314" t="n">
        <f aca="false">IF($B17&lt;&gt;"",'Chronos (M1..M20)'!$H1731,"")</f>
        <v>1</v>
      </c>
      <c r="DB17" s="315" t="str">
        <f aca="false">IF('Chronos (M1..M20)'!$I1731&lt;&gt;"",'Chronos (M1..M20)'!$I1731," ")</f>
        <v> </v>
      </c>
      <c r="DC17" s="316" t="n">
        <f aca="false">IF('Chronos (M1..M20)'!$J1731&lt;&gt;"",'Chronos (M1..M20)'!$J1731,0)</f>
        <v>0</v>
      </c>
      <c r="DD17" s="317" t="n">
        <f aca="false">IF($B17&lt;&gt;"",IF(DB17&lt;&gt;" ",(INDEX(DA$9:DB$12,MATCH(DA17,DA$9:DA$12),2)/DB17)*1000,0),"")</f>
        <v>0</v>
      </c>
      <c r="DE17" s="318" t="str">
        <f aca="false">IF(DB$9&lt;&gt;"",IF($B17&lt;&gt;"",DD17-DC17,""),"")</f>
        <v/>
      </c>
      <c r="DF17" s="313" t="str">
        <f aca="false">IF($B17&lt;&gt;"",$B17,"")</f>
        <v>Thomas DELARBRE</v>
      </c>
      <c r="DG17" s="314" t="n">
        <f aca="false">IF($B17&lt;&gt;"",'Chronos (M1..M20)'!$H1832,"")</f>
        <v>1</v>
      </c>
      <c r="DH17" s="315" t="str">
        <f aca="false">IF('Chronos (M1..M20)'!$I1832&lt;&gt;"",'Chronos (M1..M20)'!$I1832," ")</f>
        <v> </v>
      </c>
      <c r="DI17" s="316" t="n">
        <f aca="false">IF('Chronos (M1..M20)'!$J1832&lt;&gt;"",'Chronos (M1..M20)'!$J1832,0)</f>
        <v>0</v>
      </c>
      <c r="DJ17" s="317" t="n">
        <f aca="false">IF($B17&lt;&gt;"",IF(DH17&lt;&gt;" ",(INDEX(DG$9:DH$12,MATCH(DG17,DG$9:DG$12),2)/DH17)*1000,0),"")</f>
        <v>0</v>
      </c>
      <c r="DK17" s="318" t="str">
        <f aca="false">IF(DH$9&lt;&gt;"",IF($B17&lt;&gt;"",DJ17-DI17,""),"")</f>
        <v/>
      </c>
      <c r="DL17" s="314" t="n">
        <f aca="false">IF($B17&lt;&gt;"",'Chronos (M1..M20)'!$H1933,"")</f>
        <v>1</v>
      </c>
      <c r="DM17" s="315" t="str">
        <f aca="false">IF('Chronos (M1..M20)'!$I1933&lt;&gt;"",'Chronos (M1..M20)'!$I1933," ")</f>
        <v> </v>
      </c>
      <c r="DN17" s="316" t="n">
        <f aca="false">IF('Chronos (M1..M20)'!$J1933&lt;&gt;"",'Chronos (M1..M20)'!$J1933,0)</f>
        <v>0</v>
      </c>
      <c r="DO17" s="317" t="n">
        <f aca="false">IF($B17&lt;&gt;"",IF(DM17&lt;&gt;" ",(INDEX(DL$9:DM$12,MATCH(DL17,DL$9:DL$12),2)/DM17)*1000,0),"")</f>
        <v>0</v>
      </c>
      <c r="DP17" s="318" t="str">
        <f aca="false">IF(DM$9&lt;&gt;"",IF($B17&lt;&gt;"",DO17-DN17,""),"")</f>
        <v/>
      </c>
      <c r="DQ17" s="0"/>
      <c r="DR17" s="319" t="n">
        <f aca="false">SUM(O17,T17,Z17)</f>
        <v>2654.01829477939</v>
      </c>
      <c r="DS17" s="319" t="n">
        <f aca="false">SUM(DR17,AE17,AK17,AP17,AV17,BA17,BG17,BL17,BR17,BW17,CC17,CH17,CN17,CS17,CY17,DD17,DJ17,DO17)</f>
        <v>5734.95920424413</v>
      </c>
      <c r="DT17" s="319" t="n">
        <f aca="false">SUM(N17,S17,Y17,AD17,AJ17,AO17,AU17,AZ17,BF17,BK17,BQ17,BV17,CB17,CG17,CM17,CR17,CX17,DC17,DI17,DN17)</f>
        <v>0</v>
      </c>
      <c r="DU17" s="319" t="n">
        <f aca="false">SMALL($DZ17:$ES17,1)</f>
        <v>689.080352125866</v>
      </c>
      <c r="DV17" s="319" t="n">
        <f aca="false">SMALL($DZ17:$ES17,2)</f>
        <v>717.208921628811</v>
      </c>
      <c r="DW17" s="319" t="n">
        <f aca="false">SMALL($DZ17:$ES17,3)</f>
        <v>753.796507213364</v>
      </c>
      <c r="DX17" s="319" t="n">
        <f aca="false">SMALL($DZ17:$ES17,3)</f>
        <v>753.796507213364</v>
      </c>
      <c r="DY17" s="0"/>
      <c r="DZ17" s="321" t="n">
        <f aca="false">IF($EC$1&lt;&gt;"",O17," ")</f>
        <v>851.512738853503</v>
      </c>
      <c r="EA17" s="321" t="n">
        <f aca="false">IF($EC$2&lt;&gt;"",T17," ")</f>
        <v>855.276587058583</v>
      </c>
      <c r="EB17" s="321" t="n">
        <f aca="false">IF($EC$3&lt;&gt;"",Z17," ")</f>
        <v>947.2289688673</v>
      </c>
      <c r="EC17" s="321" t="n">
        <f aca="false">IF($EC$4&lt;&gt;"",AE17," ")</f>
        <v>689.080352125866</v>
      </c>
      <c r="ED17" s="321" t="n">
        <f aca="false">IF($EC$5&lt;&gt;"",AK17," ")</f>
        <v>717.208921628811</v>
      </c>
      <c r="EE17" s="321" t="n">
        <f aca="false">IF($EC$6&lt;&gt;"",AP17," ")</f>
        <v>753.796507213364</v>
      </c>
      <c r="EF17" s="321" t="n">
        <f aca="false">IF($EC$7&lt;&gt;"",AV17," ")</f>
        <v>920.855128496702</v>
      </c>
      <c r="EG17" s="321" t="str">
        <f aca="false">IF($EC$8&lt;&gt;"",BA17," ")</f>
        <v> </v>
      </c>
      <c r="EH17" s="321" t="str">
        <f aca="false">IF($EC$9&lt;&gt;"",BG17," ")</f>
        <v> </v>
      </c>
      <c r="EI17" s="321" t="str">
        <f aca="false">IF($EC$10&lt;&gt;"",BL17," ")</f>
        <v> </v>
      </c>
      <c r="EJ17" s="321" t="str">
        <f aca="false">IF($EE$1&lt;&gt;"",BR17," ")</f>
        <v> </v>
      </c>
      <c r="EK17" s="321" t="str">
        <f aca="false">IF($EE$2&lt;&gt;"",BW17," ")</f>
        <v> </v>
      </c>
      <c r="EL17" s="321" t="str">
        <f aca="false">IF($EE$3&lt;&gt;"",CC17," ")</f>
        <v> </v>
      </c>
      <c r="EM17" s="321" t="str">
        <f aca="false">IF($EE$4&lt;&gt;"",CH17," ")</f>
        <v> </v>
      </c>
      <c r="EN17" s="321" t="str">
        <f aca="false">IF($EE$5&lt;&gt;"",CN17," ")</f>
        <v> </v>
      </c>
      <c r="EO17" s="321" t="str">
        <f aca="false">IF($EE$6&lt;&gt;"",CS17," ")</f>
        <v> </v>
      </c>
      <c r="EP17" s="321" t="str">
        <f aca="false">IF($EE$7&lt;&gt;"",CY17," ")</f>
        <v> </v>
      </c>
      <c r="EQ17" s="321" t="str">
        <f aca="false">IF($EE$8&lt;&gt;"",DD17," ")</f>
        <v> </v>
      </c>
      <c r="ER17" s="321" t="str">
        <f aca="false">IF($EE$9&lt;&gt;"",DJ17," ")</f>
        <v> </v>
      </c>
      <c r="ES17" s="321" t="str">
        <f aca="false">IF($EE$10&lt;&gt;"",DO17," ")</f>
        <v> </v>
      </c>
      <c r="ET17" s="322" t="n">
        <f aca="false">SMALL(DZ17:EC17,1)</f>
        <v>689.080352125866</v>
      </c>
      <c r="EU17" s="323" t="n">
        <f aca="false">SMALL(DZ17:ED17,1)</f>
        <v>689.080352125866</v>
      </c>
      <c r="EV17" s="323" t="n">
        <f aca="false">SMALL(DZ17:EE17,1)</f>
        <v>689.080352125866</v>
      </c>
      <c r="EW17" s="323" t="n">
        <f aca="false">SMALL(DZ17:EF17,1)</f>
        <v>689.080352125866</v>
      </c>
      <c r="EX17" s="323" t="n">
        <f aca="false">SMALL(DZ17:EG17,1)</f>
        <v>689.080352125866</v>
      </c>
      <c r="EY17" s="323" t="n">
        <f aca="false">SMALL(DZ17:EH17,1)</f>
        <v>689.080352125866</v>
      </c>
      <c r="EZ17" s="323" t="n">
        <f aca="false">SMALL(DZ17:EI17,1)</f>
        <v>689.080352125866</v>
      </c>
      <c r="FA17" s="323" t="n">
        <f aca="false">SMALL(DZ17:EJ17,1)</f>
        <v>689.080352125866</v>
      </c>
      <c r="FB17" s="323" t="n">
        <f aca="false">SMALL(DZ17:EK17,1)</f>
        <v>689.080352125866</v>
      </c>
      <c r="FC17" s="323" t="n">
        <f aca="false">SMALL(DZ17:EL17,1)</f>
        <v>689.080352125866</v>
      </c>
      <c r="FD17" s="323" t="n">
        <f aca="false">SMALL(DZ17:EM17,1)</f>
        <v>689.080352125866</v>
      </c>
      <c r="FE17" s="323" t="n">
        <f aca="false">SMALL(DZ17:EN17,1)</f>
        <v>689.080352125866</v>
      </c>
      <c r="FF17" s="323" t="n">
        <f aca="false">SMALL(DZ17:EO17,1)</f>
        <v>689.080352125866</v>
      </c>
      <c r="FG17" s="323" t="n">
        <f aca="false">SMALL(DZ17:EP17,1)</f>
        <v>689.080352125866</v>
      </c>
      <c r="FH17" s="323" t="n">
        <f aca="false">SMALL(DZ17:EQ17,1)</f>
        <v>689.080352125866</v>
      </c>
      <c r="FI17" s="323" t="n">
        <f aca="false">SMALL(DZ17:ER17,1)</f>
        <v>689.080352125866</v>
      </c>
      <c r="FJ17" s="324" t="n">
        <f aca="false">SMALL(DZ17:ES17,1)</f>
        <v>689.080352125866</v>
      </c>
      <c r="FK17" s="322" t="n">
        <f aca="false">SMALL(DZ17:EN17,2)</f>
        <v>717.208921628811</v>
      </c>
      <c r="FL17" s="323" t="n">
        <f aca="false">SMALL(DZ17:EO17,2)</f>
        <v>717.208921628811</v>
      </c>
      <c r="FM17" s="323" t="n">
        <f aca="false">SMALL(DZ17:EP17,2)</f>
        <v>717.208921628811</v>
      </c>
      <c r="FN17" s="323" t="n">
        <f aca="false">SMALL(DZ17:EQ17,2)</f>
        <v>717.208921628811</v>
      </c>
      <c r="FO17" s="323" t="n">
        <f aca="false">SMALL(DZ17:ER17,2)</f>
        <v>717.208921628811</v>
      </c>
      <c r="FP17" s="324" t="n">
        <f aca="false">SMALL(DZ17:ES17,2)</f>
        <v>717.208921628811</v>
      </c>
      <c r="FQ17" s="0"/>
      <c r="FR17" s="328" t="n">
        <f aca="false">IF($B17&lt;&gt;"",IF($EB$1&gt;=FR$13,$P17,""),"")</f>
        <v>851.512738853503</v>
      </c>
      <c r="FS17" s="329" t="n">
        <f aca="false">IF($B17&lt;&gt;"",IF($EB$1&gt;=FS$13,$P17+$U17,""),"")</f>
        <v>1706.78932591209</v>
      </c>
      <c r="FT17" s="329" t="n">
        <f aca="false">IF($B17&lt;&gt;"",IF($EB$1&gt;=FT$13,$P17+$U17+$AA17,""),"")</f>
        <v>2654.01829477939</v>
      </c>
      <c r="FU17" s="329" t="n">
        <f aca="false">IF($B17&lt;&gt;"",IF($EB$1&gt;=FU$13,$P17+$U17+$AA17+$AF17-ET17,""),"")</f>
        <v>2654.01829477939</v>
      </c>
      <c r="FV17" s="329" t="n">
        <f aca="false">IF($B17&lt;&gt;"",IF($EB$1&gt;=FV$13,$P17+$U17+$AA17+$AF17+$AL17-EU17,""),"")</f>
        <v>3371.2272164082</v>
      </c>
      <c r="FW17" s="329" t="n">
        <f aca="false">IF($B17&lt;&gt;"",IF($EB$1&gt;=FW$13,$P17+$U17+$AA17+$AF17+$AL17+$AQ17-EV17,""),"")</f>
        <v>4125.02372362156</v>
      </c>
      <c r="FX17" s="329" t="n">
        <f aca="false">IF($B17&lt;&gt;"",IF($EB$1&gt;=FX$13,$P17+$U17+$AA17+$AF17+$AL17+$AQ17+$AW17-EW17,""),"")</f>
        <v>5045.87885211826</v>
      </c>
      <c r="FY17" s="329" t="str">
        <f aca="false">IF($B17&lt;&gt;"",IF($EB$1&gt;=FY$13,$P17+$U17+$AA17+$AF17+$AL17+$AQ17+$AW17+$BB17-EX17,""),"")</f>
        <v/>
      </c>
      <c r="FZ17" s="329" t="str">
        <f aca="false">IF($B17&lt;&gt;"",IF($EB$1&gt;=FZ$13,$P17+$U17+$AA17+$AF17+$AL17+$AQ17+$AW17+$BB17+$BH17-EY17,""),"")</f>
        <v/>
      </c>
      <c r="GA17" s="329" t="str">
        <f aca="false">IF($B17&lt;&gt;"",IF($EB$1&gt;=GA$13,$P17+$U17+$AA17+$AF17+$AL17+$AQ17+$AW17+$BB17+$BH17+$BM17-EZ17,""),"")</f>
        <v/>
      </c>
      <c r="GB17" s="329" t="str">
        <f aca="false">IF($B17&lt;&gt;"",IF($EB$1&gt;=GB$13,$P17+$U17+$AA17+$AF17+$AL17+$AQ17+$AW17+$BB17+$BH17+$BM17+$BS17-FA17,""),"")</f>
        <v/>
      </c>
      <c r="GC17" s="329" t="str">
        <f aca="false">IF($B17&lt;&gt;"",IF($EB$1&gt;=GC$13,$P17+$U17+$AA17+$AF17+$AL17+$AQ17+$AW17+$BB17+$BH17+$BM17+$BS17+$BX17-FB17,""),"")</f>
        <v/>
      </c>
      <c r="GD17" s="329" t="str">
        <f aca="false">IF($B17&lt;&gt;"",IF($EB$1&gt;=GD$13,$P17+$U17+$AA17+$AF17+$AL17+$AQ17+$AW17+$BB17+$BH17+$BM17+$BS17+$BX17+$CD17-FC17,""),"")</f>
        <v/>
      </c>
      <c r="GE17" s="329" t="str">
        <f aca="false">IF($B17&lt;&gt;"",IF($EB$1&gt;=GE$13,$P17+$U17+$AA17+$AF17+$AL17+$AQ17+$AW17+$BB17+$BH17+$BM17+$BS17+$BX17+$CD17+$CI17-FD17,""),"")</f>
        <v/>
      </c>
      <c r="GF17" s="329" t="str">
        <f aca="false">IF($B17&lt;&gt;"",IF($EB$1&gt;=GF$13,$P17+$U17+$AA17+$AF17+$AL17+$AQ17+$AW17+$BB17+$BH17+$BM17+$BS17+$BX17+$CD17+$CI17+$CO17-FE17-FK17,""),"")</f>
        <v/>
      </c>
      <c r="GG17" s="329" t="str">
        <f aca="false">IF($B17&lt;&gt;"",IF($EB$1&gt;=GG$13,$P17+$U17+$AA17+$AF17+$AL17+$AQ17+$AW17+$BB17+$BH17+$BM17+$BS17+$BX17+$CD17+$CI17+$CO17+$CT17-FF17-FL17,""),"")</f>
        <v/>
      </c>
      <c r="GH17" s="329" t="str">
        <f aca="false">IF($B17&lt;&gt;"",IF($EB$1&gt;=GH$13,$P17+$U17+$AA17+$AF17+$AL17+$AQ17+$AW17+$BB17+$BH17+$BM17+$BS17+$BX17+$CD17+$CI17+$CO17+$CT17+$CZ17-FG17-FM17,""),"")</f>
        <v/>
      </c>
      <c r="GI17" s="329" t="str">
        <f aca="false">IF($B17&lt;&gt;"",IF($EB$1&gt;=GI$13,$P17+$U17+$AA17+$AF17+$AL17+$AQ17+$AW17+$BB17+$BH17+$BM17+$BS17+$BX17+$CD17+$CI17+$CO17+$CT17+$CZ17+$DE17-FH17-FN17,""),"")</f>
        <v/>
      </c>
      <c r="GJ17" s="329" t="str">
        <f aca="false">IF($B17&lt;&gt;"",IF($EB$1&gt;=GJ$13,$P17+$U17+$AA17+$AF17+$AL17+$AQ17+$AW17+$BB17+$BH17+$BM17+$BS17+$BX17+$CD17+$CI17+$CO17+$CT17+$CZ17+$DE17+$DK17-FI17-FO17,""),"")</f>
        <v/>
      </c>
      <c r="GK17" s="330" t="str">
        <f aca="false">IF($B17&lt;&gt;"",IF($EB$1&gt;=GK$13,$P17+$U17+$AA17+$AF17+$AL17+$AQ17+$AW17+$BB17+$BH17+$BM17+$BS17+$BX17+$CD17+$CI17+$CO17+$CT17+$CZ17+$DE17+$DK17+$DP17-FJ17-FP17,""),"")</f>
        <v/>
      </c>
      <c r="GL17" s="0"/>
      <c r="GM17" s="328" t="n">
        <f aca="false">IF($B17&lt;&gt;"",IF($EB$1&gt;=GM$13,RANK(FR17,FR$14:FR$113,0),""),"")</f>
        <v>12</v>
      </c>
      <c r="GN17" s="329" t="n">
        <f aca="false">IF($B17&lt;&gt;"",IF($EB$1&gt;=GN$13,RANK(FS17,FS$14:FS$113,0),""),"")</f>
        <v>10</v>
      </c>
      <c r="GO17" s="329" t="n">
        <f aca="false">IF($B17&lt;&gt;"",IF($EB$1&gt;=GO$13,RANK(FT17,FT$14:FT$113,0),""),"")</f>
        <v>4</v>
      </c>
      <c r="GP17" s="329" t="n">
        <f aca="false">IF($B17&lt;&gt;"",IF($EB$1&gt;=GP$13,RANK(FU17,FU$14:FU$113,0),""),"")</f>
        <v>5</v>
      </c>
      <c r="GQ17" s="329" t="n">
        <f aca="false">IF($B17&lt;&gt;"",IF($EB$1&gt;=GQ$13,RANK(FV17,FV$14:FV$113,0),""),"")</f>
        <v>10</v>
      </c>
      <c r="GR17" s="329" t="n">
        <f aca="false">IF($B17&lt;&gt;"",IF($EB$1&gt;=GR$13,RANK(FW17,FW$14:FW$113,0),""),"")</f>
        <v>12</v>
      </c>
      <c r="GS17" s="329" t="n">
        <f aca="false">IF($B17&lt;&gt;"",IF($EB$1&gt;=GS$13,RANK(FX17,FX$14:FX$113,0),""),"")</f>
        <v>10</v>
      </c>
      <c r="GT17" s="329" t="str">
        <f aca="false">IF($B17&lt;&gt;"",IF($EB$1&gt;=GT$13,RANK(FY17,FY$14:FY$113,0),""),"")</f>
        <v/>
      </c>
      <c r="GU17" s="329" t="str">
        <f aca="false">IF($B17&lt;&gt;"",IF($EB$1&gt;=GU$13,RANK(FZ17,FZ$14:FZ$113,0),""),"")</f>
        <v/>
      </c>
      <c r="GV17" s="329" t="str">
        <f aca="false">IF($B17&lt;&gt;"",IF($EB$1&gt;=GV$13,RANK(GA17,GA$14:GA$113,0),""),"")</f>
        <v/>
      </c>
      <c r="GW17" s="329" t="str">
        <f aca="false">IF($B17&lt;&gt;"",IF($EB$1&gt;=GW$13,RANK(GB17,GB$14:GB$113,0),""),"")</f>
        <v/>
      </c>
      <c r="GX17" s="329" t="str">
        <f aca="false">IF($B17&lt;&gt;"",IF($EB$1&gt;=GX$13,RANK(GC17,GC$14:GC$113,0),""),"")</f>
        <v/>
      </c>
      <c r="GY17" s="329" t="str">
        <f aca="false">IF($B17&lt;&gt;"",IF($EB$1&gt;=GY$13,RANK(GD17,GD$14:GD$113,0),""),"")</f>
        <v/>
      </c>
      <c r="GZ17" s="329" t="str">
        <f aca="false">IF($B17&lt;&gt;"",IF($EB$1&gt;=GZ$13,RANK(GE17,GE$14:GE$113,0),""),"")</f>
        <v/>
      </c>
      <c r="HA17" s="329" t="str">
        <f aca="false">IF($B17&lt;&gt;"",IF($EB$1&gt;=HA$13,RANK(GF17,GF$14:GF$113,0),""),"")</f>
        <v/>
      </c>
      <c r="HB17" s="329" t="str">
        <f aca="false">IF($B17&lt;&gt;"",IF($EB$1&gt;=HB$13,RANK(GG17,GG$14:GG$113,0),""),"")</f>
        <v/>
      </c>
      <c r="HC17" s="329" t="str">
        <f aca="false">IF($B17&lt;&gt;"",IF($EB$1&gt;=HC$13,RANK(GH17,GH$14:GH$113,0),""),"")</f>
        <v/>
      </c>
      <c r="HD17" s="329" t="str">
        <f aca="false">IF($B17&lt;&gt;"",IF($EB$1&gt;=HD$13,RANK(GI17,GI$14:GI$113,0),""),"")</f>
        <v/>
      </c>
      <c r="HE17" s="329" t="str">
        <f aca="false">IF($B17&lt;&gt;"",IF($EB$1&gt;=HE$13,RANK(GJ17,GJ$14:GJ$113,0),""),"")</f>
        <v/>
      </c>
      <c r="HF17" s="330" t="str">
        <f aca="false">IF($B17&lt;&gt;"",IF($EB$1&gt;=HF$13,RANK(GK17,GK$14:GK$113,0),""),"")</f>
        <v/>
      </c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3" hidden="false" customHeight="false" outlineLevel="0" collapsed="false">
      <c r="A18" s="308" t="n">
        <f aca="false">IF(B18&lt;&gt;"",RANK(I18,I$14:I$113,0),"")</f>
        <v>20</v>
      </c>
      <c r="B18" s="309" t="str">
        <f aca="false">IF('Chronos (M1..M20)'!B15&lt;&gt;"",'Chronos (M1..M20)'!B15,"")</f>
        <v>Pierre DIATTA</v>
      </c>
      <c r="C18" s="310" t="n">
        <f aca="false">IF(B18&lt;&gt;"",'Chronos (M1..M20)'!C15,"")</f>
        <v>5</v>
      </c>
      <c r="D18" s="215" t="n">
        <f aca="false">IF(B18&lt;&gt;"",Pilotes!P15,"")</f>
        <v>0</v>
      </c>
      <c r="E18" s="310"/>
      <c r="F18" s="310" t="n">
        <f aca="false">IF(B18&lt;&gt;"",Pilotes!F15,"")</f>
        <v>0</v>
      </c>
      <c r="G18" s="310" t="n">
        <f aca="false">IF(C18&lt;&gt;"",Pilotes!E15,"")</f>
        <v>0</v>
      </c>
      <c r="H18" s="310" t="str">
        <f aca="false">IF(D18&lt;&gt;"",'Chronos (M1..M20)'!D15,"")</f>
        <v>2.4GHz</v>
      </c>
      <c r="I18" s="311" t="n">
        <f aca="false">IF(B18&lt;&gt;"",IF($EB$1&lt;4,DR18-DT18,IF($EB$1&lt;15,DS18-DU18-DT18,DS18-DU18-DV18-DT18)),0)</f>
        <v>4698.94314597487</v>
      </c>
      <c r="J18" s="312" t="n">
        <f aca="false">IF(B18&lt;&gt;"",IF(I18,(I18/MAXA(I$14:I$113))*1000,0),"")</f>
        <v>849.273442664792</v>
      </c>
      <c r="K18" s="313" t="str">
        <f aca="false">IF($B18&lt;&gt;"",$B18,"")</f>
        <v>Pierre DIATTA</v>
      </c>
      <c r="L18" s="314" t="n">
        <f aca="false">IF($B18&lt;&gt;"",'Chronos (M1..M20)'!$H15,"")</f>
        <v>1</v>
      </c>
      <c r="M18" s="315" t="n">
        <f aca="false">IF('Chronos (M1..M20)'!$I15&lt;&gt;"",'Chronos (M1..M20)'!$I15," ")</f>
        <v>50.21</v>
      </c>
      <c r="N18" s="316" t="n">
        <f aca="false">IF('Chronos (M1..M20)'!$J15&lt;&gt;"",'Chronos (M1..M20)'!$J15,0)</f>
        <v>0</v>
      </c>
      <c r="O18" s="317" t="n">
        <f aca="false">IF($B18&lt;&gt;"",IF(M18&lt;&gt;" ",(INDEX(L$9:M$12,MATCH(L18,L$9:L$12),2)/M18)*1000,0),"")</f>
        <v>852.02150965943</v>
      </c>
      <c r="P18" s="318" t="n">
        <f aca="false">IF(M$9&lt;&gt;"",IF($B18&lt;&gt;"",O18-N18,""),"")</f>
        <v>852.02150965943</v>
      </c>
      <c r="Q18" s="314" t="n">
        <f aca="false">IF($B18&lt;&gt;"",'Chronos (M1..M20)'!$H116,"")</f>
        <v>1</v>
      </c>
      <c r="R18" s="315" t="n">
        <f aca="false">IF('Chronos (M1..M20)'!$I116&lt;&gt;"",'Chronos (M1..M20)'!$I116," ")</f>
        <v>53.07</v>
      </c>
      <c r="S18" s="316" t="n">
        <f aca="false">IF('Chronos (M1..M20)'!$J116&lt;&gt;"",'Chronos (M1..M20)'!$J116,0)</f>
        <v>0</v>
      </c>
      <c r="T18" s="317" t="n">
        <f aca="false">IF($B18&lt;&gt;"",IF(R18&lt;&gt;" ",(INDEX(Q$9:R$12,MATCH(Q18,Q$9:Q$12),2)/R18)*1000,0),"")</f>
        <v>789.52327115131</v>
      </c>
      <c r="U18" s="318" t="n">
        <f aca="false">IF(R$9&lt;&gt;"",IF($B18&lt;&gt;"",T18-S18,""),"")</f>
        <v>789.52327115131</v>
      </c>
      <c r="V18" s="313" t="str">
        <f aca="false">IF($B18&lt;&gt;"",$B18,"")</f>
        <v>Pierre DIATTA</v>
      </c>
      <c r="W18" s="314" t="n">
        <f aca="false">IF($B18&lt;&gt;"",'Chronos (M1..M20)'!$H217,"")</f>
        <v>1</v>
      </c>
      <c r="X18" s="315" t="n">
        <f aca="false">IF('Chronos (M1..M20)'!$I217&lt;&gt;"",'Chronos (M1..M20)'!$I217," ")</f>
        <v>67.19</v>
      </c>
      <c r="Y18" s="316" t="n">
        <f aca="false">IF('Chronos (M1..M20)'!$J217&lt;&gt;"",'Chronos (M1..M20)'!$J217,0)</f>
        <v>0</v>
      </c>
      <c r="Z18" s="317" t="n">
        <f aca="false">IF($B18&lt;&gt;"",IF(X18&lt;&gt;" ",(INDEX(W$9:X$12,MATCH(W18,W$9:W$12),2)/X18)*1000,0),"")</f>
        <v>638.487870218783</v>
      </c>
      <c r="AA18" s="318" t="n">
        <f aca="false">IF(X$9&lt;&gt;"",IF($B18&lt;&gt;"",Z18-Y18,""),"")</f>
        <v>638.487870218783</v>
      </c>
      <c r="AB18" s="314" t="n">
        <f aca="false">IF($B18&lt;&gt;"",'Chronos (M1..M20)'!$H318,"")</f>
        <v>1</v>
      </c>
      <c r="AC18" s="315" t="n">
        <f aca="false">IF('Chronos (M1..M20)'!$I318&lt;&gt;"",'Chronos (M1..M20)'!$I318," ")</f>
        <v>58.73</v>
      </c>
      <c r="AD18" s="316" t="n">
        <f aca="false">IF('Chronos (M1..M20)'!$J318&lt;&gt;"",'Chronos (M1..M20)'!$J318,0)</f>
        <v>0</v>
      </c>
      <c r="AE18" s="317" t="n">
        <f aca="false">IF($B18&lt;&gt;"",IF(AC18&lt;&gt;" ",(INDEX(AB$9:AC$12,MATCH(AB18,AB$9:AB$12),2)/AC18)*1000,0),"")</f>
        <v>626.426017367615</v>
      </c>
      <c r="AF18" s="318" t="n">
        <f aca="false">IF(AC$9&lt;&gt;"",IF($B18&lt;&gt;"",AE18-AD18,""),"")</f>
        <v>626.426017367615</v>
      </c>
      <c r="AG18" s="313" t="str">
        <f aca="false">IF($B18&lt;&gt;"",$B18,"")</f>
        <v>Pierre DIATTA</v>
      </c>
      <c r="AH18" s="314" t="n">
        <f aca="false">IF($B18&lt;&gt;"",'Chronos (M1..M20)'!$H419,"")</f>
        <v>1</v>
      </c>
      <c r="AI18" s="315" t="n">
        <f aca="false">IF('Chronos (M1..M20)'!$I419&lt;&gt;"",'Chronos (M1..M20)'!$I419," ")</f>
        <v>53.1</v>
      </c>
      <c r="AJ18" s="316" t="n">
        <f aca="false">IF('Chronos (M1..M20)'!$J419&lt;&gt;"",'Chronos (M1..M20)'!$J419,0)</f>
        <v>0</v>
      </c>
      <c r="AK18" s="317" t="n">
        <f aca="false">IF($B18&lt;&gt;"",IF(AI18&lt;&gt;" ",(INDEX(AH$9:AI$12,MATCH(AH18,AH$9:AH$12),2)/AI18)*1000,0),"")</f>
        <v>660.075329566855</v>
      </c>
      <c r="AL18" s="318" t="n">
        <f aca="false">IF(AI$9&lt;&gt;"",IF($B18&lt;&gt;"",AK18-AJ18,""),"")</f>
        <v>660.075329566855</v>
      </c>
      <c r="AM18" s="314" t="n">
        <f aca="false">IF($B18&lt;&gt;"",'Chronos (M1..M20)'!$H520,"")</f>
        <v>1</v>
      </c>
      <c r="AN18" s="315" t="n">
        <f aca="false">IF('Chronos (M1..M20)'!$I520&lt;&gt;"",'Chronos (M1..M20)'!$I520," ")</f>
        <v>44.79</v>
      </c>
      <c r="AO18" s="316" t="n">
        <f aca="false">IF('Chronos (M1..M20)'!$J520&lt;&gt;"",'Chronos (M1..M20)'!$J520,0)</f>
        <v>0</v>
      </c>
      <c r="AP18" s="317" t="n">
        <f aca="false">IF($B18&lt;&gt;"",IF(AN18&lt;&gt;" ",(INDEX(AM$9:AN$12,MATCH(AM18,AM$9:AM$12),2)/AN18)*1000,0),"")</f>
        <v>886.581826300514</v>
      </c>
      <c r="AQ18" s="318" t="n">
        <f aca="false">IF(AN$9&lt;&gt;"",IF($B18&lt;&gt;"",AP18-AO18,""),"")</f>
        <v>886.581826300514</v>
      </c>
      <c r="AR18" s="313" t="str">
        <f aca="false">IF($B18&lt;&gt;"",$B18,"")</f>
        <v>Pierre DIATTA</v>
      </c>
      <c r="AS18" s="314" t="n">
        <f aca="false">IF($B18&lt;&gt;"",'Chronos (M1..M20)'!$H621,"")</f>
        <v>1</v>
      </c>
      <c r="AT18" s="315" t="n">
        <f aca="false">IF('Chronos (M1..M20)'!$I621&lt;&gt;"",'Chronos (M1..M20)'!$I621," ")</f>
        <v>46.42</v>
      </c>
      <c r="AU18" s="316" t="n">
        <f aca="false">IF('Chronos (M1..M20)'!$J621&lt;&gt;"",'Chronos (M1..M20)'!$J621,0)</f>
        <v>0</v>
      </c>
      <c r="AV18" s="317" t="n">
        <f aca="false">IF($B18&lt;&gt;"",IF(AT18&lt;&gt;" ",(INDEX(AS$9:AT$12,MATCH(AS18,AS$9:AS$12),2)/AT18)*1000,0),"")</f>
        <v>872.253339077984</v>
      </c>
      <c r="AW18" s="318" t="n">
        <f aca="false">IF(AT$9&lt;&gt;"",IF($B18&lt;&gt;"",AV18-AU18,""),"")</f>
        <v>872.253339077984</v>
      </c>
      <c r="AX18" s="314" t="n">
        <f aca="false">IF($B18&lt;&gt;"",'Chronos (M1..M20)'!$H722,"")</f>
        <v>1</v>
      </c>
      <c r="AY18" s="315" t="str">
        <f aca="false">IF('Chronos (M1..M20)'!$I722&lt;&gt;"",'Chronos (M1..M20)'!$I722," ")</f>
        <v> </v>
      </c>
      <c r="AZ18" s="316" t="n">
        <f aca="false">IF('Chronos (M1..M20)'!$J722&lt;&gt;"",'Chronos (M1..M20)'!$J722,0)</f>
        <v>0</v>
      </c>
      <c r="BA18" s="317" t="n">
        <f aca="false">IF($B18&lt;&gt;"",IF(AY18&lt;&gt;" ",(INDEX(AX$9:AY$12,MATCH(AX18,AX$9:AX$12),2)/AY18)*1000,0),"")</f>
        <v>0</v>
      </c>
      <c r="BB18" s="318" t="str">
        <f aca="false">IF(AY$9&lt;&gt;"",IF($B18&lt;&gt;"",BA18-AZ18,""),"")</f>
        <v/>
      </c>
      <c r="BC18" s="313" t="str">
        <f aca="false">IF($B18&lt;&gt;"",$B18,"")</f>
        <v>Pierre DIATTA</v>
      </c>
      <c r="BD18" s="314" t="n">
        <f aca="false">IF($B18&lt;&gt;"",'Chronos (M1..M20)'!$H823,"")</f>
        <v>1</v>
      </c>
      <c r="BE18" s="315" t="str">
        <f aca="false">IF('Chronos (M1..M20)'!$I823&lt;&gt;"",'Chronos (M1..M20)'!$I823," ")</f>
        <v> </v>
      </c>
      <c r="BF18" s="316" t="n">
        <f aca="false">IF('Chronos (M1..M20)'!$J823&lt;&gt;"",'Chronos (M1..M20)'!$J823,0)</f>
        <v>0</v>
      </c>
      <c r="BG18" s="317" t="n">
        <f aca="false">IF($B18&lt;&gt;"",IF(BE18&lt;&gt;" ",(INDEX(BD$9:BE$12,MATCH(BD18,BD$9:BD$12),2)/BE18)*1000,0),"")</f>
        <v>0</v>
      </c>
      <c r="BH18" s="318" t="str">
        <f aca="false">IF(BE$9&lt;&gt;"",IF($B18&lt;&gt;"",BG18-BF18,""),"")</f>
        <v/>
      </c>
      <c r="BI18" s="314" t="n">
        <f aca="false">IF($B18&lt;&gt;"",'Chronos (M1..M20)'!$H924,"")</f>
        <v>1</v>
      </c>
      <c r="BJ18" s="315" t="str">
        <f aca="false">IF('Chronos (M1..M20)'!$I924&lt;&gt;"",'Chronos (M1..M20)'!$I924," ")</f>
        <v> </v>
      </c>
      <c r="BK18" s="316" t="n">
        <f aca="false">IF('Chronos (M1..M20)'!$J924&lt;&gt;"",'Chronos (M1..M20)'!$J924,0)</f>
        <v>0</v>
      </c>
      <c r="BL18" s="317" t="n">
        <f aca="false">IF($B18&lt;&gt;"",IF(BJ18&lt;&gt;" ",(INDEX(BI$9:BJ$12,MATCH(BI18,BI$9:BI$12),2)/BJ18)*1000,0),"")</f>
        <v>0</v>
      </c>
      <c r="BM18" s="318" t="str">
        <f aca="false">IF(BJ$9&lt;&gt;"",IF($B18&lt;&gt;"",BL18-BK18,""),"")</f>
        <v/>
      </c>
      <c r="BN18" s="313" t="str">
        <f aca="false">IF($B18&lt;&gt;"",$B18,"")</f>
        <v>Pierre DIATTA</v>
      </c>
      <c r="BO18" s="314" t="n">
        <f aca="false">IF($B18&lt;&gt;"",'Chronos (M1..M20)'!$H1025,"")</f>
        <v>1</v>
      </c>
      <c r="BP18" s="315" t="str">
        <f aca="false">IF('Chronos (M1..M20)'!$I1025&lt;&gt;"",'Chronos (M1..M20)'!$I1025," ")</f>
        <v> </v>
      </c>
      <c r="BQ18" s="316" t="n">
        <f aca="false">IF('Chronos (M1..M20)'!$J1025&lt;&gt;"",'Chronos (M1..M20)'!$J1025,0)</f>
        <v>0</v>
      </c>
      <c r="BR18" s="317" t="n">
        <f aca="false">IF($B18&lt;&gt;"",IF(BP18&lt;&gt;" ",(INDEX(BO$9:BP$12,MATCH(BO18,BO$9:BO$12),2)/BP18)*1000,0),"")</f>
        <v>0</v>
      </c>
      <c r="BS18" s="318" t="str">
        <f aca="false">IF(BP$9&lt;&gt;"",IF($B18&lt;&gt;"",BR18-BQ18,""),"")</f>
        <v/>
      </c>
      <c r="BT18" s="314" t="n">
        <f aca="false">IF($B18&lt;&gt;"",'Chronos (M1..M20)'!$H1126,"")</f>
        <v>1</v>
      </c>
      <c r="BU18" s="315" t="str">
        <f aca="false">IF('Chronos (M1..M20)'!$I1126&lt;&gt;"",'Chronos (M1..M20)'!$I1126," ")</f>
        <v> </v>
      </c>
      <c r="BV18" s="316" t="n">
        <f aca="false">IF('Chronos (M1..M20)'!$J1126&lt;&gt;"",'Chronos (M1..M20)'!$J1126,0)</f>
        <v>0</v>
      </c>
      <c r="BW18" s="317" t="n">
        <f aca="false">IF($B18&lt;&gt;"",IF(BU18&lt;&gt;" ",(INDEX(BT$9:BU$12,MATCH(BT18,BT$9:BT$12),2)/BU18)*1000,0),"")</f>
        <v>0</v>
      </c>
      <c r="BX18" s="318" t="str">
        <f aca="false">IF(BU$9&lt;&gt;"",IF($B18&lt;&gt;"",BW18-BV18,""),"")</f>
        <v/>
      </c>
      <c r="BY18" s="313" t="str">
        <f aca="false">IF($B18&lt;&gt;"",$B18,"")</f>
        <v>Pierre DIATTA</v>
      </c>
      <c r="BZ18" s="314" t="n">
        <f aca="false">IF($B18&lt;&gt;"",'Chronos (M1..M20)'!$H1227,"")</f>
        <v>1</v>
      </c>
      <c r="CA18" s="315" t="str">
        <f aca="false">IF('Chronos (M1..M20)'!$I1227&lt;&gt;"",'Chronos (M1..M20)'!$I1227," ")</f>
        <v> </v>
      </c>
      <c r="CB18" s="316" t="n">
        <f aca="false">IF('Chronos (M1..M20)'!$J1227&lt;&gt;"",'Chronos (M1..M20)'!$J1227,0)</f>
        <v>0</v>
      </c>
      <c r="CC18" s="317" t="n">
        <f aca="false">IF($B18&lt;&gt;"",IF(CA18&lt;&gt;" ",(INDEX(BZ$9:CA$12,MATCH(BZ18,BZ$9:BZ$12),2)/CA18)*1000,0),"")</f>
        <v>0</v>
      </c>
      <c r="CD18" s="318" t="str">
        <f aca="false">IF(CA$9&lt;&gt;"",IF($B18&lt;&gt;"",CC18-CB18,""),"")</f>
        <v/>
      </c>
      <c r="CE18" s="314" t="n">
        <f aca="false">IF($B18&lt;&gt;"",'Chronos (M1..M20)'!$H1328,"")</f>
        <v>1</v>
      </c>
      <c r="CF18" s="315" t="str">
        <f aca="false">IF('Chronos (M1..M20)'!$I1328&lt;&gt;"",'Chronos (M1..M20)'!$I1328," ")</f>
        <v> </v>
      </c>
      <c r="CG18" s="316" t="n">
        <f aca="false">IF('Chronos (M1..M20)'!$J1328&lt;&gt;"",'Chronos (M1..M20)'!$J1328,0)</f>
        <v>0</v>
      </c>
      <c r="CH18" s="317" t="n">
        <f aca="false">IF($B18&lt;&gt;"",IF(CF18&lt;&gt;" ",(INDEX(CE$9:CF$12,MATCH(CE18,CE$9:CE$12),2)/CF18)*1000,0),"")</f>
        <v>0</v>
      </c>
      <c r="CI18" s="318" t="str">
        <f aca="false">IF(CF$9&lt;&gt;"",IF($B18&lt;&gt;"",CH18-CG18,""),"")</f>
        <v/>
      </c>
      <c r="CJ18" s="313" t="str">
        <f aca="false">IF($B18&lt;&gt;"",$B18,"")</f>
        <v>Pierre DIATTA</v>
      </c>
      <c r="CK18" s="314" t="n">
        <f aca="false">IF($B18&lt;&gt;"",'Chronos (M1..M20)'!$H1429,"")</f>
        <v>1</v>
      </c>
      <c r="CL18" s="315" t="str">
        <f aca="false">IF('Chronos (M1..M20)'!$I1429&lt;&gt;"",'Chronos (M1..M20)'!$I1429," ")</f>
        <v> </v>
      </c>
      <c r="CM18" s="316" t="n">
        <f aca="false">IF('Chronos (M1..M20)'!$J1429&lt;&gt;"",'Chronos (M1..M20)'!$J1429,0)</f>
        <v>0</v>
      </c>
      <c r="CN18" s="317" t="n">
        <f aca="false">IF($B18&lt;&gt;"",IF(CL18&lt;&gt;" ",(INDEX(CK$9:CL$12,MATCH(CK18,CK$9:CK$12),2)/CL18)*1000,0),"")</f>
        <v>0</v>
      </c>
      <c r="CO18" s="318" t="str">
        <f aca="false">IF(CL$9&lt;&gt;"",IF($B18&lt;&gt;"",CN18-CM18,""),"")</f>
        <v/>
      </c>
      <c r="CP18" s="314" t="n">
        <f aca="false">IF($B18&lt;&gt;"",'Chronos (M1..M20)'!$H1530,"")</f>
        <v>1</v>
      </c>
      <c r="CQ18" s="315" t="str">
        <f aca="false">IF('Chronos (M1..M20)'!$I1530&lt;&gt;"",'Chronos (M1..M20)'!$I1530," ")</f>
        <v> </v>
      </c>
      <c r="CR18" s="316" t="n">
        <f aca="false">IF('Chronos (M1..M20)'!$J1530&lt;&gt;"",'Chronos (M1..M20)'!$J1530,0)</f>
        <v>0</v>
      </c>
      <c r="CS18" s="317" t="n">
        <f aca="false">IF($B18&lt;&gt;"",IF(CQ18&lt;&gt;" ",(INDEX(CP$9:CQ$12,MATCH(CP18,CP$9:CP$12),2)/CQ18)*1000,0),"")</f>
        <v>0</v>
      </c>
      <c r="CT18" s="318" t="str">
        <f aca="false">IF(CQ$9&lt;&gt;"",IF($B18&lt;&gt;"",CS18-CR18,""),"")</f>
        <v/>
      </c>
      <c r="CU18" s="313" t="str">
        <f aca="false">IF($B18&lt;&gt;"",$B18,"")</f>
        <v>Pierre DIATTA</v>
      </c>
      <c r="CV18" s="314" t="n">
        <f aca="false">IF($B18&lt;&gt;"",'Chronos (M1..M20)'!$H1631,"")</f>
        <v>1</v>
      </c>
      <c r="CW18" s="315" t="str">
        <f aca="false">IF('Chronos (M1..M20)'!$I1631&lt;&gt;"",'Chronos (M1..M20)'!$I1631," ")</f>
        <v> </v>
      </c>
      <c r="CX18" s="316" t="n">
        <f aca="false">IF('Chronos (M1..M20)'!$J1631&lt;&gt;"",'Chronos (M1..M20)'!$J1631,0)</f>
        <v>0</v>
      </c>
      <c r="CY18" s="317" t="n">
        <f aca="false">IF($B18&lt;&gt;"",IF(CW18&lt;&gt;" ",(INDEX(CV$9:CW$12,MATCH(CV18,CV$9:CV$12),2)/CW18)*1000,0),"")</f>
        <v>0</v>
      </c>
      <c r="CZ18" s="318" t="str">
        <f aca="false">IF(CW$9&lt;&gt;"",IF($B18&lt;&gt;"",CY18-CX18,""),"")</f>
        <v/>
      </c>
      <c r="DA18" s="314" t="n">
        <f aca="false">IF($B18&lt;&gt;"",'Chronos (M1..M20)'!$H1732,"")</f>
        <v>1</v>
      </c>
      <c r="DB18" s="315" t="str">
        <f aca="false">IF('Chronos (M1..M20)'!$I1732&lt;&gt;"",'Chronos (M1..M20)'!$I1732," ")</f>
        <v> </v>
      </c>
      <c r="DC18" s="316" t="n">
        <f aca="false">IF('Chronos (M1..M20)'!$J1732&lt;&gt;"",'Chronos (M1..M20)'!$J1732,0)</f>
        <v>0</v>
      </c>
      <c r="DD18" s="317" t="n">
        <f aca="false">IF($B18&lt;&gt;"",IF(DB18&lt;&gt;" ",(INDEX(DA$9:DB$12,MATCH(DA18,DA$9:DA$12),2)/DB18)*1000,0),"")</f>
        <v>0</v>
      </c>
      <c r="DE18" s="318" t="str">
        <f aca="false">IF(DB$9&lt;&gt;"",IF($B18&lt;&gt;"",DD18-DC18,""),"")</f>
        <v/>
      </c>
      <c r="DF18" s="313" t="str">
        <f aca="false">IF($B18&lt;&gt;"",$B18,"")</f>
        <v>Pierre DIATTA</v>
      </c>
      <c r="DG18" s="314" t="n">
        <f aca="false">IF($B18&lt;&gt;"",'Chronos (M1..M20)'!$H1833,"")</f>
        <v>1</v>
      </c>
      <c r="DH18" s="315" t="str">
        <f aca="false">IF('Chronos (M1..M20)'!$I1833&lt;&gt;"",'Chronos (M1..M20)'!$I1833," ")</f>
        <v> </v>
      </c>
      <c r="DI18" s="316" t="n">
        <f aca="false">IF('Chronos (M1..M20)'!$J1833&lt;&gt;"",'Chronos (M1..M20)'!$J1833,0)</f>
        <v>0</v>
      </c>
      <c r="DJ18" s="317" t="n">
        <f aca="false">IF($B18&lt;&gt;"",IF(DH18&lt;&gt;" ",(INDEX(DG$9:DH$12,MATCH(DG18,DG$9:DG$12),2)/DH18)*1000,0),"")</f>
        <v>0</v>
      </c>
      <c r="DK18" s="318" t="str">
        <f aca="false">IF(DH$9&lt;&gt;"",IF($B18&lt;&gt;"",DJ18-DI18,""),"")</f>
        <v/>
      </c>
      <c r="DL18" s="314" t="n">
        <f aca="false">IF($B18&lt;&gt;"",'Chronos (M1..M20)'!$H1934,"")</f>
        <v>1</v>
      </c>
      <c r="DM18" s="315" t="str">
        <f aca="false">IF('Chronos (M1..M20)'!$I1934&lt;&gt;"",'Chronos (M1..M20)'!$I1934," ")</f>
        <v> </v>
      </c>
      <c r="DN18" s="316" t="n">
        <f aca="false">IF('Chronos (M1..M20)'!$J1934&lt;&gt;"",'Chronos (M1..M20)'!$J1934,0)</f>
        <v>0</v>
      </c>
      <c r="DO18" s="317" t="n">
        <f aca="false">IF($B18&lt;&gt;"",IF(DM18&lt;&gt;" ",(INDEX(DL$9:DM$12,MATCH(DL18,DL$9:DL$12),2)/DM18)*1000,0),"")</f>
        <v>0</v>
      </c>
      <c r="DP18" s="318" t="str">
        <f aca="false">IF(DM$9&lt;&gt;"",IF($B18&lt;&gt;"",DO18-DN18,""),"")</f>
        <v/>
      </c>
      <c r="DQ18" s="0"/>
      <c r="DR18" s="319" t="n">
        <f aca="false">SUM(O18,T18,Z18)</f>
        <v>2280.03265102952</v>
      </c>
      <c r="DS18" s="319" t="n">
        <f aca="false">SUM(DR18,AE18,AK18,AP18,AV18,BA18,BG18,BL18,BR18,BW18,CC18,CH18,CN18,CS18,CY18,DD18,DJ18,DO18)</f>
        <v>5325.36916334249</v>
      </c>
      <c r="DT18" s="319" t="n">
        <f aca="false">SUM(N18,S18,Y18,AD18,AJ18,AO18,AU18,AZ18,BF18,BK18,BQ18,BV18,CB18,CG18,CM18,CR18,CX18,DC18,DI18,DN18)</f>
        <v>0</v>
      </c>
      <c r="DU18" s="319" t="n">
        <f aca="false">SMALL($DZ18:$ES18,1)</f>
        <v>626.426017367615</v>
      </c>
      <c r="DV18" s="319" t="n">
        <f aca="false">SMALL($DZ18:$ES18,2)</f>
        <v>638.487870218783</v>
      </c>
      <c r="DW18" s="319" t="n">
        <f aca="false">SMALL($DZ18:$ES18,3)</f>
        <v>660.075329566855</v>
      </c>
      <c r="DX18" s="319" t="n">
        <f aca="false">SMALL($DZ18:$ES18,3)</f>
        <v>660.075329566855</v>
      </c>
      <c r="DY18" s="0"/>
      <c r="DZ18" s="321" t="n">
        <f aca="false">IF($EC$1&lt;&gt;"",O18," ")</f>
        <v>852.02150965943</v>
      </c>
      <c r="EA18" s="321" t="n">
        <f aca="false">IF($EC$2&lt;&gt;"",T18," ")</f>
        <v>789.52327115131</v>
      </c>
      <c r="EB18" s="321" t="n">
        <f aca="false">IF($EC$3&lt;&gt;"",Z18," ")</f>
        <v>638.487870218783</v>
      </c>
      <c r="EC18" s="321" t="n">
        <f aca="false">IF($EC$4&lt;&gt;"",AE18," ")</f>
        <v>626.426017367615</v>
      </c>
      <c r="ED18" s="321" t="n">
        <f aca="false">IF($EC$5&lt;&gt;"",AK18," ")</f>
        <v>660.075329566855</v>
      </c>
      <c r="EE18" s="321" t="n">
        <f aca="false">IF($EC$6&lt;&gt;"",AP18," ")</f>
        <v>886.581826300514</v>
      </c>
      <c r="EF18" s="321" t="n">
        <f aca="false">IF($EC$7&lt;&gt;"",AV18," ")</f>
        <v>872.253339077984</v>
      </c>
      <c r="EG18" s="321" t="str">
        <f aca="false">IF($EC$8&lt;&gt;"",BA18," ")</f>
        <v> </v>
      </c>
      <c r="EH18" s="321" t="str">
        <f aca="false">IF($EC$9&lt;&gt;"",BG18," ")</f>
        <v> </v>
      </c>
      <c r="EI18" s="321" t="str">
        <f aca="false">IF($EC$10&lt;&gt;"",BL18," ")</f>
        <v> </v>
      </c>
      <c r="EJ18" s="321" t="str">
        <f aca="false">IF($EE$1&lt;&gt;"",BR18," ")</f>
        <v> </v>
      </c>
      <c r="EK18" s="321" t="str">
        <f aca="false">IF($EE$2&lt;&gt;"",BW18," ")</f>
        <v> </v>
      </c>
      <c r="EL18" s="321" t="str">
        <f aca="false">IF($EE$3&lt;&gt;"",CC18," ")</f>
        <v> </v>
      </c>
      <c r="EM18" s="321" t="str">
        <f aca="false">IF($EE$4&lt;&gt;"",CH18," ")</f>
        <v> </v>
      </c>
      <c r="EN18" s="321" t="str">
        <f aca="false">IF($EE$5&lt;&gt;"",CN18," ")</f>
        <v> </v>
      </c>
      <c r="EO18" s="321" t="str">
        <f aca="false">IF($EE$6&lt;&gt;"",CS18," ")</f>
        <v> </v>
      </c>
      <c r="EP18" s="321" t="str">
        <f aca="false">IF($EE$7&lt;&gt;"",CY18," ")</f>
        <v> </v>
      </c>
      <c r="EQ18" s="321" t="str">
        <f aca="false">IF($EE$8&lt;&gt;"",DD18," ")</f>
        <v> </v>
      </c>
      <c r="ER18" s="321" t="str">
        <f aca="false">IF($EE$9&lt;&gt;"",DJ18," ")</f>
        <v> </v>
      </c>
      <c r="ES18" s="321" t="str">
        <f aca="false">IF($EE$10&lt;&gt;"",DO18," ")</f>
        <v> </v>
      </c>
      <c r="ET18" s="322" t="n">
        <f aca="false">SMALL(DZ18:EC18,1)</f>
        <v>626.426017367615</v>
      </c>
      <c r="EU18" s="323" t="n">
        <f aca="false">SMALL(DZ18:ED18,1)</f>
        <v>626.426017367615</v>
      </c>
      <c r="EV18" s="323" t="n">
        <f aca="false">SMALL(DZ18:EE18,1)</f>
        <v>626.426017367615</v>
      </c>
      <c r="EW18" s="323" t="n">
        <f aca="false">SMALL(DZ18:EF18,1)</f>
        <v>626.426017367615</v>
      </c>
      <c r="EX18" s="323" t="n">
        <f aca="false">SMALL(DZ18:EG18,1)</f>
        <v>626.426017367615</v>
      </c>
      <c r="EY18" s="323" t="n">
        <f aca="false">SMALL(DZ18:EH18,1)</f>
        <v>626.426017367615</v>
      </c>
      <c r="EZ18" s="323" t="n">
        <f aca="false">SMALL(DZ18:EI18,1)</f>
        <v>626.426017367615</v>
      </c>
      <c r="FA18" s="323" t="n">
        <f aca="false">SMALL(DZ18:EJ18,1)</f>
        <v>626.426017367615</v>
      </c>
      <c r="FB18" s="323" t="n">
        <f aca="false">SMALL(DZ18:EK18,1)</f>
        <v>626.426017367615</v>
      </c>
      <c r="FC18" s="323" t="n">
        <f aca="false">SMALL(DZ18:EL18,1)</f>
        <v>626.426017367615</v>
      </c>
      <c r="FD18" s="323" t="n">
        <f aca="false">SMALL(DZ18:EM18,1)</f>
        <v>626.426017367615</v>
      </c>
      <c r="FE18" s="323" t="n">
        <f aca="false">SMALL(DZ18:EN18,1)</f>
        <v>626.426017367615</v>
      </c>
      <c r="FF18" s="323" t="n">
        <f aca="false">SMALL(DZ18:EO18,1)</f>
        <v>626.426017367615</v>
      </c>
      <c r="FG18" s="323" t="n">
        <f aca="false">SMALL(DZ18:EP18,1)</f>
        <v>626.426017367615</v>
      </c>
      <c r="FH18" s="323" t="n">
        <f aca="false">SMALL(DZ18:EQ18,1)</f>
        <v>626.426017367615</v>
      </c>
      <c r="FI18" s="323" t="n">
        <f aca="false">SMALL(DZ18:ER18,1)</f>
        <v>626.426017367615</v>
      </c>
      <c r="FJ18" s="324" t="n">
        <f aca="false">SMALL(DZ18:ES18,1)</f>
        <v>626.426017367615</v>
      </c>
      <c r="FK18" s="322" t="n">
        <f aca="false">SMALL(DZ18:EN18,2)</f>
        <v>638.487870218783</v>
      </c>
      <c r="FL18" s="323" t="n">
        <f aca="false">SMALL(DZ18:EO18,2)</f>
        <v>638.487870218783</v>
      </c>
      <c r="FM18" s="323" t="n">
        <f aca="false">SMALL(DZ18:EP18,2)</f>
        <v>638.487870218783</v>
      </c>
      <c r="FN18" s="323" t="n">
        <f aca="false">SMALL(DZ18:EQ18,2)</f>
        <v>638.487870218783</v>
      </c>
      <c r="FO18" s="323" t="n">
        <f aca="false">SMALL(DZ18:ER18,2)</f>
        <v>638.487870218783</v>
      </c>
      <c r="FP18" s="324" t="n">
        <f aca="false">SMALL(DZ18:ES18,2)</f>
        <v>638.487870218783</v>
      </c>
      <c r="FQ18" s="0"/>
      <c r="FR18" s="328" t="n">
        <f aca="false">IF($B18&lt;&gt;"",IF($EB$1&gt;=FR$13,$P18,""),"")</f>
        <v>852.02150965943</v>
      </c>
      <c r="FS18" s="329" t="n">
        <f aca="false">IF($B18&lt;&gt;"",IF($EB$1&gt;=FS$13,$P18+$U18,""),"")</f>
        <v>1641.54478081074</v>
      </c>
      <c r="FT18" s="329" t="n">
        <f aca="false">IF($B18&lt;&gt;"",IF($EB$1&gt;=FT$13,$P18+$U18+$AA18,""),"")</f>
        <v>2280.03265102952</v>
      </c>
      <c r="FU18" s="329" t="n">
        <f aca="false">IF($B18&lt;&gt;"",IF($EB$1&gt;=FU$13,$P18+$U18+$AA18+$AF18-ET18,""),"")</f>
        <v>2280.03265102952</v>
      </c>
      <c r="FV18" s="329" t="n">
        <f aca="false">IF($B18&lt;&gt;"",IF($EB$1&gt;=FV$13,$P18+$U18+$AA18+$AF18+$AL18-EU18,""),"")</f>
        <v>2940.10798059638</v>
      </c>
      <c r="FW18" s="329" t="n">
        <f aca="false">IF($B18&lt;&gt;"",IF($EB$1&gt;=FW$13,$P18+$U18+$AA18+$AF18+$AL18+$AQ18-EV18,""),"")</f>
        <v>3826.68980689689</v>
      </c>
      <c r="FX18" s="329" t="n">
        <f aca="false">IF($B18&lt;&gt;"",IF($EB$1&gt;=FX$13,$P18+$U18+$AA18+$AF18+$AL18+$AQ18+$AW18-EW18,""),"")</f>
        <v>4698.94314597487</v>
      </c>
      <c r="FY18" s="329" t="str">
        <f aca="false">IF($B18&lt;&gt;"",IF($EB$1&gt;=FY$13,$P18+$U18+$AA18+$AF18+$AL18+$AQ18+$AW18+$BB18-EX18,""),"")</f>
        <v/>
      </c>
      <c r="FZ18" s="329" t="str">
        <f aca="false">IF($B18&lt;&gt;"",IF($EB$1&gt;=FZ$13,$P18+$U18+$AA18+$AF18+$AL18+$AQ18+$AW18+$BB18+$BH18-EY18,""),"")</f>
        <v/>
      </c>
      <c r="GA18" s="329" t="str">
        <f aca="false">IF($B18&lt;&gt;"",IF($EB$1&gt;=GA$13,$P18+$U18+$AA18+$AF18+$AL18+$AQ18+$AW18+$BB18+$BH18+$BM18-EZ18,""),"")</f>
        <v/>
      </c>
      <c r="GB18" s="329" t="str">
        <f aca="false">IF($B18&lt;&gt;"",IF($EB$1&gt;=GB$13,$P18+$U18+$AA18+$AF18+$AL18+$AQ18+$AW18+$BB18+$BH18+$BM18+$BS18-FA18,""),"")</f>
        <v/>
      </c>
      <c r="GC18" s="329" t="str">
        <f aca="false">IF($B18&lt;&gt;"",IF($EB$1&gt;=GC$13,$P18+$U18+$AA18+$AF18+$AL18+$AQ18+$AW18+$BB18+$BH18+$BM18+$BS18+$BX18-FB18,""),"")</f>
        <v/>
      </c>
      <c r="GD18" s="329" t="str">
        <f aca="false">IF($B18&lt;&gt;"",IF($EB$1&gt;=GD$13,$P18+$U18+$AA18+$AF18+$AL18+$AQ18+$AW18+$BB18+$BH18+$BM18+$BS18+$BX18+$CD18-FC18,""),"")</f>
        <v/>
      </c>
      <c r="GE18" s="329" t="str">
        <f aca="false">IF($B18&lt;&gt;"",IF($EB$1&gt;=GE$13,$P18+$U18+$AA18+$AF18+$AL18+$AQ18+$AW18+$BB18+$BH18+$BM18+$BS18+$BX18+$CD18+$CI18-FD18,""),"")</f>
        <v/>
      </c>
      <c r="GF18" s="329" t="str">
        <f aca="false">IF($B18&lt;&gt;"",IF($EB$1&gt;=GF$13,$P18+$U18+$AA18+$AF18+$AL18+$AQ18+$AW18+$BB18+$BH18+$BM18+$BS18+$BX18+$CD18+$CI18+$CO18-FE18-FK18,""),"")</f>
        <v/>
      </c>
      <c r="GG18" s="329" t="str">
        <f aca="false">IF($B18&lt;&gt;"",IF($EB$1&gt;=GG$13,$P18+$U18+$AA18+$AF18+$AL18+$AQ18+$AW18+$BB18+$BH18+$BM18+$BS18+$BX18+$CD18+$CI18+$CO18+$CT18-FF18-FL18,""),"")</f>
        <v/>
      </c>
      <c r="GH18" s="329" t="str">
        <f aca="false">IF($B18&lt;&gt;"",IF($EB$1&gt;=GH$13,$P18+$U18+$AA18+$AF18+$AL18+$AQ18+$AW18+$BB18+$BH18+$BM18+$BS18+$BX18+$CD18+$CI18+$CO18+$CT18+$CZ18-FG18-FM18,""),"")</f>
        <v/>
      </c>
      <c r="GI18" s="329" t="str">
        <f aca="false">IF($B18&lt;&gt;"",IF($EB$1&gt;=GI$13,$P18+$U18+$AA18+$AF18+$AL18+$AQ18+$AW18+$BB18+$BH18+$BM18+$BS18+$BX18+$CD18+$CI18+$CO18+$CT18+$CZ18+$DE18-FH18-FN18,""),"")</f>
        <v/>
      </c>
      <c r="GJ18" s="329" t="str">
        <f aca="false">IF($B18&lt;&gt;"",IF($EB$1&gt;=GJ$13,$P18+$U18+$AA18+$AF18+$AL18+$AQ18+$AW18+$BB18+$BH18+$BM18+$BS18+$BX18+$CD18+$CI18+$CO18+$CT18+$CZ18+$DE18+$DK18-FI18-FO18,""),"")</f>
        <v/>
      </c>
      <c r="GK18" s="330" t="str">
        <f aca="false">IF($B18&lt;&gt;"",IF($EB$1&gt;=GK$13,$P18+$U18+$AA18+$AF18+$AL18+$AQ18+$AW18+$BB18+$BH18+$BM18+$BS18+$BX18+$CD18+$CI18+$CO18+$CT18+$CZ18+$DE18+$DK18+$DP18-FJ18-FP18,""),"")</f>
        <v/>
      </c>
      <c r="GL18" s="0"/>
      <c r="GM18" s="328" t="n">
        <f aca="false">IF($B18&lt;&gt;"",IF($EB$1&gt;=GM$13,RANK(FR18,FR$14:FR$113,0),""),"")</f>
        <v>11</v>
      </c>
      <c r="GN18" s="329" t="n">
        <f aca="false">IF($B18&lt;&gt;"",IF($EB$1&gt;=GN$13,RANK(FS18,FS$14:FS$113,0),""),"")</f>
        <v>15</v>
      </c>
      <c r="GO18" s="329" t="n">
        <f aca="false">IF($B18&lt;&gt;"",IF($EB$1&gt;=GO$13,RANK(FT18,FT$14:FT$113,0),""),"")</f>
        <v>21</v>
      </c>
      <c r="GP18" s="329" t="n">
        <f aca="false">IF($B18&lt;&gt;"",IF($EB$1&gt;=GP$13,RANK(FU18,FU$14:FU$113,0),""),"")</f>
        <v>21</v>
      </c>
      <c r="GQ18" s="329" t="n">
        <f aca="false">IF($B18&lt;&gt;"",IF($EB$1&gt;=GQ$13,RANK(FV18,FV$14:FV$113,0),""),"")</f>
        <v>22</v>
      </c>
      <c r="GR18" s="329" t="n">
        <f aca="false">IF($B18&lt;&gt;"",IF($EB$1&gt;=GR$13,RANK(FW18,FW$14:FW$113,0),""),"")</f>
        <v>20</v>
      </c>
      <c r="GS18" s="329" t="n">
        <f aca="false">IF($B18&lt;&gt;"",IF($EB$1&gt;=GS$13,RANK(FX18,FX$14:FX$113,0),""),"")</f>
        <v>20</v>
      </c>
      <c r="GT18" s="329" t="str">
        <f aca="false">IF($B18&lt;&gt;"",IF($EB$1&gt;=GT$13,RANK(FY18,FY$14:FY$113,0),""),"")</f>
        <v/>
      </c>
      <c r="GU18" s="329" t="str">
        <f aca="false">IF($B18&lt;&gt;"",IF($EB$1&gt;=GU$13,RANK(FZ18,FZ$14:FZ$113,0),""),"")</f>
        <v/>
      </c>
      <c r="GV18" s="329" t="str">
        <f aca="false">IF($B18&lt;&gt;"",IF($EB$1&gt;=GV$13,RANK(GA18,GA$14:GA$113,0),""),"")</f>
        <v/>
      </c>
      <c r="GW18" s="329" t="str">
        <f aca="false">IF($B18&lt;&gt;"",IF($EB$1&gt;=GW$13,RANK(GB18,GB$14:GB$113,0),""),"")</f>
        <v/>
      </c>
      <c r="GX18" s="329" t="str">
        <f aca="false">IF($B18&lt;&gt;"",IF($EB$1&gt;=GX$13,RANK(GC18,GC$14:GC$113,0),""),"")</f>
        <v/>
      </c>
      <c r="GY18" s="329" t="str">
        <f aca="false">IF($B18&lt;&gt;"",IF($EB$1&gt;=GY$13,RANK(GD18,GD$14:GD$113,0),""),"")</f>
        <v/>
      </c>
      <c r="GZ18" s="329" t="str">
        <f aca="false">IF($B18&lt;&gt;"",IF($EB$1&gt;=GZ$13,RANK(GE18,GE$14:GE$113,0),""),"")</f>
        <v/>
      </c>
      <c r="HA18" s="329" t="str">
        <f aca="false">IF($B18&lt;&gt;"",IF($EB$1&gt;=HA$13,RANK(GF18,GF$14:GF$113,0),""),"")</f>
        <v/>
      </c>
      <c r="HB18" s="329" t="str">
        <f aca="false">IF($B18&lt;&gt;"",IF($EB$1&gt;=HB$13,RANK(GG18,GG$14:GG$113,0),""),"")</f>
        <v/>
      </c>
      <c r="HC18" s="329" t="str">
        <f aca="false">IF($B18&lt;&gt;"",IF($EB$1&gt;=HC$13,RANK(GH18,GH$14:GH$113,0),""),"")</f>
        <v/>
      </c>
      <c r="HD18" s="329" t="str">
        <f aca="false">IF($B18&lt;&gt;"",IF($EB$1&gt;=HD$13,RANK(GI18,GI$14:GI$113,0),""),"")</f>
        <v/>
      </c>
      <c r="HE18" s="329" t="str">
        <f aca="false">IF($B18&lt;&gt;"",IF($EB$1&gt;=HE$13,RANK(GJ18,GJ$14:GJ$113,0),""),"")</f>
        <v/>
      </c>
      <c r="HF18" s="330" t="str">
        <f aca="false">IF($B18&lt;&gt;"",IF($EB$1&gt;=HF$13,RANK(GK18,GK$14:GK$113,0),""),"")</f>
        <v/>
      </c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3" hidden="false" customHeight="false" outlineLevel="0" collapsed="false">
      <c r="A19" s="308" t="n">
        <f aca="false">IF(B19&lt;&gt;"",RANK(I19,I$14:I$113,0),"")</f>
        <v>6</v>
      </c>
      <c r="B19" s="309" t="str">
        <f aca="false">IF('Chronos (M1..M20)'!B16&lt;&gt;"",'Chronos (M1..M20)'!B16,"")</f>
        <v>Olivier MONET</v>
      </c>
      <c r="C19" s="310" t="n">
        <f aca="false">IF(B19&lt;&gt;"",'Chronos (M1..M20)'!C16,"")</f>
        <v>6</v>
      </c>
      <c r="D19" s="215" t="e">
        <f aca="false">IF(B19&lt;&gt;"",pilotes!#REF!,"")</f>
        <v>#VALUE!</v>
      </c>
      <c r="E19" s="310"/>
      <c r="F19" s="310" t="e">
        <f aca="false">IF(B19&lt;&gt;"",pilotes!#REF!,"")</f>
        <v>#VALUE!</v>
      </c>
      <c r="G19" s="310" t="e">
        <f aca="false">IF(C19&lt;&gt;"",pilotes!#REF!,"")</f>
        <v>#VALUE!</v>
      </c>
      <c r="H19" s="310" t="e">
        <f aca="false">IF(D19&lt;&gt;"",'Chronos (M1..M20)'!D16,"")</f>
        <v>#VALUE!</v>
      </c>
      <c r="I19" s="311" t="n">
        <f aca="false">IF(B19&lt;&gt;"",IF($EB$1&lt;4,DR19-DT19,IF($EB$1&lt;15,DS19-DU19-DT19,DS19-DU19-DV19-DT19)),0)</f>
        <v>5079.32741915567</v>
      </c>
      <c r="J19" s="312" t="n">
        <f aca="false">IF(B19&lt;&gt;"",IF(I19,(I19/MAXA(I$14:I$113))*1000,0),"")</f>
        <v>918.022999998025</v>
      </c>
      <c r="K19" s="313" t="str">
        <f aca="false">IF($B19&lt;&gt;"",$B19,"")</f>
        <v>Olivier MONET</v>
      </c>
      <c r="L19" s="314" t="n">
        <f aca="false">IF($B19&lt;&gt;"",'Chronos (M1..M20)'!$H16,"")</f>
        <v>1</v>
      </c>
      <c r="M19" s="315" t="n">
        <f aca="false">IF('Chronos (M1..M20)'!$I16&lt;&gt;"",'Chronos (M1..M20)'!$I16," ")</f>
        <v>50.53</v>
      </c>
      <c r="N19" s="316" t="n">
        <f aca="false">IF('Chronos (M1..M20)'!$J16&lt;&gt;"",'Chronos (M1..M20)'!$J16,0)</f>
        <v>0</v>
      </c>
      <c r="O19" s="317" t="n">
        <f aca="false">IF($B19&lt;&gt;"",IF(M19&lt;&gt;" ",(INDEX(L$9:M$12,MATCH(L19,L$9:L$12),2)/M19)*1000,0),"")</f>
        <v>846.625766871166</v>
      </c>
      <c r="P19" s="318" t="n">
        <f aca="false">IF(M$9&lt;&gt;"",IF($B19&lt;&gt;"",O19-N19,""),"")</f>
        <v>846.625766871166</v>
      </c>
      <c r="Q19" s="314" t="n">
        <f aca="false">IF($B19&lt;&gt;"",'Chronos (M1..M20)'!$H117,"")</f>
        <v>1</v>
      </c>
      <c r="R19" s="315" t="n">
        <f aca="false">IF('Chronos (M1..M20)'!$I117&lt;&gt;"",'Chronos (M1..M20)'!$I117," ")</f>
        <v>47.22</v>
      </c>
      <c r="S19" s="316" t="n">
        <f aca="false">IF('Chronos (M1..M20)'!$J117&lt;&gt;"",'Chronos (M1..M20)'!$J117,0)</f>
        <v>0</v>
      </c>
      <c r="T19" s="317" t="n">
        <f aca="false">IF($B19&lt;&gt;"",IF(R19&lt;&gt;" ",(INDEX(Q$9:R$12,MATCH(Q19,Q$9:Q$12),2)/R19)*1000,0),"")</f>
        <v>887.335874629394</v>
      </c>
      <c r="U19" s="318" t="n">
        <f aca="false">IF(R$9&lt;&gt;"",IF($B19&lt;&gt;"",T19-S19,""),"")</f>
        <v>887.335874629394</v>
      </c>
      <c r="V19" s="313" t="str">
        <f aca="false">IF($B19&lt;&gt;"",$B19,"")</f>
        <v>Olivier MONET</v>
      </c>
      <c r="W19" s="314" t="n">
        <f aca="false">IF($B19&lt;&gt;"",'Chronos (M1..M20)'!$H218,"")</f>
        <v>1</v>
      </c>
      <c r="X19" s="315" t="n">
        <f aca="false">IF('Chronos (M1..M20)'!$I218&lt;&gt;"",'Chronos (M1..M20)'!$I218," ")</f>
        <v>52.63</v>
      </c>
      <c r="Y19" s="316" t="n">
        <f aca="false">IF('Chronos (M1..M20)'!$J218&lt;&gt;"",'Chronos (M1..M20)'!$J218,0)</f>
        <v>0</v>
      </c>
      <c r="Z19" s="317" t="n">
        <f aca="false">IF($B19&lt;&gt;"",IF(X19&lt;&gt;" ",(INDEX(W$9:X$12,MATCH(W19,W$9:W$12),2)/X19)*1000,0),"")</f>
        <v>815.124453733612</v>
      </c>
      <c r="AA19" s="318" t="n">
        <f aca="false">IF(X$9&lt;&gt;"",IF($B19&lt;&gt;"",Z19-Y19,""),"")</f>
        <v>815.124453733612</v>
      </c>
      <c r="AB19" s="314" t="n">
        <f aca="false">IF($B19&lt;&gt;"",'Chronos (M1..M20)'!$H319,"")</f>
        <v>1</v>
      </c>
      <c r="AC19" s="315" t="n">
        <f aca="false">IF('Chronos (M1..M20)'!$I319&lt;&gt;"",'Chronos (M1..M20)'!$I319," ")</f>
        <v>44.92</v>
      </c>
      <c r="AD19" s="316" t="n">
        <f aca="false">IF('Chronos (M1..M20)'!$J319&lt;&gt;"",'Chronos (M1..M20)'!$J319,0)</f>
        <v>0</v>
      </c>
      <c r="AE19" s="317" t="n">
        <f aca="false">IF($B19&lt;&gt;"",IF(AC19&lt;&gt;" ",(INDEX(AB$9:AC$12,MATCH(AB19,AB$9:AB$12),2)/AC19)*1000,0),"")</f>
        <v>819.011576135352</v>
      </c>
      <c r="AF19" s="318" t="n">
        <f aca="false">IF(AC$9&lt;&gt;"",IF($B19&lt;&gt;"",AE19-AD19,""),"")</f>
        <v>819.011576135352</v>
      </c>
      <c r="AG19" s="313" t="str">
        <f aca="false">IF($B19&lt;&gt;"",$B19,"")</f>
        <v>Olivier MONET</v>
      </c>
      <c r="AH19" s="314" t="n">
        <f aca="false">IF($B19&lt;&gt;"",'Chronos (M1..M20)'!$H420,"")</f>
        <v>1</v>
      </c>
      <c r="AI19" s="315" t="n">
        <f aca="false">IF('Chronos (M1..M20)'!$I420&lt;&gt;"",'Chronos (M1..M20)'!$I420," ")</f>
        <v>49.81</v>
      </c>
      <c r="AJ19" s="316" t="n">
        <f aca="false">IF('Chronos (M1..M20)'!$J420&lt;&gt;"",'Chronos (M1..M20)'!$J420,0)</f>
        <v>0</v>
      </c>
      <c r="AK19" s="317" t="n">
        <f aca="false">IF($B19&lt;&gt;"",IF(AI19&lt;&gt;" ",(INDEX(AH$9:AI$12,MATCH(AH19,AH$9:AH$12),2)/AI19)*1000,0),"")</f>
        <v>703.673961051998</v>
      </c>
      <c r="AL19" s="318" t="n">
        <f aca="false">IF(AI$9&lt;&gt;"",IF($B19&lt;&gt;"",AK19-AJ19,""),"")</f>
        <v>703.673961051998</v>
      </c>
      <c r="AM19" s="314" t="n">
        <f aca="false">IF($B19&lt;&gt;"",'Chronos (M1..M20)'!$H521,"")</f>
        <v>1</v>
      </c>
      <c r="AN19" s="315" t="n">
        <f aca="false">IF('Chronos (M1..M20)'!$I521&lt;&gt;"",'Chronos (M1..M20)'!$I521," ")</f>
        <v>45.03</v>
      </c>
      <c r="AO19" s="316" t="n">
        <f aca="false">IF('Chronos (M1..M20)'!$J521&lt;&gt;"",'Chronos (M1..M20)'!$J521,0)</f>
        <v>0</v>
      </c>
      <c r="AP19" s="317" t="n">
        <f aca="false">IF($B19&lt;&gt;"",IF(AN19&lt;&gt;" ",(INDEX(AM$9:AN$12,MATCH(AM19,AM$9:AM$12),2)/AN19)*1000,0),"")</f>
        <v>881.856540084388</v>
      </c>
      <c r="AQ19" s="318" t="n">
        <f aca="false">IF(AN$9&lt;&gt;"",IF($B19&lt;&gt;"",AP19-AO19,""),"")</f>
        <v>881.856540084388</v>
      </c>
      <c r="AR19" s="313" t="str">
        <f aca="false">IF($B19&lt;&gt;"",$B19,"")</f>
        <v>Olivier MONET</v>
      </c>
      <c r="AS19" s="314" t="n">
        <f aca="false">IF($B19&lt;&gt;"",'Chronos (M1..M20)'!$H622,"")</f>
        <v>1</v>
      </c>
      <c r="AT19" s="315" t="n">
        <f aca="false">IF('Chronos (M1..M20)'!$I622&lt;&gt;"",'Chronos (M1..M20)'!$I622," ")</f>
        <v>48.82</v>
      </c>
      <c r="AU19" s="316" t="n">
        <f aca="false">IF('Chronos (M1..M20)'!$J622&lt;&gt;"",'Chronos (M1..M20)'!$J622,0)</f>
        <v>0</v>
      </c>
      <c r="AV19" s="317" t="n">
        <f aca="false">IF($B19&lt;&gt;"",IF(AT19&lt;&gt;" ",(INDEX(AS$9:AT$12,MATCH(AS19,AS$9:AS$12),2)/AT19)*1000,0),"")</f>
        <v>829.373207701762</v>
      </c>
      <c r="AW19" s="318" t="n">
        <f aca="false">IF(AT$9&lt;&gt;"",IF($B19&lt;&gt;"",AV19-AU19,""),"")</f>
        <v>829.373207701762</v>
      </c>
      <c r="AX19" s="314" t="n">
        <f aca="false">IF($B19&lt;&gt;"",'Chronos (M1..M20)'!$H723,"")</f>
        <v>1</v>
      </c>
      <c r="AY19" s="315" t="str">
        <f aca="false">IF('Chronos (M1..M20)'!$I723&lt;&gt;"",'Chronos (M1..M20)'!$I723," ")</f>
        <v> </v>
      </c>
      <c r="AZ19" s="316" t="n">
        <f aca="false">IF('Chronos (M1..M20)'!$J723&lt;&gt;"",'Chronos (M1..M20)'!$J723,0)</f>
        <v>0</v>
      </c>
      <c r="BA19" s="317" t="n">
        <f aca="false">IF($B19&lt;&gt;"",IF(AY19&lt;&gt;" ",(INDEX(AX$9:AY$12,MATCH(AX19,AX$9:AX$12),2)/AY19)*1000,0),"")</f>
        <v>0</v>
      </c>
      <c r="BB19" s="318" t="str">
        <f aca="false">IF(AY$9&lt;&gt;"",IF($B19&lt;&gt;"",BA19-AZ19,""),"")</f>
        <v/>
      </c>
      <c r="BC19" s="313" t="str">
        <f aca="false">IF($B19&lt;&gt;"",$B19,"")</f>
        <v>Olivier MONET</v>
      </c>
      <c r="BD19" s="314" t="n">
        <f aca="false">IF($B19&lt;&gt;"",'Chronos (M1..M20)'!$H824,"")</f>
        <v>1</v>
      </c>
      <c r="BE19" s="315" t="str">
        <f aca="false">IF('Chronos (M1..M20)'!$I824&lt;&gt;"",'Chronos (M1..M20)'!$I824," ")</f>
        <v> </v>
      </c>
      <c r="BF19" s="316" t="n">
        <f aca="false">IF('Chronos (M1..M20)'!$J824&lt;&gt;"",'Chronos (M1..M20)'!$J824,0)</f>
        <v>0</v>
      </c>
      <c r="BG19" s="317" t="n">
        <f aca="false">IF($B19&lt;&gt;"",IF(BE19&lt;&gt;" ",(INDEX(BD$9:BE$12,MATCH(BD19,BD$9:BD$12),2)/BE19)*1000,0),"")</f>
        <v>0</v>
      </c>
      <c r="BH19" s="318" t="str">
        <f aca="false">IF(BE$9&lt;&gt;"",IF($B19&lt;&gt;"",BG19-BF19,""),"")</f>
        <v/>
      </c>
      <c r="BI19" s="314" t="n">
        <f aca="false">IF($B19&lt;&gt;"",'Chronos (M1..M20)'!$H925,"")</f>
        <v>1</v>
      </c>
      <c r="BJ19" s="315" t="str">
        <f aca="false">IF('Chronos (M1..M20)'!$I925&lt;&gt;"",'Chronos (M1..M20)'!$I925," ")</f>
        <v> </v>
      </c>
      <c r="BK19" s="316" t="n">
        <f aca="false">IF('Chronos (M1..M20)'!$J925&lt;&gt;"",'Chronos (M1..M20)'!$J925,0)</f>
        <v>0</v>
      </c>
      <c r="BL19" s="317" t="n">
        <f aca="false">IF($B19&lt;&gt;"",IF(BJ19&lt;&gt;" ",(INDEX(BI$9:BJ$12,MATCH(BI19,BI$9:BI$12),2)/BJ19)*1000,0),"")</f>
        <v>0</v>
      </c>
      <c r="BM19" s="318" t="str">
        <f aca="false">IF(BJ$9&lt;&gt;"",IF($B19&lt;&gt;"",BL19-BK19,""),"")</f>
        <v/>
      </c>
      <c r="BN19" s="313" t="str">
        <f aca="false">IF($B19&lt;&gt;"",$B19,"")</f>
        <v>Olivier MONET</v>
      </c>
      <c r="BO19" s="314" t="n">
        <f aca="false">IF($B19&lt;&gt;"",'Chronos (M1..M20)'!$H1026,"")</f>
        <v>1</v>
      </c>
      <c r="BP19" s="315" t="str">
        <f aca="false">IF('Chronos (M1..M20)'!$I1026&lt;&gt;"",'Chronos (M1..M20)'!$I1026," ")</f>
        <v> </v>
      </c>
      <c r="BQ19" s="316" t="n">
        <f aca="false">IF('Chronos (M1..M20)'!$J1026&lt;&gt;"",'Chronos (M1..M20)'!$J1026,0)</f>
        <v>0</v>
      </c>
      <c r="BR19" s="317" t="n">
        <f aca="false">IF($B19&lt;&gt;"",IF(BP19&lt;&gt;" ",(INDEX(BO$9:BP$12,MATCH(BO19,BO$9:BO$12),2)/BP19)*1000,0),"")</f>
        <v>0</v>
      </c>
      <c r="BS19" s="318" t="str">
        <f aca="false">IF(BP$9&lt;&gt;"",IF($B19&lt;&gt;"",BR19-BQ19,""),"")</f>
        <v/>
      </c>
      <c r="BT19" s="314" t="n">
        <f aca="false">IF($B19&lt;&gt;"",'Chronos (M1..M20)'!$H1127,"")</f>
        <v>1</v>
      </c>
      <c r="BU19" s="315" t="str">
        <f aca="false">IF('Chronos (M1..M20)'!$I1127&lt;&gt;"",'Chronos (M1..M20)'!$I1127," ")</f>
        <v> </v>
      </c>
      <c r="BV19" s="316" t="n">
        <f aca="false">IF('Chronos (M1..M20)'!$J1127&lt;&gt;"",'Chronos (M1..M20)'!$J1127,0)</f>
        <v>0</v>
      </c>
      <c r="BW19" s="317" t="n">
        <f aca="false">IF($B19&lt;&gt;"",IF(BU19&lt;&gt;" ",(INDEX(BT$9:BU$12,MATCH(BT19,BT$9:BT$12),2)/BU19)*1000,0),"")</f>
        <v>0</v>
      </c>
      <c r="BX19" s="318" t="str">
        <f aca="false">IF(BU$9&lt;&gt;"",IF($B19&lt;&gt;"",BW19-BV19,""),"")</f>
        <v/>
      </c>
      <c r="BY19" s="313" t="str">
        <f aca="false">IF($B19&lt;&gt;"",$B19,"")</f>
        <v>Olivier MONET</v>
      </c>
      <c r="BZ19" s="314" t="n">
        <f aca="false">IF($B19&lt;&gt;"",'Chronos (M1..M20)'!$H1228,"")</f>
        <v>1</v>
      </c>
      <c r="CA19" s="315" t="str">
        <f aca="false">IF('Chronos (M1..M20)'!$I1228&lt;&gt;"",'Chronos (M1..M20)'!$I1228," ")</f>
        <v> </v>
      </c>
      <c r="CB19" s="316" t="n">
        <f aca="false">IF('Chronos (M1..M20)'!$J1228&lt;&gt;"",'Chronos (M1..M20)'!$J1228,0)</f>
        <v>0</v>
      </c>
      <c r="CC19" s="317" t="n">
        <f aca="false">IF($B19&lt;&gt;"",IF(CA19&lt;&gt;" ",(INDEX(BZ$9:CA$12,MATCH(BZ19,BZ$9:BZ$12),2)/CA19)*1000,0),"")</f>
        <v>0</v>
      </c>
      <c r="CD19" s="318" t="str">
        <f aca="false">IF(CA$9&lt;&gt;"",IF($B19&lt;&gt;"",CC19-CB19,""),"")</f>
        <v/>
      </c>
      <c r="CE19" s="314" t="n">
        <f aca="false">IF($B19&lt;&gt;"",'Chronos (M1..M20)'!$H1329,"")</f>
        <v>1</v>
      </c>
      <c r="CF19" s="315" t="str">
        <f aca="false">IF('Chronos (M1..M20)'!$I1329&lt;&gt;"",'Chronos (M1..M20)'!$I1329," ")</f>
        <v> </v>
      </c>
      <c r="CG19" s="316" t="n">
        <f aca="false">IF('Chronos (M1..M20)'!$J1329&lt;&gt;"",'Chronos (M1..M20)'!$J1329,0)</f>
        <v>0</v>
      </c>
      <c r="CH19" s="317" t="n">
        <f aca="false">IF($B19&lt;&gt;"",IF(CF19&lt;&gt;" ",(INDEX(CE$9:CF$12,MATCH(CE19,CE$9:CE$12),2)/CF19)*1000,0),"")</f>
        <v>0</v>
      </c>
      <c r="CI19" s="318" t="str">
        <f aca="false">IF(CF$9&lt;&gt;"",IF($B19&lt;&gt;"",CH19-CG19,""),"")</f>
        <v/>
      </c>
      <c r="CJ19" s="313" t="str">
        <f aca="false">IF($B19&lt;&gt;"",$B19,"")</f>
        <v>Olivier MONET</v>
      </c>
      <c r="CK19" s="314" t="n">
        <f aca="false">IF($B19&lt;&gt;"",'Chronos (M1..M20)'!$H1430,"")</f>
        <v>1</v>
      </c>
      <c r="CL19" s="315" t="str">
        <f aca="false">IF('Chronos (M1..M20)'!$I1430&lt;&gt;"",'Chronos (M1..M20)'!$I1430," ")</f>
        <v> </v>
      </c>
      <c r="CM19" s="316" t="n">
        <f aca="false">IF('Chronos (M1..M20)'!$J1430&lt;&gt;"",'Chronos (M1..M20)'!$J1430,0)</f>
        <v>0</v>
      </c>
      <c r="CN19" s="317" t="n">
        <f aca="false">IF($B19&lt;&gt;"",IF(CL19&lt;&gt;" ",(INDEX(CK$9:CL$12,MATCH(CK19,CK$9:CK$12),2)/CL19)*1000,0),"")</f>
        <v>0</v>
      </c>
      <c r="CO19" s="318" t="str">
        <f aca="false">IF(CL$9&lt;&gt;"",IF($B19&lt;&gt;"",CN19-CM19,""),"")</f>
        <v/>
      </c>
      <c r="CP19" s="314" t="n">
        <f aca="false">IF($B19&lt;&gt;"",'Chronos (M1..M20)'!$H1531,"")</f>
        <v>1</v>
      </c>
      <c r="CQ19" s="315" t="str">
        <f aca="false">IF('Chronos (M1..M20)'!$I1531&lt;&gt;"",'Chronos (M1..M20)'!$I1531," ")</f>
        <v> </v>
      </c>
      <c r="CR19" s="316" t="n">
        <f aca="false">IF('Chronos (M1..M20)'!$J1531&lt;&gt;"",'Chronos (M1..M20)'!$J1531,0)</f>
        <v>0</v>
      </c>
      <c r="CS19" s="317" t="n">
        <f aca="false">IF($B19&lt;&gt;"",IF(CQ19&lt;&gt;" ",(INDEX(CP$9:CQ$12,MATCH(CP19,CP$9:CP$12),2)/CQ19)*1000,0),"")</f>
        <v>0</v>
      </c>
      <c r="CT19" s="318" t="str">
        <f aca="false">IF(CQ$9&lt;&gt;"",IF($B19&lt;&gt;"",CS19-CR19,""),"")</f>
        <v/>
      </c>
      <c r="CU19" s="313" t="str">
        <f aca="false">IF($B19&lt;&gt;"",$B19,"")</f>
        <v>Olivier MONET</v>
      </c>
      <c r="CV19" s="314" t="n">
        <f aca="false">IF($B19&lt;&gt;"",'Chronos (M1..M20)'!$H1632,"")</f>
        <v>1</v>
      </c>
      <c r="CW19" s="315" t="str">
        <f aca="false">IF('Chronos (M1..M20)'!$I1632&lt;&gt;"",'Chronos (M1..M20)'!$I1632," ")</f>
        <v> </v>
      </c>
      <c r="CX19" s="316" t="n">
        <f aca="false">IF('Chronos (M1..M20)'!$J1632&lt;&gt;"",'Chronos (M1..M20)'!$J1632,0)</f>
        <v>0</v>
      </c>
      <c r="CY19" s="317" t="n">
        <f aca="false">IF($B19&lt;&gt;"",IF(CW19&lt;&gt;" ",(INDEX(CV$9:CW$12,MATCH(CV19,CV$9:CV$12),2)/CW19)*1000,0),"")</f>
        <v>0</v>
      </c>
      <c r="CZ19" s="318" t="str">
        <f aca="false">IF(CW$9&lt;&gt;"",IF($B19&lt;&gt;"",CY19-CX19,""),"")</f>
        <v/>
      </c>
      <c r="DA19" s="314" t="n">
        <f aca="false">IF($B19&lt;&gt;"",'Chronos (M1..M20)'!$H1733,"")</f>
        <v>1</v>
      </c>
      <c r="DB19" s="315" t="str">
        <f aca="false">IF('Chronos (M1..M20)'!$I1733&lt;&gt;"",'Chronos (M1..M20)'!$I1733," ")</f>
        <v> </v>
      </c>
      <c r="DC19" s="316" t="n">
        <f aca="false">IF('Chronos (M1..M20)'!$J1733&lt;&gt;"",'Chronos (M1..M20)'!$J1733,0)</f>
        <v>0</v>
      </c>
      <c r="DD19" s="317" t="n">
        <f aca="false">IF($B19&lt;&gt;"",IF(DB19&lt;&gt;" ",(INDEX(DA$9:DB$12,MATCH(DA19,DA$9:DA$12),2)/DB19)*1000,0),"")</f>
        <v>0</v>
      </c>
      <c r="DE19" s="318" t="str">
        <f aca="false">IF(DB$9&lt;&gt;"",IF($B19&lt;&gt;"",DD19-DC19,""),"")</f>
        <v/>
      </c>
      <c r="DF19" s="313" t="str">
        <f aca="false">IF($B19&lt;&gt;"",$B19,"")</f>
        <v>Olivier MONET</v>
      </c>
      <c r="DG19" s="314" t="n">
        <f aca="false">IF($B19&lt;&gt;"",'Chronos (M1..M20)'!$H1834,"")</f>
        <v>1</v>
      </c>
      <c r="DH19" s="315" t="str">
        <f aca="false">IF('Chronos (M1..M20)'!$I1834&lt;&gt;"",'Chronos (M1..M20)'!$I1834," ")</f>
        <v> </v>
      </c>
      <c r="DI19" s="316" t="n">
        <f aca="false">IF('Chronos (M1..M20)'!$J1834&lt;&gt;"",'Chronos (M1..M20)'!$J1834,0)</f>
        <v>0</v>
      </c>
      <c r="DJ19" s="317" t="n">
        <f aca="false">IF($B19&lt;&gt;"",IF(DH19&lt;&gt;" ",(INDEX(DG$9:DH$12,MATCH(DG19,DG$9:DG$12),2)/DH19)*1000,0),"")</f>
        <v>0</v>
      </c>
      <c r="DK19" s="318" t="str">
        <f aca="false">IF(DH$9&lt;&gt;"",IF($B19&lt;&gt;"",DJ19-DI19,""),"")</f>
        <v/>
      </c>
      <c r="DL19" s="314" t="n">
        <f aca="false">IF($B19&lt;&gt;"",'Chronos (M1..M20)'!$H1935,"")</f>
        <v>1</v>
      </c>
      <c r="DM19" s="315" t="str">
        <f aca="false">IF('Chronos (M1..M20)'!$I1935&lt;&gt;"",'Chronos (M1..M20)'!$I1935," ")</f>
        <v> </v>
      </c>
      <c r="DN19" s="316" t="n">
        <f aca="false">IF('Chronos (M1..M20)'!$J1935&lt;&gt;"",'Chronos (M1..M20)'!$J1935,0)</f>
        <v>0</v>
      </c>
      <c r="DO19" s="317" t="n">
        <f aca="false">IF($B19&lt;&gt;"",IF(DM19&lt;&gt;" ",(INDEX(DL$9:DM$12,MATCH(DL19,DL$9:DL$12),2)/DM19)*1000,0),"")</f>
        <v>0</v>
      </c>
      <c r="DP19" s="318" t="str">
        <f aca="false">IF(DM$9&lt;&gt;"",IF($B19&lt;&gt;"",DO19-DN19,""),"")</f>
        <v/>
      </c>
      <c r="DQ19" s="0"/>
      <c r="DR19" s="319" t="n">
        <f aca="false">SUM(O19,T19,Z19)</f>
        <v>2549.08609523417</v>
      </c>
      <c r="DS19" s="319" t="n">
        <f aca="false">SUM(DR19,AE19,AK19,AP19,AV19,BA19,BG19,BL19,BR19,BW19,CC19,CH19,CN19,CS19,CY19,DD19,DJ19,DO19)</f>
        <v>5783.00138020767</v>
      </c>
      <c r="DT19" s="319" t="n">
        <f aca="false">SUM(N19,S19,Y19,AD19,AJ19,AO19,AU19,AZ19,BF19,BK19,BQ19,BV19,CB19,CG19,CM19,CR19,CX19,DC19,DI19,DN19)</f>
        <v>0</v>
      </c>
      <c r="DU19" s="319" t="n">
        <f aca="false">SMALL($DZ19:$ES19,1)</f>
        <v>703.673961051998</v>
      </c>
      <c r="DV19" s="319" t="n">
        <f aca="false">SMALL($DZ19:$ES19,2)</f>
        <v>815.124453733612</v>
      </c>
      <c r="DW19" s="319" t="n">
        <f aca="false">SMALL($DZ19:$ES19,3)</f>
        <v>819.011576135352</v>
      </c>
      <c r="DX19" s="319" t="n">
        <f aca="false">SMALL($DZ19:$ES19,3)</f>
        <v>819.011576135352</v>
      </c>
      <c r="DY19" s="0"/>
      <c r="DZ19" s="321" t="n">
        <f aca="false">IF($EC$1&lt;&gt;"",O19," ")</f>
        <v>846.625766871166</v>
      </c>
      <c r="EA19" s="321" t="n">
        <f aca="false">IF($EC$2&lt;&gt;"",T19," ")</f>
        <v>887.335874629394</v>
      </c>
      <c r="EB19" s="321" t="n">
        <f aca="false">IF($EC$3&lt;&gt;"",Z19," ")</f>
        <v>815.124453733612</v>
      </c>
      <c r="EC19" s="321" t="n">
        <f aca="false">IF($EC$4&lt;&gt;"",AE19," ")</f>
        <v>819.011576135352</v>
      </c>
      <c r="ED19" s="321" t="n">
        <f aca="false">IF($EC$5&lt;&gt;"",AK19," ")</f>
        <v>703.673961051998</v>
      </c>
      <c r="EE19" s="321" t="n">
        <f aca="false">IF($EC$6&lt;&gt;"",AP19," ")</f>
        <v>881.856540084388</v>
      </c>
      <c r="EF19" s="321" t="n">
        <f aca="false">IF($EC$7&lt;&gt;"",AV19," ")</f>
        <v>829.373207701762</v>
      </c>
      <c r="EG19" s="321" t="str">
        <f aca="false">IF($EC$8&lt;&gt;"",BA19," ")</f>
        <v> </v>
      </c>
      <c r="EH19" s="321" t="str">
        <f aca="false">IF($EC$9&lt;&gt;"",BG19," ")</f>
        <v> </v>
      </c>
      <c r="EI19" s="321" t="str">
        <f aca="false">IF($EC$10&lt;&gt;"",BL19," ")</f>
        <v> </v>
      </c>
      <c r="EJ19" s="321" t="str">
        <f aca="false">IF($EE$1&lt;&gt;"",BR19," ")</f>
        <v> </v>
      </c>
      <c r="EK19" s="321" t="str">
        <f aca="false">IF($EE$2&lt;&gt;"",BW19," ")</f>
        <v> </v>
      </c>
      <c r="EL19" s="321" t="str">
        <f aca="false">IF($EE$3&lt;&gt;"",CC19," ")</f>
        <v> </v>
      </c>
      <c r="EM19" s="321" t="str">
        <f aca="false">IF($EE$4&lt;&gt;"",CH19," ")</f>
        <v> </v>
      </c>
      <c r="EN19" s="321" t="str">
        <f aca="false">IF($EE$5&lt;&gt;"",CN19," ")</f>
        <v> </v>
      </c>
      <c r="EO19" s="321" t="str">
        <f aca="false">IF($EE$6&lt;&gt;"",CS19," ")</f>
        <v> </v>
      </c>
      <c r="EP19" s="321" t="str">
        <f aca="false">IF($EE$7&lt;&gt;"",CY19," ")</f>
        <v> </v>
      </c>
      <c r="EQ19" s="321" t="str">
        <f aca="false">IF($EE$8&lt;&gt;"",DD19," ")</f>
        <v> </v>
      </c>
      <c r="ER19" s="321" t="str">
        <f aca="false">IF($EE$9&lt;&gt;"",DJ19," ")</f>
        <v> </v>
      </c>
      <c r="ES19" s="321" t="str">
        <f aca="false">IF($EE$10&lt;&gt;"",DO19," ")</f>
        <v> </v>
      </c>
      <c r="ET19" s="322" t="n">
        <f aca="false">SMALL(DZ19:EC19,1)</f>
        <v>815.124453733612</v>
      </c>
      <c r="EU19" s="323" t="n">
        <f aca="false">SMALL(DZ19:ED19,1)</f>
        <v>703.673961051998</v>
      </c>
      <c r="EV19" s="323" t="n">
        <f aca="false">SMALL(DZ19:EE19,1)</f>
        <v>703.673961051998</v>
      </c>
      <c r="EW19" s="323" t="n">
        <f aca="false">SMALL(DZ19:EF19,1)</f>
        <v>703.673961051998</v>
      </c>
      <c r="EX19" s="323" t="n">
        <f aca="false">SMALL(DZ19:EG19,1)</f>
        <v>703.673961051998</v>
      </c>
      <c r="EY19" s="323" t="n">
        <f aca="false">SMALL(DZ19:EH19,1)</f>
        <v>703.673961051998</v>
      </c>
      <c r="EZ19" s="323" t="n">
        <f aca="false">SMALL(DZ19:EI19,1)</f>
        <v>703.673961051998</v>
      </c>
      <c r="FA19" s="323" t="n">
        <f aca="false">SMALL(DZ19:EJ19,1)</f>
        <v>703.673961051998</v>
      </c>
      <c r="FB19" s="323" t="n">
        <f aca="false">SMALL(DZ19:EK19,1)</f>
        <v>703.673961051998</v>
      </c>
      <c r="FC19" s="323" t="n">
        <f aca="false">SMALL(DZ19:EL19,1)</f>
        <v>703.673961051998</v>
      </c>
      <c r="FD19" s="323" t="n">
        <f aca="false">SMALL(DZ19:EM19,1)</f>
        <v>703.673961051998</v>
      </c>
      <c r="FE19" s="323" t="n">
        <f aca="false">SMALL(DZ19:EN19,1)</f>
        <v>703.673961051998</v>
      </c>
      <c r="FF19" s="323" t="n">
        <f aca="false">SMALL(DZ19:EO19,1)</f>
        <v>703.673961051998</v>
      </c>
      <c r="FG19" s="323" t="n">
        <f aca="false">SMALL(DZ19:EP19,1)</f>
        <v>703.673961051998</v>
      </c>
      <c r="FH19" s="323" t="n">
        <f aca="false">SMALL(DZ19:EQ19,1)</f>
        <v>703.673961051998</v>
      </c>
      <c r="FI19" s="323" t="n">
        <f aca="false">SMALL(DZ19:ER19,1)</f>
        <v>703.673961051998</v>
      </c>
      <c r="FJ19" s="324" t="n">
        <f aca="false">SMALL(DZ19:ES19,1)</f>
        <v>703.673961051998</v>
      </c>
      <c r="FK19" s="322" t="n">
        <f aca="false">SMALL(DZ19:EN19,2)</f>
        <v>815.124453733612</v>
      </c>
      <c r="FL19" s="323" t="n">
        <f aca="false">SMALL(DZ19:EO19,2)</f>
        <v>815.124453733612</v>
      </c>
      <c r="FM19" s="323" t="n">
        <f aca="false">SMALL(DZ19:EP19,2)</f>
        <v>815.124453733612</v>
      </c>
      <c r="FN19" s="323" t="n">
        <f aca="false">SMALL(DZ19:EQ19,2)</f>
        <v>815.124453733612</v>
      </c>
      <c r="FO19" s="323" t="n">
        <f aca="false">SMALL(DZ19:ER19,2)</f>
        <v>815.124453733612</v>
      </c>
      <c r="FP19" s="324" t="n">
        <f aca="false">SMALL(DZ19:ES19,2)</f>
        <v>815.124453733612</v>
      </c>
      <c r="FQ19" s="0"/>
      <c r="FR19" s="328" t="n">
        <f aca="false">IF($B19&lt;&gt;"",IF($EB$1&gt;=FR$13,$P19,""),"")</f>
        <v>846.625766871166</v>
      </c>
      <c r="FS19" s="329" t="n">
        <f aca="false">IF($B19&lt;&gt;"",IF($EB$1&gt;=FS$13,$P19+$U19,""),"")</f>
        <v>1733.96164150056</v>
      </c>
      <c r="FT19" s="329" t="n">
        <f aca="false">IF($B19&lt;&gt;"",IF($EB$1&gt;=FT$13,$P19+$U19+$AA19,""),"")</f>
        <v>2549.08609523417</v>
      </c>
      <c r="FU19" s="329" t="n">
        <f aca="false">IF($B19&lt;&gt;"",IF($EB$1&gt;=FU$13,$P19+$U19+$AA19+$AF19-ET19,""),"")</f>
        <v>2552.97321763591</v>
      </c>
      <c r="FV19" s="329" t="n">
        <f aca="false">IF($B19&lt;&gt;"",IF($EB$1&gt;=FV$13,$P19+$U19+$AA19+$AF19+$AL19-EU19,""),"")</f>
        <v>3368.09767136952</v>
      </c>
      <c r="FW19" s="329" t="n">
        <f aca="false">IF($B19&lt;&gt;"",IF($EB$1&gt;=FW$13,$P19+$U19+$AA19+$AF19+$AL19+$AQ19-EV19,""),"")</f>
        <v>4249.95421145391</v>
      </c>
      <c r="FX19" s="329" t="n">
        <f aca="false">IF($B19&lt;&gt;"",IF($EB$1&gt;=FX$13,$P19+$U19+$AA19+$AF19+$AL19+$AQ19+$AW19-EW19,""),"")</f>
        <v>5079.32741915567</v>
      </c>
      <c r="FY19" s="329" t="str">
        <f aca="false">IF($B19&lt;&gt;"",IF($EB$1&gt;=FY$13,$P19+$U19+$AA19+$AF19+$AL19+$AQ19+$AW19+$BB19-EX19,""),"")</f>
        <v/>
      </c>
      <c r="FZ19" s="329" t="str">
        <f aca="false">IF($B19&lt;&gt;"",IF($EB$1&gt;=FZ$13,$P19+$U19+$AA19+$AF19+$AL19+$AQ19+$AW19+$BB19+$BH19-EY19,""),"")</f>
        <v/>
      </c>
      <c r="GA19" s="329" t="str">
        <f aca="false">IF($B19&lt;&gt;"",IF($EB$1&gt;=GA$13,$P19+$U19+$AA19+$AF19+$AL19+$AQ19+$AW19+$BB19+$BH19+$BM19-EZ19,""),"")</f>
        <v/>
      </c>
      <c r="GB19" s="329" t="str">
        <f aca="false">IF($B19&lt;&gt;"",IF($EB$1&gt;=GB$13,$P19+$U19+$AA19+$AF19+$AL19+$AQ19+$AW19+$BB19+$BH19+$BM19+$BS19-FA19,""),"")</f>
        <v/>
      </c>
      <c r="GC19" s="329" t="str">
        <f aca="false">IF($B19&lt;&gt;"",IF($EB$1&gt;=GC$13,$P19+$U19+$AA19+$AF19+$AL19+$AQ19+$AW19+$BB19+$BH19+$BM19+$BS19+$BX19-FB19,""),"")</f>
        <v/>
      </c>
      <c r="GD19" s="329" t="str">
        <f aca="false">IF($B19&lt;&gt;"",IF($EB$1&gt;=GD$13,$P19+$U19+$AA19+$AF19+$AL19+$AQ19+$AW19+$BB19+$BH19+$BM19+$BS19+$BX19+$CD19-FC19,""),"")</f>
        <v/>
      </c>
      <c r="GE19" s="329" t="str">
        <f aca="false">IF($B19&lt;&gt;"",IF($EB$1&gt;=GE$13,$P19+$U19+$AA19+$AF19+$AL19+$AQ19+$AW19+$BB19+$BH19+$BM19+$BS19+$BX19+$CD19+$CI19-FD19,""),"")</f>
        <v/>
      </c>
      <c r="GF19" s="329" t="str">
        <f aca="false">IF($B19&lt;&gt;"",IF($EB$1&gt;=GF$13,$P19+$U19+$AA19+$AF19+$AL19+$AQ19+$AW19+$BB19+$BH19+$BM19+$BS19+$BX19+$CD19+$CI19+$CO19-FE19-FK19,""),"")</f>
        <v/>
      </c>
      <c r="GG19" s="329" t="str">
        <f aca="false">IF($B19&lt;&gt;"",IF($EB$1&gt;=GG$13,$P19+$U19+$AA19+$AF19+$AL19+$AQ19+$AW19+$BB19+$BH19+$BM19+$BS19+$BX19+$CD19+$CI19+$CO19+$CT19-FF19-FL19,""),"")</f>
        <v/>
      </c>
      <c r="GH19" s="329" t="str">
        <f aca="false">IF($B19&lt;&gt;"",IF($EB$1&gt;=GH$13,$P19+$U19+$AA19+$AF19+$AL19+$AQ19+$AW19+$BB19+$BH19+$BM19+$BS19+$BX19+$CD19+$CI19+$CO19+$CT19+$CZ19-FG19-FM19,""),"")</f>
        <v/>
      </c>
      <c r="GI19" s="329" t="str">
        <f aca="false">IF($B19&lt;&gt;"",IF($EB$1&gt;=GI$13,$P19+$U19+$AA19+$AF19+$AL19+$AQ19+$AW19+$BB19+$BH19+$BM19+$BS19+$BX19+$CD19+$CI19+$CO19+$CT19+$CZ19+$DE19-FH19-FN19,""),"")</f>
        <v/>
      </c>
      <c r="GJ19" s="329" t="str">
        <f aca="false">IF($B19&lt;&gt;"",IF($EB$1&gt;=GJ$13,$P19+$U19+$AA19+$AF19+$AL19+$AQ19+$AW19+$BB19+$BH19+$BM19+$BS19+$BX19+$CD19+$CI19+$CO19+$CT19+$CZ19+$DE19+$DK19-FI19-FO19,""),"")</f>
        <v/>
      </c>
      <c r="GK19" s="330" t="str">
        <f aca="false">IF($B19&lt;&gt;"",IF($EB$1&gt;=GK$13,$P19+$U19+$AA19+$AF19+$AL19+$AQ19+$AW19+$BB19+$BH19+$BM19+$BS19+$BX19+$CD19+$CI19+$CO19+$CT19+$CZ19+$DE19+$DK19+$DP19-FJ19-FP19,""),"")</f>
        <v/>
      </c>
      <c r="GL19" s="0"/>
      <c r="GM19" s="328" t="n">
        <f aca="false">IF($B19&lt;&gt;"",IF($EB$1&gt;=GM$13,RANK(FR19,FR$14:FR$113,0),""),"")</f>
        <v>14</v>
      </c>
      <c r="GN19" s="329" t="n">
        <f aca="false">IF($B19&lt;&gt;"",IF($EB$1&gt;=GN$13,RANK(FS19,FS$14:FS$113,0),""),"")</f>
        <v>8</v>
      </c>
      <c r="GO19" s="329" t="n">
        <f aca="false">IF($B19&lt;&gt;"",IF($EB$1&gt;=GO$13,RANK(FT19,FT$14:FT$113,0),""),"")</f>
        <v>9</v>
      </c>
      <c r="GP19" s="329" t="n">
        <f aca="false">IF($B19&lt;&gt;"",IF($EB$1&gt;=GP$13,RANK(FU19,FU$14:FU$113,0),""),"")</f>
        <v>11</v>
      </c>
      <c r="GQ19" s="329" t="n">
        <f aca="false">IF($B19&lt;&gt;"",IF($EB$1&gt;=GQ$13,RANK(FV19,FV$14:FV$113,0),""),"")</f>
        <v>11</v>
      </c>
      <c r="GR19" s="329" t="n">
        <f aca="false">IF($B19&lt;&gt;"",IF($EB$1&gt;=GR$13,RANK(FW19,FW$14:FW$113,0),""),"")</f>
        <v>5</v>
      </c>
      <c r="GS19" s="329" t="n">
        <f aca="false">IF($B19&lt;&gt;"",IF($EB$1&gt;=GS$13,RANK(FX19,FX$14:FX$113,0),""),"")</f>
        <v>6</v>
      </c>
      <c r="GT19" s="329" t="str">
        <f aca="false">IF($B19&lt;&gt;"",IF($EB$1&gt;=GT$13,RANK(FY19,FY$14:FY$113,0),""),"")</f>
        <v/>
      </c>
      <c r="GU19" s="329" t="str">
        <f aca="false">IF($B19&lt;&gt;"",IF($EB$1&gt;=GU$13,RANK(FZ19,FZ$14:FZ$113,0),""),"")</f>
        <v/>
      </c>
      <c r="GV19" s="329" t="str">
        <f aca="false">IF($B19&lt;&gt;"",IF($EB$1&gt;=GV$13,RANK(GA19,GA$14:GA$113,0),""),"")</f>
        <v/>
      </c>
      <c r="GW19" s="329" t="str">
        <f aca="false">IF($B19&lt;&gt;"",IF($EB$1&gt;=GW$13,RANK(GB19,GB$14:GB$113,0),""),"")</f>
        <v/>
      </c>
      <c r="GX19" s="329" t="str">
        <f aca="false">IF($B19&lt;&gt;"",IF($EB$1&gt;=GX$13,RANK(GC19,GC$14:GC$113,0),""),"")</f>
        <v/>
      </c>
      <c r="GY19" s="329" t="str">
        <f aca="false">IF($B19&lt;&gt;"",IF($EB$1&gt;=GY$13,RANK(GD19,GD$14:GD$113,0),""),"")</f>
        <v/>
      </c>
      <c r="GZ19" s="329" t="str">
        <f aca="false">IF($B19&lt;&gt;"",IF($EB$1&gt;=GZ$13,RANK(GE19,GE$14:GE$113,0),""),"")</f>
        <v/>
      </c>
      <c r="HA19" s="329" t="str">
        <f aca="false">IF($B19&lt;&gt;"",IF($EB$1&gt;=HA$13,RANK(GF19,GF$14:GF$113,0),""),"")</f>
        <v/>
      </c>
      <c r="HB19" s="329" t="str">
        <f aca="false">IF($B19&lt;&gt;"",IF($EB$1&gt;=HB$13,RANK(GG19,GG$14:GG$113,0),""),"")</f>
        <v/>
      </c>
      <c r="HC19" s="329" t="str">
        <f aca="false">IF($B19&lt;&gt;"",IF($EB$1&gt;=HC$13,RANK(GH19,GH$14:GH$113,0),""),"")</f>
        <v/>
      </c>
      <c r="HD19" s="329" t="str">
        <f aca="false">IF($B19&lt;&gt;"",IF($EB$1&gt;=HD$13,RANK(GI19,GI$14:GI$113,0),""),"")</f>
        <v/>
      </c>
      <c r="HE19" s="329" t="str">
        <f aca="false">IF($B19&lt;&gt;"",IF($EB$1&gt;=HE$13,RANK(GJ19,GJ$14:GJ$113,0),""),"")</f>
        <v/>
      </c>
      <c r="HF19" s="330" t="str">
        <f aca="false">IF($B19&lt;&gt;"",IF($EB$1&gt;=HF$13,RANK(GK19,GK$14:GK$113,0),""),"")</f>
        <v/>
      </c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3" hidden="false" customHeight="false" outlineLevel="0" collapsed="false">
      <c r="A20" s="308" t="n">
        <f aca="false">IF(B20&lt;&gt;"",RANK(I20,I$14:I$113,0),"")</f>
        <v>1</v>
      </c>
      <c r="B20" s="309" t="str">
        <f aca="false">IF('Chronos (M1..M20)'!B17&lt;&gt;"",'Chronos (M1..M20)'!B17,"")</f>
        <v>Pierre RONDEL</v>
      </c>
      <c r="C20" s="310" t="n">
        <f aca="false">IF(B20&lt;&gt;"",'Chronos (M1..M20)'!C17,"")</f>
        <v>7</v>
      </c>
      <c r="D20" s="215" t="n">
        <f aca="false">IF(B20&lt;&gt;"",Pilotes!P17,"")</f>
        <v>0</v>
      </c>
      <c r="E20" s="310"/>
      <c r="F20" s="310" t="n">
        <f aca="false">IF(B20&lt;&gt;"",Pilotes!F17,"")</f>
        <v>0</v>
      </c>
      <c r="G20" s="310" t="n">
        <f aca="false">IF(C20&lt;&gt;"",Pilotes!E17,"")</f>
        <v>0</v>
      </c>
      <c r="H20" s="310" t="str">
        <f aca="false">IF(D20&lt;&gt;"",'Chronos (M1..M20)'!D17,"")</f>
        <v>2.4GHz</v>
      </c>
      <c r="I20" s="311" t="n">
        <f aca="false">IF(B20&lt;&gt;"",IF($EB$1&lt;4,DR20-DT20,IF($EB$1&lt;15,DS20-DU20-DT20,DS20-DU20-DV20-DT20)),0)</f>
        <v>5532.89778052031</v>
      </c>
      <c r="J20" s="312" t="n">
        <f aca="false">IF(B20&lt;&gt;"",IF(I20,(I20/MAXA(I$14:I$113))*1000,0),"")</f>
        <v>1000</v>
      </c>
      <c r="K20" s="313" t="str">
        <f aca="false">IF($B20&lt;&gt;"",$B20,"")</f>
        <v>Pierre RONDEL</v>
      </c>
      <c r="L20" s="314" t="n">
        <f aca="false">IF($B20&lt;&gt;"",'Chronos (M1..M20)'!$H17,"")</f>
        <v>1</v>
      </c>
      <c r="M20" s="315" t="n">
        <f aca="false">IF('Chronos (M1..M20)'!$I17&lt;&gt;"",'Chronos (M1..M20)'!$I17," ")</f>
        <v>45.47</v>
      </c>
      <c r="N20" s="316" t="n">
        <f aca="false">IF('Chronos (M1..M20)'!$J17&lt;&gt;"",'Chronos (M1..M20)'!$J17,0)</f>
        <v>0</v>
      </c>
      <c r="O20" s="317" t="n">
        <f aca="false">IF($B20&lt;&gt;"",IF(M20&lt;&gt;" ",(INDEX(L$9:M$12,MATCH(L20,L$9:L$12),2)/M20)*1000,0),"")</f>
        <v>940.840114361117</v>
      </c>
      <c r="P20" s="318" t="n">
        <f aca="false">IF(M$9&lt;&gt;"",IF($B20&lt;&gt;"",O20-N20,""),"")</f>
        <v>940.840114361117</v>
      </c>
      <c r="Q20" s="314" t="n">
        <f aca="false">IF($B20&lt;&gt;"",'Chronos (M1..M20)'!$H118,"")</f>
        <v>1</v>
      </c>
      <c r="R20" s="315" t="n">
        <f aca="false">IF('Chronos (M1..M20)'!$I118&lt;&gt;"",'Chronos (M1..M20)'!$I118," ")</f>
        <v>50.76</v>
      </c>
      <c r="S20" s="316" t="n">
        <f aca="false">IF('Chronos (M1..M20)'!$J118&lt;&gt;"",'Chronos (M1..M20)'!$J118,0)</f>
        <v>0</v>
      </c>
      <c r="T20" s="317" t="n">
        <f aca="false">IF($B20&lt;&gt;"",IF(R20&lt;&gt;" ",(INDEX(Q$9:R$12,MATCH(Q20,Q$9:Q$12),2)/R20)*1000,0),"")</f>
        <v>825.453112687155</v>
      </c>
      <c r="U20" s="318" t="n">
        <f aca="false">IF(R$9&lt;&gt;"",IF($B20&lt;&gt;"",T20-S20,""),"")</f>
        <v>825.453112687155</v>
      </c>
      <c r="V20" s="313" t="str">
        <f aca="false">IF($B20&lt;&gt;"",$B20,"")</f>
        <v>Pierre RONDEL</v>
      </c>
      <c r="W20" s="314" t="n">
        <f aca="false">IF($B20&lt;&gt;"",'Chronos (M1..M20)'!$H219,"")</f>
        <v>1</v>
      </c>
      <c r="X20" s="315" t="n">
        <f aca="false">IF('Chronos (M1..M20)'!$I219&lt;&gt;"",'Chronos (M1..M20)'!$I219," ")</f>
        <v>42.9</v>
      </c>
      <c r="Y20" s="316" t="n">
        <f aca="false">IF('Chronos (M1..M20)'!$J219&lt;&gt;"",'Chronos (M1..M20)'!$J219,0)</f>
        <v>0</v>
      </c>
      <c r="Z20" s="317" t="n">
        <f aca="false">IF($B20&lt;&gt;"",IF(X20&lt;&gt;" ",(INDEX(W$9:X$12,MATCH(W20,W$9:W$12),2)/X20)*1000,0),"")</f>
        <v>1000</v>
      </c>
      <c r="AA20" s="318" t="n">
        <f aca="false">IF(X$9&lt;&gt;"",IF($B20&lt;&gt;"",Z20-Y20,""),"")</f>
        <v>1000</v>
      </c>
      <c r="AB20" s="314" t="n">
        <f aca="false">IF($B20&lt;&gt;"",'Chronos (M1..M20)'!$H320,"")</f>
        <v>1</v>
      </c>
      <c r="AC20" s="315" t="n">
        <f aca="false">IF('Chronos (M1..M20)'!$I320&lt;&gt;"",'Chronos (M1..M20)'!$I320," ")</f>
        <v>44.12</v>
      </c>
      <c r="AD20" s="316" t="n">
        <f aca="false">IF('Chronos (M1..M20)'!$J320&lt;&gt;"",'Chronos (M1..M20)'!$J320,0)</f>
        <v>0</v>
      </c>
      <c r="AE20" s="317" t="n">
        <f aca="false">IF($B20&lt;&gt;"",IF(AC20&lt;&gt;" ",(INDEX(AB$9:AC$12,MATCH(AB20,AB$9:AB$12),2)/AC20)*1000,0),"")</f>
        <v>833.862194016319</v>
      </c>
      <c r="AF20" s="318" t="n">
        <f aca="false">IF(AC$9&lt;&gt;"",IF($B20&lt;&gt;"",AE20-AD20,""),"")</f>
        <v>833.862194016319</v>
      </c>
      <c r="AG20" s="313" t="str">
        <f aca="false">IF($B20&lt;&gt;"",$B20,"")</f>
        <v>Pierre RONDEL</v>
      </c>
      <c r="AH20" s="314" t="n">
        <f aca="false">IF($B20&lt;&gt;"",'Chronos (M1..M20)'!$H421,"")</f>
        <v>1</v>
      </c>
      <c r="AI20" s="315" t="n">
        <f aca="false">IF('Chronos (M1..M20)'!$I421&lt;&gt;"",'Chronos (M1..M20)'!$I421," ")</f>
        <v>35.05</v>
      </c>
      <c r="AJ20" s="316" t="n">
        <f aca="false">IF('Chronos (M1..M20)'!$J421&lt;&gt;"",'Chronos (M1..M20)'!$J421,0)</f>
        <v>0</v>
      </c>
      <c r="AK20" s="317" t="n">
        <f aca="false">IF($B20&lt;&gt;"",IF(AI20&lt;&gt;" ",(INDEX(AH$9:AI$12,MATCH(AH20,AH$9:AH$12),2)/AI20)*1000,0),"")</f>
        <v>1000</v>
      </c>
      <c r="AL20" s="318" t="n">
        <f aca="false">IF(AI$9&lt;&gt;"",IF($B20&lt;&gt;"",AK20-AJ20,""),"")</f>
        <v>1000</v>
      </c>
      <c r="AM20" s="314" t="n">
        <f aca="false">IF($B20&lt;&gt;"",'Chronos (M1..M20)'!$H522,"")</f>
        <v>1</v>
      </c>
      <c r="AN20" s="315" t="n">
        <f aca="false">IF('Chronos (M1..M20)'!$I522&lt;&gt;"",'Chronos (M1..M20)'!$I522," ")</f>
        <v>45.62</v>
      </c>
      <c r="AO20" s="316" t="n">
        <f aca="false">IF('Chronos (M1..M20)'!$J522&lt;&gt;"",'Chronos (M1..M20)'!$J522,0)</f>
        <v>0</v>
      </c>
      <c r="AP20" s="317" t="n">
        <f aca="false">IF($B20&lt;&gt;"",IF(AN20&lt;&gt;" ",(INDEX(AM$9:AN$12,MATCH(AM20,AM$9:AM$12),2)/AN20)*1000,0),"")</f>
        <v>870.451556334941</v>
      </c>
      <c r="AQ20" s="318" t="n">
        <f aca="false">IF(AN$9&lt;&gt;"",IF($B20&lt;&gt;"",AP20-AO20,""),"")</f>
        <v>870.451556334941</v>
      </c>
      <c r="AR20" s="313" t="str">
        <f aca="false">IF($B20&lt;&gt;"",$B20,"")</f>
        <v>Pierre RONDEL</v>
      </c>
      <c r="AS20" s="314" t="n">
        <f aca="false">IF($B20&lt;&gt;"",'Chronos (M1..M20)'!$H623,"")</f>
        <v>1</v>
      </c>
      <c r="AT20" s="315" t="n">
        <f aca="false">IF('Chronos (M1..M20)'!$I623&lt;&gt;"",'Chronos (M1..M20)'!$I623," ")</f>
        <v>45.61</v>
      </c>
      <c r="AU20" s="316" t="n">
        <f aca="false">IF('Chronos (M1..M20)'!$J623&lt;&gt;"",'Chronos (M1..M20)'!$J623,0)</f>
        <v>0</v>
      </c>
      <c r="AV20" s="317" t="n">
        <f aca="false">IF($B20&lt;&gt;"",IF(AT20&lt;&gt;" ",(INDEX(AS$9:AT$12,MATCH(AS20,AS$9:AS$12),2)/AT20)*1000,0),"")</f>
        <v>887.743915807937</v>
      </c>
      <c r="AW20" s="318" t="n">
        <f aca="false">IF(AT$9&lt;&gt;"",IF($B20&lt;&gt;"",AV20-AU20,""),"")</f>
        <v>887.743915807937</v>
      </c>
      <c r="AX20" s="314" t="n">
        <f aca="false">IF($B20&lt;&gt;"",'Chronos (M1..M20)'!$H724,"")</f>
        <v>1</v>
      </c>
      <c r="AY20" s="315" t="str">
        <f aca="false">IF('Chronos (M1..M20)'!$I724&lt;&gt;"",'Chronos (M1..M20)'!$I724," ")</f>
        <v> </v>
      </c>
      <c r="AZ20" s="316" t="n">
        <f aca="false">IF('Chronos (M1..M20)'!$J724&lt;&gt;"",'Chronos (M1..M20)'!$J724,0)</f>
        <v>0</v>
      </c>
      <c r="BA20" s="317" t="n">
        <f aca="false">IF($B20&lt;&gt;"",IF(AY20&lt;&gt;" ",(INDEX(AX$9:AY$12,MATCH(AX20,AX$9:AX$12),2)/AY20)*1000,0),"")</f>
        <v>0</v>
      </c>
      <c r="BB20" s="318" t="str">
        <f aca="false">IF(AY$9&lt;&gt;"",IF($B20&lt;&gt;"",BA20-AZ20,""),"")</f>
        <v/>
      </c>
      <c r="BC20" s="313" t="str">
        <f aca="false">IF($B20&lt;&gt;"",$B20,"")</f>
        <v>Pierre RONDEL</v>
      </c>
      <c r="BD20" s="314" t="n">
        <f aca="false">IF($B20&lt;&gt;"",'Chronos (M1..M20)'!$H825,"")</f>
        <v>1</v>
      </c>
      <c r="BE20" s="315" t="str">
        <f aca="false">IF('Chronos (M1..M20)'!$I825&lt;&gt;"",'Chronos (M1..M20)'!$I825," ")</f>
        <v> </v>
      </c>
      <c r="BF20" s="316" t="n">
        <f aca="false">IF('Chronos (M1..M20)'!$J825&lt;&gt;"",'Chronos (M1..M20)'!$J825,0)</f>
        <v>0</v>
      </c>
      <c r="BG20" s="317" t="n">
        <f aca="false">IF($B20&lt;&gt;"",IF(BE20&lt;&gt;" ",(INDEX(BD$9:BE$12,MATCH(BD20,BD$9:BD$12),2)/BE20)*1000,0),"")</f>
        <v>0</v>
      </c>
      <c r="BH20" s="318" t="str">
        <f aca="false">IF(BE$9&lt;&gt;"",IF($B20&lt;&gt;"",BG20-BF20,""),"")</f>
        <v/>
      </c>
      <c r="BI20" s="314" t="n">
        <f aca="false">IF($B20&lt;&gt;"",'Chronos (M1..M20)'!$H926,"")</f>
        <v>1</v>
      </c>
      <c r="BJ20" s="315" t="str">
        <f aca="false">IF('Chronos (M1..M20)'!$I926&lt;&gt;"",'Chronos (M1..M20)'!$I926," ")</f>
        <v> </v>
      </c>
      <c r="BK20" s="316" t="n">
        <f aca="false">IF('Chronos (M1..M20)'!$J926&lt;&gt;"",'Chronos (M1..M20)'!$J926,0)</f>
        <v>0</v>
      </c>
      <c r="BL20" s="317" t="n">
        <f aca="false">IF($B20&lt;&gt;"",IF(BJ20&lt;&gt;" ",(INDEX(BI$9:BJ$12,MATCH(BI20,BI$9:BI$12),2)/BJ20)*1000,0),"")</f>
        <v>0</v>
      </c>
      <c r="BM20" s="318" t="str">
        <f aca="false">IF(BJ$9&lt;&gt;"",IF($B20&lt;&gt;"",BL20-BK20,""),"")</f>
        <v/>
      </c>
      <c r="BN20" s="313" t="str">
        <f aca="false">IF($B20&lt;&gt;"",$B20,"")</f>
        <v>Pierre RONDEL</v>
      </c>
      <c r="BO20" s="314" t="n">
        <f aca="false">IF($B20&lt;&gt;"",'Chronos (M1..M20)'!$H1027,"")</f>
        <v>1</v>
      </c>
      <c r="BP20" s="315" t="str">
        <f aca="false">IF('Chronos (M1..M20)'!$I1027&lt;&gt;"",'Chronos (M1..M20)'!$I1027," ")</f>
        <v> </v>
      </c>
      <c r="BQ20" s="316" t="n">
        <f aca="false">IF('Chronos (M1..M20)'!$J1027&lt;&gt;"",'Chronos (M1..M20)'!$J1027,0)</f>
        <v>0</v>
      </c>
      <c r="BR20" s="317" t="n">
        <f aca="false">IF($B20&lt;&gt;"",IF(BP20&lt;&gt;" ",(INDEX(BO$9:BP$12,MATCH(BO20,BO$9:BO$12),2)/BP20)*1000,0),"")</f>
        <v>0</v>
      </c>
      <c r="BS20" s="318" t="str">
        <f aca="false">IF(BP$9&lt;&gt;"",IF($B20&lt;&gt;"",BR20-BQ20,""),"")</f>
        <v/>
      </c>
      <c r="BT20" s="314" t="n">
        <f aca="false">IF($B20&lt;&gt;"",'Chronos (M1..M20)'!$H1128,"")</f>
        <v>1</v>
      </c>
      <c r="BU20" s="315" t="str">
        <f aca="false">IF('Chronos (M1..M20)'!$I1128&lt;&gt;"",'Chronos (M1..M20)'!$I1128," ")</f>
        <v> </v>
      </c>
      <c r="BV20" s="316" t="n">
        <f aca="false">IF('Chronos (M1..M20)'!$J1128&lt;&gt;"",'Chronos (M1..M20)'!$J1128,0)</f>
        <v>0</v>
      </c>
      <c r="BW20" s="317" t="n">
        <f aca="false">IF($B20&lt;&gt;"",IF(BU20&lt;&gt;" ",(INDEX(BT$9:BU$12,MATCH(BT20,BT$9:BT$12),2)/BU20)*1000,0),"")</f>
        <v>0</v>
      </c>
      <c r="BX20" s="318" t="str">
        <f aca="false">IF(BU$9&lt;&gt;"",IF($B20&lt;&gt;"",BW20-BV20,""),"")</f>
        <v/>
      </c>
      <c r="BY20" s="313" t="str">
        <f aca="false">IF($B20&lt;&gt;"",$B20,"")</f>
        <v>Pierre RONDEL</v>
      </c>
      <c r="BZ20" s="314" t="n">
        <f aca="false">IF($B20&lt;&gt;"",'Chronos (M1..M20)'!$H1229,"")</f>
        <v>1</v>
      </c>
      <c r="CA20" s="315" t="str">
        <f aca="false">IF('Chronos (M1..M20)'!$I1229&lt;&gt;"",'Chronos (M1..M20)'!$I1229," ")</f>
        <v> </v>
      </c>
      <c r="CB20" s="316" t="n">
        <f aca="false">IF('Chronos (M1..M20)'!$J1229&lt;&gt;"",'Chronos (M1..M20)'!$J1229,0)</f>
        <v>0</v>
      </c>
      <c r="CC20" s="317" t="n">
        <f aca="false">IF($B20&lt;&gt;"",IF(CA20&lt;&gt;" ",(INDEX(BZ$9:CA$12,MATCH(BZ20,BZ$9:BZ$12),2)/CA20)*1000,0),"")</f>
        <v>0</v>
      </c>
      <c r="CD20" s="318" t="str">
        <f aca="false">IF(CA$9&lt;&gt;"",IF($B20&lt;&gt;"",CC20-CB20,""),"")</f>
        <v/>
      </c>
      <c r="CE20" s="314" t="n">
        <f aca="false">IF($B20&lt;&gt;"",'Chronos (M1..M20)'!$H1330,"")</f>
        <v>1</v>
      </c>
      <c r="CF20" s="315" t="str">
        <f aca="false">IF('Chronos (M1..M20)'!$I1330&lt;&gt;"",'Chronos (M1..M20)'!$I1330," ")</f>
        <v> </v>
      </c>
      <c r="CG20" s="316" t="n">
        <f aca="false">IF('Chronos (M1..M20)'!$J1330&lt;&gt;"",'Chronos (M1..M20)'!$J1330,0)</f>
        <v>0</v>
      </c>
      <c r="CH20" s="317" t="n">
        <f aca="false">IF($B20&lt;&gt;"",IF(CF20&lt;&gt;" ",(INDEX(CE$9:CF$12,MATCH(CE20,CE$9:CE$12),2)/CF20)*1000,0),"")</f>
        <v>0</v>
      </c>
      <c r="CI20" s="318" t="str">
        <f aca="false">IF(CF$9&lt;&gt;"",IF($B20&lt;&gt;"",CH20-CG20,""),"")</f>
        <v/>
      </c>
      <c r="CJ20" s="313" t="str">
        <f aca="false">IF($B20&lt;&gt;"",$B20,"")</f>
        <v>Pierre RONDEL</v>
      </c>
      <c r="CK20" s="314" t="n">
        <f aca="false">IF($B20&lt;&gt;"",'Chronos (M1..M20)'!$H1431,"")</f>
        <v>1</v>
      </c>
      <c r="CL20" s="315" t="str">
        <f aca="false">IF('Chronos (M1..M20)'!$I1431&lt;&gt;"",'Chronos (M1..M20)'!$I1431," ")</f>
        <v> </v>
      </c>
      <c r="CM20" s="316" t="n">
        <f aca="false">IF('Chronos (M1..M20)'!$J1431&lt;&gt;"",'Chronos (M1..M20)'!$J1431,0)</f>
        <v>0</v>
      </c>
      <c r="CN20" s="317" t="n">
        <f aca="false">IF($B20&lt;&gt;"",IF(CL20&lt;&gt;" ",(INDEX(CK$9:CL$12,MATCH(CK20,CK$9:CK$12),2)/CL20)*1000,0),"")</f>
        <v>0</v>
      </c>
      <c r="CO20" s="318" t="str">
        <f aca="false">IF(CL$9&lt;&gt;"",IF($B20&lt;&gt;"",CN20-CM20,""),"")</f>
        <v/>
      </c>
      <c r="CP20" s="314" t="n">
        <f aca="false">IF($B20&lt;&gt;"",'Chronos (M1..M20)'!$H1532,"")</f>
        <v>1</v>
      </c>
      <c r="CQ20" s="315" t="str">
        <f aca="false">IF('Chronos (M1..M20)'!$I1532&lt;&gt;"",'Chronos (M1..M20)'!$I1532," ")</f>
        <v> </v>
      </c>
      <c r="CR20" s="316" t="n">
        <f aca="false">IF('Chronos (M1..M20)'!$J1532&lt;&gt;"",'Chronos (M1..M20)'!$J1532,0)</f>
        <v>0</v>
      </c>
      <c r="CS20" s="317" t="n">
        <f aca="false">IF($B20&lt;&gt;"",IF(CQ20&lt;&gt;" ",(INDEX(CP$9:CQ$12,MATCH(CP20,CP$9:CP$12),2)/CQ20)*1000,0),"")</f>
        <v>0</v>
      </c>
      <c r="CT20" s="318" t="str">
        <f aca="false">IF(CQ$9&lt;&gt;"",IF($B20&lt;&gt;"",CS20-CR20,""),"")</f>
        <v/>
      </c>
      <c r="CU20" s="313" t="str">
        <f aca="false">IF($B20&lt;&gt;"",$B20,"")</f>
        <v>Pierre RONDEL</v>
      </c>
      <c r="CV20" s="314" t="n">
        <f aca="false">IF($B20&lt;&gt;"",'Chronos (M1..M20)'!$H1633,"")</f>
        <v>1</v>
      </c>
      <c r="CW20" s="315" t="str">
        <f aca="false">IF('Chronos (M1..M20)'!$I1633&lt;&gt;"",'Chronos (M1..M20)'!$I1633," ")</f>
        <v> </v>
      </c>
      <c r="CX20" s="316" t="n">
        <f aca="false">IF('Chronos (M1..M20)'!$J1633&lt;&gt;"",'Chronos (M1..M20)'!$J1633,0)</f>
        <v>0</v>
      </c>
      <c r="CY20" s="317" t="n">
        <f aca="false">IF($B20&lt;&gt;"",IF(CW20&lt;&gt;" ",(INDEX(CV$9:CW$12,MATCH(CV20,CV$9:CV$12),2)/CW20)*1000,0),"")</f>
        <v>0</v>
      </c>
      <c r="CZ20" s="318" t="str">
        <f aca="false">IF(CW$9&lt;&gt;"",IF($B20&lt;&gt;"",CY20-CX20,""),"")</f>
        <v/>
      </c>
      <c r="DA20" s="314" t="n">
        <f aca="false">IF($B20&lt;&gt;"",'Chronos (M1..M20)'!$H1734,"")</f>
        <v>1</v>
      </c>
      <c r="DB20" s="315" t="str">
        <f aca="false">IF('Chronos (M1..M20)'!$I1734&lt;&gt;"",'Chronos (M1..M20)'!$I1734," ")</f>
        <v> </v>
      </c>
      <c r="DC20" s="316" t="n">
        <f aca="false">IF('Chronos (M1..M20)'!$J1734&lt;&gt;"",'Chronos (M1..M20)'!$J1734,0)</f>
        <v>0</v>
      </c>
      <c r="DD20" s="317" t="n">
        <f aca="false">IF($B20&lt;&gt;"",IF(DB20&lt;&gt;" ",(INDEX(DA$9:DB$12,MATCH(DA20,DA$9:DA$12),2)/DB20)*1000,0),"")</f>
        <v>0</v>
      </c>
      <c r="DE20" s="318" t="str">
        <f aca="false">IF(DB$9&lt;&gt;"",IF($B20&lt;&gt;"",DD20-DC20,""),"")</f>
        <v/>
      </c>
      <c r="DF20" s="313" t="str">
        <f aca="false">IF($B20&lt;&gt;"",$B20,"")</f>
        <v>Pierre RONDEL</v>
      </c>
      <c r="DG20" s="314" t="n">
        <f aca="false">IF($B20&lt;&gt;"",'Chronos (M1..M20)'!$H1835,"")</f>
        <v>1</v>
      </c>
      <c r="DH20" s="315" t="str">
        <f aca="false">IF('Chronos (M1..M20)'!$I1835&lt;&gt;"",'Chronos (M1..M20)'!$I1835," ")</f>
        <v> </v>
      </c>
      <c r="DI20" s="316" t="n">
        <f aca="false">IF('Chronos (M1..M20)'!$J1835&lt;&gt;"",'Chronos (M1..M20)'!$J1835,0)</f>
        <v>0</v>
      </c>
      <c r="DJ20" s="317" t="n">
        <f aca="false">IF($B20&lt;&gt;"",IF(DH20&lt;&gt;" ",(INDEX(DG$9:DH$12,MATCH(DG20,DG$9:DG$12),2)/DH20)*1000,0),"")</f>
        <v>0</v>
      </c>
      <c r="DK20" s="318" t="str">
        <f aca="false">IF(DH$9&lt;&gt;"",IF($B20&lt;&gt;"",DJ20-DI20,""),"")</f>
        <v/>
      </c>
      <c r="DL20" s="314" t="n">
        <f aca="false">IF($B20&lt;&gt;"",'Chronos (M1..M20)'!$H1936,"")</f>
        <v>1</v>
      </c>
      <c r="DM20" s="315" t="str">
        <f aca="false">IF('Chronos (M1..M20)'!$I1936&lt;&gt;"",'Chronos (M1..M20)'!$I1936," ")</f>
        <v> </v>
      </c>
      <c r="DN20" s="316" t="n">
        <f aca="false">IF('Chronos (M1..M20)'!$J1936&lt;&gt;"",'Chronos (M1..M20)'!$J1936,0)</f>
        <v>0</v>
      </c>
      <c r="DO20" s="317" t="n">
        <f aca="false">IF($B20&lt;&gt;"",IF(DM20&lt;&gt;" ",(INDEX(DL$9:DM$12,MATCH(DL20,DL$9:DL$12),2)/DM20)*1000,0),"")</f>
        <v>0</v>
      </c>
      <c r="DP20" s="318" t="str">
        <f aca="false">IF(DM$9&lt;&gt;"",IF($B20&lt;&gt;"",DO20-DN20,""),"")</f>
        <v/>
      </c>
      <c r="DQ20" s="0"/>
      <c r="DR20" s="319" t="n">
        <f aca="false">SUM(O20,T20,Z20)</f>
        <v>2766.29322704827</v>
      </c>
      <c r="DS20" s="319" t="n">
        <f aca="false">SUM(DR20,AE20,AK20,AP20,AV20,BA20,BG20,BL20,BR20,BW20,CC20,CH20,CN20,CS20,CY20,DD20,DJ20,DO20)</f>
        <v>6358.35089320747</v>
      </c>
      <c r="DT20" s="319" t="n">
        <f aca="false">SUM(N20,S20,Y20,AD20,AJ20,AO20,AU20,AZ20,BF20,BK20,BQ20,BV20,CB20,CG20,CM20,CR20,CX20,DC20,DI20,DN20)</f>
        <v>0</v>
      </c>
      <c r="DU20" s="319" t="n">
        <f aca="false">SMALL($DZ20:$ES20,1)</f>
        <v>825.453112687155</v>
      </c>
      <c r="DV20" s="319" t="n">
        <f aca="false">SMALL($DZ20:$ES20,2)</f>
        <v>833.862194016319</v>
      </c>
      <c r="DW20" s="319" t="n">
        <f aca="false">SMALL($DZ20:$ES20,3)</f>
        <v>870.451556334941</v>
      </c>
      <c r="DX20" s="319" t="n">
        <f aca="false">SMALL($DZ20:$ES20,3)</f>
        <v>870.451556334941</v>
      </c>
      <c r="DY20" s="0"/>
      <c r="DZ20" s="321" t="n">
        <f aca="false">IF($EC$1&lt;&gt;"",O20," ")</f>
        <v>940.840114361117</v>
      </c>
      <c r="EA20" s="321" t="n">
        <f aca="false">IF($EC$2&lt;&gt;"",T20," ")</f>
        <v>825.453112687155</v>
      </c>
      <c r="EB20" s="321" t="n">
        <f aca="false">IF($EC$3&lt;&gt;"",Z20," ")</f>
        <v>1000</v>
      </c>
      <c r="EC20" s="321" t="n">
        <f aca="false">IF($EC$4&lt;&gt;"",AE20," ")</f>
        <v>833.862194016319</v>
      </c>
      <c r="ED20" s="321" t="n">
        <f aca="false">IF($EC$5&lt;&gt;"",AK20," ")</f>
        <v>1000</v>
      </c>
      <c r="EE20" s="321" t="n">
        <f aca="false">IF($EC$6&lt;&gt;"",AP20," ")</f>
        <v>870.451556334941</v>
      </c>
      <c r="EF20" s="321" t="n">
        <f aca="false">IF($EC$7&lt;&gt;"",AV20," ")</f>
        <v>887.743915807937</v>
      </c>
      <c r="EG20" s="321" t="str">
        <f aca="false">IF($EC$8&lt;&gt;"",BA20," ")</f>
        <v> </v>
      </c>
      <c r="EH20" s="321" t="str">
        <f aca="false">IF($EC$9&lt;&gt;"",BG20," ")</f>
        <v> </v>
      </c>
      <c r="EI20" s="321" t="str">
        <f aca="false">IF($EC$10&lt;&gt;"",BL20," ")</f>
        <v> </v>
      </c>
      <c r="EJ20" s="321" t="str">
        <f aca="false">IF($EE$1&lt;&gt;"",BR20," ")</f>
        <v> </v>
      </c>
      <c r="EK20" s="321" t="str">
        <f aca="false">IF($EE$2&lt;&gt;"",BW20," ")</f>
        <v> </v>
      </c>
      <c r="EL20" s="321" t="str">
        <f aca="false">IF($EE$3&lt;&gt;"",CC20," ")</f>
        <v> </v>
      </c>
      <c r="EM20" s="321" t="str">
        <f aca="false">IF($EE$4&lt;&gt;"",CH20," ")</f>
        <v> </v>
      </c>
      <c r="EN20" s="321" t="str">
        <f aca="false">IF($EE$5&lt;&gt;"",CN20," ")</f>
        <v> </v>
      </c>
      <c r="EO20" s="321" t="str">
        <f aca="false">IF($EE$6&lt;&gt;"",CS20," ")</f>
        <v> </v>
      </c>
      <c r="EP20" s="321" t="str">
        <f aca="false">IF($EE$7&lt;&gt;"",CY20," ")</f>
        <v> </v>
      </c>
      <c r="EQ20" s="321" t="str">
        <f aca="false">IF($EE$8&lt;&gt;"",DD20," ")</f>
        <v> </v>
      </c>
      <c r="ER20" s="321" t="str">
        <f aca="false">IF($EE$9&lt;&gt;"",DJ20," ")</f>
        <v> </v>
      </c>
      <c r="ES20" s="321" t="str">
        <f aca="false">IF($EE$10&lt;&gt;"",DO20," ")</f>
        <v> </v>
      </c>
      <c r="ET20" s="322" t="n">
        <f aca="false">SMALL(DZ20:EC20,1)</f>
        <v>825.453112687155</v>
      </c>
      <c r="EU20" s="323" t="n">
        <f aca="false">SMALL(DZ20:ED20,1)</f>
        <v>825.453112687155</v>
      </c>
      <c r="EV20" s="323" t="n">
        <f aca="false">SMALL(DZ20:EE20,1)</f>
        <v>825.453112687155</v>
      </c>
      <c r="EW20" s="323" t="n">
        <f aca="false">SMALL(DZ20:EF20,1)</f>
        <v>825.453112687155</v>
      </c>
      <c r="EX20" s="323" t="n">
        <f aca="false">SMALL(DZ20:EG20,1)</f>
        <v>825.453112687155</v>
      </c>
      <c r="EY20" s="323" t="n">
        <f aca="false">SMALL(DZ20:EH20,1)</f>
        <v>825.453112687155</v>
      </c>
      <c r="EZ20" s="323" t="n">
        <f aca="false">SMALL(DZ20:EI20,1)</f>
        <v>825.453112687155</v>
      </c>
      <c r="FA20" s="323" t="n">
        <f aca="false">SMALL(DZ20:EJ20,1)</f>
        <v>825.453112687155</v>
      </c>
      <c r="FB20" s="323" t="n">
        <f aca="false">SMALL(DZ20:EK20,1)</f>
        <v>825.453112687155</v>
      </c>
      <c r="FC20" s="323" t="n">
        <f aca="false">SMALL(DZ20:EL20,1)</f>
        <v>825.453112687155</v>
      </c>
      <c r="FD20" s="323" t="n">
        <f aca="false">SMALL(DZ20:EM20,1)</f>
        <v>825.453112687155</v>
      </c>
      <c r="FE20" s="323" t="n">
        <f aca="false">SMALL(DZ20:EN20,1)</f>
        <v>825.453112687155</v>
      </c>
      <c r="FF20" s="323" t="n">
        <f aca="false">SMALL(DZ20:EO20,1)</f>
        <v>825.453112687155</v>
      </c>
      <c r="FG20" s="323" t="n">
        <f aca="false">SMALL(DZ20:EP20,1)</f>
        <v>825.453112687155</v>
      </c>
      <c r="FH20" s="323" t="n">
        <f aca="false">SMALL(DZ20:EQ20,1)</f>
        <v>825.453112687155</v>
      </c>
      <c r="FI20" s="323" t="n">
        <f aca="false">SMALL(DZ20:ER20,1)</f>
        <v>825.453112687155</v>
      </c>
      <c r="FJ20" s="324" t="n">
        <f aca="false">SMALL(DZ20:ES20,1)</f>
        <v>825.453112687155</v>
      </c>
      <c r="FK20" s="322" t="n">
        <f aca="false">SMALL(DZ20:EN20,2)</f>
        <v>833.862194016319</v>
      </c>
      <c r="FL20" s="323" t="n">
        <f aca="false">SMALL(DZ20:EO20,2)</f>
        <v>833.862194016319</v>
      </c>
      <c r="FM20" s="323" t="n">
        <f aca="false">SMALL(DZ20:EP20,2)</f>
        <v>833.862194016319</v>
      </c>
      <c r="FN20" s="323" t="n">
        <f aca="false">SMALL(DZ20:EQ20,2)</f>
        <v>833.862194016319</v>
      </c>
      <c r="FO20" s="323" t="n">
        <f aca="false">SMALL(DZ20:ER20,2)</f>
        <v>833.862194016319</v>
      </c>
      <c r="FP20" s="324" t="n">
        <f aca="false">SMALL(DZ20:ES20,2)</f>
        <v>833.862194016319</v>
      </c>
      <c r="FQ20" s="0"/>
      <c r="FR20" s="328" t="n">
        <f aca="false">IF($B20&lt;&gt;"",IF($EB$1&gt;=FR$13,$P20,""),"")</f>
        <v>940.840114361117</v>
      </c>
      <c r="FS20" s="329" t="n">
        <f aca="false">IF($B20&lt;&gt;"",IF($EB$1&gt;=FS$13,$P20+$U20,""),"")</f>
        <v>1766.29322704827</v>
      </c>
      <c r="FT20" s="329" t="n">
        <f aca="false">IF($B20&lt;&gt;"",IF($EB$1&gt;=FT$13,$P20+$U20+$AA20,""),"")</f>
        <v>2766.29322704827</v>
      </c>
      <c r="FU20" s="329" t="n">
        <f aca="false">IF($B20&lt;&gt;"",IF($EB$1&gt;=FU$13,$P20+$U20+$AA20+$AF20-ET20,""),"")</f>
        <v>2774.70230837744</v>
      </c>
      <c r="FV20" s="329" t="n">
        <f aca="false">IF($B20&lt;&gt;"",IF($EB$1&gt;=FV$13,$P20+$U20+$AA20+$AF20+$AL20-EU20,""),"")</f>
        <v>3774.70230837744</v>
      </c>
      <c r="FW20" s="329" t="n">
        <f aca="false">IF($B20&lt;&gt;"",IF($EB$1&gt;=FW$13,$P20+$U20+$AA20+$AF20+$AL20+$AQ20-EV20,""),"")</f>
        <v>4645.15386471238</v>
      </c>
      <c r="FX20" s="329" t="n">
        <f aca="false">IF($B20&lt;&gt;"",IF($EB$1&gt;=FX$13,$P20+$U20+$AA20+$AF20+$AL20+$AQ20+$AW20-EW20,""),"")</f>
        <v>5532.89778052031</v>
      </c>
      <c r="FY20" s="329" t="str">
        <f aca="false">IF($B20&lt;&gt;"",IF($EB$1&gt;=FY$13,$P20+$U20+$AA20+$AF20+$AL20+$AQ20+$AW20+$BB20-EX20,""),"")</f>
        <v/>
      </c>
      <c r="FZ20" s="329" t="str">
        <f aca="false">IF($B20&lt;&gt;"",IF($EB$1&gt;=FZ$13,$P20+$U20+$AA20+$AF20+$AL20+$AQ20+$AW20+$BB20+$BH20-EY20,""),"")</f>
        <v/>
      </c>
      <c r="GA20" s="329" t="str">
        <f aca="false">IF($B20&lt;&gt;"",IF($EB$1&gt;=GA$13,$P20+$U20+$AA20+$AF20+$AL20+$AQ20+$AW20+$BB20+$BH20+$BM20-EZ20,""),"")</f>
        <v/>
      </c>
      <c r="GB20" s="329" t="str">
        <f aca="false">IF($B20&lt;&gt;"",IF($EB$1&gt;=GB$13,$P20+$U20+$AA20+$AF20+$AL20+$AQ20+$AW20+$BB20+$BH20+$BM20+$BS20-FA20,""),"")</f>
        <v/>
      </c>
      <c r="GC20" s="329" t="str">
        <f aca="false">IF($B20&lt;&gt;"",IF($EB$1&gt;=GC$13,$P20+$U20+$AA20+$AF20+$AL20+$AQ20+$AW20+$BB20+$BH20+$BM20+$BS20+$BX20-FB20,""),"")</f>
        <v/>
      </c>
      <c r="GD20" s="329" t="str">
        <f aca="false">IF($B20&lt;&gt;"",IF($EB$1&gt;=GD$13,$P20+$U20+$AA20+$AF20+$AL20+$AQ20+$AW20+$BB20+$BH20+$BM20+$BS20+$BX20+$CD20-FC20,""),"")</f>
        <v/>
      </c>
      <c r="GE20" s="329" t="str">
        <f aca="false">IF($B20&lt;&gt;"",IF($EB$1&gt;=GE$13,$P20+$U20+$AA20+$AF20+$AL20+$AQ20+$AW20+$BB20+$BH20+$BM20+$BS20+$BX20+$CD20+$CI20-FD20,""),"")</f>
        <v/>
      </c>
      <c r="GF20" s="329" t="str">
        <f aca="false">IF($B20&lt;&gt;"",IF($EB$1&gt;=GF$13,$P20+$U20+$AA20+$AF20+$AL20+$AQ20+$AW20+$BB20+$BH20+$BM20+$BS20+$BX20+$CD20+$CI20+$CO20-FE20-FK20,""),"")</f>
        <v/>
      </c>
      <c r="GG20" s="329" t="str">
        <f aca="false">IF($B20&lt;&gt;"",IF($EB$1&gt;=GG$13,$P20+$U20+$AA20+$AF20+$AL20+$AQ20+$AW20+$BB20+$BH20+$BM20+$BS20+$BX20+$CD20+$CI20+$CO20+$CT20-FF20-FL20,""),"")</f>
        <v/>
      </c>
      <c r="GH20" s="329" t="str">
        <f aca="false">IF($B20&lt;&gt;"",IF($EB$1&gt;=GH$13,$P20+$U20+$AA20+$AF20+$AL20+$AQ20+$AW20+$BB20+$BH20+$BM20+$BS20+$BX20+$CD20+$CI20+$CO20+$CT20+$CZ20-FG20-FM20,""),"")</f>
        <v/>
      </c>
      <c r="GI20" s="329" t="str">
        <f aca="false">IF($B20&lt;&gt;"",IF($EB$1&gt;=GI$13,$P20+$U20+$AA20+$AF20+$AL20+$AQ20+$AW20+$BB20+$BH20+$BM20+$BS20+$BX20+$CD20+$CI20+$CO20+$CT20+$CZ20+$DE20-FH20-FN20,""),"")</f>
        <v/>
      </c>
      <c r="GJ20" s="329" t="str">
        <f aca="false">IF($B20&lt;&gt;"",IF($EB$1&gt;=GJ$13,$P20+$U20+$AA20+$AF20+$AL20+$AQ20+$AW20+$BB20+$BH20+$BM20+$BS20+$BX20+$CD20+$CI20+$CO20+$CT20+$CZ20+$DE20+$DK20-FI20-FO20,""),"")</f>
        <v/>
      </c>
      <c r="GK20" s="330" t="str">
        <f aca="false">IF($B20&lt;&gt;"",IF($EB$1&gt;=GK$13,$P20+$U20+$AA20+$AF20+$AL20+$AQ20+$AW20+$BB20+$BH20+$BM20+$BS20+$BX20+$CD20+$CI20+$CO20+$CT20+$CZ20+$DE20+$DK20+$DP20-FJ20-FP20,""),"")</f>
        <v/>
      </c>
      <c r="GL20" s="0"/>
      <c r="GM20" s="328" t="n">
        <f aca="false">IF($B20&lt;&gt;"",IF($EB$1&gt;=GM$13,RANK(FR20,FR$14:FR$113,0),""),"")</f>
        <v>3</v>
      </c>
      <c r="GN20" s="329" t="n">
        <f aca="false">IF($B20&lt;&gt;"",IF($EB$1&gt;=GN$13,RANK(FS20,FS$14:FS$113,0),""),"")</f>
        <v>3</v>
      </c>
      <c r="GO20" s="329" t="n">
        <f aca="false">IF($B20&lt;&gt;"",IF($EB$1&gt;=GO$13,RANK(FT20,FT$14:FT$113,0),""),"")</f>
        <v>1</v>
      </c>
      <c r="GP20" s="329" t="n">
        <f aca="false">IF($B20&lt;&gt;"",IF($EB$1&gt;=GP$13,RANK(FU20,FU$14:FU$113,0),""),"")</f>
        <v>2</v>
      </c>
      <c r="GQ20" s="329" t="n">
        <f aca="false">IF($B20&lt;&gt;"",IF($EB$1&gt;=GQ$13,RANK(FV20,FV$14:FV$113,0),""),"")</f>
        <v>2</v>
      </c>
      <c r="GR20" s="329" t="n">
        <f aca="false">IF($B20&lt;&gt;"",IF($EB$1&gt;=GR$13,RANK(FW20,FW$14:FW$113,0),""),"")</f>
        <v>2</v>
      </c>
      <c r="GS20" s="329" t="n">
        <f aca="false">IF($B20&lt;&gt;"",IF($EB$1&gt;=GS$13,RANK(FX20,FX$14:FX$113,0),""),"")</f>
        <v>1</v>
      </c>
      <c r="GT20" s="329" t="str">
        <f aca="false">IF($B20&lt;&gt;"",IF($EB$1&gt;=GT$13,RANK(FY20,FY$14:FY$113,0),""),"")</f>
        <v/>
      </c>
      <c r="GU20" s="329" t="str">
        <f aca="false">IF($B20&lt;&gt;"",IF($EB$1&gt;=GU$13,RANK(FZ20,FZ$14:FZ$113,0),""),"")</f>
        <v/>
      </c>
      <c r="GV20" s="329" t="str">
        <f aca="false">IF($B20&lt;&gt;"",IF($EB$1&gt;=GV$13,RANK(GA20,GA$14:GA$113,0),""),"")</f>
        <v/>
      </c>
      <c r="GW20" s="329" t="str">
        <f aca="false">IF($B20&lt;&gt;"",IF($EB$1&gt;=GW$13,RANK(GB20,GB$14:GB$113,0),""),"")</f>
        <v/>
      </c>
      <c r="GX20" s="329" t="str">
        <f aca="false">IF($B20&lt;&gt;"",IF($EB$1&gt;=GX$13,RANK(GC20,GC$14:GC$113,0),""),"")</f>
        <v/>
      </c>
      <c r="GY20" s="329" t="str">
        <f aca="false">IF($B20&lt;&gt;"",IF($EB$1&gt;=GY$13,RANK(GD20,GD$14:GD$113,0),""),"")</f>
        <v/>
      </c>
      <c r="GZ20" s="329" t="str">
        <f aca="false">IF($B20&lt;&gt;"",IF($EB$1&gt;=GZ$13,RANK(GE20,GE$14:GE$113,0),""),"")</f>
        <v/>
      </c>
      <c r="HA20" s="329" t="str">
        <f aca="false">IF($B20&lt;&gt;"",IF($EB$1&gt;=HA$13,RANK(GF20,GF$14:GF$113,0),""),"")</f>
        <v/>
      </c>
      <c r="HB20" s="329" t="str">
        <f aca="false">IF($B20&lt;&gt;"",IF($EB$1&gt;=HB$13,RANK(GG20,GG$14:GG$113,0),""),"")</f>
        <v/>
      </c>
      <c r="HC20" s="329" t="str">
        <f aca="false">IF($B20&lt;&gt;"",IF($EB$1&gt;=HC$13,RANK(GH20,GH$14:GH$113,0),""),"")</f>
        <v/>
      </c>
      <c r="HD20" s="329" t="str">
        <f aca="false">IF($B20&lt;&gt;"",IF($EB$1&gt;=HD$13,RANK(GI20,GI$14:GI$113,0),""),"")</f>
        <v/>
      </c>
      <c r="HE20" s="329" t="str">
        <f aca="false">IF($B20&lt;&gt;"",IF($EB$1&gt;=HE$13,RANK(GJ20,GJ$14:GJ$113,0),""),"")</f>
        <v/>
      </c>
      <c r="HF20" s="330" t="str">
        <f aca="false">IF($B20&lt;&gt;"",IF($EB$1&gt;=HF$13,RANK(GK20,GK$14:GK$113,0),""),"")</f>
        <v/>
      </c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3" hidden="false" customHeight="false" outlineLevel="0" collapsed="false">
      <c r="A21" s="308" t="n">
        <f aca="false">IF(B21&lt;&gt;"",RANK(I21,I$14:I$113,0),"")</f>
        <v>18</v>
      </c>
      <c r="B21" s="309" t="str">
        <f aca="false">IF('Chronos (M1..M20)'!B18&lt;&gt;"",'Chronos (M1..M20)'!B18,"")</f>
        <v>Andreas FRICKE</v>
      </c>
      <c r="C21" s="310" t="n">
        <f aca="false">IF(B21&lt;&gt;"",'Chronos (M1..M20)'!C18,"")</f>
        <v>8</v>
      </c>
      <c r="D21" s="215" t="n">
        <f aca="false">IF(B21&lt;&gt;"",Pilotes!P18,"")</f>
        <v>0</v>
      </c>
      <c r="E21" s="310"/>
      <c r="F21" s="310" t="n">
        <f aca="false">IF(B21&lt;&gt;"",Pilotes!F18,"")</f>
        <v>0</v>
      </c>
      <c r="G21" s="310" t="n">
        <f aca="false">IF(C21&lt;&gt;"",Pilotes!E18,"")</f>
        <v>0</v>
      </c>
      <c r="H21" s="310" t="str">
        <f aca="false">IF(D21&lt;&gt;"",'Chronos (M1..M20)'!D18,"")</f>
        <v>2.4GHz</v>
      </c>
      <c r="I21" s="311" t="n">
        <f aca="false">IF(B21&lt;&gt;"",IF($EB$1&lt;4,DR21-DT21,IF($EB$1&lt;15,DS21-DU21-DT21,DS21-DU21-DV21-DT21)),0)</f>
        <v>4788.64940871683</v>
      </c>
      <c r="J21" s="312" t="n">
        <f aca="false">IF(B21&lt;&gt;"",IF(I21,(I21/MAXA(I$14:I$113))*1000,0),"")</f>
        <v>865.486694074892</v>
      </c>
      <c r="K21" s="313" t="str">
        <f aca="false">IF($B21&lt;&gt;"",$B21,"")</f>
        <v>Andreas FRICKE</v>
      </c>
      <c r="L21" s="314" t="n">
        <f aca="false">IF($B21&lt;&gt;"",'Chronos (M1..M20)'!$H18,"")</f>
        <v>1</v>
      </c>
      <c r="M21" s="315" t="n">
        <f aca="false">IF('Chronos (M1..M20)'!$I18&lt;&gt;"",'Chronos (M1..M20)'!$I18," ")</f>
        <v>48.03</v>
      </c>
      <c r="N21" s="316" t="n">
        <f aca="false">IF('Chronos (M1..M20)'!$J18&lt;&gt;"",'Chronos (M1..M20)'!$J18,0)</f>
        <v>0</v>
      </c>
      <c r="O21" s="317" t="n">
        <f aca="false">IF($B21&lt;&gt;"",IF(M21&lt;&gt;" ",(INDEX(L$9:M$12,MATCH(L21,L$9:L$12),2)/M21)*1000,0),"")</f>
        <v>890.693316677077</v>
      </c>
      <c r="P21" s="318" t="n">
        <f aca="false">IF(M$9&lt;&gt;"",IF($B21&lt;&gt;"",O21-N21,""),"")</f>
        <v>890.693316677077</v>
      </c>
      <c r="Q21" s="314" t="n">
        <f aca="false">IF($B21&lt;&gt;"",'Chronos (M1..M20)'!$H119,"")</f>
        <v>1</v>
      </c>
      <c r="R21" s="315" t="n">
        <f aca="false">IF('Chronos (M1..M20)'!$I119&lt;&gt;"",'Chronos (M1..M20)'!$I119," ")</f>
        <v>57.88</v>
      </c>
      <c r="S21" s="316" t="n">
        <f aca="false">IF('Chronos (M1..M20)'!$J119&lt;&gt;"",'Chronos (M1..M20)'!$J119,0)</f>
        <v>0</v>
      </c>
      <c r="T21" s="317" t="n">
        <f aca="false">IF($B21&lt;&gt;"",IF(R21&lt;&gt;" ",(INDEX(Q$9:R$12,MATCH(Q21,Q$9:Q$12),2)/R21)*1000,0),"")</f>
        <v>723.911541119558</v>
      </c>
      <c r="U21" s="318" t="n">
        <f aca="false">IF(R$9&lt;&gt;"",IF($B21&lt;&gt;"",T21-S21,""),"")</f>
        <v>723.911541119558</v>
      </c>
      <c r="V21" s="313" t="str">
        <f aca="false">IF($B21&lt;&gt;"",$B21,"")</f>
        <v>Andreas FRICKE</v>
      </c>
      <c r="W21" s="314" t="n">
        <f aca="false">IF($B21&lt;&gt;"",'Chronos (M1..M20)'!$H220,"")</f>
        <v>1</v>
      </c>
      <c r="X21" s="315" t="n">
        <f aca="false">IF('Chronos (M1..M20)'!$I220&lt;&gt;"",'Chronos (M1..M20)'!$I220," ")</f>
        <v>51.65</v>
      </c>
      <c r="Y21" s="316" t="n">
        <f aca="false">IF('Chronos (M1..M20)'!$J220&lt;&gt;"",'Chronos (M1..M20)'!$J220,0)</f>
        <v>0</v>
      </c>
      <c r="Z21" s="317" t="n">
        <f aca="false">IF($B21&lt;&gt;"",IF(X21&lt;&gt;" ",(INDEX(W$9:X$12,MATCH(W21,W$9:W$12),2)/X21)*1000,0),"")</f>
        <v>830.590513068732</v>
      </c>
      <c r="AA21" s="318" t="n">
        <f aca="false">IF(X$9&lt;&gt;"",IF($B21&lt;&gt;"",Z21-Y21,""),"")</f>
        <v>830.590513068732</v>
      </c>
      <c r="AB21" s="314" t="n">
        <f aca="false">IF($B21&lt;&gt;"",'Chronos (M1..M20)'!$H321,"")</f>
        <v>1</v>
      </c>
      <c r="AC21" s="315" t="n">
        <f aca="false">IF('Chronos (M1..M20)'!$I321&lt;&gt;"",'Chronos (M1..M20)'!$I321," ")</f>
        <v>52.44</v>
      </c>
      <c r="AD21" s="316" t="n">
        <f aca="false">IF('Chronos (M1..M20)'!$J321&lt;&gt;"",'Chronos (M1..M20)'!$J321,0)</f>
        <v>0</v>
      </c>
      <c r="AE21" s="317" t="n">
        <f aca="false">IF($B21&lt;&gt;"",IF(AC21&lt;&gt;" ",(INDEX(AB$9:AC$12,MATCH(AB21,AB$9:AB$12),2)/AC21)*1000,0),"")</f>
        <v>701.563691838291</v>
      </c>
      <c r="AF21" s="318" t="n">
        <f aca="false">IF(AC$9&lt;&gt;"",IF($B21&lt;&gt;"",AE21-AD21,""),"")</f>
        <v>701.563691838291</v>
      </c>
      <c r="AG21" s="313" t="str">
        <f aca="false">IF($B21&lt;&gt;"",$B21,"")</f>
        <v>Andreas FRICKE</v>
      </c>
      <c r="AH21" s="314" t="n">
        <f aca="false">IF($B21&lt;&gt;"",'Chronos (M1..M20)'!$H422,"")</f>
        <v>1</v>
      </c>
      <c r="AI21" s="315" t="n">
        <f aca="false">IF('Chronos (M1..M20)'!$I422&lt;&gt;"",'Chronos (M1..M20)'!$I422," ")</f>
        <v>54.82</v>
      </c>
      <c r="AJ21" s="316" t="n">
        <f aca="false">IF('Chronos (M1..M20)'!$J422&lt;&gt;"",'Chronos (M1..M20)'!$J422,0)</f>
        <v>0</v>
      </c>
      <c r="AK21" s="317" t="n">
        <f aca="false">IF($B21&lt;&gt;"",IF(AI21&lt;&gt;" ",(INDEX(AH$9:AI$12,MATCH(AH21,AH$9:AH$12),2)/AI21)*1000,0),"")</f>
        <v>639.365195184239</v>
      </c>
      <c r="AL21" s="318" t="n">
        <f aca="false">IF(AI$9&lt;&gt;"",IF($B21&lt;&gt;"",AK21-AJ21,""),"")</f>
        <v>639.365195184239</v>
      </c>
      <c r="AM21" s="314" t="n">
        <f aca="false">IF($B21&lt;&gt;"",'Chronos (M1..M20)'!$H523,"")</f>
        <v>1</v>
      </c>
      <c r="AN21" s="315" t="n">
        <f aca="false">IF('Chronos (M1..M20)'!$I523&lt;&gt;"",'Chronos (M1..M20)'!$I523," ")</f>
        <v>50.92</v>
      </c>
      <c r="AO21" s="316" t="n">
        <f aca="false">IF('Chronos (M1..M20)'!$J523&lt;&gt;"",'Chronos (M1..M20)'!$J523,0)</f>
        <v>0</v>
      </c>
      <c r="AP21" s="317" t="n">
        <f aca="false">IF($B21&lt;&gt;"",IF(AN21&lt;&gt;" ",(INDEX(AM$9:AN$12,MATCH(AM21,AM$9:AM$12),2)/AN21)*1000,0),"")</f>
        <v>779.850746268657</v>
      </c>
      <c r="AQ21" s="318" t="n">
        <f aca="false">IF(AN$9&lt;&gt;"",IF($B21&lt;&gt;"",AP21-AO21,""),"")</f>
        <v>779.850746268657</v>
      </c>
      <c r="AR21" s="313" t="str">
        <f aca="false">IF($B21&lt;&gt;"",$B21,"")</f>
        <v>Andreas FRICKE</v>
      </c>
      <c r="AS21" s="314" t="n">
        <f aca="false">IF($B21&lt;&gt;"",'Chronos (M1..M20)'!$H624,"")</f>
        <v>1</v>
      </c>
      <c r="AT21" s="315" t="n">
        <f aca="false">IF('Chronos (M1..M20)'!$I624&lt;&gt;"",'Chronos (M1..M20)'!$I624," ")</f>
        <v>46.97</v>
      </c>
      <c r="AU21" s="316" t="n">
        <f aca="false">IF('Chronos (M1..M20)'!$J624&lt;&gt;"",'Chronos (M1..M20)'!$J624,0)</f>
        <v>0</v>
      </c>
      <c r="AV21" s="317" t="n">
        <f aca="false">IF($B21&lt;&gt;"",IF(AT21&lt;&gt;" ",(INDEX(AS$9:AT$12,MATCH(AS21,AS$9:AS$12),2)/AT21)*1000,0),"")</f>
        <v>862.039599744518</v>
      </c>
      <c r="AW21" s="318" t="n">
        <f aca="false">IF(AT$9&lt;&gt;"",IF($B21&lt;&gt;"",AV21-AU21,""),"")</f>
        <v>862.039599744518</v>
      </c>
      <c r="AX21" s="314" t="n">
        <f aca="false">IF($B21&lt;&gt;"",'Chronos (M1..M20)'!$H725,"")</f>
        <v>1</v>
      </c>
      <c r="AY21" s="315" t="str">
        <f aca="false">IF('Chronos (M1..M20)'!$I725&lt;&gt;"",'Chronos (M1..M20)'!$I725," ")</f>
        <v> </v>
      </c>
      <c r="AZ21" s="316" t="n">
        <f aca="false">IF('Chronos (M1..M20)'!$J725&lt;&gt;"",'Chronos (M1..M20)'!$J725,0)</f>
        <v>0</v>
      </c>
      <c r="BA21" s="317" t="n">
        <f aca="false">IF($B21&lt;&gt;"",IF(AY21&lt;&gt;" ",(INDEX(AX$9:AY$12,MATCH(AX21,AX$9:AX$12),2)/AY21)*1000,0),"")</f>
        <v>0</v>
      </c>
      <c r="BB21" s="318" t="str">
        <f aca="false">IF(AY$9&lt;&gt;"",IF($B21&lt;&gt;"",BA21-AZ21,""),"")</f>
        <v/>
      </c>
      <c r="BC21" s="313" t="str">
        <f aca="false">IF($B21&lt;&gt;"",$B21,"")</f>
        <v>Andreas FRICKE</v>
      </c>
      <c r="BD21" s="314" t="n">
        <f aca="false">IF($B21&lt;&gt;"",'Chronos (M1..M20)'!$H826,"")</f>
        <v>1</v>
      </c>
      <c r="BE21" s="315" t="str">
        <f aca="false">IF('Chronos (M1..M20)'!$I826&lt;&gt;"",'Chronos (M1..M20)'!$I826," ")</f>
        <v> </v>
      </c>
      <c r="BF21" s="316" t="n">
        <f aca="false">IF('Chronos (M1..M20)'!$J826&lt;&gt;"",'Chronos (M1..M20)'!$J826,0)</f>
        <v>0</v>
      </c>
      <c r="BG21" s="317" t="n">
        <f aca="false">IF($B21&lt;&gt;"",IF(BE21&lt;&gt;" ",(INDEX(BD$9:BE$12,MATCH(BD21,BD$9:BD$12),2)/BE21)*1000,0),"")</f>
        <v>0</v>
      </c>
      <c r="BH21" s="318" t="str">
        <f aca="false">IF(BE$9&lt;&gt;"",IF($B21&lt;&gt;"",BG21-BF21,""),"")</f>
        <v/>
      </c>
      <c r="BI21" s="314" t="n">
        <f aca="false">IF($B21&lt;&gt;"",'Chronos (M1..M20)'!$H927,"")</f>
        <v>1</v>
      </c>
      <c r="BJ21" s="315" t="str">
        <f aca="false">IF('Chronos (M1..M20)'!$I927&lt;&gt;"",'Chronos (M1..M20)'!$I927," ")</f>
        <v> </v>
      </c>
      <c r="BK21" s="316" t="n">
        <f aca="false">IF('Chronos (M1..M20)'!$J927&lt;&gt;"",'Chronos (M1..M20)'!$J927,0)</f>
        <v>0</v>
      </c>
      <c r="BL21" s="317" t="n">
        <f aca="false">IF($B21&lt;&gt;"",IF(BJ21&lt;&gt;" ",(INDEX(BI$9:BJ$12,MATCH(BI21,BI$9:BI$12),2)/BJ21)*1000,0),"")</f>
        <v>0</v>
      </c>
      <c r="BM21" s="318" t="str">
        <f aca="false">IF(BJ$9&lt;&gt;"",IF($B21&lt;&gt;"",BL21-BK21,""),"")</f>
        <v/>
      </c>
      <c r="BN21" s="313" t="str">
        <f aca="false">IF($B21&lt;&gt;"",$B21,"")</f>
        <v>Andreas FRICKE</v>
      </c>
      <c r="BO21" s="314" t="n">
        <f aca="false">IF($B21&lt;&gt;"",'Chronos (M1..M20)'!$H1028,"")</f>
        <v>1</v>
      </c>
      <c r="BP21" s="315" t="str">
        <f aca="false">IF('Chronos (M1..M20)'!$I1028&lt;&gt;"",'Chronos (M1..M20)'!$I1028," ")</f>
        <v> </v>
      </c>
      <c r="BQ21" s="316" t="n">
        <f aca="false">IF('Chronos (M1..M20)'!$J1028&lt;&gt;"",'Chronos (M1..M20)'!$J1028,0)</f>
        <v>0</v>
      </c>
      <c r="BR21" s="317" t="n">
        <f aca="false">IF($B21&lt;&gt;"",IF(BP21&lt;&gt;" ",(INDEX(BO$9:BP$12,MATCH(BO21,BO$9:BO$12),2)/BP21)*1000,0),"")</f>
        <v>0</v>
      </c>
      <c r="BS21" s="318" t="str">
        <f aca="false">IF(BP$9&lt;&gt;"",IF($B21&lt;&gt;"",BR21-BQ21,""),"")</f>
        <v/>
      </c>
      <c r="BT21" s="314" t="n">
        <f aca="false">IF($B21&lt;&gt;"",'Chronos (M1..M20)'!$H1129,"")</f>
        <v>1</v>
      </c>
      <c r="BU21" s="315" t="str">
        <f aca="false">IF('Chronos (M1..M20)'!$I1129&lt;&gt;"",'Chronos (M1..M20)'!$I1129," ")</f>
        <v> </v>
      </c>
      <c r="BV21" s="316" t="n">
        <f aca="false">IF('Chronos (M1..M20)'!$J1129&lt;&gt;"",'Chronos (M1..M20)'!$J1129,0)</f>
        <v>0</v>
      </c>
      <c r="BW21" s="317" t="n">
        <f aca="false">IF($B21&lt;&gt;"",IF(BU21&lt;&gt;" ",(INDEX(BT$9:BU$12,MATCH(BT21,BT$9:BT$12),2)/BU21)*1000,0),"")</f>
        <v>0</v>
      </c>
      <c r="BX21" s="318" t="str">
        <f aca="false">IF(BU$9&lt;&gt;"",IF($B21&lt;&gt;"",BW21-BV21,""),"")</f>
        <v/>
      </c>
      <c r="BY21" s="313" t="str">
        <f aca="false">IF($B21&lt;&gt;"",$B21,"")</f>
        <v>Andreas FRICKE</v>
      </c>
      <c r="BZ21" s="314" t="n">
        <f aca="false">IF($B21&lt;&gt;"",'Chronos (M1..M20)'!$H1230,"")</f>
        <v>1</v>
      </c>
      <c r="CA21" s="315" t="str">
        <f aca="false">IF('Chronos (M1..M20)'!$I1230&lt;&gt;"",'Chronos (M1..M20)'!$I1230," ")</f>
        <v> </v>
      </c>
      <c r="CB21" s="316" t="n">
        <f aca="false">IF('Chronos (M1..M20)'!$J1230&lt;&gt;"",'Chronos (M1..M20)'!$J1230,0)</f>
        <v>0</v>
      </c>
      <c r="CC21" s="317" t="n">
        <f aca="false">IF($B21&lt;&gt;"",IF(CA21&lt;&gt;" ",(INDEX(BZ$9:CA$12,MATCH(BZ21,BZ$9:BZ$12),2)/CA21)*1000,0),"")</f>
        <v>0</v>
      </c>
      <c r="CD21" s="318" t="str">
        <f aca="false">IF(CA$9&lt;&gt;"",IF($B21&lt;&gt;"",CC21-CB21,""),"")</f>
        <v/>
      </c>
      <c r="CE21" s="314" t="n">
        <f aca="false">IF($B21&lt;&gt;"",'Chronos (M1..M20)'!$H1331,"")</f>
        <v>1</v>
      </c>
      <c r="CF21" s="315" t="str">
        <f aca="false">IF('Chronos (M1..M20)'!$I1331&lt;&gt;"",'Chronos (M1..M20)'!$I1331," ")</f>
        <v> </v>
      </c>
      <c r="CG21" s="316" t="n">
        <f aca="false">IF('Chronos (M1..M20)'!$J1331&lt;&gt;"",'Chronos (M1..M20)'!$J1331,0)</f>
        <v>0</v>
      </c>
      <c r="CH21" s="317" t="n">
        <f aca="false">IF($B21&lt;&gt;"",IF(CF21&lt;&gt;" ",(INDEX(CE$9:CF$12,MATCH(CE21,CE$9:CE$12),2)/CF21)*1000,0),"")</f>
        <v>0</v>
      </c>
      <c r="CI21" s="318" t="str">
        <f aca="false">IF(CF$9&lt;&gt;"",IF($B21&lt;&gt;"",CH21-CG21,""),"")</f>
        <v/>
      </c>
      <c r="CJ21" s="313" t="str">
        <f aca="false">IF($B21&lt;&gt;"",$B21,"")</f>
        <v>Andreas FRICKE</v>
      </c>
      <c r="CK21" s="314" t="n">
        <f aca="false">IF($B21&lt;&gt;"",'Chronos (M1..M20)'!$H1432,"")</f>
        <v>1</v>
      </c>
      <c r="CL21" s="315" t="str">
        <f aca="false">IF('Chronos (M1..M20)'!$I1432&lt;&gt;"",'Chronos (M1..M20)'!$I1432," ")</f>
        <v> </v>
      </c>
      <c r="CM21" s="316" t="n">
        <f aca="false">IF('Chronos (M1..M20)'!$J1432&lt;&gt;"",'Chronos (M1..M20)'!$J1432,0)</f>
        <v>0</v>
      </c>
      <c r="CN21" s="317" t="n">
        <f aca="false">IF($B21&lt;&gt;"",IF(CL21&lt;&gt;" ",(INDEX(CK$9:CL$12,MATCH(CK21,CK$9:CK$12),2)/CL21)*1000,0),"")</f>
        <v>0</v>
      </c>
      <c r="CO21" s="318" t="str">
        <f aca="false">IF(CL$9&lt;&gt;"",IF($B21&lt;&gt;"",CN21-CM21,""),"")</f>
        <v/>
      </c>
      <c r="CP21" s="314" t="n">
        <f aca="false">IF($B21&lt;&gt;"",'Chronos (M1..M20)'!$H1533,"")</f>
        <v>1</v>
      </c>
      <c r="CQ21" s="315" t="str">
        <f aca="false">IF('Chronos (M1..M20)'!$I1533&lt;&gt;"",'Chronos (M1..M20)'!$I1533," ")</f>
        <v> </v>
      </c>
      <c r="CR21" s="316" t="n">
        <f aca="false">IF('Chronos (M1..M20)'!$J1533&lt;&gt;"",'Chronos (M1..M20)'!$J1533,0)</f>
        <v>0</v>
      </c>
      <c r="CS21" s="317" t="n">
        <f aca="false">IF($B21&lt;&gt;"",IF(CQ21&lt;&gt;" ",(INDEX(CP$9:CQ$12,MATCH(CP21,CP$9:CP$12),2)/CQ21)*1000,0),"")</f>
        <v>0</v>
      </c>
      <c r="CT21" s="318" t="str">
        <f aca="false">IF(CQ$9&lt;&gt;"",IF($B21&lt;&gt;"",CS21-CR21,""),"")</f>
        <v/>
      </c>
      <c r="CU21" s="313" t="str">
        <f aca="false">IF($B21&lt;&gt;"",$B21,"")</f>
        <v>Andreas FRICKE</v>
      </c>
      <c r="CV21" s="314" t="n">
        <f aca="false">IF($B21&lt;&gt;"",'Chronos (M1..M20)'!$H1634,"")</f>
        <v>1</v>
      </c>
      <c r="CW21" s="315" t="str">
        <f aca="false">IF('Chronos (M1..M20)'!$I1634&lt;&gt;"",'Chronos (M1..M20)'!$I1634," ")</f>
        <v> </v>
      </c>
      <c r="CX21" s="316" t="n">
        <f aca="false">IF('Chronos (M1..M20)'!$J1634&lt;&gt;"",'Chronos (M1..M20)'!$J1634,0)</f>
        <v>0</v>
      </c>
      <c r="CY21" s="317" t="n">
        <f aca="false">IF($B21&lt;&gt;"",IF(CW21&lt;&gt;" ",(INDEX(CV$9:CW$12,MATCH(CV21,CV$9:CV$12),2)/CW21)*1000,0),"")</f>
        <v>0</v>
      </c>
      <c r="CZ21" s="318" t="str">
        <f aca="false">IF(CW$9&lt;&gt;"",IF($B21&lt;&gt;"",CY21-CX21,""),"")</f>
        <v/>
      </c>
      <c r="DA21" s="314" t="n">
        <f aca="false">IF($B21&lt;&gt;"",'Chronos (M1..M20)'!$H1735,"")</f>
        <v>1</v>
      </c>
      <c r="DB21" s="315" t="str">
        <f aca="false">IF('Chronos (M1..M20)'!$I1735&lt;&gt;"",'Chronos (M1..M20)'!$I1735," ")</f>
        <v> </v>
      </c>
      <c r="DC21" s="316" t="n">
        <f aca="false">IF('Chronos (M1..M20)'!$J1735&lt;&gt;"",'Chronos (M1..M20)'!$J1735,0)</f>
        <v>0</v>
      </c>
      <c r="DD21" s="317" t="n">
        <f aca="false">IF($B21&lt;&gt;"",IF(DB21&lt;&gt;" ",(INDEX(DA$9:DB$12,MATCH(DA21,DA$9:DA$12),2)/DB21)*1000,0),"")</f>
        <v>0</v>
      </c>
      <c r="DE21" s="318" t="str">
        <f aca="false">IF(DB$9&lt;&gt;"",IF($B21&lt;&gt;"",DD21-DC21,""),"")</f>
        <v/>
      </c>
      <c r="DF21" s="313" t="str">
        <f aca="false">IF($B21&lt;&gt;"",$B21,"")</f>
        <v>Andreas FRICKE</v>
      </c>
      <c r="DG21" s="314" t="n">
        <f aca="false">IF($B21&lt;&gt;"",'Chronos (M1..M20)'!$H1836,"")</f>
        <v>1</v>
      </c>
      <c r="DH21" s="315" t="str">
        <f aca="false">IF('Chronos (M1..M20)'!$I1836&lt;&gt;"",'Chronos (M1..M20)'!$I1836," ")</f>
        <v> </v>
      </c>
      <c r="DI21" s="316" t="n">
        <f aca="false">IF('Chronos (M1..M20)'!$J1836&lt;&gt;"",'Chronos (M1..M20)'!$J1836,0)</f>
        <v>0</v>
      </c>
      <c r="DJ21" s="317" t="n">
        <f aca="false">IF($B21&lt;&gt;"",IF(DH21&lt;&gt;" ",(INDEX(DG$9:DH$12,MATCH(DG21,DG$9:DG$12),2)/DH21)*1000,0),"")</f>
        <v>0</v>
      </c>
      <c r="DK21" s="318" t="str">
        <f aca="false">IF(DH$9&lt;&gt;"",IF($B21&lt;&gt;"",DJ21-DI21,""),"")</f>
        <v/>
      </c>
      <c r="DL21" s="314" t="n">
        <f aca="false">IF($B21&lt;&gt;"",'Chronos (M1..M20)'!$H1937,"")</f>
        <v>1</v>
      </c>
      <c r="DM21" s="315" t="str">
        <f aca="false">IF('Chronos (M1..M20)'!$I1937&lt;&gt;"",'Chronos (M1..M20)'!$I1937," ")</f>
        <v> </v>
      </c>
      <c r="DN21" s="316" t="n">
        <f aca="false">IF('Chronos (M1..M20)'!$J1937&lt;&gt;"",'Chronos (M1..M20)'!$J1937,0)</f>
        <v>0</v>
      </c>
      <c r="DO21" s="317" t="n">
        <f aca="false">IF($B21&lt;&gt;"",IF(DM21&lt;&gt;" ",(INDEX(DL$9:DM$12,MATCH(DL21,DL$9:DL$12),2)/DM21)*1000,0),"")</f>
        <v>0</v>
      </c>
      <c r="DP21" s="318" t="str">
        <f aca="false">IF(DM$9&lt;&gt;"",IF($B21&lt;&gt;"",DO21-DN21,""),"")</f>
        <v/>
      </c>
      <c r="DQ21" s="0"/>
      <c r="DR21" s="319" t="n">
        <f aca="false">SUM(O21,T21,Z21)</f>
        <v>2445.19537086537</v>
      </c>
      <c r="DS21" s="319" t="n">
        <f aca="false">SUM(DR21,AE21,AK21,AP21,AV21,BA21,BG21,BL21,BR21,BW21,CC21,CH21,CN21,CS21,CY21,DD21,DJ21,DO21)</f>
        <v>5428.01460390107</v>
      </c>
      <c r="DT21" s="319" t="n">
        <f aca="false">SUM(N21,S21,Y21,AD21,AJ21,AO21,AU21,AZ21,BF21,BK21,BQ21,BV21,CB21,CG21,CM21,CR21,CX21,DC21,DI21,DN21)</f>
        <v>0</v>
      </c>
      <c r="DU21" s="319" t="n">
        <f aca="false">SMALL($DZ21:$ES21,1)</f>
        <v>639.365195184239</v>
      </c>
      <c r="DV21" s="319" t="n">
        <f aca="false">SMALL($DZ21:$ES21,2)</f>
        <v>701.563691838291</v>
      </c>
      <c r="DW21" s="319" t="n">
        <f aca="false">SMALL($DZ21:$ES21,3)</f>
        <v>723.911541119558</v>
      </c>
      <c r="DX21" s="319" t="n">
        <f aca="false">SMALL($DZ21:$ES21,3)</f>
        <v>723.911541119558</v>
      </c>
      <c r="DY21" s="0"/>
      <c r="DZ21" s="321" t="n">
        <f aca="false">IF($EC$1&lt;&gt;"",O21," ")</f>
        <v>890.693316677077</v>
      </c>
      <c r="EA21" s="321" t="n">
        <f aca="false">IF($EC$2&lt;&gt;"",T21," ")</f>
        <v>723.911541119558</v>
      </c>
      <c r="EB21" s="321" t="n">
        <f aca="false">IF($EC$3&lt;&gt;"",Z21," ")</f>
        <v>830.590513068732</v>
      </c>
      <c r="EC21" s="321" t="n">
        <f aca="false">IF($EC$4&lt;&gt;"",AE21," ")</f>
        <v>701.563691838291</v>
      </c>
      <c r="ED21" s="321" t="n">
        <f aca="false">IF($EC$5&lt;&gt;"",AK21," ")</f>
        <v>639.365195184239</v>
      </c>
      <c r="EE21" s="321" t="n">
        <f aca="false">IF($EC$6&lt;&gt;"",AP21," ")</f>
        <v>779.850746268657</v>
      </c>
      <c r="EF21" s="321" t="n">
        <f aca="false">IF($EC$7&lt;&gt;"",AV21," ")</f>
        <v>862.039599744518</v>
      </c>
      <c r="EG21" s="321" t="str">
        <f aca="false">IF($EC$8&lt;&gt;"",BA21," ")</f>
        <v> </v>
      </c>
      <c r="EH21" s="321" t="str">
        <f aca="false">IF($EC$9&lt;&gt;"",BG21," ")</f>
        <v> </v>
      </c>
      <c r="EI21" s="321" t="str">
        <f aca="false">IF($EC$10&lt;&gt;"",BL21," ")</f>
        <v> </v>
      </c>
      <c r="EJ21" s="321" t="str">
        <f aca="false">IF($EE$1&lt;&gt;"",BR21," ")</f>
        <v> </v>
      </c>
      <c r="EK21" s="321" t="str">
        <f aca="false">IF($EE$2&lt;&gt;"",BW21," ")</f>
        <v> </v>
      </c>
      <c r="EL21" s="321" t="str">
        <f aca="false">IF($EE$3&lt;&gt;"",CC21," ")</f>
        <v> </v>
      </c>
      <c r="EM21" s="321" t="str">
        <f aca="false">IF($EE$4&lt;&gt;"",CH21," ")</f>
        <v> </v>
      </c>
      <c r="EN21" s="321" t="str">
        <f aca="false">IF($EE$5&lt;&gt;"",CN21," ")</f>
        <v> </v>
      </c>
      <c r="EO21" s="321" t="str">
        <f aca="false">IF($EE$6&lt;&gt;"",CS21," ")</f>
        <v> </v>
      </c>
      <c r="EP21" s="321" t="str">
        <f aca="false">IF($EE$7&lt;&gt;"",CY21," ")</f>
        <v> </v>
      </c>
      <c r="EQ21" s="321" t="str">
        <f aca="false">IF($EE$8&lt;&gt;"",DD21," ")</f>
        <v> </v>
      </c>
      <c r="ER21" s="321" t="str">
        <f aca="false">IF($EE$9&lt;&gt;"",DJ21," ")</f>
        <v> </v>
      </c>
      <c r="ES21" s="321" t="str">
        <f aca="false">IF($EE$10&lt;&gt;"",DO21," ")</f>
        <v> </v>
      </c>
      <c r="ET21" s="322" t="n">
        <f aca="false">SMALL(DZ21:EC21,1)</f>
        <v>701.563691838291</v>
      </c>
      <c r="EU21" s="323" t="n">
        <f aca="false">SMALL(DZ21:ED21,1)</f>
        <v>639.365195184239</v>
      </c>
      <c r="EV21" s="323" t="n">
        <f aca="false">SMALL(DZ21:EE21,1)</f>
        <v>639.365195184239</v>
      </c>
      <c r="EW21" s="323" t="n">
        <f aca="false">SMALL(DZ21:EF21,1)</f>
        <v>639.365195184239</v>
      </c>
      <c r="EX21" s="323" t="n">
        <f aca="false">SMALL(DZ21:EG21,1)</f>
        <v>639.365195184239</v>
      </c>
      <c r="EY21" s="323" t="n">
        <f aca="false">SMALL(DZ21:EH21,1)</f>
        <v>639.365195184239</v>
      </c>
      <c r="EZ21" s="323" t="n">
        <f aca="false">SMALL(DZ21:EI21,1)</f>
        <v>639.365195184239</v>
      </c>
      <c r="FA21" s="323" t="n">
        <f aca="false">SMALL(DZ21:EJ21,1)</f>
        <v>639.365195184239</v>
      </c>
      <c r="FB21" s="323" t="n">
        <f aca="false">SMALL(DZ21:EK21,1)</f>
        <v>639.365195184239</v>
      </c>
      <c r="FC21" s="323" t="n">
        <f aca="false">SMALL(DZ21:EL21,1)</f>
        <v>639.365195184239</v>
      </c>
      <c r="FD21" s="323" t="n">
        <f aca="false">SMALL(DZ21:EM21,1)</f>
        <v>639.365195184239</v>
      </c>
      <c r="FE21" s="323" t="n">
        <f aca="false">SMALL(DZ21:EN21,1)</f>
        <v>639.365195184239</v>
      </c>
      <c r="FF21" s="323" t="n">
        <f aca="false">SMALL(DZ21:EO21,1)</f>
        <v>639.365195184239</v>
      </c>
      <c r="FG21" s="323" t="n">
        <f aca="false">SMALL(DZ21:EP21,1)</f>
        <v>639.365195184239</v>
      </c>
      <c r="FH21" s="323" t="n">
        <f aca="false">SMALL(DZ21:EQ21,1)</f>
        <v>639.365195184239</v>
      </c>
      <c r="FI21" s="323" t="n">
        <f aca="false">SMALL(DZ21:ER21,1)</f>
        <v>639.365195184239</v>
      </c>
      <c r="FJ21" s="324" t="n">
        <f aca="false">SMALL(DZ21:ES21,1)</f>
        <v>639.365195184239</v>
      </c>
      <c r="FK21" s="322" t="n">
        <f aca="false">SMALL(DZ21:EN21,2)</f>
        <v>701.563691838291</v>
      </c>
      <c r="FL21" s="323" t="n">
        <f aca="false">SMALL(DZ21:EO21,2)</f>
        <v>701.563691838291</v>
      </c>
      <c r="FM21" s="323" t="n">
        <f aca="false">SMALL(DZ21:EP21,2)</f>
        <v>701.563691838291</v>
      </c>
      <c r="FN21" s="323" t="n">
        <f aca="false">SMALL(DZ21:EQ21,2)</f>
        <v>701.563691838291</v>
      </c>
      <c r="FO21" s="323" t="n">
        <f aca="false">SMALL(DZ21:ER21,2)</f>
        <v>701.563691838291</v>
      </c>
      <c r="FP21" s="324" t="n">
        <f aca="false">SMALL(DZ21:ES21,2)</f>
        <v>701.563691838291</v>
      </c>
      <c r="FQ21" s="0"/>
      <c r="FR21" s="328" t="n">
        <f aca="false">IF($B21&lt;&gt;"",IF($EB$1&gt;=FR$13,$P21,""),"")</f>
        <v>890.693316677077</v>
      </c>
      <c r="FS21" s="329" t="n">
        <f aca="false">IF($B21&lt;&gt;"",IF($EB$1&gt;=FS$13,$P21+$U21,""),"")</f>
        <v>1614.60485779663</v>
      </c>
      <c r="FT21" s="329" t="n">
        <f aca="false">IF($B21&lt;&gt;"",IF($EB$1&gt;=FT$13,$P21+$U21+$AA21,""),"")</f>
        <v>2445.19537086537</v>
      </c>
      <c r="FU21" s="329" t="n">
        <f aca="false">IF($B21&lt;&gt;"",IF($EB$1&gt;=FU$13,$P21+$U21+$AA21+$AF21-ET21,""),"")</f>
        <v>2445.19537086537</v>
      </c>
      <c r="FV21" s="329" t="n">
        <f aca="false">IF($B21&lt;&gt;"",IF($EB$1&gt;=FV$13,$P21+$U21+$AA21+$AF21+$AL21-EU21,""),"")</f>
        <v>3146.75906270366</v>
      </c>
      <c r="FW21" s="329" t="n">
        <f aca="false">IF($B21&lt;&gt;"",IF($EB$1&gt;=FW$13,$P21+$U21+$AA21+$AF21+$AL21+$AQ21-EV21,""),"")</f>
        <v>3926.60980897231</v>
      </c>
      <c r="FX21" s="329" t="n">
        <f aca="false">IF($B21&lt;&gt;"",IF($EB$1&gt;=FX$13,$P21+$U21+$AA21+$AF21+$AL21+$AQ21+$AW21-EW21,""),"")</f>
        <v>4788.64940871683</v>
      </c>
      <c r="FY21" s="329" t="str">
        <f aca="false">IF($B21&lt;&gt;"",IF($EB$1&gt;=FY$13,$P21+$U21+$AA21+$AF21+$AL21+$AQ21+$AW21+$BB21-EX21,""),"")</f>
        <v/>
      </c>
      <c r="FZ21" s="329" t="str">
        <f aca="false">IF($B21&lt;&gt;"",IF($EB$1&gt;=FZ$13,$P21+$U21+$AA21+$AF21+$AL21+$AQ21+$AW21+$BB21+$BH21-EY21,""),"")</f>
        <v/>
      </c>
      <c r="GA21" s="329" t="str">
        <f aca="false">IF($B21&lt;&gt;"",IF($EB$1&gt;=GA$13,$P21+$U21+$AA21+$AF21+$AL21+$AQ21+$AW21+$BB21+$BH21+$BM21-EZ21,""),"")</f>
        <v/>
      </c>
      <c r="GB21" s="329" t="str">
        <f aca="false">IF($B21&lt;&gt;"",IF($EB$1&gt;=GB$13,$P21+$U21+$AA21+$AF21+$AL21+$AQ21+$AW21+$BB21+$BH21+$BM21+$BS21-FA21,""),"")</f>
        <v/>
      </c>
      <c r="GC21" s="329" t="str">
        <f aca="false">IF($B21&lt;&gt;"",IF($EB$1&gt;=GC$13,$P21+$U21+$AA21+$AF21+$AL21+$AQ21+$AW21+$BB21+$BH21+$BM21+$BS21+$BX21-FB21,""),"")</f>
        <v/>
      </c>
      <c r="GD21" s="329" t="str">
        <f aca="false">IF($B21&lt;&gt;"",IF($EB$1&gt;=GD$13,$P21+$U21+$AA21+$AF21+$AL21+$AQ21+$AW21+$BB21+$BH21+$BM21+$BS21+$BX21+$CD21-FC21,""),"")</f>
        <v/>
      </c>
      <c r="GE21" s="329" t="str">
        <f aca="false">IF($B21&lt;&gt;"",IF($EB$1&gt;=GE$13,$P21+$U21+$AA21+$AF21+$AL21+$AQ21+$AW21+$BB21+$BH21+$BM21+$BS21+$BX21+$CD21+$CI21-FD21,""),"")</f>
        <v/>
      </c>
      <c r="GF21" s="329" t="str">
        <f aca="false">IF($B21&lt;&gt;"",IF($EB$1&gt;=GF$13,$P21+$U21+$AA21+$AF21+$AL21+$AQ21+$AW21+$BB21+$BH21+$BM21+$BS21+$BX21+$CD21+$CI21+$CO21-FE21-FK21,""),"")</f>
        <v/>
      </c>
      <c r="GG21" s="329" t="str">
        <f aca="false">IF($B21&lt;&gt;"",IF($EB$1&gt;=GG$13,$P21+$U21+$AA21+$AF21+$AL21+$AQ21+$AW21+$BB21+$BH21+$BM21+$BS21+$BX21+$CD21+$CI21+$CO21+$CT21-FF21-FL21,""),"")</f>
        <v/>
      </c>
      <c r="GH21" s="329" t="str">
        <f aca="false">IF($B21&lt;&gt;"",IF($EB$1&gt;=GH$13,$P21+$U21+$AA21+$AF21+$AL21+$AQ21+$AW21+$BB21+$BH21+$BM21+$BS21+$BX21+$CD21+$CI21+$CO21+$CT21+$CZ21-FG21-FM21,""),"")</f>
        <v/>
      </c>
      <c r="GI21" s="329" t="str">
        <f aca="false">IF($B21&lt;&gt;"",IF($EB$1&gt;=GI$13,$P21+$U21+$AA21+$AF21+$AL21+$AQ21+$AW21+$BB21+$BH21+$BM21+$BS21+$BX21+$CD21+$CI21+$CO21+$CT21+$CZ21+$DE21-FH21-FN21,""),"")</f>
        <v/>
      </c>
      <c r="GJ21" s="329" t="str">
        <f aca="false">IF($B21&lt;&gt;"",IF($EB$1&gt;=GJ$13,$P21+$U21+$AA21+$AF21+$AL21+$AQ21+$AW21+$BB21+$BH21+$BM21+$BS21+$BX21+$CD21+$CI21+$CO21+$CT21+$CZ21+$DE21+$DK21-FI21-FO21,""),"")</f>
        <v/>
      </c>
      <c r="GK21" s="330" t="str">
        <f aca="false">IF($B21&lt;&gt;"",IF($EB$1&gt;=GK$13,$P21+$U21+$AA21+$AF21+$AL21+$AQ21+$AW21+$BB21+$BH21+$BM21+$BS21+$BX21+$CD21+$CI21+$CO21+$CT21+$CZ21+$DE21+$DK21+$DP21-FJ21-FP21,""),"")</f>
        <v/>
      </c>
      <c r="GL21" s="0"/>
      <c r="GM21" s="328" t="n">
        <f aca="false">IF($B21&lt;&gt;"",IF($EB$1&gt;=GM$13,RANK(FR21,FR$14:FR$113,0),""),"")</f>
        <v>4</v>
      </c>
      <c r="GN21" s="329" t="n">
        <f aca="false">IF($B21&lt;&gt;"",IF($EB$1&gt;=GN$13,RANK(FS21,FS$14:FS$113,0),""),"")</f>
        <v>17</v>
      </c>
      <c r="GO21" s="329" t="n">
        <f aca="false">IF($B21&lt;&gt;"",IF($EB$1&gt;=GO$13,RANK(FT21,FT$14:FT$113,0),""),"")</f>
        <v>14</v>
      </c>
      <c r="GP21" s="329" t="n">
        <f aca="false">IF($B21&lt;&gt;"",IF($EB$1&gt;=GP$13,RANK(FU21,FU$14:FU$113,0),""),"")</f>
        <v>16</v>
      </c>
      <c r="GQ21" s="329" t="n">
        <f aca="false">IF($B21&lt;&gt;"",IF($EB$1&gt;=GQ$13,RANK(FV21,FV$14:FV$113,0),""),"")</f>
        <v>18</v>
      </c>
      <c r="GR21" s="329" t="n">
        <f aca="false">IF($B21&lt;&gt;"",IF($EB$1&gt;=GR$13,RANK(FW21,FW$14:FW$113,0),""),"")</f>
        <v>18</v>
      </c>
      <c r="GS21" s="329" t="n">
        <f aca="false">IF($B21&lt;&gt;"",IF($EB$1&gt;=GS$13,RANK(FX21,FX$14:FX$113,0),""),"")</f>
        <v>18</v>
      </c>
      <c r="GT21" s="329" t="str">
        <f aca="false">IF($B21&lt;&gt;"",IF($EB$1&gt;=GT$13,RANK(FY21,FY$14:FY$113,0),""),"")</f>
        <v/>
      </c>
      <c r="GU21" s="329" t="str">
        <f aca="false">IF($B21&lt;&gt;"",IF($EB$1&gt;=GU$13,RANK(FZ21,FZ$14:FZ$113,0),""),"")</f>
        <v/>
      </c>
      <c r="GV21" s="329" t="str">
        <f aca="false">IF($B21&lt;&gt;"",IF($EB$1&gt;=GV$13,RANK(GA21,GA$14:GA$113,0),""),"")</f>
        <v/>
      </c>
      <c r="GW21" s="329" t="str">
        <f aca="false">IF($B21&lt;&gt;"",IF($EB$1&gt;=GW$13,RANK(GB21,GB$14:GB$113,0),""),"")</f>
        <v/>
      </c>
      <c r="GX21" s="329" t="str">
        <f aca="false">IF($B21&lt;&gt;"",IF($EB$1&gt;=GX$13,RANK(GC21,GC$14:GC$113,0),""),"")</f>
        <v/>
      </c>
      <c r="GY21" s="329" t="str">
        <f aca="false">IF($B21&lt;&gt;"",IF($EB$1&gt;=GY$13,RANK(GD21,GD$14:GD$113,0),""),"")</f>
        <v/>
      </c>
      <c r="GZ21" s="329" t="str">
        <f aca="false">IF($B21&lt;&gt;"",IF($EB$1&gt;=GZ$13,RANK(GE21,GE$14:GE$113,0),""),"")</f>
        <v/>
      </c>
      <c r="HA21" s="329" t="str">
        <f aca="false">IF($B21&lt;&gt;"",IF($EB$1&gt;=HA$13,RANK(GF21,GF$14:GF$113,0),""),"")</f>
        <v/>
      </c>
      <c r="HB21" s="329" t="str">
        <f aca="false">IF($B21&lt;&gt;"",IF($EB$1&gt;=HB$13,RANK(GG21,GG$14:GG$113,0),""),"")</f>
        <v/>
      </c>
      <c r="HC21" s="329" t="str">
        <f aca="false">IF($B21&lt;&gt;"",IF($EB$1&gt;=HC$13,RANK(GH21,GH$14:GH$113,0),""),"")</f>
        <v/>
      </c>
      <c r="HD21" s="329" t="str">
        <f aca="false">IF($B21&lt;&gt;"",IF($EB$1&gt;=HD$13,RANK(GI21,GI$14:GI$113,0),""),"")</f>
        <v/>
      </c>
      <c r="HE21" s="329" t="str">
        <f aca="false">IF($B21&lt;&gt;"",IF($EB$1&gt;=HE$13,RANK(GJ21,GJ$14:GJ$113,0),""),"")</f>
        <v/>
      </c>
      <c r="HF21" s="330" t="str">
        <f aca="false">IF($B21&lt;&gt;"",IF($EB$1&gt;=HF$13,RANK(GK21,GK$14:GK$113,0),""),"")</f>
        <v/>
      </c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3" hidden="false" customHeight="false" outlineLevel="0" collapsed="false">
      <c r="A22" s="308" t="n">
        <f aca="false">IF(B22&lt;&gt;"",RANK(I22,I$14:I$113,0),"")</f>
        <v>11</v>
      </c>
      <c r="B22" s="309" t="str">
        <f aca="false">IF('Chronos (M1..M20)'!B19&lt;&gt;"",'Chronos (M1..M20)'!B19,"")</f>
        <v>Thomas FAURE</v>
      </c>
      <c r="C22" s="310" t="n">
        <f aca="false">IF(B22&lt;&gt;"",'Chronos (M1..M20)'!C19,"")</f>
        <v>9</v>
      </c>
      <c r="D22" s="215" t="n">
        <f aca="false">IF(B22&lt;&gt;"",Pilotes!P19,"")</f>
        <v>0</v>
      </c>
      <c r="E22" s="310"/>
      <c r="F22" s="310" t="n">
        <f aca="false">IF(B22&lt;&gt;"",Pilotes!F19,"")</f>
        <v>0</v>
      </c>
      <c r="G22" s="310" t="n">
        <f aca="false">IF(C22&lt;&gt;"",Pilotes!E19,"")</f>
        <v>0</v>
      </c>
      <c r="H22" s="310" t="str">
        <f aca="false">IF(D22&lt;&gt;"",'Chronos (M1..M20)'!D19,"")</f>
        <v>2.4GHz</v>
      </c>
      <c r="I22" s="311" t="n">
        <f aca="false">IF(B22&lt;&gt;"",IF($EB$1&lt;4,DR22-DT22,IF($EB$1&lt;15,DS22-DU22-DT22,DS22-DU22-DV22-DT22)),0)</f>
        <v>5007.40122366579</v>
      </c>
      <c r="J22" s="312" t="n">
        <f aca="false">IF(B22&lt;&gt;"",IF(I22,(I22/MAXA(I$14:I$113))*1000,0),"")</f>
        <v>905.023266703996</v>
      </c>
      <c r="K22" s="313" t="str">
        <f aca="false">IF($B22&lt;&gt;"",$B22,"")</f>
        <v>Thomas FAURE</v>
      </c>
      <c r="L22" s="314" t="n">
        <f aca="false">IF($B22&lt;&gt;"",'Chronos (M1..M20)'!$H19,"")</f>
        <v>1</v>
      </c>
      <c r="M22" s="315" t="n">
        <f aca="false">IF('Chronos (M1..M20)'!$I19&lt;&gt;"",'Chronos (M1..M20)'!$I19," ")</f>
        <v>48.9</v>
      </c>
      <c r="N22" s="316" t="n">
        <f aca="false">IF('Chronos (M1..M20)'!$J19&lt;&gt;"",'Chronos (M1..M20)'!$J19,0)</f>
        <v>0</v>
      </c>
      <c r="O22" s="317" t="n">
        <f aca="false">IF($B22&lt;&gt;"",IF(M22&lt;&gt;" ",(INDEX(L$9:M$12,MATCH(L22,L$9:L$12),2)/M22)*1000,0),"")</f>
        <v>874.846625766871</v>
      </c>
      <c r="P22" s="318" t="n">
        <f aca="false">IF(M$9&lt;&gt;"",IF($B22&lt;&gt;"",O22-N22,""),"")</f>
        <v>874.846625766871</v>
      </c>
      <c r="Q22" s="314" t="n">
        <f aca="false">IF($B22&lt;&gt;"",'Chronos (M1..M20)'!$H120,"")</f>
        <v>1</v>
      </c>
      <c r="R22" s="315" t="n">
        <f aca="false">IF('Chronos (M1..M20)'!$I120&lt;&gt;"",'Chronos (M1..M20)'!$I120," ")</f>
        <v>50.07</v>
      </c>
      <c r="S22" s="316" t="n">
        <f aca="false">IF('Chronos (M1..M20)'!$J120&lt;&gt;"",'Chronos (M1..M20)'!$J120,0)</f>
        <v>0</v>
      </c>
      <c r="T22" s="317" t="n">
        <f aca="false">IF($B22&lt;&gt;"",IF(R22&lt;&gt;" ",(INDEX(Q$9:R$12,MATCH(Q22,Q$9:Q$12),2)/R22)*1000,0),"")</f>
        <v>836.828440183743</v>
      </c>
      <c r="U22" s="318" t="n">
        <f aca="false">IF(R$9&lt;&gt;"",IF($B22&lt;&gt;"",T22-S22,""),"")</f>
        <v>836.828440183743</v>
      </c>
      <c r="V22" s="313" t="str">
        <f aca="false">IF($B22&lt;&gt;"",$B22,"")</f>
        <v>Thomas FAURE</v>
      </c>
      <c r="W22" s="314" t="n">
        <f aca="false">IF($B22&lt;&gt;"",'Chronos (M1..M20)'!$H221,"")</f>
        <v>1</v>
      </c>
      <c r="X22" s="315" t="n">
        <f aca="false">IF('Chronos (M1..M20)'!$I221&lt;&gt;"",'Chronos (M1..M20)'!$I221," ")</f>
        <v>44.51</v>
      </c>
      <c r="Y22" s="316" t="n">
        <f aca="false">IF('Chronos (M1..M20)'!$J221&lt;&gt;"",'Chronos (M1..M20)'!$J221,0)</f>
        <v>0</v>
      </c>
      <c r="Z22" s="317" t="n">
        <f aca="false">IF($B22&lt;&gt;"",IF(X22&lt;&gt;" ",(INDEX(W$9:X$12,MATCH(W22,W$9:W$12),2)/X22)*1000,0),"")</f>
        <v>963.828353179061</v>
      </c>
      <c r="AA22" s="318" t="n">
        <f aca="false">IF(X$9&lt;&gt;"",IF($B22&lt;&gt;"",Z22-Y22,""),"")</f>
        <v>963.828353179061</v>
      </c>
      <c r="AB22" s="314" t="n">
        <f aca="false">IF($B22&lt;&gt;"",'Chronos (M1..M20)'!$H322,"")</f>
        <v>1</v>
      </c>
      <c r="AC22" s="315" t="n">
        <f aca="false">IF('Chronos (M1..M20)'!$I322&lt;&gt;"",'Chronos (M1..M20)'!$I322," ")</f>
        <v>55.3</v>
      </c>
      <c r="AD22" s="316" t="n">
        <f aca="false">IF('Chronos (M1..M20)'!$J322&lt;&gt;"",'Chronos (M1..M20)'!$J322,0)</f>
        <v>0</v>
      </c>
      <c r="AE22" s="317" t="n">
        <f aca="false">IF($B22&lt;&gt;"",IF(AC22&lt;&gt;" ",(INDEX(AB$9:AC$12,MATCH(AB22,AB$9:AB$12),2)/AC22)*1000,0),"")</f>
        <v>665.280289330922</v>
      </c>
      <c r="AF22" s="318" t="n">
        <f aca="false">IF(AC$9&lt;&gt;"",IF($B22&lt;&gt;"",AE22-AD22,""),"")</f>
        <v>665.280289330922</v>
      </c>
      <c r="AG22" s="313" t="str">
        <f aca="false">IF($B22&lt;&gt;"",$B22,"")</f>
        <v>Thomas FAURE</v>
      </c>
      <c r="AH22" s="314" t="n">
        <f aca="false">IF($B22&lt;&gt;"",'Chronos (M1..M20)'!$H423,"")</f>
        <v>1</v>
      </c>
      <c r="AI22" s="315" t="n">
        <f aca="false">IF('Chronos (M1..M20)'!$I423&lt;&gt;"",'Chronos (M1..M20)'!$I423," ")</f>
        <v>49.97</v>
      </c>
      <c r="AJ22" s="316" t="n">
        <f aca="false">IF('Chronos (M1..M20)'!$J423&lt;&gt;"",'Chronos (M1..M20)'!$J423,0)</f>
        <v>0</v>
      </c>
      <c r="AK22" s="317" t="n">
        <f aca="false">IF($B22&lt;&gt;"",IF(AI22&lt;&gt;" ",(INDEX(AH$9:AI$12,MATCH(AH22,AH$9:AH$12),2)/AI22)*1000,0),"")</f>
        <v>701.420852511507</v>
      </c>
      <c r="AL22" s="318" t="n">
        <f aca="false">IF(AI$9&lt;&gt;"",IF($B22&lt;&gt;"",AK22-AJ22,""),"")</f>
        <v>701.420852511507</v>
      </c>
      <c r="AM22" s="314" t="n">
        <f aca="false">IF($B22&lt;&gt;"",'Chronos (M1..M20)'!$H524,"")</f>
        <v>1</v>
      </c>
      <c r="AN22" s="315" t="n">
        <f aca="false">IF('Chronos (M1..M20)'!$I524&lt;&gt;"",'Chronos (M1..M20)'!$I524," ")</f>
        <v>60.47</v>
      </c>
      <c r="AO22" s="316" t="n">
        <f aca="false">IF('Chronos (M1..M20)'!$J524&lt;&gt;"",'Chronos (M1..M20)'!$J524,0)</f>
        <v>0</v>
      </c>
      <c r="AP22" s="317" t="n">
        <f aca="false">IF($B22&lt;&gt;"",IF(AN22&lt;&gt;" ",(INDEX(AM$9:AN$12,MATCH(AM22,AM$9:AM$12),2)/AN22)*1000,0),"")</f>
        <v>656.689267405325</v>
      </c>
      <c r="AQ22" s="318" t="n">
        <f aca="false">IF(AN$9&lt;&gt;"",IF($B22&lt;&gt;"",AP22-AO22,""),"")</f>
        <v>656.689267405325</v>
      </c>
      <c r="AR22" s="313" t="str">
        <f aca="false">IF($B22&lt;&gt;"",$B22,"")</f>
        <v>Thomas FAURE</v>
      </c>
      <c r="AS22" s="314" t="n">
        <f aca="false">IF($B22&lt;&gt;"",'Chronos (M1..M20)'!$H625,"")</f>
        <v>1</v>
      </c>
      <c r="AT22" s="315" t="n">
        <f aca="false">IF('Chronos (M1..M20)'!$I625&lt;&gt;"",'Chronos (M1..M20)'!$I625," ")</f>
        <v>41.95</v>
      </c>
      <c r="AU22" s="316" t="n">
        <f aca="false">IF('Chronos (M1..M20)'!$J625&lt;&gt;"",'Chronos (M1..M20)'!$J625,0)</f>
        <v>0</v>
      </c>
      <c r="AV22" s="317" t="n">
        <f aca="false">IF($B22&lt;&gt;"",IF(AT22&lt;&gt;" ",(INDEX(AS$9:AT$12,MATCH(AS22,AS$9:AS$12),2)/AT22)*1000,0),"")</f>
        <v>965.196662693683</v>
      </c>
      <c r="AW22" s="318" t="n">
        <f aca="false">IF(AT$9&lt;&gt;"",IF($B22&lt;&gt;"",AV22-AU22,""),"")</f>
        <v>965.196662693683</v>
      </c>
      <c r="AX22" s="314" t="n">
        <f aca="false">IF($B22&lt;&gt;"",'Chronos (M1..M20)'!$H726,"")</f>
        <v>1</v>
      </c>
      <c r="AY22" s="315" t="str">
        <f aca="false">IF('Chronos (M1..M20)'!$I726&lt;&gt;"",'Chronos (M1..M20)'!$I726," ")</f>
        <v> </v>
      </c>
      <c r="AZ22" s="316" t="n">
        <f aca="false">IF('Chronos (M1..M20)'!$J726&lt;&gt;"",'Chronos (M1..M20)'!$J726,0)</f>
        <v>0</v>
      </c>
      <c r="BA22" s="317" t="n">
        <f aca="false">IF($B22&lt;&gt;"",IF(AY22&lt;&gt;" ",(INDEX(AX$9:AY$12,MATCH(AX22,AX$9:AX$12),2)/AY22)*1000,0),"")</f>
        <v>0</v>
      </c>
      <c r="BB22" s="318" t="str">
        <f aca="false">IF(AY$9&lt;&gt;"",IF($B22&lt;&gt;"",BA22-AZ22,""),"")</f>
        <v/>
      </c>
      <c r="BC22" s="313" t="str">
        <f aca="false">IF($B22&lt;&gt;"",$B22,"")</f>
        <v>Thomas FAURE</v>
      </c>
      <c r="BD22" s="314" t="n">
        <f aca="false">IF($B22&lt;&gt;"",'Chronos (M1..M20)'!$H827,"")</f>
        <v>1</v>
      </c>
      <c r="BE22" s="315" t="str">
        <f aca="false">IF('Chronos (M1..M20)'!$I827&lt;&gt;"",'Chronos (M1..M20)'!$I827," ")</f>
        <v> </v>
      </c>
      <c r="BF22" s="316" t="n">
        <f aca="false">IF('Chronos (M1..M20)'!$J827&lt;&gt;"",'Chronos (M1..M20)'!$J827,0)</f>
        <v>0</v>
      </c>
      <c r="BG22" s="317" t="n">
        <f aca="false">IF($B22&lt;&gt;"",IF(BE22&lt;&gt;" ",(INDEX(BD$9:BE$12,MATCH(BD22,BD$9:BD$12),2)/BE22)*1000,0),"")</f>
        <v>0</v>
      </c>
      <c r="BH22" s="318" t="str">
        <f aca="false">IF(BE$9&lt;&gt;"",IF($B22&lt;&gt;"",BG22-BF22,""),"")</f>
        <v/>
      </c>
      <c r="BI22" s="314" t="n">
        <f aca="false">IF($B22&lt;&gt;"",'Chronos (M1..M20)'!$H928,"")</f>
        <v>1</v>
      </c>
      <c r="BJ22" s="315" t="str">
        <f aca="false">IF('Chronos (M1..M20)'!$I928&lt;&gt;"",'Chronos (M1..M20)'!$I928," ")</f>
        <v> </v>
      </c>
      <c r="BK22" s="316" t="n">
        <f aca="false">IF('Chronos (M1..M20)'!$J928&lt;&gt;"",'Chronos (M1..M20)'!$J928,0)</f>
        <v>0</v>
      </c>
      <c r="BL22" s="317" t="n">
        <f aca="false">IF($B22&lt;&gt;"",IF(BJ22&lt;&gt;" ",(INDEX(BI$9:BJ$12,MATCH(BI22,BI$9:BI$12),2)/BJ22)*1000,0),"")</f>
        <v>0</v>
      </c>
      <c r="BM22" s="318" t="str">
        <f aca="false">IF(BJ$9&lt;&gt;"",IF($B22&lt;&gt;"",BL22-BK22,""),"")</f>
        <v/>
      </c>
      <c r="BN22" s="313" t="str">
        <f aca="false">IF($B22&lt;&gt;"",$B22,"")</f>
        <v>Thomas FAURE</v>
      </c>
      <c r="BO22" s="314" t="n">
        <f aca="false">IF($B22&lt;&gt;"",'Chronos (M1..M20)'!$H1029,"")</f>
        <v>1</v>
      </c>
      <c r="BP22" s="315" t="str">
        <f aca="false">IF('Chronos (M1..M20)'!$I1029&lt;&gt;"",'Chronos (M1..M20)'!$I1029," ")</f>
        <v> </v>
      </c>
      <c r="BQ22" s="316" t="n">
        <f aca="false">IF('Chronos (M1..M20)'!$J1029&lt;&gt;"",'Chronos (M1..M20)'!$J1029,0)</f>
        <v>0</v>
      </c>
      <c r="BR22" s="317" t="n">
        <f aca="false">IF($B22&lt;&gt;"",IF(BP22&lt;&gt;" ",(INDEX(BO$9:BP$12,MATCH(BO22,BO$9:BO$12),2)/BP22)*1000,0),"")</f>
        <v>0</v>
      </c>
      <c r="BS22" s="318" t="str">
        <f aca="false">IF(BP$9&lt;&gt;"",IF($B22&lt;&gt;"",BR22-BQ22,""),"")</f>
        <v/>
      </c>
      <c r="BT22" s="314" t="n">
        <f aca="false">IF($B22&lt;&gt;"",'Chronos (M1..M20)'!$H1130,"")</f>
        <v>1</v>
      </c>
      <c r="BU22" s="315" t="str">
        <f aca="false">IF('Chronos (M1..M20)'!$I1130&lt;&gt;"",'Chronos (M1..M20)'!$I1130," ")</f>
        <v> </v>
      </c>
      <c r="BV22" s="316" t="n">
        <f aca="false">IF('Chronos (M1..M20)'!$J1130&lt;&gt;"",'Chronos (M1..M20)'!$J1130,0)</f>
        <v>0</v>
      </c>
      <c r="BW22" s="317" t="n">
        <f aca="false">IF($B22&lt;&gt;"",IF(BU22&lt;&gt;" ",(INDEX(BT$9:BU$12,MATCH(BT22,BT$9:BT$12),2)/BU22)*1000,0),"")</f>
        <v>0</v>
      </c>
      <c r="BX22" s="318" t="str">
        <f aca="false">IF(BU$9&lt;&gt;"",IF($B22&lt;&gt;"",BW22-BV22,""),"")</f>
        <v/>
      </c>
      <c r="BY22" s="313" t="str">
        <f aca="false">IF($B22&lt;&gt;"",$B22,"")</f>
        <v>Thomas FAURE</v>
      </c>
      <c r="BZ22" s="314" t="n">
        <f aca="false">IF($B22&lt;&gt;"",'Chronos (M1..M20)'!$H1231,"")</f>
        <v>1</v>
      </c>
      <c r="CA22" s="315" t="str">
        <f aca="false">IF('Chronos (M1..M20)'!$I1231&lt;&gt;"",'Chronos (M1..M20)'!$I1231," ")</f>
        <v> </v>
      </c>
      <c r="CB22" s="316" t="n">
        <f aca="false">IF('Chronos (M1..M20)'!$J1231&lt;&gt;"",'Chronos (M1..M20)'!$J1231,0)</f>
        <v>0</v>
      </c>
      <c r="CC22" s="317" t="n">
        <f aca="false">IF($B22&lt;&gt;"",IF(CA22&lt;&gt;" ",(INDEX(BZ$9:CA$12,MATCH(BZ22,BZ$9:BZ$12),2)/CA22)*1000,0),"")</f>
        <v>0</v>
      </c>
      <c r="CD22" s="318" t="str">
        <f aca="false">IF(CA$9&lt;&gt;"",IF($B22&lt;&gt;"",CC22-CB22,""),"")</f>
        <v/>
      </c>
      <c r="CE22" s="314" t="n">
        <f aca="false">IF($B22&lt;&gt;"",'Chronos (M1..M20)'!$H1332,"")</f>
        <v>1</v>
      </c>
      <c r="CF22" s="315" t="str">
        <f aca="false">IF('Chronos (M1..M20)'!$I1332&lt;&gt;"",'Chronos (M1..M20)'!$I1332," ")</f>
        <v> </v>
      </c>
      <c r="CG22" s="316" t="n">
        <f aca="false">IF('Chronos (M1..M20)'!$J1332&lt;&gt;"",'Chronos (M1..M20)'!$J1332,0)</f>
        <v>0</v>
      </c>
      <c r="CH22" s="317" t="n">
        <f aca="false">IF($B22&lt;&gt;"",IF(CF22&lt;&gt;" ",(INDEX(CE$9:CF$12,MATCH(CE22,CE$9:CE$12),2)/CF22)*1000,0),"")</f>
        <v>0</v>
      </c>
      <c r="CI22" s="318" t="str">
        <f aca="false">IF(CF$9&lt;&gt;"",IF($B22&lt;&gt;"",CH22-CG22,""),"")</f>
        <v/>
      </c>
      <c r="CJ22" s="313" t="str">
        <f aca="false">IF($B22&lt;&gt;"",$B22,"")</f>
        <v>Thomas FAURE</v>
      </c>
      <c r="CK22" s="314" t="n">
        <f aca="false">IF($B22&lt;&gt;"",'Chronos (M1..M20)'!$H1433,"")</f>
        <v>1</v>
      </c>
      <c r="CL22" s="315" t="str">
        <f aca="false">IF('Chronos (M1..M20)'!$I1433&lt;&gt;"",'Chronos (M1..M20)'!$I1433," ")</f>
        <v> </v>
      </c>
      <c r="CM22" s="316" t="n">
        <f aca="false">IF('Chronos (M1..M20)'!$J1433&lt;&gt;"",'Chronos (M1..M20)'!$J1433,0)</f>
        <v>0</v>
      </c>
      <c r="CN22" s="317" t="n">
        <f aca="false">IF($B22&lt;&gt;"",IF(CL22&lt;&gt;" ",(INDEX(CK$9:CL$12,MATCH(CK22,CK$9:CK$12),2)/CL22)*1000,0),"")</f>
        <v>0</v>
      </c>
      <c r="CO22" s="318" t="str">
        <f aca="false">IF(CL$9&lt;&gt;"",IF($B22&lt;&gt;"",CN22-CM22,""),"")</f>
        <v/>
      </c>
      <c r="CP22" s="314" t="n">
        <f aca="false">IF($B22&lt;&gt;"",'Chronos (M1..M20)'!$H1534,"")</f>
        <v>1</v>
      </c>
      <c r="CQ22" s="315" t="str">
        <f aca="false">IF('Chronos (M1..M20)'!$I1534&lt;&gt;"",'Chronos (M1..M20)'!$I1534," ")</f>
        <v> </v>
      </c>
      <c r="CR22" s="316" t="n">
        <f aca="false">IF('Chronos (M1..M20)'!$J1534&lt;&gt;"",'Chronos (M1..M20)'!$J1534,0)</f>
        <v>0</v>
      </c>
      <c r="CS22" s="317" t="n">
        <f aca="false">IF($B22&lt;&gt;"",IF(CQ22&lt;&gt;" ",(INDEX(CP$9:CQ$12,MATCH(CP22,CP$9:CP$12),2)/CQ22)*1000,0),"")</f>
        <v>0</v>
      </c>
      <c r="CT22" s="318" t="str">
        <f aca="false">IF(CQ$9&lt;&gt;"",IF($B22&lt;&gt;"",CS22-CR22,""),"")</f>
        <v/>
      </c>
      <c r="CU22" s="313" t="str">
        <f aca="false">IF($B22&lt;&gt;"",$B22,"")</f>
        <v>Thomas FAURE</v>
      </c>
      <c r="CV22" s="314" t="n">
        <f aca="false">IF($B22&lt;&gt;"",'Chronos (M1..M20)'!$H1635,"")</f>
        <v>1</v>
      </c>
      <c r="CW22" s="315" t="str">
        <f aca="false">IF('Chronos (M1..M20)'!$I1635&lt;&gt;"",'Chronos (M1..M20)'!$I1635," ")</f>
        <v> </v>
      </c>
      <c r="CX22" s="316" t="n">
        <f aca="false">IF('Chronos (M1..M20)'!$J1635&lt;&gt;"",'Chronos (M1..M20)'!$J1635,0)</f>
        <v>0</v>
      </c>
      <c r="CY22" s="317" t="n">
        <f aca="false">IF($B22&lt;&gt;"",IF(CW22&lt;&gt;" ",(INDEX(CV$9:CW$12,MATCH(CV22,CV$9:CV$12),2)/CW22)*1000,0),"")</f>
        <v>0</v>
      </c>
      <c r="CZ22" s="318" t="str">
        <f aca="false">IF(CW$9&lt;&gt;"",IF($B22&lt;&gt;"",CY22-CX22,""),"")</f>
        <v/>
      </c>
      <c r="DA22" s="314" t="n">
        <f aca="false">IF($B22&lt;&gt;"",'Chronos (M1..M20)'!$H1736,"")</f>
        <v>1</v>
      </c>
      <c r="DB22" s="315" t="str">
        <f aca="false">IF('Chronos (M1..M20)'!$I1736&lt;&gt;"",'Chronos (M1..M20)'!$I1736," ")</f>
        <v> </v>
      </c>
      <c r="DC22" s="316" t="n">
        <f aca="false">IF('Chronos (M1..M20)'!$J1736&lt;&gt;"",'Chronos (M1..M20)'!$J1736,0)</f>
        <v>0</v>
      </c>
      <c r="DD22" s="317" t="n">
        <f aca="false">IF($B22&lt;&gt;"",IF(DB22&lt;&gt;" ",(INDEX(DA$9:DB$12,MATCH(DA22,DA$9:DA$12),2)/DB22)*1000,0),"")</f>
        <v>0</v>
      </c>
      <c r="DE22" s="318" t="str">
        <f aca="false">IF(DB$9&lt;&gt;"",IF($B22&lt;&gt;"",DD22-DC22,""),"")</f>
        <v/>
      </c>
      <c r="DF22" s="313" t="str">
        <f aca="false">IF($B22&lt;&gt;"",$B22,"")</f>
        <v>Thomas FAURE</v>
      </c>
      <c r="DG22" s="314" t="n">
        <f aca="false">IF($B22&lt;&gt;"",'Chronos (M1..M20)'!$H1837,"")</f>
        <v>1</v>
      </c>
      <c r="DH22" s="315" t="str">
        <f aca="false">IF('Chronos (M1..M20)'!$I1837&lt;&gt;"",'Chronos (M1..M20)'!$I1837," ")</f>
        <v> </v>
      </c>
      <c r="DI22" s="316" t="n">
        <f aca="false">IF('Chronos (M1..M20)'!$J1837&lt;&gt;"",'Chronos (M1..M20)'!$J1837,0)</f>
        <v>0</v>
      </c>
      <c r="DJ22" s="317" t="n">
        <f aca="false">IF($B22&lt;&gt;"",IF(DH22&lt;&gt;" ",(INDEX(DG$9:DH$12,MATCH(DG22,DG$9:DG$12),2)/DH22)*1000,0),"")</f>
        <v>0</v>
      </c>
      <c r="DK22" s="318" t="str">
        <f aca="false">IF(DH$9&lt;&gt;"",IF($B22&lt;&gt;"",DJ22-DI22,""),"")</f>
        <v/>
      </c>
      <c r="DL22" s="314" t="n">
        <f aca="false">IF($B22&lt;&gt;"",'Chronos (M1..M20)'!$H1938,"")</f>
        <v>1</v>
      </c>
      <c r="DM22" s="315" t="str">
        <f aca="false">IF('Chronos (M1..M20)'!$I1938&lt;&gt;"",'Chronos (M1..M20)'!$I1938," ")</f>
        <v> </v>
      </c>
      <c r="DN22" s="316" t="n">
        <f aca="false">IF('Chronos (M1..M20)'!$J1938&lt;&gt;"",'Chronos (M1..M20)'!$J1938,0)</f>
        <v>0</v>
      </c>
      <c r="DO22" s="317" t="n">
        <f aca="false">IF($B22&lt;&gt;"",IF(DM22&lt;&gt;" ",(INDEX(DL$9:DM$12,MATCH(DL22,DL$9:DL$12),2)/DM22)*1000,0),"")</f>
        <v>0</v>
      </c>
      <c r="DP22" s="318" t="str">
        <f aca="false">IF(DM$9&lt;&gt;"",IF($B22&lt;&gt;"",DO22-DN22,""),"")</f>
        <v/>
      </c>
      <c r="DQ22" s="0"/>
      <c r="DR22" s="319" t="n">
        <f aca="false">SUM(O22,T22,Z22)</f>
        <v>2675.50341912967</v>
      </c>
      <c r="DS22" s="319" t="n">
        <f aca="false">SUM(DR22,AE22,AK22,AP22,AV22,BA22,BG22,BL22,BR22,BW22,CC22,CH22,CN22,CS22,CY22,DD22,DJ22,DO22)</f>
        <v>5664.09049107111</v>
      </c>
      <c r="DT22" s="319" t="n">
        <f aca="false">SUM(N22,S22,Y22,AD22,AJ22,AO22,AU22,AZ22,BF22,BK22,BQ22,BV22,CB22,CG22,CM22,CR22,CX22,DC22,DI22,DN22)</f>
        <v>0</v>
      </c>
      <c r="DU22" s="319" t="n">
        <f aca="false">SMALL($DZ22:$ES22,1)</f>
        <v>656.689267405325</v>
      </c>
      <c r="DV22" s="319" t="n">
        <f aca="false">SMALL($DZ22:$ES22,2)</f>
        <v>665.280289330922</v>
      </c>
      <c r="DW22" s="319" t="n">
        <f aca="false">SMALL($DZ22:$ES22,3)</f>
        <v>701.420852511507</v>
      </c>
      <c r="DX22" s="319" t="n">
        <f aca="false">SMALL($DZ22:$ES22,3)</f>
        <v>701.420852511507</v>
      </c>
      <c r="DY22" s="0"/>
      <c r="DZ22" s="321" t="n">
        <f aca="false">IF($EC$1&lt;&gt;"",O22," ")</f>
        <v>874.846625766871</v>
      </c>
      <c r="EA22" s="321" t="n">
        <f aca="false">IF($EC$2&lt;&gt;"",T22," ")</f>
        <v>836.828440183743</v>
      </c>
      <c r="EB22" s="321" t="n">
        <f aca="false">IF($EC$3&lt;&gt;"",Z22," ")</f>
        <v>963.828353179061</v>
      </c>
      <c r="EC22" s="321" t="n">
        <f aca="false">IF($EC$4&lt;&gt;"",AE22," ")</f>
        <v>665.280289330922</v>
      </c>
      <c r="ED22" s="321" t="n">
        <f aca="false">IF($EC$5&lt;&gt;"",AK22," ")</f>
        <v>701.420852511507</v>
      </c>
      <c r="EE22" s="321" t="n">
        <f aca="false">IF($EC$6&lt;&gt;"",AP22," ")</f>
        <v>656.689267405325</v>
      </c>
      <c r="EF22" s="321" t="n">
        <f aca="false">IF($EC$7&lt;&gt;"",AV22," ")</f>
        <v>965.196662693683</v>
      </c>
      <c r="EG22" s="321" t="str">
        <f aca="false">IF($EC$8&lt;&gt;"",BA22," ")</f>
        <v> </v>
      </c>
      <c r="EH22" s="321" t="str">
        <f aca="false">IF($EC$9&lt;&gt;"",BG22," ")</f>
        <v> </v>
      </c>
      <c r="EI22" s="321" t="str">
        <f aca="false">IF($EC$10&lt;&gt;"",BL22," ")</f>
        <v> </v>
      </c>
      <c r="EJ22" s="321" t="str">
        <f aca="false">IF($EE$1&lt;&gt;"",BR22," ")</f>
        <v> </v>
      </c>
      <c r="EK22" s="321" t="str">
        <f aca="false">IF($EE$2&lt;&gt;"",BW22," ")</f>
        <v> </v>
      </c>
      <c r="EL22" s="321" t="str">
        <f aca="false">IF($EE$3&lt;&gt;"",CC22," ")</f>
        <v> </v>
      </c>
      <c r="EM22" s="321" t="str">
        <f aca="false">IF($EE$4&lt;&gt;"",CH22," ")</f>
        <v> </v>
      </c>
      <c r="EN22" s="321" t="str">
        <f aca="false">IF($EE$5&lt;&gt;"",CN22," ")</f>
        <v> </v>
      </c>
      <c r="EO22" s="321" t="str">
        <f aca="false">IF($EE$6&lt;&gt;"",CS22," ")</f>
        <v> </v>
      </c>
      <c r="EP22" s="321" t="str">
        <f aca="false">IF($EE$7&lt;&gt;"",CY22," ")</f>
        <v> </v>
      </c>
      <c r="EQ22" s="321" t="str">
        <f aca="false">IF($EE$8&lt;&gt;"",DD22," ")</f>
        <v> </v>
      </c>
      <c r="ER22" s="321" t="str">
        <f aca="false">IF($EE$9&lt;&gt;"",DJ22," ")</f>
        <v> </v>
      </c>
      <c r="ES22" s="321" t="str">
        <f aca="false">IF($EE$10&lt;&gt;"",DO22," ")</f>
        <v> </v>
      </c>
      <c r="ET22" s="322" t="n">
        <f aca="false">SMALL(DZ22:EC22,1)</f>
        <v>665.280289330922</v>
      </c>
      <c r="EU22" s="323" t="n">
        <f aca="false">SMALL(DZ22:ED22,1)</f>
        <v>665.280289330922</v>
      </c>
      <c r="EV22" s="323" t="n">
        <f aca="false">SMALL(DZ22:EE22,1)</f>
        <v>656.689267405325</v>
      </c>
      <c r="EW22" s="323" t="n">
        <f aca="false">SMALL(DZ22:EF22,1)</f>
        <v>656.689267405325</v>
      </c>
      <c r="EX22" s="323" t="n">
        <f aca="false">SMALL(DZ22:EG22,1)</f>
        <v>656.689267405325</v>
      </c>
      <c r="EY22" s="323" t="n">
        <f aca="false">SMALL(DZ22:EH22,1)</f>
        <v>656.689267405325</v>
      </c>
      <c r="EZ22" s="323" t="n">
        <f aca="false">SMALL(DZ22:EI22,1)</f>
        <v>656.689267405325</v>
      </c>
      <c r="FA22" s="323" t="n">
        <f aca="false">SMALL(DZ22:EJ22,1)</f>
        <v>656.689267405325</v>
      </c>
      <c r="FB22" s="323" t="n">
        <f aca="false">SMALL(DZ22:EK22,1)</f>
        <v>656.689267405325</v>
      </c>
      <c r="FC22" s="323" t="n">
        <f aca="false">SMALL(DZ22:EL22,1)</f>
        <v>656.689267405325</v>
      </c>
      <c r="FD22" s="323" t="n">
        <f aca="false">SMALL(DZ22:EM22,1)</f>
        <v>656.689267405325</v>
      </c>
      <c r="FE22" s="323" t="n">
        <f aca="false">SMALL(DZ22:EN22,1)</f>
        <v>656.689267405325</v>
      </c>
      <c r="FF22" s="323" t="n">
        <f aca="false">SMALL(DZ22:EO22,1)</f>
        <v>656.689267405325</v>
      </c>
      <c r="FG22" s="323" t="n">
        <f aca="false">SMALL(DZ22:EP22,1)</f>
        <v>656.689267405325</v>
      </c>
      <c r="FH22" s="323" t="n">
        <f aca="false">SMALL(DZ22:EQ22,1)</f>
        <v>656.689267405325</v>
      </c>
      <c r="FI22" s="323" t="n">
        <f aca="false">SMALL(DZ22:ER22,1)</f>
        <v>656.689267405325</v>
      </c>
      <c r="FJ22" s="324" t="n">
        <f aca="false">SMALL(DZ22:ES22,1)</f>
        <v>656.689267405325</v>
      </c>
      <c r="FK22" s="322" t="n">
        <f aca="false">SMALL(DZ22:EN22,2)</f>
        <v>665.280289330922</v>
      </c>
      <c r="FL22" s="323" t="n">
        <f aca="false">SMALL(DZ22:EO22,2)</f>
        <v>665.280289330922</v>
      </c>
      <c r="FM22" s="323" t="n">
        <f aca="false">SMALL(DZ22:EP22,2)</f>
        <v>665.280289330922</v>
      </c>
      <c r="FN22" s="323" t="n">
        <f aca="false">SMALL(DZ22:EQ22,2)</f>
        <v>665.280289330922</v>
      </c>
      <c r="FO22" s="323" t="n">
        <f aca="false">SMALL(DZ22:ER22,2)</f>
        <v>665.280289330922</v>
      </c>
      <c r="FP22" s="324" t="n">
        <f aca="false">SMALL(DZ22:ES22,2)</f>
        <v>665.280289330922</v>
      </c>
      <c r="FQ22" s="0"/>
      <c r="FR22" s="328" t="n">
        <f aca="false">IF($B22&lt;&gt;"",IF($EB$1&gt;=FR$13,$P22,""),"")</f>
        <v>874.846625766871</v>
      </c>
      <c r="FS22" s="329" t="n">
        <f aca="false">IF($B22&lt;&gt;"",IF($EB$1&gt;=FS$13,$P22+$U22,""),"")</f>
        <v>1711.67506595061</v>
      </c>
      <c r="FT22" s="329" t="n">
        <f aca="false">IF($B22&lt;&gt;"",IF($EB$1&gt;=FT$13,$P22+$U22+$AA22,""),"")</f>
        <v>2675.50341912967</v>
      </c>
      <c r="FU22" s="329" t="n">
        <f aca="false">IF($B22&lt;&gt;"",IF($EB$1&gt;=FU$13,$P22+$U22+$AA22+$AF22-ET22,""),"")</f>
        <v>2675.50341912967</v>
      </c>
      <c r="FV22" s="329" t="n">
        <f aca="false">IF($B22&lt;&gt;"",IF($EB$1&gt;=FV$13,$P22+$U22+$AA22+$AF22+$AL22-EU22,""),"")</f>
        <v>3376.92427164118</v>
      </c>
      <c r="FW22" s="329" t="n">
        <f aca="false">IF($B22&lt;&gt;"",IF($EB$1&gt;=FW$13,$P22+$U22+$AA22+$AF22+$AL22+$AQ22-EV22,""),"")</f>
        <v>4042.2045609721</v>
      </c>
      <c r="FX22" s="329" t="n">
        <f aca="false">IF($B22&lt;&gt;"",IF($EB$1&gt;=FX$13,$P22+$U22+$AA22+$AF22+$AL22+$AQ22+$AW22-EW22,""),"")</f>
        <v>5007.40122366579</v>
      </c>
      <c r="FY22" s="329" t="str">
        <f aca="false">IF($B22&lt;&gt;"",IF($EB$1&gt;=FY$13,$P22+$U22+$AA22+$AF22+$AL22+$AQ22+$AW22+$BB22-EX22,""),"")</f>
        <v/>
      </c>
      <c r="FZ22" s="329" t="str">
        <f aca="false">IF($B22&lt;&gt;"",IF($EB$1&gt;=FZ$13,$P22+$U22+$AA22+$AF22+$AL22+$AQ22+$AW22+$BB22+$BH22-EY22,""),"")</f>
        <v/>
      </c>
      <c r="GA22" s="329" t="str">
        <f aca="false">IF($B22&lt;&gt;"",IF($EB$1&gt;=GA$13,$P22+$U22+$AA22+$AF22+$AL22+$AQ22+$AW22+$BB22+$BH22+$BM22-EZ22,""),"")</f>
        <v/>
      </c>
      <c r="GB22" s="329" t="str">
        <f aca="false">IF($B22&lt;&gt;"",IF($EB$1&gt;=GB$13,$P22+$U22+$AA22+$AF22+$AL22+$AQ22+$AW22+$BB22+$BH22+$BM22+$BS22-FA22,""),"")</f>
        <v/>
      </c>
      <c r="GC22" s="329" t="str">
        <f aca="false">IF($B22&lt;&gt;"",IF($EB$1&gt;=GC$13,$P22+$U22+$AA22+$AF22+$AL22+$AQ22+$AW22+$BB22+$BH22+$BM22+$BS22+$BX22-FB22,""),"")</f>
        <v/>
      </c>
      <c r="GD22" s="329" t="str">
        <f aca="false">IF($B22&lt;&gt;"",IF($EB$1&gt;=GD$13,$P22+$U22+$AA22+$AF22+$AL22+$AQ22+$AW22+$BB22+$BH22+$BM22+$BS22+$BX22+$CD22-FC22,""),"")</f>
        <v/>
      </c>
      <c r="GE22" s="329" t="str">
        <f aca="false">IF($B22&lt;&gt;"",IF($EB$1&gt;=GE$13,$P22+$U22+$AA22+$AF22+$AL22+$AQ22+$AW22+$BB22+$BH22+$BM22+$BS22+$BX22+$CD22+$CI22-FD22,""),"")</f>
        <v/>
      </c>
      <c r="GF22" s="329" t="str">
        <f aca="false">IF($B22&lt;&gt;"",IF($EB$1&gt;=GF$13,$P22+$U22+$AA22+$AF22+$AL22+$AQ22+$AW22+$BB22+$BH22+$BM22+$BS22+$BX22+$CD22+$CI22+$CO22-FE22-FK22,""),"")</f>
        <v/>
      </c>
      <c r="GG22" s="329" t="str">
        <f aca="false">IF($B22&lt;&gt;"",IF($EB$1&gt;=GG$13,$P22+$U22+$AA22+$AF22+$AL22+$AQ22+$AW22+$BB22+$BH22+$BM22+$BS22+$BX22+$CD22+$CI22+$CO22+$CT22-FF22-FL22,""),"")</f>
        <v/>
      </c>
      <c r="GH22" s="329" t="str">
        <f aca="false">IF($B22&lt;&gt;"",IF($EB$1&gt;=GH$13,$P22+$U22+$AA22+$AF22+$AL22+$AQ22+$AW22+$BB22+$BH22+$BM22+$BS22+$BX22+$CD22+$CI22+$CO22+$CT22+$CZ22-FG22-FM22,""),"")</f>
        <v/>
      </c>
      <c r="GI22" s="329" t="str">
        <f aca="false">IF($B22&lt;&gt;"",IF($EB$1&gt;=GI$13,$P22+$U22+$AA22+$AF22+$AL22+$AQ22+$AW22+$BB22+$BH22+$BM22+$BS22+$BX22+$CD22+$CI22+$CO22+$CT22+$CZ22+$DE22-FH22-FN22,""),"")</f>
        <v/>
      </c>
      <c r="GJ22" s="329" t="str">
        <f aca="false">IF($B22&lt;&gt;"",IF($EB$1&gt;=GJ$13,$P22+$U22+$AA22+$AF22+$AL22+$AQ22+$AW22+$BB22+$BH22+$BM22+$BS22+$BX22+$CD22+$CI22+$CO22+$CT22+$CZ22+$DE22+$DK22-FI22-FO22,""),"")</f>
        <v/>
      </c>
      <c r="GK22" s="330" t="str">
        <f aca="false">IF($B22&lt;&gt;"",IF($EB$1&gt;=GK$13,$P22+$U22+$AA22+$AF22+$AL22+$AQ22+$AW22+$BB22+$BH22+$BM22+$BS22+$BX22+$CD22+$CI22+$CO22+$CT22+$CZ22+$DE22+$DK22+$DP22-FJ22-FP22,""),"")</f>
        <v/>
      </c>
      <c r="GL22" s="0"/>
      <c r="GM22" s="328" t="n">
        <f aca="false">IF($B22&lt;&gt;"",IF($EB$1&gt;=GM$13,RANK(FR22,FR$14:FR$113,0),""),"")</f>
        <v>7</v>
      </c>
      <c r="GN22" s="329" t="n">
        <f aca="false">IF($B22&lt;&gt;"",IF($EB$1&gt;=GN$13,RANK(FS22,FS$14:FS$113,0),""),"")</f>
        <v>9</v>
      </c>
      <c r="GO22" s="329" t="n">
        <f aca="false">IF($B22&lt;&gt;"",IF($EB$1&gt;=GO$13,RANK(FT22,FT$14:FT$113,0),""),"")</f>
        <v>3</v>
      </c>
      <c r="GP22" s="329" t="n">
        <f aca="false">IF($B22&lt;&gt;"",IF($EB$1&gt;=GP$13,RANK(FU22,FU$14:FU$113,0),""),"")</f>
        <v>3</v>
      </c>
      <c r="GQ22" s="329" t="n">
        <f aca="false">IF($B22&lt;&gt;"",IF($EB$1&gt;=GQ$13,RANK(FV22,FV$14:FV$113,0),""),"")</f>
        <v>9</v>
      </c>
      <c r="GR22" s="329" t="n">
        <f aca="false">IF($B22&lt;&gt;"",IF($EB$1&gt;=GR$13,RANK(FW22,FW$14:FW$113,0),""),"")</f>
        <v>14</v>
      </c>
      <c r="GS22" s="329" t="n">
        <f aca="false">IF($B22&lt;&gt;"",IF($EB$1&gt;=GS$13,RANK(FX22,FX$14:FX$113,0),""),"")</f>
        <v>11</v>
      </c>
      <c r="GT22" s="329" t="str">
        <f aca="false">IF($B22&lt;&gt;"",IF($EB$1&gt;=GT$13,RANK(FY22,FY$14:FY$113,0),""),"")</f>
        <v/>
      </c>
      <c r="GU22" s="329" t="str">
        <f aca="false">IF($B22&lt;&gt;"",IF($EB$1&gt;=GU$13,RANK(FZ22,FZ$14:FZ$113,0),""),"")</f>
        <v/>
      </c>
      <c r="GV22" s="329" t="str">
        <f aca="false">IF($B22&lt;&gt;"",IF($EB$1&gt;=GV$13,RANK(GA22,GA$14:GA$113,0),""),"")</f>
        <v/>
      </c>
      <c r="GW22" s="329" t="str">
        <f aca="false">IF($B22&lt;&gt;"",IF($EB$1&gt;=GW$13,RANK(GB22,GB$14:GB$113,0),""),"")</f>
        <v/>
      </c>
      <c r="GX22" s="329" t="str">
        <f aca="false">IF($B22&lt;&gt;"",IF($EB$1&gt;=GX$13,RANK(GC22,GC$14:GC$113,0),""),"")</f>
        <v/>
      </c>
      <c r="GY22" s="329" t="str">
        <f aca="false">IF($B22&lt;&gt;"",IF($EB$1&gt;=GY$13,RANK(GD22,GD$14:GD$113,0),""),"")</f>
        <v/>
      </c>
      <c r="GZ22" s="329" t="str">
        <f aca="false">IF($B22&lt;&gt;"",IF($EB$1&gt;=GZ$13,RANK(GE22,GE$14:GE$113,0),""),"")</f>
        <v/>
      </c>
      <c r="HA22" s="329" t="str">
        <f aca="false">IF($B22&lt;&gt;"",IF($EB$1&gt;=HA$13,RANK(GF22,GF$14:GF$113,0),""),"")</f>
        <v/>
      </c>
      <c r="HB22" s="329" t="str">
        <f aca="false">IF($B22&lt;&gt;"",IF($EB$1&gt;=HB$13,RANK(GG22,GG$14:GG$113,0),""),"")</f>
        <v/>
      </c>
      <c r="HC22" s="329" t="str">
        <f aca="false">IF($B22&lt;&gt;"",IF($EB$1&gt;=HC$13,RANK(GH22,GH$14:GH$113,0),""),"")</f>
        <v/>
      </c>
      <c r="HD22" s="329" t="str">
        <f aca="false">IF($B22&lt;&gt;"",IF($EB$1&gt;=HD$13,RANK(GI22,GI$14:GI$113,0),""),"")</f>
        <v/>
      </c>
      <c r="HE22" s="329" t="str">
        <f aca="false">IF($B22&lt;&gt;"",IF($EB$1&gt;=HE$13,RANK(GJ22,GJ$14:GJ$113,0),""),"")</f>
        <v/>
      </c>
      <c r="HF22" s="330" t="str">
        <f aca="false">IF($B22&lt;&gt;"",IF($EB$1&gt;=HF$13,RANK(GK22,GK$14:GK$113,0),""),"")</f>
        <v/>
      </c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3" hidden="false" customHeight="false" outlineLevel="0" collapsed="false">
      <c r="A23" s="308" t="n">
        <f aca="false">IF(B23&lt;&gt;"",RANK(I23,I$14:I$113,0),"")</f>
        <v>14</v>
      </c>
      <c r="B23" s="309" t="str">
        <f aca="false">IF('Chronos (M1..M20)'!B20&lt;&gt;"",'Chronos (M1..M20)'!B20,"")</f>
        <v>Philippe LANES</v>
      </c>
      <c r="C23" s="310" t="n">
        <f aca="false">IF(B23&lt;&gt;"",'Chronos (M1..M20)'!C20,"")</f>
        <v>10</v>
      </c>
      <c r="D23" s="215" t="n">
        <f aca="false">IF(B23&lt;&gt;"",Pilotes!P20,"")</f>
        <v>0</v>
      </c>
      <c r="E23" s="310"/>
      <c r="F23" s="310" t="n">
        <f aca="false">IF(B23&lt;&gt;"",Pilotes!F20,"")</f>
        <v>0</v>
      </c>
      <c r="G23" s="310" t="n">
        <f aca="false">IF(C23&lt;&gt;"",Pilotes!E20,"")</f>
        <v>0</v>
      </c>
      <c r="H23" s="310" t="str">
        <f aca="false">IF(D23&lt;&gt;"",'Chronos (M1..M20)'!D20,"")</f>
        <v>2.4GHz</v>
      </c>
      <c r="I23" s="311" t="n">
        <f aca="false">IF(B23&lt;&gt;"",IF($EB$1&lt;4,DR23-DT23,IF($EB$1&lt;15,DS23-DU23-DT23,DS23-DU23-DV23-DT23)),0)</f>
        <v>4993.23751708948</v>
      </c>
      <c r="J23" s="312" t="n">
        <f aca="false">IF(B23&lt;&gt;"",IF(I23,(I23/MAXA(I$14:I$113))*1000,0),"")</f>
        <v>902.463359194738</v>
      </c>
      <c r="K23" s="313" t="str">
        <f aca="false">IF($B23&lt;&gt;"",$B23,"")</f>
        <v>Philippe LANES</v>
      </c>
      <c r="L23" s="314" t="n">
        <f aca="false">IF($B23&lt;&gt;"",'Chronos (M1..M20)'!$H20,"")</f>
        <v>1</v>
      </c>
      <c r="M23" s="315" t="n">
        <f aca="false">IF('Chronos (M1..M20)'!$I20&lt;&gt;"",'Chronos (M1..M20)'!$I20," ")</f>
        <v>51.07</v>
      </c>
      <c r="N23" s="316" t="n">
        <f aca="false">IF('Chronos (M1..M20)'!$J20&lt;&gt;"",'Chronos (M1..M20)'!$J20,0)</f>
        <v>100</v>
      </c>
      <c r="O23" s="317" t="n">
        <f aca="false">IF($B23&lt;&gt;"",IF(M23&lt;&gt;" ",(INDEX(L$9:M$12,MATCH(L23,L$9:L$12),2)/M23)*1000,0),"")</f>
        <v>837.673781084786</v>
      </c>
      <c r="P23" s="318" t="n">
        <f aca="false">IF(M$9&lt;&gt;"",IF($B23&lt;&gt;"",O23-N23,""),"")</f>
        <v>737.673781084786</v>
      </c>
      <c r="Q23" s="314" t="n">
        <f aca="false">IF($B23&lt;&gt;"",'Chronos (M1..M20)'!$H121,"")</f>
        <v>1</v>
      </c>
      <c r="R23" s="315" t="n">
        <f aca="false">IF('Chronos (M1..M20)'!$I121&lt;&gt;"",'Chronos (M1..M20)'!$I121," ")</f>
        <v>47.83</v>
      </c>
      <c r="S23" s="316" t="n">
        <f aca="false">IF('Chronos (M1..M20)'!$J121&lt;&gt;"",'Chronos (M1..M20)'!$J121,0)</f>
        <v>0</v>
      </c>
      <c r="T23" s="317" t="n">
        <f aca="false">IF($B23&lt;&gt;"",IF(R23&lt;&gt;" ",(INDEX(Q$9:R$12,MATCH(Q23,Q$9:Q$12),2)/R23)*1000,0),"")</f>
        <v>876.019234789881</v>
      </c>
      <c r="U23" s="318" t="n">
        <f aca="false">IF(R$9&lt;&gt;"",IF($B23&lt;&gt;"",T23-S23,""),"")</f>
        <v>876.019234789881</v>
      </c>
      <c r="V23" s="313" t="str">
        <f aca="false">IF($B23&lt;&gt;"",$B23,"")</f>
        <v>Philippe LANES</v>
      </c>
      <c r="W23" s="314" t="n">
        <f aca="false">IF($B23&lt;&gt;"",'Chronos (M1..M20)'!$H222,"")</f>
        <v>1</v>
      </c>
      <c r="X23" s="315" t="n">
        <f aca="false">IF('Chronos (M1..M20)'!$I222&lt;&gt;"",'Chronos (M1..M20)'!$I222," ")</f>
        <v>50.92</v>
      </c>
      <c r="Y23" s="316" t="n">
        <f aca="false">IF('Chronos (M1..M20)'!$J222&lt;&gt;"",'Chronos (M1..M20)'!$J222,0)</f>
        <v>0</v>
      </c>
      <c r="Z23" s="317" t="n">
        <f aca="false">IF($B23&lt;&gt;"",IF(X23&lt;&gt;" ",(INDEX(W$9:X$12,MATCH(W23,W$9:W$12),2)/X23)*1000,0),"")</f>
        <v>842.498036135114</v>
      </c>
      <c r="AA23" s="318" t="n">
        <f aca="false">IF(X$9&lt;&gt;"",IF($B23&lt;&gt;"",Z23-Y23,""),"")</f>
        <v>842.498036135114</v>
      </c>
      <c r="AB23" s="314" t="n">
        <f aca="false">IF($B23&lt;&gt;"",'Chronos (M1..M20)'!$H323,"")</f>
        <v>1</v>
      </c>
      <c r="AC23" s="315" t="n">
        <f aca="false">IF('Chronos (M1..M20)'!$I323&lt;&gt;"",'Chronos (M1..M20)'!$I323," ")</f>
        <v>51.86</v>
      </c>
      <c r="AD23" s="316" t="n">
        <f aca="false">IF('Chronos (M1..M20)'!$J323&lt;&gt;"",'Chronos (M1..M20)'!$J323,0)</f>
        <v>0</v>
      </c>
      <c r="AE23" s="317" t="n">
        <f aca="false">IF($B23&lt;&gt;"",IF(AC23&lt;&gt;" ",(INDEX(AB$9:AC$12,MATCH(AB23,AB$9:AB$12),2)/AC23)*1000,0),"")</f>
        <v>709.409949865021</v>
      </c>
      <c r="AF23" s="318" t="n">
        <f aca="false">IF(AC$9&lt;&gt;"",IF($B23&lt;&gt;"",AE23-AD23,""),"")</f>
        <v>709.409949865021</v>
      </c>
      <c r="AG23" s="313" t="str">
        <f aca="false">IF($B23&lt;&gt;"",$B23,"")</f>
        <v>Philippe LANES</v>
      </c>
      <c r="AH23" s="314" t="n">
        <f aca="false">IF($B23&lt;&gt;"",'Chronos (M1..M20)'!$H424,"")</f>
        <v>1</v>
      </c>
      <c r="AI23" s="315" t="n">
        <f aca="false">IF('Chronos (M1..M20)'!$I424&lt;&gt;"",'Chronos (M1..M20)'!$I424," ")</f>
        <v>65.88</v>
      </c>
      <c r="AJ23" s="316" t="n">
        <f aca="false">IF('Chronos (M1..M20)'!$J424&lt;&gt;"",'Chronos (M1..M20)'!$J424,0)</f>
        <v>0</v>
      </c>
      <c r="AK23" s="317" t="n">
        <f aca="false">IF($B23&lt;&gt;"",IF(AI23&lt;&gt;" ",(INDEX(AH$9:AI$12,MATCH(AH23,AH$9:AH$12),2)/AI23)*1000,0),"")</f>
        <v>532.027929568913</v>
      </c>
      <c r="AL23" s="318" t="n">
        <f aca="false">IF(AI$9&lt;&gt;"",IF($B23&lt;&gt;"",AK23-AJ23,""),"")</f>
        <v>532.027929568913</v>
      </c>
      <c r="AM23" s="314" t="n">
        <f aca="false">IF($B23&lt;&gt;"",'Chronos (M1..M20)'!$H525,"")</f>
        <v>1</v>
      </c>
      <c r="AN23" s="315" t="n">
        <f aca="false">IF('Chronos (M1..M20)'!$I525&lt;&gt;"",'Chronos (M1..M20)'!$I525," ")</f>
        <v>47.98</v>
      </c>
      <c r="AO23" s="316" t="n">
        <f aca="false">IF('Chronos (M1..M20)'!$J525&lt;&gt;"",'Chronos (M1..M20)'!$J525,0)</f>
        <v>0</v>
      </c>
      <c r="AP23" s="317" t="n">
        <f aca="false">IF($B23&lt;&gt;"",IF(AN23&lt;&gt;" ",(INDEX(AM$9:AN$12,MATCH(AM23,AM$9:AM$12),2)/AN23)*1000,0),"")</f>
        <v>827.636515214673</v>
      </c>
      <c r="AQ23" s="318" t="n">
        <f aca="false">IF(AN$9&lt;&gt;"",IF($B23&lt;&gt;"",AP23-AO23,""),"")</f>
        <v>827.636515214673</v>
      </c>
      <c r="AR23" s="313" t="str">
        <f aca="false">IF($B23&lt;&gt;"",$B23,"")</f>
        <v>Philippe LANES</v>
      </c>
      <c r="AS23" s="314" t="n">
        <f aca="false">IF($B23&lt;&gt;"",'Chronos (M1..M20)'!$H626,"")</f>
        <v>1</v>
      </c>
      <c r="AT23" s="315" t="n">
        <f aca="false">IF('Chronos (M1..M20)'!$I626&lt;&gt;"",'Chronos (M1..M20)'!$I626," ")</f>
        <v>40.49</v>
      </c>
      <c r="AU23" s="316" t="n">
        <f aca="false">IF('Chronos (M1..M20)'!$J626&lt;&gt;"",'Chronos (M1..M20)'!$J626,0)</f>
        <v>0</v>
      </c>
      <c r="AV23" s="317" t="n">
        <f aca="false">IF($B23&lt;&gt;"",IF(AT23&lt;&gt;" ",(INDEX(AS$9:AT$12,MATCH(AS23,AS$9:AS$12),2)/AT23)*1000,0),"")</f>
        <v>1000</v>
      </c>
      <c r="AW23" s="318" t="n">
        <f aca="false">IF(AT$9&lt;&gt;"",IF($B23&lt;&gt;"",AV23-AU23,""),"")</f>
        <v>1000</v>
      </c>
      <c r="AX23" s="314" t="n">
        <f aca="false">IF($B23&lt;&gt;"",'Chronos (M1..M20)'!$H727,"")</f>
        <v>1</v>
      </c>
      <c r="AY23" s="315" t="str">
        <f aca="false">IF('Chronos (M1..M20)'!$I727&lt;&gt;"",'Chronos (M1..M20)'!$I727," ")</f>
        <v> </v>
      </c>
      <c r="AZ23" s="316" t="n">
        <f aca="false">IF('Chronos (M1..M20)'!$J727&lt;&gt;"",'Chronos (M1..M20)'!$J727,0)</f>
        <v>0</v>
      </c>
      <c r="BA23" s="317" t="n">
        <f aca="false">IF($B23&lt;&gt;"",IF(AY23&lt;&gt;" ",(INDEX(AX$9:AY$12,MATCH(AX23,AX$9:AX$12),2)/AY23)*1000,0),"")</f>
        <v>0</v>
      </c>
      <c r="BB23" s="318" t="str">
        <f aca="false">IF(AY$9&lt;&gt;"",IF($B23&lt;&gt;"",BA23-AZ23,""),"")</f>
        <v/>
      </c>
      <c r="BC23" s="313" t="str">
        <f aca="false">IF($B23&lt;&gt;"",$B23,"")</f>
        <v>Philippe LANES</v>
      </c>
      <c r="BD23" s="314" t="n">
        <f aca="false">IF($B23&lt;&gt;"",'Chronos (M1..M20)'!$H828,"")</f>
        <v>1</v>
      </c>
      <c r="BE23" s="315" t="str">
        <f aca="false">IF('Chronos (M1..M20)'!$I828&lt;&gt;"",'Chronos (M1..M20)'!$I828," ")</f>
        <v> </v>
      </c>
      <c r="BF23" s="316" t="n">
        <f aca="false">IF('Chronos (M1..M20)'!$J828&lt;&gt;"",'Chronos (M1..M20)'!$J828,0)</f>
        <v>0</v>
      </c>
      <c r="BG23" s="317" t="n">
        <f aca="false">IF($B23&lt;&gt;"",IF(BE23&lt;&gt;" ",(INDEX(BD$9:BE$12,MATCH(BD23,BD$9:BD$12),2)/BE23)*1000,0),"")</f>
        <v>0</v>
      </c>
      <c r="BH23" s="318" t="str">
        <f aca="false">IF(BE$9&lt;&gt;"",IF($B23&lt;&gt;"",BG23-BF23,""),"")</f>
        <v/>
      </c>
      <c r="BI23" s="314" t="n">
        <f aca="false">IF($B23&lt;&gt;"",'Chronos (M1..M20)'!$H929,"")</f>
        <v>1</v>
      </c>
      <c r="BJ23" s="315" t="str">
        <f aca="false">IF('Chronos (M1..M20)'!$I929&lt;&gt;"",'Chronos (M1..M20)'!$I929," ")</f>
        <v> </v>
      </c>
      <c r="BK23" s="316" t="n">
        <f aca="false">IF('Chronos (M1..M20)'!$J929&lt;&gt;"",'Chronos (M1..M20)'!$J929,0)</f>
        <v>0</v>
      </c>
      <c r="BL23" s="317" t="n">
        <f aca="false">IF($B23&lt;&gt;"",IF(BJ23&lt;&gt;" ",(INDEX(BI$9:BJ$12,MATCH(BI23,BI$9:BI$12),2)/BJ23)*1000,0),"")</f>
        <v>0</v>
      </c>
      <c r="BM23" s="318" t="str">
        <f aca="false">IF(BJ$9&lt;&gt;"",IF($B23&lt;&gt;"",BL23-BK23,""),"")</f>
        <v/>
      </c>
      <c r="BN23" s="313" t="str">
        <f aca="false">IF($B23&lt;&gt;"",$B23,"")</f>
        <v>Philippe LANES</v>
      </c>
      <c r="BO23" s="314" t="n">
        <f aca="false">IF($B23&lt;&gt;"",'Chronos (M1..M20)'!$H1030,"")</f>
        <v>1</v>
      </c>
      <c r="BP23" s="315" t="str">
        <f aca="false">IF('Chronos (M1..M20)'!$I1030&lt;&gt;"",'Chronos (M1..M20)'!$I1030," ")</f>
        <v> </v>
      </c>
      <c r="BQ23" s="316" t="n">
        <f aca="false">IF('Chronos (M1..M20)'!$J1030&lt;&gt;"",'Chronos (M1..M20)'!$J1030,0)</f>
        <v>0</v>
      </c>
      <c r="BR23" s="317" t="n">
        <f aca="false">IF($B23&lt;&gt;"",IF(BP23&lt;&gt;" ",(INDEX(BO$9:BP$12,MATCH(BO23,BO$9:BO$12),2)/BP23)*1000,0),"")</f>
        <v>0</v>
      </c>
      <c r="BS23" s="318" t="str">
        <f aca="false">IF(BP$9&lt;&gt;"",IF($B23&lt;&gt;"",BR23-BQ23,""),"")</f>
        <v/>
      </c>
      <c r="BT23" s="314" t="n">
        <f aca="false">IF($B23&lt;&gt;"",'Chronos (M1..M20)'!$H1131,"")</f>
        <v>1</v>
      </c>
      <c r="BU23" s="315" t="str">
        <f aca="false">IF('Chronos (M1..M20)'!$I1131&lt;&gt;"",'Chronos (M1..M20)'!$I1131," ")</f>
        <v> </v>
      </c>
      <c r="BV23" s="316" t="n">
        <f aca="false">IF('Chronos (M1..M20)'!$J1131&lt;&gt;"",'Chronos (M1..M20)'!$J1131,0)</f>
        <v>0</v>
      </c>
      <c r="BW23" s="317" t="n">
        <f aca="false">IF($B23&lt;&gt;"",IF(BU23&lt;&gt;" ",(INDEX(BT$9:BU$12,MATCH(BT23,BT$9:BT$12),2)/BU23)*1000,0),"")</f>
        <v>0</v>
      </c>
      <c r="BX23" s="318" t="str">
        <f aca="false">IF(BU$9&lt;&gt;"",IF($B23&lt;&gt;"",BW23-BV23,""),"")</f>
        <v/>
      </c>
      <c r="BY23" s="313" t="str">
        <f aca="false">IF($B23&lt;&gt;"",$B23,"")</f>
        <v>Philippe LANES</v>
      </c>
      <c r="BZ23" s="314" t="n">
        <f aca="false">IF($B23&lt;&gt;"",'Chronos (M1..M20)'!$H1232,"")</f>
        <v>1</v>
      </c>
      <c r="CA23" s="315" t="str">
        <f aca="false">IF('Chronos (M1..M20)'!$I1232&lt;&gt;"",'Chronos (M1..M20)'!$I1232," ")</f>
        <v> </v>
      </c>
      <c r="CB23" s="316" t="n">
        <f aca="false">IF('Chronos (M1..M20)'!$J1232&lt;&gt;"",'Chronos (M1..M20)'!$J1232,0)</f>
        <v>0</v>
      </c>
      <c r="CC23" s="317" t="n">
        <f aca="false">IF($B23&lt;&gt;"",IF(CA23&lt;&gt;" ",(INDEX(BZ$9:CA$12,MATCH(BZ23,BZ$9:BZ$12),2)/CA23)*1000,0),"")</f>
        <v>0</v>
      </c>
      <c r="CD23" s="318" t="str">
        <f aca="false">IF(CA$9&lt;&gt;"",IF($B23&lt;&gt;"",CC23-CB23,""),"")</f>
        <v/>
      </c>
      <c r="CE23" s="314" t="n">
        <f aca="false">IF($B23&lt;&gt;"",'Chronos (M1..M20)'!$H1333,"")</f>
        <v>1</v>
      </c>
      <c r="CF23" s="315" t="str">
        <f aca="false">IF('Chronos (M1..M20)'!$I1333&lt;&gt;"",'Chronos (M1..M20)'!$I1333," ")</f>
        <v> </v>
      </c>
      <c r="CG23" s="316" t="n">
        <f aca="false">IF('Chronos (M1..M20)'!$J1333&lt;&gt;"",'Chronos (M1..M20)'!$J1333,0)</f>
        <v>0</v>
      </c>
      <c r="CH23" s="317" t="n">
        <f aca="false">IF($B23&lt;&gt;"",IF(CF23&lt;&gt;" ",(INDEX(CE$9:CF$12,MATCH(CE23,CE$9:CE$12),2)/CF23)*1000,0),"")</f>
        <v>0</v>
      </c>
      <c r="CI23" s="318" t="str">
        <f aca="false">IF(CF$9&lt;&gt;"",IF($B23&lt;&gt;"",CH23-CG23,""),"")</f>
        <v/>
      </c>
      <c r="CJ23" s="313" t="str">
        <f aca="false">IF($B23&lt;&gt;"",$B23,"")</f>
        <v>Philippe LANES</v>
      </c>
      <c r="CK23" s="314" t="n">
        <f aca="false">IF($B23&lt;&gt;"",'Chronos (M1..M20)'!$H1434,"")</f>
        <v>1</v>
      </c>
      <c r="CL23" s="315" t="str">
        <f aca="false">IF('Chronos (M1..M20)'!$I1434&lt;&gt;"",'Chronos (M1..M20)'!$I1434," ")</f>
        <v> </v>
      </c>
      <c r="CM23" s="316" t="n">
        <f aca="false">IF('Chronos (M1..M20)'!$J1434&lt;&gt;"",'Chronos (M1..M20)'!$J1434,0)</f>
        <v>0</v>
      </c>
      <c r="CN23" s="317" t="n">
        <f aca="false">IF($B23&lt;&gt;"",IF(CL23&lt;&gt;" ",(INDEX(CK$9:CL$12,MATCH(CK23,CK$9:CK$12),2)/CL23)*1000,0),"")</f>
        <v>0</v>
      </c>
      <c r="CO23" s="318" t="str">
        <f aca="false">IF(CL$9&lt;&gt;"",IF($B23&lt;&gt;"",CN23-CM23,""),"")</f>
        <v/>
      </c>
      <c r="CP23" s="314" t="n">
        <f aca="false">IF($B23&lt;&gt;"",'Chronos (M1..M20)'!$H1535,"")</f>
        <v>1</v>
      </c>
      <c r="CQ23" s="315" t="str">
        <f aca="false">IF('Chronos (M1..M20)'!$I1535&lt;&gt;"",'Chronos (M1..M20)'!$I1535," ")</f>
        <v> </v>
      </c>
      <c r="CR23" s="316" t="n">
        <f aca="false">IF('Chronos (M1..M20)'!$J1535&lt;&gt;"",'Chronos (M1..M20)'!$J1535,0)</f>
        <v>0</v>
      </c>
      <c r="CS23" s="317" t="n">
        <f aca="false">IF($B23&lt;&gt;"",IF(CQ23&lt;&gt;" ",(INDEX(CP$9:CQ$12,MATCH(CP23,CP$9:CP$12),2)/CQ23)*1000,0),"")</f>
        <v>0</v>
      </c>
      <c r="CT23" s="318" t="str">
        <f aca="false">IF(CQ$9&lt;&gt;"",IF($B23&lt;&gt;"",CS23-CR23,""),"")</f>
        <v/>
      </c>
      <c r="CU23" s="313" t="str">
        <f aca="false">IF($B23&lt;&gt;"",$B23,"")</f>
        <v>Philippe LANES</v>
      </c>
      <c r="CV23" s="314" t="n">
        <f aca="false">IF($B23&lt;&gt;"",'Chronos (M1..M20)'!$H1636,"")</f>
        <v>1</v>
      </c>
      <c r="CW23" s="315" t="str">
        <f aca="false">IF('Chronos (M1..M20)'!$I1636&lt;&gt;"",'Chronos (M1..M20)'!$I1636," ")</f>
        <v> </v>
      </c>
      <c r="CX23" s="316" t="n">
        <f aca="false">IF('Chronos (M1..M20)'!$J1636&lt;&gt;"",'Chronos (M1..M20)'!$J1636,0)</f>
        <v>0</v>
      </c>
      <c r="CY23" s="317" t="n">
        <f aca="false">IF($B23&lt;&gt;"",IF(CW23&lt;&gt;" ",(INDEX(CV$9:CW$12,MATCH(CV23,CV$9:CV$12),2)/CW23)*1000,0),"")</f>
        <v>0</v>
      </c>
      <c r="CZ23" s="318" t="str">
        <f aca="false">IF(CW$9&lt;&gt;"",IF($B23&lt;&gt;"",CY23-CX23,""),"")</f>
        <v/>
      </c>
      <c r="DA23" s="314" t="n">
        <f aca="false">IF($B23&lt;&gt;"",'Chronos (M1..M20)'!$H1737,"")</f>
        <v>1</v>
      </c>
      <c r="DB23" s="315" t="str">
        <f aca="false">IF('Chronos (M1..M20)'!$I1737&lt;&gt;"",'Chronos (M1..M20)'!$I1737," ")</f>
        <v> </v>
      </c>
      <c r="DC23" s="316" t="n">
        <f aca="false">IF('Chronos (M1..M20)'!$J1737&lt;&gt;"",'Chronos (M1..M20)'!$J1737,0)</f>
        <v>0</v>
      </c>
      <c r="DD23" s="317" t="n">
        <f aca="false">IF($B23&lt;&gt;"",IF(DB23&lt;&gt;" ",(INDEX(DA$9:DB$12,MATCH(DA23,DA$9:DA$12),2)/DB23)*1000,0),"")</f>
        <v>0</v>
      </c>
      <c r="DE23" s="318" t="str">
        <f aca="false">IF(DB$9&lt;&gt;"",IF($B23&lt;&gt;"",DD23-DC23,""),"")</f>
        <v/>
      </c>
      <c r="DF23" s="313" t="str">
        <f aca="false">IF($B23&lt;&gt;"",$B23,"")</f>
        <v>Philippe LANES</v>
      </c>
      <c r="DG23" s="314" t="n">
        <f aca="false">IF($B23&lt;&gt;"",'Chronos (M1..M20)'!$H1838,"")</f>
        <v>1</v>
      </c>
      <c r="DH23" s="315" t="str">
        <f aca="false">IF('Chronos (M1..M20)'!$I1838&lt;&gt;"",'Chronos (M1..M20)'!$I1838," ")</f>
        <v> </v>
      </c>
      <c r="DI23" s="316" t="n">
        <f aca="false">IF('Chronos (M1..M20)'!$J1838&lt;&gt;"",'Chronos (M1..M20)'!$J1838,0)</f>
        <v>0</v>
      </c>
      <c r="DJ23" s="317" t="n">
        <f aca="false">IF($B23&lt;&gt;"",IF(DH23&lt;&gt;" ",(INDEX(DG$9:DH$12,MATCH(DG23,DG$9:DG$12),2)/DH23)*1000,0),"")</f>
        <v>0</v>
      </c>
      <c r="DK23" s="318" t="str">
        <f aca="false">IF(DH$9&lt;&gt;"",IF($B23&lt;&gt;"",DJ23-DI23,""),"")</f>
        <v/>
      </c>
      <c r="DL23" s="314" t="n">
        <f aca="false">IF($B23&lt;&gt;"",'Chronos (M1..M20)'!$H1939,"")</f>
        <v>1</v>
      </c>
      <c r="DM23" s="315" t="str">
        <f aca="false">IF('Chronos (M1..M20)'!$I1939&lt;&gt;"",'Chronos (M1..M20)'!$I1939," ")</f>
        <v> </v>
      </c>
      <c r="DN23" s="316" t="n">
        <f aca="false">IF('Chronos (M1..M20)'!$J1939&lt;&gt;"",'Chronos (M1..M20)'!$J1939,0)</f>
        <v>0</v>
      </c>
      <c r="DO23" s="317" t="n">
        <f aca="false">IF($B23&lt;&gt;"",IF(DM23&lt;&gt;" ",(INDEX(DL$9:DM$12,MATCH(DL23,DL$9:DL$12),2)/DM23)*1000,0),"")</f>
        <v>0</v>
      </c>
      <c r="DP23" s="318" t="str">
        <f aca="false">IF(DM$9&lt;&gt;"",IF($B23&lt;&gt;"",DO23-DN23,""),"")</f>
        <v/>
      </c>
      <c r="DQ23" s="0"/>
      <c r="DR23" s="319" t="n">
        <f aca="false">SUM(O23,T23,Z23)</f>
        <v>2556.19105200978</v>
      </c>
      <c r="DS23" s="319" t="n">
        <f aca="false">SUM(DR23,AE23,AK23,AP23,AV23,BA23,BG23,BL23,BR23,BW23,CC23,CH23,CN23,CS23,CY23,DD23,DJ23,DO23)</f>
        <v>5625.26544665839</v>
      </c>
      <c r="DT23" s="319" t="n">
        <f aca="false">SUM(N23,S23,Y23,AD23,AJ23,AO23,AU23,AZ23,BF23,BK23,BQ23,BV23,CB23,CG23,CM23,CR23,CX23,DC23,DI23,DN23)</f>
        <v>100</v>
      </c>
      <c r="DU23" s="319" t="n">
        <f aca="false">SMALL($DZ23:$ES23,1)</f>
        <v>532.027929568913</v>
      </c>
      <c r="DV23" s="319" t="n">
        <f aca="false">SMALL($DZ23:$ES23,2)</f>
        <v>709.409949865021</v>
      </c>
      <c r="DW23" s="319" t="n">
        <f aca="false">SMALL($DZ23:$ES23,3)</f>
        <v>827.636515214673</v>
      </c>
      <c r="DX23" s="319" t="n">
        <f aca="false">SMALL($DZ23:$ES23,3)</f>
        <v>827.636515214673</v>
      </c>
      <c r="DY23" s="0"/>
      <c r="DZ23" s="321" t="n">
        <f aca="false">IF($EC$1&lt;&gt;"",O23," ")</f>
        <v>837.673781084786</v>
      </c>
      <c r="EA23" s="321" t="n">
        <f aca="false">IF($EC$2&lt;&gt;"",T23," ")</f>
        <v>876.019234789881</v>
      </c>
      <c r="EB23" s="321" t="n">
        <f aca="false">IF($EC$3&lt;&gt;"",Z23," ")</f>
        <v>842.498036135114</v>
      </c>
      <c r="EC23" s="321" t="n">
        <f aca="false">IF($EC$4&lt;&gt;"",AE23," ")</f>
        <v>709.409949865021</v>
      </c>
      <c r="ED23" s="321" t="n">
        <f aca="false">IF($EC$5&lt;&gt;"",AK23," ")</f>
        <v>532.027929568913</v>
      </c>
      <c r="EE23" s="321" t="n">
        <f aca="false">IF($EC$6&lt;&gt;"",AP23," ")</f>
        <v>827.636515214673</v>
      </c>
      <c r="EF23" s="321" t="n">
        <f aca="false">IF($EC$7&lt;&gt;"",AV23," ")</f>
        <v>1000</v>
      </c>
      <c r="EG23" s="321" t="str">
        <f aca="false">IF($EC$8&lt;&gt;"",BA23," ")</f>
        <v> </v>
      </c>
      <c r="EH23" s="321" t="str">
        <f aca="false">IF($EC$9&lt;&gt;"",BG23," ")</f>
        <v> </v>
      </c>
      <c r="EI23" s="321" t="str">
        <f aca="false">IF($EC$10&lt;&gt;"",BL23," ")</f>
        <v> </v>
      </c>
      <c r="EJ23" s="321" t="str">
        <f aca="false">IF($EE$1&lt;&gt;"",BR23," ")</f>
        <v> </v>
      </c>
      <c r="EK23" s="321" t="str">
        <f aca="false">IF($EE$2&lt;&gt;"",BW23," ")</f>
        <v> </v>
      </c>
      <c r="EL23" s="321" t="str">
        <f aca="false">IF($EE$3&lt;&gt;"",CC23," ")</f>
        <v> </v>
      </c>
      <c r="EM23" s="321" t="str">
        <f aca="false">IF($EE$4&lt;&gt;"",CH23," ")</f>
        <v> </v>
      </c>
      <c r="EN23" s="321" t="str">
        <f aca="false">IF($EE$5&lt;&gt;"",CN23," ")</f>
        <v> </v>
      </c>
      <c r="EO23" s="321" t="str">
        <f aca="false">IF($EE$6&lt;&gt;"",CS23," ")</f>
        <v> </v>
      </c>
      <c r="EP23" s="321" t="str">
        <f aca="false">IF($EE$7&lt;&gt;"",CY23," ")</f>
        <v> </v>
      </c>
      <c r="EQ23" s="321" t="str">
        <f aca="false">IF($EE$8&lt;&gt;"",DD23," ")</f>
        <v> </v>
      </c>
      <c r="ER23" s="321" t="str">
        <f aca="false">IF($EE$9&lt;&gt;"",DJ23," ")</f>
        <v> </v>
      </c>
      <c r="ES23" s="321" t="str">
        <f aca="false">IF($EE$10&lt;&gt;"",DO23," ")</f>
        <v> </v>
      </c>
      <c r="ET23" s="322" t="n">
        <f aca="false">SMALL(DZ23:EC23,1)</f>
        <v>709.409949865021</v>
      </c>
      <c r="EU23" s="323" t="n">
        <f aca="false">SMALL(DZ23:ED23,1)</f>
        <v>532.027929568913</v>
      </c>
      <c r="EV23" s="323" t="n">
        <f aca="false">SMALL(DZ23:EE23,1)</f>
        <v>532.027929568913</v>
      </c>
      <c r="EW23" s="323" t="n">
        <f aca="false">SMALL(DZ23:EF23,1)</f>
        <v>532.027929568913</v>
      </c>
      <c r="EX23" s="323" t="n">
        <f aca="false">SMALL(DZ23:EG23,1)</f>
        <v>532.027929568913</v>
      </c>
      <c r="EY23" s="323" t="n">
        <f aca="false">SMALL(DZ23:EH23,1)</f>
        <v>532.027929568913</v>
      </c>
      <c r="EZ23" s="323" t="n">
        <f aca="false">SMALL(DZ23:EI23,1)</f>
        <v>532.027929568913</v>
      </c>
      <c r="FA23" s="323" t="n">
        <f aca="false">SMALL(DZ23:EJ23,1)</f>
        <v>532.027929568913</v>
      </c>
      <c r="FB23" s="323" t="n">
        <f aca="false">SMALL(DZ23:EK23,1)</f>
        <v>532.027929568913</v>
      </c>
      <c r="FC23" s="323" t="n">
        <f aca="false">SMALL(DZ23:EL23,1)</f>
        <v>532.027929568913</v>
      </c>
      <c r="FD23" s="323" t="n">
        <f aca="false">SMALL(DZ23:EM23,1)</f>
        <v>532.027929568913</v>
      </c>
      <c r="FE23" s="323" t="n">
        <f aca="false">SMALL(DZ23:EN23,1)</f>
        <v>532.027929568913</v>
      </c>
      <c r="FF23" s="323" t="n">
        <f aca="false">SMALL(DZ23:EO23,1)</f>
        <v>532.027929568913</v>
      </c>
      <c r="FG23" s="323" t="n">
        <f aca="false">SMALL(DZ23:EP23,1)</f>
        <v>532.027929568913</v>
      </c>
      <c r="FH23" s="323" t="n">
        <f aca="false">SMALL(DZ23:EQ23,1)</f>
        <v>532.027929568913</v>
      </c>
      <c r="FI23" s="323" t="n">
        <f aca="false">SMALL(DZ23:ER23,1)</f>
        <v>532.027929568913</v>
      </c>
      <c r="FJ23" s="324" t="n">
        <f aca="false">SMALL(DZ23:ES23,1)</f>
        <v>532.027929568913</v>
      </c>
      <c r="FK23" s="322" t="n">
        <f aca="false">SMALL(DZ23:EN23,2)</f>
        <v>709.409949865021</v>
      </c>
      <c r="FL23" s="323" t="n">
        <f aca="false">SMALL(DZ23:EO23,2)</f>
        <v>709.409949865021</v>
      </c>
      <c r="FM23" s="323" t="n">
        <f aca="false">SMALL(DZ23:EP23,2)</f>
        <v>709.409949865021</v>
      </c>
      <c r="FN23" s="323" t="n">
        <f aca="false">SMALL(DZ23:EQ23,2)</f>
        <v>709.409949865021</v>
      </c>
      <c r="FO23" s="323" t="n">
        <f aca="false">SMALL(DZ23:ER23,2)</f>
        <v>709.409949865021</v>
      </c>
      <c r="FP23" s="324" t="n">
        <f aca="false">SMALL(DZ23:ES23,2)</f>
        <v>709.409949865021</v>
      </c>
      <c r="FQ23" s="0"/>
      <c r="FR23" s="328" t="n">
        <f aca="false">IF($B23&lt;&gt;"",IF($EB$1&gt;=FR$13,$P23,""),"")</f>
        <v>737.673781084786</v>
      </c>
      <c r="FS23" s="329" t="n">
        <f aca="false">IF($B23&lt;&gt;"",IF($EB$1&gt;=FS$13,$P23+$U23,""),"")</f>
        <v>1613.69301587467</v>
      </c>
      <c r="FT23" s="329" t="n">
        <f aca="false">IF($B23&lt;&gt;"",IF($EB$1&gt;=FT$13,$P23+$U23+$AA23,""),"")</f>
        <v>2456.19105200978</v>
      </c>
      <c r="FU23" s="329" t="n">
        <f aca="false">IF($B23&lt;&gt;"",IF($EB$1&gt;=FU$13,$P23+$U23+$AA23+$AF23-ET23,""),"")</f>
        <v>2456.19105200978</v>
      </c>
      <c r="FV23" s="329" t="n">
        <f aca="false">IF($B23&lt;&gt;"",IF($EB$1&gt;=FV$13,$P23+$U23+$AA23+$AF23+$AL23-EU23,""),"")</f>
        <v>3165.6010018748</v>
      </c>
      <c r="FW23" s="329" t="n">
        <f aca="false">IF($B23&lt;&gt;"",IF($EB$1&gt;=FW$13,$P23+$U23+$AA23+$AF23+$AL23+$AQ23-EV23,""),"")</f>
        <v>3993.23751708947</v>
      </c>
      <c r="FX23" s="329" t="n">
        <f aca="false">IF($B23&lt;&gt;"",IF($EB$1&gt;=FX$13,$P23+$U23+$AA23+$AF23+$AL23+$AQ23+$AW23-EW23,""),"")</f>
        <v>4993.23751708948</v>
      </c>
      <c r="FY23" s="329" t="str">
        <f aca="false">IF($B23&lt;&gt;"",IF($EB$1&gt;=FY$13,$P23+$U23+$AA23+$AF23+$AL23+$AQ23+$AW23+$BB23-EX23,""),"")</f>
        <v/>
      </c>
      <c r="FZ23" s="329" t="str">
        <f aca="false">IF($B23&lt;&gt;"",IF($EB$1&gt;=FZ$13,$P23+$U23+$AA23+$AF23+$AL23+$AQ23+$AW23+$BB23+$BH23-EY23,""),"")</f>
        <v/>
      </c>
      <c r="GA23" s="329" t="str">
        <f aca="false">IF($B23&lt;&gt;"",IF($EB$1&gt;=GA$13,$P23+$U23+$AA23+$AF23+$AL23+$AQ23+$AW23+$BB23+$BH23+$BM23-EZ23,""),"")</f>
        <v/>
      </c>
      <c r="GB23" s="329" t="str">
        <f aca="false">IF($B23&lt;&gt;"",IF($EB$1&gt;=GB$13,$P23+$U23+$AA23+$AF23+$AL23+$AQ23+$AW23+$BB23+$BH23+$BM23+$BS23-FA23,""),"")</f>
        <v/>
      </c>
      <c r="GC23" s="329" t="str">
        <f aca="false">IF($B23&lt;&gt;"",IF($EB$1&gt;=GC$13,$P23+$U23+$AA23+$AF23+$AL23+$AQ23+$AW23+$BB23+$BH23+$BM23+$BS23+$BX23-FB23,""),"")</f>
        <v/>
      </c>
      <c r="GD23" s="329" t="str">
        <f aca="false">IF($B23&lt;&gt;"",IF($EB$1&gt;=GD$13,$P23+$U23+$AA23+$AF23+$AL23+$AQ23+$AW23+$BB23+$BH23+$BM23+$BS23+$BX23+$CD23-FC23,""),"")</f>
        <v/>
      </c>
      <c r="GE23" s="329" t="str">
        <f aca="false">IF($B23&lt;&gt;"",IF($EB$1&gt;=GE$13,$P23+$U23+$AA23+$AF23+$AL23+$AQ23+$AW23+$BB23+$BH23+$BM23+$BS23+$BX23+$CD23+$CI23-FD23,""),"")</f>
        <v/>
      </c>
      <c r="GF23" s="329" t="str">
        <f aca="false">IF($B23&lt;&gt;"",IF($EB$1&gt;=GF$13,$P23+$U23+$AA23+$AF23+$AL23+$AQ23+$AW23+$BB23+$BH23+$BM23+$BS23+$BX23+$CD23+$CI23+$CO23-FE23-FK23,""),"")</f>
        <v/>
      </c>
      <c r="GG23" s="329" t="str">
        <f aca="false">IF($B23&lt;&gt;"",IF($EB$1&gt;=GG$13,$P23+$U23+$AA23+$AF23+$AL23+$AQ23+$AW23+$BB23+$BH23+$BM23+$BS23+$BX23+$CD23+$CI23+$CO23+$CT23-FF23-FL23,""),"")</f>
        <v/>
      </c>
      <c r="GH23" s="329" t="str">
        <f aca="false">IF($B23&lt;&gt;"",IF($EB$1&gt;=GH$13,$P23+$U23+$AA23+$AF23+$AL23+$AQ23+$AW23+$BB23+$BH23+$BM23+$BS23+$BX23+$CD23+$CI23+$CO23+$CT23+$CZ23-FG23-FM23,""),"")</f>
        <v/>
      </c>
      <c r="GI23" s="329" t="str">
        <f aca="false">IF($B23&lt;&gt;"",IF($EB$1&gt;=GI$13,$P23+$U23+$AA23+$AF23+$AL23+$AQ23+$AW23+$BB23+$BH23+$BM23+$BS23+$BX23+$CD23+$CI23+$CO23+$CT23+$CZ23+$DE23-FH23-FN23,""),"")</f>
        <v/>
      </c>
      <c r="GJ23" s="329" t="str">
        <f aca="false">IF($B23&lt;&gt;"",IF($EB$1&gt;=GJ$13,$P23+$U23+$AA23+$AF23+$AL23+$AQ23+$AW23+$BB23+$BH23+$BM23+$BS23+$BX23+$CD23+$CI23+$CO23+$CT23+$CZ23+$DE23+$DK23-FI23-FO23,""),"")</f>
        <v/>
      </c>
      <c r="GK23" s="330" t="str">
        <f aca="false">IF($B23&lt;&gt;"",IF($EB$1&gt;=GK$13,$P23+$U23+$AA23+$AF23+$AL23+$AQ23+$AW23+$BB23+$BH23+$BM23+$BS23+$BX23+$CD23+$CI23+$CO23+$CT23+$CZ23+$DE23+$DK23+$DP23-FJ23-FP23,""),"")</f>
        <v/>
      </c>
      <c r="GL23" s="0"/>
      <c r="GM23" s="328" t="n">
        <f aca="false">IF($B23&lt;&gt;"",IF($EB$1&gt;=GM$13,RANK(FR23,FR$14:FR$113,0),""),"")</f>
        <v>22</v>
      </c>
      <c r="GN23" s="329" t="n">
        <f aca="false">IF($B23&lt;&gt;"",IF($EB$1&gt;=GN$13,RANK(FS23,FS$14:FS$113,0),""),"")</f>
        <v>18</v>
      </c>
      <c r="GO23" s="329" t="n">
        <f aca="false">IF($B23&lt;&gt;"",IF($EB$1&gt;=GO$13,RANK(FT23,FT$14:FT$113,0),""),"")</f>
        <v>13</v>
      </c>
      <c r="GP23" s="329" t="n">
        <f aca="false">IF($B23&lt;&gt;"",IF($EB$1&gt;=GP$13,RANK(FU23,FU$14:FU$113,0),""),"")</f>
        <v>14</v>
      </c>
      <c r="GQ23" s="329" t="n">
        <f aca="false">IF($B23&lt;&gt;"",IF($EB$1&gt;=GQ$13,RANK(FV23,FV$14:FV$113,0),""),"")</f>
        <v>17</v>
      </c>
      <c r="GR23" s="329" t="n">
        <f aca="false">IF($B23&lt;&gt;"",IF($EB$1&gt;=GR$13,RANK(FW23,FW$14:FW$113,0),""),"")</f>
        <v>17</v>
      </c>
      <c r="GS23" s="329" t="n">
        <f aca="false">IF($B23&lt;&gt;"",IF($EB$1&gt;=GS$13,RANK(FX23,FX$14:FX$113,0),""),"")</f>
        <v>14</v>
      </c>
      <c r="GT23" s="329" t="str">
        <f aca="false">IF($B23&lt;&gt;"",IF($EB$1&gt;=GT$13,RANK(FY23,FY$14:FY$113,0),""),"")</f>
        <v/>
      </c>
      <c r="GU23" s="329" t="str">
        <f aca="false">IF($B23&lt;&gt;"",IF($EB$1&gt;=GU$13,RANK(FZ23,FZ$14:FZ$113,0),""),"")</f>
        <v/>
      </c>
      <c r="GV23" s="329" t="str">
        <f aca="false">IF($B23&lt;&gt;"",IF($EB$1&gt;=GV$13,RANK(GA23,GA$14:GA$113,0),""),"")</f>
        <v/>
      </c>
      <c r="GW23" s="329" t="str">
        <f aca="false">IF($B23&lt;&gt;"",IF($EB$1&gt;=GW$13,RANK(GB23,GB$14:GB$113,0),""),"")</f>
        <v/>
      </c>
      <c r="GX23" s="329" t="str">
        <f aca="false">IF($B23&lt;&gt;"",IF($EB$1&gt;=GX$13,RANK(GC23,GC$14:GC$113,0),""),"")</f>
        <v/>
      </c>
      <c r="GY23" s="329" t="str">
        <f aca="false">IF($B23&lt;&gt;"",IF($EB$1&gt;=GY$13,RANK(GD23,GD$14:GD$113,0),""),"")</f>
        <v/>
      </c>
      <c r="GZ23" s="329" t="str">
        <f aca="false">IF($B23&lt;&gt;"",IF($EB$1&gt;=GZ$13,RANK(GE23,GE$14:GE$113,0),""),"")</f>
        <v/>
      </c>
      <c r="HA23" s="329" t="str">
        <f aca="false">IF($B23&lt;&gt;"",IF($EB$1&gt;=HA$13,RANK(GF23,GF$14:GF$113,0),""),"")</f>
        <v/>
      </c>
      <c r="HB23" s="329" t="str">
        <f aca="false">IF($B23&lt;&gt;"",IF($EB$1&gt;=HB$13,RANK(GG23,GG$14:GG$113,0),""),"")</f>
        <v/>
      </c>
      <c r="HC23" s="329" t="str">
        <f aca="false">IF($B23&lt;&gt;"",IF($EB$1&gt;=HC$13,RANK(GH23,GH$14:GH$113,0),""),"")</f>
        <v/>
      </c>
      <c r="HD23" s="329" t="str">
        <f aca="false">IF($B23&lt;&gt;"",IF($EB$1&gt;=HD$13,RANK(GI23,GI$14:GI$113,0),""),"")</f>
        <v/>
      </c>
      <c r="HE23" s="329" t="str">
        <f aca="false">IF($B23&lt;&gt;"",IF($EB$1&gt;=HE$13,RANK(GJ23,GJ$14:GJ$113,0),""),"")</f>
        <v/>
      </c>
      <c r="HF23" s="330" t="str">
        <f aca="false">IF($B23&lt;&gt;"",IF($EB$1&gt;=HF$13,RANK(GK23,GK$14:GK$113,0),""),"")</f>
        <v/>
      </c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3" hidden="false" customHeight="false" outlineLevel="0" collapsed="false">
      <c r="A24" s="308" t="n">
        <f aca="false">IF(B24&lt;&gt;"",RANK(I24,I$14:I$113,0),"")</f>
        <v>3</v>
      </c>
      <c r="B24" s="309" t="str">
        <f aca="false">IF('Chronos (M1..M20)'!B21&lt;&gt;"",'Chronos (M1..M20)'!B21,"")</f>
        <v>Julien HONOR</v>
      </c>
      <c r="C24" s="310" t="n">
        <f aca="false">IF(B24&lt;&gt;"",'Chronos (M1..M20)'!C21,"")</f>
        <v>11</v>
      </c>
      <c r="D24" s="215" t="n">
        <f aca="false">IF(B24&lt;&gt;"",Pilotes!P21,"")</f>
        <v>0</v>
      </c>
      <c r="E24" s="310"/>
      <c r="F24" s="310" t="n">
        <f aca="false">IF(B24&lt;&gt;"",Pilotes!F21,"")</f>
        <v>0</v>
      </c>
      <c r="G24" s="310" t="n">
        <f aca="false">IF(C24&lt;&gt;"",Pilotes!E21,"")</f>
        <v>0</v>
      </c>
      <c r="H24" s="310" t="str">
        <f aca="false">IF(D24&lt;&gt;"",'Chronos (M1..M20)'!D21,"")</f>
        <v>2.4GHz</v>
      </c>
      <c r="I24" s="311" t="n">
        <f aca="false">IF(B24&lt;&gt;"",IF($EB$1&lt;4,DR24-DT24,IF($EB$1&lt;15,DS24-DU24-DT24,DS24-DU24-DV24-DT24)),0)</f>
        <v>5232.12606690747</v>
      </c>
      <c r="J24" s="312" t="n">
        <f aca="false">IF(B24&lt;&gt;"",IF(I24,(I24/MAXA(I$14:I$113))*1000,0),"")</f>
        <v>945.639387253499</v>
      </c>
      <c r="K24" s="313" t="str">
        <f aca="false">IF($B24&lt;&gt;"",$B24,"")</f>
        <v>Julien HONOR</v>
      </c>
      <c r="L24" s="314" t="n">
        <f aca="false">IF($B24&lt;&gt;"",'Chronos (M1..M20)'!$H21,"")</f>
        <v>1</v>
      </c>
      <c r="M24" s="315" t="n">
        <f aca="false">IF('Chronos (M1..M20)'!$I21&lt;&gt;"",'Chronos (M1..M20)'!$I21," ")</f>
        <v>50.72</v>
      </c>
      <c r="N24" s="316" t="n">
        <f aca="false">IF('Chronos (M1..M20)'!$J21&lt;&gt;"",'Chronos (M1..M20)'!$J21,0)</f>
        <v>0</v>
      </c>
      <c r="O24" s="317" t="n">
        <f aca="false">IF($B24&lt;&gt;"",IF(M24&lt;&gt;" ",(INDEX(L$9:M$12,MATCH(L24,L$9:L$12),2)/M24)*1000,0),"")</f>
        <v>843.454258675079</v>
      </c>
      <c r="P24" s="318" t="n">
        <f aca="false">IF(M$9&lt;&gt;"",IF($B24&lt;&gt;"",O24-N24,""),"")</f>
        <v>843.454258675079</v>
      </c>
      <c r="Q24" s="314" t="n">
        <f aca="false">IF($B24&lt;&gt;"",'Chronos (M1..M20)'!$H122,"")</f>
        <v>1</v>
      </c>
      <c r="R24" s="315" t="n">
        <f aca="false">IF('Chronos (M1..M20)'!$I122&lt;&gt;"",'Chronos (M1..M20)'!$I122," ")</f>
        <v>50.21</v>
      </c>
      <c r="S24" s="316" t="n">
        <f aca="false">IF('Chronos (M1..M20)'!$J122&lt;&gt;"",'Chronos (M1..M20)'!$J122,0)</f>
        <v>0</v>
      </c>
      <c r="T24" s="317" t="n">
        <f aca="false">IF($B24&lt;&gt;"",IF(R24&lt;&gt;" ",(INDEX(Q$9:R$12,MATCH(Q24,Q$9:Q$12),2)/R24)*1000,0),"")</f>
        <v>834.495120493926</v>
      </c>
      <c r="U24" s="318" t="n">
        <f aca="false">IF(R$9&lt;&gt;"",IF($B24&lt;&gt;"",T24-S24,""),"")</f>
        <v>834.495120493926</v>
      </c>
      <c r="V24" s="313" t="str">
        <f aca="false">IF($B24&lt;&gt;"",$B24,"")</f>
        <v>Julien HONOR</v>
      </c>
      <c r="W24" s="314" t="n">
        <f aca="false">IF($B24&lt;&gt;"",'Chronos (M1..M20)'!$H223,"")</f>
        <v>1</v>
      </c>
      <c r="X24" s="315" t="n">
        <f aca="false">IF('Chronos (M1..M20)'!$I223&lt;&gt;"",'Chronos (M1..M20)'!$I223," ")</f>
        <v>49.88</v>
      </c>
      <c r="Y24" s="316" t="n">
        <f aca="false">IF('Chronos (M1..M20)'!$J223&lt;&gt;"",'Chronos (M1..M20)'!$J223,0)</f>
        <v>0</v>
      </c>
      <c r="Z24" s="317" t="n">
        <f aca="false">IF($B24&lt;&gt;"",IF(X24&lt;&gt;" ",(INDEX(W$9:X$12,MATCH(W24,W$9:W$12),2)/X24)*1000,0),"")</f>
        <v>860.064153969527</v>
      </c>
      <c r="AA24" s="318" t="n">
        <f aca="false">IF(X$9&lt;&gt;"",IF($B24&lt;&gt;"",Z24-Y24,""),"")</f>
        <v>860.064153969527</v>
      </c>
      <c r="AB24" s="314" t="n">
        <f aca="false">IF($B24&lt;&gt;"",'Chronos (M1..M20)'!$H324,"")</f>
        <v>1</v>
      </c>
      <c r="AC24" s="315" t="n">
        <f aca="false">IF('Chronos (M1..M20)'!$I324&lt;&gt;"",'Chronos (M1..M20)'!$I324," ")</f>
        <v>42.03</v>
      </c>
      <c r="AD24" s="316" t="n">
        <f aca="false">IF('Chronos (M1..M20)'!$J324&lt;&gt;"",'Chronos (M1..M20)'!$J324,0)</f>
        <v>0</v>
      </c>
      <c r="AE24" s="317" t="n">
        <f aca="false">IF($B24&lt;&gt;"",IF(AC24&lt;&gt;" ",(INDEX(AB$9:AC$12,MATCH(AB24,AB$9:AB$12),2)/AC24)*1000,0),"")</f>
        <v>875.327147275755</v>
      </c>
      <c r="AF24" s="318" t="n">
        <f aca="false">IF(AC$9&lt;&gt;"",IF($B24&lt;&gt;"",AE24-AD24,""),"")</f>
        <v>875.327147275755</v>
      </c>
      <c r="AG24" s="313" t="str">
        <f aca="false">IF($B24&lt;&gt;"",$B24,"")</f>
        <v>Julien HONOR</v>
      </c>
      <c r="AH24" s="314" t="n">
        <f aca="false">IF($B24&lt;&gt;"",'Chronos (M1..M20)'!$H425,"")</f>
        <v>1</v>
      </c>
      <c r="AI24" s="315" t="n">
        <f aca="false">IF('Chronos (M1..M20)'!$I425&lt;&gt;"",'Chronos (M1..M20)'!$I425," ")</f>
        <v>50.17</v>
      </c>
      <c r="AJ24" s="316" t="n">
        <f aca="false">IF('Chronos (M1..M20)'!$J425&lt;&gt;"",'Chronos (M1..M20)'!$J425,0)</f>
        <v>0</v>
      </c>
      <c r="AK24" s="317" t="n">
        <f aca="false">IF($B24&lt;&gt;"",IF(AI24&lt;&gt;" ",(INDEX(AH$9:AI$12,MATCH(AH24,AH$9:AH$12),2)/AI24)*1000,0),"")</f>
        <v>698.624676101256</v>
      </c>
      <c r="AL24" s="318" t="n">
        <f aca="false">IF(AI$9&lt;&gt;"",IF($B24&lt;&gt;"",AK24-AJ24,""),"")</f>
        <v>698.624676101256</v>
      </c>
      <c r="AM24" s="314" t="n">
        <f aca="false">IF($B24&lt;&gt;"",'Chronos (M1..M20)'!$H526,"")</f>
        <v>1</v>
      </c>
      <c r="AN24" s="315" t="n">
        <f aca="false">IF('Chronos (M1..M20)'!$I526&lt;&gt;"",'Chronos (M1..M20)'!$I526," ")</f>
        <v>44.97</v>
      </c>
      <c r="AO24" s="316" t="n">
        <f aca="false">IF('Chronos (M1..M20)'!$J526&lt;&gt;"",'Chronos (M1..M20)'!$J526,0)</f>
        <v>0</v>
      </c>
      <c r="AP24" s="317" t="n">
        <f aca="false">IF($B24&lt;&gt;"",IF(AN24&lt;&gt;" ",(INDEX(AM$9:AN$12,MATCH(AM24,AM$9:AM$12),2)/AN24)*1000,0),"")</f>
        <v>883.033133199911</v>
      </c>
      <c r="AQ24" s="318" t="n">
        <f aca="false">IF(AN$9&lt;&gt;"",IF($B24&lt;&gt;"",AP24-AO24,""),"")</f>
        <v>883.033133199911</v>
      </c>
      <c r="AR24" s="313" t="str">
        <f aca="false">IF($B24&lt;&gt;"",$B24,"")</f>
        <v>Julien HONOR</v>
      </c>
      <c r="AS24" s="314" t="n">
        <f aca="false">IF($B24&lt;&gt;"",'Chronos (M1..M20)'!$H627,"")</f>
        <v>1</v>
      </c>
      <c r="AT24" s="315" t="n">
        <f aca="false">IF('Chronos (M1..M20)'!$I627&lt;&gt;"",'Chronos (M1..M20)'!$I627," ")</f>
        <v>43.27</v>
      </c>
      <c r="AU24" s="316" t="n">
        <f aca="false">IF('Chronos (M1..M20)'!$J627&lt;&gt;"",'Chronos (M1..M20)'!$J627,0)</f>
        <v>0</v>
      </c>
      <c r="AV24" s="317" t="n">
        <f aca="false">IF($B24&lt;&gt;"",IF(AT24&lt;&gt;" ",(INDEX(AS$9:AT$12,MATCH(AS24,AS$9:AS$12),2)/AT24)*1000,0),"")</f>
        <v>935.752253293275</v>
      </c>
      <c r="AW24" s="318" t="n">
        <f aca="false">IF(AT$9&lt;&gt;"",IF($B24&lt;&gt;"",AV24-AU24,""),"")</f>
        <v>935.752253293275</v>
      </c>
      <c r="AX24" s="314" t="n">
        <f aca="false">IF($B24&lt;&gt;"",'Chronos (M1..M20)'!$H728,"")</f>
        <v>1</v>
      </c>
      <c r="AY24" s="315" t="str">
        <f aca="false">IF('Chronos (M1..M20)'!$I728&lt;&gt;"",'Chronos (M1..M20)'!$I728," ")</f>
        <v> </v>
      </c>
      <c r="AZ24" s="316" t="n">
        <f aca="false">IF('Chronos (M1..M20)'!$J728&lt;&gt;"",'Chronos (M1..M20)'!$J728,0)</f>
        <v>0</v>
      </c>
      <c r="BA24" s="317" t="n">
        <f aca="false">IF($B24&lt;&gt;"",IF(AY24&lt;&gt;" ",(INDEX(AX$9:AY$12,MATCH(AX24,AX$9:AX$12),2)/AY24)*1000,0),"")</f>
        <v>0</v>
      </c>
      <c r="BB24" s="318" t="str">
        <f aca="false">IF(AY$9&lt;&gt;"",IF($B24&lt;&gt;"",BA24-AZ24,""),"")</f>
        <v/>
      </c>
      <c r="BC24" s="313" t="str">
        <f aca="false">IF($B24&lt;&gt;"",$B24,"")</f>
        <v>Julien HONOR</v>
      </c>
      <c r="BD24" s="314" t="n">
        <f aca="false">IF($B24&lt;&gt;"",'Chronos (M1..M20)'!$H829,"")</f>
        <v>1</v>
      </c>
      <c r="BE24" s="315" t="str">
        <f aca="false">IF('Chronos (M1..M20)'!$I829&lt;&gt;"",'Chronos (M1..M20)'!$I829," ")</f>
        <v> </v>
      </c>
      <c r="BF24" s="316" t="n">
        <f aca="false">IF('Chronos (M1..M20)'!$J829&lt;&gt;"",'Chronos (M1..M20)'!$J829,0)</f>
        <v>0</v>
      </c>
      <c r="BG24" s="317" t="n">
        <f aca="false">IF($B24&lt;&gt;"",IF(BE24&lt;&gt;" ",(INDEX(BD$9:BE$12,MATCH(BD24,BD$9:BD$12),2)/BE24)*1000,0),"")</f>
        <v>0</v>
      </c>
      <c r="BH24" s="318" t="str">
        <f aca="false">IF(BE$9&lt;&gt;"",IF($B24&lt;&gt;"",BG24-BF24,""),"")</f>
        <v/>
      </c>
      <c r="BI24" s="314" t="n">
        <f aca="false">IF($B24&lt;&gt;"",'Chronos (M1..M20)'!$H930,"")</f>
        <v>1</v>
      </c>
      <c r="BJ24" s="315" t="str">
        <f aca="false">IF('Chronos (M1..M20)'!$I930&lt;&gt;"",'Chronos (M1..M20)'!$I930," ")</f>
        <v> </v>
      </c>
      <c r="BK24" s="316" t="n">
        <f aca="false">IF('Chronos (M1..M20)'!$J930&lt;&gt;"",'Chronos (M1..M20)'!$J930,0)</f>
        <v>0</v>
      </c>
      <c r="BL24" s="317" t="n">
        <f aca="false">IF($B24&lt;&gt;"",IF(BJ24&lt;&gt;" ",(INDEX(BI$9:BJ$12,MATCH(BI24,BI$9:BI$12),2)/BJ24)*1000,0),"")</f>
        <v>0</v>
      </c>
      <c r="BM24" s="318" t="str">
        <f aca="false">IF(BJ$9&lt;&gt;"",IF($B24&lt;&gt;"",BL24-BK24,""),"")</f>
        <v/>
      </c>
      <c r="BN24" s="313" t="str">
        <f aca="false">IF($B24&lt;&gt;"",$B24,"")</f>
        <v>Julien HONOR</v>
      </c>
      <c r="BO24" s="314" t="n">
        <f aca="false">IF($B24&lt;&gt;"",'Chronos (M1..M20)'!$H1031,"")</f>
        <v>1</v>
      </c>
      <c r="BP24" s="315" t="str">
        <f aca="false">IF('Chronos (M1..M20)'!$I1031&lt;&gt;"",'Chronos (M1..M20)'!$I1031," ")</f>
        <v> </v>
      </c>
      <c r="BQ24" s="316" t="n">
        <f aca="false">IF('Chronos (M1..M20)'!$J1031&lt;&gt;"",'Chronos (M1..M20)'!$J1031,0)</f>
        <v>0</v>
      </c>
      <c r="BR24" s="317" t="n">
        <f aca="false">IF($B24&lt;&gt;"",IF(BP24&lt;&gt;" ",(INDEX(BO$9:BP$12,MATCH(BO24,BO$9:BO$12),2)/BP24)*1000,0),"")</f>
        <v>0</v>
      </c>
      <c r="BS24" s="318" t="str">
        <f aca="false">IF(BP$9&lt;&gt;"",IF($B24&lt;&gt;"",BR24-BQ24,""),"")</f>
        <v/>
      </c>
      <c r="BT24" s="314" t="n">
        <f aca="false">IF($B24&lt;&gt;"",'Chronos (M1..M20)'!$H1132,"")</f>
        <v>1</v>
      </c>
      <c r="BU24" s="315" t="str">
        <f aca="false">IF('Chronos (M1..M20)'!$I1132&lt;&gt;"",'Chronos (M1..M20)'!$I1132," ")</f>
        <v> </v>
      </c>
      <c r="BV24" s="316" t="n">
        <f aca="false">IF('Chronos (M1..M20)'!$J1132&lt;&gt;"",'Chronos (M1..M20)'!$J1132,0)</f>
        <v>0</v>
      </c>
      <c r="BW24" s="317" t="n">
        <f aca="false">IF($B24&lt;&gt;"",IF(BU24&lt;&gt;" ",(INDEX(BT$9:BU$12,MATCH(BT24,BT$9:BT$12),2)/BU24)*1000,0),"")</f>
        <v>0</v>
      </c>
      <c r="BX24" s="318" t="str">
        <f aca="false">IF(BU$9&lt;&gt;"",IF($B24&lt;&gt;"",BW24-BV24,""),"")</f>
        <v/>
      </c>
      <c r="BY24" s="313" t="str">
        <f aca="false">IF($B24&lt;&gt;"",$B24,"")</f>
        <v>Julien HONOR</v>
      </c>
      <c r="BZ24" s="314" t="n">
        <f aca="false">IF($B24&lt;&gt;"",'Chronos (M1..M20)'!$H1233,"")</f>
        <v>1</v>
      </c>
      <c r="CA24" s="315" t="str">
        <f aca="false">IF('Chronos (M1..M20)'!$I1233&lt;&gt;"",'Chronos (M1..M20)'!$I1233," ")</f>
        <v> </v>
      </c>
      <c r="CB24" s="316" t="n">
        <f aca="false">IF('Chronos (M1..M20)'!$J1233&lt;&gt;"",'Chronos (M1..M20)'!$J1233,0)</f>
        <v>0</v>
      </c>
      <c r="CC24" s="317" t="n">
        <f aca="false">IF($B24&lt;&gt;"",IF(CA24&lt;&gt;" ",(INDEX(BZ$9:CA$12,MATCH(BZ24,BZ$9:BZ$12),2)/CA24)*1000,0),"")</f>
        <v>0</v>
      </c>
      <c r="CD24" s="318" t="str">
        <f aca="false">IF(CA$9&lt;&gt;"",IF($B24&lt;&gt;"",CC24-CB24,""),"")</f>
        <v/>
      </c>
      <c r="CE24" s="314" t="n">
        <f aca="false">IF($B24&lt;&gt;"",'Chronos (M1..M20)'!$H1334,"")</f>
        <v>1</v>
      </c>
      <c r="CF24" s="315" t="str">
        <f aca="false">IF('Chronos (M1..M20)'!$I1334&lt;&gt;"",'Chronos (M1..M20)'!$I1334," ")</f>
        <v> </v>
      </c>
      <c r="CG24" s="316" t="n">
        <f aca="false">IF('Chronos (M1..M20)'!$J1334&lt;&gt;"",'Chronos (M1..M20)'!$J1334,0)</f>
        <v>0</v>
      </c>
      <c r="CH24" s="317" t="n">
        <f aca="false">IF($B24&lt;&gt;"",IF(CF24&lt;&gt;" ",(INDEX(CE$9:CF$12,MATCH(CE24,CE$9:CE$12),2)/CF24)*1000,0),"")</f>
        <v>0</v>
      </c>
      <c r="CI24" s="318" t="str">
        <f aca="false">IF(CF$9&lt;&gt;"",IF($B24&lt;&gt;"",CH24-CG24,""),"")</f>
        <v/>
      </c>
      <c r="CJ24" s="313" t="str">
        <f aca="false">IF($B24&lt;&gt;"",$B24,"")</f>
        <v>Julien HONOR</v>
      </c>
      <c r="CK24" s="314" t="n">
        <f aca="false">IF($B24&lt;&gt;"",'Chronos (M1..M20)'!$H1435,"")</f>
        <v>1</v>
      </c>
      <c r="CL24" s="315" t="str">
        <f aca="false">IF('Chronos (M1..M20)'!$I1435&lt;&gt;"",'Chronos (M1..M20)'!$I1435," ")</f>
        <v> </v>
      </c>
      <c r="CM24" s="316" t="n">
        <f aca="false">IF('Chronos (M1..M20)'!$J1435&lt;&gt;"",'Chronos (M1..M20)'!$J1435,0)</f>
        <v>0</v>
      </c>
      <c r="CN24" s="317" t="n">
        <f aca="false">IF($B24&lt;&gt;"",IF(CL24&lt;&gt;" ",(INDEX(CK$9:CL$12,MATCH(CK24,CK$9:CK$12),2)/CL24)*1000,0),"")</f>
        <v>0</v>
      </c>
      <c r="CO24" s="318" t="str">
        <f aca="false">IF(CL$9&lt;&gt;"",IF($B24&lt;&gt;"",CN24-CM24,""),"")</f>
        <v/>
      </c>
      <c r="CP24" s="314" t="n">
        <f aca="false">IF($B24&lt;&gt;"",'Chronos (M1..M20)'!$H1536,"")</f>
        <v>1</v>
      </c>
      <c r="CQ24" s="315" t="str">
        <f aca="false">IF('Chronos (M1..M20)'!$I1536&lt;&gt;"",'Chronos (M1..M20)'!$I1536," ")</f>
        <v> </v>
      </c>
      <c r="CR24" s="316" t="n">
        <f aca="false">IF('Chronos (M1..M20)'!$J1536&lt;&gt;"",'Chronos (M1..M20)'!$J1536,0)</f>
        <v>0</v>
      </c>
      <c r="CS24" s="317" t="n">
        <f aca="false">IF($B24&lt;&gt;"",IF(CQ24&lt;&gt;" ",(INDEX(CP$9:CQ$12,MATCH(CP24,CP$9:CP$12),2)/CQ24)*1000,0),"")</f>
        <v>0</v>
      </c>
      <c r="CT24" s="318" t="str">
        <f aca="false">IF(CQ$9&lt;&gt;"",IF($B24&lt;&gt;"",CS24-CR24,""),"")</f>
        <v/>
      </c>
      <c r="CU24" s="313" t="str">
        <f aca="false">IF($B24&lt;&gt;"",$B24,"")</f>
        <v>Julien HONOR</v>
      </c>
      <c r="CV24" s="314" t="n">
        <f aca="false">IF($B24&lt;&gt;"",'Chronos (M1..M20)'!$H1637,"")</f>
        <v>1</v>
      </c>
      <c r="CW24" s="315" t="str">
        <f aca="false">IF('Chronos (M1..M20)'!$I1637&lt;&gt;"",'Chronos (M1..M20)'!$I1637," ")</f>
        <v> </v>
      </c>
      <c r="CX24" s="316" t="n">
        <f aca="false">IF('Chronos (M1..M20)'!$J1637&lt;&gt;"",'Chronos (M1..M20)'!$J1637,0)</f>
        <v>0</v>
      </c>
      <c r="CY24" s="317" t="n">
        <f aca="false">IF($B24&lt;&gt;"",IF(CW24&lt;&gt;" ",(INDEX(CV$9:CW$12,MATCH(CV24,CV$9:CV$12),2)/CW24)*1000,0),"")</f>
        <v>0</v>
      </c>
      <c r="CZ24" s="318" t="str">
        <f aca="false">IF(CW$9&lt;&gt;"",IF($B24&lt;&gt;"",CY24-CX24,""),"")</f>
        <v/>
      </c>
      <c r="DA24" s="314" t="n">
        <f aca="false">IF($B24&lt;&gt;"",'Chronos (M1..M20)'!$H1738,"")</f>
        <v>1</v>
      </c>
      <c r="DB24" s="315" t="str">
        <f aca="false">IF('Chronos (M1..M20)'!$I1738&lt;&gt;"",'Chronos (M1..M20)'!$I1738," ")</f>
        <v> </v>
      </c>
      <c r="DC24" s="316" t="n">
        <f aca="false">IF('Chronos (M1..M20)'!$J1738&lt;&gt;"",'Chronos (M1..M20)'!$J1738,0)</f>
        <v>0</v>
      </c>
      <c r="DD24" s="317" t="n">
        <f aca="false">IF($B24&lt;&gt;"",IF(DB24&lt;&gt;" ",(INDEX(DA$9:DB$12,MATCH(DA24,DA$9:DA$12),2)/DB24)*1000,0),"")</f>
        <v>0</v>
      </c>
      <c r="DE24" s="318" t="str">
        <f aca="false">IF(DB$9&lt;&gt;"",IF($B24&lt;&gt;"",DD24-DC24,""),"")</f>
        <v/>
      </c>
      <c r="DF24" s="313" t="str">
        <f aca="false">IF($B24&lt;&gt;"",$B24,"")</f>
        <v>Julien HONOR</v>
      </c>
      <c r="DG24" s="314" t="n">
        <f aca="false">IF($B24&lt;&gt;"",'Chronos (M1..M20)'!$H1839,"")</f>
        <v>1</v>
      </c>
      <c r="DH24" s="315" t="str">
        <f aca="false">IF('Chronos (M1..M20)'!$I1839&lt;&gt;"",'Chronos (M1..M20)'!$I1839," ")</f>
        <v> </v>
      </c>
      <c r="DI24" s="316" t="n">
        <f aca="false">IF('Chronos (M1..M20)'!$J1839&lt;&gt;"",'Chronos (M1..M20)'!$J1839,0)</f>
        <v>0</v>
      </c>
      <c r="DJ24" s="317" t="n">
        <f aca="false">IF($B24&lt;&gt;"",IF(DH24&lt;&gt;" ",(INDEX(DG$9:DH$12,MATCH(DG24,DG$9:DG$12),2)/DH24)*1000,0),"")</f>
        <v>0</v>
      </c>
      <c r="DK24" s="318" t="str">
        <f aca="false">IF(DH$9&lt;&gt;"",IF($B24&lt;&gt;"",DJ24-DI24,""),"")</f>
        <v/>
      </c>
      <c r="DL24" s="314" t="n">
        <f aca="false">IF($B24&lt;&gt;"",'Chronos (M1..M20)'!$H1940,"")</f>
        <v>1</v>
      </c>
      <c r="DM24" s="315" t="str">
        <f aca="false">IF('Chronos (M1..M20)'!$I1940&lt;&gt;"",'Chronos (M1..M20)'!$I1940," ")</f>
        <v> </v>
      </c>
      <c r="DN24" s="316" t="n">
        <f aca="false">IF('Chronos (M1..M20)'!$J1940&lt;&gt;"",'Chronos (M1..M20)'!$J1940,0)</f>
        <v>0</v>
      </c>
      <c r="DO24" s="317" t="n">
        <f aca="false">IF($B24&lt;&gt;"",IF(DM24&lt;&gt;" ",(INDEX(DL$9:DM$12,MATCH(DL24,DL$9:DL$12),2)/DM24)*1000,0),"")</f>
        <v>0</v>
      </c>
      <c r="DP24" s="318" t="str">
        <f aca="false">IF(DM$9&lt;&gt;"",IF($B24&lt;&gt;"",DO24-DN24,""),"")</f>
        <v/>
      </c>
      <c r="DQ24" s="0"/>
      <c r="DR24" s="319" t="n">
        <f aca="false">SUM(O24,T24,Z24)</f>
        <v>2538.01353313853</v>
      </c>
      <c r="DS24" s="319" t="n">
        <f aca="false">SUM(DR24,AE24,AK24,AP24,AV24,BA24,BG24,BL24,BR24,BW24,CC24,CH24,CN24,CS24,CY24,DD24,DJ24,DO24)</f>
        <v>5930.75074300873</v>
      </c>
      <c r="DT24" s="319" t="n">
        <f aca="false">SUM(N24,S24,Y24,AD24,AJ24,AO24,AU24,AZ24,BF24,BK24,BQ24,BV24,CB24,CG24,CM24,CR24,CX24,DC24,DI24,DN24)</f>
        <v>0</v>
      </c>
      <c r="DU24" s="319" t="n">
        <f aca="false">SMALL($DZ24:$ES24,1)</f>
        <v>698.624676101256</v>
      </c>
      <c r="DV24" s="319" t="n">
        <f aca="false">SMALL($DZ24:$ES24,2)</f>
        <v>834.495120493926</v>
      </c>
      <c r="DW24" s="319" t="n">
        <f aca="false">SMALL($DZ24:$ES24,3)</f>
        <v>843.454258675079</v>
      </c>
      <c r="DX24" s="319" t="n">
        <f aca="false">SMALL($DZ24:$ES24,3)</f>
        <v>843.454258675079</v>
      </c>
      <c r="DY24" s="0"/>
      <c r="DZ24" s="321" t="n">
        <f aca="false">IF($EC$1&lt;&gt;"",O24," ")</f>
        <v>843.454258675079</v>
      </c>
      <c r="EA24" s="321" t="n">
        <f aca="false">IF($EC$2&lt;&gt;"",T24," ")</f>
        <v>834.495120493926</v>
      </c>
      <c r="EB24" s="321" t="n">
        <f aca="false">IF($EC$3&lt;&gt;"",Z24," ")</f>
        <v>860.064153969527</v>
      </c>
      <c r="EC24" s="321" t="n">
        <f aca="false">IF($EC$4&lt;&gt;"",AE24," ")</f>
        <v>875.327147275755</v>
      </c>
      <c r="ED24" s="321" t="n">
        <f aca="false">IF($EC$5&lt;&gt;"",AK24," ")</f>
        <v>698.624676101256</v>
      </c>
      <c r="EE24" s="321" t="n">
        <f aca="false">IF($EC$6&lt;&gt;"",AP24," ")</f>
        <v>883.033133199911</v>
      </c>
      <c r="EF24" s="321" t="n">
        <f aca="false">IF($EC$7&lt;&gt;"",AV24," ")</f>
        <v>935.752253293275</v>
      </c>
      <c r="EG24" s="321" t="str">
        <f aca="false">IF($EC$8&lt;&gt;"",BA24," ")</f>
        <v> </v>
      </c>
      <c r="EH24" s="321" t="str">
        <f aca="false">IF($EC$9&lt;&gt;"",BG24," ")</f>
        <v> </v>
      </c>
      <c r="EI24" s="321" t="str">
        <f aca="false">IF($EC$10&lt;&gt;"",BL24," ")</f>
        <v> </v>
      </c>
      <c r="EJ24" s="321" t="str">
        <f aca="false">IF($EE$1&lt;&gt;"",BR24," ")</f>
        <v> </v>
      </c>
      <c r="EK24" s="321" t="str">
        <f aca="false">IF($EE$2&lt;&gt;"",BW24," ")</f>
        <v> </v>
      </c>
      <c r="EL24" s="321" t="str">
        <f aca="false">IF($EE$3&lt;&gt;"",CC24," ")</f>
        <v> </v>
      </c>
      <c r="EM24" s="321" t="str">
        <f aca="false">IF($EE$4&lt;&gt;"",CH24," ")</f>
        <v> </v>
      </c>
      <c r="EN24" s="321" t="str">
        <f aca="false">IF($EE$5&lt;&gt;"",CN24," ")</f>
        <v> </v>
      </c>
      <c r="EO24" s="321" t="str">
        <f aca="false">IF($EE$6&lt;&gt;"",CS24," ")</f>
        <v> </v>
      </c>
      <c r="EP24" s="321" t="str">
        <f aca="false">IF($EE$7&lt;&gt;"",CY24," ")</f>
        <v> </v>
      </c>
      <c r="EQ24" s="321" t="str">
        <f aca="false">IF($EE$8&lt;&gt;"",DD24," ")</f>
        <v> </v>
      </c>
      <c r="ER24" s="321" t="str">
        <f aca="false">IF($EE$9&lt;&gt;"",DJ24," ")</f>
        <v> </v>
      </c>
      <c r="ES24" s="321" t="str">
        <f aca="false">IF($EE$10&lt;&gt;"",DO24," ")</f>
        <v> </v>
      </c>
      <c r="ET24" s="322" t="n">
        <f aca="false">SMALL(DZ24:EC24,1)</f>
        <v>834.495120493926</v>
      </c>
      <c r="EU24" s="323" t="n">
        <f aca="false">SMALL(DZ24:ED24,1)</f>
        <v>698.624676101256</v>
      </c>
      <c r="EV24" s="323" t="n">
        <f aca="false">SMALL(DZ24:EE24,1)</f>
        <v>698.624676101256</v>
      </c>
      <c r="EW24" s="323" t="n">
        <f aca="false">SMALL(DZ24:EF24,1)</f>
        <v>698.624676101256</v>
      </c>
      <c r="EX24" s="323" t="n">
        <f aca="false">SMALL(DZ24:EG24,1)</f>
        <v>698.624676101256</v>
      </c>
      <c r="EY24" s="323" t="n">
        <f aca="false">SMALL(DZ24:EH24,1)</f>
        <v>698.624676101256</v>
      </c>
      <c r="EZ24" s="323" t="n">
        <f aca="false">SMALL(DZ24:EI24,1)</f>
        <v>698.624676101256</v>
      </c>
      <c r="FA24" s="323" t="n">
        <f aca="false">SMALL(DZ24:EJ24,1)</f>
        <v>698.624676101256</v>
      </c>
      <c r="FB24" s="323" t="n">
        <f aca="false">SMALL(DZ24:EK24,1)</f>
        <v>698.624676101256</v>
      </c>
      <c r="FC24" s="323" t="n">
        <f aca="false">SMALL(DZ24:EL24,1)</f>
        <v>698.624676101256</v>
      </c>
      <c r="FD24" s="323" t="n">
        <f aca="false">SMALL(DZ24:EM24,1)</f>
        <v>698.624676101256</v>
      </c>
      <c r="FE24" s="323" t="n">
        <f aca="false">SMALL(DZ24:EN24,1)</f>
        <v>698.624676101256</v>
      </c>
      <c r="FF24" s="323" t="n">
        <f aca="false">SMALL(DZ24:EO24,1)</f>
        <v>698.624676101256</v>
      </c>
      <c r="FG24" s="323" t="n">
        <f aca="false">SMALL(DZ24:EP24,1)</f>
        <v>698.624676101256</v>
      </c>
      <c r="FH24" s="323" t="n">
        <f aca="false">SMALL(DZ24:EQ24,1)</f>
        <v>698.624676101256</v>
      </c>
      <c r="FI24" s="323" t="n">
        <f aca="false">SMALL(DZ24:ER24,1)</f>
        <v>698.624676101256</v>
      </c>
      <c r="FJ24" s="324" t="n">
        <f aca="false">SMALL(DZ24:ES24,1)</f>
        <v>698.624676101256</v>
      </c>
      <c r="FK24" s="322" t="n">
        <f aca="false">SMALL(DZ24:EN24,2)</f>
        <v>834.495120493926</v>
      </c>
      <c r="FL24" s="323" t="n">
        <f aca="false">SMALL(DZ24:EO24,2)</f>
        <v>834.495120493926</v>
      </c>
      <c r="FM24" s="323" t="n">
        <f aca="false">SMALL(DZ24:EP24,2)</f>
        <v>834.495120493926</v>
      </c>
      <c r="FN24" s="323" t="n">
        <f aca="false">SMALL(DZ24:EQ24,2)</f>
        <v>834.495120493926</v>
      </c>
      <c r="FO24" s="323" t="n">
        <f aca="false">SMALL(DZ24:ER24,2)</f>
        <v>834.495120493926</v>
      </c>
      <c r="FP24" s="324" t="n">
        <f aca="false">SMALL(DZ24:ES24,2)</f>
        <v>834.495120493926</v>
      </c>
      <c r="FQ24" s="0"/>
      <c r="FR24" s="328" t="n">
        <f aca="false">IF($B24&lt;&gt;"",IF($EB$1&gt;=FR$13,$P24,""),"")</f>
        <v>843.454258675079</v>
      </c>
      <c r="FS24" s="329" t="n">
        <f aca="false">IF($B24&lt;&gt;"",IF($EB$1&gt;=FS$13,$P24+$U24,""),"")</f>
        <v>1677.949379169</v>
      </c>
      <c r="FT24" s="329" t="n">
        <f aca="false">IF($B24&lt;&gt;"",IF($EB$1&gt;=FT$13,$P24+$U24+$AA24,""),"")</f>
        <v>2538.01353313853</v>
      </c>
      <c r="FU24" s="329" t="n">
        <f aca="false">IF($B24&lt;&gt;"",IF($EB$1&gt;=FU$13,$P24+$U24+$AA24+$AF24-ET24,""),"")</f>
        <v>2578.84555992036</v>
      </c>
      <c r="FV24" s="329" t="n">
        <f aca="false">IF($B24&lt;&gt;"",IF($EB$1&gt;=FV$13,$P24+$U24+$AA24+$AF24+$AL24-EU24,""),"")</f>
        <v>3413.34068041429</v>
      </c>
      <c r="FW24" s="329" t="n">
        <f aca="false">IF($B24&lt;&gt;"",IF($EB$1&gt;=FW$13,$P24+$U24+$AA24+$AF24+$AL24+$AQ24-EV24,""),"")</f>
        <v>4296.3738136142</v>
      </c>
      <c r="FX24" s="329" t="n">
        <f aca="false">IF($B24&lt;&gt;"",IF($EB$1&gt;=FX$13,$P24+$U24+$AA24+$AF24+$AL24+$AQ24+$AW24-EW24,""),"")</f>
        <v>5232.12606690747</v>
      </c>
      <c r="FY24" s="329" t="str">
        <f aca="false">IF($B24&lt;&gt;"",IF($EB$1&gt;=FY$13,$P24+$U24+$AA24+$AF24+$AL24+$AQ24+$AW24+$BB24-EX24,""),"")</f>
        <v/>
      </c>
      <c r="FZ24" s="329" t="str">
        <f aca="false">IF($B24&lt;&gt;"",IF($EB$1&gt;=FZ$13,$P24+$U24+$AA24+$AF24+$AL24+$AQ24+$AW24+$BB24+$BH24-EY24,""),"")</f>
        <v/>
      </c>
      <c r="GA24" s="329" t="str">
        <f aca="false">IF($B24&lt;&gt;"",IF($EB$1&gt;=GA$13,$P24+$U24+$AA24+$AF24+$AL24+$AQ24+$AW24+$BB24+$BH24+$BM24-EZ24,""),"")</f>
        <v/>
      </c>
      <c r="GB24" s="329" t="str">
        <f aca="false">IF($B24&lt;&gt;"",IF($EB$1&gt;=GB$13,$P24+$U24+$AA24+$AF24+$AL24+$AQ24+$AW24+$BB24+$BH24+$BM24+$BS24-FA24,""),"")</f>
        <v/>
      </c>
      <c r="GC24" s="329" t="str">
        <f aca="false">IF($B24&lt;&gt;"",IF($EB$1&gt;=GC$13,$P24+$U24+$AA24+$AF24+$AL24+$AQ24+$AW24+$BB24+$BH24+$BM24+$BS24+$BX24-FB24,""),"")</f>
        <v/>
      </c>
      <c r="GD24" s="329" t="str">
        <f aca="false">IF($B24&lt;&gt;"",IF($EB$1&gt;=GD$13,$P24+$U24+$AA24+$AF24+$AL24+$AQ24+$AW24+$BB24+$BH24+$BM24+$BS24+$BX24+$CD24-FC24,""),"")</f>
        <v/>
      </c>
      <c r="GE24" s="329" t="str">
        <f aca="false">IF($B24&lt;&gt;"",IF($EB$1&gt;=GE$13,$P24+$U24+$AA24+$AF24+$AL24+$AQ24+$AW24+$BB24+$BH24+$BM24+$BS24+$BX24+$CD24+$CI24-FD24,""),"")</f>
        <v/>
      </c>
      <c r="GF24" s="329" t="str">
        <f aca="false">IF($B24&lt;&gt;"",IF($EB$1&gt;=GF$13,$P24+$U24+$AA24+$AF24+$AL24+$AQ24+$AW24+$BB24+$BH24+$BM24+$BS24+$BX24+$CD24+$CI24+$CO24-FE24-FK24,""),"")</f>
        <v/>
      </c>
      <c r="GG24" s="329" t="str">
        <f aca="false">IF($B24&lt;&gt;"",IF($EB$1&gt;=GG$13,$P24+$U24+$AA24+$AF24+$AL24+$AQ24+$AW24+$BB24+$BH24+$BM24+$BS24+$BX24+$CD24+$CI24+$CO24+$CT24-FF24-FL24,""),"")</f>
        <v/>
      </c>
      <c r="GH24" s="329" t="str">
        <f aca="false">IF($B24&lt;&gt;"",IF($EB$1&gt;=GH$13,$P24+$U24+$AA24+$AF24+$AL24+$AQ24+$AW24+$BB24+$BH24+$BM24+$BS24+$BX24+$CD24+$CI24+$CO24+$CT24+$CZ24-FG24-FM24,""),"")</f>
        <v/>
      </c>
      <c r="GI24" s="329" t="str">
        <f aca="false">IF($B24&lt;&gt;"",IF($EB$1&gt;=GI$13,$P24+$U24+$AA24+$AF24+$AL24+$AQ24+$AW24+$BB24+$BH24+$BM24+$BS24+$BX24+$CD24+$CI24+$CO24+$CT24+$CZ24+$DE24-FH24-FN24,""),"")</f>
        <v/>
      </c>
      <c r="GJ24" s="329" t="str">
        <f aca="false">IF($B24&lt;&gt;"",IF($EB$1&gt;=GJ$13,$P24+$U24+$AA24+$AF24+$AL24+$AQ24+$AW24+$BB24+$BH24+$BM24+$BS24+$BX24+$CD24+$CI24+$CO24+$CT24+$CZ24+$DE24+$DK24-FI24-FO24,""),"")</f>
        <v/>
      </c>
      <c r="GK24" s="330" t="str">
        <f aca="false">IF($B24&lt;&gt;"",IF($EB$1&gt;=GK$13,$P24+$U24+$AA24+$AF24+$AL24+$AQ24+$AW24+$BB24+$BH24+$BM24+$BS24+$BX24+$CD24+$CI24+$CO24+$CT24+$CZ24+$DE24+$DK24+$DP24-FJ24-FP24,""),"")</f>
        <v/>
      </c>
      <c r="GL24" s="0"/>
      <c r="GM24" s="328" t="n">
        <f aca="false">IF($B24&lt;&gt;"",IF($EB$1&gt;=GM$13,RANK(FR24,FR$14:FR$113,0),""),"")</f>
        <v>15</v>
      </c>
      <c r="GN24" s="329" t="n">
        <f aca="false">IF($B24&lt;&gt;"",IF($EB$1&gt;=GN$13,RANK(FS24,FS$14:FS$113,0),""),"")</f>
        <v>13</v>
      </c>
      <c r="GO24" s="329" t="n">
        <f aca="false">IF($B24&lt;&gt;"",IF($EB$1&gt;=GO$13,RANK(FT24,FT$14:FT$113,0),""),"")</f>
        <v>11</v>
      </c>
      <c r="GP24" s="329" t="n">
        <f aca="false">IF($B24&lt;&gt;"",IF($EB$1&gt;=GP$13,RANK(FU24,FU$14:FU$113,0),""),"")</f>
        <v>9</v>
      </c>
      <c r="GQ24" s="329" t="n">
        <f aca="false">IF($B24&lt;&gt;"",IF($EB$1&gt;=GQ$13,RANK(FV24,FV$14:FV$113,0),""),"")</f>
        <v>4</v>
      </c>
      <c r="GR24" s="329" t="n">
        <f aca="false">IF($B24&lt;&gt;"",IF($EB$1&gt;=GR$13,RANK(FW24,FW$14:FW$113,0),""),"")</f>
        <v>4</v>
      </c>
      <c r="GS24" s="329" t="n">
        <f aca="false">IF($B24&lt;&gt;"",IF($EB$1&gt;=GS$13,RANK(FX24,FX$14:FX$113,0),""),"")</f>
        <v>3</v>
      </c>
      <c r="GT24" s="329" t="str">
        <f aca="false">IF($B24&lt;&gt;"",IF($EB$1&gt;=GT$13,RANK(FY24,FY$14:FY$113,0),""),"")</f>
        <v/>
      </c>
      <c r="GU24" s="329" t="str">
        <f aca="false">IF($B24&lt;&gt;"",IF($EB$1&gt;=GU$13,RANK(FZ24,FZ$14:FZ$113,0),""),"")</f>
        <v/>
      </c>
      <c r="GV24" s="329" t="str">
        <f aca="false">IF($B24&lt;&gt;"",IF($EB$1&gt;=GV$13,RANK(GA24,GA$14:GA$113,0),""),"")</f>
        <v/>
      </c>
      <c r="GW24" s="329" t="str">
        <f aca="false">IF($B24&lt;&gt;"",IF($EB$1&gt;=GW$13,RANK(GB24,GB$14:GB$113,0),""),"")</f>
        <v/>
      </c>
      <c r="GX24" s="329" t="str">
        <f aca="false">IF($B24&lt;&gt;"",IF($EB$1&gt;=GX$13,RANK(GC24,GC$14:GC$113,0),""),"")</f>
        <v/>
      </c>
      <c r="GY24" s="329" t="str">
        <f aca="false">IF($B24&lt;&gt;"",IF($EB$1&gt;=GY$13,RANK(GD24,GD$14:GD$113,0),""),"")</f>
        <v/>
      </c>
      <c r="GZ24" s="329" t="str">
        <f aca="false">IF($B24&lt;&gt;"",IF($EB$1&gt;=GZ$13,RANK(GE24,GE$14:GE$113,0),""),"")</f>
        <v/>
      </c>
      <c r="HA24" s="329" t="str">
        <f aca="false">IF($B24&lt;&gt;"",IF($EB$1&gt;=HA$13,RANK(GF24,GF$14:GF$113,0),""),"")</f>
        <v/>
      </c>
      <c r="HB24" s="329" t="str">
        <f aca="false">IF($B24&lt;&gt;"",IF($EB$1&gt;=HB$13,RANK(GG24,GG$14:GG$113,0),""),"")</f>
        <v/>
      </c>
      <c r="HC24" s="329" t="str">
        <f aca="false">IF($B24&lt;&gt;"",IF($EB$1&gt;=HC$13,RANK(GH24,GH$14:GH$113,0),""),"")</f>
        <v/>
      </c>
      <c r="HD24" s="329" t="str">
        <f aca="false">IF($B24&lt;&gt;"",IF($EB$1&gt;=HD$13,RANK(GI24,GI$14:GI$113,0),""),"")</f>
        <v/>
      </c>
      <c r="HE24" s="329" t="str">
        <f aca="false">IF($B24&lt;&gt;"",IF($EB$1&gt;=HE$13,RANK(GJ24,GJ$14:GJ$113,0),""),"")</f>
        <v/>
      </c>
      <c r="HF24" s="330" t="str">
        <f aca="false">IF($B24&lt;&gt;"",IF($EB$1&gt;=HF$13,RANK(GK24,GK$14:GK$113,0),""),"")</f>
        <v/>
      </c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3" hidden="false" customHeight="false" outlineLevel="0" collapsed="false">
      <c r="A25" s="308" t="n">
        <f aca="false">IF(B25&lt;&gt;"",RANK(I25,I$14:I$113,0),"")</f>
        <v>12</v>
      </c>
      <c r="B25" s="309" t="str">
        <f aca="false">IF('Chronos (M1..M20)'!B22&lt;&gt;"",'Chronos (M1..M20)'!B22,"")</f>
        <v>Michael KREBS</v>
      </c>
      <c r="C25" s="310" t="n">
        <f aca="false">IF(B25&lt;&gt;"",'Chronos (M1..M20)'!C22,"")</f>
        <v>12</v>
      </c>
      <c r="D25" s="215" t="n">
        <f aca="false">IF(B25&lt;&gt;"",Pilotes!P22,"")</f>
        <v>0</v>
      </c>
      <c r="E25" s="310"/>
      <c r="F25" s="310" t="n">
        <f aca="false">IF(B25&lt;&gt;"",Pilotes!F22,"")</f>
        <v>0</v>
      </c>
      <c r="G25" s="310" t="n">
        <f aca="false">IF(C25&lt;&gt;"",Pilotes!E22,"")</f>
        <v>0</v>
      </c>
      <c r="H25" s="310" t="str">
        <f aca="false">IF(D25&lt;&gt;"",'Chronos (M1..M20)'!D22,"")</f>
        <v>2.4GHz</v>
      </c>
      <c r="I25" s="311" t="n">
        <f aca="false">IF(B25&lt;&gt;"",IF($EB$1&lt;4,DR25-DT25,IF($EB$1&lt;15,DS25-DU25-DT25,DS25-DU25-DV25-DT25)),0)</f>
        <v>5007.09476049087</v>
      </c>
      <c r="J25" s="312" t="n">
        <f aca="false">IF(B25&lt;&gt;"",IF(I25,(I25/MAXA(I$14:I$113))*1000,0),"")</f>
        <v>904.967877432936</v>
      </c>
      <c r="K25" s="313" t="str">
        <f aca="false">IF($B25&lt;&gt;"",$B25,"")</f>
        <v>Michael KREBS</v>
      </c>
      <c r="L25" s="314" t="n">
        <f aca="false">IF($B25&lt;&gt;"",'Chronos (M1..M20)'!$H22,"")</f>
        <v>1</v>
      </c>
      <c r="M25" s="315" t="n">
        <f aca="false">IF('Chronos (M1..M20)'!$I22&lt;&gt;"",'Chronos (M1..M20)'!$I22," ")</f>
        <v>51.04</v>
      </c>
      <c r="N25" s="316" t="n">
        <f aca="false">IF('Chronos (M1..M20)'!$J22&lt;&gt;"",'Chronos (M1..M20)'!$J22,0)</f>
        <v>0</v>
      </c>
      <c r="O25" s="317" t="n">
        <f aca="false">IF($B25&lt;&gt;"",IF(M25&lt;&gt;" ",(INDEX(L$9:M$12,MATCH(L25,L$9:L$12),2)/M25)*1000,0),"")</f>
        <v>838.166144200627</v>
      </c>
      <c r="P25" s="318" t="n">
        <f aca="false">IF(M$9&lt;&gt;"",IF($B25&lt;&gt;"",O25-N25,""),"")</f>
        <v>838.166144200627</v>
      </c>
      <c r="Q25" s="314" t="n">
        <f aca="false">IF($B25&lt;&gt;"",'Chronos (M1..M20)'!$H123,"")</f>
        <v>1</v>
      </c>
      <c r="R25" s="315" t="n">
        <f aca="false">IF('Chronos (M1..M20)'!$I123&lt;&gt;"",'Chronos (M1..M20)'!$I123," ")</f>
        <v>49.18</v>
      </c>
      <c r="S25" s="316" t="n">
        <f aca="false">IF('Chronos (M1..M20)'!$J123&lt;&gt;"",'Chronos (M1..M20)'!$J123,0)</f>
        <v>0</v>
      </c>
      <c r="T25" s="317" t="n">
        <f aca="false">IF($B25&lt;&gt;"",IF(R25&lt;&gt;" ",(INDEX(Q$9:R$12,MATCH(Q25,Q$9:Q$12),2)/R25)*1000,0),"")</f>
        <v>851.97234648231</v>
      </c>
      <c r="U25" s="318" t="n">
        <f aca="false">IF(R$9&lt;&gt;"",IF($B25&lt;&gt;"",T25-S25,""),"")</f>
        <v>851.97234648231</v>
      </c>
      <c r="V25" s="313" t="str">
        <f aca="false">IF($B25&lt;&gt;"",$B25,"")</f>
        <v>Michael KREBS</v>
      </c>
      <c r="W25" s="314" t="n">
        <f aca="false">IF($B25&lt;&gt;"",'Chronos (M1..M20)'!$H224,"")</f>
        <v>1</v>
      </c>
      <c r="X25" s="315" t="n">
        <f aca="false">IF('Chronos (M1..M20)'!$I224&lt;&gt;"",'Chronos (M1..M20)'!$I224," ")</f>
        <v>49.89</v>
      </c>
      <c r="Y25" s="316" t="n">
        <f aca="false">IF('Chronos (M1..M20)'!$J224&lt;&gt;"",'Chronos (M1..M20)'!$J224,0)</f>
        <v>0</v>
      </c>
      <c r="Z25" s="317" t="n">
        <f aca="false">IF($B25&lt;&gt;"",IF(X25&lt;&gt;" ",(INDEX(W$9:X$12,MATCH(W25,W$9:W$12),2)/X25)*1000,0),"")</f>
        <v>859.891761876128</v>
      </c>
      <c r="AA25" s="318" t="n">
        <f aca="false">IF(X$9&lt;&gt;"",IF($B25&lt;&gt;"",Z25-Y25,""),"")</f>
        <v>859.891761876128</v>
      </c>
      <c r="AB25" s="314" t="n">
        <f aca="false">IF($B25&lt;&gt;"",'Chronos (M1..M20)'!$H325,"")</f>
        <v>1</v>
      </c>
      <c r="AC25" s="315" t="n">
        <f aca="false">IF('Chronos (M1..M20)'!$I325&lt;&gt;"",'Chronos (M1..M20)'!$I325," ")</f>
        <v>43.07</v>
      </c>
      <c r="AD25" s="316" t="n">
        <f aca="false">IF('Chronos (M1..M20)'!$J325&lt;&gt;"",'Chronos (M1..M20)'!$J325,0)</f>
        <v>0</v>
      </c>
      <c r="AE25" s="317" t="n">
        <f aca="false">IF($B25&lt;&gt;"",IF(AC25&lt;&gt;" ",(INDEX(AB$9:AC$12,MATCH(AB25,AB$9:AB$12),2)/AC25)*1000,0),"")</f>
        <v>854.190852101231</v>
      </c>
      <c r="AF25" s="318" t="n">
        <f aca="false">IF(AC$9&lt;&gt;"",IF($B25&lt;&gt;"",AE25-AD25,""),"")</f>
        <v>854.190852101231</v>
      </c>
      <c r="AG25" s="313" t="str">
        <f aca="false">IF($B25&lt;&gt;"",$B25,"")</f>
        <v>Michael KREBS</v>
      </c>
      <c r="AH25" s="314" t="n">
        <f aca="false">IF($B25&lt;&gt;"",'Chronos (M1..M20)'!$H426,"")</f>
        <v>1</v>
      </c>
      <c r="AI25" s="315" t="n">
        <f aca="false">IF('Chronos (M1..M20)'!$I426&lt;&gt;"",'Chronos (M1..M20)'!$I426," ")</f>
        <v>48.01</v>
      </c>
      <c r="AJ25" s="316" t="n">
        <f aca="false">IF('Chronos (M1..M20)'!$J426&lt;&gt;"",'Chronos (M1..M20)'!$J426,0)</f>
        <v>0</v>
      </c>
      <c r="AK25" s="317" t="n">
        <f aca="false">IF($B25&lt;&gt;"",IF(AI25&lt;&gt;" ",(INDEX(AH$9:AI$12,MATCH(AH25,AH$9:AH$12),2)/AI25)*1000,0),"")</f>
        <v>730.056238283691</v>
      </c>
      <c r="AL25" s="318" t="n">
        <f aca="false">IF(AI$9&lt;&gt;"",IF($B25&lt;&gt;"",AK25-AJ25,""),"")</f>
        <v>730.056238283691</v>
      </c>
      <c r="AM25" s="314" t="n">
        <f aca="false">IF($B25&lt;&gt;"",'Chronos (M1..M20)'!$H527,"")</f>
        <v>1</v>
      </c>
      <c r="AN25" s="315" t="n">
        <f aca="false">IF('Chronos (M1..M20)'!$I527&lt;&gt;"",'Chronos (M1..M20)'!$I527," ")</f>
        <v>57.39</v>
      </c>
      <c r="AO25" s="316" t="n">
        <f aca="false">IF('Chronos (M1..M20)'!$J527&lt;&gt;"",'Chronos (M1..M20)'!$J527,0)</f>
        <v>0</v>
      </c>
      <c r="AP25" s="317" t="n">
        <f aca="false">IF($B25&lt;&gt;"",IF(AN25&lt;&gt;" ",(INDEX(AM$9:AN$12,MATCH(AM25,AM$9:AM$12),2)/AN25)*1000,0),"")</f>
        <v>691.932392402858</v>
      </c>
      <c r="AQ25" s="318" t="n">
        <f aca="false">IF(AN$9&lt;&gt;"",IF($B25&lt;&gt;"",AP25-AO25,""),"")</f>
        <v>691.932392402858</v>
      </c>
      <c r="AR25" s="313" t="str">
        <f aca="false">IF($B25&lt;&gt;"",$B25,"")</f>
        <v>Michael KREBS</v>
      </c>
      <c r="AS25" s="314" t="n">
        <f aca="false">IF($B25&lt;&gt;"",'Chronos (M1..M20)'!$H628,"")</f>
        <v>1</v>
      </c>
      <c r="AT25" s="315" t="n">
        <f aca="false">IF('Chronos (M1..M20)'!$I628&lt;&gt;"",'Chronos (M1..M20)'!$I628," ")</f>
        <v>46.39</v>
      </c>
      <c r="AU25" s="316" t="n">
        <f aca="false">IF('Chronos (M1..M20)'!$J628&lt;&gt;"",'Chronos (M1..M20)'!$J628,0)</f>
        <v>0</v>
      </c>
      <c r="AV25" s="317" t="n">
        <f aca="false">IF($B25&lt;&gt;"",IF(AT25&lt;&gt;" ",(INDEX(AS$9:AT$12,MATCH(AS25,AS$9:AS$12),2)/AT25)*1000,0),"")</f>
        <v>872.817417546885</v>
      </c>
      <c r="AW25" s="318" t="n">
        <f aca="false">IF(AT$9&lt;&gt;"",IF($B25&lt;&gt;"",AV25-AU25,""),"")</f>
        <v>872.817417546885</v>
      </c>
      <c r="AX25" s="314" t="n">
        <f aca="false">IF($B25&lt;&gt;"",'Chronos (M1..M20)'!$H729,"")</f>
        <v>1</v>
      </c>
      <c r="AY25" s="315" t="str">
        <f aca="false">IF('Chronos (M1..M20)'!$I729&lt;&gt;"",'Chronos (M1..M20)'!$I729," ")</f>
        <v> </v>
      </c>
      <c r="AZ25" s="316" t="n">
        <f aca="false">IF('Chronos (M1..M20)'!$J729&lt;&gt;"",'Chronos (M1..M20)'!$J729,0)</f>
        <v>0</v>
      </c>
      <c r="BA25" s="317" t="n">
        <f aca="false">IF($B25&lt;&gt;"",IF(AY25&lt;&gt;" ",(INDEX(AX$9:AY$12,MATCH(AX25,AX$9:AX$12),2)/AY25)*1000,0),"")</f>
        <v>0</v>
      </c>
      <c r="BB25" s="318" t="str">
        <f aca="false">IF(AY$9&lt;&gt;"",IF($B25&lt;&gt;"",BA25-AZ25,""),"")</f>
        <v/>
      </c>
      <c r="BC25" s="313" t="str">
        <f aca="false">IF($B25&lt;&gt;"",$B25,"")</f>
        <v>Michael KREBS</v>
      </c>
      <c r="BD25" s="314" t="n">
        <f aca="false">IF($B25&lt;&gt;"",'Chronos (M1..M20)'!$H830,"")</f>
        <v>1</v>
      </c>
      <c r="BE25" s="315" t="str">
        <f aca="false">IF('Chronos (M1..M20)'!$I830&lt;&gt;"",'Chronos (M1..M20)'!$I830," ")</f>
        <v> </v>
      </c>
      <c r="BF25" s="316" t="n">
        <f aca="false">IF('Chronos (M1..M20)'!$J830&lt;&gt;"",'Chronos (M1..M20)'!$J830,0)</f>
        <v>0</v>
      </c>
      <c r="BG25" s="317" t="n">
        <f aca="false">IF($B25&lt;&gt;"",IF(BE25&lt;&gt;" ",(INDEX(BD$9:BE$12,MATCH(BD25,BD$9:BD$12),2)/BE25)*1000,0),"")</f>
        <v>0</v>
      </c>
      <c r="BH25" s="318" t="str">
        <f aca="false">IF(BE$9&lt;&gt;"",IF($B25&lt;&gt;"",BG25-BF25,""),"")</f>
        <v/>
      </c>
      <c r="BI25" s="314" t="n">
        <f aca="false">IF($B25&lt;&gt;"",'Chronos (M1..M20)'!$H931,"")</f>
        <v>1</v>
      </c>
      <c r="BJ25" s="315" t="str">
        <f aca="false">IF('Chronos (M1..M20)'!$I931&lt;&gt;"",'Chronos (M1..M20)'!$I931," ")</f>
        <v> </v>
      </c>
      <c r="BK25" s="316" t="n">
        <f aca="false">IF('Chronos (M1..M20)'!$J931&lt;&gt;"",'Chronos (M1..M20)'!$J931,0)</f>
        <v>0</v>
      </c>
      <c r="BL25" s="317" t="n">
        <f aca="false">IF($B25&lt;&gt;"",IF(BJ25&lt;&gt;" ",(INDEX(BI$9:BJ$12,MATCH(BI25,BI$9:BI$12),2)/BJ25)*1000,0),"")</f>
        <v>0</v>
      </c>
      <c r="BM25" s="318" t="str">
        <f aca="false">IF(BJ$9&lt;&gt;"",IF($B25&lt;&gt;"",BL25-BK25,""),"")</f>
        <v/>
      </c>
      <c r="BN25" s="313" t="str">
        <f aca="false">IF($B25&lt;&gt;"",$B25,"")</f>
        <v>Michael KREBS</v>
      </c>
      <c r="BO25" s="314" t="n">
        <f aca="false">IF($B25&lt;&gt;"",'Chronos (M1..M20)'!$H1032,"")</f>
        <v>1</v>
      </c>
      <c r="BP25" s="315" t="str">
        <f aca="false">IF('Chronos (M1..M20)'!$I1032&lt;&gt;"",'Chronos (M1..M20)'!$I1032," ")</f>
        <v> </v>
      </c>
      <c r="BQ25" s="316" t="n">
        <f aca="false">IF('Chronos (M1..M20)'!$J1032&lt;&gt;"",'Chronos (M1..M20)'!$J1032,0)</f>
        <v>0</v>
      </c>
      <c r="BR25" s="317" t="n">
        <f aca="false">IF($B25&lt;&gt;"",IF(BP25&lt;&gt;" ",(INDEX(BO$9:BP$12,MATCH(BO25,BO$9:BO$12),2)/BP25)*1000,0),"")</f>
        <v>0</v>
      </c>
      <c r="BS25" s="318" t="str">
        <f aca="false">IF(BP$9&lt;&gt;"",IF($B25&lt;&gt;"",BR25-BQ25,""),"")</f>
        <v/>
      </c>
      <c r="BT25" s="314" t="n">
        <f aca="false">IF($B25&lt;&gt;"",'Chronos (M1..M20)'!$H1133,"")</f>
        <v>1</v>
      </c>
      <c r="BU25" s="315" t="str">
        <f aca="false">IF('Chronos (M1..M20)'!$I1133&lt;&gt;"",'Chronos (M1..M20)'!$I1133," ")</f>
        <v> </v>
      </c>
      <c r="BV25" s="316" t="n">
        <f aca="false">IF('Chronos (M1..M20)'!$J1133&lt;&gt;"",'Chronos (M1..M20)'!$J1133,0)</f>
        <v>0</v>
      </c>
      <c r="BW25" s="317" t="n">
        <f aca="false">IF($B25&lt;&gt;"",IF(BU25&lt;&gt;" ",(INDEX(BT$9:BU$12,MATCH(BT25,BT$9:BT$12),2)/BU25)*1000,0),"")</f>
        <v>0</v>
      </c>
      <c r="BX25" s="318" t="str">
        <f aca="false">IF(BU$9&lt;&gt;"",IF($B25&lt;&gt;"",BW25-BV25,""),"")</f>
        <v/>
      </c>
      <c r="BY25" s="313" t="str">
        <f aca="false">IF($B25&lt;&gt;"",$B25,"")</f>
        <v>Michael KREBS</v>
      </c>
      <c r="BZ25" s="314" t="n">
        <f aca="false">IF($B25&lt;&gt;"",'Chronos (M1..M20)'!$H1234,"")</f>
        <v>1</v>
      </c>
      <c r="CA25" s="315" t="str">
        <f aca="false">IF('Chronos (M1..M20)'!$I1234&lt;&gt;"",'Chronos (M1..M20)'!$I1234," ")</f>
        <v> </v>
      </c>
      <c r="CB25" s="316" t="n">
        <f aca="false">IF('Chronos (M1..M20)'!$J1234&lt;&gt;"",'Chronos (M1..M20)'!$J1234,0)</f>
        <v>0</v>
      </c>
      <c r="CC25" s="317" t="n">
        <f aca="false">IF($B25&lt;&gt;"",IF(CA25&lt;&gt;" ",(INDEX(BZ$9:CA$12,MATCH(BZ25,BZ$9:BZ$12),2)/CA25)*1000,0),"")</f>
        <v>0</v>
      </c>
      <c r="CD25" s="318" t="str">
        <f aca="false">IF(CA$9&lt;&gt;"",IF($B25&lt;&gt;"",CC25-CB25,""),"")</f>
        <v/>
      </c>
      <c r="CE25" s="314" t="n">
        <f aca="false">IF($B25&lt;&gt;"",'Chronos (M1..M20)'!$H1335,"")</f>
        <v>1</v>
      </c>
      <c r="CF25" s="315" t="str">
        <f aca="false">IF('Chronos (M1..M20)'!$I1335&lt;&gt;"",'Chronos (M1..M20)'!$I1335," ")</f>
        <v> </v>
      </c>
      <c r="CG25" s="316" t="n">
        <f aca="false">IF('Chronos (M1..M20)'!$J1335&lt;&gt;"",'Chronos (M1..M20)'!$J1335,0)</f>
        <v>0</v>
      </c>
      <c r="CH25" s="317" t="n">
        <f aca="false">IF($B25&lt;&gt;"",IF(CF25&lt;&gt;" ",(INDEX(CE$9:CF$12,MATCH(CE25,CE$9:CE$12),2)/CF25)*1000,0),"")</f>
        <v>0</v>
      </c>
      <c r="CI25" s="318" t="str">
        <f aca="false">IF(CF$9&lt;&gt;"",IF($B25&lt;&gt;"",CH25-CG25,""),"")</f>
        <v/>
      </c>
      <c r="CJ25" s="313" t="str">
        <f aca="false">IF($B25&lt;&gt;"",$B25,"")</f>
        <v>Michael KREBS</v>
      </c>
      <c r="CK25" s="314" t="n">
        <f aca="false">IF($B25&lt;&gt;"",'Chronos (M1..M20)'!$H1436,"")</f>
        <v>1</v>
      </c>
      <c r="CL25" s="315" t="str">
        <f aca="false">IF('Chronos (M1..M20)'!$I1436&lt;&gt;"",'Chronos (M1..M20)'!$I1436," ")</f>
        <v> </v>
      </c>
      <c r="CM25" s="316" t="n">
        <f aca="false">IF('Chronos (M1..M20)'!$J1436&lt;&gt;"",'Chronos (M1..M20)'!$J1436,0)</f>
        <v>0</v>
      </c>
      <c r="CN25" s="317" t="n">
        <f aca="false">IF($B25&lt;&gt;"",IF(CL25&lt;&gt;" ",(INDEX(CK$9:CL$12,MATCH(CK25,CK$9:CK$12),2)/CL25)*1000,0),"")</f>
        <v>0</v>
      </c>
      <c r="CO25" s="318" t="str">
        <f aca="false">IF(CL$9&lt;&gt;"",IF($B25&lt;&gt;"",CN25-CM25,""),"")</f>
        <v/>
      </c>
      <c r="CP25" s="314" t="n">
        <f aca="false">IF($B25&lt;&gt;"",'Chronos (M1..M20)'!$H1537,"")</f>
        <v>1</v>
      </c>
      <c r="CQ25" s="315" t="str">
        <f aca="false">IF('Chronos (M1..M20)'!$I1537&lt;&gt;"",'Chronos (M1..M20)'!$I1537," ")</f>
        <v> </v>
      </c>
      <c r="CR25" s="316" t="n">
        <f aca="false">IF('Chronos (M1..M20)'!$J1537&lt;&gt;"",'Chronos (M1..M20)'!$J1537,0)</f>
        <v>0</v>
      </c>
      <c r="CS25" s="317" t="n">
        <f aca="false">IF($B25&lt;&gt;"",IF(CQ25&lt;&gt;" ",(INDEX(CP$9:CQ$12,MATCH(CP25,CP$9:CP$12),2)/CQ25)*1000,0),"")</f>
        <v>0</v>
      </c>
      <c r="CT25" s="318" t="str">
        <f aca="false">IF(CQ$9&lt;&gt;"",IF($B25&lt;&gt;"",CS25-CR25,""),"")</f>
        <v/>
      </c>
      <c r="CU25" s="313" t="str">
        <f aca="false">IF($B25&lt;&gt;"",$B25,"")</f>
        <v>Michael KREBS</v>
      </c>
      <c r="CV25" s="314" t="n">
        <f aca="false">IF($B25&lt;&gt;"",'Chronos (M1..M20)'!$H1638,"")</f>
        <v>1</v>
      </c>
      <c r="CW25" s="315" t="str">
        <f aca="false">IF('Chronos (M1..M20)'!$I1638&lt;&gt;"",'Chronos (M1..M20)'!$I1638," ")</f>
        <v> </v>
      </c>
      <c r="CX25" s="316" t="n">
        <f aca="false">IF('Chronos (M1..M20)'!$J1638&lt;&gt;"",'Chronos (M1..M20)'!$J1638,0)</f>
        <v>0</v>
      </c>
      <c r="CY25" s="317" t="n">
        <f aca="false">IF($B25&lt;&gt;"",IF(CW25&lt;&gt;" ",(INDEX(CV$9:CW$12,MATCH(CV25,CV$9:CV$12),2)/CW25)*1000,0),"")</f>
        <v>0</v>
      </c>
      <c r="CZ25" s="318" t="str">
        <f aca="false">IF(CW$9&lt;&gt;"",IF($B25&lt;&gt;"",CY25-CX25,""),"")</f>
        <v/>
      </c>
      <c r="DA25" s="314" t="n">
        <f aca="false">IF($B25&lt;&gt;"",'Chronos (M1..M20)'!$H1739,"")</f>
        <v>1</v>
      </c>
      <c r="DB25" s="315" t="str">
        <f aca="false">IF('Chronos (M1..M20)'!$I1739&lt;&gt;"",'Chronos (M1..M20)'!$I1739," ")</f>
        <v> </v>
      </c>
      <c r="DC25" s="316" t="n">
        <f aca="false">IF('Chronos (M1..M20)'!$J1739&lt;&gt;"",'Chronos (M1..M20)'!$J1739,0)</f>
        <v>0</v>
      </c>
      <c r="DD25" s="317" t="n">
        <f aca="false">IF($B25&lt;&gt;"",IF(DB25&lt;&gt;" ",(INDEX(DA$9:DB$12,MATCH(DA25,DA$9:DA$12),2)/DB25)*1000,0),"")</f>
        <v>0</v>
      </c>
      <c r="DE25" s="318" t="str">
        <f aca="false">IF(DB$9&lt;&gt;"",IF($B25&lt;&gt;"",DD25-DC25,""),"")</f>
        <v/>
      </c>
      <c r="DF25" s="313" t="str">
        <f aca="false">IF($B25&lt;&gt;"",$B25,"")</f>
        <v>Michael KREBS</v>
      </c>
      <c r="DG25" s="314" t="n">
        <f aca="false">IF($B25&lt;&gt;"",'Chronos (M1..M20)'!$H1840,"")</f>
        <v>1</v>
      </c>
      <c r="DH25" s="315" t="str">
        <f aca="false">IF('Chronos (M1..M20)'!$I1840&lt;&gt;"",'Chronos (M1..M20)'!$I1840," ")</f>
        <v> </v>
      </c>
      <c r="DI25" s="316" t="n">
        <f aca="false">IF('Chronos (M1..M20)'!$J1840&lt;&gt;"",'Chronos (M1..M20)'!$J1840,0)</f>
        <v>0</v>
      </c>
      <c r="DJ25" s="317" t="n">
        <f aca="false">IF($B25&lt;&gt;"",IF(DH25&lt;&gt;" ",(INDEX(DG$9:DH$12,MATCH(DG25,DG$9:DG$12),2)/DH25)*1000,0),"")</f>
        <v>0</v>
      </c>
      <c r="DK25" s="318" t="str">
        <f aca="false">IF(DH$9&lt;&gt;"",IF($B25&lt;&gt;"",DJ25-DI25,""),"")</f>
        <v/>
      </c>
      <c r="DL25" s="314" t="n">
        <f aca="false">IF($B25&lt;&gt;"",'Chronos (M1..M20)'!$H1941,"")</f>
        <v>1</v>
      </c>
      <c r="DM25" s="315" t="str">
        <f aca="false">IF('Chronos (M1..M20)'!$I1941&lt;&gt;"",'Chronos (M1..M20)'!$I1941," ")</f>
        <v> </v>
      </c>
      <c r="DN25" s="316" t="n">
        <f aca="false">IF('Chronos (M1..M20)'!$J1941&lt;&gt;"",'Chronos (M1..M20)'!$J1941,0)</f>
        <v>0</v>
      </c>
      <c r="DO25" s="317" t="n">
        <f aca="false">IF($B25&lt;&gt;"",IF(DM25&lt;&gt;" ",(INDEX(DL$9:DM$12,MATCH(DL25,DL$9:DL$12),2)/DM25)*1000,0),"")</f>
        <v>0</v>
      </c>
      <c r="DP25" s="318" t="str">
        <f aca="false">IF(DM$9&lt;&gt;"",IF($B25&lt;&gt;"",DO25-DN25,""),"")</f>
        <v/>
      </c>
      <c r="DQ25" s="0"/>
      <c r="DR25" s="319" t="n">
        <f aca="false">SUM(O25,T25,Z25)</f>
        <v>2550.03025255906</v>
      </c>
      <c r="DS25" s="319" t="n">
        <f aca="false">SUM(DR25,AE25,AK25,AP25,AV25,BA25,BG25,BL25,BR25,BW25,CC25,CH25,CN25,CS25,CY25,DD25,DJ25,DO25)</f>
        <v>5699.02715289373</v>
      </c>
      <c r="DT25" s="319" t="n">
        <f aca="false">SUM(N25,S25,Y25,AD25,AJ25,AO25,AU25,AZ25,BF25,BK25,BQ25,BV25,CB25,CG25,CM25,CR25,CX25,DC25,DI25,DN25)</f>
        <v>0</v>
      </c>
      <c r="DU25" s="319" t="n">
        <f aca="false">SMALL($DZ25:$ES25,1)</f>
        <v>691.932392402858</v>
      </c>
      <c r="DV25" s="319" t="n">
        <f aca="false">SMALL($DZ25:$ES25,2)</f>
        <v>730.056238283691</v>
      </c>
      <c r="DW25" s="319" t="n">
        <f aca="false">SMALL($DZ25:$ES25,3)</f>
        <v>838.166144200627</v>
      </c>
      <c r="DX25" s="319" t="n">
        <f aca="false">SMALL($DZ25:$ES25,3)</f>
        <v>838.166144200627</v>
      </c>
      <c r="DY25" s="0"/>
      <c r="DZ25" s="321" t="n">
        <f aca="false">IF($EC$1&lt;&gt;"",O25," ")</f>
        <v>838.166144200627</v>
      </c>
      <c r="EA25" s="321" t="n">
        <f aca="false">IF($EC$2&lt;&gt;"",T25," ")</f>
        <v>851.97234648231</v>
      </c>
      <c r="EB25" s="321" t="n">
        <f aca="false">IF($EC$3&lt;&gt;"",Z25," ")</f>
        <v>859.891761876128</v>
      </c>
      <c r="EC25" s="321" t="n">
        <f aca="false">IF($EC$4&lt;&gt;"",AE25," ")</f>
        <v>854.190852101231</v>
      </c>
      <c r="ED25" s="321" t="n">
        <f aca="false">IF($EC$5&lt;&gt;"",AK25," ")</f>
        <v>730.056238283691</v>
      </c>
      <c r="EE25" s="321" t="n">
        <f aca="false">IF($EC$6&lt;&gt;"",AP25," ")</f>
        <v>691.932392402858</v>
      </c>
      <c r="EF25" s="321" t="n">
        <f aca="false">IF($EC$7&lt;&gt;"",AV25," ")</f>
        <v>872.817417546885</v>
      </c>
      <c r="EG25" s="321" t="str">
        <f aca="false">IF($EC$8&lt;&gt;"",BA25," ")</f>
        <v> </v>
      </c>
      <c r="EH25" s="321" t="str">
        <f aca="false">IF($EC$9&lt;&gt;"",BG25," ")</f>
        <v> </v>
      </c>
      <c r="EI25" s="321" t="str">
        <f aca="false">IF($EC$10&lt;&gt;"",BL25," ")</f>
        <v> </v>
      </c>
      <c r="EJ25" s="321" t="str">
        <f aca="false">IF($EE$1&lt;&gt;"",BR25," ")</f>
        <v> </v>
      </c>
      <c r="EK25" s="321" t="str">
        <f aca="false">IF($EE$2&lt;&gt;"",BW25," ")</f>
        <v> </v>
      </c>
      <c r="EL25" s="321" t="str">
        <f aca="false">IF($EE$3&lt;&gt;"",CC25," ")</f>
        <v> </v>
      </c>
      <c r="EM25" s="321" t="str">
        <f aca="false">IF($EE$4&lt;&gt;"",CH25," ")</f>
        <v> </v>
      </c>
      <c r="EN25" s="321" t="str">
        <f aca="false">IF($EE$5&lt;&gt;"",CN25," ")</f>
        <v> </v>
      </c>
      <c r="EO25" s="321" t="str">
        <f aca="false">IF($EE$6&lt;&gt;"",CS25," ")</f>
        <v> </v>
      </c>
      <c r="EP25" s="321" t="str">
        <f aca="false">IF($EE$7&lt;&gt;"",CY25," ")</f>
        <v> </v>
      </c>
      <c r="EQ25" s="321" t="str">
        <f aca="false">IF($EE$8&lt;&gt;"",DD25," ")</f>
        <v> </v>
      </c>
      <c r="ER25" s="321" t="str">
        <f aca="false">IF($EE$9&lt;&gt;"",DJ25," ")</f>
        <v> </v>
      </c>
      <c r="ES25" s="321" t="str">
        <f aca="false">IF($EE$10&lt;&gt;"",DO25," ")</f>
        <v> </v>
      </c>
      <c r="ET25" s="322" t="n">
        <f aca="false">SMALL(DZ25:EC25,1)</f>
        <v>838.166144200627</v>
      </c>
      <c r="EU25" s="323" t="n">
        <f aca="false">SMALL(DZ25:ED25,1)</f>
        <v>730.056238283691</v>
      </c>
      <c r="EV25" s="323" t="n">
        <f aca="false">SMALL(DZ25:EE25,1)</f>
        <v>691.932392402858</v>
      </c>
      <c r="EW25" s="323" t="n">
        <f aca="false">SMALL(DZ25:EF25,1)</f>
        <v>691.932392402858</v>
      </c>
      <c r="EX25" s="323" t="n">
        <f aca="false">SMALL(DZ25:EG25,1)</f>
        <v>691.932392402858</v>
      </c>
      <c r="EY25" s="323" t="n">
        <f aca="false">SMALL(DZ25:EH25,1)</f>
        <v>691.932392402858</v>
      </c>
      <c r="EZ25" s="323" t="n">
        <f aca="false">SMALL(DZ25:EI25,1)</f>
        <v>691.932392402858</v>
      </c>
      <c r="FA25" s="323" t="n">
        <f aca="false">SMALL(DZ25:EJ25,1)</f>
        <v>691.932392402858</v>
      </c>
      <c r="FB25" s="323" t="n">
        <f aca="false">SMALL(DZ25:EK25,1)</f>
        <v>691.932392402858</v>
      </c>
      <c r="FC25" s="323" t="n">
        <f aca="false">SMALL(DZ25:EL25,1)</f>
        <v>691.932392402858</v>
      </c>
      <c r="FD25" s="323" t="n">
        <f aca="false">SMALL(DZ25:EM25,1)</f>
        <v>691.932392402858</v>
      </c>
      <c r="FE25" s="323" t="n">
        <f aca="false">SMALL(DZ25:EN25,1)</f>
        <v>691.932392402858</v>
      </c>
      <c r="FF25" s="323" t="n">
        <f aca="false">SMALL(DZ25:EO25,1)</f>
        <v>691.932392402858</v>
      </c>
      <c r="FG25" s="323" t="n">
        <f aca="false">SMALL(DZ25:EP25,1)</f>
        <v>691.932392402858</v>
      </c>
      <c r="FH25" s="323" t="n">
        <f aca="false">SMALL(DZ25:EQ25,1)</f>
        <v>691.932392402858</v>
      </c>
      <c r="FI25" s="323" t="n">
        <f aca="false">SMALL(DZ25:ER25,1)</f>
        <v>691.932392402858</v>
      </c>
      <c r="FJ25" s="324" t="n">
        <f aca="false">SMALL(DZ25:ES25,1)</f>
        <v>691.932392402858</v>
      </c>
      <c r="FK25" s="322" t="n">
        <f aca="false">SMALL(DZ25:EN25,2)</f>
        <v>730.056238283691</v>
      </c>
      <c r="FL25" s="323" t="n">
        <f aca="false">SMALL(DZ25:EO25,2)</f>
        <v>730.056238283691</v>
      </c>
      <c r="FM25" s="323" t="n">
        <f aca="false">SMALL(DZ25:EP25,2)</f>
        <v>730.056238283691</v>
      </c>
      <c r="FN25" s="323" t="n">
        <f aca="false">SMALL(DZ25:EQ25,2)</f>
        <v>730.056238283691</v>
      </c>
      <c r="FO25" s="323" t="n">
        <f aca="false">SMALL(DZ25:ER25,2)</f>
        <v>730.056238283691</v>
      </c>
      <c r="FP25" s="324" t="n">
        <f aca="false">SMALL(DZ25:ES25,2)</f>
        <v>730.056238283691</v>
      </c>
      <c r="FQ25" s="0"/>
      <c r="FR25" s="328" t="n">
        <f aca="false">IF($B25&lt;&gt;"",IF($EB$1&gt;=FR$13,$P25,""),"")</f>
        <v>838.166144200627</v>
      </c>
      <c r="FS25" s="329" t="n">
        <f aca="false">IF($B25&lt;&gt;"",IF($EB$1&gt;=FS$13,$P25+$U25,""),"")</f>
        <v>1690.13849068294</v>
      </c>
      <c r="FT25" s="329" t="n">
        <f aca="false">IF($B25&lt;&gt;"",IF($EB$1&gt;=FT$13,$P25+$U25+$AA25,""),"")</f>
        <v>2550.03025255906</v>
      </c>
      <c r="FU25" s="329" t="n">
        <f aca="false">IF($B25&lt;&gt;"",IF($EB$1&gt;=FU$13,$P25+$U25+$AA25+$AF25-ET25,""),"")</f>
        <v>2566.05496045967</v>
      </c>
      <c r="FV25" s="329" t="n">
        <f aca="false">IF($B25&lt;&gt;"",IF($EB$1&gt;=FV$13,$P25+$U25+$AA25+$AF25+$AL25-EU25,""),"")</f>
        <v>3404.2211046603</v>
      </c>
      <c r="FW25" s="329" t="n">
        <f aca="false">IF($B25&lt;&gt;"",IF($EB$1&gt;=FW$13,$P25+$U25+$AA25+$AF25+$AL25+$AQ25-EV25,""),"")</f>
        <v>4134.27734294399</v>
      </c>
      <c r="FX25" s="329" t="n">
        <f aca="false">IF($B25&lt;&gt;"",IF($EB$1&gt;=FX$13,$P25+$U25+$AA25+$AF25+$AL25+$AQ25+$AW25-EW25,""),"")</f>
        <v>5007.09476049087</v>
      </c>
      <c r="FY25" s="329" t="str">
        <f aca="false">IF($B25&lt;&gt;"",IF($EB$1&gt;=FY$13,$P25+$U25+$AA25+$AF25+$AL25+$AQ25+$AW25+$BB25-EX25,""),"")</f>
        <v/>
      </c>
      <c r="FZ25" s="329" t="str">
        <f aca="false">IF($B25&lt;&gt;"",IF($EB$1&gt;=FZ$13,$P25+$U25+$AA25+$AF25+$AL25+$AQ25+$AW25+$BB25+$BH25-EY25,""),"")</f>
        <v/>
      </c>
      <c r="GA25" s="329" t="str">
        <f aca="false">IF($B25&lt;&gt;"",IF($EB$1&gt;=GA$13,$P25+$U25+$AA25+$AF25+$AL25+$AQ25+$AW25+$BB25+$BH25+$BM25-EZ25,""),"")</f>
        <v/>
      </c>
      <c r="GB25" s="329" t="str">
        <f aca="false">IF($B25&lt;&gt;"",IF($EB$1&gt;=GB$13,$P25+$U25+$AA25+$AF25+$AL25+$AQ25+$AW25+$BB25+$BH25+$BM25+$BS25-FA25,""),"")</f>
        <v/>
      </c>
      <c r="GC25" s="329" t="str">
        <f aca="false">IF($B25&lt;&gt;"",IF($EB$1&gt;=GC$13,$P25+$U25+$AA25+$AF25+$AL25+$AQ25+$AW25+$BB25+$BH25+$BM25+$BS25+$BX25-FB25,""),"")</f>
        <v/>
      </c>
      <c r="GD25" s="329" t="str">
        <f aca="false">IF($B25&lt;&gt;"",IF($EB$1&gt;=GD$13,$P25+$U25+$AA25+$AF25+$AL25+$AQ25+$AW25+$BB25+$BH25+$BM25+$BS25+$BX25+$CD25-FC25,""),"")</f>
        <v/>
      </c>
      <c r="GE25" s="329" t="str">
        <f aca="false">IF($B25&lt;&gt;"",IF($EB$1&gt;=GE$13,$P25+$U25+$AA25+$AF25+$AL25+$AQ25+$AW25+$BB25+$BH25+$BM25+$BS25+$BX25+$CD25+$CI25-FD25,""),"")</f>
        <v/>
      </c>
      <c r="GF25" s="329" t="str">
        <f aca="false">IF($B25&lt;&gt;"",IF($EB$1&gt;=GF$13,$P25+$U25+$AA25+$AF25+$AL25+$AQ25+$AW25+$BB25+$BH25+$BM25+$BS25+$BX25+$CD25+$CI25+$CO25-FE25-FK25,""),"")</f>
        <v/>
      </c>
      <c r="GG25" s="329" t="str">
        <f aca="false">IF($B25&lt;&gt;"",IF($EB$1&gt;=GG$13,$P25+$U25+$AA25+$AF25+$AL25+$AQ25+$AW25+$BB25+$BH25+$BM25+$BS25+$BX25+$CD25+$CI25+$CO25+$CT25-FF25-FL25,""),"")</f>
        <v/>
      </c>
      <c r="GH25" s="329" t="str">
        <f aca="false">IF($B25&lt;&gt;"",IF($EB$1&gt;=GH$13,$P25+$U25+$AA25+$AF25+$AL25+$AQ25+$AW25+$BB25+$BH25+$BM25+$BS25+$BX25+$CD25+$CI25+$CO25+$CT25+$CZ25-FG25-FM25,""),"")</f>
        <v/>
      </c>
      <c r="GI25" s="329" t="str">
        <f aca="false">IF($B25&lt;&gt;"",IF($EB$1&gt;=GI$13,$P25+$U25+$AA25+$AF25+$AL25+$AQ25+$AW25+$BB25+$BH25+$BM25+$BS25+$BX25+$CD25+$CI25+$CO25+$CT25+$CZ25+$DE25-FH25-FN25,""),"")</f>
        <v/>
      </c>
      <c r="GJ25" s="329" t="str">
        <f aca="false">IF($B25&lt;&gt;"",IF($EB$1&gt;=GJ$13,$P25+$U25+$AA25+$AF25+$AL25+$AQ25+$AW25+$BB25+$BH25+$BM25+$BS25+$BX25+$CD25+$CI25+$CO25+$CT25+$CZ25+$DE25+$DK25-FI25-FO25,""),"")</f>
        <v/>
      </c>
      <c r="GK25" s="330" t="str">
        <f aca="false">IF($B25&lt;&gt;"",IF($EB$1&gt;=GK$13,$P25+$U25+$AA25+$AF25+$AL25+$AQ25+$AW25+$BB25+$BH25+$BM25+$BS25+$BX25+$CD25+$CI25+$CO25+$CT25+$CZ25+$DE25+$DK25+$DP25-FJ25-FP25,""),"")</f>
        <v/>
      </c>
      <c r="GL25" s="0"/>
      <c r="GM25" s="328" t="n">
        <f aca="false">IF($B25&lt;&gt;"",IF($EB$1&gt;=GM$13,RANK(FR25,FR$14:FR$113,0),""),"")</f>
        <v>17</v>
      </c>
      <c r="GN25" s="329" t="n">
        <f aca="false">IF($B25&lt;&gt;"",IF($EB$1&gt;=GN$13,RANK(FS25,FS$14:FS$113,0),""),"")</f>
        <v>12</v>
      </c>
      <c r="GO25" s="329" t="n">
        <f aca="false">IF($B25&lt;&gt;"",IF($EB$1&gt;=GO$13,RANK(FT25,FT$14:FT$113,0),""),"")</f>
        <v>8</v>
      </c>
      <c r="GP25" s="329" t="n">
        <f aca="false">IF($B25&lt;&gt;"",IF($EB$1&gt;=GP$13,RANK(FU25,FU$14:FU$113,0),""),"")</f>
        <v>10</v>
      </c>
      <c r="GQ25" s="329" t="n">
        <f aca="false">IF($B25&lt;&gt;"",IF($EB$1&gt;=GQ$13,RANK(FV25,FV$14:FV$113,0),""),"")</f>
        <v>5</v>
      </c>
      <c r="GR25" s="329" t="n">
        <f aca="false">IF($B25&lt;&gt;"",IF($EB$1&gt;=GR$13,RANK(FW25,FW$14:FW$113,0),""),"")</f>
        <v>11</v>
      </c>
      <c r="GS25" s="329" t="n">
        <f aca="false">IF($B25&lt;&gt;"",IF($EB$1&gt;=GS$13,RANK(FX25,FX$14:FX$113,0),""),"")</f>
        <v>12</v>
      </c>
      <c r="GT25" s="329" t="str">
        <f aca="false">IF($B25&lt;&gt;"",IF($EB$1&gt;=GT$13,RANK(FY25,FY$14:FY$113,0),""),"")</f>
        <v/>
      </c>
      <c r="GU25" s="329" t="str">
        <f aca="false">IF($B25&lt;&gt;"",IF($EB$1&gt;=GU$13,RANK(FZ25,FZ$14:FZ$113,0),""),"")</f>
        <v/>
      </c>
      <c r="GV25" s="329" t="str">
        <f aca="false">IF($B25&lt;&gt;"",IF($EB$1&gt;=GV$13,RANK(GA25,GA$14:GA$113,0),""),"")</f>
        <v/>
      </c>
      <c r="GW25" s="329" t="str">
        <f aca="false">IF($B25&lt;&gt;"",IF($EB$1&gt;=GW$13,RANK(GB25,GB$14:GB$113,0),""),"")</f>
        <v/>
      </c>
      <c r="GX25" s="329" t="str">
        <f aca="false">IF($B25&lt;&gt;"",IF($EB$1&gt;=GX$13,RANK(GC25,GC$14:GC$113,0),""),"")</f>
        <v/>
      </c>
      <c r="GY25" s="329" t="str">
        <f aca="false">IF($B25&lt;&gt;"",IF($EB$1&gt;=GY$13,RANK(GD25,GD$14:GD$113,0),""),"")</f>
        <v/>
      </c>
      <c r="GZ25" s="329" t="str">
        <f aca="false">IF($B25&lt;&gt;"",IF($EB$1&gt;=GZ$13,RANK(GE25,GE$14:GE$113,0),""),"")</f>
        <v/>
      </c>
      <c r="HA25" s="329" t="str">
        <f aca="false">IF($B25&lt;&gt;"",IF($EB$1&gt;=HA$13,RANK(GF25,GF$14:GF$113,0),""),"")</f>
        <v/>
      </c>
      <c r="HB25" s="329" t="str">
        <f aca="false">IF($B25&lt;&gt;"",IF($EB$1&gt;=HB$13,RANK(GG25,GG$14:GG$113,0),""),"")</f>
        <v/>
      </c>
      <c r="HC25" s="329" t="str">
        <f aca="false">IF($B25&lt;&gt;"",IF($EB$1&gt;=HC$13,RANK(GH25,GH$14:GH$113,0),""),"")</f>
        <v/>
      </c>
      <c r="HD25" s="329" t="str">
        <f aca="false">IF($B25&lt;&gt;"",IF($EB$1&gt;=HD$13,RANK(GI25,GI$14:GI$113,0),""),"")</f>
        <v/>
      </c>
      <c r="HE25" s="329" t="str">
        <f aca="false">IF($B25&lt;&gt;"",IF($EB$1&gt;=HE$13,RANK(GJ25,GJ$14:GJ$113,0),""),"")</f>
        <v/>
      </c>
      <c r="HF25" s="330" t="str">
        <f aca="false">IF($B25&lt;&gt;"",IF($EB$1&gt;=HF$13,RANK(GK25,GK$14:GK$113,0),""),"")</f>
        <v/>
      </c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3" hidden="false" customHeight="false" outlineLevel="0" collapsed="false">
      <c r="A26" s="308" t="n">
        <f aca="false">IF(B26&lt;&gt;"",RANK(I26,I$14:I$113,0),"")</f>
        <v>5</v>
      </c>
      <c r="B26" s="309" t="str">
        <f aca="false">IF('Chronos (M1..M20)'!B23&lt;&gt;"",'Chronos (M1..M20)'!B23,"")</f>
        <v>Aubry GABANON</v>
      </c>
      <c r="C26" s="310" t="n">
        <f aca="false">IF(B26&lt;&gt;"",'Chronos (M1..M20)'!C23,"")</f>
        <v>13</v>
      </c>
      <c r="D26" s="215" t="n">
        <f aca="false">IF(B26&lt;&gt;"",Pilotes!P23,"")</f>
        <v>0</v>
      </c>
      <c r="E26" s="310"/>
      <c r="F26" s="310" t="n">
        <f aca="false">IF(B26&lt;&gt;"",Pilotes!F23,"")</f>
        <v>0</v>
      </c>
      <c r="G26" s="310" t="n">
        <f aca="false">IF(C26&lt;&gt;"",Pilotes!E23,"")</f>
        <v>0</v>
      </c>
      <c r="H26" s="310" t="str">
        <f aca="false">IF(D26&lt;&gt;"",'Chronos (M1..M20)'!D23,"")</f>
        <v>2.4GHz</v>
      </c>
      <c r="I26" s="311" t="n">
        <f aca="false">IF(B26&lt;&gt;"",IF($EB$1&lt;4,DR26-DT26,IF($EB$1&lt;15,DS26-DU26-DT26,DS26-DU26-DV26-DT26)),0)</f>
        <v>5153.11325146131</v>
      </c>
      <c r="J26" s="312" t="n">
        <f aca="false">IF(B26&lt;&gt;"",IF(I26,(I26/MAXA(I$14:I$113))*1000,0),"")</f>
        <v>931.358838690983</v>
      </c>
      <c r="K26" s="313" t="str">
        <f aca="false">IF($B26&lt;&gt;"",$B26,"")</f>
        <v>Aubry GABANON</v>
      </c>
      <c r="L26" s="314" t="n">
        <f aca="false">IF($B26&lt;&gt;"",'Chronos (M1..M20)'!$H23,"")</f>
        <v>1</v>
      </c>
      <c r="M26" s="315" t="n">
        <f aca="false">IF('Chronos (M1..M20)'!$I23&lt;&gt;"",'Chronos (M1..M20)'!$I23," ")</f>
        <v>48.14</v>
      </c>
      <c r="N26" s="316" t="n">
        <f aca="false">IF('Chronos (M1..M20)'!$J23&lt;&gt;"",'Chronos (M1..M20)'!$J23,0)</f>
        <v>0</v>
      </c>
      <c r="O26" s="317" t="n">
        <f aca="false">IF($B26&lt;&gt;"",IF(M26&lt;&gt;" ",(INDEX(L$9:M$12,MATCH(L26,L$9:L$12),2)/M26)*1000,0),"")</f>
        <v>888.658080598255</v>
      </c>
      <c r="P26" s="318" t="n">
        <f aca="false">IF(M$9&lt;&gt;"",IF($B26&lt;&gt;"",O26-N26,""),"")</f>
        <v>888.658080598255</v>
      </c>
      <c r="Q26" s="314" t="n">
        <f aca="false">IF($B26&lt;&gt;"",'Chronos (M1..M20)'!$H124,"")</f>
        <v>1</v>
      </c>
      <c r="R26" s="315" t="n">
        <f aca="false">IF('Chronos (M1..M20)'!$I124&lt;&gt;"",'Chronos (M1..M20)'!$I124," ")</f>
        <v>48.73</v>
      </c>
      <c r="S26" s="316" t="n">
        <f aca="false">IF('Chronos (M1..M20)'!$J124&lt;&gt;"",'Chronos (M1..M20)'!$J124,0)</f>
        <v>0</v>
      </c>
      <c r="T26" s="317" t="n">
        <f aca="false">IF($B26&lt;&gt;"",IF(R26&lt;&gt;" ",(INDEX(Q$9:R$12,MATCH(Q26,Q$9:Q$12),2)/R26)*1000,0),"")</f>
        <v>859.839934332034</v>
      </c>
      <c r="U26" s="318" t="n">
        <f aca="false">IF(R$9&lt;&gt;"",IF($B26&lt;&gt;"",T26-S26,""),"")</f>
        <v>859.839934332034</v>
      </c>
      <c r="V26" s="313" t="str">
        <f aca="false">IF($B26&lt;&gt;"",$B26,"")</f>
        <v>Aubry GABANON</v>
      </c>
      <c r="W26" s="314" t="n">
        <f aca="false">IF($B26&lt;&gt;"",'Chronos (M1..M20)'!$H225,"")</f>
        <v>1</v>
      </c>
      <c r="X26" s="315" t="n">
        <f aca="false">IF('Chronos (M1..M20)'!$I225&lt;&gt;"",'Chronos (M1..M20)'!$I225," ")</f>
        <v>50.15</v>
      </c>
      <c r="Y26" s="316" t="n">
        <f aca="false">IF('Chronos (M1..M20)'!$J225&lt;&gt;"",'Chronos (M1..M20)'!$J225,0)</f>
        <v>0</v>
      </c>
      <c r="Z26" s="317" t="n">
        <f aca="false">IF($B26&lt;&gt;"",IF(X26&lt;&gt;" ",(INDEX(W$9:X$12,MATCH(W26,W$9:W$12),2)/X26)*1000,0),"")</f>
        <v>855.43369890329</v>
      </c>
      <c r="AA26" s="318" t="n">
        <f aca="false">IF(X$9&lt;&gt;"",IF($B26&lt;&gt;"",Z26-Y26,""),"")</f>
        <v>855.43369890329</v>
      </c>
      <c r="AB26" s="314" t="n">
        <f aca="false">IF($B26&lt;&gt;"",'Chronos (M1..M20)'!$H326,"")</f>
        <v>1</v>
      </c>
      <c r="AC26" s="315" t="n">
        <f aca="false">IF('Chronos (M1..M20)'!$I326&lt;&gt;"",'Chronos (M1..M20)'!$I326," ")</f>
        <v>47.58</v>
      </c>
      <c r="AD26" s="316" t="n">
        <f aca="false">IF('Chronos (M1..M20)'!$J326&lt;&gt;"",'Chronos (M1..M20)'!$J326,0)</f>
        <v>0</v>
      </c>
      <c r="AE26" s="317" t="n">
        <f aca="false">IF($B26&lt;&gt;"",IF(AC26&lt;&gt;" ",(INDEX(AB$9:AC$12,MATCH(AB26,AB$9:AB$12),2)/AC26)*1000,0),"")</f>
        <v>773.224043715847</v>
      </c>
      <c r="AF26" s="318" t="n">
        <f aca="false">IF(AC$9&lt;&gt;"",IF($B26&lt;&gt;"",AE26-AD26,""),"")</f>
        <v>773.224043715847</v>
      </c>
      <c r="AG26" s="313" t="str">
        <f aca="false">IF($B26&lt;&gt;"",$B26,"")</f>
        <v>Aubry GABANON</v>
      </c>
      <c r="AH26" s="314" t="n">
        <f aca="false">IF($B26&lt;&gt;"",'Chronos (M1..M20)'!$H427,"")</f>
        <v>1</v>
      </c>
      <c r="AI26" s="315" t="n">
        <f aca="false">IF('Chronos (M1..M20)'!$I427&lt;&gt;"",'Chronos (M1..M20)'!$I427," ")</f>
        <v>45.17</v>
      </c>
      <c r="AJ26" s="316" t="n">
        <f aca="false">IF('Chronos (M1..M20)'!$J427&lt;&gt;"",'Chronos (M1..M20)'!$J427,0)</f>
        <v>0</v>
      </c>
      <c r="AK26" s="317" t="n">
        <f aca="false">IF($B26&lt;&gt;"",IF(AI26&lt;&gt;" ",(INDEX(AH$9:AI$12,MATCH(AH26,AH$9:AH$12),2)/AI26)*1000,0),"")</f>
        <v>775.957493911888</v>
      </c>
      <c r="AL26" s="318" t="n">
        <f aca="false">IF(AI$9&lt;&gt;"",IF($B26&lt;&gt;"",AK26-AJ26,""),"")</f>
        <v>775.957493911888</v>
      </c>
      <c r="AM26" s="314" t="n">
        <f aca="false">IF($B26&lt;&gt;"",'Chronos (M1..M20)'!$H528,"")</f>
        <v>1</v>
      </c>
      <c r="AN26" s="315" t="n">
        <f aca="false">IF('Chronos (M1..M20)'!$I528&lt;&gt;"",'Chronos (M1..M20)'!$I528," ")</f>
        <v>39.71</v>
      </c>
      <c r="AO26" s="316" t="n">
        <f aca="false">IF('Chronos (M1..M20)'!$J528&lt;&gt;"",'Chronos (M1..M20)'!$J528,0)</f>
        <v>0</v>
      </c>
      <c r="AP26" s="317" t="n">
        <f aca="false">IF($B26&lt;&gt;"",IF(AN26&lt;&gt;" ",(INDEX(AM$9:AN$12,MATCH(AM26,AM$9:AM$12),2)/AN26)*1000,0),"")</f>
        <v>1000</v>
      </c>
      <c r="AQ26" s="318" t="n">
        <f aca="false">IF(AN$9&lt;&gt;"",IF($B26&lt;&gt;"",AP26-AO26,""),"")</f>
        <v>1000</v>
      </c>
      <c r="AR26" s="313" t="str">
        <f aca="false">IF($B26&lt;&gt;"",$B26,"")</f>
        <v>Aubry GABANON</v>
      </c>
      <c r="AS26" s="314" t="n">
        <f aca="false">IF($B26&lt;&gt;"",'Chronos (M1..M20)'!$H629,"")</f>
        <v>1</v>
      </c>
      <c r="AT26" s="315" t="n">
        <f aca="false">IF('Chronos (M1..M20)'!$I629&lt;&gt;"",'Chronos (M1..M20)'!$I629," ")</f>
        <v>58.57</v>
      </c>
      <c r="AU26" s="316" t="n">
        <f aca="false">IF('Chronos (M1..M20)'!$J629&lt;&gt;"",'Chronos (M1..M20)'!$J629,0)</f>
        <v>0</v>
      </c>
      <c r="AV26" s="317" t="n">
        <f aca="false">IF($B26&lt;&gt;"",IF(AT26&lt;&gt;" ",(INDEX(AS$9:AT$12,MATCH(AS26,AS$9:AS$12),2)/AT26)*1000,0),"")</f>
        <v>691.309544135223</v>
      </c>
      <c r="AW26" s="318" t="n">
        <f aca="false">IF(AT$9&lt;&gt;"",IF($B26&lt;&gt;"",AV26-AU26,""),"")</f>
        <v>691.309544135223</v>
      </c>
      <c r="AX26" s="314" t="n">
        <f aca="false">IF($B26&lt;&gt;"",'Chronos (M1..M20)'!$H730,"")</f>
        <v>1</v>
      </c>
      <c r="AY26" s="315" t="str">
        <f aca="false">IF('Chronos (M1..M20)'!$I730&lt;&gt;"",'Chronos (M1..M20)'!$I730," ")</f>
        <v> </v>
      </c>
      <c r="AZ26" s="316" t="n">
        <f aca="false">IF('Chronos (M1..M20)'!$J730&lt;&gt;"",'Chronos (M1..M20)'!$J730,0)</f>
        <v>0</v>
      </c>
      <c r="BA26" s="317" t="n">
        <f aca="false">IF($B26&lt;&gt;"",IF(AY26&lt;&gt;" ",(INDEX(AX$9:AY$12,MATCH(AX26,AX$9:AX$12),2)/AY26)*1000,0),"")</f>
        <v>0</v>
      </c>
      <c r="BB26" s="318" t="str">
        <f aca="false">IF(AY$9&lt;&gt;"",IF($B26&lt;&gt;"",BA26-AZ26,""),"")</f>
        <v/>
      </c>
      <c r="BC26" s="313" t="str">
        <f aca="false">IF($B26&lt;&gt;"",$B26,"")</f>
        <v>Aubry GABANON</v>
      </c>
      <c r="BD26" s="314" t="n">
        <f aca="false">IF($B26&lt;&gt;"",'Chronos (M1..M20)'!$H831,"")</f>
        <v>1</v>
      </c>
      <c r="BE26" s="315" t="str">
        <f aca="false">IF('Chronos (M1..M20)'!$I831&lt;&gt;"",'Chronos (M1..M20)'!$I831," ")</f>
        <v> </v>
      </c>
      <c r="BF26" s="316" t="n">
        <f aca="false">IF('Chronos (M1..M20)'!$J831&lt;&gt;"",'Chronos (M1..M20)'!$J831,0)</f>
        <v>0</v>
      </c>
      <c r="BG26" s="317" t="n">
        <f aca="false">IF($B26&lt;&gt;"",IF(BE26&lt;&gt;" ",(INDEX(BD$9:BE$12,MATCH(BD26,BD$9:BD$12),2)/BE26)*1000,0),"")</f>
        <v>0</v>
      </c>
      <c r="BH26" s="318" t="str">
        <f aca="false">IF(BE$9&lt;&gt;"",IF($B26&lt;&gt;"",BG26-BF26,""),"")</f>
        <v/>
      </c>
      <c r="BI26" s="314" t="n">
        <f aca="false">IF($B26&lt;&gt;"",'Chronos (M1..M20)'!$H932,"")</f>
        <v>1</v>
      </c>
      <c r="BJ26" s="315" t="str">
        <f aca="false">IF('Chronos (M1..M20)'!$I932&lt;&gt;"",'Chronos (M1..M20)'!$I932," ")</f>
        <v> </v>
      </c>
      <c r="BK26" s="316" t="n">
        <f aca="false">IF('Chronos (M1..M20)'!$J932&lt;&gt;"",'Chronos (M1..M20)'!$J932,0)</f>
        <v>0</v>
      </c>
      <c r="BL26" s="317" t="n">
        <f aca="false">IF($B26&lt;&gt;"",IF(BJ26&lt;&gt;" ",(INDEX(BI$9:BJ$12,MATCH(BI26,BI$9:BI$12),2)/BJ26)*1000,0),"")</f>
        <v>0</v>
      </c>
      <c r="BM26" s="318" t="str">
        <f aca="false">IF(BJ$9&lt;&gt;"",IF($B26&lt;&gt;"",BL26-BK26,""),"")</f>
        <v/>
      </c>
      <c r="BN26" s="313" t="str">
        <f aca="false">IF($B26&lt;&gt;"",$B26,"")</f>
        <v>Aubry GABANON</v>
      </c>
      <c r="BO26" s="314" t="n">
        <f aca="false">IF($B26&lt;&gt;"",'Chronos (M1..M20)'!$H1033,"")</f>
        <v>1</v>
      </c>
      <c r="BP26" s="315" t="str">
        <f aca="false">IF('Chronos (M1..M20)'!$I1033&lt;&gt;"",'Chronos (M1..M20)'!$I1033," ")</f>
        <v> </v>
      </c>
      <c r="BQ26" s="316" t="n">
        <f aca="false">IF('Chronos (M1..M20)'!$J1033&lt;&gt;"",'Chronos (M1..M20)'!$J1033,0)</f>
        <v>0</v>
      </c>
      <c r="BR26" s="317" t="n">
        <f aca="false">IF($B26&lt;&gt;"",IF(BP26&lt;&gt;" ",(INDEX(BO$9:BP$12,MATCH(BO26,BO$9:BO$12),2)/BP26)*1000,0),"")</f>
        <v>0</v>
      </c>
      <c r="BS26" s="318" t="str">
        <f aca="false">IF(BP$9&lt;&gt;"",IF($B26&lt;&gt;"",BR26-BQ26,""),"")</f>
        <v/>
      </c>
      <c r="BT26" s="314" t="n">
        <f aca="false">IF($B26&lt;&gt;"",'Chronos (M1..M20)'!$H1134,"")</f>
        <v>1</v>
      </c>
      <c r="BU26" s="315" t="str">
        <f aca="false">IF('Chronos (M1..M20)'!$I1134&lt;&gt;"",'Chronos (M1..M20)'!$I1134," ")</f>
        <v> </v>
      </c>
      <c r="BV26" s="316" t="n">
        <f aca="false">IF('Chronos (M1..M20)'!$J1134&lt;&gt;"",'Chronos (M1..M20)'!$J1134,0)</f>
        <v>0</v>
      </c>
      <c r="BW26" s="317" t="n">
        <f aca="false">IF($B26&lt;&gt;"",IF(BU26&lt;&gt;" ",(INDEX(BT$9:BU$12,MATCH(BT26,BT$9:BT$12),2)/BU26)*1000,0),"")</f>
        <v>0</v>
      </c>
      <c r="BX26" s="318" t="str">
        <f aca="false">IF(BU$9&lt;&gt;"",IF($B26&lt;&gt;"",BW26-BV26,""),"")</f>
        <v/>
      </c>
      <c r="BY26" s="313" t="str">
        <f aca="false">IF($B26&lt;&gt;"",$B26,"")</f>
        <v>Aubry GABANON</v>
      </c>
      <c r="BZ26" s="314" t="n">
        <f aca="false">IF($B26&lt;&gt;"",'Chronos (M1..M20)'!$H1235,"")</f>
        <v>1</v>
      </c>
      <c r="CA26" s="315" t="str">
        <f aca="false">IF('Chronos (M1..M20)'!$I1235&lt;&gt;"",'Chronos (M1..M20)'!$I1235," ")</f>
        <v> </v>
      </c>
      <c r="CB26" s="316" t="n">
        <f aca="false">IF('Chronos (M1..M20)'!$J1235&lt;&gt;"",'Chronos (M1..M20)'!$J1235,0)</f>
        <v>0</v>
      </c>
      <c r="CC26" s="317" t="n">
        <f aca="false">IF($B26&lt;&gt;"",IF(CA26&lt;&gt;" ",(INDEX(BZ$9:CA$12,MATCH(BZ26,BZ$9:BZ$12),2)/CA26)*1000,0),"")</f>
        <v>0</v>
      </c>
      <c r="CD26" s="318" t="str">
        <f aca="false">IF(CA$9&lt;&gt;"",IF($B26&lt;&gt;"",CC26-CB26,""),"")</f>
        <v/>
      </c>
      <c r="CE26" s="314" t="n">
        <f aca="false">IF($B26&lt;&gt;"",'Chronos (M1..M20)'!$H1336,"")</f>
        <v>1</v>
      </c>
      <c r="CF26" s="315" t="str">
        <f aca="false">IF('Chronos (M1..M20)'!$I1336&lt;&gt;"",'Chronos (M1..M20)'!$I1336," ")</f>
        <v> </v>
      </c>
      <c r="CG26" s="316" t="n">
        <f aca="false">IF('Chronos (M1..M20)'!$J1336&lt;&gt;"",'Chronos (M1..M20)'!$J1336,0)</f>
        <v>0</v>
      </c>
      <c r="CH26" s="317" t="n">
        <f aca="false">IF($B26&lt;&gt;"",IF(CF26&lt;&gt;" ",(INDEX(CE$9:CF$12,MATCH(CE26,CE$9:CE$12),2)/CF26)*1000,0),"")</f>
        <v>0</v>
      </c>
      <c r="CI26" s="318" t="str">
        <f aca="false">IF(CF$9&lt;&gt;"",IF($B26&lt;&gt;"",CH26-CG26,""),"")</f>
        <v/>
      </c>
      <c r="CJ26" s="313" t="str">
        <f aca="false">IF($B26&lt;&gt;"",$B26,"")</f>
        <v>Aubry GABANON</v>
      </c>
      <c r="CK26" s="314" t="n">
        <f aca="false">IF($B26&lt;&gt;"",'Chronos (M1..M20)'!$H1437,"")</f>
        <v>1</v>
      </c>
      <c r="CL26" s="315" t="str">
        <f aca="false">IF('Chronos (M1..M20)'!$I1437&lt;&gt;"",'Chronos (M1..M20)'!$I1437," ")</f>
        <v> </v>
      </c>
      <c r="CM26" s="316" t="n">
        <f aca="false">IF('Chronos (M1..M20)'!$J1437&lt;&gt;"",'Chronos (M1..M20)'!$J1437,0)</f>
        <v>0</v>
      </c>
      <c r="CN26" s="317" t="n">
        <f aca="false">IF($B26&lt;&gt;"",IF(CL26&lt;&gt;" ",(INDEX(CK$9:CL$12,MATCH(CK26,CK$9:CK$12),2)/CL26)*1000,0),"")</f>
        <v>0</v>
      </c>
      <c r="CO26" s="318" t="str">
        <f aca="false">IF(CL$9&lt;&gt;"",IF($B26&lt;&gt;"",CN26-CM26,""),"")</f>
        <v/>
      </c>
      <c r="CP26" s="314" t="n">
        <f aca="false">IF($B26&lt;&gt;"",'Chronos (M1..M20)'!$H1538,"")</f>
        <v>1</v>
      </c>
      <c r="CQ26" s="315" t="str">
        <f aca="false">IF('Chronos (M1..M20)'!$I1538&lt;&gt;"",'Chronos (M1..M20)'!$I1538," ")</f>
        <v> </v>
      </c>
      <c r="CR26" s="316" t="n">
        <f aca="false">IF('Chronos (M1..M20)'!$J1538&lt;&gt;"",'Chronos (M1..M20)'!$J1538,0)</f>
        <v>0</v>
      </c>
      <c r="CS26" s="317" t="n">
        <f aca="false">IF($B26&lt;&gt;"",IF(CQ26&lt;&gt;" ",(INDEX(CP$9:CQ$12,MATCH(CP26,CP$9:CP$12),2)/CQ26)*1000,0),"")</f>
        <v>0</v>
      </c>
      <c r="CT26" s="318" t="str">
        <f aca="false">IF(CQ$9&lt;&gt;"",IF($B26&lt;&gt;"",CS26-CR26,""),"")</f>
        <v/>
      </c>
      <c r="CU26" s="313" t="str">
        <f aca="false">IF($B26&lt;&gt;"",$B26,"")</f>
        <v>Aubry GABANON</v>
      </c>
      <c r="CV26" s="314" t="n">
        <f aca="false">IF($B26&lt;&gt;"",'Chronos (M1..M20)'!$H1639,"")</f>
        <v>1</v>
      </c>
      <c r="CW26" s="315" t="str">
        <f aca="false">IF('Chronos (M1..M20)'!$I1639&lt;&gt;"",'Chronos (M1..M20)'!$I1639," ")</f>
        <v> </v>
      </c>
      <c r="CX26" s="316" t="n">
        <f aca="false">IF('Chronos (M1..M20)'!$J1639&lt;&gt;"",'Chronos (M1..M20)'!$J1639,0)</f>
        <v>0</v>
      </c>
      <c r="CY26" s="317" t="n">
        <f aca="false">IF($B26&lt;&gt;"",IF(CW26&lt;&gt;" ",(INDEX(CV$9:CW$12,MATCH(CV26,CV$9:CV$12),2)/CW26)*1000,0),"")</f>
        <v>0</v>
      </c>
      <c r="CZ26" s="318" t="str">
        <f aca="false">IF(CW$9&lt;&gt;"",IF($B26&lt;&gt;"",CY26-CX26,""),"")</f>
        <v/>
      </c>
      <c r="DA26" s="314" t="n">
        <f aca="false">IF($B26&lt;&gt;"",'Chronos (M1..M20)'!$H1740,"")</f>
        <v>1</v>
      </c>
      <c r="DB26" s="315" t="str">
        <f aca="false">IF('Chronos (M1..M20)'!$I1740&lt;&gt;"",'Chronos (M1..M20)'!$I1740," ")</f>
        <v> </v>
      </c>
      <c r="DC26" s="316" t="n">
        <f aca="false">IF('Chronos (M1..M20)'!$J1740&lt;&gt;"",'Chronos (M1..M20)'!$J1740,0)</f>
        <v>0</v>
      </c>
      <c r="DD26" s="317" t="n">
        <f aca="false">IF($B26&lt;&gt;"",IF(DB26&lt;&gt;" ",(INDEX(DA$9:DB$12,MATCH(DA26,DA$9:DA$12),2)/DB26)*1000,0),"")</f>
        <v>0</v>
      </c>
      <c r="DE26" s="318" t="str">
        <f aca="false">IF(DB$9&lt;&gt;"",IF($B26&lt;&gt;"",DD26-DC26,""),"")</f>
        <v/>
      </c>
      <c r="DF26" s="313" t="str">
        <f aca="false">IF($B26&lt;&gt;"",$B26,"")</f>
        <v>Aubry GABANON</v>
      </c>
      <c r="DG26" s="314" t="n">
        <f aca="false">IF($B26&lt;&gt;"",'Chronos (M1..M20)'!$H1841,"")</f>
        <v>1</v>
      </c>
      <c r="DH26" s="315" t="str">
        <f aca="false">IF('Chronos (M1..M20)'!$I1841&lt;&gt;"",'Chronos (M1..M20)'!$I1841," ")</f>
        <v> </v>
      </c>
      <c r="DI26" s="316" t="n">
        <f aca="false">IF('Chronos (M1..M20)'!$J1841&lt;&gt;"",'Chronos (M1..M20)'!$J1841,0)</f>
        <v>0</v>
      </c>
      <c r="DJ26" s="317" t="n">
        <f aca="false">IF($B26&lt;&gt;"",IF(DH26&lt;&gt;" ",(INDEX(DG$9:DH$12,MATCH(DG26,DG$9:DG$12),2)/DH26)*1000,0),"")</f>
        <v>0</v>
      </c>
      <c r="DK26" s="318" t="str">
        <f aca="false">IF(DH$9&lt;&gt;"",IF($B26&lt;&gt;"",DJ26-DI26,""),"")</f>
        <v/>
      </c>
      <c r="DL26" s="314" t="n">
        <f aca="false">IF($B26&lt;&gt;"",'Chronos (M1..M20)'!$H1942,"")</f>
        <v>1</v>
      </c>
      <c r="DM26" s="315" t="str">
        <f aca="false">IF('Chronos (M1..M20)'!$I1942&lt;&gt;"",'Chronos (M1..M20)'!$I1942," ")</f>
        <v> </v>
      </c>
      <c r="DN26" s="316" t="n">
        <f aca="false">IF('Chronos (M1..M20)'!$J1942&lt;&gt;"",'Chronos (M1..M20)'!$J1942,0)</f>
        <v>0</v>
      </c>
      <c r="DO26" s="317" t="n">
        <f aca="false">IF($B26&lt;&gt;"",IF(DM26&lt;&gt;" ",(INDEX(DL$9:DM$12,MATCH(DL26,DL$9:DL$12),2)/DM26)*1000,0),"")</f>
        <v>0</v>
      </c>
      <c r="DP26" s="318" t="str">
        <f aca="false">IF(DM$9&lt;&gt;"",IF($B26&lt;&gt;"",DO26-DN26,""),"")</f>
        <v/>
      </c>
      <c r="DQ26" s="0"/>
      <c r="DR26" s="319" t="n">
        <f aca="false">SUM(O26,T26,Z26)</f>
        <v>2603.93171383358</v>
      </c>
      <c r="DS26" s="319" t="n">
        <f aca="false">SUM(DR26,AE26,AK26,AP26,AV26,BA26,BG26,BL26,BR26,BW26,CC26,CH26,CN26,CS26,CY26,DD26,DJ26,DO26)</f>
        <v>5844.42279559654</v>
      </c>
      <c r="DT26" s="319" t="n">
        <f aca="false">SUM(N26,S26,Y26,AD26,AJ26,AO26,AU26,AZ26,BF26,BK26,BQ26,BV26,CB26,CG26,CM26,CR26,CX26,DC26,DI26,DN26)</f>
        <v>0</v>
      </c>
      <c r="DU26" s="319" t="n">
        <f aca="false">SMALL($DZ26:$ES26,1)</f>
        <v>691.309544135223</v>
      </c>
      <c r="DV26" s="319" t="n">
        <f aca="false">SMALL($DZ26:$ES26,2)</f>
        <v>773.224043715847</v>
      </c>
      <c r="DW26" s="319" t="n">
        <f aca="false">SMALL($DZ26:$ES26,3)</f>
        <v>775.957493911888</v>
      </c>
      <c r="DX26" s="319" t="n">
        <f aca="false">SMALL($DZ26:$ES26,3)</f>
        <v>775.957493911888</v>
      </c>
      <c r="DY26" s="0"/>
      <c r="DZ26" s="321" t="n">
        <f aca="false">IF($EC$1&lt;&gt;"",O26," ")</f>
        <v>888.658080598255</v>
      </c>
      <c r="EA26" s="321" t="n">
        <f aca="false">IF($EC$2&lt;&gt;"",T26," ")</f>
        <v>859.839934332034</v>
      </c>
      <c r="EB26" s="321" t="n">
        <f aca="false">IF($EC$3&lt;&gt;"",Z26," ")</f>
        <v>855.43369890329</v>
      </c>
      <c r="EC26" s="321" t="n">
        <f aca="false">IF($EC$4&lt;&gt;"",AE26," ")</f>
        <v>773.224043715847</v>
      </c>
      <c r="ED26" s="321" t="n">
        <f aca="false">IF($EC$5&lt;&gt;"",AK26," ")</f>
        <v>775.957493911888</v>
      </c>
      <c r="EE26" s="321" t="n">
        <f aca="false">IF($EC$6&lt;&gt;"",AP26," ")</f>
        <v>1000</v>
      </c>
      <c r="EF26" s="321" t="n">
        <f aca="false">IF($EC$7&lt;&gt;"",AV26," ")</f>
        <v>691.309544135223</v>
      </c>
      <c r="EG26" s="321" t="str">
        <f aca="false">IF($EC$8&lt;&gt;"",BA26," ")</f>
        <v> </v>
      </c>
      <c r="EH26" s="321" t="str">
        <f aca="false">IF($EC$9&lt;&gt;"",BG26," ")</f>
        <v> </v>
      </c>
      <c r="EI26" s="321" t="str">
        <f aca="false">IF($EC$10&lt;&gt;"",BL26," ")</f>
        <v> </v>
      </c>
      <c r="EJ26" s="321" t="str">
        <f aca="false">IF($EE$1&lt;&gt;"",BR26," ")</f>
        <v> </v>
      </c>
      <c r="EK26" s="321" t="str">
        <f aca="false">IF($EE$2&lt;&gt;"",BW26," ")</f>
        <v> </v>
      </c>
      <c r="EL26" s="321" t="str">
        <f aca="false">IF($EE$3&lt;&gt;"",CC26," ")</f>
        <v> </v>
      </c>
      <c r="EM26" s="321" t="str">
        <f aca="false">IF($EE$4&lt;&gt;"",CH26," ")</f>
        <v> </v>
      </c>
      <c r="EN26" s="321" t="str">
        <f aca="false">IF($EE$5&lt;&gt;"",CN26," ")</f>
        <v> </v>
      </c>
      <c r="EO26" s="321" t="str">
        <f aca="false">IF($EE$6&lt;&gt;"",CS26," ")</f>
        <v> </v>
      </c>
      <c r="EP26" s="321" t="str">
        <f aca="false">IF($EE$7&lt;&gt;"",CY26," ")</f>
        <v> </v>
      </c>
      <c r="EQ26" s="321" t="str">
        <f aca="false">IF($EE$8&lt;&gt;"",DD26," ")</f>
        <v> </v>
      </c>
      <c r="ER26" s="321" t="str">
        <f aca="false">IF($EE$9&lt;&gt;"",DJ26," ")</f>
        <v> </v>
      </c>
      <c r="ES26" s="321" t="str">
        <f aca="false">IF($EE$10&lt;&gt;"",DO26," ")</f>
        <v> </v>
      </c>
      <c r="ET26" s="322" t="n">
        <f aca="false">SMALL(DZ26:EC26,1)</f>
        <v>773.224043715847</v>
      </c>
      <c r="EU26" s="323" t="n">
        <f aca="false">SMALL(DZ26:ED26,1)</f>
        <v>773.224043715847</v>
      </c>
      <c r="EV26" s="323" t="n">
        <f aca="false">SMALL(DZ26:EE26,1)</f>
        <v>773.224043715847</v>
      </c>
      <c r="EW26" s="323" t="n">
        <f aca="false">SMALL(DZ26:EF26,1)</f>
        <v>691.309544135223</v>
      </c>
      <c r="EX26" s="323" t="n">
        <f aca="false">SMALL(DZ26:EG26,1)</f>
        <v>691.309544135223</v>
      </c>
      <c r="EY26" s="323" t="n">
        <f aca="false">SMALL(DZ26:EH26,1)</f>
        <v>691.309544135223</v>
      </c>
      <c r="EZ26" s="323" t="n">
        <f aca="false">SMALL(DZ26:EI26,1)</f>
        <v>691.309544135223</v>
      </c>
      <c r="FA26" s="323" t="n">
        <f aca="false">SMALL(DZ26:EJ26,1)</f>
        <v>691.309544135223</v>
      </c>
      <c r="FB26" s="323" t="n">
        <f aca="false">SMALL(DZ26:EK26,1)</f>
        <v>691.309544135223</v>
      </c>
      <c r="FC26" s="323" t="n">
        <f aca="false">SMALL(DZ26:EL26,1)</f>
        <v>691.309544135223</v>
      </c>
      <c r="FD26" s="323" t="n">
        <f aca="false">SMALL(DZ26:EM26,1)</f>
        <v>691.309544135223</v>
      </c>
      <c r="FE26" s="323" t="n">
        <f aca="false">SMALL(DZ26:EN26,1)</f>
        <v>691.309544135223</v>
      </c>
      <c r="FF26" s="323" t="n">
        <f aca="false">SMALL(DZ26:EO26,1)</f>
        <v>691.309544135223</v>
      </c>
      <c r="FG26" s="323" t="n">
        <f aca="false">SMALL(DZ26:EP26,1)</f>
        <v>691.309544135223</v>
      </c>
      <c r="FH26" s="323" t="n">
        <f aca="false">SMALL(DZ26:EQ26,1)</f>
        <v>691.309544135223</v>
      </c>
      <c r="FI26" s="323" t="n">
        <f aca="false">SMALL(DZ26:ER26,1)</f>
        <v>691.309544135223</v>
      </c>
      <c r="FJ26" s="324" t="n">
        <f aca="false">SMALL(DZ26:ES26,1)</f>
        <v>691.309544135223</v>
      </c>
      <c r="FK26" s="322" t="n">
        <f aca="false">SMALL(DZ26:EN26,2)</f>
        <v>773.224043715847</v>
      </c>
      <c r="FL26" s="323" t="n">
        <f aca="false">SMALL(DZ26:EO26,2)</f>
        <v>773.224043715847</v>
      </c>
      <c r="FM26" s="323" t="n">
        <f aca="false">SMALL(DZ26:EP26,2)</f>
        <v>773.224043715847</v>
      </c>
      <c r="FN26" s="323" t="n">
        <f aca="false">SMALL(DZ26:EQ26,2)</f>
        <v>773.224043715847</v>
      </c>
      <c r="FO26" s="323" t="n">
        <f aca="false">SMALL(DZ26:ER26,2)</f>
        <v>773.224043715847</v>
      </c>
      <c r="FP26" s="324" t="n">
        <f aca="false">SMALL(DZ26:ES26,2)</f>
        <v>773.224043715847</v>
      </c>
      <c r="FQ26" s="0"/>
      <c r="FR26" s="328" t="n">
        <f aca="false">IF($B26&lt;&gt;"",IF($EB$1&gt;=FR$13,$P26,""),"")</f>
        <v>888.658080598255</v>
      </c>
      <c r="FS26" s="329" t="n">
        <f aca="false">IF($B26&lt;&gt;"",IF($EB$1&gt;=FS$13,$P26+$U26,""),"")</f>
        <v>1748.49801493029</v>
      </c>
      <c r="FT26" s="329" t="n">
        <f aca="false">IF($B26&lt;&gt;"",IF($EB$1&gt;=FT$13,$P26+$U26+$AA26,""),"")</f>
        <v>2603.93171383358</v>
      </c>
      <c r="FU26" s="329" t="n">
        <f aca="false">IF($B26&lt;&gt;"",IF($EB$1&gt;=FU$13,$P26+$U26+$AA26+$AF26-ET26,""),"")</f>
        <v>2603.93171383358</v>
      </c>
      <c r="FV26" s="329" t="n">
        <f aca="false">IF($B26&lt;&gt;"",IF($EB$1&gt;=FV$13,$P26+$U26+$AA26+$AF26+$AL26-EU26,""),"")</f>
        <v>3379.88920774547</v>
      </c>
      <c r="FW26" s="329" t="n">
        <f aca="false">IF($B26&lt;&gt;"",IF($EB$1&gt;=FW$13,$P26+$U26+$AA26+$AF26+$AL26+$AQ26-EV26,""),"")</f>
        <v>4379.88920774547</v>
      </c>
      <c r="FX26" s="329" t="n">
        <f aca="false">IF($B26&lt;&gt;"",IF($EB$1&gt;=FX$13,$P26+$U26+$AA26+$AF26+$AL26+$AQ26+$AW26-EW26,""),"")</f>
        <v>5153.11325146131</v>
      </c>
      <c r="FY26" s="329" t="str">
        <f aca="false">IF($B26&lt;&gt;"",IF($EB$1&gt;=FY$13,$P26+$U26+$AA26+$AF26+$AL26+$AQ26+$AW26+$BB26-EX26,""),"")</f>
        <v/>
      </c>
      <c r="FZ26" s="329" t="str">
        <f aca="false">IF($B26&lt;&gt;"",IF($EB$1&gt;=FZ$13,$P26+$U26+$AA26+$AF26+$AL26+$AQ26+$AW26+$BB26+$BH26-EY26,""),"")</f>
        <v/>
      </c>
      <c r="GA26" s="329" t="str">
        <f aca="false">IF($B26&lt;&gt;"",IF($EB$1&gt;=GA$13,$P26+$U26+$AA26+$AF26+$AL26+$AQ26+$AW26+$BB26+$BH26+$BM26-EZ26,""),"")</f>
        <v/>
      </c>
      <c r="GB26" s="329" t="str">
        <f aca="false">IF($B26&lt;&gt;"",IF($EB$1&gt;=GB$13,$P26+$U26+$AA26+$AF26+$AL26+$AQ26+$AW26+$BB26+$BH26+$BM26+$BS26-FA26,""),"")</f>
        <v/>
      </c>
      <c r="GC26" s="329" t="str">
        <f aca="false">IF($B26&lt;&gt;"",IF($EB$1&gt;=GC$13,$P26+$U26+$AA26+$AF26+$AL26+$AQ26+$AW26+$BB26+$BH26+$BM26+$BS26+$BX26-FB26,""),"")</f>
        <v/>
      </c>
      <c r="GD26" s="329" t="str">
        <f aca="false">IF($B26&lt;&gt;"",IF($EB$1&gt;=GD$13,$P26+$U26+$AA26+$AF26+$AL26+$AQ26+$AW26+$BB26+$BH26+$BM26+$BS26+$BX26+$CD26-FC26,""),"")</f>
        <v/>
      </c>
      <c r="GE26" s="329" t="str">
        <f aca="false">IF($B26&lt;&gt;"",IF($EB$1&gt;=GE$13,$P26+$U26+$AA26+$AF26+$AL26+$AQ26+$AW26+$BB26+$BH26+$BM26+$BS26+$BX26+$CD26+$CI26-FD26,""),"")</f>
        <v/>
      </c>
      <c r="GF26" s="329" t="str">
        <f aca="false">IF($B26&lt;&gt;"",IF($EB$1&gt;=GF$13,$P26+$U26+$AA26+$AF26+$AL26+$AQ26+$AW26+$BB26+$BH26+$BM26+$BS26+$BX26+$CD26+$CI26+$CO26-FE26-FK26,""),"")</f>
        <v/>
      </c>
      <c r="GG26" s="329" t="str">
        <f aca="false">IF($B26&lt;&gt;"",IF($EB$1&gt;=GG$13,$P26+$U26+$AA26+$AF26+$AL26+$AQ26+$AW26+$BB26+$BH26+$BM26+$BS26+$BX26+$CD26+$CI26+$CO26+$CT26-FF26-FL26,""),"")</f>
        <v/>
      </c>
      <c r="GH26" s="329" t="str">
        <f aca="false">IF($B26&lt;&gt;"",IF($EB$1&gt;=GH$13,$P26+$U26+$AA26+$AF26+$AL26+$AQ26+$AW26+$BB26+$BH26+$BM26+$BS26+$BX26+$CD26+$CI26+$CO26+$CT26+$CZ26-FG26-FM26,""),"")</f>
        <v/>
      </c>
      <c r="GI26" s="329" t="str">
        <f aca="false">IF($B26&lt;&gt;"",IF($EB$1&gt;=GI$13,$P26+$U26+$AA26+$AF26+$AL26+$AQ26+$AW26+$BB26+$BH26+$BM26+$BS26+$BX26+$CD26+$CI26+$CO26+$CT26+$CZ26+$DE26-FH26-FN26,""),"")</f>
        <v/>
      </c>
      <c r="GJ26" s="329" t="str">
        <f aca="false">IF($B26&lt;&gt;"",IF($EB$1&gt;=GJ$13,$P26+$U26+$AA26+$AF26+$AL26+$AQ26+$AW26+$BB26+$BH26+$BM26+$BS26+$BX26+$CD26+$CI26+$CO26+$CT26+$CZ26+$DE26+$DK26-FI26-FO26,""),"")</f>
        <v/>
      </c>
      <c r="GK26" s="330" t="str">
        <f aca="false">IF($B26&lt;&gt;"",IF($EB$1&gt;=GK$13,$P26+$U26+$AA26+$AF26+$AL26+$AQ26+$AW26+$BB26+$BH26+$BM26+$BS26+$BX26+$CD26+$CI26+$CO26+$CT26+$CZ26+$DE26+$DK26+$DP26-FJ26-FP26,""),"")</f>
        <v/>
      </c>
      <c r="GL26" s="0"/>
      <c r="GM26" s="328" t="n">
        <f aca="false">IF($B26&lt;&gt;"",IF($EB$1&gt;=GM$13,RANK(FR26,FR$14:FR$113,0),""),"")</f>
        <v>5</v>
      </c>
      <c r="GN26" s="329" t="n">
        <f aca="false">IF($B26&lt;&gt;"",IF($EB$1&gt;=GN$13,RANK(FS26,FS$14:FS$113,0),""),"")</f>
        <v>4</v>
      </c>
      <c r="GO26" s="329" t="n">
        <f aca="false">IF($B26&lt;&gt;"",IF($EB$1&gt;=GO$13,RANK(FT26,FT$14:FT$113,0),""),"")</f>
        <v>5</v>
      </c>
      <c r="GP26" s="329" t="n">
        <f aca="false">IF($B26&lt;&gt;"",IF($EB$1&gt;=GP$13,RANK(FU26,FU$14:FU$113,0),""),"")</f>
        <v>6</v>
      </c>
      <c r="GQ26" s="329" t="n">
        <f aca="false">IF($B26&lt;&gt;"",IF($EB$1&gt;=GQ$13,RANK(FV26,FV$14:FV$113,0),""),"")</f>
        <v>8</v>
      </c>
      <c r="GR26" s="329" t="n">
        <f aca="false">IF($B26&lt;&gt;"",IF($EB$1&gt;=GR$13,RANK(FW26,FW$14:FW$113,0),""),"")</f>
        <v>3</v>
      </c>
      <c r="GS26" s="329" t="n">
        <f aca="false">IF($B26&lt;&gt;"",IF($EB$1&gt;=GS$13,RANK(FX26,FX$14:FX$113,0),""),"")</f>
        <v>5</v>
      </c>
      <c r="GT26" s="329" t="str">
        <f aca="false">IF($B26&lt;&gt;"",IF($EB$1&gt;=GT$13,RANK(FY26,FY$14:FY$113,0),""),"")</f>
        <v/>
      </c>
      <c r="GU26" s="329" t="str">
        <f aca="false">IF($B26&lt;&gt;"",IF($EB$1&gt;=GU$13,RANK(FZ26,FZ$14:FZ$113,0),""),"")</f>
        <v/>
      </c>
      <c r="GV26" s="329" t="str">
        <f aca="false">IF($B26&lt;&gt;"",IF($EB$1&gt;=GV$13,RANK(GA26,GA$14:GA$113,0),""),"")</f>
        <v/>
      </c>
      <c r="GW26" s="329" t="str">
        <f aca="false">IF($B26&lt;&gt;"",IF($EB$1&gt;=GW$13,RANK(GB26,GB$14:GB$113,0),""),"")</f>
        <v/>
      </c>
      <c r="GX26" s="329" t="str">
        <f aca="false">IF($B26&lt;&gt;"",IF($EB$1&gt;=GX$13,RANK(GC26,GC$14:GC$113,0),""),"")</f>
        <v/>
      </c>
      <c r="GY26" s="329" t="str">
        <f aca="false">IF($B26&lt;&gt;"",IF($EB$1&gt;=GY$13,RANK(GD26,GD$14:GD$113,0),""),"")</f>
        <v/>
      </c>
      <c r="GZ26" s="329" t="str">
        <f aca="false">IF($B26&lt;&gt;"",IF($EB$1&gt;=GZ$13,RANK(GE26,GE$14:GE$113,0),""),"")</f>
        <v/>
      </c>
      <c r="HA26" s="329" t="str">
        <f aca="false">IF($B26&lt;&gt;"",IF($EB$1&gt;=HA$13,RANK(GF26,GF$14:GF$113,0),""),"")</f>
        <v/>
      </c>
      <c r="HB26" s="329" t="str">
        <f aca="false">IF($B26&lt;&gt;"",IF($EB$1&gt;=HB$13,RANK(GG26,GG$14:GG$113,0),""),"")</f>
        <v/>
      </c>
      <c r="HC26" s="329" t="str">
        <f aca="false">IF($B26&lt;&gt;"",IF($EB$1&gt;=HC$13,RANK(GH26,GH$14:GH$113,0),""),"")</f>
        <v/>
      </c>
      <c r="HD26" s="329" t="str">
        <f aca="false">IF($B26&lt;&gt;"",IF($EB$1&gt;=HD$13,RANK(GI26,GI$14:GI$113,0),""),"")</f>
        <v/>
      </c>
      <c r="HE26" s="329" t="str">
        <f aca="false">IF($B26&lt;&gt;"",IF($EB$1&gt;=HE$13,RANK(GJ26,GJ$14:GJ$113,0),""),"")</f>
        <v/>
      </c>
      <c r="HF26" s="330" t="str">
        <f aca="false">IF($B26&lt;&gt;"",IF($EB$1&gt;=HF$13,RANK(GK26,GK$14:GK$113,0),""),"")</f>
        <v/>
      </c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3" hidden="false" customHeight="false" outlineLevel="0" collapsed="false">
      <c r="A27" s="308" t="n">
        <f aca="false">IF(B27&lt;&gt;"",RANK(I27,I$14:I$113,0),"")</f>
        <v>17</v>
      </c>
      <c r="B27" s="309" t="str">
        <f aca="false">IF('Chronos (M1..M20)'!B24&lt;&gt;"",'Chronos (M1..M20)'!B24,"")</f>
        <v>Serge DELARBRE</v>
      </c>
      <c r="C27" s="310" t="n">
        <f aca="false">IF(B27&lt;&gt;"",'Chronos (M1..M20)'!C24,"")</f>
        <v>14</v>
      </c>
      <c r="D27" s="215" t="n">
        <f aca="false">IF(B27&lt;&gt;"",Pilotes!P24,"")</f>
        <v>0</v>
      </c>
      <c r="E27" s="310"/>
      <c r="F27" s="310" t="n">
        <f aca="false">IF(B27&lt;&gt;"",Pilotes!F24,"")</f>
        <v>0</v>
      </c>
      <c r="G27" s="310" t="n">
        <f aca="false">IF(C27&lt;&gt;"",Pilotes!E24,"")</f>
        <v>0</v>
      </c>
      <c r="H27" s="310" t="str">
        <f aca="false">IF(D27&lt;&gt;"",'Chronos (M1..M20)'!D24,"")</f>
        <v>2.4GHz</v>
      </c>
      <c r="I27" s="311" t="n">
        <f aca="false">IF(B27&lt;&gt;"",IF($EB$1&lt;4,DR27-DT27,IF($EB$1&lt;15,DS27-DU27-DT27,DS27-DU27-DV27-DT27)),0)</f>
        <v>4809.52918401603</v>
      </c>
      <c r="J27" s="312" t="n">
        <f aca="false">IF(B27&lt;&gt;"",IF(I27,(I27/MAXA(I$14:I$113))*1000,0),"")</f>
        <v>869.260444490579</v>
      </c>
      <c r="K27" s="313" t="str">
        <f aca="false">IF($B27&lt;&gt;"",$B27,"")</f>
        <v>Serge DELARBRE</v>
      </c>
      <c r="L27" s="314" t="n">
        <f aca="false">IF($B27&lt;&gt;"",'Chronos (M1..M20)'!$H24,"")</f>
        <v>1</v>
      </c>
      <c r="M27" s="315" t="n">
        <f aca="false">IF('Chronos (M1..M20)'!$I24&lt;&gt;"",'Chronos (M1..M20)'!$I24," ")</f>
        <v>53.77</v>
      </c>
      <c r="N27" s="316" t="n">
        <f aca="false">IF('Chronos (M1..M20)'!$J24&lt;&gt;"",'Chronos (M1..M20)'!$J24,0)</f>
        <v>0</v>
      </c>
      <c r="O27" s="317" t="n">
        <f aca="false">IF($B27&lt;&gt;"",IF(M27&lt;&gt;" ",(INDEX(L$9:M$12,MATCH(L27,L$9:L$12),2)/M27)*1000,0),"")</f>
        <v>795.610935465873</v>
      </c>
      <c r="P27" s="318" t="n">
        <f aca="false">IF(M$9&lt;&gt;"",IF($B27&lt;&gt;"",O27-N27,""),"")</f>
        <v>795.610935465873</v>
      </c>
      <c r="Q27" s="314" t="n">
        <f aca="false">IF($B27&lt;&gt;"",'Chronos (M1..M20)'!$H125,"")</f>
        <v>1</v>
      </c>
      <c r="R27" s="315" t="n">
        <f aca="false">IF('Chronos (M1..M20)'!$I125&lt;&gt;"",'Chronos (M1..M20)'!$I125," ")</f>
        <v>53.28</v>
      </c>
      <c r="S27" s="316" t="n">
        <f aca="false">IF('Chronos (M1..M20)'!$J125&lt;&gt;"",'Chronos (M1..M20)'!$J125,0)</f>
        <v>0</v>
      </c>
      <c r="T27" s="317" t="n">
        <f aca="false">IF($B27&lt;&gt;"",IF(R27&lt;&gt;" ",(INDEX(Q$9:R$12,MATCH(Q27,Q$9:Q$12),2)/R27)*1000,0),"")</f>
        <v>786.411411411411</v>
      </c>
      <c r="U27" s="318" t="n">
        <f aca="false">IF(R$9&lt;&gt;"",IF($B27&lt;&gt;"",T27-S27,""),"")</f>
        <v>786.411411411411</v>
      </c>
      <c r="V27" s="313" t="str">
        <f aca="false">IF($B27&lt;&gt;"",$B27,"")</f>
        <v>Serge DELARBRE</v>
      </c>
      <c r="W27" s="314" t="n">
        <f aca="false">IF($B27&lt;&gt;"",'Chronos (M1..M20)'!$H226,"")</f>
        <v>1</v>
      </c>
      <c r="X27" s="315" t="n">
        <f aca="false">IF('Chronos (M1..M20)'!$I226&lt;&gt;"",'Chronos (M1..M20)'!$I226," ")</f>
        <v>51.17</v>
      </c>
      <c r="Y27" s="316" t="n">
        <f aca="false">IF('Chronos (M1..M20)'!$J226&lt;&gt;"",'Chronos (M1..M20)'!$J226,0)</f>
        <v>0</v>
      </c>
      <c r="Z27" s="317" t="n">
        <f aca="false">IF($B27&lt;&gt;"",IF(X27&lt;&gt;" ",(INDEX(W$9:X$12,MATCH(W27,W$9:W$12),2)/X27)*1000,0),"")</f>
        <v>838.381864373656</v>
      </c>
      <c r="AA27" s="318" t="n">
        <f aca="false">IF(X$9&lt;&gt;"",IF($B27&lt;&gt;"",Z27-Y27,""),"")</f>
        <v>838.381864373656</v>
      </c>
      <c r="AB27" s="314" t="n">
        <f aca="false">IF($B27&lt;&gt;"",'Chronos (M1..M20)'!$H327,"")</f>
        <v>1</v>
      </c>
      <c r="AC27" s="315" t="n">
        <f aca="false">IF('Chronos (M1..M20)'!$I327&lt;&gt;"",'Chronos (M1..M20)'!$I327," ")</f>
        <v>49.6</v>
      </c>
      <c r="AD27" s="316" t="n">
        <f aca="false">IF('Chronos (M1..M20)'!$J327&lt;&gt;"",'Chronos (M1..M20)'!$J327,0)</f>
        <v>0</v>
      </c>
      <c r="AE27" s="317" t="n">
        <f aca="false">IF($B27&lt;&gt;"",IF(AC27&lt;&gt;" ",(INDEX(AB$9:AC$12,MATCH(AB27,AB$9:AB$12),2)/AC27)*1000,0),"")</f>
        <v>741.733870967742</v>
      </c>
      <c r="AF27" s="318" t="n">
        <f aca="false">IF(AC$9&lt;&gt;"",IF($B27&lt;&gt;"",AE27-AD27,""),"")</f>
        <v>741.733870967742</v>
      </c>
      <c r="AG27" s="313" t="str">
        <f aca="false">IF($B27&lt;&gt;"",$B27,"")</f>
        <v>Serge DELARBRE</v>
      </c>
      <c r="AH27" s="314" t="n">
        <f aca="false">IF($B27&lt;&gt;"",'Chronos (M1..M20)'!$H428,"")</f>
        <v>1</v>
      </c>
      <c r="AI27" s="315" t="n">
        <f aca="false">IF('Chronos (M1..M20)'!$I428&lt;&gt;"",'Chronos (M1..M20)'!$I428," ")</f>
        <v>46</v>
      </c>
      <c r="AJ27" s="316" t="n">
        <f aca="false">IF('Chronos (M1..M20)'!$J428&lt;&gt;"",'Chronos (M1..M20)'!$J428,0)</f>
        <v>0</v>
      </c>
      <c r="AK27" s="317" t="n">
        <f aca="false">IF($B27&lt;&gt;"",IF(AI27&lt;&gt;" ",(INDEX(AH$9:AI$12,MATCH(AH27,AH$9:AH$12),2)/AI27)*1000,0),"")</f>
        <v>761.95652173913</v>
      </c>
      <c r="AL27" s="318" t="n">
        <f aca="false">IF(AI$9&lt;&gt;"",IF($B27&lt;&gt;"",AK27-AJ27,""),"")</f>
        <v>761.95652173913</v>
      </c>
      <c r="AM27" s="314" t="n">
        <f aca="false">IF($B27&lt;&gt;"",'Chronos (M1..M20)'!$H529,"")</f>
        <v>1</v>
      </c>
      <c r="AN27" s="315" t="n">
        <f aca="false">IF('Chronos (M1..M20)'!$I529&lt;&gt;"",'Chronos (M1..M20)'!$I529," ")</f>
        <v>48.66</v>
      </c>
      <c r="AO27" s="316" t="n">
        <f aca="false">IF('Chronos (M1..M20)'!$J529&lt;&gt;"",'Chronos (M1..M20)'!$J529,0)</f>
        <v>0</v>
      </c>
      <c r="AP27" s="317" t="n">
        <f aca="false">IF($B27&lt;&gt;"",IF(AN27&lt;&gt;" ",(INDEX(AM$9:AN$12,MATCH(AM27,AM$9:AM$12),2)/AN27)*1000,0),"")</f>
        <v>816.070694615701</v>
      </c>
      <c r="AQ27" s="318" t="n">
        <f aca="false">IF(AN$9&lt;&gt;"",IF($B27&lt;&gt;"",AP27-AO27,""),"")</f>
        <v>816.070694615701</v>
      </c>
      <c r="AR27" s="313" t="str">
        <f aca="false">IF($B27&lt;&gt;"",$B27,"")</f>
        <v>Serge DELARBRE</v>
      </c>
      <c r="AS27" s="314" t="n">
        <f aca="false">IF($B27&lt;&gt;"",'Chronos (M1..M20)'!$H630,"")</f>
        <v>1</v>
      </c>
      <c r="AT27" s="315" t="n">
        <f aca="false">IF('Chronos (M1..M20)'!$I630&lt;&gt;"",'Chronos (M1..M20)'!$I630," ")</f>
        <v>49.92</v>
      </c>
      <c r="AU27" s="316" t="n">
        <f aca="false">IF('Chronos (M1..M20)'!$J630&lt;&gt;"",'Chronos (M1..M20)'!$J630,0)</f>
        <v>0</v>
      </c>
      <c r="AV27" s="317" t="n">
        <f aca="false">IF($B27&lt;&gt;"",IF(AT27&lt;&gt;" ",(INDEX(AS$9:AT$12,MATCH(AS27,AS$9:AS$12),2)/AT27)*1000,0),"")</f>
        <v>811.097756410256</v>
      </c>
      <c r="AW27" s="318" t="n">
        <f aca="false">IF(AT$9&lt;&gt;"",IF($B27&lt;&gt;"",AV27-AU27,""),"")</f>
        <v>811.097756410256</v>
      </c>
      <c r="AX27" s="314" t="n">
        <f aca="false">IF($B27&lt;&gt;"",'Chronos (M1..M20)'!$H731,"")</f>
        <v>1</v>
      </c>
      <c r="AY27" s="315" t="str">
        <f aca="false">IF('Chronos (M1..M20)'!$I731&lt;&gt;"",'Chronos (M1..M20)'!$I731," ")</f>
        <v> </v>
      </c>
      <c r="AZ27" s="316" t="n">
        <f aca="false">IF('Chronos (M1..M20)'!$J731&lt;&gt;"",'Chronos (M1..M20)'!$J731,0)</f>
        <v>0</v>
      </c>
      <c r="BA27" s="317" t="n">
        <f aca="false">IF($B27&lt;&gt;"",IF(AY27&lt;&gt;" ",(INDEX(AX$9:AY$12,MATCH(AX27,AX$9:AX$12),2)/AY27)*1000,0),"")</f>
        <v>0</v>
      </c>
      <c r="BB27" s="318" t="str">
        <f aca="false">IF(AY$9&lt;&gt;"",IF($B27&lt;&gt;"",BA27-AZ27,""),"")</f>
        <v/>
      </c>
      <c r="BC27" s="313" t="str">
        <f aca="false">IF($B27&lt;&gt;"",$B27,"")</f>
        <v>Serge DELARBRE</v>
      </c>
      <c r="BD27" s="314" t="n">
        <f aca="false">IF($B27&lt;&gt;"",'Chronos (M1..M20)'!$H832,"")</f>
        <v>1</v>
      </c>
      <c r="BE27" s="315" t="str">
        <f aca="false">IF('Chronos (M1..M20)'!$I832&lt;&gt;"",'Chronos (M1..M20)'!$I832," ")</f>
        <v> </v>
      </c>
      <c r="BF27" s="316" t="n">
        <f aca="false">IF('Chronos (M1..M20)'!$J832&lt;&gt;"",'Chronos (M1..M20)'!$J832,0)</f>
        <v>0</v>
      </c>
      <c r="BG27" s="317" t="n">
        <f aca="false">IF($B27&lt;&gt;"",IF(BE27&lt;&gt;" ",(INDEX(BD$9:BE$12,MATCH(BD27,BD$9:BD$12),2)/BE27)*1000,0),"")</f>
        <v>0</v>
      </c>
      <c r="BH27" s="318" t="str">
        <f aca="false">IF(BE$9&lt;&gt;"",IF($B27&lt;&gt;"",BG27-BF27,""),"")</f>
        <v/>
      </c>
      <c r="BI27" s="314" t="n">
        <f aca="false">IF($B27&lt;&gt;"",'Chronos (M1..M20)'!$H933,"")</f>
        <v>1</v>
      </c>
      <c r="BJ27" s="315" t="str">
        <f aca="false">IF('Chronos (M1..M20)'!$I933&lt;&gt;"",'Chronos (M1..M20)'!$I933," ")</f>
        <v> </v>
      </c>
      <c r="BK27" s="316" t="n">
        <f aca="false">IF('Chronos (M1..M20)'!$J933&lt;&gt;"",'Chronos (M1..M20)'!$J933,0)</f>
        <v>0</v>
      </c>
      <c r="BL27" s="317" t="n">
        <f aca="false">IF($B27&lt;&gt;"",IF(BJ27&lt;&gt;" ",(INDEX(BI$9:BJ$12,MATCH(BI27,BI$9:BI$12),2)/BJ27)*1000,0),"")</f>
        <v>0</v>
      </c>
      <c r="BM27" s="318" t="str">
        <f aca="false">IF(BJ$9&lt;&gt;"",IF($B27&lt;&gt;"",BL27-BK27,""),"")</f>
        <v/>
      </c>
      <c r="BN27" s="313" t="str">
        <f aca="false">IF($B27&lt;&gt;"",$B27,"")</f>
        <v>Serge DELARBRE</v>
      </c>
      <c r="BO27" s="314" t="n">
        <f aca="false">IF($B27&lt;&gt;"",'Chronos (M1..M20)'!$H1034,"")</f>
        <v>1</v>
      </c>
      <c r="BP27" s="315" t="str">
        <f aca="false">IF('Chronos (M1..M20)'!$I1034&lt;&gt;"",'Chronos (M1..M20)'!$I1034," ")</f>
        <v> </v>
      </c>
      <c r="BQ27" s="316" t="n">
        <f aca="false">IF('Chronos (M1..M20)'!$J1034&lt;&gt;"",'Chronos (M1..M20)'!$J1034,0)</f>
        <v>0</v>
      </c>
      <c r="BR27" s="317" t="n">
        <f aca="false">IF($B27&lt;&gt;"",IF(BP27&lt;&gt;" ",(INDEX(BO$9:BP$12,MATCH(BO27,BO$9:BO$12),2)/BP27)*1000,0),"")</f>
        <v>0</v>
      </c>
      <c r="BS27" s="318" t="str">
        <f aca="false">IF(BP$9&lt;&gt;"",IF($B27&lt;&gt;"",BR27-BQ27,""),"")</f>
        <v/>
      </c>
      <c r="BT27" s="314" t="n">
        <f aca="false">IF($B27&lt;&gt;"",'Chronos (M1..M20)'!$H1135,"")</f>
        <v>1</v>
      </c>
      <c r="BU27" s="315" t="str">
        <f aca="false">IF('Chronos (M1..M20)'!$I1135&lt;&gt;"",'Chronos (M1..M20)'!$I1135," ")</f>
        <v> </v>
      </c>
      <c r="BV27" s="316" t="n">
        <f aca="false">IF('Chronos (M1..M20)'!$J1135&lt;&gt;"",'Chronos (M1..M20)'!$J1135,0)</f>
        <v>0</v>
      </c>
      <c r="BW27" s="317" t="n">
        <f aca="false">IF($B27&lt;&gt;"",IF(BU27&lt;&gt;" ",(INDEX(BT$9:BU$12,MATCH(BT27,BT$9:BT$12),2)/BU27)*1000,0),"")</f>
        <v>0</v>
      </c>
      <c r="BX27" s="318" t="str">
        <f aca="false">IF(BU$9&lt;&gt;"",IF($B27&lt;&gt;"",BW27-BV27,""),"")</f>
        <v/>
      </c>
      <c r="BY27" s="313" t="str">
        <f aca="false">IF($B27&lt;&gt;"",$B27,"")</f>
        <v>Serge DELARBRE</v>
      </c>
      <c r="BZ27" s="314" t="n">
        <f aca="false">IF($B27&lt;&gt;"",'Chronos (M1..M20)'!$H1236,"")</f>
        <v>1</v>
      </c>
      <c r="CA27" s="315" t="str">
        <f aca="false">IF('Chronos (M1..M20)'!$I1236&lt;&gt;"",'Chronos (M1..M20)'!$I1236," ")</f>
        <v> </v>
      </c>
      <c r="CB27" s="316" t="n">
        <f aca="false">IF('Chronos (M1..M20)'!$J1236&lt;&gt;"",'Chronos (M1..M20)'!$J1236,0)</f>
        <v>0</v>
      </c>
      <c r="CC27" s="317" t="n">
        <f aca="false">IF($B27&lt;&gt;"",IF(CA27&lt;&gt;" ",(INDEX(BZ$9:CA$12,MATCH(BZ27,BZ$9:BZ$12),2)/CA27)*1000,0),"")</f>
        <v>0</v>
      </c>
      <c r="CD27" s="318" t="str">
        <f aca="false">IF(CA$9&lt;&gt;"",IF($B27&lt;&gt;"",CC27-CB27,""),"")</f>
        <v/>
      </c>
      <c r="CE27" s="314" t="n">
        <f aca="false">IF($B27&lt;&gt;"",'Chronos (M1..M20)'!$H1337,"")</f>
        <v>1</v>
      </c>
      <c r="CF27" s="315" t="str">
        <f aca="false">IF('Chronos (M1..M20)'!$I1337&lt;&gt;"",'Chronos (M1..M20)'!$I1337," ")</f>
        <v> </v>
      </c>
      <c r="CG27" s="316" t="n">
        <f aca="false">IF('Chronos (M1..M20)'!$J1337&lt;&gt;"",'Chronos (M1..M20)'!$J1337,0)</f>
        <v>0</v>
      </c>
      <c r="CH27" s="317" t="n">
        <f aca="false">IF($B27&lt;&gt;"",IF(CF27&lt;&gt;" ",(INDEX(CE$9:CF$12,MATCH(CE27,CE$9:CE$12),2)/CF27)*1000,0),"")</f>
        <v>0</v>
      </c>
      <c r="CI27" s="318" t="str">
        <f aca="false">IF(CF$9&lt;&gt;"",IF($B27&lt;&gt;"",CH27-CG27,""),"")</f>
        <v/>
      </c>
      <c r="CJ27" s="313" t="str">
        <f aca="false">IF($B27&lt;&gt;"",$B27,"")</f>
        <v>Serge DELARBRE</v>
      </c>
      <c r="CK27" s="314" t="n">
        <f aca="false">IF($B27&lt;&gt;"",'Chronos (M1..M20)'!$H1438,"")</f>
        <v>1</v>
      </c>
      <c r="CL27" s="315" t="str">
        <f aca="false">IF('Chronos (M1..M20)'!$I1438&lt;&gt;"",'Chronos (M1..M20)'!$I1438," ")</f>
        <v> </v>
      </c>
      <c r="CM27" s="316" t="n">
        <f aca="false">IF('Chronos (M1..M20)'!$J1438&lt;&gt;"",'Chronos (M1..M20)'!$J1438,0)</f>
        <v>0</v>
      </c>
      <c r="CN27" s="317" t="n">
        <f aca="false">IF($B27&lt;&gt;"",IF(CL27&lt;&gt;" ",(INDEX(CK$9:CL$12,MATCH(CK27,CK$9:CK$12),2)/CL27)*1000,0),"")</f>
        <v>0</v>
      </c>
      <c r="CO27" s="318" t="str">
        <f aca="false">IF(CL$9&lt;&gt;"",IF($B27&lt;&gt;"",CN27-CM27,""),"")</f>
        <v/>
      </c>
      <c r="CP27" s="314" t="n">
        <f aca="false">IF($B27&lt;&gt;"",'Chronos (M1..M20)'!$H1539,"")</f>
        <v>1</v>
      </c>
      <c r="CQ27" s="315" t="str">
        <f aca="false">IF('Chronos (M1..M20)'!$I1539&lt;&gt;"",'Chronos (M1..M20)'!$I1539," ")</f>
        <v> </v>
      </c>
      <c r="CR27" s="316" t="n">
        <f aca="false">IF('Chronos (M1..M20)'!$J1539&lt;&gt;"",'Chronos (M1..M20)'!$J1539,0)</f>
        <v>0</v>
      </c>
      <c r="CS27" s="317" t="n">
        <f aca="false">IF($B27&lt;&gt;"",IF(CQ27&lt;&gt;" ",(INDEX(CP$9:CQ$12,MATCH(CP27,CP$9:CP$12),2)/CQ27)*1000,0),"")</f>
        <v>0</v>
      </c>
      <c r="CT27" s="318" t="str">
        <f aca="false">IF(CQ$9&lt;&gt;"",IF($B27&lt;&gt;"",CS27-CR27,""),"")</f>
        <v/>
      </c>
      <c r="CU27" s="313" t="str">
        <f aca="false">IF($B27&lt;&gt;"",$B27,"")</f>
        <v>Serge DELARBRE</v>
      </c>
      <c r="CV27" s="314" t="n">
        <f aca="false">IF($B27&lt;&gt;"",'Chronos (M1..M20)'!$H1640,"")</f>
        <v>1</v>
      </c>
      <c r="CW27" s="315" t="str">
        <f aca="false">IF('Chronos (M1..M20)'!$I1640&lt;&gt;"",'Chronos (M1..M20)'!$I1640," ")</f>
        <v> </v>
      </c>
      <c r="CX27" s="316" t="n">
        <f aca="false">IF('Chronos (M1..M20)'!$J1640&lt;&gt;"",'Chronos (M1..M20)'!$J1640,0)</f>
        <v>0</v>
      </c>
      <c r="CY27" s="317" t="n">
        <f aca="false">IF($B27&lt;&gt;"",IF(CW27&lt;&gt;" ",(INDEX(CV$9:CW$12,MATCH(CV27,CV$9:CV$12),2)/CW27)*1000,0),"")</f>
        <v>0</v>
      </c>
      <c r="CZ27" s="318" t="str">
        <f aca="false">IF(CW$9&lt;&gt;"",IF($B27&lt;&gt;"",CY27-CX27,""),"")</f>
        <v/>
      </c>
      <c r="DA27" s="314" t="n">
        <f aca="false">IF($B27&lt;&gt;"",'Chronos (M1..M20)'!$H1741,"")</f>
        <v>1</v>
      </c>
      <c r="DB27" s="315" t="str">
        <f aca="false">IF('Chronos (M1..M20)'!$I1741&lt;&gt;"",'Chronos (M1..M20)'!$I1741," ")</f>
        <v> </v>
      </c>
      <c r="DC27" s="316" t="n">
        <f aca="false">IF('Chronos (M1..M20)'!$J1741&lt;&gt;"",'Chronos (M1..M20)'!$J1741,0)</f>
        <v>0</v>
      </c>
      <c r="DD27" s="317" t="n">
        <f aca="false">IF($B27&lt;&gt;"",IF(DB27&lt;&gt;" ",(INDEX(DA$9:DB$12,MATCH(DA27,DA$9:DA$12),2)/DB27)*1000,0),"")</f>
        <v>0</v>
      </c>
      <c r="DE27" s="318" t="str">
        <f aca="false">IF(DB$9&lt;&gt;"",IF($B27&lt;&gt;"",DD27-DC27,""),"")</f>
        <v/>
      </c>
      <c r="DF27" s="313" t="str">
        <f aca="false">IF($B27&lt;&gt;"",$B27,"")</f>
        <v>Serge DELARBRE</v>
      </c>
      <c r="DG27" s="314" t="n">
        <f aca="false">IF($B27&lt;&gt;"",'Chronos (M1..M20)'!$H1842,"")</f>
        <v>1</v>
      </c>
      <c r="DH27" s="315" t="str">
        <f aca="false">IF('Chronos (M1..M20)'!$I1842&lt;&gt;"",'Chronos (M1..M20)'!$I1842," ")</f>
        <v> </v>
      </c>
      <c r="DI27" s="316" t="n">
        <f aca="false">IF('Chronos (M1..M20)'!$J1842&lt;&gt;"",'Chronos (M1..M20)'!$J1842,0)</f>
        <v>0</v>
      </c>
      <c r="DJ27" s="317" t="n">
        <f aca="false">IF($B27&lt;&gt;"",IF(DH27&lt;&gt;" ",(INDEX(DG$9:DH$12,MATCH(DG27,DG$9:DG$12),2)/DH27)*1000,0),"")</f>
        <v>0</v>
      </c>
      <c r="DK27" s="318" t="str">
        <f aca="false">IF(DH$9&lt;&gt;"",IF($B27&lt;&gt;"",DJ27-DI27,""),"")</f>
        <v/>
      </c>
      <c r="DL27" s="314" t="n">
        <f aca="false">IF($B27&lt;&gt;"",'Chronos (M1..M20)'!$H1943,"")</f>
        <v>1</v>
      </c>
      <c r="DM27" s="315" t="str">
        <f aca="false">IF('Chronos (M1..M20)'!$I1943&lt;&gt;"",'Chronos (M1..M20)'!$I1943," ")</f>
        <v> </v>
      </c>
      <c r="DN27" s="316" t="n">
        <f aca="false">IF('Chronos (M1..M20)'!$J1943&lt;&gt;"",'Chronos (M1..M20)'!$J1943,0)</f>
        <v>0</v>
      </c>
      <c r="DO27" s="317" t="n">
        <f aca="false">IF($B27&lt;&gt;"",IF(DM27&lt;&gt;" ",(INDEX(DL$9:DM$12,MATCH(DL27,DL$9:DL$12),2)/DM27)*1000,0),"")</f>
        <v>0</v>
      </c>
      <c r="DP27" s="318" t="str">
        <f aca="false">IF(DM$9&lt;&gt;"",IF($B27&lt;&gt;"",DO27-DN27,""),"")</f>
        <v/>
      </c>
      <c r="DQ27" s="0"/>
      <c r="DR27" s="319" t="n">
        <f aca="false">SUM(O27,T27,Z27)</f>
        <v>2420.40421125094</v>
      </c>
      <c r="DS27" s="319" t="n">
        <f aca="false">SUM(DR27,AE27,AK27,AP27,AV27,BA27,BG27,BL27,BR27,BW27,CC27,CH27,CN27,CS27,CY27,DD27,DJ27,DO27)</f>
        <v>5551.26305498377</v>
      </c>
      <c r="DT27" s="319" t="n">
        <f aca="false">SUM(N27,S27,Y27,AD27,AJ27,AO27,AU27,AZ27,BF27,BK27,BQ27,BV27,CB27,CG27,CM27,CR27,CX27,DC27,DI27,DN27)</f>
        <v>0</v>
      </c>
      <c r="DU27" s="319" t="n">
        <f aca="false">SMALL($DZ27:$ES27,1)</f>
        <v>741.733870967742</v>
      </c>
      <c r="DV27" s="319" t="n">
        <f aca="false">SMALL($DZ27:$ES27,2)</f>
        <v>761.95652173913</v>
      </c>
      <c r="DW27" s="319" t="n">
        <f aca="false">SMALL($DZ27:$ES27,3)</f>
        <v>786.411411411411</v>
      </c>
      <c r="DX27" s="319" t="n">
        <f aca="false">SMALL($DZ27:$ES27,3)</f>
        <v>786.411411411411</v>
      </c>
      <c r="DY27" s="0"/>
      <c r="DZ27" s="321" t="n">
        <f aca="false">IF($EC$1&lt;&gt;"",O27," ")</f>
        <v>795.610935465873</v>
      </c>
      <c r="EA27" s="321" t="n">
        <f aca="false">IF($EC$2&lt;&gt;"",T27," ")</f>
        <v>786.411411411411</v>
      </c>
      <c r="EB27" s="321" t="n">
        <f aca="false">IF($EC$3&lt;&gt;"",Z27," ")</f>
        <v>838.381864373656</v>
      </c>
      <c r="EC27" s="321" t="n">
        <f aca="false">IF($EC$4&lt;&gt;"",AE27," ")</f>
        <v>741.733870967742</v>
      </c>
      <c r="ED27" s="321" t="n">
        <f aca="false">IF($EC$5&lt;&gt;"",AK27," ")</f>
        <v>761.95652173913</v>
      </c>
      <c r="EE27" s="321" t="n">
        <f aca="false">IF($EC$6&lt;&gt;"",AP27," ")</f>
        <v>816.070694615701</v>
      </c>
      <c r="EF27" s="321" t="n">
        <f aca="false">IF($EC$7&lt;&gt;"",AV27," ")</f>
        <v>811.097756410256</v>
      </c>
      <c r="EG27" s="321" t="str">
        <f aca="false">IF($EC$8&lt;&gt;"",BA27," ")</f>
        <v> </v>
      </c>
      <c r="EH27" s="321" t="str">
        <f aca="false">IF($EC$9&lt;&gt;"",BG27," ")</f>
        <v> </v>
      </c>
      <c r="EI27" s="321" t="str">
        <f aca="false">IF($EC$10&lt;&gt;"",BL27," ")</f>
        <v> </v>
      </c>
      <c r="EJ27" s="321" t="str">
        <f aca="false">IF($EE$1&lt;&gt;"",BR27," ")</f>
        <v> </v>
      </c>
      <c r="EK27" s="321" t="str">
        <f aca="false">IF($EE$2&lt;&gt;"",BW27," ")</f>
        <v> </v>
      </c>
      <c r="EL27" s="321" t="str">
        <f aca="false">IF($EE$3&lt;&gt;"",CC27," ")</f>
        <v> </v>
      </c>
      <c r="EM27" s="321" t="str">
        <f aca="false">IF($EE$4&lt;&gt;"",CH27," ")</f>
        <v> </v>
      </c>
      <c r="EN27" s="321" t="str">
        <f aca="false">IF($EE$5&lt;&gt;"",CN27," ")</f>
        <v> </v>
      </c>
      <c r="EO27" s="321" t="str">
        <f aca="false">IF($EE$6&lt;&gt;"",CS27," ")</f>
        <v> </v>
      </c>
      <c r="EP27" s="321" t="str">
        <f aca="false">IF($EE$7&lt;&gt;"",CY27," ")</f>
        <v> </v>
      </c>
      <c r="EQ27" s="321" t="str">
        <f aca="false">IF($EE$8&lt;&gt;"",DD27," ")</f>
        <v> </v>
      </c>
      <c r="ER27" s="321" t="str">
        <f aca="false">IF($EE$9&lt;&gt;"",DJ27," ")</f>
        <v> </v>
      </c>
      <c r="ES27" s="321" t="str">
        <f aca="false">IF($EE$10&lt;&gt;"",DO27," ")</f>
        <v> </v>
      </c>
      <c r="ET27" s="322" t="n">
        <f aca="false">SMALL(DZ27:EC27,1)</f>
        <v>741.733870967742</v>
      </c>
      <c r="EU27" s="323" t="n">
        <f aca="false">SMALL(DZ27:ED27,1)</f>
        <v>741.733870967742</v>
      </c>
      <c r="EV27" s="323" t="n">
        <f aca="false">SMALL(DZ27:EE27,1)</f>
        <v>741.733870967742</v>
      </c>
      <c r="EW27" s="323" t="n">
        <f aca="false">SMALL(DZ27:EF27,1)</f>
        <v>741.733870967742</v>
      </c>
      <c r="EX27" s="323" t="n">
        <f aca="false">SMALL(DZ27:EG27,1)</f>
        <v>741.733870967742</v>
      </c>
      <c r="EY27" s="323" t="n">
        <f aca="false">SMALL(DZ27:EH27,1)</f>
        <v>741.733870967742</v>
      </c>
      <c r="EZ27" s="323" t="n">
        <f aca="false">SMALL(DZ27:EI27,1)</f>
        <v>741.733870967742</v>
      </c>
      <c r="FA27" s="323" t="n">
        <f aca="false">SMALL(DZ27:EJ27,1)</f>
        <v>741.733870967742</v>
      </c>
      <c r="FB27" s="323" t="n">
        <f aca="false">SMALL(DZ27:EK27,1)</f>
        <v>741.733870967742</v>
      </c>
      <c r="FC27" s="323" t="n">
        <f aca="false">SMALL(DZ27:EL27,1)</f>
        <v>741.733870967742</v>
      </c>
      <c r="FD27" s="323" t="n">
        <f aca="false">SMALL(DZ27:EM27,1)</f>
        <v>741.733870967742</v>
      </c>
      <c r="FE27" s="323" t="n">
        <f aca="false">SMALL(DZ27:EN27,1)</f>
        <v>741.733870967742</v>
      </c>
      <c r="FF27" s="323" t="n">
        <f aca="false">SMALL(DZ27:EO27,1)</f>
        <v>741.733870967742</v>
      </c>
      <c r="FG27" s="323" t="n">
        <f aca="false">SMALL(DZ27:EP27,1)</f>
        <v>741.733870967742</v>
      </c>
      <c r="FH27" s="323" t="n">
        <f aca="false">SMALL(DZ27:EQ27,1)</f>
        <v>741.733870967742</v>
      </c>
      <c r="FI27" s="323" t="n">
        <f aca="false">SMALL(DZ27:ER27,1)</f>
        <v>741.733870967742</v>
      </c>
      <c r="FJ27" s="324" t="n">
        <f aca="false">SMALL(DZ27:ES27,1)</f>
        <v>741.733870967742</v>
      </c>
      <c r="FK27" s="322" t="n">
        <f aca="false">SMALL(DZ27:EN27,2)</f>
        <v>761.95652173913</v>
      </c>
      <c r="FL27" s="323" t="n">
        <f aca="false">SMALL(DZ27:EO27,2)</f>
        <v>761.95652173913</v>
      </c>
      <c r="FM27" s="323" t="n">
        <f aca="false">SMALL(DZ27:EP27,2)</f>
        <v>761.95652173913</v>
      </c>
      <c r="FN27" s="323" t="n">
        <f aca="false">SMALL(DZ27:EQ27,2)</f>
        <v>761.95652173913</v>
      </c>
      <c r="FO27" s="323" t="n">
        <f aca="false">SMALL(DZ27:ER27,2)</f>
        <v>761.95652173913</v>
      </c>
      <c r="FP27" s="324" t="n">
        <f aca="false">SMALL(DZ27:ES27,2)</f>
        <v>761.95652173913</v>
      </c>
      <c r="FQ27" s="0"/>
      <c r="FR27" s="328" t="n">
        <f aca="false">IF($B27&lt;&gt;"",IF($EB$1&gt;=FR$13,$P27,""),"")</f>
        <v>795.610935465873</v>
      </c>
      <c r="FS27" s="329" t="n">
        <f aca="false">IF($B27&lt;&gt;"",IF($EB$1&gt;=FS$13,$P27+$U27,""),"")</f>
        <v>1582.02234687728</v>
      </c>
      <c r="FT27" s="329" t="n">
        <f aca="false">IF($B27&lt;&gt;"",IF($EB$1&gt;=FT$13,$P27+$U27+$AA27,""),"")</f>
        <v>2420.40421125094</v>
      </c>
      <c r="FU27" s="329" t="n">
        <f aca="false">IF($B27&lt;&gt;"",IF($EB$1&gt;=FU$13,$P27+$U27+$AA27+$AF27-ET27,""),"")</f>
        <v>2420.40421125094</v>
      </c>
      <c r="FV27" s="329" t="n">
        <f aca="false">IF($B27&lt;&gt;"",IF($EB$1&gt;=FV$13,$P27+$U27+$AA27+$AF27+$AL27-EU27,""),"")</f>
        <v>3182.36073299007</v>
      </c>
      <c r="FW27" s="329" t="n">
        <f aca="false">IF($B27&lt;&gt;"",IF($EB$1&gt;=FW$13,$P27+$U27+$AA27+$AF27+$AL27+$AQ27-EV27,""),"")</f>
        <v>3998.43142760577</v>
      </c>
      <c r="FX27" s="329" t="n">
        <f aca="false">IF($B27&lt;&gt;"",IF($EB$1&gt;=FX$13,$P27+$U27+$AA27+$AF27+$AL27+$AQ27+$AW27-EW27,""),"")</f>
        <v>4809.52918401603</v>
      </c>
      <c r="FY27" s="329" t="str">
        <f aca="false">IF($B27&lt;&gt;"",IF($EB$1&gt;=FY$13,$P27+$U27+$AA27+$AF27+$AL27+$AQ27+$AW27+$BB27-EX27,""),"")</f>
        <v/>
      </c>
      <c r="FZ27" s="329" t="str">
        <f aca="false">IF($B27&lt;&gt;"",IF($EB$1&gt;=FZ$13,$P27+$U27+$AA27+$AF27+$AL27+$AQ27+$AW27+$BB27+$BH27-EY27,""),"")</f>
        <v/>
      </c>
      <c r="GA27" s="329" t="str">
        <f aca="false">IF($B27&lt;&gt;"",IF($EB$1&gt;=GA$13,$P27+$U27+$AA27+$AF27+$AL27+$AQ27+$AW27+$BB27+$BH27+$BM27-EZ27,""),"")</f>
        <v/>
      </c>
      <c r="GB27" s="329" t="str">
        <f aca="false">IF($B27&lt;&gt;"",IF($EB$1&gt;=GB$13,$P27+$U27+$AA27+$AF27+$AL27+$AQ27+$AW27+$BB27+$BH27+$BM27+$BS27-FA27,""),"")</f>
        <v/>
      </c>
      <c r="GC27" s="329" t="str">
        <f aca="false">IF($B27&lt;&gt;"",IF($EB$1&gt;=GC$13,$P27+$U27+$AA27+$AF27+$AL27+$AQ27+$AW27+$BB27+$BH27+$BM27+$BS27+$BX27-FB27,""),"")</f>
        <v/>
      </c>
      <c r="GD27" s="329" t="str">
        <f aca="false">IF($B27&lt;&gt;"",IF($EB$1&gt;=GD$13,$P27+$U27+$AA27+$AF27+$AL27+$AQ27+$AW27+$BB27+$BH27+$BM27+$BS27+$BX27+$CD27-FC27,""),"")</f>
        <v/>
      </c>
      <c r="GE27" s="329" t="str">
        <f aca="false">IF($B27&lt;&gt;"",IF($EB$1&gt;=GE$13,$P27+$U27+$AA27+$AF27+$AL27+$AQ27+$AW27+$BB27+$BH27+$BM27+$BS27+$BX27+$CD27+$CI27-FD27,""),"")</f>
        <v/>
      </c>
      <c r="GF27" s="329" t="str">
        <f aca="false">IF($B27&lt;&gt;"",IF($EB$1&gt;=GF$13,$P27+$U27+$AA27+$AF27+$AL27+$AQ27+$AW27+$BB27+$BH27+$BM27+$BS27+$BX27+$CD27+$CI27+$CO27-FE27-FK27,""),"")</f>
        <v/>
      </c>
      <c r="GG27" s="329" t="str">
        <f aca="false">IF($B27&lt;&gt;"",IF($EB$1&gt;=GG$13,$P27+$U27+$AA27+$AF27+$AL27+$AQ27+$AW27+$BB27+$BH27+$BM27+$BS27+$BX27+$CD27+$CI27+$CO27+$CT27-FF27-FL27,""),"")</f>
        <v/>
      </c>
      <c r="GH27" s="329" t="str">
        <f aca="false">IF($B27&lt;&gt;"",IF($EB$1&gt;=GH$13,$P27+$U27+$AA27+$AF27+$AL27+$AQ27+$AW27+$BB27+$BH27+$BM27+$BS27+$BX27+$CD27+$CI27+$CO27+$CT27+$CZ27-FG27-FM27,""),"")</f>
        <v/>
      </c>
      <c r="GI27" s="329" t="str">
        <f aca="false">IF($B27&lt;&gt;"",IF($EB$1&gt;=GI$13,$P27+$U27+$AA27+$AF27+$AL27+$AQ27+$AW27+$BB27+$BH27+$BM27+$BS27+$BX27+$CD27+$CI27+$CO27+$CT27+$CZ27+$DE27-FH27-FN27,""),"")</f>
        <v/>
      </c>
      <c r="GJ27" s="329" t="str">
        <f aca="false">IF($B27&lt;&gt;"",IF($EB$1&gt;=GJ$13,$P27+$U27+$AA27+$AF27+$AL27+$AQ27+$AW27+$BB27+$BH27+$BM27+$BS27+$BX27+$CD27+$CI27+$CO27+$CT27+$CZ27+$DE27+$DK27-FI27-FO27,""),"")</f>
        <v/>
      </c>
      <c r="GK27" s="330" t="str">
        <f aca="false">IF($B27&lt;&gt;"",IF($EB$1&gt;=GK$13,$P27+$U27+$AA27+$AF27+$AL27+$AQ27+$AW27+$BB27+$BH27+$BM27+$BS27+$BX27+$CD27+$CI27+$CO27+$CT27+$CZ27+$DE27+$DK27+$DP27-FJ27-FP27,""),"")</f>
        <v/>
      </c>
      <c r="GL27" s="0"/>
      <c r="GM27" s="328" t="n">
        <f aca="false">IF($B27&lt;&gt;"",IF($EB$1&gt;=GM$13,RANK(FR27,FR$14:FR$113,0),""),"")</f>
        <v>19</v>
      </c>
      <c r="GN27" s="329" t="n">
        <f aca="false">IF($B27&lt;&gt;"",IF($EB$1&gt;=GN$13,RANK(FS27,FS$14:FS$113,0),""),"")</f>
        <v>20</v>
      </c>
      <c r="GO27" s="329" t="n">
        <f aca="false">IF($B27&lt;&gt;"",IF($EB$1&gt;=GO$13,RANK(FT27,FT$14:FT$113,0),""),"")</f>
        <v>16</v>
      </c>
      <c r="GP27" s="329" t="n">
        <f aca="false">IF($B27&lt;&gt;"",IF($EB$1&gt;=GP$13,RANK(FU27,FU$14:FU$113,0),""),"")</f>
        <v>17</v>
      </c>
      <c r="GQ27" s="329" t="n">
        <f aca="false">IF($B27&lt;&gt;"",IF($EB$1&gt;=GQ$13,RANK(FV27,FV$14:FV$113,0),""),"")</f>
        <v>16</v>
      </c>
      <c r="GR27" s="329" t="n">
        <f aca="false">IF($B27&lt;&gt;"",IF($EB$1&gt;=GR$13,RANK(FW27,FW$14:FW$113,0),""),"")</f>
        <v>16</v>
      </c>
      <c r="GS27" s="329" t="n">
        <f aca="false">IF($B27&lt;&gt;"",IF($EB$1&gt;=GS$13,RANK(FX27,FX$14:FX$113,0),""),"")</f>
        <v>17</v>
      </c>
      <c r="GT27" s="329" t="str">
        <f aca="false">IF($B27&lt;&gt;"",IF($EB$1&gt;=GT$13,RANK(FY27,FY$14:FY$113,0),""),"")</f>
        <v/>
      </c>
      <c r="GU27" s="329" t="str">
        <f aca="false">IF($B27&lt;&gt;"",IF($EB$1&gt;=GU$13,RANK(FZ27,FZ$14:FZ$113,0),""),"")</f>
        <v/>
      </c>
      <c r="GV27" s="329" t="str">
        <f aca="false">IF($B27&lt;&gt;"",IF($EB$1&gt;=GV$13,RANK(GA27,GA$14:GA$113,0),""),"")</f>
        <v/>
      </c>
      <c r="GW27" s="329" t="str">
        <f aca="false">IF($B27&lt;&gt;"",IF($EB$1&gt;=GW$13,RANK(GB27,GB$14:GB$113,0),""),"")</f>
        <v/>
      </c>
      <c r="GX27" s="329" t="str">
        <f aca="false">IF($B27&lt;&gt;"",IF($EB$1&gt;=GX$13,RANK(GC27,GC$14:GC$113,0),""),"")</f>
        <v/>
      </c>
      <c r="GY27" s="329" t="str">
        <f aca="false">IF($B27&lt;&gt;"",IF($EB$1&gt;=GY$13,RANK(GD27,GD$14:GD$113,0),""),"")</f>
        <v/>
      </c>
      <c r="GZ27" s="329" t="str">
        <f aca="false">IF($B27&lt;&gt;"",IF($EB$1&gt;=GZ$13,RANK(GE27,GE$14:GE$113,0),""),"")</f>
        <v/>
      </c>
      <c r="HA27" s="329" t="str">
        <f aca="false">IF($B27&lt;&gt;"",IF($EB$1&gt;=HA$13,RANK(GF27,GF$14:GF$113,0),""),"")</f>
        <v/>
      </c>
      <c r="HB27" s="329" t="str">
        <f aca="false">IF($B27&lt;&gt;"",IF($EB$1&gt;=HB$13,RANK(GG27,GG$14:GG$113,0),""),"")</f>
        <v/>
      </c>
      <c r="HC27" s="329" t="str">
        <f aca="false">IF($B27&lt;&gt;"",IF($EB$1&gt;=HC$13,RANK(GH27,GH$14:GH$113,0),""),"")</f>
        <v/>
      </c>
      <c r="HD27" s="329" t="str">
        <f aca="false">IF($B27&lt;&gt;"",IF($EB$1&gt;=HD$13,RANK(GI27,GI$14:GI$113,0),""),"")</f>
        <v/>
      </c>
      <c r="HE27" s="329" t="str">
        <f aca="false">IF($B27&lt;&gt;"",IF($EB$1&gt;=HE$13,RANK(GJ27,GJ$14:GJ$113,0),""),"")</f>
        <v/>
      </c>
      <c r="HF27" s="330" t="str">
        <f aca="false">IF($B27&lt;&gt;"",IF($EB$1&gt;=HF$13,RANK(GK27,GK$14:GK$113,0),""),"")</f>
        <v/>
      </c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3" hidden="false" customHeight="false" outlineLevel="0" collapsed="false">
      <c r="A28" s="308" t="n">
        <f aca="false">IF(B28&lt;&gt;"",RANK(I28,I$14:I$113,0),"")</f>
        <v>7</v>
      </c>
      <c r="B28" s="309" t="str">
        <f aca="false">IF('Chronos (M1..M20)'!B25&lt;&gt;"",'Chronos (M1..M20)'!B25,"")</f>
        <v>Arnaud LEGER</v>
      </c>
      <c r="C28" s="310" t="n">
        <f aca="false">IF(B28&lt;&gt;"",'Chronos (M1..M20)'!C25,"")</f>
        <v>15</v>
      </c>
      <c r="D28" s="215" t="n">
        <f aca="false">IF(B28&lt;&gt;"",Pilotes!P25,"")</f>
        <v>0</v>
      </c>
      <c r="E28" s="310"/>
      <c r="F28" s="310" t="n">
        <f aca="false">IF(B28&lt;&gt;"",Pilotes!F25,"")</f>
        <v>0</v>
      </c>
      <c r="G28" s="310" t="n">
        <f aca="false">IF(C28&lt;&gt;"",Pilotes!E25,"")</f>
        <v>0</v>
      </c>
      <c r="H28" s="310" t="str">
        <f aca="false">IF(D28&lt;&gt;"",'Chronos (M1..M20)'!D25,"")</f>
        <v>2.4GHz</v>
      </c>
      <c r="I28" s="311" t="n">
        <f aca="false">IF(B28&lt;&gt;"",IF($EB$1&lt;4,DR28-DT28,IF($EB$1&lt;15,DS28-DU28-DT28,DS28-DU28-DV28-DT28)),0)</f>
        <v>5072.2402090599</v>
      </c>
      <c r="J28" s="312" t="n">
        <f aca="false">IF(B28&lt;&gt;"",IF(I28,(I28/MAXA(I$14:I$113))*1000,0),"")</f>
        <v>916.742078069424</v>
      </c>
      <c r="K28" s="313" t="str">
        <f aca="false">IF($B28&lt;&gt;"",$B28,"")</f>
        <v>Arnaud LEGER</v>
      </c>
      <c r="L28" s="314" t="n">
        <f aca="false">IF($B28&lt;&gt;"",'Chronos (M1..M20)'!$H25,"")</f>
        <v>1</v>
      </c>
      <c r="M28" s="315" t="n">
        <f aca="false">IF('Chronos (M1..M20)'!$I25&lt;&gt;"",'Chronos (M1..M20)'!$I25," ")</f>
        <v>49.67</v>
      </c>
      <c r="N28" s="316" t="n">
        <f aca="false">IF('Chronos (M1..M20)'!$J25&lt;&gt;"",'Chronos (M1..M20)'!$J25,0)</f>
        <v>0</v>
      </c>
      <c r="O28" s="317" t="n">
        <f aca="false">IF($B28&lt;&gt;"",IF(M28&lt;&gt;" ",(INDEX(L$9:M$12,MATCH(L28,L$9:L$12),2)/M28)*1000,0),"")</f>
        <v>861.284477551842</v>
      </c>
      <c r="P28" s="318" t="n">
        <f aca="false">IF(M$9&lt;&gt;"",IF($B28&lt;&gt;"",O28-N28,""),"")</f>
        <v>861.284477551842</v>
      </c>
      <c r="Q28" s="314" t="n">
        <f aca="false">IF($B28&lt;&gt;"",'Chronos (M1..M20)'!$H126,"")</f>
        <v>1</v>
      </c>
      <c r="R28" s="315" t="n">
        <f aca="false">IF('Chronos (M1..M20)'!$I126&lt;&gt;"",'Chronos (M1..M20)'!$I126," ")</f>
        <v>47.41</v>
      </c>
      <c r="S28" s="316" t="n">
        <f aca="false">IF('Chronos (M1..M20)'!$J126&lt;&gt;"",'Chronos (M1..M20)'!$J126,0)</f>
        <v>0</v>
      </c>
      <c r="T28" s="317" t="n">
        <f aca="false">IF($B28&lt;&gt;"",IF(R28&lt;&gt;" ",(INDEX(Q$9:R$12,MATCH(Q28,Q$9:Q$12),2)/R28)*1000,0),"")</f>
        <v>883.779793292554</v>
      </c>
      <c r="U28" s="318" t="n">
        <f aca="false">IF(R$9&lt;&gt;"",IF($B28&lt;&gt;"",T28-S28,""),"")</f>
        <v>883.779793292554</v>
      </c>
      <c r="V28" s="313" t="str">
        <f aca="false">IF($B28&lt;&gt;"",$B28,"")</f>
        <v>Arnaud LEGER</v>
      </c>
      <c r="W28" s="314" t="n">
        <f aca="false">IF($B28&lt;&gt;"",'Chronos (M1..M20)'!$H227,"")</f>
        <v>1</v>
      </c>
      <c r="X28" s="315" t="n">
        <f aca="false">IF('Chronos (M1..M20)'!$I227&lt;&gt;"",'Chronos (M1..M20)'!$I227," ")</f>
        <v>50.71</v>
      </c>
      <c r="Y28" s="316" t="n">
        <f aca="false">IF('Chronos (M1..M20)'!$J227&lt;&gt;"",'Chronos (M1..M20)'!$J227,0)</f>
        <v>0</v>
      </c>
      <c r="Z28" s="317" t="n">
        <f aca="false">IF($B28&lt;&gt;"",IF(X28&lt;&gt;" ",(INDEX(W$9:X$12,MATCH(W28,W$9:W$12),2)/X28)*1000,0),"")</f>
        <v>845.986984815618</v>
      </c>
      <c r="AA28" s="318" t="n">
        <f aca="false">IF(X$9&lt;&gt;"",IF($B28&lt;&gt;"",Z28-Y28,""),"")</f>
        <v>845.986984815618</v>
      </c>
      <c r="AB28" s="314" t="n">
        <f aca="false">IF($B28&lt;&gt;"",'Chronos (M1..M20)'!$H328,"")</f>
        <v>1</v>
      </c>
      <c r="AC28" s="315" t="n">
        <f aca="false">IF('Chronos (M1..M20)'!$I328&lt;&gt;"",'Chronos (M1..M20)'!$I328," ")</f>
        <v>48.93</v>
      </c>
      <c r="AD28" s="316" t="n">
        <f aca="false">IF('Chronos (M1..M20)'!$J328&lt;&gt;"",'Chronos (M1..M20)'!$J328,0)</f>
        <v>0</v>
      </c>
      <c r="AE28" s="317" t="n">
        <f aca="false">IF($B28&lt;&gt;"",IF(AC28&lt;&gt;" ",(INDEX(AB$9:AC$12,MATCH(AB28,AB$9:AB$12),2)/AC28)*1000,0),"")</f>
        <v>751.890455753117</v>
      </c>
      <c r="AF28" s="318" t="n">
        <f aca="false">IF(AC$9&lt;&gt;"",IF($B28&lt;&gt;"",AE28-AD28,""),"")</f>
        <v>751.890455753117</v>
      </c>
      <c r="AG28" s="313" t="str">
        <f aca="false">IF($B28&lt;&gt;"",$B28,"")</f>
        <v>Arnaud LEGER</v>
      </c>
      <c r="AH28" s="314" t="n">
        <f aca="false">IF($B28&lt;&gt;"",'Chronos (M1..M20)'!$H429,"")</f>
        <v>1</v>
      </c>
      <c r="AI28" s="315" t="n">
        <f aca="false">IF('Chronos (M1..M20)'!$I429&lt;&gt;"",'Chronos (M1..M20)'!$I429," ")</f>
        <v>48.34</v>
      </c>
      <c r="AJ28" s="316" t="n">
        <f aca="false">IF('Chronos (M1..M20)'!$J429&lt;&gt;"",'Chronos (M1..M20)'!$J429,0)</f>
        <v>0</v>
      </c>
      <c r="AK28" s="317" t="n">
        <f aca="false">IF($B28&lt;&gt;"",IF(AI28&lt;&gt;" ",(INDEX(AH$9:AI$12,MATCH(AH28,AH$9:AH$12),2)/AI28)*1000,0),"")</f>
        <v>725.072403806371</v>
      </c>
      <c r="AL28" s="318" t="n">
        <f aca="false">IF(AI$9&lt;&gt;"",IF($B28&lt;&gt;"",AK28-AJ28,""),"")</f>
        <v>725.072403806371</v>
      </c>
      <c r="AM28" s="314" t="n">
        <f aca="false">IF($B28&lt;&gt;"",'Chronos (M1..M20)'!$H530,"")</f>
        <v>1</v>
      </c>
      <c r="AN28" s="315" t="n">
        <f aca="false">IF('Chronos (M1..M20)'!$I530&lt;&gt;"",'Chronos (M1..M20)'!$I530," ")</f>
        <v>44.93</v>
      </c>
      <c r="AO28" s="316" t="n">
        <f aca="false">IF('Chronos (M1..M20)'!$J530&lt;&gt;"",'Chronos (M1..M20)'!$J530,0)</f>
        <v>0</v>
      </c>
      <c r="AP28" s="317" t="n">
        <f aca="false">IF($B28&lt;&gt;"",IF(AN28&lt;&gt;" ",(INDEX(AM$9:AN$12,MATCH(AM28,AM$9:AM$12),2)/AN28)*1000,0),"")</f>
        <v>883.819274426886</v>
      </c>
      <c r="AQ28" s="318" t="n">
        <f aca="false">IF(AN$9&lt;&gt;"",IF($B28&lt;&gt;"",AP28-AO28,""),"")</f>
        <v>883.819274426886</v>
      </c>
      <c r="AR28" s="313" t="str">
        <f aca="false">IF($B28&lt;&gt;"",$B28,"")</f>
        <v>Arnaud LEGER</v>
      </c>
      <c r="AS28" s="314" t="n">
        <f aca="false">IF($B28&lt;&gt;"",'Chronos (M1..M20)'!$H631,"")</f>
        <v>1</v>
      </c>
      <c r="AT28" s="315" t="n">
        <f aca="false">IF('Chronos (M1..M20)'!$I631&lt;&gt;"",'Chronos (M1..M20)'!$I631," ")</f>
        <v>47.89</v>
      </c>
      <c r="AU28" s="316" t="n">
        <f aca="false">IF('Chronos (M1..M20)'!$J631&lt;&gt;"",'Chronos (M1..M20)'!$J631,0)</f>
        <v>0</v>
      </c>
      <c r="AV28" s="317" t="n">
        <f aca="false">IF($B28&lt;&gt;"",IF(AT28&lt;&gt;" ",(INDEX(AS$9:AT$12,MATCH(AS28,AS$9:AS$12),2)/AT28)*1000,0),"")</f>
        <v>845.479223219879</v>
      </c>
      <c r="AW28" s="318" t="n">
        <f aca="false">IF(AT$9&lt;&gt;"",IF($B28&lt;&gt;"",AV28-AU28,""),"")</f>
        <v>845.479223219879</v>
      </c>
      <c r="AX28" s="314" t="n">
        <f aca="false">IF($B28&lt;&gt;"",'Chronos (M1..M20)'!$H732,"")</f>
        <v>1</v>
      </c>
      <c r="AY28" s="315" t="str">
        <f aca="false">IF('Chronos (M1..M20)'!$I732&lt;&gt;"",'Chronos (M1..M20)'!$I732," ")</f>
        <v> </v>
      </c>
      <c r="AZ28" s="316" t="n">
        <f aca="false">IF('Chronos (M1..M20)'!$J732&lt;&gt;"",'Chronos (M1..M20)'!$J732,0)</f>
        <v>0</v>
      </c>
      <c r="BA28" s="317" t="n">
        <f aca="false">IF($B28&lt;&gt;"",IF(AY28&lt;&gt;" ",(INDEX(AX$9:AY$12,MATCH(AX28,AX$9:AX$12),2)/AY28)*1000,0),"")</f>
        <v>0</v>
      </c>
      <c r="BB28" s="318" t="str">
        <f aca="false">IF(AY$9&lt;&gt;"",IF($B28&lt;&gt;"",BA28-AZ28,""),"")</f>
        <v/>
      </c>
      <c r="BC28" s="313" t="str">
        <f aca="false">IF($B28&lt;&gt;"",$B28,"")</f>
        <v>Arnaud LEGER</v>
      </c>
      <c r="BD28" s="314" t="n">
        <f aca="false">IF($B28&lt;&gt;"",'Chronos (M1..M20)'!$H833,"")</f>
        <v>1</v>
      </c>
      <c r="BE28" s="315" t="str">
        <f aca="false">IF('Chronos (M1..M20)'!$I833&lt;&gt;"",'Chronos (M1..M20)'!$I833," ")</f>
        <v> </v>
      </c>
      <c r="BF28" s="316" t="n">
        <f aca="false">IF('Chronos (M1..M20)'!$J833&lt;&gt;"",'Chronos (M1..M20)'!$J833,0)</f>
        <v>0</v>
      </c>
      <c r="BG28" s="317" t="n">
        <f aca="false">IF($B28&lt;&gt;"",IF(BE28&lt;&gt;" ",(INDEX(BD$9:BE$12,MATCH(BD28,BD$9:BD$12),2)/BE28)*1000,0),"")</f>
        <v>0</v>
      </c>
      <c r="BH28" s="318" t="str">
        <f aca="false">IF(BE$9&lt;&gt;"",IF($B28&lt;&gt;"",BG28-BF28,""),"")</f>
        <v/>
      </c>
      <c r="BI28" s="314" t="n">
        <f aca="false">IF($B28&lt;&gt;"",'Chronos (M1..M20)'!$H934,"")</f>
        <v>1</v>
      </c>
      <c r="BJ28" s="315" t="str">
        <f aca="false">IF('Chronos (M1..M20)'!$I934&lt;&gt;"",'Chronos (M1..M20)'!$I934," ")</f>
        <v> </v>
      </c>
      <c r="BK28" s="316" t="n">
        <f aca="false">IF('Chronos (M1..M20)'!$J934&lt;&gt;"",'Chronos (M1..M20)'!$J934,0)</f>
        <v>0</v>
      </c>
      <c r="BL28" s="317" t="n">
        <f aca="false">IF($B28&lt;&gt;"",IF(BJ28&lt;&gt;" ",(INDEX(BI$9:BJ$12,MATCH(BI28,BI$9:BI$12),2)/BJ28)*1000,0),"")</f>
        <v>0</v>
      </c>
      <c r="BM28" s="318" t="str">
        <f aca="false">IF(BJ$9&lt;&gt;"",IF($B28&lt;&gt;"",BL28-BK28,""),"")</f>
        <v/>
      </c>
      <c r="BN28" s="313" t="str">
        <f aca="false">IF($B28&lt;&gt;"",$B28,"")</f>
        <v>Arnaud LEGER</v>
      </c>
      <c r="BO28" s="314" t="n">
        <f aca="false">IF($B28&lt;&gt;"",'Chronos (M1..M20)'!$H1035,"")</f>
        <v>1</v>
      </c>
      <c r="BP28" s="315" t="str">
        <f aca="false">IF('Chronos (M1..M20)'!$I1035&lt;&gt;"",'Chronos (M1..M20)'!$I1035," ")</f>
        <v> </v>
      </c>
      <c r="BQ28" s="316" t="n">
        <f aca="false">IF('Chronos (M1..M20)'!$J1035&lt;&gt;"",'Chronos (M1..M20)'!$J1035,0)</f>
        <v>0</v>
      </c>
      <c r="BR28" s="317" t="n">
        <f aca="false">IF($B28&lt;&gt;"",IF(BP28&lt;&gt;" ",(INDEX(BO$9:BP$12,MATCH(BO28,BO$9:BO$12),2)/BP28)*1000,0),"")</f>
        <v>0</v>
      </c>
      <c r="BS28" s="318" t="str">
        <f aca="false">IF(BP$9&lt;&gt;"",IF($B28&lt;&gt;"",BR28-BQ28,""),"")</f>
        <v/>
      </c>
      <c r="BT28" s="314" t="n">
        <f aca="false">IF($B28&lt;&gt;"",'Chronos (M1..M20)'!$H1136,"")</f>
        <v>1</v>
      </c>
      <c r="BU28" s="315" t="str">
        <f aca="false">IF('Chronos (M1..M20)'!$I1136&lt;&gt;"",'Chronos (M1..M20)'!$I1136," ")</f>
        <v> </v>
      </c>
      <c r="BV28" s="316" t="n">
        <f aca="false">IF('Chronos (M1..M20)'!$J1136&lt;&gt;"",'Chronos (M1..M20)'!$J1136,0)</f>
        <v>0</v>
      </c>
      <c r="BW28" s="317" t="n">
        <f aca="false">IF($B28&lt;&gt;"",IF(BU28&lt;&gt;" ",(INDEX(BT$9:BU$12,MATCH(BT28,BT$9:BT$12),2)/BU28)*1000,0),"")</f>
        <v>0</v>
      </c>
      <c r="BX28" s="318" t="str">
        <f aca="false">IF(BU$9&lt;&gt;"",IF($B28&lt;&gt;"",BW28-BV28,""),"")</f>
        <v/>
      </c>
      <c r="BY28" s="313" t="str">
        <f aca="false">IF($B28&lt;&gt;"",$B28,"")</f>
        <v>Arnaud LEGER</v>
      </c>
      <c r="BZ28" s="314" t="n">
        <f aca="false">IF($B28&lt;&gt;"",'Chronos (M1..M20)'!$H1237,"")</f>
        <v>1</v>
      </c>
      <c r="CA28" s="315" t="str">
        <f aca="false">IF('Chronos (M1..M20)'!$I1237&lt;&gt;"",'Chronos (M1..M20)'!$I1237," ")</f>
        <v> </v>
      </c>
      <c r="CB28" s="316" t="n">
        <f aca="false">IF('Chronos (M1..M20)'!$J1237&lt;&gt;"",'Chronos (M1..M20)'!$J1237,0)</f>
        <v>0</v>
      </c>
      <c r="CC28" s="317" t="n">
        <f aca="false">IF($B28&lt;&gt;"",IF(CA28&lt;&gt;" ",(INDEX(BZ$9:CA$12,MATCH(BZ28,BZ$9:BZ$12),2)/CA28)*1000,0),"")</f>
        <v>0</v>
      </c>
      <c r="CD28" s="318" t="str">
        <f aca="false">IF(CA$9&lt;&gt;"",IF($B28&lt;&gt;"",CC28-CB28,""),"")</f>
        <v/>
      </c>
      <c r="CE28" s="314" t="n">
        <f aca="false">IF($B28&lt;&gt;"",'Chronos (M1..M20)'!$H1338,"")</f>
        <v>1</v>
      </c>
      <c r="CF28" s="315" t="str">
        <f aca="false">IF('Chronos (M1..M20)'!$I1338&lt;&gt;"",'Chronos (M1..M20)'!$I1338," ")</f>
        <v> </v>
      </c>
      <c r="CG28" s="316" t="n">
        <f aca="false">IF('Chronos (M1..M20)'!$J1338&lt;&gt;"",'Chronos (M1..M20)'!$J1338,0)</f>
        <v>0</v>
      </c>
      <c r="CH28" s="317" t="n">
        <f aca="false">IF($B28&lt;&gt;"",IF(CF28&lt;&gt;" ",(INDEX(CE$9:CF$12,MATCH(CE28,CE$9:CE$12),2)/CF28)*1000,0),"")</f>
        <v>0</v>
      </c>
      <c r="CI28" s="318" t="str">
        <f aca="false">IF(CF$9&lt;&gt;"",IF($B28&lt;&gt;"",CH28-CG28,""),"")</f>
        <v/>
      </c>
      <c r="CJ28" s="313" t="str">
        <f aca="false">IF($B28&lt;&gt;"",$B28,"")</f>
        <v>Arnaud LEGER</v>
      </c>
      <c r="CK28" s="314" t="n">
        <f aca="false">IF($B28&lt;&gt;"",'Chronos (M1..M20)'!$H1439,"")</f>
        <v>1</v>
      </c>
      <c r="CL28" s="315" t="str">
        <f aca="false">IF('Chronos (M1..M20)'!$I1439&lt;&gt;"",'Chronos (M1..M20)'!$I1439," ")</f>
        <v> </v>
      </c>
      <c r="CM28" s="316" t="n">
        <f aca="false">IF('Chronos (M1..M20)'!$J1439&lt;&gt;"",'Chronos (M1..M20)'!$J1439,0)</f>
        <v>0</v>
      </c>
      <c r="CN28" s="317" t="n">
        <f aca="false">IF($B28&lt;&gt;"",IF(CL28&lt;&gt;" ",(INDEX(CK$9:CL$12,MATCH(CK28,CK$9:CK$12),2)/CL28)*1000,0),"")</f>
        <v>0</v>
      </c>
      <c r="CO28" s="318" t="str">
        <f aca="false">IF(CL$9&lt;&gt;"",IF($B28&lt;&gt;"",CN28-CM28,""),"")</f>
        <v/>
      </c>
      <c r="CP28" s="314" t="n">
        <f aca="false">IF($B28&lt;&gt;"",'Chronos (M1..M20)'!$H1540,"")</f>
        <v>1</v>
      </c>
      <c r="CQ28" s="315" t="str">
        <f aca="false">IF('Chronos (M1..M20)'!$I1540&lt;&gt;"",'Chronos (M1..M20)'!$I1540," ")</f>
        <v> </v>
      </c>
      <c r="CR28" s="316" t="n">
        <f aca="false">IF('Chronos (M1..M20)'!$J1540&lt;&gt;"",'Chronos (M1..M20)'!$J1540,0)</f>
        <v>0</v>
      </c>
      <c r="CS28" s="317" t="n">
        <f aca="false">IF($B28&lt;&gt;"",IF(CQ28&lt;&gt;" ",(INDEX(CP$9:CQ$12,MATCH(CP28,CP$9:CP$12),2)/CQ28)*1000,0),"")</f>
        <v>0</v>
      </c>
      <c r="CT28" s="318" t="str">
        <f aca="false">IF(CQ$9&lt;&gt;"",IF($B28&lt;&gt;"",CS28-CR28,""),"")</f>
        <v/>
      </c>
      <c r="CU28" s="313" t="str">
        <f aca="false">IF($B28&lt;&gt;"",$B28,"")</f>
        <v>Arnaud LEGER</v>
      </c>
      <c r="CV28" s="314" t="n">
        <f aca="false">IF($B28&lt;&gt;"",'Chronos (M1..M20)'!$H1641,"")</f>
        <v>1</v>
      </c>
      <c r="CW28" s="315" t="str">
        <f aca="false">IF('Chronos (M1..M20)'!$I1641&lt;&gt;"",'Chronos (M1..M20)'!$I1641," ")</f>
        <v> </v>
      </c>
      <c r="CX28" s="316" t="n">
        <f aca="false">IF('Chronos (M1..M20)'!$J1641&lt;&gt;"",'Chronos (M1..M20)'!$J1641,0)</f>
        <v>0</v>
      </c>
      <c r="CY28" s="317" t="n">
        <f aca="false">IF($B28&lt;&gt;"",IF(CW28&lt;&gt;" ",(INDEX(CV$9:CW$12,MATCH(CV28,CV$9:CV$12),2)/CW28)*1000,0),"")</f>
        <v>0</v>
      </c>
      <c r="CZ28" s="318" t="str">
        <f aca="false">IF(CW$9&lt;&gt;"",IF($B28&lt;&gt;"",CY28-CX28,""),"")</f>
        <v/>
      </c>
      <c r="DA28" s="314" t="n">
        <f aca="false">IF($B28&lt;&gt;"",'Chronos (M1..M20)'!$H1742,"")</f>
        <v>1</v>
      </c>
      <c r="DB28" s="315" t="str">
        <f aca="false">IF('Chronos (M1..M20)'!$I1742&lt;&gt;"",'Chronos (M1..M20)'!$I1742," ")</f>
        <v> </v>
      </c>
      <c r="DC28" s="316" t="n">
        <f aca="false">IF('Chronos (M1..M20)'!$J1742&lt;&gt;"",'Chronos (M1..M20)'!$J1742,0)</f>
        <v>0</v>
      </c>
      <c r="DD28" s="317" t="n">
        <f aca="false">IF($B28&lt;&gt;"",IF(DB28&lt;&gt;" ",(INDEX(DA$9:DB$12,MATCH(DA28,DA$9:DA$12),2)/DB28)*1000,0),"")</f>
        <v>0</v>
      </c>
      <c r="DE28" s="318" t="str">
        <f aca="false">IF(DB$9&lt;&gt;"",IF($B28&lt;&gt;"",DD28-DC28,""),"")</f>
        <v/>
      </c>
      <c r="DF28" s="313" t="str">
        <f aca="false">IF($B28&lt;&gt;"",$B28,"")</f>
        <v>Arnaud LEGER</v>
      </c>
      <c r="DG28" s="314" t="n">
        <f aca="false">IF($B28&lt;&gt;"",'Chronos (M1..M20)'!$H1843,"")</f>
        <v>1</v>
      </c>
      <c r="DH28" s="315" t="str">
        <f aca="false">IF('Chronos (M1..M20)'!$I1843&lt;&gt;"",'Chronos (M1..M20)'!$I1843," ")</f>
        <v> </v>
      </c>
      <c r="DI28" s="316" t="n">
        <f aca="false">IF('Chronos (M1..M20)'!$J1843&lt;&gt;"",'Chronos (M1..M20)'!$J1843,0)</f>
        <v>0</v>
      </c>
      <c r="DJ28" s="317" t="n">
        <f aca="false">IF($B28&lt;&gt;"",IF(DH28&lt;&gt;" ",(INDEX(DG$9:DH$12,MATCH(DG28,DG$9:DG$12),2)/DH28)*1000,0),"")</f>
        <v>0</v>
      </c>
      <c r="DK28" s="318" t="str">
        <f aca="false">IF(DH$9&lt;&gt;"",IF($B28&lt;&gt;"",DJ28-DI28,""),"")</f>
        <v/>
      </c>
      <c r="DL28" s="314" t="n">
        <f aca="false">IF($B28&lt;&gt;"",'Chronos (M1..M20)'!$H1944,"")</f>
        <v>1</v>
      </c>
      <c r="DM28" s="315" t="str">
        <f aca="false">IF('Chronos (M1..M20)'!$I1944&lt;&gt;"",'Chronos (M1..M20)'!$I1944," ")</f>
        <v> </v>
      </c>
      <c r="DN28" s="316" t="n">
        <f aca="false">IF('Chronos (M1..M20)'!$J1944&lt;&gt;"",'Chronos (M1..M20)'!$J1944,0)</f>
        <v>0</v>
      </c>
      <c r="DO28" s="317" t="n">
        <f aca="false">IF($B28&lt;&gt;"",IF(DM28&lt;&gt;" ",(INDEX(DL$9:DM$12,MATCH(DL28,DL$9:DL$12),2)/DM28)*1000,0),"")</f>
        <v>0</v>
      </c>
      <c r="DP28" s="318" t="str">
        <f aca="false">IF(DM$9&lt;&gt;"",IF($B28&lt;&gt;"",DO28-DN28,""),"")</f>
        <v/>
      </c>
      <c r="DQ28" s="0"/>
      <c r="DR28" s="319" t="n">
        <f aca="false">SUM(O28,T28,Z28)</f>
        <v>2591.05125566001</v>
      </c>
      <c r="DS28" s="319" t="n">
        <f aca="false">SUM(DR28,AE28,AK28,AP28,AV28,BA28,BG28,BL28,BR28,BW28,CC28,CH28,CN28,CS28,CY28,DD28,DJ28,DO28)</f>
        <v>5797.31261286627</v>
      </c>
      <c r="DT28" s="319" t="n">
        <f aca="false">SUM(N28,S28,Y28,AD28,AJ28,AO28,AU28,AZ28,BF28,BK28,BQ28,BV28,CB28,CG28,CM28,CR28,CX28,DC28,DI28,DN28)</f>
        <v>0</v>
      </c>
      <c r="DU28" s="319" t="n">
        <f aca="false">SMALL($DZ28:$ES28,1)</f>
        <v>725.072403806371</v>
      </c>
      <c r="DV28" s="319" t="n">
        <f aca="false">SMALL($DZ28:$ES28,2)</f>
        <v>751.890455753117</v>
      </c>
      <c r="DW28" s="319" t="n">
        <f aca="false">SMALL($DZ28:$ES28,3)</f>
        <v>845.479223219879</v>
      </c>
      <c r="DX28" s="319" t="n">
        <f aca="false">SMALL($DZ28:$ES28,3)</f>
        <v>845.479223219879</v>
      </c>
      <c r="DY28" s="0"/>
      <c r="DZ28" s="321" t="n">
        <f aca="false">IF($EC$1&lt;&gt;"",O28," ")</f>
        <v>861.284477551842</v>
      </c>
      <c r="EA28" s="321" t="n">
        <f aca="false">IF($EC$2&lt;&gt;"",T28," ")</f>
        <v>883.779793292554</v>
      </c>
      <c r="EB28" s="321" t="n">
        <f aca="false">IF($EC$3&lt;&gt;"",Z28," ")</f>
        <v>845.986984815618</v>
      </c>
      <c r="EC28" s="321" t="n">
        <f aca="false">IF($EC$4&lt;&gt;"",AE28," ")</f>
        <v>751.890455753117</v>
      </c>
      <c r="ED28" s="321" t="n">
        <f aca="false">IF($EC$5&lt;&gt;"",AK28," ")</f>
        <v>725.072403806371</v>
      </c>
      <c r="EE28" s="321" t="n">
        <f aca="false">IF($EC$6&lt;&gt;"",AP28," ")</f>
        <v>883.819274426886</v>
      </c>
      <c r="EF28" s="321" t="n">
        <f aca="false">IF($EC$7&lt;&gt;"",AV28," ")</f>
        <v>845.479223219879</v>
      </c>
      <c r="EG28" s="321" t="str">
        <f aca="false">IF($EC$8&lt;&gt;"",BA28," ")</f>
        <v> </v>
      </c>
      <c r="EH28" s="321" t="str">
        <f aca="false">IF($EC$9&lt;&gt;"",BG28," ")</f>
        <v> </v>
      </c>
      <c r="EI28" s="321" t="str">
        <f aca="false">IF($EC$10&lt;&gt;"",BL28," ")</f>
        <v> </v>
      </c>
      <c r="EJ28" s="321" t="str">
        <f aca="false">IF($EE$1&lt;&gt;"",BR28," ")</f>
        <v> </v>
      </c>
      <c r="EK28" s="321" t="str">
        <f aca="false">IF($EE$2&lt;&gt;"",BW28," ")</f>
        <v> </v>
      </c>
      <c r="EL28" s="321" t="str">
        <f aca="false">IF($EE$3&lt;&gt;"",CC28," ")</f>
        <v> </v>
      </c>
      <c r="EM28" s="321" t="str">
        <f aca="false">IF($EE$4&lt;&gt;"",CH28," ")</f>
        <v> </v>
      </c>
      <c r="EN28" s="321" t="str">
        <f aca="false">IF($EE$5&lt;&gt;"",CN28," ")</f>
        <v> </v>
      </c>
      <c r="EO28" s="321" t="str">
        <f aca="false">IF($EE$6&lt;&gt;"",CS28," ")</f>
        <v> </v>
      </c>
      <c r="EP28" s="321" t="str">
        <f aca="false">IF($EE$7&lt;&gt;"",CY28," ")</f>
        <v> </v>
      </c>
      <c r="EQ28" s="321" t="str">
        <f aca="false">IF($EE$8&lt;&gt;"",DD28," ")</f>
        <v> </v>
      </c>
      <c r="ER28" s="321" t="str">
        <f aca="false">IF($EE$9&lt;&gt;"",DJ28," ")</f>
        <v> </v>
      </c>
      <c r="ES28" s="321" t="str">
        <f aca="false">IF($EE$10&lt;&gt;"",DO28," ")</f>
        <v> </v>
      </c>
      <c r="ET28" s="322" t="n">
        <f aca="false">SMALL(DZ28:EC28,1)</f>
        <v>751.890455753117</v>
      </c>
      <c r="EU28" s="323" t="n">
        <f aca="false">SMALL(DZ28:ED28,1)</f>
        <v>725.072403806371</v>
      </c>
      <c r="EV28" s="323" t="n">
        <f aca="false">SMALL(DZ28:EE28,1)</f>
        <v>725.072403806371</v>
      </c>
      <c r="EW28" s="323" t="n">
        <f aca="false">SMALL(DZ28:EF28,1)</f>
        <v>725.072403806371</v>
      </c>
      <c r="EX28" s="323" t="n">
        <f aca="false">SMALL(DZ28:EG28,1)</f>
        <v>725.072403806371</v>
      </c>
      <c r="EY28" s="323" t="n">
        <f aca="false">SMALL(DZ28:EH28,1)</f>
        <v>725.072403806371</v>
      </c>
      <c r="EZ28" s="323" t="n">
        <f aca="false">SMALL(DZ28:EI28,1)</f>
        <v>725.072403806371</v>
      </c>
      <c r="FA28" s="323" t="n">
        <f aca="false">SMALL(DZ28:EJ28,1)</f>
        <v>725.072403806371</v>
      </c>
      <c r="FB28" s="323" t="n">
        <f aca="false">SMALL(DZ28:EK28,1)</f>
        <v>725.072403806371</v>
      </c>
      <c r="FC28" s="323" t="n">
        <f aca="false">SMALL(DZ28:EL28,1)</f>
        <v>725.072403806371</v>
      </c>
      <c r="FD28" s="323" t="n">
        <f aca="false">SMALL(DZ28:EM28,1)</f>
        <v>725.072403806371</v>
      </c>
      <c r="FE28" s="323" t="n">
        <f aca="false">SMALL(DZ28:EN28,1)</f>
        <v>725.072403806371</v>
      </c>
      <c r="FF28" s="323" t="n">
        <f aca="false">SMALL(DZ28:EO28,1)</f>
        <v>725.072403806371</v>
      </c>
      <c r="FG28" s="323" t="n">
        <f aca="false">SMALL(DZ28:EP28,1)</f>
        <v>725.072403806371</v>
      </c>
      <c r="FH28" s="323" t="n">
        <f aca="false">SMALL(DZ28:EQ28,1)</f>
        <v>725.072403806371</v>
      </c>
      <c r="FI28" s="323" t="n">
        <f aca="false">SMALL(DZ28:ER28,1)</f>
        <v>725.072403806371</v>
      </c>
      <c r="FJ28" s="324" t="n">
        <f aca="false">SMALL(DZ28:ES28,1)</f>
        <v>725.072403806371</v>
      </c>
      <c r="FK28" s="322" t="n">
        <f aca="false">SMALL(DZ28:EN28,2)</f>
        <v>751.890455753117</v>
      </c>
      <c r="FL28" s="323" t="n">
        <f aca="false">SMALL(DZ28:EO28,2)</f>
        <v>751.890455753117</v>
      </c>
      <c r="FM28" s="323" t="n">
        <f aca="false">SMALL(DZ28:EP28,2)</f>
        <v>751.890455753117</v>
      </c>
      <c r="FN28" s="323" t="n">
        <f aca="false">SMALL(DZ28:EQ28,2)</f>
        <v>751.890455753117</v>
      </c>
      <c r="FO28" s="323" t="n">
        <f aca="false">SMALL(DZ28:ER28,2)</f>
        <v>751.890455753117</v>
      </c>
      <c r="FP28" s="324" t="n">
        <f aca="false">SMALL(DZ28:ES28,2)</f>
        <v>751.890455753117</v>
      </c>
      <c r="FQ28" s="0"/>
      <c r="FR28" s="328" t="n">
        <f aca="false">IF($B28&lt;&gt;"",IF($EB$1&gt;=FR$13,$P28,""),"")</f>
        <v>861.284477551842</v>
      </c>
      <c r="FS28" s="329" t="n">
        <f aca="false">IF($B28&lt;&gt;"",IF($EB$1&gt;=FS$13,$P28+$U28,""),"")</f>
        <v>1745.0642708444</v>
      </c>
      <c r="FT28" s="329" t="n">
        <f aca="false">IF($B28&lt;&gt;"",IF($EB$1&gt;=FT$13,$P28+$U28+$AA28,""),"")</f>
        <v>2591.05125566001</v>
      </c>
      <c r="FU28" s="329" t="n">
        <f aca="false">IF($B28&lt;&gt;"",IF($EB$1&gt;=FU$13,$P28+$U28+$AA28+$AF28-ET28,""),"")</f>
        <v>2591.05125566001</v>
      </c>
      <c r="FV28" s="329" t="n">
        <f aca="false">IF($B28&lt;&gt;"",IF($EB$1&gt;=FV$13,$P28+$U28+$AA28+$AF28+$AL28-EU28,""),"")</f>
        <v>3342.94171141313</v>
      </c>
      <c r="FW28" s="329" t="n">
        <f aca="false">IF($B28&lt;&gt;"",IF($EB$1&gt;=FW$13,$P28+$U28+$AA28+$AF28+$AL28+$AQ28-EV28,""),"")</f>
        <v>4226.76098584002</v>
      </c>
      <c r="FX28" s="329" t="n">
        <f aca="false">IF($B28&lt;&gt;"",IF($EB$1&gt;=FX$13,$P28+$U28+$AA28+$AF28+$AL28+$AQ28+$AW28-EW28,""),"")</f>
        <v>5072.2402090599</v>
      </c>
      <c r="FY28" s="329" t="str">
        <f aca="false">IF($B28&lt;&gt;"",IF($EB$1&gt;=FY$13,$P28+$U28+$AA28+$AF28+$AL28+$AQ28+$AW28+$BB28-EX28,""),"")</f>
        <v/>
      </c>
      <c r="FZ28" s="329" t="str">
        <f aca="false">IF($B28&lt;&gt;"",IF($EB$1&gt;=FZ$13,$P28+$U28+$AA28+$AF28+$AL28+$AQ28+$AW28+$BB28+$BH28-EY28,""),"")</f>
        <v/>
      </c>
      <c r="GA28" s="329" t="str">
        <f aca="false">IF($B28&lt;&gt;"",IF($EB$1&gt;=GA$13,$P28+$U28+$AA28+$AF28+$AL28+$AQ28+$AW28+$BB28+$BH28+$BM28-EZ28,""),"")</f>
        <v/>
      </c>
      <c r="GB28" s="329" t="str">
        <f aca="false">IF($B28&lt;&gt;"",IF($EB$1&gt;=GB$13,$P28+$U28+$AA28+$AF28+$AL28+$AQ28+$AW28+$BB28+$BH28+$BM28+$BS28-FA28,""),"")</f>
        <v/>
      </c>
      <c r="GC28" s="329" t="str">
        <f aca="false">IF($B28&lt;&gt;"",IF($EB$1&gt;=GC$13,$P28+$U28+$AA28+$AF28+$AL28+$AQ28+$AW28+$BB28+$BH28+$BM28+$BS28+$BX28-FB28,""),"")</f>
        <v/>
      </c>
      <c r="GD28" s="329" t="str">
        <f aca="false">IF($B28&lt;&gt;"",IF($EB$1&gt;=GD$13,$P28+$U28+$AA28+$AF28+$AL28+$AQ28+$AW28+$BB28+$BH28+$BM28+$BS28+$BX28+$CD28-FC28,""),"")</f>
        <v/>
      </c>
      <c r="GE28" s="329" t="str">
        <f aca="false">IF($B28&lt;&gt;"",IF($EB$1&gt;=GE$13,$P28+$U28+$AA28+$AF28+$AL28+$AQ28+$AW28+$BB28+$BH28+$BM28+$BS28+$BX28+$CD28+$CI28-FD28,""),"")</f>
        <v/>
      </c>
      <c r="GF28" s="329" t="str">
        <f aca="false">IF($B28&lt;&gt;"",IF($EB$1&gt;=GF$13,$P28+$U28+$AA28+$AF28+$AL28+$AQ28+$AW28+$BB28+$BH28+$BM28+$BS28+$BX28+$CD28+$CI28+$CO28-FE28-FK28,""),"")</f>
        <v/>
      </c>
      <c r="GG28" s="329" t="str">
        <f aca="false">IF($B28&lt;&gt;"",IF($EB$1&gt;=GG$13,$P28+$U28+$AA28+$AF28+$AL28+$AQ28+$AW28+$BB28+$BH28+$BM28+$BS28+$BX28+$CD28+$CI28+$CO28+$CT28-FF28-FL28,""),"")</f>
        <v/>
      </c>
      <c r="GH28" s="329" t="str">
        <f aca="false">IF($B28&lt;&gt;"",IF($EB$1&gt;=GH$13,$P28+$U28+$AA28+$AF28+$AL28+$AQ28+$AW28+$BB28+$BH28+$BM28+$BS28+$BX28+$CD28+$CI28+$CO28+$CT28+$CZ28-FG28-FM28,""),"")</f>
        <v/>
      </c>
      <c r="GI28" s="329" t="str">
        <f aca="false">IF($B28&lt;&gt;"",IF($EB$1&gt;=GI$13,$P28+$U28+$AA28+$AF28+$AL28+$AQ28+$AW28+$BB28+$BH28+$BM28+$BS28+$BX28+$CD28+$CI28+$CO28+$CT28+$CZ28+$DE28-FH28-FN28,""),"")</f>
        <v/>
      </c>
      <c r="GJ28" s="329" t="str">
        <f aca="false">IF($B28&lt;&gt;"",IF($EB$1&gt;=GJ$13,$P28+$U28+$AA28+$AF28+$AL28+$AQ28+$AW28+$BB28+$BH28+$BM28+$BS28+$BX28+$CD28+$CI28+$CO28+$CT28+$CZ28+$DE28+$DK28-FI28-FO28,""),"")</f>
        <v/>
      </c>
      <c r="GK28" s="330" t="str">
        <f aca="false">IF($B28&lt;&gt;"",IF($EB$1&gt;=GK$13,$P28+$U28+$AA28+$AF28+$AL28+$AQ28+$AW28+$BB28+$BH28+$BM28+$BS28+$BX28+$CD28+$CI28+$CO28+$CT28+$CZ28+$DE28+$DK28+$DP28-FJ28-FP28,""),"")</f>
        <v/>
      </c>
      <c r="GL28" s="0"/>
      <c r="GM28" s="328" t="n">
        <f aca="false">IF($B28&lt;&gt;"",IF($EB$1&gt;=GM$13,RANK(FR28,FR$14:FR$113,0),""),"")</f>
        <v>10</v>
      </c>
      <c r="GN28" s="329" t="n">
        <f aca="false">IF($B28&lt;&gt;"",IF($EB$1&gt;=GN$13,RANK(FS28,FS$14:FS$113,0),""),"")</f>
        <v>5</v>
      </c>
      <c r="GO28" s="329" t="n">
        <f aca="false">IF($B28&lt;&gt;"",IF($EB$1&gt;=GO$13,RANK(FT28,FT$14:FT$113,0),""),"")</f>
        <v>6</v>
      </c>
      <c r="GP28" s="329" t="n">
        <f aca="false">IF($B28&lt;&gt;"",IF($EB$1&gt;=GP$13,RANK(FU28,FU$14:FU$113,0),""),"")</f>
        <v>7</v>
      </c>
      <c r="GQ28" s="329" t="n">
        <f aca="false">IF($B28&lt;&gt;"",IF($EB$1&gt;=GQ$13,RANK(FV28,FV$14:FV$113,0),""),"")</f>
        <v>12</v>
      </c>
      <c r="GR28" s="329" t="n">
        <f aca="false">IF($B28&lt;&gt;"",IF($EB$1&gt;=GR$13,RANK(FW28,FW$14:FW$113,0),""),"")</f>
        <v>7</v>
      </c>
      <c r="GS28" s="329" t="n">
        <f aca="false">IF($B28&lt;&gt;"",IF($EB$1&gt;=GS$13,RANK(FX28,FX$14:FX$113,0),""),"")</f>
        <v>7</v>
      </c>
      <c r="GT28" s="329" t="str">
        <f aca="false">IF($B28&lt;&gt;"",IF($EB$1&gt;=GT$13,RANK(FY28,FY$14:FY$113,0),""),"")</f>
        <v/>
      </c>
      <c r="GU28" s="329" t="str">
        <f aca="false">IF($B28&lt;&gt;"",IF($EB$1&gt;=GU$13,RANK(FZ28,FZ$14:FZ$113,0),""),"")</f>
        <v/>
      </c>
      <c r="GV28" s="329" t="str">
        <f aca="false">IF($B28&lt;&gt;"",IF($EB$1&gt;=GV$13,RANK(GA28,GA$14:GA$113,0),""),"")</f>
        <v/>
      </c>
      <c r="GW28" s="329" t="str">
        <f aca="false">IF($B28&lt;&gt;"",IF($EB$1&gt;=GW$13,RANK(GB28,GB$14:GB$113,0),""),"")</f>
        <v/>
      </c>
      <c r="GX28" s="329" t="str">
        <f aca="false">IF($B28&lt;&gt;"",IF($EB$1&gt;=GX$13,RANK(GC28,GC$14:GC$113,0),""),"")</f>
        <v/>
      </c>
      <c r="GY28" s="329" t="str">
        <f aca="false">IF($B28&lt;&gt;"",IF($EB$1&gt;=GY$13,RANK(GD28,GD$14:GD$113,0),""),"")</f>
        <v/>
      </c>
      <c r="GZ28" s="329" t="str">
        <f aca="false">IF($B28&lt;&gt;"",IF($EB$1&gt;=GZ$13,RANK(GE28,GE$14:GE$113,0),""),"")</f>
        <v/>
      </c>
      <c r="HA28" s="329" t="str">
        <f aca="false">IF($B28&lt;&gt;"",IF($EB$1&gt;=HA$13,RANK(GF28,GF$14:GF$113,0),""),"")</f>
        <v/>
      </c>
      <c r="HB28" s="329" t="str">
        <f aca="false">IF($B28&lt;&gt;"",IF($EB$1&gt;=HB$13,RANK(GG28,GG$14:GG$113,0),""),"")</f>
        <v/>
      </c>
      <c r="HC28" s="329" t="str">
        <f aca="false">IF($B28&lt;&gt;"",IF($EB$1&gt;=HC$13,RANK(GH28,GH$14:GH$113,0),""),"")</f>
        <v/>
      </c>
      <c r="HD28" s="329" t="str">
        <f aca="false">IF($B28&lt;&gt;"",IF($EB$1&gt;=HD$13,RANK(GI28,GI$14:GI$113,0),""),"")</f>
        <v/>
      </c>
      <c r="HE28" s="329" t="str">
        <f aca="false">IF($B28&lt;&gt;"",IF($EB$1&gt;=HE$13,RANK(GJ28,GJ$14:GJ$113,0),""),"")</f>
        <v/>
      </c>
      <c r="HF28" s="330" t="str">
        <f aca="false">IF($B28&lt;&gt;"",IF($EB$1&gt;=HF$13,RANK(GK28,GK$14:GK$113,0),""),"")</f>
        <v/>
      </c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3" hidden="false" customHeight="false" outlineLevel="0" collapsed="false">
      <c r="A29" s="308" t="n">
        <f aca="false">IF(B29&lt;&gt;"",RANK(I29,I$14:I$113,0),"")</f>
        <v>13</v>
      </c>
      <c r="B29" s="309" t="str">
        <f aca="false">IF('Chronos (M1..M20)'!B26&lt;&gt;"",'Chronos (M1..M20)'!B26,"")</f>
        <v>Thierry POIGNARD</v>
      </c>
      <c r="C29" s="310" t="n">
        <f aca="false">IF(B29&lt;&gt;"",'Chronos (M1..M20)'!C26,"")</f>
        <v>16</v>
      </c>
      <c r="D29" s="215" t="n">
        <f aca="false">IF(B29&lt;&gt;"",Pilotes!P26,"")</f>
        <v>0</v>
      </c>
      <c r="E29" s="310"/>
      <c r="F29" s="310" t="n">
        <f aca="false">IF(B29&lt;&gt;"",Pilotes!F26,"")</f>
        <v>0</v>
      </c>
      <c r="G29" s="310" t="n">
        <f aca="false">IF(C29&lt;&gt;"",Pilotes!E26,"")</f>
        <v>0</v>
      </c>
      <c r="H29" s="310" t="str">
        <f aca="false">IF(D29&lt;&gt;"",'Chronos (M1..M20)'!D26,"")</f>
        <v>2.4GHz</v>
      </c>
      <c r="I29" s="311" t="n">
        <f aca="false">IF(B29&lt;&gt;"",IF($EB$1&lt;4,DR29-DT29,IF($EB$1&lt;15,DS29-DU29-DT29,DS29-DU29-DV29-DT29)),0)</f>
        <v>5003.45877683398</v>
      </c>
      <c r="J29" s="312" t="n">
        <f aca="false">IF(B29&lt;&gt;"",IF(I29,(I29/MAXA(I$14:I$113))*1000,0),"")</f>
        <v>904.310720225063</v>
      </c>
      <c r="K29" s="313" t="str">
        <f aca="false">IF($B29&lt;&gt;"",$B29,"")</f>
        <v>Thierry POIGNARD</v>
      </c>
      <c r="L29" s="314" t="n">
        <f aca="false">IF($B29&lt;&gt;"",'Chronos (M1..M20)'!$H26,"")</f>
        <v>1</v>
      </c>
      <c r="M29" s="315" t="n">
        <f aca="false">IF('Chronos (M1..M20)'!$I26&lt;&gt;"",'Chronos (M1..M20)'!$I26," ")</f>
        <v>49.09</v>
      </c>
      <c r="N29" s="316" t="n">
        <f aca="false">IF('Chronos (M1..M20)'!$J26&lt;&gt;"",'Chronos (M1..M20)'!$J26,0)</f>
        <v>0</v>
      </c>
      <c r="O29" s="317" t="n">
        <f aca="false">IF($B29&lt;&gt;"",IF(M29&lt;&gt;" ",(INDEX(L$9:M$12,MATCH(L29,L$9:L$12),2)/M29)*1000,0),"")</f>
        <v>871.460582603382</v>
      </c>
      <c r="P29" s="318" t="n">
        <f aca="false">IF(M$9&lt;&gt;"",IF($B29&lt;&gt;"",O29-N29,""),"")</f>
        <v>871.460582603382</v>
      </c>
      <c r="Q29" s="314" t="n">
        <f aca="false">IF($B29&lt;&gt;"",'Chronos (M1..M20)'!$H127,"")</f>
        <v>1</v>
      </c>
      <c r="R29" s="315" t="n">
        <f aca="false">IF('Chronos (M1..M20)'!$I127&lt;&gt;"",'Chronos (M1..M20)'!$I127," ")</f>
        <v>58.25</v>
      </c>
      <c r="S29" s="316" t="n">
        <f aca="false">IF('Chronos (M1..M20)'!$J127&lt;&gt;"",'Chronos (M1..M20)'!$J127,0)</f>
        <v>0</v>
      </c>
      <c r="T29" s="317" t="n">
        <f aca="false">IF($B29&lt;&gt;"",IF(R29&lt;&gt;" ",(INDEX(Q$9:R$12,MATCH(Q29,Q$9:Q$12),2)/R29)*1000,0),"")</f>
        <v>719.31330472103</v>
      </c>
      <c r="U29" s="318" t="n">
        <f aca="false">IF(R$9&lt;&gt;"",IF($B29&lt;&gt;"",T29-S29,""),"")</f>
        <v>719.31330472103</v>
      </c>
      <c r="V29" s="313" t="str">
        <f aca="false">IF($B29&lt;&gt;"",$B29,"")</f>
        <v>Thierry POIGNARD</v>
      </c>
      <c r="W29" s="314" t="n">
        <f aca="false">IF($B29&lt;&gt;"",'Chronos (M1..M20)'!$H228,"")</f>
        <v>1</v>
      </c>
      <c r="X29" s="315" t="n">
        <f aca="false">IF('Chronos (M1..M20)'!$I228&lt;&gt;"",'Chronos (M1..M20)'!$I228," ")</f>
        <v>57.4</v>
      </c>
      <c r="Y29" s="316" t="n">
        <f aca="false">IF('Chronos (M1..M20)'!$J228&lt;&gt;"",'Chronos (M1..M20)'!$J228,0)</f>
        <v>0</v>
      </c>
      <c r="Z29" s="317" t="n">
        <f aca="false">IF($B29&lt;&gt;"",IF(X29&lt;&gt;" ",(INDEX(W$9:X$12,MATCH(W29,W$9:W$12),2)/X29)*1000,0),"")</f>
        <v>747.386759581882</v>
      </c>
      <c r="AA29" s="318" t="n">
        <f aca="false">IF(X$9&lt;&gt;"",IF($B29&lt;&gt;"",Z29-Y29,""),"")</f>
        <v>747.386759581882</v>
      </c>
      <c r="AB29" s="314" t="n">
        <f aca="false">IF($B29&lt;&gt;"",'Chronos (M1..M20)'!$H329,"")</f>
        <v>1</v>
      </c>
      <c r="AC29" s="315" t="n">
        <f aca="false">IF('Chronos (M1..M20)'!$I329&lt;&gt;"",'Chronos (M1..M20)'!$I329," ")</f>
        <v>41.24</v>
      </c>
      <c r="AD29" s="316" t="n">
        <f aca="false">IF('Chronos (M1..M20)'!$J329&lt;&gt;"",'Chronos (M1..M20)'!$J329,0)</f>
        <v>0</v>
      </c>
      <c r="AE29" s="317" t="n">
        <f aca="false">IF($B29&lt;&gt;"",IF(AC29&lt;&gt;" ",(INDEX(AB$9:AC$12,MATCH(AB29,AB$9:AB$12),2)/AC29)*1000,0),"")</f>
        <v>892.095053346266</v>
      </c>
      <c r="AF29" s="318" t="n">
        <f aca="false">IF(AC$9&lt;&gt;"",IF($B29&lt;&gt;"",AE29-AD29,""),"")</f>
        <v>892.095053346266</v>
      </c>
      <c r="AG29" s="313" t="str">
        <f aca="false">IF($B29&lt;&gt;"",$B29,"")</f>
        <v>Thierry POIGNARD</v>
      </c>
      <c r="AH29" s="314" t="n">
        <f aca="false">IF($B29&lt;&gt;"",'Chronos (M1..M20)'!$H430,"")</f>
        <v>1</v>
      </c>
      <c r="AI29" s="315" t="n">
        <f aca="false">IF('Chronos (M1..M20)'!$I430&lt;&gt;"",'Chronos (M1..M20)'!$I430," ")</f>
        <v>45.96</v>
      </c>
      <c r="AJ29" s="316" t="n">
        <f aca="false">IF('Chronos (M1..M20)'!$J430&lt;&gt;"",'Chronos (M1..M20)'!$J430,0)</f>
        <v>0</v>
      </c>
      <c r="AK29" s="317" t="n">
        <f aca="false">IF($B29&lt;&gt;"",IF(AI29&lt;&gt;" ",(INDEX(AH$9:AI$12,MATCH(AH29,AH$9:AH$12),2)/AI29)*1000,0),"")</f>
        <v>762.619669277633</v>
      </c>
      <c r="AL29" s="318" t="n">
        <f aca="false">IF(AI$9&lt;&gt;"",IF($B29&lt;&gt;"",AK29-AJ29,""),"")</f>
        <v>762.619669277633</v>
      </c>
      <c r="AM29" s="314" t="n">
        <f aca="false">IF($B29&lt;&gt;"",'Chronos (M1..M20)'!$H531,"")</f>
        <v>1</v>
      </c>
      <c r="AN29" s="315" t="n">
        <f aca="false">IF('Chronos (M1..M20)'!$I531&lt;&gt;"",'Chronos (M1..M20)'!$I531," ")</f>
        <v>42.59</v>
      </c>
      <c r="AO29" s="316" t="n">
        <f aca="false">IF('Chronos (M1..M20)'!$J531&lt;&gt;"",'Chronos (M1..M20)'!$J531,0)</f>
        <v>0</v>
      </c>
      <c r="AP29" s="317" t="n">
        <f aca="false">IF($B29&lt;&gt;"",IF(AN29&lt;&gt;" ",(INDEX(AM$9:AN$12,MATCH(AM29,AM$9:AM$12),2)/AN29)*1000,0),"")</f>
        <v>932.378492603898</v>
      </c>
      <c r="AQ29" s="318" t="n">
        <f aca="false">IF(AN$9&lt;&gt;"",IF($B29&lt;&gt;"",AP29-AO29,""),"")</f>
        <v>932.378492603898</v>
      </c>
      <c r="AR29" s="313" t="str">
        <f aca="false">IF($B29&lt;&gt;"",$B29,"")</f>
        <v>Thierry POIGNARD</v>
      </c>
      <c r="AS29" s="314" t="n">
        <f aca="false">IF($B29&lt;&gt;"",'Chronos (M1..M20)'!$H632,"")</f>
        <v>1</v>
      </c>
      <c r="AT29" s="315" t="n">
        <f aca="false">IF('Chronos (M1..M20)'!$I632&lt;&gt;"",'Chronos (M1..M20)'!$I632," ")</f>
        <v>50.77</v>
      </c>
      <c r="AU29" s="316" t="n">
        <f aca="false">IF('Chronos (M1..M20)'!$J632&lt;&gt;"",'Chronos (M1..M20)'!$J632,0)</f>
        <v>0</v>
      </c>
      <c r="AV29" s="317" t="n">
        <f aca="false">IF($B29&lt;&gt;"",IF(AT29&lt;&gt;" ",(INDEX(AS$9:AT$12,MATCH(AS29,AS$9:AS$12),2)/AT29)*1000,0),"")</f>
        <v>797.518219420918</v>
      </c>
      <c r="AW29" s="318" t="n">
        <f aca="false">IF(AT$9&lt;&gt;"",IF($B29&lt;&gt;"",AV29-AU29,""),"")</f>
        <v>797.518219420918</v>
      </c>
      <c r="AX29" s="314" t="n">
        <f aca="false">IF($B29&lt;&gt;"",'Chronos (M1..M20)'!$H733,"")</f>
        <v>1</v>
      </c>
      <c r="AY29" s="315" t="str">
        <f aca="false">IF('Chronos (M1..M20)'!$I733&lt;&gt;"",'Chronos (M1..M20)'!$I733," ")</f>
        <v> </v>
      </c>
      <c r="AZ29" s="316" t="n">
        <f aca="false">IF('Chronos (M1..M20)'!$J733&lt;&gt;"",'Chronos (M1..M20)'!$J733,0)</f>
        <v>0</v>
      </c>
      <c r="BA29" s="317" t="n">
        <f aca="false">IF($B29&lt;&gt;"",IF(AY29&lt;&gt;" ",(INDEX(AX$9:AY$12,MATCH(AX29,AX$9:AX$12),2)/AY29)*1000,0),"")</f>
        <v>0</v>
      </c>
      <c r="BB29" s="318" t="str">
        <f aca="false">IF(AY$9&lt;&gt;"",IF($B29&lt;&gt;"",BA29-AZ29,""),"")</f>
        <v/>
      </c>
      <c r="BC29" s="313" t="str">
        <f aca="false">IF($B29&lt;&gt;"",$B29,"")</f>
        <v>Thierry POIGNARD</v>
      </c>
      <c r="BD29" s="314" t="n">
        <f aca="false">IF($B29&lt;&gt;"",'Chronos (M1..M20)'!$H834,"")</f>
        <v>1</v>
      </c>
      <c r="BE29" s="315" t="str">
        <f aca="false">IF('Chronos (M1..M20)'!$I834&lt;&gt;"",'Chronos (M1..M20)'!$I834," ")</f>
        <v> </v>
      </c>
      <c r="BF29" s="316" t="n">
        <f aca="false">IF('Chronos (M1..M20)'!$J834&lt;&gt;"",'Chronos (M1..M20)'!$J834,0)</f>
        <v>0</v>
      </c>
      <c r="BG29" s="317" t="n">
        <f aca="false">IF($B29&lt;&gt;"",IF(BE29&lt;&gt;" ",(INDEX(BD$9:BE$12,MATCH(BD29,BD$9:BD$12),2)/BE29)*1000,0),"")</f>
        <v>0</v>
      </c>
      <c r="BH29" s="318" t="str">
        <f aca="false">IF(BE$9&lt;&gt;"",IF($B29&lt;&gt;"",BG29-BF29,""),"")</f>
        <v/>
      </c>
      <c r="BI29" s="314" t="n">
        <f aca="false">IF($B29&lt;&gt;"",'Chronos (M1..M20)'!$H935,"")</f>
        <v>1</v>
      </c>
      <c r="BJ29" s="315" t="str">
        <f aca="false">IF('Chronos (M1..M20)'!$I935&lt;&gt;"",'Chronos (M1..M20)'!$I935," ")</f>
        <v> </v>
      </c>
      <c r="BK29" s="316" t="n">
        <f aca="false">IF('Chronos (M1..M20)'!$J935&lt;&gt;"",'Chronos (M1..M20)'!$J935,0)</f>
        <v>0</v>
      </c>
      <c r="BL29" s="317" t="n">
        <f aca="false">IF($B29&lt;&gt;"",IF(BJ29&lt;&gt;" ",(INDEX(BI$9:BJ$12,MATCH(BI29,BI$9:BI$12),2)/BJ29)*1000,0),"")</f>
        <v>0</v>
      </c>
      <c r="BM29" s="318" t="str">
        <f aca="false">IF(BJ$9&lt;&gt;"",IF($B29&lt;&gt;"",BL29-BK29,""),"")</f>
        <v/>
      </c>
      <c r="BN29" s="313" t="str">
        <f aca="false">IF($B29&lt;&gt;"",$B29,"")</f>
        <v>Thierry POIGNARD</v>
      </c>
      <c r="BO29" s="314" t="n">
        <f aca="false">IF($B29&lt;&gt;"",'Chronos (M1..M20)'!$H1036,"")</f>
        <v>1</v>
      </c>
      <c r="BP29" s="315" t="str">
        <f aca="false">IF('Chronos (M1..M20)'!$I1036&lt;&gt;"",'Chronos (M1..M20)'!$I1036," ")</f>
        <v> </v>
      </c>
      <c r="BQ29" s="316" t="n">
        <f aca="false">IF('Chronos (M1..M20)'!$J1036&lt;&gt;"",'Chronos (M1..M20)'!$J1036,0)</f>
        <v>0</v>
      </c>
      <c r="BR29" s="317" t="n">
        <f aca="false">IF($B29&lt;&gt;"",IF(BP29&lt;&gt;" ",(INDEX(BO$9:BP$12,MATCH(BO29,BO$9:BO$12),2)/BP29)*1000,0),"")</f>
        <v>0</v>
      </c>
      <c r="BS29" s="318" t="str">
        <f aca="false">IF(BP$9&lt;&gt;"",IF($B29&lt;&gt;"",BR29-BQ29,""),"")</f>
        <v/>
      </c>
      <c r="BT29" s="314" t="n">
        <f aca="false">IF($B29&lt;&gt;"",'Chronos (M1..M20)'!$H1137,"")</f>
        <v>1</v>
      </c>
      <c r="BU29" s="315" t="str">
        <f aca="false">IF('Chronos (M1..M20)'!$I1137&lt;&gt;"",'Chronos (M1..M20)'!$I1137," ")</f>
        <v> </v>
      </c>
      <c r="BV29" s="316" t="n">
        <f aca="false">IF('Chronos (M1..M20)'!$J1137&lt;&gt;"",'Chronos (M1..M20)'!$J1137,0)</f>
        <v>0</v>
      </c>
      <c r="BW29" s="317" t="n">
        <f aca="false">IF($B29&lt;&gt;"",IF(BU29&lt;&gt;" ",(INDEX(BT$9:BU$12,MATCH(BT29,BT$9:BT$12),2)/BU29)*1000,0),"")</f>
        <v>0</v>
      </c>
      <c r="BX29" s="318" t="str">
        <f aca="false">IF(BU$9&lt;&gt;"",IF($B29&lt;&gt;"",BW29-BV29,""),"")</f>
        <v/>
      </c>
      <c r="BY29" s="313" t="str">
        <f aca="false">IF($B29&lt;&gt;"",$B29,"")</f>
        <v>Thierry POIGNARD</v>
      </c>
      <c r="BZ29" s="314" t="n">
        <f aca="false">IF($B29&lt;&gt;"",'Chronos (M1..M20)'!$H1238,"")</f>
        <v>1</v>
      </c>
      <c r="CA29" s="315" t="str">
        <f aca="false">IF('Chronos (M1..M20)'!$I1238&lt;&gt;"",'Chronos (M1..M20)'!$I1238," ")</f>
        <v> </v>
      </c>
      <c r="CB29" s="316" t="n">
        <f aca="false">IF('Chronos (M1..M20)'!$J1238&lt;&gt;"",'Chronos (M1..M20)'!$J1238,0)</f>
        <v>0</v>
      </c>
      <c r="CC29" s="317" t="n">
        <f aca="false">IF($B29&lt;&gt;"",IF(CA29&lt;&gt;" ",(INDEX(BZ$9:CA$12,MATCH(BZ29,BZ$9:BZ$12),2)/CA29)*1000,0),"")</f>
        <v>0</v>
      </c>
      <c r="CD29" s="318" t="str">
        <f aca="false">IF(CA$9&lt;&gt;"",IF($B29&lt;&gt;"",CC29-CB29,""),"")</f>
        <v/>
      </c>
      <c r="CE29" s="314" t="n">
        <f aca="false">IF($B29&lt;&gt;"",'Chronos (M1..M20)'!$H1339,"")</f>
        <v>1</v>
      </c>
      <c r="CF29" s="315" t="str">
        <f aca="false">IF('Chronos (M1..M20)'!$I1339&lt;&gt;"",'Chronos (M1..M20)'!$I1339," ")</f>
        <v> </v>
      </c>
      <c r="CG29" s="316" t="n">
        <f aca="false">IF('Chronos (M1..M20)'!$J1339&lt;&gt;"",'Chronos (M1..M20)'!$J1339,0)</f>
        <v>0</v>
      </c>
      <c r="CH29" s="317" t="n">
        <f aca="false">IF($B29&lt;&gt;"",IF(CF29&lt;&gt;" ",(INDEX(CE$9:CF$12,MATCH(CE29,CE$9:CE$12),2)/CF29)*1000,0),"")</f>
        <v>0</v>
      </c>
      <c r="CI29" s="318" t="str">
        <f aca="false">IF(CF$9&lt;&gt;"",IF($B29&lt;&gt;"",CH29-CG29,""),"")</f>
        <v/>
      </c>
      <c r="CJ29" s="313" t="str">
        <f aca="false">IF($B29&lt;&gt;"",$B29,"")</f>
        <v>Thierry POIGNARD</v>
      </c>
      <c r="CK29" s="314" t="n">
        <f aca="false">IF($B29&lt;&gt;"",'Chronos (M1..M20)'!$H1440,"")</f>
        <v>1</v>
      </c>
      <c r="CL29" s="315" t="str">
        <f aca="false">IF('Chronos (M1..M20)'!$I1440&lt;&gt;"",'Chronos (M1..M20)'!$I1440," ")</f>
        <v> </v>
      </c>
      <c r="CM29" s="316" t="n">
        <f aca="false">IF('Chronos (M1..M20)'!$J1440&lt;&gt;"",'Chronos (M1..M20)'!$J1440,0)</f>
        <v>0</v>
      </c>
      <c r="CN29" s="317" t="n">
        <f aca="false">IF($B29&lt;&gt;"",IF(CL29&lt;&gt;" ",(INDEX(CK$9:CL$12,MATCH(CK29,CK$9:CK$12),2)/CL29)*1000,0),"")</f>
        <v>0</v>
      </c>
      <c r="CO29" s="318" t="str">
        <f aca="false">IF(CL$9&lt;&gt;"",IF($B29&lt;&gt;"",CN29-CM29,""),"")</f>
        <v/>
      </c>
      <c r="CP29" s="314" t="n">
        <f aca="false">IF($B29&lt;&gt;"",'Chronos (M1..M20)'!$H1541,"")</f>
        <v>1</v>
      </c>
      <c r="CQ29" s="315" t="str">
        <f aca="false">IF('Chronos (M1..M20)'!$I1541&lt;&gt;"",'Chronos (M1..M20)'!$I1541," ")</f>
        <v> </v>
      </c>
      <c r="CR29" s="316" t="n">
        <f aca="false">IF('Chronos (M1..M20)'!$J1541&lt;&gt;"",'Chronos (M1..M20)'!$J1541,0)</f>
        <v>0</v>
      </c>
      <c r="CS29" s="317" t="n">
        <f aca="false">IF($B29&lt;&gt;"",IF(CQ29&lt;&gt;" ",(INDEX(CP$9:CQ$12,MATCH(CP29,CP$9:CP$12),2)/CQ29)*1000,0),"")</f>
        <v>0</v>
      </c>
      <c r="CT29" s="318" t="str">
        <f aca="false">IF(CQ$9&lt;&gt;"",IF($B29&lt;&gt;"",CS29-CR29,""),"")</f>
        <v/>
      </c>
      <c r="CU29" s="313" t="str">
        <f aca="false">IF($B29&lt;&gt;"",$B29,"")</f>
        <v>Thierry POIGNARD</v>
      </c>
      <c r="CV29" s="314" t="n">
        <f aca="false">IF($B29&lt;&gt;"",'Chronos (M1..M20)'!$H1642,"")</f>
        <v>1</v>
      </c>
      <c r="CW29" s="315" t="str">
        <f aca="false">IF('Chronos (M1..M20)'!$I1642&lt;&gt;"",'Chronos (M1..M20)'!$I1642," ")</f>
        <v> </v>
      </c>
      <c r="CX29" s="316" t="n">
        <f aca="false">IF('Chronos (M1..M20)'!$J1642&lt;&gt;"",'Chronos (M1..M20)'!$J1642,0)</f>
        <v>0</v>
      </c>
      <c r="CY29" s="317" t="n">
        <f aca="false">IF($B29&lt;&gt;"",IF(CW29&lt;&gt;" ",(INDEX(CV$9:CW$12,MATCH(CV29,CV$9:CV$12),2)/CW29)*1000,0),"")</f>
        <v>0</v>
      </c>
      <c r="CZ29" s="318" t="str">
        <f aca="false">IF(CW$9&lt;&gt;"",IF($B29&lt;&gt;"",CY29-CX29,""),"")</f>
        <v/>
      </c>
      <c r="DA29" s="314" t="n">
        <f aca="false">IF($B29&lt;&gt;"",'Chronos (M1..M20)'!$H1743,"")</f>
        <v>1</v>
      </c>
      <c r="DB29" s="315" t="str">
        <f aca="false">IF('Chronos (M1..M20)'!$I1743&lt;&gt;"",'Chronos (M1..M20)'!$I1743," ")</f>
        <v> </v>
      </c>
      <c r="DC29" s="316" t="n">
        <f aca="false">IF('Chronos (M1..M20)'!$J1743&lt;&gt;"",'Chronos (M1..M20)'!$J1743,0)</f>
        <v>0</v>
      </c>
      <c r="DD29" s="317" t="n">
        <f aca="false">IF($B29&lt;&gt;"",IF(DB29&lt;&gt;" ",(INDEX(DA$9:DB$12,MATCH(DA29,DA$9:DA$12),2)/DB29)*1000,0),"")</f>
        <v>0</v>
      </c>
      <c r="DE29" s="318" t="str">
        <f aca="false">IF(DB$9&lt;&gt;"",IF($B29&lt;&gt;"",DD29-DC29,""),"")</f>
        <v/>
      </c>
      <c r="DF29" s="313" t="str">
        <f aca="false">IF($B29&lt;&gt;"",$B29,"")</f>
        <v>Thierry POIGNARD</v>
      </c>
      <c r="DG29" s="314" t="n">
        <f aca="false">IF($B29&lt;&gt;"",'Chronos (M1..M20)'!$H1844,"")</f>
        <v>1</v>
      </c>
      <c r="DH29" s="315" t="str">
        <f aca="false">IF('Chronos (M1..M20)'!$I1844&lt;&gt;"",'Chronos (M1..M20)'!$I1844," ")</f>
        <v> </v>
      </c>
      <c r="DI29" s="316" t="n">
        <f aca="false">IF('Chronos (M1..M20)'!$J1844&lt;&gt;"",'Chronos (M1..M20)'!$J1844,0)</f>
        <v>0</v>
      </c>
      <c r="DJ29" s="317" t="n">
        <f aca="false">IF($B29&lt;&gt;"",IF(DH29&lt;&gt;" ",(INDEX(DG$9:DH$12,MATCH(DG29,DG$9:DG$12),2)/DH29)*1000,0),"")</f>
        <v>0</v>
      </c>
      <c r="DK29" s="318" t="str">
        <f aca="false">IF(DH$9&lt;&gt;"",IF($B29&lt;&gt;"",DJ29-DI29,""),"")</f>
        <v/>
      </c>
      <c r="DL29" s="314" t="n">
        <f aca="false">IF($B29&lt;&gt;"",'Chronos (M1..M20)'!$H1945,"")</f>
        <v>1</v>
      </c>
      <c r="DM29" s="315" t="str">
        <f aca="false">IF('Chronos (M1..M20)'!$I1945&lt;&gt;"",'Chronos (M1..M20)'!$I1945," ")</f>
        <v> </v>
      </c>
      <c r="DN29" s="316" t="n">
        <f aca="false">IF('Chronos (M1..M20)'!$J1945&lt;&gt;"",'Chronos (M1..M20)'!$J1945,0)</f>
        <v>0</v>
      </c>
      <c r="DO29" s="317" t="n">
        <f aca="false">IF($B29&lt;&gt;"",IF(DM29&lt;&gt;" ",(INDEX(DL$9:DM$12,MATCH(DL29,DL$9:DL$12),2)/DM29)*1000,0),"")</f>
        <v>0</v>
      </c>
      <c r="DP29" s="318" t="str">
        <f aca="false">IF(DM$9&lt;&gt;"",IF($B29&lt;&gt;"",DO29-DN29,""),"")</f>
        <v/>
      </c>
      <c r="DQ29" s="0"/>
      <c r="DR29" s="319" t="n">
        <f aca="false">SUM(O29,T29,Z29)</f>
        <v>2338.16064690629</v>
      </c>
      <c r="DS29" s="319" t="n">
        <f aca="false">SUM(DR29,AE29,AK29,AP29,AV29,BA29,BG29,BL29,BR29,BW29,CC29,CH29,CN29,CS29,CY29,DD29,DJ29,DO29)</f>
        <v>5722.77208155501</v>
      </c>
      <c r="DT29" s="319" t="n">
        <f aca="false">SUM(N29,S29,Y29,AD29,AJ29,AO29,AU29,AZ29,BF29,BK29,BQ29,BV29,CB29,CG29,CM29,CR29,CX29,DC29,DI29,DN29)</f>
        <v>0</v>
      </c>
      <c r="DU29" s="319" t="n">
        <f aca="false">SMALL($DZ29:$ES29,1)</f>
        <v>719.31330472103</v>
      </c>
      <c r="DV29" s="319" t="n">
        <f aca="false">SMALL($DZ29:$ES29,2)</f>
        <v>747.386759581882</v>
      </c>
      <c r="DW29" s="319" t="n">
        <f aca="false">SMALL($DZ29:$ES29,3)</f>
        <v>762.619669277633</v>
      </c>
      <c r="DX29" s="319" t="n">
        <f aca="false">SMALL($DZ29:$ES29,3)</f>
        <v>762.619669277633</v>
      </c>
      <c r="DY29" s="0"/>
      <c r="DZ29" s="321" t="n">
        <f aca="false">IF($EC$1&lt;&gt;"",O29," ")</f>
        <v>871.460582603382</v>
      </c>
      <c r="EA29" s="321" t="n">
        <f aca="false">IF($EC$2&lt;&gt;"",T29," ")</f>
        <v>719.31330472103</v>
      </c>
      <c r="EB29" s="321" t="n">
        <f aca="false">IF($EC$3&lt;&gt;"",Z29," ")</f>
        <v>747.386759581882</v>
      </c>
      <c r="EC29" s="321" t="n">
        <f aca="false">IF($EC$4&lt;&gt;"",AE29," ")</f>
        <v>892.095053346266</v>
      </c>
      <c r="ED29" s="321" t="n">
        <f aca="false">IF($EC$5&lt;&gt;"",AK29," ")</f>
        <v>762.619669277633</v>
      </c>
      <c r="EE29" s="321" t="n">
        <f aca="false">IF($EC$6&lt;&gt;"",AP29," ")</f>
        <v>932.378492603898</v>
      </c>
      <c r="EF29" s="321" t="n">
        <f aca="false">IF($EC$7&lt;&gt;"",AV29," ")</f>
        <v>797.518219420918</v>
      </c>
      <c r="EG29" s="321" t="str">
        <f aca="false">IF($EC$8&lt;&gt;"",BA29," ")</f>
        <v> </v>
      </c>
      <c r="EH29" s="321" t="str">
        <f aca="false">IF($EC$9&lt;&gt;"",BG29," ")</f>
        <v> </v>
      </c>
      <c r="EI29" s="321" t="str">
        <f aca="false">IF($EC$10&lt;&gt;"",BL29," ")</f>
        <v> </v>
      </c>
      <c r="EJ29" s="321" t="str">
        <f aca="false">IF($EE$1&lt;&gt;"",BR29," ")</f>
        <v> </v>
      </c>
      <c r="EK29" s="321" t="str">
        <f aca="false">IF($EE$2&lt;&gt;"",BW29," ")</f>
        <v> </v>
      </c>
      <c r="EL29" s="321" t="str">
        <f aca="false">IF($EE$3&lt;&gt;"",CC29," ")</f>
        <v> </v>
      </c>
      <c r="EM29" s="321" t="str">
        <f aca="false">IF($EE$4&lt;&gt;"",CH29," ")</f>
        <v> </v>
      </c>
      <c r="EN29" s="321" t="str">
        <f aca="false">IF($EE$5&lt;&gt;"",CN29," ")</f>
        <v> </v>
      </c>
      <c r="EO29" s="321" t="str">
        <f aca="false">IF($EE$6&lt;&gt;"",CS29," ")</f>
        <v> </v>
      </c>
      <c r="EP29" s="321" t="str">
        <f aca="false">IF($EE$7&lt;&gt;"",CY29," ")</f>
        <v> </v>
      </c>
      <c r="EQ29" s="321" t="str">
        <f aca="false">IF($EE$8&lt;&gt;"",DD29," ")</f>
        <v> </v>
      </c>
      <c r="ER29" s="321" t="str">
        <f aca="false">IF($EE$9&lt;&gt;"",DJ29," ")</f>
        <v> </v>
      </c>
      <c r="ES29" s="321" t="str">
        <f aca="false">IF($EE$10&lt;&gt;"",DO29," ")</f>
        <v> </v>
      </c>
      <c r="ET29" s="322" t="n">
        <f aca="false">SMALL(DZ29:EC29,1)</f>
        <v>719.31330472103</v>
      </c>
      <c r="EU29" s="323" t="n">
        <f aca="false">SMALL(DZ29:ED29,1)</f>
        <v>719.31330472103</v>
      </c>
      <c r="EV29" s="323" t="n">
        <f aca="false">SMALL(DZ29:EE29,1)</f>
        <v>719.31330472103</v>
      </c>
      <c r="EW29" s="323" t="n">
        <f aca="false">SMALL(DZ29:EF29,1)</f>
        <v>719.31330472103</v>
      </c>
      <c r="EX29" s="323" t="n">
        <f aca="false">SMALL(DZ29:EG29,1)</f>
        <v>719.31330472103</v>
      </c>
      <c r="EY29" s="323" t="n">
        <f aca="false">SMALL(DZ29:EH29,1)</f>
        <v>719.31330472103</v>
      </c>
      <c r="EZ29" s="323" t="n">
        <f aca="false">SMALL(DZ29:EI29,1)</f>
        <v>719.31330472103</v>
      </c>
      <c r="FA29" s="323" t="n">
        <f aca="false">SMALL(DZ29:EJ29,1)</f>
        <v>719.31330472103</v>
      </c>
      <c r="FB29" s="323" t="n">
        <f aca="false">SMALL(DZ29:EK29,1)</f>
        <v>719.31330472103</v>
      </c>
      <c r="FC29" s="323" t="n">
        <f aca="false">SMALL(DZ29:EL29,1)</f>
        <v>719.31330472103</v>
      </c>
      <c r="FD29" s="323" t="n">
        <f aca="false">SMALL(DZ29:EM29,1)</f>
        <v>719.31330472103</v>
      </c>
      <c r="FE29" s="323" t="n">
        <f aca="false">SMALL(DZ29:EN29,1)</f>
        <v>719.31330472103</v>
      </c>
      <c r="FF29" s="323" t="n">
        <f aca="false">SMALL(DZ29:EO29,1)</f>
        <v>719.31330472103</v>
      </c>
      <c r="FG29" s="323" t="n">
        <f aca="false">SMALL(DZ29:EP29,1)</f>
        <v>719.31330472103</v>
      </c>
      <c r="FH29" s="323" t="n">
        <f aca="false">SMALL(DZ29:EQ29,1)</f>
        <v>719.31330472103</v>
      </c>
      <c r="FI29" s="323" t="n">
        <f aca="false">SMALL(DZ29:ER29,1)</f>
        <v>719.31330472103</v>
      </c>
      <c r="FJ29" s="324" t="n">
        <f aca="false">SMALL(DZ29:ES29,1)</f>
        <v>719.31330472103</v>
      </c>
      <c r="FK29" s="322" t="n">
        <f aca="false">SMALL(DZ29:EN29,2)</f>
        <v>747.386759581882</v>
      </c>
      <c r="FL29" s="323" t="n">
        <f aca="false">SMALL(DZ29:EO29,2)</f>
        <v>747.386759581882</v>
      </c>
      <c r="FM29" s="323" t="n">
        <f aca="false">SMALL(DZ29:EP29,2)</f>
        <v>747.386759581882</v>
      </c>
      <c r="FN29" s="323" t="n">
        <f aca="false">SMALL(DZ29:EQ29,2)</f>
        <v>747.386759581882</v>
      </c>
      <c r="FO29" s="323" t="n">
        <f aca="false">SMALL(DZ29:ER29,2)</f>
        <v>747.386759581882</v>
      </c>
      <c r="FP29" s="324" t="n">
        <f aca="false">SMALL(DZ29:ES29,2)</f>
        <v>747.386759581882</v>
      </c>
      <c r="FQ29" s="0"/>
      <c r="FR29" s="328" t="n">
        <f aca="false">IF($B29&lt;&gt;"",IF($EB$1&gt;=FR$13,$P29,""),"")</f>
        <v>871.460582603382</v>
      </c>
      <c r="FS29" s="329" t="n">
        <f aca="false">IF($B29&lt;&gt;"",IF($EB$1&gt;=FS$13,$P29+$U29,""),"")</f>
        <v>1590.77388732441</v>
      </c>
      <c r="FT29" s="329" t="n">
        <f aca="false">IF($B29&lt;&gt;"",IF($EB$1&gt;=FT$13,$P29+$U29+$AA29,""),"")</f>
        <v>2338.16064690629</v>
      </c>
      <c r="FU29" s="329" t="n">
        <f aca="false">IF($B29&lt;&gt;"",IF($EB$1&gt;=FU$13,$P29+$U29+$AA29+$AF29-ET29,""),"")</f>
        <v>2510.94239553153</v>
      </c>
      <c r="FV29" s="329" t="n">
        <f aca="false">IF($B29&lt;&gt;"",IF($EB$1&gt;=FV$13,$P29+$U29+$AA29+$AF29+$AL29-EU29,""),"")</f>
        <v>3273.56206480916</v>
      </c>
      <c r="FW29" s="329" t="n">
        <f aca="false">IF($B29&lt;&gt;"",IF($EB$1&gt;=FW$13,$P29+$U29+$AA29+$AF29+$AL29+$AQ29-EV29,""),"")</f>
        <v>4205.94055741306</v>
      </c>
      <c r="FX29" s="329" t="n">
        <f aca="false">IF($B29&lt;&gt;"",IF($EB$1&gt;=FX$13,$P29+$U29+$AA29+$AF29+$AL29+$AQ29+$AW29-EW29,""),"")</f>
        <v>5003.45877683398</v>
      </c>
      <c r="FY29" s="329" t="str">
        <f aca="false">IF($B29&lt;&gt;"",IF($EB$1&gt;=FY$13,$P29+$U29+$AA29+$AF29+$AL29+$AQ29+$AW29+$BB29-EX29,""),"")</f>
        <v/>
      </c>
      <c r="FZ29" s="329" t="str">
        <f aca="false">IF($B29&lt;&gt;"",IF($EB$1&gt;=FZ$13,$P29+$U29+$AA29+$AF29+$AL29+$AQ29+$AW29+$BB29+$BH29-EY29,""),"")</f>
        <v/>
      </c>
      <c r="GA29" s="329" t="str">
        <f aca="false">IF($B29&lt;&gt;"",IF($EB$1&gt;=GA$13,$P29+$U29+$AA29+$AF29+$AL29+$AQ29+$AW29+$BB29+$BH29+$BM29-EZ29,""),"")</f>
        <v/>
      </c>
      <c r="GB29" s="329" t="str">
        <f aca="false">IF($B29&lt;&gt;"",IF($EB$1&gt;=GB$13,$P29+$U29+$AA29+$AF29+$AL29+$AQ29+$AW29+$BB29+$BH29+$BM29+$BS29-FA29,""),"")</f>
        <v/>
      </c>
      <c r="GC29" s="329" t="str">
        <f aca="false">IF($B29&lt;&gt;"",IF($EB$1&gt;=GC$13,$P29+$U29+$AA29+$AF29+$AL29+$AQ29+$AW29+$BB29+$BH29+$BM29+$BS29+$BX29-FB29,""),"")</f>
        <v/>
      </c>
      <c r="GD29" s="329" t="str">
        <f aca="false">IF($B29&lt;&gt;"",IF($EB$1&gt;=GD$13,$P29+$U29+$AA29+$AF29+$AL29+$AQ29+$AW29+$BB29+$BH29+$BM29+$BS29+$BX29+$CD29-FC29,""),"")</f>
        <v/>
      </c>
      <c r="GE29" s="329" t="str">
        <f aca="false">IF($B29&lt;&gt;"",IF($EB$1&gt;=GE$13,$P29+$U29+$AA29+$AF29+$AL29+$AQ29+$AW29+$BB29+$BH29+$BM29+$BS29+$BX29+$CD29+$CI29-FD29,""),"")</f>
        <v/>
      </c>
      <c r="GF29" s="329" t="str">
        <f aca="false">IF($B29&lt;&gt;"",IF($EB$1&gt;=GF$13,$P29+$U29+$AA29+$AF29+$AL29+$AQ29+$AW29+$BB29+$BH29+$BM29+$BS29+$BX29+$CD29+$CI29+$CO29-FE29-FK29,""),"")</f>
        <v/>
      </c>
      <c r="GG29" s="329" t="str">
        <f aca="false">IF($B29&lt;&gt;"",IF($EB$1&gt;=GG$13,$P29+$U29+$AA29+$AF29+$AL29+$AQ29+$AW29+$BB29+$BH29+$BM29+$BS29+$BX29+$CD29+$CI29+$CO29+$CT29-FF29-FL29,""),"")</f>
        <v/>
      </c>
      <c r="GH29" s="329" t="str">
        <f aca="false">IF($B29&lt;&gt;"",IF($EB$1&gt;=GH$13,$P29+$U29+$AA29+$AF29+$AL29+$AQ29+$AW29+$BB29+$BH29+$BM29+$BS29+$BX29+$CD29+$CI29+$CO29+$CT29+$CZ29-FG29-FM29,""),"")</f>
        <v/>
      </c>
      <c r="GI29" s="329" t="str">
        <f aca="false">IF($B29&lt;&gt;"",IF($EB$1&gt;=GI$13,$P29+$U29+$AA29+$AF29+$AL29+$AQ29+$AW29+$BB29+$BH29+$BM29+$BS29+$BX29+$CD29+$CI29+$CO29+$CT29+$CZ29+$DE29-FH29-FN29,""),"")</f>
        <v/>
      </c>
      <c r="GJ29" s="329" t="str">
        <f aca="false">IF($B29&lt;&gt;"",IF($EB$1&gt;=GJ$13,$P29+$U29+$AA29+$AF29+$AL29+$AQ29+$AW29+$BB29+$BH29+$BM29+$BS29+$BX29+$CD29+$CI29+$CO29+$CT29+$CZ29+$DE29+$DK29-FI29-FO29,""),"")</f>
        <v/>
      </c>
      <c r="GK29" s="330" t="str">
        <f aca="false">IF($B29&lt;&gt;"",IF($EB$1&gt;=GK$13,$P29+$U29+$AA29+$AF29+$AL29+$AQ29+$AW29+$BB29+$BH29+$BM29+$BS29+$BX29+$CD29+$CI29+$CO29+$CT29+$CZ29+$DE29+$DK29+$DP29-FJ29-FP29,""),"")</f>
        <v/>
      </c>
      <c r="GL29" s="0"/>
      <c r="GM29" s="328" t="n">
        <f aca="false">IF($B29&lt;&gt;"",IF($EB$1&gt;=GM$13,RANK(FR29,FR$14:FR$113,0),""),"")</f>
        <v>8</v>
      </c>
      <c r="GN29" s="329" t="n">
        <f aca="false">IF($B29&lt;&gt;"",IF($EB$1&gt;=GN$13,RANK(FS29,FS$14:FS$113,0),""),"")</f>
        <v>19</v>
      </c>
      <c r="GO29" s="329" t="n">
        <f aca="false">IF($B29&lt;&gt;"",IF($EB$1&gt;=GO$13,RANK(FT29,FT$14:FT$113,0),""),"")</f>
        <v>19</v>
      </c>
      <c r="GP29" s="329" t="n">
        <f aca="false">IF($B29&lt;&gt;"",IF($EB$1&gt;=GP$13,RANK(FU29,FU$14:FU$113,0),""),"")</f>
        <v>12</v>
      </c>
      <c r="GQ29" s="329" t="n">
        <f aca="false">IF($B29&lt;&gt;"",IF($EB$1&gt;=GQ$13,RANK(FV29,FV$14:FV$113,0),""),"")</f>
        <v>13</v>
      </c>
      <c r="GR29" s="329" t="n">
        <f aca="false">IF($B29&lt;&gt;"",IF($EB$1&gt;=GR$13,RANK(FW29,FW$14:FW$113,0),""),"")</f>
        <v>9</v>
      </c>
      <c r="GS29" s="329" t="n">
        <f aca="false">IF($B29&lt;&gt;"",IF($EB$1&gt;=GS$13,RANK(FX29,FX$14:FX$113,0),""),"")</f>
        <v>13</v>
      </c>
      <c r="GT29" s="329" t="str">
        <f aca="false">IF($B29&lt;&gt;"",IF($EB$1&gt;=GT$13,RANK(FY29,FY$14:FY$113,0),""),"")</f>
        <v/>
      </c>
      <c r="GU29" s="329" t="str">
        <f aca="false">IF($B29&lt;&gt;"",IF($EB$1&gt;=GU$13,RANK(FZ29,FZ$14:FZ$113,0),""),"")</f>
        <v/>
      </c>
      <c r="GV29" s="329" t="str">
        <f aca="false">IF($B29&lt;&gt;"",IF($EB$1&gt;=GV$13,RANK(GA29,GA$14:GA$113,0),""),"")</f>
        <v/>
      </c>
      <c r="GW29" s="329" t="str">
        <f aca="false">IF($B29&lt;&gt;"",IF($EB$1&gt;=GW$13,RANK(GB29,GB$14:GB$113,0),""),"")</f>
        <v/>
      </c>
      <c r="GX29" s="329" t="str">
        <f aca="false">IF($B29&lt;&gt;"",IF($EB$1&gt;=GX$13,RANK(GC29,GC$14:GC$113,0),""),"")</f>
        <v/>
      </c>
      <c r="GY29" s="329" t="str">
        <f aca="false">IF($B29&lt;&gt;"",IF($EB$1&gt;=GY$13,RANK(GD29,GD$14:GD$113,0),""),"")</f>
        <v/>
      </c>
      <c r="GZ29" s="329" t="str">
        <f aca="false">IF($B29&lt;&gt;"",IF($EB$1&gt;=GZ$13,RANK(GE29,GE$14:GE$113,0),""),"")</f>
        <v/>
      </c>
      <c r="HA29" s="329" t="str">
        <f aca="false">IF($B29&lt;&gt;"",IF($EB$1&gt;=HA$13,RANK(GF29,GF$14:GF$113,0),""),"")</f>
        <v/>
      </c>
      <c r="HB29" s="329" t="str">
        <f aca="false">IF($B29&lt;&gt;"",IF($EB$1&gt;=HB$13,RANK(GG29,GG$14:GG$113,0),""),"")</f>
        <v/>
      </c>
      <c r="HC29" s="329" t="str">
        <f aca="false">IF($B29&lt;&gt;"",IF($EB$1&gt;=HC$13,RANK(GH29,GH$14:GH$113,0),""),"")</f>
        <v/>
      </c>
      <c r="HD29" s="329" t="str">
        <f aca="false">IF($B29&lt;&gt;"",IF($EB$1&gt;=HD$13,RANK(GI29,GI$14:GI$113,0),""),"")</f>
        <v/>
      </c>
      <c r="HE29" s="329" t="str">
        <f aca="false">IF($B29&lt;&gt;"",IF($EB$1&gt;=HE$13,RANK(GJ29,GJ$14:GJ$113,0),""),"")</f>
        <v/>
      </c>
      <c r="HF29" s="330" t="str">
        <f aca="false">IF($B29&lt;&gt;"",IF($EB$1&gt;=HF$13,RANK(GK29,GK$14:GK$113,0),""),"")</f>
        <v/>
      </c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3" hidden="false" customHeight="false" outlineLevel="0" collapsed="false">
      <c r="A30" s="308" t="n">
        <f aca="false">IF(B30&lt;&gt;"",RANK(I30,I$14:I$113,0),"")</f>
        <v>16</v>
      </c>
      <c r="B30" s="309" t="str">
        <f aca="false">IF('Chronos (M1..M20)'!B27&lt;&gt;"",'Chronos (M1..M20)'!B27,"")</f>
        <v>Joel MARIN</v>
      </c>
      <c r="C30" s="310" t="n">
        <f aca="false">IF(B30&lt;&gt;"",'Chronos (M1..M20)'!C27,"")</f>
        <v>17</v>
      </c>
      <c r="D30" s="215" t="n">
        <f aca="false">IF(B30&lt;&gt;"",Pilotes!P27,"")</f>
        <v>0</v>
      </c>
      <c r="E30" s="310"/>
      <c r="F30" s="310" t="n">
        <f aca="false">IF(B30&lt;&gt;"",Pilotes!F27,"")</f>
        <v>0</v>
      </c>
      <c r="G30" s="310" t="n">
        <f aca="false">IF(C30&lt;&gt;"",Pilotes!E27,"")</f>
        <v>0</v>
      </c>
      <c r="H30" s="310" t="str">
        <f aca="false">IF(D30&lt;&gt;"",'Chronos (M1..M20)'!D27,"")</f>
        <v>2.4GHz</v>
      </c>
      <c r="I30" s="311" t="n">
        <f aca="false">IF(B30&lt;&gt;"",IF($EB$1&lt;4,DR30-DT30,IF($EB$1&lt;15,DS30-DU30-DT30,DS30-DU30-DV30-DT30)),0)</f>
        <v>4882.31916020844</v>
      </c>
      <c r="J30" s="312" t="n">
        <f aca="false">IF(B30&lt;&gt;"",IF(I30,(I30/MAXA(I$14:I$113))*1000,0),"")</f>
        <v>882.416295019516</v>
      </c>
      <c r="K30" s="313" t="str">
        <f aca="false">IF($B30&lt;&gt;"",$B30,"")</f>
        <v>Joel MARIN</v>
      </c>
      <c r="L30" s="314" t="n">
        <f aca="false">IF($B30&lt;&gt;"",'Chronos (M1..M20)'!$H27,"")</f>
        <v>1</v>
      </c>
      <c r="M30" s="315" t="n">
        <f aca="false">IF('Chronos (M1..M20)'!$I27&lt;&gt;"",'Chronos (M1..M20)'!$I27," ")</f>
        <v>52.27</v>
      </c>
      <c r="N30" s="316" t="n">
        <f aca="false">IF('Chronos (M1..M20)'!$J27&lt;&gt;"",'Chronos (M1..M20)'!$J27,0)</f>
        <v>0</v>
      </c>
      <c r="O30" s="317" t="n">
        <f aca="false">IF($B30&lt;&gt;"",IF(M30&lt;&gt;" ",(INDEX(L$9:M$12,MATCH(L30,L$9:L$12),2)/M30)*1000,0),"")</f>
        <v>818.442701358332</v>
      </c>
      <c r="P30" s="318" t="n">
        <f aca="false">IF(M$9&lt;&gt;"",IF($B30&lt;&gt;"",O30-N30,""),"")</f>
        <v>818.442701358332</v>
      </c>
      <c r="Q30" s="314" t="n">
        <f aca="false">IF($B30&lt;&gt;"",'Chronos (M1..M20)'!$H128,"")</f>
        <v>1</v>
      </c>
      <c r="R30" s="315" t="n">
        <f aca="false">IF('Chronos (M1..M20)'!$I128&lt;&gt;"",'Chronos (M1..M20)'!$I128," ")</f>
        <v>51.7</v>
      </c>
      <c r="S30" s="316" t="n">
        <f aca="false">IF('Chronos (M1..M20)'!$J128&lt;&gt;"",'Chronos (M1..M20)'!$J128,0)</f>
        <v>0</v>
      </c>
      <c r="T30" s="317" t="n">
        <f aca="false">IF($B30&lt;&gt;"",IF(R30&lt;&gt;" ",(INDEX(Q$9:R$12,MATCH(Q30,Q$9:Q$12),2)/R30)*1000,0),"")</f>
        <v>810.444874274661</v>
      </c>
      <c r="U30" s="318" t="n">
        <f aca="false">IF(R$9&lt;&gt;"",IF($B30&lt;&gt;"",T30-S30,""),"")</f>
        <v>810.444874274661</v>
      </c>
      <c r="V30" s="313" t="str">
        <f aca="false">IF($B30&lt;&gt;"",$B30,"")</f>
        <v>Joel MARIN</v>
      </c>
      <c r="W30" s="314" t="n">
        <f aca="false">IF($B30&lt;&gt;"",'Chronos (M1..M20)'!$H229,"")</f>
        <v>1</v>
      </c>
      <c r="X30" s="315" t="n">
        <f aca="false">IF('Chronos (M1..M20)'!$I229&lt;&gt;"",'Chronos (M1..M20)'!$I229," ")</f>
        <v>54.86</v>
      </c>
      <c r="Y30" s="316" t="n">
        <f aca="false">IF('Chronos (M1..M20)'!$J229&lt;&gt;"",'Chronos (M1..M20)'!$J229,0)</f>
        <v>0</v>
      </c>
      <c r="Z30" s="317" t="n">
        <f aca="false">IF($B30&lt;&gt;"",IF(X30&lt;&gt;" ",(INDEX(W$9:X$12,MATCH(W30,W$9:W$12),2)/X30)*1000,0),"")</f>
        <v>781.990521327014</v>
      </c>
      <c r="AA30" s="318" t="n">
        <f aca="false">IF(X$9&lt;&gt;"",IF($B30&lt;&gt;"",Z30-Y30,""),"")</f>
        <v>781.990521327014</v>
      </c>
      <c r="AB30" s="314" t="n">
        <f aca="false">IF($B30&lt;&gt;"",'Chronos (M1..M20)'!$H330,"")</f>
        <v>1</v>
      </c>
      <c r="AC30" s="315" t="n">
        <f aca="false">IF('Chronos (M1..M20)'!$I330&lt;&gt;"",'Chronos (M1..M20)'!$I330," ")</f>
        <v>46.52</v>
      </c>
      <c r="AD30" s="316" t="n">
        <f aca="false">IF('Chronos (M1..M20)'!$J330&lt;&gt;"",'Chronos (M1..M20)'!$J330,0)</f>
        <v>0</v>
      </c>
      <c r="AE30" s="317" t="n">
        <f aca="false">IF($B30&lt;&gt;"",IF(AC30&lt;&gt;" ",(INDEX(AB$9:AC$12,MATCH(AB30,AB$9:AB$12),2)/AC30)*1000,0),"")</f>
        <v>790.842648323302</v>
      </c>
      <c r="AF30" s="318" t="n">
        <f aca="false">IF(AC$9&lt;&gt;"",IF($B30&lt;&gt;"",AE30-AD30,""),"")</f>
        <v>790.842648323302</v>
      </c>
      <c r="AG30" s="313" t="str">
        <f aca="false">IF($B30&lt;&gt;"",$B30,"")</f>
        <v>Joel MARIN</v>
      </c>
      <c r="AH30" s="314" t="n">
        <f aca="false">IF($B30&lt;&gt;"",'Chronos (M1..M20)'!$H431,"")</f>
        <v>1</v>
      </c>
      <c r="AI30" s="315" t="n">
        <f aca="false">IF('Chronos (M1..M20)'!$I431&lt;&gt;"",'Chronos (M1..M20)'!$I431," ")</f>
        <v>56.58</v>
      </c>
      <c r="AJ30" s="316" t="n">
        <f aca="false">IF('Chronos (M1..M20)'!$J431&lt;&gt;"",'Chronos (M1..M20)'!$J431,0)</f>
        <v>0</v>
      </c>
      <c r="AK30" s="317" t="n">
        <f aca="false">IF($B30&lt;&gt;"",IF(AI30&lt;&gt;" ",(INDEX(AH$9:AI$12,MATCH(AH30,AH$9:AH$12),2)/AI30)*1000,0),"")</f>
        <v>619.476846942383</v>
      </c>
      <c r="AL30" s="318" t="n">
        <f aca="false">IF(AI$9&lt;&gt;"",IF($B30&lt;&gt;"",AK30-AJ30,""),"")</f>
        <v>619.476846942383</v>
      </c>
      <c r="AM30" s="314" t="n">
        <f aca="false">IF($B30&lt;&gt;"",'Chronos (M1..M20)'!$H532,"")</f>
        <v>1</v>
      </c>
      <c r="AN30" s="315" t="n">
        <f aca="false">IF('Chronos (M1..M20)'!$I532&lt;&gt;"",'Chronos (M1..M20)'!$I532," ")</f>
        <v>48.35</v>
      </c>
      <c r="AO30" s="316" t="n">
        <f aca="false">IF('Chronos (M1..M20)'!$J532&lt;&gt;"",'Chronos (M1..M20)'!$J532,0)</f>
        <v>0</v>
      </c>
      <c r="AP30" s="317" t="n">
        <f aca="false">IF($B30&lt;&gt;"",IF(AN30&lt;&gt;" ",(INDEX(AM$9:AN$12,MATCH(AM30,AM$9:AM$12),2)/AN30)*1000,0),"")</f>
        <v>821.302998965874</v>
      </c>
      <c r="AQ30" s="318" t="n">
        <f aca="false">IF(AN$9&lt;&gt;"",IF($B30&lt;&gt;"",AP30-AO30,""),"")</f>
        <v>821.302998965874</v>
      </c>
      <c r="AR30" s="313" t="str">
        <f aca="false">IF($B30&lt;&gt;"",$B30,"")</f>
        <v>Joel MARIN</v>
      </c>
      <c r="AS30" s="314" t="n">
        <f aca="false">IF($B30&lt;&gt;"",'Chronos (M1..M20)'!$H633,"")</f>
        <v>1</v>
      </c>
      <c r="AT30" s="315" t="n">
        <f aca="false">IF('Chronos (M1..M20)'!$I633&lt;&gt;"",'Chronos (M1..M20)'!$I633," ")</f>
        <v>47.12</v>
      </c>
      <c r="AU30" s="316" t="n">
        <f aca="false">IF('Chronos (M1..M20)'!$J633&lt;&gt;"",'Chronos (M1..M20)'!$J633,0)</f>
        <v>0</v>
      </c>
      <c r="AV30" s="317" t="n">
        <f aca="false">IF($B30&lt;&gt;"",IF(AT30&lt;&gt;" ",(INDEX(AS$9:AT$12,MATCH(AS30,AS$9:AS$12),2)/AT30)*1000,0),"")</f>
        <v>859.295415959253</v>
      </c>
      <c r="AW30" s="318" t="n">
        <f aca="false">IF(AT$9&lt;&gt;"",IF($B30&lt;&gt;"",AV30-AU30,""),"")</f>
        <v>859.295415959253</v>
      </c>
      <c r="AX30" s="314" t="n">
        <f aca="false">IF($B30&lt;&gt;"",'Chronos (M1..M20)'!$H734,"")</f>
        <v>1</v>
      </c>
      <c r="AY30" s="315" t="str">
        <f aca="false">IF('Chronos (M1..M20)'!$I734&lt;&gt;"",'Chronos (M1..M20)'!$I734," ")</f>
        <v> </v>
      </c>
      <c r="AZ30" s="316" t="n">
        <f aca="false">IF('Chronos (M1..M20)'!$J734&lt;&gt;"",'Chronos (M1..M20)'!$J734,0)</f>
        <v>0</v>
      </c>
      <c r="BA30" s="317" t="n">
        <f aca="false">IF($B30&lt;&gt;"",IF(AY30&lt;&gt;" ",(INDEX(AX$9:AY$12,MATCH(AX30,AX$9:AX$12),2)/AY30)*1000,0),"")</f>
        <v>0</v>
      </c>
      <c r="BB30" s="318" t="str">
        <f aca="false">IF(AY$9&lt;&gt;"",IF($B30&lt;&gt;"",BA30-AZ30,""),"")</f>
        <v/>
      </c>
      <c r="BC30" s="313" t="str">
        <f aca="false">IF($B30&lt;&gt;"",$B30,"")</f>
        <v>Joel MARIN</v>
      </c>
      <c r="BD30" s="314" t="n">
        <f aca="false">IF($B30&lt;&gt;"",'Chronos (M1..M20)'!$H835,"")</f>
        <v>1</v>
      </c>
      <c r="BE30" s="315" t="str">
        <f aca="false">IF('Chronos (M1..M20)'!$I835&lt;&gt;"",'Chronos (M1..M20)'!$I835," ")</f>
        <v> </v>
      </c>
      <c r="BF30" s="316" t="n">
        <f aca="false">IF('Chronos (M1..M20)'!$J835&lt;&gt;"",'Chronos (M1..M20)'!$J835,0)</f>
        <v>0</v>
      </c>
      <c r="BG30" s="317" t="n">
        <f aca="false">IF($B30&lt;&gt;"",IF(BE30&lt;&gt;" ",(INDEX(BD$9:BE$12,MATCH(BD30,BD$9:BD$12),2)/BE30)*1000,0),"")</f>
        <v>0</v>
      </c>
      <c r="BH30" s="318" t="str">
        <f aca="false">IF(BE$9&lt;&gt;"",IF($B30&lt;&gt;"",BG30-BF30,""),"")</f>
        <v/>
      </c>
      <c r="BI30" s="314" t="n">
        <f aca="false">IF($B30&lt;&gt;"",'Chronos (M1..M20)'!$H936,"")</f>
        <v>1</v>
      </c>
      <c r="BJ30" s="315" t="str">
        <f aca="false">IF('Chronos (M1..M20)'!$I936&lt;&gt;"",'Chronos (M1..M20)'!$I936," ")</f>
        <v> </v>
      </c>
      <c r="BK30" s="316" t="n">
        <f aca="false">IF('Chronos (M1..M20)'!$J936&lt;&gt;"",'Chronos (M1..M20)'!$J936,0)</f>
        <v>0</v>
      </c>
      <c r="BL30" s="317" t="n">
        <f aca="false">IF($B30&lt;&gt;"",IF(BJ30&lt;&gt;" ",(INDEX(BI$9:BJ$12,MATCH(BI30,BI$9:BI$12),2)/BJ30)*1000,0),"")</f>
        <v>0</v>
      </c>
      <c r="BM30" s="318" t="str">
        <f aca="false">IF(BJ$9&lt;&gt;"",IF($B30&lt;&gt;"",BL30-BK30,""),"")</f>
        <v/>
      </c>
      <c r="BN30" s="313" t="str">
        <f aca="false">IF($B30&lt;&gt;"",$B30,"")</f>
        <v>Joel MARIN</v>
      </c>
      <c r="BO30" s="314" t="n">
        <f aca="false">IF($B30&lt;&gt;"",'Chronos (M1..M20)'!$H1037,"")</f>
        <v>1</v>
      </c>
      <c r="BP30" s="315" t="str">
        <f aca="false">IF('Chronos (M1..M20)'!$I1037&lt;&gt;"",'Chronos (M1..M20)'!$I1037," ")</f>
        <v> </v>
      </c>
      <c r="BQ30" s="316" t="n">
        <f aca="false">IF('Chronos (M1..M20)'!$J1037&lt;&gt;"",'Chronos (M1..M20)'!$J1037,0)</f>
        <v>0</v>
      </c>
      <c r="BR30" s="317" t="n">
        <f aca="false">IF($B30&lt;&gt;"",IF(BP30&lt;&gt;" ",(INDEX(BO$9:BP$12,MATCH(BO30,BO$9:BO$12),2)/BP30)*1000,0),"")</f>
        <v>0</v>
      </c>
      <c r="BS30" s="318" t="str">
        <f aca="false">IF(BP$9&lt;&gt;"",IF($B30&lt;&gt;"",BR30-BQ30,""),"")</f>
        <v/>
      </c>
      <c r="BT30" s="314" t="n">
        <f aca="false">IF($B30&lt;&gt;"",'Chronos (M1..M20)'!$H1138,"")</f>
        <v>1</v>
      </c>
      <c r="BU30" s="315" t="str">
        <f aca="false">IF('Chronos (M1..M20)'!$I1138&lt;&gt;"",'Chronos (M1..M20)'!$I1138," ")</f>
        <v> </v>
      </c>
      <c r="BV30" s="316" t="n">
        <f aca="false">IF('Chronos (M1..M20)'!$J1138&lt;&gt;"",'Chronos (M1..M20)'!$J1138,0)</f>
        <v>0</v>
      </c>
      <c r="BW30" s="317" t="n">
        <f aca="false">IF($B30&lt;&gt;"",IF(BU30&lt;&gt;" ",(INDEX(BT$9:BU$12,MATCH(BT30,BT$9:BT$12),2)/BU30)*1000,0),"")</f>
        <v>0</v>
      </c>
      <c r="BX30" s="318" t="str">
        <f aca="false">IF(BU$9&lt;&gt;"",IF($B30&lt;&gt;"",BW30-BV30,""),"")</f>
        <v/>
      </c>
      <c r="BY30" s="313" t="str">
        <f aca="false">IF($B30&lt;&gt;"",$B30,"")</f>
        <v>Joel MARIN</v>
      </c>
      <c r="BZ30" s="314" t="n">
        <f aca="false">IF($B30&lt;&gt;"",'Chronos (M1..M20)'!$H1239,"")</f>
        <v>1</v>
      </c>
      <c r="CA30" s="315" t="str">
        <f aca="false">IF('Chronos (M1..M20)'!$I1239&lt;&gt;"",'Chronos (M1..M20)'!$I1239," ")</f>
        <v> </v>
      </c>
      <c r="CB30" s="316" t="n">
        <f aca="false">IF('Chronos (M1..M20)'!$J1239&lt;&gt;"",'Chronos (M1..M20)'!$J1239,0)</f>
        <v>0</v>
      </c>
      <c r="CC30" s="317" t="n">
        <f aca="false">IF($B30&lt;&gt;"",IF(CA30&lt;&gt;" ",(INDEX(BZ$9:CA$12,MATCH(BZ30,BZ$9:BZ$12),2)/CA30)*1000,0),"")</f>
        <v>0</v>
      </c>
      <c r="CD30" s="318" t="str">
        <f aca="false">IF(CA$9&lt;&gt;"",IF($B30&lt;&gt;"",CC30-CB30,""),"")</f>
        <v/>
      </c>
      <c r="CE30" s="314" t="n">
        <f aca="false">IF($B30&lt;&gt;"",'Chronos (M1..M20)'!$H1340,"")</f>
        <v>1</v>
      </c>
      <c r="CF30" s="315" t="str">
        <f aca="false">IF('Chronos (M1..M20)'!$I1340&lt;&gt;"",'Chronos (M1..M20)'!$I1340," ")</f>
        <v> </v>
      </c>
      <c r="CG30" s="316" t="n">
        <f aca="false">IF('Chronos (M1..M20)'!$J1340&lt;&gt;"",'Chronos (M1..M20)'!$J1340,0)</f>
        <v>0</v>
      </c>
      <c r="CH30" s="317" t="n">
        <f aca="false">IF($B30&lt;&gt;"",IF(CF30&lt;&gt;" ",(INDEX(CE$9:CF$12,MATCH(CE30,CE$9:CE$12),2)/CF30)*1000,0),"")</f>
        <v>0</v>
      </c>
      <c r="CI30" s="318" t="str">
        <f aca="false">IF(CF$9&lt;&gt;"",IF($B30&lt;&gt;"",CH30-CG30,""),"")</f>
        <v/>
      </c>
      <c r="CJ30" s="313" t="str">
        <f aca="false">IF($B30&lt;&gt;"",$B30,"")</f>
        <v>Joel MARIN</v>
      </c>
      <c r="CK30" s="314" t="n">
        <f aca="false">IF($B30&lt;&gt;"",'Chronos (M1..M20)'!$H1441,"")</f>
        <v>1</v>
      </c>
      <c r="CL30" s="315" t="str">
        <f aca="false">IF('Chronos (M1..M20)'!$I1441&lt;&gt;"",'Chronos (M1..M20)'!$I1441," ")</f>
        <v> </v>
      </c>
      <c r="CM30" s="316" t="n">
        <f aca="false">IF('Chronos (M1..M20)'!$J1441&lt;&gt;"",'Chronos (M1..M20)'!$J1441,0)</f>
        <v>0</v>
      </c>
      <c r="CN30" s="317" t="n">
        <f aca="false">IF($B30&lt;&gt;"",IF(CL30&lt;&gt;" ",(INDEX(CK$9:CL$12,MATCH(CK30,CK$9:CK$12),2)/CL30)*1000,0),"")</f>
        <v>0</v>
      </c>
      <c r="CO30" s="318" t="str">
        <f aca="false">IF(CL$9&lt;&gt;"",IF($B30&lt;&gt;"",CN30-CM30,""),"")</f>
        <v/>
      </c>
      <c r="CP30" s="314" t="n">
        <f aca="false">IF($B30&lt;&gt;"",'Chronos (M1..M20)'!$H1542,"")</f>
        <v>1</v>
      </c>
      <c r="CQ30" s="315" t="str">
        <f aca="false">IF('Chronos (M1..M20)'!$I1542&lt;&gt;"",'Chronos (M1..M20)'!$I1542," ")</f>
        <v> </v>
      </c>
      <c r="CR30" s="316" t="n">
        <f aca="false">IF('Chronos (M1..M20)'!$J1542&lt;&gt;"",'Chronos (M1..M20)'!$J1542,0)</f>
        <v>0</v>
      </c>
      <c r="CS30" s="317" t="n">
        <f aca="false">IF($B30&lt;&gt;"",IF(CQ30&lt;&gt;" ",(INDEX(CP$9:CQ$12,MATCH(CP30,CP$9:CP$12),2)/CQ30)*1000,0),"")</f>
        <v>0</v>
      </c>
      <c r="CT30" s="318" t="str">
        <f aca="false">IF(CQ$9&lt;&gt;"",IF($B30&lt;&gt;"",CS30-CR30,""),"")</f>
        <v/>
      </c>
      <c r="CU30" s="313" t="str">
        <f aca="false">IF($B30&lt;&gt;"",$B30,"")</f>
        <v>Joel MARIN</v>
      </c>
      <c r="CV30" s="314" t="n">
        <f aca="false">IF($B30&lt;&gt;"",'Chronos (M1..M20)'!$H1643,"")</f>
        <v>1</v>
      </c>
      <c r="CW30" s="315" t="str">
        <f aca="false">IF('Chronos (M1..M20)'!$I1643&lt;&gt;"",'Chronos (M1..M20)'!$I1643," ")</f>
        <v> </v>
      </c>
      <c r="CX30" s="316" t="n">
        <f aca="false">IF('Chronos (M1..M20)'!$J1643&lt;&gt;"",'Chronos (M1..M20)'!$J1643,0)</f>
        <v>0</v>
      </c>
      <c r="CY30" s="317" t="n">
        <f aca="false">IF($B30&lt;&gt;"",IF(CW30&lt;&gt;" ",(INDEX(CV$9:CW$12,MATCH(CV30,CV$9:CV$12),2)/CW30)*1000,0),"")</f>
        <v>0</v>
      </c>
      <c r="CZ30" s="318" t="str">
        <f aca="false">IF(CW$9&lt;&gt;"",IF($B30&lt;&gt;"",CY30-CX30,""),"")</f>
        <v/>
      </c>
      <c r="DA30" s="314" t="n">
        <f aca="false">IF($B30&lt;&gt;"",'Chronos (M1..M20)'!$H1744,"")</f>
        <v>1</v>
      </c>
      <c r="DB30" s="315" t="str">
        <f aca="false">IF('Chronos (M1..M20)'!$I1744&lt;&gt;"",'Chronos (M1..M20)'!$I1744," ")</f>
        <v> </v>
      </c>
      <c r="DC30" s="316" t="n">
        <f aca="false">IF('Chronos (M1..M20)'!$J1744&lt;&gt;"",'Chronos (M1..M20)'!$J1744,0)</f>
        <v>0</v>
      </c>
      <c r="DD30" s="317" t="n">
        <f aca="false">IF($B30&lt;&gt;"",IF(DB30&lt;&gt;" ",(INDEX(DA$9:DB$12,MATCH(DA30,DA$9:DA$12),2)/DB30)*1000,0),"")</f>
        <v>0</v>
      </c>
      <c r="DE30" s="318" t="str">
        <f aca="false">IF(DB$9&lt;&gt;"",IF($B30&lt;&gt;"",DD30-DC30,""),"")</f>
        <v/>
      </c>
      <c r="DF30" s="313" t="str">
        <f aca="false">IF($B30&lt;&gt;"",$B30,"")</f>
        <v>Joel MARIN</v>
      </c>
      <c r="DG30" s="314" t="n">
        <f aca="false">IF($B30&lt;&gt;"",'Chronos (M1..M20)'!$H1845,"")</f>
        <v>1</v>
      </c>
      <c r="DH30" s="315" t="str">
        <f aca="false">IF('Chronos (M1..M20)'!$I1845&lt;&gt;"",'Chronos (M1..M20)'!$I1845," ")</f>
        <v> </v>
      </c>
      <c r="DI30" s="316" t="n">
        <f aca="false">IF('Chronos (M1..M20)'!$J1845&lt;&gt;"",'Chronos (M1..M20)'!$J1845,0)</f>
        <v>0</v>
      </c>
      <c r="DJ30" s="317" t="n">
        <f aca="false">IF($B30&lt;&gt;"",IF(DH30&lt;&gt;" ",(INDEX(DG$9:DH$12,MATCH(DG30,DG$9:DG$12),2)/DH30)*1000,0),"")</f>
        <v>0</v>
      </c>
      <c r="DK30" s="318" t="str">
        <f aca="false">IF(DH$9&lt;&gt;"",IF($B30&lt;&gt;"",DJ30-DI30,""),"")</f>
        <v/>
      </c>
      <c r="DL30" s="314" t="n">
        <f aca="false">IF($B30&lt;&gt;"",'Chronos (M1..M20)'!$H1946,"")</f>
        <v>1</v>
      </c>
      <c r="DM30" s="315" t="str">
        <f aca="false">IF('Chronos (M1..M20)'!$I1946&lt;&gt;"",'Chronos (M1..M20)'!$I1946," ")</f>
        <v> </v>
      </c>
      <c r="DN30" s="316" t="n">
        <f aca="false">IF('Chronos (M1..M20)'!$J1946&lt;&gt;"",'Chronos (M1..M20)'!$J1946,0)</f>
        <v>0</v>
      </c>
      <c r="DO30" s="317" t="n">
        <f aca="false">IF($B30&lt;&gt;"",IF(DM30&lt;&gt;" ",(INDEX(DL$9:DM$12,MATCH(DL30,DL$9:DL$12),2)/DM30)*1000,0),"")</f>
        <v>0</v>
      </c>
      <c r="DP30" s="318" t="str">
        <f aca="false">IF(DM$9&lt;&gt;"",IF($B30&lt;&gt;"",DO30-DN30,""),"")</f>
        <v/>
      </c>
      <c r="DQ30" s="0"/>
      <c r="DR30" s="319" t="n">
        <f aca="false">SUM(O30,T30,Z30)</f>
        <v>2410.87809696001</v>
      </c>
      <c r="DS30" s="319" t="n">
        <f aca="false">SUM(DR30,AE30,AK30,AP30,AV30,BA30,BG30,BL30,BR30,BW30,CC30,CH30,CN30,CS30,CY30,DD30,DJ30,DO30)</f>
        <v>5501.79600715082</v>
      </c>
      <c r="DT30" s="319" t="n">
        <f aca="false">SUM(N30,S30,Y30,AD30,AJ30,AO30,AU30,AZ30,BF30,BK30,BQ30,BV30,CB30,CG30,CM30,CR30,CX30,DC30,DI30,DN30)</f>
        <v>0</v>
      </c>
      <c r="DU30" s="319" t="n">
        <f aca="false">SMALL($DZ30:$ES30,1)</f>
        <v>619.476846942383</v>
      </c>
      <c r="DV30" s="319" t="n">
        <f aca="false">SMALL($DZ30:$ES30,2)</f>
        <v>781.990521327014</v>
      </c>
      <c r="DW30" s="319" t="n">
        <f aca="false">SMALL($DZ30:$ES30,3)</f>
        <v>790.842648323302</v>
      </c>
      <c r="DX30" s="319" t="n">
        <f aca="false">SMALL($DZ30:$ES30,3)</f>
        <v>790.842648323302</v>
      </c>
      <c r="DY30" s="0"/>
      <c r="DZ30" s="321" t="n">
        <f aca="false">IF($EC$1&lt;&gt;"",O30," ")</f>
        <v>818.442701358332</v>
      </c>
      <c r="EA30" s="321" t="n">
        <f aca="false">IF($EC$2&lt;&gt;"",T30," ")</f>
        <v>810.444874274661</v>
      </c>
      <c r="EB30" s="321" t="n">
        <f aca="false">IF($EC$3&lt;&gt;"",Z30," ")</f>
        <v>781.990521327014</v>
      </c>
      <c r="EC30" s="321" t="n">
        <f aca="false">IF($EC$4&lt;&gt;"",AE30," ")</f>
        <v>790.842648323302</v>
      </c>
      <c r="ED30" s="321" t="n">
        <f aca="false">IF($EC$5&lt;&gt;"",AK30," ")</f>
        <v>619.476846942383</v>
      </c>
      <c r="EE30" s="321" t="n">
        <f aca="false">IF($EC$6&lt;&gt;"",AP30," ")</f>
        <v>821.302998965874</v>
      </c>
      <c r="EF30" s="321" t="n">
        <f aca="false">IF($EC$7&lt;&gt;"",AV30," ")</f>
        <v>859.295415959253</v>
      </c>
      <c r="EG30" s="321" t="str">
        <f aca="false">IF($EC$8&lt;&gt;"",BA30," ")</f>
        <v> </v>
      </c>
      <c r="EH30" s="321" t="str">
        <f aca="false">IF($EC$9&lt;&gt;"",BG30," ")</f>
        <v> </v>
      </c>
      <c r="EI30" s="321" t="str">
        <f aca="false">IF($EC$10&lt;&gt;"",BL30," ")</f>
        <v> </v>
      </c>
      <c r="EJ30" s="321" t="str">
        <f aca="false">IF($EE$1&lt;&gt;"",BR30," ")</f>
        <v> </v>
      </c>
      <c r="EK30" s="321" t="str">
        <f aca="false">IF($EE$2&lt;&gt;"",BW30," ")</f>
        <v> </v>
      </c>
      <c r="EL30" s="321" t="str">
        <f aca="false">IF($EE$3&lt;&gt;"",CC30," ")</f>
        <v> </v>
      </c>
      <c r="EM30" s="321" t="str">
        <f aca="false">IF($EE$4&lt;&gt;"",CH30," ")</f>
        <v> </v>
      </c>
      <c r="EN30" s="321" t="str">
        <f aca="false">IF($EE$5&lt;&gt;"",CN30," ")</f>
        <v> </v>
      </c>
      <c r="EO30" s="321" t="str">
        <f aca="false">IF($EE$6&lt;&gt;"",CS30," ")</f>
        <v> </v>
      </c>
      <c r="EP30" s="321" t="str">
        <f aca="false">IF($EE$7&lt;&gt;"",CY30," ")</f>
        <v> </v>
      </c>
      <c r="EQ30" s="321" t="str">
        <f aca="false">IF($EE$8&lt;&gt;"",DD30," ")</f>
        <v> </v>
      </c>
      <c r="ER30" s="321" t="str">
        <f aca="false">IF($EE$9&lt;&gt;"",DJ30," ")</f>
        <v> </v>
      </c>
      <c r="ES30" s="321" t="str">
        <f aca="false">IF($EE$10&lt;&gt;"",DO30," ")</f>
        <v> </v>
      </c>
      <c r="ET30" s="322" t="n">
        <f aca="false">SMALL(DZ30:EC30,1)</f>
        <v>781.990521327014</v>
      </c>
      <c r="EU30" s="323" t="n">
        <f aca="false">SMALL(DZ30:ED30,1)</f>
        <v>619.476846942383</v>
      </c>
      <c r="EV30" s="323" t="n">
        <f aca="false">SMALL(DZ30:EE30,1)</f>
        <v>619.476846942383</v>
      </c>
      <c r="EW30" s="323" t="n">
        <f aca="false">SMALL(DZ30:EF30,1)</f>
        <v>619.476846942383</v>
      </c>
      <c r="EX30" s="323" t="n">
        <f aca="false">SMALL(DZ30:EG30,1)</f>
        <v>619.476846942383</v>
      </c>
      <c r="EY30" s="323" t="n">
        <f aca="false">SMALL(DZ30:EH30,1)</f>
        <v>619.476846942383</v>
      </c>
      <c r="EZ30" s="323" t="n">
        <f aca="false">SMALL(DZ30:EI30,1)</f>
        <v>619.476846942383</v>
      </c>
      <c r="FA30" s="323" t="n">
        <f aca="false">SMALL(DZ30:EJ30,1)</f>
        <v>619.476846942383</v>
      </c>
      <c r="FB30" s="323" t="n">
        <f aca="false">SMALL(DZ30:EK30,1)</f>
        <v>619.476846942383</v>
      </c>
      <c r="FC30" s="323" t="n">
        <f aca="false">SMALL(DZ30:EL30,1)</f>
        <v>619.476846942383</v>
      </c>
      <c r="FD30" s="323" t="n">
        <f aca="false">SMALL(DZ30:EM30,1)</f>
        <v>619.476846942383</v>
      </c>
      <c r="FE30" s="323" t="n">
        <f aca="false">SMALL(DZ30:EN30,1)</f>
        <v>619.476846942383</v>
      </c>
      <c r="FF30" s="323" t="n">
        <f aca="false">SMALL(DZ30:EO30,1)</f>
        <v>619.476846942383</v>
      </c>
      <c r="FG30" s="323" t="n">
        <f aca="false">SMALL(DZ30:EP30,1)</f>
        <v>619.476846942383</v>
      </c>
      <c r="FH30" s="323" t="n">
        <f aca="false">SMALL(DZ30:EQ30,1)</f>
        <v>619.476846942383</v>
      </c>
      <c r="FI30" s="323" t="n">
        <f aca="false">SMALL(DZ30:ER30,1)</f>
        <v>619.476846942383</v>
      </c>
      <c r="FJ30" s="324" t="n">
        <f aca="false">SMALL(DZ30:ES30,1)</f>
        <v>619.476846942383</v>
      </c>
      <c r="FK30" s="322" t="n">
        <f aca="false">SMALL(DZ30:EN30,2)</f>
        <v>781.990521327014</v>
      </c>
      <c r="FL30" s="323" t="n">
        <f aca="false">SMALL(DZ30:EO30,2)</f>
        <v>781.990521327014</v>
      </c>
      <c r="FM30" s="323" t="n">
        <f aca="false">SMALL(DZ30:EP30,2)</f>
        <v>781.990521327014</v>
      </c>
      <c r="FN30" s="323" t="n">
        <f aca="false">SMALL(DZ30:EQ30,2)</f>
        <v>781.990521327014</v>
      </c>
      <c r="FO30" s="323" t="n">
        <f aca="false">SMALL(DZ30:ER30,2)</f>
        <v>781.990521327014</v>
      </c>
      <c r="FP30" s="324" t="n">
        <f aca="false">SMALL(DZ30:ES30,2)</f>
        <v>781.990521327014</v>
      </c>
      <c r="FQ30" s="0"/>
      <c r="FR30" s="328" t="n">
        <f aca="false">IF($B30&lt;&gt;"",IF($EB$1&gt;=FR$13,$P30,""),"")</f>
        <v>818.442701358332</v>
      </c>
      <c r="FS30" s="329" t="n">
        <f aca="false">IF($B30&lt;&gt;"",IF($EB$1&gt;=FS$13,$P30+$U30,""),"")</f>
        <v>1628.88757563299</v>
      </c>
      <c r="FT30" s="329" t="n">
        <f aca="false">IF($B30&lt;&gt;"",IF($EB$1&gt;=FT$13,$P30+$U30+$AA30,""),"")</f>
        <v>2410.87809696001</v>
      </c>
      <c r="FU30" s="329" t="n">
        <f aca="false">IF($B30&lt;&gt;"",IF($EB$1&gt;=FU$13,$P30+$U30+$AA30+$AF30-ET30,""),"")</f>
        <v>2419.7302239563</v>
      </c>
      <c r="FV30" s="329" t="n">
        <f aca="false">IF($B30&lt;&gt;"",IF($EB$1&gt;=FV$13,$P30+$U30+$AA30+$AF30+$AL30-EU30,""),"")</f>
        <v>3201.72074528331</v>
      </c>
      <c r="FW30" s="329" t="n">
        <f aca="false">IF($B30&lt;&gt;"",IF($EB$1&gt;=FW$13,$P30+$U30+$AA30+$AF30+$AL30+$AQ30-EV30,""),"")</f>
        <v>4023.02374424918</v>
      </c>
      <c r="FX30" s="329" t="n">
        <f aca="false">IF($B30&lt;&gt;"",IF($EB$1&gt;=FX$13,$P30+$U30+$AA30+$AF30+$AL30+$AQ30+$AW30-EW30,""),"")</f>
        <v>4882.31916020844</v>
      </c>
      <c r="FY30" s="329" t="str">
        <f aca="false">IF($B30&lt;&gt;"",IF($EB$1&gt;=FY$13,$P30+$U30+$AA30+$AF30+$AL30+$AQ30+$AW30+$BB30-EX30,""),"")</f>
        <v/>
      </c>
      <c r="FZ30" s="329" t="str">
        <f aca="false">IF($B30&lt;&gt;"",IF($EB$1&gt;=FZ$13,$P30+$U30+$AA30+$AF30+$AL30+$AQ30+$AW30+$BB30+$BH30-EY30,""),"")</f>
        <v/>
      </c>
      <c r="GA30" s="329" t="str">
        <f aca="false">IF($B30&lt;&gt;"",IF($EB$1&gt;=GA$13,$P30+$U30+$AA30+$AF30+$AL30+$AQ30+$AW30+$BB30+$BH30+$BM30-EZ30,""),"")</f>
        <v/>
      </c>
      <c r="GB30" s="329" t="str">
        <f aca="false">IF($B30&lt;&gt;"",IF($EB$1&gt;=GB$13,$P30+$U30+$AA30+$AF30+$AL30+$AQ30+$AW30+$BB30+$BH30+$BM30+$BS30-FA30,""),"")</f>
        <v/>
      </c>
      <c r="GC30" s="329" t="str">
        <f aca="false">IF($B30&lt;&gt;"",IF($EB$1&gt;=GC$13,$P30+$U30+$AA30+$AF30+$AL30+$AQ30+$AW30+$BB30+$BH30+$BM30+$BS30+$BX30-FB30,""),"")</f>
        <v/>
      </c>
      <c r="GD30" s="329" t="str">
        <f aca="false">IF($B30&lt;&gt;"",IF($EB$1&gt;=GD$13,$P30+$U30+$AA30+$AF30+$AL30+$AQ30+$AW30+$BB30+$BH30+$BM30+$BS30+$BX30+$CD30-FC30,""),"")</f>
        <v/>
      </c>
      <c r="GE30" s="329" t="str">
        <f aca="false">IF($B30&lt;&gt;"",IF($EB$1&gt;=GE$13,$P30+$U30+$AA30+$AF30+$AL30+$AQ30+$AW30+$BB30+$BH30+$BM30+$BS30+$BX30+$CD30+$CI30-FD30,""),"")</f>
        <v/>
      </c>
      <c r="GF30" s="329" t="str">
        <f aca="false">IF($B30&lt;&gt;"",IF($EB$1&gt;=GF$13,$P30+$U30+$AA30+$AF30+$AL30+$AQ30+$AW30+$BB30+$BH30+$BM30+$BS30+$BX30+$CD30+$CI30+$CO30-FE30-FK30,""),"")</f>
        <v/>
      </c>
      <c r="GG30" s="329" t="str">
        <f aca="false">IF($B30&lt;&gt;"",IF($EB$1&gt;=GG$13,$P30+$U30+$AA30+$AF30+$AL30+$AQ30+$AW30+$BB30+$BH30+$BM30+$BS30+$BX30+$CD30+$CI30+$CO30+$CT30-FF30-FL30,""),"")</f>
        <v/>
      </c>
      <c r="GH30" s="329" t="str">
        <f aca="false">IF($B30&lt;&gt;"",IF($EB$1&gt;=GH$13,$P30+$U30+$AA30+$AF30+$AL30+$AQ30+$AW30+$BB30+$BH30+$BM30+$BS30+$BX30+$CD30+$CI30+$CO30+$CT30+$CZ30-FG30-FM30,""),"")</f>
        <v/>
      </c>
      <c r="GI30" s="329" t="str">
        <f aca="false">IF($B30&lt;&gt;"",IF($EB$1&gt;=GI$13,$P30+$U30+$AA30+$AF30+$AL30+$AQ30+$AW30+$BB30+$BH30+$BM30+$BS30+$BX30+$CD30+$CI30+$CO30+$CT30+$CZ30+$DE30-FH30-FN30,""),"")</f>
        <v/>
      </c>
      <c r="GJ30" s="329" t="str">
        <f aca="false">IF($B30&lt;&gt;"",IF($EB$1&gt;=GJ$13,$P30+$U30+$AA30+$AF30+$AL30+$AQ30+$AW30+$BB30+$BH30+$BM30+$BS30+$BX30+$CD30+$CI30+$CO30+$CT30+$CZ30+$DE30+$DK30-FI30-FO30,""),"")</f>
        <v/>
      </c>
      <c r="GK30" s="330" t="str">
        <f aca="false">IF($B30&lt;&gt;"",IF($EB$1&gt;=GK$13,$P30+$U30+$AA30+$AF30+$AL30+$AQ30+$AW30+$BB30+$BH30+$BM30+$BS30+$BX30+$CD30+$CI30+$CO30+$CT30+$CZ30+$DE30+$DK30+$DP30-FJ30-FP30,""),"")</f>
        <v/>
      </c>
      <c r="GL30" s="0"/>
      <c r="GM30" s="328" t="n">
        <f aca="false">IF($B30&lt;&gt;"",IF($EB$1&gt;=GM$13,RANK(FR30,FR$14:FR$113,0),""),"")</f>
        <v>18</v>
      </c>
      <c r="GN30" s="329" t="n">
        <f aca="false">IF($B30&lt;&gt;"",IF($EB$1&gt;=GN$13,RANK(FS30,FS$14:FS$113,0),""),"")</f>
        <v>16</v>
      </c>
      <c r="GO30" s="329" t="n">
        <f aca="false">IF($B30&lt;&gt;"",IF($EB$1&gt;=GO$13,RANK(FT30,FT$14:FT$113,0),""),"")</f>
        <v>17</v>
      </c>
      <c r="GP30" s="329" t="n">
        <f aca="false">IF($B30&lt;&gt;"",IF($EB$1&gt;=GP$13,RANK(FU30,FU$14:FU$113,0),""),"")</f>
        <v>18</v>
      </c>
      <c r="GQ30" s="329" t="n">
        <f aca="false">IF($B30&lt;&gt;"",IF($EB$1&gt;=GQ$13,RANK(FV30,FV$14:FV$113,0),""),"")</f>
        <v>15</v>
      </c>
      <c r="GR30" s="329" t="n">
        <f aca="false">IF($B30&lt;&gt;"",IF($EB$1&gt;=GR$13,RANK(FW30,FW$14:FW$113,0),""),"")</f>
        <v>15</v>
      </c>
      <c r="GS30" s="329" t="n">
        <f aca="false">IF($B30&lt;&gt;"",IF($EB$1&gt;=GS$13,RANK(FX30,FX$14:FX$113,0),""),"")</f>
        <v>16</v>
      </c>
      <c r="GT30" s="329" t="str">
        <f aca="false">IF($B30&lt;&gt;"",IF($EB$1&gt;=GT$13,RANK(FY30,FY$14:FY$113,0),""),"")</f>
        <v/>
      </c>
      <c r="GU30" s="329" t="str">
        <f aca="false">IF($B30&lt;&gt;"",IF($EB$1&gt;=GU$13,RANK(FZ30,FZ$14:FZ$113,0),""),"")</f>
        <v/>
      </c>
      <c r="GV30" s="329" t="str">
        <f aca="false">IF($B30&lt;&gt;"",IF($EB$1&gt;=GV$13,RANK(GA30,GA$14:GA$113,0),""),"")</f>
        <v/>
      </c>
      <c r="GW30" s="329" t="str">
        <f aca="false">IF($B30&lt;&gt;"",IF($EB$1&gt;=GW$13,RANK(GB30,GB$14:GB$113,0),""),"")</f>
        <v/>
      </c>
      <c r="GX30" s="329" t="str">
        <f aca="false">IF($B30&lt;&gt;"",IF($EB$1&gt;=GX$13,RANK(GC30,GC$14:GC$113,0),""),"")</f>
        <v/>
      </c>
      <c r="GY30" s="329" t="str">
        <f aca="false">IF($B30&lt;&gt;"",IF($EB$1&gt;=GY$13,RANK(GD30,GD$14:GD$113,0),""),"")</f>
        <v/>
      </c>
      <c r="GZ30" s="329" t="str">
        <f aca="false">IF($B30&lt;&gt;"",IF($EB$1&gt;=GZ$13,RANK(GE30,GE$14:GE$113,0),""),"")</f>
        <v/>
      </c>
      <c r="HA30" s="329" t="str">
        <f aca="false">IF($B30&lt;&gt;"",IF($EB$1&gt;=HA$13,RANK(GF30,GF$14:GF$113,0),""),"")</f>
        <v/>
      </c>
      <c r="HB30" s="329" t="str">
        <f aca="false">IF($B30&lt;&gt;"",IF($EB$1&gt;=HB$13,RANK(GG30,GG$14:GG$113,0),""),"")</f>
        <v/>
      </c>
      <c r="HC30" s="329" t="str">
        <f aca="false">IF($B30&lt;&gt;"",IF($EB$1&gt;=HC$13,RANK(GH30,GH$14:GH$113,0),""),"")</f>
        <v/>
      </c>
      <c r="HD30" s="329" t="str">
        <f aca="false">IF($B30&lt;&gt;"",IF($EB$1&gt;=HD$13,RANK(GI30,GI$14:GI$113,0),""),"")</f>
        <v/>
      </c>
      <c r="HE30" s="329" t="str">
        <f aca="false">IF($B30&lt;&gt;"",IF($EB$1&gt;=HE$13,RANK(GJ30,GJ$14:GJ$113,0),""),"")</f>
        <v/>
      </c>
      <c r="HF30" s="330" t="str">
        <f aca="false">IF($B30&lt;&gt;"",IF($EB$1&gt;=HF$13,RANK(GK30,GK$14:GK$113,0),""),"")</f>
        <v/>
      </c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3" hidden="false" customHeight="false" outlineLevel="0" collapsed="false">
      <c r="A31" s="308" t="n">
        <f aca="false">IF(B31&lt;&gt;"",RANK(I31,I$14:I$113,0),"")</f>
        <v>2</v>
      </c>
      <c r="B31" s="309" t="str">
        <f aca="false">IF('Chronos (M1..M20)'!B28&lt;&gt;"",'Chronos (M1..M20)'!B28,"")</f>
        <v>Matthieu MERVELET</v>
      </c>
      <c r="C31" s="310" t="n">
        <f aca="false">IF(B31&lt;&gt;"",'Chronos (M1..M20)'!C28,"")</f>
        <v>18</v>
      </c>
      <c r="D31" s="215" t="n">
        <f aca="false">IF(B31&lt;&gt;"",Pilotes!P28,"")</f>
        <v>0</v>
      </c>
      <c r="E31" s="310"/>
      <c r="F31" s="310" t="n">
        <f aca="false">IF(B31&lt;&gt;"",Pilotes!F28,"")</f>
        <v>0</v>
      </c>
      <c r="G31" s="310" t="n">
        <f aca="false">IF(C31&lt;&gt;"",Pilotes!E28,"")</f>
        <v>0</v>
      </c>
      <c r="H31" s="310" t="str">
        <f aca="false">IF(D31&lt;&gt;"",'Chronos (M1..M20)'!D28,"")</f>
        <v>2.4GHz</v>
      </c>
      <c r="I31" s="311" t="n">
        <f aca="false">IF(B31&lt;&gt;"",IF($EB$1&lt;4,DR31-DT31,IF($EB$1&lt;15,DS31-DU31-DT31,DS31-DU31-DV31-DT31)),0)</f>
        <v>5505.31904296981</v>
      </c>
      <c r="J31" s="312" t="n">
        <f aca="false">IF(B31&lt;&gt;"",IF(I31,(I31/MAXA(I$14:I$113))*1000,0),"")</f>
        <v>995.015498452258</v>
      </c>
      <c r="K31" s="313" t="str">
        <f aca="false">IF($B31&lt;&gt;"",$B31,"")</f>
        <v>Matthieu MERVELET</v>
      </c>
      <c r="L31" s="314" t="n">
        <f aca="false">IF($B31&lt;&gt;"",'Chronos (M1..M20)'!$H28,"")</f>
        <v>1</v>
      </c>
      <c r="M31" s="315" t="n">
        <f aca="false">IF('Chronos (M1..M20)'!$I28&lt;&gt;"",'Chronos (M1..M20)'!$I28," ")</f>
        <v>42.78</v>
      </c>
      <c r="N31" s="316" t="n">
        <f aca="false">IF('Chronos (M1..M20)'!$J28&lt;&gt;"",'Chronos (M1..M20)'!$J28,0)</f>
        <v>0</v>
      </c>
      <c r="O31" s="317" t="n">
        <f aca="false">IF($B31&lt;&gt;"",IF(M31&lt;&gt;" ",(INDEX(L$9:M$12,MATCH(L31,L$9:L$12),2)/M31)*1000,0),"")</f>
        <v>1000</v>
      </c>
      <c r="P31" s="318" t="n">
        <f aca="false">IF(M$9&lt;&gt;"",IF($B31&lt;&gt;"",O31-N31,""),"")</f>
        <v>1000</v>
      </c>
      <c r="Q31" s="314" t="n">
        <f aca="false">IF($B31&lt;&gt;"",'Chronos (M1..M20)'!$H129,"")</f>
        <v>1</v>
      </c>
      <c r="R31" s="315" t="n">
        <f aca="false">IF('Chronos (M1..M20)'!$I129&lt;&gt;"",'Chronos (M1..M20)'!$I129," ")</f>
        <v>41.9</v>
      </c>
      <c r="S31" s="316" t="n">
        <f aca="false">IF('Chronos (M1..M20)'!$J129&lt;&gt;"",'Chronos (M1..M20)'!$J129,0)</f>
        <v>0</v>
      </c>
      <c r="T31" s="317" t="n">
        <f aca="false">IF($B31&lt;&gt;"",IF(R31&lt;&gt;" ",(INDEX(Q$9:R$12,MATCH(Q31,Q$9:Q$12),2)/R31)*1000,0),"")</f>
        <v>1000</v>
      </c>
      <c r="U31" s="318" t="n">
        <f aca="false">IF(R$9&lt;&gt;"",IF($B31&lt;&gt;"",T31-S31,""),"")</f>
        <v>1000</v>
      </c>
      <c r="V31" s="313" t="str">
        <f aca="false">IF($B31&lt;&gt;"",$B31,"")</f>
        <v>Matthieu MERVELET</v>
      </c>
      <c r="W31" s="314" t="n">
        <f aca="false">IF($B31&lt;&gt;"",'Chronos (M1..M20)'!$H230,"")</f>
        <v>1</v>
      </c>
      <c r="X31" s="315" t="n">
        <f aca="false">IF('Chronos (M1..M20)'!$I230&lt;&gt;"",'Chronos (M1..M20)'!$I230," ")</f>
        <v>56.34</v>
      </c>
      <c r="Y31" s="316" t="n">
        <f aca="false">IF('Chronos (M1..M20)'!$J230&lt;&gt;"",'Chronos (M1..M20)'!$J230,0)</f>
        <v>0</v>
      </c>
      <c r="Z31" s="317" t="n">
        <f aca="false">IF($B31&lt;&gt;"",IF(X31&lt;&gt;" ",(INDEX(W$9:X$12,MATCH(W31,W$9:W$12),2)/X31)*1000,0),"")</f>
        <v>761.448349307774</v>
      </c>
      <c r="AA31" s="318" t="n">
        <f aca="false">IF(X$9&lt;&gt;"",IF($B31&lt;&gt;"",Z31-Y31,""),"")</f>
        <v>761.448349307774</v>
      </c>
      <c r="AB31" s="314" t="n">
        <f aca="false">IF($B31&lt;&gt;"",'Chronos (M1..M20)'!$H331,"")</f>
        <v>1</v>
      </c>
      <c r="AC31" s="315" t="n">
        <f aca="false">IF('Chronos (M1..M20)'!$I331&lt;&gt;"",'Chronos (M1..M20)'!$I331," ")</f>
        <v>36.79</v>
      </c>
      <c r="AD31" s="316" t="n">
        <f aca="false">IF('Chronos (M1..M20)'!$J331&lt;&gt;"",'Chronos (M1..M20)'!$J331,0)</f>
        <v>0</v>
      </c>
      <c r="AE31" s="317" t="n">
        <f aca="false">IF($B31&lt;&gt;"",IF(AC31&lt;&gt;" ",(INDEX(AB$9:AC$12,MATCH(AB31,AB$9:AB$12),2)/AC31)*1000,0),"")</f>
        <v>1000</v>
      </c>
      <c r="AF31" s="318" t="n">
        <f aca="false">IF(AC$9&lt;&gt;"",IF($B31&lt;&gt;"",AE31-AD31,""),"")</f>
        <v>1000</v>
      </c>
      <c r="AG31" s="313" t="str">
        <f aca="false">IF($B31&lt;&gt;"",$B31,"")</f>
        <v>Matthieu MERVELET</v>
      </c>
      <c r="AH31" s="314" t="n">
        <f aca="false">IF($B31&lt;&gt;"",'Chronos (M1..M20)'!$H432,"")</f>
        <v>1</v>
      </c>
      <c r="AI31" s="315" t="n">
        <f aca="false">IF('Chronos (M1..M20)'!$I432&lt;&gt;"",'Chronos (M1..M20)'!$I432," ")</f>
        <v>41.65</v>
      </c>
      <c r="AJ31" s="316" t="n">
        <f aca="false">IF('Chronos (M1..M20)'!$J432&lt;&gt;"",'Chronos (M1..M20)'!$J432,0)</f>
        <v>0</v>
      </c>
      <c r="AK31" s="317" t="n">
        <f aca="false">IF($B31&lt;&gt;"",IF(AI31&lt;&gt;" ",(INDEX(AH$9:AI$12,MATCH(AH31,AH$9:AH$12),2)/AI31)*1000,0),"")</f>
        <v>841.536614645858</v>
      </c>
      <c r="AL31" s="318" t="n">
        <f aca="false">IF(AI$9&lt;&gt;"",IF($B31&lt;&gt;"",AK31-AJ31,""),"")</f>
        <v>841.536614645858</v>
      </c>
      <c r="AM31" s="314" t="n">
        <f aca="false">IF($B31&lt;&gt;"",'Chronos (M1..M20)'!$H533,"")</f>
        <v>1</v>
      </c>
      <c r="AN31" s="315" t="n">
        <f aca="false">IF('Chronos (M1..M20)'!$I533&lt;&gt;"",'Chronos (M1..M20)'!$I533," ")</f>
        <v>48.91</v>
      </c>
      <c r="AO31" s="316" t="n">
        <f aca="false">IF('Chronos (M1..M20)'!$J533&lt;&gt;"",'Chronos (M1..M20)'!$J533,0)</f>
        <v>0</v>
      </c>
      <c r="AP31" s="317" t="n">
        <f aca="false">IF($B31&lt;&gt;"",IF(AN31&lt;&gt;" ",(INDEX(AM$9:AN$12,MATCH(AM31,AM$9:AM$12),2)/AN31)*1000,0),"")</f>
        <v>811.899407074218</v>
      </c>
      <c r="AQ31" s="318" t="n">
        <f aca="false">IF(AN$9&lt;&gt;"",IF($B31&lt;&gt;"",AP31-AO31,""),"")</f>
        <v>811.899407074218</v>
      </c>
      <c r="AR31" s="313" t="str">
        <f aca="false">IF($B31&lt;&gt;"",$B31,"")</f>
        <v>Matthieu MERVELET</v>
      </c>
      <c r="AS31" s="314" t="n">
        <f aca="false">IF($B31&lt;&gt;"",'Chronos (M1..M20)'!$H634,"")</f>
        <v>1</v>
      </c>
      <c r="AT31" s="315" t="n">
        <f aca="false">IF('Chronos (M1..M20)'!$I634&lt;&gt;"",'Chronos (M1..M20)'!$I634," ")</f>
        <v>47.53</v>
      </c>
      <c r="AU31" s="316" t="n">
        <f aca="false">IF('Chronos (M1..M20)'!$J634&lt;&gt;"",'Chronos (M1..M20)'!$J634,0)</f>
        <v>0</v>
      </c>
      <c r="AV31" s="317" t="n">
        <f aca="false">IF($B31&lt;&gt;"",IF(AT31&lt;&gt;" ",(INDEX(AS$9:AT$12,MATCH(AS31,AS$9:AS$12),2)/AT31)*1000,0),"")</f>
        <v>851.883021249737</v>
      </c>
      <c r="AW31" s="318" t="n">
        <f aca="false">IF(AT$9&lt;&gt;"",IF($B31&lt;&gt;"",AV31-AU31,""),"")</f>
        <v>851.883021249737</v>
      </c>
      <c r="AX31" s="314" t="n">
        <f aca="false">IF($B31&lt;&gt;"",'Chronos (M1..M20)'!$H735,"")</f>
        <v>1</v>
      </c>
      <c r="AY31" s="315" t="str">
        <f aca="false">IF('Chronos (M1..M20)'!$I735&lt;&gt;"",'Chronos (M1..M20)'!$I735," ")</f>
        <v> </v>
      </c>
      <c r="AZ31" s="316" t="n">
        <f aca="false">IF('Chronos (M1..M20)'!$J735&lt;&gt;"",'Chronos (M1..M20)'!$J735,0)</f>
        <v>0</v>
      </c>
      <c r="BA31" s="317" t="n">
        <f aca="false">IF($B31&lt;&gt;"",IF(AY31&lt;&gt;" ",(INDEX(AX$9:AY$12,MATCH(AX31,AX$9:AX$12),2)/AY31)*1000,0),"")</f>
        <v>0</v>
      </c>
      <c r="BB31" s="318" t="str">
        <f aca="false">IF(AY$9&lt;&gt;"",IF($B31&lt;&gt;"",BA31-AZ31,""),"")</f>
        <v/>
      </c>
      <c r="BC31" s="313" t="str">
        <f aca="false">IF($B31&lt;&gt;"",$B31,"")</f>
        <v>Matthieu MERVELET</v>
      </c>
      <c r="BD31" s="314" t="n">
        <f aca="false">IF($B31&lt;&gt;"",'Chronos (M1..M20)'!$H836,"")</f>
        <v>1</v>
      </c>
      <c r="BE31" s="315" t="str">
        <f aca="false">IF('Chronos (M1..M20)'!$I836&lt;&gt;"",'Chronos (M1..M20)'!$I836," ")</f>
        <v> </v>
      </c>
      <c r="BF31" s="316" t="n">
        <f aca="false">IF('Chronos (M1..M20)'!$J836&lt;&gt;"",'Chronos (M1..M20)'!$J836,0)</f>
        <v>0</v>
      </c>
      <c r="BG31" s="317" t="n">
        <f aca="false">IF($B31&lt;&gt;"",IF(BE31&lt;&gt;" ",(INDEX(BD$9:BE$12,MATCH(BD31,BD$9:BD$12),2)/BE31)*1000,0),"")</f>
        <v>0</v>
      </c>
      <c r="BH31" s="318" t="str">
        <f aca="false">IF(BE$9&lt;&gt;"",IF($B31&lt;&gt;"",BG31-BF31,""),"")</f>
        <v/>
      </c>
      <c r="BI31" s="314" t="n">
        <f aca="false">IF($B31&lt;&gt;"",'Chronos (M1..M20)'!$H937,"")</f>
        <v>1</v>
      </c>
      <c r="BJ31" s="315" t="str">
        <f aca="false">IF('Chronos (M1..M20)'!$I937&lt;&gt;"",'Chronos (M1..M20)'!$I937," ")</f>
        <v> </v>
      </c>
      <c r="BK31" s="316" t="n">
        <f aca="false">IF('Chronos (M1..M20)'!$J937&lt;&gt;"",'Chronos (M1..M20)'!$J937,0)</f>
        <v>0</v>
      </c>
      <c r="BL31" s="317" t="n">
        <f aca="false">IF($B31&lt;&gt;"",IF(BJ31&lt;&gt;" ",(INDEX(BI$9:BJ$12,MATCH(BI31,BI$9:BI$12),2)/BJ31)*1000,0),"")</f>
        <v>0</v>
      </c>
      <c r="BM31" s="318" t="str">
        <f aca="false">IF(BJ$9&lt;&gt;"",IF($B31&lt;&gt;"",BL31-BK31,""),"")</f>
        <v/>
      </c>
      <c r="BN31" s="313" t="str">
        <f aca="false">IF($B31&lt;&gt;"",$B31,"")</f>
        <v>Matthieu MERVELET</v>
      </c>
      <c r="BO31" s="314" t="n">
        <f aca="false">IF($B31&lt;&gt;"",'Chronos (M1..M20)'!$H1038,"")</f>
        <v>1</v>
      </c>
      <c r="BP31" s="315" t="str">
        <f aca="false">IF('Chronos (M1..M20)'!$I1038&lt;&gt;"",'Chronos (M1..M20)'!$I1038," ")</f>
        <v> </v>
      </c>
      <c r="BQ31" s="316" t="n">
        <f aca="false">IF('Chronos (M1..M20)'!$J1038&lt;&gt;"",'Chronos (M1..M20)'!$J1038,0)</f>
        <v>0</v>
      </c>
      <c r="BR31" s="317" t="n">
        <f aca="false">IF($B31&lt;&gt;"",IF(BP31&lt;&gt;" ",(INDEX(BO$9:BP$12,MATCH(BO31,BO$9:BO$12),2)/BP31)*1000,0),"")</f>
        <v>0</v>
      </c>
      <c r="BS31" s="318" t="str">
        <f aca="false">IF(BP$9&lt;&gt;"",IF($B31&lt;&gt;"",BR31-BQ31,""),"")</f>
        <v/>
      </c>
      <c r="BT31" s="314" t="n">
        <f aca="false">IF($B31&lt;&gt;"",'Chronos (M1..M20)'!$H1139,"")</f>
        <v>1</v>
      </c>
      <c r="BU31" s="315" t="str">
        <f aca="false">IF('Chronos (M1..M20)'!$I1139&lt;&gt;"",'Chronos (M1..M20)'!$I1139," ")</f>
        <v> </v>
      </c>
      <c r="BV31" s="316" t="n">
        <f aca="false">IF('Chronos (M1..M20)'!$J1139&lt;&gt;"",'Chronos (M1..M20)'!$J1139,0)</f>
        <v>0</v>
      </c>
      <c r="BW31" s="317" t="n">
        <f aca="false">IF($B31&lt;&gt;"",IF(BU31&lt;&gt;" ",(INDEX(BT$9:BU$12,MATCH(BT31,BT$9:BT$12),2)/BU31)*1000,0),"")</f>
        <v>0</v>
      </c>
      <c r="BX31" s="318" t="str">
        <f aca="false">IF(BU$9&lt;&gt;"",IF($B31&lt;&gt;"",BW31-BV31,""),"")</f>
        <v/>
      </c>
      <c r="BY31" s="313" t="str">
        <f aca="false">IF($B31&lt;&gt;"",$B31,"")</f>
        <v>Matthieu MERVELET</v>
      </c>
      <c r="BZ31" s="314" t="n">
        <f aca="false">IF($B31&lt;&gt;"",'Chronos (M1..M20)'!$H1240,"")</f>
        <v>1</v>
      </c>
      <c r="CA31" s="315" t="str">
        <f aca="false">IF('Chronos (M1..M20)'!$I1240&lt;&gt;"",'Chronos (M1..M20)'!$I1240," ")</f>
        <v> </v>
      </c>
      <c r="CB31" s="316" t="n">
        <f aca="false">IF('Chronos (M1..M20)'!$J1240&lt;&gt;"",'Chronos (M1..M20)'!$J1240,0)</f>
        <v>0</v>
      </c>
      <c r="CC31" s="317" t="n">
        <f aca="false">IF($B31&lt;&gt;"",IF(CA31&lt;&gt;" ",(INDEX(BZ$9:CA$12,MATCH(BZ31,BZ$9:BZ$12),2)/CA31)*1000,0),"")</f>
        <v>0</v>
      </c>
      <c r="CD31" s="318" t="str">
        <f aca="false">IF(CA$9&lt;&gt;"",IF($B31&lt;&gt;"",CC31-CB31,""),"")</f>
        <v/>
      </c>
      <c r="CE31" s="314" t="n">
        <f aca="false">IF($B31&lt;&gt;"",'Chronos (M1..M20)'!$H1341,"")</f>
        <v>1</v>
      </c>
      <c r="CF31" s="315" t="str">
        <f aca="false">IF('Chronos (M1..M20)'!$I1341&lt;&gt;"",'Chronos (M1..M20)'!$I1341," ")</f>
        <v> </v>
      </c>
      <c r="CG31" s="316" t="n">
        <f aca="false">IF('Chronos (M1..M20)'!$J1341&lt;&gt;"",'Chronos (M1..M20)'!$J1341,0)</f>
        <v>0</v>
      </c>
      <c r="CH31" s="317" t="n">
        <f aca="false">IF($B31&lt;&gt;"",IF(CF31&lt;&gt;" ",(INDEX(CE$9:CF$12,MATCH(CE31,CE$9:CE$12),2)/CF31)*1000,0),"")</f>
        <v>0</v>
      </c>
      <c r="CI31" s="318" t="str">
        <f aca="false">IF(CF$9&lt;&gt;"",IF($B31&lt;&gt;"",CH31-CG31,""),"")</f>
        <v/>
      </c>
      <c r="CJ31" s="313" t="str">
        <f aca="false">IF($B31&lt;&gt;"",$B31,"")</f>
        <v>Matthieu MERVELET</v>
      </c>
      <c r="CK31" s="314" t="n">
        <f aca="false">IF($B31&lt;&gt;"",'Chronos (M1..M20)'!$H1442,"")</f>
        <v>1</v>
      </c>
      <c r="CL31" s="315" t="str">
        <f aca="false">IF('Chronos (M1..M20)'!$I1442&lt;&gt;"",'Chronos (M1..M20)'!$I1442," ")</f>
        <v> </v>
      </c>
      <c r="CM31" s="316" t="n">
        <f aca="false">IF('Chronos (M1..M20)'!$J1442&lt;&gt;"",'Chronos (M1..M20)'!$J1442,0)</f>
        <v>0</v>
      </c>
      <c r="CN31" s="317" t="n">
        <f aca="false">IF($B31&lt;&gt;"",IF(CL31&lt;&gt;" ",(INDEX(CK$9:CL$12,MATCH(CK31,CK$9:CK$12),2)/CL31)*1000,0),"")</f>
        <v>0</v>
      </c>
      <c r="CO31" s="318" t="str">
        <f aca="false">IF(CL$9&lt;&gt;"",IF($B31&lt;&gt;"",CN31-CM31,""),"")</f>
        <v/>
      </c>
      <c r="CP31" s="314" t="n">
        <f aca="false">IF($B31&lt;&gt;"",'Chronos (M1..M20)'!$H1543,"")</f>
        <v>1</v>
      </c>
      <c r="CQ31" s="315" t="str">
        <f aca="false">IF('Chronos (M1..M20)'!$I1543&lt;&gt;"",'Chronos (M1..M20)'!$I1543," ")</f>
        <v> </v>
      </c>
      <c r="CR31" s="316" t="n">
        <f aca="false">IF('Chronos (M1..M20)'!$J1543&lt;&gt;"",'Chronos (M1..M20)'!$J1543,0)</f>
        <v>0</v>
      </c>
      <c r="CS31" s="317" t="n">
        <f aca="false">IF($B31&lt;&gt;"",IF(CQ31&lt;&gt;" ",(INDEX(CP$9:CQ$12,MATCH(CP31,CP$9:CP$12),2)/CQ31)*1000,0),"")</f>
        <v>0</v>
      </c>
      <c r="CT31" s="318" t="str">
        <f aca="false">IF(CQ$9&lt;&gt;"",IF($B31&lt;&gt;"",CS31-CR31,""),"")</f>
        <v/>
      </c>
      <c r="CU31" s="313" t="str">
        <f aca="false">IF($B31&lt;&gt;"",$B31,"")</f>
        <v>Matthieu MERVELET</v>
      </c>
      <c r="CV31" s="314" t="n">
        <f aca="false">IF($B31&lt;&gt;"",'Chronos (M1..M20)'!$H1644,"")</f>
        <v>1</v>
      </c>
      <c r="CW31" s="315" t="str">
        <f aca="false">IF('Chronos (M1..M20)'!$I1644&lt;&gt;"",'Chronos (M1..M20)'!$I1644," ")</f>
        <v> </v>
      </c>
      <c r="CX31" s="316" t="n">
        <f aca="false">IF('Chronos (M1..M20)'!$J1644&lt;&gt;"",'Chronos (M1..M20)'!$J1644,0)</f>
        <v>0</v>
      </c>
      <c r="CY31" s="317" t="n">
        <f aca="false">IF($B31&lt;&gt;"",IF(CW31&lt;&gt;" ",(INDEX(CV$9:CW$12,MATCH(CV31,CV$9:CV$12),2)/CW31)*1000,0),"")</f>
        <v>0</v>
      </c>
      <c r="CZ31" s="318" t="str">
        <f aca="false">IF(CW$9&lt;&gt;"",IF($B31&lt;&gt;"",CY31-CX31,""),"")</f>
        <v/>
      </c>
      <c r="DA31" s="314" t="n">
        <f aca="false">IF($B31&lt;&gt;"",'Chronos (M1..M20)'!$H1745,"")</f>
        <v>1</v>
      </c>
      <c r="DB31" s="315" t="str">
        <f aca="false">IF('Chronos (M1..M20)'!$I1745&lt;&gt;"",'Chronos (M1..M20)'!$I1745," ")</f>
        <v> </v>
      </c>
      <c r="DC31" s="316" t="n">
        <f aca="false">IF('Chronos (M1..M20)'!$J1745&lt;&gt;"",'Chronos (M1..M20)'!$J1745,0)</f>
        <v>0</v>
      </c>
      <c r="DD31" s="317" t="n">
        <f aca="false">IF($B31&lt;&gt;"",IF(DB31&lt;&gt;" ",(INDEX(DA$9:DB$12,MATCH(DA31,DA$9:DA$12),2)/DB31)*1000,0),"")</f>
        <v>0</v>
      </c>
      <c r="DE31" s="318" t="str">
        <f aca="false">IF(DB$9&lt;&gt;"",IF($B31&lt;&gt;"",DD31-DC31,""),"")</f>
        <v/>
      </c>
      <c r="DF31" s="313" t="str">
        <f aca="false">IF($B31&lt;&gt;"",$B31,"")</f>
        <v>Matthieu MERVELET</v>
      </c>
      <c r="DG31" s="314" t="n">
        <f aca="false">IF($B31&lt;&gt;"",'Chronos (M1..M20)'!$H1846,"")</f>
        <v>1</v>
      </c>
      <c r="DH31" s="315" t="str">
        <f aca="false">IF('Chronos (M1..M20)'!$I1846&lt;&gt;"",'Chronos (M1..M20)'!$I1846," ")</f>
        <v> </v>
      </c>
      <c r="DI31" s="316" t="n">
        <f aca="false">IF('Chronos (M1..M20)'!$J1846&lt;&gt;"",'Chronos (M1..M20)'!$J1846,0)</f>
        <v>0</v>
      </c>
      <c r="DJ31" s="317" t="n">
        <f aca="false">IF($B31&lt;&gt;"",IF(DH31&lt;&gt;" ",(INDEX(DG$9:DH$12,MATCH(DG31,DG$9:DG$12),2)/DH31)*1000,0),"")</f>
        <v>0</v>
      </c>
      <c r="DK31" s="318" t="str">
        <f aca="false">IF(DH$9&lt;&gt;"",IF($B31&lt;&gt;"",DJ31-DI31,""),"")</f>
        <v/>
      </c>
      <c r="DL31" s="314" t="n">
        <f aca="false">IF($B31&lt;&gt;"",'Chronos (M1..M20)'!$H1947,"")</f>
        <v>1</v>
      </c>
      <c r="DM31" s="315" t="str">
        <f aca="false">IF('Chronos (M1..M20)'!$I1947&lt;&gt;"",'Chronos (M1..M20)'!$I1947," ")</f>
        <v> </v>
      </c>
      <c r="DN31" s="316" t="n">
        <f aca="false">IF('Chronos (M1..M20)'!$J1947&lt;&gt;"",'Chronos (M1..M20)'!$J1947,0)</f>
        <v>0</v>
      </c>
      <c r="DO31" s="317" t="n">
        <f aca="false">IF($B31&lt;&gt;"",IF(DM31&lt;&gt;" ",(INDEX(DL$9:DM$12,MATCH(DL31,DL$9:DL$12),2)/DM31)*1000,0),"")</f>
        <v>0</v>
      </c>
      <c r="DP31" s="318" t="str">
        <f aca="false">IF(DM$9&lt;&gt;"",IF($B31&lt;&gt;"",DO31-DN31,""),"")</f>
        <v/>
      </c>
      <c r="DQ31" s="0"/>
      <c r="DR31" s="319" t="n">
        <f aca="false">SUM(O31,T31,Z31)</f>
        <v>2761.44834930777</v>
      </c>
      <c r="DS31" s="319" t="n">
        <f aca="false">SUM(DR31,AE31,AK31,AP31,AV31,BA31,BG31,BL31,BR31,BW31,CC31,CH31,CN31,CS31,CY31,DD31,DJ31,DO31)</f>
        <v>6266.76739227759</v>
      </c>
      <c r="DT31" s="319" t="n">
        <f aca="false">SUM(N31,S31,Y31,AD31,AJ31,AO31,AU31,AZ31,BF31,BK31,BQ31,BV31,CB31,CG31,CM31,CR31,CX31,DC31,DI31,DN31)</f>
        <v>0</v>
      </c>
      <c r="DU31" s="319" t="n">
        <f aca="false">SMALL($DZ31:$ES31,1)</f>
        <v>761.448349307774</v>
      </c>
      <c r="DV31" s="319" t="n">
        <f aca="false">SMALL($DZ31:$ES31,2)</f>
        <v>811.899407074218</v>
      </c>
      <c r="DW31" s="319" t="n">
        <f aca="false">SMALL($DZ31:$ES31,3)</f>
        <v>841.536614645858</v>
      </c>
      <c r="DX31" s="319" t="n">
        <f aca="false">SMALL($DZ31:$ES31,3)</f>
        <v>841.536614645858</v>
      </c>
      <c r="DY31" s="0"/>
      <c r="DZ31" s="321" t="n">
        <f aca="false">IF($EC$1&lt;&gt;"",O31," ")</f>
        <v>1000</v>
      </c>
      <c r="EA31" s="321" t="n">
        <f aca="false">IF($EC$2&lt;&gt;"",T31," ")</f>
        <v>1000</v>
      </c>
      <c r="EB31" s="321" t="n">
        <f aca="false">IF($EC$3&lt;&gt;"",Z31," ")</f>
        <v>761.448349307774</v>
      </c>
      <c r="EC31" s="321" t="n">
        <f aca="false">IF($EC$4&lt;&gt;"",AE31," ")</f>
        <v>1000</v>
      </c>
      <c r="ED31" s="321" t="n">
        <f aca="false">IF($EC$5&lt;&gt;"",AK31," ")</f>
        <v>841.536614645858</v>
      </c>
      <c r="EE31" s="321" t="n">
        <f aca="false">IF($EC$6&lt;&gt;"",AP31," ")</f>
        <v>811.899407074218</v>
      </c>
      <c r="EF31" s="321" t="n">
        <f aca="false">IF($EC$7&lt;&gt;"",AV31," ")</f>
        <v>851.883021249737</v>
      </c>
      <c r="EG31" s="321" t="str">
        <f aca="false">IF($EC$8&lt;&gt;"",BA31," ")</f>
        <v> </v>
      </c>
      <c r="EH31" s="321" t="str">
        <f aca="false">IF($EC$9&lt;&gt;"",BG31," ")</f>
        <v> </v>
      </c>
      <c r="EI31" s="321" t="str">
        <f aca="false">IF($EC$10&lt;&gt;"",BL31," ")</f>
        <v> </v>
      </c>
      <c r="EJ31" s="321" t="str">
        <f aca="false">IF($EE$1&lt;&gt;"",BR31," ")</f>
        <v> </v>
      </c>
      <c r="EK31" s="321" t="str">
        <f aca="false">IF($EE$2&lt;&gt;"",BW31," ")</f>
        <v> </v>
      </c>
      <c r="EL31" s="321" t="str">
        <f aca="false">IF($EE$3&lt;&gt;"",CC31," ")</f>
        <v> </v>
      </c>
      <c r="EM31" s="321" t="str">
        <f aca="false">IF($EE$4&lt;&gt;"",CH31," ")</f>
        <v> </v>
      </c>
      <c r="EN31" s="321" t="str">
        <f aca="false">IF($EE$5&lt;&gt;"",CN31," ")</f>
        <v> </v>
      </c>
      <c r="EO31" s="321" t="str">
        <f aca="false">IF($EE$6&lt;&gt;"",CS31," ")</f>
        <v> </v>
      </c>
      <c r="EP31" s="321" t="str">
        <f aca="false">IF($EE$7&lt;&gt;"",CY31," ")</f>
        <v> </v>
      </c>
      <c r="EQ31" s="321" t="str">
        <f aca="false">IF($EE$8&lt;&gt;"",DD31," ")</f>
        <v> </v>
      </c>
      <c r="ER31" s="321" t="str">
        <f aca="false">IF($EE$9&lt;&gt;"",DJ31," ")</f>
        <v> </v>
      </c>
      <c r="ES31" s="321" t="str">
        <f aca="false">IF($EE$10&lt;&gt;"",DO31," ")</f>
        <v> </v>
      </c>
      <c r="ET31" s="322" t="n">
        <f aca="false">SMALL(DZ31:EC31,1)</f>
        <v>761.448349307774</v>
      </c>
      <c r="EU31" s="323" t="n">
        <f aca="false">SMALL(DZ31:ED31,1)</f>
        <v>761.448349307774</v>
      </c>
      <c r="EV31" s="323" t="n">
        <f aca="false">SMALL(DZ31:EE31,1)</f>
        <v>761.448349307774</v>
      </c>
      <c r="EW31" s="323" t="n">
        <f aca="false">SMALL(DZ31:EF31,1)</f>
        <v>761.448349307774</v>
      </c>
      <c r="EX31" s="323" t="n">
        <f aca="false">SMALL(DZ31:EG31,1)</f>
        <v>761.448349307774</v>
      </c>
      <c r="EY31" s="323" t="n">
        <f aca="false">SMALL(DZ31:EH31,1)</f>
        <v>761.448349307774</v>
      </c>
      <c r="EZ31" s="323" t="n">
        <f aca="false">SMALL(DZ31:EI31,1)</f>
        <v>761.448349307774</v>
      </c>
      <c r="FA31" s="323" t="n">
        <f aca="false">SMALL(DZ31:EJ31,1)</f>
        <v>761.448349307774</v>
      </c>
      <c r="FB31" s="323" t="n">
        <f aca="false">SMALL(DZ31:EK31,1)</f>
        <v>761.448349307774</v>
      </c>
      <c r="FC31" s="323" t="n">
        <f aca="false">SMALL(DZ31:EL31,1)</f>
        <v>761.448349307774</v>
      </c>
      <c r="FD31" s="323" t="n">
        <f aca="false">SMALL(DZ31:EM31,1)</f>
        <v>761.448349307774</v>
      </c>
      <c r="FE31" s="323" t="n">
        <f aca="false">SMALL(DZ31:EN31,1)</f>
        <v>761.448349307774</v>
      </c>
      <c r="FF31" s="323" t="n">
        <f aca="false">SMALL(DZ31:EO31,1)</f>
        <v>761.448349307774</v>
      </c>
      <c r="FG31" s="323" t="n">
        <f aca="false">SMALL(DZ31:EP31,1)</f>
        <v>761.448349307774</v>
      </c>
      <c r="FH31" s="323" t="n">
        <f aca="false">SMALL(DZ31:EQ31,1)</f>
        <v>761.448349307774</v>
      </c>
      <c r="FI31" s="323" t="n">
        <f aca="false">SMALL(DZ31:ER31,1)</f>
        <v>761.448349307774</v>
      </c>
      <c r="FJ31" s="324" t="n">
        <f aca="false">SMALL(DZ31:ES31,1)</f>
        <v>761.448349307774</v>
      </c>
      <c r="FK31" s="322" t="n">
        <f aca="false">SMALL(DZ31:EN31,2)</f>
        <v>811.899407074218</v>
      </c>
      <c r="FL31" s="323" t="n">
        <f aca="false">SMALL(DZ31:EO31,2)</f>
        <v>811.899407074218</v>
      </c>
      <c r="FM31" s="323" t="n">
        <f aca="false">SMALL(DZ31:EP31,2)</f>
        <v>811.899407074218</v>
      </c>
      <c r="FN31" s="323" t="n">
        <f aca="false">SMALL(DZ31:EQ31,2)</f>
        <v>811.899407074218</v>
      </c>
      <c r="FO31" s="323" t="n">
        <f aca="false">SMALL(DZ31:ER31,2)</f>
        <v>811.899407074218</v>
      </c>
      <c r="FP31" s="324" t="n">
        <f aca="false">SMALL(DZ31:ES31,2)</f>
        <v>811.899407074218</v>
      </c>
      <c r="FQ31" s="0"/>
      <c r="FR31" s="328" t="n">
        <f aca="false">IF($B31&lt;&gt;"",IF($EB$1&gt;=FR$13,$P31,""),"")</f>
        <v>1000</v>
      </c>
      <c r="FS31" s="329" t="n">
        <f aca="false">IF($B31&lt;&gt;"",IF($EB$1&gt;=FS$13,$P31+$U31,""),"")</f>
        <v>2000</v>
      </c>
      <c r="FT31" s="329" t="n">
        <f aca="false">IF($B31&lt;&gt;"",IF($EB$1&gt;=FT$13,$P31+$U31+$AA31,""),"")</f>
        <v>2761.44834930777</v>
      </c>
      <c r="FU31" s="329" t="n">
        <f aca="false">IF($B31&lt;&gt;"",IF($EB$1&gt;=FU$13,$P31+$U31+$AA31+$AF31-ET31,""),"")</f>
        <v>3000</v>
      </c>
      <c r="FV31" s="329" t="n">
        <f aca="false">IF($B31&lt;&gt;"",IF($EB$1&gt;=FV$13,$P31+$U31+$AA31+$AF31+$AL31-EU31,""),"")</f>
        <v>3841.53661464586</v>
      </c>
      <c r="FW31" s="329" t="n">
        <f aca="false">IF($B31&lt;&gt;"",IF($EB$1&gt;=FW$13,$P31+$U31+$AA31+$AF31+$AL31+$AQ31-EV31,""),"")</f>
        <v>4653.43602172008</v>
      </c>
      <c r="FX31" s="329" t="n">
        <f aca="false">IF($B31&lt;&gt;"",IF($EB$1&gt;=FX$13,$P31+$U31+$AA31+$AF31+$AL31+$AQ31+$AW31-EW31,""),"")</f>
        <v>5505.31904296981</v>
      </c>
      <c r="FY31" s="329" t="str">
        <f aca="false">IF($B31&lt;&gt;"",IF($EB$1&gt;=FY$13,$P31+$U31+$AA31+$AF31+$AL31+$AQ31+$AW31+$BB31-EX31,""),"")</f>
        <v/>
      </c>
      <c r="FZ31" s="329" t="str">
        <f aca="false">IF($B31&lt;&gt;"",IF($EB$1&gt;=FZ$13,$P31+$U31+$AA31+$AF31+$AL31+$AQ31+$AW31+$BB31+$BH31-EY31,""),"")</f>
        <v/>
      </c>
      <c r="GA31" s="329" t="str">
        <f aca="false">IF($B31&lt;&gt;"",IF($EB$1&gt;=GA$13,$P31+$U31+$AA31+$AF31+$AL31+$AQ31+$AW31+$BB31+$BH31+$BM31-EZ31,""),"")</f>
        <v/>
      </c>
      <c r="GB31" s="329" t="str">
        <f aca="false">IF($B31&lt;&gt;"",IF($EB$1&gt;=GB$13,$P31+$U31+$AA31+$AF31+$AL31+$AQ31+$AW31+$BB31+$BH31+$BM31+$BS31-FA31,""),"")</f>
        <v/>
      </c>
      <c r="GC31" s="329" t="str">
        <f aca="false">IF($B31&lt;&gt;"",IF($EB$1&gt;=GC$13,$P31+$U31+$AA31+$AF31+$AL31+$AQ31+$AW31+$BB31+$BH31+$BM31+$BS31+$BX31-FB31,""),"")</f>
        <v/>
      </c>
      <c r="GD31" s="329" t="str">
        <f aca="false">IF($B31&lt;&gt;"",IF($EB$1&gt;=GD$13,$P31+$U31+$AA31+$AF31+$AL31+$AQ31+$AW31+$BB31+$BH31+$BM31+$BS31+$BX31+$CD31-FC31,""),"")</f>
        <v/>
      </c>
      <c r="GE31" s="329" t="str">
        <f aca="false">IF($B31&lt;&gt;"",IF($EB$1&gt;=GE$13,$P31+$U31+$AA31+$AF31+$AL31+$AQ31+$AW31+$BB31+$BH31+$BM31+$BS31+$BX31+$CD31+$CI31-FD31,""),"")</f>
        <v/>
      </c>
      <c r="GF31" s="329" t="str">
        <f aca="false">IF($B31&lt;&gt;"",IF($EB$1&gt;=GF$13,$P31+$U31+$AA31+$AF31+$AL31+$AQ31+$AW31+$BB31+$BH31+$BM31+$BS31+$BX31+$CD31+$CI31+$CO31-FE31-FK31,""),"")</f>
        <v/>
      </c>
      <c r="GG31" s="329" t="str">
        <f aca="false">IF($B31&lt;&gt;"",IF($EB$1&gt;=GG$13,$P31+$U31+$AA31+$AF31+$AL31+$AQ31+$AW31+$BB31+$BH31+$BM31+$BS31+$BX31+$CD31+$CI31+$CO31+$CT31-FF31-FL31,""),"")</f>
        <v/>
      </c>
      <c r="GH31" s="329" t="str">
        <f aca="false">IF($B31&lt;&gt;"",IF($EB$1&gt;=GH$13,$P31+$U31+$AA31+$AF31+$AL31+$AQ31+$AW31+$BB31+$BH31+$BM31+$BS31+$BX31+$CD31+$CI31+$CO31+$CT31+$CZ31-FG31-FM31,""),"")</f>
        <v/>
      </c>
      <c r="GI31" s="329" t="str">
        <f aca="false">IF($B31&lt;&gt;"",IF($EB$1&gt;=GI$13,$P31+$U31+$AA31+$AF31+$AL31+$AQ31+$AW31+$BB31+$BH31+$BM31+$BS31+$BX31+$CD31+$CI31+$CO31+$CT31+$CZ31+$DE31-FH31-FN31,""),"")</f>
        <v/>
      </c>
      <c r="GJ31" s="329" t="str">
        <f aca="false">IF($B31&lt;&gt;"",IF($EB$1&gt;=GJ$13,$P31+$U31+$AA31+$AF31+$AL31+$AQ31+$AW31+$BB31+$BH31+$BM31+$BS31+$BX31+$CD31+$CI31+$CO31+$CT31+$CZ31+$DE31+$DK31-FI31-FO31,""),"")</f>
        <v/>
      </c>
      <c r="GK31" s="330" t="str">
        <f aca="false">IF($B31&lt;&gt;"",IF($EB$1&gt;=GK$13,$P31+$U31+$AA31+$AF31+$AL31+$AQ31+$AW31+$BB31+$BH31+$BM31+$BS31+$BX31+$CD31+$CI31+$CO31+$CT31+$CZ31+$DE31+$DK31+$DP31-FJ31-FP31,""),"")</f>
        <v/>
      </c>
      <c r="GL31" s="0"/>
      <c r="GM31" s="328" t="n">
        <f aca="false">IF($B31&lt;&gt;"",IF($EB$1&gt;=GM$13,RANK(FR31,FR$14:FR$113,0),""),"")</f>
        <v>1</v>
      </c>
      <c r="GN31" s="329" t="n">
        <f aca="false">IF($B31&lt;&gt;"",IF($EB$1&gt;=GN$13,RANK(FS31,FS$14:FS$113,0),""),"")</f>
        <v>1</v>
      </c>
      <c r="GO31" s="329" t="n">
        <f aca="false">IF($B31&lt;&gt;"",IF($EB$1&gt;=GO$13,RANK(FT31,FT$14:FT$113,0),""),"")</f>
        <v>2</v>
      </c>
      <c r="GP31" s="329" t="n">
        <f aca="false">IF($B31&lt;&gt;"",IF($EB$1&gt;=GP$13,RANK(FU31,FU$14:FU$113,0),""),"")</f>
        <v>1</v>
      </c>
      <c r="GQ31" s="329" t="n">
        <f aca="false">IF($B31&lt;&gt;"",IF($EB$1&gt;=GQ$13,RANK(FV31,FV$14:FV$113,0),""),"")</f>
        <v>1</v>
      </c>
      <c r="GR31" s="329" t="n">
        <f aca="false">IF($B31&lt;&gt;"",IF($EB$1&gt;=GR$13,RANK(FW31,FW$14:FW$113,0),""),"")</f>
        <v>1</v>
      </c>
      <c r="GS31" s="329" t="n">
        <f aca="false">IF($B31&lt;&gt;"",IF($EB$1&gt;=GS$13,RANK(FX31,FX$14:FX$113,0),""),"")</f>
        <v>2</v>
      </c>
      <c r="GT31" s="329" t="str">
        <f aca="false">IF($B31&lt;&gt;"",IF($EB$1&gt;=GT$13,RANK(FY31,FY$14:FY$113,0),""),"")</f>
        <v/>
      </c>
      <c r="GU31" s="329" t="str">
        <f aca="false">IF($B31&lt;&gt;"",IF($EB$1&gt;=GU$13,RANK(FZ31,FZ$14:FZ$113,0),""),"")</f>
        <v/>
      </c>
      <c r="GV31" s="329" t="str">
        <f aca="false">IF($B31&lt;&gt;"",IF($EB$1&gt;=GV$13,RANK(GA31,GA$14:GA$113,0),""),"")</f>
        <v/>
      </c>
      <c r="GW31" s="329" t="str">
        <f aca="false">IF($B31&lt;&gt;"",IF($EB$1&gt;=GW$13,RANK(GB31,GB$14:GB$113,0),""),"")</f>
        <v/>
      </c>
      <c r="GX31" s="329" t="str">
        <f aca="false">IF($B31&lt;&gt;"",IF($EB$1&gt;=GX$13,RANK(GC31,GC$14:GC$113,0),""),"")</f>
        <v/>
      </c>
      <c r="GY31" s="329" t="str">
        <f aca="false">IF($B31&lt;&gt;"",IF($EB$1&gt;=GY$13,RANK(GD31,GD$14:GD$113,0),""),"")</f>
        <v/>
      </c>
      <c r="GZ31" s="329" t="str">
        <f aca="false">IF($B31&lt;&gt;"",IF($EB$1&gt;=GZ$13,RANK(GE31,GE$14:GE$113,0),""),"")</f>
        <v/>
      </c>
      <c r="HA31" s="329" t="str">
        <f aca="false">IF($B31&lt;&gt;"",IF($EB$1&gt;=HA$13,RANK(GF31,GF$14:GF$113,0),""),"")</f>
        <v/>
      </c>
      <c r="HB31" s="329" t="str">
        <f aca="false">IF($B31&lt;&gt;"",IF($EB$1&gt;=HB$13,RANK(GG31,GG$14:GG$113,0),""),"")</f>
        <v/>
      </c>
      <c r="HC31" s="329" t="str">
        <f aca="false">IF($B31&lt;&gt;"",IF($EB$1&gt;=HC$13,RANK(GH31,GH$14:GH$113,0),""),"")</f>
        <v/>
      </c>
      <c r="HD31" s="329" t="str">
        <f aca="false">IF($B31&lt;&gt;"",IF($EB$1&gt;=HD$13,RANK(GI31,GI$14:GI$113,0),""),"")</f>
        <v/>
      </c>
      <c r="HE31" s="329" t="str">
        <f aca="false">IF($B31&lt;&gt;"",IF($EB$1&gt;=HE$13,RANK(GJ31,GJ$14:GJ$113,0),""),"")</f>
        <v/>
      </c>
      <c r="HF31" s="330" t="str">
        <f aca="false">IF($B31&lt;&gt;"",IF($EB$1&gt;=HF$13,RANK(GK31,GK$14:GK$113,0),""),"")</f>
        <v/>
      </c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3" hidden="false" customHeight="false" outlineLevel="0" collapsed="false">
      <c r="A32" s="308" t="n">
        <f aca="false">IF(B32&lt;&gt;"",RANK(I32,I$14:I$113,0),"")</f>
        <v>21</v>
      </c>
      <c r="B32" s="309" t="str">
        <f aca="false">IF('Chronos (M1..M20)'!B29&lt;&gt;"",'Chronos (M1..M20)'!B29,"")</f>
        <v>Gabriel MANTEL</v>
      </c>
      <c r="C32" s="310" t="n">
        <f aca="false">IF(B32&lt;&gt;"",'Chronos (M1..M20)'!C29,"")</f>
        <v>19</v>
      </c>
      <c r="D32" s="215" t="n">
        <f aca="false">IF(B32&lt;&gt;"",Pilotes!P29,"")</f>
        <v>0</v>
      </c>
      <c r="E32" s="310"/>
      <c r="F32" s="310" t="n">
        <f aca="false">IF(B32&lt;&gt;"",Pilotes!F29,"")</f>
        <v>0</v>
      </c>
      <c r="G32" s="310" t="n">
        <f aca="false">IF(C32&lt;&gt;"",Pilotes!E29,"")</f>
        <v>0</v>
      </c>
      <c r="H32" s="310" t="str">
        <f aca="false">IF(D32&lt;&gt;"",'Chronos (M1..M20)'!D29,"")</f>
        <v>2.4GHz</v>
      </c>
      <c r="I32" s="311" t="n">
        <f aca="false">IF(B32&lt;&gt;"",IF($EB$1&lt;4,DR32-DT32,IF($EB$1&lt;15,DS32-DU32-DT32,DS32-DU32-DV32-DT32)),0)</f>
        <v>4616.63821027399</v>
      </c>
      <c r="J32" s="312" t="n">
        <f aca="false">IF(B32&lt;&gt;"",IF(I32,(I32/MAXA(I$14:I$113))*1000,0),"")</f>
        <v>834.397885774755</v>
      </c>
      <c r="K32" s="313" t="str">
        <f aca="false">IF($B32&lt;&gt;"",$B32,"")</f>
        <v>Gabriel MANTEL</v>
      </c>
      <c r="L32" s="314" t="n">
        <f aca="false">IF($B32&lt;&gt;"",'Chronos (M1..M20)'!$H29,"")</f>
        <v>1</v>
      </c>
      <c r="M32" s="315" t="n">
        <f aca="false">IF('Chronos (M1..M20)'!$I29&lt;&gt;"",'Chronos (M1..M20)'!$I29," ")</f>
        <v>54.16</v>
      </c>
      <c r="N32" s="316" t="n">
        <f aca="false">IF('Chronos (M1..M20)'!$J29&lt;&gt;"",'Chronos (M1..M20)'!$J29,0)</f>
        <v>0</v>
      </c>
      <c r="O32" s="317" t="n">
        <f aca="false">IF($B32&lt;&gt;"",IF(M32&lt;&gt;" ",(INDEX(L$9:M$12,MATCH(L32,L$9:L$12),2)/M32)*1000,0),"")</f>
        <v>789.881831610044</v>
      </c>
      <c r="P32" s="318" t="n">
        <f aca="false">IF(M$9&lt;&gt;"",IF($B32&lt;&gt;"",O32-N32,""),"")</f>
        <v>789.881831610044</v>
      </c>
      <c r="Q32" s="314" t="n">
        <f aca="false">IF($B32&lt;&gt;"",'Chronos (M1..M20)'!$H130,"")</f>
        <v>1</v>
      </c>
      <c r="R32" s="315" t="n">
        <f aca="false">IF('Chronos (M1..M20)'!$I130&lt;&gt;"",'Chronos (M1..M20)'!$I130," ")</f>
        <v>54.34</v>
      </c>
      <c r="S32" s="316" t="n">
        <f aca="false">IF('Chronos (M1..M20)'!$J130&lt;&gt;"",'Chronos (M1..M20)'!$J130,0)</f>
        <v>0</v>
      </c>
      <c r="T32" s="317" t="n">
        <f aca="false">IF($B32&lt;&gt;"",IF(R32&lt;&gt;" ",(INDEX(Q$9:R$12,MATCH(Q32,Q$9:Q$12),2)/R32)*1000,0),"")</f>
        <v>771.071034228929</v>
      </c>
      <c r="U32" s="318" t="n">
        <f aca="false">IF(R$9&lt;&gt;"",IF($B32&lt;&gt;"",T32-S32,""),"")</f>
        <v>771.071034228929</v>
      </c>
      <c r="V32" s="313" t="str">
        <f aca="false">IF($B32&lt;&gt;"",$B32,"")</f>
        <v>Gabriel MANTEL</v>
      </c>
      <c r="W32" s="314" t="n">
        <f aca="false">IF($B32&lt;&gt;"",'Chronos (M1..M20)'!$H231,"")</f>
        <v>1</v>
      </c>
      <c r="X32" s="315" t="n">
        <f aca="false">IF('Chronos (M1..M20)'!$I231&lt;&gt;"",'Chronos (M1..M20)'!$I231," ")</f>
        <v>55.49</v>
      </c>
      <c r="Y32" s="316" t="n">
        <f aca="false">IF('Chronos (M1..M20)'!$J231&lt;&gt;"",'Chronos (M1..M20)'!$J231,0)</f>
        <v>0</v>
      </c>
      <c r="Z32" s="317" t="n">
        <f aca="false">IF($B32&lt;&gt;"",IF(X32&lt;&gt;" ",(INDEX(W$9:X$12,MATCH(W32,W$9:W$12),2)/X32)*1000,0),"")</f>
        <v>773.112272481528</v>
      </c>
      <c r="AA32" s="318" t="n">
        <f aca="false">IF(X$9&lt;&gt;"",IF($B32&lt;&gt;"",Z32-Y32,""),"")</f>
        <v>773.112272481528</v>
      </c>
      <c r="AB32" s="314" t="n">
        <f aca="false">IF($B32&lt;&gt;"",'Chronos (M1..M20)'!$H332,"")</f>
        <v>1</v>
      </c>
      <c r="AC32" s="315" t="n">
        <f aca="false">IF('Chronos (M1..M20)'!$I332&lt;&gt;"",'Chronos (M1..M20)'!$I332," ")</f>
        <v>51.34</v>
      </c>
      <c r="AD32" s="316" t="n">
        <f aca="false">IF('Chronos (M1..M20)'!$J332&lt;&gt;"",'Chronos (M1..M20)'!$J332,0)</f>
        <v>0</v>
      </c>
      <c r="AE32" s="317" t="n">
        <f aca="false">IF($B32&lt;&gt;"",IF(AC32&lt;&gt;" ",(INDEX(AB$9:AC$12,MATCH(AB32,AB$9:AB$12),2)/AC32)*1000,0),"")</f>
        <v>716.595247370471</v>
      </c>
      <c r="AF32" s="318" t="n">
        <f aca="false">IF(AC$9&lt;&gt;"",IF($B32&lt;&gt;"",AE32-AD32,""),"")</f>
        <v>716.595247370471</v>
      </c>
      <c r="AG32" s="313" t="str">
        <f aca="false">IF($B32&lt;&gt;"",$B32,"")</f>
        <v>Gabriel MANTEL</v>
      </c>
      <c r="AH32" s="314" t="n">
        <f aca="false">IF($B32&lt;&gt;"",'Chronos (M1..M20)'!$H433,"")</f>
        <v>1</v>
      </c>
      <c r="AI32" s="315" t="n">
        <f aca="false">IF('Chronos (M1..M20)'!$I433&lt;&gt;"",'Chronos (M1..M20)'!$I433," ")</f>
        <v>45.22</v>
      </c>
      <c r="AJ32" s="316" t="n">
        <f aca="false">IF('Chronos (M1..M20)'!$J433&lt;&gt;"",'Chronos (M1..M20)'!$J433,0)</f>
        <v>0</v>
      </c>
      <c r="AK32" s="317" t="n">
        <f aca="false">IF($B32&lt;&gt;"",IF(AI32&lt;&gt;" ",(INDEX(AH$9:AI$12,MATCH(AH32,AH$9:AH$12),2)/AI32)*1000,0),"")</f>
        <v>775.099513489606</v>
      </c>
      <c r="AL32" s="318" t="n">
        <f aca="false">IF(AI$9&lt;&gt;"",IF($B32&lt;&gt;"",AK32-AJ32,""),"")</f>
        <v>775.099513489606</v>
      </c>
      <c r="AM32" s="314" t="n">
        <f aca="false">IF($B32&lt;&gt;"",'Chronos (M1..M20)'!$H534,"")</f>
        <v>1</v>
      </c>
      <c r="AN32" s="315" t="n">
        <f aca="false">IF('Chronos (M1..M20)'!$I534&lt;&gt;"",'Chronos (M1..M20)'!$I534," ")</f>
        <v>50.21</v>
      </c>
      <c r="AO32" s="316" t="n">
        <f aca="false">IF('Chronos (M1..M20)'!$J534&lt;&gt;"",'Chronos (M1..M20)'!$J534,0)</f>
        <v>0</v>
      </c>
      <c r="AP32" s="317" t="n">
        <f aca="false">IF($B32&lt;&gt;"",IF(AN32&lt;&gt;" ",(INDEX(AM$9:AN$12,MATCH(AM32,AM$9:AM$12),2)/AN32)*1000,0),"")</f>
        <v>790.878311093408</v>
      </c>
      <c r="AQ32" s="318" t="n">
        <f aca="false">IF(AN$9&lt;&gt;"",IF($B32&lt;&gt;"",AP32-AO32,""),"")</f>
        <v>790.878311093408</v>
      </c>
      <c r="AR32" s="313" t="str">
        <f aca="false">IF($B32&lt;&gt;"",$B32,"")</f>
        <v>Gabriel MANTEL</v>
      </c>
      <c r="AS32" s="314" t="n">
        <f aca="false">IF($B32&lt;&gt;"",'Chronos (M1..M20)'!$H635,"")</f>
        <v>1</v>
      </c>
      <c r="AT32" s="315" t="n">
        <f aca="false">IF('Chronos (M1..M20)'!$I635&lt;&gt;"",'Chronos (M1..M20)'!$I635," ")</f>
        <v>61.5</v>
      </c>
      <c r="AU32" s="316" t="n">
        <f aca="false">IF('Chronos (M1..M20)'!$J635&lt;&gt;"",'Chronos (M1..M20)'!$J635,0)</f>
        <v>0</v>
      </c>
      <c r="AV32" s="317" t="n">
        <f aca="false">IF($B32&lt;&gt;"",IF(AT32&lt;&gt;" ",(INDEX(AS$9:AT$12,MATCH(AS32,AS$9:AS$12),2)/AT32)*1000,0),"")</f>
        <v>658.373983739838</v>
      </c>
      <c r="AW32" s="318" t="n">
        <f aca="false">IF(AT$9&lt;&gt;"",IF($B32&lt;&gt;"",AV32-AU32,""),"")</f>
        <v>658.373983739838</v>
      </c>
      <c r="AX32" s="314" t="n">
        <f aca="false">IF($B32&lt;&gt;"",'Chronos (M1..M20)'!$H736,"")</f>
        <v>1</v>
      </c>
      <c r="AY32" s="315" t="str">
        <f aca="false">IF('Chronos (M1..M20)'!$I736&lt;&gt;"",'Chronos (M1..M20)'!$I736," ")</f>
        <v> </v>
      </c>
      <c r="AZ32" s="316" t="n">
        <f aca="false">IF('Chronos (M1..M20)'!$J736&lt;&gt;"",'Chronos (M1..M20)'!$J736,0)</f>
        <v>0</v>
      </c>
      <c r="BA32" s="317" t="n">
        <f aca="false">IF($B32&lt;&gt;"",IF(AY32&lt;&gt;" ",(INDEX(AX$9:AY$12,MATCH(AX32,AX$9:AX$12),2)/AY32)*1000,0),"")</f>
        <v>0</v>
      </c>
      <c r="BB32" s="318" t="str">
        <f aca="false">IF(AY$9&lt;&gt;"",IF($B32&lt;&gt;"",BA32-AZ32,""),"")</f>
        <v/>
      </c>
      <c r="BC32" s="313" t="str">
        <f aca="false">IF($B32&lt;&gt;"",$B32,"")</f>
        <v>Gabriel MANTEL</v>
      </c>
      <c r="BD32" s="314" t="n">
        <f aca="false">IF($B32&lt;&gt;"",'Chronos (M1..M20)'!$H837,"")</f>
        <v>1</v>
      </c>
      <c r="BE32" s="315" t="str">
        <f aca="false">IF('Chronos (M1..M20)'!$I837&lt;&gt;"",'Chronos (M1..M20)'!$I837," ")</f>
        <v> </v>
      </c>
      <c r="BF32" s="316" t="n">
        <f aca="false">IF('Chronos (M1..M20)'!$J837&lt;&gt;"",'Chronos (M1..M20)'!$J837,0)</f>
        <v>0</v>
      </c>
      <c r="BG32" s="317" t="n">
        <f aca="false">IF($B32&lt;&gt;"",IF(BE32&lt;&gt;" ",(INDEX(BD$9:BE$12,MATCH(BD32,BD$9:BD$12),2)/BE32)*1000,0),"")</f>
        <v>0</v>
      </c>
      <c r="BH32" s="318" t="str">
        <f aca="false">IF(BE$9&lt;&gt;"",IF($B32&lt;&gt;"",BG32-BF32,""),"")</f>
        <v/>
      </c>
      <c r="BI32" s="314" t="n">
        <f aca="false">IF($B32&lt;&gt;"",'Chronos (M1..M20)'!$H938,"")</f>
        <v>1</v>
      </c>
      <c r="BJ32" s="315" t="str">
        <f aca="false">IF('Chronos (M1..M20)'!$I938&lt;&gt;"",'Chronos (M1..M20)'!$I938," ")</f>
        <v> </v>
      </c>
      <c r="BK32" s="316" t="n">
        <f aca="false">IF('Chronos (M1..M20)'!$J938&lt;&gt;"",'Chronos (M1..M20)'!$J938,0)</f>
        <v>0</v>
      </c>
      <c r="BL32" s="317" t="n">
        <f aca="false">IF($B32&lt;&gt;"",IF(BJ32&lt;&gt;" ",(INDEX(BI$9:BJ$12,MATCH(BI32,BI$9:BI$12),2)/BJ32)*1000,0),"")</f>
        <v>0</v>
      </c>
      <c r="BM32" s="318" t="str">
        <f aca="false">IF(BJ$9&lt;&gt;"",IF($B32&lt;&gt;"",BL32-BK32,""),"")</f>
        <v/>
      </c>
      <c r="BN32" s="313" t="str">
        <f aca="false">IF($B32&lt;&gt;"",$B32,"")</f>
        <v>Gabriel MANTEL</v>
      </c>
      <c r="BO32" s="314" t="n">
        <f aca="false">IF($B32&lt;&gt;"",'Chronos (M1..M20)'!$H1039,"")</f>
        <v>1</v>
      </c>
      <c r="BP32" s="315" t="str">
        <f aca="false">IF('Chronos (M1..M20)'!$I1039&lt;&gt;"",'Chronos (M1..M20)'!$I1039," ")</f>
        <v> </v>
      </c>
      <c r="BQ32" s="316" t="n">
        <f aca="false">IF('Chronos (M1..M20)'!$J1039&lt;&gt;"",'Chronos (M1..M20)'!$J1039,0)</f>
        <v>0</v>
      </c>
      <c r="BR32" s="317" t="n">
        <f aca="false">IF($B32&lt;&gt;"",IF(BP32&lt;&gt;" ",(INDEX(BO$9:BP$12,MATCH(BO32,BO$9:BO$12),2)/BP32)*1000,0),"")</f>
        <v>0</v>
      </c>
      <c r="BS32" s="318" t="str">
        <f aca="false">IF(BP$9&lt;&gt;"",IF($B32&lt;&gt;"",BR32-BQ32,""),"")</f>
        <v/>
      </c>
      <c r="BT32" s="314" t="n">
        <f aca="false">IF($B32&lt;&gt;"",'Chronos (M1..M20)'!$H1140,"")</f>
        <v>1</v>
      </c>
      <c r="BU32" s="315" t="str">
        <f aca="false">IF('Chronos (M1..M20)'!$I1140&lt;&gt;"",'Chronos (M1..M20)'!$I1140," ")</f>
        <v> </v>
      </c>
      <c r="BV32" s="316" t="n">
        <f aca="false">IF('Chronos (M1..M20)'!$J1140&lt;&gt;"",'Chronos (M1..M20)'!$J1140,0)</f>
        <v>0</v>
      </c>
      <c r="BW32" s="317" t="n">
        <f aca="false">IF($B32&lt;&gt;"",IF(BU32&lt;&gt;" ",(INDEX(BT$9:BU$12,MATCH(BT32,BT$9:BT$12),2)/BU32)*1000,0),"")</f>
        <v>0</v>
      </c>
      <c r="BX32" s="318" t="str">
        <f aca="false">IF(BU$9&lt;&gt;"",IF($B32&lt;&gt;"",BW32-BV32,""),"")</f>
        <v/>
      </c>
      <c r="BY32" s="313" t="str">
        <f aca="false">IF($B32&lt;&gt;"",$B32,"")</f>
        <v>Gabriel MANTEL</v>
      </c>
      <c r="BZ32" s="314" t="n">
        <f aca="false">IF($B32&lt;&gt;"",'Chronos (M1..M20)'!$H1241,"")</f>
        <v>1</v>
      </c>
      <c r="CA32" s="315" t="str">
        <f aca="false">IF('Chronos (M1..M20)'!$I1241&lt;&gt;"",'Chronos (M1..M20)'!$I1241," ")</f>
        <v> </v>
      </c>
      <c r="CB32" s="316" t="n">
        <f aca="false">IF('Chronos (M1..M20)'!$J1241&lt;&gt;"",'Chronos (M1..M20)'!$J1241,0)</f>
        <v>0</v>
      </c>
      <c r="CC32" s="317" t="n">
        <f aca="false">IF($B32&lt;&gt;"",IF(CA32&lt;&gt;" ",(INDEX(BZ$9:CA$12,MATCH(BZ32,BZ$9:BZ$12),2)/CA32)*1000,0),"")</f>
        <v>0</v>
      </c>
      <c r="CD32" s="318" t="str">
        <f aca="false">IF(CA$9&lt;&gt;"",IF($B32&lt;&gt;"",CC32-CB32,""),"")</f>
        <v/>
      </c>
      <c r="CE32" s="314" t="n">
        <f aca="false">IF($B32&lt;&gt;"",'Chronos (M1..M20)'!$H1342,"")</f>
        <v>1</v>
      </c>
      <c r="CF32" s="315" t="str">
        <f aca="false">IF('Chronos (M1..M20)'!$I1342&lt;&gt;"",'Chronos (M1..M20)'!$I1342," ")</f>
        <v> </v>
      </c>
      <c r="CG32" s="316" t="n">
        <f aca="false">IF('Chronos (M1..M20)'!$J1342&lt;&gt;"",'Chronos (M1..M20)'!$J1342,0)</f>
        <v>0</v>
      </c>
      <c r="CH32" s="317" t="n">
        <f aca="false">IF($B32&lt;&gt;"",IF(CF32&lt;&gt;" ",(INDEX(CE$9:CF$12,MATCH(CE32,CE$9:CE$12),2)/CF32)*1000,0),"")</f>
        <v>0</v>
      </c>
      <c r="CI32" s="318" t="str">
        <f aca="false">IF(CF$9&lt;&gt;"",IF($B32&lt;&gt;"",CH32-CG32,""),"")</f>
        <v/>
      </c>
      <c r="CJ32" s="313" t="str">
        <f aca="false">IF($B32&lt;&gt;"",$B32,"")</f>
        <v>Gabriel MANTEL</v>
      </c>
      <c r="CK32" s="314" t="n">
        <f aca="false">IF($B32&lt;&gt;"",'Chronos (M1..M20)'!$H1443,"")</f>
        <v>1</v>
      </c>
      <c r="CL32" s="315" t="str">
        <f aca="false">IF('Chronos (M1..M20)'!$I1443&lt;&gt;"",'Chronos (M1..M20)'!$I1443," ")</f>
        <v> </v>
      </c>
      <c r="CM32" s="316" t="n">
        <f aca="false">IF('Chronos (M1..M20)'!$J1443&lt;&gt;"",'Chronos (M1..M20)'!$J1443,0)</f>
        <v>0</v>
      </c>
      <c r="CN32" s="317" t="n">
        <f aca="false">IF($B32&lt;&gt;"",IF(CL32&lt;&gt;" ",(INDEX(CK$9:CL$12,MATCH(CK32,CK$9:CK$12),2)/CL32)*1000,0),"")</f>
        <v>0</v>
      </c>
      <c r="CO32" s="318" t="str">
        <f aca="false">IF(CL$9&lt;&gt;"",IF($B32&lt;&gt;"",CN32-CM32,""),"")</f>
        <v/>
      </c>
      <c r="CP32" s="314" t="n">
        <f aca="false">IF($B32&lt;&gt;"",'Chronos (M1..M20)'!$H1544,"")</f>
        <v>1</v>
      </c>
      <c r="CQ32" s="315" t="str">
        <f aca="false">IF('Chronos (M1..M20)'!$I1544&lt;&gt;"",'Chronos (M1..M20)'!$I1544," ")</f>
        <v> </v>
      </c>
      <c r="CR32" s="316" t="n">
        <f aca="false">IF('Chronos (M1..M20)'!$J1544&lt;&gt;"",'Chronos (M1..M20)'!$J1544,0)</f>
        <v>0</v>
      </c>
      <c r="CS32" s="317" t="n">
        <f aca="false">IF($B32&lt;&gt;"",IF(CQ32&lt;&gt;" ",(INDEX(CP$9:CQ$12,MATCH(CP32,CP$9:CP$12),2)/CQ32)*1000,0),"")</f>
        <v>0</v>
      </c>
      <c r="CT32" s="318" t="str">
        <f aca="false">IF(CQ$9&lt;&gt;"",IF($B32&lt;&gt;"",CS32-CR32,""),"")</f>
        <v/>
      </c>
      <c r="CU32" s="313" t="str">
        <f aca="false">IF($B32&lt;&gt;"",$B32,"")</f>
        <v>Gabriel MANTEL</v>
      </c>
      <c r="CV32" s="314" t="n">
        <f aca="false">IF($B32&lt;&gt;"",'Chronos (M1..M20)'!$H1645,"")</f>
        <v>1</v>
      </c>
      <c r="CW32" s="315" t="str">
        <f aca="false">IF('Chronos (M1..M20)'!$I1645&lt;&gt;"",'Chronos (M1..M20)'!$I1645," ")</f>
        <v> </v>
      </c>
      <c r="CX32" s="316" t="n">
        <f aca="false">IF('Chronos (M1..M20)'!$J1645&lt;&gt;"",'Chronos (M1..M20)'!$J1645,0)</f>
        <v>0</v>
      </c>
      <c r="CY32" s="317" t="n">
        <f aca="false">IF($B32&lt;&gt;"",IF(CW32&lt;&gt;" ",(INDEX(CV$9:CW$12,MATCH(CV32,CV$9:CV$12),2)/CW32)*1000,0),"")</f>
        <v>0</v>
      </c>
      <c r="CZ32" s="318" t="str">
        <f aca="false">IF(CW$9&lt;&gt;"",IF($B32&lt;&gt;"",CY32-CX32,""),"")</f>
        <v/>
      </c>
      <c r="DA32" s="314" t="n">
        <f aca="false">IF($B32&lt;&gt;"",'Chronos (M1..M20)'!$H1746,"")</f>
        <v>1</v>
      </c>
      <c r="DB32" s="315" t="str">
        <f aca="false">IF('Chronos (M1..M20)'!$I1746&lt;&gt;"",'Chronos (M1..M20)'!$I1746," ")</f>
        <v> </v>
      </c>
      <c r="DC32" s="316" t="n">
        <f aca="false">IF('Chronos (M1..M20)'!$J1746&lt;&gt;"",'Chronos (M1..M20)'!$J1746,0)</f>
        <v>0</v>
      </c>
      <c r="DD32" s="317" t="n">
        <f aca="false">IF($B32&lt;&gt;"",IF(DB32&lt;&gt;" ",(INDEX(DA$9:DB$12,MATCH(DA32,DA$9:DA$12),2)/DB32)*1000,0),"")</f>
        <v>0</v>
      </c>
      <c r="DE32" s="318" t="str">
        <f aca="false">IF(DB$9&lt;&gt;"",IF($B32&lt;&gt;"",DD32-DC32,""),"")</f>
        <v/>
      </c>
      <c r="DF32" s="313" t="str">
        <f aca="false">IF($B32&lt;&gt;"",$B32,"")</f>
        <v>Gabriel MANTEL</v>
      </c>
      <c r="DG32" s="314" t="n">
        <f aca="false">IF($B32&lt;&gt;"",'Chronos (M1..M20)'!$H1847,"")</f>
        <v>1</v>
      </c>
      <c r="DH32" s="315" t="str">
        <f aca="false">IF('Chronos (M1..M20)'!$I1847&lt;&gt;"",'Chronos (M1..M20)'!$I1847," ")</f>
        <v> </v>
      </c>
      <c r="DI32" s="316" t="n">
        <f aca="false">IF('Chronos (M1..M20)'!$J1847&lt;&gt;"",'Chronos (M1..M20)'!$J1847,0)</f>
        <v>0</v>
      </c>
      <c r="DJ32" s="317" t="n">
        <f aca="false">IF($B32&lt;&gt;"",IF(DH32&lt;&gt;" ",(INDEX(DG$9:DH$12,MATCH(DG32,DG$9:DG$12),2)/DH32)*1000,0),"")</f>
        <v>0</v>
      </c>
      <c r="DK32" s="318" t="str">
        <f aca="false">IF(DH$9&lt;&gt;"",IF($B32&lt;&gt;"",DJ32-DI32,""),"")</f>
        <v/>
      </c>
      <c r="DL32" s="314" t="n">
        <f aca="false">IF($B32&lt;&gt;"",'Chronos (M1..M20)'!$H1948,"")</f>
        <v>1</v>
      </c>
      <c r="DM32" s="315" t="str">
        <f aca="false">IF('Chronos (M1..M20)'!$I1948&lt;&gt;"",'Chronos (M1..M20)'!$I1948," ")</f>
        <v> </v>
      </c>
      <c r="DN32" s="316" t="n">
        <f aca="false">IF('Chronos (M1..M20)'!$J1948&lt;&gt;"",'Chronos (M1..M20)'!$J1948,0)</f>
        <v>0</v>
      </c>
      <c r="DO32" s="317" t="n">
        <f aca="false">IF($B32&lt;&gt;"",IF(DM32&lt;&gt;" ",(INDEX(DL$9:DM$12,MATCH(DL32,DL$9:DL$12),2)/DM32)*1000,0),"")</f>
        <v>0</v>
      </c>
      <c r="DP32" s="318" t="str">
        <f aca="false">IF(DM$9&lt;&gt;"",IF($B32&lt;&gt;"",DO32-DN32,""),"")</f>
        <v/>
      </c>
      <c r="DQ32" s="0"/>
      <c r="DR32" s="319" t="n">
        <f aca="false">SUM(O32,T32,Z32)</f>
        <v>2334.0651383205</v>
      </c>
      <c r="DS32" s="319" t="n">
        <f aca="false">SUM(DR32,AE32,AK32,AP32,AV32,BA32,BG32,BL32,BR32,BW32,CC32,CH32,CN32,CS32,CY32,DD32,DJ32,DO32)</f>
        <v>5275.01219401382</v>
      </c>
      <c r="DT32" s="319" t="n">
        <f aca="false">SUM(N32,S32,Y32,AD32,AJ32,AO32,AU32,AZ32,BF32,BK32,BQ32,BV32,CB32,CG32,CM32,CR32,CX32,DC32,DI32,DN32)</f>
        <v>0</v>
      </c>
      <c r="DU32" s="319" t="n">
        <f aca="false">SMALL($DZ32:$ES32,1)</f>
        <v>658.373983739838</v>
      </c>
      <c r="DV32" s="319" t="n">
        <f aca="false">SMALL($DZ32:$ES32,2)</f>
        <v>716.595247370471</v>
      </c>
      <c r="DW32" s="319" t="n">
        <f aca="false">SMALL($DZ32:$ES32,3)</f>
        <v>771.071034228929</v>
      </c>
      <c r="DX32" s="319" t="n">
        <f aca="false">SMALL($DZ32:$ES32,3)</f>
        <v>771.071034228929</v>
      </c>
      <c r="DY32" s="0"/>
      <c r="DZ32" s="321" t="n">
        <f aca="false">IF($EC$1&lt;&gt;"",O32," ")</f>
        <v>789.881831610044</v>
      </c>
      <c r="EA32" s="321" t="n">
        <f aca="false">IF($EC$2&lt;&gt;"",T32," ")</f>
        <v>771.071034228929</v>
      </c>
      <c r="EB32" s="321" t="n">
        <f aca="false">IF($EC$3&lt;&gt;"",Z32," ")</f>
        <v>773.112272481528</v>
      </c>
      <c r="EC32" s="321" t="n">
        <f aca="false">IF($EC$4&lt;&gt;"",AE32," ")</f>
        <v>716.595247370471</v>
      </c>
      <c r="ED32" s="321" t="n">
        <f aca="false">IF($EC$5&lt;&gt;"",AK32," ")</f>
        <v>775.099513489606</v>
      </c>
      <c r="EE32" s="321" t="n">
        <f aca="false">IF($EC$6&lt;&gt;"",AP32," ")</f>
        <v>790.878311093408</v>
      </c>
      <c r="EF32" s="321" t="n">
        <f aca="false">IF($EC$7&lt;&gt;"",AV32," ")</f>
        <v>658.373983739838</v>
      </c>
      <c r="EG32" s="321" t="str">
        <f aca="false">IF($EC$8&lt;&gt;"",BA32," ")</f>
        <v> </v>
      </c>
      <c r="EH32" s="321" t="str">
        <f aca="false">IF($EC$9&lt;&gt;"",BG32," ")</f>
        <v> </v>
      </c>
      <c r="EI32" s="321" t="str">
        <f aca="false">IF($EC$10&lt;&gt;"",BL32," ")</f>
        <v> </v>
      </c>
      <c r="EJ32" s="321" t="str">
        <f aca="false">IF($EE$1&lt;&gt;"",BR32," ")</f>
        <v> </v>
      </c>
      <c r="EK32" s="321" t="str">
        <f aca="false">IF($EE$2&lt;&gt;"",BW32," ")</f>
        <v> </v>
      </c>
      <c r="EL32" s="321" t="str">
        <f aca="false">IF($EE$3&lt;&gt;"",CC32," ")</f>
        <v> </v>
      </c>
      <c r="EM32" s="321" t="str">
        <f aca="false">IF($EE$4&lt;&gt;"",CH32," ")</f>
        <v> </v>
      </c>
      <c r="EN32" s="321" t="str">
        <f aca="false">IF($EE$5&lt;&gt;"",CN32," ")</f>
        <v> </v>
      </c>
      <c r="EO32" s="321" t="str">
        <f aca="false">IF($EE$6&lt;&gt;"",CS32," ")</f>
        <v> </v>
      </c>
      <c r="EP32" s="321" t="str">
        <f aca="false">IF($EE$7&lt;&gt;"",CY32," ")</f>
        <v> </v>
      </c>
      <c r="EQ32" s="321" t="str">
        <f aca="false">IF($EE$8&lt;&gt;"",DD32," ")</f>
        <v> </v>
      </c>
      <c r="ER32" s="321" t="str">
        <f aca="false">IF($EE$9&lt;&gt;"",DJ32," ")</f>
        <v> </v>
      </c>
      <c r="ES32" s="321" t="str">
        <f aca="false">IF($EE$10&lt;&gt;"",DO32," ")</f>
        <v> </v>
      </c>
      <c r="ET32" s="322" t="n">
        <f aca="false">SMALL(DZ32:EC32,1)</f>
        <v>716.595247370471</v>
      </c>
      <c r="EU32" s="323" t="n">
        <f aca="false">SMALL(DZ32:ED32,1)</f>
        <v>716.595247370471</v>
      </c>
      <c r="EV32" s="323" t="n">
        <f aca="false">SMALL(DZ32:EE32,1)</f>
        <v>716.595247370471</v>
      </c>
      <c r="EW32" s="323" t="n">
        <f aca="false">SMALL(DZ32:EF32,1)</f>
        <v>658.373983739838</v>
      </c>
      <c r="EX32" s="323" t="n">
        <f aca="false">SMALL(DZ32:EG32,1)</f>
        <v>658.373983739838</v>
      </c>
      <c r="EY32" s="323" t="n">
        <f aca="false">SMALL(DZ32:EH32,1)</f>
        <v>658.373983739838</v>
      </c>
      <c r="EZ32" s="323" t="n">
        <f aca="false">SMALL(DZ32:EI32,1)</f>
        <v>658.373983739838</v>
      </c>
      <c r="FA32" s="323" t="n">
        <f aca="false">SMALL(DZ32:EJ32,1)</f>
        <v>658.373983739838</v>
      </c>
      <c r="FB32" s="323" t="n">
        <f aca="false">SMALL(DZ32:EK32,1)</f>
        <v>658.373983739838</v>
      </c>
      <c r="FC32" s="323" t="n">
        <f aca="false">SMALL(DZ32:EL32,1)</f>
        <v>658.373983739838</v>
      </c>
      <c r="FD32" s="323" t="n">
        <f aca="false">SMALL(DZ32:EM32,1)</f>
        <v>658.373983739838</v>
      </c>
      <c r="FE32" s="323" t="n">
        <f aca="false">SMALL(DZ32:EN32,1)</f>
        <v>658.373983739838</v>
      </c>
      <c r="FF32" s="323" t="n">
        <f aca="false">SMALL(DZ32:EO32,1)</f>
        <v>658.373983739838</v>
      </c>
      <c r="FG32" s="323" t="n">
        <f aca="false">SMALL(DZ32:EP32,1)</f>
        <v>658.373983739838</v>
      </c>
      <c r="FH32" s="323" t="n">
        <f aca="false">SMALL(DZ32:EQ32,1)</f>
        <v>658.373983739838</v>
      </c>
      <c r="FI32" s="323" t="n">
        <f aca="false">SMALL(DZ32:ER32,1)</f>
        <v>658.373983739838</v>
      </c>
      <c r="FJ32" s="324" t="n">
        <f aca="false">SMALL(DZ32:ES32,1)</f>
        <v>658.373983739838</v>
      </c>
      <c r="FK32" s="322" t="n">
        <f aca="false">SMALL(DZ32:EN32,2)</f>
        <v>716.595247370471</v>
      </c>
      <c r="FL32" s="323" t="n">
        <f aca="false">SMALL(DZ32:EO32,2)</f>
        <v>716.595247370471</v>
      </c>
      <c r="FM32" s="323" t="n">
        <f aca="false">SMALL(DZ32:EP32,2)</f>
        <v>716.595247370471</v>
      </c>
      <c r="FN32" s="323" t="n">
        <f aca="false">SMALL(DZ32:EQ32,2)</f>
        <v>716.595247370471</v>
      </c>
      <c r="FO32" s="323" t="n">
        <f aca="false">SMALL(DZ32:ER32,2)</f>
        <v>716.595247370471</v>
      </c>
      <c r="FP32" s="324" t="n">
        <f aca="false">SMALL(DZ32:ES32,2)</f>
        <v>716.595247370471</v>
      </c>
      <c r="FQ32" s="0"/>
      <c r="FR32" s="328" t="n">
        <f aca="false">IF($B32&lt;&gt;"",IF($EB$1&gt;=FR$13,$P32,""),"")</f>
        <v>789.881831610044</v>
      </c>
      <c r="FS32" s="329" t="n">
        <f aca="false">IF($B32&lt;&gt;"",IF($EB$1&gt;=FS$13,$P32+$U32,""),"")</f>
        <v>1560.95286583897</v>
      </c>
      <c r="FT32" s="329" t="n">
        <f aca="false">IF($B32&lt;&gt;"",IF($EB$1&gt;=FT$13,$P32+$U32+$AA32,""),"")</f>
        <v>2334.0651383205</v>
      </c>
      <c r="FU32" s="329" t="n">
        <f aca="false">IF($B32&lt;&gt;"",IF($EB$1&gt;=FU$13,$P32+$U32+$AA32+$AF32-ET32,""),"")</f>
        <v>2334.0651383205</v>
      </c>
      <c r="FV32" s="329" t="n">
        <f aca="false">IF($B32&lt;&gt;"",IF($EB$1&gt;=FV$13,$P32+$U32+$AA32+$AF32+$AL32-EU32,""),"")</f>
        <v>3109.16465181011</v>
      </c>
      <c r="FW32" s="329" t="n">
        <f aca="false">IF($B32&lt;&gt;"",IF($EB$1&gt;=FW$13,$P32+$U32+$AA32+$AF32+$AL32+$AQ32-EV32,""),"")</f>
        <v>3900.04296290351</v>
      </c>
      <c r="FX32" s="329" t="n">
        <f aca="false">IF($B32&lt;&gt;"",IF($EB$1&gt;=FX$13,$P32+$U32+$AA32+$AF32+$AL32+$AQ32+$AW32-EW32,""),"")</f>
        <v>4616.63821027399</v>
      </c>
      <c r="FY32" s="329" t="str">
        <f aca="false">IF($B32&lt;&gt;"",IF($EB$1&gt;=FY$13,$P32+$U32+$AA32+$AF32+$AL32+$AQ32+$AW32+$BB32-EX32,""),"")</f>
        <v/>
      </c>
      <c r="FZ32" s="329" t="str">
        <f aca="false">IF($B32&lt;&gt;"",IF($EB$1&gt;=FZ$13,$P32+$U32+$AA32+$AF32+$AL32+$AQ32+$AW32+$BB32+$BH32-EY32,""),"")</f>
        <v/>
      </c>
      <c r="GA32" s="329" t="str">
        <f aca="false">IF($B32&lt;&gt;"",IF($EB$1&gt;=GA$13,$P32+$U32+$AA32+$AF32+$AL32+$AQ32+$AW32+$BB32+$BH32+$BM32-EZ32,""),"")</f>
        <v/>
      </c>
      <c r="GB32" s="329" t="str">
        <f aca="false">IF($B32&lt;&gt;"",IF($EB$1&gt;=GB$13,$P32+$U32+$AA32+$AF32+$AL32+$AQ32+$AW32+$BB32+$BH32+$BM32+$BS32-FA32,""),"")</f>
        <v/>
      </c>
      <c r="GC32" s="329" t="str">
        <f aca="false">IF($B32&lt;&gt;"",IF($EB$1&gt;=GC$13,$P32+$U32+$AA32+$AF32+$AL32+$AQ32+$AW32+$BB32+$BH32+$BM32+$BS32+$BX32-FB32,""),"")</f>
        <v/>
      </c>
      <c r="GD32" s="329" t="str">
        <f aca="false">IF($B32&lt;&gt;"",IF($EB$1&gt;=GD$13,$P32+$U32+$AA32+$AF32+$AL32+$AQ32+$AW32+$BB32+$BH32+$BM32+$BS32+$BX32+$CD32-FC32,""),"")</f>
        <v/>
      </c>
      <c r="GE32" s="329" t="str">
        <f aca="false">IF($B32&lt;&gt;"",IF($EB$1&gt;=GE$13,$P32+$U32+$AA32+$AF32+$AL32+$AQ32+$AW32+$BB32+$BH32+$BM32+$BS32+$BX32+$CD32+$CI32-FD32,""),"")</f>
        <v/>
      </c>
      <c r="GF32" s="329" t="str">
        <f aca="false">IF($B32&lt;&gt;"",IF($EB$1&gt;=GF$13,$P32+$U32+$AA32+$AF32+$AL32+$AQ32+$AW32+$BB32+$BH32+$BM32+$BS32+$BX32+$CD32+$CI32+$CO32-FE32-FK32,""),"")</f>
        <v/>
      </c>
      <c r="GG32" s="329" t="str">
        <f aca="false">IF($B32&lt;&gt;"",IF($EB$1&gt;=GG$13,$P32+$U32+$AA32+$AF32+$AL32+$AQ32+$AW32+$BB32+$BH32+$BM32+$BS32+$BX32+$CD32+$CI32+$CO32+$CT32-FF32-FL32,""),"")</f>
        <v/>
      </c>
      <c r="GH32" s="329" t="str">
        <f aca="false">IF($B32&lt;&gt;"",IF($EB$1&gt;=GH$13,$P32+$U32+$AA32+$AF32+$AL32+$AQ32+$AW32+$BB32+$BH32+$BM32+$BS32+$BX32+$CD32+$CI32+$CO32+$CT32+$CZ32-FG32-FM32,""),"")</f>
        <v/>
      </c>
      <c r="GI32" s="329" t="str">
        <f aca="false">IF($B32&lt;&gt;"",IF($EB$1&gt;=GI$13,$P32+$U32+$AA32+$AF32+$AL32+$AQ32+$AW32+$BB32+$BH32+$BM32+$BS32+$BX32+$CD32+$CI32+$CO32+$CT32+$CZ32+$DE32-FH32-FN32,""),"")</f>
        <v/>
      </c>
      <c r="GJ32" s="329" t="str">
        <f aca="false">IF($B32&lt;&gt;"",IF($EB$1&gt;=GJ$13,$P32+$U32+$AA32+$AF32+$AL32+$AQ32+$AW32+$BB32+$BH32+$BM32+$BS32+$BX32+$CD32+$CI32+$CO32+$CT32+$CZ32+$DE32+$DK32-FI32-FO32,""),"")</f>
        <v/>
      </c>
      <c r="GK32" s="330" t="str">
        <f aca="false">IF($B32&lt;&gt;"",IF($EB$1&gt;=GK$13,$P32+$U32+$AA32+$AF32+$AL32+$AQ32+$AW32+$BB32+$BH32+$BM32+$BS32+$BX32+$CD32+$CI32+$CO32+$CT32+$CZ32+$DE32+$DK32+$DP32-FJ32-FP32,""),"")</f>
        <v/>
      </c>
      <c r="GL32" s="0"/>
      <c r="GM32" s="328" t="n">
        <f aca="false">IF($B32&lt;&gt;"",IF($EB$1&gt;=GM$13,RANK(FR32,FR$14:FR$113,0),""),"")</f>
        <v>20</v>
      </c>
      <c r="GN32" s="329" t="n">
        <f aca="false">IF($B32&lt;&gt;"",IF($EB$1&gt;=GN$13,RANK(FS32,FS$14:FS$113,0),""),"")</f>
        <v>21</v>
      </c>
      <c r="GO32" s="329" t="n">
        <f aca="false">IF($B32&lt;&gt;"",IF($EB$1&gt;=GO$13,RANK(FT32,FT$14:FT$113,0),""),"")</f>
        <v>20</v>
      </c>
      <c r="GP32" s="329" t="n">
        <f aca="false">IF($B32&lt;&gt;"",IF($EB$1&gt;=GP$13,RANK(FU32,FU$14:FU$113,0),""),"")</f>
        <v>20</v>
      </c>
      <c r="GQ32" s="329" t="n">
        <f aca="false">IF($B32&lt;&gt;"",IF($EB$1&gt;=GQ$13,RANK(FV32,FV$14:FV$113,0),""),"")</f>
        <v>19</v>
      </c>
      <c r="GR32" s="329" t="n">
        <f aca="false">IF($B32&lt;&gt;"",IF($EB$1&gt;=GR$13,RANK(FW32,FW$14:FW$113,0),""),"")</f>
        <v>19</v>
      </c>
      <c r="GS32" s="329" t="n">
        <f aca="false">IF($B32&lt;&gt;"",IF($EB$1&gt;=GS$13,RANK(FX32,FX$14:FX$113,0),""),"")</f>
        <v>21</v>
      </c>
      <c r="GT32" s="329" t="str">
        <f aca="false">IF($B32&lt;&gt;"",IF($EB$1&gt;=GT$13,RANK(FY32,FY$14:FY$113,0),""),"")</f>
        <v/>
      </c>
      <c r="GU32" s="329" t="str">
        <f aca="false">IF($B32&lt;&gt;"",IF($EB$1&gt;=GU$13,RANK(FZ32,FZ$14:FZ$113,0),""),"")</f>
        <v/>
      </c>
      <c r="GV32" s="329" t="str">
        <f aca="false">IF($B32&lt;&gt;"",IF($EB$1&gt;=GV$13,RANK(GA32,GA$14:GA$113,0),""),"")</f>
        <v/>
      </c>
      <c r="GW32" s="329" t="str">
        <f aca="false">IF($B32&lt;&gt;"",IF($EB$1&gt;=GW$13,RANK(GB32,GB$14:GB$113,0),""),"")</f>
        <v/>
      </c>
      <c r="GX32" s="329" t="str">
        <f aca="false">IF($B32&lt;&gt;"",IF($EB$1&gt;=GX$13,RANK(GC32,GC$14:GC$113,0),""),"")</f>
        <v/>
      </c>
      <c r="GY32" s="329" t="str">
        <f aca="false">IF($B32&lt;&gt;"",IF($EB$1&gt;=GY$13,RANK(GD32,GD$14:GD$113,0),""),"")</f>
        <v/>
      </c>
      <c r="GZ32" s="329" t="str">
        <f aca="false">IF($B32&lt;&gt;"",IF($EB$1&gt;=GZ$13,RANK(GE32,GE$14:GE$113,0),""),"")</f>
        <v/>
      </c>
      <c r="HA32" s="329" t="str">
        <f aca="false">IF($B32&lt;&gt;"",IF($EB$1&gt;=HA$13,RANK(GF32,GF$14:GF$113,0),""),"")</f>
        <v/>
      </c>
      <c r="HB32" s="329" t="str">
        <f aca="false">IF($B32&lt;&gt;"",IF($EB$1&gt;=HB$13,RANK(GG32,GG$14:GG$113,0),""),"")</f>
        <v/>
      </c>
      <c r="HC32" s="329" t="str">
        <f aca="false">IF($B32&lt;&gt;"",IF($EB$1&gt;=HC$13,RANK(GH32,GH$14:GH$113,0),""),"")</f>
        <v/>
      </c>
      <c r="HD32" s="329" t="str">
        <f aca="false">IF($B32&lt;&gt;"",IF($EB$1&gt;=HD$13,RANK(GI32,GI$14:GI$113,0),""),"")</f>
        <v/>
      </c>
      <c r="HE32" s="329" t="str">
        <f aca="false">IF($B32&lt;&gt;"",IF($EB$1&gt;=HE$13,RANK(GJ32,GJ$14:GJ$113,0),""),"")</f>
        <v/>
      </c>
      <c r="HF32" s="330" t="str">
        <f aca="false">IF($B32&lt;&gt;"",IF($EB$1&gt;=HF$13,RANK(GK32,GK$14:GK$113,0),""),"")</f>
        <v/>
      </c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3" hidden="false" customHeight="false" outlineLevel="0" collapsed="false">
      <c r="A33" s="308" t="n">
        <f aca="false">IF(B33&lt;&gt;"",RANK(I33,I$14:I$113,0),"")</f>
        <v>19</v>
      </c>
      <c r="B33" s="309" t="str">
        <f aca="false">IF('Chronos (M1..M20)'!B30&lt;&gt;"",'Chronos (M1..M20)'!B30,"")</f>
        <v>Sylvain PFEFFERKORN</v>
      </c>
      <c r="C33" s="310" t="n">
        <f aca="false">IF(B33&lt;&gt;"",'Chronos (M1..M20)'!C30,"")</f>
        <v>20</v>
      </c>
      <c r="D33" s="215" t="n">
        <f aca="false">IF(B33&lt;&gt;"",Pilotes!P30,"")</f>
        <v>0</v>
      </c>
      <c r="E33" s="310"/>
      <c r="F33" s="310" t="n">
        <f aca="false">IF(B33&lt;&gt;"",Pilotes!F30,"")</f>
        <v>0</v>
      </c>
      <c r="G33" s="310" t="n">
        <f aca="false">IF(C33&lt;&gt;"",Pilotes!E30,"")</f>
        <v>0</v>
      </c>
      <c r="H33" s="310" t="str">
        <f aca="false">IF(D33&lt;&gt;"",'Chronos (M1..M20)'!D30,"")</f>
        <v>2.4GHz</v>
      </c>
      <c r="I33" s="311" t="n">
        <f aca="false">IF(B33&lt;&gt;"",IF($EB$1&lt;4,DR33-DT33,IF($EB$1&lt;15,DS33-DU33-DT33,DS33-DU33-DV33-DT33)),0)</f>
        <v>4757.87310712392</v>
      </c>
      <c r="J33" s="312" t="n">
        <f aca="false">IF(B33&lt;&gt;"",IF(I33,(I33/MAXA(I$14:I$113))*1000,0),"")</f>
        <v>859.924274016949</v>
      </c>
      <c r="K33" s="313" t="str">
        <f aca="false">IF($B33&lt;&gt;"",$B33,"")</f>
        <v>Sylvain PFEFFERKORN</v>
      </c>
      <c r="L33" s="314" t="n">
        <f aca="false">IF($B33&lt;&gt;"",'Chronos (M1..M20)'!$H30,"")</f>
        <v>1</v>
      </c>
      <c r="M33" s="315" t="n">
        <f aca="false">IF('Chronos (M1..M20)'!$I30&lt;&gt;"",'Chronos (M1..M20)'!$I30," ")</f>
        <v>50.96</v>
      </c>
      <c r="N33" s="316" t="n">
        <f aca="false">IF('Chronos (M1..M20)'!$J30&lt;&gt;"",'Chronos (M1..M20)'!$J30,0)</f>
        <v>0</v>
      </c>
      <c r="O33" s="317" t="n">
        <f aca="false">IF($B33&lt;&gt;"",IF(M33&lt;&gt;" ",(INDEX(L$9:M$12,MATCH(L33,L$9:L$12),2)/M33)*1000,0),"")</f>
        <v>839.481946624804</v>
      </c>
      <c r="P33" s="318" t="n">
        <f aca="false">IF(M$9&lt;&gt;"",IF($B33&lt;&gt;"",O33-N33,""),"")</f>
        <v>839.481946624804</v>
      </c>
      <c r="Q33" s="314" t="n">
        <f aca="false">IF($B33&lt;&gt;"",'Chronos (M1..M20)'!$H131,"")</f>
        <v>1</v>
      </c>
      <c r="R33" s="315" t="n">
        <f aca="false">IF('Chronos (M1..M20)'!$I131&lt;&gt;"",'Chronos (M1..M20)'!$I131," ")</f>
        <v>48.65</v>
      </c>
      <c r="S33" s="316" t="n">
        <f aca="false">IF('Chronos (M1..M20)'!$J131&lt;&gt;"",'Chronos (M1..M20)'!$J131,0)</f>
        <v>0</v>
      </c>
      <c r="T33" s="317" t="n">
        <f aca="false">IF($B33&lt;&gt;"",IF(R33&lt;&gt;" ",(INDEX(Q$9:R$12,MATCH(Q33,Q$9:Q$12),2)/R33)*1000,0),"")</f>
        <v>861.25385405961</v>
      </c>
      <c r="U33" s="318" t="n">
        <f aca="false">IF(R$9&lt;&gt;"",IF($B33&lt;&gt;"",T33-S33,""),"")</f>
        <v>861.25385405961</v>
      </c>
      <c r="V33" s="313" t="str">
        <f aca="false">IF($B33&lt;&gt;"",$B33,"")</f>
        <v>Sylvain PFEFFERKORN</v>
      </c>
      <c r="W33" s="314" t="n">
        <f aca="false">IF($B33&lt;&gt;"",'Chronos (M1..M20)'!$H232,"")</f>
        <v>1</v>
      </c>
      <c r="X33" s="315" t="n">
        <f aca="false">IF('Chronos (M1..M20)'!$I232&lt;&gt;"",'Chronos (M1..M20)'!$I232," ")</f>
        <v>62.65</v>
      </c>
      <c r="Y33" s="316" t="n">
        <f aca="false">IF('Chronos (M1..M20)'!$J232&lt;&gt;"",'Chronos (M1..M20)'!$J232,0)</f>
        <v>0</v>
      </c>
      <c r="Z33" s="317" t="n">
        <f aca="false">IF($B33&lt;&gt;"",IF(X33&lt;&gt;" ",(INDEX(W$9:X$12,MATCH(W33,W$9:W$12),2)/X33)*1000,0),"")</f>
        <v>684.756584197925</v>
      </c>
      <c r="AA33" s="318" t="n">
        <f aca="false">IF(X$9&lt;&gt;"",IF($B33&lt;&gt;"",Z33-Y33,""),"")</f>
        <v>684.756584197925</v>
      </c>
      <c r="AB33" s="314" t="n">
        <f aca="false">IF($B33&lt;&gt;"",'Chronos (M1..M20)'!$H333,"")</f>
        <v>1</v>
      </c>
      <c r="AC33" s="315" t="n">
        <f aca="false">IF('Chronos (M1..M20)'!$I333&lt;&gt;"",'Chronos (M1..M20)'!$I333," ")</f>
        <v>52.93</v>
      </c>
      <c r="AD33" s="316" t="n">
        <f aca="false">IF('Chronos (M1..M20)'!$J333&lt;&gt;"",'Chronos (M1..M20)'!$J333,0)</f>
        <v>0</v>
      </c>
      <c r="AE33" s="317" t="n">
        <f aca="false">IF($B33&lt;&gt;"",IF(AC33&lt;&gt;" ",(INDEX(AB$9:AC$12,MATCH(AB33,AB$9:AB$12),2)/AC33)*1000,0),"")</f>
        <v>695.068959002456</v>
      </c>
      <c r="AF33" s="318" t="n">
        <f aca="false">IF(AC$9&lt;&gt;"",IF($B33&lt;&gt;"",AE33-AD33,""),"")</f>
        <v>695.068959002456</v>
      </c>
      <c r="AG33" s="313" t="str">
        <f aca="false">IF($B33&lt;&gt;"",$B33,"")</f>
        <v>Sylvain PFEFFERKORN</v>
      </c>
      <c r="AH33" s="314" t="n">
        <f aca="false">IF($B33&lt;&gt;"",'Chronos (M1..M20)'!$H434,"")</f>
        <v>1</v>
      </c>
      <c r="AI33" s="315" t="n">
        <f aca="false">IF('Chronos (M1..M20)'!$I434&lt;&gt;"",'Chronos (M1..M20)'!$I434," ")</f>
        <v>56.54</v>
      </c>
      <c r="AJ33" s="316" t="n">
        <f aca="false">IF('Chronos (M1..M20)'!$J434&lt;&gt;"",'Chronos (M1..M20)'!$J434,0)</f>
        <v>0</v>
      </c>
      <c r="AK33" s="317" t="n">
        <f aca="false">IF($B33&lt;&gt;"",IF(AI33&lt;&gt;" ",(INDEX(AH$9:AI$12,MATCH(AH33,AH$9:AH$12),2)/AI33)*1000,0),"")</f>
        <v>619.915104350902</v>
      </c>
      <c r="AL33" s="318" t="n">
        <f aca="false">IF(AI$9&lt;&gt;"",IF($B33&lt;&gt;"",AK33-AJ33,""),"")</f>
        <v>619.915104350902</v>
      </c>
      <c r="AM33" s="314" t="n">
        <f aca="false">IF($B33&lt;&gt;"",'Chronos (M1..M20)'!$H535,"")</f>
        <v>1</v>
      </c>
      <c r="AN33" s="315" t="n">
        <f aca="false">IF('Chronos (M1..M20)'!$I535&lt;&gt;"",'Chronos (M1..M20)'!$I535," ")</f>
        <v>54.5</v>
      </c>
      <c r="AO33" s="316" t="n">
        <f aca="false">IF('Chronos (M1..M20)'!$J535&lt;&gt;"",'Chronos (M1..M20)'!$J535,0)</f>
        <v>0</v>
      </c>
      <c r="AP33" s="317" t="n">
        <f aca="false">IF($B33&lt;&gt;"",IF(AN33&lt;&gt;" ",(INDEX(AM$9:AN$12,MATCH(AM33,AM$9:AM$12),2)/AN33)*1000,0),"")</f>
        <v>728.623853211009</v>
      </c>
      <c r="AQ33" s="318" t="n">
        <f aca="false">IF(AN$9&lt;&gt;"",IF($B33&lt;&gt;"",AP33-AO33,""),"")</f>
        <v>728.623853211009</v>
      </c>
      <c r="AR33" s="313" t="str">
        <f aca="false">IF($B33&lt;&gt;"",$B33,"")</f>
        <v>Sylvain PFEFFERKORN</v>
      </c>
      <c r="AS33" s="314" t="n">
        <f aca="false">IF($B33&lt;&gt;"",'Chronos (M1..M20)'!$H636,"")</f>
        <v>1</v>
      </c>
      <c r="AT33" s="315" t="n">
        <f aca="false">IF('Chronos (M1..M20)'!$I636&lt;&gt;"",'Chronos (M1..M20)'!$I636," ")</f>
        <v>42.68</v>
      </c>
      <c r="AU33" s="316" t="n">
        <f aca="false">IF('Chronos (M1..M20)'!$J636&lt;&gt;"",'Chronos (M1..M20)'!$J636,0)</f>
        <v>0</v>
      </c>
      <c r="AV33" s="317" t="n">
        <f aca="false">IF($B33&lt;&gt;"",IF(AT33&lt;&gt;" ",(INDEX(AS$9:AT$12,MATCH(AS33,AS$9:AS$12),2)/AT33)*1000,0),"")</f>
        <v>948.687910028116</v>
      </c>
      <c r="AW33" s="318" t="n">
        <f aca="false">IF(AT$9&lt;&gt;"",IF($B33&lt;&gt;"",AV33-AU33,""),"")</f>
        <v>948.687910028116</v>
      </c>
      <c r="AX33" s="314" t="n">
        <f aca="false">IF($B33&lt;&gt;"",'Chronos (M1..M20)'!$H737,"")</f>
        <v>1</v>
      </c>
      <c r="AY33" s="315" t="str">
        <f aca="false">IF('Chronos (M1..M20)'!$I737&lt;&gt;"",'Chronos (M1..M20)'!$I737," ")</f>
        <v> </v>
      </c>
      <c r="AZ33" s="316" t="n">
        <f aca="false">IF('Chronos (M1..M20)'!$J737&lt;&gt;"",'Chronos (M1..M20)'!$J737,0)</f>
        <v>0</v>
      </c>
      <c r="BA33" s="317" t="n">
        <f aca="false">IF($B33&lt;&gt;"",IF(AY33&lt;&gt;" ",(INDEX(AX$9:AY$12,MATCH(AX33,AX$9:AX$12),2)/AY33)*1000,0),"")</f>
        <v>0</v>
      </c>
      <c r="BB33" s="318" t="str">
        <f aca="false">IF(AY$9&lt;&gt;"",IF($B33&lt;&gt;"",BA33-AZ33,""),"")</f>
        <v/>
      </c>
      <c r="BC33" s="313" t="str">
        <f aca="false">IF($B33&lt;&gt;"",$B33,"")</f>
        <v>Sylvain PFEFFERKORN</v>
      </c>
      <c r="BD33" s="314" t="n">
        <f aca="false">IF($B33&lt;&gt;"",'Chronos (M1..M20)'!$H838,"")</f>
        <v>1</v>
      </c>
      <c r="BE33" s="315" t="str">
        <f aca="false">IF('Chronos (M1..M20)'!$I838&lt;&gt;"",'Chronos (M1..M20)'!$I838," ")</f>
        <v> </v>
      </c>
      <c r="BF33" s="316" t="n">
        <f aca="false">IF('Chronos (M1..M20)'!$J838&lt;&gt;"",'Chronos (M1..M20)'!$J838,0)</f>
        <v>0</v>
      </c>
      <c r="BG33" s="317" t="n">
        <f aca="false">IF($B33&lt;&gt;"",IF(BE33&lt;&gt;" ",(INDEX(BD$9:BE$12,MATCH(BD33,BD$9:BD$12),2)/BE33)*1000,0),"")</f>
        <v>0</v>
      </c>
      <c r="BH33" s="318" t="str">
        <f aca="false">IF(BE$9&lt;&gt;"",IF($B33&lt;&gt;"",BG33-BF33,""),"")</f>
        <v/>
      </c>
      <c r="BI33" s="314" t="n">
        <f aca="false">IF($B33&lt;&gt;"",'Chronos (M1..M20)'!$H939,"")</f>
        <v>1</v>
      </c>
      <c r="BJ33" s="315" t="str">
        <f aca="false">IF('Chronos (M1..M20)'!$I939&lt;&gt;"",'Chronos (M1..M20)'!$I939," ")</f>
        <v> </v>
      </c>
      <c r="BK33" s="316" t="n">
        <f aca="false">IF('Chronos (M1..M20)'!$J939&lt;&gt;"",'Chronos (M1..M20)'!$J939,0)</f>
        <v>0</v>
      </c>
      <c r="BL33" s="317" t="n">
        <f aca="false">IF($B33&lt;&gt;"",IF(BJ33&lt;&gt;" ",(INDEX(BI$9:BJ$12,MATCH(BI33,BI$9:BI$12),2)/BJ33)*1000,0),"")</f>
        <v>0</v>
      </c>
      <c r="BM33" s="318" t="str">
        <f aca="false">IF(BJ$9&lt;&gt;"",IF($B33&lt;&gt;"",BL33-BK33,""),"")</f>
        <v/>
      </c>
      <c r="BN33" s="313" t="str">
        <f aca="false">IF($B33&lt;&gt;"",$B33,"")</f>
        <v>Sylvain PFEFFERKORN</v>
      </c>
      <c r="BO33" s="314" t="n">
        <f aca="false">IF($B33&lt;&gt;"",'Chronos (M1..M20)'!$H1040,"")</f>
        <v>1</v>
      </c>
      <c r="BP33" s="315" t="str">
        <f aca="false">IF('Chronos (M1..M20)'!$I1040&lt;&gt;"",'Chronos (M1..M20)'!$I1040," ")</f>
        <v> </v>
      </c>
      <c r="BQ33" s="316" t="n">
        <f aca="false">IF('Chronos (M1..M20)'!$J1040&lt;&gt;"",'Chronos (M1..M20)'!$J1040,0)</f>
        <v>0</v>
      </c>
      <c r="BR33" s="317" t="n">
        <f aca="false">IF($B33&lt;&gt;"",IF(BP33&lt;&gt;" ",(INDEX(BO$9:BP$12,MATCH(BO33,BO$9:BO$12),2)/BP33)*1000,0),"")</f>
        <v>0</v>
      </c>
      <c r="BS33" s="318" t="str">
        <f aca="false">IF(BP$9&lt;&gt;"",IF($B33&lt;&gt;"",BR33-BQ33,""),"")</f>
        <v/>
      </c>
      <c r="BT33" s="314" t="n">
        <f aca="false">IF($B33&lt;&gt;"",'Chronos (M1..M20)'!$H1141,"")</f>
        <v>1</v>
      </c>
      <c r="BU33" s="315" t="str">
        <f aca="false">IF('Chronos (M1..M20)'!$I1141&lt;&gt;"",'Chronos (M1..M20)'!$I1141," ")</f>
        <v> </v>
      </c>
      <c r="BV33" s="316" t="n">
        <f aca="false">IF('Chronos (M1..M20)'!$J1141&lt;&gt;"",'Chronos (M1..M20)'!$J1141,0)</f>
        <v>0</v>
      </c>
      <c r="BW33" s="317" t="n">
        <f aca="false">IF($B33&lt;&gt;"",IF(BU33&lt;&gt;" ",(INDEX(BT$9:BU$12,MATCH(BT33,BT$9:BT$12),2)/BU33)*1000,0),"")</f>
        <v>0</v>
      </c>
      <c r="BX33" s="318" t="str">
        <f aca="false">IF(BU$9&lt;&gt;"",IF($B33&lt;&gt;"",BW33-BV33,""),"")</f>
        <v/>
      </c>
      <c r="BY33" s="313" t="str">
        <f aca="false">IF($B33&lt;&gt;"",$B33,"")</f>
        <v>Sylvain PFEFFERKORN</v>
      </c>
      <c r="BZ33" s="314" t="n">
        <f aca="false">IF($B33&lt;&gt;"",'Chronos (M1..M20)'!$H1242,"")</f>
        <v>1</v>
      </c>
      <c r="CA33" s="315" t="str">
        <f aca="false">IF('Chronos (M1..M20)'!$I1242&lt;&gt;"",'Chronos (M1..M20)'!$I1242," ")</f>
        <v> </v>
      </c>
      <c r="CB33" s="316" t="n">
        <f aca="false">IF('Chronos (M1..M20)'!$J1242&lt;&gt;"",'Chronos (M1..M20)'!$J1242,0)</f>
        <v>0</v>
      </c>
      <c r="CC33" s="317" t="n">
        <f aca="false">IF($B33&lt;&gt;"",IF(CA33&lt;&gt;" ",(INDEX(BZ$9:CA$12,MATCH(BZ33,BZ$9:BZ$12),2)/CA33)*1000,0),"")</f>
        <v>0</v>
      </c>
      <c r="CD33" s="318" t="str">
        <f aca="false">IF(CA$9&lt;&gt;"",IF($B33&lt;&gt;"",CC33-CB33,""),"")</f>
        <v/>
      </c>
      <c r="CE33" s="314" t="n">
        <f aca="false">IF($B33&lt;&gt;"",'Chronos (M1..M20)'!$H1343,"")</f>
        <v>1</v>
      </c>
      <c r="CF33" s="315" t="str">
        <f aca="false">IF('Chronos (M1..M20)'!$I1343&lt;&gt;"",'Chronos (M1..M20)'!$I1343," ")</f>
        <v> </v>
      </c>
      <c r="CG33" s="316" t="n">
        <f aca="false">IF('Chronos (M1..M20)'!$J1343&lt;&gt;"",'Chronos (M1..M20)'!$J1343,0)</f>
        <v>0</v>
      </c>
      <c r="CH33" s="317" t="n">
        <f aca="false">IF($B33&lt;&gt;"",IF(CF33&lt;&gt;" ",(INDEX(CE$9:CF$12,MATCH(CE33,CE$9:CE$12),2)/CF33)*1000,0),"")</f>
        <v>0</v>
      </c>
      <c r="CI33" s="318" t="str">
        <f aca="false">IF(CF$9&lt;&gt;"",IF($B33&lt;&gt;"",CH33-CG33,""),"")</f>
        <v/>
      </c>
      <c r="CJ33" s="313" t="str">
        <f aca="false">IF($B33&lt;&gt;"",$B33,"")</f>
        <v>Sylvain PFEFFERKORN</v>
      </c>
      <c r="CK33" s="314" t="n">
        <f aca="false">IF($B33&lt;&gt;"",'Chronos (M1..M20)'!$H1444,"")</f>
        <v>1</v>
      </c>
      <c r="CL33" s="315" t="str">
        <f aca="false">IF('Chronos (M1..M20)'!$I1444&lt;&gt;"",'Chronos (M1..M20)'!$I1444," ")</f>
        <v> </v>
      </c>
      <c r="CM33" s="316" t="n">
        <f aca="false">IF('Chronos (M1..M20)'!$J1444&lt;&gt;"",'Chronos (M1..M20)'!$J1444,0)</f>
        <v>0</v>
      </c>
      <c r="CN33" s="317" t="n">
        <f aca="false">IF($B33&lt;&gt;"",IF(CL33&lt;&gt;" ",(INDEX(CK$9:CL$12,MATCH(CK33,CK$9:CK$12),2)/CL33)*1000,0),"")</f>
        <v>0</v>
      </c>
      <c r="CO33" s="318" t="str">
        <f aca="false">IF(CL$9&lt;&gt;"",IF($B33&lt;&gt;"",CN33-CM33,""),"")</f>
        <v/>
      </c>
      <c r="CP33" s="314" t="n">
        <f aca="false">IF($B33&lt;&gt;"",'Chronos (M1..M20)'!$H1545,"")</f>
        <v>1</v>
      </c>
      <c r="CQ33" s="315" t="str">
        <f aca="false">IF('Chronos (M1..M20)'!$I1545&lt;&gt;"",'Chronos (M1..M20)'!$I1545," ")</f>
        <v> </v>
      </c>
      <c r="CR33" s="316" t="n">
        <f aca="false">IF('Chronos (M1..M20)'!$J1545&lt;&gt;"",'Chronos (M1..M20)'!$J1545,0)</f>
        <v>0</v>
      </c>
      <c r="CS33" s="317" t="n">
        <f aca="false">IF($B33&lt;&gt;"",IF(CQ33&lt;&gt;" ",(INDEX(CP$9:CQ$12,MATCH(CP33,CP$9:CP$12),2)/CQ33)*1000,0),"")</f>
        <v>0</v>
      </c>
      <c r="CT33" s="318" t="str">
        <f aca="false">IF(CQ$9&lt;&gt;"",IF($B33&lt;&gt;"",CS33-CR33,""),"")</f>
        <v/>
      </c>
      <c r="CU33" s="313" t="str">
        <f aca="false">IF($B33&lt;&gt;"",$B33,"")</f>
        <v>Sylvain PFEFFERKORN</v>
      </c>
      <c r="CV33" s="314" t="n">
        <f aca="false">IF($B33&lt;&gt;"",'Chronos (M1..M20)'!$H1646,"")</f>
        <v>1</v>
      </c>
      <c r="CW33" s="315" t="str">
        <f aca="false">IF('Chronos (M1..M20)'!$I1646&lt;&gt;"",'Chronos (M1..M20)'!$I1646," ")</f>
        <v> </v>
      </c>
      <c r="CX33" s="316" t="n">
        <f aca="false">IF('Chronos (M1..M20)'!$J1646&lt;&gt;"",'Chronos (M1..M20)'!$J1646,0)</f>
        <v>0</v>
      </c>
      <c r="CY33" s="317" t="n">
        <f aca="false">IF($B33&lt;&gt;"",IF(CW33&lt;&gt;" ",(INDEX(CV$9:CW$12,MATCH(CV33,CV$9:CV$12),2)/CW33)*1000,0),"")</f>
        <v>0</v>
      </c>
      <c r="CZ33" s="318" t="str">
        <f aca="false">IF(CW$9&lt;&gt;"",IF($B33&lt;&gt;"",CY33-CX33,""),"")</f>
        <v/>
      </c>
      <c r="DA33" s="314" t="n">
        <f aca="false">IF($B33&lt;&gt;"",'Chronos (M1..M20)'!$H1747,"")</f>
        <v>1</v>
      </c>
      <c r="DB33" s="315" t="str">
        <f aca="false">IF('Chronos (M1..M20)'!$I1747&lt;&gt;"",'Chronos (M1..M20)'!$I1747," ")</f>
        <v> </v>
      </c>
      <c r="DC33" s="316" t="n">
        <f aca="false">IF('Chronos (M1..M20)'!$J1747&lt;&gt;"",'Chronos (M1..M20)'!$J1747,0)</f>
        <v>0</v>
      </c>
      <c r="DD33" s="317" t="n">
        <f aca="false">IF($B33&lt;&gt;"",IF(DB33&lt;&gt;" ",(INDEX(DA$9:DB$12,MATCH(DA33,DA$9:DA$12),2)/DB33)*1000,0),"")</f>
        <v>0</v>
      </c>
      <c r="DE33" s="318" t="str">
        <f aca="false">IF(DB$9&lt;&gt;"",IF($B33&lt;&gt;"",DD33-DC33,""),"")</f>
        <v/>
      </c>
      <c r="DF33" s="313" t="str">
        <f aca="false">IF($B33&lt;&gt;"",$B33,"")</f>
        <v>Sylvain PFEFFERKORN</v>
      </c>
      <c r="DG33" s="314" t="n">
        <f aca="false">IF($B33&lt;&gt;"",'Chronos (M1..M20)'!$H1848,"")</f>
        <v>1</v>
      </c>
      <c r="DH33" s="315" t="str">
        <f aca="false">IF('Chronos (M1..M20)'!$I1848&lt;&gt;"",'Chronos (M1..M20)'!$I1848," ")</f>
        <v> </v>
      </c>
      <c r="DI33" s="316" t="n">
        <f aca="false">IF('Chronos (M1..M20)'!$J1848&lt;&gt;"",'Chronos (M1..M20)'!$J1848,0)</f>
        <v>0</v>
      </c>
      <c r="DJ33" s="317" t="n">
        <f aca="false">IF($B33&lt;&gt;"",IF(DH33&lt;&gt;" ",(INDEX(DG$9:DH$12,MATCH(DG33,DG$9:DG$12),2)/DH33)*1000,0),"")</f>
        <v>0</v>
      </c>
      <c r="DK33" s="318" t="str">
        <f aca="false">IF(DH$9&lt;&gt;"",IF($B33&lt;&gt;"",DJ33-DI33,""),"")</f>
        <v/>
      </c>
      <c r="DL33" s="314" t="n">
        <f aca="false">IF($B33&lt;&gt;"",'Chronos (M1..M20)'!$H1949,"")</f>
        <v>1</v>
      </c>
      <c r="DM33" s="315" t="str">
        <f aca="false">IF('Chronos (M1..M20)'!$I1949&lt;&gt;"",'Chronos (M1..M20)'!$I1949," ")</f>
        <v> </v>
      </c>
      <c r="DN33" s="316" t="n">
        <f aca="false">IF('Chronos (M1..M20)'!$J1949&lt;&gt;"",'Chronos (M1..M20)'!$J1949,0)</f>
        <v>0</v>
      </c>
      <c r="DO33" s="317" t="n">
        <f aca="false">IF($B33&lt;&gt;"",IF(DM33&lt;&gt;" ",(INDEX(DL$9:DM$12,MATCH(DL33,DL$9:DL$12),2)/DM33)*1000,0),"")</f>
        <v>0</v>
      </c>
      <c r="DP33" s="318" t="str">
        <f aca="false">IF(DM$9&lt;&gt;"",IF($B33&lt;&gt;"",DO33-DN33,""),"")</f>
        <v/>
      </c>
      <c r="DQ33" s="0"/>
      <c r="DR33" s="319" t="n">
        <f aca="false">SUM(O33,T33,Z33)</f>
        <v>2385.49238488234</v>
      </c>
      <c r="DS33" s="319" t="n">
        <f aca="false">SUM(DR33,AE33,AK33,AP33,AV33,BA33,BG33,BL33,BR33,BW33,CC33,CH33,CN33,CS33,CY33,DD33,DJ33,DO33)</f>
        <v>5377.78821147482</v>
      </c>
      <c r="DT33" s="319" t="n">
        <f aca="false">SUM(N33,S33,Y33,AD33,AJ33,AO33,AU33,AZ33,BF33,BK33,BQ33,BV33,CB33,CG33,CM33,CR33,CX33,DC33,DI33,DN33)</f>
        <v>0</v>
      </c>
      <c r="DU33" s="319" t="n">
        <f aca="false">SMALL($DZ33:$ES33,1)</f>
        <v>619.915104350902</v>
      </c>
      <c r="DV33" s="319" t="n">
        <f aca="false">SMALL($DZ33:$ES33,2)</f>
        <v>684.756584197925</v>
      </c>
      <c r="DW33" s="319" t="n">
        <f aca="false">SMALL($DZ33:$ES33,3)</f>
        <v>695.068959002456</v>
      </c>
      <c r="DX33" s="319" t="n">
        <f aca="false">SMALL($DZ33:$ES33,3)</f>
        <v>695.068959002456</v>
      </c>
      <c r="DY33" s="0"/>
      <c r="DZ33" s="321" t="n">
        <f aca="false">IF($EC$1&lt;&gt;"",O33," ")</f>
        <v>839.481946624804</v>
      </c>
      <c r="EA33" s="321" t="n">
        <f aca="false">IF($EC$2&lt;&gt;"",T33," ")</f>
        <v>861.25385405961</v>
      </c>
      <c r="EB33" s="321" t="n">
        <f aca="false">IF($EC$3&lt;&gt;"",Z33," ")</f>
        <v>684.756584197925</v>
      </c>
      <c r="EC33" s="321" t="n">
        <f aca="false">IF($EC$4&lt;&gt;"",AE33," ")</f>
        <v>695.068959002456</v>
      </c>
      <c r="ED33" s="321" t="n">
        <f aca="false">IF($EC$5&lt;&gt;"",AK33," ")</f>
        <v>619.915104350902</v>
      </c>
      <c r="EE33" s="321" t="n">
        <f aca="false">IF($EC$6&lt;&gt;"",AP33," ")</f>
        <v>728.623853211009</v>
      </c>
      <c r="EF33" s="321" t="n">
        <f aca="false">IF($EC$7&lt;&gt;"",AV33," ")</f>
        <v>948.687910028116</v>
      </c>
      <c r="EG33" s="321" t="str">
        <f aca="false">IF($EC$8&lt;&gt;"",BA33," ")</f>
        <v> </v>
      </c>
      <c r="EH33" s="321" t="str">
        <f aca="false">IF($EC$9&lt;&gt;"",BG33," ")</f>
        <v> </v>
      </c>
      <c r="EI33" s="321" t="str">
        <f aca="false">IF($EC$10&lt;&gt;"",BL33," ")</f>
        <v> </v>
      </c>
      <c r="EJ33" s="321" t="str">
        <f aca="false">IF($EE$1&lt;&gt;"",BR33," ")</f>
        <v> </v>
      </c>
      <c r="EK33" s="321" t="str">
        <f aca="false">IF($EE$2&lt;&gt;"",BW33," ")</f>
        <v> </v>
      </c>
      <c r="EL33" s="321" t="str">
        <f aca="false">IF($EE$3&lt;&gt;"",CC33," ")</f>
        <v> </v>
      </c>
      <c r="EM33" s="321" t="str">
        <f aca="false">IF($EE$4&lt;&gt;"",CH33," ")</f>
        <v> </v>
      </c>
      <c r="EN33" s="321" t="str">
        <f aca="false">IF($EE$5&lt;&gt;"",CN33," ")</f>
        <v> </v>
      </c>
      <c r="EO33" s="321" t="str">
        <f aca="false">IF($EE$6&lt;&gt;"",CS33," ")</f>
        <v> </v>
      </c>
      <c r="EP33" s="321" t="str">
        <f aca="false">IF($EE$7&lt;&gt;"",CY33," ")</f>
        <v> </v>
      </c>
      <c r="EQ33" s="321" t="str">
        <f aca="false">IF($EE$8&lt;&gt;"",DD33," ")</f>
        <v> </v>
      </c>
      <c r="ER33" s="321" t="str">
        <f aca="false">IF($EE$9&lt;&gt;"",DJ33," ")</f>
        <v> </v>
      </c>
      <c r="ES33" s="321" t="str">
        <f aca="false">IF($EE$10&lt;&gt;"",DO33," ")</f>
        <v> </v>
      </c>
      <c r="ET33" s="322" t="n">
        <f aca="false">SMALL(DZ33:EC33,1)</f>
        <v>684.756584197925</v>
      </c>
      <c r="EU33" s="323" t="n">
        <f aca="false">SMALL(DZ33:ED33,1)</f>
        <v>619.915104350902</v>
      </c>
      <c r="EV33" s="323" t="n">
        <f aca="false">SMALL(DZ33:EE33,1)</f>
        <v>619.915104350902</v>
      </c>
      <c r="EW33" s="323" t="n">
        <f aca="false">SMALL(DZ33:EF33,1)</f>
        <v>619.915104350902</v>
      </c>
      <c r="EX33" s="323" t="n">
        <f aca="false">SMALL(DZ33:EG33,1)</f>
        <v>619.915104350902</v>
      </c>
      <c r="EY33" s="323" t="n">
        <f aca="false">SMALL(DZ33:EH33,1)</f>
        <v>619.915104350902</v>
      </c>
      <c r="EZ33" s="323" t="n">
        <f aca="false">SMALL(DZ33:EI33,1)</f>
        <v>619.915104350902</v>
      </c>
      <c r="FA33" s="323" t="n">
        <f aca="false">SMALL(DZ33:EJ33,1)</f>
        <v>619.915104350902</v>
      </c>
      <c r="FB33" s="323" t="n">
        <f aca="false">SMALL(DZ33:EK33,1)</f>
        <v>619.915104350902</v>
      </c>
      <c r="FC33" s="323" t="n">
        <f aca="false">SMALL(DZ33:EL33,1)</f>
        <v>619.915104350902</v>
      </c>
      <c r="FD33" s="323" t="n">
        <f aca="false">SMALL(DZ33:EM33,1)</f>
        <v>619.915104350902</v>
      </c>
      <c r="FE33" s="323" t="n">
        <f aca="false">SMALL(DZ33:EN33,1)</f>
        <v>619.915104350902</v>
      </c>
      <c r="FF33" s="323" t="n">
        <f aca="false">SMALL(DZ33:EO33,1)</f>
        <v>619.915104350902</v>
      </c>
      <c r="FG33" s="323" t="n">
        <f aca="false">SMALL(DZ33:EP33,1)</f>
        <v>619.915104350902</v>
      </c>
      <c r="FH33" s="323" t="n">
        <f aca="false">SMALL(DZ33:EQ33,1)</f>
        <v>619.915104350902</v>
      </c>
      <c r="FI33" s="323" t="n">
        <f aca="false">SMALL(DZ33:ER33,1)</f>
        <v>619.915104350902</v>
      </c>
      <c r="FJ33" s="324" t="n">
        <f aca="false">SMALL(DZ33:ES33,1)</f>
        <v>619.915104350902</v>
      </c>
      <c r="FK33" s="322" t="n">
        <f aca="false">SMALL(DZ33:EN33,2)</f>
        <v>684.756584197925</v>
      </c>
      <c r="FL33" s="323" t="n">
        <f aca="false">SMALL(DZ33:EO33,2)</f>
        <v>684.756584197925</v>
      </c>
      <c r="FM33" s="323" t="n">
        <f aca="false">SMALL(DZ33:EP33,2)</f>
        <v>684.756584197925</v>
      </c>
      <c r="FN33" s="323" t="n">
        <f aca="false">SMALL(DZ33:EQ33,2)</f>
        <v>684.756584197925</v>
      </c>
      <c r="FO33" s="323" t="n">
        <f aca="false">SMALL(DZ33:ER33,2)</f>
        <v>684.756584197925</v>
      </c>
      <c r="FP33" s="324" t="n">
        <f aca="false">SMALL(DZ33:ES33,2)</f>
        <v>684.756584197925</v>
      </c>
      <c r="FQ33" s="0"/>
      <c r="FR33" s="328" t="n">
        <f aca="false">IF($B33&lt;&gt;"",IF($EB$1&gt;=FR$13,$P33,""),"")</f>
        <v>839.481946624804</v>
      </c>
      <c r="FS33" s="329" t="n">
        <f aca="false">IF($B33&lt;&gt;"",IF($EB$1&gt;=FS$13,$P33+$U33,""),"")</f>
        <v>1700.73580068441</v>
      </c>
      <c r="FT33" s="329" t="n">
        <f aca="false">IF($B33&lt;&gt;"",IF($EB$1&gt;=FT$13,$P33+$U33+$AA33,""),"")</f>
        <v>2385.49238488234</v>
      </c>
      <c r="FU33" s="329" t="n">
        <f aca="false">IF($B33&lt;&gt;"",IF($EB$1&gt;=FU$13,$P33+$U33+$AA33+$AF33-ET33,""),"")</f>
        <v>2395.80475968687</v>
      </c>
      <c r="FV33" s="329" t="n">
        <f aca="false">IF($B33&lt;&gt;"",IF($EB$1&gt;=FV$13,$P33+$U33+$AA33+$AF33+$AL33-EU33,""),"")</f>
        <v>3080.56134388479</v>
      </c>
      <c r="FW33" s="329" t="n">
        <f aca="false">IF($B33&lt;&gt;"",IF($EB$1&gt;=FW$13,$P33+$U33+$AA33+$AF33+$AL33+$AQ33-EV33,""),"")</f>
        <v>3809.1851970958</v>
      </c>
      <c r="FX33" s="329" t="n">
        <f aca="false">IF($B33&lt;&gt;"",IF($EB$1&gt;=FX$13,$P33+$U33+$AA33+$AF33+$AL33+$AQ33+$AW33-EW33,""),"")</f>
        <v>4757.87310712392</v>
      </c>
      <c r="FY33" s="329" t="str">
        <f aca="false">IF($B33&lt;&gt;"",IF($EB$1&gt;=FY$13,$P33+$U33+$AA33+$AF33+$AL33+$AQ33+$AW33+$BB33-EX33,""),"")</f>
        <v/>
      </c>
      <c r="FZ33" s="329" t="str">
        <f aca="false">IF($B33&lt;&gt;"",IF($EB$1&gt;=FZ$13,$P33+$U33+$AA33+$AF33+$AL33+$AQ33+$AW33+$BB33+$BH33-EY33,""),"")</f>
        <v/>
      </c>
      <c r="GA33" s="329" t="str">
        <f aca="false">IF($B33&lt;&gt;"",IF($EB$1&gt;=GA$13,$P33+$U33+$AA33+$AF33+$AL33+$AQ33+$AW33+$BB33+$BH33+$BM33-EZ33,""),"")</f>
        <v/>
      </c>
      <c r="GB33" s="329" t="str">
        <f aca="false">IF($B33&lt;&gt;"",IF($EB$1&gt;=GB$13,$P33+$U33+$AA33+$AF33+$AL33+$AQ33+$AW33+$BB33+$BH33+$BM33+$BS33-FA33,""),"")</f>
        <v/>
      </c>
      <c r="GC33" s="329" t="str">
        <f aca="false">IF($B33&lt;&gt;"",IF($EB$1&gt;=GC$13,$P33+$U33+$AA33+$AF33+$AL33+$AQ33+$AW33+$BB33+$BH33+$BM33+$BS33+$BX33-FB33,""),"")</f>
        <v/>
      </c>
      <c r="GD33" s="329" t="str">
        <f aca="false">IF($B33&lt;&gt;"",IF($EB$1&gt;=GD$13,$P33+$U33+$AA33+$AF33+$AL33+$AQ33+$AW33+$BB33+$BH33+$BM33+$BS33+$BX33+$CD33-FC33,""),"")</f>
        <v/>
      </c>
      <c r="GE33" s="329" t="str">
        <f aca="false">IF($B33&lt;&gt;"",IF($EB$1&gt;=GE$13,$P33+$U33+$AA33+$AF33+$AL33+$AQ33+$AW33+$BB33+$BH33+$BM33+$BS33+$BX33+$CD33+$CI33-FD33,""),"")</f>
        <v/>
      </c>
      <c r="GF33" s="329" t="str">
        <f aca="false">IF($B33&lt;&gt;"",IF($EB$1&gt;=GF$13,$P33+$U33+$AA33+$AF33+$AL33+$AQ33+$AW33+$BB33+$BH33+$BM33+$BS33+$BX33+$CD33+$CI33+$CO33-FE33-FK33,""),"")</f>
        <v/>
      </c>
      <c r="GG33" s="329" t="str">
        <f aca="false">IF($B33&lt;&gt;"",IF($EB$1&gt;=GG$13,$P33+$U33+$AA33+$AF33+$AL33+$AQ33+$AW33+$BB33+$BH33+$BM33+$BS33+$BX33+$CD33+$CI33+$CO33+$CT33-FF33-FL33,""),"")</f>
        <v/>
      </c>
      <c r="GH33" s="329" t="str">
        <f aca="false">IF($B33&lt;&gt;"",IF($EB$1&gt;=GH$13,$P33+$U33+$AA33+$AF33+$AL33+$AQ33+$AW33+$BB33+$BH33+$BM33+$BS33+$BX33+$CD33+$CI33+$CO33+$CT33+$CZ33-FG33-FM33,""),"")</f>
        <v/>
      </c>
      <c r="GI33" s="329" t="str">
        <f aca="false">IF($B33&lt;&gt;"",IF($EB$1&gt;=GI$13,$P33+$U33+$AA33+$AF33+$AL33+$AQ33+$AW33+$BB33+$BH33+$BM33+$BS33+$BX33+$CD33+$CI33+$CO33+$CT33+$CZ33+$DE33-FH33-FN33,""),"")</f>
        <v/>
      </c>
      <c r="GJ33" s="329" t="str">
        <f aca="false">IF($B33&lt;&gt;"",IF($EB$1&gt;=GJ$13,$P33+$U33+$AA33+$AF33+$AL33+$AQ33+$AW33+$BB33+$BH33+$BM33+$BS33+$BX33+$CD33+$CI33+$CO33+$CT33+$CZ33+$DE33+$DK33-FI33-FO33,""),"")</f>
        <v/>
      </c>
      <c r="GK33" s="330" t="str">
        <f aca="false">IF($B33&lt;&gt;"",IF($EB$1&gt;=GK$13,$P33+$U33+$AA33+$AF33+$AL33+$AQ33+$AW33+$BB33+$BH33+$BM33+$BS33+$BX33+$CD33+$CI33+$CO33+$CT33+$CZ33+$DE33+$DK33+$DP33-FJ33-FP33,""),"")</f>
        <v/>
      </c>
      <c r="GL33" s="0"/>
      <c r="GM33" s="328" t="n">
        <f aca="false">IF($B33&lt;&gt;"",IF($EB$1&gt;=GM$13,RANK(FR33,FR$14:FR$113,0),""),"")</f>
        <v>16</v>
      </c>
      <c r="GN33" s="329" t="n">
        <f aca="false">IF($B33&lt;&gt;"",IF($EB$1&gt;=GN$13,RANK(FS33,FS$14:FS$113,0),""),"")</f>
        <v>11</v>
      </c>
      <c r="GO33" s="329" t="n">
        <f aca="false">IF($B33&lt;&gt;"",IF($EB$1&gt;=GO$13,RANK(FT33,FT$14:FT$113,0),""),"")</f>
        <v>18</v>
      </c>
      <c r="GP33" s="329" t="n">
        <f aca="false">IF($B33&lt;&gt;"",IF($EB$1&gt;=GP$13,RANK(FU33,FU$14:FU$113,0),""),"")</f>
        <v>19</v>
      </c>
      <c r="GQ33" s="329" t="n">
        <f aca="false">IF($B33&lt;&gt;"",IF($EB$1&gt;=GQ$13,RANK(FV33,FV$14:FV$113,0),""),"")</f>
        <v>20</v>
      </c>
      <c r="GR33" s="329" t="n">
        <f aca="false">IF($B33&lt;&gt;"",IF($EB$1&gt;=GR$13,RANK(FW33,FW$14:FW$113,0),""),"")</f>
        <v>21</v>
      </c>
      <c r="GS33" s="329" t="n">
        <f aca="false">IF($B33&lt;&gt;"",IF($EB$1&gt;=GS$13,RANK(FX33,FX$14:FX$113,0),""),"")</f>
        <v>19</v>
      </c>
      <c r="GT33" s="329" t="str">
        <f aca="false">IF($B33&lt;&gt;"",IF($EB$1&gt;=GT$13,RANK(FY33,FY$14:FY$113,0),""),"")</f>
        <v/>
      </c>
      <c r="GU33" s="329" t="str">
        <f aca="false">IF($B33&lt;&gt;"",IF($EB$1&gt;=GU$13,RANK(FZ33,FZ$14:FZ$113,0),""),"")</f>
        <v/>
      </c>
      <c r="GV33" s="329" t="str">
        <f aca="false">IF($B33&lt;&gt;"",IF($EB$1&gt;=GV$13,RANK(GA33,GA$14:GA$113,0),""),"")</f>
        <v/>
      </c>
      <c r="GW33" s="329" t="str">
        <f aca="false">IF($B33&lt;&gt;"",IF($EB$1&gt;=GW$13,RANK(GB33,GB$14:GB$113,0),""),"")</f>
        <v/>
      </c>
      <c r="GX33" s="329" t="str">
        <f aca="false">IF($B33&lt;&gt;"",IF($EB$1&gt;=GX$13,RANK(GC33,GC$14:GC$113,0),""),"")</f>
        <v/>
      </c>
      <c r="GY33" s="329" t="str">
        <f aca="false">IF($B33&lt;&gt;"",IF($EB$1&gt;=GY$13,RANK(GD33,GD$14:GD$113,0),""),"")</f>
        <v/>
      </c>
      <c r="GZ33" s="329" t="str">
        <f aca="false">IF($B33&lt;&gt;"",IF($EB$1&gt;=GZ$13,RANK(GE33,GE$14:GE$113,0),""),"")</f>
        <v/>
      </c>
      <c r="HA33" s="329" t="str">
        <f aca="false">IF($B33&lt;&gt;"",IF($EB$1&gt;=HA$13,RANK(GF33,GF$14:GF$113,0),""),"")</f>
        <v/>
      </c>
      <c r="HB33" s="329" t="str">
        <f aca="false">IF($B33&lt;&gt;"",IF($EB$1&gt;=HB$13,RANK(GG33,GG$14:GG$113,0),""),"")</f>
        <v/>
      </c>
      <c r="HC33" s="329" t="str">
        <f aca="false">IF($B33&lt;&gt;"",IF($EB$1&gt;=HC$13,RANK(GH33,GH$14:GH$113,0),""),"")</f>
        <v/>
      </c>
      <c r="HD33" s="329" t="str">
        <f aca="false">IF($B33&lt;&gt;"",IF($EB$1&gt;=HD$13,RANK(GI33,GI$14:GI$113,0),""),"")</f>
        <v/>
      </c>
      <c r="HE33" s="329" t="str">
        <f aca="false">IF($B33&lt;&gt;"",IF($EB$1&gt;=HE$13,RANK(GJ33,GJ$14:GJ$113,0),""),"")</f>
        <v/>
      </c>
      <c r="HF33" s="330" t="str">
        <f aca="false">IF($B33&lt;&gt;"",IF($EB$1&gt;=HF$13,RANK(GK33,GK$14:GK$113,0),""),"")</f>
        <v/>
      </c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3" hidden="false" customHeight="false" outlineLevel="0" collapsed="false">
      <c r="A34" s="308" t="n">
        <f aca="false">IF(B34&lt;&gt;"",RANK(I34,I$14:I$113,0),"")</f>
        <v>9</v>
      </c>
      <c r="B34" s="309" t="str">
        <f aca="false">IF('Chronos (M1..M20)'!B31&lt;&gt;"",'Chronos (M1..M20)'!B31,"")</f>
        <v>Frederic HOURS</v>
      </c>
      <c r="C34" s="310" t="n">
        <f aca="false">IF(B34&lt;&gt;"",'Chronos (M1..M20)'!C31,"")</f>
        <v>21</v>
      </c>
      <c r="D34" s="215" t="n">
        <f aca="false">IF(B34&lt;&gt;"",Pilotes!P31,"")</f>
        <v>0</v>
      </c>
      <c r="E34" s="310"/>
      <c r="F34" s="310" t="n">
        <f aca="false">IF(B34&lt;&gt;"",Pilotes!F31,"")</f>
        <v>0</v>
      </c>
      <c r="G34" s="310" t="n">
        <f aca="false">IF(C34&lt;&gt;"",Pilotes!E31,"")</f>
        <v>0</v>
      </c>
      <c r="H34" s="310" t="str">
        <f aca="false">IF(D34&lt;&gt;"",'Chronos (M1..M20)'!D31,"")</f>
        <v>2.4GHz</v>
      </c>
      <c r="I34" s="311" t="n">
        <f aca="false">IF(B34&lt;&gt;"",IF($EB$1&lt;4,DR34-DT34,IF($EB$1&lt;15,DS34-DU34-DT34,DS34-DU34-DV34-DT34)),0)</f>
        <v>5049.33444376225</v>
      </c>
      <c r="J34" s="312" t="n">
        <f aca="false">IF(B34&lt;&gt;"",IF(I34,(I34/MAXA(I$14:I$113))*1000,0),"")</f>
        <v>912.602156059968</v>
      </c>
      <c r="K34" s="313" t="str">
        <f aca="false">IF($B34&lt;&gt;"",$B34,"")</f>
        <v>Frederic HOURS</v>
      </c>
      <c r="L34" s="314" t="n">
        <f aca="false">IF($B34&lt;&gt;"",'Chronos (M1..M20)'!$H31,"")</f>
        <v>1</v>
      </c>
      <c r="M34" s="315" t="n">
        <f aca="false">IF('Chronos (M1..M20)'!$I31&lt;&gt;"",'Chronos (M1..M20)'!$I31," ")</f>
        <v>43.93</v>
      </c>
      <c r="N34" s="316" t="n">
        <f aca="false">IF('Chronos (M1..M20)'!$J31&lt;&gt;"",'Chronos (M1..M20)'!$J31,0)</f>
        <v>0</v>
      </c>
      <c r="O34" s="317" t="n">
        <f aca="false">IF($B34&lt;&gt;"",IF(M34&lt;&gt;" ",(INDEX(L$9:M$12,MATCH(L34,L$9:L$12),2)/M34)*1000,0),"")</f>
        <v>973.821989528796</v>
      </c>
      <c r="P34" s="318" t="n">
        <f aca="false">IF(M$9&lt;&gt;"",IF($B34&lt;&gt;"",O34-N34,""),"")</f>
        <v>973.821989528796</v>
      </c>
      <c r="Q34" s="314" t="n">
        <f aca="false">IF($B34&lt;&gt;"",'Chronos (M1..M20)'!$H132,"")</f>
        <v>1</v>
      </c>
      <c r="R34" s="315" t="n">
        <f aca="false">IF('Chronos (M1..M20)'!$I132&lt;&gt;"",'Chronos (M1..M20)'!$I132," ")</f>
        <v>47.32</v>
      </c>
      <c r="S34" s="316" t="n">
        <f aca="false">IF('Chronos (M1..M20)'!$J132&lt;&gt;"",'Chronos (M1..M20)'!$J132,0)</f>
        <v>0</v>
      </c>
      <c r="T34" s="317" t="n">
        <f aca="false">IF($B34&lt;&gt;"",IF(R34&lt;&gt;" ",(INDEX(Q$9:R$12,MATCH(Q34,Q$9:Q$12),2)/R34)*1000,0),"")</f>
        <v>885.460693153001</v>
      </c>
      <c r="U34" s="318" t="n">
        <f aca="false">IF(R$9&lt;&gt;"",IF($B34&lt;&gt;"",T34-S34,""),"")</f>
        <v>885.460693153001</v>
      </c>
      <c r="V34" s="313" t="str">
        <f aca="false">IF($B34&lt;&gt;"",$B34,"")</f>
        <v>Frederic HOURS</v>
      </c>
      <c r="W34" s="314" t="n">
        <f aca="false">IF($B34&lt;&gt;"",'Chronos (M1..M20)'!$H233,"")</f>
        <v>1</v>
      </c>
      <c r="X34" s="315" t="n">
        <f aca="false">IF('Chronos (M1..M20)'!$I233&lt;&gt;"",'Chronos (M1..M20)'!$I233," ")</f>
        <v>59.38</v>
      </c>
      <c r="Y34" s="316" t="n">
        <f aca="false">IF('Chronos (M1..M20)'!$J233&lt;&gt;"",'Chronos (M1..M20)'!$J233,0)</f>
        <v>0</v>
      </c>
      <c r="Z34" s="317" t="n">
        <f aca="false">IF($B34&lt;&gt;"",IF(X34&lt;&gt;" ",(INDEX(W$9:X$12,MATCH(W34,W$9:W$12),2)/X34)*1000,0),"")</f>
        <v>722.465476591445</v>
      </c>
      <c r="AA34" s="318" t="n">
        <f aca="false">IF(X$9&lt;&gt;"",IF($B34&lt;&gt;"",Z34-Y34,""),"")</f>
        <v>722.465476591445</v>
      </c>
      <c r="AB34" s="314" t="n">
        <f aca="false">IF($B34&lt;&gt;"",'Chronos (M1..M20)'!$H334,"")</f>
        <v>1</v>
      </c>
      <c r="AC34" s="315" t="n">
        <f aca="false">IF('Chronos (M1..M20)'!$I334&lt;&gt;"",'Chronos (M1..M20)'!$I334," ")</f>
        <v>46.01</v>
      </c>
      <c r="AD34" s="316" t="n">
        <f aca="false">IF('Chronos (M1..M20)'!$J334&lt;&gt;"",'Chronos (M1..M20)'!$J334,0)</f>
        <v>0</v>
      </c>
      <c r="AE34" s="317" t="n">
        <f aca="false">IF($B34&lt;&gt;"",IF(AC34&lt;&gt;" ",(INDEX(AB$9:AC$12,MATCH(AB34,AB$9:AB$12),2)/AC34)*1000,0),"")</f>
        <v>799.608780699848</v>
      </c>
      <c r="AF34" s="318" t="n">
        <f aca="false">IF(AC$9&lt;&gt;"",IF($B34&lt;&gt;"",AE34-AD34,""),"")</f>
        <v>799.608780699848</v>
      </c>
      <c r="AG34" s="313" t="str">
        <f aca="false">IF($B34&lt;&gt;"",$B34,"")</f>
        <v>Frederic HOURS</v>
      </c>
      <c r="AH34" s="314" t="n">
        <f aca="false">IF($B34&lt;&gt;"",'Chronos (M1..M20)'!$H435,"")</f>
        <v>1</v>
      </c>
      <c r="AI34" s="315" t="n">
        <f aca="false">IF('Chronos (M1..M20)'!$I435&lt;&gt;"",'Chronos (M1..M20)'!$I435," ")</f>
        <v>56.88</v>
      </c>
      <c r="AJ34" s="316" t="n">
        <f aca="false">IF('Chronos (M1..M20)'!$J435&lt;&gt;"",'Chronos (M1..M20)'!$J435,0)</f>
        <v>0</v>
      </c>
      <c r="AK34" s="317" t="n">
        <f aca="false">IF($B34&lt;&gt;"",IF(AI34&lt;&gt;" ",(INDEX(AH$9:AI$12,MATCH(AH34,AH$9:AH$12),2)/AI34)*1000,0),"")</f>
        <v>616.209563994374</v>
      </c>
      <c r="AL34" s="318" t="n">
        <f aca="false">IF(AI$9&lt;&gt;"",IF($B34&lt;&gt;"",AK34-AJ34,""),"")</f>
        <v>616.209563994374</v>
      </c>
      <c r="AM34" s="314" t="n">
        <f aca="false">IF($B34&lt;&gt;"",'Chronos (M1..M20)'!$H536,"")</f>
        <v>1</v>
      </c>
      <c r="AN34" s="315" t="n">
        <f aca="false">IF('Chronos (M1..M20)'!$I536&lt;&gt;"",'Chronos (M1..M20)'!$I536," ")</f>
        <v>47.2</v>
      </c>
      <c r="AO34" s="316" t="n">
        <f aca="false">IF('Chronos (M1..M20)'!$J536&lt;&gt;"",'Chronos (M1..M20)'!$J536,0)</f>
        <v>0</v>
      </c>
      <c r="AP34" s="317" t="n">
        <f aca="false">IF($B34&lt;&gt;"",IF(AN34&lt;&gt;" ",(INDEX(AM$9:AN$12,MATCH(AM34,AM$9:AM$12),2)/AN34)*1000,0),"")</f>
        <v>841.313559322034</v>
      </c>
      <c r="AQ34" s="318" t="n">
        <f aca="false">IF(AN$9&lt;&gt;"",IF($B34&lt;&gt;"",AP34-AO34,""),"")</f>
        <v>841.313559322034</v>
      </c>
      <c r="AR34" s="313" t="str">
        <f aca="false">IF($B34&lt;&gt;"",$B34,"")</f>
        <v>Frederic HOURS</v>
      </c>
      <c r="AS34" s="314" t="n">
        <f aca="false">IF($B34&lt;&gt;"",'Chronos (M1..M20)'!$H637,"")</f>
        <v>1</v>
      </c>
      <c r="AT34" s="315" t="n">
        <f aca="false">IF('Chronos (M1..M20)'!$I637&lt;&gt;"",'Chronos (M1..M20)'!$I637," ")</f>
        <v>48.98</v>
      </c>
      <c r="AU34" s="316" t="n">
        <f aca="false">IF('Chronos (M1..M20)'!$J637&lt;&gt;"",'Chronos (M1..M20)'!$J637,0)</f>
        <v>0</v>
      </c>
      <c r="AV34" s="317" t="n">
        <f aca="false">IF($B34&lt;&gt;"",IF(AT34&lt;&gt;" ",(INDEX(AS$9:AT$12,MATCH(AS34,AS$9:AS$12),2)/AT34)*1000,0),"")</f>
        <v>826.66394446713</v>
      </c>
      <c r="AW34" s="318" t="n">
        <f aca="false">IF(AT$9&lt;&gt;"",IF($B34&lt;&gt;"",AV34-AU34,""),"")</f>
        <v>826.66394446713</v>
      </c>
      <c r="AX34" s="314" t="n">
        <f aca="false">IF($B34&lt;&gt;"",'Chronos (M1..M20)'!$H738,"")</f>
        <v>1</v>
      </c>
      <c r="AY34" s="315" t="str">
        <f aca="false">IF('Chronos (M1..M20)'!$I738&lt;&gt;"",'Chronos (M1..M20)'!$I738," ")</f>
        <v> </v>
      </c>
      <c r="AZ34" s="316" t="n">
        <f aca="false">IF('Chronos (M1..M20)'!$J738&lt;&gt;"",'Chronos (M1..M20)'!$J738,0)</f>
        <v>0</v>
      </c>
      <c r="BA34" s="317" t="n">
        <f aca="false">IF($B34&lt;&gt;"",IF(AY34&lt;&gt;" ",(INDEX(AX$9:AY$12,MATCH(AX34,AX$9:AX$12),2)/AY34)*1000,0),"")</f>
        <v>0</v>
      </c>
      <c r="BB34" s="318" t="str">
        <f aca="false">IF(AY$9&lt;&gt;"",IF($B34&lt;&gt;"",BA34-AZ34,""),"")</f>
        <v/>
      </c>
      <c r="BC34" s="313" t="str">
        <f aca="false">IF($B34&lt;&gt;"",$B34,"")</f>
        <v>Frederic HOURS</v>
      </c>
      <c r="BD34" s="314" t="n">
        <f aca="false">IF($B34&lt;&gt;"",'Chronos (M1..M20)'!$H839,"")</f>
        <v>1</v>
      </c>
      <c r="BE34" s="315" t="str">
        <f aca="false">IF('Chronos (M1..M20)'!$I839&lt;&gt;"",'Chronos (M1..M20)'!$I839," ")</f>
        <v> </v>
      </c>
      <c r="BF34" s="316" t="n">
        <f aca="false">IF('Chronos (M1..M20)'!$J839&lt;&gt;"",'Chronos (M1..M20)'!$J839,0)</f>
        <v>0</v>
      </c>
      <c r="BG34" s="317" t="n">
        <f aca="false">IF($B34&lt;&gt;"",IF(BE34&lt;&gt;" ",(INDEX(BD$9:BE$12,MATCH(BD34,BD$9:BD$12),2)/BE34)*1000,0),"")</f>
        <v>0</v>
      </c>
      <c r="BH34" s="318" t="str">
        <f aca="false">IF(BE$9&lt;&gt;"",IF($B34&lt;&gt;"",BG34-BF34,""),"")</f>
        <v/>
      </c>
      <c r="BI34" s="314" t="n">
        <f aca="false">IF($B34&lt;&gt;"",'Chronos (M1..M20)'!$H940,"")</f>
        <v>1</v>
      </c>
      <c r="BJ34" s="315" t="str">
        <f aca="false">IF('Chronos (M1..M20)'!$I940&lt;&gt;"",'Chronos (M1..M20)'!$I940," ")</f>
        <v> </v>
      </c>
      <c r="BK34" s="316" t="n">
        <f aca="false">IF('Chronos (M1..M20)'!$J940&lt;&gt;"",'Chronos (M1..M20)'!$J940,0)</f>
        <v>0</v>
      </c>
      <c r="BL34" s="317" t="n">
        <f aca="false">IF($B34&lt;&gt;"",IF(BJ34&lt;&gt;" ",(INDEX(BI$9:BJ$12,MATCH(BI34,BI$9:BI$12),2)/BJ34)*1000,0),"")</f>
        <v>0</v>
      </c>
      <c r="BM34" s="318" t="str">
        <f aca="false">IF(BJ$9&lt;&gt;"",IF($B34&lt;&gt;"",BL34-BK34,""),"")</f>
        <v/>
      </c>
      <c r="BN34" s="313" t="str">
        <f aca="false">IF($B34&lt;&gt;"",$B34,"")</f>
        <v>Frederic HOURS</v>
      </c>
      <c r="BO34" s="314" t="n">
        <f aca="false">IF($B34&lt;&gt;"",'Chronos (M1..M20)'!$H1041,"")</f>
        <v>1</v>
      </c>
      <c r="BP34" s="315" t="str">
        <f aca="false">IF('Chronos (M1..M20)'!$I1041&lt;&gt;"",'Chronos (M1..M20)'!$I1041," ")</f>
        <v> </v>
      </c>
      <c r="BQ34" s="316" t="n">
        <f aca="false">IF('Chronos (M1..M20)'!$J1041&lt;&gt;"",'Chronos (M1..M20)'!$J1041,0)</f>
        <v>0</v>
      </c>
      <c r="BR34" s="317" t="n">
        <f aca="false">IF($B34&lt;&gt;"",IF(BP34&lt;&gt;" ",(INDEX(BO$9:BP$12,MATCH(BO34,BO$9:BO$12),2)/BP34)*1000,0),"")</f>
        <v>0</v>
      </c>
      <c r="BS34" s="318" t="str">
        <f aca="false">IF(BP$9&lt;&gt;"",IF($B34&lt;&gt;"",BR34-BQ34,""),"")</f>
        <v/>
      </c>
      <c r="BT34" s="314" t="n">
        <f aca="false">IF($B34&lt;&gt;"",'Chronos (M1..M20)'!$H1142,"")</f>
        <v>1</v>
      </c>
      <c r="BU34" s="315" t="str">
        <f aca="false">IF('Chronos (M1..M20)'!$I1142&lt;&gt;"",'Chronos (M1..M20)'!$I1142," ")</f>
        <v> </v>
      </c>
      <c r="BV34" s="316" t="n">
        <f aca="false">IF('Chronos (M1..M20)'!$J1142&lt;&gt;"",'Chronos (M1..M20)'!$J1142,0)</f>
        <v>0</v>
      </c>
      <c r="BW34" s="317" t="n">
        <f aca="false">IF($B34&lt;&gt;"",IF(BU34&lt;&gt;" ",(INDEX(BT$9:BU$12,MATCH(BT34,BT$9:BT$12),2)/BU34)*1000,0),"")</f>
        <v>0</v>
      </c>
      <c r="BX34" s="318" t="str">
        <f aca="false">IF(BU$9&lt;&gt;"",IF($B34&lt;&gt;"",BW34-BV34,""),"")</f>
        <v/>
      </c>
      <c r="BY34" s="313" t="str">
        <f aca="false">IF($B34&lt;&gt;"",$B34,"")</f>
        <v>Frederic HOURS</v>
      </c>
      <c r="BZ34" s="314" t="n">
        <f aca="false">IF($B34&lt;&gt;"",'Chronos (M1..M20)'!$H1243,"")</f>
        <v>1</v>
      </c>
      <c r="CA34" s="315" t="str">
        <f aca="false">IF('Chronos (M1..M20)'!$I1243&lt;&gt;"",'Chronos (M1..M20)'!$I1243," ")</f>
        <v> </v>
      </c>
      <c r="CB34" s="316" t="n">
        <f aca="false">IF('Chronos (M1..M20)'!$J1243&lt;&gt;"",'Chronos (M1..M20)'!$J1243,0)</f>
        <v>0</v>
      </c>
      <c r="CC34" s="317" t="n">
        <f aca="false">IF($B34&lt;&gt;"",IF(CA34&lt;&gt;" ",(INDEX(BZ$9:CA$12,MATCH(BZ34,BZ$9:BZ$12),2)/CA34)*1000,0),"")</f>
        <v>0</v>
      </c>
      <c r="CD34" s="318" t="str">
        <f aca="false">IF(CA$9&lt;&gt;"",IF($B34&lt;&gt;"",CC34-CB34,""),"")</f>
        <v/>
      </c>
      <c r="CE34" s="314" t="n">
        <f aca="false">IF($B34&lt;&gt;"",'Chronos (M1..M20)'!$H1344,"")</f>
        <v>1</v>
      </c>
      <c r="CF34" s="315" t="str">
        <f aca="false">IF('Chronos (M1..M20)'!$I1344&lt;&gt;"",'Chronos (M1..M20)'!$I1344," ")</f>
        <v> </v>
      </c>
      <c r="CG34" s="316" t="n">
        <f aca="false">IF('Chronos (M1..M20)'!$J1344&lt;&gt;"",'Chronos (M1..M20)'!$J1344,0)</f>
        <v>0</v>
      </c>
      <c r="CH34" s="317" t="n">
        <f aca="false">IF($B34&lt;&gt;"",IF(CF34&lt;&gt;" ",(INDEX(CE$9:CF$12,MATCH(CE34,CE$9:CE$12),2)/CF34)*1000,0),"")</f>
        <v>0</v>
      </c>
      <c r="CI34" s="318" t="str">
        <f aca="false">IF(CF$9&lt;&gt;"",IF($B34&lt;&gt;"",CH34-CG34,""),"")</f>
        <v/>
      </c>
      <c r="CJ34" s="313" t="str">
        <f aca="false">IF($B34&lt;&gt;"",$B34,"")</f>
        <v>Frederic HOURS</v>
      </c>
      <c r="CK34" s="314" t="n">
        <f aca="false">IF($B34&lt;&gt;"",'Chronos (M1..M20)'!$H1445,"")</f>
        <v>1</v>
      </c>
      <c r="CL34" s="315" t="str">
        <f aca="false">IF('Chronos (M1..M20)'!$I1445&lt;&gt;"",'Chronos (M1..M20)'!$I1445," ")</f>
        <v> </v>
      </c>
      <c r="CM34" s="316" t="n">
        <f aca="false">IF('Chronos (M1..M20)'!$J1445&lt;&gt;"",'Chronos (M1..M20)'!$J1445,0)</f>
        <v>0</v>
      </c>
      <c r="CN34" s="317" t="n">
        <f aca="false">IF($B34&lt;&gt;"",IF(CL34&lt;&gt;" ",(INDEX(CK$9:CL$12,MATCH(CK34,CK$9:CK$12),2)/CL34)*1000,0),"")</f>
        <v>0</v>
      </c>
      <c r="CO34" s="318" t="str">
        <f aca="false">IF(CL$9&lt;&gt;"",IF($B34&lt;&gt;"",CN34-CM34,""),"")</f>
        <v/>
      </c>
      <c r="CP34" s="314" t="n">
        <f aca="false">IF($B34&lt;&gt;"",'Chronos (M1..M20)'!$H1546,"")</f>
        <v>1</v>
      </c>
      <c r="CQ34" s="315" t="str">
        <f aca="false">IF('Chronos (M1..M20)'!$I1546&lt;&gt;"",'Chronos (M1..M20)'!$I1546," ")</f>
        <v> </v>
      </c>
      <c r="CR34" s="316" t="n">
        <f aca="false">IF('Chronos (M1..M20)'!$J1546&lt;&gt;"",'Chronos (M1..M20)'!$J1546,0)</f>
        <v>0</v>
      </c>
      <c r="CS34" s="317" t="n">
        <f aca="false">IF($B34&lt;&gt;"",IF(CQ34&lt;&gt;" ",(INDEX(CP$9:CQ$12,MATCH(CP34,CP$9:CP$12),2)/CQ34)*1000,0),"")</f>
        <v>0</v>
      </c>
      <c r="CT34" s="318" t="str">
        <f aca="false">IF(CQ$9&lt;&gt;"",IF($B34&lt;&gt;"",CS34-CR34,""),"")</f>
        <v/>
      </c>
      <c r="CU34" s="313" t="str">
        <f aca="false">IF($B34&lt;&gt;"",$B34,"")</f>
        <v>Frederic HOURS</v>
      </c>
      <c r="CV34" s="314" t="n">
        <f aca="false">IF($B34&lt;&gt;"",'Chronos (M1..M20)'!$H1647,"")</f>
        <v>1</v>
      </c>
      <c r="CW34" s="315" t="str">
        <f aca="false">IF('Chronos (M1..M20)'!$I1647&lt;&gt;"",'Chronos (M1..M20)'!$I1647," ")</f>
        <v> </v>
      </c>
      <c r="CX34" s="316" t="n">
        <f aca="false">IF('Chronos (M1..M20)'!$J1647&lt;&gt;"",'Chronos (M1..M20)'!$J1647,0)</f>
        <v>0</v>
      </c>
      <c r="CY34" s="317" t="n">
        <f aca="false">IF($B34&lt;&gt;"",IF(CW34&lt;&gt;" ",(INDEX(CV$9:CW$12,MATCH(CV34,CV$9:CV$12),2)/CW34)*1000,0),"")</f>
        <v>0</v>
      </c>
      <c r="CZ34" s="318" t="str">
        <f aca="false">IF(CW$9&lt;&gt;"",IF($B34&lt;&gt;"",CY34-CX34,""),"")</f>
        <v/>
      </c>
      <c r="DA34" s="314" t="n">
        <f aca="false">IF($B34&lt;&gt;"",'Chronos (M1..M20)'!$H1748,"")</f>
        <v>1</v>
      </c>
      <c r="DB34" s="315" t="str">
        <f aca="false">IF('Chronos (M1..M20)'!$I1748&lt;&gt;"",'Chronos (M1..M20)'!$I1748," ")</f>
        <v> </v>
      </c>
      <c r="DC34" s="316" t="n">
        <f aca="false">IF('Chronos (M1..M20)'!$J1748&lt;&gt;"",'Chronos (M1..M20)'!$J1748,0)</f>
        <v>0</v>
      </c>
      <c r="DD34" s="317" t="n">
        <f aca="false">IF($B34&lt;&gt;"",IF(DB34&lt;&gt;" ",(INDEX(DA$9:DB$12,MATCH(DA34,DA$9:DA$12),2)/DB34)*1000,0),"")</f>
        <v>0</v>
      </c>
      <c r="DE34" s="318" t="str">
        <f aca="false">IF(DB$9&lt;&gt;"",IF($B34&lt;&gt;"",DD34-DC34,""),"")</f>
        <v/>
      </c>
      <c r="DF34" s="313" t="str">
        <f aca="false">IF($B34&lt;&gt;"",$B34,"")</f>
        <v>Frederic HOURS</v>
      </c>
      <c r="DG34" s="314" t="n">
        <f aca="false">IF($B34&lt;&gt;"",'Chronos (M1..M20)'!$H1849,"")</f>
        <v>1</v>
      </c>
      <c r="DH34" s="315" t="str">
        <f aca="false">IF('Chronos (M1..M20)'!$I1849&lt;&gt;"",'Chronos (M1..M20)'!$I1849," ")</f>
        <v> </v>
      </c>
      <c r="DI34" s="316" t="n">
        <f aca="false">IF('Chronos (M1..M20)'!$J1849&lt;&gt;"",'Chronos (M1..M20)'!$J1849,0)</f>
        <v>0</v>
      </c>
      <c r="DJ34" s="317" t="n">
        <f aca="false">IF($B34&lt;&gt;"",IF(DH34&lt;&gt;" ",(INDEX(DG$9:DH$12,MATCH(DG34,DG$9:DG$12),2)/DH34)*1000,0),"")</f>
        <v>0</v>
      </c>
      <c r="DK34" s="318" t="str">
        <f aca="false">IF(DH$9&lt;&gt;"",IF($B34&lt;&gt;"",DJ34-DI34,""),"")</f>
        <v/>
      </c>
      <c r="DL34" s="314" t="n">
        <f aca="false">IF($B34&lt;&gt;"",'Chronos (M1..M20)'!$H1950,"")</f>
        <v>1</v>
      </c>
      <c r="DM34" s="315" t="str">
        <f aca="false">IF('Chronos (M1..M20)'!$I1950&lt;&gt;"",'Chronos (M1..M20)'!$I1950," ")</f>
        <v> </v>
      </c>
      <c r="DN34" s="316" t="n">
        <f aca="false">IF('Chronos (M1..M20)'!$J1950&lt;&gt;"",'Chronos (M1..M20)'!$J1950,0)</f>
        <v>0</v>
      </c>
      <c r="DO34" s="317" t="n">
        <f aca="false">IF($B34&lt;&gt;"",IF(DM34&lt;&gt;" ",(INDEX(DL$9:DM$12,MATCH(DL34,DL$9:DL$12),2)/DM34)*1000,0),"")</f>
        <v>0</v>
      </c>
      <c r="DP34" s="318" t="str">
        <f aca="false">IF(DM$9&lt;&gt;"",IF($B34&lt;&gt;"",DO34-DN34,""),"")</f>
        <v/>
      </c>
      <c r="DQ34" s="0"/>
      <c r="DR34" s="319" t="n">
        <f aca="false">SUM(O34,T34,Z34)</f>
        <v>2581.74815927324</v>
      </c>
      <c r="DS34" s="319" t="n">
        <f aca="false">SUM(DR34,AE34,AK34,AP34,AV34,BA34,BG34,BL34,BR34,BW34,CC34,CH34,CN34,CS34,CY34,DD34,DJ34,DO34)</f>
        <v>5665.54400775663</v>
      </c>
      <c r="DT34" s="319" t="n">
        <f aca="false">SUM(N34,S34,Y34,AD34,AJ34,AO34,AU34,AZ34,BF34,BK34,BQ34,BV34,CB34,CG34,CM34,CR34,CX34,DC34,DI34,DN34)</f>
        <v>0</v>
      </c>
      <c r="DU34" s="319" t="n">
        <f aca="false">SMALL($DZ34:$ES34,1)</f>
        <v>616.209563994374</v>
      </c>
      <c r="DV34" s="319" t="n">
        <f aca="false">SMALL($DZ34:$ES34,2)</f>
        <v>722.465476591445</v>
      </c>
      <c r="DW34" s="319" t="n">
        <f aca="false">SMALL($DZ34:$ES34,3)</f>
        <v>799.608780699848</v>
      </c>
      <c r="DX34" s="319" t="n">
        <f aca="false">SMALL($DZ34:$ES34,3)</f>
        <v>799.608780699848</v>
      </c>
      <c r="DY34" s="0"/>
      <c r="DZ34" s="321" t="n">
        <f aca="false">IF($EC$1&lt;&gt;"",O34," ")</f>
        <v>973.821989528796</v>
      </c>
      <c r="EA34" s="321" t="n">
        <f aca="false">IF($EC$2&lt;&gt;"",T34," ")</f>
        <v>885.460693153001</v>
      </c>
      <c r="EB34" s="321" t="n">
        <f aca="false">IF($EC$3&lt;&gt;"",Z34," ")</f>
        <v>722.465476591445</v>
      </c>
      <c r="EC34" s="321" t="n">
        <f aca="false">IF($EC$4&lt;&gt;"",AE34," ")</f>
        <v>799.608780699848</v>
      </c>
      <c r="ED34" s="321" t="n">
        <f aca="false">IF($EC$5&lt;&gt;"",AK34," ")</f>
        <v>616.209563994374</v>
      </c>
      <c r="EE34" s="321" t="n">
        <f aca="false">IF($EC$6&lt;&gt;"",AP34," ")</f>
        <v>841.313559322034</v>
      </c>
      <c r="EF34" s="321" t="n">
        <f aca="false">IF($EC$7&lt;&gt;"",AV34," ")</f>
        <v>826.66394446713</v>
      </c>
      <c r="EG34" s="321" t="str">
        <f aca="false">IF($EC$8&lt;&gt;"",BA34," ")</f>
        <v> </v>
      </c>
      <c r="EH34" s="321" t="str">
        <f aca="false">IF($EC$9&lt;&gt;"",BG34," ")</f>
        <v> </v>
      </c>
      <c r="EI34" s="321" t="str">
        <f aca="false">IF($EC$10&lt;&gt;"",BL34," ")</f>
        <v> </v>
      </c>
      <c r="EJ34" s="321" t="str">
        <f aca="false">IF($EE$1&lt;&gt;"",BR34," ")</f>
        <v> </v>
      </c>
      <c r="EK34" s="321" t="str">
        <f aca="false">IF($EE$2&lt;&gt;"",BW34," ")</f>
        <v> </v>
      </c>
      <c r="EL34" s="321" t="str">
        <f aca="false">IF($EE$3&lt;&gt;"",CC34," ")</f>
        <v> </v>
      </c>
      <c r="EM34" s="321" t="str">
        <f aca="false">IF($EE$4&lt;&gt;"",CH34," ")</f>
        <v> </v>
      </c>
      <c r="EN34" s="321" t="str">
        <f aca="false">IF($EE$5&lt;&gt;"",CN34," ")</f>
        <v> </v>
      </c>
      <c r="EO34" s="321" t="str">
        <f aca="false">IF($EE$6&lt;&gt;"",CS34," ")</f>
        <v> </v>
      </c>
      <c r="EP34" s="321" t="str">
        <f aca="false">IF($EE$7&lt;&gt;"",CY34," ")</f>
        <v> </v>
      </c>
      <c r="EQ34" s="321" t="str">
        <f aca="false">IF($EE$8&lt;&gt;"",DD34," ")</f>
        <v> </v>
      </c>
      <c r="ER34" s="321" t="str">
        <f aca="false">IF($EE$9&lt;&gt;"",DJ34," ")</f>
        <v> </v>
      </c>
      <c r="ES34" s="321" t="str">
        <f aca="false">IF($EE$10&lt;&gt;"",DO34," ")</f>
        <v> </v>
      </c>
      <c r="ET34" s="322" t="n">
        <f aca="false">SMALL(DZ34:EC34,1)</f>
        <v>722.465476591445</v>
      </c>
      <c r="EU34" s="323" t="n">
        <f aca="false">SMALL(DZ34:ED34,1)</f>
        <v>616.209563994374</v>
      </c>
      <c r="EV34" s="323" t="n">
        <f aca="false">SMALL(DZ34:EE34,1)</f>
        <v>616.209563994374</v>
      </c>
      <c r="EW34" s="323" t="n">
        <f aca="false">SMALL(DZ34:EF34,1)</f>
        <v>616.209563994374</v>
      </c>
      <c r="EX34" s="323" t="n">
        <f aca="false">SMALL(DZ34:EG34,1)</f>
        <v>616.209563994374</v>
      </c>
      <c r="EY34" s="323" t="n">
        <f aca="false">SMALL(DZ34:EH34,1)</f>
        <v>616.209563994374</v>
      </c>
      <c r="EZ34" s="323" t="n">
        <f aca="false">SMALL(DZ34:EI34,1)</f>
        <v>616.209563994374</v>
      </c>
      <c r="FA34" s="323" t="n">
        <f aca="false">SMALL(DZ34:EJ34,1)</f>
        <v>616.209563994374</v>
      </c>
      <c r="FB34" s="323" t="n">
        <f aca="false">SMALL(DZ34:EK34,1)</f>
        <v>616.209563994374</v>
      </c>
      <c r="FC34" s="323" t="n">
        <f aca="false">SMALL(DZ34:EL34,1)</f>
        <v>616.209563994374</v>
      </c>
      <c r="FD34" s="323" t="n">
        <f aca="false">SMALL(DZ34:EM34,1)</f>
        <v>616.209563994374</v>
      </c>
      <c r="FE34" s="323" t="n">
        <f aca="false">SMALL(DZ34:EN34,1)</f>
        <v>616.209563994374</v>
      </c>
      <c r="FF34" s="323" t="n">
        <f aca="false">SMALL(DZ34:EO34,1)</f>
        <v>616.209563994374</v>
      </c>
      <c r="FG34" s="323" t="n">
        <f aca="false">SMALL(DZ34:EP34,1)</f>
        <v>616.209563994374</v>
      </c>
      <c r="FH34" s="323" t="n">
        <f aca="false">SMALL(DZ34:EQ34,1)</f>
        <v>616.209563994374</v>
      </c>
      <c r="FI34" s="323" t="n">
        <f aca="false">SMALL(DZ34:ER34,1)</f>
        <v>616.209563994374</v>
      </c>
      <c r="FJ34" s="324" t="n">
        <f aca="false">SMALL(DZ34:ES34,1)</f>
        <v>616.209563994374</v>
      </c>
      <c r="FK34" s="322" t="n">
        <f aca="false">SMALL(DZ34:EN34,2)</f>
        <v>722.465476591445</v>
      </c>
      <c r="FL34" s="323" t="n">
        <f aca="false">SMALL(DZ34:EO34,2)</f>
        <v>722.465476591445</v>
      </c>
      <c r="FM34" s="323" t="n">
        <f aca="false">SMALL(DZ34:EP34,2)</f>
        <v>722.465476591445</v>
      </c>
      <c r="FN34" s="323" t="n">
        <f aca="false">SMALL(DZ34:EQ34,2)</f>
        <v>722.465476591445</v>
      </c>
      <c r="FO34" s="323" t="n">
        <f aca="false">SMALL(DZ34:ER34,2)</f>
        <v>722.465476591445</v>
      </c>
      <c r="FP34" s="324" t="n">
        <f aca="false">SMALL(DZ34:ES34,2)</f>
        <v>722.465476591445</v>
      </c>
      <c r="FQ34" s="0"/>
      <c r="FR34" s="328" t="n">
        <f aca="false">IF($B34&lt;&gt;"",IF($EB$1&gt;=FR$13,$P34,""),"")</f>
        <v>973.821989528796</v>
      </c>
      <c r="FS34" s="329" t="n">
        <f aca="false">IF($B34&lt;&gt;"",IF($EB$1&gt;=FS$13,$P34+$U34,""),"")</f>
        <v>1859.2826826818</v>
      </c>
      <c r="FT34" s="329" t="n">
        <f aca="false">IF($B34&lt;&gt;"",IF($EB$1&gt;=FT$13,$P34+$U34+$AA34,""),"")</f>
        <v>2581.74815927324</v>
      </c>
      <c r="FU34" s="329" t="n">
        <f aca="false">IF($B34&lt;&gt;"",IF($EB$1&gt;=FU$13,$P34+$U34+$AA34+$AF34-ET34,""),"")</f>
        <v>2658.89146338164</v>
      </c>
      <c r="FV34" s="329" t="n">
        <f aca="false">IF($B34&lt;&gt;"",IF($EB$1&gt;=FV$13,$P34+$U34+$AA34+$AF34+$AL34-EU34,""),"")</f>
        <v>3381.35693997309</v>
      </c>
      <c r="FW34" s="329" t="n">
        <f aca="false">IF($B34&lt;&gt;"",IF($EB$1&gt;=FW$13,$P34+$U34+$AA34+$AF34+$AL34+$AQ34-EV34,""),"")</f>
        <v>4222.67049929512</v>
      </c>
      <c r="FX34" s="329" t="n">
        <f aca="false">IF($B34&lt;&gt;"",IF($EB$1&gt;=FX$13,$P34+$U34+$AA34+$AF34+$AL34+$AQ34+$AW34-EW34,""),"")</f>
        <v>5049.33444376225</v>
      </c>
      <c r="FY34" s="329" t="str">
        <f aca="false">IF($B34&lt;&gt;"",IF($EB$1&gt;=FY$13,$P34+$U34+$AA34+$AF34+$AL34+$AQ34+$AW34+$BB34-EX34,""),"")</f>
        <v/>
      </c>
      <c r="FZ34" s="329" t="str">
        <f aca="false">IF($B34&lt;&gt;"",IF($EB$1&gt;=FZ$13,$P34+$U34+$AA34+$AF34+$AL34+$AQ34+$AW34+$BB34+$BH34-EY34,""),"")</f>
        <v/>
      </c>
      <c r="GA34" s="329" t="str">
        <f aca="false">IF($B34&lt;&gt;"",IF($EB$1&gt;=GA$13,$P34+$U34+$AA34+$AF34+$AL34+$AQ34+$AW34+$BB34+$BH34+$BM34-EZ34,""),"")</f>
        <v/>
      </c>
      <c r="GB34" s="329" t="str">
        <f aca="false">IF($B34&lt;&gt;"",IF($EB$1&gt;=GB$13,$P34+$U34+$AA34+$AF34+$AL34+$AQ34+$AW34+$BB34+$BH34+$BM34+$BS34-FA34,""),"")</f>
        <v/>
      </c>
      <c r="GC34" s="329" t="str">
        <f aca="false">IF($B34&lt;&gt;"",IF($EB$1&gt;=GC$13,$P34+$U34+$AA34+$AF34+$AL34+$AQ34+$AW34+$BB34+$BH34+$BM34+$BS34+$BX34-FB34,""),"")</f>
        <v/>
      </c>
      <c r="GD34" s="329" t="str">
        <f aca="false">IF($B34&lt;&gt;"",IF($EB$1&gt;=GD$13,$P34+$U34+$AA34+$AF34+$AL34+$AQ34+$AW34+$BB34+$BH34+$BM34+$BS34+$BX34+$CD34-FC34,""),"")</f>
        <v/>
      </c>
      <c r="GE34" s="329" t="str">
        <f aca="false">IF($B34&lt;&gt;"",IF($EB$1&gt;=GE$13,$P34+$U34+$AA34+$AF34+$AL34+$AQ34+$AW34+$BB34+$BH34+$BM34+$BS34+$BX34+$CD34+$CI34-FD34,""),"")</f>
        <v/>
      </c>
      <c r="GF34" s="329" t="str">
        <f aca="false">IF($B34&lt;&gt;"",IF($EB$1&gt;=GF$13,$P34+$U34+$AA34+$AF34+$AL34+$AQ34+$AW34+$BB34+$BH34+$BM34+$BS34+$BX34+$CD34+$CI34+$CO34-FE34-FK34,""),"")</f>
        <v/>
      </c>
      <c r="GG34" s="329" t="str">
        <f aca="false">IF($B34&lt;&gt;"",IF($EB$1&gt;=GG$13,$P34+$U34+$AA34+$AF34+$AL34+$AQ34+$AW34+$BB34+$BH34+$BM34+$BS34+$BX34+$CD34+$CI34+$CO34+$CT34-FF34-FL34,""),"")</f>
        <v/>
      </c>
      <c r="GH34" s="329" t="str">
        <f aca="false">IF($B34&lt;&gt;"",IF($EB$1&gt;=GH$13,$P34+$U34+$AA34+$AF34+$AL34+$AQ34+$AW34+$BB34+$BH34+$BM34+$BS34+$BX34+$CD34+$CI34+$CO34+$CT34+$CZ34-FG34-FM34,""),"")</f>
        <v/>
      </c>
      <c r="GI34" s="329" t="str">
        <f aca="false">IF($B34&lt;&gt;"",IF($EB$1&gt;=GI$13,$P34+$U34+$AA34+$AF34+$AL34+$AQ34+$AW34+$BB34+$BH34+$BM34+$BS34+$BX34+$CD34+$CI34+$CO34+$CT34+$CZ34+$DE34-FH34-FN34,""),"")</f>
        <v/>
      </c>
      <c r="GJ34" s="329" t="str">
        <f aca="false">IF($B34&lt;&gt;"",IF($EB$1&gt;=GJ$13,$P34+$U34+$AA34+$AF34+$AL34+$AQ34+$AW34+$BB34+$BH34+$BM34+$BS34+$BX34+$CD34+$CI34+$CO34+$CT34+$CZ34+$DE34+$DK34-FI34-FO34,""),"")</f>
        <v/>
      </c>
      <c r="GK34" s="330" t="str">
        <f aca="false">IF($B34&lt;&gt;"",IF($EB$1&gt;=GK$13,$P34+$U34+$AA34+$AF34+$AL34+$AQ34+$AW34+$BB34+$BH34+$BM34+$BS34+$BX34+$CD34+$CI34+$CO34+$CT34+$CZ34+$DE34+$DK34+$DP34-FJ34-FP34,""),"")</f>
        <v/>
      </c>
      <c r="GL34" s="0"/>
      <c r="GM34" s="328" t="n">
        <f aca="false">IF($B34&lt;&gt;"",IF($EB$1&gt;=GM$13,RANK(FR34,FR$14:FR$113,0),""),"")</f>
        <v>2</v>
      </c>
      <c r="GN34" s="329" t="n">
        <f aca="false">IF($B34&lt;&gt;"",IF($EB$1&gt;=GN$13,RANK(FS34,FS$14:FS$113,0),""),"")</f>
        <v>2</v>
      </c>
      <c r="GO34" s="329" t="n">
        <f aca="false">IF($B34&lt;&gt;"",IF($EB$1&gt;=GO$13,RANK(FT34,FT$14:FT$113,0),""),"")</f>
        <v>7</v>
      </c>
      <c r="GP34" s="329" t="n">
        <f aca="false">IF($B34&lt;&gt;"",IF($EB$1&gt;=GP$13,RANK(FU34,FU$14:FU$113,0),""),"")</f>
        <v>4</v>
      </c>
      <c r="GQ34" s="329" t="n">
        <f aca="false">IF($B34&lt;&gt;"",IF($EB$1&gt;=GQ$13,RANK(FV34,FV$14:FV$113,0),""),"")</f>
        <v>7</v>
      </c>
      <c r="GR34" s="329" t="n">
        <f aca="false">IF($B34&lt;&gt;"",IF($EB$1&gt;=GR$13,RANK(FW34,FW$14:FW$113,0),""),"")</f>
        <v>8</v>
      </c>
      <c r="GS34" s="329" t="n">
        <f aca="false">IF($B34&lt;&gt;"",IF($EB$1&gt;=GS$13,RANK(FX34,FX$14:FX$113,0),""),"")</f>
        <v>9</v>
      </c>
      <c r="GT34" s="329" t="str">
        <f aca="false">IF($B34&lt;&gt;"",IF($EB$1&gt;=GT$13,RANK(FY34,FY$14:FY$113,0),""),"")</f>
        <v/>
      </c>
      <c r="GU34" s="329" t="str">
        <f aca="false">IF($B34&lt;&gt;"",IF($EB$1&gt;=GU$13,RANK(FZ34,FZ$14:FZ$113,0),""),"")</f>
        <v/>
      </c>
      <c r="GV34" s="329" t="str">
        <f aca="false">IF($B34&lt;&gt;"",IF($EB$1&gt;=GV$13,RANK(GA34,GA$14:GA$113,0),""),"")</f>
        <v/>
      </c>
      <c r="GW34" s="329" t="str">
        <f aca="false">IF($B34&lt;&gt;"",IF($EB$1&gt;=GW$13,RANK(GB34,GB$14:GB$113,0),""),"")</f>
        <v/>
      </c>
      <c r="GX34" s="329" t="str">
        <f aca="false">IF($B34&lt;&gt;"",IF($EB$1&gt;=GX$13,RANK(GC34,GC$14:GC$113,0),""),"")</f>
        <v/>
      </c>
      <c r="GY34" s="329" t="str">
        <f aca="false">IF($B34&lt;&gt;"",IF($EB$1&gt;=GY$13,RANK(GD34,GD$14:GD$113,0),""),"")</f>
        <v/>
      </c>
      <c r="GZ34" s="329" t="str">
        <f aca="false">IF($B34&lt;&gt;"",IF($EB$1&gt;=GZ$13,RANK(GE34,GE$14:GE$113,0),""),"")</f>
        <v/>
      </c>
      <c r="HA34" s="329" t="str">
        <f aca="false">IF($B34&lt;&gt;"",IF($EB$1&gt;=HA$13,RANK(GF34,GF$14:GF$113,0),""),"")</f>
        <v/>
      </c>
      <c r="HB34" s="329" t="str">
        <f aca="false">IF($B34&lt;&gt;"",IF($EB$1&gt;=HB$13,RANK(GG34,GG$14:GG$113,0),""),"")</f>
        <v/>
      </c>
      <c r="HC34" s="329" t="str">
        <f aca="false">IF($B34&lt;&gt;"",IF($EB$1&gt;=HC$13,RANK(GH34,GH$14:GH$113,0),""),"")</f>
        <v/>
      </c>
      <c r="HD34" s="329" t="str">
        <f aca="false">IF($B34&lt;&gt;"",IF($EB$1&gt;=HD$13,RANK(GI34,GI$14:GI$113,0),""),"")</f>
        <v/>
      </c>
      <c r="HE34" s="329" t="str">
        <f aca="false">IF($B34&lt;&gt;"",IF($EB$1&gt;=HE$13,RANK(GJ34,GJ$14:GJ$113,0),""),"")</f>
        <v/>
      </c>
      <c r="HF34" s="330" t="str">
        <f aca="false">IF($B34&lt;&gt;"",IF($EB$1&gt;=HF$13,RANK(GK34,GK$14:GK$113,0),""),"")</f>
        <v/>
      </c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3" hidden="false" customHeight="false" outlineLevel="0" collapsed="false">
      <c r="A35" s="308" t="n">
        <f aca="false">IF(B35&lt;&gt;"",RANK(I35,I$14:I$113,0),"")</f>
        <v>4</v>
      </c>
      <c r="B35" s="309" t="str">
        <f aca="false">IF('Chronos (M1..M20)'!B32&lt;&gt;"",'Chronos (M1..M20)'!B32,"")</f>
        <v>Sébastien LANES</v>
      </c>
      <c r="C35" s="310" t="n">
        <f aca="false">IF(B35&lt;&gt;"",'Chronos (M1..M20)'!C32,"")</f>
        <v>22</v>
      </c>
      <c r="D35" s="215" t="e">
        <f aca="false">IF(B35&lt;&gt;"",pilotes!#REF!,"")</f>
        <v>#VALUE!</v>
      </c>
      <c r="E35" s="310"/>
      <c r="F35" s="310" t="e">
        <f aca="false">IF(B35&lt;&gt;"",pilotes!#REF!,"")</f>
        <v>#VALUE!</v>
      </c>
      <c r="G35" s="310" t="e">
        <f aca="false">IF(C35&lt;&gt;"",pilotes!#REF!,"")</f>
        <v>#VALUE!</v>
      </c>
      <c r="H35" s="310" t="e">
        <f aca="false">IF(D35&lt;&gt;"",'Chronos (M1..M20)'!D32,"")</f>
        <v>#VALUE!</v>
      </c>
      <c r="I35" s="311" t="n">
        <f aca="false">IF(B35&lt;&gt;"",IF($EB$1&lt;4,DR35-DT35,IF($EB$1&lt;15,DS35-DU35-DT35,DS35-DU35-DV35-DT35)),0)</f>
        <v>5196.39364013298</v>
      </c>
      <c r="J35" s="312" t="n">
        <f aca="false">IF(B35&lt;&gt;"",IF(I35,(I35/MAXA(I$14:I$113))*1000,0),"")</f>
        <v>939.181211412931</v>
      </c>
      <c r="K35" s="313" t="str">
        <f aca="false">IF($B35&lt;&gt;"",$B35,"")</f>
        <v>Sébastien LANES</v>
      </c>
      <c r="L35" s="314" t="n">
        <f aca="false">IF($B35&lt;&gt;"",'Chronos (M1..M20)'!$H32,"")</f>
        <v>1</v>
      </c>
      <c r="M35" s="315" t="n">
        <f aca="false">IF('Chronos (M1..M20)'!$I32&lt;&gt;"",'Chronos (M1..M20)'!$I32," ")</f>
        <v>48.82</v>
      </c>
      <c r="N35" s="316" t="n">
        <f aca="false">IF('Chronos (M1..M20)'!$J32&lt;&gt;"",'Chronos (M1..M20)'!$J32,0)</f>
        <v>0</v>
      </c>
      <c r="O35" s="317" t="n">
        <f aca="false">IF($B35&lt;&gt;"",IF(M35&lt;&gt;" ",(INDEX(L$9:M$12,MATCH(L35,L$9:L$12),2)/M35)*1000,0),"")</f>
        <v>876.280213027448</v>
      </c>
      <c r="P35" s="318" t="n">
        <f aca="false">IF(M$9&lt;&gt;"",IF($B35&lt;&gt;"",O35-N35,""),"")</f>
        <v>876.280213027448</v>
      </c>
      <c r="Q35" s="314" t="n">
        <f aca="false">IF($B35&lt;&gt;"",'Chronos (M1..M20)'!$H133,"")</f>
        <v>1</v>
      </c>
      <c r="R35" s="315" t="n">
        <f aca="false">IF('Chronos (M1..M20)'!$I133&lt;&gt;"",'Chronos (M1..M20)'!$I133," ")</f>
        <v>48.62</v>
      </c>
      <c r="S35" s="316" t="n">
        <f aca="false">IF('Chronos (M1..M20)'!$J133&lt;&gt;"",'Chronos (M1..M20)'!$J133,0)</f>
        <v>0</v>
      </c>
      <c r="T35" s="317" t="n">
        <f aca="false">IF($B35&lt;&gt;"",IF(R35&lt;&gt;" ",(INDEX(Q$9:R$12,MATCH(Q35,Q$9:Q$12),2)/R35)*1000,0),"")</f>
        <v>861.78527354998</v>
      </c>
      <c r="U35" s="318" t="n">
        <f aca="false">IF(R$9&lt;&gt;"",IF($B35&lt;&gt;"",T35-S35,""),"")</f>
        <v>861.78527354998</v>
      </c>
      <c r="V35" s="313" t="str">
        <f aca="false">IF($B35&lt;&gt;"",$B35,"")</f>
        <v>Sébastien LANES</v>
      </c>
      <c r="W35" s="314" t="n">
        <f aca="false">IF($B35&lt;&gt;"",'Chronos (M1..M20)'!$H234,"")</f>
        <v>1</v>
      </c>
      <c r="X35" s="315" t="n">
        <f aca="false">IF('Chronos (M1..M20)'!$I234&lt;&gt;"",'Chronos (M1..M20)'!$I234," ")</f>
        <v>53.39</v>
      </c>
      <c r="Y35" s="316" t="n">
        <f aca="false">IF('Chronos (M1..M20)'!$J234&lt;&gt;"",'Chronos (M1..M20)'!$J234,0)</f>
        <v>0</v>
      </c>
      <c r="Z35" s="317" t="n">
        <f aca="false">IF($B35&lt;&gt;"",IF(X35&lt;&gt;" ",(INDEX(W$9:X$12,MATCH(W35,W$9:W$12),2)/X35)*1000,0),"")</f>
        <v>803.521258662671</v>
      </c>
      <c r="AA35" s="318" t="n">
        <f aca="false">IF(X$9&lt;&gt;"",IF($B35&lt;&gt;"",Z35-Y35,""),"")</f>
        <v>803.521258662671</v>
      </c>
      <c r="AB35" s="314" t="n">
        <f aca="false">IF($B35&lt;&gt;"",'Chronos (M1..M20)'!$H335,"")</f>
        <v>1</v>
      </c>
      <c r="AC35" s="315" t="n">
        <f aca="false">IF('Chronos (M1..M20)'!$I335&lt;&gt;"",'Chronos (M1..M20)'!$I335," ")</f>
        <v>43.75</v>
      </c>
      <c r="AD35" s="316" t="n">
        <f aca="false">IF('Chronos (M1..M20)'!$J335&lt;&gt;"",'Chronos (M1..M20)'!$J335,0)</f>
        <v>0</v>
      </c>
      <c r="AE35" s="317" t="n">
        <f aca="false">IF($B35&lt;&gt;"",IF(AC35&lt;&gt;" ",(INDEX(AB$9:AC$12,MATCH(AB35,AB$9:AB$12),2)/AC35)*1000,0),"")</f>
        <v>840.914285714286</v>
      </c>
      <c r="AF35" s="318" t="n">
        <f aca="false">IF(AC$9&lt;&gt;"",IF($B35&lt;&gt;"",AE35-AD35,""),"")</f>
        <v>840.914285714286</v>
      </c>
      <c r="AG35" s="313" t="str">
        <f aca="false">IF($B35&lt;&gt;"",$B35,"")</f>
        <v>Sébastien LANES</v>
      </c>
      <c r="AH35" s="314" t="n">
        <f aca="false">IF($B35&lt;&gt;"",'Chronos (M1..M20)'!$H436,"")</f>
        <v>1</v>
      </c>
      <c r="AI35" s="315" t="n">
        <f aca="false">IF('Chronos (M1..M20)'!$I436&lt;&gt;"",'Chronos (M1..M20)'!$I436," ")</f>
        <v>45.03</v>
      </c>
      <c r="AJ35" s="316" t="n">
        <f aca="false">IF('Chronos (M1..M20)'!$J436&lt;&gt;"",'Chronos (M1..M20)'!$J436,0)</f>
        <v>0</v>
      </c>
      <c r="AK35" s="317" t="n">
        <f aca="false">IF($B35&lt;&gt;"",IF(AI35&lt;&gt;" ",(INDEX(AH$9:AI$12,MATCH(AH35,AH$9:AH$12),2)/AI35)*1000,0),"")</f>
        <v>778.369975571841</v>
      </c>
      <c r="AL35" s="318" t="n">
        <f aca="false">IF(AI$9&lt;&gt;"",IF($B35&lt;&gt;"",AK35-AJ35,""),"")</f>
        <v>778.369975571841</v>
      </c>
      <c r="AM35" s="314" t="n">
        <f aca="false">IF($B35&lt;&gt;"",'Chronos (M1..M20)'!$H537,"")</f>
        <v>1</v>
      </c>
      <c r="AN35" s="315" t="n">
        <f aca="false">IF('Chronos (M1..M20)'!$I537&lt;&gt;"",'Chronos (M1..M20)'!$I537," ")</f>
        <v>46.28</v>
      </c>
      <c r="AO35" s="316" t="n">
        <f aca="false">IF('Chronos (M1..M20)'!$J537&lt;&gt;"",'Chronos (M1..M20)'!$J537,0)</f>
        <v>0</v>
      </c>
      <c r="AP35" s="317" t="n">
        <f aca="false">IF($B35&lt;&gt;"",IF(AN35&lt;&gt;" ",(INDEX(AM$9:AN$12,MATCH(AM35,AM$9:AM$12),2)/AN35)*1000,0),"")</f>
        <v>858.038029386344</v>
      </c>
      <c r="AQ35" s="318" t="n">
        <f aca="false">IF(AN$9&lt;&gt;"",IF($B35&lt;&gt;"",AP35-AO35,""),"")</f>
        <v>858.038029386344</v>
      </c>
      <c r="AR35" s="313" t="str">
        <f aca="false">IF($B35&lt;&gt;"",$B35,"")</f>
        <v>Sébastien LANES</v>
      </c>
      <c r="AS35" s="314" t="n">
        <f aca="false">IF($B35&lt;&gt;"",'Chronos (M1..M20)'!$H638,"")</f>
        <v>1</v>
      </c>
      <c r="AT35" s="315" t="n">
        <f aca="false">IF('Chronos (M1..M20)'!$I638&lt;&gt;"",'Chronos (M1..M20)'!$I638," ")</f>
        <v>42.36</v>
      </c>
      <c r="AU35" s="316" t="n">
        <f aca="false">IF('Chronos (M1..M20)'!$J638&lt;&gt;"",'Chronos (M1..M20)'!$J638,0)</f>
        <v>0</v>
      </c>
      <c r="AV35" s="317" t="n">
        <f aca="false">IF($B35&lt;&gt;"",IF(AT35&lt;&gt;" ",(INDEX(AS$9:AT$12,MATCH(AS35,AS$9:AS$12),2)/AT35)*1000,0),"")</f>
        <v>955.854579792257</v>
      </c>
      <c r="AW35" s="318" t="n">
        <f aca="false">IF(AT$9&lt;&gt;"",IF($B35&lt;&gt;"",AV35-AU35,""),"")</f>
        <v>955.854579792257</v>
      </c>
      <c r="AX35" s="314" t="n">
        <f aca="false">IF($B35&lt;&gt;"",'Chronos (M1..M20)'!$H739,"")</f>
        <v>1</v>
      </c>
      <c r="AY35" s="315" t="str">
        <f aca="false">IF('Chronos (M1..M20)'!$I739&lt;&gt;"",'Chronos (M1..M20)'!$I739," ")</f>
        <v> </v>
      </c>
      <c r="AZ35" s="316" t="n">
        <f aca="false">IF('Chronos (M1..M20)'!$J739&lt;&gt;"",'Chronos (M1..M20)'!$J739,0)</f>
        <v>0</v>
      </c>
      <c r="BA35" s="317" t="n">
        <f aca="false">IF($B35&lt;&gt;"",IF(AY35&lt;&gt;" ",(INDEX(AX$9:AY$12,MATCH(AX35,AX$9:AX$12),2)/AY35)*1000,0),"")</f>
        <v>0</v>
      </c>
      <c r="BB35" s="318" t="str">
        <f aca="false">IF(AY$9&lt;&gt;"",IF($B35&lt;&gt;"",BA35-AZ35,""),"")</f>
        <v/>
      </c>
      <c r="BC35" s="313" t="str">
        <f aca="false">IF($B35&lt;&gt;"",$B35,"")</f>
        <v>Sébastien LANES</v>
      </c>
      <c r="BD35" s="314" t="n">
        <f aca="false">IF($B35&lt;&gt;"",'Chronos (M1..M20)'!$H840,"")</f>
        <v>1</v>
      </c>
      <c r="BE35" s="315" t="str">
        <f aca="false">IF('Chronos (M1..M20)'!$I840&lt;&gt;"",'Chronos (M1..M20)'!$I840," ")</f>
        <v> </v>
      </c>
      <c r="BF35" s="316" t="n">
        <f aca="false">IF('Chronos (M1..M20)'!$J840&lt;&gt;"",'Chronos (M1..M20)'!$J840,0)</f>
        <v>0</v>
      </c>
      <c r="BG35" s="317" t="n">
        <f aca="false">IF($B35&lt;&gt;"",IF(BE35&lt;&gt;" ",(INDEX(BD$9:BE$12,MATCH(BD35,BD$9:BD$12),2)/BE35)*1000,0),"")</f>
        <v>0</v>
      </c>
      <c r="BH35" s="318" t="str">
        <f aca="false">IF(BE$9&lt;&gt;"",IF($B35&lt;&gt;"",BG35-BF35,""),"")</f>
        <v/>
      </c>
      <c r="BI35" s="314" t="n">
        <f aca="false">IF($B35&lt;&gt;"",'Chronos (M1..M20)'!$H941,"")</f>
        <v>1</v>
      </c>
      <c r="BJ35" s="315" t="str">
        <f aca="false">IF('Chronos (M1..M20)'!$I941&lt;&gt;"",'Chronos (M1..M20)'!$I941," ")</f>
        <v> </v>
      </c>
      <c r="BK35" s="316" t="n">
        <f aca="false">IF('Chronos (M1..M20)'!$J941&lt;&gt;"",'Chronos (M1..M20)'!$J941,0)</f>
        <v>0</v>
      </c>
      <c r="BL35" s="317" t="n">
        <f aca="false">IF($B35&lt;&gt;"",IF(BJ35&lt;&gt;" ",(INDEX(BI$9:BJ$12,MATCH(BI35,BI$9:BI$12),2)/BJ35)*1000,0),"")</f>
        <v>0</v>
      </c>
      <c r="BM35" s="318" t="str">
        <f aca="false">IF(BJ$9&lt;&gt;"",IF($B35&lt;&gt;"",BL35-BK35,""),"")</f>
        <v/>
      </c>
      <c r="BN35" s="313" t="str">
        <f aca="false">IF($B35&lt;&gt;"",$B35,"")</f>
        <v>Sébastien LANES</v>
      </c>
      <c r="BO35" s="314" t="n">
        <f aca="false">IF($B35&lt;&gt;"",'Chronos (M1..M20)'!$H1042,"")</f>
        <v>1</v>
      </c>
      <c r="BP35" s="315" t="str">
        <f aca="false">IF('Chronos (M1..M20)'!$I1042&lt;&gt;"",'Chronos (M1..M20)'!$I1042," ")</f>
        <v> </v>
      </c>
      <c r="BQ35" s="316" t="n">
        <f aca="false">IF('Chronos (M1..M20)'!$J1042&lt;&gt;"",'Chronos (M1..M20)'!$J1042,0)</f>
        <v>0</v>
      </c>
      <c r="BR35" s="317" t="n">
        <f aca="false">IF($B35&lt;&gt;"",IF(BP35&lt;&gt;" ",(INDEX(BO$9:BP$12,MATCH(BO35,BO$9:BO$12),2)/BP35)*1000,0),"")</f>
        <v>0</v>
      </c>
      <c r="BS35" s="318" t="str">
        <f aca="false">IF(BP$9&lt;&gt;"",IF($B35&lt;&gt;"",BR35-BQ35,""),"")</f>
        <v/>
      </c>
      <c r="BT35" s="314" t="n">
        <f aca="false">IF($B35&lt;&gt;"",'Chronos (M1..M20)'!$H1143,"")</f>
        <v>1</v>
      </c>
      <c r="BU35" s="315" t="str">
        <f aca="false">IF('Chronos (M1..M20)'!$I1143&lt;&gt;"",'Chronos (M1..M20)'!$I1143," ")</f>
        <v> </v>
      </c>
      <c r="BV35" s="316" t="n">
        <f aca="false">IF('Chronos (M1..M20)'!$J1143&lt;&gt;"",'Chronos (M1..M20)'!$J1143,0)</f>
        <v>0</v>
      </c>
      <c r="BW35" s="317" t="n">
        <f aca="false">IF($B35&lt;&gt;"",IF(BU35&lt;&gt;" ",(INDEX(BT$9:BU$12,MATCH(BT35,BT$9:BT$12),2)/BU35)*1000,0),"")</f>
        <v>0</v>
      </c>
      <c r="BX35" s="318" t="str">
        <f aca="false">IF(BU$9&lt;&gt;"",IF($B35&lt;&gt;"",BW35-BV35,""),"")</f>
        <v/>
      </c>
      <c r="BY35" s="313" t="str">
        <f aca="false">IF($B35&lt;&gt;"",$B35,"")</f>
        <v>Sébastien LANES</v>
      </c>
      <c r="BZ35" s="314" t="n">
        <f aca="false">IF($B35&lt;&gt;"",'Chronos (M1..M20)'!$H1244,"")</f>
        <v>1</v>
      </c>
      <c r="CA35" s="315" t="str">
        <f aca="false">IF('Chronos (M1..M20)'!$I1244&lt;&gt;"",'Chronos (M1..M20)'!$I1244," ")</f>
        <v> </v>
      </c>
      <c r="CB35" s="316" t="n">
        <f aca="false">IF('Chronos (M1..M20)'!$J1244&lt;&gt;"",'Chronos (M1..M20)'!$J1244,0)</f>
        <v>0</v>
      </c>
      <c r="CC35" s="317" t="n">
        <f aca="false">IF($B35&lt;&gt;"",IF(CA35&lt;&gt;" ",(INDEX(BZ$9:CA$12,MATCH(BZ35,BZ$9:BZ$12),2)/CA35)*1000,0),"")</f>
        <v>0</v>
      </c>
      <c r="CD35" s="318" t="str">
        <f aca="false">IF(CA$9&lt;&gt;"",IF($B35&lt;&gt;"",CC35-CB35,""),"")</f>
        <v/>
      </c>
      <c r="CE35" s="314" t="n">
        <f aca="false">IF($B35&lt;&gt;"",'Chronos (M1..M20)'!$H1345,"")</f>
        <v>1</v>
      </c>
      <c r="CF35" s="315" t="str">
        <f aca="false">IF('Chronos (M1..M20)'!$I1345&lt;&gt;"",'Chronos (M1..M20)'!$I1345," ")</f>
        <v> </v>
      </c>
      <c r="CG35" s="316" t="n">
        <f aca="false">IF('Chronos (M1..M20)'!$J1345&lt;&gt;"",'Chronos (M1..M20)'!$J1345,0)</f>
        <v>0</v>
      </c>
      <c r="CH35" s="317" t="n">
        <f aca="false">IF($B35&lt;&gt;"",IF(CF35&lt;&gt;" ",(INDEX(CE$9:CF$12,MATCH(CE35,CE$9:CE$12),2)/CF35)*1000,0),"")</f>
        <v>0</v>
      </c>
      <c r="CI35" s="318" t="str">
        <f aca="false">IF(CF$9&lt;&gt;"",IF($B35&lt;&gt;"",CH35-CG35,""),"")</f>
        <v/>
      </c>
      <c r="CJ35" s="313" t="str">
        <f aca="false">IF($B35&lt;&gt;"",$B35,"")</f>
        <v>Sébastien LANES</v>
      </c>
      <c r="CK35" s="314" t="n">
        <f aca="false">IF($B35&lt;&gt;"",'Chronos (M1..M20)'!$H1446,"")</f>
        <v>1</v>
      </c>
      <c r="CL35" s="315" t="str">
        <f aca="false">IF('Chronos (M1..M20)'!$I1446&lt;&gt;"",'Chronos (M1..M20)'!$I1446," ")</f>
        <v> </v>
      </c>
      <c r="CM35" s="316" t="n">
        <f aca="false">IF('Chronos (M1..M20)'!$J1446&lt;&gt;"",'Chronos (M1..M20)'!$J1446,0)</f>
        <v>0</v>
      </c>
      <c r="CN35" s="317" t="n">
        <f aca="false">IF($B35&lt;&gt;"",IF(CL35&lt;&gt;" ",(INDEX(CK$9:CL$12,MATCH(CK35,CK$9:CK$12),2)/CL35)*1000,0),"")</f>
        <v>0</v>
      </c>
      <c r="CO35" s="318" t="str">
        <f aca="false">IF(CL$9&lt;&gt;"",IF($B35&lt;&gt;"",CN35-CM35,""),"")</f>
        <v/>
      </c>
      <c r="CP35" s="314" t="n">
        <f aca="false">IF($B35&lt;&gt;"",'Chronos (M1..M20)'!$H1547,"")</f>
        <v>1</v>
      </c>
      <c r="CQ35" s="315" t="str">
        <f aca="false">IF('Chronos (M1..M20)'!$I1547&lt;&gt;"",'Chronos (M1..M20)'!$I1547," ")</f>
        <v> </v>
      </c>
      <c r="CR35" s="316" t="n">
        <f aca="false">IF('Chronos (M1..M20)'!$J1547&lt;&gt;"",'Chronos (M1..M20)'!$J1547,0)</f>
        <v>0</v>
      </c>
      <c r="CS35" s="317" t="n">
        <f aca="false">IF($B35&lt;&gt;"",IF(CQ35&lt;&gt;" ",(INDEX(CP$9:CQ$12,MATCH(CP35,CP$9:CP$12),2)/CQ35)*1000,0),"")</f>
        <v>0</v>
      </c>
      <c r="CT35" s="318" t="str">
        <f aca="false">IF(CQ$9&lt;&gt;"",IF($B35&lt;&gt;"",CS35-CR35,""),"")</f>
        <v/>
      </c>
      <c r="CU35" s="313" t="str">
        <f aca="false">IF($B35&lt;&gt;"",$B35,"")</f>
        <v>Sébastien LANES</v>
      </c>
      <c r="CV35" s="314" t="n">
        <f aca="false">IF($B35&lt;&gt;"",'Chronos (M1..M20)'!$H1648,"")</f>
        <v>1</v>
      </c>
      <c r="CW35" s="315" t="str">
        <f aca="false">IF('Chronos (M1..M20)'!$I1648&lt;&gt;"",'Chronos (M1..M20)'!$I1648," ")</f>
        <v> </v>
      </c>
      <c r="CX35" s="316" t="n">
        <f aca="false">IF('Chronos (M1..M20)'!$J1648&lt;&gt;"",'Chronos (M1..M20)'!$J1648,0)</f>
        <v>0</v>
      </c>
      <c r="CY35" s="317" t="n">
        <f aca="false">IF($B35&lt;&gt;"",IF(CW35&lt;&gt;" ",(INDEX(CV$9:CW$12,MATCH(CV35,CV$9:CV$12),2)/CW35)*1000,0),"")</f>
        <v>0</v>
      </c>
      <c r="CZ35" s="318" t="str">
        <f aca="false">IF(CW$9&lt;&gt;"",IF($B35&lt;&gt;"",CY35-CX35,""),"")</f>
        <v/>
      </c>
      <c r="DA35" s="314" t="n">
        <f aca="false">IF($B35&lt;&gt;"",'Chronos (M1..M20)'!$H1749,"")</f>
        <v>1</v>
      </c>
      <c r="DB35" s="315" t="str">
        <f aca="false">IF('Chronos (M1..M20)'!$I1749&lt;&gt;"",'Chronos (M1..M20)'!$I1749," ")</f>
        <v> </v>
      </c>
      <c r="DC35" s="316" t="n">
        <f aca="false">IF('Chronos (M1..M20)'!$J1749&lt;&gt;"",'Chronos (M1..M20)'!$J1749,0)</f>
        <v>0</v>
      </c>
      <c r="DD35" s="317" t="n">
        <f aca="false">IF($B35&lt;&gt;"",IF(DB35&lt;&gt;" ",(INDEX(DA$9:DB$12,MATCH(DA35,DA$9:DA$12),2)/DB35)*1000,0),"")</f>
        <v>0</v>
      </c>
      <c r="DE35" s="318" t="str">
        <f aca="false">IF(DB$9&lt;&gt;"",IF($B35&lt;&gt;"",DD35-DC35,""),"")</f>
        <v/>
      </c>
      <c r="DF35" s="313" t="str">
        <f aca="false">IF($B35&lt;&gt;"",$B35,"")</f>
        <v>Sébastien LANES</v>
      </c>
      <c r="DG35" s="314" t="n">
        <f aca="false">IF($B35&lt;&gt;"",'Chronos (M1..M20)'!$H1850,"")</f>
        <v>1</v>
      </c>
      <c r="DH35" s="315" t="str">
        <f aca="false">IF('Chronos (M1..M20)'!$I1850&lt;&gt;"",'Chronos (M1..M20)'!$I1850," ")</f>
        <v> </v>
      </c>
      <c r="DI35" s="316" t="n">
        <f aca="false">IF('Chronos (M1..M20)'!$J1850&lt;&gt;"",'Chronos (M1..M20)'!$J1850,0)</f>
        <v>0</v>
      </c>
      <c r="DJ35" s="317" t="n">
        <f aca="false">IF($B35&lt;&gt;"",IF(DH35&lt;&gt;" ",(INDEX(DG$9:DH$12,MATCH(DG35,DG$9:DG$12),2)/DH35)*1000,0),"")</f>
        <v>0</v>
      </c>
      <c r="DK35" s="318" t="str">
        <f aca="false">IF(DH$9&lt;&gt;"",IF($B35&lt;&gt;"",DJ35-DI35,""),"")</f>
        <v/>
      </c>
      <c r="DL35" s="314" t="n">
        <f aca="false">IF($B35&lt;&gt;"",'Chronos (M1..M20)'!$H1951,"")</f>
        <v>1</v>
      </c>
      <c r="DM35" s="315" t="str">
        <f aca="false">IF('Chronos (M1..M20)'!$I1951&lt;&gt;"",'Chronos (M1..M20)'!$I1951," ")</f>
        <v> </v>
      </c>
      <c r="DN35" s="316" t="n">
        <f aca="false">IF('Chronos (M1..M20)'!$J1951&lt;&gt;"",'Chronos (M1..M20)'!$J1951,0)</f>
        <v>0</v>
      </c>
      <c r="DO35" s="317" t="n">
        <f aca="false">IF($B35&lt;&gt;"",IF(DM35&lt;&gt;" ",(INDEX(DL$9:DM$12,MATCH(DL35,DL$9:DL$12),2)/DM35)*1000,0),"")</f>
        <v>0</v>
      </c>
      <c r="DP35" s="318" t="str">
        <f aca="false">IF(DM$9&lt;&gt;"",IF($B35&lt;&gt;"",DO35-DN35,""),"")</f>
        <v/>
      </c>
      <c r="DQ35" s="0"/>
      <c r="DR35" s="319" t="n">
        <f aca="false">SUM(O35,T35,Z35)</f>
        <v>2541.5867452401</v>
      </c>
      <c r="DS35" s="319" t="n">
        <f aca="false">SUM(DR35,AE35,AK35,AP35,AV35,BA35,BG35,BL35,BR35,BW35,CC35,CH35,CN35,CS35,CY35,DD35,DJ35,DO35)</f>
        <v>5974.76361570483</v>
      </c>
      <c r="DT35" s="319" t="n">
        <f aca="false">SUM(N35,S35,Y35,AD35,AJ35,AO35,AU35,AZ35,BF35,BK35,BQ35,BV35,CB35,CG35,CM35,CR35,CX35,DC35,DI35,DN35)</f>
        <v>0</v>
      </c>
      <c r="DU35" s="319" t="n">
        <f aca="false">SMALL($DZ35:$ES35,1)</f>
        <v>778.369975571841</v>
      </c>
      <c r="DV35" s="319" t="n">
        <f aca="false">SMALL($DZ35:$ES35,2)</f>
        <v>803.521258662671</v>
      </c>
      <c r="DW35" s="319" t="n">
        <f aca="false">SMALL($DZ35:$ES35,3)</f>
        <v>840.914285714286</v>
      </c>
      <c r="DX35" s="319" t="n">
        <f aca="false">SMALL($DZ35:$ES35,3)</f>
        <v>840.914285714286</v>
      </c>
      <c r="DY35" s="0"/>
      <c r="DZ35" s="321" t="n">
        <f aca="false">IF($EC$1&lt;&gt;"",O35," ")</f>
        <v>876.280213027448</v>
      </c>
      <c r="EA35" s="321" t="n">
        <f aca="false">IF($EC$2&lt;&gt;"",T35," ")</f>
        <v>861.78527354998</v>
      </c>
      <c r="EB35" s="321" t="n">
        <f aca="false">IF($EC$3&lt;&gt;"",Z35," ")</f>
        <v>803.521258662671</v>
      </c>
      <c r="EC35" s="321" t="n">
        <f aca="false">IF($EC$4&lt;&gt;"",AE35," ")</f>
        <v>840.914285714286</v>
      </c>
      <c r="ED35" s="321" t="n">
        <f aca="false">IF($EC$5&lt;&gt;"",AK35," ")</f>
        <v>778.369975571841</v>
      </c>
      <c r="EE35" s="321" t="n">
        <f aca="false">IF($EC$6&lt;&gt;"",AP35," ")</f>
        <v>858.038029386344</v>
      </c>
      <c r="EF35" s="321" t="n">
        <f aca="false">IF($EC$7&lt;&gt;"",AV35," ")</f>
        <v>955.854579792257</v>
      </c>
      <c r="EG35" s="321" t="str">
        <f aca="false">IF($EC$8&lt;&gt;"",BA35," ")</f>
        <v> </v>
      </c>
      <c r="EH35" s="321" t="str">
        <f aca="false">IF($EC$9&lt;&gt;"",BG35," ")</f>
        <v> </v>
      </c>
      <c r="EI35" s="321" t="str">
        <f aca="false">IF($EC$10&lt;&gt;"",BL35," ")</f>
        <v> </v>
      </c>
      <c r="EJ35" s="321" t="str">
        <f aca="false">IF($EE$1&lt;&gt;"",BR35," ")</f>
        <v> </v>
      </c>
      <c r="EK35" s="321" t="str">
        <f aca="false">IF($EE$2&lt;&gt;"",BW35," ")</f>
        <v> </v>
      </c>
      <c r="EL35" s="321" t="str">
        <f aca="false">IF($EE$3&lt;&gt;"",CC35," ")</f>
        <v> </v>
      </c>
      <c r="EM35" s="321" t="str">
        <f aca="false">IF($EE$4&lt;&gt;"",CH35," ")</f>
        <v> </v>
      </c>
      <c r="EN35" s="321" t="str">
        <f aca="false">IF($EE$5&lt;&gt;"",CN35," ")</f>
        <v> </v>
      </c>
      <c r="EO35" s="321" t="str">
        <f aca="false">IF($EE$6&lt;&gt;"",CS35," ")</f>
        <v> </v>
      </c>
      <c r="EP35" s="321" t="str">
        <f aca="false">IF($EE$7&lt;&gt;"",CY35," ")</f>
        <v> </v>
      </c>
      <c r="EQ35" s="321" t="str">
        <f aca="false">IF($EE$8&lt;&gt;"",DD35," ")</f>
        <v> </v>
      </c>
      <c r="ER35" s="321" t="str">
        <f aca="false">IF($EE$9&lt;&gt;"",DJ35," ")</f>
        <v> </v>
      </c>
      <c r="ES35" s="321" t="str">
        <f aca="false">IF($EE$10&lt;&gt;"",DO35," ")</f>
        <v> </v>
      </c>
      <c r="ET35" s="322" t="n">
        <f aca="false">SMALL(DZ35:EC35,1)</f>
        <v>803.521258662671</v>
      </c>
      <c r="EU35" s="323" t="n">
        <f aca="false">SMALL(DZ35:ED35,1)</f>
        <v>778.369975571841</v>
      </c>
      <c r="EV35" s="323" t="n">
        <f aca="false">SMALL(DZ35:EE35,1)</f>
        <v>778.369975571841</v>
      </c>
      <c r="EW35" s="323" t="n">
        <f aca="false">SMALL(DZ35:EF35,1)</f>
        <v>778.369975571841</v>
      </c>
      <c r="EX35" s="323" t="n">
        <f aca="false">SMALL(DZ35:EG35,1)</f>
        <v>778.369975571841</v>
      </c>
      <c r="EY35" s="323" t="n">
        <f aca="false">SMALL(DZ35:EH35,1)</f>
        <v>778.369975571841</v>
      </c>
      <c r="EZ35" s="323" t="n">
        <f aca="false">SMALL(DZ35:EI35,1)</f>
        <v>778.369975571841</v>
      </c>
      <c r="FA35" s="323" t="n">
        <f aca="false">SMALL(DZ35:EJ35,1)</f>
        <v>778.369975571841</v>
      </c>
      <c r="FB35" s="323" t="n">
        <f aca="false">SMALL(DZ35:EK35,1)</f>
        <v>778.369975571841</v>
      </c>
      <c r="FC35" s="323" t="n">
        <f aca="false">SMALL(DZ35:EL35,1)</f>
        <v>778.369975571841</v>
      </c>
      <c r="FD35" s="323" t="n">
        <f aca="false">SMALL(DZ35:EM35,1)</f>
        <v>778.369975571841</v>
      </c>
      <c r="FE35" s="323" t="n">
        <f aca="false">SMALL(DZ35:EN35,1)</f>
        <v>778.369975571841</v>
      </c>
      <c r="FF35" s="323" t="n">
        <f aca="false">SMALL(DZ35:EO35,1)</f>
        <v>778.369975571841</v>
      </c>
      <c r="FG35" s="323" t="n">
        <f aca="false">SMALL(DZ35:EP35,1)</f>
        <v>778.369975571841</v>
      </c>
      <c r="FH35" s="323" t="n">
        <f aca="false">SMALL(DZ35:EQ35,1)</f>
        <v>778.369975571841</v>
      </c>
      <c r="FI35" s="323" t="n">
        <f aca="false">SMALL(DZ35:ER35,1)</f>
        <v>778.369975571841</v>
      </c>
      <c r="FJ35" s="324" t="n">
        <f aca="false">SMALL(DZ35:ES35,1)</f>
        <v>778.369975571841</v>
      </c>
      <c r="FK35" s="322" t="n">
        <f aca="false">SMALL(DZ35:EN35,2)</f>
        <v>803.521258662671</v>
      </c>
      <c r="FL35" s="323" t="n">
        <f aca="false">SMALL(DZ35:EO35,2)</f>
        <v>803.521258662671</v>
      </c>
      <c r="FM35" s="323" t="n">
        <f aca="false">SMALL(DZ35:EP35,2)</f>
        <v>803.521258662671</v>
      </c>
      <c r="FN35" s="323" t="n">
        <f aca="false">SMALL(DZ35:EQ35,2)</f>
        <v>803.521258662671</v>
      </c>
      <c r="FO35" s="323" t="n">
        <f aca="false">SMALL(DZ35:ER35,2)</f>
        <v>803.521258662671</v>
      </c>
      <c r="FP35" s="324" t="n">
        <f aca="false">SMALL(DZ35:ES35,2)</f>
        <v>803.521258662671</v>
      </c>
      <c r="FQ35" s="0"/>
      <c r="FR35" s="328" t="n">
        <f aca="false">IF($B35&lt;&gt;"",IF($EB$1&gt;=FR$13,$P35,""),"")</f>
        <v>876.280213027448</v>
      </c>
      <c r="FS35" s="329" t="n">
        <f aca="false">IF($B35&lt;&gt;"",IF($EB$1&gt;=FS$13,$P35+$U35,""),"")</f>
        <v>1738.06548657743</v>
      </c>
      <c r="FT35" s="329" t="n">
        <f aca="false">IF($B35&lt;&gt;"",IF($EB$1&gt;=FT$13,$P35+$U35+$AA35,""),"")</f>
        <v>2541.5867452401</v>
      </c>
      <c r="FU35" s="329" t="n">
        <f aca="false">IF($B35&lt;&gt;"",IF($EB$1&gt;=FU$13,$P35+$U35+$AA35+$AF35-ET35,""),"")</f>
        <v>2578.97977229171</v>
      </c>
      <c r="FV35" s="329" t="n">
        <f aca="false">IF($B35&lt;&gt;"",IF($EB$1&gt;=FV$13,$P35+$U35+$AA35+$AF35+$AL35-EU35,""),"")</f>
        <v>3382.50103095438</v>
      </c>
      <c r="FW35" s="329" t="n">
        <f aca="false">IF($B35&lt;&gt;"",IF($EB$1&gt;=FW$13,$P35+$U35+$AA35+$AF35+$AL35+$AQ35-EV35,""),"")</f>
        <v>4240.53906034073</v>
      </c>
      <c r="FX35" s="329" t="n">
        <f aca="false">IF($B35&lt;&gt;"",IF($EB$1&gt;=FX$13,$P35+$U35+$AA35+$AF35+$AL35+$AQ35+$AW35-EW35,""),"")</f>
        <v>5196.39364013298</v>
      </c>
      <c r="FY35" s="329" t="str">
        <f aca="false">IF($B35&lt;&gt;"",IF($EB$1&gt;=FY$13,$P35+$U35+$AA35+$AF35+$AL35+$AQ35+$AW35+$BB35-EX35,""),"")</f>
        <v/>
      </c>
      <c r="FZ35" s="329" t="str">
        <f aca="false">IF($B35&lt;&gt;"",IF($EB$1&gt;=FZ$13,$P35+$U35+$AA35+$AF35+$AL35+$AQ35+$AW35+$BB35+$BH35-EY35,""),"")</f>
        <v/>
      </c>
      <c r="GA35" s="329" t="str">
        <f aca="false">IF($B35&lt;&gt;"",IF($EB$1&gt;=GA$13,$P35+$U35+$AA35+$AF35+$AL35+$AQ35+$AW35+$BB35+$BH35+$BM35-EZ35,""),"")</f>
        <v/>
      </c>
      <c r="GB35" s="329" t="str">
        <f aca="false">IF($B35&lt;&gt;"",IF($EB$1&gt;=GB$13,$P35+$U35+$AA35+$AF35+$AL35+$AQ35+$AW35+$BB35+$BH35+$BM35+$BS35-FA35,""),"")</f>
        <v/>
      </c>
      <c r="GC35" s="329" t="str">
        <f aca="false">IF($B35&lt;&gt;"",IF($EB$1&gt;=GC$13,$P35+$U35+$AA35+$AF35+$AL35+$AQ35+$AW35+$BB35+$BH35+$BM35+$BS35+$BX35-FB35,""),"")</f>
        <v/>
      </c>
      <c r="GD35" s="329" t="str">
        <f aca="false">IF($B35&lt;&gt;"",IF($EB$1&gt;=GD$13,$P35+$U35+$AA35+$AF35+$AL35+$AQ35+$AW35+$BB35+$BH35+$BM35+$BS35+$BX35+$CD35-FC35,""),"")</f>
        <v/>
      </c>
      <c r="GE35" s="329" t="str">
        <f aca="false">IF($B35&lt;&gt;"",IF($EB$1&gt;=GE$13,$P35+$U35+$AA35+$AF35+$AL35+$AQ35+$AW35+$BB35+$BH35+$BM35+$BS35+$BX35+$CD35+$CI35-FD35,""),"")</f>
        <v/>
      </c>
      <c r="GF35" s="329" t="str">
        <f aca="false">IF($B35&lt;&gt;"",IF($EB$1&gt;=GF$13,$P35+$U35+$AA35+$AF35+$AL35+$AQ35+$AW35+$BB35+$BH35+$BM35+$BS35+$BX35+$CD35+$CI35+$CO35-FE35-FK35,""),"")</f>
        <v/>
      </c>
      <c r="GG35" s="329" t="str">
        <f aca="false">IF($B35&lt;&gt;"",IF($EB$1&gt;=GG$13,$P35+$U35+$AA35+$AF35+$AL35+$AQ35+$AW35+$BB35+$BH35+$BM35+$BS35+$BX35+$CD35+$CI35+$CO35+$CT35-FF35-FL35,""),"")</f>
        <v/>
      </c>
      <c r="GH35" s="329" t="str">
        <f aca="false">IF($B35&lt;&gt;"",IF($EB$1&gt;=GH$13,$P35+$U35+$AA35+$AF35+$AL35+$AQ35+$AW35+$BB35+$BH35+$BM35+$BS35+$BX35+$CD35+$CI35+$CO35+$CT35+$CZ35-FG35-FM35,""),"")</f>
        <v/>
      </c>
      <c r="GI35" s="329" t="str">
        <f aca="false">IF($B35&lt;&gt;"",IF($EB$1&gt;=GI$13,$P35+$U35+$AA35+$AF35+$AL35+$AQ35+$AW35+$BB35+$BH35+$BM35+$BS35+$BX35+$CD35+$CI35+$CO35+$CT35+$CZ35+$DE35-FH35-FN35,""),"")</f>
        <v/>
      </c>
      <c r="GJ35" s="329" t="str">
        <f aca="false">IF($B35&lt;&gt;"",IF($EB$1&gt;=GJ$13,$P35+$U35+$AA35+$AF35+$AL35+$AQ35+$AW35+$BB35+$BH35+$BM35+$BS35+$BX35+$CD35+$CI35+$CO35+$CT35+$CZ35+$DE35+$DK35-FI35-FO35,""),"")</f>
        <v/>
      </c>
      <c r="GK35" s="330" t="str">
        <f aca="false">IF($B35&lt;&gt;"",IF($EB$1&gt;=GK$13,$P35+$U35+$AA35+$AF35+$AL35+$AQ35+$AW35+$BB35+$BH35+$BM35+$BS35+$BX35+$CD35+$CI35+$CO35+$CT35+$CZ35+$DE35+$DK35+$DP35-FJ35-FP35,""),"")</f>
        <v/>
      </c>
      <c r="GL35" s="0"/>
      <c r="GM35" s="328" t="n">
        <f aca="false">IF($B35&lt;&gt;"",IF($EB$1&gt;=GM$13,RANK(FR35,FR$14:FR$113,0),""),"")</f>
        <v>6</v>
      </c>
      <c r="GN35" s="329" t="n">
        <f aca="false">IF($B35&lt;&gt;"",IF($EB$1&gt;=GN$13,RANK(FS35,FS$14:FS$113,0),""),"")</f>
        <v>6</v>
      </c>
      <c r="GO35" s="329" t="n">
        <f aca="false">IF($B35&lt;&gt;"",IF($EB$1&gt;=GO$13,RANK(FT35,FT$14:FT$113,0),""),"")</f>
        <v>10</v>
      </c>
      <c r="GP35" s="329" t="n">
        <f aca="false">IF($B35&lt;&gt;"",IF($EB$1&gt;=GP$13,RANK(FU35,FU$14:FU$113,0),""),"")</f>
        <v>8</v>
      </c>
      <c r="GQ35" s="329" t="n">
        <f aca="false">IF($B35&lt;&gt;"",IF($EB$1&gt;=GQ$13,RANK(FV35,FV$14:FV$113,0),""),"")</f>
        <v>6</v>
      </c>
      <c r="GR35" s="329" t="n">
        <f aca="false">IF($B35&lt;&gt;"",IF($EB$1&gt;=GR$13,RANK(FW35,FW$14:FW$113,0),""),"")</f>
        <v>6</v>
      </c>
      <c r="GS35" s="329" t="n">
        <f aca="false">IF($B35&lt;&gt;"",IF($EB$1&gt;=GS$13,RANK(FX35,FX$14:FX$113,0),""),"")</f>
        <v>4</v>
      </c>
      <c r="GT35" s="329" t="str">
        <f aca="false">IF($B35&lt;&gt;"",IF($EB$1&gt;=GT$13,RANK(FY35,FY$14:FY$113,0),""),"")</f>
        <v/>
      </c>
      <c r="GU35" s="329" t="str">
        <f aca="false">IF($B35&lt;&gt;"",IF($EB$1&gt;=GU$13,RANK(FZ35,FZ$14:FZ$113,0),""),"")</f>
        <v/>
      </c>
      <c r="GV35" s="329" t="str">
        <f aca="false">IF($B35&lt;&gt;"",IF($EB$1&gt;=GV$13,RANK(GA35,GA$14:GA$113,0),""),"")</f>
        <v/>
      </c>
      <c r="GW35" s="329" t="str">
        <f aca="false">IF($B35&lt;&gt;"",IF($EB$1&gt;=GW$13,RANK(GB35,GB$14:GB$113,0),""),"")</f>
        <v/>
      </c>
      <c r="GX35" s="329" t="str">
        <f aca="false">IF($B35&lt;&gt;"",IF($EB$1&gt;=GX$13,RANK(GC35,GC$14:GC$113,0),""),"")</f>
        <v/>
      </c>
      <c r="GY35" s="329" t="str">
        <f aca="false">IF($B35&lt;&gt;"",IF($EB$1&gt;=GY$13,RANK(GD35,GD$14:GD$113,0),""),"")</f>
        <v/>
      </c>
      <c r="GZ35" s="329" t="str">
        <f aca="false">IF($B35&lt;&gt;"",IF($EB$1&gt;=GZ$13,RANK(GE35,GE$14:GE$113,0),""),"")</f>
        <v/>
      </c>
      <c r="HA35" s="329" t="str">
        <f aca="false">IF($B35&lt;&gt;"",IF($EB$1&gt;=HA$13,RANK(GF35,GF$14:GF$113,0),""),"")</f>
        <v/>
      </c>
      <c r="HB35" s="329" t="str">
        <f aca="false">IF($B35&lt;&gt;"",IF($EB$1&gt;=HB$13,RANK(GG35,GG$14:GG$113,0),""),"")</f>
        <v/>
      </c>
      <c r="HC35" s="329" t="str">
        <f aca="false">IF($B35&lt;&gt;"",IF($EB$1&gt;=HC$13,RANK(GH35,GH$14:GH$113,0),""),"")</f>
        <v/>
      </c>
      <c r="HD35" s="329" t="str">
        <f aca="false">IF($B35&lt;&gt;"",IF($EB$1&gt;=HD$13,RANK(GI35,GI$14:GI$113,0),""),"")</f>
        <v/>
      </c>
      <c r="HE35" s="329" t="str">
        <f aca="false">IF($B35&lt;&gt;"",IF($EB$1&gt;=HE$13,RANK(GJ35,GJ$14:GJ$113,0),""),"")</f>
        <v/>
      </c>
      <c r="HF35" s="330" t="str">
        <f aca="false">IF($B35&lt;&gt;"",IF($EB$1&gt;=HF$13,RANK(GK35,GK$14:GK$113,0),""),"")</f>
        <v/>
      </c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3" hidden="false" customHeight="false" outlineLevel="0" collapsed="false">
      <c r="A36" s="308" t="str">
        <f aca="false">IF(B36&lt;&gt;"",RANK(I36,I$14:I$113,0),"")</f>
        <v/>
      </c>
      <c r="B36" s="309" t="str">
        <f aca="false">IF('Chronos (M1..M20)'!B33&lt;&gt;"",'Chronos (M1..M20)'!B33,"")</f>
        <v/>
      </c>
      <c r="C36" s="310" t="str">
        <f aca="false">IF(B36&lt;&gt;"",'Chronos (M1..M20)'!C33,"")</f>
        <v/>
      </c>
      <c r="D36" s="215" t="str">
        <f aca="false">IF(B36&lt;&gt;"",Pilotes!P33,"")</f>
        <v/>
      </c>
      <c r="E36" s="310"/>
      <c r="F36" s="310" t="str">
        <f aca="false">IF(B36&lt;&gt;"",Pilotes!F33,"")</f>
        <v/>
      </c>
      <c r="G36" s="310" t="str">
        <f aca="false">IF(C36&lt;&gt;"",Pilotes!E33,"")</f>
        <v/>
      </c>
      <c r="H36" s="310" t="str">
        <f aca="false">IF(D36&lt;&gt;"",'Chronos (M1..M20)'!D33,"")</f>
        <v/>
      </c>
      <c r="I36" s="311" t="n">
        <f aca="false">IF(B36&lt;&gt;"",IF($EB$1&lt;4,DR36-DT36,IF($EB$1&lt;15,DS36-DU36-DT36,DS36-DU36-DV36-DT36)),0)</f>
        <v>0</v>
      </c>
      <c r="J36" s="312" t="str">
        <f aca="false">IF(B36&lt;&gt;"",IF(I36,(I36/MAXA(I$14:I$113))*1000,0),"")</f>
        <v/>
      </c>
      <c r="K36" s="313" t="str">
        <f aca="false">IF($B36&lt;&gt;"",$B36,"")</f>
        <v/>
      </c>
      <c r="L36" s="314" t="str">
        <f aca="false">IF($B36&lt;&gt;"",'Chronos (M1..M20)'!$H33,"")</f>
        <v/>
      </c>
      <c r="M36" s="315" t="str">
        <f aca="false">IF('Chronos (M1..M20)'!$I33&lt;&gt;"",'Chronos (M1..M20)'!$I33," ")</f>
        <v> </v>
      </c>
      <c r="N36" s="316" t="n">
        <f aca="false">IF('Chronos (M1..M20)'!$J33&lt;&gt;"",'Chronos (M1..M20)'!$J33,0)</f>
        <v>0</v>
      </c>
      <c r="O36" s="317" t="str">
        <f aca="false">IF($B36&lt;&gt;"",IF(M36&lt;&gt;" ",(INDEX(L$9:M$12,MATCH(L36,L$9:L$12),2)/M36)*1000,0),"")</f>
        <v/>
      </c>
      <c r="P36" s="318" t="str">
        <f aca="false">IF(M$9&lt;&gt;"",IF($B36&lt;&gt;"",O36-N36,""),"")</f>
        <v/>
      </c>
      <c r="Q36" s="314" t="str">
        <f aca="false">IF($B36&lt;&gt;"",'Chronos (M1..M20)'!$H134,"")</f>
        <v/>
      </c>
      <c r="R36" s="315" t="str">
        <f aca="false">IF('Chronos (M1..M20)'!$I134&lt;&gt;"",'Chronos (M1..M20)'!$I134," ")</f>
        <v> </v>
      </c>
      <c r="S36" s="316" t="n">
        <f aca="false">IF('Chronos (M1..M20)'!$J134&lt;&gt;"",'Chronos (M1..M20)'!$J134,0)</f>
        <v>0</v>
      </c>
      <c r="T36" s="317" t="str">
        <f aca="false">IF($B36&lt;&gt;"",IF(R36&lt;&gt;" ",(INDEX(Q$9:R$12,MATCH(Q36,Q$9:Q$12),2)/R36)*1000,0),"")</f>
        <v/>
      </c>
      <c r="U36" s="318" t="str">
        <f aca="false">IF(R$9&lt;&gt;"",IF($B36&lt;&gt;"",T36-S36,""),"")</f>
        <v/>
      </c>
      <c r="V36" s="313" t="str">
        <f aca="false">IF($B36&lt;&gt;"",$B36,"")</f>
        <v/>
      </c>
      <c r="W36" s="314" t="str">
        <f aca="false">IF($B36&lt;&gt;"",'Chronos (M1..M20)'!$H235,"")</f>
        <v/>
      </c>
      <c r="X36" s="315" t="str">
        <f aca="false">IF('Chronos (M1..M20)'!$I235&lt;&gt;"",'Chronos (M1..M20)'!$I235," ")</f>
        <v> </v>
      </c>
      <c r="Y36" s="316" t="n">
        <f aca="false">IF('Chronos (M1..M20)'!$J235&lt;&gt;"",'Chronos (M1..M20)'!$J235,0)</f>
        <v>0</v>
      </c>
      <c r="Z36" s="317" t="str">
        <f aca="false">IF($B36&lt;&gt;"",IF(X36&lt;&gt;" ",(INDEX(W$9:X$12,MATCH(W36,W$9:W$12),2)/X36)*1000,0),"")</f>
        <v/>
      </c>
      <c r="AA36" s="318" t="str">
        <f aca="false">IF(X$9&lt;&gt;"",IF($B36&lt;&gt;"",Z36-Y36,""),"")</f>
        <v/>
      </c>
      <c r="AB36" s="314" t="str">
        <f aca="false">IF($B36&lt;&gt;"",'Chronos (M1..M20)'!$H336,"")</f>
        <v/>
      </c>
      <c r="AC36" s="315" t="str">
        <f aca="false">IF('Chronos (M1..M20)'!$I336&lt;&gt;"",'Chronos (M1..M20)'!$I336," ")</f>
        <v> </v>
      </c>
      <c r="AD36" s="316" t="n">
        <f aca="false">IF('Chronos (M1..M20)'!$J336&lt;&gt;"",'Chronos (M1..M20)'!$J336,0)</f>
        <v>0</v>
      </c>
      <c r="AE36" s="317" t="str">
        <f aca="false">IF($B36&lt;&gt;"",IF(AC36&lt;&gt;" ",(INDEX(AB$9:AC$12,MATCH(AB36,AB$9:AB$12),2)/AC36)*1000,0),"")</f>
        <v/>
      </c>
      <c r="AF36" s="318" t="str">
        <f aca="false">IF(AC$9&lt;&gt;"",IF($B36&lt;&gt;"",AE36-AD36,""),"")</f>
        <v/>
      </c>
      <c r="AG36" s="313" t="str">
        <f aca="false">IF($B36&lt;&gt;"",$B36,"")</f>
        <v/>
      </c>
      <c r="AH36" s="314" t="str">
        <f aca="false">IF($B36&lt;&gt;"",'Chronos (M1..M20)'!$H437,"")</f>
        <v/>
      </c>
      <c r="AI36" s="315" t="str">
        <f aca="false">IF('Chronos (M1..M20)'!$I437&lt;&gt;"",'Chronos (M1..M20)'!$I437," ")</f>
        <v> </v>
      </c>
      <c r="AJ36" s="316" t="n">
        <f aca="false">IF('Chronos (M1..M20)'!$J437&lt;&gt;"",'Chronos (M1..M20)'!$J437,0)</f>
        <v>0</v>
      </c>
      <c r="AK36" s="317" t="str">
        <f aca="false">IF($B36&lt;&gt;"",IF(AI36&lt;&gt;" ",(INDEX(AH$9:AI$12,MATCH(AH36,AH$9:AH$12),2)/AI36)*1000,0),"")</f>
        <v/>
      </c>
      <c r="AL36" s="318" t="str">
        <f aca="false">IF(AI$9&lt;&gt;"",IF($B36&lt;&gt;"",AK36-AJ36,""),"")</f>
        <v/>
      </c>
      <c r="AM36" s="314" t="str">
        <f aca="false">IF($B36&lt;&gt;"",'Chronos (M1..M20)'!$H538,"")</f>
        <v/>
      </c>
      <c r="AN36" s="315" t="str">
        <f aca="false">IF('Chronos (M1..M20)'!$I538&lt;&gt;"",'Chronos (M1..M20)'!$I538," ")</f>
        <v> </v>
      </c>
      <c r="AO36" s="316" t="n">
        <f aca="false">IF('Chronos (M1..M20)'!$J538&lt;&gt;"",'Chronos (M1..M20)'!$J538,0)</f>
        <v>0</v>
      </c>
      <c r="AP36" s="317" t="str">
        <f aca="false">IF($B36&lt;&gt;"",IF(AN36&lt;&gt;" ",(INDEX(AM$9:AN$12,MATCH(AM36,AM$9:AM$12),2)/AN36)*1000,0),"")</f>
        <v/>
      </c>
      <c r="AQ36" s="318" t="str">
        <f aca="false">IF(AN$9&lt;&gt;"",IF($B36&lt;&gt;"",AP36-AO36,""),"")</f>
        <v/>
      </c>
      <c r="AR36" s="313" t="str">
        <f aca="false">IF($B36&lt;&gt;"",$B36,"")</f>
        <v/>
      </c>
      <c r="AS36" s="314" t="str">
        <f aca="false">IF($B36&lt;&gt;"",'Chronos (M1..M20)'!$H639,"")</f>
        <v/>
      </c>
      <c r="AT36" s="315" t="str">
        <f aca="false">IF('Chronos (M1..M20)'!$I639&lt;&gt;"",'Chronos (M1..M20)'!$I639," ")</f>
        <v> </v>
      </c>
      <c r="AU36" s="316" t="n">
        <f aca="false">IF('Chronos (M1..M20)'!$J639&lt;&gt;"",'Chronos (M1..M20)'!$J639,0)</f>
        <v>0</v>
      </c>
      <c r="AV36" s="317" t="str">
        <f aca="false">IF($B36&lt;&gt;"",IF(AT36&lt;&gt;" ",(INDEX(AS$9:AT$12,MATCH(AS36,AS$9:AS$12),2)/AT36)*1000,0),"")</f>
        <v/>
      </c>
      <c r="AW36" s="318" t="str">
        <f aca="false">IF(AT$9&lt;&gt;"",IF($B36&lt;&gt;"",AV36-AU36,""),"")</f>
        <v/>
      </c>
      <c r="AX36" s="314" t="str">
        <f aca="false">IF($B36&lt;&gt;"",'Chronos (M1..M20)'!$H740,"")</f>
        <v/>
      </c>
      <c r="AY36" s="315" t="str">
        <f aca="false">IF('Chronos (M1..M20)'!$I740&lt;&gt;"",'Chronos (M1..M20)'!$I740," ")</f>
        <v> </v>
      </c>
      <c r="AZ36" s="316" t="n">
        <f aca="false">IF('Chronos (M1..M20)'!$J740&lt;&gt;"",'Chronos (M1..M20)'!$J740,0)</f>
        <v>0</v>
      </c>
      <c r="BA36" s="317" t="str">
        <f aca="false">IF($B36&lt;&gt;"",IF(AY36&lt;&gt;" ",(INDEX(AX$9:AY$12,MATCH(AX36,AX$9:AX$12),2)/AY36)*1000,0),"")</f>
        <v/>
      </c>
      <c r="BB36" s="318" t="str">
        <f aca="false">IF(AY$9&lt;&gt;"",IF($B36&lt;&gt;"",BA36-AZ36,""),"")</f>
        <v/>
      </c>
      <c r="BC36" s="313" t="str">
        <f aca="false">IF($B36&lt;&gt;"",$B36,"")</f>
        <v/>
      </c>
      <c r="BD36" s="314" t="str">
        <f aca="false">IF($B36&lt;&gt;"",'Chronos (M1..M20)'!$H841,"")</f>
        <v/>
      </c>
      <c r="BE36" s="315" t="str">
        <f aca="false">IF('Chronos (M1..M20)'!$I841&lt;&gt;"",'Chronos (M1..M20)'!$I841," ")</f>
        <v> </v>
      </c>
      <c r="BF36" s="316" t="n">
        <f aca="false">IF('Chronos (M1..M20)'!$J841&lt;&gt;"",'Chronos (M1..M20)'!$J841,0)</f>
        <v>0</v>
      </c>
      <c r="BG36" s="317" t="str">
        <f aca="false">IF($B36&lt;&gt;"",IF(BE36&lt;&gt;" ",(INDEX(BD$9:BE$12,MATCH(BD36,BD$9:BD$12),2)/BE36)*1000,0),"")</f>
        <v/>
      </c>
      <c r="BH36" s="318" t="str">
        <f aca="false">IF(BE$9&lt;&gt;"",IF($B36&lt;&gt;"",BG36-BF36,""),"")</f>
        <v/>
      </c>
      <c r="BI36" s="314" t="str">
        <f aca="false">IF($B36&lt;&gt;"",'Chronos (M1..M20)'!$H942,"")</f>
        <v/>
      </c>
      <c r="BJ36" s="315" t="str">
        <f aca="false">IF('Chronos (M1..M20)'!$I942&lt;&gt;"",'Chronos (M1..M20)'!$I942," ")</f>
        <v> </v>
      </c>
      <c r="BK36" s="316" t="n">
        <f aca="false">IF('Chronos (M1..M20)'!$J942&lt;&gt;"",'Chronos (M1..M20)'!$J942,0)</f>
        <v>0</v>
      </c>
      <c r="BL36" s="317" t="str">
        <f aca="false">IF($B36&lt;&gt;"",IF(BJ36&lt;&gt;" ",(INDEX(BI$9:BJ$12,MATCH(BI36,BI$9:BI$12),2)/BJ36)*1000,0),"")</f>
        <v/>
      </c>
      <c r="BM36" s="318" t="str">
        <f aca="false">IF(BJ$9&lt;&gt;"",IF($B36&lt;&gt;"",BL36-BK36,""),"")</f>
        <v/>
      </c>
      <c r="BN36" s="313" t="str">
        <f aca="false">IF($B36&lt;&gt;"",$B36,"")</f>
        <v/>
      </c>
      <c r="BO36" s="314" t="str">
        <f aca="false">IF($B36&lt;&gt;"",'Chronos (M1..M20)'!$H1043,"")</f>
        <v/>
      </c>
      <c r="BP36" s="315" t="str">
        <f aca="false">IF('Chronos (M1..M20)'!$I1043&lt;&gt;"",'Chronos (M1..M20)'!$I1043," ")</f>
        <v> </v>
      </c>
      <c r="BQ36" s="316" t="n">
        <f aca="false">IF('Chronos (M1..M20)'!$J1043&lt;&gt;"",'Chronos (M1..M20)'!$J1043,0)</f>
        <v>0</v>
      </c>
      <c r="BR36" s="317" t="str">
        <f aca="false">IF($B36&lt;&gt;"",IF(BP36&lt;&gt;" ",(INDEX(BO$9:BP$12,MATCH(BO36,BO$9:BO$12),2)/BP36)*1000,0),"")</f>
        <v/>
      </c>
      <c r="BS36" s="318" t="str">
        <f aca="false">IF(BP$9&lt;&gt;"",IF($B36&lt;&gt;"",BR36-BQ36,""),"")</f>
        <v/>
      </c>
      <c r="BT36" s="314" t="str">
        <f aca="false">IF($B36&lt;&gt;"",'Chronos (M1..M20)'!$H1144,"")</f>
        <v/>
      </c>
      <c r="BU36" s="315" t="str">
        <f aca="false">IF('Chronos (M1..M20)'!$I1144&lt;&gt;"",'Chronos (M1..M20)'!$I1144," ")</f>
        <v> </v>
      </c>
      <c r="BV36" s="316" t="n">
        <f aca="false">IF('Chronos (M1..M20)'!$J1144&lt;&gt;"",'Chronos (M1..M20)'!$J1144,0)</f>
        <v>0</v>
      </c>
      <c r="BW36" s="317" t="str">
        <f aca="false">IF($B36&lt;&gt;"",IF(BU36&lt;&gt;" ",(INDEX(BT$9:BU$12,MATCH(BT36,BT$9:BT$12),2)/BU36)*1000,0),"")</f>
        <v/>
      </c>
      <c r="BX36" s="318" t="str">
        <f aca="false">IF(BU$9&lt;&gt;"",IF($B36&lt;&gt;"",BW36-BV36,""),"")</f>
        <v/>
      </c>
      <c r="BY36" s="313" t="str">
        <f aca="false">IF($B36&lt;&gt;"",$B36,"")</f>
        <v/>
      </c>
      <c r="BZ36" s="314" t="str">
        <f aca="false">IF($B36&lt;&gt;"",'Chronos (M1..M20)'!$H1245,"")</f>
        <v/>
      </c>
      <c r="CA36" s="315" t="str">
        <f aca="false">IF('Chronos (M1..M20)'!$I1245&lt;&gt;"",'Chronos (M1..M20)'!$I1245," ")</f>
        <v> </v>
      </c>
      <c r="CB36" s="316" t="n">
        <f aca="false">IF('Chronos (M1..M20)'!$J1245&lt;&gt;"",'Chronos (M1..M20)'!$J1245,0)</f>
        <v>0</v>
      </c>
      <c r="CC36" s="317" t="str">
        <f aca="false">IF($B36&lt;&gt;"",IF(CA36&lt;&gt;" ",(INDEX(BZ$9:CA$12,MATCH(BZ36,BZ$9:BZ$12),2)/CA36)*1000,0),"")</f>
        <v/>
      </c>
      <c r="CD36" s="318" t="str">
        <f aca="false">IF(CA$9&lt;&gt;"",IF($B36&lt;&gt;"",CC36-CB36,""),"")</f>
        <v/>
      </c>
      <c r="CE36" s="314" t="str">
        <f aca="false">IF($B36&lt;&gt;"",'Chronos (M1..M20)'!$H1346,"")</f>
        <v/>
      </c>
      <c r="CF36" s="315" t="str">
        <f aca="false">IF('Chronos (M1..M20)'!$I1346&lt;&gt;"",'Chronos (M1..M20)'!$I1346," ")</f>
        <v> </v>
      </c>
      <c r="CG36" s="316" t="n">
        <f aca="false">IF('Chronos (M1..M20)'!$J1346&lt;&gt;"",'Chronos (M1..M20)'!$J1346,0)</f>
        <v>0</v>
      </c>
      <c r="CH36" s="317" t="str">
        <f aca="false">IF($B36&lt;&gt;"",IF(CF36&lt;&gt;" ",(INDEX(CE$9:CF$12,MATCH(CE36,CE$9:CE$12),2)/CF36)*1000,0),"")</f>
        <v/>
      </c>
      <c r="CI36" s="318" t="str">
        <f aca="false">IF(CF$9&lt;&gt;"",IF($B36&lt;&gt;"",CH36-CG36,""),"")</f>
        <v/>
      </c>
      <c r="CJ36" s="313" t="str">
        <f aca="false">IF($B36&lt;&gt;"",$B36,"")</f>
        <v/>
      </c>
      <c r="CK36" s="314" t="str">
        <f aca="false">IF($B36&lt;&gt;"",'Chronos (M1..M20)'!$H1447,"")</f>
        <v/>
      </c>
      <c r="CL36" s="315" t="str">
        <f aca="false">IF('Chronos (M1..M20)'!$I1447&lt;&gt;"",'Chronos (M1..M20)'!$I1447," ")</f>
        <v> </v>
      </c>
      <c r="CM36" s="316" t="n">
        <f aca="false">IF('Chronos (M1..M20)'!$J1447&lt;&gt;"",'Chronos (M1..M20)'!$J1447,0)</f>
        <v>0</v>
      </c>
      <c r="CN36" s="317" t="str">
        <f aca="false">IF($B36&lt;&gt;"",IF(CL36&lt;&gt;" ",(INDEX(CK$9:CL$12,MATCH(CK36,CK$9:CK$12),2)/CL36)*1000,0),"")</f>
        <v/>
      </c>
      <c r="CO36" s="318" t="str">
        <f aca="false">IF(CL$9&lt;&gt;"",IF($B36&lt;&gt;"",CN36-CM36,""),"")</f>
        <v/>
      </c>
      <c r="CP36" s="314" t="str">
        <f aca="false">IF($B36&lt;&gt;"",'Chronos (M1..M20)'!$H1548,"")</f>
        <v/>
      </c>
      <c r="CQ36" s="315" t="str">
        <f aca="false">IF('Chronos (M1..M20)'!$I1548&lt;&gt;"",'Chronos (M1..M20)'!$I1548," ")</f>
        <v> </v>
      </c>
      <c r="CR36" s="316" t="n">
        <f aca="false">IF('Chronos (M1..M20)'!$J1548&lt;&gt;"",'Chronos (M1..M20)'!$J1548,0)</f>
        <v>0</v>
      </c>
      <c r="CS36" s="317" t="str">
        <f aca="false">IF($B36&lt;&gt;"",IF(CQ36&lt;&gt;" ",(INDEX(CP$9:CQ$12,MATCH(CP36,CP$9:CP$12),2)/CQ36)*1000,0),"")</f>
        <v/>
      </c>
      <c r="CT36" s="318" t="str">
        <f aca="false">IF(CQ$9&lt;&gt;"",IF($B36&lt;&gt;"",CS36-CR36,""),"")</f>
        <v/>
      </c>
      <c r="CU36" s="313" t="str">
        <f aca="false">IF($B36&lt;&gt;"",$B36,"")</f>
        <v/>
      </c>
      <c r="CV36" s="314" t="str">
        <f aca="false">IF($B36&lt;&gt;"",'Chronos (M1..M20)'!$H1649,"")</f>
        <v/>
      </c>
      <c r="CW36" s="315" t="str">
        <f aca="false">IF('Chronos (M1..M20)'!$I1649&lt;&gt;"",'Chronos (M1..M20)'!$I1649," ")</f>
        <v> </v>
      </c>
      <c r="CX36" s="316" t="n">
        <f aca="false">IF('Chronos (M1..M20)'!$J1649&lt;&gt;"",'Chronos (M1..M20)'!$J1649,0)</f>
        <v>0</v>
      </c>
      <c r="CY36" s="317" t="str">
        <f aca="false">IF($B36&lt;&gt;"",IF(CW36&lt;&gt;" ",(INDEX(CV$9:CW$12,MATCH(CV36,CV$9:CV$12),2)/CW36)*1000,0),"")</f>
        <v/>
      </c>
      <c r="CZ36" s="318" t="str">
        <f aca="false">IF(CW$9&lt;&gt;"",IF($B36&lt;&gt;"",CY36-CX36,""),"")</f>
        <v/>
      </c>
      <c r="DA36" s="314" t="str">
        <f aca="false">IF($B36&lt;&gt;"",'Chronos (M1..M20)'!$H1750,"")</f>
        <v/>
      </c>
      <c r="DB36" s="315" t="str">
        <f aca="false">IF('Chronos (M1..M20)'!$I1750&lt;&gt;"",'Chronos (M1..M20)'!$I1750," ")</f>
        <v> </v>
      </c>
      <c r="DC36" s="316" t="n">
        <f aca="false">IF('Chronos (M1..M20)'!$J1750&lt;&gt;"",'Chronos (M1..M20)'!$J1750,0)</f>
        <v>0</v>
      </c>
      <c r="DD36" s="317" t="str">
        <f aca="false">IF($B36&lt;&gt;"",IF(DB36&lt;&gt;" ",(INDEX(DA$9:DB$12,MATCH(DA36,DA$9:DA$12),2)/DB36)*1000,0),"")</f>
        <v/>
      </c>
      <c r="DE36" s="318" t="str">
        <f aca="false">IF(DB$9&lt;&gt;"",IF($B36&lt;&gt;"",DD36-DC36,""),"")</f>
        <v/>
      </c>
      <c r="DF36" s="313" t="str">
        <f aca="false">IF($B36&lt;&gt;"",$B36,"")</f>
        <v/>
      </c>
      <c r="DG36" s="314" t="str">
        <f aca="false">IF($B36&lt;&gt;"",'Chronos (M1..M20)'!$H1851,"")</f>
        <v/>
      </c>
      <c r="DH36" s="315" t="str">
        <f aca="false">IF('Chronos (M1..M20)'!$I1851&lt;&gt;"",'Chronos (M1..M20)'!$I1851," ")</f>
        <v> </v>
      </c>
      <c r="DI36" s="316" t="n">
        <f aca="false">IF('Chronos (M1..M20)'!$J1851&lt;&gt;"",'Chronos (M1..M20)'!$J1851,0)</f>
        <v>0</v>
      </c>
      <c r="DJ36" s="317" t="str">
        <f aca="false">IF($B36&lt;&gt;"",IF(DH36&lt;&gt;" ",(INDEX(DG$9:DH$12,MATCH(DG36,DG$9:DG$12),2)/DH36)*1000,0),"")</f>
        <v/>
      </c>
      <c r="DK36" s="318" t="str">
        <f aca="false">IF(DH$9&lt;&gt;"",IF($B36&lt;&gt;"",DJ36-DI36,""),"")</f>
        <v/>
      </c>
      <c r="DL36" s="314" t="str">
        <f aca="false">IF($B36&lt;&gt;"",'Chronos (M1..M20)'!$H1952,"")</f>
        <v/>
      </c>
      <c r="DM36" s="315" t="str">
        <f aca="false">IF('Chronos (M1..M20)'!$I1952&lt;&gt;"",'Chronos (M1..M20)'!$I1952," ")</f>
        <v> </v>
      </c>
      <c r="DN36" s="316" t="n">
        <f aca="false">IF('Chronos (M1..M20)'!$J1952&lt;&gt;"",'Chronos (M1..M20)'!$J1952,0)</f>
        <v>0</v>
      </c>
      <c r="DO36" s="317" t="str">
        <f aca="false">IF($B36&lt;&gt;"",IF(DM36&lt;&gt;" ",(INDEX(DL$9:DM$12,MATCH(DL36,DL$9:DL$12),2)/DM36)*1000,0),"")</f>
        <v/>
      </c>
      <c r="DP36" s="318" t="str">
        <f aca="false">IF(DM$9&lt;&gt;"",IF($B36&lt;&gt;"",DO36-DN36,""),"")</f>
        <v/>
      </c>
      <c r="DQ36" s="0"/>
      <c r="DR36" s="319" t="e">
        <f aca="false">SUM(O36,T36,Z36)</f>
        <v>#VALUE!</v>
      </c>
      <c r="DS36" s="319" t="e">
        <f aca="false">SUM(DR36,AE36,AK36,AP36,AV36,BA36,BG36,BL36,BR36,BW36,CC36,CH36,CN36,CS36,CY36,DD36,DJ36,DO36)</f>
        <v>#VALUE!</v>
      </c>
      <c r="DT36" s="319" t="n">
        <f aca="false">SUM(N36,S36,Y36,AD36,AJ36,AO36,AU36,AZ36,BF36,BK36,BQ36,BV36,CB36,CG36,CM36,CR36,CX36,DC36,DI36,DN36)</f>
        <v>0</v>
      </c>
      <c r="DU36" s="319" t="e">
        <f aca="false">SMALL($DZ36:$ES36,1)</f>
        <v>#VALUE!</v>
      </c>
      <c r="DV36" s="319" t="e">
        <f aca="false">SMALL($DZ36:$ES36,2)</f>
        <v>#VALUE!</v>
      </c>
      <c r="DW36" s="319" t="e">
        <f aca="false">SMALL($DZ36:$ES36,3)</f>
        <v>#VALUE!</v>
      </c>
      <c r="DX36" s="319" t="e">
        <f aca="false">SMALL($DZ36:$ES36,3)</f>
        <v>#VALUE!</v>
      </c>
      <c r="DY36" s="0"/>
      <c r="DZ36" s="321" t="str">
        <f aca="false">IF($EC$1&lt;&gt;"",O36," ")</f>
        <v/>
      </c>
      <c r="EA36" s="321" t="str">
        <f aca="false">IF($EC$2&lt;&gt;"",T36," ")</f>
        <v/>
      </c>
      <c r="EB36" s="321" t="str">
        <f aca="false">IF($EC$3&lt;&gt;"",Z36," ")</f>
        <v/>
      </c>
      <c r="EC36" s="321" t="str">
        <f aca="false">IF($EC$4&lt;&gt;"",AE36," ")</f>
        <v/>
      </c>
      <c r="ED36" s="321" t="str">
        <f aca="false">IF($EC$5&lt;&gt;"",AK36," ")</f>
        <v/>
      </c>
      <c r="EE36" s="321" t="str">
        <f aca="false">IF($EC$6&lt;&gt;"",AP36," ")</f>
        <v/>
      </c>
      <c r="EF36" s="321" t="str">
        <f aca="false">IF($EC$7&lt;&gt;"",AV36," ")</f>
        <v/>
      </c>
      <c r="EG36" s="321" t="str">
        <f aca="false">IF($EC$8&lt;&gt;"",BA36," ")</f>
        <v> </v>
      </c>
      <c r="EH36" s="321" t="str">
        <f aca="false">IF($EC$9&lt;&gt;"",BG36," ")</f>
        <v> </v>
      </c>
      <c r="EI36" s="321" t="str">
        <f aca="false">IF($EC$10&lt;&gt;"",BL36," ")</f>
        <v> </v>
      </c>
      <c r="EJ36" s="321" t="str">
        <f aca="false">IF($EE$1&lt;&gt;"",BR36," ")</f>
        <v> </v>
      </c>
      <c r="EK36" s="321" t="str">
        <f aca="false">IF($EE$2&lt;&gt;"",BW36," ")</f>
        <v> </v>
      </c>
      <c r="EL36" s="321" t="str">
        <f aca="false">IF($EE$3&lt;&gt;"",CC36," ")</f>
        <v> </v>
      </c>
      <c r="EM36" s="321" t="str">
        <f aca="false">IF($EE$4&lt;&gt;"",CH36," ")</f>
        <v> </v>
      </c>
      <c r="EN36" s="321" t="str">
        <f aca="false">IF($EE$5&lt;&gt;"",CN36," ")</f>
        <v> </v>
      </c>
      <c r="EO36" s="321" t="str">
        <f aca="false">IF($EE$6&lt;&gt;"",CS36," ")</f>
        <v> </v>
      </c>
      <c r="EP36" s="321" t="str">
        <f aca="false">IF($EE$7&lt;&gt;"",CY36," ")</f>
        <v> </v>
      </c>
      <c r="EQ36" s="321" t="str">
        <f aca="false">IF($EE$8&lt;&gt;"",DD36," ")</f>
        <v> </v>
      </c>
      <c r="ER36" s="321" t="str">
        <f aca="false">IF($EE$9&lt;&gt;"",DJ36," ")</f>
        <v> </v>
      </c>
      <c r="ES36" s="321" t="str">
        <f aca="false">IF($EE$10&lt;&gt;"",DO36," ")</f>
        <v> </v>
      </c>
      <c r="ET36" s="322" t="e">
        <f aca="false">SMALL(DZ36:EC36,1)</f>
        <v>#VALUE!</v>
      </c>
      <c r="EU36" s="323" t="e">
        <f aca="false">SMALL(DZ36:ED36,1)</f>
        <v>#VALUE!</v>
      </c>
      <c r="EV36" s="323" t="e">
        <f aca="false">SMALL(DZ36:EE36,1)</f>
        <v>#VALUE!</v>
      </c>
      <c r="EW36" s="323" t="e">
        <f aca="false">SMALL(DZ36:EF36,1)</f>
        <v>#VALUE!</v>
      </c>
      <c r="EX36" s="323" t="e">
        <f aca="false">SMALL(DZ36:EG36,1)</f>
        <v>#VALUE!</v>
      </c>
      <c r="EY36" s="323" t="e">
        <f aca="false">SMALL(DZ36:EH36,1)</f>
        <v>#VALUE!</v>
      </c>
      <c r="EZ36" s="323" t="e">
        <f aca="false">SMALL(DZ36:EI36,1)</f>
        <v>#VALUE!</v>
      </c>
      <c r="FA36" s="323" t="e">
        <f aca="false">SMALL(DZ36:EJ36,1)</f>
        <v>#VALUE!</v>
      </c>
      <c r="FB36" s="323" t="e">
        <f aca="false">SMALL(DZ36:EK36,1)</f>
        <v>#VALUE!</v>
      </c>
      <c r="FC36" s="323" t="e">
        <f aca="false">SMALL(DZ36:EL36,1)</f>
        <v>#VALUE!</v>
      </c>
      <c r="FD36" s="323" t="e">
        <f aca="false">SMALL(DZ36:EM36,1)</f>
        <v>#VALUE!</v>
      </c>
      <c r="FE36" s="323" t="e">
        <f aca="false">SMALL(DZ36:EN36,1)</f>
        <v>#VALUE!</v>
      </c>
      <c r="FF36" s="323" t="e">
        <f aca="false">SMALL(DZ36:EO36,1)</f>
        <v>#VALUE!</v>
      </c>
      <c r="FG36" s="323" t="e">
        <f aca="false">SMALL(DZ36:EP36,1)</f>
        <v>#VALUE!</v>
      </c>
      <c r="FH36" s="323" t="e">
        <f aca="false">SMALL(DZ36:EQ36,1)</f>
        <v>#VALUE!</v>
      </c>
      <c r="FI36" s="323" t="e">
        <f aca="false">SMALL(DZ36:ER36,1)</f>
        <v>#VALUE!</v>
      </c>
      <c r="FJ36" s="324" t="e">
        <f aca="false">SMALL(DZ36:ES36,1)</f>
        <v>#VALUE!</v>
      </c>
      <c r="FK36" s="322" t="e">
        <f aca="false">SMALL(DZ36:EN36,2)</f>
        <v>#VALUE!</v>
      </c>
      <c r="FL36" s="323" t="e">
        <f aca="false">SMALL(DZ36:EO36,2)</f>
        <v>#VALUE!</v>
      </c>
      <c r="FM36" s="323" t="e">
        <f aca="false">SMALL(DZ36:EP36,2)</f>
        <v>#VALUE!</v>
      </c>
      <c r="FN36" s="323" t="e">
        <f aca="false">SMALL(DZ36:EQ36,2)</f>
        <v>#VALUE!</v>
      </c>
      <c r="FO36" s="323" t="e">
        <f aca="false">SMALL(DZ36:ER36,2)</f>
        <v>#VALUE!</v>
      </c>
      <c r="FP36" s="324" t="e">
        <f aca="false">SMALL(DZ36:ES36,2)</f>
        <v>#VALUE!</v>
      </c>
      <c r="FQ36" s="0"/>
      <c r="FR36" s="328" t="str">
        <f aca="false">IF($B36&lt;&gt;"",IF($EB$1&gt;=FR$13,$P36,""),"")</f>
        <v/>
      </c>
      <c r="FS36" s="329" t="str">
        <f aca="false">IF($B36&lt;&gt;"",IF($EB$1&gt;=FS$13,$P36+$U36,""),"")</f>
        <v/>
      </c>
      <c r="FT36" s="329" t="str">
        <f aca="false">IF($B36&lt;&gt;"",IF($EB$1&gt;=FT$13,$P36+$U36+$AA36,""),"")</f>
        <v/>
      </c>
      <c r="FU36" s="329" t="str">
        <f aca="false">IF($B36&lt;&gt;"",IF($EB$1&gt;=FU$13,$P36+$U36+$AA36+$AF36-ET36,""),"")</f>
        <v/>
      </c>
      <c r="FV36" s="329" t="str">
        <f aca="false">IF($B36&lt;&gt;"",IF($EB$1&gt;=FV$13,$P36+$U36+$AA36+$AF36+$AL36-EU36,""),"")</f>
        <v/>
      </c>
      <c r="FW36" s="329" t="str">
        <f aca="false">IF($B36&lt;&gt;"",IF($EB$1&gt;=FW$13,$P36+$U36+$AA36+$AF36+$AL36+$AQ36-EV36,""),"")</f>
        <v/>
      </c>
      <c r="FX36" s="329" t="str">
        <f aca="false">IF($B36&lt;&gt;"",IF($EB$1&gt;=FX$13,$P36+$U36+$AA36+$AF36+$AL36+$AQ36+$AW36-EW36,""),"")</f>
        <v/>
      </c>
      <c r="FY36" s="329" t="str">
        <f aca="false">IF($B36&lt;&gt;"",IF($EB$1&gt;=FY$13,$P36+$U36+$AA36+$AF36+$AL36+$AQ36+$AW36+$BB36-EX36,""),"")</f>
        <v/>
      </c>
      <c r="FZ36" s="329" t="str">
        <f aca="false">IF($B36&lt;&gt;"",IF($EB$1&gt;=FZ$13,$P36+$U36+$AA36+$AF36+$AL36+$AQ36+$AW36+$BB36+$BH36-EY36,""),"")</f>
        <v/>
      </c>
      <c r="GA36" s="329" t="str">
        <f aca="false">IF($B36&lt;&gt;"",IF($EB$1&gt;=GA$13,$P36+$U36+$AA36+$AF36+$AL36+$AQ36+$AW36+$BB36+$BH36+$BM36-EZ36,""),"")</f>
        <v/>
      </c>
      <c r="GB36" s="329" t="str">
        <f aca="false">IF($B36&lt;&gt;"",IF($EB$1&gt;=GB$13,$P36+$U36+$AA36+$AF36+$AL36+$AQ36+$AW36+$BB36+$BH36+$BM36+$BS36-FA36,""),"")</f>
        <v/>
      </c>
      <c r="GC36" s="329" t="str">
        <f aca="false">IF($B36&lt;&gt;"",IF($EB$1&gt;=GC$13,$P36+$U36+$AA36+$AF36+$AL36+$AQ36+$AW36+$BB36+$BH36+$BM36+$BS36+$BX36-FB36,""),"")</f>
        <v/>
      </c>
      <c r="GD36" s="329" t="str">
        <f aca="false">IF($B36&lt;&gt;"",IF($EB$1&gt;=GD$13,$P36+$U36+$AA36+$AF36+$AL36+$AQ36+$AW36+$BB36+$BH36+$BM36+$BS36+$BX36+$CD36-FC36,""),"")</f>
        <v/>
      </c>
      <c r="GE36" s="329" t="str">
        <f aca="false">IF($B36&lt;&gt;"",IF($EB$1&gt;=GE$13,$P36+$U36+$AA36+$AF36+$AL36+$AQ36+$AW36+$BB36+$BH36+$BM36+$BS36+$BX36+$CD36+$CI36-FD36,""),"")</f>
        <v/>
      </c>
      <c r="GF36" s="329" t="str">
        <f aca="false">IF($B36&lt;&gt;"",IF($EB$1&gt;=GF$13,$P36+$U36+$AA36+$AF36+$AL36+$AQ36+$AW36+$BB36+$BH36+$BM36+$BS36+$BX36+$CD36+$CI36+$CO36-FE36-FK36,""),"")</f>
        <v/>
      </c>
      <c r="GG36" s="329" t="str">
        <f aca="false">IF($B36&lt;&gt;"",IF($EB$1&gt;=GG$13,$P36+$U36+$AA36+$AF36+$AL36+$AQ36+$AW36+$BB36+$BH36+$BM36+$BS36+$BX36+$CD36+$CI36+$CO36+$CT36-FF36-FL36,""),"")</f>
        <v/>
      </c>
      <c r="GH36" s="329" t="str">
        <f aca="false">IF($B36&lt;&gt;"",IF($EB$1&gt;=GH$13,$P36+$U36+$AA36+$AF36+$AL36+$AQ36+$AW36+$BB36+$BH36+$BM36+$BS36+$BX36+$CD36+$CI36+$CO36+$CT36+$CZ36-FG36-FM36,""),"")</f>
        <v/>
      </c>
      <c r="GI36" s="329" t="str">
        <f aca="false">IF($B36&lt;&gt;"",IF($EB$1&gt;=GI$13,$P36+$U36+$AA36+$AF36+$AL36+$AQ36+$AW36+$BB36+$BH36+$BM36+$BS36+$BX36+$CD36+$CI36+$CO36+$CT36+$CZ36+$DE36-FH36-FN36,""),"")</f>
        <v/>
      </c>
      <c r="GJ36" s="329" t="str">
        <f aca="false">IF($B36&lt;&gt;"",IF($EB$1&gt;=GJ$13,$P36+$U36+$AA36+$AF36+$AL36+$AQ36+$AW36+$BB36+$BH36+$BM36+$BS36+$BX36+$CD36+$CI36+$CO36+$CT36+$CZ36+$DE36+$DK36-FI36-FO36,""),"")</f>
        <v/>
      </c>
      <c r="GK36" s="330" t="str">
        <f aca="false">IF($B36&lt;&gt;"",IF($EB$1&gt;=GK$13,$P36+$U36+$AA36+$AF36+$AL36+$AQ36+$AW36+$BB36+$BH36+$BM36+$BS36+$BX36+$CD36+$CI36+$CO36+$CT36+$CZ36+$DE36+$DK36+$DP36-FJ36-FP36,""),"")</f>
        <v/>
      </c>
      <c r="GL36" s="0"/>
      <c r="GM36" s="328" t="str">
        <f aca="false">IF($B36&lt;&gt;"",IF($EB$1&gt;=GM$13,RANK(FR36,FR$14:FR$113,0),""),"")</f>
        <v/>
      </c>
      <c r="GN36" s="329" t="str">
        <f aca="false">IF($B36&lt;&gt;"",IF($EB$1&gt;=GN$13,RANK(FS36,FS$14:FS$113,0),""),"")</f>
        <v/>
      </c>
      <c r="GO36" s="329" t="str">
        <f aca="false">IF($B36&lt;&gt;"",IF($EB$1&gt;=GO$13,RANK(FT36,FT$14:FT$113,0),""),"")</f>
        <v/>
      </c>
      <c r="GP36" s="329" t="str">
        <f aca="false">IF($B36&lt;&gt;"",IF($EB$1&gt;=GP$13,RANK(FU36,FU$14:FU$113,0),""),"")</f>
        <v/>
      </c>
      <c r="GQ36" s="329" t="str">
        <f aca="false">IF($B36&lt;&gt;"",IF($EB$1&gt;=GQ$13,RANK(FV36,FV$14:FV$113,0),""),"")</f>
        <v/>
      </c>
      <c r="GR36" s="329" t="str">
        <f aca="false">IF($B36&lt;&gt;"",IF($EB$1&gt;=GR$13,RANK(FW36,FW$14:FW$113,0),""),"")</f>
        <v/>
      </c>
      <c r="GS36" s="329" t="str">
        <f aca="false">IF($B36&lt;&gt;"",IF($EB$1&gt;=GS$13,RANK(FX36,FX$14:FX$113,0),""),"")</f>
        <v/>
      </c>
      <c r="GT36" s="329" t="str">
        <f aca="false">IF($B36&lt;&gt;"",IF($EB$1&gt;=GT$13,RANK(FY36,FY$14:FY$113,0),""),"")</f>
        <v/>
      </c>
      <c r="GU36" s="329" t="str">
        <f aca="false">IF($B36&lt;&gt;"",IF($EB$1&gt;=GU$13,RANK(FZ36,FZ$14:FZ$113,0),""),"")</f>
        <v/>
      </c>
      <c r="GV36" s="329" t="str">
        <f aca="false">IF($B36&lt;&gt;"",IF($EB$1&gt;=GV$13,RANK(GA36,GA$14:GA$113,0),""),"")</f>
        <v/>
      </c>
      <c r="GW36" s="329" t="str">
        <f aca="false">IF($B36&lt;&gt;"",IF($EB$1&gt;=GW$13,RANK(GB36,GB$14:GB$113,0),""),"")</f>
        <v/>
      </c>
      <c r="GX36" s="329" t="str">
        <f aca="false">IF($B36&lt;&gt;"",IF($EB$1&gt;=GX$13,RANK(GC36,GC$14:GC$113,0),""),"")</f>
        <v/>
      </c>
      <c r="GY36" s="329" t="str">
        <f aca="false">IF($B36&lt;&gt;"",IF($EB$1&gt;=GY$13,RANK(GD36,GD$14:GD$113,0),""),"")</f>
        <v/>
      </c>
      <c r="GZ36" s="329" t="str">
        <f aca="false">IF($B36&lt;&gt;"",IF($EB$1&gt;=GZ$13,RANK(GE36,GE$14:GE$113,0),""),"")</f>
        <v/>
      </c>
      <c r="HA36" s="329" t="str">
        <f aca="false">IF($B36&lt;&gt;"",IF($EB$1&gt;=HA$13,RANK(GF36,GF$14:GF$113,0),""),"")</f>
        <v/>
      </c>
      <c r="HB36" s="329" t="str">
        <f aca="false">IF($B36&lt;&gt;"",IF($EB$1&gt;=HB$13,RANK(GG36,GG$14:GG$113,0),""),"")</f>
        <v/>
      </c>
      <c r="HC36" s="329" t="str">
        <f aca="false">IF($B36&lt;&gt;"",IF($EB$1&gt;=HC$13,RANK(GH36,GH$14:GH$113,0),""),"")</f>
        <v/>
      </c>
      <c r="HD36" s="329" t="str">
        <f aca="false">IF($B36&lt;&gt;"",IF($EB$1&gt;=HD$13,RANK(GI36,GI$14:GI$113,0),""),"")</f>
        <v/>
      </c>
      <c r="HE36" s="329" t="str">
        <f aca="false">IF($B36&lt;&gt;"",IF($EB$1&gt;=HE$13,RANK(GJ36,GJ$14:GJ$113,0),""),"")</f>
        <v/>
      </c>
      <c r="HF36" s="330" t="str">
        <f aca="false">IF($B36&lt;&gt;"",IF($EB$1&gt;=HF$13,RANK(GK36,GK$14:GK$113,0),""),"")</f>
        <v/>
      </c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3" hidden="false" customHeight="false" outlineLevel="0" collapsed="false">
      <c r="A37" s="308" t="str">
        <f aca="false">IF(B37&lt;&gt;"",RANK(I37,I$14:I$113,0),"")</f>
        <v/>
      </c>
      <c r="B37" s="309" t="str">
        <f aca="false">IF('Chronos (M1..M20)'!B34&lt;&gt;"",'Chronos (M1..M20)'!B34,"")</f>
        <v/>
      </c>
      <c r="C37" s="310" t="str">
        <f aca="false">IF(B37&lt;&gt;"",'Chronos (M1..M20)'!C34,"")</f>
        <v/>
      </c>
      <c r="D37" s="215" t="str">
        <f aca="false">IF(B37&lt;&gt;"",Pilotes!P34,"")</f>
        <v/>
      </c>
      <c r="E37" s="310"/>
      <c r="F37" s="310" t="str">
        <f aca="false">IF(B37&lt;&gt;"",Pilotes!F34,"")</f>
        <v/>
      </c>
      <c r="G37" s="310" t="str">
        <f aca="false">IF(C37&lt;&gt;"",Pilotes!E34,"")</f>
        <v/>
      </c>
      <c r="H37" s="310" t="str">
        <f aca="false">IF(D37&lt;&gt;"",'Chronos (M1..M20)'!D34,"")</f>
        <v/>
      </c>
      <c r="I37" s="311" t="n">
        <f aca="false">IF(B37&lt;&gt;"",IF($EB$1&lt;4,DR37-DT37,IF($EB$1&lt;15,DS37-DU37-DT37,DS37-DU37-DV37-DT37)),0)</f>
        <v>0</v>
      </c>
      <c r="J37" s="312" t="str">
        <f aca="false">IF(B37&lt;&gt;"",IF(I37,(I37/MAXA(I$14:I$113))*1000,0),"")</f>
        <v/>
      </c>
      <c r="K37" s="313" t="str">
        <f aca="false">IF($B37&lt;&gt;"",$B37,"")</f>
        <v/>
      </c>
      <c r="L37" s="314" t="str">
        <f aca="false">IF($B37&lt;&gt;"",'Chronos (M1..M20)'!$H34,"")</f>
        <v/>
      </c>
      <c r="M37" s="315" t="str">
        <f aca="false">IF('Chronos (M1..M20)'!$I34&lt;&gt;"",'Chronos (M1..M20)'!$I34," ")</f>
        <v> </v>
      </c>
      <c r="N37" s="316" t="n">
        <f aca="false">IF('Chronos (M1..M20)'!$J34&lt;&gt;"",'Chronos (M1..M20)'!$J34,0)</f>
        <v>0</v>
      </c>
      <c r="O37" s="317" t="str">
        <f aca="false">IF($B37&lt;&gt;"",IF(M37&lt;&gt;" ",(INDEX(L$9:M$12,MATCH(L37,L$9:L$12),2)/M37)*1000,0),"")</f>
        <v/>
      </c>
      <c r="P37" s="318" t="str">
        <f aca="false">IF(M$9&lt;&gt;"",IF($B37&lt;&gt;"",O37-N37,""),"")</f>
        <v/>
      </c>
      <c r="Q37" s="314" t="str">
        <f aca="false">IF($B37&lt;&gt;"",'Chronos (M1..M20)'!$H135,"")</f>
        <v/>
      </c>
      <c r="R37" s="315" t="str">
        <f aca="false">IF('Chronos (M1..M20)'!$I135&lt;&gt;"",'Chronos (M1..M20)'!$I135," ")</f>
        <v> </v>
      </c>
      <c r="S37" s="316" t="n">
        <f aca="false">IF('Chronos (M1..M20)'!$J135&lt;&gt;"",'Chronos (M1..M20)'!$J135,0)</f>
        <v>0</v>
      </c>
      <c r="T37" s="317" t="str">
        <f aca="false">IF($B37&lt;&gt;"",IF(R37&lt;&gt;" ",(INDEX(Q$9:R$12,MATCH(Q37,Q$9:Q$12),2)/R37)*1000,0),"")</f>
        <v/>
      </c>
      <c r="U37" s="318" t="str">
        <f aca="false">IF(R$9&lt;&gt;"",IF($B37&lt;&gt;"",T37-S37,""),"")</f>
        <v/>
      </c>
      <c r="V37" s="313" t="str">
        <f aca="false">IF($B37&lt;&gt;"",$B37,"")</f>
        <v/>
      </c>
      <c r="W37" s="314" t="str">
        <f aca="false">IF($B37&lt;&gt;"",'Chronos (M1..M20)'!$H236,"")</f>
        <v/>
      </c>
      <c r="X37" s="315" t="str">
        <f aca="false">IF('Chronos (M1..M20)'!$I236&lt;&gt;"",'Chronos (M1..M20)'!$I236," ")</f>
        <v> </v>
      </c>
      <c r="Y37" s="316" t="n">
        <f aca="false">IF('Chronos (M1..M20)'!$J236&lt;&gt;"",'Chronos (M1..M20)'!$J236,0)</f>
        <v>0</v>
      </c>
      <c r="Z37" s="317" t="str">
        <f aca="false">IF($B37&lt;&gt;"",IF(X37&lt;&gt;" ",(INDEX(W$9:X$12,MATCH(W37,W$9:W$12),2)/X37)*1000,0),"")</f>
        <v/>
      </c>
      <c r="AA37" s="318" t="str">
        <f aca="false">IF(X$9&lt;&gt;"",IF($B37&lt;&gt;"",Z37-Y37,""),"")</f>
        <v/>
      </c>
      <c r="AB37" s="314" t="str">
        <f aca="false">IF($B37&lt;&gt;"",'Chronos (M1..M20)'!$H337,"")</f>
        <v/>
      </c>
      <c r="AC37" s="315" t="str">
        <f aca="false">IF('Chronos (M1..M20)'!$I337&lt;&gt;"",'Chronos (M1..M20)'!$I337," ")</f>
        <v> </v>
      </c>
      <c r="AD37" s="316" t="n">
        <f aca="false">IF('Chronos (M1..M20)'!$J337&lt;&gt;"",'Chronos (M1..M20)'!$J337,0)</f>
        <v>0</v>
      </c>
      <c r="AE37" s="317" t="str">
        <f aca="false">IF($B37&lt;&gt;"",IF(AC37&lt;&gt;" ",(INDEX(AB$9:AC$12,MATCH(AB37,AB$9:AB$12),2)/AC37)*1000,0),"")</f>
        <v/>
      </c>
      <c r="AF37" s="318" t="str">
        <f aca="false">IF(AC$9&lt;&gt;"",IF($B37&lt;&gt;"",AE37-AD37,""),"")</f>
        <v/>
      </c>
      <c r="AG37" s="313" t="str">
        <f aca="false">IF($B37&lt;&gt;"",$B37,"")</f>
        <v/>
      </c>
      <c r="AH37" s="314" t="str">
        <f aca="false">IF($B37&lt;&gt;"",'Chronos (M1..M20)'!$H438,"")</f>
        <v/>
      </c>
      <c r="AI37" s="315" t="str">
        <f aca="false">IF('Chronos (M1..M20)'!$I438&lt;&gt;"",'Chronos (M1..M20)'!$I438," ")</f>
        <v> </v>
      </c>
      <c r="AJ37" s="316" t="n">
        <f aca="false">IF('Chronos (M1..M20)'!$J438&lt;&gt;"",'Chronos (M1..M20)'!$J438,0)</f>
        <v>0</v>
      </c>
      <c r="AK37" s="317" t="str">
        <f aca="false">IF($B37&lt;&gt;"",IF(AI37&lt;&gt;" ",(INDEX(AH$9:AI$12,MATCH(AH37,AH$9:AH$12),2)/AI37)*1000,0),"")</f>
        <v/>
      </c>
      <c r="AL37" s="318" t="str">
        <f aca="false">IF(AI$9&lt;&gt;"",IF($B37&lt;&gt;"",AK37-AJ37,""),"")</f>
        <v/>
      </c>
      <c r="AM37" s="314" t="str">
        <f aca="false">IF($B37&lt;&gt;"",'Chronos (M1..M20)'!$H539,"")</f>
        <v/>
      </c>
      <c r="AN37" s="315" t="str">
        <f aca="false">IF('Chronos (M1..M20)'!$I539&lt;&gt;"",'Chronos (M1..M20)'!$I539," ")</f>
        <v> </v>
      </c>
      <c r="AO37" s="316" t="n">
        <f aca="false">IF('Chronos (M1..M20)'!$J539&lt;&gt;"",'Chronos (M1..M20)'!$J539,0)</f>
        <v>0</v>
      </c>
      <c r="AP37" s="317" t="str">
        <f aca="false">IF($B37&lt;&gt;"",IF(AN37&lt;&gt;" ",(INDEX(AM$9:AN$12,MATCH(AM37,AM$9:AM$12),2)/AN37)*1000,0),"")</f>
        <v/>
      </c>
      <c r="AQ37" s="318" t="str">
        <f aca="false">IF(AN$9&lt;&gt;"",IF($B37&lt;&gt;"",AP37-AO37,""),"")</f>
        <v/>
      </c>
      <c r="AR37" s="313" t="str">
        <f aca="false">IF($B37&lt;&gt;"",$B37,"")</f>
        <v/>
      </c>
      <c r="AS37" s="314" t="str">
        <f aca="false">IF($B37&lt;&gt;"",'Chronos (M1..M20)'!$H640,"")</f>
        <v/>
      </c>
      <c r="AT37" s="315" t="str">
        <f aca="false">IF('Chronos (M1..M20)'!$I640&lt;&gt;"",'Chronos (M1..M20)'!$I640," ")</f>
        <v> </v>
      </c>
      <c r="AU37" s="316" t="n">
        <f aca="false">IF('Chronos (M1..M20)'!$J640&lt;&gt;"",'Chronos (M1..M20)'!$J640,0)</f>
        <v>0</v>
      </c>
      <c r="AV37" s="317" t="str">
        <f aca="false">IF($B37&lt;&gt;"",IF(AT37&lt;&gt;" ",(INDEX(AS$9:AT$12,MATCH(AS37,AS$9:AS$12),2)/AT37)*1000,0),"")</f>
        <v/>
      </c>
      <c r="AW37" s="318" t="str">
        <f aca="false">IF(AT$9&lt;&gt;"",IF($B37&lt;&gt;"",AV37-AU37,""),"")</f>
        <v/>
      </c>
      <c r="AX37" s="314" t="str">
        <f aca="false">IF($B37&lt;&gt;"",'Chronos (M1..M20)'!$H741,"")</f>
        <v/>
      </c>
      <c r="AY37" s="315" t="str">
        <f aca="false">IF('Chronos (M1..M20)'!$I741&lt;&gt;"",'Chronos (M1..M20)'!$I741," ")</f>
        <v> </v>
      </c>
      <c r="AZ37" s="316" t="n">
        <f aca="false">IF('Chronos (M1..M20)'!$J741&lt;&gt;"",'Chronos (M1..M20)'!$J741,0)</f>
        <v>0</v>
      </c>
      <c r="BA37" s="317" t="str">
        <f aca="false">IF($B37&lt;&gt;"",IF(AY37&lt;&gt;" ",(INDEX(AX$9:AY$12,MATCH(AX37,AX$9:AX$12),2)/AY37)*1000,0),"")</f>
        <v/>
      </c>
      <c r="BB37" s="318" t="str">
        <f aca="false">IF(AY$9&lt;&gt;"",IF($B37&lt;&gt;"",BA37-AZ37,""),"")</f>
        <v/>
      </c>
      <c r="BC37" s="313" t="str">
        <f aca="false">IF($B37&lt;&gt;"",$B37,"")</f>
        <v/>
      </c>
      <c r="BD37" s="314" t="str">
        <f aca="false">IF($B37&lt;&gt;"",'Chronos (M1..M20)'!$H842,"")</f>
        <v/>
      </c>
      <c r="BE37" s="315" t="str">
        <f aca="false">IF('Chronos (M1..M20)'!$I842&lt;&gt;"",'Chronos (M1..M20)'!$I842," ")</f>
        <v> </v>
      </c>
      <c r="BF37" s="316" t="n">
        <f aca="false">IF('Chronos (M1..M20)'!$J842&lt;&gt;"",'Chronos (M1..M20)'!$J842,0)</f>
        <v>0</v>
      </c>
      <c r="BG37" s="317" t="str">
        <f aca="false">IF($B37&lt;&gt;"",IF(BE37&lt;&gt;" ",(INDEX(BD$9:BE$12,MATCH(BD37,BD$9:BD$12),2)/BE37)*1000,0),"")</f>
        <v/>
      </c>
      <c r="BH37" s="318" t="str">
        <f aca="false">IF(BE$9&lt;&gt;"",IF($B37&lt;&gt;"",BG37-BF37,""),"")</f>
        <v/>
      </c>
      <c r="BI37" s="314" t="str">
        <f aca="false">IF($B37&lt;&gt;"",'Chronos (M1..M20)'!$H943,"")</f>
        <v/>
      </c>
      <c r="BJ37" s="315" t="str">
        <f aca="false">IF('Chronos (M1..M20)'!$I943&lt;&gt;"",'Chronos (M1..M20)'!$I943," ")</f>
        <v> </v>
      </c>
      <c r="BK37" s="316" t="n">
        <f aca="false">IF('Chronos (M1..M20)'!$J943&lt;&gt;"",'Chronos (M1..M20)'!$J943,0)</f>
        <v>0</v>
      </c>
      <c r="BL37" s="317" t="str">
        <f aca="false">IF($B37&lt;&gt;"",IF(BJ37&lt;&gt;" ",(INDEX(BI$9:BJ$12,MATCH(BI37,BI$9:BI$12),2)/BJ37)*1000,0),"")</f>
        <v/>
      </c>
      <c r="BM37" s="318" t="str">
        <f aca="false">IF(BJ$9&lt;&gt;"",IF($B37&lt;&gt;"",BL37-BK37,""),"")</f>
        <v/>
      </c>
      <c r="BN37" s="313" t="str">
        <f aca="false">IF($B37&lt;&gt;"",$B37,"")</f>
        <v/>
      </c>
      <c r="BO37" s="314" t="str">
        <f aca="false">IF($B37&lt;&gt;"",'Chronos (M1..M20)'!$H1044,"")</f>
        <v/>
      </c>
      <c r="BP37" s="315" t="str">
        <f aca="false">IF('Chronos (M1..M20)'!$I1044&lt;&gt;"",'Chronos (M1..M20)'!$I1044," ")</f>
        <v> </v>
      </c>
      <c r="BQ37" s="316" t="n">
        <f aca="false">IF('Chronos (M1..M20)'!$J1044&lt;&gt;"",'Chronos (M1..M20)'!$J1044,0)</f>
        <v>0</v>
      </c>
      <c r="BR37" s="317" t="str">
        <f aca="false">IF($B37&lt;&gt;"",IF(BP37&lt;&gt;" ",(INDEX(BO$9:BP$12,MATCH(BO37,BO$9:BO$12),2)/BP37)*1000,0),"")</f>
        <v/>
      </c>
      <c r="BS37" s="318" t="str">
        <f aca="false">IF(BP$9&lt;&gt;"",IF($B37&lt;&gt;"",BR37-BQ37,""),"")</f>
        <v/>
      </c>
      <c r="BT37" s="314" t="str">
        <f aca="false">IF($B37&lt;&gt;"",'Chronos (M1..M20)'!$H1145,"")</f>
        <v/>
      </c>
      <c r="BU37" s="315" t="str">
        <f aca="false">IF('Chronos (M1..M20)'!$I1145&lt;&gt;"",'Chronos (M1..M20)'!$I1145," ")</f>
        <v> </v>
      </c>
      <c r="BV37" s="316" t="n">
        <f aca="false">IF('Chronos (M1..M20)'!$J1145&lt;&gt;"",'Chronos (M1..M20)'!$J1145,0)</f>
        <v>0</v>
      </c>
      <c r="BW37" s="317" t="str">
        <f aca="false">IF($B37&lt;&gt;"",IF(BU37&lt;&gt;" ",(INDEX(BT$9:BU$12,MATCH(BT37,BT$9:BT$12),2)/BU37)*1000,0),"")</f>
        <v/>
      </c>
      <c r="BX37" s="318" t="str">
        <f aca="false">IF(BU$9&lt;&gt;"",IF($B37&lt;&gt;"",BW37-BV37,""),"")</f>
        <v/>
      </c>
      <c r="BY37" s="313" t="str">
        <f aca="false">IF($B37&lt;&gt;"",$B37,"")</f>
        <v/>
      </c>
      <c r="BZ37" s="314" t="str">
        <f aca="false">IF($B37&lt;&gt;"",'Chronos (M1..M20)'!$H1246,"")</f>
        <v/>
      </c>
      <c r="CA37" s="315" t="str">
        <f aca="false">IF('Chronos (M1..M20)'!$I1246&lt;&gt;"",'Chronos (M1..M20)'!$I1246," ")</f>
        <v> </v>
      </c>
      <c r="CB37" s="316" t="n">
        <f aca="false">IF('Chronos (M1..M20)'!$J1246&lt;&gt;"",'Chronos (M1..M20)'!$J1246,0)</f>
        <v>0</v>
      </c>
      <c r="CC37" s="317" t="str">
        <f aca="false">IF($B37&lt;&gt;"",IF(CA37&lt;&gt;" ",(INDEX(BZ$9:CA$12,MATCH(BZ37,BZ$9:BZ$12),2)/CA37)*1000,0),"")</f>
        <v/>
      </c>
      <c r="CD37" s="318" t="str">
        <f aca="false">IF(CA$9&lt;&gt;"",IF($B37&lt;&gt;"",CC37-CB37,""),"")</f>
        <v/>
      </c>
      <c r="CE37" s="314" t="str">
        <f aca="false">IF($B37&lt;&gt;"",'Chronos (M1..M20)'!$H1347,"")</f>
        <v/>
      </c>
      <c r="CF37" s="315" t="str">
        <f aca="false">IF('Chronos (M1..M20)'!$I1347&lt;&gt;"",'Chronos (M1..M20)'!$I1347," ")</f>
        <v> </v>
      </c>
      <c r="CG37" s="316" t="n">
        <f aca="false">IF('Chronos (M1..M20)'!$J1347&lt;&gt;"",'Chronos (M1..M20)'!$J1347,0)</f>
        <v>0</v>
      </c>
      <c r="CH37" s="317" t="str">
        <f aca="false">IF($B37&lt;&gt;"",IF(CF37&lt;&gt;" ",(INDEX(CE$9:CF$12,MATCH(CE37,CE$9:CE$12),2)/CF37)*1000,0),"")</f>
        <v/>
      </c>
      <c r="CI37" s="318" t="str">
        <f aca="false">IF(CF$9&lt;&gt;"",IF($B37&lt;&gt;"",CH37-CG37,""),"")</f>
        <v/>
      </c>
      <c r="CJ37" s="313" t="str">
        <f aca="false">IF($B37&lt;&gt;"",$B37,"")</f>
        <v/>
      </c>
      <c r="CK37" s="314" t="str">
        <f aca="false">IF($B37&lt;&gt;"",'Chronos (M1..M20)'!$H1448,"")</f>
        <v/>
      </c>
      <c r="CL37" s="315" t="str">
        <f aca="false">IF('Chronos (M1..M20)'!$I1448&lt;&gt;"",'Chronos (M1..M20)'!$I1448," ")</f>
        <v> </v>
      </c>
      <c r="CM37" s="316" t="n">
        <f aca="false">IF('Chronos (M1..M20)'!$J1448&lt;&gt;"",'Chronos (M1..M20)'!$J1448,0)</f>
        <v>0</v>
      </c>
      <c r="CN37" s="317" t="str">
        <f aca="false">IF($B37&lt;&gt;"",IF(CL37&lt;&gt;" ",(INDEX(CK$9:CL$12,MATCH(CK37,CK$9:CK$12),2)/CL37)*1000,0),"")</f>
        <v/>
      </c>
      <c r="CO37" s="318" t="str">
        <f aca="false">IF(CL$9&lt;&gt;"",IF($B37&lt;&gt;"",CN37-CM37,""),"")</f>
        <v/>
      </c>
      <c r="CP37" s="314" t="str">
        <f aca="false">IF($B37&lt;&gt;"",'Chronos (M1..M20)'!$H1549,"")</f>
        <v/>
      </c>
      <c r="CQ37" s="315" t="str">
        <f aca="false">IF('Chronos (M1..M20)'!$I1549&lt;&gt;"",'Chronos (M1..M20)'!$I1549," ")</f>
        <v> </v>
      </c>
      <c r="CR37" s="316" t="n">
        <f aca="false">IF('Chronos (M1..M20)'!$J1549&lt;&gt;"",'Chronos (M1..M20)'!$J1549,0)</f>
        <v>0</v>
      </c>
      <c r="CS37" s="317" t="str">
        <f aca="false">IF($B37&lt;&gt;"",IF(CQ37&lt;&gt;" ",(INDEX(CP$9:CQ$12,MATCH(CP37,CP$9:CP$12),2)/CQ37)*1000,0),"")</f>
        <v/>
      </c>
      <c r="CT37" s="318" t="str">
        <f aca="false">IF(CQ$9&lt;&gt;"",IF($B37&lt;&gt;"",CS37-CR37,""),"")</f>
        <v/>
      </c>
      <c r="CU37" s="313" t="str">
        <f aca="false">IF($B37&lt;&gt;"",$B37,"")</f>
        <v/>
      </c>
      <c r="CV37" s="314" t="str">
        <f aca="false">IF($B37&lt;&gt;"",'Chronos (M1..M20)'!$H1650,"")</f>
        <v/>
      </c>
      <c r="CW37" s="315" t="str">
        <f aca="false">IF('Chronos (M1..M20)'!$I1650&lt;&gt;"",'Chronos (M1..M20)'!$I1650," ")</f>
        <v> </v>
      </c>
      <c r="CX37" s="316" t="n">
        <f aca="false">IF('Chronos (M1..M20)'!$J1650&lt;&gt;"",'Chronos (M1..M20)'!$J1650,0)</f>
        <v>0</v>
      </c>
      <c r="CY37" s="317" t="str">
        <f aca="false">IF($B37&lt;&gt;"",IF(CW37&lt;&gt;" ",(INDEX(CV$9:CW$12,MATCH(CV37,CV$9:CV$12),2)/CW37)*1000,0),"")</f>
        <v/>
      </c>
      <c r="CZ37" s="318" t="str">
        <f aca="false">IF(CW$9&lt;&gt;"",IF($B37&lt;&gt;"",CY37-CX37,""),"")</f>
        <v/>
      </c>
      <c r="DA37" s="314" t="str">
        <f aca="false">IF($B37&lt;&gt;"",'Chronos (M1..M20)'!$H1751,"")</f>
        <v/>
      </c>
      <c r="DB37" s="315" t="str">
        <f aca="false">IF('Chronos (M1..M20)'!$I1751&lt;&gt;"",'Chronos (M1..M20)'!$I1751," ")</f>
        <v> </v>
      </c>
      <c r="DC37" s="316" t="n">
        <f aca="false">IF('Chronos (M1..M20)'!$J1751&lt;&gt;"",'Chronos (M1..M20)'!$J1751,0)</f>
        <v>0</v>
      </c>
      <c r="DD37" s="317" t="str">
        <f aca="false">IF($B37&lt;&gt;"",IF(DB37&lt;&gt;" ",(INDEX(DA$9:DB$12,MATCH(DA37,DA$9:DA$12),2)/DB37)*1000,0),"")</f>
        <v/>
      </c>
      <c r="DE37" s="318" t="str">
        <f aca="false">IF(DB$9&lt;&gt;"",IF($B37&lt;&gt;"",DD37-DC37,""),"")</f>
        <v/>
      </c>
      <c r="DF37" s="313" t="str">
        <f aca="false">IF($B37&lt;&gt;"",$B37,"")</f>
        <v/>
      </c>
      <c r="DG37" s="314" t="str">
        <f aca="false">IF($B37&lt;&gt;"",'Chronos (M1..M20)'!$H1852,"")</f>
        <v/>
      </c>
      <c r="DH37" s="315" t="str">
        <f aca="false">IF('Chronos (M1..M20)'!$I1852&lt;&gt;"",'Chronos (M1..M20)'!$I1852," ")</f>
        <v> </v>
      </c>
      <c r="DI37" s="316" t="n">
        <f aca="false">IF('Chronos (M1..M20)'!$J1852&lt;&gt;"",'Chronos (M1..M20)'!$J1852,0)</f>
        <v>0</v>
      </c>
      <c r="DJ37" s="317" t="str">
        <f aca="false">IF($B37&lt;&gt;"",IF(DH37&lt;&gt;" ",(INDEX(DG$9:DH$12,MATCH(DG37,DG$9:DG$12),2)/DH37)*1000,0),"")</f>
        <v/>
      </c>
      <c r="DK37" s="318" t="str">
        <f aca="false">IF(DH$9&lt;&gt;"",IF($B37&lt;&gt;"",DJ37-DI37,""),"")</f>
        <v/>
      </c>
      <c r="DL37" s="314" t="str">
        <f aca="false">IF($B37&lt;&gt;"",'Chronos (M1..M20)'!$H1953,"")</f>
        <v/>
      </c>
      <c r="DM37" s="315" t="str">
        <f aca="false">IF('Chronos (M1..M20)'!$I1953&lt;&gt;"",'Chronos (M1..M20)'!$I1953," ")</f>
        <v> </v>
      </c>
      <c r="DN37" s="316" t="n">
        <f aca="false">IF('Chronos (M1..M20)'!$J1953&lt;&gt;"",'Chronos (M1..M20)'!$J1953,0)</f>
        <v>0</v>
      </c>
      <c r="DO37" s="317" t="str">
        <f aca="false">IF($B37&lt;&gt;"",IF(DM37&lt;&gt;" ",(INDEX(DL$9:DM$12,MATCH(DL37,DL$9:DL$12),2)/DM37)*1000,0),"")</f>
        <v/>
      </c>
      <c r="DP37" s="318" t="str">
        <f aca="false">IF(DM$9&lt;&gt;"",IF($B37&lt;&gt;"",DO37-DN37,""),"")</f>
        <v/>
      </c>
      <c r="DQ37" s="0"/>
      <c r="DR37" s="319" t="e">
        <f aca="false">SUM(O37,T37,Z37)</f>
        <v>#VALUE!</v>
      </c>
      <c r="DS37" s="319" t="e">
        <f aca="false">SUM(DR37,AE37,AK37,AP37,AV37,BA37,BG37,BL37,BR37,BW37,CC37,CH37,CN37,CS37,CY37,DD37,DJ37,DO37)</f>
        <v>#VALUE!</v>
      </c>
      <c r="DT37" s="319" t="n">
        <f aca="false">SUM(N37,S37,Y37,AD37,AJ37,AO37,AU37,AZ37,BF37,BK37,BQ37,BV37,CB37,CG37,CM37,CR37,CX37,DC37,DI37,DN37)</f>
        <v>0</v>
      </c>
      <c r="DU37" s="319" t="e">
        <f aca="false">SMALL($DZ37:$ES37,1)</f>
        <v>#VALUE!</v>
      </c>
      <c r="DV37" s="319" t="e">
        <f aca="false">SMALL($DZ37:$ES37,2)</f>
        <v>#VALUE!</v>
      </c>
      <c r="DW37" s="319" t="e">
        <f aca="false">SMALL($DZ37:$ES37,3)</f>
        <v>#VALUE!</v>
      </c>
      <c r="DX37" s="319" t="e">
        <f aca="false">SMALL($DZ37:$ES37,3)</f>
        <v>#VALUE!</v>
      </c>
      <c r="DY37" s="0"/>
      <c r="DZ37" s="321" t="str">
        <f aca="false">IF($EC$1&lt;&gt;"",O37," ")</f>
        <v/>
      </c>
      <c r="EA37" s="321" t="str">
        <f aca="false">IF($EC$2&lt;&gt;"",T37," ")</f>
        <v/>
      </c>
      <c r="EB37" s="321" t="str">
        <f aca="false">IF($EC$3&lt;&gt;"",Z37," ")</f>
        <v/>
      </c>
      <c r="EC37" s="321" t="str">
        <f aca="false">IF($EC$4&lt;&gt;"",AE37," ")</f>
        <v/>
      </c>
      <c r="ED37" s="321" t="str">
        <f aca="false">IF($EC$5&lt;&gt;"",AK37," ")</f>
        <v/>
      </c>
      <c r="EE37" s="321" t="str">
        <f aca="false">IF($EC$6&lt;&gt;"",AP37," ")</f>
        <v/>
      </c>
      <c r="EF37" s="321" t="str">
        <f aca="false">IF($EC$7&lt;&gt;"",AV37," ")</f>
        <v/>
      </c>
      <c r="EG37" s="321" t="str">
        <f aca="false">IF($EC$8&lt;&gt;"",BA37," ")</f>
        <v> </v>
      </c>
      <c r="EH37" s="321" t="str">
        <f aca="false">IF($EC$9&lt;&gt;"",BG37," ")</f>
        <v> </v>
      </c>
      <c r="EI37" s="321" t="str">
        <f aca="false">IF($EC$10&lt;&gt;"",BL37," ")</f>
        <v> </v>
      </c>
      <c r="EJ37" s="321" t="str">
        <f aca="false">IF($EE$1&lt;&gt;"",BR37," ")</f>
        <v> </v>
      </c>
      <c r="EK37" s="321" t="str">
        <f aca="false">IF($EE$2&lt;&gt;"",BW37," ")</f>
        <v> </v>
      </c>
      <c r="EL37" s="321" t="str">
        <f aca="false">IF($EE$3&lt;&gt;"",CC37," ")</f>
        <v> </v>
      </c>
      <c r="EM37" s="321" t="str">
        <f aca="false">IF($EE$4&lt;&gt;"",CH37," ")</f>
        <v> </v>
      </c>
      <c r="EN37" s="321" t="str">
        <f aca="false">IF($EE$5&lt;&gt;"",CN37," ")</f>
        <v> </v>
      </c>
      <c r="EO37" s="321" t="str">
        <f aca="false">IF($EE$6&lt;&gt;"",CS37," ")</f>
        <v> </v>
      </c>
      <c r="EP37" s="321" t="str">
        <f aca="false">IF($EE$7&lt;&gt;"",CY37," ")</f>
        <v> </v>
      </c>
      <c r="EQ37" s="321" t="str">
        <f aca="false">IF($EE$8&lt;&gt;"",DD37," ")</f>
        <v> </v>
      </c>
      <c r="ER37" s="321" t="str">
        <f aca="false">IF($EE$9&lt;&gt;"",DJ37," ")</f>
        <v> </v>
      </c>
      <c r="ES37" s="321" t="str">
        <f aca="false">IF($EE$10&lt;&gt;"",DO37," ")</f>
        <v> </v>
      </c>
      <c r="ET37" s="322" t="e">
        <f aca="false">SMALL(DZ37:EC37,1)</f>
        <v>#VALUE!</v>
      </c>
      <c r="EU37" s="323" t="e">
        <f aca="false">SMALL(DZ37:ED37,1)</f>
        <v>#VALUE!</v>
      </c>
      <c r="EV37" s="323" t="e">
        <f aca="false">SMALL(DZ37:EE37,1)</f>
        <v>#VALUE!</v>
      </c>
      <c r="EW37" s="323" t="e">
        <f aca="false">SMALL(DZ37:EF37,1)</f>
        <v>#VALUE!</v>
      </c>
      <c r="EX37" s="323" t="e">
        <f aca="false">SMALL(DZ37:EG37,1)</f>
        <v>#VALUE!</v>
      </c>
      <c r="EY37" s="323" t="e">
        <f aca="false">SMALL(DZ37:EH37,1)</f>
        <v>#VALUE!</v>
      </c>
      <c r="EZ37" s="323" t="e">
        <f aca="false">SMALL(DZ37:EI37,1)</f>
        <v>#VALUE!</v>
      </c>
      <c r="FA37" s="323" t="e">
        <f aca="false">SMALL(DZ37:EJ37,1)</f>
        <v>#VALUE!</v>
      </c>
      <c r="FB37" s="323" t="e">
        <f aca="false">SMALL(DZ37:EK37,1)</f>
        <v>#VALUE!</v>
      </c>
      <c r="FC37" s="323" t="e">
        <f aca="false">SMALL(DZ37:EL37,1)</f>
        <v>#VALUE!</v>
      </c>
      <c r="FD37" s="323" t="e">
        <f aca="false">SMALL(DZ37:EM37,1)</f>
        <v>#VALUE!</v>
      </c>
      <c r="FE37" s="323" t="e">
        <f aca="false">SMALL(DZ37:EN37,1)</f>
        <v>#VALUE!</v>
      </c>
      <c r="FF37" s="323" t="e">
        <f aca="false">SMALL(DZ37:EO37,1)</f>
        <v>#VALUE!</v>
      </c>
      <c r="FG37" s="323" t="e">
        <f aca="false">SMALL(DZ37:EP37,1)</f>
        <v>#VALUE!</v>
      </c>
      <c r="FH37" s="323" t="e">
        <f aca="false">SMALL(DZ37:EQ37,1)</f>
        <v>#VALUE!</v>
      </c>
      <c r="FI37" s="323" t="e">
        <f aca="false">SMALL(DZ37:ER37,1)</f>
        <v>#VALUE!</v>
      </c>
      <c r="FJ37" s="324" t="e">
        <f aca="false">SMALL(DZ37:ES37,1)</f>
        <v>#VALUE!</v>
      </c>
      <c r="FK37" s="322" t="e">
        <f aca="false">SMALL(DZ37:EN37,2)</f>
        <v>#VALUE!</v>
      </c>
      <c r="FL37" s="323" t="e">
        <f aca="false">SMALL(DZ37:EO37,2)</f>
        <v>#VALUE!</v>
      </c>
      <c r="FM37" s="323" t="e">
        <f aca="false">SMALL(DZ37:EP37,2)</f>
        <v>#VALUE!</v>
      </c>
      <c r="FN37" s="323" t="e">
        <f aca="false">SMALL(DZ37:EQ37,2)</f>
        <v>#VALUE!</v>
      </c>
      <c r="FO37" s="323" t="e">
        <f aca="false">SMALL(DZ37:ER37,2)</f>
        <v>#VALUE!</v>
      </c>
      <c r="FP37" s="324" t="e">
        <f aca="false">SMALL(DZ37:ES37,2)</f>
        <v>#VALUE!</v>
      </c>
      <c r="FQ37" s="0"/>
      <c r="FR37" s="328" t="str">
        <f aca="false">IF($B37&lt;&gt;"",IF($EB$1&gt;=FR$13,$P37,""),"")</f>
        <v/>
      </c>
      <c r="FS37" s="329" t="str">
        <f aca="false">IF($B37&lt;&gt;"",IF($EB$1&gt;=FS$13,$P37+$U37,""),"")</f>
        <v/>
      </c>
      <c r="FT37" s="329" t="str">
        <f aca="false">IF($B37&lt;&gt;"",IF($EB$1&gt;=FT$13,$P37+$U37+$AA37,""),"")</f>
        <v/>
      </c>
      <c r="FU37" s="329" t="str">
        <f aca="false">IF($B37&lt;&gt;"",IF($EB$1&gt;=FU$13,$P37+$U37+$AA37+$AF37-ET37,""),"")</f>
        <v/>
      </c>
      <c r="FV37" s="329" t="str">
        <f aca="false">IF($B37&lt;&gt;"",IF($EB$1&gt;=FV$13,$P37+$U37+$AA37+$AF37+$AL37-EU37,""),"")</f>
        <v/>
      </c>
      <c r="FW37" s="329" t="str">
        <f aca="false">IF($B37&lt;&gt;"",IF($EB$1&gt;=FW$13,$P37+$U37+$AA37+$AF37+$AL37+$AQ37-EV37,""),"")</f>
        <v/>
      </c>
      <c r="FX37" s="329" t="str">
        <f aca="false">IF($B37&lt;&gt;"",IF($EB$1&gt;=FX$13,$P37+$U37+$AA37+$AF37+$AL37+$AQ37+$AW37-EW37,""),"")</f>
        <v/>
      </c>
      <c r="FY37" s="329" t="str">
        <f aca="false">IF($B37&lt;&gt;"",IF($EB$1&gt;=FY$13,$P37+$U37+$AA37+$AF37+$AL37+$AQ37+$AW37+$BB37-EX37,""),"")</f>
        <v/>
      </c>
      <c r="FZ37" s="329" t="str">
        <f aca="false">IF($B37&lt;&gt;"",IF($EB$1&gt;=FZ$13,$P37+$U37+$AA37+$AF37+$AL37+$AQ37+$AW37+$BB37+$BH37-EY37,""),"")</f>
        <v/>
      </c>
      <c r="GA37" s="329" t="str">
        <f aca="false">IF($B37&lt;&gt;"",IF($EB$1&gt;=GA$13,$P37+$U37+$AA37+$AF37+$AL37+$AQ37+$AW37+$BB37+$BH37+$BM37-EZ37,""),"")</f>
        <v/>
      </c>
      <c r="GB37" s="329" t="str">
        <f aca="false">IF($B37&lt;&gt;"",IF($EB$1&gt;=GB$13,$P37+$U37+$AA37+$AF37+$AL37+$AQ37+$AW37+$BB37+$BH37+$BM37+$BS37-FA37,""),"")</f>
        <v/>
      </c>
      <c r="GC37" s="329" t="str">
        <f aca="false">IF($B37&lt;&gt;"",IF($EB$1&gt;=GC$13,$P37+$U37+$AA37+$AF37+$AL37+$AQ37+$AW37+$BB37+$BH37+$BM37+$BS37+$BX37-FB37,""),"")</f>
        <v/>
      </c>
      <c r="GD37" s="329" t="str">
        <f aca="false">IF($B37&lt;&gt;"",IF($EB$1&gt;=GD$13,$P37+$U37+$AA37+$AF37+$AL37+$AQ37+$AW37+$BB37+$BH37+$BM37+$BS37+$BX37+$CD37-FC37,""),"")</f>
        <v/>
      </c>
      <c r="GE37" s="329" t="str">
        <f aca="false">IF($B37&lt;&gt;"",IF($EB$1&gt;=GE$13,$P37+$U37+$AA37+$AF37+$AL37+$AQ37+$AW37+$BB37+$BH37+$BM37+$BS37+$BX37+$CD37+$CI37-FD37,""),"")</f>
        <v/>
      </c>
      <c r="GF37" s="329" t="str">
        <f aca="false">IF($B37&lt;&gt;"",IF($EB$1&gt;=GF$13,$P37+$U37+$AA37+$AF37+$AL37+$AQ37+$AW37+$BB37+$BH37+$BM37+$BS37+$BX37+$CD37+$CI37+$CO37-FE37-FK37,""),"")</f>
        <v/>
      </c>
      <c r="GG37" s="329" t="str">
        <f aca="false">IF($B37&lt;&gt;"",IF($EB$1&gt;=GG$13,$P37+$U37+$AA37+$AF37+$AL37+$AQ37+$AW37+$BB37+$BH37+$BM37+$BS37+$BX37+$CD37+$CI37+$CO37+$CT37-FF37-FL37,""),"")</f>
        <v/>
      </c>
      <c r="GH37" s="329" t="str">
        <f aca="false">IF($B37&lt;&gt;"",IF($EB$1&gt;=GH$13,$P37+$U37+$AA37+$AF37+$AL37+$AQ37+$AW37+$BB37+$BH37+$BM37+$BS37+$BX37+$CD37+$CI37+$CO37+$CT37+$CZ37-FG37-FM37,""),"")</f>
        <v/>
      </c>
      <c r="GI37" s="329" t="str">
        <f aca="false">IF($B37&lt;&gt;"",IF($EB$1&gt;=GI$13,$P37+$U37+$AA37+$AF37+$AL37+$AQ37+$AW37+$BB37+$BH37+$BM37+$BS37+$BX37+$CD37+$CI37+$CO37+$CT37+$CZ37+$DE37-FH37-FN37,""),"")</f>
        <v/>
      </c>
      <c r="GJ37" s="329" t="str">
        <f aca="false">IF($B37&lt;&gt;"",IF($EB$1&gt;=GJ$13,$P37+$U37+$AA37+$AF37+$AL37+$AQ37+$AW37+$BB37+$BH37+$BM37+$BS37+$BX37+$CD37+$CI37+$CO37+$CT37+$CZ37+$DE37+$DK37-FI37-FO37,""),"")</f>
        <v/>
      </c>
      <c r="GK37" s="330" t="str">
        <f aca="false">IF($B37&lt;&gt;"",IF($EB$1&gt;=GK$13,$P37+$U37+$AA37+$AF37+$AL37+$AQ37+$AW37+$BB37+$BH37+$BM37+$BS37+$BX37+$CD37+$CI37+$CO37+$CT37+$CZ37+$DE37+$DK37+$DP37-FJ37-FP37,""),"")</f>
        <v/>
      </c>
      <c r="GL37" s="0"/>
      <c r="GM37" s="328" t="str">
        <f aca="false">IF($B37&lt;&gt;"",IF($EB$1&gt;=GM$13,RANK(FR37,FR$14:FR$113,0),""),"")</f>
        <v/>
      </c>
      <c r="GN37" s="329" t="str">
        <f aca="false">IF($B37&lt;&gt;"",IF($EB$1&gt;=GN$13,RANK(FS37,FS$14:FS$113,0),""),"")</f>
        <v/>
      </c>
      <c r="GO37" s="329" t="str">
        <f aca="false">IF($B37&lt;&gt;"",IF($EB$1&gt;=GO$13,RANK(FT37,FT$14:FT$113,0),""),"")</f>
        <v/>
      </c>
      <c r="GP37" s="329" t="str">
        <f aca="false">IF($B37&lt;&gt;"",IF($EB$1&gt;=GP$13,RANK(FU37,FU$14:FU$113,0),""),"")</f>
        <v/>
      </c>
      <c r="GQ37" s="329" t="str">
        <f aca="false">IF($B37&lt;&gt;"",IF($EB$1&gt;=GQ$13,RANK(FV37,FV$14:FV$113,0),""),"")</f>
        <v/>
      </c>
      <c r="GR37" s="329" t="str">
        <f aca="false">IF($B37&lt;&gt;"",IF($EB$1&gt;=GR$13,RANK(FW37,FW$14:FW$113,0),""),"")</f>
        <v/>
      </c>
      <c r="GS37" s="329" t="str">
        <f aca="false">IF($B37&lt;&gt;"",IF($EB$1&gt;=GS$13,RANK(FX37,FX$14:FX$113,0),""),"")</f>
        <v/>
      </c>
      <c r="GT37" s="329" t="str">
        <f aca="false">IF($B37&lt;&gt;"",IF($EB$1&gt;=GT$13,RANK(FY37,FY$14:FY$113,0),""),"")</f>
        <v/>
      </c>
      <c r="GU37" s="329" t="str">
        <f aca="false">IF($B37&lt;&gt;"",IF($EB$1&gt;=GU$13,RANK(FZ37,FZ$14:FZ$113,0),""),"")</f>
        <v/>
      </c>
      <c r="GV37" s="329" t="str">
        <f aca="false">IF($B37&lt;&gt;"",IF($EB$1&gt;=GV$13,RANK(GA37,GA$14:GA$113,0),""),"")</f>
        <v/>
      </c>
      <c r="GW37" s="329" t="str">
        <f aca="false">IF($B37&lt;&gt;"",IF($EB$1&gt;=GW$13,RANK(GB37,GB$14:GB$113,0),""),"")</f>
        <v/>
      </c>
      <c r="GX37" s="329" t="str">
        <f aca="false">IF($B37&lt;&gt;"",IF($EB$1&gt;=GX$13,RANK(GC37,GC$14:GC$113,0),""),"")</f>
        <v/>
      </c>
      <c r="GY37" s="329" t="str">
        <f aca="false">IF($B37&lt;&gt;"",IF($EB$1&gt;=GY$13,RANK(GD37,GD$14:GD$113,0),""),"")</f>
        <v/>
      </c>
      <c r="GZ37" s="329" t="str">
        <f aca="false">IF($B37&lt;&gt;"",IF($EB$1&gt;=GZ$13,RANK(GE37,GE$14:GE$113,0),""),"")</f>
        <v/>
      </c>
      <c r="HA37" s="329" t="str">
        <f aca="false">IF($B37&lt;&gt;"",IF($EB$1&gt;=HA$13,RANK(GF37,GF$14:GF$113,0),""),"")</f>
        <v/>
      </c>
      <c r="HB37" s="329" t="str">
        <f aca="false">IF($B37&lt;&gt;"",IF($EB$1&gt;=HB$13,RANK(GG37,GG$14:GG$113,0),""),"")</f>
        <v/>
      </c>
      <c r="HC37" s="329" t="str">
        <f aca="false">IF($B37&lt;&gt;"",IF($EB$1&gt;=HC$13,RANK(GH37,GH$14:GH$113,0),""),"")</f>
        <v/>
      </c>
      <c r="HD37" s="329" t="str">
        <f aca="false">IF($B37&lt;&gt;"",IF($EB$1&gt;=HD$13,RANK(GI37,GI$14:GI$113,0),""),"")</f>
        <v/>
      </c>
      <c r="HE37" s="329" t="str">
        <f aca="false">IF($B37&lt;&gt;"",IF($EB$1&gt;=HE$13,RANK(GJ37,GJ$14:GJ$113,0),""),"")</f>
        <v/>
      </c>
      <c r="HF37" s="330" t="str">
        <f aca="false">IF($B37&lt;&gt;"",IF($EB$1&gt;=HF$13,RANK(GK37,GK$14:GK$113,0),""),"")</f>
        <v/>
      </c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3" hidden="false" customHeight="false" outlineLevel="0" collapsed="false">
      <c r="A38" s="308" t="str">
        <f aca="false">IF(B38&lt;&gt;"",RANK(I38,I$14:I$113,0),"")</f>
        <v/>
      </c>
      <c r="B38" s="309" t="str">
        <f aca="false">IF('Chronos (M1..M20)'!B35&lt;&gt;"",'Chronos (M1..M20)'!B35,"")</f>
        <v/>
      </c>
      <c r="C38" s="310" t="str">
        <f aca="false">IF(B38&lt;&gt;"",'Chronos (M1..M20)'!C35,"")</f>
        <v/>
      </c>
      <c r="D38" s="215" t="str">
        <f aca="false">IF(B38&lt;&gt;"",Pilotes!P35,"")</f>
        <v/>
      </c>
      <c r="E38" s="310"/>
      <c r="F38" s="310" t="str">
        <f aca="false">IF(B38&lt;&gt;"",Pilotes!F35,"")</f>
        <v/>
      </c>
      <c r="G38" s="310" t="str">
        <f aca="false">IF(C38&lt;&gt;"",Pilotes!E35,"")</f>
        <v/>
      </c>
      <c r="H38" s="310" t="str">
        <f aca="false">IF(D38&lt;&gt;"",'Chronos (M1..M20)'!D35,"")</f>
        <v/>
      </c>
      <c r="I38" s="311" t="n">
        <f aca="false">IF(B38&lt;&gt;"",IF($EB$1&lt;4,DR38-DT38,IF($EB$1&lt;15,DS38-DU38-DT38,DS38-DU38-DV38-DT38)),0)</f>
        <v>0</v>
      </c>
      <c r="J38" s="312" t="str">
        <f aca="false">IF(B38&lt;&gt;"",IF(I38,(I38/MAXA(I$14:I$113))*1000,0),"")</f>
        <v/>
      </c>
      <c r="K38" s="313" t="str">
        <f aca="false">IF($B38&lt;&gt;"",$B38,"")</f>
        <v/>
      </c>
      <c r="L38" s="314" t="str">
        <f aca="false">IF($B38&lt;&gt;"",'Chronos (M1..M20)'!$H35,"")</f>
        <v/>
      </c>
      <c r="M38" s="315" t="str">
        <f aca="false">IF('Chronos (M1..M20)'!$I35&lt;&gt;"",'Chronos (M1..M20)'!$I35," ")</f>
        <v> </v>
      </c>
      <c r="N38" s="316" t="n">
        <f aca="false">IF('Chronos (M1..M20)'!$J35&lt;&gt;"",'Chronos (M1..M20)'!$J35,0)</f>
        <v>0</v>
      </c>
      <c r="O38" s="317" t="str">
        <f aca="false">IF($B38&lt;&gt;"",IF(M38&lt;&gt;" ",(INDEX(L$9:M$12,MATCH(L38,L$9:L$12),2)/M38)*1000,0),"")</f>
        <v/>
      </c>
      <c r="P38" s="318" t="str">
        <f aca="false">IF(M$9&lt;&gt;"",IF($B38&lt;&gt;"",O38-N38,""),"")</f>
        <v/>
      </c>
      <c r="Q38" s="314" t="str">
        <f aca="false">IF($B38&lt;&gt;"",'Chronos (M1..M20)'!$H136,"")</f>
        <v/>
      </c>
      <c r="R38" s="315" t="str">
        <f aca="false">IF('Chronos (M1..M20)'!$I136&lt;&gt;"",'Chronos (M1..M20)'!$I136," ")</f>
        <v> </v>
      </c>
      <c r="S38" s="316" t="n">
        <f aca="false">IF('Chronos (M1..M20)'!$J136&lt;&gt;"",'Chronos (M1..M20)'!$J136,0)</f>
        <v>0</v>
      </c>
      <c r="T38" s="317" t="str">
        <f aca="false">IF($B38&lt;&gt;"",IF(R38&lt;&gt;" ",(INDEX(Q$9:R$12,MATCH(Q38,Q$9:Q$12),2)/R38)*1000,0),"")</f>
        <v/>
      </c>
      <c r="U38" s="318" t="str">
        <f aca="false">IF(R$9&lt;&gt;"",IF($B38&lt;&gt;"",T38-S38,""),"")</f>
        <v/>
      </c>
      <c r="V38" s="313" t="str">
        <f aca="false">IF($B38&lt;&gt;"",$B38,"")</f>
        <v/>
      </c>
      <c r="W38" s="314" t="str">
        <f aca="false">IF($B38&lt;&gt;"",'Chronos (M1..M20)'!$H237,"")</f>
        <v/>
      </c>
      <c r="X38" s="315" t="str">
        <f aca="false">IF('Chronos (M1..M20)'!$I237&lt;&gt;"",'Chronos (M1..M20)'!$I237," ")</f>
        <v> </v>
      </c>
      <c r="Y38" s="316" t="n">
        <f aca="false">IF('Chronos (M1..M20)'!$J237&lt;&gt;"",'Chronos (M1..M20)'!$J237,0)</f>
        <v>0</v>
      </c>
      <c r="Z38" s="317" t="str">
        <f aca="false">IF($B38&lt;&gt;"",IF(X38&lt;&gt;" ",(INDEX(W$9:X$12,MATCH(W38,W$9:W$12),2)/X38)*1000,0),"")</f>
        <v/>
      </c>
      <c r="AA38" s="318" t="str">
        <f aca="false">IF(X$9&lt;&gt;"",IF($B38&lt;&gt;"",Z38-Y38,""),"")</f>
        <v/>
      </c>
      <c r="AB38" s="314" t="str">
        <f aca="false">IF($B38&lt;&gt;"",'Chronos (M1..M20)'!$H338,"")</f>
        <v/>
      </c>
      <c r="AC38" s="315" t="str">
        <f aca="false">IF('Chronos (M1..M20)'!$I338&lt;&gt;"",'Chronos (M1..M20)'!$I338," ")</f>
        <v> </v>
      </c>
      <c r="AD38" s="316" t="n">
        <f aca="false">IF('Chronos (M1..M20)'!$J338&lt;&gt;"",'Chronos (M1..M20)'!$J338,0)</f>
        <v>0</v>
      </c>
      <c r="AE38" s="317" t="str">
        <f aca="false">IF($B38&lt;&gt;"",IF(AC38&lt;&gt;" ",(INDEX(AB$9:AC$12,MATCH(AB38,AB$9:AB$12),2)/AC38)*1000,0),"")</f>
        <v/>
      </c>
      <c r="AF38" s="318" t="str">
        <f aca="false">IF(AC$9&lt;&gt;"",IF($B38&lt;&gt;"",AE38-AD38,""),"")</f>
        <v/>
      </c>
      <c r="AG38" s="313" t="str">
        <f aca="false">IF($B38&lt;&gt;"",$B38,"")</f>
        <v/>
      </c>
      <c r="AH38" s="314" t="str">
        <f aca="false">IF($B38&lt;&gt;"",'Chronos (M1..M20)'!$H439,"")</f>
        <v/>
      </c>
      <c r="AI38" s="315" t="str">
        <f aca="false">IF('Chronos (M1..M20)'!$I439&lt;&gt;"",'Chronos (M1..M20)'!$I439," ")</f>
        <v> </v>
      </c>
      <c r="AJ38" s="316" t="n">
        <f aca="false">IF('Chronos (M1..M20)'!$J439&lt;&gt;"",'Chronos (M1..M20)'!$J439,0)</f>
        <v>0</v>
      </c>
      <c r="AK38" s="317" t="str">
        <f aca="false">IF($B38&lt;&gt;"",IF(AI38&lt;&gt;" ",(INDEX(AH$9:AI$12,MATCH(AH38,AH$9:AH$12),2)/AI38)*1000,0),"")</f>
        <v/>
      </c>
      <c r="AL38" s="318" t="str">
        <f aca="false">IF(AI$9&lt;&gt;"",IF($B38&lt;&gt;"",AK38-AJ38,""),"")</f>
        <v/>
      </c>
      <c r="AM38" s="314" t="str">
        <f aca="false">IF($B38&lt;&gt;"",'Chronos (M1..M20)'!$H540,"")</f>
        <v/>
      </c>
      <c r="AN38" s="315" t="str">
        <f aca="false">IF('Chronos (M1..M20)'!$I540&lt;&gt;"",'Chronos (M1..M20)'!$I540," ")</f>
        <v> </v>
      </c>
      <c r="AO38" s="316" t="n">
        <f aca="false">IF('Chronos (M1..M20)'!$J540&lt;&gt;"",'Chronos (M1..M20)'!$J540,0)</f>
        <v>0</v>
      </c>
      <c r="AP38" s="317" t="str">
        <f aca="false">IF($B38&lt;&gt;"",IF(AN38&lt;&gt;" ",(INDEX(AM$9:AN$12,MATCH(AM38,AM$9:AM$12),2)/AN38)*1000,0),"")</f>
        <v/>
      </c>
      <c r="AQ38" s="318" t="str">
        <f aca="false">IF(AN$9&lt;&gt;"",IF($B38&lt;&gt;"",AP38-AO38,""),"")</f>
        <v/>
      </c>
      <c r="AR38" s="313" t="str">
        <f aca="false">IF($B38&lt;&gt;"",$B38,"")</f>
        <v/>
      </c>
      <c r="AS38" s="314" t="str">
        <f aca="false">IF($B38&lt;&gt;"",'Chronos (M1..M20)'!$H641,"")</f>
        <v/>
      </c>
      <c r="AT38" s="315" t="str">
        <f aca="false">IF('Chronos (M1..M20)'!$I641&lt;&gt;"",'Chronos (M1..M20)'!$I641," ")</f>
        <v> </v>
      </c>
      <c r="AU38" s="316" t="n">
        <f aca="false">IF('Chronos (M1..M20)'!$J641&lt;&gt;"",'Chronos (M1..M20)'!$J641,0)</f>
        <v>0</v>
      </c>
      <c r="AV38" s="317" t="str">
        <f aca="false">IF($B38&lt;&gt;"",IF(AT38&lt;&gt;" ",(INDEX(AS$9:AT$12,MATCH(AS38,AS$9:AS$12),2)/AT38)*1000,0),"")</f>
        <v/>
      </c>
      <c r="AW38" s="318" t="str">
        <f aca="false">IF(AT$9&lt;&gt;"",IF($B38&lt;&gt;"",AV38-AU38,""),"")</f>
        <v/>
      </c>
      <c r="AX38" s="314" t="str">
        <f aca="false">IF($B38&lt;&gt;"",'Chronos (M1..M20)'!$H742,"")</f>
        <v/>
      </c>
      <c r="AY38" s="315" t="str">
        <f aca="false">IF('Chronos (M1..M20)'!$I742&lt;&gt;"",'Chronos (M1..M20)'!$I742," ")</f>
        <v> </v>
      </c>
      <c r="AZ38" s="316" t="n">
        <f aca="false">IF('Chronos (M1..M20)'!$J742&lt;&gt;"",'Chronos (M1..M20)'!$J742,0)</f>
        <v>0</v>
      </c>
      <c r="BA38" s="317" t="str">
        <f aca="false">IF($B38&lt;&gt;"",IF(AY38&lt;&gt;" ",(INDEX(AX$9:AY$12,MATCH(AX38,AX$9:AX$12),2)/AY38)*1000,0),"")</f>
        <v/>
      </c>
      <c r="BB38" s="318" t="str">
        <f aca="false">IF(AY$9&lt;&gt;"",IF($B38&lt;&gt;"",BA38-AZ38,""),"")</f>
        <v/>
      </c>
      <c r="BC38" s="313" t="str">
        <f aca="false">IF($B38&lt;&gt;"",$B38,"")</f>
        <v/>
      </c>
      <c r="BD38" s="314" t="str">
        <f aca="false">IF($B38&lt;&gt;"",'Chronos (M1..M20)'!$H843,"")</f>
        <v/>
      </c>
      <c r="BE38" s="315" t="str">
        <f aca="false">IF('Chronos (M1..M20)'!$I843&lt;&gt;"",'Chronos (M1..M20)'!$I843," ")</f>
        <v> </v>
      </c>
      <c r="BF38" s="316" t="n">
        <f aca="false">IF('Chronos (M1..M20)'!$J843&lt;&gt;"",'Chronos (M1..M20)'!$J843,0)</f>
        <v>0</v>
      </c>
      <c r="BG38" s="317" t="str">
        <f aca="false">IF($B38&lt;&gt;"",IF(BE38&lt;&gt;" ",(INDEX(BD$9:BE$12,MATCH(BD38,BD$9:BD$12),2)/BE38)*1000,0),"")</f>
        <v/>
      </c>
      <c r="BH38" s="318" t="str">
        <f aca="false">IF(BE$9&lt;&gt;"",IF($B38&lt;&gt;"",BG38-BF38,""),"")</f>
        <v/>
      </c>
      <c r="BI38" s="314" t="str">
        <f aca="false">IF($B38&lt;&gt;"",'Chronos (M1..M20)'!$H944,"")</f>
        <v/>
      </c>
      <c r="BJ38" s="315" t="str">
        <f aca="false">IF('Chronos (M1..M20)'!$I944&lt;&gt;"",'Chronos (M1..M20)'!$I944," ")</f>
        <v> </v>
      </c>
      <c r="BK38" s="316" t="n">
        <f aca="false">IF('Chronos (M1..M20)'!$J944&lt;&gt;"",'Chronos (M1..M20)'!$J944,0)</f>
        <v>0</v>
      </c>
      <c r="BL38" s="317" t="str">
        <f aca="false">IF($B38&lt;&gt;"",IF(BJ38&lt;&gt;" ",(INDEX(BI$9:BJ$12,MATCH(BI38,BI$9:BI$12),2)/BJ38)*1000,0),"")</f>
        <v/>
      </c>
      <c r="BM38" s="318" t="str">
        <f aca="false">IF(BJ$9&lt;&gt;"",IF($B38&lt;&gt;"",BL38-BK38,""),"")</f>
        <v/>
      </c>
      <c r="BN38" s="313" t="str">
        <f aca="false">IF($B38&lt;&gt;"",$B38,"")</f>
        <v/>
      </c>
      <c r="BO38" s="314" t="str">
        <f aca="false">IF($B38&lt;&gt;"",'Chronos (M1..M20)'!$H1045,"")</f>
        <v/>
      </c>
      <c r="BP38" s="315" t="str">
        <f aca="false">IF('Chronos (M1..M20)'!$I1045&lt;&gt;"",'Chronos (M1..M20)'!$I1045," ")</f>
        <v> </v>
      </c>
      <c r="BQ38" s="316" t="n">
        <f aca="false">IF('Chronos (M1..M20)'!$J1045&lt;&gt;"",'Chronos (M1..M20)'!$J1045,0)</f>
        <v>0</v>
      </c>
      <c r="BR38" s="317" t="str">
        <f aca="false">IF($B38&lt;&gt;"",IF(BP38&lt;&gt;" ",(INDEX(BO$9:BP$12,MATCH(BO38,BO$9:BO$12),2)/BP38)*1000,0),"")</f>
        <v/>
      </c>
      <c r="BS38" s="318" t="str">
        <f aca="false">IF(BP$9&lt;&gt;"",IF($B38&lt;&gt;"",BR38-BQ38,""),"")</f>
        <v/>
      </c>
      <c r="BT38" s="314" t="str">
        <f aca="false">IF($B38&lt;&gt;"",'Chronos (M1..M20)'!$H1146,"")</f>
        <v/>
      </c>
      <c r="BU38" s="315" t="str">
        <f aca="false">IF('Chronos (M1..M20)'!$I1146&lt;&gt;"",'Chronos (M1..M20)'!$I1146," ")</f>
        <v> </v>
      </c>
      <c r="BV38" s="316" t="n">
        <f aca="false">IF('Chronos (M1..M20)'!$J1146&lt;&gt;"",'Chronos (M1..M20)'!$J1146,0)</f>
        <v>0</v>
      </c>
      <c r="BW38" s="317" t="str">
        <f aca="false">IF($B38&lt;&gt;"",IF(BU38&lt;&gt;" ",(INDEX(BT$9:BU$12,MATCH(BT38,BT$9:BT$12),2)/BU38)*1000,0),"")</f>
        <v/>
      </c>
      <c r="BX38" s="318" t="str">
        <f aca="false">IF(BU$9&lt;&gt;"",IF($B38&lt;&gt;"",BW38-BV38,""),"")</f>
        <v/>
      </c>
      <c r="BY38" s="313" t="str">
        <f aca="false">IF($B38&lt;&gt;"",$B38,"")</f>
        <v/>
      </c>
      <c r="BZ38" s="314" t="str">
        <f aca="false">IF($B38&lt;&gt;"",'Chronos (M1..M20)'!$H1247,"")</f>
        <v/>
      </c>
      <c r="CA38" s="315" t="str">
        <f aca="false">IF('Chronos (M1..M20)'!$I1247&lt;&gt;"",'Chronos (M1..M20)'!$I1247," ")</f>
        <v> </v>
      </c>
      <c r="CB38" s="316" t="n">
        <f aca="false">IF('Chronos (M1..M20)'!$J1247&lt;&gt;"",'Chronos (M1..M20)'!$J1247,0)</f>
        <v>0</v>
      </c>
      <c r="CC38" s="317" t="str">
        <f aca="false">IF($B38&lt;&gt;"",IF(CA38&lt;&gt;" ",(INDEX(BZ$9:CA$12,MATCH(BZ38,BZ$9:BZ$12),2)/CA38)*1000,0),"")</f>
        <v/>
      </c>
      <c r="CD38" s="318" t="str">
        <f aca="false">IF(CA$9&lt;&gt;"",IF($B38&lt;&gt;"",CC38-CB38,""),"")</f>
        <v/>
      </c>
      <c r="CE38" s="314" t="str">
        <f aca="false">IF($B38&lt;&gt;"",'Chronos (M1..M20)'!$H1348,"")</f>
        <v/>
      </c>
      <c r="CF38" s="315" t="str">
        <f aca="false">IF('Chronos (M1..M20)'!$I1348&lt;&gt;"",'Chronos (M1..M20)'!$I1348," ")</f>
        <v> </v>
      </c>
      <c r="CG38" s="316" t="n">
        <f aca="false">IF('Chronos (M1..M20)'!$J1348&lt;&gt;"",'Chronos (M1..M20)'!$J1348,0)</f>
        <v>0</v>
      </c>
      <c r="CH38" s="317" t="str">
        <f aca="false">IF($B38&lt;&gt;"",IF(CF38&lt;&gt;" ",(INDEX(CE$9:CF$12,MATCH(CE38,CE$9:CE$12),2)/CF38)*1000,0),"")</f>
        <v/>
      </c>
      <c r="CI38" s="318" t="str">
        <f aca="false">IF(CF$9&lt;&gt;"",IF($B38&lt;&gt;"",CH38-CG38,""),"")</f>
        <v/>
      </c>
      <c r="CJ38" s="313" t="str">
        <f aca="false">IF($B38&lt;&gt;"",$B38,"")</f>
        <v/>
      </c>
      <c r="CK38" s="314" t="str">
        <f aca="false">IF($B38&lt;&gt;"",'Chronos (M1..M20)'!$H1449,"")</f>
        <v/>
      </c>
      <c r="CL38" s="315" t="str">
        <f aca="false">IF('Chronos (M1..M20)'!$I1449&lt;&gt;"",'Chronos (M1..M20)'!$I1449," ")</f>
        <v> </v>
      </c>
      <c r="CM38" s="316" t="n">
        <f aca="false">IF('Chronos (M1..M20)'!$J1449&lt;&gt;"",'Chronos (M1..M20)'!$J1449,0)</f>
        <v>0</v>
      </c>
      <c r="CN38" s="317" t="str">
        <f aca="false">IF($B38&lt;&gt;"",IF(CL38&lt;&gt;" ",(INDEX(CK$9:CL$12,MATCH(CK38,CK$9:CK$12),2)/CL38)*1000,0),"")</f>
        <v/>
      </c>
      <c r="CO38" s="318" t="str">
        <f aca="false">IF(CL$9&lt;&gt;"",IF($B38&lt;&gt;"",CN38-CM38,""),"")</f>
        <v/>
      </c>
      <c r="CP38" s="314" t="str">
        <f aca="false">IF($B38&lt;&gt;"",'Chronos (M1..M20)'!$H1550,"")</f>
        <v/>
      </c>
      <c r="CQ38" s="315" t="str">
        <f aca="false">IF('Chronos (M1..M20)'!$I1550&lt;&gt;"",'Chronos (M1..M20)'!$I1550," ")</f>
        <v> </v>
      </c>
      <c r="CR38" s="316" t="n">
        <f aca="false">IF('Chronos (M1..M20)'!$J1550&lt;&gt;"",'Chronos (M1..M20)'!$J1550,0)</f>
        <v>0</v>
      </c>
      <c r="CS38" s="317" t="str">
        <f aca="false">IF($B38&lt;&gt;"",IF(CQ38&lt;&gt;" ",(INDEX(CP$9:CQ$12,MATCH(CP38,CP$9:CP$12),2)/CQ38)*1000,0),"")</f>
        <v/>
      </c>
      <c r="CT38" s="318" t="str">
        <f aca="false">IF(CQ$9&lt;&gt;"",IF($B38&lt;&gt;"",CS38-CR38,""),"")</f>
        <v/>
      </c>
      <c r="CU38" s="313" t="str">
        <f aca="false">IF($B38&lt;&gt;"",$B38,"")</f>
        <v/>
      </c>
      <c r="CV38" s="314" t="str">
        <f aca="false">IF($B38&lt;&gt;"",'Chronos (M1..M20)'!$H1651,"")</f>
        <v/>
      </c>
      <c r="CW38" s="315" t="str">
        <f aca="false">IF('Chronos (M1..M20)'!$I1651&lt;&gt;"",'Chronos (M1..M20)'!$I1651," ")</f>
        <v> </v>
      </c>
      <c r="CX38" s="316" t="n">
        <f aca="false">IF('Chronos (M1..M20)'!$J1651&lt;&gt;"",'Chronos (M1..M20)'!$J1651,0)</f>
        <v>0</v>
      </c>
      <c r="CY38" s="317" t="str">
        <f aca="false">IF($B38&lt;&gt;"",IF(CW38&lt;&gt;" ",(INDEX(CV$9:CW$12,MATCH(CV38,CV$9:CV$12),2)/CW38)*1000,0),"")</f>
        <v/>
      </c>
      <c r="CZ38" s="318" t="str">
        <f aca="false">IF(CW$9&lt;&gt;"",IF($B38&lt;&gt;"",CY38-CX38,""),"")</f>
        <v/>
      </c>
      <c r="DA38" s="314" t="str">
        <f aca="false">IF($B38&lt;&gt;"",'Chronos (M1..M20)'!$H1752,"")</f>
        <v/>
      </c>
      <c r="DB38" s="315" t="str">
        <f aca="false">IF('Chronos (M1..M20)'!$I1752&lt;&gt;"",'Chronos (M1..M20)'!$I1752," ")</f>
        <v> </v>
      </c>
      <c r="DC38" s="316" t="n">
        <f aca="false">IF('Chronos (M1..M20)'!$J1752&lt;&gt;"",'Chronos (M1..M20)'!$J1752,0)</f>
        <v>0</v>
      </c>
      <c r="DD38" s="317" t="str">
        <f aca="false">IF($B38&lt;&gt;"",IF(DB38&lt;&gt;" ",(INDEX(DA$9:DB$12,MATCH(DA38,DA$9:DA$12),2)/DB38)*1000,0),"")</f>
        <v/>
      </c>
      <c r="DE38" s="318" t="str">
        <f aca="false">IF(DB$9&lt;&gt;"",IF($B38&lt;&gt;"",DD38-DC38,""),"")</f>
        <v/>
      </c>
      <c r="DF38" s="313" t="str">
        <f aca="false">IF($B38&lt;&gt;"",$B38,"")</f>
        <v/>
      </c>
      <c r="DG38" s="314" t="str">
        <f aca="false">IF($B38&lt;&gt;"",'Chronos (M1..M20)'!$H1853,"")</f>
        <v/>
      </c>
      <c r="DH38" s="315" t="str">
        <f aca="false">IF('Chronos (M1..M20)'!$I1853&lt;&gt;"",'Chronos (M1..M20)'!$I1853," ")</f>
        <v> </v>
      </c>
      <c r="DI38" s="316" t="n">
        <f aca="false">IF('Chronos (M1..M20)'!$J1853&lt;&gt;"",'Chronos (M1..M20)'!$J1853,0)</f>
        <v>0</v>
      </c>
      <c r="DJ38" s="317" t="str">
        <f aca="false">IF($B38&lt;&gt;"",IF(DH38&lt;&gt;" ",(INDEX(DG$9:DH$12,MATCH(DG38,DG$9:DG$12),2)/DH38)*1000,0),"")</f>
        <v/>
      </c>
      <c r="DK38" s="318" t="str">
        <f aca="false">IF(DH$9&lt;&gt;"",IF($B38&lt;&gt;"",DJ38-DI38,""),"")</f>
        <v/>
      </c>
      <c r="DL38" s="314" t="str">
        <f aca="false">IF($B38&lt;&gt;"",'Chronos (M1..M20)'!$H1954,"")</f>
        <v/>
      </c>
      <c r="DM38" s="315" t="str">
        <f aca="false">IF('Chronos (M1..M20)'!$I1954&lt;&gt;"",'Chronos (M1..M20)'!$I1954," ")</f>
        <v> </v>
      </c>
      <c r="DN38" s="316" t="n">
        <f aca="false">IF('Chronos (M1..M20)'!$J1954&lt;&gt;"",'Chronos (M1..M20)'!$J1954,0)</f>
        <v>0</v>
      </c>
      <c r="DO38" s="317" t="str">
        <f aca="false">IF($B38&lt;&gt;"",IF(DM38&lt;&gt;" ",(INDEX(DL$9:DM$12,MATCH(DL38,DL$9:DL$12),2)/DM38)*1000,0),"")</f>
        <v/>
      </c>
      <c r="DP38" s="318" t="str">
        <f aca="false">IF(DM$9&lt;&gt;"",IF($B38&lt;&gt;"",DO38-DN38,""),"")</f>
        <v/>
      </c>
      <c r="DQ38" s="0"/>
      <c r="DR38" s="319" t="e">
        <f aca="false">SUM(O38,T38,Z38)</f>
        <v>#VALUE!</v>
      </c>
      <c r="DS38" s="319" t="e">
        <f aca="false">SUM(DR38,AE38,AK38,AP38,AV38,BA38,BG38,BL38,BR38,BW38,CC38,CH38,CN38,CS38,CY38,DD38,DJ38,DO38)</f>
        <v>#VALUE!</v>
      </c>
      <c r="DT38" s="319" t="n">
        <f aca="false">SUM(N38,S38,Y38,AD38,AJ38,AO38,AU38,AZ38,BF38,BK38,BQ38,BV38,CB38,CG38,CM38,CR38,CX38,DC38,DI38,DN38)</f>
        <v>0</v>
      </c>
      <c r="DU38" s="319" t="e">
        <f aca="false">SMALL($DZ38:$ES38,1)</f>
        <v>#VALUE!</v>
      </c>
      <c r="DV38" s="319" t="e">
        <f aca="false">SMALL($DZ38:$ES38,2)</f>
        <v>#VALUE!</v>
      </c>
      <c r="DW38" s="319" t="e">
        <f aca="false">SMALL($DZ38:$ES38,3)</f>
        <v>#VALUE!</v>
      </c>
      <c r="DX38" s="319" t="e">
        <f aca="false">SMALL($DZ38:$ES38,3)</f>
        <v>#VALUE!</v>
      </c>
      <c r="DY38" s="0"/>
      <c r="DZ38" s="321" t="str">
        <f aca="false">IF($EC$1&lt;&gt;"",O38," ")</f>
        <v/>
      </c>
      <c r="EA38" s="321" t="str">
        <f aca="false">IF($EC$2&lt;&gt;"",T38," ")</f>
        <v/>
      </c>
      <c r="EB38" s="321" t="str">
        <f aca="false">IF($EC$3&lt;&gt;"",Z38," ")</f>
        <v/>
      </c>
      <c r="EC38" s="321" t="str">
        <f aca="false">IF($EC$4&lt;&gt;"",AE38," ")</f>
        <v/>
      </c>
      <c r="ED38" s="321" t="str">
        <f aca="false">IF($EC$5&lt;&gt;"",AK38," ")</f>
        <v/>
      </c>
      <c r="EE38" s="321" t="str">
        <f aca="false">IF($EC$6&lt;&gt;"",AP38," ")</f>
        <v/>
      </c>
      <c r="EF38" s="321" t="str">
        <f aca="false">IF($EC$7&lt;&gt;"",AV38," ")</f>
        <v/>
      </c>
      <c r="EG38" s="321" t="str">
        <f aca="false">IF($EC$8&lt;&gt;"",BA38," ")</f>
        <v> </v>
      </c>
      <c r="EH38" s="321" t="str">
        <f aca="false">IF($EC$9&lt;&gt;"",BG38," ")</f>
        <v> </v>
      </c>
      <c r="EI38" s="321" t="str">
        <f aca="false">IF($EC$10&lt;&gt;"",BL38," ")</f>
        <v> </v>
      </c>
      <c r="EJ38" s="321" t="str">
        <f aca="false">IF($EE$1&lt;&gt;"",BR38," ")</f>
        <v> </v>
      </c>
      <c r="EK38" s="321" t="str">
        <f aca="false">IF($EE$2&lt;&gt;"",BW38," ")</f>
        <v> </v>
      </c>
      <c r="EL38" s="321" t="str">
        <f aca="false">IF($EE$3&lt;&gt;"",CC38," ")</f>
        <v> </v>
      </c>
      <c r="EM38" s="321" t="str">
        <f aca="false">IF($EE$4&lt;&gt;"",CH38," ")</f>
        <v> </v>
      </c>
      <c r="EN38" s="321" t="str">
        <f aca="false">IF($EE$5&lt;&gt;"",CN38," ")</f>
        <v> </v>
      </c>
      <c r="EO38" s="321" t="str">
        <f aca="false">IF($EE$6&lt;&gt;"",CS38," ")</f>
        <v> </v>
      </c>
      <c r="EP38" s="321" t="str">
        <f aca="false">IF($EE$7&lt;&gt;"",CY38," ")</f>
        <v> </v>
      </c>
      <c r="EQ38" s="321" t="str">
        <f aca="false">IF($EE$8&lt;&gt;"",DD38," ")</f>
        <v> </v>
      </c>
      <c r="ER38" s="321" t="str">
        <f aca="false">IF($EE$9&lt;&gt;"",DJ38," ")</f>
        <v> </v>
      </c>
      <c r="ES38" s="321" t="str">
        <f aca="false">IF($EE$10&lt;&gt;"",DO38," ")</f>
        <v> </v>
      </c>
      <c r="ET38" s="322" t="e">
        <f aca="false">SMALL(DZ38:EC38,1)</f>
        <v>#VALUE!</v>
      </c>
      <c r="EU38" s="323" t="e">
        <f aca="false">SMALL(DZ38:ED38,1)</f>
        <v>#VALUE!</v>
      </c>
      <c r="EV38" s="323" t="e">
        <f aca="false">SMALL(DZ38:EE38,1)</f>
        <v>#VALUE!</v>
      </c>
      <c r="EW38" s="323" t="e">
        <f aca="false">SMALL(DZ38:EF38,1)</f>
        <v>#VALUE!</v>
      </c>
      <c r="EX38" s="323" t="e">
        <f aca="false">SMALL(DZ38:EG38,1)</f>
        <v>#VALUE!</v>
      </c>
      <c r="EY38" s="323" t="e">
        <f aca="false">SMALL(DZ38:EH38,1)</f>
        <v>#VALUE!</v>
      </c>
      <c r="EZ38" s="323" t="e">
        <f aca="false">SMALL(DZ38:EI38,1)</f>
        <v>#VALUE!</v>
      </c>
      <c r="FA38" s="323" t="e">
        <f aca="false">SMALL(DZ38:EJ38,1)</f>
        <v>#VALUE!</v>
      </c>
      <c r="FB38" s="323" t="e">
        <f aca="false">SMALL(DZ38:EK38,1)</f>
        <v>#VALUE!</v>
      </c>
      <c r="FC38" s="323" t="e">
        <f aca="false">SMALL(DZ38:EL38,1)</f>
        <v>#VALUE!</v>
      </c>
      <c r="FD38" s="323" t="e">
        <f aca="false">SMALL(DZ38:EM38,1)</f>
        <v>#VALUE!</v>
      </c>
      <c r="FE38" s="323" t="e">
        <f aca="false">SMALL(DZ38:EN38,1)</f>
        <v>#VALUE!</v>
      </c>
      <c r="FF38" s="323" t="e">
        <f aca="false">SMALL(DZ38:EO38,1)</f>
        <v>#VALUE!</v>
      </c>
      <c r="FG38" s="323" t="e">
        <f aca="false">SMALL(DZ38:EP38,1)</f>
        <v>#VALUE!</v>
      </c>
      <c r="FH38" s="323" t="e">
        <f aca="false">SMALL(DZ38:EQ38,1)</f>
        <v>#VALUE!</v>
      </c>
      <c r="FI38" s="323" t="e">
        <f aca="false">SMALL(DZ38:ER38,1)</f>
        <v>#VALUE!</v>
      </c>
      <c r="FJ38" s="324" t="e">
        <f aca="false">SMALL(DZ38:ES38,1)</f>
        <v>#VALUE!</v>
      </c>
      <c r="FK38" s="322" t="e">
        <f aca="false">SMALL(DZ38:EN38,2)</f>
        <v>#VALUE!</v>
      </c>
      <c r="FL38" s="323" t="e">
        <f aca="false">SMALL(DZ38:EO38,2)</f>
        <v>#VALUE!</v>
      </c>
      <c r="FM38" s="323" t="e">
        <f aca="false">SMALL(DZ38:EP38,2)</f>
        <v>#VALUE!</v>
      </c>
      <c r="FN38" s="323" t="e">
        <f aca="false">SMALL(DZ38:EQ38,2)</f>
        <v>#VALUE!</v>
      </c>
      <c r="FO38" s="323" t="e">
        <f aca="false">SMALL(DZ38:ER38,2)</f>
        <v>#VALUE!</v>
      </c>
      <c r="FP38" s="324" t="e">
        <f aca="false">SMALL(DZ38:ES38,2)</f>
        <v>#VALUE!</v>
      </c>
      <c r="FQ38" s="0"/>
      <c r="FR38" s="328" t="str">
        <f aca="false">IF($B38&lt;&gt;"",IF($EB$1&gt;=FR$13,$P38,""),"")</f>
        <v/>
      </c>
      <c r="FS38" s="329" t="str">
        <f aca="false">IF($B38&lt;&gt;"",IF($EB$1&gt;=FS$13,$P38+$U38,""),"")</f>
        <v/>
      </c>
      <c r="FT38" s="329" t="str">
        <f aca="false">IF($B38&lt;&gt;"",IF($EB$1&gt;=FT$13,$P38+$U38+$AA38,""),"")</f>
        <v/>
      </c>
      <c r="FU38" s="329" t="str">
        <f aca="false">IF($B38&lt;&gt;"",IF($EB$1&gt;=FU$13,$P38+$U38+$AA38+$AF38-ET38,""),"")</f>
        <v/>
      </c>
      <c r="FV38" s="329" t="str">
        <f aca="false">IF($B38&lt;&gt;"",IF($EB$1&gt;=FV$13,$P38+$U38+$AA38+$AF38+$AL38-EU38,""),"")</f>
        <v/>
      </c>
      <c r="FW38" s="329" t="str">
        <f aca="false">IF($B38&lt;&gt;"",IF($EB$1&gt;=FW$13,$P38+$U38+$AA38+$AF38+$AL38+$AQ38-EV38,""),"")</f>
        <v/>
      </c>
      <c r="FX38" s="329" t="str">
        <f aca="false">IF($B38&lt;&gt;"",IF($EB$1&gt;=FX$13,$P38+$U38+$AA38+$AF38+$AL38+$AQ38+$AW38-EW38,""),"")</f>
        <v/>
      </c>
      <c r="FY38" s="329" t="str">
        <f aca="false">IF($B38&lt;&gt;"",IF($EB$1&gt;=FY$13,$P38+$U38+$AA38+$AF38+$AL38+$AQ38+$AW38+$BB38-EX38,""),"")</f>
        <v/>
      </c>
      <c r="FZ38" s="329" t="str">
        <f aca="false">IF($B38&lt;&gt;"",IF($EB$1&gt;=FZ$13,$P38+$U38+$AA38+$AF38+$AL38+$AQ38+$AW38+$BB38+$BH38-EY38,""),"")</f>
        <v/>
      </c>
      <c r="GA38" s="329" t="str">
        <f aca="false">IF($B38&lt;&gt;"",IF($EB$1&gt;=GA$13,$P38+$U38+$AA38+$AF38+$AL38+$AQ38+$AW38+$BB38+$BH38+$BM38-EZ38,""),"")</f>
        <v/>
      </c>
      <c r="GB38" s="329" t="str">
        <f aca="false">IF($B38&lt;&gt;"",IF($EB$1&gt;=GB$13,$P38+$U38+$AA38+$AF38+$AL38+$AQ38+$AW38+$BB38+$BH38+$BM38+$BS38-FA38,""),"")</f>
        <v/>
      </c>
      <c r="GC38" s="329" t="str">
        <f aca="false">IF($B38&lt;&gt;"",IF($EB$1&gt;=GC$13,$P38+$U38+$AA38+$AF38+$AL38+$AQ38+$AW38+$BB38+$BH38+$BM38+$BS38+$BX38-FB38,""),"")</f>
        <v/>
      </c>
      <c r="GD38" s="329" t="str">
        <f aca="false">IF($B38&lt;&gt;"",IF($EB$1&gt;=GD$13,$P38+$U38+$AA38+$AF38+$AL38+$AQ38+$AW38+$BB38+$BH38+$BM38+$BS38+$BX38+$CD38-FC38,""),"")</f>
        <v/>
      </c>
      <c r="GE38" s="329" t="str">
        <f aca="false">IF($B38&lt;&gt;"",IF($EB$1&gt;=GE$13,$P38+$U38+$AA38+$AF38+$AL38+$AQ38+$AW38+$BB38+$BH38+$BM38+$BS38+$BX38+$CD38+$CI38-FD38,""),"")</f>
        <v/>
      </c>
      <c r="GF38" s="329" t="str">
        <f aca="false">IF($B38&lt;&gt;"",IF($EB$1&gt;=GF$13,$P38+$U38+$AA38+$AF38+$AL38+$AQ38+$AW38+$BB38+$BH38+$BM38+$BS38+$BX38+$CD38+$CI38+$CO38-FE38-FK38,""),"")</f>
        <v/>
      </c>
      <c r="GG38" s="329" t="str">
        <f aca="false">IF($B38&lt;&gt;"",IF($EB$1&gt;=GG$13,$P38+$U38+$AA38+$AF38+$AL38+$AQ38+$AW38+$BB38+$BH38+$BM38+$BS38+$BX38+$CD38+$CI38+$CO38+$CT38-FF38-FL38,""),"")</f>
        <v/>
      </c>
      <c r="GH38" s="329" t="str">
        <f aca="false">IF($B38&lt;&gt;"",IF($EB$1&gt;=GH$13,$P38+$U38+$AA38+$AF38+$AL38+$AQ38+$AW38+$BB38+$BH38+$BM38+$BS38+$BX38+$CD38+$CI38+$CO38+$CT38+$CZ38-FG38-FM38,""),"")</f>
        <v/>
      </c>
      <c r="GI38" s="329" t="str">
        <f aca="false">IF($B38&lt;&gt;"",IF($EB$1&gt;=GI$13,$P38+$U38+$AA38+$AF38+$AL38+$AQ38+$AW38+$BB38+$BH38+$BM38+$BS38+$BX38+$CD38+$CI38+$CO38+$CT38+$CZ38+$DE38-FH38-FN38,""),"")</f>
        <v/>
      </c>
      <c r="GJ38" s="329" t="str">
        <f aca="false">IF($B38&lt;&gt;"",IF($EB$1&gt;=GJ$13,$P38+$U38+$AA38+$AF38+$AL38+$AQ38+$AW38+$BB38+$BH38+$BM38+$BS38+$BX38+$CD38+$CI38+$CO38+$CT38+$CZ38+$DE38+$DK38-FI38-FO38,""),"")</f>
        <v/>
      </c>
      <c r="GK38" s="330" t="str">
        <f aca="false">IF($B38&lt;&gt;"",IF($EB$1&gt;=GK$13,$P38+$U38+$AA38+$AF38+$AL38+$AQ38+$AW38+$BB38+$BH38+$BM38+$BS38+$BX38+$CD38+$CI38+$CO38+$CT38+$CZ38+$DE38+$DK38+$DP38-FJ38-FP38,""),"")</f>
        <v/>
      </c>
      <c r="GL38" s="0"/>
      <c r="GM38" s="328" t="str">
        <f aca="false">IF($B38&lt;&gt;"",IF($EB$1&gt;=GM$13,RANK(FR38,FR$14:FR$113,0),""),"")</f>
        <v/>
      </c>
      <c r="GN38" s="329" t="str">
        <f aca="false">IF($B38&lt;&gt;"",IF($EB$1&gt;=GN$13,RANK(FS38,FS$14:FS$113,0),""),"")</f>
        <v/>
      </c>
      <c r="GO38" s="329" t="str">
        <f aca="false">IF($B38&lt;&gt;"",IF($EB$1&gt;=GO$13,RANK(FT38,FT$14:FT$113,0),""),"")</f>
        <v/>
      </c>
      <c r="GP38" s="329" t="str">
        <f aca="false">IF($B38&lt;&gt;"",IF($EB$1&gt;=GP$13,RANK(FU38,FU$14:FU$113,0),""),"")</f>
        <v/>
      </c>
      <c r="GQ38" s="329" t="str">
        <f aca="false">IF($B38&lt;&gt;"",IF($EB$1&gt;=GQ$13,RANK(FV38,FV$14:FV$113,0),""),"")</f>
        <v/>
      </c>
      <c r="GR38" s="329" t="str">
        <f aca="false">IF($B38&lt;&gt;"",IF($EB$1&gt;=GR$13,RANK(FW38,FW$14:FW$113,0),""),"")</f>
        <v/>
      </c>
      <c r="GS38" s="329" t="str">
        <f aca="false">IF($B38&lt;&gt;"",IF($EB$1&gt;=GS$13,RANK(FX38,FX$14:FX$113,0),""),"")</f>
        <v/>
      </c>
      <c r="GT38" s="329" t="str">
        <f aca="false">IF($B38&lt;&gt;"",IF($EB$1&gt;=GT$13,RANK(FY38,FY$14:FY$113,0),""),"")</f>
        <v/>
      </c>
      <c r="GU38" s="329" t="str">
        <f aca="false">IF($B38&lt;&gt;"",IF($EB$1&gt;=GU$13,RANK(FZ38,FZ$14:FZ$113,0),""),"")</f>
        <v/>
      </c>
      <c r="GV38" s="329" t="str">
        <f aca="false">IF($B38&lt;&gt;"",IF($EB$1&gt;=GV$13,RANK(GA38,GA$14:GA$113,0),""),"")</f>
        <v/>
      </c>
      <c r="GW38" s="329" t="str">
        <f aca="false">IF($B38&lt;&gt;"",IF($EB$1&gt;=GW$13,RANK(GB38,GB$14:GB$113,0),""),"")</f>
        <v/>
      </c>
      <c r="GX38" s="329" t="str">
        <f aca="false">IF($B38&lt;&gt;"",IF($EB$1&gt;=GX$13,RANK(GC38,GC$14:GC$113,0),""),"")</f>
        <v/>
      </c>
      <c r="GY38" s="329" t="str">
        <f aca="false">IF($B38&lt;&gt;"",IF($EB$1&gt;=GY$13,RANK(GD38,GD$14:GD$113,0),""),"")</f>
        <v/>
      </c>
      <c r="GZ38" s="329" t="str">
        <f aca="false">IF($B38&lt;&gt;"",IF($EB$1&gt;=GZ$13,RANK(GE38,GE$14:GE$113,0),""),"")</f>
        <v/>
      </c>
      <c r="HA38" s="329" t="str">
        <f aca="false">IF($B38&lt;&gt;"",IF($EB$1&gt;=HA$13,RANK(GF38,GF$14:GF$113,0),""),"")</f>
        <v/>
      </c>
      <c r="HB38" s="329" t="str">
        <f aca="false">IF($B38&lt;&gt;"",IF($EB$1&gt;=HB$13,RANK(GG38,GG$14:GG$113,0),""),"")</f>
        <v/>
      </c>
      <c r="HC38" s="329" t="str">
        <f aca="false">IF($B38&lt;&gt;"",IF($EB$1&gt;=HC$13,RANK(GH38,GH$14:GH$113,0),""),"")</f>
        <v/>
      </c>
      <c r="HD38" s="329" t="str">
        <f aca="false">IF($B38&lt;&gt;"",IF($EB$1&gt;=HD$13,RANK(GI38,GI$14:GI$113,0),""),"")</f>
        <v/>
      </c>
      <c r="HE38" s="329" t="str">
        <f aca="false">IF($B38&lt;&gt;"",IF($EB$1&gt;=HE$13,RANK(GJ38,GJ$14:GJ$113,0),""),"")</f>
        <v/>
      </c>
      <c r="HF38" s="330" t="str">
        <f aca="false">IF($B38&lt;&gt;"",IF($EB$1&gt;=HF$13,RANK(GK38,GK$14:GK$113,0),""),"")</f>
        <v/>
      </c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3" hidden="false" customHeight="false" outlineLevel="0" collapsed="false">
      <c r="A39" s="308" t="str">
        <f aca="false">IF(B39&lt;&gt;"",RANK(I39,I$14:I$113,0),"")</f>
        <v/>
      </c>
      <c r="B39" s="309" t="str">
        <f aca="false">IF('Chronos (M1..M20)'!B36&lt;&gt;"",'Chronos (M1..M20)'!B36,"")</f>
        <v/>
      </c>
      <c r="C39" s="310" t="str">
        <f aca="false">IF(B39&lt;&gt;"",'Chronos (M1..M20)'!C36,"")</f>
        <v/>
      </c>
      <c r="D39" s="215" t="str">
        <f aca="false">IF(B39&lt;&gt;"",Pilotes!P36,"")</f>
        <v/>
      </c>
      <c r="E39" s="310"/>
      <c r="F39" s="310" t="str">
        <f aca="false">IF(B39&lt;&gt;"",Pilotes!F36,"")</f>
        <v/>
      </c>
      <c r="G39" s="310" t="str">
        <f aca="false">IF(C39&lt;&gt;"",Pilotes!E36,"")</f>
        <v/>
      </c>
      <c r="H39" s="310" t="str">
        <f aca="false">IF(D39&lt;&gt;"",'Chronos (M1..M20)'!D36,"")</f>
        <v/>
      </c>
      <c r="I39" s="311" t="n">
        <f aca="false">IF(B39&lt;&gt;"",IF($EB$1&lt;4,DR39-DT39,IF($EB$1&lt;15,DS39-DU39-DT39,DS39-DU39-DV39-DT39)),0)</f>
        <v>0</v>
      </c>
      <c r="J39" s="312" t="str">
        <f aca="false">IF(B39&lt;&gt;"",IF(I39,(I39/MAXA(I$14:I$113))*1000,0),"")</f>
        <v/>
      </c>
      <c r="K39" s="313" t="str">
        <f aca="false">IF($B39&lt;&gt;"",$B39,"")</f>
        <v/>
      </c>
      <c r="L39" s="314" t="str">
        <f aca="false">IF($B39&lt;&gt;"",'Chronos (M1..M20)'!$H36,"")</f>
        <v/>
      </c>
      <c r="M39" s="315" t="str">
        <f aca="false">IF('Chronos (M1..M20)'!$I36&lt;&gt;"",'Chronos (M1..M20)'!$I36," ")</f>
        <v> </v>
      </c>
      <c r="N39" s="316" t="n">
        <f aca="false">IF('Chronos (M1..M20)'!$J36&lt;&gt;"",'Chronos (M1..M20)'!$J36,0)</f>
        <v>0</v>
      </c>
      <c r="O39" s="317" t="str">
        <f aca="false">IF($B39&lt;&gt;"",IF(M39&lt;&gt;" ",(INDEX(L$9:M$12,MATCH(L39,L$9:L$12),2)/M39)*1000,0),"")</f>
        <v/>
      </c>
      <c r="P39" s="318" t="str">
        <f aca="false">IF(M$9&lt;&gt;"",IF($B39&lt;&gt;"",O39-N39,""),"")</f>
        <v/>
      </c>
      <c r="Q39" s="314" t="str">
        <f aca="false">IF($B39&lt;&gt;"",'Chronos (M1..M20)'!$H137,"")</f>
        <v/>
      </c>
      <c r="R39" s="315" t="str">
        <f aca="false">IF('Chronos (M1..M20)'!$I137&lt;&gt;"",'Chronos (M1..M20)'!$I137," ")</f>
        <v> </v>
      </c>
      <c r="S39" s="316" t="n">
        <f aca="false">IF('Chronos (M1..M20)'!$J137&lt;&gt;"",'Chronos (M1..M20)'!$J137,0)</f>
        <v>0</v>
      </c>
      <c r="T39" s="317" t="str">
        <f aca="false">IF($B39&lt;&gt;"",IF(R39&lt;&gt;" ",(INDEX(Q$9:R$12,MATCH(Q39,Q$9:Q$12),2)/R39)*1000,0),"")</f>
        <v/>
      </c>
      <c r="U39" s="318" t="str">
        <f aca="false">IF(R$9&lt;&gt;"",IF($B39&lt;&gt;"",T39-S39,""),"")</f>
        <v/>
      </c>
      <c r="V39" s="313" t="str">
        <f aca="false">IF($B39&lt;&gt;"",$B39,"")</f>
        <v/>
      </c>
      <c r="W39" s="314" t="str">
        <f aca="false">IF($B39&lt;&gt;"",'Chronos (M1..M20)'!$H238,"")</f>
        <v/>
      </c>
      <c r="X39" s="315" t="str">
        <f aca="false">IF('Chronos (M1..M20)'!$I238&lt;&gt;"",'Chronos (M1..M20)'!$I238," ")</f>
        <v> </v>
      </c>
      <c r="Y39" s="316" t="n">
        <f aca="false">IF('Chronos (M1..M20)'!$J238&lt;&gt;"",'Chronos (M1..M20)'!$J238,0)</f>
        <v>0</v>
      </c>
      <c r="Z39" s="317" t="str">
        <f aca="false">IF($B39&lt;&gt;"",IF(X39&lt;&gt;" ",(INDEX(W$9:X$12,MATCH(W39,W$9:W$12),2)/X39)*1000,0),"")</f>
        <v/>
      </c>
      <c r="AA39" s="318" t="str">
        <f aca="false">IF(X$9&lt;&gt;"",IF($B39&lt;&gt;"",Z39-Y39,""),"")</f>
        <v/>
      </c>
      <c r="AB39" s="314" t="str">
        <f aca="false">IF($B39&lt;&gt;"",'Chronos (M1..M20)'!$H339,"")</f>
        <v/>
      </c>
      <c r="AC39" s="315" t="str">
        <f aca="false">IF('Chronos (M1..M20)'!$I339&lt;&gt;"",'Chronos (M1..M20)'!$I339," ")</f>
        <v> </v>
      </c>
      <c r="AD39" s="316" t="n">
        <f aca="false">IF('Chronos (M1..M20)'!$J339&lt;&gt;"",'Chronos (M1..M20)'!$J339,0)</f>
        <v>0</v>
      </c>
      <c r="AE39" s="317" t="str">
        <f aca="false">IF($B39&lt;&gt;"",IF(AC39&lt;&gt;" ",(INDEX(AB$9:AC$12,MATCH(AB39,AB$9:AB$12),2)/AC39)*1000,0),"")</f>
        <v/>
      </c>
      <c r="AF39" s="318" t="str">
        <f aca="false">IF(AC$9&lt;&gt;"",IF($B39&lt;&gt;"",AE39-AD39,""),"")</f>
        <v/>
      </c>
      <c r="AG39" s="313" t="str">
        <f aca="false">IF($B39&lt;&gt;"",$B39,"")</f>
        <v/>
      </c>
      <c r="AH39" s="314" t="str">
        <f aca="false">IF($B39&lt;&gt;"",'Chronos (M1..M20)'!$H440,"")</f>
        <v/>
      </c>
      <c r="AI39" s="315" t="str">
        <f aca="false">IF('Chronos (M1..M20)'!$I440&lt;&gt;"",'Chronos (M1..M20)'!$I440," ")</f>
        <v> </v>
      </c>
      <c r="AJ39" s="316" t="n">
        <f aca="false">IF('Chronos (M1..M20)'!$J440&lt;&gt;"",'Chronos (M1..M20)'!$J440,0)</f>
        <v>0</v>
      </c>
      <c r="AK39" s="317" t="str">
        <f aca="false">IF($B39&lt;&gt;"",IF(AI39&lt;&gt;" ",(INDEX(AH$9:AI$12,MATCH(AH39,AH$9:AH$12),2)/AI39)*1000,0),"")</f>
        <v/>
      </c>
      <c r="AL39" s="318" t="str">
        <f aca="false">IF(AI$9&lt;&gt;"",IF($B39&lt;&gt;"",AK39-AJ39,""),"")</f>
        <v/>
      </c>
      <c r="AM39" s="314" t="str">
        <f aca="false">IF($B39&lt;&gt;"",'Chronos (M1..M20)'!$H541,"")</f>
        <v/>
      </c>
      <c r="AN39" s="315" t="str">
        <f aca="false">IF('Chronos (M1..M20)'!$I541&lt;&gt;"",'Chronos (M1..M20)'!$I541," ")</f>
        <v> </v>
      </c>
      <c r="AO39" s="316" t="n">
        <f aca="false">IF('Chronos (M1..M20)'!$J541&lt;&gt;"",'Chronos (M1..M20)'!$J541,0)</f>
        <v>0</v>
      </c>
      <c r="AP39" s="317" t="str">
        <f aca="false">IF($B39&lt;&gt;"",IF(AN39&lt;&gt;" ",(INDEX(AM$9:AN$12,MATCH(AM39,AM$9:AM$12),2)/AN39)*1000,0),"")</f>
        <v/>
      </c>
      <c r="AQ39" s="318" t="str">
        <f aca="false">IF(AN$9&lt;&gt;"",IF($B39&lt;&gt;"",AP39-AO39,""),"")</f>
        <v/>
      </c>
      <c r="AR39" s="313" t="str">
        <f aca="false">IF($B39&lt;&gt;"",$B39,"")</f>
        <v/>
      </c>
      <c r="AS39" s="314" t="str">
        <f aca="false">IF($B39&lt;&gt;"",'Chronos (M1..M20)'!$H642,"")</f>
        <v/>
      </c>
      <c r="AT39" s="315" t="str">
        <f aca="false">IF('Chronos (M1..M20)'!$I642&lt;&gt;"",'Chronos (M1..M20)'!$I642," ")</f>
        <v> </v>
      </c>
      <c r="AU39" s="316" t="n">
        <f aca="false">IF('Chronos (M1..M20)'!$J642&lt;&gt;"",'Chronos (M1..M20)'!$J642,0)</f>
        <v>0</v>
      </c>
      <c r="AV39" s="317" t="str">
        <f aca="false">IF($B39&lt;&gt;"",IF(AT39&lt;&gt;" ",(INDEX(AS$9:AT$12,MATCH(AS39,AS$9:AS$12),2)/AT39)*1000,0),"")</f>
        <v/>
      </c>
      <c r="AW39" s="318" t="str">
        <f aca="false">IF(AT$9&lt;&gt;"",IF($B39&lt;&gt;"",AV39-AU39,""),"")</f>
        <v/>
      </c>
      <c r="AX39" s="314" t="str">
        <f aca="false">IF($B39&lt;&gt;"",'Chronos (M1..M20)'!$H743,"")</f>
        <v/>
      </c>
      <c r="AY39" s="315" t="str">
        <f aca="false">IF('Chronos (M1..M20)'!$I743&lt;&gt;"",'Chronos (M1..M20)'!$I743," ")</f>
        <v> </v>
      </c>
      <c r="AZ39" s="316" t="n">
        <f aca="false">IF('Chronos (M1..M20)'!$J743&lt;&gt;"",'Chronos (M1..M20)'!$J743,0)</f>
        <v>0</v>
      </c>
      <c r="BA39" s="317" t="str">
        <f aca="false">IF($B39&lt;&gt;"",IF(AY39&lt;&gt;" ",(INDEX(AX$9:AY$12,MATCH(AX39,AX$9:AX$12),2)/AY39)*1000,0),"")</f>
        <v/>
      </c>
      <c r="BB39" s="318" t="str">
        <f aca="false">IF(AY$9&lt;&gt;"",IF($B39&lt;&gt;"",BA39-AZ39,""),"")</f>
        <v/>
      </c>
      <c r="BC39" s="313" t="str">
        <f aca="false">IF($B39&lt;&gt;"",$B39,"")</f>
        <v/>
      </c>
      <c r="BD39" s="314" t="str">
        <f aca="false">IF($B39&lt;&gt;"",'Chronos (M1..M20)'!$H844,"")</f>
        <v/>
      </c>
      <c r="BE39" s="315" t="str">
        <f aca="false">IF('Chronos (M1..M20)'!$I844&lt;&gt;"",'Chronos (M1..M20)'!$I844," ")</f>
        <v> </v>
      </c>
      <c r="BF39" s="316" t="n">
        <f aca="false">IF('Chronos (M1..M20)'!$J844&lt;&gt;"",'Chronos (M1..M20)'!$J844,0)</f>
        <v>0</v>
      </c>
      <c r="BG39" s="317" t="str">
        <f aca="false">IF($B39&lt;&gt;"",IF(BE39&lt;&gt;" ",(INDEX(BD$9:BE$12,MATCH(BD39,BD$9:BD$12),2)/BE39)*1000,0),"")</f>
        <v/>
      </c>
      <c r="BH39" s="318" t="str">
        <f aca="false">IF(BE$9&lt;&gt;"",IF($B39&lt;&gt;"",BG39-BF39,""),"")</f>
        <v/>
      </c>
      <c r="BI39" s="314" t="str">
        <f aca="false">IF($B39&lt;&gt;"",'Chronos (M1..M20)'!$H945,"")</f>
        <v/>
      </c>
      <c r="BJ39" s="315" t="str">
        <f aca="false">IF('Chronos (M1..M20)'!$I945&lt;&gt;"",'Chronos (M1..M20)'!$I945," ")</f>
        <v> </v>
      </c>
      <c r="BK39" s="316" t="n">
        <f aca="false">IF('Chronos (M1..M20)'!$J945&lt;&gt;"",'Chronos (M1..M20)'!$J945,0)</f>
        <v>0</v>
      </c>
      <c r="BL39" s="317" t="str">
        <f aca="false">IF($B39&lt;&gt;"",IF(BJ39&lt;&gt;" ",(INDEX(BI$9:BJ$12,MATCH(BI39,BI$9:BI$12),2)/BJ39)*1000,0),"")</f>
        <v/>
      </c>
      <c r="BM39" s="318" t="str">
        <f aca="false">IF(BJ$9&lt;&gt;"",IF($B39&lt;&gt;"",BL39-BK39,""),"")</f>
        <v/>
      </c>
      <c r="BN39" s="313" t="str">
        <f aca="false">IF($B39&lt;&gt;"",$B39,"")</f>
        <v/>
      </c>
      <c r="BO39" s="314" t="str">
        <f aca="false">IF($B39&lt;&gt;"",'Chronos (M1..M20)'!$H1046,"")</f>
        <v/>
      </c>
      <c r="BP39" s="315" t="str">
        <f aca="false">IF('Chronos (M1..M20)'!$I1046&lt;&gt;"",'Chronos (M1..M20)'!$I1046," ")</f>
        <v> </v>
      </c>
      <c r="BQ39" s="316" t="n">
        <f aca="false">IF('Chronos (M1..M20)'!$J1046&lt;&gt;"",'Chronos (M1..M20)'!$J1046,0)</f>
        <v>0</v>
      </c>
      <c r="BR39" s="317" t="str">
        <f aca="false">IF($B39&lt;&gt;"",IF(BP39&lt;&gt;" ",(INDEX(BO$9:BP$12,MATCH(BO39,BO$9:BO$12),2)/BP39)*1000,0),"")</f>
        <v/>
      </c>
      <c r="BS39" s="318" t="str">
        <f aca="false">IF(BP$9&lt;&gt;"",IF($B39&lt;&gt;"",BR39-BQ39,""),"")</f>
        <v/>
      </c>
      <c r="BT39" s="314" t="str">
        <f aca="false">IF($B39&lt;&gt;"",'Chronos (M1..M20)'!$H1147,"")</f>
        <v/>
      </c>
      <c r="BU39" s="315" t="str">
        <f aca="false">IF('Chronos (M1..M20)'!$I1147&lt;&gt;"",'Chronos (M1..M20)'!$I1147," ")</f>
        <v> </v>
      </c>
      <c r="BV39" s="316" t="n">
        <f aca="false">IF('Chronos (M1..M20)'!$J1147&lt;&gt;"",'Chronos (M1..M20)'!$J1147,0)</f>
        <v>0</v>
      </c>
      <c r="BW39" s="317" t="str">
        <f aca="false">IF($B39&lt;&gt;"",IF(BU39&lt;&gt;" ",(INDEX(BT$9:BU$12,MATCH(BT39,BT$9:BT$12),2)/BU39)*1000,0),"")</f>
        <v/>
      </c>
      <c r="BX39" s="318" t="str">
        <f aca="false">IF(BU$9&lt;&gt;"",IF($B39&lt;&gt;"",BW39-BV39,""),"")</f>
        <v/>
      </c>
      <c r="BY39" s="313" t="str">
        <f aca="false">IF($B39&lt;&gt;"",$B39,"")</f>
        <v/>
      </c>
      <c r="BZ39" s="314" t="str">
        <f aca="false">IF($B39&lt;&gt;"",'Chronos (M1..M20)'!$H1248,"")</f>
        <v/>
      </c>
      <c r="CA39" s="315" t="str">
        <f aca="false">IF('Chronos (M1..M20)'!$I1248&lt;&gt;"",'Chronos (M1..M20)'!$I1248," ")</f>
        <v> </v>
      </c>
      <c r="CB39" s="316" t="n">
        <f aca="false">IF('Chronos (M1..M20)'!$J1248&lt;&gt;"",'Chronos (M1..M20)'!$J1248,0)</f>
        <v>0</v>
      </c>
      <c r="CC39" s="317" t="str">
        <f aca="false">IF($B39&lt;&gt;"",IF(CA39&lt;&gt;" ",(INDEX(BZ$9:CA$12,MATCH(BZ39,BZ$9:BZ$12),2)/CA39)*1000,0),"")</f>
        <v/>
      </c>
      <c r="CD39" s="318" t="str">
        <f aca="false">IF(CA$9&lt;&gt;"",IF($B39&lt;&gt;"",CC39-CB39,""),"")</f>
        <v/>
      </c>
      <c r="CE39" s="314" t="str">
        <f aca="false">IF($B39&lt;&gt;"",'Chronos (M1..M20)'!$H1349,"")</f>
        <v/>
      </c>
      <c r="CF39" s="315" t="str">
        <f aca="false">IF('Chronos (M1..M20)'!$I1349&lt;&gt;"",'Chronos (M1..M20)'!$I1349," ")</f>
        <v> </v>
      </c>
      <c r="CG39" s="316" t="n">
        <f aca="false">IF('Chronos (M1..M20)'!$J1349&lt;&gt;"",'Chronos (M1..M20)'!$J1349,0)</f>
        <v>0</v>
      </c>
      <c r="CH39" s="317" t="str">
        <f aca="false">IF($B39&lt;&gt;"",IF(CF39&lt;&gt;" ",(INDEX(CE$9:CF$12,MATCH(CE39,CE$9:CE$12),2)/CF39)*1000,0),"")</f>
        <v/>
      </c>
      <c r="CI39" s="318" t="str">
        <f aca="false">IF(CF$9&lt;&gt;"",IF($B39&lt;&gt;"",CH39-CG39,""),"")</f>
        <v/>
      </c>
      <c r="CJ39" s="313" t="str">
        <f aca="false">IF($B39&lt;&gt;"",$B39,"")</f>
        <v/>
      </c>
      <c r="CK39" s="314" t="str">
        <f aca="false">IF($B39&lt;&gt;"",'Chronos (M1..M20)'!$H1450,"")</f>
        <v/>
      </c>
      <c r="CL39" s="315" t="str">
        <f aca="false">IF('Chronos (M1..M20)'!$I1450&lt;&gt;"",'Chronos (M1..M20)'!$I1450," ")</f>
        <v> </v>
      </c>
      <c r="CM39" s="316" t="n">
        <f aca="false">IF('Chronos (M1..M20)'!$J1450&lt;&gt;"",'Chronos (M1..M20)'!$J1450,0)</f>
        <v>0</v>
      </c>
      <c r="CN39" s="317" t="str">
        <f aca="false">IF($B39&lt;&gt;"",IF(CL39&lt;&gt;" ",(INDEX(CK$9:CL$12,MATCH(CK39,CK$9:CK$12),2)/CL39)*1000,0),"")</f>
        <v/>
      </c>
      <c r="CO39" s="318" t="str">
        <f aca="false">IF(CL$9&lt;&gt;"",IF($B39&lt;&gt;"",CN39-CM39,""),"")</f>
        <v/>
      </c>
      <c r="CP39" s="314" t="str">
        <f aca="false">IF($B39&lt;&gt;"",'Chronos (M1..M20)'!$H1551,"")</f>
        <v/>
      </c>
      <c r="CQ39" s="315" t="str">
        <f aca="false">IF('Chronos (M1..M20)'!$I1551&lt;&gt;"",'Chronos (M1..M20)'!$I1551," ")</f>
        <v> </v>
      </c>
      <c r="CR39" s="316" t="n">
        <f aca="false">IF('Chronos (M1..M20)'!$J1551&lt;&gt;"",'Chronos (M1..M20)'!$J1551,0)</f>
        <v>0</v>
      </c>
      <c r="CS39" s="317" t="str">
        <f aca="false">IF($B39&lt;&gt;"",IF(CQ39&lt;&gt;" ",(INDEX(CP$9:CQ$12,MATCH(CP39,CP$9:CP$12),2)/CQ39)*1000,0),"")</f>
        <v/>
      </c>
      <c r="CT39" s="318" t="str">
        <f aca="false">IF(CQ$9&lt;&gt;"",IF($B39&lt;&gt;"",CS39-CR39,""),"")</f>
        <v/>
      </c>
      <c r="CU39" s="313" t="str">
        <f aca="false">IF($B39&lt;&gt;"",$B39,"")</f>
        <v/>
      </c>
      <c r="CV39" s="314" t="str">
        <f aca="false">IF($B39&lt;&gt;"",'Chronos (M1..M20)'!$H1652,"")</f>
        <v/>
      </c>
      <c r="CW39" s="315" t="str">
        <f aca="false">IF('Chronos (M1..M20)'!$I1652&lt;&gt;"",'Chronos (M1..M20)'!$I1652," ")</f>
        <v> </v>
      </c>
      <c r="CX39" s="316" t="n">
        <f aca="false">IF('Chronos (M1..M20)'!$J1652&lt;&gt;"",'Chronos (M1..M20)'!$J1652,0)</f>
        <v>0</v>
      </c>
      <c r="CY39" s="317" t="str">
        <f aca="false">IF($B39&lt;&gt;"",IF(CW39&lt;&gt;" ",(INDEX(CV$9:CW$12,MATCH(CV39,CV$9:CV$12),2)/CW39)*1000,0),"")</f>
        <v/>
      </c>
      <c r="CZ39" s="318" t="str">
        <f aca="false">IF(CW$9&lt;&gt;"",IF($B39&lt;&gt;"",CY39-CX39,""),"")</f>
        <v/>
      </c>
      <c r="DA39" s="314" t="str">
        <f aca="false">IF($B39&lt;&gt;"",'Chronos (M1..M20)'!$H1753,"")</f>
        <v/>
      </c>
      <c r="DB39" s="315" t="str">
        <f aca="false">IF('Chronos (M1..M20)'!$I1753&lt;&gt;"",'Chronos (M1..M20)'!$I1753," ")</f>
        <v> </v>
      </c>
      <c r="DC39" s="316" t="n">
        <f aca="false">IF('Chronos (M1..M20)'!$J1753&lt;&gt;"",'Chronos (M1..M20)'!$J1753,0)</f>
        <v>0</v>
      </c>
      <c r="DD39" s="317" t="str">
        <f aca="false">IF($B39&lt;&gt;"",IF(DB39&lt;&gt;" ",(INDEX(DA$9:DB$12,MATCH(DA39,DA$9:DA$12),2)/DB39)*1000,0),"")</f>
        <v/>
      </c>
      <c r="DE39" s="318" t="str">
        <f aca="false">IF(DB$9&lt;&gt;"",IF($B39&lt;&gt;"",DD39-DC39,""),"")</f>
        <v/>
      </c>
      <c r="DF39" s="313" t="str">
        <f aca="false">IF($B39&lt;&gt;"",$B39,"")</f>
        <v/>
      </c>
      <c r="DG39" s="314" t="str">
        <f aca="false">IF($B39&lt;&gt;"",'Chronos (M1..M20)'!$H1854,"")</f>
        <v/>
      </c>
      <c r="DH39" s="315" t="str">
        <f aca="false">IF('Chronos (M1..M20)'!$I1854&lt;&gt;"",'Chronos (M1..M20)'!$I1854," ")</f>
        <v> </v>
      </c>
      <c r="DI39" s="316" t="n">
        <f aca="false">IF('Chronos (M1..M20)'!$J1854&lt;&gt;"",'Chronos (M1..M20)'!$J1854,0)</f>
        <v>0</v>
      </c>
      <c r="DJ39" s="317" t="str">
        <f aca="false">IF($B39&lt;&gt;"",IF(DH39&lt;&gt;" ",(INDEX(DG$9:DH$12,MATCH(DG39,DG$9:DG$12),2)/DH39)*1000,0),"")</f>
        <v/>
      </c>
      <c r="DK39" s="318" t="str">
        <f aca="false">IF(DH$9&lt;&gt;"",IF($B39&lt;&gt;"",DJ39-DI39,""),"")</f>
        <v/>
      </c>
      <c r="DL39" s="314" t="str">
        <f aca="false">IF($B39&lt;&gt;"",'Chronos (M1..M20)'!$H1955,"")</f>
        <v/>
      </c>
      <c r="DM39" s="315" t="str">
        <f aca="false">IF('Chronos (M1..M20)'!$I1955&lt;&gt;"",'Chronos (M1..M20)'!$I1955," ")</f>
        <v> </v>
      </c>
      <c r="DN39" s="316" t="n">
        <f aca="false">IF('Chronos (M1..M20)'!$J1955&lt;&gt;"",'Chronos (M1..M20)'!$J1955,0)</f>
        <v>0</v>
      </c>
      <c r="DO39" s="317" t="str">
        <f aca="false">IF($B39&lt;&gt;"",IF(DM39&lt;&gt;" ",(INDEX(DL$9:DM$12,MATCH(DL39,DL$9:DL$12),2)/DM39)*1000,0),"")</f>
        <v/>
      </c>
      <c r="DP39" s="318" t="str">
        <f aca="false">IF(DM$9&lt;&gt;"",IF($B39&lt;&gt;"",DO39-DN39,""),"")</f>
        <v/>
      </c>
      <c r="DQ39" s="0"/>
      <c r="DR39" s="319" t="e">
        <f aca="false">SUM(O39,T39,Z39)</f>
        <v>#VALUE!</v>
      </c>
      <c r="DS39" s="319" t="e">
        <f aca="false">SUM(DR39,AE39,AK39,AP39,AV39,BA39,BG39,BL39,BR39,BW39,CC39,CH39,CN39,CS39,CY39,DD39,DJ39,DO39)</f>
        <v>#VALUE!</v>
      </c>
      <c r="DT39" s="319" t="n">
        <f aca="false">SUM(N39,S39,Y39,AD39,AJ39,AO39,AU39,AZ39,BF39,BK39,BQ39,BV39,CB39,CG39,CM39,CR39,CX39,DC39,DI39,DN39)</f>
        <v>0</v>
      </c>
      <c r="DU39" s="319" t="e">
        <f aca="false">SMALL($DZ39:$ES39,1)</f>
        <v>#VALUE!</v>
      </c>
      <c r="DV39" s="319" t="e">
        <f aca="false">SMALL($DZ39:$ES39,2)</f>
        <v>#VALUE!</v>
      </c>
      <c r="DW39" s="319" t="e">
        <f aca="false">SMALL($DZ39:$ES39,3)</f>
        <v>#VALUE!</v>
      </c>
      <c r="DX39" s="319" t="e">
        <f aca="false">SMALL($DZ39:$ES39,3)</f>
        <v>#VALUE!</v>
      </c>
      <c r="DY39" s="0"/>
      <c r="DZ39" s="321" t="str">
        <f aca="false">IF($EC$1&lt;&gt;"",O39," ")</f>
        <v/>
      </c>
      <c r="EA39" s="321" t="str">
        <f aca="false">IF($EC$2&lt;&gt;"",T39," ")</f>
        <v/>
      </c>
      <c r="EB39" s="321" t="str">
        <f aca="false">IF($EC$3&lt;&gt;"",Z39," ")</f>
        <v/>
      </c>
      <c r="EC39" s="321" t="str">
        <f aca="false">IF($EC$4&lt;&gt;"",AE39," ")</f>
        <v/>
      </c>
      <c r="ED39" s="321" t="str">
        <f aca="false">IF($EC$5&lt;&gt;"",AK39," ")</f>
        <v/>
      </c>
      <c r="EE39" s="321" t="str">
        <f aca="false">IF($EC$6&lt;&gt;"",AP39," ")</f>
        <v/>
      </c>
      <c r="EF39" s="321" t="str">
        <f aca="false">IF($EC$7&lt;&gt;"",AV39," ")</f>
        <v/>
      </c>
      <c r="EG39" s="321" t="str">
        <f aca="false">IF($EC$8&lt;&gt;"",BA39," ")</f>
        <v> </v>
      </c>
      <c r="EH39" s="321" t="str">
        <f aca="false">IF($EC$9&lt;&gt;"",BG39," ")</f>
        <v> </v>
      </c>
      <c r="EI39" s="321" t="str">
        <f aca="false">IF($EC$10&lt;&gt;"",BL39," ")</f>
        <v> </v>
      </c>
      <c r="EJ39" s="321" t="str">
        <f aca="false">IF($EE$1&lt;&gt;"",BR39," ")</f>
        <v> </v>
      </c>
      <c r="EK39" s="321" t="str">
        <f aca="false">IF($EE$2&lt;&gt;"",BW39," ")</f>
        <v> </v>
      </c>
      <c r="EL39" s="321" t="str">
        <f aca="false">IF($EE$3&lt;&gt;"",CC39," ")</f>
        <v> </v>
      </c>
      <c r="EM39" s="321" t="str">
        <f aca="false">IF($EE$4&lt;&gt;"",CH39," ")</f>
        <v> </v>
      </c>
      <c r="EN39" s="321" t="str">
        <f aca="false">IF($EE$5&lt;&gt;"",CN39," ")</f>
        <v> </v>
      </c>
      <c r="EO39" s="321" t="str">
        <f aca="false">IF($EE$6&lt;&gt;"",CS39," ")</f>
        <v> </v>
      </c>
      <c r="EP39" s="321" t="str">
        <f aca="false">IF($EE$7&lt;&gt;"",CY39," ")</f>
        <v> </v>
      </c>
      <c r="EQ39" s="321" t="str">
        <f aca="false">IF($EE$8&lt;&gt;"",DD39," ")</f>
        <v> </v>
      </c>
      <c r="ER39" s="321" t="str">
        <f aca="false">IF($EE$9&lt;&gt;"",DJ39," ")</f>
        <v> </v>
      </c>
      <c r="ES39" s="321" t="str">
        <f aca="false">IF($EE$10&lt;&gt;"",DO39," ")</f>
        <v> </v>
      </c>
      <c r="ET39" s="322" t="e">
        <f aca="false">SMALL(DZ39:EC39,1)</f>
        <v>#VALUE!</v>
      </c>
      <c r="EU39" s="323" t="e">
        <f aca="false">SMALL(DZ39:ED39,1)</f>
        <v>#VALUE!</v>
      </c>
      <c r="EV39" s="323" t="e">
        <f aca="false">SMALL(DZ39:EE39,1)</f>
        <v>#VALUE!</v>
      </c>
      <c r="EW39" s="323" t="e">
        <f aca="false">SMALL(DZ39:EF39,1)</f>
        <v>#VALUE!</v>
      </c>
      <c r="EX39" s="323" t="e">
        <f aca="false">SMALL(DZ39:EG39,1)</f>
        <v>#VALUE!</v>
      </c>
      <c r="EY39" s="323" t="e">
        <f aca="false">SMALL(DZ39:EH39,1)</f>
        <v>#VALUE!</v>
      </c>
      <c r="EZ39" s="323" t="e">
        <f aca="false">SMALL(DZ39:EI39,1)</f>
        <v>#VALUE!</v>
      </c>
      <c r="FA39" s="323" t="e">
        <f aca="false">SMALL(DZ39:EJ39,1)</f>
        <v>#VALUE!</v>
      </c>
      <c r="FB39" s="323" t="e">
        <f aca="false">SMALL(DZ39:EK39,1)</f>
        <v>#VALUE!</v>
      </c>
      <c r="FC39" s="323" t="e">
        <f aca="false">SMALL(DZ39:EL39,1)</f>
        <v>#VALUE!</v>
      </c>
      <c r="FD39" s="323" t="e">
        <f aca="false">SMALL(DZ39:EM39,1)</f>
        <v>#VALUE!</v>
      </c>
      <c r="FE39" s="323" t="e">
        <f aca="false">SMALL(DZ39:EN39,1)</f>
        <v>#VALUE!</v>
      </c>
      <c r="FF39" s="323" t="e">
        <f aca="false">SMALL(DZ39:EO39,1)</f>
        <v>#VALUE!</v>
      </c>
      <c r="FG39" s="323" t="e">
        <f aca="false">SMALL(DZ39:EP39,1)</f>
        <v>#VALUE!</v>
      </c>
      <c r="FH39" s="323" t="e">
        <f aca="false">SMALL(DZ39:EQ39,1)</f>
        <v>#VALUE!</v>
      </c>
      <c r="FI39" s="323" t="e">
        <f aca="false">SMALL(DZ39:ER39,1)</f>
        <v>#VALUE!</v>
      </c>
      <c r="FJ39" s="324" t="e">
        <f aca="false">SMALL(DZ39:ES39,1)</f>
        <v>#VALUE!</v>
      </c>
      <c r="FK39" s="322" t="e">
        <f aca="false">SMALL(DZ39:EN39,2)</f>
        <v>#VALUE!</v>
      </c>
      <c r="FL39" s="323" t="e">
        <f aca="false">SMALL(DZ39:EO39,2)</f>
        <v>#VALUE!</v>
      </c>
      <c r="FM39" s="323" t="e">
        <f aca="false">SMALL(DZ39:EP39,2)</f>
        <v>#VALUE!</v>
      </c>
      <c r="FN39" s="323" t="e">
        <f aca="false">SMALL(DZ39:EQ39,2)</f>
        <v>#VALUE!</v>
      </c>
      <c r="FO39" s="323" t="e">
        <f aca="false">SMALL(DZ39:ER39,2)</f>
        <v>#VALUE!</v>
      </c>
      <c r="FP39" s="324" t="e">
        <f aca="false">SMALL(DZ39:ES39,2)</f>
        <v>#VALUE!</v>
      </c>
      <c r="FQ39" s="0"/>
      <c r="FR39" s="328" t="str">
        <f aca="false">IF($B39&lt;&gt;"",IF($EB$1&gt;=FR$13,$P39,""),"")</f>
        <v/>
      </c>
      <c r="FS39" s="329" t="str">
        <f aca="false">IF($B39&lt;&gt;"",IF($EB$1&gt;=FS$13,$P39+$U39,""),"")</f>
        <v/>
      </c>
      <c r="FT39" s="329" t="str">
        <f aca="false">IF($B39&lt;&gt;"",IF($EB$1&gt;=FT$13,$P39+$U39+$AA39,""),"")</f>
        <v/>
      </c>
      <c r="FU39" s="329" t="str">
        <f aca="false">IF($B39&lt;&gt;"",IF($EB$1&gt;=FU$13,$P39+$U39+$AA39+$AF39-ET39,""),"")</f>
        <v/>
      </c>
      <c r="FV39" s="329" t="str">
        <f aca="false">IF($B39&lt;&gt;"",IF($EB$1&gt;=FV$13,$P39+$U39+$AA39+$AF39+$AL39-EU39,""),"")</f>
        <v/>
      </c>
      <c r="FW39" s="329" t="str">
        <f aca="false">IF($B39&lt;&gt;"",IF($EB$1&gt;=FW$13,$P39+$U39+$AA39+$AF39+$AL39+$AQ39-EV39,""),"")</f>
        <v/>
      </c>
      <c r="FX39" s="329" t="str">
        <f aca="false">IF($B39&lt;&gt;"",IF($EB$1&gt;=FX$13,$P39+$U39+$AA39+$AF39+$AL39+$AQ39+$AW39-EW39,""),"")</f>
        <v/>
      </c>
      <c r="FY39" s="329" t="str">
        <f aca="false">IF($B39&lt;&gt;"",IF($EB$1&gt;=FY$13,$P39+$U39+$AA39+$AF39+$AL39+$AQ39+$AW39+$BB39-EX39,""),"")</f>
        <v/>
      </c>
      <c r="FZ39" s="329" t="str">
        <f aca="false">IF($B39&lt;&gt;"",IF($EB$1&gt;=FZ$13,$P39+$U39+$AA39+$AF39+$AL39+$AQ39+$AW39+$BB39+$BH39-EY39,""),"")</f>
        <v/>
      </c>
      <c r="GA39" s="329" t="str">
        <f aca="false">IF($B39&lt;&gt;"",IF($EB$1&gt;=GA$13,$P39+$U39+$AA39+$AF39+$AL39+$AQ39+$AW39+$BB39+$BH39+$BM39-EZ39,""),"")</f>
        <v/>
      </c>
      <c r="GB39" s="329" t="str">
        <f aca="false">IF($B39&lt;&gt;"",IF($EB$1&gt;=GB$13,$P39+$U39+$AA39+$AF39+$AL39+$AQ39+$AW39+$BB39+$BH39+$BM39+$BS39-FA39,""),"")</f>
        <v/>
      </c>
      <c r="GC39" s="329" t="str">
        <f aca="false">IF($B39&lt;&gt;"",IF($EB$1&gt;=GC$13,$P39+$U39+$AA39+$AF39+$AL39+$AQ39+$AW39+$BB39+$BH39+$BM39+$BS39+$BX39-FB39,""),"")</f>
        <v/>
      </c>
      <c r="GD39" s="329" t="str">
        <f aca="false">IF($B39&lt;&gt;"",IF($EB$1&gt;=GD$13,$P39+$U39+$AA39+$AF39+$AL39+$AQ39+$AW39+$BB39+$BH39+$BM39+$BS39+$BX39+$CD39-FC39,""),"")</f>
        <v/>
      </c>
      <c r="GE39" s="329" t="str">
        <f aca="false">IF($B39&lt;&gt;"",IF($EB$1&gt;=GE$13,$P39+$U39+$AA39+$AF39+$AL39+$AQ39+$AW39+$BB39+$BH39+$BM39+$BS39+$BX39+$CD39+$CI39-FD39,""),"")</f>
        <v/>
      </c>
      <c r="GF39" s="329" t="str">
        <f aca="false">IF($B39&lt;&gt;"",IF($EB$1&gt;=GF$13,$P39+$U39+$AA39+$AF39+$AL39+$AQ39+$AW39+$BB39+$BH39+$BM39+$BS39+$BX39+$CD39+$CI39+$CO39-FE39-FK39,""),"")</f>
        <v/>
      </c>
      <c r="GG39" s="329" t="str">
        <f aca="false">IF($B39&lt;&gt;"",IF($EB$1&gt;=GG$13,$P39+$U39+$AA39+$AF39+$AL39+$AQ39+$AW39+$BB39+$BH39+$BM39+$BS39+$BX39+$CD39+$CI39+$CO39+$CT39-FF39-FL39,""),"")</f>
        <v/>
      </c>
      <c r="GH39" s="329" t="str">
        <f aca="false">IF($B39&lt;&gt;"",IF($EB$1&gt;=GH$13,$P39+$U39+$AA39+$AF39+$AL39+$AQ39+$AW39+$BB39+$BH39+$BM39+$BS39+$BX39+$CD39+$CI39+$CO39+$CT39+$CZ39-FG39-FM39,""),"")</f>
        <v/>
      </c>
      <c r="GI39" s="329" t="str">
        <f aca="false">IF($B39&lt;&gt;"",IF($EB$1&gt;=GI$13,$P39+$U39+$AA39+$AF39+$AL39+$AQ39+$AW39+$BB39+$BH39+$BM39+$BS39+$BX39+$CD39+$CI39+$CO39+$CT39+$CZ39+$DE39-FH39-FN39,""),"")</f>
        <v/>
      </c>
      <c r="GJ39" s="329" t="str">
        <f aca="false">IF($B39&lt;&gt;"",IF($EB$1&gt;=GJ$13,$P39+$U39+$AA39+$AF39+$AL39+$AQ39+$AW39+$BB39+$BH39+$BM39+$BS39+$BX39+$CD39+$CI39+$CO39+$CT39+$CZ39+$DE39+$DK39-FI39-FO39,""),"")</f>
        <v/>
      </c>
      <c r="GK39" s="330" t="str">
        <f aca="false">IF($B39&lt;&gt;"",IF($EB$1&gt;=GK$13,$P39+$U39+$AA39+$AF39+$AL39+$AQ39+$AW39+$BB39+$BH39+$BM39+$BS39+$BX39+$CD39+$CI39+$CO39+$CT39+$CZ39+$DE39+$DK39+$DP39-FJ39-FP39,""),"")</f>
        <v/>
      </c>
      <c r="GL39" s="0"/>
      <c r="GM39" s="328" t="str">
        <f aca="false">IF($B39&lt;&gt;"",IF($EB$1&gt;=GM$13,RANK(FR39,FR$14:FR$113,0),""),"")</f>
        <v/>
      </c>
      <c r="GN39" s="329" t="str">
        <f aca="false">IF($B39&lt;&gt;"",IF($EB$1&gt;=GN$13,RANK(FS39,FS$14:FS$113,0),""),"")</f>
        <v/>
      </c>
      <c r="GO39" s="329" t="str">
        <f aca="false">IF($B39&lt;&gt;"",IF($EB$1&gt;=GO$13,RANK(FT39,FT$14:FT$113,0),""),"")</f>
        <v/>
      </c>
      <c r="GP39" s="329" t="str">
        <f aca="false">IF($B39&lt;&gt;"",IF($EB$1&gt;=GP$13,RANK(FU39,FU$14:FU$113,0),""),"")</f>
        <v/>
      </c>
      <c r="GQ39" s="329" t="str">
        <f aca="false">IF($B39&lt;&gt;"",IF($EB$1&gt;=GQ$13,RANK(FV39,FV$14:FV$113,0),""),"")</f>
        <v/>
      </c>
      <c r="GR39" s="329" t="str">
        <f aca="false">IF($B39&lt;&gt;"",IF($EB$1&gt;=GR$13,RANK(FW39,FW$14:FW$113,0),""),"")</f>
        <v/>
      </c>
      <c r="GS39" s="329" t="str">
        <f aca="false">IF($B39&lt;&gt;"",IF($EB$1&gt;=GS$13,RANK(FX39,FX$14:FX$113,0),""),"")</f>
        <v/>
      </c>
      <c r="GT39" s="329" t="str">
        <f aca="false">IF($B39&lt;&gt;"",IF($EB$1&gt;=GT$13,RANK(FY39,FY$14:FY$113,0),""),"")</f>
        <v/>
      </c>
      <c r="GU39" s="329" t="str">
        <f aca="false">IF($B39&lt;&gt;"",IF($EB$1&gt;=GU$13,RANK(FZ39,FZ$14:FZ$113,0),""),"")</f>
        <v/>
      </c>
      <c r="GV39" s="329" t="str">
        <f aca="false">IF($B39&lt;&gt;"",IF($EB$1&gt;=GV$13,RANK(GA39,GA$14:GA$113,0),""),"")</f>
        <v/>
      </c>
      <c r="GW39" s="329" t="str">
        <f aca="false">IF($B39&lt;&gt;"",IF($EB$1&gt;=GW$13,RANK(GB39,GB$14:GB$113,0),""),"")</f>
        <v/>
      </c>
      <c r="GX39" s="329" t="str">
        <f aca="false">IF($B39&lt;&gt;"",IF($EB$1&gt;=GX$13,RANK(GC39,GC$14:GC$113,0),""),"")</f>
        <v/>
      </c>
      <c r="GY39" s="329" t="str">
        <f aca="false">IF($B39&lt;&gt;"",IF($EB$1&gt;=GY$13,RANK(GD39,GD$14:GD$113,0),""),"")</f>
        <v/>
      </c>
      <c r="GZ39" s="329" t="str">
        <f aca="false">IF($B39&lt;&gt;"",IF($EB$1&gt;=GZ$13,RANK(GE39,GE$14:GE$113,0),""),"")</f>
        <v/>
      </c>
      <c r="HA39" s="329" t="str">
        <f aca="false">IF($B39&lt;&gt;"",IF($EB$1&gt;=HA$13,RANK(GF39,GF$14:GF$113,0),""),"")</f>
        <v/>
      </c>
      <c r="HB39" s="329" t="str">
        <f aca="false">IF($B39&lt;&gt;"",IF($EB$1&gt;=HB$13,RANK(GG39,GG$14:GG$113,0),""),"")</f>
        <v/>
      </c>
      <c r="HC39" s="329" t="str">
        <f aca="false">IF($B39&lt;&gt;"",IF($EB$1&gt;=HC$13,RANK(GH39,GH$14:GH$113,0),""),"")</f>
        <v/>
      </c>
      <c r="HD39" s="329" t="str">
        <f aca="false">IF($B39&lt;&gt;"",IF($EB$1&gt;=HD$13,RANK(GI39,GI$14:GI$113,0),""),"")</f>
        <v/>
      </c>
      <c r="HE39" s="329" t="str">
        <f aca="false">IF($B39&lt;&gt;"",IF($EB$1&gt;=HE$13,RANK(GJ39,GJ$14:GJ$113,0),""),"")</f>
        <v/>
      </c>
      <c r="HF39" s="330" t="str">
        <f aca="false">IF($B39&lt;&gt;"",IF($EB$1&gt;=HF$13,RANK(GK39,GK$14:GK$113,0),""),"")</f>
        <v/>
      </c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3" hidden="false" customHeight="false" outlineLevel="0" collapsed="false">
      <c r="A40" s="308" t="str">
        <f aca="false">IF(B40&lt;&gt;"",RANK(I40,I$14:I$113,0),"")</f>
        <v/>
      </c>
      <c r="B40" s="309" t="str">
        <f aca="false">IF('Chronos (M1..M20)'!B37&lt;&gt;"",'Chronos (M1..M20)'!B37,"")</f>
        <v/>
      </c>
      <c r="C40" s="310" t="str">
        <f aca="false">IF(B40&lt;&gt;"",'Chronos (M1..M20)'!C37,"")</f>
        <v/>
      </c>
      <c r="D40" s="215" t="str">
        <f aca="false">IF(B40&lt;&gt;"",Pilotes!P37,"")</f>
        <v/>
      </c>
      <c r="E40" s="310"/>
      <c r="F40" s="310" t="str">
        <f aca="false">IF(B40&lt;&gt;"",Pilotes!F37,"")</f>
        <v/>
      </c>
      <c r="G40" s="310" t="str">
        <f aca="false">IF(C40&lt;&gt;"",Pilotes!E37,"")</f>
        <v/>
      </c>
      <c r="H40" s="310" t="str">
        <f aca="false">IF(D40&lt;&gt;"",'Chronos (M1..M20)'!D37,"")</f>
        <v/>
      </c>
      <c r="I40" s="311" t="n">
        <f aca="false">IF(B40&lt;&gt;"",IF($EB$1&lt;4,DR40-DT40,IF($EB$1&lt;15,DS40-DU40-DT40,DS40-DU40-DV40-DT40)),0)</f>
        <v>0</v>
      </c>
      <c r="J40" s="312" t="str">
        <f aca="false">IF(B40&lt;&gt;"",IF(I40,(I40/MAXA(I$14:I$113))*1000,0),"")</f>
        <v/>
      </c>
      <c r="K40" s="313" t="str">
        <f aca="false">IF($B40&lt;&gt;"",$B40,"")</f>
        <v/>
      </c>
      <c r="L40" s="314" t="str">
        <f aca="false">IF($B40&lt;&gt;"",'Chronos (M1..M20)'!$H37,"")</f>
        <v/>
      </c>
      <c r="M40" s="315" t="str">
        <f aca="false">IF('Chronos (M1..M20)'!$I37&lt;&gt;"",'Chronos (M1..M20)'!$I37," ")</f>
        <v> </v>
      </c>
      <c r="N40" s="316" t="n">
        <f aca="false">IF('Chronos (M1..M20)'!$J37&lt;&gt;"",'Chronos (M1..M20)'!$J37,0)</f>
        <v>0</v>
      </c>
      <c r="O40" s="317" t="str">
        <f aca="false">IF($B40&lt;&gt;"",IF(M40&lt;&gt;" ",(INDEX(L$9:M$12,MATCH(L40,L$9:L$12),2)/M40)*1000,0),"")</f>
        <v/>
      </c>
      <c r="P40" s="318" t="str">
        <f aca="false">IF(M$9&lt;&gt;"",IF($B40&lt;&gt;"",O40-N40,""),"")</f>
        <v/>
      </c>
      <c r="Q40" s="314" t="str">
        <f aca="false">IF($B40&lt;&gt;"",'Chronos (M1..M20)'!$H138,"")</f>
        <v/>
      </c>
      <c r="R40" s="315" t="str">
        <f aca="false">IF('Chronos (M1..M20)'!$I138&lt;&gt;"",'Chronos (M1..M20)'!$I138," ")</f>
        <v> </v>
      </c>
      <c r="S40" s="316" t="n">
        <f aca="false">IF('Chronos (M1..M20)'!$J138&lt;&gt;"",'Chronos (M1..M20)'!$J138,0)</f>
        <v>0</v>
      </c>
      <c r="T40" s="317" t="str">
        <f aca="false">IF($B40&lt;&gt;"",IF(R40&lt;&gt;" ",(INDEX(Q$9:R$12,MATCH(Q40,Q$9:Q$12),2)/R40)*1000,0),"")</f>
        <v/>
      </c>
      <c r="U40" s="318" t="str">
        <f aca="false">IF(R$9&lt;&gt;"",IF($B40&lt;&gt;"",T40-S40,""),"")</f>
        <v/>
      </c>
      <c r="V40" s="313" t="str">
        <f aca="false">IF($B40&lt;&gt;"",$B40,"")</f>
        <v/>
      </c>
      <c r="W40" s="314" t="str">
        <f aca="false">IF($B40&lt;&gt;"",'Chronos (M1..M20)'!$H239,"")</f>
        <v/>
      </c>
      <c r="X40" s="315" t="str">
        <f aca="false">IF('Chronos (M1..M20)'!$I239&lt;&gt;"",'Chronos (M1..M20)'!$I239," ")</f>
        <v> </v>
      </c>
      <c r="Y40" s="316" t="n">
        <f aca="false">IF('Chronos (M1..M20)'!$J239&lt;&gt;"",'Chronos (M1..M20)'!$J239,0)</f>
        <v>0</v>
      </c>
      <c r="Z40" s="317" t="str">
        <f aca="false">IF($B40&lt;&gt;"",IF(X40&lt;&gt;" ",(INDEX(W$9:X$12,MATCH(W40,W$9:W$12),2)/X40)*1000,0),"")</f>
        <v/>
      </c>
      <c r="AA40" s="318" t="str">
        <f aca="false">IF(X$9&lt;&gt;"",IF($B40&lt;&gt;"",Z40-Y40,""),"")</f>
        <v/>
      </c>
      <c r="AB40" s="314" t="str">
        <f aca="false">IF($B40&lt;&gt;"",'Chronos (M1..M20)'!$H340,"")</f>
        <v/>
      </c>
      <c r="AC40" s="315" t="str">
        <f aca="false">IF('Chronos (M1..M20)'!$I340&lt;&gt;"",'Chronos (M1..M20)'!$I340," ")</f>
        <v> </v>
      </c>
      <c r="AD40" s="316" t="n">
        <f aca="false">IF('Chronos (M1..M20)'!$J340&lt;&gt;"",'Chronos (M1..M20)'!$J340,0)</f>
        <v>0</v>
      </c>
      <c r="AE40" s="317" t="str">
        <f aca="false">IF($B40&lt;&gt;"",IF(AC40&lt;&gt;" ",(INDEX(AB$9:AC$12,MATCH(AB40,AB$9:AB$12),2)/AC40)*1000,0),"")</f>
        <v/>
      </c>
      <c r="AF40" s="318" t="str">
        <f aca="false">IF(AC$9&lt;&gt;"",IF($B40&lt;&gt;"",AE40-AD40,""),"")</f>
        <v/>
      </c>
      <c r="AG40" s="313" t="str">
        <f aca="false">IF($B40&lt;&gt;"",$B40,"")</f>
        <v/>
      </c>
      <c r="AH40" s="314" t="str">
        <f aca="false">IF($B40&lt;&gt;"",'Chronos (M1..M20)'!$H441,"")</f>
        <v/>
      </c>
      <c r="AI40" s="315" t="str">
        <f aca="false">IF('Chronos (M1..M20)'!$I441&lt;&gt;"",'Chronos (M1..M20)'!$I441," ")</f>
        <v> </v>
      </c>
      <c r="AJ40" s="316" t="n">
        <f aca="false">IF('Chronos (M1..M20)'!$J441&lt;&gt;"",'Chronos (M1..M20)'!$J441,0)</f>
        <v>0</v>
      </c>
      <c r="AK40" s="317" t="str">
        <f aca="false">IF($B40&lt;&gt;"",IF(AI40&lt;&gt;" ",(INDEX(AH$9:AI$12,MATCH(AH40,AH$9:AH$12),2)/AI40)*1000,0),"")</f>
        <v/>
      </c>
      <c r="AL40" s="318" t="str">
        <f aca="false">IF(AI$9&lt;&gt;"",IF($B40&lt;&gt;"",AK40-AJ40,""),"")</f>
        <v/>
      </c>
      <c r="AM40" s="314" t="str">
        <f aca="false">IF($B40&lt;&gt;"",'Chronos (M1..M20)'!$H542,"")</f>
        <v/>
      </c>
      <c r="AN40" s="315" t="str">
        <f aca="false">IF('Chronos (M1..M20)'!$I542&lt;&gt;"",'Chronos (M1..M20)'!$I542," ")</f>
        <v> </v>
      </c>
      <c r="AO40" s="316" t="n">
        <f aca="false">IF('Chronos (M1..M20)'!$J542&lt;&gt;"",'Chronos (M1..M20)'!$J542,0)</f>
        <v>0</v>
      </c>
      <c r="AP40" s="317" t="str">
        <f aca="false">IF($B40&lt;&gt;"",IF(AN40&lt;&gt;" ",(INDEX(AM$9:AN$12,MATCH(AM40,AM$9:AM$12),2)/AN40)*1000,0),"")</f>
        <v/>
      </c>
      <c r="AQ40" s="318" t="str">
        <f aca="false">IF(AN$9&lt;&gt;"",IF($B40&lt;&gt;"",AP40-AO40,""),"")</f>
        <v/>
      </c>
      <c r="AR40" s="313" t="str">
        <f aca="false">IF($B40&lt;&gt;"",$B40,"")</f>
        <v/>
      </c>
      <c r="AS40" s="314" t="str">
        <f aca="false">IF($B40&lt;&gt;"",'Chronos (M1..M20)'!$H643,"")</f>
        <v/>
      </c>
      <c r="AT40" s="315" t="str">
        <f aca="false">IF('Chronos (M1..M20)'!$I643&lt;&gt;"",'Chronos (M1..M20)'!$I643," ")</f>
        <v> </v>
      </c>
      <c r="AU40" s="316" t="n">
        <f aca="false">IF('Chronos (M1..M20)'!$J643&lt;&gt;"",'Chronos (M1..M20)'!$J643,0)</f>
        <v>0</v>
      </c>
      <c r="AV40" s="317" t="str">
        <f aca="false">IF($B40&lt;&gt;"",IF(AT40&lt;&gt;" ",(INDEX(AS$9:AT$12,MATCH(AS40,AS$9:AS$12),2)/AT40)*1000,0),"")</f>
        <v/>
      </c>
      <c r="AW40" s="318" t="str">
        <f aca="false">IF(AT$9&lt;&gt;"",IF($B40&lt;&gt;"",AV40-AU40,""),"")</f>
        <v/>
      </c>
      <c r="AX40" s="314" t="str">
        <f aca="false">IF($B40&lt;&gt;"",'Chronos (M1..M20)'!$H744,"")</f>
        <v/>
      </c>
      <c r="AY40" s="315" t="str">
        <f aca="false">IF('Chronos (M1..M20)'!$I744&lt;&gt;"",'Chronos (M1..M20)'!$I744," ")</f>
        <v> </v>
      </c>
      <c r="AZ40" s="316" t="n">
        <f aca="false">IF('Chronos (M1..M20)'!$J744&lt;&gt;"",'Chronos (M1..M20)'!$J744,0)</f>
        <v>0</v>
      </c>
      <c r="BA40" s="317" t="str">
        <f aca="false">IF($B40&lt;&gt;"",IF(AY40&lt;&gt;" ",(INDEX(AX$9:AY$12,MATCH(AX40,AX$9:AX$12),2)/AY40)*1000,0),"")</f>
        <v/>
      </c>
      <c r="BB40" s="318" t="str">
        <f aca="false">IF(AY$9&lt;&gt;"",IF($B40&lt;&gt;"",BA40-AZ40,""),"")</f>
        <v/>
      </c>
      <c r="BC40" s="313" t="str">
        <f aca="false">IF($B40&lt;&gt;"",$B40,"")</f>
        <v/>
      </c>
      <c r="BD40" s="314" t="str">
        <f aca="false">IF($B40&lt;&gt;"",'Chronos (M1..M20)'!$H845,"")</f>
        <v/>
      </c>
      <c r="BE40" s="315" t="str">
        <f aca="false">IF('Chronos (M1..M20)'!$I845&lt;&gt;"",'Chronos (M1..M20)'!$I845," ")</f>
        <v> </v>
      </c>
      <c r="BF40" s="316" t="n">
        <f aca="false">IF('Chronos (M1..M20)'!$J845&lt;&gt;"",'Chronos (M1..M20)'!$J845,0)</f>
        <v>0</v>
      </c>
      <c r="BG40" s="317" t="str">
        <f aca="false">IF($B40&lt;&gt;"",IF(BE40&lt;&gt;" ",(INDEX(BD$9:BE$12,MATCH(BD40,BD$9:BD$12),2)/BE40)*1000,0),"")</f>
        <v/>
      </c>
      <c r="BH40" s="318" t="str">
        <f aca="false">IF(BE$9&lt;&gt;"",IF($B40&lt;&gt;"",BG40-BF40,""),"")</f>
        <v/>
      </c>
      <c r="BI40" s="314" t="str">
        <f aca="false">IF($B40&lt;&gt;"",'Chronos (M1..M20)'!$H946,"")</f>
        <v/>
      </c>
      <c r="BJ40" s="315" t="str">
        <f aca="false">IF('Chronos (M1..M20)'!$I946&lt;&gt;"",'Chronos (M1..M20)'!$I946," ")</f>
        <v> </v>
      </c>
      <c r="BK40" s="316" t="n">
        <f aca="false">IF('Chronos (M1..M20)'!$J946&lt;&gt;"",'Chronos (M1..M20)'!$J946,0)</f>
        <v>0</v>
      </c>
      <c r="BL40" s="317" t="str">
        <f aca="false">IF($B40&lt;&gt;"",IF(BJ40&lt;&gt;" ",(INDEX(BI$9:BJ$12,MATCH(BI40,BI$9:BI$12),2)/BJ40)*1000,0),"")</f>
        <v/>
      </c>
      <c r="BM40" s="318" t="str">
        <f aca="false">IF(BJ$9&lt;&gt;"",IF($B40&lt;&gt;"",BL40-BK40,""),"")</f>
        <v/>
      </c>
      <c r="BN40" s="313" t="str">
        <f aca="false">IF($B40&lt;&gt;"",$B40,"")</f>
        <v/>
      </c>
      <c r="BO40" s="314" t="str">
        <f aca="false">IF($B40&lt;&gt;"",'Chronos (M1..M20)'!$H1047,"")</f>
        <v/>
      </c>
      <c r="BP40" s="315" t="str">
        <f aca="false">IF('Chronos (M1..M20)'!$I1047&lt;&gt;"",'Chronos (M1..M20)'!$I1047," ")</f>
        <v> </v>
      </c>
      <c r="BQ40" s="316" t="n">
        <f aca="false">IF('Chronos (M1..M20)'!$J1047&lt;&gt;"",'Chronos (M1..M20)'!$J1047,0)</f>
        <v>0</v>
      </c>
      <c r="BR40" s="317" t="str">
        <f aca="false">IF($B40&lt;&gt;"",IF(BP40&lt;&gt;" ",(INDEX(BO$9:BP$12,MATCH(BO40,BO$9:BO$12),2)/BP40)*1000,0),"")</f>
        <v/>
      </c>
      <c r="BS40" s="318" t="str">
        <f aca="false">IF(BP$9&lt;&gt;"",IF($B40&lt;&gt;"",BR40-BQ40,""),"")</f>
        <v/>
      </c>
      <c r="BT40" s="314" t="str">
        <f aca="false">IF($B40&lt;&gt;"",'Chronos (M1..M20)'!$H1148,"")</f>
        <v/>
      </c>
      <c r="BU40" s="315" t="str">
        <f aca="false">IF('Chronos (M1..M20)'!$I1148&lt;&gt;"",'Chronos (M1..M20)'!$I1148," ")</f>
        <v> </v>
      </c>
      <c r="BV40" s="316" t="n">
        <f aca="false">IF('Chronos (M1..M20)'!$J1148&lt;&gt;"",'Chronos (M1..M20)'!$J1148,0)</f>
        <v>0</v>
      </c>
      <c r="BW40" s="317" t="str">
        <f aca="false">IF($B40&lt;&gt;"",IF(BU40&lt;&gt;" ",(INDEX(BT$9:BU$12,MATCH(BT40,BT$9:BT$12),2)/BU40)*1000,0),"")</f>
        <v/>
      </c>
      <c r="BX40" s="318" t="str">
        <f aca="false">IF(BU$9&lt;&gt;"",IF($B40&lt;&gt;"",BW40-BV40,""),"")</f>
        <v/>
      </c>
      <c r="BY40" s="313" t="str">
        <f aca="false">IF($B40&lt;&gt;"",$B40,"")</f>
        <v/>
      </c>
      <c r="BZ40" s="314" t="str">
        <f aca="false">IF($B40&lt;&gt;"",'Chronos (M1..M20)'!$H1249,"")</f>
        <v/>
      </c>
      <c r="CA40" s="315" t="str">
        <f aca="false">IF('Chronos (M1..M20)'!$I1249&lt;&gt;"",'Chronos (M1..M20)'!$I1249," ")</f>
        <v> </v>
      </c>
      <c r="CB40" s="316" t="n">
        <f aca="false">IF('Chronos (M1..M20)'!$J1249&lt;&gt;"",'Chronos (M1..M20)'!$J1249,0)</f>
        <v>0</v>
      </c>
      <c r="CC40" s="317" t="str">
        <f aca="false">IF($B40&lt;&gt;"",IF(CA40&lt;&gt;" ",(INDEX(BZ$9:CA$12,MATCH(BZ40,BZ$9:BZ$12),2)/CA40)*1000,0),"")</f>
        <v/>
      </c>
      <c r="CD40" s="318" t="str">
        <f aca="false">IF(CA$9&lt;&gt;"",IF($B40&lt;&gt;"",CC40-CB40,""),"")</f>
        <v/>
      </c>
      <c r="CE40" s="314" t="str">
        <f aca="false">IF($B40&lt;&gt;"",'Chronos (M1..M20)'!$H1350,"")</f>
        <v/>
      </c>
      <c r="CF40" s="315" t="str">
        <f aca="false">IF('Chronos (M1..M20)'!$I1350&lt;&gt;"",'Chronos (M1..M20)'!$I1350," ")</f>
        <v> </v>
      </c>
      <c r="CG40" s="316" t="n">
        <f aca="false">IF('Chronos (M1..M20)'!$J1350&lt;&gt;"",'Chronos (M1..M20)'!$J1350,0)</f>
        <v>0</v>
      </c>
      <c r="CH40" s="317" t="str">
        <f aca="false">IF($B40&lt;&gt;"",IF(CF40&lt;&gt;" ",(INDEX(CE$9:CF$12,MATCH(CE40,CE$9:CE$12),2)/CF40)*1000,0),"")</f>
        <v/>
      </c>
      <c r="CI40" s="318" t="str">
        <f aca="false">IF(CF$9&lt;&gt;"",IF($B40&lt;&gt;"",CH40-CG40,""),"")</f>
        <v/>
      </c>
      <c r="CJ40" s="313" t="str">
        <f aca="false">IF($B40&lt;&gt;"",$B40,"")</f>
        <v/>
      </c>
      <c r="CK40" s="314" t="str">
        <f aca="false">IF($B40&lt;&gt;"",'Chronos (M1..M20)'!$H1451,"")</f>
        <v/>
      </c>
      <c r="CL40" s="315" t="str">
        <f aca="false">IF('Chronos (M1..M20)'!$I1451&lt;&gt;"",'Chronos (M1..M20)'!$I1451," ")</f>
        <v> </v>
      </c>
      <c r="CM40" s="316" t="n">
        <f aca="false">IF('Chronos (M1..M20)'!$J1451&lt;&gt;"",'Chronos (M1..M20)'!$J1451,0)</f>
        <v>0</v>
      </c>
      <c r="CN40" s="317" t="str">
        <f aca="false">IF($B40&lt;&gt;"",IF(CL40&lt;&gt;" ",(INDEX(CK$9:CL$12,MATCH(CK40,CK$9:CK$12),2)/CL40)*1000,0),"")</f>
        <v/>
      </c>
      <c r="CO40" s="318" t="str">
        <f aca="false">IF(CL$9&lt;&gt;"",IF($B40&lt;&gt;"",CN40-CM40,""),"")</f>
        <v/>
      </c>
      <c r="CP40" s="314" t="str">
        <f aca="false">IF($B40&lt;&gt;"",'Chronos (M1..M20)'!$H1552,"")</f>
        <v/>
      </c>
      <c r="CQ40" s="315" t="str">
        <f aca="false">IF('Chronos (M1..M20)'!$I1552&lt;&gt;"",'Chronos (M1..M20)'!$I1552," ")</f>
        <v> </v>
      </c>
      <c r="CR40" s="316" t="n">
        <f aca="false">IF('Chronos (M1..M20)'!$J1552&lt;&gt;"",'Chronos (M1..M20)'!$J1552,0)</f>
        <v>0</v>
      </c>
      <c r="CS40" s="317" t="str">
        <f aca="false">IF($B40&lt;&gt;"",IF(CQ40&lt;&gt;" ",(INDEX(CP$9:CQ$12,MATCH(CP40,CP$9:CP$12),2)/CQ40)*1000,0),"")</f>
        <v/>
      </c>
      <c r="CT40" s="318" t="str">
        <f aca="false">IF(CQ$9&lt;&gt;"",IF($B40&lt;&gt;"",CS40-CR40,""),"")</f>
        <v/>
      </c>
      <c r="CU40" s="313" t="str">
        <f aca="false">IF($B40&lt;&gt;"",$B40,"")</f>
        <v/>
      </c>
      <c r="CV40" s="314" t="str">
        <f aca="false">IF($B40&lt;&gt;"",'Chronos (M1..M20)'!$H1653,"")</f>
        <v/>
      </c>
      <c r="CW40" s="315" t="str">
        <f aca="false">IF('Chronos (M1..M20)'!$I1653&lt;&gt;"",'Chronos (M1..M20)'!$I1653," ")</f>
        <v> </v>
      </c>
      <c r="CX40" s="316" t="n">
        <f aca="false">IF('Chronos (M1..M20)'!$J1653&lt;&gt;"",'Chronos (M1..M20)'!$J1653,0)</f>
        <v>0</v>
      </c>
      <c r="CY40" s="317" t="str">
        <f aca="false">IF($B40&lt;&gt;"",IF(CW40&lt;&gt;" ",(INDEX(CV$9:CW$12,MATCH(CV40,CV$9:CV$12),2)/CW40)*1000,0),"")</f>
        <v/>
      </c>
      <c r="CZ40" s="318" t="str">
        <f aca="false">IF(CW$9&lt;&gt;"",IF($B40&lt;&gt;"",CY40-CX40,""),"")</f>
        <v/>
      </c>
      <c r="DA40" s="314" t="str">
        <f aca="false">IF($B40&lt;&gt;"",'Chronos (M1..M20)'!$H1754,"")</f>
        <v/>
      </c>
      <c r="DB40" s="315" t="str">
        <f aca="false">IF('Chronos (M1..M20)'!$I1754&lt;&gt;"",'Chronos (M1..M20)'!$I1754," ")</f>
        <v> </v>
      </c>
      <c r="DC40" s="316" t="n">
        <f aca="false">IF('Chronos (M1..M20)'!$J1754&lt;&gt;"",'Chronos (M1..M20)'!$J1754,0)</f>
        <v>0</v>
      </c>
      <c r="DD40" s="317" t="str">
        <f aca="false">IF($B40&lt;&gt;"",IF(DB40&lt;&gt;" ",(INDEX(DA$9:DB$12,MATCH(DA40,DA$9:DA$12),2)/DB40)*1000,0),"")</f>
        <v/>
      </c>
      <c r="DE40" s="318" t="str">
        <f aca="false">IF(DB$9&lt;&gt;"",IF($B40&lt;&gt;"",DD40-DC40,""),"")</f>
        <v/>
      </c>
      <c r="DF40" s="313" t="str">
        <f aca="false">IF($B40&lt;&gt;"",$B40,"")</f>
        <v/>
      </c>
      <c r="DG40" s="314" t="str">
        <f aca="false">IF($B40&lt;&gt;"",'Chronos (M1..M20)'!$H1855,"")</f>
        <v/>
      </c>
      <c r="DH40" s="315" t="str">
        <f aca="false">IF('Chronos (M1..M20)'!$I1855&lt;&gt;"",'Chronos (M1..M20)'!$I1855," ")</f>
        <v> </v>
      </c>
      <c r="DI40" s="316" t="n">
        <f aca="false">IF('Chronos (M1..M20)'!$J1855&lt;&gt;"",'Chronos (M1..M20)'!$J1855,0)</f>
        <v>0</v>
      </c>
      <c r="DJ40" s="317" t="str">
        <f aca="false">IF($B40&lt;&gt;"",IF(DH40&lt;&gt;" ",(INDEX(DG$9:DH$12,MATCH(DG40,DG$9:DG$12),2)/DH40)*1000,0),"")</f>
        <v/>
      </c>
      <c r="DK40" s="318" t="str">
        <f aca="false">IF(DH$9&lt;&gt;"",IF($B40&lt;&gt;"",DJ40-DI40,""),"")</f>
        <v/>
      </c>
      <c r="DL40" s="314" t="str">
        <f aca="false">IF($B40&lt;&gt;"",'Chronos (M1..M20)'!$H1956,"")</f>
        <v/>
      </c>
      <c r="DM40" s="315" t="str">
        <f aca="false">IF('Chronos (M1..M20)'!$I1956&lt;&gt;"",'Chronos (M1..M20)'!$I1956," ")</f>
        <v> </v>
      </c>
      <c r="DN40" s="316" t="n">
        <f aca="false">IF('Chronos (M1..M20)'!$J1956&lt;&gt;"",'Chronos (M1..M20)'!$J1956,0)</f>
        <v>0</v>
      </c>
      <c r="DO40" s="317" t="str">
        <f aca="false">IF($B40&lt;&gt;"",IF(DM40&lt;&gt;" ",(INDEX(DL$9:DM$12,MATCH(DL40,DL$9:DL$12),2)/DM40)*1000,0),"")</f>
        <v/>
      </c>
      <c r="DP40" s="318" t="str">
        <f aca="false">IF(DM$9&lt;&gt;"",IF($B40&lt;&gt;"",DO40-DN40,""),"")</f>
        <v/>
      </c>
      <c r="DQ40" s="0"/>
      <c r="DR40" s="319" t="e">
        <f aca="false">SUM(O40,T40,Z40)</f>
        <v>#VALUE!</v>
      </c>
      <c r="DS40" s="319" t="e">
        <f aca="false">SUM(DR40,AE40,AK40,AP40,AV40,BA40,BG40,BL40,BR40,BW40,CC40,CH40,CN40,CS40,CY40,DD40,DJ40,DO40)</f>
        <v>#VALUE!</v>
      </c>
      <c r="DT40" s="319" t="n">
        <f aca="false">SUM(N40,S40,Y40,AD40,AJ40,AO40,AU40,AZ40,BF40,BK40,BQ40,BV40,CB40,CG40,CM40,CR40,CX40,DC40,DI40,DN40)</f>
        <v>0</v>
      </c>
      <c r="DU40" s="319" t="e">
        <f aca="false">SMALL($DZ40:$ES40,1)</f>
        <v>#VALUE!</v>
      </c>
      <c r="DV40" s="319" t="e">
        <f aca="false">SMALL($DZ40:$ES40,2)</f>
        <v>#VALUE!</v>
      </c>
      <c r="DW40" s="319" t="e">
        <f aca="false">SMALL($DZ40:$ES40,3)</f>
        <v>#VALUE!</v>
      </c>
      <c r="DX40" s="319" t="e">
        <f aca="false">SMALL($DZ40:$ES40,3)</f>
        <v>#VALUE!</v>
      </c>
      <c r="DY40" s="0"/>
      <c r="DZ40" s="321" t="str">
        <f aca="false">IF($EC$1&lt;&gt;"",O40," ")</f>
        <v/>
      </c>
      <c r="EA40" s="321" t="str">
        <f aca="false">IF($EC$2&lt;&gt;"",T40," ")</f>
        <v/>
      </c>
      <c r="EB40" s="321" t="str">
        <f aca="false">IF($EC$3&lt;&gt;"",Z40," ")</f>
        <v/>
      </c>
      <c r="EC40" s="321" t="str">
        <f aca="false">IF($EC$4&lt;&gt;"",AE40," ")</f>
        <v/>
      </c>
      <c r="ED40" s="321" t="str">
        <f aca="false">IF($EC$5&lt;&gt;"",AK40," ")</f>
        <v/>
      </c>
      <c r="EE40" s="321" t="str">
        <f aca="false">IF($EC$6&lt;&gt;"",AP40," ")</f>
        <v/>
      </c>
      <c r="EF40" s="321" t="str">
        <f aca="false">IF($EC$7&lt;&gt;"",AV40," ")</f>
        <v/>
      </c>
      <c r="EG40" s="321" t="str">
        <f aca="false">IF($EC$8&lt;&gt;"",BA40," ")</f>
        <v> </v>
      </c>
      <c r="EH40" s="321" t="str">
        <f aca="false">IF($EC$9&lt;&gt;"",BG40," ")</f>
        <v> </v>
      </c>
      <c r="EI40" s="321" t="str">
        <f aca="false">IF($EC$10&lt;&gt;"",BL40," ")</f>
        <v> </v>
      </c>
      <c r="EJ40" s="321" t="str">
        <f aca="false">IF($EE$1&lt;&gt;"",BR40," ")</f>
        <v> </v>
      </c>
      <c r="EK40" s="321" t="str">
        <f aca="false">IF($EE$2&lt;&gt;"",BW40," ")</f>
        <v> </v>
      </c>
      <c r="EL40" s="321" t="str">
        <f aca="false">IF($EE$3&lt;&gt;"",CC40," ")</f>
        <v> </v>
      </c>
      <c r="EM40" s="321" t="str">
        <f aca="false">IF($EE$4&lt;&gt;"",CH40," ")</f>
        <v> </v>
      </c>
      <c r="EN40" s="321" t="str">
        <f aca="false">IF($EE$5&lt;&gt;"",CN40," ")</f>
        <v> </v>
      </c>
      <c r="EO40" s="321" t="str">
        <f aca="false">IF($EE$6&lt;&gt;"",CS40," ")</f>
        <v> </v>
      </c>
      <c r="EP40" s="321" t="str">
        <f aca="false">IF($EE$7&lt;&gt;"",CY40," ")</f>
        <v> </v>
      </c>
      <c r="EQ40" s="321" t="str">
        <f aca="false">IF($EE$8&lt;&gt;"",DD40," ")</f>
        <v> </v>
      </c>
      <c r="ER40" s="321" t="str">
        <f aca="false">IF($EE$9&lt;&gt;"",DJ40," ")</f>
        <v> </v>
      </c>
      <c r="ES40" s="321" t="str">
        <f aca="false">IF($EE$10&lt;&gt;"",DO40," ")</f>
        <v> </v>
      </c>
      <c r="ET40" s="322" t="e">
        <f aca="false">SMALL(DZ40:EC40,1)</f>
        <v>#VALUE!</v>
      </c>
      <c r="EU40" s="323" t="e">
        <f aca="false">SMALL(DZ40:ED40,1)</f>
        <v>#VALUE!</v>
      </c>
      <c r="EV40" s="323" t="e">
        <f aca="false">SMALL(DZ40:EE40,1)</f>
        <v>#VALUE!</v>
      </c>
      <c r="EW40" s="323" t="e">
        <f aca="false">SMALL(DZ40:EF40,1)</f>
        <v>#VALUE!</v>
      </c>
      <c r="EX40" s="323" t="e">
        <f aca="false">SMALL(DZ40:EG40,1)</f>
        <v>#VALUE!</v>
      </c>
      <c r="EY40" s="323" t="e">
        <f aca="false">SMALL(DZ40:EH40,1)</f>
        <v>#VALUE!</v>
      </c>
      <c r="EZ40" s="323" t="e">
        <f aca="false">SMALL(DZ40:EI40,1)</f>
        <v>#VALUE!</v>
      </c>
      <c r="FA40" s="323" t="e">
        <f aca="false">SMALL(DZ40:EJ40,1)</f>
        <v>#VALUE!</v>
      </c>
      <c r="FB40" s="323" t="e">
        <f aca="false">SMALL(DZ40:EK40,1)</f>
        <v>#VALUE!</v>
      </c>
      <c r="FC40" s="323" t="e">
        <f aca="false">SMALL(DZ40:EL40,1)</f>
        <v>#VALUE!</v>
      </c>
      <c r="FD40" s="323" t="e">
        <f aca="false">SMALL(DZ40:EM40,1)</f>
        <v>#VALUE!</v>
      </c>
      <c r="FE40" s="323" t="e">
        <f aca="false">SMALL(DZ40:EN40,1)</f>
        <v>#VALUE!</v>
      </c>
      <c r="FF40" s="323" t="e">
        <f aca="false">SMALL(DZ40:EO40,1)</f>
        <v>#VALUE!</v>
      </c>
      <c r="FG40" s="323" t="e">
        <f aca="false">SMALL(DZ40:EP40,1)</f>
        <v>#VALUE!</v>
      </c>
      <c r="FH40" s="323" t="e">
        <f aca="false">SMALL(DZ40:EQ40,1)</f>
        <v>#VALUE!</v>
      </c>
      <c r="FI40" s="323" t="e">
        <f aca="false">SMALL(DZ40:ER40,1)</f>
        <v>#VALUE!</v>
      </c>
      <c r="FJ40" s="324" t="e">
        <f aca="false">SMALL(DZ40:ES40,1)</f>
        <v>#VALUE!</v>
      </c>
      <c r="FK40" s="322" t="e">
        <f aca="false">SMALL(DZ40:EN40,2)</f>
        <v>#VALUE!</v>
      </c>
      <c r="FL40" s="323" t="e">
        <f aca="false">SMALL(DZ40:EO40,2)</f>
        <v>#VALUE!</v>
      </c>
      <c r="FM40" s="323" t="e">
        <f aca="false">SMALL(DZ40:EP40,2)</f>
        <v>#VALUE!</v>
      </c>
      <c r="FN40" s="323" t="e">
        <f aca="false">SMALL(DZ40:EQ40,2)</f>
        <v>#VALUE!</v>
      </c>
      <c r="FO40" s="323" t="e">
        <f aca="false">SMALL(DZ40:ER40,2)</f>
        <v>#VALUE!</v>
      </c>
      <c r="FP40" s="324" t="e">
        <f aca="false">SMALL(DZ40:ES40,2)</f>
        <v>#VALUE!</v>
      </c>
      <c r="FQ40" s="0"/>
      <c r="FR40" s="328" t="str">
        <f aca="false">IF($B40&lt;&gt;"",IF($EB$1&gt;=FR$13,$P40,""),"")</f>
        <v/>
      </c>
      <c r="FS40" s="329" t="str">
        <f aca="false">IF($B40&lt;&gt;"",IF($EB$1&gt;=FS$13,$P40+$U40,""),"")</f>
        <v/>
      </c>
      <c r="FT40" s="329" t="str">
        <f aca="false">IF($B40&lt;&gt;"",IF($EB$1&gt;=FT$13,$P40+$U40+$AA40,""),"")</f>
        <v/>
      </c>
      <c r="FU40" s="329" t="str">
        <f aca="false">IF($B40&lt;&gt;"",IF($EB$1&gt;=FU$13,$P40+$U40+$AA40+$AF40-ET40,""),"")</f>
        <v/>
      </c>
      <c r="FV40" s="329" t="str">
        <f aca="false">IF($B40&lt;&gt;"",IF($EB$1&gt;=FV$13,$P40+$U40+$AA40+$AF40+$AL40-EU40,""),"")</f>
        <v/>
      </c>
      <c r="FW40" s="329" t="str">
        <f aca="false">IF($B40&lt;&gt;"",IF($EB$1&gt;=FW$13,$P40+$U40+$AA40+$AF40+$AL40+$AQ40-EV40,""),"")</f>
        <v/>
      </c>
      <c r="FX40" s="329" t="str">
        <f aca="false">IF($B40&lt;&gt;"",IF($EB$1&gt;=FX$13,$P40+$U40+$AA40+$AF40+$AL40+$AQ40+$AW40-EW40,""),"")</f>
        <v/>
      </c>
      <c r="FY40" s="329" t="str">
        <f aca="false">IF($B40&lt;&gt;"",IF($EB$1&gt;=FY$13,$P40+$U40+$AA40+$AF40+$AL40+$AQ40+$AW40+$BB40-EX40,""),"")</f>
        <v/>
      </c>
      <c r="FZ40" s="329" t="str">
        <f aca="false">IF($B40&lt;&gt;"",IF($EB$1&gt;=FZ$13,$P40+$U40+$AA40+$AF40+$AL40+$AQ40+$AW40+$BB40+$BH40-EY40,""),"")</f>
        <v/>
      </c>
      <c r="GA40" s="329" t="str">
        <f aca="false">IF($B40&lt;&gt;"",IF($EB$1&gt;=GA$13,$P40+$U40+$AA40+$AF40+$AL40+$AQ40+$AW40+$BB40+$BH40+$BM40-EZ40,""),"")</f>
        <v/>
      </c>
      <c r="GB40" s="329" t="str">
        <f aca="false">IF($B40&lt;&gt;"",IF($EB$1&gt;=GB$13,$P40+$U40+$AA40+$AF40+$AL40+$AQ40+$AW40+$BB40+$BH40+$BM40+$BS40-FA40,""),"")</f>
        <v/>
      </c>
      <c r="GC40" s="329" t="str">
        <f aca="false">IF($B40&lt;&gt;"",IF($EB$1&gt;=GC$13,$P40+$U40+$AA40+$AF40+$AL40+$AQ40+$AW40+$BB40+$BH40+$BM40+$BS40+$BX40-FB40,""),"")</f>
        <v/>
      </c>
      <c r="GD40" s="329" t="str">
        <f aca="false">IF($B40&lt;&gt;"",IF($EB$1&gt;=GD$13,$P40+$U40+$AA40+$AF40+$AL40+$AQ40+$AW40+$BB40+$BH40+$BM40+$BS40+$BX40+$CD40-FC40,""),"")</f>
        <v/>
      </c>
      <c r="GE40" s="329" t="str">
        <f aca="false">IF($B40&lt;&gt;"",IF($EB$1&gt;=GE$13,$P40+$U40+$AA40+$AF40+$AL40+$AQ40+$AW40+$BB40+$BH40+$BM40+$BS40+$BX40+$CD40+$CI40-FD40,""),"")</f>
        <v/>
      </c>
      <c r="GF40" s="329" t="str">
        <f aca="false">IF($B40&lt;&gt;"",IF($EB$1&gt;=GF$13,$P40+$U40+$AA40+$AF40+$AL40+$AQ40+$AW40+$BB40+$BH40+$BM40+$BS40+$BX40+$CD40+$CI40+$CO40-FE40-FK40,""),"")</f>
        <v/>
      </c>
      <c r="GG40" s="329" t="str">
        <f aca="false">IF($B40&lt;&gt;"",IF($EB$1&gt;=GG$13,$P40+$U40+$AA40+$AF40+$AL40+$AQ40+$AW40+$BB40+$BH40+$BM40+$BS40+$BX40+$CD40+$CI40+$CO40+$CT40-FF40-FL40,""),"")</f>
        <v/>
      </c>
      <c r="GH40" s="329" t="str">
        <f aca="false">IF($B40&lt;&gt;"",IF($EB$1&gt;=GH$13,$P40+$U40+$AA40+$AF40+$AL40+$AQ40+$AW40+$BB40+$BH40+$BM40+$BS40+$BX40+$CD40+$CI40+$CO40+$CT40+$CZ40-FG40-FM40,""),"")</f>
        <v/>
      </c>
      <c r="GI40" s="329" t="str">
        <f aca="false">IF($B40&lt;&gt;"",IF($EB$1&gt;=GI$13,$P40+$U40+$AA40+$AF40+$AL40+$AQ40+$AW40+$BB40+$BH40+$BM40+$BS40+$BX40+$CD40+$CI40+$CO40+$CT40+$CZ40+$DE40-FH40-FN40,""),"")</f>
        <v/>
      </c>
      <c r="GJ40" s="329" t="str">
        <f aca="false">IF($B40&lt;&gt;"",IF($EB$1&gt;=GJ$13,$P40+$U40+$AA40+$AF40+$AL40+$AQ40+$AW40+$BB40+$BH40+$BM40+$BS40+$BX40+$CD40+$CI40+$CO40+$CT40+$CZ40+$DE40+$DK40-FI40-FO40,""),"")</f>
        <v/>
      </c>
      <c r="GK40" s="330" t="str">
        <f aca="false">IF($B40&lt;&gt;"",IF($EB$1&gt;=GK$13,$P40+$U40+$AA40+$AF40+$AL40+$AQ40+$AW40+$BB40+$BH40+$BM40+$BS40+$BX40+$CD40+$CI40+$CO40+$CT40+$CZ40+$DE40+$DK40+$DP40-FJ40-FP40,""),"")</f>
        <v/>
      </c>
      <c r="GL40" s="0"/>
      <c r="GM40" s="328" t="str">
        <f aca="false">IF($B40&lt;&gt;"",IF($EB$1&gt;=GM$13,RANK(FR40,FR$14:FR$113,0),""),"")</f>
        <v/>
      </c>
      <c r="GN40" s="329" t="str">
        <f aca="false">IF($B40&lt;&gt;"",IF($EB$1&gt;=GN$13,RANK(FS40,FS$14:FS$113,0),""),"")</f>
        <v/>
      </c>
      <c r="GO40" s="329" t="str">
        <f aca="false">IF($B40&lt;&gt;"",IF($EB$1&gt;=GO$13,RANK(FT40,FT$14:FT$113,0),""),"")</f>
        <v/>
      </c>
      <c r="GP40" s="329" t="str">
        <f aca="false">IF($B40&lt;&gt;"",IF($EB$1&gt;=GP$13,RANK(FU40,FU$14:FU$113,0),""),"")</f>
        <v/>
      </c>
      <c r="GQ40" s="329" t="str">
        <f aca="false">IF($B40&lt;&gt;"",IF($EB$1&gt;=GQ$13,RANK(FV40,FV$14:FV$113,0),""),"")</f>
        <v/>
      </c>
      <c r="GR40" s="329" t="str">
        <f aca="false">IF($B40&lt;&gt;"",IF($EB$1&gt;=GR$13,RANK(FW40,FW$14:FW$113,0),""),"")</f>
        <v/>
      </c>
      <c r="GS40" s="329" t="str">
        <f aca="false">IF($B40&lt;&gt;"",IF($EB$1&gt;=GS$13,RANK(FX40,FX$14:FX$113,0),""),"")</f>
        <v/>
      </c>
      <c r="GT40" s="329" t="str">
        <f aca="false">IF($B40&lt;&gt;"",IF($EB$1&gt;=GT$13,RANK(FY40,FY$14:FY$113,0),""),"")</f>
        <v/>
      </c>
      <c r="GU40" s="329" t="str">
        <f aca="false">IF($B40&lt;&gt;"",IF($EB$1&gt;=GU$13,RANK(FZ40,FZ$14:FZ$113,0),""),"")</f>
        <v/>
      </c>
      <c r="GV40" s="329" t="str">
        <f aca="false">IF($B40&lt;&gt;"",IF($EB$1&gt;=GV$13,RANK(GA40,GA$14:GA$113,0),""),"")</f>
        <v/>
      </c>
      <c r="GW40" s="329" t="str">
        <f aca="false">IF($B40&lt;&gt;"",IF($EB$1&gt;=GW$13,RANK(GB40,GB$14:GB$113,0),""),"")</f>
        <v/>
      </c>
      <c r="GX40" s="329" t="str">
        <f aca="false">IF($B40&lt;&gt;"",IF($EB$1&gt;=GX$13,RANK(GC40,GC$14:GC$113,0),""),"")</f>
        <v/>
      </c>
      <c r="GY40" s="329" t="str">
        <f aca="false">IF($B40&lt;&gt;"",IF($EB$1&gt;=GY$13,RANK(GD40,GD$14:GD$113,0),""),"")</f>
        <v/>
      </c>
      <c r="GZ40" s="329" t="str">
        <f aca="false">IF($B40&lt;&gt;"",IF($EB$1&gt;=GZ$13,RANK(GE40,GE$14:GE$113,0),""),"")</f>
        <v/>
      </c>
      <c r="HA40" s="329" t="str">
        <f aca="false">IF($B40&lt;&gt;"",IF($EB$1&gt;=HA$13,RANK(GF40,GF$14:GF$113,0),""),"")</f>
        <v/>
      </c>
      <c r="HB40" s="329" t="str">
        <f aca="false">IF($B40&lt;&gt;"",IF($EB$1&gt;=HB$13,RANK(GG40,GG$14:GG$113,0),""),"")</f>
        <v/>
      </c>
      <c r="HC40" s="329" t="str">
        <f aca="false">IF($B40&lt;&gt;"",IF($EB$1&gt;=HC$13,RANK(GH40,GH$14:GH$113,0),""),"")</f>
        <v/>
      </c>
      <c r="HD40" s="329" t="str">
        <f aca="false">IF($B40&lt;&gt;"",IF($EB$1&gt;=HD$13,RANK(GI40,GI$14:GI$113,0),""),"")</f>
        <v/>
      </c>
      <c r="HE40" s="329" t="str">
        <f aca="false">IF($B40&lt;&gt;"",IF($EB$1&gt;=HE$13,RANK(GJ40,GJ$14:GJ$113,0),""),"")</f>
        <v/>
      </c>
      <c r="HF40" s="330" t="str">
        <f aca="false">IF($B40&lt;&gt;"",IF($EB$1&gt;=HF$13,RANK(GK40,GK$14:GK$113,0),""),"")</f>
        <v/>
      </c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3" hidden="false" customHeight="false" outlineLevel="0" collapsed="false">
      <c r="A41" s="308" t="str">
        <f aca="false">IF(B41&lt;&gt;"",RANK(I41,I$14:I$113,0),"")</f>
        <v/>
      </c>
      <c r="B41" s="309" t="str">
        <f aca="false">IF('Chronos (M1..M20)'!B38&lt;&gt;"",'Chronos (M1..M20)'!B38,"")</f>
        <v/>
      </c>
      <c r="C41" s="310" t="str">
        <f aca="false">IF(B41&lt;&gt;"",'Chronos (M1..M20)'!C38,"")</f>
        <v/>
      </c>
      <c r="D41" s="215" t="str">
        <f aca="false">IF(B41&lt;&gt;"",Pilotes!P38,"")</f>
        <v/>
      </c>
      <c r="E41" s="310"/>
      <c r="F41" s="310" t="str">
        <f aca="false">IF(B41&lt;&gt;"",Pilotes!F38,"")</f>
        <v/>
      </c>
      <c r="G41" s="310" t="str">
        <f aca="false">IF(C41&lt;&gt;"",Pilotes!E38,"")</f>
        <v/>
      </c>
      <c r="H41" s="310" t="str">
        <f aca="false">IF(D41&lt;&gt;"",'Chronos (M1..M20)'!D38,"")</f>
        <v/>
      </c>
      <c r="I41" s="311" t="n">
        <f aca="false">IF(B41&lt;&gt;"",IF($EB$1&lt;4,DR41-DT41,IF($EB$1&lt;15,DS41-DU41-DT41,DS41-DU41-DV41-DT41)),0)</f>
        <v>0</v>
      </c>
      <c r="J41" s="312" t="str">
        <f aca="false">IF(B41&lt;&gt;"",IF(I41,(I41/MAXA(I$14:I$113))*1000,0),"")</f>
        <v/>
      </c>
      <c r="K41" s="313" t="str">
        <f aca="false">IF($B41&lt;&gt;"",$B41,"")</f>
        <v/>
      </c>
      <c r="L41" s="314" t="str">
        <f aca="false">IF($B41&lt;&gt;"",'Chronos (M1..M20)'!$H38,"")</f>
        <v/>
      </c>
      <c r="M41" s="315" t="str">
        <f aca="false">IF('Chronos (M1..M20)'!$I38&lt;&gt;"",'Chronos (M1..M20)'!$I38," ")</f>
        <v> </v>
      </c>
      <c r="N41" s="316" t="n">
        <f aca="false">IF('Chronos (M1..M20)'!$J38&lt;&gt;"",'Chronos (M1..M20)'!$J38,0)</f>
        <v>0</v>
      </c>
      <c r="O41" s="317" t="str">
        <f aca="false">IF($B41&lt;&gt;"",IF(M41&lt;&gt;" ",(INDEX(L$9:M$12,MATCH(L41,L$9:L$12),2)/M41)*1000,0),"")</f>
        <v/>
      </c>
      <c r="P41" s="318" t="str">
        <f aca="false">IF(M$9&lt;&gt;"",IF($B41&lt;&gt;"",O41-N41,""),"")</f>
        <v/>
      </c>
      <c r="Q41" s="314" t="str">
        <f aca="false">IF($B41&lt;&gt;"",'Chronos (M1..M20)'!$H139,"")</f>
        <v/>
      </c>
      <c r="R41" s="315" t="str">
        <f aca="false">IF('Chronos (M1..M20)'!$I139&lt;&gt;"",'Chronos (M1..M20)'!$I139," ")</f>
        <v> </v>
      </c>
      <c r="S41" s="316" t="n">
        <f aca="false">IF('Chronos (M1..M20)'!$J139&lt;&gt;"",'Chronos (M1..M20)'!$J139,0)</f>
        <v>0</v>
      </c>
      <c r="T41" s="317" t="str">
        <f aca="false">IF($B41&lt;&gt;"",IF(R41&lt;&gt;" ",(INDEX(Q$9:R$12,MATCH(Q41,Q$9:Q$12),2)/R41)*1000,0),"")</f>
        <v/>
      </c>
      <c r="U41" s="318" t="str">
        <f aca="false">IF(R$9&lt;&gt;"",IF($B41&lt;&gt;"",T41-S41,""),"")</f>
        <v/>
      </c>
      <c r="V41" s="313" t="str">
        <f aca="false">IF($B41&lt;&gt;"",$B41,"")</f>
        <v/>
      </c>
      <c r="W41" s="314" t="str">
        <f aca="false">IF($B41&lt;&gt;"",'Chronos (M1..M20)'!$H240,"")</f>
        <v/>
      </c>
      <c r="X41" s="315" t="str">
        <f aca="false">IF('Chronos (M1..M20)'!$I240&lt;&gt;"",'Chronos (M1..M20)'!$I240," ")</f>
        <v> </v>
      </c>
      <c r="Y41" s="316" t="n">
        <f aca="false">IF('Chronos (M1..M20)'!$J240&lt;&gt;"",'Chronos (M1..M20)'!$J240,0)</f>
        <v>0</v>
      </c>
      <c r="Z41" s="317" t="str">
        <f aca="false">IF($B41&lt;&gt;"",IF(X41&lt;&gt;" ",(INDEX(W$9:X$12,MATCH(W41,W$9:W$12),2)/X41)*1000,0),"")</f>
        <v/>
      </c>
      <c r="AA41" s="318" t="str">
        <f aca="false">IF(X$9&lt;&gt;"",IF($B41&lt;&gt;"",Z41-Y41,""),"")</f>
        <v/>
      </c>
      <c r="AB41" s="314" t="str">
        <f aca="false">IF($B41&lt;&gt;"",'Chronos (M1..M20)'!$H341,"")</f>
        <v/>
      </c>
      <c r="AC41" s="315" t="str">
        <f aca="false">IF('Chronos (M1..M20)'!$I341&lt;&gt;"",'Chronos (M1..M20)'!$I341," ")</f>
        <v> </v>
      </c>
      <c r="AD41" s="316" t="n">
        <f aca="false">IF('Chronos (M1..M20)'!$J341&lt;&gt;"",'Chronos (M1..M20)'!$J341,0)</f>
        <v>0</v>
      </c>
      <c r="AE41" s="317" t="str">
        <f aca="false">IF($B41&lt;&gt;"",IF(AC41&lt;&gt;" ",(INDEX(AB$9:AC$12,MATCH(AB41,AB$9:AB$12),2)/AC41)*1000,0),"")</f>
        <v/>
      </c>
      <c r="AF41" s="318" t="str">
        <f aca="false">IF(AC$9&lt;&gt;"",IF($B41&lt;&gt;"",AE41-AD41,""),"")</f>
        <v/>
      </c>
      <c r="AG41" s="313" t="str">
        <f aca="false">IF($B41&lt;&gt;"",$B41,"")</f>
        <v/>
      </c>
      <c r="AH41" s="314" t="str">
        <f aca="false">IF($B41&lt;&gt;"",'Chronos (M1..M20)'!$H442,"")</f>
        <v/>
      </c>
      <c r="AI41" s="315" t="str">
        <f aca="false">IF('Chronos (M1..M20)'!$I442&lt;&gt;"",'Chronos (M1..M20)'!$I442," ")</f>
        <v> </v>
      </c>
      <c r="AJ41" s="316" t="n">
        <f aca="false">IF('Chronos (M1..M20)'!$J442&lt;&gt;"",'Chronos (M1..M20)'!$J442,0)</f>
        <v>0</v>
      </c>
      <c r="AK41" s="317" t="str">
        <f aca="false">IF($B41&lt;&gt;"",IF(AI41&lt;&gt;" ",(INDEX(AH$9:AI$12,MATCH(AH41,AH$9:AH$12),2)/AI41)*1000,0),"")</f>
        <v/>
      </c>
      <c r="AL41" s="318" t="str">
        <f aca="false">IF(AI$9&lt;&gt;"",IF($B41&lt;&gt;"",AK41-AJ41,""),"")</f>
        <v/>
      </c>
      <c r="AM41" s="314" t="str">
        <f aca="false">IF($B41&lt;&gt;"",'Chronos (M1..M20)'!$H543,"")</f>
        <v/>
      </c>
      <c r="AN41" s="315" t="str">
        <f aca="false">IF('Chronos (M1..M20)'!$I543&lt;&gt;"",'Chronos (M1..M20)'!$I543," ")</f>
        <v> </v>
      </c>
      <c r="AO41" s="316" t="n">
        <f aca="false">IF('Chronos (M1..M20)'!$J543&lt;&gt;"",'Chronos (M1..M20)'!$J543,0)</f>
        <v>0</v>
      </c>
      <c r="AP41" s="317" t="str">
        <f aca="false">IF($B41&lt;&gt;"",IF(AN41&lt;&gt;" ",(INDEX(AM$9:AN$12,MATCH(AM41,AM$9:AM$12),2)/AN41)*1000,0),"")</f>
        <v/>
      </c>
      <c r="AQ41" s="318" t="str">
        <f aca="false">IF(AN$9&lt;&gt;"",IF($B41&lt;&gt;"",AP41-AO41,""),"")</f>
        <v/>
      </c>
      <c r="AR41" s="313" t="str">
        <f aca="false">IF($B41&lt;&gt;"",$B41,"")</f>
        <v/>
      </c>
      <c r="AS41" s="314" t="str">
        <f aca="false">IF($B41&lt;&gt;"",'Chronos (M1..M20)'!$H644,"")</f>
        <v/>
      </c>
      <c r="AT41" s="315" t="str">
        <f aca="false">IF('Chronos (M1..M20)'!$I644&lt;&gt;"",'Chronos (M1..M20)'!$I644," ")</f>
        <v> </v>
      </c>
      <c r="AU41" s="316" t="n">
        <f aca="false">IF('Chronos (M1..M20)'!$J644&lt;&gt;"",'Chronos (M1..M20)'!$J644,0)</f>
        <v>0</v>
      </c>
      <c r="AV41" s="317" t="str">
        <f aca="false">IF($B41&lt;&gt;"",IF(AT41&lt;&gt;" ",(INDEX(AS$9:AT$12,MATCH(AS41,AS$9:AS$12),2)/AT41)*1000,0),"")</f>
        <v/>
      </c>
      <c r="AW41" s="318" t="str">
        <f aca="false">IF(AT$9&lt;&gt;"",IF($B41&lt;&gt;"",AV41-AU41,""),"")</f>
        <v/>
      </c>
      <c r="AX41" s="314" t="str">
        <f aca="false">IF($B41&lt;&gt;"",'Chronos (M1..M20)'!$H745,"")</f>
        <v/>
      </c>
      <c r="AY41" s="315" t="str">
        <f aca="false">IF('Chronos (M1..M20)'!$I745&lt;&gt;"",'Chronos (M1..M20)'!$I745," ")</f>
        <v> </v>
      </c>
      <c r="AZ41" s="316" t="n">
        <f aca="false">IF('Chronos (M1..M20)'!$J745&lt;&gt;"",'Chronos (M1..M20)'!$J745,0)</f>
        <v>0</v>
      </c>
      <c r="BA41" s="317" t="str">
        <f aca="false">IF($B41&lt;&gt;"",IF(AY41&lt;&gt;" ",(INDEX(AX$9:AY$12,MATCH(AX41,AX$9:AX$12),2)/AY41)*1000,0),"")</f>
        <v/>
      </c>
      <c r="BB41" s="318" t="str">
        <f aca="false">IF(AY$9&lt;&gt;"",IF($B41&lt;&gt;"",BA41-AZ41,""),"")</f>
        <v/>
      </c>
      <c r="BC41" s="313" t="str">
        <f aca="false">IF($B41&lt;&gt;"",$B41,"")</f>
        <v/>
      </c>
      <c r="BD41" s="314" t="str">
        <f aca="false">IF($B41&lt;&gt;"",'Chronos (M1..M20)'!$H846,"")</f>
        <v/>
      </c>
      <c r="BE41" s="315" t="str">
        <f aca="false">IF('Chronos (M1..M20)'!$I846&lt;&gt;"",'Chronos (M1..M20)'!$I846," ")</f>
        <v> </v>
      </c>
      <c r="BF41" s="316" t="n">
        <f aca="false">IF('Chronos (M1..M20)'!$J846&lt;&gt;"",'Chronos (M1..M20)'!$J846,0)</f>
        <v>0</v>
      </c>
      <c r="BG41" s="317" t="str">
        <f aca="false">IF($B41&lt;&gt;"",IF(BE41&lt;&gt;" ",(INDEX(BD$9:BE$12,MATCH(BD41,BD$9:BD$12),2)/BE41)*1000,0),"")</f>
        <v/>
      </c>
      <c r="BH41" s="318" t="str">
        <f aca="false">IF(BE$9&lt;&gt;"",IF($B41&lt;&gt;"",BG41-BF41,""),"")</f>
        <v/>
      </c>
      <c r="BI41" s="314" t="str">
        <f aca="false">IF($B41&lt;&gt;"",'Chronos (M1..M20)'!$H947,"")</f>
        <v/>
      </c>
      <c r="BJ41" s="315" t="str">
        <f aca="false">IF('Chronos (M1..M20)'!$I947&lt;&gt;"",'Chronos (M1..M20)'!$I947," ")</f>
        <v> </v>
      </c>
      <c r="BK41" s="316" t="n">
        <f aca="false">IF('Chronos (M1..M20)'!$J947&lt;&gt;"",'Chronos (M1..M20)'!$J947,0)</f>
        <v>0</v>
      </c>
      <c r="BL41" s="317" t="str">
        <f aca="false">IF($B41&lt;&gt;"",IF(BJ41&lt;&gt;" ",(INDEX(BI$9:BJ$12,MATCH(BI41,BI$9:BI$12),2)/BJ41)*1000,0),"")</f>
        <v/>
      </c>
      <c r="BM41" s="318" t="str">
        <f aca="false">IF(BJ$9&lt;&gt;"",IF($B41&lt;&gt;"",BL41-BK41,""),"")</f>
        <v/>
      </c>
      <c r="BN41" s="313" t="str">
        <f aca="false">IF($B41&lt;&gt;"",$B41,"")</f>
        <v/>
      </c>
      <c r="BO41" s="314" t="str">
        <f aca="false">IF($B41&lt;&gt;"",'Chronos (M1..M20)'!$H1048,"")</f>
        <v/>
      </c>
      <c r="BP41" s="315" t="str">
        <f aca="false">IF('Chronos (M1..M20)'!$I1048&lt;&gt;"",'Chronos (M1..M20)'!$I1048," ")</f>
        <v> </v>
      </c>
      <c r="BQ41" s="316" t="n">
        <f aca="false">IF('Chronos (M1..M20)'!$J1048&lt;&gt;"",'Chronos (M1..M20)'!$J1048,0)</f>
        <v>0</v>
      </c>
      <c r="BR41" s="317" t="str">
        <f aca="false">IF($B41&lt;&gt;"",IF(BP41&lt;&gt;" ",(INDEX(BO$9:BP$12,MATCH(BO41,BO$9:BO$12),2)/BP41)*1000,0),"")</f>
        <v/>
      </c>
      <c r="BS41" s="318" t="str">
        <f aca="false">IF(BP$9&lt;&gt;"",IF($B41&lt;&gt;"",BR41-BQ41,""),"")</f>
        <v/>
      </c>
      <c r="BT41" s="314" t="str">
        <f aca="false">IF($B41&lt;&gt;"",'Chronos (M1..M20)'!$H1149,"")</f>
        <v/>
      </c>
      <c r="BU41" s="315" t="str">
        <f aca="false">IF('Chronos (M1..M20)'!$I1149&lt;&gt;"",'Chronos (M1..M20)'!$I1149," ")</f>
        <v> </v>
      </c>
      <c r="BV41" s="316" t="n">
        <f aca="false">IF('Chronos (M1..M20)'!$J1149&lt;&gt;"",'Chronos (M1..M20)'!$J1149,0)</f>
        <v>0</v>
      </c>
      <c r="BW41" s="317" t="str">
        <f aca="false">IF($B41&lt;&gt;"",IF(BU41&lt;&gt;" ",(INDEX(BT$9:BU$12,MATCH(BT41,BT$9:BT$12),2)/BU41)*1000,0),"")</f>
        <v/>
      </c>
      <c r="BX41" s="318" t="str">
        <f aca="false">IF(BU$9&lt;&gt;"",IF($B41&lt;&gt;"",BW41-BV41,""),"")</f>
        <v/>
      </c>
      <c r="BY41" s="313" t="str">
        <f aca="false">IF($B41&lt;&gt;"",$B41,"")</f>
        <v/>
      </c>
      <c r="BZ41" s="314" t="str">
        <f aca="false">IF($B41&lt;&gt;"",'Chronos (M1..M20)'!$H1250,"")</f>
        <v/>
      </c>
      <c r="CA41" s="315" t="str">
        <f aca="false">IF('Chronos (M1..M20)'!$I1250&lt;&gt;"",'Chronos (M1..M20)'!$I1250," ")</f>
        <v> </v>
      </c>
      <c r="CB41" s="316" t="n">
        <f aca="false">IF('Chronos (M1..M20)'!$J1250&lt;&gt;"",'Chronos (M1..M20)'!$J1250,0)</f>
        <v>0</v>
      </c>
      <c r="CC41" s="317" t="str">
        <f aca="false">IF($B41&lt;&gt;"",IF(CA41&lt;&gt;" ",(INDEX(BZ$9:CA$12,MATCH(BZ41,BZ$9:BZ$12),2)/CA41)*1000,0),"")</f>
        <v/>
      </c>
      <c r="CD41" s="318" t="str">
        <f aca="false">IF(CA$9&lt;&gt;"",IF($B41&lt;&gt;"",CC41-CB41,""),"")</f>
        <v/>
      </c>
      <c r="CE41" s="314" t="str">
        <f aca="false">IF($B41&lt;&gt;"",'Chronos (M1..M20)'!$H1351,"")</f>
        <v/>
      </c>
      <c r="CF41" s="315" t="str">
        <f aca="false">IF('Chronos (M1..M20)'!$I1351&lt;&gt;"",'Chronos (M1..M20)'!$I1351," ")</f>
        <v> </v>
      </c>
      <c r="CG41" s="316" t="n">
        <f aca="false">IF('Chronos (M1..M20)'!$J1351&lt;&gt;"",'Chronos (M1..M20)'!$J1351,0)</f>
        <v>0</v>
      </c>
      <c r="CH41" s="317" t="str">
        <f aca="false">IF($B41&lt;&gt;"",IF(CF41&lt;&gt;" ",(INDEX(CE$9:CF$12,MATCH(CE41,CE$9:CE$12),2)/CF41)*1000,0),"")</f>
        <v/>
      </c>
      <c r="CI41" s="318" t="str">
        <f aca="false">IF(CF$9&lt;&gt;"",IF($B41&lt;&gt;"",CH41-CG41,""),"")</f>
        <v/>
      </c>
      <c r="CJ41" s="313" t="str">
        <f aca="false">IF($B41&lt;&gt;"",$B41,"")</f>
        <v/>
      </c>
      <c r="CK41" s="314" t="str">
        <f aca="false">IF($B41&lt;&gt;"",'Chronos (M1..M20)'!$H1452,"")</f>
        <v/>
      </c>
      <c r="CL41" s="315" t="str">
        <f aca="false">IF('Chronos (M1..M20)'!$I1452&lt;&gt;"",'Chronos (M1..M20)'!$I1452," ")</f>
        <v> </v>
      </c>
      <c r="CM41" s="316" t="n">
        <f aca="false">IF('Chronos (M1..M20)'!$J1452&lt;&gt;"",'Chronos (M1..M20)'!$J1452,0)</f>
        <v>0</v>
      </c>
      <c r="CN41" s="317" t="str">
        <f aca="false">IF($B41&lt;&gt;"",IF(CL41&lt;&gt;" ",(INDEX(CK$9:CL$12,MATCH(CK41,CK$9:CK$12),2)/CL41)*1000,0),"")</f>
        <v/>
      </c>
      <c r="CO41" s="318" t="str">
        <f aca="false">IF(CL$9&lt;&gt;"",IF($B41&lt;&gt;"",CN41-CM41,""),"")</f>
        <v/>
      </c>
      <c r="CP41" s="314" t="str">
        <f aca="false">IF($B41&lt;&gt;"",'Chronos (M1..M20)'!$H1553,"")</f>
        <v/>
      </c>
      <c r="CQ41" s="315" t="str">
        <f aca="false">IF('Chronos (M1..M20)'!$I1553&lt;&gt;"",'Chronos (M1..M20)'!$I1553," ")</f>
        <v> </v>
      </c>
      <c r="CR41" s="316" t="n">
        <f aca="false">IF('Chronos (M1..M20)'!$J1553&lt;&gt;"",'Chronos (M1..M20)'!$J1553,0)</f>
        <v>0</v>
      </c>
      <c r="CS41" s="317" t="str">
        <f aca="false">IF($B41&lt;&gt;"",IF(CQ41&lt;&gt;" ",(INDEX(CP$9:CQ$12,MATCH(CP41,CP$9:CP$12),2)/CQ41)*1000,0),"")</f>
        <v/>
      </c>
      <c r="CT41" s="318" t="str">
        <f aca="false">IF(CQ$9&lt;&gt;"",IF($B41&lt;&gt;"",CS41-CR41,""),"")</f>
        <v/>
      </c>
      <c r="CU41" s="313" t="str">
        <f aca="false">IF($B41&lt;&gt;"",$B41,"")</f>
        <v/>
      </c>
      <c r="CV41" s="314" t="str">
        <f aca="false">IF($B41&lt;&gt;"",'Chronos (M1..M20)'!$H1654,"")</f>
        <v/>
      </c>
      <c r="CW41" s="315" t="str">
        <f aca="false">IF('Chronos (M1..M20)'!$I1654&lt;&gt;"",'Chronos (M1..M20)'!$I1654," ")</f>
        <v> </v>
      </c>
      <c r="CX41" s="316" t="n">
        <f aca="false">IF('Chronos (M1..M20)'!$J1654&lt;&gt;"",'Chronos (M1..M20)'!$J1654,0)</f>
        <v>0</v>
      </c>
      <c r="CY41" s="317" t="str">
        <f aca="false">IF($B41&lt;&gt;"",IF(CW41&lt;&gt;" ",(INDEX(CV$9:CW$12,MATCH(CV41,CV$9:CV$12),2)/CW41)*1000,0),"")</f>
        <v/>
      </c>
      <c r="CZ41" s="318" t="str">
        <f aca="false">IF(CW$9&lt;&gt;"",IF($B41&lt;&gt;"",CY41-CX41,""),"")</f>
        <v/>
      </c>
      <c r="DA41" s="314" t="str">
        <f aca="false">IF($B41&lt;&gt;"",'Chronos (M1..M20)'!$H1755,"")</f>
        <v/>
      </c>
      <c r="DB41" s="315" t="str">
        <f aca="false">IF('Chronos (M1..M20)'!$I1755&lt;&gt;"",'Chronos (M1..M20)'!$I1755," ")</f>
        <v> </v>
      </c>
      <c r="DC41" s="316" t="n">
        <f aca="false">IF('Chronos (M1..M20)'!$J1755&lt;&gt;"",'Chronos (M1..M20)'!$J1755,0)</f>
        <v>0</v>
      </c>
      <c r="DD41" s="317" t="str">
        <f aca="false">IF($B41&lt;&gt;"",IF(DB41&lt;&gt;" ",(INDEX(DA$9:DB$12,MATCH(DA41,DA$9:DA$12),2)/DB41)*1000,0),"")</f>
        <v/>
      </c>
      <c r="DE41" s="318" t="str">
        <f aca="false">IF(DB$9&lt;&gt;"",IF($B41&lt;&gt;"",DD41-DC41,""),"")</f>
        <v/>
      </c>
      <c r="DF41" s="313" t="str">
        <f aca="false">IF($B41&lt;&gt;"",$B41,"")</f>
        <v/>
      </c>
      <c r="DG41" s="314" t="str">
        <f aca="false">IF($B41&lt;&gt;"",'Chronos (M1..M20)'!$H1856,"")</f>
        <v/>
      </c>
      <c r="DH41" s="315" t="str">
        <f aca="false">IF('Chronos (M1..M20)'!$I1856&lt;&gt;"",'Chronos (M1..M20)'!$I1856," ")</f>
        <v> </v>
      </c>
      <c r="DI41" s="316" t="n">
        <f aca="false">IF('Chronos (M1..M20)'!$J1856&lt;&gt;"",'Chronos (M1..M20)'!$J1856,0)</f>
        <v>0</v>
      </c>
      <c r="DJ41" s="317" t="str">
        <f aca="false">IF($B41&lt;&gt;"",IF(DH41&lt;&gt;" ",(INDEX(DG$9:DH$12,MATCH(DG41,DG$9:DG$12),2)/DH41)*1000,0),"")</f>
        <v/>
      </c>
      <c r="DK41" s="318" t="str">
        <f aca="false">IF(DH$9&lt;&gt;"",IF($B41&lt;&gt;"",DJ41-DI41,""),"")</f>
        <v/>
      </c>
      <c r="DL41" s="314" t="str">
        <f aca="false">IF($B41&lt;&gt;"",'Chronos (M1..M20)'!$H1957,"")</f>
        <v/>
      </c>
      <c r="DM41" s="315" t="str">
        <f aca="false">IF('Chronos (M1..M20)'!$I1957&lt;&gt;"",'Chronos (M1..M20)'!$I1957," ")</f>
        <v> </v>
      </c>
      <c r="DN41" s="316" t="n">
        <f aca="false">IF('Chronos (M1..M20)'!$J1957&lt;&gt;"",'Chronos (M1..M20)'!$J1957,0)</f>
        <v>0</v>
      </c>
      <c r="DO41" s="317" t="str">
        <f aca="false">IF($B41&lt;&gt;"",IF(DM41&lt;&gt;" ",(INDEX(DL$9:DM$12,MATCH(DL41,DL$9:DL$12),2)/DM41)*1000,0),"")</f>
        <v/>
      </c>
      <c r="DP41" s="318" t="str">
        <f aca="false">IF(DM$9&lt;&gt;"",IF($B41&lt;&gt;"",DO41-DN41,""),"")</f>
        <v/>
      </c>
      <c r="DQ41" s="0"/>
      <c r="DR41" s="319" t="e">
        <f aca="false">SUM(O41,T41,Z41)</f>
        <v>#VALUE!</v>
      </c>
      <c r="DS41" s="319" t="e">
        <f aca="false">SUM(DR41,AE41,AK41,AP41,AV41,BA41,BG41,BL41,BR41,BW41,CC41,CH41,CN41,CS41,CY41,DD41,DJ41,DO41)</f>
        <v>#VALUE!</v>
      </c>
      <c r="DT41" s="319" t="n">
        <f aca="false">SUM(N41,S41,Y41,AD41,AJ41,AO41,AU41,AZ41,BF41,BK41,BQ41,BV41,CB41,CG41,CM41,CR41,CX41,DC41,DI41,DN41)</f>
        <v>0</v>
      </c>
      <c r="DU41" s="319" t="e">
        <f aca="false">SMALL($DZ41:$ES41,1)</f>
        <v>#VALUE!</v>
      </c>
      <c r="DV41" s="319" t="e">
        <f aca="false">SMALL($DZ41:$ES41,2)</f>
        <v>#VALUE!</v>
      </c>
      <c r="DW41" s="319" t="e">
        <f aca="false">SMALL($DZ41:$ES41,3)</f>
        <v>#VALUE!</v>
      </c>
      <c r="DX41" s="319" t="e">
        <f aca="false">SMALL($DZ41:$ES41,3)</f>
        <v>#VALUE!</v>
      </c>
      <c r="DY41" s="0"/>
      <c r="DZ41" s="321" t="str">
        <f aca="false">IF($EC$1&lt;&gt;"",O41," ")</f>
        <v/>
      </c>
      <c r="EA41" s="321" t="str">
        <f aca="false">IF($EC$2&lt;&gt;"",T41," ")</f>
        <v/>
      </c>
      <c r="EB41" s="321" t="str">
        <f aca="false">IF($EC$3&lt;&gt;"",Z41," ")</f>
        <v/>
      </c>
      <c r="EC41" s="321" t="str">
        <f aca="false">IF($EC$4&lt;&gt;"",AE41," ")</f>
        <v/>
      </c>
      <c r="ED41" s="321" t="str">
        <f aca="false">IF($EC$5&lt;&gt;"",AK41," ")</f>
        <v/>
      </c>
      <c r="EE41" s="321" t="str">
        <f aca="false">IF($EC$6&lt;&gt;"",AP41," ")</f>
        <v/>
      </c>
      <c r="EF41" s="321" t="str">
        <f aca="false">IF($EC$7&lt;&gt;"",AV41," ")</f>
        <v/>
      </c>
      <c r="EG41" s="321" t="str">
        <f aca="false">IF($EC$8&lt;&gt;"",BA41," ")</f>
        <v> </v>
      </c>
      <c r="EH41" s="321" t="str">
        <f aca="false">IF($EC$9&lt;&gt;"",BG41," ")</f>
        <v> </v>
      </c>
      <c r="EI41" s="321" t="str">
        <f aca="false">IF($EC$10&lt;&gt;"",BL41," ")</f>
        <v> </v>
      </c>
      <c r="EJ41" s="321" t="str">
        <f aca="false">IF($EE$1&lt;&gt;"",BR41," ")</f>
        <v> </v>
      </c>
      <c r="EK41" s="321" t="str">
        <f aca="false">IF($EE$2&lt;&gt;"",BW41," ")</f>
        <v> </v>
      </c>
      <c r="EL41" s="321" t="str">
        <f aca="false">IF($EE$3&lt;&gt;"",CC41," ")</f>
        <v> </v>
      </c>
      <c r="EM41" s="321" t="str">
        <f aca="false">IF($EE$4&lt;&gt;"",CH41," ")</f>
        <v> </v>
      </c>
      <c r="EN41" s="321" t="str">
        <f aca="false">IF($EE$5&lt;&gt;"",CN41," ")</f>
        <v> </v>
      </c>
      <c r="EO41" s="321" t="str">
        <f aca="false">IF($EE$6&lt;&gt;"",CS41," ")</f>
        <v> </v>
      </c>
      <c r="EP41" s="321" t="str">
        <f aca="false">IF($EE$7&lt;&gt;"",CY41," ")</f>
        <v> </v>
      </c>
      <c r="EQ41" s="321" t="str">
        <f aca="false">IF($EE$8&lt;&gt;"",DD41," ")</f>
        <v> </v>
      </c>
      <c r="ER41" s="321" t="str">
        <f aca="false">IF($EE$9&lt;&gt;"",DJ41," ")</f>
        <v> </v>
      </c>
      <c r="ES41" s="321" t="str">
        <f aca="false">IF($EE$10&lt;&gt;"",DO41," ")</f>
        <v> </v>
      </c>
      <c r="ET41" s="322" t="e">
        <f aca="false">SMALL(DZ41:EC41,1)</f>
        <v>#VALUE!</v>
      </c>
      <c r="EU41" s="323" t="e">
        <f aca="false">SMALL(DZ41:ED41,1)</f>
        <v>#VALUE!</v>
      </c>
      <c r="EV41" s="323" t="e">
        <f aca="false">SMALL(DZ41:EE41,1)</f>
        <v>#VALUE!</v>
      </c>
      <c r="EW41" s="323" t="e">
        <f aca="false">SMALL(DZ41:EF41,1)</f>
        <v>#VALUE!</v>
      </c>
      <c r="EX41" s="323" t="e">
        <f aca="false">SMALL(DZ41:EG41,1)</f>
        <v>#VALUE!</v>
      </c>
      <c r="EY41" s="323" t="e">
        <f aca="false">SMALL(DZ41:EH41,1)</f>
        <v>#VALUE!</v>
      </c>
      <c r="EZ41" s="323" t="e">
        <f aca="false">SMALL(DZ41:EI41,1)</f>
        <v>#VALUE!</v>
      </c>
      <c r="FA41" s="323" t="e">
        <f aca="false">SMALL(DZ41:EJ41,1)</f>
        <v>#VALUE!</v>
      </c>
      <c r="FB41" s="323" t="e">
        <f aca="false">SMALL(DZ41:EK41,1)</f>
        <v>#VALUE!</v>
      </c>
      <c r="FC41" s="323" t="e">
        <f aca="false">SMALL(DZ41:EL41,1)</f>
        <v>#VALUE!</v>
      </c>
      <c r="FD41" s="323" t="e">
        <f aca="false">SMALL(DZ41:EM41,1)</f>
        <v>#VALUE!</v>
      </c>
      <c r="FE41" s="323" t="e">
        <f aca="false">SMALL(DZ41:EN41,1)</f>
        <v>#VALUE!</v>
      </c>
      <c r="FF41" s="323" t="e">
        <f aca="false">SMALL(DZ41:EO41,1)</f>
        <v>#VALUE!</v>
      </c>
      <c r="FG41" s="323" t="e">
        <f aca="false">SMALL(DZ41:EP41,1)</f>
        <v>#VALUE!</v>
      </c>
      <c r="FH41" s="323" t="e">
        <f aca="false">SMALL(DZ41:EQ41,1)</f>
        <v>#VALUE!</v>
      </c>
      <c r="FI41" s="323" t="e">
        <f aca="false">SMALL(DZ41:ER41,1)</f>
        <v>#VALUE!</v>
      </c>
      <c r="FJ41" s="324" t="e">
        <f aca="false">SMALL(DZ41:ES41,1)</f>
        <v>#VALUE!</v>
      </c>
      <c r="FK41" s="322" t="e">
        <f aca="false">SMALL(DZ41:EN41,2)</f>
        <v>#VALUE!</v>
      </c>
      <c r="FL41" s="323" t="e">
        <f aca="false">SMALL(DZ41:EO41,2)</f>
        <v>#VALUE!</v>
      </c>
      <c r="FM41" s="323" t="e">
        <f aca="false">SMALL(DZ41:EP41,2)</f>
        <v>#VALUE!</v>
      </c>
      <c r="FN41" s="323" t="e">
        <f aca="false">SMALL(DZ41:EQ41,2)</f>
        <v>#VALUE!</v>
      </c>
      <c r="FO41" s="323" t="e">
        <f aca="false">SMALL(DZ41:ER41,2)</f>
        <v>#VALUE!</v>
      </c>
      <c r="FP41" s="324" t="e">
        <f aca="false">SMALL(DZ41:ES41,2)</f>
        <v>#VALUE!</v>
      </c>
      <c r="FQ41" s="0"/>
      <c r="FR41" s="328" t="str">
        <f aca="false">IF($B41&lt;&gt;"",IF($EB$1&gt;=FR$13,$P41,""),"")</f>
        <v/>
      </c>
      <c r="FS41" s="329" t="str">
        <f aca="false">IF($B41&lt;&gt;"",IF($EB$1&gt;=FS$13,$P41+$U41,""),"")</f>
        <v/>
      </c>
      <c r="FT41" s="329" t="str">
        <f aca="false">IF($B41&lt;&gt;"",IF($EB$1&gt;=FT$13,$P41+$U41+$AA41,""),"")</f>
        <v/>
      </c>
      <c r="FU41" s="329" t="str">
        <f aca="false">IF($B41&lt;&gt;"",IF($EB$1&gt;=FU$13,$P41+$U41+$AA41+$AF41-ET41,""),"")</f>
        <v/>
      </c>
      <c r="FV41" s="329" t="str">
        <f aca="false">IF($B41&lt;&gt;"",IF($EB$1&gt;=FV$13,$P41+$U41+$AA41+$AF41+$AL41-EU41,""),"")</f>
        <v/>
      </c>
      <c r="FW41" s="329" t="str">
        <f aca="false">IF($B41&lt;&gt;"",IF($EB$1&gt;=FW$13,$P41+$U41+$AA41+$AF41+$AL41+$AQ41-EV41,""),"")</f>
        <v/>
      </c>
      <c r="FX41" s="329" t="str">
        <f aca="false">IF($B41&lt;&gt;"",IF($EB$1&gt;=FX$13,$P41+$U41+$AA41+$AF41+$AL41+$AQ41+$AW41-EW41,""),"")</f>
        <v/>
      </c>
      <c r="FY41" s="329" t="str">
        <f aca="false">IF($B41&lt;&gt;"",IF($EB$1&gt;=FY$13,$P41+$U41+$AA41+$AF41+$AL41+$AQ41+$AW41+$BB41-EX41,""),"")</f>
        <v/>
      </c>
      <c r="FZ41" s="329" t="str">
        <f aca="false">IF($B41&lt;&gt;"",IF($EB$1&gt;=FZ$13,$P41+$U41+$AA41+$AF41+$AL41+$AQ41+$AW41+$BB41+$BH41-EY41,""),"")</f>
        <v/>
      </c>
      <c r="GA41" s="329" t="str">
        <f aca="false">IF($B41&lt;&gt;"",IF($EB$1&gt;=GA$13,$P41+$U41+$AA41+$AF41+$AL41+$AQ41+$AW41+$BB41+$BH41+$BM41-EZ41,""),"")</f>
        <v/>
      </c>
      <c r="GB41" s="329" t="str">
        <f aca="false">IF($B41&lt;&gt;"",IF($EB$1&gt;=GB$13,$P41+$U41+$AA41+$AF41+$AL41+$AQ41+$AW41+$BB41+$BH41+$BM41+$BS41-FA41,""),"")</f>
        <v/>
      </c>
      <c r="GC41" s="329" t="str">
        <f aca="false">IF($B41&lt;&gt;"",IF($EB$1&gt;=GC$13,$P41+$U41+$AA41+$AF41+$AL41+$AQ41+$AW41+$BB41+$BH41+$BM41+$BS41+$BX41-FB41,""),"")</f>
        <v/>
      </c>
      <c r="GD41" s="329" t="str">
        <f aca="false">IF($B41&lt;&gt;"",IF($EB$1&gt;=GD$13,$P41+$U41+$AA41+$AF41+$AL41+$AQ41+$AW41+$BB41+$BH41+$BM41+$BS41+$BX41+$CD41-FC41,""),"")</f>
        <v/>
      </c>
      <c r="GE41" s="329" t="str">
        <f aca="false">IF($B41&lt;&gt;"",IF($EB$1&gt;=GE$13,$P41+$U41+$AA41+$AF41+$AL41+$AQ41+$AW41+$BB41+$BH41+$BM41+$BS41+$BX41+$CD41+$CI41-FD41,""),"")</f>
        <v/>
      </c>
      <c r="GF41" s="329" t="str">
        <f aca="false">IF($B41&lt;&gt;"",IF($EB$1&gt;=GF$13,$P41+$U41+$AA41+$AF41+$AL41+$AQ41+$AW41+$BB41+$BH41+$BM41+$BS41+$BX41+$CD41+$CI41+$CO41-FE41-FK41,""),"")</f>
        <v/>
      </c>
      <c r="GG41" s="329" t="str">
        <f aca="false">IF($B41&lt;&gt;"",IF($EB$1&gt;=GG$13,$P41+$U41+$AA41+$AF41+$AL41+$AQ41+$AW41+$BB41+$BH41+$BM41+$BS41+$BX41+$CD41+$CI41+$CO41+$CT41-FF41-FL41,""),"")</f>
        <v/>
      </c>
      <c r="GH41" s="329" t="str">
        <f aca="false">IF($B41&lt;&gt;"",IF($EB$1&gt;=GH$13,$P41+$U41+$AA41+$AF41+$AL41+$AQ41+$AW41+$BB41+$BH41+$BM41+$BS41+$BX41+$CD41+$CI41+$CO41+$CT41+$CZ41-FG41-FM41,""),"")</f>
        <v/>
      </c>
      <c r="GI41" s="329" t="str">
        <f aca="false">IF($B41&lt;&gt;"",IF($EB$1&gt;=GI$13,$P41+$U41+$AA41+$AF41+$AL41+$AQ41+$AW41+$BB41+$BH41+$BM41+$BS41+$BX41+$CD41+$CI41+$CO41+$CT41+$CZ41+$DE41-FH41-FN41,""),"")</f>
        <v/>
      </c>
      <c r="GJ41" s="329" t="str">
        <f aca="false">IF($B41&lt;&gt;"",IF($EB$1&gt;=GJ$13,$P41+$U41+$AA41+$AF41+$AL41+$AQ41+$AW41+$BB41+$BH41+$BM41+$BS41+$BX41+$CD41+$CI41+$CO41+$CT41+$CZ41+$DE41+$DK41-FI41-FO41,""),"")</f>
        <v/>
      </c>
      <c r="GK41" s="330" t="str">
        <f aca="false">IF($B41&lt;&gt;"",IF($EB$1&gt;=GK$13,$P41+$U41+$AA41+$AF41+$AL41+$AQ41+$AW41+$BB41+$BH41+$BM41+$BS41+$BX41+$CD41+$CI41+$CO41+$CT41+$CZ41+$DE41+$DK41+$DP41-FJ41-FP41,""),"")</f>
        <v/>
      </c>
      <c r="GL41" s="0"/>
      <c r="GM41" s="328" t="str">
        <f aca="false">IF($B41&lt;&gt;"",IF($EB$1&gt;=GM$13,RANK(FR41,FR$14:FR$113,0),""),"")</f>
        <v/>
      </c>
      <c r="GN41" s="329" t="str">
        <f aca="false">IF($B41&lt;&gt;"",IF($EB$1&gt;=GN$13,RANK(FS41,FS$14:FS$113,0),""),"")</f>
        <v/>
      </c>
      <c r="GO41" s="329" t="str">
        <f aca="false">IF($B41&lt;&gt;"",IF($EB$1&gt;=GO$13,RANK(FT41,FT$14:FT$113,0),""),"")</f>
        <v/>
      </c>
      <c r="GP41" s="329" t="str">
        <f aca="false">IF($B41&lt;&gt;"",IF($EB$1&gt;=GP$13,RANK(FU41,FU$14:FU$113,0),""),"")</f>
        <v/>
      </c>
      <c r="GQ41" s="329" t="str">
        <f aca="false">IF($B41&lt;&gt;"",IF($EB$1&gt;=GQ$13,RANK(FV41,FV$14:FV$113,0),""),"")</f>
        <v/>
      </c>
      <c r="GR41" s="329" t="str">
        <f aca="false">IF($B41&lt;&gt;"",IF($EB$1&gt;=GR$13,RANK(FW41,FW$14:FW$113,0),""),"")</f>
        <v/>
      </c>
      <c r="GS41" s="329" t="str">
        <f aca="false">IF($B41&lt;&gt;"",IF($EB$1&gt;=GS$13,RANK(FX41,FX$14:FX$113,0),""),"")</f>
        <v/>
      </c>
      <c r="GT41" s="329" t="str">
        <f aca="false">IF($B41&lt;&gt;"",IF($EB$1&gt;=GT$13,RANK(FY41,FY$14:FY$113,0),""),"")</f>
        <v/>
      </c>
      <c r="GU41" s="329" t="str">
        <f aca="false">IF($B41&lt;&gt;"",IF($EB$1&gt;=GU$13,RANK(FZ41,FZ$14:FZ$113,0),""),"")</f>
        <v/>
      </c>
      <c r="GV41" s="329" t="str">
        <f aca="false">IF($B41&lt;&gt;"",IF($EB$1&gt;=GV$13,RANK(GA41,GA$14:GA$113,0),""),"")</f>
        <v/>
      </c>
      <c r="GW41" s="329" t="str">
        <f aca="false">IF($B41&lt;&gt;"",IF($EB$1&gt;=GW$13,RANK(GB41,GB$14:GB$113,0),""),"")</f>
        <v/>
      </c>
      <c r="GX41" s="329" t="str">
        <f aca="false">IF($B41&lt;&gt;"",IF($EB$1&gt;=GX$13,RANK(GC41,GC$14:GC$113,0),""),"")</f>
        <v/>
      </c>
      <c r="GY41" s="329" t="str">
        <f aca="false">IF($B41&lt;&gt;"",IF($EB$1&gt;=GY$13,RANK(GD41,GD$14:GD$113,0),""),"")</f>
        <v/>
      </c>
      <c r="GZ41" s="329" t="str">
        <f aca="false">IF($B41&lt;&gt;"",IF($EB$1&gt;=GZ$13,RANK(GE41,GE$14:GE$113,0),""),"")</f>
        <v/>
      </c>
      <c r="HA41" s="329" t="str">
        <f aca="false">IF($B41&lt;&gt;"",IF($EB$1&gt;=HA$13,RANK(GF41,GF$14:GF$113,0),""),"")</f>
        <v/>
      </c>
      <c r="HB41" s="329" t="str">
        <f aca="false">IF($B41&lt;&gt;"",IF($EB$1&gt;=HB$13,RANK(GG41,GG$14:GG$113,0),""),"")</f>
        <v/>
      </c>
      <c r="HC41" s="329" t="str">
        <f aca="false">IF($B41&lt;&gt;"",IF($EB$1&gt;=HC$13,RANK(GH41,GH$14:GH$113,0),""),"")</f>
        <v/>
      </c>
      <c r="HD41" s="329" t="str">
        <f aca="false">IF($B41&lt;&gt;"",IF($EB$1&gt;=HD$13,RANK(GI41,GI$14:GI$113,0),""),"")</f>
        <v/>
      </c>
      <c r="HE41" s="329" t="str">
        <f aca="false">IF($B41&lt;&gt;"",IF($EB$1&gt;=HE$13,RANK(GJ41,GJ$14:GJ$113,0),""),"")</f>
        <v/>
      </c>
      <c r="HF41" s="330" t="str">
        <f aca="false">IF($B41&lt;&gt;"",IF($EB$1&gt;=HF$13,RANK(GK41,GK$14:GK$113,0),""),"")</f>
        <v/>
      </c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3" hidden="false" customHeight="false" outlineLevel="0" collapsed="false">
      <c r="A42" s="308" t="str">
        <f aca="false">IF(B42&lt;&gt;"",RANK(I42,I$14:I$113,0),"")</f>
        <v/>
      </c>
      <c r="B42" s="309" t="str">
        <f aca="false">IF('Chronos (M1..M20)'!B39&lt;&gt;"",'Chronos (M1..M20)'!B39,"")</f>
        <v/>
      </c>
      <c r="C42" s="310" t="str">
        <f aca="false">IF(B42&lt;&gt;"",'Chronos (M1..M20)'!C39,"")</f>
        <v/>
      </c>
      <c r="D42" s="215" t="str">
        <f aca="false">IF(B42&lt;&gt;"",Pilotes!P39,"")</f>
        <v/>
      </c>
      <c r="E42" s="310"/>
      <c r="F42" s="310" t="str">
        <f aca="false">IF(B42&lt;&gt;"",Pilotes!F39,"")</f>
        <v/>
      </c>
      <c r="G42" s="310" t="str">
        <f aca="false">IF(C42&lt;&gt;"",Pilotes!E39,"")</f>
        <v/>
      </c>
      <c r="H42" s="310" t="str">
        <f aca="false">IF(D42&lt;&gt;"",'Chronos (M1..M20)'!D39,"")</f>
        <v/>
      </c>
      <c r="I42" s="311" t="n">
        <f aca="false">IF(B42&lt;&gt;"",IF($EB$1&lt;4,DR42-DT42,IF($EB$1&lt;15,DS42-DU42-DT42,DS42-DU42-DV42-DT42)),0)</f>
        <v>0</v>
      </c>
      <c r="J42" s="312" t="str">
        <f aca="false">IF(B42&lt;&gt;"",IF(I42,(I42/MAXA(I$14:I$113))*1000,0),"")</f>
        <v/>
      </c>
      <c r="K42" s="313" t="str">
        <f aca="false">IF($B42&lt;&gt;"",$B42,"")</f>
        <v/>
      </c>
      <c r="L42" s="314" t="str">
        <f aca="false">IF($B42&lt;&gt;"",'Chronos (M1..M20)'!$H39,"")</f>
        <v/>
      </c>
      <c r="M42" s="315" t="str">
        <f aca="false">IF('Chronos (M1..M20)'!$I39&lt;&gt;"",'Chronos (M1..M20)'!$I39," ")</f>
        <v> </v>
      </c>
      <c r="N42" s="316" t="n">
        <f aca="false">IF('Chronos (M1..M20)'!$J39&lt;&gt;"",'Chronos (M1..M20)'!$J39,0)</f>
        <v>0</v>
      </c>
      <c r="O42" s="317" t="str">
        <f aca="false">IF($B42&lt;&gt;"",IF(M42&lt;&gt;" ",(INDEX(L$9:M$12,MATCH(L42,L$9:L$12),2)/M42)*1000,0),"")</f>
        <v/>
      </c>
      <c r="P42" s="318" t="str">
        <f aca="false">IF(M$9&lt;&gt;"",IF($B42&lt;&gt;"",O42-N42,""),"")</f>
        <v/>
      </c>
      <c r="Q42" s="314" t="str">
        <f aca="false">IF($B42&lt;&gt;"",'Chronos (M1..M20)'!$H140,"")</f>
        <v/>
      </c>
      <c r="R42" s="315" t="str">
        <f aca="false">IF('Chronos (M1..M20)'!$I140&lt;&gt;"",'Chronos (M1..M20)'!$I140," ")</f>
        <v> </v>
      </c>
      <c r="S42" s="316" t="n">
        <f aca="false">IF('Chronos (M1..M20)'!$J140&lt;&gt;"",'Chronos (M1..M20)'!$J140,0)</f>
        <v>0</v>
      </c>
      <c r="T42" s="317" t="str">
        <f aca="false">IF($B42&lt;&gt;"",IF(R42&lt;&gt;" ",(INDEX(Q$9:R$12,MATCH(Q42,Q$9:Q$12),2)/R42)*1000,0),"")</f>
        <v/>
      </c>
      <c r="U42" s="318" t="str">
        <f aca="false">IF(R$9&lt;&gt;"",IF($B42&lt;&gt;"",T42-S42,""),"")</f>
        <v/>
      </c>
      <c r="V42" s="313" t="str">
        <f aca="false">IF($B42&lt;&gt;"",$B42,"")</f>
        <v/>
      </c>
      <c r="W42" s="314" t="str">
        <f aca="false">IF($B42&lt;&gt;"",'Chronos (M1..M20)'!$H241,"")</f>
        <v/>
      </c>
      <c r="X42" s="315" t="str">
        <f aca="false">IF('Chronos (M1..M20)'!$I241&lt;&gt;"",'Chronos (M1..M20)'!$I241," ")</f>
        <v> </v>
      </c>
      <c r="Y42" s="316" t="n">
        <f aca="false">IF('Chronos (M1..M20)'!$J241&lt;&gt;"",'Chronos (M1..M20)'!$J241,0)</f>
        <v>0</v>
      </c>
      <c r="Z42" s="317" t="str">
        <f aca="false">IF($B42&lt;&gt;"",IF(X42&lt;&gt;" ",(INDEX(W$9:X$12,MATCH(W42,W$9:W$12),2)/X42)*1000,0),"")</f>
        <v/>
      </c>
      <c r="AA42" s="318" t="str">
        <f aca="false">IF(X$9&lt;&gt;"",IF($B42&lt;&gt;"",Z42-Y42,""),"")</f>
        <v/>
      </c>
      <c r="AB42" s="314" t="str">
        <f aca="false">IF($B42&lt;&gt;"",'Chronos (M1..M20)'!$H342,"")</f>
        <v/>
      </c>
      <c r="AC42" s="315" t="str">
        <f aca="false">IF('Chronos (M1..M20)'!$I342&lt;&gt;"",'Chronos (M1..M20)'!$I342," ")</f>
        <v> </v>
      </c>
      <c r="AD42" s="316" t="n">
        <f aca="false">IF('Chronos (M1..M20)'!$J342&lt;&gt;"",'Chronos (M1..M20)'!$J342,0)</f>
        <v>0</v>
      </c>
      <c r="AE42" s="317" t="str">
        <f aca="false">IF($B42&lt;&gt;"",IF(AC42&lt;&gt;" ",(INDEX(AB$9:AC$12,MATCH(AB42,AB$9:AB$12),2)/AC42)*1000,0),"")</f>
        <v/>
      </c>
      <c r="AF42" s="318" t="str">
        <f aca="false">IF(AC$9&lt;&gt;"",IF($B42&lt;&gt;"",AE42-AD42,""),"")</f>
        <v/>
      </c>
      <c r="AG42" s="313" t="str">
        <f aca="false">IF($B42&lt;&gt;"",$B42,"")</f>
        <v/>
      </c>
      <c r="AH42" s="314" t="str">
        <f aca="false">IF($B42&lt;&gt;"",'Chronos (M1..M20)'!$H443,"")</f>
        <v/>
      </c>
      <c r="AI42" s="315" t="str">
        <f aca="false">IF('Chronos (M1..M20)'!$I443&lt;&gt;"",'Chronos (M1..M20)'!$I443," ")</f>
        <v> </v>
      </c>
      <c r="AJ42" s="316" t="n">
        <f aca="false">IF('Chronos (M1..M20)'!$J443&lt;&gt;"",'Chronos (M1..M20)'!$J443,0)</f>
        <v>0</v>
      </c>
      <c r="AK42" s="317" t="str">
        <f aca="false">IF($B42&lt;&gt;"",IF(AI42&lt;&gt;" ",(INDEX(AH$9:AI$12,MATCH(AH42,AH$9:AH$12),2)/AI42)*1000,0),"")</f>
        <v/>
      </c>
      <c r="AL42" s="318" t="str">
        <f aca="false">IF(AI$9&lt;&gt;"",IF($B42&lt;&gt;"",AK42-AJ42,""),"")</f>
        <v/>
      </c>
      <c r="AM42" s="314" t="str">
        <f aca="false">IF($B42&lt;&gt;"",'Chronos (M1..M20)'!$H544,"")</f>
        <v/>
      </c>
      <c r="AN42" s="315" t="str">
        <f aca="false">IF('Chronos (M1..M20)'!$I544&lt;&gt;"",'Chronos (M1..M20)'!$I544," ")</f>
        <v> </v>
      </c>
      <c r="AO42" s="316" t="n">
        <f aca="false">IF('Chronos (M1..M20)'!$J544&lt;&gt;"",'Chronos (M1..M20)'!$J544,0)</f>
        <v>0</v>
      </c>
      <c r="AP42" s="317" t="str">
        <f aca="false">IF($B42&lt;&gt;"",IF(AN42&lt;&gt;" ",(INDEX(AM$9:AN$12,MATCH(AM42,AM$9:AM$12),2)/AN42)*1000,0),"")</f>
        <v/>
      </c>
      <c r="AQ42" s="318" t="str">
        <f aca="false">IF(AN$9&lt;&gt;"",IF($B42&lt;&gt;"",AP42-AO42,""),"")</f>
        <v/>
      </c>
      <c r="AR42" s="313" t="str">
        <f aca="false">IF($B42&lt;&gt;"",$B42,"")</f>
        <v/>
      </c>
      <c r="AS42" s="314" t="str">
        <f aca="false">IF($B42&lt;&gt;"",'Chronos (M1..M20)'!$H645,"")</f>
        <v/>
      </c>
      <c r="AT42" s="315" t="str">
        <f aca="false">IF('Chronos (M1..M20)'!$I645&lt;&gt;"",'Chronos (M1..M20)'!$I645," ")</f>
        <v> </v>
      </c>
      <c r="AU42" s="316" t="n">
        <f aca="false">IF('Chronos (M1..M20)'!$J645&lt;&gt;"",'Chronos (M1..M20)'!$J645,0)</f>
        <v>0</v>
      </c>
      <c r="AV42" s="317" t="str">
        <f aca="false">IF($B42&lt;&gt;"",IF(AT42&lt;&gt;" ",(INDEX(AS$9:AT$12,MATCH(AS42,AS$9:AS$12),2)/AT42)*1000,0),"")</f>
        <v/>
      </c>
      <c r="AW42" s="318" t="str">
        <f aca="false">IF(AT$9&lt;&gt;"",IF($B42&lt;&gt;"",AV42-AU42,""),"")</f>
        <v/>
      </c>
      <c r="AX42" s="314" t="str">
        <f aca="false">IF($B42&lt;&gt;"",'Chronos (M1..M20)'!$H746,"")</f>
        <v/>
      </c>
      <c r="AY42" s="315" t="str">
        <f aca="false">IF('Chronos (M1..M20)'!$I746&lt;&gt;"",'Chronos (M1..M20)'!$I746," ")</f>
        <v> </v>
      </c>
      <c r="AZ42" s="316" t="n">
        <f aca="false">IF('Chronos (M1..M20)'!$J746&lt;&gt;"",'Chronos (M1..M20)'!$J746,0)</f>
        <v>0</v>
      </c>
      <c r="BA42" s="317" t="str">
        <f aca="false">IF($B42&lt;&gt;"",IF(AY42&lt;&gt;" ",(INDEX(AX$9:AY$12,MATCH(AX42,AX$9:AX$12),2)/AY42)*1000,0),"")</f>
        <v/>
      </c>
      <c r="BB42" s="318" t="str">
        <f aca="false">IF(AY$9&lt;&gt;"",IF($B42&lt;&gt;"",BA42-AZ42,""),"")</f>
        <v/>
      </c>
      <c r="BC42" s="313" t="str">
        <f aca="false">IF($B42&lt;&gt;"",$B42,"")</f>
        <v/>
      </c>
      <c r="BD42" s="314" t="str">
        <f aca="false">IF($B42&lt;&gt;"",'Chronos (M1..M20)'!$H847,"")</f>
        <v/>
      </c>
      <c r="BE42" s="315" t="str">
        <f aca="false">IF('Chronos (M1..M20)'!$I847&lt;&gt;"",'Chronos (M1..M20)'!$I847," ")</f>
        <v> </v>
      </c>
      <c r="BF42" s="316" t="n">
        <f aca="false">IF('Chronos (M1..M20)'!$J847&lt;&gt;"",'Chronos (M1..M20)'!$J847,0)</f>
        <v>0</v>
      </c>
      <c r="BG42" s="317" t="str">
        <f aca="false">IF($B42&lt;&gt;"",IF(BE42&lt;&gt;" ",(INDEX(BD$9:BE$12,MATCH(BD42,BD$9:BD$12),2)/BE42)*1000,0),"")</f>
        <v/>
      </c>
      <c r="BH42" s="318" t="str">
        <f aca="false">IF(BE$9&lt;&gt;"",IF($B42&lt;&gt;"",BG42-BF42,""),"")</f>
        <v/>
      </c>
      <c r="BI42" s="314" t="str">
        <f aca="false">IF($B42&lt;&gt;"",'Chronos (M1..M20)'!$H948,"")</f>
        <v/>
      </c>
      <c r="BJ42" s="315" t="str">
        <f aca="false">IF('Chronos (M1..M20)'!$I948&lt;&gt;"",'Chronos (M1..M20)'!$I948," ")</f>
        <v> </v>
      </c>
      <c r="BK42" s="316" t="n">
        <f aca="false">IF('Chronos (M1..M20)'!$J948&lt;&gt;"",'Chronos (M1..M20)'!$J948,0)</f>
        <v>0</v>
      </c>
      <c r="BL42" s="317" t="str">
        <f aca="false">IF($B42&lt;&gt;"",IF(BJ42&lt;&gt;" ",(INDEX(BI$9:BJ$12,MATCH(BI42,BI$9:BI$12),2)/BJ42)*1000,0),"")</f>
        <v/>
      </c>
      <c r="BM42" s="318" t="str">
        <f aca="false">IF(BJ$9&lt;&gt;"",IF($B42&lt;&gt;"",BL42-BK42,""),"")</f>
        <v/>
      </c>
      <c r="BN42" s="313" t="str">
        <f aca="false">IF($B42&lt;&gt;"",$B42,"")</f>
        <v/>
      </c>
      <c r="BO42" s="314" t="str">
        <f aca="false">IF($B42&lt;&gt;"",'Chronos (M1..M20)'!$H1049,"")</f>
        <v/>
      </c>
      <c r="BP42" s="315" t="str">
        <f aca="false">IF('Chronos (M1..M20)'!$I1049&lt;&gt;"",'Chronos (M1..M20)'!$I1049," ")</f>
        <v> </v>
      </c>
      <c r="BQ42" s="316" t="n">
        <f aca="false">IF('Chronos (M1..M20)'!$J1049&lt;&gt;"",'Chronos (M1..M20)'!$J1049,0)</f>
        <v>0</v>
      </c>
      <c r="BR42" s="317" t="str">
        <f aca="false">IF($B42&lt;&gt;"",IF(BP42&lt;&gt;" ",(INDEX(BO$9:BP$12,MATCH(BO42,BO$9:BO$12),2)/BP42)*1000,0),"")</f>
        <v/>
      </c>
      <c r="BS42" s="318" t="str">
        <f aca="false">IF(BP$9&lt;&gt;"",IF($B42&lt;&gt;"",BR42-BQ42,""),"")</f>
        <v/>
      </c>
      <c r="BT42" s="314" t="str">
        <f aca="false">IF($B42&lt;&gt;"",'Chronos (M1..M20)'!$H1150,"")</f>
        <v/>
      </c>
      <c r="BU42" s="315" t="str">
        <f aca="false">IF('Chronos (M1..M20)'!$I1150&lt;&gt;"",'Chronos (M1..M20)'!$I1150," ")</f>
        <v> </v>
      </c>
      <c r="BV42" s="316" t="n">
        <f aca="false">IF('Chronos (M1..M20)'!$J1150&lt;&gt;"",'Chronos (M1..M20)'!$J1150,0)</f>
        <v>0</v>
      </c>
      <c r="BW42" s="317" t="str">
        <f aca="false">IF($B42&lt;&gt;"",IF(BU42&lt;&gt;" ",(INDEX(BT$9:BU$12,MATCH(BT42,BT$9:BT$12),2)/BU42)*1000,0),"")</f>
        <v/>
      </c>
      <c r="BX42" s="318" t="str">
        <f aca="false">IF(BU$9&lt;&gt;"",IF($B42&lt;&gt;"",BW42-BV42,""),"")</f>
        <v/>
      </c>
      <c r="BY42" s="313" t="str">
        <f aca="false">IF($B42&lt;&gt;"",$B42,"")</f>
        <v/>
      </c>
      <c r="BZ42" s="314" t="str">
        <f aca="false">IF($B42&lt;&gt;"",'Chronos (M1..M20)'!$H1251,"")</f>
        <v/>
      </c>
      <c r="CA42" s="315" t="str">
        <f aca="false">IF('Chronos (M1..M20)'!$I1251&lt;&gt;"",'Chronos (M1..M20)'!$I1251," ")</f>
        <v> </v>
      </c>
      <c r="CB42" s="316" t="n">
        <f aca="false">IF('Chronos (M1..M20)'!$J1251&lt;&gt;"",'Chronos (M1..M20)'!$J1251,0)</f>
        <v>0</v>
      </c>
      <c r="CC42" s="317" t="str">
        <f aca="false">IF($B42&lt;&gt;"",IF(CA42&lt;&gt;" ",(INDEX(BZ$9:CA$12,MATCH(BZ42,BZ$9:BZ$12),2)/CA42)*1000,0),"")</f>
        <v/>
      </c>
      <c r="CD42" s="318" t="str">
        <f aca="false">IF(CA$9&lt;&gt;"",IF($B42&lt;&gt;"",CC42-CB42,""),"")</f>
        <v/>
      </c>
      <c r="CE42" s="314" t="str">
        <f aca="false">IF($B42&lt;&gt;"",'Chronos (M1..M20)'!$H1352,"")</f>
        <v/>
      </c>
      <c r="CF42" s="315" t="str">
        <f aca="false">IF('Chronos (M1..M20)'!$I1352&lt;&gt;"",'Chronos (M1..M20)'!$I1352," ")</f>
        <v> </v>
      </c>
      <c r="CG42" s="316" t="n">
        <f aca="false">IF('Chronos (M1..M20)'!$J1352&lt;&gt;"",'Chronos (M1..M20)'!$J1352,0)</f>
        <v>0</v>
      </c>
      <c r="CH42" s="317" t="str">
        <f aca="false">IF($B42&lt;&gt;"",IF(CF42&lt;&gt;" ",(INDEX(CE$9:CF$12,MATCH(CE42,CE$9:CE$12),2)/CF42)*1000,0),"")</f>
        <v/>
      </c>
      <c r="CI42" s="318" t="str">
        <f aca="false">IF(CF$9&lt;&gt;"",IF($B42&lt;&gt;"",CH42-CG42,""),"")</f>
        <v/>
      </c>
      <c r="CJ42" s="313" t="str">
        <f aca="false">IF($B42&lt;&gt;"",$B42,"")</f>
        <v/>
      </c>
      <c r="CK42" s="314" t="str">
        <f aca="false">IF($B42&lt;&gt;"",'Chronos (M1..M20)'!$H1453,"")</f>
        <v/>
      </c>
      <c r="CL42" s="315" t="str">
        <f aca="false">IF('Chronos (M1..M20)'!$I1453&lt;&gt;"",'Chronos (M1..M20)'!$I1453," ")</f>
        <v> </v>
      </c>
      <c r="CM42" s="316" t="n">
        <f aca="false">IF('Chronos (M1..M20)'!$J1453&lt;&gt;"",'Chronos (M1..M20)'!$J1453,0)</f>
        <v>0</v>
      </c>
      <c r="CN42" s="317" t="str">
        <f aca="false">IF($B42&lt;&gt;"",IF(CL42&lt;&gt;" ",(INDEX(CK$9:CL$12,MATCH(CK42,CK$9:CK$12),2)/CL42)*1000,0),"")</f>
        <v/>
      </c>
      <c r="CO42" s="318" t="str">
        <f aca="false">IF(CL$9&lt;&gt;"",IF($B42&lt;&gt;"",CN42-CM42,""),"")</f>
        <v/>
      </c>
      <c r="CP42" s="314" t="str">
        <f aca="false">IF($B42&lt;&gt;"",'Chronos (M1..M20)'!$H1554,"")</f>
        <v/>
      </c>
      <c r="CQ42" s="315" t="str">
        <f aca="false">IF('Chronos (M1..M20)'!$I1554&lt;&gt;"",'Chronos (M1..M20)'!$I1554," ")</f>
        <v> </v>
      </c>
      <c r="CR42" s="316" t="n">
        <f aca="false">IF('Chronos (M1..M20)'!$J1554&lt;&gt;"",'Chronos (M1..M20)'!$J1554,0)</f>
        <v>0</v>
      </c>
      <c r="CS42" s="317" t="str">
        <f aca="false">IF($B42&lt;&gt;"",IF(CQ42&lt;&gt;" ",(INDEX(CP$9:CQ$12,MATCH(CP42,CP$9:CP$12),2)/CQ42)*1000,0),"")</f>
        <v/>
      </c>
      <c r="CT42" s="318" t="str">
        <f aca="false">IF(CQ$9&lt;&gt;"",IF($B42&lt;&gt;"",CS42-CR42,""),"")</f>
        <v/>
      </c>
      <c r="CU42" s="313" t="str">
        <f aca="false">IF($B42&lt;&gt;"",$B42,"")</f>
        <v/>
      </c>
      <c r="CV42" s="314" t="str">
        <f aca="false">IF($B42&lt;&gt;"",'Chronos (M1..M20)'!$H1655,"")</f>
        <v/>
      </c>
      <c r="CW42" s="315" t="str">
        <f aca="false">IF('Chronos (M1..M20)'!$I1655&lt;&gt;"",'Chronos (M1..M20)'!$I1655," ")</f>
        <v> </v>
      </c>
      <c r="CX42" s="316" t="n">
        <f aca="false">IF('Chronos (M1..M20)'!$J1655&lt;&gt;"",'Chronos (M1..M20)'!$J1655,0)</f>
        <v>0</v>
      </c>
      <c r="CY42" s="317" t="str">
        <f aca="false">IF($B42&lt;&gt;"",IF(CW42&lt;&gt;" ",(INDEX(CV$9:CW$12,MATCH(CV42,CV$9:CV$12),2)/CW42)*1000,0),"")</f>
        <v/>
      </c>
      <c r="CZ42" s="318" t="str">
        <f aca="false">IF(CW$9&lt;&gt;"",IF($B42&lt;&gt;"",CY42-CX42,""),"")</f>
        <v/>
      </c>
      <c r="DA42" s="314" t="str">
        <f aca="false">IF($B42&lt;&gt;"",'Chronos (M1..M20)'!$H1756,"")</f>
        <v/>
      </c>
      <c r="DB42" s="315" t="str">
        <f aca="false">IF('Chronos (M1..M20)'!$I1756&lt;&gt;"",'Chronos (M1..M20)'!$I1756," ")</f>
        <v> </v>
      </c>
      <c r="DC42" s="316" t="n">
        <f aca="false">IF('Chronos (M1..M20)'!$J1756&lt;&gt;"",'Chronos (M1..M20)'!$J1756,0)</f>
        <v>0</v>
      </c>
      <c r="DD42" s="317" t="str">
        <f aca="false">IF($B42&lt;&gt;"",IF(DB42&lt;&gt;" ",(INDEX(DA$9:DB$12,MATCH(DA42,DA$9:DA$12),2)/DB42)*1000,0),"")</f>
        <v/>
      </c>
      <c r="DE42" s="318" t="str">
        <f aca="false">IF(DB$9&lt;&gt;"",IF($B42&lt;&gt;"",DD42-DC42,""),"")</f>
        <v/>
      </c>
      <c r="DF42" s="313" t="str">
        <f aca="false">IF($B42&lt;&gt;"",$B42,"")</f>
        <v/>
      </c>
      <c r="DG42" s="314" t="str">
        <f aca="false">IF($B42&lt;&gt;"",'Chronos (M1..M20)'!$H1857,"")</f>
        <v/>
      </c>
      <c r="DH42" s="315" t="str">
        <f aca="false">IF('Chronos (M1..M20)'!$I1857&lt;&gt;"",'Chronos (M1..M20)'!$I1857," ")</f>
        <v> </v>
      </c>
      <c r="DI42" s="316" t="n">
        <f aca="false">IF('Chronos (M1..M20)'!$J1857&lt;&gt;"",'Chronos (M1..M20)'!$J1857,0)</f>
        <v>0</v>
      </c>
      <c r="DJ42" s="317" t="str">
        <f aca="false">IF($B42&lt;&gt;"",IF(DH42&lt;&gt;" ",(INDEX(DG$9:DH$12,MATCH(DG42,DG$9:DG$12),2)/DH42)*1000,0),"")</f>
        <v/>
      </c>
      <c r="DK42" s="318" t="str">
        <f aca="false">IF(DH$9&lt;&gt;"",IF($B42&lt;&gt;"",DJ42-DI42,""),"")</f>
        <v/>
      </c>
      <c r="DL42" s="314" t="str">
        <f aca="false">IF($B42&lt;&gt;"",'Chronos (M1..M20)'!$H1958,"")</f>
        <v/>
      </c>
      <c r="DM42" s="315" t="str">
        <f aca="false">IF('Chronos (M1..M20)'!$I1958&lt;&gt;"",'Chronos (M1..M20)'!$I1958," ")</f>
        <v> </v>
      </c>
      <c r="DN42" s="316" t="n">
        <f aca="false">IF('Chronos (M1..M20)'!$J1958&lt;&gt;"",'Chronos (M1..M20)'!$J1958,0)</f>
        <v>0</v>
      </c>
      <c r="DO42" s="317" t="str">
        <f aca="false">IF($B42&lt;&gt;"",IF(DM42&lt;&gt;" ",(INDEX(DL$9:DM$12,MATCH(DL42,DL$9:DL$12),2)/DM42)*1000,0),"")</f>
        <v/>
      </c>
      <c r="DP42" s="318" t="str">
        <f aca="false">IF(DM$9&lt;&gt;"",IF($B42&lt;&gt;"",DO42-DN42,""),"")</f>
        <v/>
      </c>
      <c r="DQ42" s="0"/>
      <c r="DR42" s="319" t="e">
        <f aca="false">SUM(O42,T42,Z42)</f>
        <v>#VALUE!</v>
      </c>
      <c r="DS42" s="319" t="e">
        <f aca="false">SUM(DR42,AE42,AK42,AP42,AV42,BA42,BG42,BL42,BR42,BW42,CC42,CH42,CN42,CS42,CY42,DD42,DJ42,DO42)</f>
        <v>#VALUE!</v>
      </c>
      <c r="DT42" s="319" t="n">
        <f aca="false">SUM(N42,S42,Y42,AD42,AJ42,AO42,AU42,AZ42,BF42,BK42,BQ42,BV42,CB42,CG42,CM42,CR42,CX42,DC42,DI42,DN42)</f>
        <v>0</v>
      </c>
      <c r="DU42" s="319" t="e">
        <f aca="false">SMALL($DZ42:$ES42,1)</f>
        <v>#VALUE!</v>
      </c>
      <c r="DV42" s="319" t="e">
        <f aca="false">SMALL($DZ42:$ES42,2)</f>
        <v>#VALUE!</v>
      </c>
      <c r="DW42" s="319" t="e">
        <f aca="false">SMALL($DZ42:$ES42,3)</f>
        <v>#VALUE!</v>
      </c>
      <c r="DX42" s="319" t="e">
        <f aca="false">SMALL($DZ42:$ES42,3)</f>
        <v>#VALUE!</v>
      </c>
      <c r="DY42" s="0"/>
      <c r="DZ42" s="321" t="str">
        <f aca="false">IF($EC$1&lt;&gt;"",O42," ")</f>
        <v/>
      </c>
      <c r="EA42" s="321" t="str">
        <f aca="false">IF($EC$2&lt;&gt;"",T42," ")</f>
        <v/>
      </c>
      <c r="EB42" s="321" t="str">
        <f aca="false">IF($EC$3&lt;&gt;"",Z42," ")</f>
        <v/>
      </c>
      <c r="EC42" s="321" t="str">
        <f aca="false">IF($EC$4&lt;&gt;"",AE42," ")</f>
        <v/>
      </c>
      <c r="ED42" s="321" t="str">
        <f aca="false">IF($EC$5&lt;&gt;"",AK42," ")</f>
        <v/>
      </c>
      <c r="EE42" s="321" t="str">
        <f aca="false">IF($EC$6&lt;&gt;"",AP42," ")</f>
        <v/>
      </c>
      <c r="EF42" s="321" t="str">
        <f aca="false">IF($EC$7&lt;&gt;"",AV42," ")</f>
        <v/>
      </c>
      <c r="EG42" s="321" t="str">
        <f aca="false">IF($EC$8&lt;&gt;"",BA42," ")</f>
        <v> </v>
      </c>
      <c r="EH42" s="321" t="str">
        <f aca="false">IF($EC$9&lt;&gt;"",BG42," ")</f>
        <v> </v>
      </c>
      <c r="EI42" s="321" t="str">
        <f aca="false">IF($EC$10&lt;&gt;"",BL42," ")</f>
        <v> </v>
      </c>
      <c r="EJ42" s="321" t="str">
        <f aca="false">IF($EE$1&lt;&gt;"",BR42," ")</f>
        <v> </v>
      </c>
      <c r="EK42" s="321" t="str">
        <f aca="false">IF($EE$2&lt;&gt;"",BW42," ")</f>
        <v> </v>
      </c>
      <c r="EL42" s="321" t="str">
        <f aca="false">IF($EE$3&lt;&gt;"",CC42," ")</f>
        <v> </v>
      </c>
      <c r="EM42" s="321" t="str">
        <f aca="false">IF($EE$4&lt;&gt;"",CH42," ")</f>
        <v> </v>
      </c>
      <c r="EN42" s="321" t="str">
        <f aca="false">IF($EE$5&lt;&gt;"",CN42," ")</f>
        <v> </v>
      </c>
      <c r="EO42" s="321" t="str">
        <f aca="false">IF($EE$6&lt;&gt;"",CS42," ")</f>
        <v> </v>
      </c>
      <c r="EP42" s="321" t="str">
        <f aca="false">IF($EE$7&lt;&gt;"",CY42," ")</f>
        <v> </v>
      </c>
      <c r="EQ42" s="321" t="str">
        <f aca="false">IF($EE$8&lt;&gt;"",DD42," ")</f>
        <v> </v>
      </c>
      <c r="ER42" s="321" t="str">
        <f aca="false">IF($EE$9&lt;&gt;"",DJ42," ")</f>
        <v> </v>
      </c>
      <c r="ES42" s="321" t="str">
        <f aca="false">IF($EE$10&lt;&gt;"",DO42," ")</f>
        <v> </v>
      </c>
      <c r="ET42" s="322" t="e">
        <f aca="false">SMALL(DZ42:EC42,1)</f>
        <v>#VALUE!</v>
      </c>
      <c r="EU42" s="323" t="e">
        <f aca="false">SMALL(DZ42:ED42,1)</f>
        <v>#VALUE!</v>
      </c>
      <c r="EV42" s="323" t="e">
        <f aca="false">SMALL(DZ42:EE42,1)</f>
        <v>#VALUE!</v>
      </c>
      <c r="EW42" s="323" t="e">
        <f aca="false">SMALL(DZ42:EF42,1)</f>
        <v>#VALUE!</v>
      </c>
      <c r="EX42" s="323" t="e">
        <f aca="false">SMALL(DZ42:EG42,1)</f>
        <v>#VALUE!</v>
      </c>
      <c r="EY42" s="323" t="e">
        <f aca="false">SMALL(DZ42:EH42,1)</f>
        <v>#VALUE!</v>
      </c>
      <c r="EZ42" s="323" t="e">
        <f aca="false">SMALL(DZ42:EI42,1)</f>
        <v>#VALUE!</v>
      </c>
      <c r="FA42" s="323" t="e">
        <f aca="false">SMALL(DZ42:EJ42,1)</f>
        <v>#VALUE!</v>
      </c>
      <c r="FB42" s="323" t="e">
        <f aca="false">SMALL(DZ42:EK42,1)</f>
        <v>#VALUE!</v>
      </c>
      <c r="FC42" s="323" t="e">
        <f aca="false">SMALL(DZ42:EL42,1)</f>
        <v>#VALUE!</v>
      </c>
      <c r="FD42" s="323" t="e">
        <f aca="false">SMALL(DZ42:EM42,1)</f>
        <v>#VALUE!</v>
      </c>
      <c r="FE42" s="323" t="e">
        <f aca="false">SMALL(DZ42:EN42,1)</f>
        <v>#VALUE!</v>
      </c>
      <c r="FF42" s="323" t="e">
        <f aca="false">SMALL(DZ42:EO42,1)</f>
        <v>#VALUE!</v>
      </c>
      <c r="FG42" s="323" t="e">
        <f aca="false">SMALL(DZ42:EP42,1)</f>
        <v>#VALUE!</v>
      </c>
      <c r="FH42" s="323" t="e">
        <f aca="false">SMALL(DZ42:EQ42,1)</f>
        <v>#VALUE!</v>
      </c>
      <c r="FI42" s="323" t="e">
        <f aca="false">SMALL(DZ42:ER42,1)</f>
        <v>#VALUE!</v>
      </c>
      <c r="FJ42" s="324" t="e">
        <f aca="false">SMALL(DZ42:ES42,1)</f>
        <v>#VALUE!</v>
      </c>
      <c r="FK42" s="322" t="e">
        <f aca="false">SMALL(DZ42:EN42,2)</f>
        <v>#VALUE!</v>
      </c>
      <c r="FL42" s="323" t="e">
        <f aca="false">SMALL(DZ42:EO42,2)</f>
        <v>#VALUE!</v>
      </c>
      <c r="FM42" s="323" t="e">
        <f aca="false">SMALL(DZ42:EP42,2)</f>
        <v>#VALUE!</v>
      </c>
      <c r="FN42" s="323" t="e">
        <f aca="false">SMALL(DZ42:EQ42,2)</f>
        <v>#VALUE!</v>
      </c>
      <c r="FO42" s="323" t="e">
        <f aca="false">SMALL(DZ42:ER42,2)</f>
        <v>#VALUE!</v>
      </c>
      <c r="FP42" s="324" t="e">
        <f aca="false">SMALL(DZ42:ES42,2)</f>
        <v>#VALUE!</v>
      </c>
      <c r="FQ42" s="0"/>
      <c r="FR42" s="328" t="str">
        <f aca="false">IF($B42&lt;&gt;"",IF($EB$1&gt;=FR$13,$P42,""),"")</f>
        <v/>
      </c>
      <c r="FS42" s="329" t="str">
        <f aca="false">IF($B42&lt;&gt;"",IF($EB$1&gt;=FS$13,$P42+$U42,""),"")</f>
        <v/>
      </c>
      <c r="FT42" s="329" t="str">
        <f aca="false">IF($B42&lt;&gt;"",IF($EB$1&gt;=FT$13,$P42+$U42+$AA42,""),"")</f>
        <v/>
      </c>
      <c r="FU42" s="329" t="str">
        <f aca="false">IF($B42&lt;&gt;"",IF($EB$1&gt;=FU$13,$P42+$U42+$AA42+$AF42-ET42,""),"")</f>
        <v/>
      </c>
      <c r="FV42" s="329" t="str">
        <f aca="false">IF($B42&lt;&gt;"",IF($EB$1&gt;=FV$13,$P42+$U42+$AA42+$AF42+$AL42-EU42,""),"")</f>
        <v/>
      </c>
      <c r="FW42" s="329" t="str">
        <f aca="false">IF($B42&lt;&gt;"",IF($EB$1&gt;=FW$13,$P42+$U42+$AA42+$AF42+$AL42+$AQ42-EV42,""),"")</f>
        <v/>
      </c>
      <c r="FX42" s="329" t="str">
        <f aca="false">IF($B42&lt;&gt;"",IF($EB$1&gt;=FX$13,$P42+$U42+$AA42+$AF42+$AL42+$AQ42+$AW42-EW42,""),"")</f>
        <v/>
      </c>
      <c r="FY42" s="329" t="str">
        <f aca="false">IF($B42&lt;&gt;"",IF($EB$1&gt;=FY$13,$P42+$U42+$AA42+$AF42+$AL42+$AQ42+$AW42+$BB42-EX42,""),"")</f>
        <v/>
      </c>
      <c r="FZ42" s="329" t="str">
        <f aca="false">IF($B42&lt;&gt;"",IF($EB$1&gt;=FZ$13,$P42+$U42+$AA42+$AF42+$AL42+$AQ42+$AW42+$BB42+$BH42-EY42,""),"")</f>
        <v/>
      </c>
      <c r="GA42" s="329" t="str">
        <f aca="false">IF($B42&lt;&gt;"",IF($EB$1&gt;=GA$13,$P42+$U42+$AA42+$AF42+$AL42+$AQ42+$AW42+$BB42+$BH42+$BM42-EZ42,""),"")</f>
        <v/>
      </c>
      <c r="GB42" s="329" t="str">
        <f aca="false">IF($B42&lt;&gt;"",IF($EB$1&gt;=GB$13,$P42+$U42+$AA42+$AF42+$AL42+$AQ42+$AW42+$BB42+$BH42+$BM42+$BS42-FA42,""),"")</f>
        <v/>
      </c>
      <c r="GC42" s="329" t="str">
        <f aca="false">IF($B42&lt;&gt;"",IF($EB$1&gt;=GC$13,$P42+$U42+$AA42+$AF42+$AL42+$AQ42+$AW42+$BB42+$BH42+$BM42+$BS42+$BX42-FB42,""),"")</f>
        <v/>
      </c>
      <c r="GD42" s="329" t="str">
        <f aca="false">IF($B42&lt;&gt;"",IF($EB$1&gt;=GD$13,$P42+$U42+$AA42+$AF42+$AL42+$AQ42+$AW42+$BB42+$BH42+$BM42+$BS42+$BX42+$CD42-FC42,""),"")</f>
        <v/>
      </c>
      <c r="GE42" s="329" t="str">
        <f aca="false">IF($B42&lt;&gt;"",IF($EB$1&gt;=GE$13,$P42+$U42+$AA42+$AF42+$AL42+$AQ42+$AW42+$BB42+$BH42+$BM42+$BS42+$BX42+$CD42+$CI42-FD42,""),"")</f>
        <v/>
      </c>
      <c r="GF42" s="329" t="str">
        <f aca="false">IF($B42&lt;&gt;"",IF($EB$1&gt;=GF$13,$P42+$U42+$AA42+$AF42+$AL42+$AQ42+$AW42+$BB42+$BH42+$BM42+$BS42+$BX42+$CD42+$CI42+$CO42-FE42-FK42,""),"")</f>
        <v/>
      </c>
      <c r="GG42" s="329" t="str">
        <f aca="false">IF($B42&lt;&gt;"",IF($EB$1&gt;=GG$13,$P42+$U42+$AA42+$AF42+$AL42+$AQ42+$AW42+$BB42+$BH42+$BM42+$BS42+$BX42+$CD42+$CI42+$CO42+$CT42-FF42-FL42,""),"")</f>
        <v/>
      </c>
      <c r="GH42" s="329" t="str">
        <f aca="false">IF($B42&lt;&gt;"",IF($EB$1&gt;=GH$13,$P42+$U42+$AA42+$AF42+$AL42+$AQ42+$AW42+$BB42+$BH42+$BM42+$BS42+$BX42+$CD42+$CI42+$CO42+$CT42+$CZ42-FG42-FM42,""),"")</f>
        <v/>
      </c>
      <c r="GI42" s="329" t="str">
        <f aca="false">IF($B42&lt;&gt;"",IF($EB$1&gt;=GI$13,$P42+$U42+$AA42+$AF42+$AL42+$AQ42+$AW42+$BB42+$BH42+$BM42+$BS42+$BX42+$CD42+$CI42+$CO42+$CT42+$CZ42+$DE42-FH42-FN42,""),"")</f>
        <v/>
      </c>
      <c r="GJ42" s="329" t="str">
        <f aca="false">IF($B42&lt;&gt;"",IF($EB$1&gt;=GJ$13,$P42+$U42+$AA42+$AF42+$AL42+$AQ42+$AW42+$BB42+$BH42+$BM42+$BS42+$BX42+$CD42+$CI42+$CO42+$CT42+$CZ42+$DE42+$DK42-FI42-FO42,""),"")</f>
        <v/>
      </c>
      <c r="GK42" s="330" t="str">
        <f aca="false">IF($B42&lt;&gt;"",IF($EB$1&gt;=GK$13,$P42+$U42+$AA42+$AF42+$AL42+$AQ42+$AW42+$BB42+$BH42+$BM42+$BS42+$BX42+$CD42+$CI42+$CO42+$CT42+$CZ42+$DE42+$DK42+$DP42-FJ42-FP42,""),"")</f>
        <v/>
      </c>
      <c r="GL42" s="0"/>
      <c r="GM42" s="328" t="str">
        <f aca="false">IF($B42&lt;&gt;"",IF($EB$1&gt;=GM$13,RANK(FR42,FR$14:FR$113,0),""),"")</f>
        <v/>
      </c>
      <c r="GN42" s="329" t="str">
        <f aca="false">IF($B42&lt;&gt;"",IF($EB$1&gt;=GN$13,RANK(FS42,FS$14:FS$113,0),""),"")</f>
        <v/>
      </c>
      <c r="GO42" s="329" t="str">
        <f aca="false">IF($B42&lt;&gt;"",IF($EB$1&gt;=GO$13,RANK(FT42,FT$14:FT$113,0),""),"")</f>
        <v/>
      </c>
      <c r="GP42" s="329" t="str">
        <f aca="false">IF($B42&lt;&gt;"",IF($EB$1&gt;=GP$13,RANK(FU42,FU$14:FU$113,0),""),"")</f>
        <v/>
      </c>
      <c r="GQ42" s="329" t="str">
        <f aca="false">IF($B42&lt;&gt;"",IF($EB$1&gt;=GQ$13,RANK(FV42,FV$14:FV$113,0),""),"")</f>
        <v/>
      </c>
      <c r="GR42" s="329" t="str">
        <f aca="false">IF($B42&lt;&gt;"",IF($EB$1&gt;=GR$13,RANK(FW42,FW$14:FW$113,0),""),"")</f>
        <v/>
      </c>
      <c r="GS42" s="329" t="str">
        <f aca="false">IF($B42&lt;&gt;"",IF($EB$1&gt;=GS$13,RANK(FX42,FX$14:FX$113,0),""),"")</f>
        <v/>
      </c>
      <c r="GT42" s="329" t="str">
        <f aca="false">IF($B42&lt;&gt;"",IF($EB$1&gt;=GT$13,RANK(FY42,FY$14:FY$113,0),""),"")</f>
        <v/>
      </c>
      <c r="GU42" s="329" t="str">
        <f aca="false">IF($B42&lt;&gt;"",IF($EB$1&gt;=GU$13,RANK(FZ42,FZ$14:FZ$113,0),""),"")</f>
        <v/>
      </c>
      <c r="GV42" s="329" t="str">
        <f aca="false">IF($B42&lt;&gt;"",IF($EB$1&gt;=GV$13,RANK(GA42,GA$14:GA$113,0),""),"")</f>
        <v/>
      </c>
      <c r="GW42" s="329" t="str">
        <f aca="false">IF($B42&lt;&gt;"",IF($EB$1&gt;=GW$13,RANK(GB42,GB$14:GB$113,0),""),"")</f>
        <v/>
      </c>
      <c r="GX42" s="329" t="str">
        <f aca="false">IF($B42&lt;&gt;"",IF($EB$1&gt;=GX$13,RANK(GC42,GC$14:GC$113,0),""),"")</f>
        <v/>
      </c>
      <c r="GY42" s="329" t="str">
        <f aca="false">IF($B42&lt;&gt;"",IF($EB$1&gt;=GY$13,RANK(GD42,GD$14:GD$113,0),""),"")</f>
        <v/>
      </c>
      <c r="GZ42" s="329" t="str">
        <f aca="false">IF($B42&lt;&gt;"",IF($EB$1&gt;=GZ$13,RANK(GE42,GE$14:GE$113,0),""),"")</f>
        <v/>
      </c>
      <c r="HA42" s="329" t="str">
        <f aca="false">IF($B42&lt;&gt;"",IF($EB$1&gt;=HA$13,RANK(GF42,GF$14:GF$113,0),""),"")</f>
        <v/>
      </c>
      <c r="HB42" s="329" t="str">
        <f aca="false">IF($B42&lt;&gt;"",IF($EB$1&gt;=HB$13,RANK(GG42,GG$14:GG$113,0),""),"")</f>
        <v/>
      </c>
      <c r="HC42" s="329" t="str">
        <f aca="false">IF($B42&lt;&gt;"",IF($EB$1&gt;=HC$13,RANK(GH42,GH$14:GH$113,0),""),"")</f>
        <v/>
      </c>
      <c r="HD42" s="329" t="str">
        <f aca="false">IF($B42&lt;&gt;"",IF($EB$1&gt;=HD$13,RANK(GI42,GI$14:GI$113,0),""),"")</f>
        <v/>
      </c>
      <c r="HE42" s="329" t="str">
        <f aca="false">IF($B42&lt;&gt;"",IF($EB$1&gt;=HE$13,RANK(GJ42,GJ$14:GJ$113,0),""),"")</f>
        <v/>
      </c>
      <c r="HF42" s="330" t="str">
        <f aca="false">IF($B42&lt;&gt;"",IF($EB$1&gt;=HF$13,RANK(GK42,GK$14:GK$113,0),""),"")</f>
        <v/>
      </c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3" hidden="false" customHeight="false" outlineLevel="0" collapsed="false">
      <c r="A43" s="308" t="str">
        <f aca="false">IF(B43&lt;&gt;"",RANK(I43,I$14:I$113,0),"")</f>
        <v/>
      </c>
      <c r="B43" s="309" t="str">
        <f aca="false">IF('Chronos (M1..M20)'!B40&lt;&gt;"",'Chronos (M1..M20)'!B40,"")</f>
        <v/>
      </c>
      <c r="C43" s="310" t="str">
        <f aca="false">IF(B43&lt;&gt;"",'Chronos (M1..M20)'!C40,"")</f>
        <v/>
      </c>
      <c r="D43" s="215" t="str">
        <f aca="false">IF(B43&lt;&gt;"",Pilotes!P40,"")</f>
        <v/>
      </c>
      <c r="E43" s="310"/>
      <c r="F43" s="310" t="str">
        <f aca="false">IF(B43&lt;&gt;"",Pilotes!F40,"")</f>
        <v/>
      </c>
      <c r="G43" s="310" t="str">
        <f aca="false">IF(C43&lt;&gt;"",Pilotes!E40,"")</f>
        <v/>
      </c>
      <c r="H43" s="310" t="str">
        <f aca="false">IF(D43&lt;&gt;"",'Chronos (M1..M20)'!D40,"")</f>
        <v/>
      </c>
      <c r="I43" s="311" t="n">
        <f aca="false">IF(B43&lt;&gt;"",IF($EB$1&lt;4,DR43-DT43,IF($EB$1&lt;15,DS43-DU43-DT43,DS43-DU43-DV43-DT43)),0)</f>
        <v>0</v>
      </c>
      <c r="J43" s="312" t="str">
        <f aca="false">IF(B43&lt;&gt;"",IF(I43,(I43/MAXA(I$14:I$113))*1000,0),"")</f>
        <v/>
      </c>
      <c r="K43" s="313" t="str">
        <f aca="false">IF($B43&lt;&gt;"",$B43,"")</f>
        <v/>
      </c>
      <c r="L43" s="314" t="str">
        <f aca="false">IF($B43&lt;&gt;"",'Chronos (M1..M20)'!$H40,"")</f>
        <v/>
      </c>
      <c r="M43" s="315" t="str">
        <f aca="false">IF('Chronos (M1..M20)'!$I40&lt;&gt;"",'Chronos (M1..M20)'!$I40," ")</f>
        <v> </v>
      </c>
      <c r="N43" s="316" t="n">
        <f aca="false">IF('Chronos (M1..M20)'!$J40&lt;&gt;"",'Chronos (M1..M20)'!$J40,0)</f>
        <v>0</v>
      </c>
      <c r="O43" s="317" t="str">
        <f aca="false">IF($B43&lt;&gt;"",IF(M43&lt;&gt;" ",(INDEX(L$9:M$12,MATCH(L43,L$9:L$12),2)/M43)*1000,0),"")</f>
        <v/>
      </c>
      <c r="P43" s="318" t="str">
        <f aca="false">IF(M$9&lt;&gt;"",IF($B43&lt;&gt;"",O43-N43,""),"")</f>
        <v/>
      </c>
      <c r="Q43" s="314" t="str">
        <f aca="false">IF($B43&lt;&gt;"",'Chronos (M1..M20)'!$H141,"")</f>
        <v/>
      </c>
      <c r="R43" s="315" t="str">
        <f aca="false">IF('Chronos (M1..M20)'!$I141&lt;&gt;"",'Chronos (M1..M20)'!$I141," ")</f>
        <v> </v>
      </c>
      <c r="S43" s="316" t="n">
        <f aca="false">IF('Chronos (M1..M20)'!$J141&lt;&gt;"",'Chronos (M1..M20)'!$J141,0)</f>
        <v>0</v>
      </c>
      <c r="T43" s="317" t="str">
        <f aca="false">IF($B43&lt;&gt;"",IF(R43&lt;&gt;" ",(INDEX(Q$9:R$12,MATCH(Q43,Q$9:Q$12),2)/R43)*1000,0),"")</f>
        <v/>
      </c>
      <c r="U43" s="318" t="str">
        <f aca="false">IF(R$9&lt;&gt;"",IF($B43&lt;&gt;"",T43-S43,""),"")</f>
        <v/>
      </c>
      <c r="V43" s="313" t="str">
        <f aca="false">IF($B43&lt;&gt;"",$B43,"")</f>
        <v/>
      </c>
      <c r="W43" s="314" t="str">
        <f aca="false">IF($B43&lt;&gt;"",'Chronos (M1..M20)'!$H242,"")</f>
        <v/>
      </c>
      <c r="X43" s="315" t="str">
        <f aca="false">IF('Chronos (M1..M20)'!$I242&lt;&gt;"",'Chronos (M1..M20)'!$I242," ")</f>
        <v> </v>
      </c>
      <c r="Y43" s="316" t="n">
        <f aca="false">IF('Chronos (M1..M20)'!$J242&lt;&gt;"",'Chronos (M1..M20)'!$J242,0)</f>
        <v>0</v>
      </c>
      <c r="Z43" s="317" t="str">
        <f aca="false">IF($B43&lt;&gt;"",IF(X43&lt;&gt;" ",(INDEX(W$9:X$12,MATCH(W43,W$9:W$12),2)/X43)*1000,0),"")</f>
        <v/>
      </c>
      <c r="AA43" s="318" t="str">
        <f aca="false">IF(X$9&lt;&gt;"",IF($B43&lt;&gt;"",Z43-Y43,""),"")</f>
        <v/>
      </c>
      <c r="AB43" s="314" t="str">
        <f aca="false">IF($B43&lt;&gt;"",'Chronos (M1..M20)'!$H343,"")</f>
        <v/>
      </c>
      <c r="AC43" s="315" t="str">
        <f aca="false">IF('Chronos (M1..M20)'!$I343&lt;&gt;"",'Chronos (M1..M20)'!$I343," ")</f>
        <v> </v>
      </c>
      <c r="AD43" s="316" t="n">
        <f aca="false">IF('Chronos (M1..M20)'!$J343&lt;&gt;"",'Chronos (M1..M20)'!$J343,0)</f>
        <v>0</v>
      </c>
      <c r="AE43" s="317" t="str">
        <f aca="false">IF($B43&lt;&gt;"",IF(AC43&lt;&gt;" ",(INDEX(AB$9:AC$12,MATCH(AB43,AB$9:AB$12),2)/AC43)*1000,0),"")</f>
        <v/>
      </c>
      <c r="AF43" s="318" t="str">
        <f aca="false">IF(AC$9&lt;&gt;"",IF($B43&lt;&gt;"",AE43-AD43,""),"")</f>
        <v/>
      </c>
      <c r="AG43" s="313" t="str">
        <f aca="false">IF($B43&lt;&gt;"",$B43,"")</f>
        <v/>
      </c>
      <c r="AH43" s="314" t="str">
        <f aca="false">IF($B43&lt;&gt;"",'Chronos (M1..M20)'!$H444,"")</f>
        <v/>
      </c>
      <c r="AI43" s="315" t="str">
        <f aca="false">IF('Chronos (M1..M20)'!$I444&lt;&gt;"",'Chronos (M1..M20)'!$I444," ")</f>
        <v> </v>
      </c>
      <c r="AJ43" s="316" t="n">
        <f aca="false">IF('Chronos (M1..M20)'!$J444&lt;&gt;"",'Chronos (M1..M20)'!$J444,0)</f>
        <v>0</v>
      </c>
      <c r="AK43" s="317" t="str">
        <f aca="false">IF($B43&lt;&gt;"",IF(AI43&lt;&gt;" ",(INDEX(AH$9:AI$12,MATCH(AH43,AH$9:AH$12),2)/AI43)*1000,0),"")</f>
        <v/>
      </c>
      <c r="AL43" s="318" t="str">
        <f aca="false">IF(AI$9&lt;&gt;"",IF($B43&lt;&gt;"",AK43-AJ43,""),"")</f>
        <v/>
      </c>
      <c r="AM43" s="314" t="str">
        <f aca="false">IF($B43&lt;&gt;"",'Chronos (M1..M20)'!$H545,"")</f>
        <v/>
      </c>
      <c r="AN43" s="315" t="str">
        <f aca="false">IF('Chronos (M1..M20)'!$I545&lt;&gt;"",'Chronos (M1..M20)'!$I545," ")</f>
        <v> </v>
      </c>
      <c r="AO43" s="316" t="n">
        <f aca="false">IF('Chronos (M1..M20)'!$J545&lt;&gt;"",'Chronos (M1..M20)'!$J545,0)</f>
        <v>0</v>
      </c>
      <c r="AP43" s="317" t="str">
        <f aca="false">IF($B43&lt;&gt;"",IF(AN43&lt;&gt;" ",(INDEX(AM$9:AN$12,MATCH(AM43,AM$9:AM$12),2)/AN43)*1000,0),"")</f>
        <v/>
      </c>
      <c r="AQ43" s="318" t="str">
        <f aca="false">IF(AN$9&lt;&gt;"",IF($B43&lt;&gt;"",AP43-AO43,""),"")</f>
        <v/>
      </c>
      <c r="AR43" s="313" t="str">
        <f aca="false">IF($B43&lt;&gt;"",$B43,"")</f>
        <v/>
      </c>
      <c r="AS43" s="314" t="str">
        <f aca="false">IF($B43&lt;&gt;"",'Chronos (M1..M20)'!$H646,"")</f>
        <v/>
      </c>
      <c r="AT43" s="315" t="str">
        <f aca="false">IF('Chronos (M1..M20)'!$I646&lt;&gt;"",'Chronos (M1..M20)'!$I646," ")</f>
        <v> </v>
      </c>
      <c r="AU43" s="316" t="n">
        <f aca="false">IF('Chronos (M1..M20)'!$J646&lt;&gt;"",'Chronos (M1..M20)'!$J646,0)</f>
        <v>0</v>
      </c>
      <c r="AV43" s="317" t="str">
        <f aca="false">IF($B43&lt;&gt;"",IF(AT43&lt;&gt;" ",(INDEX(AS$9:AT$12,MATCH(AS43,AS$9:AS$12),2)/AT43)*1000,0),"")</f>
        <v/>
      </c>
      <c r="AW43" s="318" t="str">
        <f aca="false">IF(AT$9&lt;&gt;"",IF($B43&lt;&gt;"",AV43-AU43,""),"")</f>
        <v/>
      </c>
      <c r="AX43" s="314" t="str">
        <f aca="false">IF($B43&lt;&gt;"",'Chronos (M1..M20)'!$H747,"")</f>
        <v/>
      </c>
      <c r="AY43" s="315" t="str">
        <f aca="false">IF('Chronos (M1..M20)'!$I747&lt;&gt;"",'Chronos (M1..M20)'!$I747," ")</f>
        <v> </v>
      </c>
      <c r="AZ43" s="316" t="n">
        <f aca="false">IF('Chronos (M1..M20)'!$J747&lt;&gt;"",'Chronos (M1..M20)'!$J747,0)</f>
        <v>0</v>
      </c>
      <c r="BA43" s="317" t="str">
        <f aca="false">IF($B43&lt;&gt;"",IF(AY43&lt;&gt;" ",(INDEX(AX$9:AY$12,MATCH(AX43,AX$9:AX$12),2)/AY43)*1000,0),"")</f>
        <v/>
      </c>
      <c r="BB43" s="318" t="str">
        <f aca="false">IF(AY$9&lt;&gt;"",IF($B43&lt;&gt;"",BA43-AZ43,""),"")</f>
        <v/>
      </c>
      <c r="BC43" s="313" t="str">
        <f aca="false">IF($B43&lt;&gt;"",$B43,"")</f>
        <v/>
      </c>
      <c r="BD43" s="314" t="str">
        <f aca="false">IF($B43&lt;&gt;"",'Chronos (M1..M20)'!$H848,"")</f>
        <v/>
      </c>
      <c r="BE43" s="315" t="str">
        <f aca="false">IF('Chronos (M1..M20)'!$I848&lt;&gt;"",'Chronos (M1..M20)'!$I848," ")</f>
        <v> </v>
      </c>
      <c r="BF43" s="316" t="n">
        <f aca="false">IF('Chronos (M1..M20)'!$J848&lt;&gt;"",'Chronos (M1..M20)'!$J848,0)</f>
        <v>0</v>
      </c>
      <c r="BG43" s="317" t="str">
        <f aca="false">IF($B43&lt;&gt;"",IF(BE43&lt;&gt;" ",(INDEX(BD$9:BE$12,MATCH(BD43,BD$9:BD$12),2)/BE43)*1000,0),"")</f>
        <v/>
      </c>
      <c r="BH43" s="318" t="str">
        <f aca="false">IF(BE$9&lt;&gt;"",IF($B43&lt;&gt;"",BG43-BF43,""),"")</f>
        <v/>
      </c>
      <c r="BI43" s="314" t="str">
        <f aca="false">IF($B43&lt;&gt;"",'Chronos (M1..M20)'!$H949,"")</f>
        <v/>
      </c>
      <c r="BJ43" s="315" t="str">
        <f aca="false">IF('Chronos (M1..M20)'!$I949&lt;&gt;"",'Chronos (M1..M20)'!$I949," ")</f>
        <v> </v>
      </c>
      <c r="BK43" s="316" t="n">
        <f aca="false">IF('Chronos (M1..M20)'!$J949&lt;&gt;"",'Chronos (M1..M20)'!$J949,0)</f>
        <v>0</v>
      </c>
      <c r="BL43" s="317" t="str">
        <f aca="false">IF($B43&lt;&gt;"",IF(BJ43&lt;&gt;" ",(INDEX(BI$9:BJ$12,MATCH(BI43,BI$9:BI$12),2)/BJ43)*1000,0),"")</f>
        <v/>
      </c>
      <c r="BM43" s="318" t="str">
        <f aca="false">IF(BJ$9&lt;&gt;"",IF($B43&lt;&gt;"",BL43-BK43,""),"")</f>
        <v/>
      </c>
      <c r="BN43" s="313" t="str">
        <f aca="false">IF($B43&lt;&gt;"",$B43,"")</f>
        <v/>
      </c>
      <c r="BO43" s="314" t="str">
        <f aca="false">IF($B43&lt;&gt;"",'Chronos (M1..M20)'!$H1050,"")</f>
        <v/>
      </c>
      <c r="BP43" s="315" t="str">
        <f aca="false">IF('Chronos (M1..M20)'!$I1050&lt;&gt;"",'Chronos (M1..M20)'!$I1050," ")</f>
        <v> </v>
      </c>
      <c r="BQ43" s="316" t="n">
        <f aca="false">IF('Chronos (M1..M20)'!$J1050&lt;&gt;"",'Chronos (M1..M20)'!$J1050,0)</f>
        <v>0</v>
      </c>
      <c r="BR43" s="317" t="str">
        <f aca="false">IF($B43&lt;&gt;"",IF(BP43&lt;&gt;" ",(INDEX(BO$9:BP$12,MATCH(BO43,BO$9:BO$12),2)/BP43)*1000,0),"")</f>
        <v/>
      </c>
      <c r="BS43" s="318" t="str">
        <f aca="false">IF(BP$9&lt;&gt;"",IF($B43&lt;&gt;"",BR43-BQ43,""),"")</f>
        <v/>
      </c>
      <c r="BT43" s="314" t="str">
        <f aca="false">IF($B43&lt;&gt;"",'Chronos (M1..M20)'!$H1151,"")</f>
        <v/>
      </c>
      <c r="BU43" s="315" t="str">
        <f aca="false">IF('Chronos (M1..M20)'!$I1151&lt;&gt;"",'Chronos (M1..M20)'!$I1151," ")</f>
        <v> </v>
      </c>
      <c r="BV43" s="316" t="n">
        <f aca="false">IF('Chronos (M1..M20)'!$J1151&lt;&gt;"",'Chronos (M1..M20)'!$J1151,0)</f>
        <v>0</v>
      </c>
      <c r="BW43" s="317" t="str">
        <f aca="false">IF($B43&lt;&gt;"",IF(BU43&lt;&gt;" ",(INDEX(BT$9:BU$12,MATCH(BT43,BT$9:BT$12),2)/BU43)*1000,0),"")</f>
        <v/>
      </c>
      <c r="BX43" s="318" t="str">
        <f aca="false">IF(BU$9&lt;&gt;"",IF($B43&lt;&gt;"",BW43-BV43,""),"")</f>
        <v/>
      </c>
      <c r="BY43" s="313" t="str">
        <f aca="false">IF($B43&lt;&gt;"",$B43,"")</f>
        <v/>
      </c>
      <c r="BZ43" s="314" t="str">
        <f aca="false">IF($B43&lt;&gt;"",'Chronos (M1..M20)'!$H1252,"")</f>
        <v/>
      </c>
      <c r="CA43" s="315" t="str">
        <f aca="false">IF('Chronos (M1..M20)'!$I1252&lt;&gt;"",'Chronos (M1..M20)'!$I1252," ")</f>
        <v> </v>
      </c>
      <c r="CB43" s="316" t="n">
        <f aca="false">IF('Chronos (M1..M20)'!$J1252&lt;&gt;"",'Chronos (M1..M20)'!$J1252,0)</f>
        <v>0</v>
      </c>
      <c r="CC43" s="317" t="str">
        <f aca="false">IF($B43&lt;&gt;"",IF(CA43&lt;&gt;" ",(INDEX(BZ$9:CA$12,MATCH(BZ43,BZ$9:BZ$12),2)/CA43)*1000,0),"")</f>
        <v/>
      </c>
      <c r="CD43" s="318" t="str">
        <f aca="false">IF(CA$9&lt;&gt;"",IF($B43&lt;&gt;"",CC43-CB43,""),"")</f>
        <v/>
      </c>
      <c r="CE43" s="314" t="str">
        <f aca="false">IF($B43&lt;&gt;"",'Chronos (M1..M20)'!$H1353,"")</f>
        <v/>
      </c>
      <c r="CF43" s="315" t="str">
        <f aca="false">IF('Chronos (M1..M20)'!$I1353&lt;&gt;"",'Chronos (M1..M20)'!$I1353," ")</f>
        <v> </v>
      </c>
      <c r="CG43" s="316" t="n">
        <f aca="false">IF('Chronos (M1..M20)'!$J1353&lt;&gt;"",'Chronos (M1..M20)'!$J1353,0)</f>
        <v>0</v>
      </c>
      <c r="CH43" s="317" t="str">
        <f aca="false">IF($B43&lt;&gt;"",IF(CF43&lt;&gt;" ",(INDEX(CE$9:CF$12,MATCH(CE43,CE$9:CE$12),2)/CF43)*1000,0),"")</f>
        <v/>
      </c>
      <c r="CI43" s="318" t="str">
        <f aca="false">IF(CF$9&lt;&gt;"",IF($B43&lt;&gt;"",CH43-CG43,""),"")</f>
        <v/>
      </c>
      <c r="CJ43" s="313" t="str">
        <f aca="false">IF($B43&lt;&gt;"",$B43,"")</f>
        <v/>
      </c>
      <c r="CK43" s="314" t="str">
        <f aca="false">IF($B43&lt;&gt;"",'Chronos (M1..M20)'!$H1454,"")</f>
        <v/>
      </c>
      <c r="CL43" s="315" t="str">
        <f aca="false">IF('Chronos (M1..M20)'!$I1454&lt;&gt;"",'Chronos (M1..M20)'!$I1454," ")</f>
        <v> </v>
      </c>
      <c r="CM43" s="316" t="n">
        <f aca="false">IF('Chronos (M1..M20)'!$J1454&lt;&gt;"",'Chronos (M1..M20)'!$J1454,0)</f>
        <v>0</v>
      </c>
      <c r="CN43" s="317" t="str">
        <f aca="false">IF($B43&lt;&gt;"",IF(CL43&lt;&gt;" ",(INDEX(CK$9:CL$12,MATCH(CK43,CK$9:CK$12),2)/CL43)*1000,0),"")</f>
        <v/>
      </c>
      <c r="CO43" s="318" t="str">
        <f aca="false">IF(CL$9&lt;&gt;"",IF($B43&lt;&gt;"",CN43-CM43,""),"")</f>
        <v/>
      </c>
      <c r="CP43" s="314" t="str">
        <f aca="false">IF($B43&lt;&gt;"",'Chronos (M1..M20)'!$H1555,"")</f>
        <v/>
      </c>
      <c r="CQ43" s="315" t="str">
        <f aca="false">IF('Chronos (M1..M20)'!$I1555&lt;&gt;"",'Chronos (M1..M20)'!$I1555," ")</f>
        <v> </v>
      </c>
      <c r="CR43" s="316" t="n">
        <f aca="false">IF('Chronos (M1..M20)'!$J1555&lt;&gt;"",'Chronos (M1..M20)'!$J1555,0)</f>
        <v>0</v>
      </c>
      <c r="CS43" s="317" t="str">
        <f aca="false">IF($B43&lt;&gt;"",IF(CQ43&lt;&gt;" ",(INDEX(CP$9:CQ$12,MATCH(CP43,CP$9:CP$12),2)/CQ43)*1000,0),"")</f>
        <v/>
      </c>
      <c r="CT43" s="318" t="str">
        <f aca="false">IF(CQ$9&lt;&gt;"",IF($B43&lt;&gt;"",CS43-CR43,""),"")</f>
        <v/>
      </c>
      <c r="CU43" s="313" t="str">
        <f aca="false">IF($B43&lt;&gt;"",$B43,"")</f>
        <v/>
      </c>
      <c r="CV43" s="314" t="str">
        <f aca="false">IF($B43&lt;&gt;"",'Chronos (M1..M20)'!$H1656,"")</f>
        <v/>
      </c>
      <c r="CW43" s="315" t="str">
        <f aca="false">IF('Chronos (M1..M20)'!$I1656&lt;&gt;"",'Chronos (M1..M20)'!$I1656," ")</f>
        <v> </v>
      </c>
      <c r="CX43" s="316" t="n">
        <f aca="false">IF('Chronos (M1..M20)'!$J1656&lt;&gt;"",'Chronos (M1..M20)'!$J1656,0)</f>
        <v>0</v>
      </c>
      <c r="CY43" s="317" t="str">
        <f aca="false">IF($B43&lt;&gt;"",IF(CW43&lt;&gt;" ",(INDEX(CV$9:CW$12,MATCH(CV43,CV$9:CV$12),2)/CW43)*1000,0),"")</f>
        <v/>
      </c>
      <c r="CZ43" s="318" t="str">
        <f aca="false">IF(CW$9&lt;&gt;"",IF($B43&lt;&gt;"",CY43-CX43,""),"")</f>
        <v/>
      </c>
      <c r="DA43" s="314" t="str">
        <f aca="false">IF($B43&lt;&gt;"",'Chronos (M1..M20)'!$H1757,"")</f>
        <v/>
      </c>
      <c r="DB43" s="315" t="str">
        <f aca="false">IF('Chronos (M1..M20)'!$I1757&lt;&gt;"",'Chronos (M1..M20)'!$I1757," ")</f>
        <v> </v>
      </c>
      <c r="DC43" s="316" t="n">
        <f aca="false">IF('Chronos (M1..M20)'!$J1757&lt;&gt;"",'Chronos (M1..M20)'!$J1757,0)</f>
        <v>0</v>
      </c>
      <c r="DD43" s="317" t="str">
        <f aca="false">IF($B43&lt;&gt;"",IF(DB43&lt;&gt;" ",(INDEX(DA$9:DB$12,MATCH(DA43,DA$9:DA$12),2)/DB43)*1000,0),"")</f>
        <v/>
      </c>
      <c r="DE43" s="318" t="str">
        <f aca="false">IF(DB$9&lt;&gt;"",IF($B43&lt;&gt;"",DD43-DC43,""),"")</f>
        <v/>
      </c>
      <c r="DF43" s="313" t="str">
        <f aca="false">IF($B43&lt;&gt;"",$B43,"")</f>
        <v/>
      </c>
      <c r="DG43" s="314" t="str">
        <f aca="false">IF($B43&lt;&gt;"",'Chronos (M1..M20)'!$H1858,"")</f>
        <v/>
      </c>
      <c r="DH43" s="315" t="str">
        <f aca="false">IF('Chronos (M1..M20)'!$I1858&lt;&gt;"",'Chronos (M1..M20)'!$I1858," ")</f>
        <v> </v>
      </c>
      <c r="DI43" s="316" t="n">
        <f aca="false">IF('Chronos (M1..M20)'!$J1858&lt;&gt;"",'Chronos (M1..M20)'!$J1858,0)</f>
        <v>0</v>
      </c>
      <c r="DJ43" s="317" t="str">
        <f aca="false">IF($B43&lt;&gt;"",IF(DH43&lt;&gt;" ",(INDEX(DG$9:DH$12,MATCH(DG43,DG$9:DG$12),2)/DH43)*1000,0),"")</f>
        <v/>
      </c>
      <c r="DK43" s="318" t="str">
        <f aca="false">IF(DH$9&lt;&gt;"",IF($B43&lt;&gt;"",DJ43-DI43,""),"")</f>
        <v/>
      </c>
      <c r="DL43" s="314" t="str">
        <f aca="false">IF($B43&lt;&gt;"",'Chronos (M1..M20)'!$H1959,"")</f>
        <v/>
      </c>
      <c r="DM43" s="315" t="str">
        <f aca="false">IF('Chronos (M1..M20)'!$I1959&lt;&gt;"",'Chronos (M1..M20)'!$I1959," ")</f>
        <v> </v>
      </c>
      <c r="DN43" s="316" t="n">
        <f aca="false">IF('Chronos (M1..M20)'!$J1959&lt;&gt;"",'Chronos (M1..M20)'!$J1959,0)</f>
        <v>0</v>
      </c>
      <c r="DO43" s="317" t="str">
        <f aca="false">IF($B43&lt;&gt;"",IF(DM43&lt;&gt;" ",(INDEX(DL$9:DM$12,MATCH(DL43,DL$9:DL$12),2)/DM43)*1000,0),"")</f>
        <v/>
      </c>
      <c r="DP43" s="318" t="str">
        <f aca="false">IF(DM$9&lt;&gt;"",IF($B43&lt;&gt;"",DO43-DN43,""),"")</f>
        <v/>
      </c>
      <c r="DQ43" s="0"/>
      <c r="DR43" s="319" t="e">
        <f aca="false">SUM(O43,T43,Z43)</f>
        <v>#VALUE!</v>
      </c>
      <c r="DS43" s="319" t="e">
        <f aca="false">SUM(DR43,AE43,AK43,AP43,AV43,BA43,BG43,BL43,BR43,BW43,CC43,CH43,CN43,CS43,CY43,DD43,DJ43,DO43)</f>
        <v>#VALUE!</v>
      </c>
      <c r="DT43" s="319" t="n">
        <f aca="false">SUM(N43,S43,Y43,AD43,AJ43,AO43,AU43,AZ43,BF43,BK43,BQ43,BV43,CB43,CG43,CM43,CR43,CX43,DC43,DI43,DN43)</f>
        <v>0</v>
      </c>
      <c r="DU43" s="319" t="e">
        <f aca="false">SMALL($DZ43:$ES43,1)</f>
        <v>#VALUE!</v>
      </c>
      <c r="DV43" s="319" t="e">
        <f aca="false">SMALL($DZ43:$ES43,2)</f>
        <v>#VALUE!</v>
      </c>
      <c r="DW43" s="319" t="e">
        <f aca="false">SMALL($DZ43:$ES43,3)</f>
        <v>#VALUE!</v>
      </c>
      <c r="DX43" s="319" t="e">
        <f aca="false">SMALL($DZ43:$ES43,3)</f>
        <v>#VALUE!</v>
      </c>
      <c r="DY43" s="0"/>
      <c r="DZ43" s="321" t="str">
        <f aca="false">IF($EC$1&lt;&gt;"",O43," ")</f>
        <v/>
      </c>
      <c r="EA43" s="321" t="str">
        <f aca="false">IF($EC$2&lt;&gt;"",T43," ")</f>
        <v/>
      </c>
      <c r="EB43" s="321" t="str">
        <f aca="false">IF($EC$3&lt;&gt;"",Z43," ")</f>
        <v/>
      </c>
      <c r="EC43" s="321" t="str">
        <f aca="false">IF($EC$4&lt;&gt;"",AE43," ")</f>
        <v/>
      </c>
      <c r="ED43" s="321" t="str">
        <f aca="false">IF($EC$5&lt;&gt;"",AK43," ")</f>
        <v/>
      </c>
      <c r="EE43" s="321" t="str">
        <f aca="false">IF($EC$6&lt;&gt;"",AP43," ")</f>
        <v/>
      </c>
      <c r="EF43" s="321" t="str">
        <f aca="false">IF($EC$7&lt;&gt;"",AV43," ")</f>
        <v/>
      </c>
      <c r="EG43" s="321" t="str">
        <f aca="false">IF($EC$8&lt;&gt;"",BA43," ")</f>
        <v> </v>
      </c>
      <c r="EH43" s="321" t="str">
        <f aca="false">IF($EC$9&lt;&gt;"",BG43," ")</f>
        <v> </v>
      </c>
      <c r="EI43" s="321" t="str">
        <f aca="false">IF($EC$10&lt;&gt;"",BL43," ")</f>
        <v> </v>
      </c>
      <c r="EJ43" s="321" t="str">
        <f aca="false">IF($EE$1&lt;&gt;"",BR43," ")</f>
        <v> </v>
      </c>
      <c r="EK43" s="321" t="str">
        <f aca="false">IF($EE$2&lt;&gt;"",BW43," ")</f>
        <v> </v>
      </c>
      <c r="EL43" s="321" t="str">
        <f aca="false">IF($EE$3&lt;&gt;"",CC43," ")</f>
        <v> </v>
      </c>
      <c r="EM43" s="321" t="str">
        <f aca="false">IF($EE$4&lt;&gt;"",CH43," ")</f>
        <v> </v>
      </c>
      <c r="EN43" s="321" t="str">
        <f aca="false">IF($EE$5&lt;&gt;"",CN43," ")</f>
        <v> </v>
      </c>
      <c r="EO43" s="321" t="str">
        <f aca="false">IF($EE$6&lt;&gt;"",CS43," ")</f>
        <v> </v>
      </c>
      <c r="EP43" s="321" t="str">
        <f aca="false">IF($EE$7&lt;&gt;"",CY43," ")</f>
        <v> </v>
      </c>
      <c r="EQ43" s="321" t="str">
        <f aca="false">IF($EE$8&lt;&gt;"",DD43," ")</f>
        <v> </v>
      </c>
      <c r="ER43" s="321" t="str">
        <f aca="false">IF($EE$9&lt;&gt;"",DJ43," ")</f>
        <v> </v>
      </c>
      <c r="ES43" s="321" t="str">
        <f aca="false">IF($EE$10&lt;&gt;"",DO43," ")</f>
        <v> </v>
      </c>
      <c r="ET43" s="322" t="e">
        <f aca="false">SMALL(DZ43:EC43,1)</f>
        <v>#VALUE!</v>
      </c>
      <c r="EU43" s="323" t="e">
        <f aca="false">SMALL(DZ43:ED43,1)</f>
        <v>#VALUE!</v>
      </c>
      <c r="EV43" s="323" t="e">
        <f aca="false">SMALL(DZ43:EE43,1)</f>
        <v>#VALUE!</v>
      </c>
      <c r="EW43" s="323" t="e">
        <f aca="false">SMALL(DZ43:EF43,1)</f>
        <v>#VALUE!</v>
      </c>
      <c r="EX43" s="323" t="e">
        <f aca="false">SMALL(DZ43:EG43,1)</f>
        <v>#VALUE!</v>
      </c>
      <c r="EY43" s="323" t="e">
        <f aca="false">SMALL(DZ43:EH43,1)</f>
        <v>#VALUE!</v>
      </c>
      <c r="EZ43" s="323" t="e">
        <f aca="false">SMALL(DZ43:EI43,1)</f>
        <v>#VALUE!</v>
      </c>
      <c r="FA43" s="323" t="e">
        <f aca="false">SMALL(DZ43:EJ43,1)</f>
        <v>#VALUE!</v>
      </c>
      <c r="FB43" s="323" t="e">
        <f aca="false">SMALL(DZ43:EK43,1)</f>
        <v>#VALUE!</v>
      </c>
      <c r="FC43" s="323" t="e">
        <f aca="false">SMALL(DZ43:EL43,1)</f>
        <v>#VALUE!</v>
      </c>
      <c r="FD43" s="323" t="e">
        <f aca="false">SMALL(DZ43:EM43,1)</f>
        <v>#VALUE!</v>
      </c>
      <c r="FE43" s="323" t="e">
        <f aca="false">SMALL(DZ43:EN43,1)</f>
        <v>#VALUE!</v>
      </c>
      <c r="FF43" s="323" t="e">
        <f aca="false">SMALL(DZ43:EO43,1)</f>
        <v>#VALUE!</v>
      </c>
      <c r="FG43" s="323" t="e">
        <f aca="false">SMALL(DZ43:EP43,1)</f>
        <v>#VALUE!</v>
      </c>
      <c r="FH43" s="323" t="e">
        <f aca="false">SMALL(DZ43:EQ43,1)</f>
        <v>#VALUE!</v>
      </c>
      <c r="FI43" s="323" t="e">
        <f aca="false">SMALL(DZ43:ER43,1)</f>
        <v>#VALUE!</v>
      </c>
      <c r="FJ43" s="324" t="e">
        <f aca="false">SMALL(DZ43:ES43,1)</f>
        <v>#VALUE!</v>
      </c>
      <c r="FK43" s="322" t="e">
        <f aca="false">SMALL(DZ43:EN43,2)</f>
        <v>#VALUE!</v>
      </c>
      <c r="FL43" s="323" t="e">
        <f aca="false">SMALL(DZ43:EO43,2)</f>
        <v>#VALUE!</v>
      </c>
      <c r="FM43" s="323" t="e">
        <f aca="false">SMALL(DZ43:EP43,2)</f>
        <v>#VALUE!</v>
      </c>
      <c r="FN43" s="323" t="e">
        <f aca="false">SMALL(DZ43:EQ43,2)</f>
        <v>#VALUE!</v>
      </c>
      <c r="FO43" s="323" t="e">
        <f aca="false">SMALL(DZ43:ER43,2)</f>
        <v>#VALUE!</v>
      </c>
      <c r="FP43" s="324" t="e">
        <f aca="false">SMALL(DZ43:ES43,2)</f>
        <v>#VALUE!</v>
      </c>
      <c r="FQ43" s="0"/>
      <c r="FR43" s="328" t="str">
        <f aca="false">IF($B43&lt;&gt;"",IF($EB$1&gt;=FR$13,$P43,""),"")</f>
        <v/>
      </c>
      <c r="FS43" s="329" t="str">
        <f aca="false">IF($B43&lt;&gt;"",IF($EB$1&gt;=FS$13,$P43+$U43,""),"")</f>
        <v/>
      </c>
      <c r="FT43" s="329" t="str">
        <f aca="false">IF($B43&lt;&gt;"",IF($EB$1&gt;=FT$13,$P43+$U43+$AA43,""),"")</f>
        <v/>
      </c>
      <c r="FU43" s="329" t="str">
        <f aca="false">IF($B43&lt;&gt;"",IF($EB$1&gt;=FU$13,$P43+$U43+$AA43+$AF43-ET43,""),"")</f>
        <v/>
      </c>
      <c r="FV43" s="329" t="str">
        <f aca="false">IF($B43&lt;&gt;"",IF($EB$1&gt;=FV$13,$P43+$U43+$AA43+$AF43+$AL43-EU43,""),"")</f>
        <v/>
      </c>
      <c r="FW43" s="329" t="str">
        <f aca="false">IF($B43&lt;&gt;"",IF($EB$1&gt;=FW$13,$P43+$U43+$AA43+$AF43+$AL43+$AQ43-EV43,""),"")</f>
        <v/>
      </c>
      <c r="FX43" s="329" t="str">
        <f aca="false">IF($B43&lt;&gt;"",IF($EB$1&gt;=FX$13,$P43+$U43+$AA43+$AF43+$AL43+$AQ43+$AW43-EW43,""),"")</f>
        <v/>
      </c>
      <c r="FY43" s="329" t="str">
        <f aca="false">IF($B43&lt;&gt;"",IF($EB$1&gt;=FY$13,$P43+$U43+$AA43+$AF43+$AL43+$AQ43+$AW43+$BB43-EX43,""),"")</f>
        <v/>
      </c>
      <c r="FZ43" s="329" t="str">
        <f aca="false">IF($B43&lt;&gt;"",IF($EB$1&gt;=FZ$13,$P43+$U43+$AA43+$AF43+$AL43+$AQ43+$AW43+$BB43+$BH43-EY43,""),"")</f>
        <v/>
      </c>
      <c r="GA43" s="329" t="str">
        <f aca="false">IF($B43&lt;&gt;"",IF($EB$1&gt;=GA$13,$P43+$U43+$AA43+$AF43+$AL43+$AQ43+$AW43+$BB43+$BH43+$BM43-EZ43,""),"")</f>
        <v/>
      </c>
      <c r="GB43" s="329" t="str">
        <f aca="false">IF($B43&lt;&gt;"",IF($EB$1&gt;=GB$13,$P43+$U43+$AA43+$AF43+$AL43+$AQ43+$AW43+$BB43+$BH43+$BM43+$BS43-FA43,""),"")</f>
        <v/>
      </c>
      <c r="GC43" s="329" t="str">
        <f aca="false">IF($B43&lt;&gt;"",IF($EB$1&gt;=GC$13,$P43+$U43+$AA43+$AF43+$AL43+$AQ43+$AW43+$BB43+$BH43+$BM43+$BS43+$BX43-FB43,""),"")</f>
        <v/>
      </c>
      <c r="GD43" s="329" t="str">
        <f aca="false">IF($B43&lt;&gt;"",IF($EB$1&gt;=GD$13,$P43+$U43+$AA43+$AF43+$AL43+$AQ43+$AW43+$BB43+$BH43+$BM43+$BS43+$BX43+$CD43-FC43,""),"")</f>
        <v/>
      </c>
      <c r="GE43" s="329" t="str">
        <f aca="false">IF($B43&lt;&gt;"",IF($EB$1&gt;=GE$13,$P43+$U43+$AA43+$AF43+$AL43+$AQ43+$AW43+$BB43+$BH43+$BM43+$BS43+$BX43+$CD43+$CI43-FD43,""),"")</f>
        <v/>
      </c>
      <c r="GF43" s="329" t="str">
        <f aca="false">IF($B43&lt;&gt;"",IF($EB$1&gt;=GF$13,$P43+$U43+$AA43+$AF43+$AL43+$AQ43+$AW43+$BB43+$BH43+$BM43+$BS43+$BX43+$CD43+$CI43+$CO43-FE43-FK43,""),"")</f>
        <v/>
      </c>
      <c r="GG43" s="329" t="str">
        <f aca="false">IF($B43&lt;&gt;"",IF($EB$1&gt;=GG$13,$P43+$U43+$AA43+$AF43+$AL43+$AQ43+$AW43+$BB43+$BH43+$BM43+$BS43+$BX43+$CD43+$CI43+$CO43+$CT43-FF43-FL43,""),"")</f>
        <v/>
      </c>
      <c r="GH43" s="329" t="str">
        <f aca="false">IF($B43&lt;&gt;"",IF($EB$1&gt;=GH$13,$P43+$U43+$AA43+$AF43+$AL43+$AQ43+$AW43+$BB43+$BH43+$BM43+$BS43+$BX43+$CD43+$CI43+$CO43+$CT43+$CZ43-FG43-FM43,""),"")</f>
        <v/>
      </c>
      <c r="GI43" s="329" t="str">
        <f aca="false">IF($B43&lt;&gt;"",IF($EB$1&gt;=GI$13,$P43+$U43+$AA43+$AF43+$AL43+$AQ43+$AW43+$BB43+$BH43+$BM43+$BS43+$BX43+$CD43+$CI43+$CO43+$CT43+$CZ43+$DE43-FH43-FN43,""),"")</f>
        <v/>
      </c>
      <c r="GJ43" s="329" t="str">
        <f aca="false">IF($B43&lt;&gt;"",IF($EB$1&gt;=GJ$13,$P43+$U43+$AA43+$AF43+$AL43+$AQ43+$AW43+$BB43+$BH43+$BM43+$BS43+$BX43+$CD43+$CI43+$CO43+$CT43+$CZ43+$DE43+$DK43-FI43-FO43,""),"")</f>
        <v/>
      </c>
      <c r="GK43" s="330" t="str">
        <f aca="false">IF($B43&lt;&gt;"",IF($EB$1&gt;=GK$13,$P43+$U43+$AA43+$AF43+$AL43+$AQ43+$AW43+$BB43+$BH43+$BM43+$BS43+$BX43+$CD43+$CI43+$CO43+$CT43+$CZ43+$DE43+$DK43+$DP43-FJ43-FP43,""),"")</f>
        <v/>
      </c>
      <c r="GL43" s="0"/>
      <c r="GM43" s="328" t="str">
        <f aca="false">IF($B43&lt;&gt;"",IF($EB$1&gt;=GM$13,RANK(FR43,FR$14:FR$113,0),""),"")</f>
        <v/>
      </c>
      <c r="GN43" s="329" t="str">
        <f aca="false">IF($B43&lt;&gt;"",IF($EB$1&gt;=GN$13,RANK(FS43,FS$14:FS$113,0),""),"")</f>
        <v/>
      </c>
      <c r="GO43" s="329" t="str">
        <f aca="false">IF($B43&lt;&gt;"",IF($EB$1&gt;=GO$13,RANK(FT43,FT$14:FT$113,0),""),"")</f>
        <v/>
      </c>
      <c r="GP43" s="329" t="str">
        <f aca="false">IF($B43&lt;&gt;"",IF($EB$1&gt;=GP$13,RANK(FU43,FU$14:FU$113,0),""),"")</f>
        <v/>
      </c>
      <c r="GQ43" s="329" t="str">
        <f aca="false">IF($B43&lt;&gt;"",IF($EB$1&gt;=GQ$13,RANK(FV43,FV$14:FV$113,0),""),"")</f>
        <v/>
      </c>
      <c r="GR43" s="329" t="str">
        <f aca="false">IF($B43&lt;&gt;"",IF($EB$1&gt;=GR$13,RANK(FW43,FW$14:FW$113,0),""),"")</f>
        <v/>
      </c>
      <c r="GS43" s="329" t="str">
        <f aca="false">IF($B43&lt;&gt;"",IF($EB$1&gt;=GS$13,RANK(FX43,FX$14:FX$113,0),""),"")</f>
        <v/>
      </c>
      <c r="GT43" s="329" t="str">
        <f aca="false">IF($B43&lt;&gt;"",IF($EB$1&gt;=GT$13,RANK(FY43,FY$14:FY$113,0),""),"")</f>
        <v/>
      </c>
      <c r="GU43" s="329" t="str">
        <f aca="false">IF($B43&lt;&gt;"",IF($EB$1&gt;=GU$13,RANK(FZ43,FZ$14:FZ$113,0),""),"")</f>
        <v/>
      </c>
      <c r="GV43" s="329" t="str">
        <f aca="false">IF($B43&lt;&gt;"",IF($EB$1&gt;=GV$13,RANK(GA43,GA$14:GA$113,0),""),"")</f>
        <v/>
      </c>
      <c r="GW43" s="329" t="str">
        <f aca="false">IF($B43&lt;&gt;"",IF($EB$1&gt;=GW$13,RANK(GB43,GB$14:GB$113,0),""),"")</f>
        <v/>
      </c>
      <c r="GX43" s="329" t="str">
        <f aca="false">IF($B43&lt;&gt;"",IF($EB$1&gt;=GX$13,RANK(GC43,GC$14:GC$113,0),""),"")</f>
        <v/>
      </c>
      <c r="GY43" s="329" t="str">
        <f aca="false">IF($B43&lt;&gt;"",IF($EB$1&gt;=GY$13,RANK(GD43,GD$14:GD$113,0),""),"")</f>
        <v/>
      </c>
      <c r="GZ43" s="329" t="str">
        <f aca="false">IF($B43&lt;&gt;"",IF($EB$1&gt;=GZ$13,RANK(GE43,GE$14:GE$113,0),""),"")</f>
        <v/>
      </c>
      <c r="HA43" s="329" t="str">
        <f aca="false">IF($B43&lt;&gt;"",IF($EB$1&gt;=HA$13,RANK(GF43,GF$14:GF$113,0),""),"")</f>
        <v/>
      </c>
      <c r="HB43" s="329" t="str">
        <f aca="false">IF($B43&lt;&gt;"",IF($EB$1&gt;=HB$13,RANK(GG43,GG$14:GG$113,0),""),"")</f>
        <v/>
      </c>
      <c r="HC43" s="329" t="str">
        <f aca="false">IF($B43&lt;&gt;"",IF($EB$1&gt;=HC$13,RANK(GH43,GH$14:GH$113,0),""),"")</f>
        <v/>
      </c>
      <c r="HD43" s="329" t="str">
        <f aca="false">IF($B43&lt;&gt;"",IF($EB$1&gt;=HD$13,RANK(GI43,GI$14:GI$113,0),""),"")</f>
        <v/>
      </c>
      <c r="HE43" s="329" t="str">
        <f aca="false">IF($B43&lt;&gt;"",IF($EB$1&gt;=HE$13,RANK(GJ43,GJ$14:GJ$113,0),""),"")</f>
        <v/>
      </c>
      <c r="HF43" s="330" t="str">
        <f aca="false">IF($B43&lt;&gt;"",IF($EB$1&gt;=HF$13,RANK(GK43,GK$14:GK$113,0),""),"")</f>
        <v/>
      </c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3" hidden="false" customHeight="false" outlineLevel="0" collapsed="false">
      <c r="A44" s="308" t="str">
        <f aca="false">IF(B44&lt;&gt;"",RANK(I44,I$14:I$113,0),"")</f>
        <v/>
      </c>
      <c r="B44" s="309" t="str">
        <f aca="false">IF('Chronos (M1..M20)'!B41&lt;&gt;"",'Chronos (M1..M20)'!B41,"")</f>
        <v/>
      </c>
      <c r="C44" s="310" t="str">
        <f aca="false">IF(B44&lt;&gt;"",'Chronos (M1..M20)'!C41,"")</f>
        <v/>
      </c>
      <c r="D44" s="215" t="str">
        <f aca="false">IF(B44&lt;&gt;"",Pilotes!P41,"")</f>
        <v/>
      </c>
      <c r="E44" s="310"/>
      <c r="F44" s="310" t="str">
        <f aca="false">IF(B44&lt;&gt;"",Pilotes!F41,"")</f>
        <v/>
      </c>
      <c r="G44" s="310" t="str">
        <f aca="false">IF(C44&lt;&gt;"",Pilotes!E41,"")</f>
        <v/>
      </c>
      <c r="H44" s="310" t="str">
        <f aca="false">IF(D44&lt;&gt;"",'Chronos (M1..M20)'!D41,"")</f>
        <v/>
      </c>
      <c r="I44" s="311" t="n">
        <f aca="false">IF(B44&lt;&gt;"",IF($EB$1&lt;4,DR44-DT44,IF($EB$1&lt;15,DS44-DU44-DT44,DS44-DU44-DV44-DT44)),0)</f>
        <v>0</v>
      </c>
      <c r="J44" s="312" t="str">
        <f aca="false">IF(B44&lt;&gt;"",IF(I44,(I44/MAXA(I$14:I$113))*1000,0),"")</f>
        <v/>
      </c>
      <c r="K44" s="313" t="str">
        <f aca="false">IF($B44&lt;&gt;"",$B44,"")</f>
        <v/>
      </c>
      <c r="L44" s="314" t="str">
        <f aca="false">IF($B44&lt;&gt;"",'Chronos (M1..M20)'!$H41,"")</f>
        <v/>
      </c>
      <c r="M44" s="315" t="str">
        <f aca="false">IF('Chronos (M1..M20)'!$I41&lt;&gt;"",'Chronos (M1..M20)'!$I41," ")</f>
        <v> </v>
      </c>
      <c r="N44" s="316" t="n">
        <f aca="false">IF('Chronos (M1..M20)'!$J41&lt;&gt;"",'Chronos (M1..M20)'!$J41,0)</f>
        <v>0</v>
      </c>
      <c r="O44" s="317" t="str">
        <f aca="false">IF($B44&lt;&gt;"",IF(M44&lt;&gt;" ",(INDEX(L$9:M$12,MATCH(L44,L$9:L$12),2)/M44)*1000,0),"")</f>
        <v/>
      </c>
      <c r="P44" s="318" t="str">
        <f aca="false">IF(M$9&lt;&gt;"",IF($B44&lt;&gt;"",O44-N44,""),"")</f>
        <v/>
      </c>
      <c r="Q44" s="314" t="str">
        <f aca="false">IF($B44&lt;&gt;"",'Chronos (M1..M20)'!$H142,"")</f>
        <v/>
      </c>
      <c r="R44" s="315" t="str">
        <f aca="false">IF('Chronos (M1..M20)'!$I142&lt;&gt;"",'Chronos (M1..M20)'!$I142," ")</f>
        <v> </v>
      </c>
      <c r="S44" s="316" t="n">
        <f aca="false">IF('Chronos (M1..M20)'!$J142&lt;&gt;"",'Chronos (M1..M20)'!$J142,0)</f>
        <v>0</v>
      </c>
      <c r="T44" s="317" t="str">
        <f aca="false">IF($B44&lt;&gt;"",IF(R44&lt;&gt;" ",(INDEX(Q$9:R$12,MATCH(Q44,Q$9:Q$12),2)/R44)*1000,0),"")</f>
        <v/>
      </c>
      <c r="U44" s="318" t="str">
        <f aca="false">IF(R$9&lt;&gt;"",IF($B44&lt;&gt;"",T44-S44,""),"")</f>
        <v/>
      </c>
      <c r="V44" s="313" t="str">
        <f aca="false">IF($B44&lt;&gt;"",$B44,"")</f>
        <v/>
      </c>
      <c r="W44" s="314" t="str">
        <f aca="false">IF($B44&lt;&gt;"",'Chronos (M1..M20)'!$H243,"")</f>
        <v/>
      </c>
      <c r="X44" s="315" t="str">
        <f aca="false">IF('Chronos (M1..M20)'!$I243&lt;&gt;"",'Chronos (M1..M20)'!$I243," ")</f>
        <v> </v>
      </c>
      <c r="Y44" s="316" t="n">
        <f aca="false">IF('Chronos (M1..M20)'!$J243&lt;&gt;"",'Chronos (M1..M20)'!$J243,0)</f>
        <v>0</v>
      </c>
      <c r="Z44" s="317" t="str">
        <f aca="false">IF($B44&lt;&gt;"",IF(X44&lt;&gt;" ",(INDEX(W$9:X$12,MATCH(W44,W$9:W$12),2)/X44)*1000,0),"")</f>
        <v/>
      </c>
      <c r="AA44" s="318" t="str">
        <f aca="false">IF(X$9&lt;&gt;"",IF($B44&lt;&gt;"",Z44-Y44,""),"")</f>
        <v/>
      </c>
      <c r="AB44" s="314" t="str">
        <f aca="false">IF($B44&lt;&gt;"",'Chronos (M1..M20)'!$H344,"")</f>
        <v/>
      </c>
      <c r="AC44" s="315" t="str">
        <f aca="false">IF('Chronos (M1..M20)'!$I344&lt;&gt;"",'Chronos (M1..M20)'!$I344," ")</f>
        <v> </v>
      </c>
      <c r="AD44" s="316" t="n">
        <f aca="false">IF('Chronos (M1..M20)'!$J344&lt;&gt;"",'Chronos (M1..M20)'!$J344,0)</f>
        <v>0</v>
      </c>
      <c r="AE44" s="317" t="str">
        <f aca="false">IF($B44&lt;&gt;"",IF(AC44&lt;&gt;" ",(INDEX(AB$9:AC$12,MATCH(AB44,AB$9:AB$12),2)/AC44)*1000,0),"")</f>
        <v/>
      </c>
      <c r="AF44" s="318" t="str">
        <f aca="false">IF(AC$9&lt;&gt;"",IF($B44&lt;&gt;"",AE44-AD44,""),"")</f>
        <v/>
      </c>
      <c r="AG44" s="313" t="str">
        <f aca="false">IF($B44&lt;&gt;"",$B44,"")</f>
        <v/>
      </c>
      <c r="AH44" s="314" t="str">
        <f aca="false">IF($B44&lt;&gt;"",'Chronos (M1..M20)'!$H445,"")</f>
        <v/>
      </c>
      <c r="AI44" s="315" t="str">
        <f aca="false">IF('Chronos (M1..M20)'!$I445&lt;&gt;"",'Chronos (M1..M20)'!$I445," ")</f>
        <v> </v>
      </c>
      <c r="AJ44" s="316" t="n">
        <f aca="false">IF('Chronos (M1..M20)'!$J445&lt;&gt;"",'Chronos (M1..M20)'!$J445,0)</f>
        <v>0</v>
      </c>
      <c r="AK44" s="317" t="str">
        <f aca="false">IF($B44&lt;&gt;"",IF(AI44&lt;&gt;" ",(INDEX(AH$9:AI$12,MATCH(AH44,AH$9:AH$12),2)/AI44)*1000,0),"")</f>
        <v/>
      </c>
      <c r="AL44" s="318" t="str">
        <f aca="false">IF(AI$9&lt;&gt;"",IF($B44&lt;&gt;"",AK44-AJ44,""),"")</f>
        <v/>
      </c>
      <c r="AM44" s="314" t="str">
        <f aca="false">IF($B44&lt;&gt;"",'Chronos (M1..M20)'!$H546,"")</f>
        <v/>
      </c>
      <c r="AN44" s="315" t="str">
        <f aca="false">IF('Chronos (M1..M20)'!$I546&lt;&gt;"",'Chronos (M1..M20)'!$I546," ")</f>
        <v> </v>
      </c>
      <c r="AO44" s="316" t="n">
        <f aca="false">IF('Chronos (M1..M20)'!$J546&lt;&gt;"",'Chronos (M1..M20)'!$J546,0)</f>
        <v>0</v>
      </c>
      <c r="AP44" s="317" t="str">
        <f aca="false">IF($B44&lt;&gt;"",IF(AN44&lt;&gt;" ",(INDEX(AM$9:AN$12,MATCH(AM44,AM$9:AM$12),2)/AN44)*1000,0),"")</f>
        <v/>
      </c>
      <c r="AQ44" s="318" t="str">
        <f aca="false">IF(AN$9&lt;&gt;"",IF($B44&lt;&gt;"",AP44-AO44,""),"")</f>
        <v/>
      </c>
      <c r="AR44" s="313" t="str">
        <f aca="false">IF($B44&lt;&gt;"",$B44,"")</f>
        <v/>
      </c>
      <c r="AS44" s="314" t="str">
        <f aca="false">IF($B44&lt;&gt;"",'Chronos (M1..M20)'!$H647,"")</f>
        <v/>
      </c>
      <c r="AT44" s="315" t="str">
        <f aca="false">IF('Chronos (M1..M20)'!$I647&lt;&gt;"",'Chronos (M1..M20)'!$I647," ")</f>
        <v> </v>
      </c>
      <c r="AU44" s="316" t="n">
        <f aca="false">IF('Chronos (M1..M20)'!$J647&lt;&gt;"",'Chronos (M1..M20)'!$J647,0)</f>
        <v>0</v>
      </c>
      <c r="AV44" s="317" t="str">
        <f aca="false">IF($B44&lt;&gt;"",IF(AT44&lt;&gt;" ",(INDEX(AS$9:AT$12,MATCH(AS44,AS$9:AS$12),2)/AT44)*1000,0),"")</f>
        <v/>
      </c>
      <c r="AW44" s="318" t="str">
        <f aca="false">IF(AT$9&lt;&gt;"",IF($B44&lt;&gt;"",AV44-AU44,""),"")</f>
        <v/>
      </c>
      <c r="AX44" s="314" t="str">
        <f aca="false">IF($B44&lt;&gt;"",'Chronos (M1..M20)'!$H748,"")</f>
        <v/>
      </c>
      <c r="AY44" s="315" t="str">
        <f aca="false">IF('Chronos (M1..M20)'!$I748&lt;&gt;"",'Chronos (M1..M20)'!$I748," ")</f>
        <v> </v>
      </c>
      <c r="AZ44" s="316" t="n">
        <f aca="false">IF('Chronos (M1..M20)'!$J748&lt;&gt;"",'Chronos (M1..M20)'!$J748,0)</f>
        <v>0</v>
      </c>
      <c r="BA44" s="317" t="str">
        <f aca="false">IF($B44&lt;&gt;"",IF(AY44&lt;&gt;" ",(INDEX(AX$9:AY$12,MATCH(AX44,AX$9:AX$12),2)/AY44)*1000,0),"")</f>
        <v/>
      </c>
      <c r="BB44" s="318" t="str">
        <f aca="false">IF(AY$9&lt;&gt;"",IF($B44&lt;&gt;"",BA44-AZ44,""),"")</f>
        <v/>
      </c>
      <c r="BC44" s="313" t="str">
        <f aca="false">IF($B44&lt;&gt;"",$B44,"")</f>
        <v/>
      </c>
      <c r="BD44" s="314" t="str">
        <f aca="false">IF($B44&lt;&gt;"",'Chronos (M1..M20)'!$H849,"")</f>
        <v/>
      </c>
      <c r="BE44" s="315" t="str">
        <f aca="false">IF('Chronos (M1..M20)'!$I849&lt;&gt;"",'Chronos (M1..M20)'!$I849," ")</f>
        <v> </v>
      </c>
      <c r="BF44" s="316" t="n">
        <f aca="false">IF('Chronos (M1..M20)'!$J849&lt;&gt;"",'Chronos (M1..M20)'!$J849,0)</f>
        <v>0</v>
      </c>
      <c r="BG44" s="317" t="str">
        <f aca="false">IF($B44&lt;&gt;"",IF(BE44&lt;&gt;" ",(INDEX(BD$9:BE$12,MATCH(BD44,BD$9:BD$12),2)/BE44)*1000,0),"")</f>
        <v/>
      </c>
      <c r="BH44" s="318" t="str">
        <f aca="false">IF(BE$9&lt;&gt;"",IF($B44&lt;&gt;"",BG44-BF44,""),"")</f>
        <v/>
      </c>
      <c r="BI44" s="314" t="str">
        <f aca="false">IF($B44&lt;&gt;"",'Chronos (M1..M20)'!$H950,"")</f>
        <v/>
      </c>
      <c r="BJ44" s="315" t="str">
        <f aca="false">IF('Chronos (M1..M20)'!$I950&lt;&gt;"",'Chronos (M1..M20)'!$I950," ")</f>
        <v> </v>
      </c>
      <c r="BK44" s="316" t="n">
        <f aca="false">IF('Chronos (M1..M20)'!$J950&lt;&gt;"",'Chronos (M1..M20)'!$J950,0)</f>
        <v>0</v>
      </c>
      <c r="BL44" s="317" t="str">
        <f aca="false">IF($B44&lt;&gt;"",IF(BJ44&lt;&gt;" ",(INDEX(BI$9:BJ$12,MATCH(BI44,BI$9:BI$12),2)/BJ44)*1000,0),"")</f>
        <v/>
      </c>
      <c r="BM44" s="318" t="str">
        <f aca="false">IF(BJ$9&lt;&gt;"",IF($B44&lt;&gt;"",BL44-BK44,""),"")</f>
        <v/>
      </c>
      <c r="BN44" s="313" t="str">
        <f aca="false">IF($B44&lt;&gt;"",$B44,"")</f>
        <v/>
      </c>
      <c r="BO44" s="314" t="str">
        <f aca="false">IF($B44&lt;&gt;"",'Chronos (M1..M20)'!$H1051,"")</f>
        <v/>
      </c>
      <c r="BP44" s="315" t="str">
        <f aca="false">IF('Chronos (M1..M20)'!$I1051&lt;&gt;"",'Chronos (M1..M20)'!$I1051," ")</f>
        <v> </v>
      </c>
      <c r="BQ44" s="316" t="n">
        <f aca="false">IF('Chronos (M1..M20)'!$J1051&lt;&gt;"",'Chronos (M1..M20)'!$J1051,0)</f>
        <v>0</v>
      </c>
      <c r="BR44" s="317" t="str">
        <f aca="false">IF($B44&lt;&gt;"",IF(BP44&lt;&gt;" ",(INDEX(BO$9:BP$12,MATCH(BO44,BO$9:BO$12),2)/BP44)*1000,0),"")</f>
        <v/>
      </c>
      <c r="BS44" s="318" t="str">
        <f aca="false">IF(BP$9&lt;&gt;"",IF($B44&lt;&gt;"",BR44-BQ44,""),"")</f>
        <v/>
      </c>
      <c r="BT44" s="314" t="str">
        <f aca="false">IF($B44&lt;&gt;"",'Chronos (M1..M20)'!$H1152,"")</f>
        <v/>
      </c>
      <c r="BU44" s="315" t="str">
        <f aca="false">IF('Chronos (M1..M20)'!$I1152&lt;&gt;"",'Chronos (M1..M20)'!$I1152," ")</f>
        <v> </v>
      </c>
      <c r="BV44" s="316" t="n">
        <f aca="false">IF('Chronos (M1..M20)'!$J1152&lt;&gt;"",'Chronos (M1..M20)'!$J1152,0)</f>
        <v>0</v>
      </c>
      <c r="BW44" s="317" t="str">
        <f aca="false">IF($B44&lt;&gt;"",IF(BU44&lt;&gt;" ",(INDEX(BT$9:BU$12,MATCH(BT44,BT$9:BT$12),2)/BU44)*1000,0),"")</f>
        <v/>
      </c>
      <c r="BX44" s="318" t="str">
        <f aca="false">IF(BU$9&lt;&gt;"",IF($B44&lt;&gt;"",BW44-BV44,""),"")</f>
        <v/>
      </c>
      <c r="BY44" s="313" t="str">
        <f aca="false">IF($B44&lt;&gt;"",$B44,"")</f>
        <v/>
      </c>
      <c r="BZ44" s="314" t="str">
        <f aca="false">IF($B44&lt;&gt;"",'Chronos (M1..M20)'!$H1253,"")</f>
        <v/>
      </c>
      <c r="CA44" s="315" t="str">
        <f aca="false">IF('Chronos (M1..M20)'!$I1253&lt;&gt;"",'Chronos (M1..M20)'!$I1253," ")</f>
        <v> </v>
      </c>
      <c r="CB44" s="316" t="n">
        <f aca="false">IF('Chronos (M1..M20)'!$J1253&lt;&gt;"",'Chronos (M1..M20)'!$J1253,0)</f>
        <v>0</v>
      </c>
      <c r="CC44" s="317" t="str">
        <f aca="false">IF($B44&lt;&gt;"",IF(CA44&lt;&gt;" ",(INDEX(BZ$9:CA$12,MATCH(BZ44,BZ$9:BZ$12),2)/CA44)*1000,0),"")</f>
        <v/>
      </c>
      <c r="CD44" s="318" t="str">
        <f aca="false">IF(CA$9&lt;&gt;"",IF($B44&lt;&gt;"",CC44-CB44,""),"")</f>
        <v/>
      </c>
      <c r="CE44" s="314" t="str">
        <f aca="false">IF($B44&lt;&gt;"",'Chronos (M1..M20)'!$H1354,"")</f>
        <v/>
      </c>
      <c r="CF44" s="315" t="str">
        <f aca="false">IF('Chronos (M1..M20)'!$I1354&lt;&gt;"",'Chronos (M1..M20)'!$I1354," ")</f>
        <v> </v>
      </c>
      <c r="CG44" s="316" t="n">
        <f aca="false">IF('Chronos (M1..M20)'!$J1354&lt;&gt;"",'Chronos (M1..M20)'!$J1354,0)</f>
        <v>0</v>
      </c>
      <c r="CH44" s="317" t="str">
        <f aca="false">IF($B44&lt;&gt;"",IF(CF44&lt;&gt;" ",(INDEX(CE$9:CF$12,MATCH(CE44,CE$9:CE$12),2)/CF44)*1000,0),"")</f>
        <v/>
      </c>
      <c r="CI44" s="318" t="str">
        <f aca="false">IF(CF$9&lt;&gt;"",IF($B44&lt;&gt;"",CH44-CG44,""),"")</f>
        <v/>
      </c>
      <c r="CJ44" s="313" t="str">
        <f aca="false">IF($B44&lt;&gt;"",$B44,"")</f>
        <v/>
      </c>
      <c r="CK44" s="314" t="str">
        <f aca="false">IF($B44&lt;&gt;"",'Chronos (M1..M20)'!$H1455,"")</f>
        <v/>
      </c>
      <c r="CL44" s="315" t="str">
        <f aca="false">IF('Chronos (M1..M20)'!$I1455&lt;&gt;"",'Chronos (M1..M20)'!$I1455," ")</f>
        <v> </v>
      </c>
      <c r="CM44" s="316" t="n">
        <f aca="false">IF('Chronos (M1..M20)'!$J1455&lt;&gt;"",'Chronos (M1..M20)'!$J1455,0)</f>
        <v>0</v>
      </c>
      <c r="CN44" s="317" t="str">
        <f aca="false">IF($B44&lt;&gt;"",IF(CL44&lt;&gt;" ",(INDEX(CK$9:CL$12,MATCH(CK44,CK$9:CK$12),2)/CL44)*1000,0),"")</f>
        <v/>
      </c>
      <c r="CO44" s="318" t="str">
        <f aca="false">IF(CL$9&lt;&gt;"",IF($B44&lt;&gt;"",CN44-CM44,""),"")</f>
        <v/>
      </c>
      <c r="CP44" s="314" t="str">
        <f aca="false">IF($B44&lt;&gt;"",'Chronos (M1..M20)'!$H1556,"")</f>
        <v/>
      </c>
      <c r="CQ44" s="315" t="str">
        <f aca="false">IF('Chronos (M1..M20)'!$I1556&lt;&gt;"",'Chronos (M1..M20)'!$I1556," ")</f>
        <v> </v>
      </c>
      <c r="CR44" s="316" t="n">
        <f aca="false">IF('Chronos (M1..M20)'!$J1556&lt;&gt;"",'Chronos (M1..M20)'!$J1556,0)</f>
        <v>0</v>
      </c>
      <c r="CS44" s="317" t="str">
        <f aca="false">IF($B44&lt;&gt;"",IF(CQ44&lt;&gt;" ",(INDEX(CP$9:CQ$12,MATCH(CP44,CP$9:CP$12),2)/CQ44)*1000,0),"")</f>
        <v/>
      </c>
      <c r="CT44" s="318" t="str">
        <f aca="false">IF(CQ$9&lt;&gt;"",IF($B44&lt;&gt;"",CS44-CR44,""),"")</f>
        <v/>
      </c>
      <c r="CU44" s="313" t="str">
        <f aca="false">IF($B44&lt;&gt;"",$B44,"")</f>
        <v/>
      </c>
      <c r="CV44" s="314" t="str">
        <f aca="false">IF($B44&lt;&gt;"",'Chronos (M1..M20)'!$H1657,"")</f>
        <v/>
      </c>
      <c r="CW44" s="315" t="str">
        <f aca="false">IF('Chronos (M1..M20)'!$I1657&lt;&gt;"",'Chronos (M1..M20)'!$I1657," ")</f>
        <v> </v>
      </c>
      <c r="CX44" s="316" t="n">
        <f aca="false">IF('Chronos (M1..M20)'!$J1657&lt;&gt;"",'Chronos (M1..M20)'!$J1657,0)</f>
        <v>0</v>
      </c>
      <c r="CY44" s="317" t="str">
        <f aca="false">IF($B44&lt;&gt;"",IF(CW44&lt;&gt;" ",(INDEX(CV$9:CW$12,MATCH(CV44,CV$9:CV$12),2)/CW44)*1000,0),"")</f>
        <v/>
      </c>
      <c r="CZ44" s="318" t="str">
        <f aca="false">IF(CW$9&lt;&gt;"",IF($B44&lt;&gt;"",CY44-CX44,""),"")</f>
        <v/>
      </c>
      <c r="DA44" s="314" t="str">
        <f aca="false">IF($B44&lt;&gt;"",'Chronos (M1..M20)'!$H1758,"")</f>
        <v/>
      </c>
      <c r="DB44" s="315" t="str">
        <f aca="false">IF('Chronos (M1..M20)'!$I1758&lt;&gt;"",'Chronos (M1..M20)'!$I1758," ")</f>
        <v> </v>
      </c>
      <c r="DC44" s="316" t="n">
        <f aca="false">IF('Chronos (M1..M20)'!$J1758&lt;&gt;"",'Chronos (M1..M20)'!$J1758,0)</f>
        <v>0</v>
      </c>
      <c r="DD44" s="317" t="str">
        <f aca="false">IF($B44&lt;&gt;"",IF(DB44&lt;&gt;" ",(INDEX(DA$9:DB$12,MATCH(DA44,DA$9:DA$12),2)/DB44)*1000,0),"")</f>
        <v/>
      </c>
      <c r="DE44" s="318" t="str">
        <f aca="false">IF(DB$9&lt;&gt;"",IF($B44&lt;&gt;"",DD44-DC44,""),"")</f>
        <v/>
      </c>
      <c r="DF44" s="313" t="str">
        <f aca="false">IF($B44&lt;&gt;"",$B44,"")</f>
        <v/>
      </c>
      <c r="DG44" s="314" t="str">
        <f aca="false">IF($B44&lt;&gt;"",'Chronos (M1..M20)'!$H1859,"")</f>
        <v/>
      </c>
      <c r="DH44" s="315" t="str">
        <f aca="false">IF('Chronos (M1..M20)'!$I1859&lt;&gt;"",'Chronos (M1..M20)'!$I1859," ")</f>
        <v> </v>
      </c>
      <c r="DI44" s="316" t="n">
        <f aca="false">IF('Chronos (M1..M20)'!$J1859&lt;&gt;"",'Chronos (M1..M20)'!$J1859,0)</f>
        <v>0</v>
      </c>
      <c r="DJ44" s="317" t="str">
        <f aca="false">IF($B44&lt;&gt;"",IF(DH44&lt;&gt;" ",(INDEX(DG$9:DH$12,MATCH(DG44,DG$9:DG$12),2)/DH44)*1000,0),"")</f>
        <v/>
      </c>
      <c r="DK44" s="318" t="str">
        <f aca="false">IF(DH$9&lt;&gt;"",IF($B44&lt;&gt;"",DJ44-DI44,""),"")</f>
        <v/>
      </c>
      <c r="DL44" s="314" t="str">
        <f aca="false">IF($B44&lt;&gt;"",'Chronos (M1..M20)'!$H1960,"")</f>
        <v/>
      </c>
      <c r="DM44" s="315" t="str">
        <f aca="false">IF('Chronos (M1..M20)'!$I1960&lt;&gt;"",'Chronos (M1..M20)'!$I1960," ")</f>
        <v> </v>
      </c>
      <c r="DN44" s="316" t="n">
        <f aca="false">IF('Chronos (M1..M20)'!$J1960&lt;&gt;"",'Chronos (M1..M20)'!$J1960,0)</f>
        <v>0</v>
      </c>
      <c r="DO44" s="317" t="str">
        <f aca="false">IF($B44&lt;&gt;"",IF(DM44&lt;&gt;" ",(INDEX(DL$9:DM$12,MATCH(DL44,DL$9:DL$12),2)/DM44)*1000,0),"")</f>
        <v/>
      </c>
      <c r="DP44" s="318" t="str">
        <f aca="false">IF(DM$9&lt;&gt;"",IF($B44&lt;&gt;"",DO44-DN44,""),"")</f>
        <v/>
      </c>
      <c r="DQ44" s="0"/>
      <c r="DR44" s="319" t="e">
        <f aca="false">SUM(O44,T44,Z44)</f>
        <v>#VALUE!</v>
      </c>
      <c r="DS44" s="319" t="e">
        <f aca="false">SUM(DR44,AE44,AK44,AP44,AV44,BA44,BG44,BL44,BR44,BW44,CC44,CH44,CN44,CS44,CY44,DD44,DJ44,DO44)</f>
        <v>#VALUE!</v>
      </c>
      <c r="DT44" s="319" t="n">
        <f aca="false">SUM(N44,S44,Y44,AD44,AJ44,AO44,AU44,AZ44,BF44,BK44,BQ44,BV44,CB44,CG44,CM44,CR44,CX44,DC44,DI44,DN44)</f>
        <v>0</v>
      </c>
      <c r="DU44" s="319" t="e">
        <f aca="false">SMALL($DZ44:$ES44,1)</f>
        <v>#VALUE!</v>
      </c>
      <c r="DV44" s="319" t="e">
        <f aca="false">SMALL($DZ44:$ES44,2)</f>
        <v>#VALUE!</v>
      </c>
      <c r="DW44" s="319" t="e">
        <f aca="false">SMALL($DZ44:$ES44,3)</f>
        <v>#VALUE!</v>
      </c>
      <c r="DX44" s="319" t="e">
        <f aca="false">SMALL($DZ44:$ES44,3)</f>
        <v>#VALUE!</v>
      </c>
      <c r="DY44" s="0"/>
      <c r="DZ44" s="321" t="str">
        <f aca="false">IF($EC$1&lt;&gt;"",O44," ")</f>
        <v/>
      </c>
      <c r="EA44" s="321" t="str">
        <f aca="false">IF($EC$2&lt;&gt;"",T44," ")</f>
        <v/>
      </c>
      <c r="EB44" s="321" t="str">
        <f aca="false">IF($EC$3&lt;&gt;"",Z44," ")</f>
        <v/>
      </c>
      <c r="EC44" s="321" t="str">
        <f aca="false">IF($EC$4&lt;&gt;"",AE44," ")</f>
        <v/>
      </c>
      <c r="ED44" s="321" t="str">
        <f aca="false">IF($EC$5&lt;&gt;"",AK44," ")</f>
        <v/>
      </c>
      <c r="EE44" s="321" t="str">
        <f aca="false">IF($EC$6&lt;&gt;"",AP44," ")</f>
        <v/>
      </c>
      <c r="EF44" s="321" t="str">
        <f aca="false">IF($EC$7&lt;&gt;"",AV44," ")</f>
        <v/>
      </c>
      <c r="EG44" s="321" t="str">
        <f aca="false">IF($EC$8&lt;&gt;"",BA44," ")</f>
        <v> </v>
      </c>
      <c r="EH44" s="321" t="str">
        <f aca="false">IF($EC$9&lt;&gt;"",BG44," ")</f>
        <v> </v>
      </c>
      <c r="EI44" s="321" t="str">
        <f aca="false">IF($EC$10&lt;&gt;"",BL44," ")</f>
        <v> </v>
      </c>
      <c r="EJ44" s="321" t="str">
        <f aca="false">IF($EE$1&lt;&gt;"",BR44," ")</f>
        <v> </v>
      </c>
      <c r="EK44" s="321" t="str">
        <f aca="false">IF($EE$2&lt;&gt;"",BW44," ")</f>
        <v> </v>
      </c>
      <c r="EL44" s="321" t="str">
        <f aca="false">IF($EE$3&lt;&gt;"",CC44," ")</f>
        <v> </v>
      </c>
      <c r="EM44" s="321" t="str">
        <f aca="false">IF($EE$4&lt;&gt;"",CH44," ")</f>
        <v> </v>
      </c>
      <c r="EN44" s="321" t="str">
        <f aca="false">IF($EE$5&lt;&gt;"",CN44," ")</f>
        <v> </v>
      </c>
      <c r="EO44" s="321" t="str">
        <f aca="false">IF($EE$6&lt;&gt;"",CS44," ")</f>
        <v> </v>
      </c>
      <c r="EP44" s="321" t="str">
        <f aca="false">IF($EE$7&lt;&gt;"",CY44," ")</f>
        <v> </v>
      </c>
      <c r="EQ44" s="321" t="str">
        <f aca="false">IF($EE$8&lt;&gt;"",DD44," ")</f>
        <v> </v>
      </c>
      <c r="ER44" s="321" t="str">
        <f aca="false">IF($EE$9&lt;&gt;"",DJ44," ")</f>
        <v> </v>
      </c>
      <c r="ES44" s="321" t="str">
        <f aca="false">IF($EE$10&lt;&gt;"",DO44," ")</f>
        <v> </v>
      </c>
      <c r="ET44" s="322" t="e">
        <f aca="false">SMALL(DZ44:EC44,1)</f>
        <v>#VALUE!</v>
      </c>
      <c r="EU44" s="323" t="e">
        <f aca="false">SMALL(DZ44:ED44,1)</f>
        <v>#VALUE!</v>
      </c>
      <c r="EV44" s="323" t="e">
        <f aca="false">SMALL(DZ44:EE44,1)</f>
        <v>#VALUE!</v>
      </c>
      <c r="EW44" s="323" t="e">
        <f aca="false">SMALL(DZ44:EF44,1)</f>
        <v>#VALUE!</v>
      </c>
      <c r="EX44" s="323" t="e">
        <f aca="false">SMALL(DZ44:EG44,1)</f>
        <v>#VALUE!</v>
      </c>
      <c r="EY44" s="323" t="e">
        <f aca="false">SMALL(DZ44:EH44,1)</f>
        <v>#VALUE!</v>
      </c>
      <c r="EZ44" s="323" t="e">
        <f aca="false">SMALL(DZ44:EI44,1)</f>
        <v>#VALUE!</v>
      </c>
      <c r="FA44" s="323" t="e">
        <f aca="false">SMALL(DZ44:EJ44,1)</f>
        <v>#VALUE!</v>
      </c>
      <c r="FB44" s="323" t="e">
        <f aca="false">SMALL(DZ44:EK44,1)</f>
        <v>#VALUE!</v>
      </c>
      <c r="FC44" s="323" t="e">
        <f aca="false">SMALL(DZ44:EL44,1)</f>
        <v>#VALUE!</v>
      </c>
      <c r="FD44" s="323" t="e">
        <f aca="false">SMALL(DZ44:EM44,1)</f>
        <v>#VALUE!</v>
      </c>
      <c r="FE44" s="323" t="e">
        <f aca="false">SMALL(DZ44:EN44,1)</f>
        <v>#VALUE!</v>
      </c>
      <c r="FF44" s="323" t="e">
        <f aca="false">SMALL(DZ44:EO44,1)</f>
        <v>#VALUE!</v>
      </c>
      <c r="FG44" s="323" t="e">
        <f aca="false">SMALL(DZ44:EP44,1)</f>
        <v>#VALUE!</v>
      </c>
      <c r="FH44" s="323" t="e">
        <f aca="false">SMALL(DZ44:EQ44,1)</f>
        <v>#VALUE!</v>
      </c>
      <c r="FI44" s="323" t="e">
        <f aca="false">SMALL(DZ44:ER44,1)</f>
        <v>#VALUE!</v>
      </c>
      <c r="FJ44" s="324" t="e">
        <f aca="false">SMALL(DZ44:ES44,1)</f>
        <v>#VALUE!</v>
      </c>
      <c r="FK44" s="322" t="e">
        <f aca="false">SMALL(DZ44:EN44,2)</f>
        <v>#VALUE!</v>
      </c>
      <c r="FL44" s="323" t="e">
        <f aca="false">SMALL(DZ44:EO44,2)</f>
        <v>#VALUE!</v>
      </c>
      <c r="FM44" s="323" t="e">
        <f aca="false">SMALL(DZ44:EP44,2)</f>
        <v>#VALUE!</v>
      </c>
      <c r="FN44" s="323" t="e">
        <f aca="false">SMALL(DZ44:EQ44,2)</f>
        <v>#VALUE!</v>
      </c>
      <c r="FO44" s="323" t="e">
        <f aca="false">SMALL(DZ44:ER44,2)</f>
        <v>#VALUE!</v>
      </c>
      <c r="FP44" s="324" t="e">
        <f aca="false">SMALL(DZ44:ES44,2)</f>
        <v>#VALUE!</v>
      </c>
      <c r="FQ44" s="0"/>
      <c r="FR44" s="328" t="str">
        <f aca="false">IF($B44&lt;&gt;"",IF($EB$1&gt;=FR$13,$P44,""),"")</f>
        <v/>
      </c>
      <c r="FS44" s="329" t="str">
        <f aca="false">IF($B44&lt;&gt;"",IF($EB$1&gt;=FS$13,$P44+$U44,""),"")</f>
        <v/>
      </c>
      <c r="FT44" s="329" t="str">
        <f aca="false">IF($B44&lt;&gt;"",IF($EB$1&gt;=FT$13,$P44+$U44+$AA44,""),"")</f>
        <v/>
      </c>
      <c r="FU44" s="329" t="str">
        <f aca="false">IF($B44&lt;&gt;"",IF($EB$1&gt;=FU$13,$P44+$U44+$AA44+$AF44-ET44,""),"")</f>
        <v/>
      </c>
      <c r="FV44" s="329" t="str">
        <f aca="false">IF($B44&lt;&gt;"",IF($EB$1&gt;=FV$13,$P44+$U44+$AA44+$AF44+$AL44-EU44,""),"")</f>
        <v/>
      </c>
      <c r="FW44" s="329" t="str">
        <f aca="false">IF($B44&lt;&gt;"",IF($EB$1&gt;=FW$13,$P44+$U44+$AA44+$AF44+$AL44+$AQ44-EV44,""),"")</f>
        <v/>
      </c>
      <c r="FX44" s="329" t="str">
        <f aca="false">IF($B44&lt;&gt;"",IF($EB$1&gt;=FX$13,$P44+$U44+$AA44+$AF44+$AL44+$AQ44+$AW44-EW44,""),"")</f>
        <v/>
      </c>
      <c r="FY44" s="329" t="str">
        <f aca="false">IF($B44&lt;&gt;"",IF($EB$1&gt;=FY$13,$P44+$U44+$AA44+$AF44+$AL44+$AQ44+$AW44+$BB44-EX44,""),"")</f>
        <v/>
      </c>
      <c r="FZ44" s="329" t="str">
        <f aca="false">IF($B44&lt;&gt;"",IF($EB$1&gt;=FZ$13,$P44+$U44+$AA44+$AF44+$AL44+$AQ44+$AW44+$BB44+$BH44-EY44,""),"")</f>
        <v/>
      </c>
      <c r="GA44" s="329" t="str">
        <f aca="false">IF($B44&lt;&gt;"",IF($EB$1&gt;=GA$13,$P44+$U44+$AA44+$AF44+$AL44+$AQ44+$AW44+$BB44+$BH44+$BM44-EZ44,""),"")</f>
        <v/>
      </c>
      <c r="GB44" s="329" t="str">
        <f aca="false">IF($B44&lt;&gt;"",IF($EB$1&gt;=GB$13,$P44+$U44+$AA44+$AF44+$AL44+$AQ44+$AW44+$BB44+$BH44+$BM44+$BS44-FA44,""),"")</f>
        <v/>
      </c>
      <c r="GC44" s="329" t="str">
        <f aca="false">IF($B44&lt;&gt;"",IF($EB$1&gt;=GC$13,$P44+$U44+$AA44+$AF44+$AL44+$AQ44+$AW44+$BB44+$BH44+$BM44+$BS44+$BX44-FB44,""),"")</f>
        <v/>
      </c>
      <c r="GD44" s="329" t="str">
        <f aca="false">IF($B44&lt;&gt;"",IF($EB$1&gt;=GD$13,$P44+$U44+$AA44+$AF44+$AL44+$AQ44+$AW44+$BB44+$BH44+$BM44+$BS44+$BX44+$CD44-FC44,""),"")</f>
        <v/>
      </c>
      <c r="GE44" s="329" t="str">
        <f aca="false">IF($B44&lt;&gt;"",IF($EB$1&gt;=GE$13,$P44+$U44+$AA44+$AF44+$AL44+$AQ44+$AW44+$BB44+$BH44+$BM44+$BS44+$BX44+$CD44+$CI44-FD44,""),"")</f>
        <v/>
      </c>
      <c r="GF44" s="329" t="str">
        <f aca="false">IF($B44&lt;&gt;"",IF($EB$1&gt;=GF$13,$P44+$U44+$AA44+$AF44+$AL44+$AQ44+$AW44+$BB44+$BH44+$BM44+$BS44+$BX44+$CD44+$CI44+$CO44-FE44-FK44,""),"")</f>
        <v/>
      </c>
      <c r="GG44" s="329" t="str">
        <f aca="false">IF($B44&lt;&gt;"",IF($EB$1&gt;=GG$13,$P44+$U44+$AA44+$AF44+$AL44+$AQ44+$AW44+$BB44+$BH44+$BM44+$BS44+$BX44+$CD44+$CI44+$CO44+$CT44-FF44-FL44,""),"")</f>
        <v/>
      </c>
      <c r="GH44" s="329" t="str">
        <f aca="false">IF($B44&lt;&gt;"",IF($EB$1&gt;=GH$13,$P44+$U44+$AA44+$AF44+$AL44+$AQ44+$AW44+$BB44+$BH44+$BM44+$BS44+$BX44+$CD44+$CI44+$CO44+$CT44+$CZ44-FG44-FM44,""),"")</f>
        <v/>
      </c>
      <c r="GI44" s="329" t="str">
        <f aca="false">IF($B44&lt;&gt;"",IF($EB$1&gt;=GI$13,$P44+$U44+$AA44+$AF44+$AL44+$AQ44+$AW44+$BB44+$BH44+$BM44+$BS44+$BX44+$CD44+$CI44+$CO44+$CT44+$CZ44+$DE44-FH44-FN44,""),"")</f>
        <v/>
      </c>
      <c r="GJ44" s="329" t="str">
        <f aca="false">IF($B44&lt;&gt;"",IF($EB$1&gt;=GJ$13,$P44+$U44+$AA44+$AF44+$AL44+$AQ44+$AW44+$BB44+$BH44+$BM44+$BS44+$BX44+$CD44+$CI44+$CO44+$CT44+$CZ44+$DE44+$DK44-FI44-FO44,""),"")</f>
        <v/>
      </c>
      <c r="GK44" s="330" t="str">
        <f aca="false">IF($B44&lt;&gt;"",IF($EB$1&gt;=GK$13,$P44+$U44+$AA44+$AF44+$AL44+$AQ44+$AW44+$BB44+$BH44+$BM44+$BS44+$BX44+$CD44+$CI44+$CO44+$CT44+$CZ44+$DE44+$DK44+$DP44-FJ44-FP44,""),"")</f>
        <v/>
      </c>
      <c r="GL44" s="0"/>
      <c r="GM44" s="328" t="str">
        <f aca="false">IF($B44&lt;&gt;"",IF($EB$1&gt;=GM$13,RANK(FR44,FR$14:FR$113,0),""),"")</f>
        <v/>
      </c>
      <c r="GN44" s="329" t="str">
        <f aca="false">IF($B44&lt;&gt;"",IF($EB$1&gt;=GN$13,RANK(FS44,FS$14:FS$113,0),""),"")</f>
        <v/>
      </c>
      <c r="GO44" s="329" t="str">
        <f aca="false">IF($B44&lt;&gt;"",IF($EB$1&gt;=GO$13,RANK(FT44,FT$14:FT$113,0),""),"")</f>
        <v/>
      </c>
      <c r="GP44" s="329" t="str">
        <f aca="false">IF($B44&lt;&gt;"",IF($EB$1&gt;=GP$13,RANK(FU44,FU$14:FU$113,0),""),"")</f>
        <v/>
      </c>
      <c r="GQ44" s="329" t="str">
        <f aca="false">IF($B44&lt;&gt;"",IF($EB$1&gt;=GQ$13,RANK(FV44,FV$14:FV$113,0),""),"")</f>
        <v/>
      </c>
      <c r="GR44" s="329" t="str">
        <f aca="false">IF($B44&lt;&gt;"",IF($EB$1&gt;=GR$13,RANK(FW44,FW$14:FW$113,0),""),"")</f>
        <v/>
      </c>
      <c r="GS44" s="329" t="str">
        <f aca="false">IF($B44&lt;&gt;"",IF($EB$1&gt;=GS$13,RANK(FX44,FX$14:FX$113,0),""),"")</f>
        <v/>
      </c>
      <c r="GT44" s="329" t="str">
        <f aca="false">IF($B44&lt;&gt;"",IF($EB$1&gt;=GT$13,RANK(FY44,FY$14:FY$113,0),""),"")</f>
        <v/>
      </c>
      <c r="GU44" s="329" t="str">
        <f aca="false">IF($B44&lt;&gt;"",IF($EB$1&gt;=GU$13,RANK(FZ44,FZ$14:FZ$113,0),""),"")</f>
        <v/>
      </c>
      <c r="GV44" s="329" t="str">
        <f aca="false">IF($B44&lt;&gt;"",IF($EB$1&gt;=GV$13,RANK(GA44,GA$14:GA$113,0),""),"")</f>
        <v/>
      </c>
      <c r="GW44" s="329" t="str">
        <f aca="false">IF($B44&lt;&gt;"",IF($EB$1&gt;=GW$13,RANK(GB44,GB$14:GB$113,0),""),"")</f>
        <v/>
      </c>
      <c r="GX44" s="329" t="str">
        <f aca="false">IF($B44&lt;&gt;"",IF($EB$1&gt;=GX$13,RANK(GC44,GC$14:GC$113,0),""),"")</f>
        <v/>
      </c>
      <c r="GY44" s="329" t="str">
        <f aca="false">IF($B44&lt;&gt;"",IF($EB$1&gt;=GY$13,RANK(GD44,GD$14:GD$113,0),""),"")</f>
        <v/>
      </c>
      <c r="GZ44" s="329" t="str">
        <f aca="false">IF($B44&lt;&gt;"",IF($EB$1&gt;=GZ$13,RANK(GE44,GE$14:GE$113,0),""),"")</f>
        <v/>
      </c>
      <c r="HA44" s="329" t="str">
        <f aca="false">IF($B44&lt;&gt;"",IF($EB$1&gt;=HA$13,RANK(GF44,GF$14:GF$113,0),""),"")</f>
        <v/>
      </c>
      <c r="HB44" s="329" t="str">
        <f aca="false">IF($B44&lt;&gt;"",IF($EB$1&gt;=HB$13,RANK(GG44,GG$14:GG$113,0),""),"")</f>
        <v/>
      </c>
      <c r="HC44" s="329" t="str">
        <f aca="false">IF($B44&lt;&gt;"",IF($EB$1&gt;=HC$13,RANK(GH44,GH$14:GH$113,0),""),"")</f>
        <v/>
      </c>
      <c r="HD44" s="329" t="str">
        <f aca="false">IF($B44&lt;&gt;"",IF($EB$1&gt;=HD$13,RANK(GI44,GI$14:GI$113,0),""),"")</f>
        <v/>
      </c>
      <c r="HE44" s="329" t="str">
        <f aca="false">IF($B44&lt;&gt;"",IF($EB$1&gt;=HE$13,RANK(GJ44,GJ$14:GJ$113,0),""),"")</f>
        <v/>
      </c>
      <c r="HF44" s="330" t="str">
        <f aca="false">IF($B44&lt;&gt;"",IF($EB$1&gt;=HF$13,RANK(GK44,GK$14:GK$113,0),""),"")</f>
        <v/>
      </c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3" hidden="false" customHeight="false" outlineLevel="0" collapsed="false">
      <c r="A45" s="308" t="str">
        <f aca="false">IF(B45&lt;&gt;"",RANK(I45,I$14:I$113,0),"")</f>
        <v/>
      </c>
      <c r="B45" s="309" t="str">
        <f aca="false">IF('Chronos (M1..M20)'!B42&lt;&gt;"",'Chronos (M1..M20)'!B42,"")</f>
        <v/>
      </c>
      <c r="C45" s="310" t="str">
        <f aca="false">IF(B45&lt;&gt;"",'Chronos (M1..M20)'!C42,"")</f>
        <v/>
      </c>
      <c r="D45" s="215" t="str">
        <f aca="false">IF(B45&lt;&gt;"",Pilotes!P42,"")</f>
        <v/>
      </c>
      <c r="E45" s="310"/>
      <c r="F45" s="310" t="str">
        <f aca="false">IF(B45&lt;&gt;"",Pilotes!F42,"")</f>
        <v/>
      </c>
      <c r="G45" s="310" t="str">
        <f aca="false">IF(C45&lt;&gt;"",Pilotes!E42,"")</f>
        <v/>
      </c>
      <c r="H45" s="310" t="str">
        <f aca="false">IF(D45&lt;&gt;"",'Chronos (M1..M20)'!D42,"")</f>
        <v/>
      </c>
      <c r="I45" s="311" t="n">
        <f aca="false">IF(B45&lt;&gt;"",IF($EB$1&lt;4,DR45-DT45,IF($EB$1&lt;15,DS45-DU45-DT45,DS45-DU45-DV45-DT45)),0)</f>
        <v>0</v>
      </c>
      <c r="J45" s="312" t="str">
        <f aca="false">IF(B45&lt;&gt;"",IF(I45,(I45/MAXA(I$14:I$113))*1000,0),"")</f>
        <v/>
      </c>
      <c r="K45" s="313" t="str">
        <f aca="false">IF($B45&lt;&gt;"",$B45,"")</f>
        <v/>
      </c>
      <c r="L45" s="314" t="str">
        <f aca="false">IF($B45&lt;&gt;"",'Chronos (M1..M20)'!$H42,"")</f>
        <v/>
      </c>
      <c r="M45" s="315" t="str">
        <f aca="false">IF('Chronos (M1..M20)'!$I42&lt;&gt;"",'Chronos (M1..M20)'!$I42," ")</f>
        <v> </v>
      </c>
      <c r="N45" s="316" t="n">
        <f aca="false">IF('Chronos (M1..M20)'!$J42&lt;&gt;"",'Chronos (M1..M20)'!$J42,0)</f>
        <v>0</v>
      </c>
      <c r="O45" s="317" t="str">
        <f aca="false">IF($B45&lt;&gt;"",IF(M45&lt;&gt;" ",(INDEX(L$9:M$12,MATCH(L45,L$9:L$12),2)/M45)*1000,0),"")</f>
        <v/>
      </c>
      <c r="P45" s="318" t="str">
        <f aca="false">IF(M$9&lt;&gt;"",IF($B45&lt;&gt;"",O45-N45,""),"")</f>
        <v/>
      </c>
      <c r="Q45" s="314" t="str">
        <f aca="false">IF($B45&lt;&gt;"",'Chronos (M1..M20)'!$H143,"")</f>
        <v/>
      </c>
      <c r="R45" s="315" t="str">
        <f aca="false">IF('Chronos (M1..M20)'!$I143&lt;&gt;"",'Chronos (M1..M20)'!$I143," ")</f>
        <v> </v>
      </c>
      <c r="S45" s="316" t="n">
        <f aca="false">IF('Chronos (M1..M20)'!$J143&lt;&gt;"",'Chronos (M1..M20)'!$J143,0)</f>
        <v>0</v>
      </c>
      <c r="T45" s="317" t="str">
        <f aca="false">IF($B45&lt;&gt;"",IF(R45&lt;&gt;" ",(INDEX(Q$9:R$12,MATCH(Q45,Q$9:Q$12),2)/R45)*1000,0),"")</f>
        <v/>
      </c>
      <c r="U45" s="318" t="str">
        <f aca="false">IF(R$9&lt;&gt;"",IF($B45&lt;&gt;"",T45-S45,""),"")</f>
        <v/>
      </c>
      <c r="V45" s="313" t="str">
        <f aca="false">IF($B45&lt;&gt;"",$B45,"")</f>
        <v/>
      </c>
      <c r="W45" s="314" t="str">
        <f aca="false">IF($B45&lt;&gt;"",'Chronos (M1..M20)'!$H244,"")</f>
        <v/>
      </c>
      <c r="X45" s="315" t="str">
        <f aca="false">IF('Chronos (M1..M20)'!$I244&lt;&gt;"",'Chronos (M1..M20)'!$I244," ")</f>
        <v> </v>
      </c>
      <c r="Y45" s="316" t="n">
        <f aca="false">IF('Chronos (M1..M20)'!$J244&lt;&gt;"",'Chronos (M1..M20)'!$J244,0)</f>
        <v>0</v>
      </c>
      <c r="Z45" s="317" t="str">
        <f aca="false">IF($B45&lt;&gt;"",IF(X45&lt;&gt;" ",(INDEX(W$9:X$12,MATCH(W45,W$9:W$12),2)/X45)*1000,0),"")</f>
        <v/>
      </c>
      <c r="AA45" s="318" t="str">
        <f aca="false">IF(X$9&lt;&gt;"",IF($B45&lt;&gt;"",Z45-Y45,""),"")</f>
        <v/>
      </c>
      <c r="AB45" s="314" t="str">
        <f aca="false">IF($B45&lt;&gt;"",'Chronos (M1..M20)'!$H345,"")</f>
        <v/>
      </c>
      <c r="AC45" s="315" t="str">
        <f aca="false">IF('Chronos (M1..M20)'!$I345&lt;&gt;"",'Chronos (M1..M20)'!$I345," ")</f>
        <v> </v>
      </c>
      <c r="AD45" s="316" t="n">
        <f aca="false">IF('Chronos (M1..M20)'!$J345&lt;&gt;"",'Chronos (M1..M20)'!$J345,0)</f>
        <v>0</v>
      </c>
      <c r="AE45" s="317" t="str">
        <f aca="false">IF($B45&lt;&gt;"",IF(AC45&lt;&gt;" ",(INDEX(AB$9:AC$12,MATCH(AB45,AB$9:AB$12),2)/AC45)*1000,0),"")</f>
        <v/>
      </c>
      <c r="AF45" s="318" t="str">
        <f aca="false">IF(AC$9&lt;&gt;"",IF($B45&lt;&gt;"",AE45-AD45,""),"")</f>
        <v/>
      </c>
      <c r="AG45" s="313" t="str">
        <f aca="false">IF($B45&lt;&gt;"",$B45,"")</f>
        <v/>
      </c>
      <c r="AH45" s="314" t="str">
        <f aca="false">IF($B45&lt;&gt;"",'Chronos (M1..M20)'!$H446,"")</f>
        <v/>
      </c>
      <c r="AI45" s="315" t="str">
        <f aca="false">IF('Chronos (M1..M20)'!$I446&lt;&gt;"",'Chronos (M1..M20)'!$I446," ")</f>
        <v> </v>
      </c>
      <c r="AJ45" s="316" t="n">
        <f aca="false">IF('Chronos (M1..M20)'!$J446&lt;&gt;"",'Chronos (M1..M20)'!$J446,0)</f>
        <v>0</v>
      </c>
      <c r="AK45" s="317" t="str">
        <f aca="false">IF($B45&lt;&gt;"",IF(AI45&lt;&gt;" ",(INDEX(AH$9:AI$12,MATCH(AH45,AH$9:AH$12),2)/AI45)*1000,0),"")</f>
        <v/>
      </c>
      <c r="AL45" s="318" t="str">
        <f aca="false">IF(AI$9&lt;&gt;"",IF($B45&lt;&gt;"",AK45-AJ45,""),"")</f>
        <v/>
      </c>
      <c r="AM45" s="314" t="str">
        <f aca="false">IF($B45&lt;&gt;"",'Chronos (M1..M20)'!$H547,"")</f>
        <v/>
      </c>
      <c r="AN45" s="315" t="str">
        <f aca="false">IF('Chronos (M1..M20)'!$I547&lt;&gt;"",'Chronos (M1..M20)'!$I547," ")</f>
        <v> </v>
      </c>
      <c r="AO45" s="316" t="n">
        <f aca="false">IF('Chronos (M1..M20)'!$J547&lt;&gt;"",'Chronos (M1..M20)'!$J547,0)</f>
        <v>0</v>
      </c>
      <c r="AP45" s="317" t="str">
        <f aca="false">IF($B45&lt;&gt;"",IF(AN45&lt;&gt;" ",(INDEX(AM$9:AN$12,MATCH(AM45,AM$9:AM$12),2)/AN45)*1000,0),"")</f>
        <v/>
      </c>
      <c r="AQ45" s="318" t="str">
        <f aca="false">IF(AN$9&lt;&gt;"",IF($B45&lt;&gt;"",AP45-AO45,""),"")</f>
        <v/>
      </c>
      <c r="AR45" s="313" t="str">
        <f aca="false">IF($B45&lt;&gt;"",$B45,"")</f>
        <v/>
      </c>
      <c r="AS45" s="314" t="str">
        <f aca="false">IF($B45&lt;&gt;"",'Chronos (M1..M20)'!$H648,"")</f>
        <v/>
      </c>
      <c r="AT45" s="315" t="str">
        <f aca="false">IF('Chronos (M1..M20)'!$I648&lt;&gt;"",'Chronos (M1..M20)'!$I648," ")</f>
        <v> </v>
      </c>
      <c r="AU45" s="316" t="n">
        <f aca="false">IF('Chronos (M1..M20)'!$J648&lt;&gt;"",'Chronos (M1..M20)'!$J648,0)</f>
        <v>0</v>
      </c>
      <c r="AV45" s="317" t="str">
        <f aca="false">IF($B45&lt;&gt;"",IF(AT45&lt;&gt;" ",(INDEX(AS$9:AT$12,MATCH(AS45,AS$9:AS$12),2)/AT45)*1000,0),"")</f>
        <v/>
      </c>
      <c r="AW45" s="318" t="str">
        <f aca="false">IF(AT$9&lt;&gt;"",IF($B45&lt;&gt;"",AV45-AU45,""),"")</f>
        <v/>
      </c>
      <c r="AX45" s="314" t="str">
        <f aca="false">IF($B45&lt;&gt;"",'Chronos (M1..M20)'!$H749,"")</f>
        <v/>
      </c>
      <c r="AY45" s="315" t="str">
        <f aca="false">IF('Chronos (M1..M20)'!$I749&lt;&gt;"",'Chronos (M1..M20)'!$I749," ")</f>
        <v> </v>
      </c>
      <c r="AZ45" s="316" t="n">
        <f aca="false">IF('Chronos (M1..M20)'!$J749&lt;&gt;"",'Chronos (M1..M20)'!$J749,0)</f>
        <v>0</v>
      </c>
      <c r="BA45" s="317" t="str">
        <f aca="false">IF($B45&lt;&gt;"",IF(AY45&lt;&gt;" ",(INDEX(AX$9:AY$12,MATCH(AX45,AX$9:AX$12),2)/AY45)*1000,0),"")</f>
        <v/>
      </c>
      <c r="BB45" s="318" t="str">
        <f aca="false">IF(AY$9&lt;&gt;"",IF($B45&lt;&gt;"",BA45-AZ45,""),"")</f>
        <v/>
      </c>
      <c r="BC45" s="313" t="str">
        <f aca="false">IF($B45&lt;&gt;"",$B45,"")</f>
        <v/>
      </c>
      <c r="BD45" s="314" t="str">
        <f aca="false">IF($B45&lt;&gt;"",'Chronos (M1..M20)'!$H850,"")</f>
        <v/>
      </c>
      <c r="BE45" s="315" t="str">
        <f aca="false">IF('Chronos (M1..M20)'!$I850&lt;&gt;"",'Chronos (M1..M20)'!$I850," ")</f>
        <v> </v>
      </c>
      <c r="BF45" s="316" t="n">
        <f aca="false">IF('Chronos (M1..M20)'!$J850&lt;&gt;"",'Chronos (M1..M20)'!$J850,0)</f>
        <v>0</v>
      </c>
      <c r="BG45" s="317" t="str">
        <f aca="false">IF($B45&lt;&gt;"",IF(BE45&lt;&gt;" ",(INDEX(BD$9:BE$12,MATCH(BD45,BD$9:BD$12),2)/BE45)*1000,0),"")</f>
        <v/>
      </c>
      <c r="BH45" s="318" t="str">
        <f aca="false">IF(BE$9&lt;&gt;"",IF($B45&lt;&gt;"",BG45-BF45,""),"")</f>
        <v/>
      </c>
      <c r="BI45" s="314" t="str">
        <f aca="false">IF($B45&lt;&gt;"",'Chronos (M1..M20)'!$H951,"")</f>
        <v/>
      </c>
      <c r="BJ45" s="315" t="str">
        <f aca="false">IF('Chronos (M1..M20)'!$I951&lt;&gt;"",'Chronos (M1..M20)'!$I951," ")</f>
        <v> </v>
      </c>
      <c r="BK45" s="316" t="n">
        <f aca="false">IF('Chronos (M1..M20)'!$J951&lt;&gt;"",'Chronos (M1..M20)'!$J951,0)</f>
        <v>0</v>
      </c>
      <c r="BL45" s="317" t="str">
        <f aca="false">IF($B45&lt;&gt;"",IF(BJ45&lt;&gt;" ",(INDEX(BI$9:BJ$12,MATCH(BI45,BI$9:BI$12),2)/BJ45)*1000,0),"")</f>
        <v/>
      </c>
      <c r="BM45" s="318" t="str">
        <f aca="false">IF(BJ$9&lt;&gt;"",IF($B45&lt;&gt;"",BL45-BK45,""),"")</f>
        <v/>
      </c>
      <c r="BN45" s="313" t="str">
        <f aca="false">IF($B45&lt;&gt;"",$B45,"")</f>
        <v/>
      </c>
      <c r="BO45" s="314" t="str">
        <f aca="false">IF($B45&lt;&gt;"",'Chronos (M1..M20)'!$H1052,"")</f>
        <v/>
      </c>
      <c r="BP45" s="315" t="str">
        <f aca="false">IF('Chronos (M1..M20)'!$I1052&lt;&gt;"",'Chronos (M1..M20)'!$I1052," ")</f>
        <v> </v>
      </c>
      <c r="BQ45" s="316" t="n">
        <f aca="false">IF('Chronos (M1..M20)'!$J1052&lt;&gt;"",'Chronos (M1..M20)'!$J1052,0)</f>
        <v>0</v>
      </c>
      <c r="BR45" s="317" t="str">
        <f aca="false">IF($B45&lt;&gt;"",IF(BP45&lt;&gt;" ",(INDEX(BO$9:BP$12,MATCH(BO45,BO$9:BO$12),2)/BP45)*1000,0),"")</f>
        <v/>
      </c>
      <c r="BS45" s="318" t="str">
        <f aca="false">IF(BP$9&lt;&gt;"",IF($B45&lt;&gt;"",BR45-BQ45,""),"")</f>
        <v/>
      </c>
      <c r="BT45" s="314" t="str">
        <f aca="false">IF($B45&lt;&gt;"",'Chronos (M1..M20)'!$H1153,"")</f>
        <v/>
      </c>
      <c r="BU45" s="315" t="str">
        <f aca="false">IF('Chronos (M1..M20)'!$I1153&lt;&gt;"",'Chronos (M1..M20)'!$I1153," ")</f>
        <v> </v>
      </c>
      <c r="BV45" s="316" t="n">
        <f aca="false">IF('Chronos (M1..M20)'!$J1153&lt;&gt;"",'Chronos (M1..M20)'!$J1153,0)</f>
        <v>0</v>
      </c>
      <c r="BW45" s="317" t="str">
        <f aca="false">IF($B45&lt;&gt;"",IF(BU45&lt;&gt;" ",(INDEX(BT$9:BU$12,MATCH(BT45,BT$9:BT$12),2)/BU45)*1000,0),"")</f>
        <v/>
      </c>
      <c r="BX45" s="318" t="str">
        <f aca="false">IF(BU$9&lt;&gt;"",IF($B45&lt;&gt;"",BW45-BV45,""),"")</f>
        <v/>
      </c>
      <c r="BY45" s="313" t="str">
        <f aca="false">IF($B45&lt;&gt;"",$B45,"")</f>
        <v/>
      </c>
      <c r="BZ45" s="314" t="str">
        <f aca="false">IF($B45&lt;&gt;"",'Chronos (M1..M20)'!$H1254,"")</f>
        <v/>
      </c>
      <c r="CA45" s="315" t="str">
        <f aca="false">IF('Chronos (M1..M20)'!$I1254&lt;&gt;"",'Chronos (M1..M20)'!$I1254," ")</f>
        <v> </v>
      </c>
      <c r="CB45" s="316" t="n">
        <f aca="false">IF('Chronos (M1..M20)'!$J1254&lt;&gt;"",'Chronos (M1..M20)'!$J1254,0)</f>
        <v>0</v>
      </c>
      <c r="CC45" s="317" t="str">
        <f aca="false">IF($B45&lt;&gt;"",IF(CA45&lt;&gt;" ",(INDEX(BZ$9:CA$12,MATCH(BZ45,BZ$9:BZ$12),2)/CA45)*1000,0),"")</f>
        <v/>
      </c>
      <c r="CD45" s="318" t="str">
        <f aca="false">IF(CA$9&lt;&gt;"",IF($B45&lt;&gt;"",CC45-CB45,""),"")</f>
        <v/>
      </c>
      <c r="CE45" s="314" t="str">
        <f aca="false">IF($B45&lt;&gt;"",'Chronos (M1..M20)'!$H1355,"")</f>
        <v/>
      </c>
      <c r="CF45" s="315" t="str">
        <f aca="false">IF('Chronos (M1..M20)'!$I1355&lt;&gt;"",'Chronos (M1..M20)'!$I1355," ")</f>
        <v> </v>
      </c>
      <c r="CG45" s="316" t="n">
        <f aca="false">IF('Chronos (M1..M20)'!$J1355&lt;&gt;"",'Chronos (M1..M20)'!$J1355,0)</f>
        <v>0</v>
      </c>
      <c r="CH45" s="317" t="str">
        <f aca="false">IF($B45&lt;&gt;"",IF(CF45&lt;&gt;" ",(INDEX(CE$9:CF$12,MATCH(CE45,CE$9:CE$12),2)/CF45)*1000,0),"")</f>
        <v/>
      </c>
      <c r="CI45" s="318" t="str">
        <f aca="false">IF(CF$9&lt;&gt;"",IF($B45&lt;&gt;"",CH45-CG45,""),"")</f>
        <v/>
      </c>
      <c r="CJ45" s="313" t="str">
        <f aca="false">IF($B45&lt;&gt;"",$B45,"")</f>
        <v/>
      </c>
      <c r="CK45" s="314" t="str">
        <f aca="false">IF($B45&lt;&gt;"",'Chronos (M1..M20)'!$H1456,"")</f>
        <v/>
      </c>
      <c r="CL45" s="315" t="str">
        <f aca="false">IF('Chronos (M1..M20)'!$I1456&lt;&gt;"",'Chronos (M1..M20)'!$I1456," ")</f>
        <v> </v>
      </c>
      <c r="CM45" s="316" t="n">
        <f aca="false">IF('Chronos (M1..M20)'!$J1456&lt;&gt;"",'Chronos (M1..M20)'!$J1456,0)</f>
        <v>0</v>
      </c>
      <c r="CN45" s="317" t="str">
        <f aca="false">IF($B45&lt;&gt;"",IF(CL45&lt;&gt;" ",(INDEX(CK$9:CL$12,MATCH(CK45,CK$9:CK$12),2)/CL45)*1000,0),"")</f>
        <v/>
      </c>
      <c r="CO45" s="318" t="str">
        <f aca="false">IF(CL$9&lt;&gt;"",IF($B45&lt;&gt;"",CN45-CM45,""),"")</f>
        <v/>
      </c>
      <c r="CP45" s="314" t="str">
        <f aca="false">IF($B45&lt;&gt;"",'Chronos (M1..M20)'!$H1557,"")</f>
        <v/>
      </c>
      <c r="CQ45" s="315" t="str">
        <f aca="false">IF('Chronos (M1..M20)'!$I1557&lt;&gt;"",'Chronos (M1..M20)'!$I1557," ")</f>
        <v> </v>
      </c>
      <c r="CR45" s="316" t="n">
        <f aca="false">IF('Chronos (M1..M20)'!$J1557&lt;&gt;"",'Chronos (M1..M20)'!$J1557,0)</f>
        <v>0</v>
      </c>
      <c r="CS45" s="317" t="str">
        <f aca="false">IF($B45&lt;&gt;"",IF(CQ45&lt;&gt;" ",(INDEX(CP$9:CQ$12,MATCH(CP45,CP$9:CP$12),2)/CQ45)*1000,0),"")</f>
        <v/>
      </c>
      <c r="CT45" s="318" t="str">
        <f aca="false">IF(CQ$9&lt;&gt;"",IF($B45&lt;&gt;"",CS45-CR45,""),"")</f>
        <v/>
      </c>
      <c r="CU45" s="313" t="str">
        <f aca="false">IF($B45&lt;&gt;"",$B45,"")</f>
        <v/>
      </c>
      <c r="CV45" s="314" t="str">
        <f aca="false">IF($B45&lt;&gt;"",'Chronos (M1..M20)'!$H1658,"")</f>
        <v/>
      </c>
      <c r="CW45" s="315" t="str">
        <f aca="false">IF('Chronos (M1..M20)'!$I1658&lt;&gt;"",'Chronos (M1..M20)'!$I1658," ")</f>
        <v> </v>
      </c>
      <c r="CX45" s="316" t="n">
        <f aca="false">IF('Chronos (M1..M20)'!$J1658&lt;&gt;"",'Chronos (M1..M20)'!$J1658,0)</f>
        <v>0</v>
      </c>
      <c r="CY45" s="317" t="str">
        <f aca="false">IF($B45&lt;&gt;"",IF(CW45&lt;&gt;" ",(INDEX(CV$9:CW$12,MATCH(CV45,CV$9:CV$12),2)/CW45)*1000,0),"")</f>
        <v/>
      </c>
      <c r="CZ45" s="318" t="str">
        <f aca="false">IF(CW$9&lt;&gt;"",IF($B45&lt;&gt;"",CY45-CX45,""),"")</f>
        <v/>
      </c>
      <c r="DA45" s="314" t="str">
        <f aca="false">IF($B45&lt;&gt;"",'Chronos (M1..M20)'!$H1759,"")</f>
        <v/>
      </c>
      <c r="DB45" s="315" t="str">
        <f aca="false">IF('Chronos (M1..M20)'!$I1759&lt;&gt;"",'Chronos (M1..M20)'!$I1759," ")</f>
        <v> </v>
      </c>
      <c r="DC45" s="316" t="n">
        <f aca="false">IF('Chronos (M1..M20)'!$J1759&lt;&gt;"",'Chronos (M1..M20)'!$J1759,0)</f>
        <v>0</v>
      </c>
      <c r="DD45" s="317" t="str">
        <f aca="false">IF($B45&lt;&gt;"",IF(DB45&lt;&gt;" ",(INDEX(DA$9:DB$12,MATCH(DA45,DA$9:DA$12),2)/DB45)*1000,0),"")</f>
        <v/>
      </c>
      <c r="DE45" s="318" t="str">
        <f aca="false">IF(DB$9&lt;&gt;"",IF($B45&lt;&gt;"",DD45-DC45,""),"")</f>
        <v/>
      </c>
      <c r="DF45" s="313" t="str">
        <f aca="false">IF($B45&lt;&gt;"",$B45,"")</f>
        <v/>
      </c>
      <c r="DG45" s="314" t="str">
        <f aca="false">IF($B45&lt;&gt;"",'Chronos (M1..M20)'!$H1860,"")</f>
        <v/>
      </c>
      <c r="DH45" s="315" t="str">
        <f aca="false">IF('Chronos (M1..M20)'!$I1860&lt;&gt;"",'Chronos (M1..M20)'!$I1860," ")</f>
        <v> </v>
      </c>
      <c r="DI45" s="316" t="n">
        <f aca="false">IF('Chronos (M1..M20)'!$J1860&lt;&gt;"",'Chronos (M1..M20)'!$J1860,0)</f>
        <v>0</v>
      </c>
      <c r="DJ45" s="317" t="str">
        <f aca="false">IF($B45&lt;&gt;"",IF(DH45&lt;&gt;" ",(INDEX(DG$9:DH$12,MATCH(DG45,DG$9:DG$12),2)/DH45)*1000,0),"")</f>
        <v/>
      </c>
      <c r="DK45" s="318" t="str">
        <f aca="false">IF(DH$9&lt;&gt;"",IF($B45&lt;&gt;"",DJ45-DI45,""),"")</f>
        <v/>
      </c>
      <c r="DL45" s="314" t="str">
        <f aca="false">IF($B45&lt;&gt;"",'Chronos (M1..M20)'!$H1961,"")</f>
        <v/>
      </c>
      <c r="DM45" s="315" t="str">
        <f aca="false">IF('Chronos (M1..M20)'!$I1961&lt;&gt;"",'Chronos (M1..M20)'!$I1961," ")</f>
        <v> </v>
      </c>
      <c r="DN45" s="316" t="n">
        <f aca="false">IF('Chronos (M1..M20)'!$J1961&lt;&gt;"",'Chronos (M1..M20)'!$J1961,0)</f>
        <v>0</v>
      </c>
      <c r="DO45" s="317" t="str">
        <f aca="false">IF($B45&lt;&gt;"",IF(DM45&lt;&gt;" ",(INDEX(DL$9:DM$12,MATCH(DL45,DL$9:DL$12),2)/DM45)*1000,0),"")</f>
        <v/>
      </c>
      <c r="DP45" s="318" t="str">
        <f aca="false">IF(DM$9&lt;&gt;"",IF($B45&lt;&gt;"",DO45-DN45,""),"")</f>
        <v/>
      </c>
      <c r="DQ45" s="0"/>
      <c r="DR45" s="319" t="e">
        <f aca="false">SUM(O45,T45,Z45)</f>
        <v>#VALUE!</v>
      </c>
      <c r="DS45" s="319" t="e">
        <f aca="false">SUM(DR45,AE45,AK45,AP45,AV45,BA45,BG45,BL45,BR45,BW45,CC45,CH45,CN45,CS45,CY45,DD45,DJ45,DO45)</f>
        <v>#VALUE!</v>
      </c>
      <c r="DT45" s="319" t="n">
        <f aca="false">SUM(N45,S45,Y45,AD45,AJ45,AO45,AU45,AZ45,BF45,BK45,BQ45,BV45,CB45,CG45,CM45,CR45,CX45,DC45,DI45,DN45)</f>
        <v>0</v>
      </c>
      <c r="DU45" s="319" t="e">
        <f aca="false">SMALL($DZ45:$ES45,1)</f>
        <v>#VALUE!</v>
      </c>
      <c r="DV45" s="319" t="e">
        <f aca="false">SMALL($DZ45:$ES45,2)</f>
        <v>#VALUE!</v>
      </c>
      <c r="DW45" s="319" t="e">
        <f aca="false">SMALL($DZ45:$ES45,3)</f>
        <v>#VALUE!</v>
      </c>
      <c r="DX45" s="319" t="e">
        <f aca="false">SMALL($DZ45:$ES45,3)</f>
        <v>#VALUE!</v>
      </c>
      <c r="DY45" s="0"/>
      <c r="DZ45" s="321" t="str">
        <f aca="false">IF($EC$1&lt;&gt;"",O45," ")</f>
        <v/>
      </c>
      <c r="EA45" s="321" t="str">
        <f aca="false">IF($EC$2&lt;&gt;"",T45," ")</f>
        <v/>
      </c>
      <c r="EB45" s="321" t="str">
        <f aca="false">IF($EC$3&lt;&gt;"",Z45," ")</f>
        <v/>
      </c>
      <c r="EC45" s="321" t="str">
        <f aca="false">IF($EC$4&lt;&gt;"",AE45," ")</f>
        <v/>
      </c>
      <c r="ED45" s="321" t="str">
        <f aca="false">IF($EC$5&lt;&gt;"",AK45," ")</f>
        <v/>
      </c>
      <c r="EE45" s="321" t="str">
        <f aca="false">IF($EC$6&lt;&gt;"",AP45," ")</f>
        <v/>
      </c>
      <c r="EF45" s="321" t="str">
        <f aca="false">IF($EC$7&lt;&gt;"",AV45," ")</f>
        <v/>
      </c>
      <c r="EG45" s="321" t="str">
        <f aca="false">IF($EC$8&lt;&gt;"",BA45," ")</f>
        <v> </v>
      </c>
      <c r="EH45" s="321" t="str">
        <f aca="false">IF($EC$9&lt;&gt;"",BG45," ")</f>
        <v> </v>
      </c>
      <c r="EI45" s="321" t="str">
        <f aca="false">IF($EC$10&lt;&gt;"",BL45," ")</f>
        <v> </v>
      </c>
      <c r="EJ45" s="321" t="str">
        <f aca="false">IF($EE$1&lt;&gt;"",BR45," ")</f>
        <v> </v>
      </c>
      <c r="EK45" s="321" t="str">
        <f aca="false">IF($EE$2&lt;&gt;"",BW45," ")</f>
        <v> </v>
      </c>
      <c r="EL45" s="321" t="str">
        <f aca="false">IF($EE$3&lt;&gt;"",CC45," ")</f>
        <v> </v>
      </c>
      <c r="EM45" s="321" t="str">
        <f aca="false">IF($EE$4&lt;&gt;"",CH45," ")</f>
        <v> </v>
      </c>
      <c r="EN45" s="321" t="str">
        <f aca="false">IF($EE$5&lt;&gt;"",CN45," ")</f>
        <v> </v>
      </c>
      <c r="EO45" s="321" t="str">
        <f aca="false">IF($EE$6&lt;&gt;"",CS45," ")</f>
        <v> </v>
      </c>
      <c r="EP45" s="321" t="str">
        <f aca="false">IF($EE$7&lt;&gt;"",CY45," ")</f>
        <v> </v>
      </c>
      <c r="EQ45" s="321" t="str">
        <f aca="false">IF($EE$8&lt;&gt;"",DD45," ")</f>
        <v> </v>
      </c>
      <c r="ER45" s="321" t="str">
        <f aca="false">IF($EE$9&lt;&gt;"",DJ45," ")</f>
        <v> </v>
      </c>
      <c r="ES45" s="321" t="str">
        <f aca="false">IF($EE$10&lt;&gt;"",DO45," ")</f>
        <v> </v>
      </c>
      <c r="ET45" s="322" t="e">
        <f aca="false">SMALL(DZ45:EC45,1)</f>
        <v>#VALUE!</v>
      </c>
      <c r="EU45" s="323" t="e">
        <f aca="false">SMALL(DZ45:ED45,1)</f>
        <v>#VALUE!</v>
      </c>
      <c r="EV45" s="323" t="e">
        <f aca="false">SMALL(DZ45:EE45,1)</f>
        <v>#VALUE!</v>
      </c>
      <c r="EW45" s="323" t="e">
        <f aca="false">SMALL(DZ45:EF45,1)</f>
        <v>#VALUE!</v>
      </c>
      <c r="EX45" s="323" t="e">
        <f aca="false">SMALL(DZ45:EG45,1)</f>
        <v>#VALUE!</v>
      </c>
      <c r="EY45" s="323" t="e">
        <f aca="false">SMALL(DZ45:EH45,1)</f>
        <v>#VALUE!</v>
      </c>
      <c r="EZ45" s="323" t="e">
        <f aca="false">SMALL(DZ45:EI45,1)</f>
        <v>#VALUE!</v>
      </c>
      <c r="FA45" s="323" t="e">
        <f aca="false">SMALL(DZ45:EJ45,1)</f>
        <v>#VALUE!</v>
      </c>
      <c r="FB45" s="323" t="e">
        <f aca="false">SMALL(DZ45:EK45,1)</f>
        <v>#VALUE!</v>
      </c>
      <c r="FC45" s="323" t="e">
        <f aca="false">SMALL(DZ45:EL45,1)</f>
        <v>#VALUE!</v>
      </c>
      <c r="FD45" s="323" t="e">
        <f aca="false">SMALL(DZ45:EM45,1)</f>
        <v>#VALUE!</v>
      </c>
      <c r="FE45" s="323" t="e">
        <f aca="false">SMALL(DZ45:EN45,1)</f>
        <v>#VALUE!</v>
      </c>
      <c r="FF45" s="323" t="e">
        <f aca="false">SMALL(DZ45:EO45,1)</f>
        <v>#VALUE!</v>
      </c>
      <c r="FG45" s="323" t="e">
        <f aca="false">SMALL(DZ45:EP45,1)</f>
        <v>#VALUE!</v>
      </c>
      <c r="FH45" s="323" t="e">
        <f aca="false">SMALL(DZ45:EQ45,1)</f>
        <v>#VALUE!</v>
      </c>
      <c r="FI45" s="323" t="e">
        <f aca="false">SMALL(DZ45:ER45,1)</f>
        <v>#VALUE!</v>
      </c>
      <c r="FJ45" s="324" t="e">
        <f aca="false">SMALL(DZ45:ES45,1)</f>
        <v>#VALUE!</v>
      </c>
      <c r="FK45" s="322" t="e">
        <f aca="false">SMALL(DZ45:EN45,2)</f>
        <v>#VALUE!</v>
      </c>
      <c r="FL45" s="323" t="e">
        <f aca="false">SMALL(DZ45:EO45,2)</f>
        <v>#VALUE!</v>
      </c>
      <c r="FM45" s="323" t="e">
        <f aca="false">SMALL(DZ45:EP45,2)</f>
        <v>#VALUE!</v>
      </c>
      <c r="FN45" s="323" t="e">
        <f aca="false">SMALL(DZ45:EQ45,2)</f>
        <v>#VALUE!</v>
      </c>
      <c r="FO45" s="323" t="e">
        <f aca="false">SMALL(DZ45:ER45,2)</f>
        <v>#VALUE!</v>
      </c>
      <c r="FP45" s="324" t="e">
        <f aca="false">SMALL(DZ45:ES45,2)</f>
        <v>#VALUE!</v>
      </c>
      <c r="FQ45" s="0"/>
      <c r="FR45" s="328" t="str">
        <f aca="false">IF($B45&lt;&gt;"",IF($EB$1&gt;=FR$13,$P45,""),"")</f>
        <v/>
      </c>
      <c r="FS45" s="329" t="str">
        <f aca="false">IF($B45&lt;&gt;"",IF($EB$1&gt;=FS$13,$P45+$U45,""),"")</f>
        <v/>
      </c>
      <c r="FT45" s="329" t="str">
        <f aca="false">IF($B45&lt;&gt;"",IF($EB$1&gt;=FT$13,$P45+$U45+$AA45,""),"")</f>
        <v/>
      </c>
      <c r="FU45" s="329" t="str">
        <f aca="false">IF($B45&lt;&gt;"",IF($EB$1&gt;=FU$13,$P45+$U45+$AA45+$AF45-ET45,""),"")</f>
        <v/>
      </c>
      <c r="FV45" s="329" t="str">
        <f aca="false">IF($B45&lt;&gt;"",IF($EB$1&gt;=FV$13,$P45+$U45+$AA45+$AF45+$AL45-EU45,""),"")</f>
        <v/>
      </c>
      <c r="FW45" s="329" t="str">
        <f aca="false">IF($B45&lt;&gt;"",IF($EB$1&gt;=FW$13,$P45+$U45+$AA45+$AF45+$AL45+$AQ45-EV45,""),"")</f>
        <v/>
      </c>
      <c r="FX45" s="329" t="str">
        <f aca="false">IF($B45&lt;&gt;"",IF($EB$1&gt;=FX$13,$P45+$U45+$AA45+$AF45+$AL45+$AQ45+$AW45-EW45,""),"")</f>
        <v/>
      </c>
      <c r="FY45" s="329" t="str">
        <f aca="false">IF($B45&lt;&gt;"",IF($EB$1&gt;=FY$13,$P45+$U45+$AA45+$AF45+$AL45+$AQ45+$AW45+$BB45-EX45,""),"")</f>
        <v/>
      </c>
      <c r="FZ45" s="329" t="str">
        <f aca="false">IF($B45&lt;&gt;"",IF($EB$1&gt;=FZ$13,$P45+$U45+$AA45+$AF45+$AL45+$AQ45+$AW45+$BB45+$BH45-EY45,""),"")</f>
        <v/>
      </c>
      <c r="GA45" s="329" t="str">
        <f aca="false">IF($B45&lt;&gt;"",IF($EB$1&gt;=GA$13,$P45+$U45+$AA45+$AF45+$AL45+$AQ45+$AW45+$BB45+$BH45+$BM45-EZ45,""),"")</f>
        <v/>
      </c>
      <c r="GB45" s="329" t="str">
        <f aca="false">IF($B45&lt;&gt;"",IF($EB$1&gt;=GB$13,$P45+$U45+$AA45+$AF45+$AL45+$AQ45+$AW45+$BB45+$BH45+$BM45+$BS45-FA45,""),"")</f>
        <v/>
      </c>
      <c r="GC45" s="329" t="str">
        <f aca="false">IF($B45&lt;&gt;"",IF($EB$1&gt;=GC$13,$P45+$U45+$AA45+$AF45+$AL45+$AQ45+$AW45+$BB45+$BH45+$BM45+$BS45+$BX45-FB45,""),"")</f>
        <v/>
      </c>
      <c r="GD45" s="329" t="str">
        <f aca="false">IF($B45&lt;&gt;"",IF($EB$1&gt;=GD$13,$P45+$U45+$AA45+$AF45+$AL45+$AQ45+$AW45+$BB45+$BH45+$BM45+$BS45+$BX45+$CD45-FC45,""),"")</f>
        <v/>
      </c>
      <c r="GE45" s="329" t="str">
        <f aca="false">IF($B45&lt;&gt;"",IF($EB$1&gt;=GE$13,$P45+$U45+$AA45+$AF45+$AL45+$AQ45+$AW45+$BB45+$BH45+$BM45+$BS45+$BX45+$CD45+$CI45-FD45,""),"")</f>
        <v/>
      </c>
      <c r="GF45" s="329" t="str">
        <f aca="false">IF($B45&lt;&gt;"",IF($EB$1&gt;=GF$13,$P45+$U45+$AA45+$AF45+$AL45+$AQ45+$AW45+$BB45+$BH45+$BM45+$BS45+$BX45+$CD45+$CI45+$CO45-FE45-FK45,""),"")</f>
        <v/>
      </c>
      <c r="GG45" s="329" t="str">
        <f aca="false">IF($B45&lt;&gt;"",IF($EB$1&gt;=GG$13,$P45+$U45+$AA45+$AF45+$AL45+$AQ45+$AW45+$BB45+$BH45+$BM45+$BS45+$BX45+$CD45+$CI45+$CO45+$CT45-FF45-FL45,""),"")</f>
        <v/>
      </c>
      <c r="GH45" s="329" t="str">
        <f aca="false">IF($B45&lt;&gt;"",IF($EB$1&gt;=GH$13,$P45+$U45+$AA45+$AF45+$AL45+$AQ45+$AW45+$BB45+$BH45+$BM45+$BS45+$BX45+$CD45+$CI45+$CO45+$CT45+$CZ45-FG45-FM45,""),"")</f>
        <v/>
      </c>
      <c r="GI45" s="329" t="str">
        <f aca="false">IF($B45&lt;&gt;"",IF($EB$1&gt;=GI$13,$P45+$U45+$AA45+$AF45+$AL45+$AQ45+$AW45+$BB45+$BH45+$BM45+$BS45+$BX45+$CD45+$CI45+$CO45+$CT45+$CZ45+$DE45-FH45-FN45,""),"")</f>
        <v/>
      </c>
      <c r="GJ45" s="329" t="str">
        <f aca="false">IF($B45&lt;&gt;"",IF($EB$1&gt;=GJ$13,$P45+$U45+$AA45+$AF45+$AL45+$AQ45+$AW45+$BB45+$BH45+$BM45+$BS45+$BX45+$CD45+$CI45+$CO45+$CT45+$CZ45+$DE45+$DK45-FI45-FO45,""),"")</f>
        <v/>
      </c>
      <c r="GK45" s="330" t="str">
        <f aca="false">IF($B45&lt;&gt;"",IF($EB$1&gt;=GK$13,$P45+$U45+$AA45+$AF45+$AL45+$AQ45+$AW45+$BB45+$BH45+$BM45+$BS45+$BX45+$CD45+$CI45+$CO45+$CT45+$CZ45+$DE45+$DK45+$DP45-FJ45-FP45,""),"")</f>
        <v/>
      </c>
      <c r="GL45" s="0"/>
      <c r="GM45" s="328" t="str">
        <f aca="false">IF($B45&lt;&gt;"",IF($EB$1&gt;=GM$13,RANK(FR45,FR$14:FR$113,0),""),"")</f>
        <v/>
      </c>
      <c r="GN45" s="329" t="str">
        <f aca="false">IF($B45&lt;&gt;"",IF($EB$1&gt;=GN$13,RANK(FS45,FS$14:FS$113,0),""),"")</f>
        <v/>
      </c>
      <c r="GO45" s="329" t="str">
        <f aca="false">IF($B45&lt;&gt;"",IF($EB$1&gt;=GO$13,RANK(FT45,FT$14:FT$113,0),""),"")</f>
        <v/>
      </c>
      <c r="GP45" s="329" t="str">
        <f aca="false">IF($B45&lt;&gt;"",IF($EB$1&gt;=GP$13,RANK(FU45,FU$14:FU$113,0),""),"")</f>
        <v/>
      </c>
      <c r="GQ45" s="329" t="str">
        <f aca="false">IF($B45&lt;&gt;"",IF($EB$1&gt;=GQ$13,RANK(FV45,FV$14:FV$113,0),""),"")</f>
        <v/>
      </c>
      <c r="GR45" s="329" t="str">
        <f aca="false">IF($B45&lt;&gt;"",IF($EB$1&gt;=GR$13,RANK(FW45,FW$14:FW$113,0),""),"")</f>
        <v/>
      </c>
      <c r="GS45" s="329" t="str">
        <f aca="false">IF($B45&lt;&gt;"",IF($EB$1&gt;=GS$13,RANK(FX45,FX$14:FX$113,0),""),"")</f>
        <v/>
      </c>
      <c r="GT45" s="329" t="str">
        <f aca="false">IF($B45&lt;&gt;"",IF($EB$1&gt;=GT$13,RANK(FY45,FY$14:FY$113,0),""),"")</f>
        <v/>
      </c>
      <c r="GU45" s="329" t="str">
        <f aca="false">IF($B45&lt;&gt;"",IF($EB$1&gt;=GU$13,RANK(FZ45,FZ$14:FZ$113,0),""),"")</f>
        <v/>
      </c>
      <c r="GV45" s="329" t="str">
        <f aca="false">IF($B45&lt;&gt;"",IF($EB$1&gt;=GV$13,RANK(GA45,GA$14:GA$113,0),""),"")</f>
        <v/>
      </c>
      <c r="GW45" s="329" t="str">
        <f aca="false">IF($B45&lt;&gt;"",IF($EB$1&gt;=GW$13,RANK(GB45,GB$14:GB$113,0),""),"")</f>
        <v/>
      </c>
      <c r="GX45" s="329" t="str">
        <f aca="false">IF($B45&lt;&gt;"",IF($EB$1&gt;=GX$13,RANK(GC45,GC$14:GC$113,0),""),"")</f>
        <v/>
      </c>
      <c r="GY45" s="329" t="str">
        <f aca="false">IF($B45&lt;&gt;"",IF($EB$1&gt;=GY$13,RANK(GD45,GD$14:GD$113,0),""),"")</f>
        <v/>
      </c>
      <c r="GZ45" s="329" t="str">
        <f aca="false">IF($B45&lt;&gt;"",IF($EB$1&gt;=GZ$13,RANK(GE45,GE$14:GE$113,0),""),"")</f>
        <v/>
      </c>
      <c r="HA45" s="329" t="str">
        <f aca="false">IF($B45&lt;&gt;"",IF($EB$1&gt;=HA$13,RANK(GF45,GF$14:GF$113,0),""),"")</f>
        <v/>
      </c>
      <c r="HB45" s="329" t="str">
        <f aca="false">IF($B45&lt;&gt;"",IF($EB$1&gt;=HB$13,RANK(GG45,GG$14:GG$113,0),""),"")</f>
        <v/>
      </c>
      <c r="HC45" s="329" t="str">
        <f aca="false">IF($B45&lt;&gt;"",IF($EB$1&gt;=HC$13,RANK(GH45,GH$14:GH$113,0),""),"")</f>
        <v/>
      </c>
      <c r="HD45" s="329" t="str">
        <f aca="false">IF($B45&lt;&gt;"",IF($EB$1&gt;=HD$13,RANK(GI45,GI$14:GI$113,0),""),"")</f>
        <v/>
      </c>
      <c r="HE45" s="329" t="str">
        <f aca="false">IF($B45&lt;&gt;"",IF($EB$1&gt;=HE$13,RANK(GJ45,GJ$14:GJ$113,0),""),"")</f>
        <v/>
      </c>
      <c r="HF45" s="330" t="str">
        <f aca="false">IF($B45&lt;&gt;"",IF($EB$1&gt;=HF$13,RANK(GK45,GK$14:GK$113,0),""),"")</f>
        <v/>
      </c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3" hidden="false" customHeight="false" outlineLevel="0" collapsed="false">
      <c r="A46" s="308" t="str">
        <f aca="false">IF(B46&lt;&gt;"",RANK(I46,I$14:I$113,0),"")</f>
        <v/>
      </c>
      <c r="B46" s="309" t="str">
        <f aca="false">IF('Chronos (M1..M20)'!B43&lt;&gt;"",'Chronos (M1..M20)'!B43,"")</f>
        <v/>
      </c>
      <c r="C46" s="310" t="str">
        <f aca="false">IF(B46&lt;&gt;"",'Chronos (M1..M20)'!C43,"")</f>
        <v/>
      </c>
      <c r="D46" s="215" t="str">
        <f aca="false">IF(B46&lt;&gt;"",Pilotes!P43,"")</f>
        <v/>
      </c>
      <c r="E46" s="310"/>
      <c r="F46" s="310" t="str">
        <f aca="false">IF(B46&lt;&gt;"",Pilotes!F43,"")</f>
        <v/>
      </c>
      <c r="G46" s="310" t="str">
        <f aca="false">IF(C46&lt;&gt;"",Pilotes!E43,"")</f>
        <v/>
      </c>
      <c r="H46" s="310" t="str">
        <f aca="false">IF(D46&lt;&gt;"",'Chronos (M1..M20)'!D43,"")</f>
        <v/>
      </c>
      <c r="I46" s="311" t="n">
        <f aca="false">IF(B46&lt;&gt;"",IF($EB$1&lt;4,DR46-DT46,IF($EB$1&lt;15,DS46-DU46-DT46,DS46-DU46-DV46-DT46)),0)</f>
        <v>0</v>
      </c>
      <c r="J46" s="312" t="str">
        <f aca="false">IF(B46&lt;&gt;"",IF(I46,(I46/MAXA(I$14:I$113))*1000,0),"")</f>
        <v/>
      </c>
      <c r="K46" s="313" t="str">
        <f aca="false">IF($B46&lt;&gt;"",$B46,"")</f>
        <v/>
      </c>
      <c r="L46" s="314" t="str">
        <f aca="false">IF($B46&lt;&gt;"",'Chronos (M1..M20)'!$H43,"")</f>
        <v/>
      </c>
      <c r="M46" s="315" t="str">
        <f aca="false">IF('Chronos (M1..M20)'!$I43&lt;&gt;"",'Chronos (M1..M20)'!$I43," ")</f>
        <v> </v>
      </c>
      <c r="N46" s="316" t="n">
        <f aca="false">IF('Chronos (M1..M20)'!$J43&lt;&gt;"",'Chronos (M1..M20)'!$J43,0)</f>
        <v>0</v>
      </c>
      <c r="O46" s="317" t="str">
        <f aca="false">IF($B46&lt;&gt;"",IF(M46&lt;&gt;" ",(INDEX(L$9:M$12,MATCH(L46,L$9:L$12),2)/M46)*1000,0),"")</f>
        <v/>
      </c>
      <c r="P46" s="318" t="str">
        <f aca="false">IF(M$9&lt;&gt;"",IF($B46&lt;&gt;"",O46-N46,""),"")</f>
        <v/>
      </c>
      <c r="Q46" s="314" t="str">
        <f aca="false">IF($B46&lt;&gt;"",'Chronos (M1..M20)'!$H144,"")</f>
        <v/>
      </c>
      <c r="R46" s="315" t="str">
        <f aca="false">IF('Chronos (M1..M20)'!$I144&lt;&gt;"",'Chronos (M1..M20)'!$I144," ")</f>
        <v> </v>
      </c>
      <c r="S46" s="316" t="n">
        <f aca="false">IF('Chronos (M1..M20)'!$J144&lt;&gt;"",'Chronos (M1..M20)'!$J144,0)</f>
        <v>0</v>
      </c>
      <c r="T46" s="317" t="str">
        <f aca="false">IF($B46&lt;&gt;"",IF(R46&lt;&gt;" ",(INDEX(Q$9:R$12,MATCH(Q46,Q$9:Q$12),2)/R46)*1000,0),"")</f>
        <v/>
      </c>
      <c r="U46" s="318" t="str">
        <f aca="false">IF(R$9&lt;&gt;"",IF($B46&lt;&gt;"",T46-S46,""),"")</f>
        <v/>
      </c>
      <c r="V46" s="313" t="str">
        <f aca="false">IF($B46&lt;&gt;"",$B46,"")</f>
        <v/>
      </c>
      <c r="W46" s="314" t="str">
        <f aca="false">IF($B46&lt;&gt;"",'Chronos (M1..M20)'!$H245,"")</f>
        <v/>
      </c>
      <c r="X46" s="315" t="str">
        <f aca="false">IF('Chronos (M1..M20)'!$I245&lt;&gt;"",'Chronos (M1..M20)'!$I245," ")</f>
        <v> </v>
      </c>
      <c r="Y46" s="316" t="n">
        <f aca="false">IF('Chronos (M1..M20)'!$J245&lt;&gt;"",'Chronos (M1..M20)'!$J245,0)</f>
        <v>0</v>
      </c>
      <c r="Z46" s="317" t="str">
        <f aca="false">IF($B46&lt;&gt;"",IF(X46&lt;&gt;" ",(INDEX(W$9:X$12,MATCH(W46,W$9:W$12),2)/X46)*1000,0),"")</f>
        <v/>
      </c>
      <c r="AA46" s="318" t="str">
        <f aca="false">IF(X$9&lt;&gt;"",IF($B46&lt;&gt;"",Z46-Y46,""),"")</f>
        <v/>
      </c>
      <c r="AB46" s="314" t="str">
        <f aca="false">IF($B46&lt;&gt;"",'Chronos (M1..M20)'!$H346,"")</f>
        <v/>
      </c>
      <c r="AC46" s="315" t="str">
        <f aca="false">IF('Chronos (M1..M20)'!$I346&lt;&gt;"",'Chronos (M1..M20)'!$I346," ")</f>
        <v> </v>
      </c>
      <c r="AD46" s="316" t="n">
        <f aca="false">IF('Chronos (M1..M20)'!$J346&lt;&gt;"",'Chronos (M1..M20)'!$J346,0)</f>
        <v>0</v>
      </c>
      <c r="AE46" s="317" t="str">
        <f aca="false">IF($B46&lt;&gt;"",IF(AC46&lt;&gt;" ",(INDEX(AB$9:AC$12,MATCH(AB46,AB$9:AB$12),2)/AC46)*1000,0),"")</f>
        <v/>
      </c>
      <c r="AF46" s="318" t="str">
        <f aca="false">IF(AC$9&lt;&gt;"",IF($B46&lt;&gt;"",AE46-AD46,""),"")</f>
        <v/>
      </c>
      <c r="AG46" s="313" t="str">
        <f aca="false">IF($B46&lt;&gt;"",$B46,"")</f>
        <v/>
      </c>
      <c r="AH46" s="314" t="str">
        <f aca="false">IF($B46&lt;&gt;"",'Chronos (M1..M20)'!$H447,"")</f>
        <v/>
      </c>
      <c r="AI46" s="315" t="str">
        <f aca="false">IF('Chronos (M1..M20)'!$I447&lt;&gt;"",'Chronos (M1..M20)'!$I447," ")</f>
        <v> </v>
      </c>
      <c r="AJ46" s="316" t="n">
        <f aca="false">IF('Chronos (M1..M20)'!$J447&lt;&gt;"",'Chronos (M1..M20)'!$J447,0)</f>
        <v>0</v>
      </c>
      <c r="AK46" s="317" t="str">
        <f aca="false">IF($B46&lt;&gt;"",IF(AI46&lt;&gt;" ",(INDEX(AH$9:AI$12,MATCH(AH46,AH$9:AH$12),2)/AI46)*1000,0),"")</f>
        <v/>
      </c>
      <c r="AL46" s="318" t="str">
        <f aca="false">IF(AI$9&lt;&gt;"",IF($B46&lt;&gt;"",AK46-AJ46,""),"")</f>
        <v/>
      </c>
      <c r="AM46" s="314" t="str">
        <f aca="false">IF($B46&lt;&gt;"",'Chronos (M1..M20)'!$H548,"")</f>
        <v/>
      </c>
      <c r="AN46" s="315" t="str">
        <f aca="false">IF('Chronos (M1..M20)'!$I548&lt;&gt;"",'Chronos (M1..M20)'!$I548," ")</f>
        <v> </v>
      </c>
      <c r="AO46" s="316" t="n">
        <f aca="false">IF('Chronos (M1..M20)'!$J548&lt;&gt;"",'Chronos (M1..M20)'!$J548,0)</f>
        <v>0</v>
      </c>
      <c r="AP46" s="317" t="str">
        <f aca="false">IF($B46&lt;&gt;"",IF(AN46&lt;&gt;" ",(INDEX(AM$9:AN$12,MATCH(AM46,AM$9:AM$12),2)/AN46)*1000,0),"")</f>
        <v/>
      </c>
      <c r="AQ46" s="318" t="str">
        <f aca="false">IF(AN$9&lt;&gt;"",IF($B46&lt;&gt;"",AP46-AO46,""),"")</f>
        <v/>
      </c>
      <c r="AR46" s="313" t="str">
        <f aca="false">IF($B46&lt;&gt;"",$B46,"")</f>
        <v/>
      </c>
      <c r="AS46" s="314" t="str">
        <f aca="false">IF($B46&lt;&gt;"",'Chronos (M1..M20)'!$H649,"")</f>
        <v/>
      </c>
      <c r="AT46" s="315" t="str">
        <f aca="false">IF('Chronos (M1..M20)'!$I649&lt;&gt;"",'Chronos (M1..M20)'!$I649," ")</f>
        <v> </v>
      </c>
      <c r="AU46" s="316" t="n">
        <f aca="false">IF('Chronos (M1..M20)'!$J649&lt;&gt;"",'Chronos (M1..M20)'!$J649,0)</f>
        <v>0</v>
      </c>
      <c r="AV46" s="317" t="str">
        <f aca="false">IF($B46&lt;&gt;"",IF(AT46&lt;&gt;" ",(INDEX(AS$9:AT$12,MATCH(AS46,AS$9:AS$12),2)/AT46)*1000,0),"")</f>
        <v/>
      </c>
      <c r="AW46" s="318" t="str">
        <f aca="false">IF(AT$9&lt;&gt;"",IF($B46&lt;&gt;"",AV46-AU46,""),"")</f>
        <v/>
      </c>
      <c r="AX46" s="314" t="str">
        <f aca="false">IF($B46&lt;&gt;"",'Chronos (M1..M20)'!$H750,"")</f>
        <v/>
      </c>
      <c r="AY46" s="315" t="str">
        <f aca="false">IF('Chronos (M1..M20)'!$I750&lt;&gt;"",'Chronos (M1..M20)'!$I750," ")</f>
        <v> </v>
      </c>
      <c r="AZ46" s="316" t="n">
        <f aca="false">IF('Chronos (M1..M20)'!$J750&lt;&gt;"",'Chronos (M1..M20)'!$J750,0)</f>
        <v>0</v>
      </c>
      <c r="BA46" s="317" t="str">
        <f aca="false">IF($B46&lt;&gt;"",IF(AY46&lt;&gt;" ",(INDEX(AX$9:AY$12,MATCH(AX46,AX$9:AX$12),2)/AY46)*1000,0),"")</f>
        <v/>
      </c>
      <c r="BB46" s="318" t="str">
        <f aca="false">IF(AY$9&lt;&gt;"",IF($B46&lt;&gt;"",BA46-AZ46,""),"")</f>
        <v/>
      </c>
      <c r="BC46" s="313" t="str">
        <f aca="false">IF($B46&lt;&gt;"",$B46,"")</f>
        <v/>
      </c>
      <c r="BD46" s="314" t="str">
        <f aca="false">IF($B46&lt;&gt;"",'Chronos (M1..M20)'!$H851,"")</f>
        <v/>
      </c>
      <c r="BE46" s="315" t="str">
        <f aca="false">IF('Chronos (M1..M20)'!$I851&lt;&gt;"",'Chronos (M1..M20)'!$I851," ")</f>
        <v> </v>
      </c>
      <c r="BF46" s="316" t="n">
        <f aca="false">IF('Chronos (M1..M20)'!$J851&lt;&gt;"",'Chronos (M1..M20)'!$J851,0)</f>
        <v>0</v>
      </c>
      <c r="BG46" s="317" t="str">
        <f aca="false">IF($B46&lt;&gt;"",IF(BE46&lt;&gt;" ",(INDEX(BD$9:BE$12,MATCH(BD46,BD$9:BD$12),2)/BE46)*1000,0),"")</f>
        <v/>
      </c>
      <c r="BH46" s="318" t="str">
        <f aca="false">IF(BE$9&lt;&gt;"",IF($B46&lt;&gt;"",BG46-BF46,""),"")</f>
        <v/>
      </c>
      <c r="BI46" s="314" t="str">
        <f aca="false">IF($B46&lt;&gt;"",'Chronos (M1..M20)'!$H952,"")</f>
        <v/>
      </c>
      <c r="BJ46" s="315" t="str">
        <f aca="false">IF('Chronos (M1..M20)'!$I952&lt;&gt;"",'Chronos (M1..M20)'!$I952," ")</f>
        <v> </v>
      </c>
      <c r="BK46" s="316" t="n">
        <f aca="false">IF('Chronos (M1..M20)'!$J952&lt;&gt;"",'Chronos (M1..M20)'!$J952,0)</f>
        <v>0</v>
      </c>
      <c r="BL46" s="317" t="str">
        <f aca="false">IF($B46&lt;&gt;"",IF(BJ46&lt;&gt;" ",(INDEX(BI$9:BJ$12,MATCH(BI46,BI$9:BI$12),2)/BJ46)*1000,0),"")</f>
        <v/>
      </c>
      <c r="BM46" s="318" t="str">
        <f aca="false">IF(BJ$9&lt;&gt;"",IF($B46&lt;&gt;"",BL46-BK46,""),"")</f>
        <v/>
      </c>
      <c r="BN46" s="313" t="str">
        <f aca="false">IF($B46&lt;&gt;"",$B46,"")</f>
        <v/>
      </c>
      <c r="BO46" s="314" t="str">
        <f aca="false">IF($B46&lt;&gt;"",'Chronos (M1..M20)'!$H1053,"")</f>
        <v/>
      </c>
      <c r="BP46" s="315" t="str">
        <f aca="false">IF('Chronos (M1..M20)'!$I1053&lt;&gt;"",'Chronos (M1..M20)'!$I1053," ")</f>
        <v> </v>
      </c>
      <c r="BQ46" s="316" t="n">
        <f aca="false">IF('Chronos (M1..M20)'!$J1053&lt;&gt;"",'Chronos (M1..M20)'!$J1053,0)</f>
        <v>0</v>
      </c>
      <c r="BR46" s="317" t="str">
        <f aca="false">IF($B46&lt;&gt;"",IF(BP46&lt;&gt;" ",(INDEX(BO$9:BP$12,MATCH(BO46,BO$9:BO$12),2)/BP46)*1000,0),"")</f>
        <v/>
      </c>
      <c r="BS46" s="318" t="str">
        <f aca="false">IF(BP$9&lt;&gt;"",IF($B46&lt;&gt;"",BR46-BQ46,""),"")</f>
        <v/>
      </c>
      <c r="BT46" s="314" t="str">
        <f aca="false">IF($B46&lt;&gt;"",'Chronos (M1..M20)'!$H1154,"")</f>
        <v/>
      </c>
      <c r="BU46" s="315" t="str">
        <f aca="false">IF('Chronos (M1..M20)'!$I1154&lt;&gt;"",'Chronos (M1..M20)'!$I1154," ")</f>
        <v> </v>
      </c>
      <c r="BV46" s="316" t="n">
        <f aca="false">IF('Chronos (M1..M20)'!$J1154&lt;&gt;"",'Chronos (M1..M20)'!$J1154,0)</f>
        <v>0</v>
      </c>
      <c r="BW46" s="317" t="str">
        <f aca="false">IF($B46&lt;&gt;"",IF(BU46&lt;&gt;" ",(INDEX(BT$9:BU$12,MATCH(BT46,BT$9:BT$12),2)/BU46)*1000,0),"")</f>
        <v/>
      </c>
      <c r="BX46" s="318" t="str">
        <f aca="false">IF(BU$9&lt;&gt;"",IF($B46&lt;&gt;"",BW46-BV46,""),"")</f>
        <v/>
      </c>
      <c r="BY46" s="313" t="str">
        <f aca="false">IF($B46&lt;&gt;"",$B46,"")</f>
        <v/>
      </c>
      <c r="BZ46" s="314" t="str">
        <f aca="false">IF($B46&lt;&gt;"",'Chronos (M1..M20)'!$H1255,"")</f>
        <v/>
      </c>
      <c r="CA46" s="315" t="str">
        <f aca="false">IF('Chronos (M1..M20)'!$I1255&lt;&gt;"",'Chronos (M1..M20)'!$I1255," ")</f>
        <v> </v>
      </c>
      <c r="CB46" s="316" t="n">
        <f aca="false">IF('Chronos (M1..M20)'!$J1255&lt;&gt;"",'Chronos (M1..M20)'!$J1255,0)</f>
        <v>0</v>
      </c>
      <c r="CC46" s="317" t="str">
        <f aca="false">IF($B46&lt;&gt;"",IF(CA46&lt;&gt;" ",(INDEX(BZ$9:CA$12,MATCH(BZ46,BZ$9:BZ$12),2)/CA46)*1000,0),"")</f>
        <v/>
      </c>
      <c r="CD46" s="318" t="str">
        <f aca="false">IF(CA$9&lt;&gt;"",IF($B46&lt;&gt;"",CC46-CB46,""),"")</f>
        <v/>
      </c>
      <c r="CE46" s="314" t="str">
        <f aca="false">IF($B46&lt;&gt;"",'Chronos (M1..M20)'!$H1356,"")</f>
        <v/>
      </c>
      <c r="CF46" s="315" t="str">
        <f aca="false">IF('Chronos (M1..M20)'!$I1356&lt;&gt;"",'Chronos (M1..M20)'!$I1356," ")</f>
        <v> </v>
      </c>
      <c r="CG46" s="316" t="n">
        <f aca="false">IF('Chronos (M1..M20)'!$J1356&lt;&gt;"",'Chronos (M1..M20)'!$J1356,0)</f>
        <v>0</v>
      </c>
      <c r="CH46" s="317" t="str">
        <f aca="false">IF($B46&lt;&gt;"",IF(CF46&lt;&gt;" ",(INDEX(CE$9:CF$12,MATCH(CE46,CE$9:CE$12),2)/CF46)*1000,0),"")</f>
        <v/>
      </c>
      <c r="CI46" s="318" t="str">
        <f aca="false">IF(CF$9&lt;&gt;"",IF($B46&lt;&gt;"",CH46-CG46,""),"")</f>
        <v/>
      </c>
      <c r="CJ46" s="313" t="str">
        <f aca="false">IF($B46&lt;&gt;"",$B46,"")</f>
        <v/>
      </c>
      <c r="CK46" s="314" t="str">
        <f aca="false">IF($B46&lt;&gt;"",'Chronos (M1..M20)'!$H1457,"")</f>
        <v/>
      </c>
      <c r="CL46" s="315" t="str">
        <f aca="false">IF('Chronos (M1..M20)'!$I1457&lt;&gt;"",'Chronos (M1..M20)'!$I1457," ")</f>
        <v> </v>
      </c>
      <c r="CM46" s="316" t="n">
        <f aca="false">IF('Chronos (M1..M20)'!$J1457&lt;&gt;"",'Chronos (M1..M20)'!$J1457,0)</f>
        <v>0</v>
      </c>
      <c r="CN46" s="317" t="str">
        <f aca="false">IF($B46&lt;&gt;"",IF(CL46&lt;&gt;" ",(INDEX(CK$9:CL$12,MATCH(CK46,CK$9:CK$12),2)/CL46)*1000,0),"")</f>
        <v/>
      </c>
      <c r="CO46" s="318" t="str">
        <f aca="false">IF(CL$9&lt;&gt;"",IF($B46&lt;&gt;"",CN46-CM46,""),"")</f>
        <v/>
      </c>
      <c r="CP46" s="314" t="str">
        <f aca="false">IF($B46&lt;&gt;"",'Chronos (M1..M20)'!$H1558,"")</f>
        <v/>
      </c>
      <c r="CQ46" s="315" t="str">
        <f aca="false">IF('Chronos (M1..M20)'!$I1558&lt;&gt;"",'Chronos (M1..M20)'!$I1558," ")</f>
        <v> </v>
      </c>
      <c r="CR46" s="316" t="n">
        <f aca="false">IF('Chronos (M1..M20)'!$J1558&lt;&gt;"",'Chronos (M1..M20)'!$J1558,0)</f>
        <v>0</v>
      </c>
      <c r="CS46" s="317" t="str">
        <f aca="false">IF($B46&lt;&gt;"",IF(CQ46&lt;&gt;" ",(INDEX(CP$9:CQ$12,MATCH(CP46,CP$9:CP$12),2)/CQ46)*1000,0),"")</f>
        <v/>
      </c>
      <c r="CT46" s="318" t="str">
        <f aca="false">IF(CQ$9&lt;&gt;"",IF($B46&lt;&gt;"",CS46-CR46,""),"")</f>
        <v/>
      </c>
      <c r="CU46" s="313" t="str">
        <f aca="false">IF($B46&lt;&gt;"",$B46,"")</f>
        <v/>
      </c>
      <c r="CV46" s="314" t="str">
        <f aca="false">IF($B46&lt;&gt;"",'Chronos (M1..M20)'!$H1659,"")</f>
        <v/>
      </c>
      <c r="CW46" s="315" t="str">
        <f aca="false">IF('Chronos (M1..M20)'!$I1659&lt;&gt;"",'Chronos (M1..M20)'!$I1659," ")</f>
        <v> </v>
      </c>
      <c r="CX46" s="316" t="n">
        <f aca="false">IF('Chronos (M1..M20)'!$J1659&lt;&gt;"",'Chronos (M1..M20)'!$J1659,0)</f>
        <v>0</v>
      </c>
      <c r="CY46" s="317" t="str">
        <f aca="false">IF($B46&lt;&gt;"",IF(CW46&lt;&gt;" ",(INDEX(CV$9:CW$12,MATCH(CV46,CV$9:CV$12),2)/CW46)*1000,0),"")</f>
        <v/>
      </c>
      <c r="CZ46" s="318" t="str">
        <f aca="false">IF(CW$9&lt;&gt;"",IF($B46&lt;&gt;"",CY46-CX46,""),"")</f>
        <v/>
      </c>
      <c r="DA46" s="314" t="str">
        <f aca="false">IF($B46&lt;&gt;"",'Chronos (M1..M20)'!$H1760,"")</f>
        <v/>
      </c>
      <c r="DB46" s="315" t="str">
        <f aca="false">IF('Chronos (M1..M20)'!$I1760&lt;&gt;"",'Chronos (M1..M20)'!$I1760," ")</f>
        <v> </v>
      </c>
      <c r="DC46" s="316" t="n">
        <f aca="false">IF('Chronos (M1..M20)'!$J1760&lt;&gt;"",'Chronos (M1..M20)'!$J1760,0)</f>
        <v>0</v>
      </c>
      <c r="DD46" s="317" t="str">
        <f aca="false">IF($B46&lt;&gt;"",IF(DB46&lt;&gt;" ",(INDEX(DA$9:DB$12,MATCH(DA46,DA$9:DA$12),2)/DB46)*1000,0),"")</f>
        <v/>
      </c>
      <c r="DE46" s="318" t="str">
        <f aca="false">IF(DB$9&lt;&gt;"",IF($B46&lt;&gt;"",DD46-DC46,""),"")</f>
        <v/>
      </c>
      <c r="DF46" s="313" t="str">
        <f aca="false">IF($B46&lt;&gt;"",$B46,"")</f>
        <v/>
      </c>
      <c r="DG46" s="314" t="str">
        <f aca="false">IF($B46&lt;&gt;"",'Chronos (M1..M20)'!$H1861,"")</f>
        <v/>
      </c>
      <c r="DH46" s="315" t="str">
        <f aca="false">IF('Chronos (M1..M20)'!$I1861&lt;&gt;"",'Chronos (M1..M20)'!$I1861," ")</f>
        <v> </v>
      </c>
      <c r="DI46" s="316" t="n">
        <f aca="false">IF('Chronos (M1..M20)'!$J1861&lt;&gt;"",'Chronos (M1..M20)'!$J1861,0)</f>
        <v>0</v>
      </c>
      <c r="DJ46" s="317" t="str">
        <f aca="false">IF($B46&lt;&gt;"",IF(DH46&lt;&gt;" ",(INDEX(DG$9:DH$12,MATCH(DG46,DG$9:DG$12),2)/DH46)*1000,0),"")</f>
        <v/>
      </c>
      <c r="DK46" s="318" t="str">
        <f aca="false">IF(DH$9&lt;&gt;"",IF($B46&lt;&gt;"",DJ46-DI46,""),"")</f>
        <v/>
      </c>
      <c r="DL46" s="314" t="str">
        <f aca="false">IF($B46&lt;&gt;"",'Chronos (M1..M20)'!$H1962,"")</f>
        <v/>
      </c>
      <c r="DM46" s="315" t="str">
        <f aca="false">IF('Chronos (M1..M20)'!$I1962&lt;&gt;"",'Chronos (M1..M20)'!$I1962," ")</f>
        <v> </v>
      </c>
      <c r="DN46" s="316" t="n">
        <f aca="false">IF('Chronos (M1..M20)'!$J1962&lt;&gt;"",'Chronos (M1..M20)'!$J1962,0)</f>
        <v>0</v>
      </c>
      <c r="DO46" s="317" t="str">
        <f aca="false">IF($B46&lt;&gt;"",IF(DM46&lt;&gt;" ",(INDEX(DL$9:DM$12,MATCH(DL46,DL$9:DL$12),2)/DM46)*1000,0),"")</f>
        <v/>
      </c>
      <c r="DP46" s="318" t="str">
        <f aca="false">IF(DM$9&lt;&gt;"",IF($B46&lt;&gt;"",DO46-DN46,""),"")</f>
        <v/>
      </c>
      <c r="DQ46" s="0"/>
      <c r="DR46" s="319" t="e">
        <f aca="false">SUM(O46,T46,Z46)</f>
        <v>#VALUE!</v>
      </c>
      <c r="DS46" s="319" t="e">
        <f aca="false">SUM(DR46,AE46,AK46,AP46,AV46,BA46,BG46,BL46,BR46,BW46,CC46,CH46,CN46,CS46,CY46,DD46,DJ46,DO46)</f>
        <v>#VALUE!</v>
      </c>
      <c r="DT46" s="319" t="n">
        <f aca="false">SUM(N46,S46,Y46,AD46,AJ46,AO46,AU46,AZ46,BF46,BK46,BQ46,BV46,CB46,CG46,CM46,CR46,CX46,DC46,DI46,DN46)</f>
        <v>0</v>
      </c>
      <c r="DU46" s="319" t="e">
        <f aca="false">SMALL($DZ46:$ES46,1)</f>
        <v>#VALUE!</v>
      </c>
      <c r="DV46" s="319" t="e">
        <f aca="false">SMALL($DZ46:$ES46,2)</f>
        <v>#VALUE!</v>
      </c>
      <c r="DW46" s="319" t="e">
        <f aca="false">SMALL($DZ46:$ES46,3)</f>
        <v>#VALUE!</v>
      </c>
      <c r="DX46" s="319" t="e">
        <f aca="false">SMALL($DZ46:$ES46,3)</f>
        <v>#VALUE!</v>
      </c>
      <c r="DY46" s="0"/>
      <c r="DZ46" s="321" t="str">
        <f aca="false">IF($EC$1&lt;&gt;"",O46," ")</f>
        <v/>
      </c>
      <c r="EA46" s="321" t="str">
        <f aca="false">IF($EC$2&lt;&gt;"",T46," ")</f>
        <v/>
      </c>
      <c r="EB46" s="321" t="str">
        <f aca="false">IF($EC$3&lt;&gt;"",Z46," ")</f>
        <v/>
      </c>
      <c r="EC46" s="321" t="str">
        <f aca="false">IF($EC$4&lt;&gt;"",AE46," ")</f>
        <v/>
      </c>
      <c r="ED46" s="321" t="str">
        <f aca="false">IF($EC$5&lt;&gt;"",AK46," ")</f>
        <v/>
      </c>
      <c r="EE46" s="321" t="str">
        <f aca="false">IF($EC$6&lt;&gt;"",AP46," ")</f>
        <v/>
      </c>
      <c r="EF46" s="321" t="str">
        <f aca="false">IF($EC$7&lt;&gt;"",AV46," ")</f>
        <v/>
      </c>
      <c r="EG46" s="321" t="str">
        <f aca="false">IF($EC$8&lt;&gt;"",BA46," ")</f>
        <v> </v>
      </c>
      <c r="EH46" s="321" t="str">
        <f aca="false">IF($EC$9&lt;&gt;"",BG46," ")</f>
        <v> </v>
      </c>
      <c r="EI46" s="321" t="str">
        <f aca="false">IF($EC$10&lt;&gt;"",BL46," ")</f>
        <v> </v>
      </c>
      <c r="EJ46" s="321" t="str">
        <f aca="false">IF($EE$1&lt;&gt;"",BR46," ")</f>
        <v> </v>
      </c>
      <c r="EK46" s="321" t="str">
        <f aca="false">IF($EE$2&lt;&gt;"",BW46," ")</f>
        <v> </v>
      </c>
      <c r="EL46" s="321" t="str">
        <f aca="false">IF($EE$3&lt;&gt;"",CC46," ")</f>
        <v> </v>
      </c>
      <c r="EM46" s="321" t="str">
        <f aca="false">IF($EE$4&lt;&gt;"",CH46," ")</f>
        <v> </v>
      </c>
      <c r="EN46" s="321" t="str">
        <f aca="false">IF($EE$5&lt;&gt;"",CN46," ")</f>
        <v> </v>
      </c>
      <c r="EO46" s="321" t="str">
        <f aca="false">IF($EE$6&lt;&gt;"",CS46," ")</f>
        <v> </v>
      </c>
      <c r="EP46" s="321" t="str">
        <f aca="false">IF($EE$7&lt;&gt;"",CY46," ")</f>
        <v> </v>
      </c>
      <c r="EQ46" s="321" t="str">
        <f aca="false">IF($EE$8&lt;&gt;"",DD46," ")</f>
        <v> </v>
      </c>
      <c r="ER46" s="321" t="str">
        <f aca="false">IF($EE$9&lt;&gt;"",DJ46," ")</f>
        <v> </v>
      </c>
      <c r="ES46" s="321" t="str">
        <f aca="false">IF($EE$10&lt;&gt;"",DO46," ")</f>
        <v> </v>
      </c>
      <c r="ET46" s="322" t="e">
        <f aca="false">SMALL(DZ46:EC46,1)</f>
        <v>#VALUE!</v>
      </c>
      <c r="EU46" s="323" t="e">
        <f aca="false">SMALL(DZ46:ED46,1)</f>
        <v>#VALUE!</v>
      </c>
      <c r="EV46" s="323" t="e">
        <f aca="false">SMALL(DZ46:EE46,1)</f>
        <v>#VALUE!</v>
      </c>
      <c r="EW46" s="323" t="e">
        <f aca="false">SMALL(DZ46:EF46,1)</f>
        <v>#VALUE!</v>
      </c>
      <c r="EX46" s="323" t="e">
        <f aca="false">SMALL(DZ46:EG46,1)</f>
        <v>#VALUE!</v>
      </c>
      <c r="EY46" s="323" t="e">
        <f aca="false">SMALL(DZ46:EH46,1)</f>
        <v>#VALUE!</v>
      </c>
      <c r="EZ46" s="323" t="e">
        <f aca="false">SMALL(DZ46:EI46,1)</f>
        <v>#VALUE!</v>
      </c>
      <c r="FA46" s="323" t="e">
        <f aca="false">SMALL(DZ46:EJ46,1)</f>
        <v>#VALUE!</v>
      </c>
      <c r="FB46" s="323" t="e">
        <f aca="false">SMALL(DZ46:EK46,1)</f>
        <v>#VALUE!</v>
      </c>
      <c r="FC46" s="323" t="e">
        <f aca="false">SMALL(DZ46:EL46,1)</f>
        <v>#VALUE!</v>
      </c>
      <c r="FD46" s="323" t="e">
        <f aca="false">SMALL(DZ46:EM46,1)</f>
        <v>#VALUE!</v>
      </c>
      <c r="FE46" s="323" t="e">
        <f aca="false">SMALL(DZ46:EN46,1)</f>
        <v>#VALUE!</v>
      </c>
      <c r="FF46" s="323" t="e">
        <f aca="false">SMALL(DZ46:EO46,1)</f>
        <v>#VALUE!</v>
      </c>
      <c r="FG46" s="323" t="e">
        <f aca="false">SMALL(DZ46:EP46,1)</f>
        <v>#VALUE!</v>
      </c>
      <c r="FH46" s="323" t="e">
        <f aca="false">SMALL(DZ46:EQ46,1)</f>
        <v>#VALUE!</v>
      </c>
      <c r="FI46" s="323" t="e">
        <f aca="false">SMALL(DZ46:ER46,1)</f>
        <v>#VALUE!</v>
      </c>
      <c r="FJ46" s="324" t="e">
        <f aca="false">SMALL(DZ46:ES46,1)</f>
        <v>#VALUE!</v>
      </c>
      <c r="FK46" s="322" t="e">
        <f aca="false">SMALL(DZ46:EN46,2)</f>
        <v>#VALUE!</v>
      </c>
      <c r="FL46" s="323" t="e">
        <f aca="false">SMALL(DZ46:EO46,2)</f>
        <v>#VALUE!</v>
      </c>
      <c r="FM46" s="323" t="e">
        <f aca="false">SMALL(DZ46:EP46,2)</f>
        <v>#VALUE!</v>
      </c>
      <c r="FN46" s="323" t="e">
        <f aca="false">SMALL(DZ46:EQ46,2)</f>
        <v>#VALUE!</v>
      </c>
      <c r="FO46" s="323" t="e">
        <f aca="false">SMALL(DZ46:ER46,2)</f>
        <v>#VALUE!</v>
      </c>
      <c r="FP46" s="324" t="e">
        <f aca="false">SMALL(DZ46:ES46,2)</f>
        <v>#VALUE!</v>
      </c>
      <c r="FQ46" s="0"/>
      <c r="FR46" s="328" t="str">
        <f aca="false">IF($B46&lt;&gt;"",IF($EB$1&gt;=FR$13,$P46,""),"")</f>
        <v/>
      </c>
      <c r="FS46" s="329" t="str">
        <f aca="false">IF($B46&lt;&gt;"",IF($EB$1&gt;=FS$13,$P46+$U46,""),"")</f>
        <v/>
      </c>
      <c r="FT46" s="329" t="str">
        <f aca="false">IF($B46&lt;&gt;"",IF($EB$1&gt;=FT$13,$P46+$U46+$AA46,""),"")</f>
        <v/>
      </c>
      <c r="FU46" s="329" t="str">
        <f aca="false">IF($B46&lt;&gt;"",IF($EB$1&gt;=FU$13,$P46+$U46+$AA46+$AF46-ET46,""),"")</f>
        <v/>
      </c>
      <c r="FV46" s="329" t="str">
        <f aca="false">IF($B46&lt;&gt;"",IF($EB$1&gt;=FV$13,$P46+$U46+$AA46+$AF46+$AL46-EU46,""),"")</f>
        <v/>
      </c>
      <c r="FW46" s="329" t="str">
        <f aca="false">IF($B46&lt;&gt;"",IF($EB$1&gt;=FW$13,$P46+$U46+$AA46+$AF46+$AL46+$AQ46-EV46,""),"")</f>
        <v/>
      </c>
      <c r="FX46" s="329" t="str">
        <f aca="false">IF($B46&lt;&gt;"",IF($EB$1&gt;=FX$13,$P46+$U46+$AA46+$AF46+$AL46+$AQ46+$AW46-EW46,""),"")</f>
        <v/>
      </c>
      <c r="FY46" s="329" t="str">
        <f aca="false">IF($B46&lt;&gt;"",IF($EB$1&gt;=FY$13,$P46+$U46+$AA46+$AF46+$AL46+$AQ46+$AW46+$BB46-EX46,""),"")</f>
        <v/>
      </c>
      <c r="FZ46" s="329" t="str">
        <f aca="false">IF($B46&lt;&gt;"",IF($EB$1&gt;=FZ$13,$P46+$U46+$AA46+$AF46+$AL46+$AQ46+$AW46+$BB46+$BH46-EY46,""),"")</f>
        <v/>
      </c>
      <c r="GA46" s="329" t="str">
        <f aca="false">IF($B46&lt;&gt;"",IF($EB$1&gt;=GA$13,$P46+$U46+$AA46+$AF46+$AL46+$AQ46+$AW46+$BB46+$BH46+$BM46-EZ46,""),"")</f>
        <v/>
      </c>
      <c r="GB46" s="329" t="str">
        <f aca="false">IF($B46&lt;&gt;"",IF($EB$1&gt;=GB$13,$P46+$U46+$AA46+$AF46+$AL46+$AQ46+$AW46+$BB46+$BH46+$BM46+$BS46-FA46,""),"")</f>
        <v/>
      </c>
      <c r="GC46" s="329" t="str">
        <f aca="false">IF($B46&lt;&gt;"",IF($EB$1&gt;=GC$13,$P46+$U46+$AA46+$AF46+$AL46+$AQ46+$AW46+$BB46+$BH46+$BM46+$BS46+$BX46-FB46,""),"")</f>
        <v/>
      </c>
      <c r="GD46" s="329" t="str">
        <f aca="false">IF($B46&lt;&gt;"",IF($EB$1&gt;=GD$13,$P46+$U46+$AA46+$AF46+$AL46+$AQ46+$AW46+$BB46+$BH46+$BM46+$BS46+$BX46+$CD46-FC46,""),"")</f>
        <v/>
      </c>
      <c r="GE46" s="329" t="str">
        <f aca="false">IF($B46&lt;&gt;"",IF($EB$1&gt;=GE$13,$P46+$U46+$AA46+$AF46+$AL46+$AQ46+$AW46+$BB46+$BH46+$BM46+$BS46+$BX46+$CD46+$CI46-FD46,""),"")</f>
        <v/>
      </c>
      <c r="GF46" s="329" t="str">
        <f aca="false">IF($B46&lt;&gt;"",IF($EB$1&gt;=GF$13,$P46+$U46+$AA46+$AF46+$AL46+$AQ46+$AW46+$BB46+$BH46+$BM46+$BS46+$BX46+$CD46+$CI46+$CO46-FE46-FK46,""),"")</f>
        <v/>
      </c>
      <c r="GG46" s="329" t="str">
        <f aca="false">IF($B46&lt;&gt;"",IF($EB$1&gt;=GG$13,$P46+$U46+$AA46+$AF46+$AL46+$AQ46+$AW46+$BB46+$BH46+$BM46+$BS46+$BX46+$CD46+$CI46+$CO46+$CT46-FF46-FL46,""),"")</f>
        <v/>
      </c>
      <c r="GH46" s="329" t="str">
        <f aca="false">IF($B46&lt;&gt;"",IF($EB$1&gt;=GH$13,$P46+$U46+$AA46+$AF46+$AL46+$AQ46+$AW46+$BB46+$BH46+$BM46+$BS46+$BX46+$CD46+$CI46+$CO46+$CT46+$CZ46-FG46-FM46,""),"")</f>
        <v/>
      </c>
      <c r="GI46" s="329" t="str">
        <f aca="false">IF($B46&lt;&gt;"",IF($EB$1&gt;=GI$13,$P46+$U46+$AA46+$AF46+$AL46+$AQ46+$AW46+$BB46+$BH46+$BM46+$BS46+$BX46+$CD46+$CI46+$CO46+$CT46+$CZ46+$DE46-FH46-FN46,""),"")</f>
        <v/>
      </c>
      <c r="GJ46" s="329" t="str">
        <f aca="false">IF($B46&lt;&gt;"",IF($EB$1&gt;=GJ$13,$P46+$U46+$AA46+$AF46+$AL46+$AQ46+$AW46+$BB46+$BH46+$BM46+$BS46+$BX46+$CD46+$CI46+$CO46+$CT46+$CZ46+$DE46+$DK46-FI46-FO46,""),"")</f>
        <v/>
      </c>
      <c r="GK46" s="330" t="str">
        <f aca="false">IF($B46&lt;&gt;"",IF($EB$1&gt;=GK$13,$P46+$U46+$AA46+$AF46+$AL46+$AQ46+$AW46+$BB46+$BH46+$BM46+$BS46+$BX46+$CD46+$CI46+$CO46+$CT46+$CZ46+$DE46+$DK46+$DP46-FJ46-FP46,""),"")</f>
        <v/>
      </c>
      <c r="GL46" s="0"/>
      <c r="GM46" s="328" t="str">
        <f aca="false">IF($B46&lt;&gt;"",IF($EB$1&gt;=GM$13,RANK(FR46,FR$14:FR$113,0),""),"")</f>
        <v/>
      </c>
      <c r="GN46" s="329" t="str">
        <f aca="false">IF($B46&lt;&gt;"",IF($EB$1&gt;=GN$13,RANK(FS46,FS$14:FS$113,0),""),"")</f>
        <v/>
      </c>
      <c r="GO46" s="329" t="str">
        <f aca="false">IF($B46&lt;&gt;"",IF($EB$1&gt;=GO$13,RANK(FT46,FT$14:FT$113,0),""),"")</f>
        <v/>
      </c>
      <c r="GP46" s="329" t="str">
        <f aca="false">IF($B46&lt;&gt;"",IF($EB$1&gt;=GP$13,RANK(FU46,FU$14:FU$113,0),""),"")</f>
        <v/>
      </c>
      <c r="GQ46" s="329" t="str">
        <f aca="false">IF($B46&lt;&gt;"",IF($EB$1&gt;=GQ$13,RANK(FV46,FV$14:FV$113,0),""),"")</f>
        <v/>
      </c>
      <c r="GR46" s="329" t="str">
        <f aca="false">IF($B46&lt;&gt;"",IF($EB$1&gt;=GR$13,RANK(FW46,FW$14:FW$113,0),""),"")</f>
        <v/>
      </c>
      <c r="GS46" s="329" t="str">
        <f aca="false">IF($B46&lt;&gt;"",IF($EB$1&gt;=GS$13,RANK(FX46,FX$14:FX$113,0),""),"")</f>
        <v/>
      </c>
      <c r="GT46" s="329" t="str">
        <f aca="false">IF($B46&lt;&gt;"",IF($EB$1&gt;=GT$13,RANK(FY46,FY$14:FY$113,0),""),"")</f>
        <v/>
      </c>
      <c r="GU46" s="329" t="str">
        <f aca="false">IF($B46&lt;&gt;"",IF($EB$1&gt;=GU$13,RANK(FZ46,FZ$14:FZ$113,0),""),"")</f>
        <v/>
      </c>
      <c r="GV46" s="329" t="str">
        <f aca="false">IF($B46&lt;&gt;"",IF($EB$1&gt;=GV$13,RANK(GA46,GA$14:GA$113,0),""),"")</f>
        <v/>
      </c>
      <c r="GW46" s="329" t="str">
        <f aca="false">IF($B46&lt;&gt;"",IF($EB$1&gt;=GW$13,RANK(GB46,GB$14:GB$113,0),""),"")</f>
        <v/>
      </c>
      <c r="GX46" s="329" t="str">
        <f aca="false">IF($B46&lt;&gt;"",IF($EB$1&gt;=GX$13,RANK(GC46,GC$14:GC$113,0),""),"")</f>
        <v/>
      </c>
      <c r="GY46" s="329" t="str">
        <f aca="false">IF($B46&lt;&gt;"",IF($EB$1&gt;=GY$13,RANK(GD46,GD$14:GD$113,0),""),"")</f>
        <v/>
      </c>
      <c r="GZ46" s="329" t="str">
        <f aca="false">IF($B46&lt;&gt;"",IF($EB$1&gt;=GZ$13,RANK(GE46,GE$14:GE$113,0),""),"")</f>
        <v/>
      </c>
      <c r="HA46" s="329" t="str">
        <f aca="false">IF($B46&lt;&gt;"",IF($EB$1&gt;=HA$13,RANK(GF46,GF$14:GF$113,0),""),"")</f>
        <v/>
      </c>
      <c r="HB46" s="329" t="str">
        <f aca="false">IF($B46&lt;&gt;"",IF($EB$1&gt;=HB$13,RANK(GG46,GG$14:GG$113,0),""),"")</f>
        <v/>
      </c>
      <c r="HC46" s="329" t="str">
        <f aca="false">IF($B46&lt;&gt;"",IF($EB$1&gt;=HC$13,RANK(GH46,GH$14:GH$113,0),""),"")</f>
        <v/>
      </c>
      <c r="HD46" s="329" t="str">
        <f aca="false">IF($B46&lt;&gt;"",IF($EB$1&gt;=HD$13,RANK(GI46,GI$14:GI$113,0),""),"")</f>
        <v/>
      </c>
      <c r="HE46" s="329" t="str">
        <f aca="false">IF($B46&lt;&gt;"",IF($EB$1&gt;=HE$13,RANK(GJ46,GJ$14:GJ$113,0),""),"")</f>
        <v/>
      </c>
      <c r="HF46" s="330" t="str">
        <f aca="false">IF($B46&lt;&gt;"",IF($EB$1&gt;=HF$13,RANK(GK46,GK$14:GK$113,0),""),"")</f>
        <v/>
      </c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3" hidden="false" customHeight="false" outlineLevel="0" collapsed="false">
      <c r="A47" s="308" t="str">
        <f aca="false">IF(B47&lt;&gt;"",RANK(I47,I$14:I$113,0),"")</f>
        <v/>
      </c>
      <c r="B47" s="309" t="str">
        <f aca="false">IF('Chronos (M1..M20)'!B44&lt;&gt;"",'Chronos (M1..M20)'!B44,"")</f>
        <v/>
      </c>
      <c r="C47" s="310" t="str">
        <f aca="false">IF(B47&lt;&gt;"",'Chronos (M1..M20)'!C44,"")</f>
        <v/>
      </c>
      <c r="D47" s="215" t="str">
        <f aca="false">IF(B47&lt;&gt;"",Pilotes!P44,"")</f>
        <v/>
      </c>
      <c r="E47" s="310"/>
      <c r="F47" s="310" t="str">
        <f aca="false">IF(B47&lt;&gt;"",Pilotes!F44,"")</f>
        <v/>
      </c>
      <c r="G47" s="310" t="str">
        <f aca="false">IF(C47&lt;&gt;"",Pilotes!E44,"")</f>
        <v/>
      </c>
      <c r="H47" s="310" t="str">
        <f aca="false">IF(D47&lt;&gt;"",'Chronos (M1..M20)'!D44,"")</f>
        <v/>
      </c>
      <c r="I47" s="311" t="n">
        <f aca="false">IF(B47&lt;&gt;"",IF($EB$1&lt;4,DR47-DT47,IF($EB$1&lt;15,DS47-DU47-DT47,DS47-DU47-DV47-DT47)),0)</f>
        <v>0</v>
      </c>
      <c r="J47" s="312" t="str">
        <f aca="false">IF(B47&lt;&gt;"",IF(I47,(I47/MAXA(I$14:I$113))*1000,0),"")</f>
        <v/>
      </c>
      <c r="K47" s="313" t="str">
        <f aca="false">IF($B47&lt;&gt;"",$B47,"")</f>
        <v/>
      </c>
      <c r="L47" s="314" t="str">
        <f aca="false">IF($B47&lt;&gt;"",'Chronos (M1..M20)'!$H44,"")</f>
        <v/>
      </c>
      <c r="M47" s="315" t="str">
        <f aca="false">IF('Chronos (M1..M20)'!$I44&lt;&gt;"",'Chronos (M1..M20)'!$I44," ")</f>
        <v> </v>
      </c>
      <c r="N47" s="316" t="n">
        <f aca="false">IF('Chronos (M1..M20)'!$J44&lt;&gt;"",'Chronos (M1..M20)'!$J44,0)</f>
        <v>0</v>
      </c>
      <c r="O47" s="317" t="str">
        <f aca="false">IF($B47&lt;&gt;"",IF(M47&lt;&gt;" ",(INDEX(L$9:M$12,MATCH(L47,L$9:L$12),2)/M47)*1000,0),"")</f>
        <v/>
      </c>
      <c r="P47" s="318" t="str">
        <f aca="false">IF(M$9&lt;&gt;"",IF($B47&lt;&gt;"",O47-N47,""),"")</f>
        <v/>
      </c>
      <c r="Q47" s="314" t="str">
        <f aca="false">IF($B47&lt;&gt;"",'Chronos (M1..M20)'!$H145,"")</f>
        <v/>
      </c>
      <c r="R47" s="315" t="str">
        <f aca="false">IF('Chronos (M1..M20)'!$I145&lt;&gt;"",'Chronos (M1..M20)'!$I145," ")</f>
        <v> </v>
      </c>
      <c r="S47" s="316" t="n">
        <f aca="false">IF('Chronos (M1..M20)'!$J145&lt;&gt;"",'Chronos (M1..M20)'!$J145,0)</f>
        <v>0</v>
      </c>
      <c r="T47" s="317" t="str">
        <f aca="false">IF($B47&lt;&gt;"",IF(R47&lt;&gt;" ",(INDEX(Q$9:R$12,MATCH(Q47,Q$9:Q$12),2)/R47)*1000,0),"")</f>
        <v/>
      </c>
      <c r="U47" s="318" t="str">
        <f aca="false">IF(R$9&lt;&gt;"",IF($B47&lt;&gt;"",T47-S47,""),"")</f>
        <v/>
      </c>
      <c r="V47" s="313" t="str">
        <f aca="false">IF($B47&lt;&gt;"",$B47,"")</f>
        <v/>
      </c>
      <c r="W47" s="314" t="str">
        <f aca="false">IF($B47&lt;&gt;"",'Chronos (M1..M20)'!$H246,"")</f>
        <v/>
      </c>
      <c r="X47" s="315" t="str">
        <f aca="false">IF('Chronos (M1..M20)'!$I246&lt;&gt;"",'Chronos (M1..M20)'!$I246," ")</f>
        <v> </v>
      </c>
      <c r="Y47" s="316" t="n">
        <f aca="false">IF('Chronos (M1..M20)'!$J246&lt;&gt;"",'Chronos (M1..M20)'!$J246,0)</f>
        <v>0</v>
      </c>
      <c r="Z47" s="317" t="str">
        <f aca="false">IF($B47&lt;&gt;"",IF(X47&lt;&gt;" ",(INDEX(W$9:X$12,MATCH(W47,W$9:W$12),2)/X47)*1000,0),"")</f>
        <v/>
      </c>
      <c r="AA47" s="318" t="str">
        <f aca="false">IF(X$9&lt;&gt;"",IF($B47&lt;&gt;"",Z47-Y47,""),"")</f>
        <v/>
      </c>
      <c r="AB47" s="314" t="str">
        <f aca="false">IF($B47&lt;&gt;"",'Chronos (M1..M20)'!$H347,"")</f>
        <v/>
      </c>
      <c r="AC47" s="315" t="str">
        <f aca="false">IF('Chronos (M1..M20)'!$I347&lt;&gt;"",'Chronos (M1..M20)'!$I347," ")</f>
        <v> </v>
      </c>
      <c r="AD47" s="316" t="n">
        <f aca="false">IF('Chronos (M1..M20)'!$J347&lt;&gt;"",'Chronos (M1..M20)'!$J347,0)</f>
        <v>0</v>
      </c>
      <c r="AE47" s="317" t="str">
        <f aca="false">IF($B47&lt;&gt;"",IF(AC47&lt;&gt;" ",(INDEX(AB$9:AC$12,MATCH(AB47,AB$9:AB$12),2)/AC47)*1000,0),"")</f>
        <v/>
      </c>
      <c r="AF47" s="318" t="str">
        <f aca="false">IF(AC$9&lt;&gt;"",IF($B47&lt;&gt;"",AE47-AD47,""),"")</f>
        <v/>
      </c>
      <c r="AG47" s="313" t="str">
        <f aca="false">IF($B47&lt;&gt;"",$B47,"")</f>
        <v/>
      </c>
      <c r="AH47" s="314" t="str">
        <f aca="false">IF($B47&lt;&gt;"",'Chronos (M1..M20)'!$H448,"")</f>
        <v/>
      </c>
      <c r="AI47" s="315" t="str">
        <f aca="false">IF('Chronos (M1..M20)'!$I448&lt;&gt;"",'Chronos (M1..M20)'!$I448," ")</f>
        <v> </v>
      </c>
      <c r="AJ47" s="316" t="n">
        <f aca="false">IF('Chronos (M1..M20)'!$J448&lt;&gt;"",'Chronos (M1..M20)'!$J448,0)</f>
        <v>0</v>
      </c>
      <c r="AK47" s="317" t="str">
        <f aca="false">IF($B47&lt;&gt;"",IF(AI47&lt;&gt;" ",(INDEX(AH$9:AI$12,MATCH(AH47,AH$9:AH$12),2)/AI47)*1000,0),"")</f>
        <v/>
      </c>
      <c r="AL47" s="318" t="str">
        <f aca="false">IF(AI$9&lt;&gt;"",IF($B47&lt;&gt;"",AK47-AJ47,""),"")</f>
        <v/>
      </c>
      <c r="AM47" s="314" t="str">
        <f aca="false">IF($B47&lt;&gt;"",'Chronos (M1..M20)'!$H549,"")</f>
        <v/>
      </c>
      <c r="AN47" s="315" t="str">
        <f aca="false">IF('Chronos (M1..M20)'!$I549&lt;&gt;"",'Chronos (M1..M20)'!$I549," ")</f>
        <v> </v>
      </c>
      <c r="AO47" s="316" t="n">
        <f aca="false">IF('Chronos (M1..M20)'!$J549&lt;&gt;"",'Chronos (M1..M20)'!$J549,0)</f>
        <v>0</v>
      </c>
      <c r="AP47" s="317" t="str">
        <f aca="false">IF($B47&lt;&gt;"",IF(AN47&lt;&gt;" ",(INDEX(AM$9:AN$12,MATCH(AM47,AM$9:AM$12),2)/AN47)*1000,0),"")</f>
        <v/>
      </c>
      <c r="AQ47" s="318" t="str">
        <f aca="false">IF(AN$9&lt;&gt;"",IF($B47&lt;&gt;"",AP47-AO47,""),"")</f>
        <v/>
      </c>
      <c r="AR47" s="313" t="str">
        <f aca="false">IF($B47&lt;&gt;"",$B47,"")</f>
        <v/>
      </c>
      <c r="AS47" s="314" t="str">
        <f aca="false">IF($B47&lt;&gt;"",'Chronos (M1..M20)'!$H650,"")</f>
        <v/>
      </c>
      <c r="AT47" s="315" t="str">
        <f aca="false">IF('Chronos (M1..M20)'!$I650&lt;&gt;"",'Chronos (M1..M20)'!$I650," ")</f>
        <v> </v>
      </c>
      <c r="AU47" s="316" t="n">
        <f aca="false">IF('Chronos (M1..M20)'!$J650&lt;&gt;"",'Chronos (M1..M20)'!$J650,0)</f>
        <v>0</v>
      </c>
      <c r="AV47" s="317" t="str">
        <f aca="false">IF($B47&lt;&gt;"",IF(AT47&lt;&gt;" ",(INDEX(AS$9:AT$12,MATCH(AS47,AS$9:AS$12),2)/AT47)*1000,0),"")</f>
        <v/>
      </c>
      <c r="AW47" s="318" t="str">
        <f aca="false">IF(AT$9&lt;&gt;"",IF($B47&lt;&gt;"",AV47-AU47,""),"")</f>
        <v/>
      </c>
      <c r="AX47" s="314" t="str">
        <f aca="false">IF($B47&lt;&gt;"",'Chronos (M1..M20)'!$H751,"")</f>
        <v/>
      </c>
      <c r="AY47" s="315" t="str">
        <f aca="false">IF('Chronos (M1..M20)'!$I751&lt;&gt;"",'Chronos (M1..M20)'!$I751," ")</f>
        <v> </v>
      </c>
      <c r="AZ47" s="316" t="n">
        <f aca="false">IF('Chronos (M1..M20)'!$J751&lt;&gt;"",'Chronos (M1..M20)'!$J751,0)</f>
        <v>0</v>
      </c>
      <c r="BA47" s="317" t="str">
        <f aca="false">IF($B47&lt;&gt;"",IF(AY47&lt;&gt;" ",(INDEX(AX$9:AY$12,MATCH(AX47,AX$9:AX$12),2)/AY47)*1000,0),"")</f>
        <v/>
      </c>
      <c r="BB47" s="318" t="str">
        <f aca="false">IF(AY$9&lt;&gt;"",IF($B47&lt;&gt;"",BA47-AZ47,""),"")</f>
        <v/>
      </c>
      <c r="BC47" s="313" t="str">
        <f aca="false">IF($B47&lt;&gt;"",$B47,"")</f>
        <v/>
      </c>
      <c r="BD47" s="314" t="str">
        <f aca="false">IF($B47&lt;&gt;"",'Chronos (M1..M20)'!$H852,"")</f>
        <v/>
      </c>
      <c r="BE47" s="315" t="str">
        <f aca="false">IF('Chronos (M1..M20)'!$I852&lt;&gt;"",'Chronos (M1..M20)'!$I852," ")</f>
        <v> </v>
      </c>
      <c r="BF47" s="316" t="n">
        <f aca="false">IF('Chronos (M1..M20)'!$J852&lt;&gt;"",'Chronos (M1..M20)'!$J852,0)</f>
        <v>0</v>
      </c>
      <c r="BG47" s="317" t="str">
        <f aca="false">IF($B47&lt;&gt;"",IF(BE47&lt;&gt;" ",(INDEX(BD$9:BE$12,MATCH(BD47,BD$9:BD$12),2)/BE47)*1000,0),"")</f>
        <v/>
      </c>
      <c r="BH47" s="318" t="str">
        <f aca="false">IF(BE$9&lt;&gt;"",IF($B47&lt;&gt;"",BG47-BF47,""),"")</f>
        <v/>
      </c>
      <c r="BI47" s="314" t="str">
        <f aca="false">IF($B47&lt;&gt;"",'Chronos (M1..M20)'!$H953,"")</f>
        <v/>
      </c>
      <c r="BJ47" s="315" t="str">
        <f aca="false">IF('Chronos (M1..M20)'!$I953&lt;&gt;"",'Chronos (M1..M20)'!$I953," ")</f>
        <v> </v>
      </c>
      <c r="BK47" s="316" t="n">
        <f aca="false">IF('Chronos (M1..M20)'!$J953&lt;&gt;"",'Chronos (M1..M20)'!$J953,0)</f>
        <v>0</v>
      </c>
      <c r="BL47" s="317" t="str">
        <f aca="false">IF($B47&lt;&gt;"",IF(BJ47&lt;&gt;" ",(INDEX(BI$9:BJ$12,MATCH(BI47,BI$9:BI$12),2)/BJ47)*1000,0),"")</f>
        <v/>
      </c>
      <c r="BM47" s="318" t="str">
        <f aca="false">IF(BJ$9&lt;&gt;"",IF($B47&lt;&gt;"",BL47-BK47,""),"")</f>
        <v/>
      </c>
      <c r="BN47" s="313" t="str">
        <f aca="false">IF($B47&lt;&gt;"",$B47,"")</f>
        <v/>
      </c>
      <c r="BO47" s="314" t="str">
        <f aca="false">IF($B47&lt;&gt;"",'Chronos (M1..M20)'!$H1054,"")</f>
        <v/>
      </c>
      <c r="BP47" s="315" t="str">
        <f aca="false">IF('Chronos (M1..M20)'!$I1054&lt;&gt;"",'Chronos (M1..M20)'!$I1054," ")</f>
        <v> </v>
      </c>
      <c r="BQ47" s="316" t="n">
        <f aca="false">IF('Chronos (M1..M20)'!$J1054&lt;&gt;"",'Chronos (M1..M20)'!$J1054,0)</f>
        <v>0</v>
      </c>
      <c r="BR47" s="317" t="str">
        <f aca="false">IF($B47&lt;&gt;"",IF(BP47&lt;&gt;" ",(INDEX(BO$9:BP$12,MATCH(BO47,BO$9:BO$12),2)/BP47)*1000,0),"")</f>
        <v/>
      </c>
      <c r="BS47" s="318" t="str">
        <f aca="false">IF(BP$9&lt;&gt;"",IF($B47&lt;&gt;"",BR47-BQ47,""),"")</f>
        <v/>
      </c>
      <c r="BT47" s="314" t="str">
        <f aca="false">IF($B47&lt;&gt;"",'Chronos (M1..M20)'!$H1155,"")</f>
        <v/>
      </c>
      <c r="BU47" s="315" t="str">
        <f aca="false">IF('Chronos (M1..M20)'!$I1155&lt;&gt;"",'Chronos (M1..M20)'!$I1155," ")</f>
        <v> </v>
      </c>
      <c r="BV47" s="316" t="n">
        <f aca="false">IF('Chronos (M1..M20)'!$J1155&lt;&gt;"",'Chronos (M1..M20)'!$J1155,0)</f>
        <v>0</v>
      </c>
      <c r="BW47" s="317" t="str">
        <f aca="false">IF($B47&lt;&gt;"",IF(BU47&lt;&gt;" ",(INDEX(BT$9:BU$12,MATCH(BT47,BT$9:BT$12),2)/BU47)*1000,0),"")</f>
        <v/>
      </c>
      <c r="BX47" s="318" t="str">
        <f aca="false">IF(BU$9&lt;&gt;"",IF($B47&lt;&gt;"",BW47-BV47,""),"")</f>
        <v/>
      </c>
      <c r="BY47" s="313" t="str">
        <f aca="false">IF($B47&lt;&gt;"",$B47,"")</f>
        <v/>
      </c>
      <c r="BZ47" s="314" t="str">
        <f aca="false">IF($B47&lt;&gt;"",'Chronos (M1..M20)'!$H1256,"")</f>
        <v/>
      </c>
      <c r="CA47" s="315" t="str">
        <f aca="false">IF('Chronos (M1..M20)'!$I1256&lt;&gt;"",'Chronos (M1..M20)'!$I1256," ")</f>
        <v> </v>
      </c>
      <c r="CB47" s="316" t="n">
        <f aca="false">IF('Chronos (M1..M20)'!$J1256&lt;&gt;"",'Chronos (M1..M20)'!$J1256,0)</f>
        <v>0</v>
      </c>
      <c r="CC47" s="317" t="str">
        <f aca="false">IF($B47&lt;&gt;"",IF(CA47&lt;&gt;" ",(INDEX(BZ$9:CA$12,MATCH(BZ47,BZ$9:BZ$12),2)/CA47)*1000,0),"")</f>
        <v/>
      </c>
      <c r="CD47" s="318" t="str">
        <f aca="false">IF(CA$9&lt;&gt;"",IF($B47&lt;&gt;"",CC47-CB47,""),"")</f>
        <v/>
      </c>
      <c r="CE47" s="314" t="str">
        <f aca="false">IF($B47&lt;&gt;"",'Chronos (M1..M20)'!$H1357,"")</f>
        <v/>
      </c>
      <c r="CF47" s="315" t="str">
        <f aca="false">IF('Chronos (M1..M20)'!$I1357&lt;&gt;"",'Chronos (M1..M20)'!$I1357," ")</f>
        <v> </v>
      </c>
      <c r="CG47" s="316" t="n">
        <f aca="false">IF('Chronos (M1..M20)'!$J1357&lt;&gt;"",'Chronos (M1..M20)'!$J1357,0)</f>
        <v>0</v>
      </c>
      <c r="CH47" s="317" t="str">
        <f aca="false">IF($B47&lt;&gt;"",IF(CF47&lt;&gt;" ",(INDEX(CE$9:CF$12,MATCH(CE47,CE$9:CE$12),2)/CF47)*1000,0),"")</f>
        <v/>
      </c>
      <c r="CI47" s="318" t="str">
        <f aca="false">IF(CF$9&lt;&gt;"",IF($B47&lt;&gt;"",CH47-CG47,""),"")</f>
        <v/>
      </c>
      <c r="CJ47" s="313" t="str">
        <f aca="false">IF($B47&lt;&gt;"",$B47,"")</f>
        <v/>
      </c>
      <c r="CK47" s="314" t="str">
        <f aca="false">IF($B47&lt;&gt;"",'Chronos (M1..M20)'!$H1458,"")</f>
        <v/>
      </c>
      <c r="CL47" s="315" t="str">
        <f aca="false">IF('Chronos (M1..M20)'!$I1458&lt;&gt;"",'Chronos (M1..M20)'!$I1458," ")</f>
        <v> </v>
      </c>
      <c r="CM47" s="316" t="n">
        <f aca="false">IF('Chronos (M1..M20)'!$J1458&lt;&gt;"",'Chronos (M1..M20)'!$J1458,0)</f>
        <v>0</v>
      </c>
      <c r="CN47" s="317" t="str">
        <f aca="false">IF($B47&lt;&gt;"",IF(CL47&lt;&gt;" ",(INDEX(CK$9:CL$12,MATCH(CK47,CK$9:CK$12),2)/CL47)*1000,0),"")</f>
        <v/>
      </c>
      <c r="CO47" s="318" t="str">
        <f aca="false">IF(CL$9&lt;&gt;"",IF($B47&lt;&gt;"",CN47-CM47,""),"")</f>
        <v/>
      </c>
      <c r="CP47" s="314" t="str">
        <f aca="false">IF($B47&lt;&gt;"",'Chronos (M1..M20)'!$H1559,"")</f>
        <v/>
      </c>
      <c r="CQ47" s="315" t="str">
        <f aca="false">IF('Chronos (M1..M20)'!$I1559&lt;&gt;"",'Chronos (M1..M20)'!$I1559," ")</f>
        <v> </v>
      </c>
      <c r="CR47" s="316" t="n">
        <f aca="false">IF('Chronos (M1..M20)'!$J1559&lt;&gt;"",'Chronos (M1..M20)'!$J1559,0)</f>
        <v>0</v>
      </c>
      <c r="CS47" s="317" t="str">
        <f aca="false">IF($B47&lt;&gt;"",IF(CQ47&lt;&gt;" ",(INDEX(CP$9:CQ$12,MATCH(CP47,CP$9:CP$12),2)/CQ47)*1000,0),"")</f>
        <v/>
      </c>
      <c r="CT47" s="318" t="str">
        <f aca="false">IF(CQ$9&lt;&gt;"",IF($B47&lt;&gt;"",CS47-CR47,""),"")</f>
        <v/>
      </c>
      <c r="CU47" s="313" t="str">
        <f aca="false">IF($B47&lt;&gt;"",$B47,"")</f>
        <v/>
      </c>
      <c r="CV47" s="314" t="str">
        <f aca="false">IF($B47&lt;&gt;"",'Chronos (M1..M20)'!$H1660,"")</f>
        <v/>
      </c>
      <c r="CW47" s="315" t="str">
        <f aca="false">IF('Chronos (M1..M20)'!$I1660&lt;&gt;"",'Chronos (M1..M20)'!$I1660," ")</f>
        <v> </v>
      </c>
      <c r="CX47" s="316" t="n">
        <f aca="false">IF('Chronos (M1..M20)'!$J1660&lt;&gt;"",'Chronos (M1..M20)'!$J1660,0)</f>
        <v>0</v>
      </c>
      <c r="CY47" s="317" t="str">
        <f aca="false">IF($B47&lt;&gt;"",IF(CW47&lt;&gt;" ",(INDEX(CV$9:CW$12,MATCH(CV47,CV$9:CV$12),2)/CW47)*1000,0),"")</f>
        <v/>
      </c>
      <c r="CZ47" s="318" t="str">
        <f aca="false">IF(CW$9&lt;&gt;"",IF($B47&lt;&gt;"",CY47-CX47,""),"")</f>
        <v/>
      </c>
      <c r="DA47" s="314" t="str">
        <f aca="false">IF($B47&lt;&gt;"",'Chronos (M1..M20)'!$H1761,"")</f>
        <v/>
      </c>
      <c r="DB47" s="315" t="str">
        <f aca="false">IF('Chronos (M1..M20)'!$I1761&lt;&gt;"",'Chronos (M1..M20)'!$I1761," ")</f>
        <v> </v>
      </c>
      <c r="DC47" s="316" t="n">
        <f aca="false">IF('Chronos (M1..M20)'!$J1761&lt;&gt;"",'Chronos (M1..M20)'!$J1761,0)</f>
        <v>0</v>
      </c>
      <c r="DD47" s="317" t="str">
        <f aca="false">IF($B47&lt;&gt;"",IF(DB47&lt;&gt;" ",(INDEX(DA$9:DB$12,MATCH(DA47,DA$9:DA$12),2)/DB47)*1000,0),"")</f>
        <v/>
      </c>
      <c r="DE47" s="318" t="str">
        <f aca="false">IF(DB$9&lt;&gt;"",IF($B47&lt;&gt;"",DD47-DC47,""),"")</f>
        <v/>
      </c>
      <c r="DF47" s="313" t="str">
        <f aca="false">IF($B47&lt;&gt;"",$B47,"")</f>
        <v/>
      </c>
      <c r="DG47" s="314" t="str">
        <f aca="false">IF($B47&lt;&gt;"",'Chronos (M1..M20)'!$H1862,"")</f>
        <v/>
      </c>
      <c r="DH47" s="315" t="str">
        <f aca="false">IF('Chronos (M1..M20)'!$I1862&lt;&gt;"",'Chronos (M1..M20)'!$I1862," ")</f>
        <v> </v>
      </c>
      <c r="DI47" s="316" t="n">
        <f aca="false">IF('Chronos (M1..M20)'!$J1862&lt;&gt;"",'Chronos (M1..M20)'!$J1862,0)</f>
        <v>0</v>
      </c>
      <c r="DJ47" s="317" t="str">
        <f aca="false">IF($B47&lt;&gt;"",IF(DH47&lt;&gt;" ",(INDEX(DG$9:DH$12,MATCH(DG47,DG$9:DG$12),2)/DH47)*1000,0),"")</f>
        <v/>
      </c>
      <c r="DK47" s="318" t="str">
        <f aca="false">IF(DH$9&lt;&gt;"",IF($B47&lt;&gt;"",DJ47-DI47,""),"")</f>
        <v/>
      </c>
      <c r="DL47" s="314" t="str">
        <f aca="false">IF($B47&lt;&gt;"",'Chronos (M1..M20)'!$H1963,"")</f>
        <v/>
      </c>
      <c r="DM47" s="315" t="str">
        <f aca="false">IF('Chronos (M1..M20)'!$I1963&lt;&gt;"",'Chronos (M1..M20)'!$I1963," ")</f>
        <v> </v>
      </c>
      <c r="DN47" s="316" t="n">
        <f aca="false">IF('Chronos (M1..M20)'!$J1963&lt;&gt;"",'Chronos (M1..M20)'!$J1963,0)</f>
        <v>0</v>
      </c>
      <c r="DO47" s="317" t="str">
        <f aca="false">IF($B47&lt;&gt;"",IF(DM47&lt;&gt;" ",(INDEX(DL$9:DM$12,MATCH(DL47,DL$9:DL$12),2)/DM47)*1000,0),"")</f>
        <v/>
      </c>
      <c r="DP47" s="318" t="str">
        <f aca="false">IF(DM$9&lt;&gt;"",IF($B47&lt;&gt;"",DO47-DN47,""),"")</f>
        <v/>
      </c>
      <c r="DQ47" s="0"/>
      <c r="DR47" s="319" t="e">
        <f aca="false">SUM(O47,T47,Z47)</f>
        <v>#VALUE!</v>
      </c>
      <c r="DS47" s="319" t="e">
        <f aca="false">SUM(DR47,AE47,AK47,AP47,AV47,BA47,BG47,BL47,BR47,BW47,CC47,CH47,CN47,CS47,CY47,DD47,DJ47,DO47)</f>
        <v>#VALUE!</v>
      </c>
      <c r="DT47" s="319" t="n">
        <f aca="false">SUM(N47,S47,Y47,AD47,AJ47,AO47,AU47,AZ47,BF47,BK47,BQ47,BV47,CB47,CG47,CM47,CR47,CX47,DC47,DI47,DN47)</f>
        <v>0</v>
      </c>
      <c r="DU47" s="319" t="e">
        <f aca="false">SMALL($DZ47:$ES47,1)</f>
        <v>#VALUE!</v>
      </c>
      <c r="DV47" s="319" t="e">
        <f aca="false">SMALL($DZ47:$ES47,2)</f>
        <v>#VALUE!</v>
      </c>
      <c r="DW47" s="319" t="e">
        <f aca="false">SMALL($DZ47:$ES47,3)</f>
        <v>#VALUE!</v>
      </c>
      <c r="DX47" s="319" t="e">
        <f aca="false">SMALL($DZ47:$ES47,3)</f>
        <v>#VALUE!</v>
      </c>
      <c r="DY47" s="0"/>
      <c r="DZ47" s="321" t="str">
        <f aca="false">IF($EC$1&lt;&gt;"",O47," ")</f>
        <v/>
      </c>
      <c r="EA47" s="321" t="str">
        <f aca="false">IF($EC$2&lt;&gt;"",T47," ")</f>
        <v/>
      </c>
      <c r="EB47" s="321" t="str">
        <f aca="false">IF($EC$3&lt;&gt;"",Z47," ")</f>
        <v/>
      </c>
      <c r="EC47" s="321" t="str">
        <f aca="false">IF($EC$4&lt;&gt;"",AE47," ")</f>
        <v/>
      </c>
      <c r="ED47" s="321" t="str">
        <f aca="false">IF($EC$5&lt;&gt;"",AK47," ")</f>
        <v/>
      </c>
      <c r="EE47" s="321" t="str">
        <f aca="false">IF($EC$6&lt;&gt;"",AP47," ")</f>
        <v/>
      </c>
      <c r="EF47" s="321" t="str">
        <f aca="false">IF($EC$7&lt;&gt;"",AV47," ")</f>
        <v/>
      </c>
      <c r="EG47" s="321" t="str">
        <f aca="false">IF($EC$8&lt;&gt;"",BA47," ")</f>
        <v> </v>
      </c>
      <c r="EH47" s="321" t="str">
        <f aca="false">IF($EC$9&lt;&gt;"",BG47," ")</f>
        <v> </v>
      </c>
      <c r="EI47" s="321" t="str">
        <f aca="false">IF($EC$10&lt;&gt;"",BL47," ")</f>
        <v> </v>
      </c>
      <c r="EJ47" s="321" t="str">
        <f aca="false">IF($EE$1&lt;&gt;"",BR47," ")</f>
        <v> </v>
      </c>
      <c r="EK47" s="321" t="str">
        <f aca="false">IF($EE$2&lt;&gt;"",BW47," ")</f>
        <v> </v>
      </c>
      <c r="EL47" s="321" t="str">
        <f aca="false">IF($EE$3&lt;&gt;"",CC47," ")</f>
        <v> </v>
      </c>
      <c r="EM47" s="321" t="str">
        <f aca="false">IF($EE$4&lt;&gt;"",CH47," ")</f>
        <v> </v>
      </c>
      <c r="EN47" s="321" t="str">
        <f aca="false">IF($EE$5&lt;&gt;"",CN47," ")</f>
        <v> </v>
      </c>
      <c r="EO47" s="321" t="str">
        <f aca="false">IF($EE$6&lt;&gt;"",CS47," ")</f>
        <v> </v>
      </c>
      <c r="EP47" s="321" t="str">
        <f aca="false">IF($EE$7&lt;&gt;"",CY47," ")</f>
        <v> </v>
      </c>
      <c r="EQ47" s="321" t="str">
        <f aca="false">IF($EE$8&lt;&gt;"",DD47," ")</f>
        <v> </v>
      </c>
      <c r="ER47" s="321" t="str">
        <f aca="false">IF($EE$9&lt;&gt;"",DJ47," ")</f>
        <v> </v>
      </c>
      <c r="ES47" s="321" t="str">
        <f aca="false">IF($EE$10&lt;&gt;"",DO47," ")</f>
        <v> </v>
      </c>
      <c r="ET47" s="322" t="e">
        <f aca="false">SMALL(DZ47:EC47,1)</f>
        <v>#VALUE!</v>
      </c>
      <c r="EU47" s="323" t="e">
        <f aca="false">SMALL(DZ47:ED47,1)</f>
        <v>#VALUE!</v>
      </c>
      <c r="EV47" s="323" t="e">
        <f aca="false">SMALL(DZ47:EE47,1)</f>
        <v>#VALUE!</v>
      </c>
      <c r="EW47" s="323" t="e">
        <f aca="false">SMALL(DZ47:EF47,1)</f>
        <v>#VALUE!</v>
      </c>
      <c r="EX47" s="323" t="e">
        <f aca="false">SMALL(DZ47:EG47,1)</f>
        <v>#VALUE!</v>
      </c>
      <c r="EY47" s="323" t="e">
        <f aca="false">SMALL(DZ47:EH47,1)</f>
        <v>#VALUE!</v>
      </c>
      <c r="EZ47" s="323" t="e">
        <f aca="false">SMALL(DZ47:EI47,1)</f>
        <v>#VALUE!</v>
      </c>
      <c r="FA47" s="323" t="e">
        <f aca="false">SMALL(DZ47:EJ47,1)</f>
        <v>#VALUE!</v>
      </c>
      <c r="FB47" s="323" t="e">
        <f aca="false">SMALL(DZ47:EK47,1)</f>
        <v>#VALUE!</v>
      </c>
      <c r="FC47" s="323" t="e">
        <f aca="false">SMALL(DZ47:EL47,1)</f>
        <v>#VALUE!</v>
      </c>
      <c r="FD47" s="323" t="e">
        <f aca="false">SMALL(DZ47:EM47,1)</f>
        <v>#VALUE!</v>
      </c>
      <c r="FE47" s="323" t="e">
        <f aca="false">SMALL(DZ47:EN47,1)</f>
        <v>#VALUE!</v>
      </c>
      <c r="FF47" s="323" t="e">
        <f aca="false">SMALL(DZ47:EO47,1)</f>
        <v>#VALUE!</v>
      </c>
      <c r="FG47" s="323" t="e">
        <f aca="false">SMALL(DZ47:EP47,1)</f>
        <v>#VALUE!</v>
      </c>
      <c r="FH47" s="323" t="e">
        <f aca="false">SMALL(DZ47:EQ47,1)</f>
        <v>#VALUE!</v>
      </c>
      <c r="FI47" s="323" t="e">
        <f aca="false">SMALL(DZ47:ER47,1)</f>
        <v>#VALUE!</v>
      </c>
      <c r="FJ47" s="324" t="e">
        <f aca="false">SMALL(DZ47:ES47,1)</f>
        <v>#VALUE!</v>
      </c>
      <c r="FK47" s="322" t="e">
        <f aca="false">SMALL(DZ47:EN47,2)</f>
        <v>#VALUE!</v>
      </c>
      <c r="FL47" s="323" t="e">
        <f aca="false">SMALL(DZ47:EO47,2)</f>
        <v>#VALUE!</v>
      </c>
      <c r="FM47" s="323" t="e">
        <f aca="false">SMALL(DZ47:EP47,2)</f>
        <v>#VALUE!</v>
      </c>
      <c r="FN47" s="323" t="e">
        <f aca="false">SMALL(DZ47:EQ47,2)</f>
        <v>#VALUE!</v>
      </c>
      <c r="FO47" s="323" t="e">
        <f aca="false">SMALL(DZ47:ER47,2)</f>
        <v>#VALUE!</v>
      </c>
      <c r="FP47" s="324" t="e">
        <f aca="false">SMALL(DZ47:ES47,2)</f>
        <v>#VALUE!</v>
      </c>
      <c r="FQ47" s="0"/>
      <c r="FR47" s="328" t="str">
        <f aca="false">IF($B47&lt;&gt;"",IF($EB$1&gt;=FR$13,$P47,""),"")</f>
        <v/>
      </c>
      <c r="FS47" s="329" t="str">
        <f aca="false">IF($B47&lt;&gt;"",IF($EB$1&gt;=FS$13,$P47+$U47,""),"")</f>
        <v/>
      </c>
      <c r="FT47" s="329" t="str">
        <f aca="false">IF($B47&lt;&gt;"",IF($EB$1&gt;=FT$13,$P47+$U47+$AA47,""),"")</f>
        <v/>
      </c>
      <c r="FU47" s="329" t="str">
        <f aca="false">IF($B47&lt;&gt;"",IF($EB$1&gt;=FU$13,$P47+$U47+$AA47+$AF47-ET47,""),"")</f>
        <v/>
      </c>
      <c r="FV47" s="329" t="str">
        <f aca="false">IF($B47&lt;&gt;"",IF($EB$1&gt;=FV$13,$P47+$U47+$AA47+$AF47+$AL47-EU47,""),"")</f>
        <v/>
      </c>
      <c r="FW47" s="329" t="str">
        <f aca="false">IF($B47&lt;&gt;"",IF($EB$1&gt;=FW$13,$P47+$U47+$AA47+$AF47+$AL47+$AQ47-EV47,""),"")</f>
        <v/>
      </c>
      <c r="FX47" s="329" t="str">
        <f aca="false">IF($B47&lt;&gt;"",IF($EB$1&gt;=FX$13,$P47+$U47+$AA47+$AF47+$AL47+$AQ47+$AW47-EW47,""),"")</f>
        <v/>
      </c>
      <c r="FY47" s="329" t="str">
        <f aca="false">IF($B47&lt;&gt;"",IF($EB$1&gt;=FY$13,$P47+$U47+$AA47+$AF47+$AL47+$AQ47+$AW47+$BB47-EX47,""),"")</f>
        <v/>
      </c>
      <c r="FZ47" s="329" t="str">
        <f aca="false">IF($B47&lt;&gt;"",IF($EB$1&gt;=FZ$13,$P47+$U47+$AA47+$AF47+$AL47+$AQ47+$AW47+$BB47+$BH47-EY47,""),"")</f>
        <v/>
      </c>
      <c r="GA47" s="329" t="str">
        <f aca="false">IF($B47&lt;&gt;"",IF($EB$1&gt;=GA$13,$P47+$U47+$AA47+$AF47+$AL47+$AQ47+$AW47+$BB47+$BH47+$BM47-EZ47,""),"")</f>
        <v/>
      </c>
      <c r="GB47" s="329" t="str">
        <f aca="false">IF($B47&lt;&gt;"",IF($EB$1&gt;=GB$13,$P47+$U47+$AA47+$AF47+$AL47+$AQ47+$AW47+$BB47+$BH47+$BM47+$BS47-FA47,""),"")</f>
        <v/>
      </c>
      <c r="GC47" s="329" t="str">
        <f aca="false">IF($B47&lt;&gt;"",IF($EB$1&gt;=GC$13,$P47+$U47+$AA47+$AF47+$AL47+$AQ47+$AW47+$BB47+$BH47+$BM47+$BS47+$BX47-FB47,""),"")</f>
        <v/>
      </c>
      <c r="GD47" s="329" t="str">
        <f aca="false">IF($B47&lt;&gt;"",IF($EB$1&gt;=GD$13,$P47+$U47+$AA47+$AF47+$AL47+$AQ47+$AW47+$BB47+$BH47+$BM47+$BS47+$BX47+$CD47-FC47,""),"")</f>
        <v/>
      </c>
      <c r="GE47" s="329" t="str">
        <f aca="false">IF($B47&lt;&gt;"",IF($EB$1&gt;=GE$13,$P47+$U47+$AA47+$AF47+$AL47+$AQ47+$AW47+$BB47+$BH47+$BM47+$BS47+$BX47+$CD47+$CI47-FD47,""),"")</f>
        <v/>
      </c>
      <c r="GF47" s="329" t="str">
        <f aca="false">IF($B47&lt;&gt;"",IF($EB$1&gt;=GF$13,$P47+$U47+$AA47+$AF47+$AL47+$AQ47+$AW47+$BB47+$BH47+$BM47+$BS47+$BX47+$CD47+$CI47+$CO47-FE47-FK47,""),"")</f>
        <v/>
      </c>
      <c r="GG47" s="329" t="str">
        <f aca="false">IF($B47&lt;&gt;"",IF($EB$1&gt;=GG$13,$P47+$U47+$AA47+$AF47+$AL47+$AQ47+$AW47+$BB47+$BH47+$BM47+$BS47+$BX47+$CD47+$CI47+$CO47+$CT47-FF47-FL47,""),"")</f>
        <v/>
      </c>
      <c r="GH47" s="329" t="str">
        <f aca="false">IF($B47&lt;&gt;"",IF($EB$1&gt;=GH$13,$P47+$U47+$AA47+$AF47+$AL47+$AQ47+$AW47+$BB47+$BH47+$BM47+$BS47+$BX47+$CD47+$CI47+$CO47+$CT47+$CZ47-FG47-FM47,""),"")</f>
        <v/>
      </c>
      <c r="GI47" s="329" t="str">
        <f aca="false">IF($B47&lt;&gt;"",IF($EB$1&gt;=GI$13,$P47+$U47+$AA47+$AF47+$AL47+$AQ47+$AW47+$BB47+$BH47+$BM47+$BS47+$BX47+$CD47+$CI47+$CO47+$CT47+$CZ47+$DE47-FH47-FN47,""),"")</f>
        <v/>
      </c>
      <c r="GJ47" s="329" t="str">
        <f aca="false">IF($B47&lt;&gt;"",IF($EB$1&gt;=GJ$13,$P47+$U47+$AA47+$AF47+$AL47+$AQ47+$AW47+$BB47+$BH47+$BM47+$BS47+$BX47+$CD47+$CI47+$CO47+$CT47+$CZ47+$DE47+$DK47-FI47-FO47,""),"")</f>
        <v/>
      </c>
      <c r="GK47" s="330" t="str">
        <f aca="false">IF($B47&lt;&gt;"",IF($EB$1&gt;=GK$13,$P47+$U47+$AA47+$AF47+$AL47+$AQ47+$AW47+$BB47+$BH47+$BM47+$BS47+$BX47+$CD47+$CI47+$CO47+$CT47+$CZ47+$DE47+$DK47+$DP47-FJ47-FP47,""),"")</f>
        <v/>
      </c>
      <c r="GL47" s="0"/>
      <c r="GM47" s="328" t="str">
        <f aca="false">IF($B47&lt;&gt;"",IF($EB$1&gt;=GM$13,RANK(FR47,FR$14:FR$113,0),""),"")</f>
        <v/>
      </c>
      <c r="GN47" s="329" t="str">
        <f aca="false">IF($B47&lt;&gt;"",IF($EB$1&gt;=GN$13,RANK(FS47,FS$14:FS$113,0),""),"")</f>
        <v/>
      </c>
      <c r="GO47" s="329" t="str">
        <f aca="false">IF($B47&lt;&gt;"",IF($EB$1&gt;=GO$13,RANK(FT47,FT$14:FT$113,0),""),"")</f>
        <v/>
      </c>
      <c r="GP47" s="329" t="str">
        <f aca="false">IF($B47&lt;&gt;"",IF($EB$1&gt;=GP$13,RANK(FU47,FU$14:FU$113,0),""),"")</f>
        <v/>
      </c>
      <c r="GQ47" s="329" t="str">
        <f aca="false">IF($B47&lt;&gt;"",IF($EB$1&gt;=GQ$13,RANK(FV47,FV$14:FV$113,0),""),"")</f>
        <v/>
      </c>
      <c r="GR47" s="329" t="str">
        <f aca="false">IF($B47&lt;&gt;"",IF($EB$1&gt;=GR$13,RANK(FW47,FW$14:FW$113,0),""),"")</f>
        <v/>
      </c>
      <c r="GS47" s="329" t="str">
        <f aca="false">IF($B47&lt;&gt;"",IF($EB$1&gt;=GS$13,RANK(FX47,FX$14:FX$113,0),""),"")</f>
        <v/>
      </c>
      <c r="GT47" s="329" t="str">
        <f aca="false">IF($B47&lt;&gt;"",IF($EB$1&gt;=GT$13,RANK(FY47,FY$14:FY$113,0),""),"")</f>
        <v/>
      </c>
      <c r="GU47" s="329" t="str">
        <f aca="false">IF($B47&lt;&gt;"",IF($EB$1&gt;=GU$13,RANK(FZ47,FZ$14:FZ$113,0),""),"")</f>
        <v/>
      </c>
      <c r="GV47" s="329" t="str">
        <f aca="false">IF($B47&lt;&gt;"",IF($EB$1&gt;=GV$13,RANK(GA47,GA$14:GA$113,0),""),"")</f>
        <v/>
      </c>
      <c r="GW47" s="329" t="str">
        <f aca="false">IF($B47&lt;&gt;"",IF($EB$1&gt;=GW$13,RANK(GB47,GB$14:GB$113,0),""),"")</f>
        <v/>
      </c>
      <c r="GX47" s="329" t="str">
        <f aca="false">IF($B47&lt;&gt;"",IF($EB$1&gt;=GX$13,RANK(GC47,GC$14:GC$113,0),""),"")</f>
        <v/>
      </c>
      <c r="GY47" s="329" t="str">
        <f aca="false">IF($B47&lt;&gt;"",IF($EB$1&gt;=GY$13,RANK(GD47,GD$14:GD$113,0),""),"")</f>
        <v/>
      </c>
      <c r="GZ47" s="329" t="str">
        <f aca="false">IF($B47&lt;&gt;"",IF($EB$1&gt;=GZ$13,RANK(GE47,GE$14:GE$113,0),""),"")</f>
        <v/>
      </c>
      <c r="HA47" s="329" t="str">
        <f aca="false">IF($B47&lt;&gt;"",IF($EB$1&gt;=HA$13,RANK(GF47,GF$14:GF$113,0),""),"")</f>
        <v/>
      </c>
      <c r="HB47" s="329" t="str">
        <f aca="false">IF($B47&lt;&gt;"",IF($EB$1&gt;=HB$13,RANK(GG47,GG$14:GG$113,0),""),"")</f>
        <v/>
      </c>
      <c r="HC47" s="329" t="str">
        <f aca="false">IF($B47&lt;&gt;"",IF($EB$1&gt;=HC$13,RANK(GH47,GH$14:GH$113,0),""),"")</f>
        <v/>
      </c>
      <c r="HD47" s="329" t="str">
        <f aca="false">IF($B47&lt;&gt;"",IF($EB$1&gt;=HD$13,RANK(GI47,GI$14:GI$113,0),""),"")</f>
        <v/>
      </c>
      <c r="HE47" s="329" t="str">
        <f aca="false">IF($B47&lt;&gt;"",IF($EB$1&gt;=HE$13,RANK(GJ47,GJ$14:GJ$113,0),""),"")</f>
        <v/>
      </c>
      <c r="HF47" s="330" t="str">
        <f aca="false">IF($B47&lt;&gt;"",IF($EB$1&gt;=HF$13,RANK(GK47,GK$14:GK$113,0),""),"")</f>
        <v/>
      </c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3" hidden="false" customHeight="false" outlineLevel="0" collapsed="false">
      <c r="A48" s="308" t="str">
        <f aca="false">IF(B48&lt;&gt;"",RANK(I48,I$14:I$113,0),"")</f>
        <v/>
      </c>
      <c r="B48" s="309" t="str">
        <f aca="false">IF('Chronos (M1..M20)'!B45&lt;&gt;"",'Chronos (M1..M20)'!B45,"")</f>
        <v/>
      </c>
      <c r="C48" s="310" t="str">
        <f aca="false">IF(B48&lt;&gt;"",'Chronos (M1..M20)'!C45,"")</f>
        <v/>
      </c>
      <c r="D48" s="215" t="str">
        <f aca="false">IF(B48&lt;&gt;"",Pilotes!P45,"")</f>
        <v/>
      </c>
      <c r="E48" s="310"/>
      <c r="F48" s="310" t="str">
        <f aca="false">IF(B48&lt;&gt;"",Pilotes!F45,"")</f>
        <v/>
      </c>
      <c r="G48" s="310" t="str">
        <f aca="false">IF(C48&lt;&gt;"",Pilotes!E45,"")</f>
        <v/>
      </c>
      <c r="H48" s="310" t="str">
        <f aca="false">IF(D48&lt;&gt;"",'Chronos (M1..M20)'!D45,"")</f>
        <v/>
      </c>
      <c r="I48" s="311" t="n">
        <f aca="false">IF(B48&lt;&gt;"",IF($EB$1&lt;4,DR48-DT48,IF($EB$1&lt;15,DS48-DU48-DT48,DS48-DU48-DV48-DT48)),0)</f>
        <v>0</v>
      </c>
      <c r="J48" s="312" t="str">
        <f aca="false">IF(B48&lt;&gt;"",IF(I48,(I48/MAXA(I$14:I$113))*1000,0),"")</f>
        <v/>
      </c>
      <c r="K48" s="313" t="str">
        <f aca="false">IF($B48&lt;&gt;"",$B48,"")</f>
        <v/>
      </c>
      <c r="L48" s="314" t="str">
        <f aca="false">IF($B48&lt;&gt;"",'Chronos (M1..M20)'!$H45,"")</f>
        <v/>
      </c>
      <c r="M48" s="315" t="str">
        <f aca="false">IF('Chronos (M1..M20)'!$I45&lt;&gt;"",'Chronos (M1..M20)'!$I45," ")</f>
        <v> </v>
      </c>
      <c r="N48" s="316" t="n">
        <f aca="false">IF('Chronos (M1..M20)'!$J45&lt;&gt;"",'Chronos (M1..M20)'!$J45,0)</f>
        <v>0</v>
      </c>
      <c r="O48" s="317" t="str">
        <f aca="false">IF($B48&lt;&gt;"",IF(M48&lt;&gt;" ",(INDEX(L$9:M$12,MATCH(L48,L$9:L$12),2)/M48)*1000,0),"")</f>
        <v/>
      </c>
      <c r="P48" s="318" t="str">
        <f aca="false">IF(M$9&lt;&gt;"",IF($B48&lt;&gt;"",O48-N48,""),"")</f>
        <v/>
      </c>
      <c r="Q48" s="314" t="str">
        <f aca="false">IF($B48&lt;&gt;"",'Chronos (M1..M20)'!$H146,"")</f>
        <v/>
      </c>
      <c r="R48" s="315" t="str">
        <f aca="false">IF('Chronos (M1..M20)'!$I146&lt;&gt;"",'Chronos (M1..M20)'!$I146," ")</f>
        <v> </v>
      </c>
      <c r="S48" s="316" t="n">
        <f aca="false">IF('Chronos (M1..M20)'!$J146&lt;&gt;"",'Chronos (M1..M20)'!$J146,0)</f>
        <v>0</v>
      </c>
      <c r="T48" s="317" t="str">
        <f aca="false">IF($B48&lt;&gt;"",IF(R48&lt;&gt;" ",(INDEX(Q$9:R$12,MATCH(Q48,Q$9:Q$12),2)/R48)*1000,0),"")</f>
        <v/>
      </c>
      <c r="U48" s="318" t="str">
        <f aca="false">IF(R$9&lt;&gt;"",IF($B48&lt;&gt;"",T48-S48,""),"")</f>
        <v/>
      </c>
      <c r="V48" s="313" t="str">
        <f aca="false">IF($B48&lt;&gt;"",$B48,"")</f>
        <v/>
      </c>
      <c r="W48" s="314" t="str">
        <f aca="false">IF($B48&lt;&gt;"",'Chronos (M1..M20)'!$H247,"")</f>
        <v/>
      </c>
      <c r="X48" s="315" t="str">
        <f aca="false">IF('Chronos (M1..M20)'!$I247&lt;&gt;"",'Chronos (M1..M20)'!$I247," ")</f>
        <v> </v>
      </c>
      <c r="Y48" s="316" t="n">
        <f aca="false">IF('Chronos (M1..M20)'!$J247&lt;&gt;"",'Chronos (M1..M20)'!$J247,0)</f>
        <v>0</v>
      </c>
      <c r="Z48" s="317" t="str">
        <f aca="false">IF($B48&lt;&gt;"",IF(X48&lt;&gt;" ",(INDEX(W$9:X$12,MATCH(W48,W$9:W$12),2)/X48)*1000,0),"")</f>
        <v/>
      </c>
      <c r="AA48" s="318" t="str">
        <f aca="false">IF(X$9&lt;&gt;"",IF($B48&lt;&gt;"",Z48-Y48,""),"")</f>
        <v/>
      </c>
      <c r="AB48" s="314" t="str">
        <f aca="false">IF($B48&lt;&gt;"",'Chronos (M1..M20)'!$H348,"")</f>
        <v/>
      </c>
      <c r="AC48" s="315" t="str">
        <f aca="false">IF('Chronos (M1..M20)'!$I348&lt;&gt;"",'Chronos (M1..M20)'!$I348," ")</f>
        <v> </v>
      </c>
      <c r="AD48" s="316" t="n">
        <f aca="false">IF('Chronos (M1..M20)'!$J348&lt;&gt;"",'Chronos (M1..M20)'!$J348,0)</f>
        <v>0</v>
      </c>
      <c r="AE48" s="317" t="str">
        <f aca="false">IF($B48&lt;&gt;"",IF(AC48&lt;&gt;" ",(INDEX(AB$9:AC$12,MATCH(AB48,AB$9:AB$12),2)/AC48)*1000,0),"")</f>
        <v/>
      </c>
      <c r="AF48" s="318" t="str">
        <f aca="false">IF(AC$9&lt;&gt;"",IF($B48&lt;&gt;"",AE48-AD48,""),"")</f>
        <v/>
      </c>
      <c r="AG48" s="313" t="str">
        <f aca="false">IF($B48&lt;&gt;"",$B48,"")</f>
        <v/>
      </c>
      <c r="AH48" s="314" t="str">
        <f aca="false">IF($B48&lt;&gt;"",'Chronos (M1..M20)'!$H449,"")</f>
        <v/>
      </c>
      <c r="AI48" s="315" t="str">
        <f aca="false">IF('Chronos (M1..M20)'!$I449&lt;&gt;"",'Chronos (M1..M20)'!$I449," ")</f>
        <v> </v>
      </c>
      <c r="AJ48" s="316" t="n">
        <f aca="false">IF('Chronos (M1..M20)'!$J449&lt;&gt;"",'Chronos (M1..M20)'!$J449,0)</f>
        <v>0</v>
      </c>
      <c r="AK48" s="317" t="str">
        <f aca="false">IF($B48&lt;&gt;"",IF(AI48&lt;&gt;" ",(INDEX(AH$9:AI$12,MATCH(AH48,AH$9:AH$12),2)/AI48)*1000,0),"")</f>
        <v/>
      </c>
      <c r="AL48" s="318" t="str">
        <f aca="false">IF(AI$9&lt;&gt;"",IF($B48&lt;&gt;"",AK48-AJ48,""),"")</f>
        <v/>
      </c>
      <c r="AM48" s="314" t="str">
        <f aca="false">IF($B48&lt;&gt;"",'Chronos (M1..M20)'!$H550,"")</f>
        <v/>
      </c>
      <c r="AN48" s="315" t="str">
        <f aca="false">IF('Chronos (M1..M20)'!$I550&lt;&gt;"",'Chronos (M1..M20)'!$I550," ")</f>
        <v> </v>
      </c>
      <c r="AO48" s="316" t="n">
        <f aca="false">IF('Chronos (M1..M20)'!$J550&lt;&gt;"",'Chronos (M1..M20)'!$J550,0)</f>
        <v>0</v>
      </c>
      <c r="AP48" s="317" t="str">
        <f aca="false">IF($B48&lt;&gt;"",IF(AN48&lt;&gt;" ",(INDEX(AM$9:AN$12,MATCH(AM48,AM$9:AM$12),2)/AN48)*1000,0),"")</f>
        <v/>
      </c>
      <c r="AQ48" s="318" t="str">
        <f aca="false">IF(AN$9&lt;&gt;"",IF($B48&lt;&gt;"",AP48-AO48,""),"")</f>
        <v/>
      </c>
      <c r="AR48" s="313" t="str">
        <f aca="false">IF($B48&lt;&gt;"",$B48,"")</f>
        <v/>
      </c>
      <c r="AS48" s="314" t="str">
        <f aca="false">IF($B48&lt;&gt;"",'Chronos (M1..M20)'!$H651,"")</f>
        <v/>
      </c>
      <c r="AT48" s="315" t="str">
        <f aca="false">IF('Chronos (M1..M20)'!$I651&lt;&gt;"",'Chronos (M1..M20)'!$I651," ")</f>
        <v> </v>
      </c>
      <c r="AU48" s="316" t="n">
        <f aca="false">IF('Chronos (M1..M20)'!$J651&lt;&gt;"",'Chronos (M1..M20)'!$J651,0)</f>
        <v>0</v>
      </c>
      <c r="AV48" s="317" t="str">
        <f aca="false">IF($B48&lt;&gt;"",IF(AT48&lt;&gt;" ",(INDEX(AS$9:AT$12,MATCH(AS48,AS$9:AS$12),2)/AT48)*1000,0),"")</f>
        <v/>
      </c>
      <c r="AW48" s="318" t="str">
        <f aca="false">IF(AT$9&lt;&gt;"",IF($B48&lt;&gt;"",AV48-AU48,""),"")</f>
        <v/>
      </c>
      <c r="AX48" s="314" t="str">
        <f aca="false">IF($B48&lt;&gt;"",'Chronos (M1..M20)'!$H752,"")</f>
        <v/>
      </c>
      <c r="AY48" s="315" t="str">
        <f aca="false">IF('Chronos (M1..M20)'!$I752&lt;&gt;"",'Chronos (M1..M20)'!$I752," ")</f>
        <v> </v>
      </c>
      <c r="AZ48" s="316" t="n">
        <f aca="false">IF('Chronos (M1..M20)'!$J752&lt;&gt;"",'Chronos (M1..M20)'!$J752,0)</f>
        <v>0</v>
      </c>
      <c r="BA48" s="317" t="str">
        <f aca="false">IF($B48&lt;&gt;"",IF(AY48&lt;&gt;" ",(INDEX(AX$9:AY$12,MATCH(AX48,AX$9:AX$12),2)/AY48)*1000,0),"")</f>
        <v/>
      </c>
      <c r="BB48" s="318" t="str">
        <f aca="false">IF(AY$9&lt;&gt;"",IF($B48&lt;&gt;"",BA48-AZ48,""),"")</f>
        <v/>
      </c>
      <c r="BC48" s="313" t="str">
        <f aca="false">IF($B48&lt;&gt;"",$B48,"")</f>
        <v/>
      </c>
      <c r="BD48" s="314" t="str">
        <f aca="false">IF($B48&lt;&gt;"",'Chronos (M1..M20)'!$H853,"")</f>
        <v/>
      </c>
      <c r="BE48" s="315" t="str">
        <f aca="false">IF('Chronos (M1..M20)'!$I853&lt;&gt;"",'Chronos (M1..M20)'!$I853," ")</f>
        <v> </v>
      </c>
      <c r="BF48" s="316" t="n">
        <f aca="false">IF('Chronos (M1..M20)'!$J853&lt;&gt;"",'Chronos (M1..M20)'!$J853,0)</f>
        <v>0</v>
      </c>
      <c r="BG48" s="317" t="str">
        <f aca="false">IF($B48&lt;&gt;"",IF(BE48&lt;&gt;" ",(INDEX(BD$9:BE$12,MATCH(BD48,BD$9:BD$12),2)/BE48)*1000,0),"")</f>
        <v/>
      </c>
      <c r="BH48" s="318" t="str">
        <f aca="false">IF(BE$9&lt;&gt;"",IF($B48&lt;&gt;"",BG48-BF48,""),"")</f>
        <v/>
      </c>
      <c r="BI48" s="314" t="str">
        <f aca="false">IF($B48&lt;&gt;"",'Chronos (M1..M20)'!$H954,"")</f>
        <v/>
      </c>
      <c r="BJ48" s="315" t="str">
        <f aca="false">IF('Chronos (M1..M20)'!$I954&lt;&gt;"",'Chronos (M1..M20)'!$I954," ")</f>
        <v> </v>
      </c>
      <c r="BK48" s="316" t="n">
        <f aca="false">IF('Chronos (M1..M20)'!$J954&lt;&gt;"",'Chronos (M1..M20)'!$J954,0)</f>
        <v>0</v>
      </c>
      <c r="BL48" s="317" t="str">
        <f aca="false">IF($B48&lt;&gt;"",IF(BJ48&lt;&gt;" ",(INDEX(BI$9:BJ$12,MATCH(BI48,BI$9:BI$12),2)/BJ48)*1000,0),"")</f>
        <v/>
      </c>
      <c r="BM48" s="318" t="str">
        <f aca="false">IF(BJ$9&lt;&gt;"",IF($B48&lt;&gt;"",BL48-BK48,""),"")</f>
        <v/>
      </c>
      <c r="BN48" s="313" t="str">
        <f aca="false">IF($B48&lt;&gt;"",$B48,"")</f>
        <v/>
      </c>
      <c r="BO48" s="314" t="str">
        <f aca="false">IF($B48&lt;&gt;"",'Chronos (M1..M20)'!$H1055,"")</f>
        <v/>
      </c>
      <c r="BP48" s="315" t="str">
        <f aca="false">IF('Chronos (M1..M20)'!$I1055&lt;&gt;"",'Chronos (M1..M20)'!$I1055," ")</f>
        <v> </v>
      </c>
      <c r="BQ48" s="316" t="n">
        <f aca="false">IF('Chronos (M1..M20)'!$J1055&lt;&gt;"",'Chronos (M1..M20)'!$J1055,0)</f>
        <v>0</v>
      </c>
      <c r="BR48" s="317" t="str">
        <f aca="false">IF($B48&lt;&gt;"",IF(BP48&lt;&gt;" ",(INDEX(BO$9:BP$12,MATCH(BO48,BO$9:BO$12),2)/BP48)*1000,0),"")</f>
        <v/>
      </c>
      <c r="BS48" s="318" t="str">
        <f aca="false">IF(BP$9&lt;&gt;"",IF($B48&lt;&gt;"",BR48-BQ48,""),"")</f>
        <v/>
      </c>
      <c r="BT48" s="314" t="str">
        <f aca="false">IF($B48&lt;&gt;"",'Chronos (M1..M20)'!$H1156,"")</f>
        <v/>
      </c>
      <c r="BU48" s="315" t="str">
        <f aca="false">IF('Chronos (M1..M20)'!$I1156&lt;&gt;"",'Chronos (M1..M20)'!$I1156," ")</f>
        <v> </v>
      </c>
      <c r="BV48" s="316" t="n">
        <f aca="false">IF('Chronos (M1..M20)'!$J1156&lt;&gt;"",'Chronos (M1..M20)'!$J1156,0)</f>
        <v>0</v>
      </c>
      <c r="BW48" s="317" t="str">
        <f aca="false">IF($B48&lt;&gt;"",IF(BU48&lt;&gt;" ",(INDEX(BT$9:BU$12,MATCH(BT48,BT$9:BT$12),2)/BU48)*1000,0),"")</f>
        <v/>
      </c>
      <c r="BX48" s="318" t="str">
        <f aca="false">IF(BU$9&lt;&gt;"",IF($B48&lt;&gt;"",BW48-BV48,""),"")</f>
        <v/>
      </c>
      <c r="BY48" s="313" t="str">
        <f aca="false">IF($B48&lt;&gt;"",$B48,"")</f>
        <v/>
      </c>
      <c r="BZ48" s="314" t="str">
        <f aca="false">IF($B48&lt;&gt;"",'Chronos (M1..M20)'!$H1257,"")</f>
        <v/>
      </c>
      <c r="CA48" s="315" t="str">
        <f aca="false">IF('Chronos (M1..M20)'!$I1257&lt;&gt;"",'Chronos (M1..M20)'!$I1257," ")</f>
        <v> </v>
      </c>
      <c r="CB48" s="316" t="n">
        <f aca="false">IF('Chronos (M1..M20)'!$J1257&lt;&gt;"",'Chronos (M1..M20)'!$J1257,0)</f>
        <v>0</v>
      </c>
      <c r="CC48" s="317" t="str">
        <f aca="false">IF($B48&lt;&gt;"",IF(CA48&lt;&gt;" ",(INDEX(BZ$9:CA$12,MATCH(BZ48,BZ$9:BZ$12),2)/CA48)*1000,0),"")</f>
        <v/>
      </c>
      <c r="CD48" s="318" t="str">
        <f aca="false">IF(CA$9&lt;&gt;"",IF($B48&lt;&gt;"",CC48-CB48,""),"")</f>
        <v/>
      </c>
      <c r="CE48" s="314" t="str">
        <f aca="false">IF($B48&lt;&gt;"",'Chronos (M1..M20)'!$H1358,"")</f>
        <v/>
      </c>
      <c r="CF48" s="315" t="str">
        <f aca="false">IF('Chronos (M1..M20)'!$I1358&lt;&gt;"",'Chronos (M1..M20)'!$I1358," ")</f>
        <v> </v>
      </c>
      <c r="CG48" s="316" t="n">
        <f aca="false">IF('Chronos (M1..M20)'!$J1358&lt;&gt;"",'Chronos (M1..M20)'!$J1358,0)</f>
        <v>0</v>
      </c>
      <c r="CH48" s="317" t="str">
        <f aca="false">IF($B48&lt;&gt;"",IF(CF48&lt;&gt;" ",(INDEX(CE$9:CF$12,MATCH(CE48,CE$9:CE$12),2)/CF48)*1000,0),"")</f>
        <v/>
      </c>
      <c r="CI48" s="318" t="str">
        <f aca="false">IF(CF$9&lt;&gt;"",IF($B48&lt;&gt;"",CH48-CG48,""),"")</f>
        <v/>
      </c>
      <c r="CJ48" s="313" t="str">
        <f aca="false">IF($B48&lt;&gt;"",$B48,"")</f>
        <v/>
      </c>
      <c r="CK48" s="314" t="str">
        <f aca="false">IF($B48&lt;&gt;"",'Chronos (M1..M20)'!$H1459,"")</f>
        <v/>
      </c>
      <c r="CL48" s="315" t="str">
        <f aca="false">IF('Chronos (M1..M20)'!$I1459&lt;&gt;"",'Chronos (M1..M20)'!$I1459," ")</f>
        <v> </v>
      </c>
      <c r="CM48" s="316" t="n">
        <f aca="false">IF('Chronos (M1..M20)'!$J1459&lt;&gt;"",'Chronos (M1..M20)'!$J1459,0)</f>
        <v>0</v>
      </c>
      <c r="CN48" s="317" t="str">
        <f aca="false">IF($B48&lt;&gt;"",IF(CL48&lt;&gt;" ",(INDEX(CK$9:CL$12,MATCH(CK48,CK$9:CK$12),2)/CL48)*1000,0),"")</f>
        <v/>
      </c>
      <c r="CO48" s="318" t="str">
        <f aca="false">IF(CL$9&lt;&gt;"",IF($B48&lt;&gt;"",CN48-CM48,""),"")</f>
        <v/>
      </c>
      <c r="CP48" s="314" t="str">
        <f aca="false">IF($B48&lt;&gt;"",'Chronos (M1..M20)'!$H1560,"")</f>
        <v/>
      </c>
      <c r="CQ48" s="315" t="str">
        <f aca="false">IF('Chronos (M1..M20)'!$I1560&lt;&gt;"",'Chronos (M1..M20)'!$I1560," ")</f>
        <v> </v>
      </c>
      <c r="CR48" s="316" t="n">
        <f aca="false">IF('Chronos (M1..M20)'!$J1560&lt;&gt;"",'Chronos (M1..M20)'!$J1560,0)</f>
        <v>0</v>
      </c>
      <c r="CS48" s="317" t="str">
        <f aca="false">IF($B48&lt;&gt;"",IF(CQ48&lt;&gt;" ",(INDEX(CP$9:CQ$12,MATCH(CP48,CP$9:CP$12),2)/CQ48)*1000,0),"")</f>
        <v/>
      </c>
      <c r="CT48" s="318" t="str">
        <f aca="false">IF(CQ$9&lt;&gt;"",IF($B48&lt;&gt;"",CS48-CR48,""),"")</f>
        <v/>
      </c>
      <c r="CU48" s="313" t="str">
        <f aca="false">IF($B48&lt;&gt;"",$B48,"")</f>
        <v/>
      </c>
      <c r="CV48" s="314" t="str">
        <f aca="false">IF($B48&lt;&gt;"",'Chronos (M1..M20)'!$H1661,"")</f>
        <v/>
      </c>
      <c r="CW48" s="315" t="str">
        <f aca="false">IF('Chronos (M1..M20)'!$I1661&lt;&gt;"",'Chronos (M1..M20)'!$I1661," ")</f>
        <v> </v>
      </c>
      <c r="CX48" s="316" t="n">
        <f aca="false">IF('Chronos (M1..M20)'!$J1661&lt;&gt;"",'Chronos (M1..M20)'!$J1661,0)</f>
        <v>0</v>
      </c>
      <c r="CY48" s="317" t="str">
        <f aca="false">IF($B48&lt;&gt;"",IF(CW48&lt;&gt;" ",(INDEX(CV$9:CW$12,MATCH(CV48,CV$9:CV$12),2)/CW48)*1000,0),"")</f>
        <v/>
      </c>
      <c r="CZ48" s="318" t="str">
        <f aca="false">IF(CW$9&lt;&gt;"",IF($B48&lt;&gt;"",CY48-CX48,""),"")</f>
        <v/>
      </c>
      <c r="DA48" s="314" t="str">
        <f aca="false">IF($B48&lt;&gt;"",'Chronos (M1..M20)'!$H1762,"")</f>
        <v/>
      </c>
      <c r="DB48" s="315" t="str">
        <f aca="false">IF('Chronos (M1..M20)'!$I1762&lt;&gt;"",'Chronos (M1..M20)'!$I1762," ")</f>
        <v> </v>
      </c>
      <c r="DC48" s="316" t="n">
        <f aca="false">IF('Chronos (M1..M20)'!$J1762&lt;&gt;"",'Chronos (M1..M20)'!$J1762,0)</f>
        <v>0</v>
      </c>
      <c r="DD48" s="317" t="str">
        <f aca="false">IF($B48&lt;&gt;"",IF(DB48&lt;&gt;" ",(INDEX(DA$9:DB$12,MATCH(DA48,DA$9:DA$12),2)/DB48)*1000,0),"")</f>
        <v/>
      </c>
      <c r="DE48" s="318" t="str">
        <f aca="false">IF(DB$9&lt;&gt;"",IF($B48&lt;&gt;"",DD48-DC48,""),"")</f>
        <v/>
      </c>
      <c r="DF48" s="313" t="str">
        <f aca="false">IF($B48&lt;&gt;"",$B48,"")</f>
        <v/>
      </c>
      <c r="DG48" s="314" t="str">
        <f aca="false">IF($B48&lt;&gt;"",'Chronos (M1..M20)'!$H1863,"")</f>
        <v/>
      </c>
      <c r="DH48" s="315" t="str">
        <f aca="false">IF('Chronos (M1..M20)'!$I1863&lt;&gt;"",'Chronos (M1..M20)'!$I1863," ")</f>
        <v> </v>
      </c>
      <c r="DI48" s="316" t="n">
        <f aca="false">IF('Chronos (M1..M20)'!$J1863&lt;&gt;"",'Chronos (M1..M20)'!$J1863,0)</f>
        <v>0</v>
      </c>
      <c r="DJ48" s="317" t="str">
        <f aca="false">IF($B48&lt;&gt;"",IF(DH48&lt;&gt;" ",(INDEX(DG$9:DH$12,MATCH(DG48,DG$9:DG$12),2)/DH48)*1000,0),"")</f>
        <v/>
      </c>
      <c r="DK48" s="318" t="str">
        <f aca="false">IF(DH$9&lt;&gt;"",IF($B48&lt;&gt;"",DJ48-DI48,""),"")</f>
        <v/>
      </c>
      <c r="DL48" s="314" t="str">
        <f aca="false">IF($B48&lt;&gt;"",'Chronos (M1..M20)'!$H1964,"")</f>
        <v/>
      </c>
      <c r="DM48" s="315" t="str">
        <f aca="false">IF('Chronos (M1..M20)'!$I1964&lt;&gt;"",'Chronos (M1..M20)'!$I1964," ")</f>
        <v> </v>
      </c>
      <c r="DN48" s="316" t="n">
        <f aca="false">IF('Chronos (M1..M20)'!$J1964&lt;&gt;"",'Chronos (M1..M20)'!$J1964,0)</f>
        <v>0</v>
      </c>
      <c r="DO48" s="317" t="str">
        <f aca="false">IF($B48&lt;&gt;"",IF(DM48&lt;&gt;" ",(INDEX(DL$9:DM$12,MATCH(DL48,DL$9:DL$12),2)/DM48)*1000,0),"")</f>
        <v/>
      </c>
      <c r="DP48" s="318" t="str">
        <f aca="false">IF(DM$9&lt;&gt;"",IF($B48&lt;&gt;"",DO48-DN48,""),"")</f>
        <v/>
      </c>
      <c r="DQ48" s="0"/>
      <c r="DR48" s="319" t="e">
        <f aca="false">SUM(O48,T48,Z48)</f>
        <v>#VALUE!</v>
      </c>
      <c r="DS48" s="319" t="e">
        <f aca="false">SUM(DR48,AE48,AK48,AP48,AV48,BA48,BG48,BL48,BR48,BW48,CC48,CH48,CN48,CS48,CY48,DD48,DJ48,DO48)</f>
        <v>#VALUE!</v>
      </c>
      <c r="DT48" s="319" t="n">
        <f aca="false">SUM(N48,S48,Y48,AD48,AJ48,AO48,AU48,AZ48,BF48,BK48,BQ48,BV48,CB48,CG48,CM48,CR48,CX48,DC48,DI48,DN48)</f>
        <v>0</v>
      </c>
      <c r="DU48" s="319" t="e">
        <f aca="false">SMALL($DZ48:$ES48,1)</f>
        <v>#VALUE!</v>
      </c>
      <c r="DV48" s="319" t="e">
        <f aca="false">SMALL($DZ48:$ES48,2)</f>
        <v>#VALUE!</v>
      </c>
      <c r="DW48" s="319" t="e">
        <f aca="false">SMALL($DZ48:$ES48,3)</f>
        <v>#VALUE!</v>
      </c>
      <c r="DX48" s="319" t="e">
        <f aca="false">SMALL($DZ48:$ES48,3)</f>
        <v>#VALUE!</v>
      </c>
      <c r="DY48" s="0"/>
      <c r="DZ48" s="321" t="str">
        <f aca="false">IF($EC$1&lt;&gt;"",O48," ")</f>
        <v/>
      </c>
      <c r="EA48" s="321" t="str">
        <f aca="false">IF($EC$2&lt;&gt;"",T48," ")</f>
        <v/>
      </c>
      <c r="EB48" s="321" t="str">
        <f aca="false">IF($EC$3&lt;&gt;"",Z48," ")</f>
        <v/>
      </c>
      <c r="EC48" s="321" t="str">
        <f aca="false">IF($EC$4&lt;&gt;"",AE48," ")</f>
        <v/>
      </c>
      <c r="ED48" s="321" t="str">
        <f aca="false">IF($EC$5&lt;&gt;"",AK48," ")</f>
        <v/>
      </c>
      <c r="EE48" s="321" t="str">
        <f aca="false">IF($EC$6&lt;&gt;"",AP48," ")</f>
        <v/>
      </c>
      <c r="EF48" s="321" t="str">
        <f aca="false">IF($EC$7&lt;&gt;"",AV48," ")</f>
        <v/>
      </c>
      <c r="EG48" s="321" t="str">
        <f aca="false">IF($EC$8&lt;&gt;"",BA48," ")</f>
        <v> </v>
      </c>
      <c r="EH48" s="321" t="str">
        <f aca="false">IF($EC$9&lt;&gt;"",BG48," ")</f>
        <v> </v>
      </c>
      <c r="EI48" s="321" t="str">
        <f aca="false">IF($EC$10&lt;&gt;"",BL48," ")</f>
        <v> </v>
      </c>
      <c r="EJ48" s="321" t="str">
        <f aca="false">IF($EE$1&lt;&gt;"",BR48," ")</f>
        <v> </v>
      </c>
      <c r="EK48" s="321" t="str">
        <f aca="false">IF($EE$2&lt;&gt;"",BW48," ")</f>
        <v> </v>
      </c>
      <c r="EL48" s="321" t="str">
        <f aca="false">IF($EE$3&lt;&gt;"",CC48," ")</f>
        <v> </v>
      </c>
      <c r="EM48" s="321" t="str">
        <f aca="false">IF($EE$4&lt;&gt;"",CH48," ")</f>
        <v> </v>
      </c>
      <c r="EN48" s="321" t="str">
        <f aca="false">IF($EE$5&lt;&gt;"",CN48," ")</f>
        <v> </v>
      </c>
      <c r="EO48" s="321" t="str">
        <f aca="false">IF($EE$6&lt;&gt;"",CS48," ")</f>
        <v> </v>
      </c>
      <c r="EP48" s="321" t="str">
        <f aca="false">IF($EE$7&lt;&gt;"",CY48," ")</f>
        <v> </v>
      </c>
      <c r="EQ48" s="321" t="str">
        <f aca="false">IF($EE$8&lt;&gt;"",DD48," ")</f>
        <v> </v>
      </c>
      <c r="ER48" s="321" t="str">
        <f aca="false">IF($EE$9&lt;&gt;"",DJ48," ")</f>
        <v> </v>
      </c>
      <c r="ES48" s="321" t="str">
        <f aca="false">IF($EE$10&lt;&gt;"",DO48," ")</f>
        <v> </v>
      </c>
      <c r="ET48" s="322" t="e">
        <f aca="false">SMALL(DZ48:EC48,1)</f>
        <v>#VALUE!</v>
      </c>
      <c r="EU48" s="323" t="e">
        <f aca="false">SMALL(DZ48:ED48,1)</f>
        <v>#VALUE!</v>
      </c>
      <c r="EV48" s="323" t="e">
        <f aca="false">SMALL(DZ48:EE48,1)</f>
        <v>#VALUE!</v>
      </c>
      <c r="EW48" s="323" t="e">
        <f aca="false">SMALL(DZ48:EF48,1)</f>
        <v>#VALUE!</v>
      </c>
      <c r="EX48" s="323" t="e">
        <f aca="false">SMALL(DZ48:EG48,1)</f>
        <v>#VALUE!</v>
      </c>
      <c r="EY48" s="323" t="e">
        <f aca="false">SMALL(DZ48:EH48,1)</f>
        <v>#VALUE!</v>
      </c>
      <c r="EZ48" s="323" t="e">
        <f aca="false">SMALL(DZ48:EI48,1)</f>
        <v>#VALUE!</v>
      </c>
      <c r="FA48" s="323" t="e">
        <f aca="false">SMALL(DZ48:EJ48,1)</f>
        <v>#VALUE!</v>
      </c>
      <c r="FB48" s="323" t="e">
        <f aca="false">SMALL(DZ48:EK48,1)</f>
        <v>#VALUE!</v>
      </c>
      <c r="FC48" s="323" t="e">
        <f aca="false">SMALL(DZ48:EL48,1)</f>
        <v>#VALUE!</v>
      </c>
      <c r="FD48" s="323" t="e">
        <f aca="false">SMALL(DZ48:EM48,1)</f>
        <v>#VALUE!</v>
      </c>
      <c r="FE48" s="323" t="e">
        <f aca="false">SMALL(DZ48:EN48,1)</f>
        <v>#VALUE!</v>
      </c>
      <c r="FF48" s="323" t="e">
        <f aca="false">SMALL(DZ48:EO48,1)</f>
        <v>#VALUE!</v>
      </c>
      <c r="FG48" s="323" t="e">
        <f aca="false">SMALL(DZ48:EP48,1)</f>
        <v>#VALUE!</v>
      </c>
      <c r="FH48" s="323" t="e">
        <f aca="false">SMALL(DZ48:EQ48,1)</f>
        <v>#VALUE!</v>
      </c>
      <c r="FI48" s="323" t="e">
        <f aca="false">SMALL(DZ48:ER48,1)</f>
        <v>#VALUE!</v>
      </c>
      <c r="FJ48" s="324" t="e">
        <f aca="false">SMALL(DZ48:ES48,1)</f>
        <v>#VALUE!</v>
      </c>
      <c r="FK48" s="322" t="e">
        <f aca="false">SMALL(DZ48:EN48,2)</f>
        <v>#VALUE!</v>
      </c>
      <c r="FL48" s="323" t="e">
        <f aca="false">SMALL(DZ48:EO48,2)</f>
        <v>#VALUE!</v>
      </c>
      <c r="FM48" s="323" t="e">
        <f aca="false">SMALL(DZ48:EP48,2)</f>
        <v>#VALUE!</v>
      </c>
      <c r="FN48" s="323" t="e">
        <f aca="false">SMALL(DZ48:EQ48,2)</f>
        <v>#VALUE!</v>
      </c>
      <c r="FO48" s="323" t="e">
        <f aca="false">SMALL(DZ48:ER48,2)</f>
        <v>#VALUE!</v>
      </c>
      <c r="FP48" s="324" t="e">
        <f aca="false">SMALL(DZ48:ES48,2)</f>
        <v>#VALUE!</v>
      </c>
      <c r="FQ48" s="0"/>
      <c r="FR48" s="328" t="str">
        <f aca="false">IF($B48&lt;&gt;"",IF($EB$1&gt;=FR$13,$P48,""),"")</f>
        <v/>
      </c>
      <c r="FS48" s="329" t="str">
        <f aca="false">IF($B48&lt;&gt;"",IF($EB$1&gt;=FS$13,$P48+$U48,""),"")</f>
        <v/>
      </c>
      <c r="FT48" s="329" t="str">
        <f aca="false">IF($B48&lt;&gt;"",IF($EB$1&gt;=FT$13,$P48+$U48+$AA48,""),"")</f>
        <v/>
      </c>
      <c r="FU48" s="329" t="str">
        <f aca="false">IF($B48&lt;&gt;"",IF($EB$1&gt;=FU$13,$P48+$U48+$AA48+$AF48-ET48,""),"")</f>
        <v/>
      </c>
      <c r="FV48" s="329" t="str">
        <f aca="false">IF($B48&lt;&gt;"",IF($EB$1&gt;=FV$13,$P48+$U48+$AA48+$AF48+$AL48-EU48,""),"")</f>
        <v/>
      </c>
      <c r="FW48" s="329" t="str">
        <f aca="false">IF($B48&lt;&gt;"",IF($EB$1&gt;=FW$13,$P48+$U48+$AA48+$AF48+$AL48+$AQ48-EV48,""),"")</f>
        <v/>
      </c>
      <c r="FX48" s="329" t="str">
        <f aca="false">IF($B48&lt;&gt;"",IF($EB$1&gt;=FX$13,$P48+$U48+$AA48+$AF48+$AL48+$AQ48+$AW48-EW48,""),"")</f>
        <v/>
      </c>
      <c r="FY48" s="329" t="str">
        <f aca="false">IF($B48&lt;&gt;"",IF($EB$1&gt;=FY$13,$P48+$U48+$AA48+$AF48+$AL48+$AQ48+$AW48+$BB48-EX48,""),"")</f>
        <v/>
      </c>
      <c r="FZ48" s="329" t="str">
        <f aca="false">IF($B48&lt;&gt;"",IF($EB$1&gt;=FZ$13,$P48+$U48+$AA48+$AF48+$AL48+$AQ48+$AW48+$BB48+$BH48-EY48,""),"")</f>
        <v/>
      </c>
      <c r="GA48" s="329" t="str">
        <f aca="false">IF($B48&lt;&gt;"",IF($EB$1&gt;=GA$13,$P48+$U48+$AA48+$AF48+$AL48+$AQ48+$AW48+$BB48+$BH48+$BM48-EZ48,""),"")</f>
        <v/>
      </c>
      <c r="GB48" s="329" t="str">
        <f aca="false">IF($B48&lt;&gt;"",IF($EB$1&gt;=GB$13,$P48+$U48+$AA48+$AF48+$AL48+$AQ48+$AW48+$BB48+$BH48+$BM48+$BS48-FA48,""),"")</f>
        <v/>
      </c>
      <c r="GC48" s="329" t="str">
        <f aca="false">IF($B48&lt;&gt;"",IF($EB$1&gt;=GC$13,$P48+$U48+$AA48+$AF48+$AL48+$AQ48+$AW48+$BB48+$BH48+$BM48+$BS48+$BX48-FB48,""),"")</f>
        <v/>
      </c>
      <c r="GD48" s="329" t="str">
        <f aca="false">IF($B48&lt;&gt;"",IF($EB$1&gt;=GD$13,$P48+$U48+$AA48+$AF48+$AL48+$AQ48+$AW48+$BB48+$BH48+$BM48+$BS48+$BX48+$CD48-FC48,""),"")</f>
        <v/>
      </c>
      <c r="GE48" s="329" t="str">
        <f aca="false">IF($B48&lt;&gt;"",IF($EB$1&gt;=GE$13,$P48+$U48+$AA48+$AF48+$AL48+$AQ48+$AW48+$BB48+$BH48+$BM48+$BS48+$BX48+$CD48+$CI48-FD48,""),"")</f>
        <v/>
      </c>
      <c r="GF48" s="329" t="str">
        <f aca="false">IF($B48&lt;&gt;"",IF($EB$1&gt;=GF$13,$P48+$U48+$AA48+$AF48+$AL48+$AQ48+$AW48+$BB48+$BH48+$BM48+$BS48+$BX48+$CD48+$CI48+$CO48-FE48-FK48,""),"")</f>
        <v/>
      </c>
      <c r="GG48" s="329" t="str">
        <f aca="false">IF($B48&lt;&gt;"",IF($EB$1&gt;=GG$13,$P48+$U48+$AA48+$AF48+$AL48+$AQ48+$AW48+$BB48+$BH48+$BM48+$BS48+$BX48+$CD48+$CI48+$CO48+$CT48-FF48-FL48,""),"")</f>
        <v/>
      </c>
      <c r="GH48" s="329" t="str">
        <f aca="false">IF($B48&lt;&gt;"",IF($EB$1&gt;=GH$13,$P48+$U48+$AA48+$AF48+$AL48+$AQ48+$AW48+$BB48+$BH48+$BM48+$BS48+$BX48+$CD48+$CI48+$CO48+$CT48+$CZ48-FG48-FM48,""),"")</f>
        <v/>
      </c>
      <c r="GI48" s="329" t="str">
        <f aca="false">IF($B48&lt;&gt;"",IF($EB$1&gt;=GI$13,$P48+$U48+$AA48+$AF48+$AL48+$AQ48+$AW48+$BB48+$BH48+$BM48+$BS48+$BX48+$CD48+$CI48+$CO48+$CT48+$CZ48+$DE48-FH48-FN48,""),"")</f>
        <v/>
      </c>
      <c r="GJ48" s="329" t="str">
        <f aca="false">IF($B48&lt;&gt;"",IF($EB$1&gt;=GJ$13,$P48+$U48+$AA48+$AF48+$AL48+$AQ48+$AW48+$BB48+$BH48+$BM48+$BS48+$BX48+$CD48+$CI48+$CO48+$CT48+$CZ48+$DE48+$DK48-FI48-FO48,""),"")</f>
        <v/>
      </c>
      <c r="GK48" s="330" t="str">
        <f aca="false">IF($B48&lt;&gt;"",IF($EB$1&gt;=GK$13,$P48+$U48+$AA48+$AF48+$AL48+$AQ48+$AW48+$BB48+$BH48+$BM48+$BS48+$BX48+$CD48+$CI48+$CO48+$CT48+$CZ48+$DE48+$DK48+$DP48-FJ48-FP48,""),"")</f>
        <v/>
      </c>
      <c r="GL48" s="0"/>
      <c r="GM48" s="328" t="str">
        <f aca="false">IF($B48&lt;&gt;"",IF($EB$1&gt;=GM$13,RANK(FR48,FR$14:FR$113,0),""),"")</f>
        <v/>
      </c>
      <c r="GN48" s="329" t="str">
        <f aca="false">IF($B48&lt;&gt;"",IF($EB$1&gt;=GN$13,RANK(FS48,FS$14:FS$113,0),""),"")</f>
        <v/>
      </c>
      <c r="GO48" s="329" t="str">
        <f aca="false">IF($B48&lt;&gt;"",IF($EB$1&gt;=GO$13,RANK(FT48,FT$14:FT$113,0),""),"")</f>
        <v/>
      </c>
      <c r="GP48" s="329" t="str">
        <f aca="false">IF($B48&lt;&gt;"",IF($EB$1&gt;=GP$13,RANK(FU48,FU$14:FU$113,0),""),"")</f>
        <v/>
      </c>
      <c r="GQ48" s="329" t="str">
        <f aca="false">IF($B48&lt;&gt;"",IF($EB$1&gt;=GQ$13,RANK(FV48,FV$14:FV$113,0),""),"")</f>
        <v/>
      </c>
      <c r="GR48" s="329" t="str">
        <f aca="false">IF($B48&lt;&gt;"",IF($EB$1&gt;=GR$13,RANK(FW48,FW$14:FW$113,0),""),"")</f>
        <v/>
      </c>
      <c r="GS48" s="329" t="str">
        <f aca="false">IF($B48&lt;&gt;"",IF($EB$1&gt;=GS$13,RANK(FX48,FX$14:FX$113,0),""),"")</f>
        <v/>
      </c>
      <c r="GT48" s="329" t="str">
        <f aca="false">IF($B48&lt;&gt;"",IF($EB$1&gt;=GT$13,RANK(FY48,FY$14:FY$113,0),""),"")</f>
        <v/>
      </c>
      <c r="GU48" s="329" t="str">
        <f aca="false">IF($B48&lt;&gt;"",IF($EB$1&gt;=GU$13,RANK(FZ48,FZ$14:FZ$113,0),""),"")</f>
        <v/>
      </c>
      <c r="GV48" s="329" t="str">
        <f aca="false">IF($B48&lt;&gt;"",IF($EB$1&gt;=GV$13,RANK(GA48,GA$14:GA$113,0),""),"")</f>
        <v/>
      </c>
      <c r="GW48" s="329" t="str">
        <f aca="false">IF($B48&lt;&gt;"",IF($EB$1&gt;=GW$13,RANK(GB48,GB$14:GB$113,0),""),"")</f>
        <v/>
      </c>
      <c r="GX48" s="329" t="str">
        <f aca="false">IF($B48&lt;&gt;"",IF($EB$1&gt;=GX$13,RANK(GC48,GC$14:GC$113,0),""),"")</f>
        <v/>
      </c>
      <c r="GY48" s="329" t="str">
        <f aca="false">IF($B48&lt;&gt;"",IF($EB$1&gt;=GY$13,RANK(GD48,GD$14:GD$113,0),""),"")</f>
        <v/>
      </c>
      <c r="GZ48" s="329" t="str">
        <f aca="false">IF($B48&lt;&gt;"",IF($EB$1&gt;=GZ$13,RANK(GE48,GE$14:GE$113,0),""),"")</f>
        <v/>
      </c>
      <c r="HA48" s="329" t="str">
        <f aca="false">IF($B48&lt;&gt;"",IF($EB$1&gt;=HA$13,RANK(GF48,GF$14:GF$113,0),""),"")</f>
        <v/>
      </c>
      <c r="HB48" s="329" t="str">
        <f aca="false">IF($B48&lt;&gt;"",IF($EB$1&gt;=HB$13,RANK(GG48,GG$14:GG$113,0),""),"")</f>
        <v/>
      </c>
      <c r="HC48" s="329" t="str">
        <f aca="false">IF($B48&lt;&gt;"",IF($EB$1&gt;=HC$13,RANK(GH48,GH$14:GH$113,0),""),"")</f>
        <v/>
      </c>
      <c r="HD48" s="329" t="str">
        <f aca="false">IF($B48&lt;&gt;"",IF($EB$1&gt;=HD$13,RANK(GI48,GI$14:GI$113,0),""),"")</f>
        <v/>
      </c>
      <c r="HE48" s="329" t="str">
        <f aca="false">IF($B48&lt;&gt;"",IF($EB$1&gt;=HE$13,RANK(GJ48,GJ$14:GJ$113,0),""),"")</f>
        <v/>
      </c>
      <c r="HF48" s="330" t="str">
        <f aca="false">IF($B48&lt;&gt;"",IF($EB$1&gt;=HF$13,RANK(GK48,GK$14:GK$113,0),""),"")</f>
        <v/>
      </c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3" hidden="false" customHeight="false" outlineLevel="0" collapsed="false">
      <c r="A49" s="308" t="str">
        <f aca="false">IF(B49&lt;&gt;"",RANK(I49,I$14:I$113,0),"")</f>
        <v/>
      </c>
      <c r="B49" s="309" t="str">
        <f aca="false">IF('Chronos (M1..M20)'!B46&lt;&gt;"",'Chronos (M1..M20)'!B46,"")</f>
        <v/>
      </c>
      <c r="C49" s="310" t="str">
        <f aca="false">IF(B49&lt;&gt;"",'Chronos (M1..M20)'!C46,"")</f>
        <v/>
      </c>
      <c r="D49" s="215" t="str">
        <f aca="false">IF(B49&lt;&gt;"",Pilotes!P46,"")</f>
        <v/>
      </c>
      <c r="E49" s="310"/>
      <c r="F49" s="310" t="str">
        <f aca="false">IF(B49&lt;&gt;"",Pilotes!F46,"")</f>
        <v/>
      </c>
      <c r="G49" s="310" t="str">
        <f aca="false">IF(C49&lt;&gt;"",Pilotes!E46,"")</f>
        <v/>
      </c>
      <c r="H49" s="310" t="str">
        <f aca="false">IF(D49&lt;&gt;"",'Chronos (M1..M20)'!D46,"")</f>
        <v/>
      </c>
      <c r="I49" s="311" t="n">
        <f aca="false">IF(B49&lt;&gt;"",IF($EB$1&lt;4,DR49-DT49,IF($EB$1&lt;15,DS49-DU49-DT49,DS49-DU49-DV49-DT49)),0)</f>
        <v>0</v>
      </c>
      <c r="J49" s="312" t="str">
        <f aca="false">IF(B49&lt;&gt;"",IF(I49,(I49/MAXA(I$14:I$113))*1000,0),"")</f>
        <v/>
      </c>
      <c r="K49" s="313" t="str">
        <f aca="false">IF($B49&lt;&gt;"",$B49,"")</f>
        <v/>
      </c>
      <c r="L49" s="314" t="str">
        <f aca="false">IF($B49&lt;&gt;"",'Chronos (M1..M20)'!$H46,"")</f>
        <v/>
      </c>
      <c r="M49" s="315" t="str">
        <f aca="false">IF('Chronos (M1..M20)'!$I46&lt;&gt;"",'Chronos (M1..M20)'!$I46," ")</f>
        <v> </v>
      </c>
      <c r="N49" s="316" t="n">
        <f aca="false">IF('Chronos (M1..M20)'!$J46&lt;&gt;"",'Chronos (M1..M20)'!$J46,0)</f>
        <v>0</v>
      </c>
      <c r="O49" s="317" t="str">
        <f aca="false">IF($B49&lt;&gt;"",IF(M49&lt;&gt;" ",(INDEX(L$9:M$12,MATCH(L49,L$9:L$12),2)/M49)*1000,0),"")</f>
        <v/>
      </c>
      <c r="P49" s="318" t="str">
        <f aca="false">IF(M$9&lt;&gt;"",IF($B49&lt;&gt;"",O49-N49,""),"")</f>
        <v/>
      </c>
      <c r="Q49" s="314" t="str">
        <f aca="false">IF($B49&lt;&gt;"",'Chronos (M1..M20)'!$H147,"")</f>
        <v/>
      </c>
      <c r="R49" s="315" t="str">
        <f aca="false">IF('Chronos (M1..M20)'!$I147&lt;&gt;"",'Chronos (M1..M20)'!$I147," ")</f>
        <v> </v>
      </c>
      <c r="S49" s="316" t="n">
        <f aca="false">IF('Chronos (M1..M20)'!$J147&lt;&gt;"",'Chronos (M1..M20)'!$J147,0)</f>
        <v>0</v>
      </c>
      <c r="T49" s="317" t="str">
        <f aca="false">IF($B49&lt;&gt;"",IF(R49&lt;&gt;" ",(INDEX(Q$9:R$12,MATCH(Q49,Q$9:Q$12),2)/R49)*1000,0),"")</f>
        <v/>
      </c>
      <c r="U49" s="318" t="str">
        <f aca="false">IF(R$9&lt;&gt;"",IF($B49&lt;&gt;"",T49-S49,""),"")</f>
        <v/>
      </c>
      <c r="V49" s="313" t="str">
        <f aca="false">IF($B49&lt;&gt;"",$B49,"")</f>
        <v/>
      </c>
      <c r="W49" s="314" t="str">
        <f aca="false">IF($B49&lt;&gt;"",'Chronos (M1..M20)'!$H248,"")</f>
        <v/>
      </c>
      <c r="X49" s="315" t="str">
        <f aca="false">IF('Chronos (M1..M20)'!$I248&lt;&gt;"",'Chronos (M1..M20)'!$I248," ")</f>
        <v> </v>
      </c>
      <c r="Y49" s="316" t="n">
        <f aca="false">IF('Chronos (M1..M20)'!$J248&lt;&gt;"",'Chronos (M1..M20)'!$J248,0)</f>
        <v>0</v>
      </c>
      <c r="Z49" s="317" t="str">
        <f aca="false">IF($B49&lt;&gt;"",IF(X49&lt;&gt;" ",(INDEX(W$9:X$12,MATCH(W49,W$9:W$12),2)/X49)*1000,0),"")</f>
        <v/>
      </c>
      <c r="AA49" s="318" t="str">
        <f aca="false">IF(X$9&lt;&gt;"",IF($B49&lt;&gt;"",Z49-Y49,""),"")</f>
        <v/>
      </c>
      <c r="AB49" s="314" t="str">
        <f aca="false">IF($B49&lt;&gt;"",'Chronos (M1..M20)'!$H349,"")</f>
        <v/>
      </c>
      <c r="AC49" s="315" t="str">
        <f aca="false">IF('Chronos (M1..M20)'!$I349&lt;&gt;"",'Chronos (M1..M20)'!$I349," ")</f>
        <v> </v>
      </c>
      <c r="AD49" s="316" t="n">
        <f aca="false">IF('Chronos (M1..M20)'!$J349&lt;&gt;"",'Chronos (M1..M20)'!$J349,0)</f>
        <v>0</v>
      </c>
      <c r="AE49" s="317" t="str">
        <f aca="false">IF($B49&lt;&gt;"",IF(AC49&lt;&gt;" ",(INDEX(AB$9:AC$12,MATCH(AB49,AB$9:AB$12),2)/AC49)*1000,0),"")</f>
        <v/>
      </c>
      <c r="AF49" s="318" t="str">
        <f aca="false">IF(AC$9&lt;&gt;"",IF($B49&lt;&gt;"",AE49-AD49,""),"")</f>
        <v/>
      </c>
      <c r="AG49" s="313" t="str">
        <f aca="false">IF($B49&lt;&gt;"",$B49,"")</f>
        <v/>
      </c>
      <c r="AH49" s="314" t="str">
        <f aca="false">IF($B49&lt;&gt;"",'Chronos (M1..M20)'!$H450,"")</f>
        <v/>
      </c>
      <c r="AI49" s="315" t="str">
        <f aca="false">IF('Chronos (M1..M20)'!$I450&lt;&gt;"",'Chronos (M1..M20)'!$I450," ")</f>
        <v> </v>
      </c>
      <c r="AJ49" s="316" t="n">
        <f aca="false">IF('Chronos (M1..M20)'!$J450&lt;&gt;"",'Chronos (M1..M20)'!$J450,0)</f>
        <v>0</v>
      </c>
      <c r="AK49" s="317" t="str">
        <f aca="false">IF($B49&lt;&gt;"",IF(AI49&lt;&gt;" ",(INDEX(AH$9:AI$12,MATCH(AH49,AH$9:AH$12),2)/AI49)*1000,0),"")</f>
        <v/>
      </c>
      <c r="AL49" s="318" t="str">
        <f aca="false">IF(AI$9&lt;&gt;"",IF($B49&lt;&gt;"",AK49-AJ49,""),"")</f>
        <v/>
      </c>
      <c r="AM49" s="314" t="str">
        <f aca="false">IF($B49&lt;&gt;"",'Chronos (M1..M20)'!$H551,"")</f>
        <v/>
      </c>
      <c r="AN49" s="315" t="str">
        <f aca="false">IF('Chronos (M1..M20)'!$I551&lt;&gt;"",'Chronos (M1..M20)'!$I551," ")</f>
        <v> </v>
      </c>
      <c r="AO49" s="316" t="n">
        <f aca="false">IF('Chronos (M1..M20)'!$J551&lt;&gt;"",'Chronos (M1..M20)'!$J551,0)</f>
        <v>0</v>
      </c>
      <c r="AP49" s="317" t="str">
        <f aca="false">IF($B49&lt;&gt;"",IF(AN49&lt;&gt;" ",(INDEX(AM$9:AN$12,MATCH(AM49,AM$9:AM$12),2)/AN49)*1000,0),"")</f>
        <v/>
      </c>
      <c r="AQ49" s="318" t="str">
        <f aca="false">IF(AN$9&lt;&gt;"",IF($B49&lt;&gt;"",AP49-AO49,""),"")</f>
        <v/>
      </c>
      <c r="AR49" s="313" t="str">
        <f aca="false">IF($B49&lt;&gt;"",$B49,"")</f>
        <v/>
      </c>
      <c r="AS49" s="314" t="str">
        <f aca="false">IF($B49&lt;&gt;"",'Chronos (M1..M20)'!$H652,"")</f>
        <v/>
      </c>
      <c r="AT49" s="315" t="str">
        <f aca="false">IF('Chronos (M1..M20)'!$I652&lt;&gt;"",'Chronos (M1..M20)'!$I652," ")</f>
        <v> </v>
      </c>
      <c r="AU49" s="316" t="n">
        <f aca="false">IF('Chronos (M1..M20)'!$J652&lt;&gt;"",'Chronos (M1..M20)'!$J652,0)</f>
        <v>0</v>
      </c>
      <c r="AV49" s="317" t="str">
        <f aca="false">IF($B49&lt;&gt;"",IF(AT49&lt;&gt;" ",(INDEX(AS$9:AT$12,MATCH(AS49,AS$9:AS$12),2)/AT49)*1000,0),"")</f>
        <v/>
      </c>
      <c r="AW49" s="318" t="str">
        <f aca="false">IF(AT$9&lt;&gt;"",IF($B49&lt;&gt;"",AV49-AU49,""),"")</f>
        <v/>
      </c>
      <c r="AX49" s="314" t="str">
        <f aca="false">IF($B49&lt;&gt;"",'Chronos (M1..M20)'!$H753,"")</f>
        <v/>
      </c>
      <c r="AY49" s="315" t="str">
        <f aca="false">IF('Chronos (M1..M20)'!$I753&lt;&gt;"",'Chronos (M1..M20)'!$I753," ")</f>
        <v> </v>
      </c>
      <c r="AZ49" s="316" t="n">
        <f aca="false">IF('Chronos (M1..M20)'!$J753&lt;&gt;"",'Chronos (M1..M20)'!$J753,0)</f>
        <v>0</v>
      </c>
      <c r="BA49" s="317" t="str">
        <f aca="false">IF($B49&lt;&gt;"",IF(AY49&lt;&gt;" ",(INDEX(AX$9:AY$12,MATCH(AX49,AX$9:AX$12),2)/AY49)*1000,0),"")</f>
        <v/>
      </c>
      <c r="BB49" s="318" t="str">
        <f aca="false">IF(AY$9&lt;&gt;"",IF($B49&lt;&gt;"",BA49-AZ49,""),"")</f>
        <v/>
      </c>
      <c r="BC49" s="313" t="str">
        <f aca="false">IF($B49&lt;&gt;"",$B49,"")</f>
        <v/>
      </c>
      <c r="BD49" s="314" t="str">
        <f aca="false">IF($B49&lt;&gt;"",'Chronos (M1..M20)'!$H854,"")</f>
        <v/>
      </c>
      <c r="BE49" s="315" t="str">
        <f aca="false">IF('Chronos (M1..M20)'!$I854&lt;&gt;"",'Chronos (M1..M20)'!$I854," ")</f>
        <v> </v>
      </c>
      <c r="BF49" s="316" t="n">
        <f aca="false">IF('Chronos (M1..M20)'!$J854&lt;&gt;"",'Chronos (M1..M20)'!$J854,0)</f>
        <v>0</v>
      </c>
      <c r="BG49" s="317" t="str">
        <f aca="false">IF($B49&lt;&gt;"",IF(BE49&lt;&gt;" ",(INDEX(BD$9:BE$12,MATCH(BD49,BD$9:BD$12),2)/BE49)*1000,0),"")</f>
        <v/>
      </c>
      <c r="BH49" s="318" t="str">
        <f aca="false">IF(BE$9&lt;&gt;"",IF($B49&lt;&gt;"",BG49-BF49,""),"")</f>
        <v/>
      </c>
      <c r="BI49" s="314" t="str">
        <f aca="false">IF($B49&lt;&gt;"",'Chronos (M1..M20)'!$H955,"")</f>
        <v/>
      </c>
      <c r="BJ49" s="315" t="str">
        <f aca="false">IF('Chronos (M1..M20)'!$I955&lt;&gt;"",'Chronos (M1..M20)'!$I955," ")</f>
        <v> </v>
      </c>
      <c r="BK49" s="316" t="n">
        <f aca="false">IF('Chronos (M1..M20)'!$J955&lt;&gt;"",'Chronos (M1..M20)'!$J955,0)</f>
        <v>0</v>
      </c>
      <c r="BL49" s="317" t="str">
        <f aca="false">IF($B49&lt;&gt;"",IF(BJ49&lt;&gt;" ",(INDEX(BI$9:BJ$12,MATCH(BI49,BI$9:BI$12),2)/BJ49)*1000,0),"")</f>
        <v/>
      </c>
      <c r="BM49" s="318" t="str">
        <f aca="false">IF(BJ$9&lt;&gt;"",IF($B49&lt;&gt;"",BL49-BK49,""),"")</f>
        <v/>
      </c>
      <c r="BN49" s="313" t="str">
        <f aca="false">IF($B49&lt;&gt;"",$B49,"")</f>
        <v/>
      </c>
      <c r="BO49" s="314" t="str">
        <f aca="false">IF($B49&lt;&gt;"",'Chronos (M1..M20)'!$H1056,"")</f>
        <v/>
      </c>
      <c r="BP49" s="315" t="str">
        <f aca="false">IF('Chronos (M1..M20)'!$I1056&lt;&gt;"",'Chronos (M1..M20)'!$I1056," ")</f>
        <v> </v>
      </c>
      <c r="BQ49" s="316" t="n">
        <f aca="false">IF('Chronos (M1..M20)'!$J1056&lt;&gt;"",'Chronos (M1..M20)'!$J1056,0)</f>
        <v>0</v>
      </c>
      <c r="BR49" s="317" t="str">
        <f aca="false">IF($B49&lt;&gt;"",IF(BP49&lt;&gt;" ",(INDEX(BO$9:BP$12,MATCH(BO49,BO$9:BO$12),2)/BP49)*1000,0),"")</f>
        <v/>
      </c>
      <c r="BS49" s="318" t="str">
        <f aca="false">IF(BP$9&lt;&gt;"",IF($B49&lt;&gt;"",BR49-BQ49,""),"")</f>
        <v/>
      </c>
      <c r="BT49" s="314" t="str">
        <f aca="false">IF($B49&lt;&gt;"",'Chronos (M1..M20)'!$H1157,"")</f>
        <v/>
      </c>
      <c r="BU49" s="315" t="str">
        <f aca="false">IF('Chronos (M1..M20)'!$I1157&lt;&gt;"",'Chronos (M1..M20)'!$I1157," ")</f>
        <v> </v>
      </c>
      <c r="BV49" s="316" t="n">
        <f aca="false">IF('Chronos (M1..M20)'!$J1157&lt;&gt;"",'Chronos (M1..M20)'!$J1157,0)</f>
        <v>0</v>
      </c>
      <c r="BW49" s="317" t="str">
        <f aca="false">IF($B49&lt;&gt;"",IF(BU49&lt;&gt;" ",(INDEX(BT$9:BU$12,MATCH(BT49,BT$9:BT$12),2)/BU49)*1000,0),"")</f>
        <v/>
      </c>
      <c r="BX49" s="318" t="str">
        <f aca="false">IF(BU$9&lt;&gt;"",IF($B49&lt;&gt;"",BW49-BV49,""),"")</f>
        <v/>
      </c>
      <c r="BY49" s="313" t="str">
        <f aca="false">IF($B49&lt;&gt;"",$B49,"")</f>
        <v/>
      </c>
      <c r="BZ49" s="314" t="str">
        <f aca="false">IF($B49&lt;&gt;"",'Chronos (M1..M20)'!$H1258,"")</f>
        <v/>
      </c>
      <c r="CA49" s="315" t="str">
        <f aca="false">IF('Chronos (M1..M20)'!$I1258&lt;&gt;"",'Chronos (M1..M20)'!$I1258," ")</f>
        <v> </v>
      </c>
      <c r="CB49" s="316" t="n">
        <f aca="false">IF('Chronos (M1..M20)'!$J1258&lt;&gt;"",'Chronos (M1..M20)'!$J1258,0)</f>
        <v>0</v>
      </c>
      <c r="CC49" s="317" t="str">
        <f aca="false">IF($B49&lt;&gt;"",IF(CA49&lt;&gt;" ",(INDEX(BZ$9:CA$12,MATCH(BZ49,BZ$9:BZ$12),2)/CA49)*1000,0),"")</f>
        <v/>
      </c>
      <c r="CD49" s="318" t="str">
        <f aca="false">IF(CA$9&lt;&gt;"",IF($B49&lt;&gt;"",CC49-CB49,""),"")</f>
        <v/>
      </c>
      <c r="CE49" s="314" t="str">
        <f aca="false">IF($B49&lt;&gt;"",'Chronos (M1..M20)'!$H1359,"")</f>
        <v/>
      </c>
      <c r="CF49" s="315" t="str">
        <f aca="false">IF('Chronos (M1..M20)'!$I1359&lt;&gt;"",'Chronos (M1..M20)'!$I1359," ")</f>
        <v> </v>
      </c>
      <c r="CG49" s="316" t="n">
        <f aca="false">IF('Chronos (M1..M20)'!$J1359&lt;&gt;"",'Chronos (M1..M20)'!$J1359,0)</f>
        <v>0</v>
      </c>
      <c r="CH49" s="317" t="str">
        <f aca="false">IF($B49&lt;&gt;"",IF(CF49&lt;&gt;" ",(INDEX(CE$9:CF$12,MATCH(CE49,CE$9:CE$12),2)/CF49)*1000,0),"")</f>
        <v/>
      </c>
      <c r="CI49" s="318" t="str">
        <f aca="false">IF(CF$9&lt;&gt;"",IF($B49&lt;&gt;"",CH49-CG49,""),"")</f>
        <v/>
      </c>
      <c r="CJ49" s="313" t="str">
        <f aca="false">IF($B49&lt;&gt;"",$B49,"")</f>
        <v/>
      </c>
      <c r="CK49" s="314" t="str">
        <f aca="false">IF($B49&lt;&gt;"",'Chronos (M1..M20)'!$H1460,"")</f>
        <v/>
      </c>
      <c r="CL49" s="315" t="str">
        <f aca="false">IF('Chronos (M1..M20)'!$I1460&lt;&gt;"",'Chronos (M1..M20)'!$I1460," ")</f>
        <v> </v>
      </c>
      <c r="CM49" s="316" t="n">
        <f aca="false">IF('Chronos (M1..M20)'!$J1460&lt;&gt;"",'Chronos (M1..M20)'!$J1460,0)</f>
        <v>0</v>
      </c>
      <c r="CN49" s="317" t="str">
        <f aca="false">IF($B49&lt;&gt;"",IF(CL49&lt;&gt;" ",(INDEX(CK$9:CL$12,MATCH(CK49,CK$9:CK$12),2)/CL49)*1000,0),"")</f>
        <v/>
      </c>
      <c r="CO49" s="318" t="str">
        <f aca="false">IF(CL$9&lt;&gt;"",IF($B49&lt;&gt;"",CN49-CM49,""),"")</f>
        <v/>
      </c>
      <c r="CP49" s="314" t="str">
        <f aca="false">IF($B49&lt;&gt;"",'Chronos (M1..M20)'!$H1561,"")</f>
        <v/>
      </c>
      <c r="CQ49" s="315" t="str">
        <f aca="false">IF('Chronos (M1..M20)'!$I1561&lt;&gt;"",'Chronos (M1..M20)'!$I1561," ")</f>
        <v> </v>
      </c>
      <c r="CR49" s="316" t="n">
        <f aca="false">IF('Chronos (M1..M20)'!$J1561&lt;&gt;"",'Chronos (M1..M20)'!$J1561,0)</f>
        <v>0</v>
      </c>
      <c r="CS49" s="317" t="str">
        <f aca="false">IF($B49&lt;&gt;"",IF(CQ49&lt;&gt;" ",(INDEX(CP$9:CQ$12,MATCH(CP49,CP$9:CP$12),2)/CQ49)*1000,0),"")</f>
        <v/>
      </c>
      <c r="CT49" s="318" t="str">
        <f aca="false">IF(CQ$9&lt;&gt;"",IF($B49&lt;&gt;"",CS49-CR49,""),"")</f>
        <v/>
      </c>
      <c r="CU49" s="313" t="str">
        <f aca="false">IF($B49&lt;&gt;"",$B49,"")</f>
        <v/>
      </c>
      <c r="CV49" s="314" t="str">
        <f aca="false">IF($B49&lt;&gt;"",'Chronos (M1..M20)'!$H1662,"")</f>
        <v/>
      </c>
      <c r="CW49" s="315" t="str">
        <f aca="false">IF('Chronos (M1..M20)'!$I1662&lt;&gt;"",'Chronos (M1..M20)'!$I1662," ")</f>
        <v> </v>
      </c>
      <c r="CX49" s="316" t="n">
        <f aca="false">IF('Chronos (M1..M20)'!$J1662&lt;&gt;"",'Chronos (M1..M20)'!$J1662,0)</f>
        <v>0</v>
      </c>
      <c r="CY49" s="317" t="str">
        <f aca="false">IF($B49&lt;&gt;"",IF(CW49&lt;&gt;" ",(INDEX(CV$9:CW$12,MATCH(CV49,CV$9:CV$12),2)/CW49)*1000,0),"")</f>
        <v/>
      </c>
      <c r="CZ49" s="318" t="str">
        <f aca="false">IF(CW$9&lt;&gt;"",IF($B49&lt;&gt;"",CY49-CX49,""),"")</f>
        <v/>
      </c>
      <c r="DA49" s="314" t="str">
        <f aca="false">IF($B49&lt;&gt;"",'Chronos (M1..M20)'!$H1763,"")</f>
        <v/>
      </c>
      <c r="DB49" s="315" t="str">
        <f aca="false">IF('Chronos (M1..M20)'!$I1763&lt;&gt;"",'Chronos (M1..M20)'!$I1763," ")</f>
        <v> </v>
      </c>
      <c r="DC49" s="316" t="n">
        <f aca="false">IF('Chronos (M1..M20)'!$J1763&lt;&gt;"",'Chronos (M1..M20)'!$J1763,0)</f>
        <v>0</v>
      </c>
      <c r="DD49" s="317" t="str">
        <f aca="false">IF($B49&lt;&gt;"",IF(DB49&lt;&gt;" ",(INDEX(DA$9:DB$12,MATCH(DA49,DA$9:DA$12),2)/DB49)*1000,0),"")</f>
        <v/>
      </c>
      <c r="DE49" s="318" t="str">
        <f aca="false">IF(DB$9&lt;&gt;"",IF($B49&lt;&gt;"",DD49-DC49,""),"")</f>
        <v/>
      </c>
      <c r="DF49" s="313" t="str">
        <f aca="false">IF($B49&lt;&gt;"",$B49,"")</f>
        <v/>
      </c>
      <c r="DG49" s="314" t="str">
        <f aca="false">IF($B49&lt;&gt;"",'Chronos (M1..M20)'!$H1864,"")</f>
        <v/>
      </c>
      <c r="DH49" s="315" t="str">
        <f aca="false">IF('Chronos (M1..M20)'!$I1864&lt;&gt;"",'Chronos (M1..M20)'!$I1864," ")</f>
        <v> </v>
      </c>
      <c r="DI49" s="316" t="n">
        <f aca="false">IF('Chronos (M1..M20)'!$J1864&lt;&gt;"",'Chronos (M1..M20)'!$J1864,0)</f>
        <v>0</v>
      </c>
      <c r="DJ49" s="317" t="str">
        <f aca="false">IF($B49&lt;&gt;"",IF(DH49&lt;&gt;" ",(INDEX(DG$9:DH$12,MATCH(DG49,DG$9:DG$12),2)/DH49)*1000,0),"")</f>
        <v/>
      </c>
      <c r="DK49" s="318" t="str">
        <f aca="false">IF(DH$9&lt;&gt;"",IF($B49&lt;&gt;"",DJ49-DI49,""),"")</f>
        <v/>
      </c>
      <c r="DL49" s="314" t="str">
        <f aca="false">IF($B49&lt;&gt;"",'Chronos (M1..M20)'!$H1965,"")</f>
        <v/>
      </c>
      <c r="DM49" s="315" t="str">
        <f aca="false">IF('Chronos (M1..M20)'!$I1965&lt;&gt;"",'Chronos (M1..M20)'!$I1965," ")</f>
        <v> </v>
      </c>
      <c r="DN49" s="316" t="n">
        <f aca="false">IF('Chronos (M1..M20)'!$J1965&lt;&gt;"",'Chronos (M1..M20)'!$J1965,0)</f>
        <v>0</v>
      </c>
      <c r="DO49" s="317" t="str">
        <f aca="false">IF($B49&lt;&gt;"",IF(DM49&lt;&gt;" ",(INDEX(DL$9:DM$12,MATCH(DL49,DL$9:DL$12),2)/DM49)*1000,0),"")</f>
        <v/>
      </c>
      <c r="DP49" s="318" t="str">
        <f aca="false">IF(DM$9&lt;&gt;"",IF($B49&lt;&gt;"",DO49-DN49,""),"")</f>
        <v/>
      </c>
      <c r="DQ49" s="0"/>
      <c r="DR49" s="319" t="e">
        <f aca="false">SUM(O49,T49,Z49)</f>
        <v>#VALUE!</v>
      </c>
      <c r="DS49" s="319" t="e">
        <f aca="false">SUM(DR49,AE49,AK49,AP49,AV49,BA49,BG49,BL49,BR49,BW49,CC49,CH49,CN49,CS49,CY49,DD49,DJ49,DO49)</f>
        <v>#VALUE!</v>
      </c>
      <c r="DT49" s="319" t="n">
        <f aca="false">SUM(N49,S49,Y49,AD49,AJ49,AO49,AU49,AZ49,BF49,BK49,BQ49,BV49,CB49,CG49,CM49,CR49,CX49,DC49,DI49,DN49)</f>
        <v>0</v>
      </c>
      <c r="DU49" s="319" t="e">
        <f aca="false">SMALL($DZ49:$ES49,1)</f>
        <v>#VALUE!</v>
      </c>
      <c r="DV49" s="319" t="e">
        <f aca="false">SMALL($DZ49:$ES49,2)</f>
        <v>#VALUE!</v>
      </c>
      <c r="DW49" s="319" t="e">
        <f aca="false">SMALL($DZ49:$ES49,3)</f>
        <v>#VALUE!</v>
      </c>
      <c r="DX49" s="319" t="e">
        <f aca="false">SMALL($DZ49:$ES49,3)</f>
        <v>#VALUE!</v>
      </c>
      <c r="DY49" s="0"/>
      <c r="DZ49" s="321" t="str">
        <f aca="false">IF($EC$1&lt;&gt;"",O49," ")</f>
        <v/>
      </c>
      <c r="EA49" s="321" t="str">
        <f aca="false">IF($EC$2&lt;&gt;"",T49," ")</f>
        <v/>
      </c>
      <c r="EB49" s="321" t="str">
        <f aca="false">IF($EC$3&lt;&gt;"",Z49," ")</f>
        <v/>
      </c>
      <c r="EC49" s="321" t="str">
        <f aca="false">IF($EC$4&lt;&gt;"",AE49," ")</f>
        <v/>
      </c>
      <c r="ED49" s="321" t="str">
        <f aca="false">IF($EC$5&lt;&gt;"",AK49," ")</f>
        <v/>
      </c>
      <c r="EE49" s="321" t="str">
        <f aca="false">IF($EC$6&lt;&gt;"",AP49," ")</f>
        <v/>
      </c>
      <c r="EF49" s="321" t="str">
        <f aca="false">IF($EC$7&lt;&gt;"",AV49," ")</f>
        <v/>
      </c>
      <c r="EG49" s="321" t="str">
        <f aca="false">IF($EC$8&lt;&gt;"",BA49," ")</f>
        <v> </v>
      </c>
      <c r="EH49" s="321" t="str">
        <f aca="false">IF($EC$9&lt;&gt;"",BG49," ")</f>
        <v> </v>
      </c>
      <c r="EI49" s="321" t="str">
        <f aca="false">IF($EC$10&lt;&gt;"",BL49," ")</f>
        <v> </v>
      </c>
      <c r="EJ49" s="321" t="str">
        <f aca="false">IF($EE$1&lt;&gt;"",BR49," ")</f>
        <v> </v>
      </c>
      <c r="EK49" s="321" t="str">
        <f aca="false">IF($EE$2&lt;&gt;"",BW49," ")</f>
        <v> </v>
      </c>
      <c r="EL49" s="321" t="str">
        <f aca="false">IF($EE$3&lt;&gt;"",CC49," ")</f>
        <v> </v>
      </c>
      <c r="EM49" s="321" t="str">
        <f aca="false">IF($EE$4&lt;&gt;"",CH49," ")</f>
        <v> </v>
      </c>
      <c r="EN49" s="321" t="str">
        <f aca="false">IF($EE$5&lt;&gt;"",CN49," ")</f>
        <v> </v>
      </c>
      <c r="EO49" s="321" t="str">
        <f aca="false">IF($EE$6&lt;&gt;"",CS49," ")</f>
        <v> </v>
      </c>
      <c r="EP49" s="321" t="str">
        <f aca="false">IF($EE$7&lt;&gt;"",CY49," ")</f>
        <v> </v>
      </c>
      <c r="EQ49" s="321" t="str">
        <f aca="false">IF($EE$8&lt;&gt;"",DD49," ")</f>
        <v> </v>
      </c>
      <c r="ER49" s="321" t="str">
        <f aca="false">IF($EE$9&lt;&gt;"",DJ49," ")</f>
        <v> </v>
      </c>
      <c r="ES49" s="321" t="str">
        <f aca="false">IF($EE$10&lt;&gt;"",DO49," ")</f>
        <v> </v>
      </c>
      <c r="ET49" s="322" t="e">
        <f aca="false">SMALL(DZ49:EC49,1)</f>
        <v>#VALUE!</v>
      </c>
      <c r="EU49" s="323" t="e">
        <f aca="false">SMALL(DZ49:ED49,1)</f>
        <v>#VALUE!</v>
      </c>
      <c r="EV49" s="323" t="e">
        <f aca="false">SMALL(DZ49:EE49,1)</f>
        <v>#VALUE!</v>
      </c>
      <c r="EW49" s="323" t="e">
        <f aca="false">SMALL(DZ49:EF49,1)</f>
        <v>#VALUE!</v>
      </c>
      <c r="EX49" s="323" t="e">
        <f aca="false">SMALL(DZ49:EG49,1)</f>
        <v>#VALUE!</v>
      </c>
      <c r="EY49" s="323" t="e">
        <f aca="false">SMALL(DZ49:EH49,1)</f>
        <v>#VALUE!</v>
      </c>
      <c r="EZ49" s="323" t="e">
        <f aca="false">SMALL(DZ49:EI49,1)</f>
        <v>#VALUE!</v>
      </c>
      <c r="FA49" s="323" t="e">
        <f aca="false">SMALL(DZ49:EJ49,1)</f>
        <v>#VALUE!</v>
      </c>
      <c r="FB49" s="323" t="e">
        <f aca="false">SMALL(DZ49:EK49,1)</f>
        <v>#VALUE!</v>
      </c>
      <c r="FC49" s="323" t="e">
        <f aca="false">SMALL(DZ49:EL49,1)</f>
        <v>#VALUE!</v>
      </c>
      <c r="FD49" s="323" t="e">
        <f aca="false">SMALL(DZ49:EM49,1)</f>
        <v>#VALUE!</v>
      </c>
      <c r="FE49" s="323" t="e">
        <f aca="false">SMALL(DZ49:EN49,1)</f>
        <v>#VALUE!</v>
      </c>
      <c r="FF49" s="323" t="e">
        <f aca="false">SMALL(DZ49:EO49,1)</f>
        <v>#VALUE!</v>
      </c>
      <c r="FG49" s="323" t="e">
        <f aca="false">SMALL(DZ49:EP49,1)</f>
        <v>#VALUE!</v>
      </c>
      <c r="FH49" s="323" t="e">
        <f aca="false">SMALL(DZ49:EQ49,1)</f>
        <v>#VALUE!</v>
      </c>
      <c r="FI49" s="323" t="e">
        <f aca="false">SMALL(DZ49:ER49,1)</f>
        <v>#VALUE!</v>
      </c>
      <c r="FJ49" s="324" t="e">
        <f aca="false">SMALL(DZ49:ES49,1)</f>
        <v>#VALUE!</v>
      </c>
      <c r="FK49" s="322" t="e">
        <f aca="false">SMALL(DZ49:EN49,2)</f>
        <v>#VALUE!</v>
      </c>
      <c r="FL49" s="323" t="e">
        <f aca="false">SMALL(DZ49:EO49,2)</f>
        <v>#VALUE!</v>
      </c>
      <c r="FM49" s="323" t="e">
        <f aca="false">SMALL(DZ49:EP49,2)</f>
        <v>#VALUE!</v>
      </c>
      <c r="FN49" s="323" t="e">
        <f aca="false">SMALL(DZ49:EQ49,2)</f>
        <v>#VALUE!</v>
      </c>
      <c r="FO49" s="323" t="e">
        <f aca="false">SMALL(DZ49:ER49,2)</f>
        <v>#VALUE!</v>
      </c>
      <c r="FP49" s="324" t="e">
        <f aca="false">SMALL(DZ49:ES49,2)</f>
        <v>#VALUE!</v>
      </c>
      <c r="FQ49" s="0"/>
      <c r="FR49" s="328" t="str">
        <f aca="false">IF($B49&lt;&gt;"",IF($EB$1&gt;=FR$13,$P49,""),"")</f>
        <v/>
      </c>
      <c r="FS49" s="329" t="str">
        <f aca="false">IF($B49&lt;&gt;"",IF($EB$1&gt;=FS$13,$P49+$U49,""),"")</f>
        <v/>
      </c>
      <c r="FT49" s="329" t="str">
        <f aca="false">IF($B49&lt;&gt;"",IF($EB$1&gt;=FT$13,$P49+$U49+$AA49,""),"")</f>
        <v/>
      </c>
      <c r="FU49" s="329" t="str">
        <f aca="false">IF($B49&lt;&gt;"",IF($EB$1&gt;=FU$13,$P49+$U49+$AA49+$AF49-ET49,""),"")</f>
        <v/>
      </c>
      <c r="FV49" s="329" t="str">
        <f aca="false">IF($B49&lt;&gt;"",IF($EB$1&gt;=FV$13,$P49+$U49+$AA49+$AF49+$AL49-EU49,""),"")</f>
        <v/>
      </c>
      <c r="FW49" s="329" t="str">
        <f aca="false">IF($B49&lt;&gt;"",IF($EB$1&gt;=FW$13,$P49+$U49+$AA49+$AF49+$AL49+$AQ49-EV49,""),"")</f>
        <v/>
      </c>
      <c r="FX49" s="329" t="str">
        <f aca="false">IF($B49&lt;&gt;"",IF($EB$1&gt;=FX$13,$P49+$U49+$AA49+$AF49+$AL49+$AQ49+$AW49-EW49,""),"")</f>
        <v/>
      </c>
      <c r="FY49" s="329" t="str">
        <f aca="false">IF($B49&lt;&gt;"",IF($EB$1&gt;=FY$13,$P49+$U49+$AA49+$AF49+$AL49+$AQ49+$AW49+$BB49-EX49,""),"")</f>
        <v/>
      </c>
      <c r="FZ49" s="329" t="str">
        <f aca="false">IF($B49&lt;&gt;"",IF($EB$1&gt;=FZ$13,$P49+$U49+$AA49+$AF49+$AL49+$AQ49+$AW49+$BB49+$BH49-EY49,""),"")</f>
        <v/>
      </c>
      <c r="GA49" s="329" t="str">
        <f aca="false">IF($B49&lt;&gt;"",IF($EB$1&gt;=GA$13,$P49+$U49+$AA49+$AF49+$AL49+$AQ49+$AW49+$BB49+$BH49+$BM49-EZ49,""),"")</f>
        <v/>
      </c>
      <c r="GB49" s="329" t="str">
        <f aca="false">IF($B49&lt;&gt;"",IF($EB$1&gt;=GB$13,$P49+$U49+$AA49+$AF49+$AL49+$AQ49+$AW49+$BB49+$BH49+$BM49+$BS49-FA49,""),"")</f>
        <v/>
      </c>
      <c r="GC49" s="329" t="str">
        <f aca="false">IF($B49&lt;&gt;"",IF($EB$1&gt;=GC$13,$P49+$U49+$AA49+$AF49+$AL49+$AQ49+$AW49+$BB49+$BH49+$BM49+$BS49+$BX49-FB49,""),"")</f>
        <v/>
      </c>
      <c r="GD49" s="329" t="str">
        <f aca="false">IF($B49&lt;&gt;"",IF($EB$1&gt;=GD$13,$P49+$U49+$AA49+$AF49+$AL49+$AQ49+$AW49+$BB49+$BH49+$BM49+$BS49+$BX49+$CD49-FC49,""),"")</f>
        <v/>
      </c>
      <c r="GE49" s="329" t="str">
        <f aca="false">IF($B49&lt;&gt;"",IF($EB$1&gt;=GE$13,$P49+$U49+$AA49+$AF49+$AL49+$AQ49+$AW49+$BB49+$BH49+$BM49+$BS49+$BX49+$CD49+$CI49-FD49,""),"")</f>
        <v/>
      </c>
      <c r="GF49" s="329" t="str">
        <f aca="false">IF($B49&lt;&gt;"",IF($EB$1&gt;=GF$13,$P49+$U49+$AA49+$AF49+$AL49+$AQ49+$AW49+$BB49+$BH49+$BM49+$BS49+$BX49+$CD49+$CI49+$CO49-FE49-FK49,""),"")</f>
        <v/>
      </c>
      <c r="GG49" s="329" t="str">
        <f aca="false">IF($B49&lt;&gt;"",IF($EB$1&gt;=GG$13,$P49+$U49+$AA49+$AF49+$AL49+$AQ49+$AW49+$BB49+$BH49+$BM49+$BS49+$BX49+$CD49+$CI49+$CO49+$CT49-FF49-FL49,""),"")</f>
        <v/>
      </c>
      <c r="GH49" s="329" t="str">
        <f aca="false">IF($B49&lt;&gt;"",IF($EB$1&gt;=GH$13,$P49+$U49+$AA49+$AF49+$AL49+$AQ49+$AW49+$BB49+$BH49+$BM49+$BS49+$BX49+$CD49+$CI49+$CO49+$CT49+$CZ49-FG49-FM49,""),"")</f>
        <v/>
      </c>
      <c r="GI49" s="329" t="str">
        <f aca="false">IF($B49&lt;&gt;"",IF($EB$1&gt;=GI$13,$P49+$U49+$AA49+$AF49+$AL49+$AQ49+$AW49+$BB49+$BH49+$BM49+$BS49+$BX49+$CD49+$CI49+$CO49+$CT49+$CZ49+$DE49-FH49-FN49,""),"")</f>
        <v/>
      </c>
      <c r="GJ49" s="329" t="str">
        <f aca="false">IF($B49&lt;&gt;"",IF($EB$1&gt;=GJ$13,$P49+$U49+$AA49+$AF49+$AL49+$AQ49+$AW49+$BB49+$BH49+$BM49+$BS49+$BX49+$CD49+$CI49+$CO49+$CT49+$CZ49+$DE49+$DK49-FI49-FO49,""),"")</f>
        <v/>
      </c>
      <c r="GK49" s="330" t="str">
        <f aca="false">IF($B49&lt;&gt;"",IF($EB$1&gt;=GK$13,$P49+$U49+$AA49+$AF49+$AL49+$AQ49+$AW49+$BB49+$BH49+$BM49+$BS49+$BX49+$CD49+$CI49+$CO49+$CT49+$CZ49+$DE49+$DK49+$DP49-FJ49-FP49,""),"")</f>
        <v/>
      </c>
      <c r="GL49" s="0"/>
      <c r="GM49" s="328" t="str">
        <f aca="false">IF($B49&lt;&gt;"",IF($EB$1&gt;=GM$13,RANK(FR49,FR$14:FR$113,0),""),"")</f>
        <v/>
      </c>
      <c r="GN49" s="329" t="str">
        <f aca="false">IF($B49&lt;&gt;"",IF($EB$1&gt;=GN$13,RANK(FS49,FS$14:FS$113,0),""),"")</f>
        <v/>
      </c>
      <c r="GO49" s="329" t="str">
        <f aca="false">IF($B49&lt;&gt;"",IF($EB$1&gt;=GO$13,RANK(FT49,FT$14:FT$113,0),""),"")</f>
        <v/>
      </c>
      <c r="GP49" s="329" t="str">
        <f aca="false">IF($B49&lt;&gt;"",IF($EB$1&gt;=GP$13,RANK(FU49,FU$14:FU$113,0),""),"")</f>
        <v/>
      </c>
      <c r="GQ49" s="329" t="str">
        <f aca="false">IF($B49&lt;&gt;"",IF($EB$1&gt;=GQ$13,RANK(FV49,FV$14:FV$113,0),""),"")</f>
        <v/>
      </c>
      <c r="GR49" s="329" t="str">
        <f aca="false">IF($B49&lt;&gt;"",IF($EB$1&gt;=GR$13,RANK(FW49,FW$14:FW$113,0),""),"")</f>
        <v/>
      </c>
      <c r="GS49" s="329" t="str">
        <f aca="false">IF($B49&lt;&gt;"",IF($EB$1&gt;=GS$13,RANK(FX49,FX$14:FX$113,0),""),"")</f>
        <v/>
      </c>
      <c r="GT49" s="329" t="str">
        <f aca="false">IF($B49&lt;&gt;"",IF($EB$1&gt;=GT$13,RANK(FY49,FY$14:FY$113,0),""),"")</f>
        <v/>
      </c>
      <c r="GU49" s="329" t="str">
        <f aca="false">IF($B49&lt;&gt;"",IF($EB$1&gt;=GU$13,RANK(FZ49,FZ$14:FZ$113,0),""),"")</f>
        <v/>
      </c>
      <c r="GV49" s="329" t="str">
        <f aca="false">IF($B49&lt;&gt;"",IF($EB$1&gt;=GV$13,RANK(GA49,GA$14:GA$113,0),""),"")</f>
        <v/>
      </c>
      <c r="GW49" s="329" t="str">
        <f aca="false">IF($B49&lt;&gt;"",IF($EB$1&gt;=GW$13,RANK(GB49,GB$14:GB$113,0),""),"")</f>
        <v/>
      </c>
      <c r="GX49" s="329" t="str">
        <f aca="false">IF($B49&lt;&gt;"",IF($EB$1&gt;=GX$13,RANK(GC49,GC$14:GC$113,0),""),"")</f>
        <v/>
      </c>
      <c r="GY49" s="329" t="str">
        <f aca="false">IF($B49&lt;&gt;"",IF($EB$1&gt;=GY$13,RANK(GD49,GD$14:GD$113,0),""),"")</f>
        <v/>
      </c>
      <c r="GZ49" s="329" t="str">
        <f aca="false">IF($B49&lt;&gt;"",IF($EB$1&gt;=GZ$13,RANK(GE49,GE$14:GE$113,0),""),"")</f>
        <v/>
      </c>
      <c r="HA49" s="329" t="str">
        <f aca="false">IF($B49&lt;&gt;"",IF($EB$1&gt;=HA$13,RANK(GF49,GF$14:GF$113,0),""),"")</f>
        <v/>
      </c>
      <c r="HB49" s="329" t="str">
        <f aca="false">IF($B49&lt;&gt;"",IF($EB$1&gt;=HB$13,RANK(GG49,GG$14:GG$113,0),""),"")</f>
        <v/>
      </c>
      <c r="HC49" s="329" t="str">
        <f aca="false">IF($B49&lt;&gt;"",IF($EB$1&gt;=HC$13,RANK(GH49,GH$14:GH$113,0),""),"")</f>
        <v/>
      </c>
      <c r="HD49" s="329" t="str">
        <f aca="false">IF($B49&lt;&gt;"",IF($EB$1&gt;=HD$13,RANK(GI49,GI$14:GI$113,0),""),"")</f>
        <v/>
      </c>
      <c r="HE49" s="329" t="str">
        <f aca="false">IF($B49&lt;&gt;"",IF($EB$1&gt;=HE$13,RANK(GJ49,GJ$14:GJ$113,0),""),"")</f>
        <v/>
      </c>
      <c r="HF49" s="330" t="str">
        <f aca="false">IF($B49&lt;&gt;"",IF($EB$1&gt;=HF$13,RANK(GK49,GK$14:GK$113,0),""),"")</f>
        <v/>
      </c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3" hidden="false" customHeight="false" outlineLevel="0" collapsed="false">
      <c r="A50" s="308" t="str">
        <f aca="false">IF(B50&lt;&gt;"",RANK(I50,I$14:I$113,0),"")</f>
        <v/>
      </c>
      <c r="B50" s="309" t="str">
        <f aca="false">IF('Chronos (M1..M20)'!B47&lt;&gt;"",'Chronos (M1..M20)'!B47,"")</f>
        <v/>
      </c>
      <c r="C50" s="310" t="str">
        <f aca="false">IF(B50&lt;&gt;"",'Chronos (M1..M20)'!C47,"")</f>
        <v/>
      </c>
      <c r="D50" s="215" t="str">
        <f aca="false">IF(B50&lt;&gt;"",Pilotes!P47,"")</f>
        <v/>
      </c>
      <c r="E50" s="310"/>
      <c r="F50" s="310" t="str">
        <f aca="false">IF(B50&lt;&gt;"",Pilotes!F47,"")</f>
        <v/>
      </c>
      <c r="G50" s="310" t="str">
        <f aca="false">IF(C50&lt;&gt;"",Pilotes!E47,"")</f>
        <v/>
      </c>
      <c r="H50" s="310" t="str">
        <f aca="false">IF(D50&lt;&gt;"",'Chronos (M1..M20)'!D47,"")</f>
        <v/>
      </c>
      <c r="I50" s="311" t="n">
        <f aca="false">IF(B50&lt;&gt;"",IF($EB$1&lt;4,DR50-DT50,IF($EB$1&lt;15,DS50-DU50-DT50,DS50-DU50-DV50-DT50)),0)</f>
        <v>0</v>
      </c>
      <c r="J50" s="312" t="str">
        <f aca="false">IF(B50&lt;&gt;"",IF(I50,(I50/MAXA(I$14:I$113))*1000,0),"")</f>
        <v/>
      </c>
      <c r="K50" s="313" t="str">
        <f aca="false">IF($B50&lt;&gt;"",$B50,"")</f>
        <v/>
      </c>
      <c r="L50" s="314" t="str">
        <f aca="false">IF($B50&lt;&gt;"",'Chronos (M1..M20)'!$H47,"")</f>
        <v/>
      </c>
      <c r="M50" s="315" t="str">
        <f aca="false">IF('Chronos (M1..M20)'!$I47&lt;&gt;"",'Chronos (M1..M20)'!$I47," ")</f>
        <v> </v>
      </c>
      <c r="N50" s="316" t="n">
        <f aca="false">IF('Chronos (M1..M20)'!$J47&lt;&gt;"",'Chronos (M1..M20)'!$J47,0)</f>
        <v>0</v>
      </c>
      <c r="O50" s="317" t="str">
        <f aca="false">IF($B50&lt;&gt;"",IF(M50&lt;&gt;" ",(INDEX(L$9:M$12,MATCH(L50,L$9:L$12),2)/M50)*1000,0),"")</f>
        <v/>
      </c>
      <c r="P50" s="318" t="str">
        <f aca="false">IF(M$9&lt;&gt;"",IF($B50&lt;&gt;"",O50-N50,""),"")</f>
        <v/>
      </c>
      <c r="Q50" s="314" t="str">
        <f aca="false">IF($B50&lt;&gt;"",'Chronos (M1..M20)'!$H148,"")</f>
        <v/>
      </c>
      <c r="R50" s="315" t="str">
        <f aca="false">IF('Chronos (M1..M20)'!$I148&lt;&gt;"",'Chronos (M1..M20)'!$I148," ")</f>
        <v> </v>
      </c>
      <c r="S50" s="316" t="n">
        <f aca="false">IF('Chronos (M1..M20)'!$J148&lt;&gt;"",'Chronos (M1..M20)'!$J148,0)</f>
        <v>0</v>
      </c>
      <c r="T50" s="317" t="str">
        <f aca="false">IF($B50&lt;&gt;"",IF(R50&lt;&gt;" ",(INDEX(Q$9:R$12,MATCH(Q50,Q$9:Q$12),2)/R50)*1000,0),"")</f>
        <v/>
      </c>
      <c r="U50" s="318" t="str">
        <f aca="false">IF(R$9&lt;&gt;"",IF($B50&lt;&gt;"",T50-S50,""),"")</f>
        <v/>
      </c>
      <c r="V50" s="313" t="str">
        <f aca="false">IF($B50&lt;&gt;"",$B50,"")</f>
        <v/>
      </c>
      <c r="W50" s="314" t="str">
        <f aca="false">IF($B50&lt;&gt;"",'Chronos (M1..M20)'!$H249,"")</f>
        <v/>
      </c>
      <c r="X50" s="315" t="str">
        <f aca="false">IF('Chronos (M1..M20)'!$I249&lt;&gt;"",'Chronos (M1..M20)'!$I249," ")</f>
        <v> </v>
      </c>
      <c r="Y50" s="316" t="n">
        <f aca="false">IF('Chronos (M1..M20)'!$J249&lt;&gt;"",'Chronos (M1..M20)'!$J249,0)</f>
        <v>0</v>
      </c>
      <c r="Z50" s="317" t="str">
        <f aca="false">IF($B50&lt;&gt;"",IF(X50&lt;&gt;" ",(INDEX(W$9:X$12,MATCH(W50,W$9:W$12),2)/X50)*1000,0),"")</f>
        <v/>
      </c>
      <c r="AA50" s="318" t="str">
        <f aca="false">IF(X$9&lt;&gt;"",IF($B50&lt;&gt;"",Z50-Y50,""),"")</f>
        <v/>
      </c>
      <c r="AB50" s="314" t="str">
        <f aca="false">IF($B50&lt;&gt;"",'Chronos (M1..M20)'!$H350,"")</f>
        <v/>
      </c>
      <c r="AC50" s="315" t="str">
        <f aca="false">IF('Chronos (M1..M20)'!$I350&lt;&gt;"",'Chronos (M1..M20)'!$I350," ")</f>
        <v> </v>
      </c>
      <c r="AD50" s="316" t="n">
        <f aca="false">IF('Chronos (M1..M20)'!$J350&lt;&gt;"",'Chronos (M1..M20)'!$J350,0)</f>
        <v>0</v>
      </c>
      <c r="AE50" s="317" t="str">
        <f aca="false">IF($B50&lt;&gt;"",IF(AC50&lt;&gt;" ",(INDEX(AB$9:AC$12,MATCH(AB50,AB$9:AB$12),2)/AC50)*1000,0),"")</f>
        <v/>
      </c>
      <c r="AF50" s="318" t="str">
        <f aca="false">IF(AC$9&lt;&gt;"",IF($B50&lt;&gt;"",AE50-AD50,""),"")</f>
        <v/>
      </c>
      <c r="AG50" s="313" t="str">
        <f aca="false">IF($B50&lt;&gt;"",$B50,"")</f>
        <v/>
      </c>
      <c r="AH50" s="314" t="str">
        <f aca="false">IF($B50&lt;&gt;"",'Chronos (M1..M20)'!$H451,"")</f>
        <v/>
      </c>
      <c r="AI50" s="315" t="str">
        <f aca="false">IF('Chronos (M1..M20)'!$I451&lt;&gt;"",'Chronos (M1..M20)'!$I451," ")</f>
        <v> </v>
      </c>
      <c r="AJ50" s="316" t="n">
        <f aca="false">IF('Chronos (M1..M20)'!$J451&lt;&gt;"",'Chronos (M1..M20)'!$J451,0)</f>
        <v>0</v>
      </c>
      <c r="AK50" s="317" t="str">
        <f aca="false">IF($B50&lt;&gt;"",IF(AI50&lt;&gt;" ",(INDEX(AH$9:AI$12,MATCH(AH50,AH$9:AH$12),2)/AI50)*1000,0),"")</f>
        <v/>
      </c>
      <c r="AL50" s="318" t="str">
        <f aca="false">IF(AI$9&lt;&gt;"",IF($B50&lt;&gt;"",AK50-AJ50,""),"")</f>
        <v/>
      </c>
      <c r="AM50" s="314" t="str">
        <f aca="false">IF($B50&lt;&gt;"",'Chronos (M1..M20)'!$H552,"")</f>
        <v/>
      </c>
      <c r="AN50" s="315" t="str">
        <f aca="false">IF('Chronos (M1..M20)'!$I552&lt;&gt;"",'Chronos (M1..M20)'!$I552," ")</f>
        <v> </v>
      </c>
      <c r="AO50" s="316" t="n">
        <f aca="false">IF('Chronos (M1..M20)'!$J552&lt;&gt;"",'Chronos (M1..M20)'!$J552,0)</f>
        <v>0</v>
      </c>
      <c r="AP50" s="317" t="str">
        <f aca="false">IF($B50&lt;&gt;"",IF(AN50&lt;&gt;" ",(INDEX(AM$9:AN$12,MATCH(AM50,AM$9:AM$12),2)/AN50)*1000,0),"")</f>
        <v/>
      </c>
      <c r="AQ50" s="318" t="str">
        <f aca="false">IF(AN$9&lt;&gt;"",IF($B50&lt;&gt;"",AP50-AO50,""),"")</f>
        <v/>
      </c>
      <c r="AR50" s="313" t="str">
        <f aca="false">IF($B50&lt;&gt;"",$B50,"")</f>
        <v/>
      </c>
      <c r="AS50" s="314" t="str">
        <f aca="false">IF($B50&lt;&gt;"",'Chronos (M1..M20)'!$H653,"")</f>
        <v/>
      </c>
      <c r="AT50" s="315" t="str">
        <f aca="false">IF('Chronos (M1..M20)'!$I653&lt;&gt;"",'Chronos (M1..M20)'!$I653," ")</f>
        <v> </v>
      </c>
      <c r="AU50" s="316" t="n">
        <f aca="false">IF('Chronos (M1..M20)'!$J653&lt;&gt;"",'Chronos (M1..M20)'!$J653,0)</f>
        <v>0</v>
      </c>
      <c r="AV50" s="317" t="str">
        <f aca="false">IF($B50&lt;&gt;"",IF(AT50&lt;&gt;" ",(INDEX(AS$9:AT$12,MATCH(AS50,AS$9:AS$12),2)/AT50)*1000,0),"")</f>
        <v/>
      </c>
      <c r="AW50" s="318" t="str">
        <f aca="false">IF(AT$9&lt;&gt;"",IF($B50&lt;&gt;"",AV50-AU50,""),"")</f>
        <v/>
      </c>
      <c r="AX50" s="314" t="str">
        <f aca="false">IF($B50&lt;&gt;"",'Chronos (M1..M20)'!$H754,"")</f>
        <v/>
      </c>
      <c r="AY50" s="315" t="str">
        <f aca="false">IF('Chronos (M1..M20)'!$I754&lt;&gt;"",'Chronos (M1..M20)'!$I754," ")</f>
        <v> </v>
      </c>
      <c r="AZ50" s="316" t="n">
        <f aca="false">IF('Chronos (M1..M20)'!$J754&lt;&gt;"",'Chronos (M1..M20)'!$J754,0)</f>
        <v>0</v>
      </c>
      <c r="BA50" s="317" t="str">
        <f aca="false">IF($B50&lt;&gt;"",IF(AY50&lt;&gt;" ",(INDEX(AX$9:AY$12,MATCH(AX50,AX$9:AX$12),2)/AY50)*1000,0),"")</f>
        <v/>
      </c>
      <c r="BB50" s="318" t="str">
        <f aca="false">IF(AY$9&lt;&gt;"",IF($B50&lt;&gt;"",BA50-AZ50,""),"")</f>
        <v/>
      </c>
      <c r="BC50" s="313" t="str">
        <f aca="false">IF($B50&lt;&gt;"",$B50,"")</f>
        <v/>
      </c>
      <c r="BD50" s="314" t="str">
        <f aca="false">IF($B50&lt;&gt;"",'Chronos (M1..M20)'!$H855,"")</f>
        <v/>
      </c>
      <c r="BE50" s="315" t="str">
        <f aca="false">IF('Chronos (M1..M20)'!$I855&lt;&gt;"",'Chronos (M1..M20)'!$I855," ")</f>
        <v> </v>
      </c>
      <c r="BF50" s="316" t="n">
        <f aca="false">IF('Chronos (M1..M20)'!$J855&lt;&gt;"",'Chronos (M1..M20)'!$J855,0)</f>
        <v>0</v>
      </c>
      <c r="BG50" s="317" t="str">
        <f aca="false">IF($B50&lt;&gt;"",IF(BE50&lt;&gt;" ",(INDEX(BD$9:BE$12,MATCH(BD50,BD$9:BD$12),2)/BE50)*1000,0),"")</f>
        <v/>
      </c>
      <c r="BH50" s="318" t="str">
        <f aca="false">IF(BE$9&lt;&gt;"",IF($B50&lt;&gt;"",BG50-BF50,""),"")</f>
        <v/>
      </c>
      <c r="BI50" s="314" t="str">
        <f aca="false">IF($B50&lt;&gt;"",'Chronos (M1..M20)'!$H956,"")</f>
        <v/>
      </c>
      <c r="BJ50" s="315" t="str">
        <f aca="false">IF('Chronos (M1..M20)'!$I956&lt;&gt;"",'Chronos (M1..M20)'!$I956," ")</f>
        <v> </v>
      </c>
      <c r="BK50" s="316" t="n">
        <f aca="false">IF('Chronos (M1..M20)'!$J956&lt;&gt;"",'Chronos (M1..M20)'!$J956,0)</f>
        <v>0</v>
      </c>
      <c r="BL50" s="317" t="str">
        <f aca="false">IF($B50&lt;&gt;"",IF(BJ50&lt;&gt;" ",(INDEX(BI$9:BJ$12,MATCH(BI50,BI$9:BI$12),2)/BJ50)*1000,0),"")</f>
        <v/>
      </c>
      <c r="BM50" s="318" t="str">
        <f aca="false">IF(BJ$9&lt;&gt;"",IF($B50&lt;&gt;"",BL50-BK50,""),"")</f>
        <v/>
      </c>
      <c r="BN50" s="313" t="str">
        <f aca="false">IF($B50&lt;&gt;"",$B50,"")</f>
        <v/>
      </c>
      <c r="BO50" s="314" t="str">
        <f aca="false">IF($B50&lt;&gt;"",'Chronos (M1..M20)'!$H1057,"")</f>
        <v/>
      </c>
      <c r="BP50" s="315" t="str">
        <f aca="false">IF('Chronos (M1..M20)'!$I1057&lt;&gt;"",'Chronos (M1..M20)'!$I1057," ")</f>
        <v> </v>
      </c>
      <c r="BQ50" s="316" t="n">
        <f aca="false">IF('Chronos (M1..M20)'!$J1057&lt;&gt;"",'Chronos (M1..M20)'!$J1057,0)</f>
        <v>0</v>
      </c>
      <c r="BR50" s="317" t="str">
        <f aca="false">IF($B50&lt;&gt;"",IF(BP50&lt;&gt;" ",(INDEX(BO$9:BP$12,MATCH(BO50,BO$9:BO$12),2)/BP50)*1000,0),"")</f>
        <v/>
      </c>
      <c r="BS50" s="318" t="str">
        <f aca="false">IF(BP$9&lt;&gt;"",IF($B50&lt;&gt;"",BR50-BQ50,""),"")</f>
        <v/>
      </c>
      <c r="BT50" s="314" t="str">
        <f aca="false">IF($B50&lt;&gt;"",'Chronos (M1..M20)'!$H1158,"")</f>
        <v/>
      </c>
      <c r="BU50" s="315" t="str">
        <f aca="false">IF('Chronos (M1..M20)'!$I1158&lt;&gt;"",'Chronos (M1..M20)'!$I1158," ")</f>
        <v> </v>
      </c>
      <c r="BV50" s="316" t="n">
        <f aca="false">IF('Chronos (M1..M20)'!$J1158&lt;&gt;"",'Chronos (M1..M20)'!$J1158,0)</f>
        <v>0</v>
      </c>
      <c r="BW50" s="317" t="str">
        <f aca="false">IF($B50&lt;&gt;"",IF(BU50&lt;&gt;" ",(INDEX(BT$9:BU$12,MATCH(BT50,BT$9:BT$12),2)/BU50)*1000,0),"")</f>
        <v/>
      </c>
      <c r="BX50" s="318" t="str">
        <f aca="false">IF(BU$9&lt;&gt;"",IF($B50&lt;&gt;"",BW50-BV50,""),"")</f>
        <v/>
      </c>
      <c r="BY50" s="313" t="str">
        <f aca="false">IF($B50&lt;&gt;"",$B50,"")</f>
        <v/>
      </c>
      <c r="BZ50" s="314" t="str">
        <f aca="false">IF($B50&lt;&gt;"",'Chronos (M1..M20)'!$H1259,"")</f>
        <v/>
      </c>
      <c r="CA50" s="315" t="str">
        <f aca="false">IF('Chronos (M1..M20)'!$I1259&lt;&gt;"",'Chronos (M1..M20)'!$I1259," ")</f>
        <v> </v>
      </c>
      <c r="CB50" s="316" t="n">
        <f aca="false">IF('Chronos (M1..M20)'!$J1259&lt;&gt;"",'Chronos (M1..M20)'!$J1259,0)</f>
        <v>0</v>
      </c>
      <c r="CC50" s="317" t="str">
        <f aca="false">IF($B50&lt;&gt;"",IF(CA50&lt;&gt;" ",(INDEX(BZ$9:CA$12,MATCH(BZ50,BZ$9:BZ$12),2)/CA50)*1000,0),"")</f>
        <v/>
      </c>
      <c r="CD50" s="318" t="str">
        <f aca="false">IF(CA$9&lt;&gt;"",IF($B50&lt;&gt;"",CC50-CB50,""),"")</f>
        <v/>
      </c>
      <c r="CE50" s="314" t="str">
        <f aca="false">IF($B50&lt;&gt;"",'Chronos (M1..M20)'!$H1360,"")</f>
        <v/>
      </c>
      <c r="CF50" s="315" t="str">
        <f aca="false">IF('Chronos (M1..M20)'!$I1360&lt;&gt;"",'Chronos (M1..M20)'!$I1360," ")</f>
        <v> </v>
      </c>
      <c r="CG50" s="316" t="n">
        <f aca="false">IF('Chronos (M1..M20)'!$J1360&lt;&gt;"",'Chronos (M1..M20)'!$J1360,0)</f>
        <v>0</v>
      </c>
      <c r="CH50" s="317" t="str">
        <f aca="false">IF($B50&lt;&gt;"",IF(CF50&lt;&gt;" ",(INDEX(CE$9:CF$12,MATCH(CE50,CE$9:CE$12),2)/CF50)*1000,0),"")</f>
        <v/>
      </c>
      <c r="CI50" s="318" t="str">
        <f aca="false">IF(CF$9&lt;&gt;"",IF($B50&lt;&gt;"",CH50-CG50,""),"")</f>
        <v/>
      </c>
      <c r="CJ50" s="313" t="str">
        <f aca="false">IF($B50&lt;&gt;"",$B50,"")</f>
        <v/>
      </c>
      <c r="CK50" s="314" t="str">
        <f aca="false">IF($B50&lt;&gt;"",'Chronos (M1..M20)'!$H1461,"")</f>
        <v/>
      </c>
      <c r="CL50" s="315" t="str">
        <f aca="false">IF('Chronos (M1..M20)'!$I1461&lt;&gt;"",'Chronos (M1..M20)'!$I1461," ")</f>
        <v> </v>
      </c>
      <c r="CM50" s="316" t="n">
        <f aca="false">IF('Chronos (M1..M20)'!$J1461&lt;&gt;"",'Chronos (M1..M20)'!$J1461,0)</f>
        <v>0</v>
      </c>
      <c r="CN50" s="317" t="str">
        <f aca="false">IF($B50&lt;&gt;"",IF(CL50&lt;&gt;" ",(INDEX(CK$9:CL$12,MATCH(CK50,CK$9:CK$12),2)/CL50)*1000,0),"")</f>
        <v/>
      </c>
      <c r="CO50" s="318" t="str">
        <f aca="false">IF(CL$9&lt;&gt;"",IF($B50&lt;&gt;"",CN50-CM50,""),"")</f>
        <v/>
      </c>
      <c r="CP50" s="314" t="str">
        <f aca="false">IF($B50&lt;&gt;"",'Chronos (M1..M20)'!$H1562,"")</f>
        <v/>
      </c>
      <c r="CQ50" s="315" t="str">
        <f aca="false">IF('Chronos (M1..M20)'!$I1562&lt;&gt;"",'Chronos (M1..M20)'!$I1562," ")</f>
        <v> </v>
      </c>
      <c r="CR50" s="316" t="n">
        <f aca="false">IF('Chronos (M1..M20)'!$J1562&lt;&gt;"",'Chronos (M1..M20)'!$J1562,0)</f>
        <v>0</v>
      </c>
      <c r="CS50" s="317" t="str">
        <f aca="false">IF($B50&lt;&gt;"",IF(CQ50&lt;&gt;" ",(INDEX(CP$9:CQ$12,MATCH(CP50,CP$9:CP$12),2)/CQ50)*1000,0),"")</f>
        <v/>
      </c>
      <c r="CT50" s="318" t="str">
        <f aca="false">IF(CQ$9&lt;&gt;"",IF($B50&lt;&gt;"",CS50-CR50,""),"")</f>
        <v/>
      </c>
      <c r="CU50" s="313" t="str">
        <f aca="false">IF($B50&lt;&gt;"",$B50,"")</f>
        <v/>
      </c>
      <c r="CV50" s="314" t="str">
        <f aca="false">IF($B50&lt;&gt;"",'Chronos (M1..M20)'!$H1663,"")</f>
        <v/>
      </c>
      <c r="CW50" s="315" t="str">
        <f aca="false">IF('Chronos (M1..M20)'!$I1663&lt;&gt;"",'Chronos (M1..M20)'!$I1663," ")</f>
        <v> </v>
      </c>
      <c r="CX50" s="316" t="n">
        <f aca="false">IF('Chronos (M1..M20)'!$J1663&lt;&gt;"",'Chronos (M1..M20)'!$J1663,0)</f>
        <v>0</v>
      </c>
      <c r="CY50" s="317" t="str">
        <f aca="false">IF($B50&lt;&gt;"",IF(CW50&lt;&gt;" ",(INDEX(CV$9:CW$12,MATCH(CV50,CV$9:CV$12),2)/CW50)*1000,0),"")</f>
        <v/>
      </c>
      <c r="CZ50" s="318" t="str">
        <f aca="false">IF(CW$9&lt;&gt;"",IF($B50&lt;&gt;"",CY50-CX50,""),"")</f>
        <v/>
      </c>
      <c r="DA50" s="314" t="str">
        <f aca="false">IF($B50&lt;&gt;"",'Chronos (M1..M20)'!$H1764,"")</f>
        <v/>
      </c>
      <c r="DB50" s="315" t="str">
        <f aca="false">IF('Chronos (M1..M20)'!$I1764&lt;&gt;"",'Chronos (M1..M20)'!$I1764," ")</f>
        <v> </v>
      </c>
      <c r="DC50" s="316" t="n">
        <f aca="false">IF('Chronos (M1..M20)'!$J1764&lt;&gt;"",'Chronos (M1..M20)'!$J1764,0)</f>
        <v>0</v>
      </c>
      <c r="DD50" s="317" t="str">
        <f aca="false">IF($B50&lt;&gt;"",IF(DB50&lt;&gt;" ",(INDEX(DA$9:DB$12,MATCH(DA50,DA$9:DA$12),2)/DB50)*1000,0),"")</f>
        <v/>
      </c>
      <c r="DE50" s="318" t="str">
        <f aca="false">IF(DB$9&lt;&gt;"",IF($B50&lt;&gt;"",DD50-DC50,""),"")</f>
        <v/>
      </c>
      <c r="DF50" s="313" t="str">
        <f aca="false">IF($B50&lt;&gt;"",$B50,"")</f>
        <v/>
      </c>
      <c r="DG50" s="314" t="str">
        <f aca="false">IF($B50&lt;&gt;"",'Chronos (M1..M20)'!$H1865,"")</f>
        <v/>
      </c>
      <c r="DH50" s="315" t="str">
        <f aca="false">IF('Chronos (M1..M20)'!$I1865&lt;&gt;"",'Chronos (M1..M20)'!$I1865," ")</f>
        <v> </v>
      </c>
      <c r="DI50" s="316" t="n">
        <f aca="false">IF('Chronos (M1..M20)'!$J1865&lt;&gt;"",'Chronos (M1..M20)'!$J1865,0)</f>
        <v>0</v>
      </c>
      <c r="DJ50" s="317" t="str">
        <f aca="false">IF($B50&lt;&gt;"",IF(DH50&lt;&gt;" ",(INDEX(DG$9:DH$12,MATCH(DG50,DG$9:DG$12),2)/DH50)*1000,0),"")</f>
        <v/>
      </c>
      <c r="DK50" s="318" t="str">
        <f aca="false">IF(DH$9&lt;&gt;"",IF($B50&lt;&gt;"",DJ50-DI50,""),"")</f>
        <v/>
      </c>
      <c r="DL50" s="314" t="str">
        <f aca="false">IF($B50&lt;&gt;"",'Chronos (M1..M20)'!$H1966,"")</f>
        <v/>
      </c>
      <c r="DM50" s="315" t="str">
        <f aca="false">IF('Chronos (M1..M20)'!$I1966&lt;&gt;"",'Chronos (M1..M20)'!$I1966," ")</f>
        <v> </v>
      </c>
      <c r="DN50" s="316" t="n">
        <f aca="false">IF('Chronos (M1..M20)'!$J1966&lt;&gt;"",'Chronos (M1..M20)'!$J1966,0)</f>
        <v>0</v>
      </c>
      <c r="DO50" s="317" t="str">
        <f aca="false">IF($B50&lt;&gt;"",IF(DM50&lt;&gt;" ",(INDEX(DL$9:DM$12,MATCH(DL50,DL$9:DL$12),2)/DM50)*1000,0),"")</f>
        <v/>
      </c>
      <c r="DP50" s="318" t="str">
        <f aca="false">IF(DM$9&lt;&gt;"",IF($B50&lt;&gt;"",DO50-DN50,""),"")</f>
        <v/>
      </c>
      <c r="DQ50" s="0"/>
      <c r="DR50" s="319" t="e">
        <f aca="false">SUM(O50,T50,Z50)</f>
        <v>#VALUE!</v>
      </c>
      <c r="DS50" s="319" t="e">
        <f aca="false">SUM(DR50,AE50,AK50,AP50,AV50,BA50,BG50,BL50,BR50,BW50,CC50,CH50,CN50,CS50,CY50,DD50,DJ50,DO50)</f>
        <v>#VALUE!</v>
      </c>
      <c r="DT50" s="319" t="n">
        <f aca="false">SUM(N50,S50,Y50,AD50,AJ50,AO50,AU50,AZ50,BF50,BK50,BQ50,BV50,CB50,CG50,CM50,CR50,CX50,DC50,DI50,DN50)</f>
        <v>0</v>
      </c>
      <c r="DU50" s="319" t="e">
        <f aca="false">SMALL($DZ50:$ES50,1)</f>
        <v>#VALUE!</v>
      </c>
      <c r="DV50" s="319" t="e">
        <f aca="false">SMALL($DZ50:$ES50,2)</f>
        <v>#VALUE!</v>
      </c>
      <c r="DW50" s="319" t="e">
        <f aca="false">SMALL($DZ50:$ES50,3)</f>
        <v>#VALUE!</v>
      </c>
      <c r="DX50" s="319" t="e">
        <f aca="false">SMALL($DZ50:$ES50,3)</f>
        <v>#VALUE!</v>
      </c>
      <c r="DY50" s="0"/>
      <c r="DZ50" s="321" t="str">
        <f aca="false">IF($EC$1&lt;&gt;"",O50," ")</f>
        <v/>
      </c>
      <c r="EA50" s="321" t="str">
        <f aca="false">IF($EC$2&lt;&gt;"",T50," ")</f>
        <v/>
      </c>
      <c r="EB50" s="321" t="str">
        <f aca="false">IF($EC$3&lt;&gt;"",Z50," ")</f>
        <v/>
      </c>
      <c r="EC50" s="321" t="str">
        <f aca="false">IF($EC$4&lt;&gt;"",AE50," ")</f>
        <v/>
      </c>
      <c r="ED50" s="321" t="str">
        <f aca="false">IF($EC$5&lt;&gt;"",AK50," ")</f>
        <v/>
      </c>
      <c r="EE50" s="321" t="str">
        <f aca="false">IF($EC$6&lt;&gt;"",AP50," ")</f>
        <v/>
      </c>
      <c r="EF50" s="321" t="str">
        <f aca="false">IF($EC$7&lt;&gt;"",AV50," ")</f>
        <v/>
      </c>
      <c r="EG50" s="321" t="str">
        <f aca="false">IF($EC$8&lt;&gt;"",BA50," ")</f>
        <v> </v>
      </c>
      <c r="EH50" s="321" t="str">
        <f aca="false">IF($EC$9&lt;&gt;"",BG50," ")</f>
        <v> </v>
      </c>
      <c r="EI50" s="321" t="str">
        <f aca="false">IF($EC$10&lt;&gt;"",BL50," ")</f>
        <v> </v>
      </c>
      <c r="EJ50" s="321" t="str">
        <f aca="false">IF($EE$1&lt;&gt;"",BR50," ")</f>
        <v> </v>
      </c>
      <c r="EK50" s="321" t="str">
        <f aca="false">IF($EE$2&lt;&gt;"",BW50," ")</f>
        <v> </v>
      </c>
      <c r="EL50" s="321" t="str">
        <f aca="false">IF($EE$3&lt;&gt;"",CC50," ")</f>
        <v> </v>
      </c>
      <c r="EM50" s="321" t="str">
        <f aca="false">IF($EE$4&lt;&gt;"",CH50," ")</f>
        <v> </v>
      </c>
      <c r="EN50" s="321" t="str">
        <f aca="false">IF($EE$5&lt;&gt;"",CN50," ")</f>
        <v> </v>
      </c>
      <c r="EO50" s="321" t="str">
        <f aca="false">IF($EE$6&lt;&gt;"",CS50," ")</f>
        <v> </v>
      </c>
      <c r="EP50" s="321" t="str">
        <f aca="false">IF($EE$7&lt;&gt;"",CY50," ")</f>
        <v> </v>
      </c>
      <c r="EQ50" s="321" t="str">
        <f aca="false">IF($EE$8&lt;&gt;"",DD50," ")</f>
        <v> </v>
      </c>
      <c r="ER50" s="321" t="str">
        <f aca="false">IF($EE$9&lt;&gt;"",DJ50," ")</f>
        <v> </v>
      </c>
      <c r="ES50" s="321" t="str">
        <f aca="false">IF($EE$10&lt;&gt;"",DO50," ")</f>
        <v> </v>
      </c>
      <c r="ET50" s="322" t="e">
        <f aca="false">SMALL(DZ50:EC50,1)</f>
        <v>#VALUE!</v>
      </c>
      <c r="EU50" s="323" t="e">
        <f aca="false">SMALL(DZ50:ED50,1)</f>
        <v>#VALUE!</v>
      </c>
      <c r="EV50" s="323" t="e">
        <f aca="false">SMALL(DZ50:EE50,1)</f>
        <v>#VALUE!</v>
      </c>
      <c r="EW50" s="323" t="e">
        <f aca="false">SMALL(DZ50:EF50,1)</f>
        <v>#VALUE!</v>
      </c>
      <c r="EX50" s="323" t="e">
        <f aca="false">SMALL(DZ50:EG50,1)</f>
        <v>#VALUE!</v>
      </c>
      <c r="EY50" s="323" t="e">
        <f aca="false">SMALL(DZ50:EH50,1)</f>
        <v>#VALUE!</v>
      </c>
      <c r="EZ50" s="323" t="e">
        <f aca="false">SMALL(DZ50:EI50,1)</f>
        <v>#VALUE!</v>
      </c>
      <c r="FA50" s="323" t="e">
        <f aca="false">SMALL(DZ50:EJ50,1)</f>
        <v>#VALUE!</v>
      </c>
      <c r="FB50" s="323" t="e">
        <f aca="false">SMALL(DZ50:EK50,1)</f>
        <v>#VALUE!</v>
      </c>
      <c r="FC50" s="323" t="e">
        <f aca="false">SMALL(DZ50:EL50,1)</f>
        <v>#VALUE!</v>
      </c>
      <c r="FD50" s="323" t="e">
        <f aca="false">SMALL(DZ50:EM50,1)</f>
        <v>#VALUE!</v>
      </c>
      <c r="FE50" s="323" t="e">
        <f aca="false">SMALL(DZ50:EN50,1)</f>
        <v>#VALUE!</v>
      </c>
      <c r="FF50" s="323" t="e">
        <f aca="false">SMALL(DZ50:EO50,1)</f>
        <v>#VALUE!</v>
      </c>
      <c r="FG50" s="323" t="e">
        <f aca="false">SMALL(DZ50:EP50,1)</f>
        <v>#VALUE!</v>
      </c>
      <c r="FH50" s="323" t="e">
        <f aca="false">SMALL(DZ50:EQ50,1)</f>
        <v>#VALUE!</v>
      </c>
      <c r="FI50" s="323" t="e">
        <f aca="false">SMALL(DZ50:ER50,1)</f>
        <v>#VALUE!</v>
      </c>
      <c r="FJ50" s="324" t="e">
        <f aca="false">SMALL(DZ50:ES50,1)</f>
        <v>#VALUE!</v>
      </c>
      <c r="FK50" s="322" t="e">
        <f aca="false">SMALL(DZ50:EN50,2)</f>
        <v>#VALUE!</v>
      </c>
      <c r="FL50" s="323" t="e">
        <f aca="false">SMALL(DZ50:EO50,2)</f>
        <v>#VALUE!</v>
      </c>
      <c r="FM50" s="323" t="e">
        <f aca="false">SMALL(DZ50:EP50,2)</f>
        <v>#VALUE!</v>
      </c>
      <c r="FN50" s="323" t="e">
        <f aca="false">SMALL(DZ50:EQ50,2)</f>
        <v>#VALUE!</v>
      </c>
      <c r="FO50" s="323" t="e">
        <f aca="false">SMALL(DZ50:ER50,2)</f>
        <v>#VALUE!</v>
      </c>
      <c r="FP50" s="324" t="e">
        <f aca="false">SMALL(DZ50:ES50,2)</f>
        <v>#VALUE!</v>
      </c>
      <c r="FQ50" s="0"/>
      <c r="FR50" s="328" t="str">
        <f aca="false">IF($B50&lt;&gt;"",IF($EB$1&gt;=FR$13,$P50,""),"")</f>
        <v/>
      </c>
      <c r="FS50" s="329" t="str">
        <f aca="false">IF($B50&lt;&gt;"",IF($EB$1&gt;=FS$13,$P50+$U50,""),"")</f>
        <v/>
      </c>
      <c r="FT50" s="329" t="str">
        <f aca="false">IF($B50&lt;&gt;"",IF($EB$1&gt;=FT$13,$P50+$U50+$AA50,""),"")</f>
        <v/>
      </c>
      <c r="FU50" s="329" t="str">
        <f aca="false">IF($B50&lt;&gt;"",IF($EB$1&gt;=FU$13,$P50+$U50+$AA50+$AF50-ET50,""),"")</f>
        <v/>
      </c>
      <c r="FV50" s="329" t="str">
        <f aca="false">IF($B50&lt;&gt;"",IF($EB$1&gt;=FV$13,$P50+$U50+$AA50+$AF50+$AL50-EU50,""),"")</f>
        <v/>
      </c>
      <c r="FW50" s="329" t="str">
        <f aca="false">IF($B50&lt;&gt;"",IF($EB$1&gt;=FW$13,$P50+$U50+$AA50+$AF50+$AL50+$AQ50-EV50,""),"")</f>
        <v/>
      </c>
      <c r="FX50" s="329" t="str">
        <f aca="false">IF($B50&lt;&gt;"",IF($EB$1&gt;=FX$13,$P50+$U50+$AA50+$AF50+$AL50+$AQ50+$AW50-EW50,""),"")</f>
        <v/>
      </c>
      <c r="FY50" s="329" t="str">
        <f aca="false">IF($B50&lt;&gt;"",IF($EB$1&gt;=FY$13,$P50+$U50+$AA50+$AF50+$AL50+$AQ50+$AW50+$BB50-EX50,""),"")</f>
        <v/>
      </c>
      <c r="FZ50" s="329" t="str">
        <f aca="false">IF($B50&lt;&gt;"",IF($EB$1&gt;=FZ$13,$P50+$U50+$AA50+$AF50+$AL50+$AQ50+$AW50+$BB50+$BH50-EY50,""),"")</f>
        <v/>
      </c>
      <c r="GA50" s="329" t="str">
        <f aca="false">IF($B50&lt;&gt;"",IF($EB$1&gt;=GA$13,$P50+$U50+$AA50+$AF50+$AL50+$AQ50+$AW50+$BB50+$BH50+$BM50-EZ50,""),"")</f>
        <v/>
      </c>
      <c r="GB50" s="329" t="str">
        <f aca="false">IF($B50&lt;&gt;"",IF($EB$1&gt;=GB$13,$P50+$U50+$AA50+$AF50+$AL50+$AQ50+$AW50+$BB50+$BH50+$BM50+$BS50-FA50,""),"")</f>
        <v/>
      </c>
      <c r="GC50" s="329" t="str">
        <f aca="false">IF($B50&lt;&gt;"",IF($EB$1&gt;=GC$13,$P50+$U50+$AA50+$AF50+$AL50+$AQ50+$AW50+$BB50+$BH50+$BM50+$BS50+$BX50-FB50,""),"")</f>
        <v/>
      </c>
      <c r="GD50" s="329" t="str">
        <f aca="false">IF($B50&lt;&gt;"",IF($EB$1&gt;=GD$13,$P50+$U50+$AA50+$AF50+$AL50+$AQ50+$AW50+$BB50+$BH50+$BM50+$BS50+$BX50+$CD50-FC50,""),"")</f>
        <v/>
      </c>
      <c r="GE50" s="329" t="str">
        <f aca="false">IF($B50&lt;&gt;"",IF($EB$1&gt;=GE$13,$P50+$U50+$AA50+$AF50+$AL50+$AQ50+$AW50+$BB50+$BH50+$BM50+$BS50+$BX50+$CD50+$CI50-FD50,""),"")</f>
        <v/>
      </c>
      <c r="GF50" s="329" t="str">
        <f aca="false">IF($B50&lt;&gt;"",IF($EB$1&gt;=GF$13,$P50+$U50+$AA50+$AF50+$AL50+$AQ50+$AW50+$BB50+$BH50+$BM50+$BS50+$BX50+$CD50+$CI50+$CO50-FE50-FK50,""),"")</f>
        <v/>
      </c>
      <c r="GG50" s="329" t="str">
        <f aca="false">IF($B50&lt;&gt;"",IF($EB$1&gt;=GG$13,$P50+$U50+$AA50+$AF50+$AL50+$AQ50+$AW50+$BB50+$BH50+$BM50+$BS50+$BX50+$CD50+$CI50+$CO50+$CT50-FF50-FL50,""),"")</f>
        <v/>
      </c>
      <c r="GH50" s="329" t="str">
        <f aca="false">IF($B50&lt;&gt;"",IF($EB$1&gt;=GH$13,$P50+$U50+$AA50+$AF50+$AL50+$AQ50+$AW50+$BB50+$BH50+$BM50+$BS50+$BX50+$CD50+$CI50+$CO50+$CT50+$CZ50-FG50-FM50,""),"")</f>
        <v/>
      </c>
      <c r="GI50" s="329" t="str">
        <f aca="false">IF($B50&lt;&gt;"",IF($EB$1&gt;=GI$13,$P50+$U50+$AA50+$AF50+$AL50+$AQ50+$AW50+$BB50+$BH50+$BM50+$BS50+$BX50+$CD50+$CI50+$CO50+$CT50+$CZ50+$DE50-FH50-FN50,""),"")</f>
        <v/>
      </c>
      <c r="GJ50" s="329" t="str">
        <f aca="false">IF($B50&lt;&gt;"",IF($EB$1&gt;=GJ$13,$P50+$U50+$AA50+$AF50+$AL50+$AQ50+$AW50+$BB50+$BH50+$BM50+$BS50+$BX50+$CD50+$CI50+$CO50+$CT50+$CZ50+$DE50+$DK50-FI50-FO50,""),"")</f>
        <v/>
      </c>
      <c r="GK50" s="330" t="str">
        <f aca="false">IF($B50&lt;&gt;"",IF($EB$1&gt;=GK$13,$P50+$U50+$AA50+$AF50+$AL50+$AQ50+$AW50+$BB50+$BH50+$BM50+$BS50+$BX50+$CD50+$CI50+$CO50+$CT50+$CZ50+$DE50+$DK50+$DP50-FJ50-FP50,""),"")</f>
        <v/>
      </c>
      <c r="GL50" s="0"/>
      <c r="GM50" s="328" t="str">
        <f aca="false">IF($B50&lt;&gt;"",IF($EB$1&gt;=GM$13,RANK(FR50,FR$14:FR$113,0),""),"")</f>
        <v/>
      </c>
      <c r="GN50" s="329" t="str">
        <f aca="false">IF($B50&lt;&gt;"",IF($EB$1&gt;=GN$13,RANK(FS50,FS$14:FS$113,0),""),"")</f>
        <v/>
      </c>
      <c r="GO50" s="329" t="str">
        <f aca="false">IF($B50&lt;&gt;"",IF($EB$1&gt;=GO$13,RANK(FT50,FT$14:FT$113,0),""),"")</f>
        <v/>
      </c>
      <c r="GP50" s="329" t="str">
        <f aca="false">IF($B50&lt;&gt;"",IF($EB$1&gt;=GP$13,RANK(FU50,FU$14:FU$113,0),""),"")</f>
        <v/>
      </c>
      <c r="GQ50" s="329" t="str">
        <f aca="false">IF($B50&lt;&gt;"",IF($EB$1&gt;=GQ$13,RANK(FV50,FV$14:FV$113,0),""),"")</f>
        <v/>
      </c>
      <c r="GR50" s="329" t="str">
        <f aca="false">IF($B50&lt;&gt;"",IF($EB$1&gt;=GR$13,RANK(FW50,FW$14:FW$113,0),""),"")</f>
        <v/>
      </c>
      <c r="GS50" s="329" t="str">
        <f aca="false">IF($B50&lt;&gt;"",IF($EB$1&gt;=GS$13,RANK(FX50,FX$14:FX$113,0),""),"")</f>
        <v/>
      </c>
      <c r="GT50" s="329" t="str">
        <f aca="false">IF($B50&lt;&gt;"",IF($EB$1&gt;=GT$13,RANK(FY50,FY$14:FY$113,0),""),"")</f>
        <v/>
      </c>
      <c r="GU50" s="329" t="str">
        <f aca="false">IF($B50&lt;&gt;"",IF($EB$1&gt;=GU$13,RANK(FZ50,FZ$14:FZ$113,0),""),"")</f>
        <v/>
      </c>
      <c r="GV50" s="329" t="str">
        <f aca="false">IF($B50&lt;&gt;"",IF($EB$1&gt;=GV$13,RANK(GA50,GA$14:GA$113,0),""),"")</f>
        <v/>
      </c>
      <c r="GW50" s="329" t="str">
        <f aca="false">IF($B50&lt;&gt;"",IF($EB$1&gt;=GW$13,RANK(GB50,GB$14:GB$113,0),""),"")</f>
        <v/>
      </c>
      <c r="GX50" s="329" t="str">
        <f aca="false">IF($B50&lt;&gt;"",IF($EB$1&gt;=GX$13,RANK(GC50,GC$14:GC$113,0),""),"")</f>
        <v/>
      </c>
      <c r="GY50" s="329" t="str">
        <f aca="false">IF($B50&lt;&gt;"",IF($EB$1&gt;=GY$13,RANK(GD50,GD$14:GD$113,0),""),"")</f>
        <v/>
      </c>
      <c r="GZ50" s="329" t="str">
        <f aca="false">IF($B50&lt;&gt;"",IF($EB$1&gt;=GZ$13,RANK(GE50,GE$14:GE$113,0),""),"")</f>
        <v/>
      </c>
      <c r="HA50" s="329" t="str">
        <f aca="false">IF($B50&lt;&gt;"",IF($EB$1&gt;=HA$13,RANK(GF50,GF$14:GF$113,0),""),"")</f>
        <v/>
      </c>
      <c r="HB50" s="329" t="str">
        <f aca="false">IF($B50&lt;&gt;"",IF($EB$1&gt;=HB$13,RANK(GG50,GG$14:GG$113,0),""),"")</f>
        <v/>
      </c>
      <c r="HC50" s="329" t="str">
        <f aca="false">IF($B50&lt;&gt;"",IF($EB$1&gt;=HC$13,RANK(GH50,GH$14:GH$113,0),""),"")</f>
        <v/>
      </c>
      <c r="HD50" s="329" t="str">
        <f aca="false">IF($B50&lt;&gt;"",IF($EB$1&gt;=HD$13,RANK(GI50,GI$14:GI$113,0),""),"")</f>
        <v/>
      </c>
      <c r="HE50" s="329" t="str">
        <f aca="false">IF($B50&lt;&gt;"",IF($EB$1&gt;=HE$13,RANK(GJ50,GJ$14:GJ$113,0),""),"")</f>
        <v/>
      </c>
      <c r="HF50" s="330" t="str">
        <f aca="false">IF($B50&lt;&gt;"",IF($EB$1&gt;=HF$13,RANK(GK50,GK$14:GK$113,0),""),"")</f>
        <v/>
      </c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3" hidden="false" customHeight="false" outlineLevel="0" collapsed="false">
      <c r="A51" s="308" t="str">
        <f aca="false">IF(B51&lt;&gt;"",RANK(I51,I$14:I$113,0),"")</f>
        <v/>
      </c>
      <c r="B51" s="309" t="str">
        <f aca="false">IF('Chronos (M1..M20)'!B48&lt;&gt;"",'Chronos (M1..M20)'!B48,"")</f>
        <v/>
      </c>
      <c r="C51" s="310" t="str">
        <f aca="false">IF(B51&lt;&gt;"",'Chronos (M1..M20)'!C48,"")</f>
        <v/>
      </c>
      <c r="D51" s="215" t="str">
        <f aca="false">IF(B51&lt;&gt;"",Pilotes!P48,"")</f>
        <v/>
      </c>
      <c r="E51" s="310"/>
      <c r="F51" s="310" t="str">
        <f aca="false">IF(B51&lt;&gt;"",Pilotes!F48,"")</f>
        <v/>
      </c>
      <c r="G51" s="310" t="str">
        <f aca="false">IF(C51&lt;&gt;"",Pilotes!E48,"")</f>
        <v/>
      </c>
      <c r="H51" s="310" t="str">
        <f aca="false">IF(D51&lt;&gt;"",'Chronos (M1..M20)'!D48,"")</f>
        <v/>
      </c>
      <c r="I51" s="311" t="n">
        <f aca="false">IF(B51&lt;&gt;"",IF($EB$1&lt;4,DR51-DT51,IF($EB$1&lt;15,DS51-DU51-DT51,DS51-DU51-DV51-DT51)),0)</f>
        <v>0</v>
      </c>
      <c r="J51" s="312" t="str">
        <f aca="false">IF(B51&lt;&gt;"",IF(I51,(I51/MAXA(I$14:I$113))*1000,0),"")</f>
        <v/>
      </c>
      <c r="K51" s="313" t="str">
        <f aca="false">IF($B51&lt;&gt;"",$B51,"")</f>
        <v/>
      </c>
      <c r="L51" s="314" t="str">
        <f aca="false">IF($B51&lt;&gt;"",'Chronos (M1..M20)'!$H48,"")</f>
        <v/>
      </c>
      <c r="M51" s="315" t="str">
        <f aca="false">IF('Chronos (M1..M20)'!$I48&lt;&gt;"",'Chronos (M1..M20)'!$I48," ")</f>
        <v> </v>
      </c>
      <c r="N51" s="316" t="n">
        <f aca="false">IF('Chronos (M1..M20)'!$J48&lt;&gt;"",'Chronos (M1..M20)'!$J48,0)</f>
        <v>0</v>
      </c>
      <c r="O51" s="317" t="str">
        <f aca="false">IF($B51&lt;&gt;"",IF(M51&lt;&gt;" ",(INDEX(L$9:M$12,MATCH(L51,L$9:L$12),2)/M51)*1000,0),"")</f>
        <v/>
      </c>
      <c r="P51" s="318" t="str">
        <f aca="false">IF(M$9&lt;&gt;"",IF($B51&lt;&gt;"",O51-N51,""),"")</f>
        <v/>
      </c>
      <c r="Q51" s="314" t="str">
        <f aca="false">IF($B51&lt;&gt;"",'Chronos (M1..M20)'!$H149,"")</f>
        <v/>
      </c>
      <c r="R51" s="315" t="str">
        <f aca="false">IF('Chronos (M1..M20)'!$I149&lt;&gt;"",'Chronos (M1..M20)'!$I149," ")</f>
        <v> </v>
      </c>
      <c r="S51" s="316" t="n">
        <f aca="false">IF('Chronos (M1..M20)'!$J149&lt;&gt;"",'Chronos (M1..M20)'!$J149,0)</f>
        <v>0</v>
      </c>
      <c r="T51" s="317" t="str">
        <f aca="false">IF($B51&lt;&gt;"",IF(R51&lt;&gt;" ",(INDEX(Q$9:R$12,MATCH(Q51,Q$9:Q$12),2)/R51)*1000,0),"")</f>
        <v/>
      </c>
      <c r="U51" s="318" t="str">
        <f aca="false">IF(R$9&lt;&gt;"",IF($B51&lt;&gt;"",T51-S51,""),"")</f>
        <v/>
      </c>
      <c r="V51" s="313" t="str">
        <f aca="false">IF($B51&lt;&gt;"",$B51,"")</f>
        <v/>
      </c>
      <c r="W51" s="314" t="str">
        <f aca="false">IF($B51&lt;&gt;"",'Chronos (M1..M20)'!$H250,"")</f>
        <v/>
      </c>
      <c r="X51" s="315" t="str">
        <f aca="false">IF('Chronos (M1..M20)'!$I250&lt;&gt;"",'Chronos (M1..M20)'!$I250," ")</f>
        <v> </v>
      </c>
      <c r="Y51" s="316" t="n">
        <f aca="false">IF('Chronos (M1..M20)'!$J250&lt;&gt;"",'Chronos (M1..M20)'!$J250,0)</f>
        <v>0</v>
      </c>
      <c r="Z51" s="317" t="str">
        <f aca="false">IF($B51&lt;&gt;"",IF(X51&lt;&gt;" ",(INDEX(W$9:X$12,MATCH(W51,W$9:W$12),2)/X51)*1000,0),"")</f>
        <v/>
      </c>
      <c r="AA51" s="318" t="str">
        <f aca="false">IF(X$9&lt;&gt;"",IF($B51&lt;&gt;"",Z51-Y51,""),"")</f>
        <v/>
      </c>
      <c r="AB51" s="314" t="str">
        <f aca="false">IF($B51&lt;&gt;"",'Chronos (M1..M20)'!$H351,"")</f>
        <v/>
      </c>
      <c r="AC51" s="315" t="str">
        <f aca="false">IF('Chronos (M1..M20)'!$I351&lt;&gt;"",'Chronos (M1..M20)'!$I351," ")</f>
        <v> </v>
      </c>
      <c r="AD51" s="316" t="n">
        <f aca="false">IF('Chronos (M1..M20)'!$J351&lt;&gt;"",'Chronos (M1..M20)'!$J351,0)</f>
        <v>0</v>
      </c>
      <c r="AE51" s="317" t="str">
        <f aca="false">IF($B51&lt;&gt;"",IF(AC51&lt;&gt;" ",(INDEX(AB$9:AC$12,MATCH(AB51,AB$9:AB$12),2)/AC51)*1000,0),"")</f>
        <v/>
      </c>
      <c r="AF51" s="318" t="str">
        <f aca="false">IF(AC$9&lt;&gt;"",IF($B51&lt;&gt;"",AE51-AD51,""),"")</f>
        <v/>
      </c>
      <c r="AG51" s="313" t="str">
        <f aca="false">IF($B51&lt;&gt;"",$B51,"")</f>
        <v/>
      </c>
      <c r="AH51" s="314" t="str">
        <f aca="false">IF($B51&lt;&gt;"",'Chronos (M1..M20)'!$H452,"")</f>
        <v/>
      </c>
      <c r="AI51" s="315" t="str">
        <f aca="false">IF('Chronos (M1..M20)'!$I452&lt;&gt;"",'Chronos (M1..M20)'!$I452," ")</f>
        <v> </v>
      </c>
      <c r="AJ51" s="316" t="n">
        <f aca="false">IF('Chronos (M1..M20)'!$J452&lt;&gt;"",'Chronos (M1..M20)'!$J452,0)</f>
        <v>0</v>
      </c>
      <c r="AK51" s="317" t="str">
        <f aca="false">IF($B51&lt;&gt;"",IF(AI51&lt;&gt;" ",(INDEX(AH$9:AI$12,MATCH(AH51,AH$9:AH$12),2)/AI51)*1000,0),"")</f>
        <v/>
      </c>
      <c r="AL51" s="318" t="str">
        <f aca="false">IF(AI$9&lt;&gt;"",IF($B51&lt;&gt;"",AK51-AJ51,""),"")</f>
        <v/>
      </c>
      <c r="AM51" s="314" t="str">
        <f aca="false">IF($B51&lt;&gt;"",'Chronos (M1..M20)'!$H553,"")</f>
        <v/>
      </c>
      <c r="AN51" s="315" t="str">
        <f aca="false">IF('Chronos (M1..M20)'!$I553&lt;&gt;"",'Chronos (M1..M20)'!$I553," ")</f>
        <v> </v>
      </c>
      <c r="AO51" s="316" t="n">
        <f aca="false">IF('Chronos (M1..M20)'!$J553&lt;&gt;"",'Chronos (M1..M20)'!$J553,0)</f>
        <v>0</v>
      </c>
      <c r="AP51" s="317" t="str">
        <f aca="false">IF($B51&lt;&gt;"",IF(AN51&lt;&gt;" ",(INDEX(AM$9:AN$12,MATCH(AM51,AM$9:AM$12),2)/AN51)*1000,0),"")</f>
        <v/>
      </c>
      <c r="AQ51" s="318" t="str">
        <f aca="false">IF(AN$9&lt;&gt;"",IF($B51&lt;&gt;"",AP51-AO51,""),"")</f>
        <v/>
      </c>
      <c r="AR51" s="313" t="str">
        <f aca="false">IF($B51&lt;&gt;"",$B51,"")</f>
        <v/>
      </c>
      <c r="AS51" s="314" t="str">
        <f aca="false">IF($B51&lt;&gt;"",'Chronos (M1..M20)'!$H654,"")</f>
        <v/>
      </c>
      <c r="AT51" s="315" t="str">
        <f aca="false">IF('Chronos (M1..M20)'!$I654&lt;&gt;"",'Chronos (M1..M20)'!$I654," ")</f>
        <v> </v>
      </c>
      <c r="AU51" s="316" t="n">
        <f aca="false">IF('Chronos (M1..M20)'!$J654&lt;&gt;"",'Chronos (M1..M20)'!$J654,0)</f>
        <v>0</v>
      </c>
      <c r="AV51" s="317" t="str">
        <f aca="false">IF($B51&lt;&gt;"",IF(AT51&lt;&gt;" ",(INDEX(AS$9:AT$12,MATCH(AS51,AS$9:AS$12),2)/AT51)*1000,0),"")</f>
        <v/>
      </c>
      <c r="AW51" s="318" t="str">
        <f aca="false">IF(AT$9&lt;&gt;"",IF($B51&lt;&gt;"",AV51-AU51,""),"")</f>
        <v/>
      </c>
      <c r="AX51" s="314" t="str">
        <f aca="false">IF($B51&lt;&gt;"",'Chronos (M1..M20)'!$H755,"")</f>
        <v/>
      </c>
      <c r="AY51" s="315" t="str">
        <f aca="false">IF('Chronos (M1..M20)'!$I755&lt;&gt;"",'Chronos (M1..M20)'!$I755," ")</f>
        <v> </v>
      </c>
      <c r="AZ51" s="316" t="n">
        <f aca="false">IF('Chronos (M1..M20)'!$J755&lt;&gt;"",'Chronos (M1..M20)'!$J755,0)</f>
        <v>0</v>
      </c>
      <c r="BA51" s="317" t="str">
        <f aca="false">IF($B51&lt;&gt;"",IF(AY51&lt;&gt;" ",(INDEX(AX$9:AY$12,MATCH(AX51,AX$9:AX$12),2)/AY51)*1000,0),"")</f>
        <v/>
      </c>
      <c r="BB51" s="318" t="str">
        <f aca="false">IF(AY$9&lt;&gt;"",IF($B51&lt;&gt;"",BA51-AZ51,""),"")</f>
        <v/>
      </c>
      <c r="BC51" s="313" t="str">
        <f aca="false">IF($B51&lt;&gt;"",$B51,"")</f>
        <v/>
      </c>
      <c r="BD51" s="314" t="str">
        <f aca="false">IF($B51&lt;&gt;"",'Chronos (M1..M20)'!$H856,"")</f>
        <v/>
      </c>
      <c r="BE51" s="315" t="str">
        <f aca="false">IF('Chronos (M1..M20)'!$I856&lt;&gt;"",'Chronos (M1..M20)'!$I856," ")</f>
        <v> </v>
      </c>
      <c r="BF51" s="316" t="n">
        <f aca="false">IF('Chronos (M1..M20)'!$J856&lt;&gt;"",'Chronos (M1..M20)'!$J856,0)</f>
        <v>0</v>
      </c>
      <c r="BG51" s="317" t="str">
        <f aca="false">IF($B51&lt;&gt;"",IF(BE51&lt;&gt;" ",(INDEX(BD$9:BE$12,MATCH(BD51,BD$9:BD$12),2)/BE51)*1000,0),"")</f>
        <v/>
      </c>
      <c r="BH51" s="318" t="str">
        <f aca="false">IF(BE$9&lt;&gt;"",IF($B51&lt;&gt;"",BG51-BF51,""),"")</f>
        <v/>
      </c>
      <c r="BI51" s="314" t="str">
        <f aca="false">IF($B51&lt;&gt;"",'Chronos (M1..M20)'!$H957,"")</f>
        <v/>
      </c>
      <c r="BJ51" s="315" t="str">
        <f aca="false">IF('Chronos (M1..M20)'!$I957&lt;&gt;"",'Chronos (M1..M20)'!$I957," ")</f>
        <v> </v>
      </c>
      <c r="BK51" s="316" t="n">
        <f aca="false">IF('Chronos (M1..M20)'!$J957&lt;&gt;"",'Chronos (M1..M20)'!$J957,0)</f>
        <v>0</v>
      </c>
      <c r="BL51" s="317" t="str">
        <f aca="false">IF($B51&lt;&gt;"",IF(BJ51&lt;&gt;" ",(INDEX(BI$9:BJ$12,MATCH(BI51,BI$9:BI$12),2)/BJ51)*1000,0),"")</f>
        <v/>
      </c>
      <c r="BM51" s="318" t="str">
        <f aca="false">IF(BJ$9&lt;&gt;"",IF($B51&lt;&gt;"",BL51-BK51,""),"")</f>
        <v/>
      </c>
      <c r="BN51" s="313" t="str">
        <f aca="false">IF($B51&lt;&gt;"",$B51,"")</f>
        <v/>
      </c>
      <c r="BO51" s="314" t="str">
        <f aca="false">IF($B51&lt;&gt;"",'Chronos (M1..M20)'!$H1058,"")</f>
        <v/>
      </c>
      <c r="BP51" s="315" t="str">
        <f aca="false">IF('Chronos (M1..M20)'!$I1058&lt;&gt;"",'Chronos (M1..M20)'!$I1058," ")</f>
        <v> </v>
      </c>
      <c r="BQ51" s="316" t="n">
        <f aca="false">IF('Chronos (M1..M20)'!$J1058&lt;&gt;"",'Chronos (M1..M20)'!$J1058,0)</f>
        <v>0</v>
      </c>
      <c r="BR51" s="317" t="str">
        <f aca="false">IF($B51&lt;&gt;"",IF(BP51&lt;&gt;" ",(INDEX(BO$9:BP$12,MATCH(BO51,BO$9:BO$12),2)/BP51)*1000,0),"")</f>
        <v/>
      </c>
      <c r="BS51" s="318" t="str">
        <f aca="false">IF(BP$9&lt;&gt;"",IF($B51&lt;&gt;"",BR51-BQ51,""),"")</f>
        <v/>
      </c>
      <c r="BT51" s="314" t="str">
        <f aca="false">IF($B51&lt;&gt;"",'Chronos (M1..M20)'!$H1159,"")</f>
        <v/>
      </c>
      <c r="BU51" s="315" t="str">
        <f aca="false">IF('Chronos (M1..M20)'!$I1159&lt;&gt;"",'Chronos (M1..M20)'!$I1159," ")</f>
        <v> </v>
      </c>
      <c r="BV51" s="316" t="n">
        <f aca="false">IF('Chronos (M1..M20)'!$J1159&lt;&gt;"",'Chronos (M1..M20)'!$J1159,0)</f>
        <v>0</v>
      </c>
      <c r="BW51" s="317" t="str">
        <f aca="false">IF($B51&lt;&gt;"",IF(BU51&lt;&gt;" ",(INDEX(BT$9:BU$12,MATCH(BT51,BT$9:BT$12),2)/BU51)*1000,0),"")</f>
        <v/>
      </c>
      <c r="BX51" s="318" t="str">
        <f aca="false">IF(BU$9&lt;&gt;"",IF($B51&lt;&gt;"",BW51-BV51,""),"")</f>
        <v/>
      </c>
      <c r="BY51" s="313" t="str">
        <f aca="false">IF($B51&lt;&gt;"",$B51,"")</f>
        <v/>
      </c>
      <c r="BZ51" s="314" t="str">
        <f aca="false">IF($B51&lt;&gt;"",'Chronos (M1..M20)'!$H1260,"")</f>
        <v/>
      </c>
      <c r="CA51" s="315" t="str">
        <f aca="false">IF('Chronos (M1..M20)'!$I1260&lt;&gt;"",'Chronos (M1..M20)'!$I1260," ")</f>
        <v> </v>
      </c>
      <c r="CB51" s="316" t="n">
        <f aca="false">IF('Chronos (M1..M20)'!$J1260&lt;&gt;"",'Chronos (M1..M20)'!$J1260,0)</f>
        <v>0</v>
      </c>
      <c r="CC51" s="317" t="str">
        <f aca="false">IF($B51&lt;&gt;"",IF(CA51&lt;&gt;" ",(INDEX(BZ$9:CA$12,MATCH(BZ51,BZ$9:BZ$12),2)/CA51)*1000,0),"")</f>
        <v/>
      </c>
      <c r="CD51" s="318" t="str">
        <f aca="false">IF(CA$9&lt;&gt;"",IF($B51&lt;&gt;"",CC51-CB51,""),"")</f>
        <v/>
      </c>
      <c r="CE51" s="314" t="str">
        <f aca="false">IF($B51&lt;&gt;"",'Chronos (M1..M20)'!$H1361,"")</f>
        <v/>
      </c>
      <c r="CF51" s="315" t="str">
        <f aca="false">IF('Chronos (M1..M20)'!$I1361&lt;&gt;"",'Chronos (M1..M20)'!$I1361," ")</f>
        <v> </v>
      </c>
      <c r="CG51" s="316" t="n">
        <f aca="false">IF('Chronos (M1..M20)'!$J1361&lt;&gt;"",'Chronos (M1..M20)'!$J1361,0)</f>
        <v>0</v>
      </c>
      <c r="CH51" s="317" t="str">
        <f aca="false">IF($B51&lt;&gt;"",IF(CF51&lt;&gt;" ",(INDEX(CE$9:CF$12,MATCH(CE51,CE$9:CE$12),2)/CF51)*1000,0),"")</f>
        <v/>
      </c>
      <c r="CI51" s="318" t="str">
        <f aca="false">IF(CF$9&lt;&gt;"",IF($B51&lt;&gt;"",CH51-CG51,""),"")</f>
        <v/>
      </c>
      <c r="CJ51" s="313" t="str">
        <f aca="false">IF($B51&lt;&gt;"",$B51,"")</f>
        <v/>
      </c>
      <c r="CK51" s="314" t="str">
        <f aca="false">IF($B51&lt;&gt;"",'Chronos (M1..M20)'!$H1462,"")</f>
        <v/>
      </c>
      <c r="CL51" s="315" t="str">
        <f aca="false">IF('Chronos (M1..M20)'!$I1462&lt;&gt;"",'Chronos (M1..M20)'!$I1462," ")</f>
        <v> </v>
      </c>
      <c r="CM51" s="316" t="n">
        <f aca="false">IF('Chronos (M1..M20)'!$J1462&lt;&gt;"",'Chronos (M1..M20)'!$J1462,0)</f>
        <v>0</v>
      </c>
      <c r="CN51" s="317" t="str">
        <f aca="false">IF($B51&lt;&gt;"",IF(CL51&lt;&gt;" ",(INDEX(CK$9:CL$12,MATCH(CK51,CK$9:CK$12),2)/CL51)*1000,0),"")</f>
        <v/>
      </c>
      <c r="CO51" s="318" t="str">
        <f aca="false">IF(CL$9&lt;&gt;"",IF($B51&lt;&gt;"",CN51-CM51,""),"")</f>
        <v/>
      </c>
      <c r="CP51" s="314" t="str">
        <f aca="false">IF($B51&lt;&gt;"",'Chronos (M1..M20)'!$H1563,"")</f>
        <v/>
      </c>
      <c r="CQ51" s="315" t="str">
        <f aca="false">IF('Chronos (M1..M20)'!$I1563&lt;&gt;"",'Chronos (M1..M20)'!$I1563," ")</f>
        <v> </v>
      </c>
      <c r="CR51" s="316" t="n">
        <f aca="false">IF('Chronos (M1..M20)'!$J1563&lt;&gt;"",'Chronos (M1..M20)'!$J1563,0)</f>
        <v>0</v>
      </c>
      <c r="CS51" s="317" t="str">
        <f aca="false">IF($B51&lt;&gt;"",IF(CQ51&lt;&gt;" ",(INDEX(CP$9:CQ$12,MATCH(CP51,CP$9:CP$12),2)/CQ51)*1000,0),"")</f>
        <v/>
      </c>
      <c r="CT51" s="318" t="str">
        <f aca="false">IF(CQ$9&lt;&gt;"",IF($B51&lt;&gt;"",CS51-CR51,""),"")</f>
        <v/>
      </c>
      <c r="CU51" s="313" t="str">
        <f aca="false">IF($B51&lt;&gt;"",$B51,"")</f>
        <v/>
      </c>
      <c r="CV51" s="314" t="str">
        <f aca="false">IF($B51&lt;&gt;"",'Chronos (M1..M20)'!$H1664,"")</f>
        <v/>
      </c>
      <c r="CW51" s="315" t="str">
        <f aca="false">IF('Chronos (M1..M20)'!$I1664&lt;&gt;"",'Chronos (M1..M20)'!$I1664," ")</f>
        <v> </v>
      </c>
      <c r="CX51" s="316" t="n">
        <f aca="false">IF('Chronos (M1..M20)'!$J1664&lt;&gt;"",'Chronos (M1..M20)'!$J1664,0)</f>
        <v>0</v>
      </c>
      <c r="CY51" s="317" t="str">
        <f aca="false">IF($B51&lt;&gt;"",IF(CW51&lt;&gt;" ",(INDEX(CV$9:CW$12,MATCH(CV51,CV$9:CV$12),2)/CW51)*1000,0),"")</f>
        <v/>
      </c>
      <c r="CZ51" s="318" t="str">
        <f aca="false">IF(CW$9&lt;&gt;"",IF($B51&lt;&gt;"",CY51-CX51,""),"")</f>
        <v/>
      </c>
      <c r="DA51" s="314" t="str">
        <f aca="false">IF($B51&lt;&gt;"",'Chronos (M1..M20)'!$H1765,"")</f>
        <v/>
      </c>
      <c r="DB51" s="315" t="str">
        <f aca="false">IF('Chronos (M1..M20)'!$I1765&lt;&gt;"",'Chronos (M1..M20)'!$I1765," ")</f>
        <v> </v>
      </c>
      <c r="DC51" s="316" t="n">
        <f aca="false">IF('Chronos (M1..M20)'!$J1765&lt;&gt;"",'Chronos (M1..M20)'!$J1765,0)</f>
        <v>0</v>
      </c>
      <c r="DD51" s="317" t="str">
        <f aca="false">IF($B51&lt;&gt;"",IF(DB51&lt;&gt;" ",(INDEX(DA$9:DB$12,MATCH(DA51,DA$9:DA$12),2)/DB51)*1000,0),"")</f>
        <v/>
      </c>
      <c r="DE51" s="318" t="str">
        <f aca="false">IF(DB$9&lt;&gt;"",IF($B51&lt;&gt;"",DD51-DC51,""),"")</f>
        <v/>
      </c>
      <c r="DF51" s="313" t="str">
        <f aca="false">IF($B51&lt;&gt;"",$B51,"")</f>
        <v/>
      </c>
      <c r="DG51" s="314" t="str">
        <f aca="false">IF($B51&lt;&gt;"",'Chronos (M1..M20)'!$H1866,"")</f>
        <v/>
      </c>
      <c r="DH51" s="315" t="str">
        <f aca="false">IF('Chronos (M1..M20)'!$I1866&lt;&gt;"",'Chronos (M1..M20)'!$I1866," ")</f>
        <v> </v>
      </c>
      <c r="DI51" s="316" t="n">
        <f aca="false">IF('Chronos (M1..M20)'!$J1866&lt;&gt;"",'Chronos (M1..M20)'!$J1866,0)</f>
        <v>0</v>
      </c>
      <c r="DJ51" s="317" t="str">
        <f aca="false">IF($B51&lt;&gt;"",IF(DH51&lt;&gt;" ",(INDEX(DG$9:DH$12,MATCH(DG51,DG$9:DG$12),2)/DH51)*1000,0),"")</f>
        <v/>
      </c>
      <c r="DK51" s="318" t="str">
        <f aca="false">IF(DH$9&lt;&gt;"",IF($B51&lt;&gt;"",DJ51-DI51,""),"")</f>
        <v/>
      </c>
      <c r="DL51" s="314" t="str">
        <f aca="false">IF($B51&lt;&gt;"",'Chronos (M1..M20)'!$H1967,"")</f>
        <v/>
      </c>
      <c r="DM51" s="315" t="str">
        <f aca="false">IF('Chronos (M1..M20)'!$I1967&lt;&gt;"",'Chronos (M1..M20)'!$I1967," ")</f>
        <v> </v>
      </c>
      <c r="DN51" s="316" t="n">
        <f aca="false">IF('Chronos (M1..M20)'!$J1967&lt;&gt;"",'Chronos (M1..M20)'!$J1967,0)</f>
        <v>0</v>
      </c>
      <c r="DO51" s="317" t="str">
        <f aca="false">IF($B51&lt;&gt;"",IF(DM51&lt;&gt;" ",(INDEX(DL$9:DM$12,MATCH(DL51,DL$9:DL$12),2)/DM51)*1000,0),"")</f>
        <v/>
      </c>
      <c r="DP51" s="318" t="str">
        <f aca="false">IF(DM$9&lt;&gt;"",IF($B51&lt;&gt;"",DO51-DN51,""),"")</f>
        <v/>
      </c>
      <c r="DQ51" s="0"/>
      <c r="DR51" s="319" t="e">
        <f aca="false">SUM(O51,T51,Z51)</f>
        <v>#VALUE!</v>
      </c>
      <c r="DS51" s="319" t="e">
        <f aca="false">SUM(DR51,AE51,AK51,AP51,AV51,BA51,BG51,BL51,BR51,BW51,CC51,CH51,CN51,CS51,CY51,DD51,DJ51,DO51)</f>
        <v>#VALUE!</v>
      </c>
      <c r="DT51" s="319" t="n">
        <f aca="false">SUM(N51,S51,Y51,AD51,AJ51,AO51,AU51,AZ51,BF51,BK51,BQ51,BV51,CB51,CG51,CM51,CR51,CX51,DC51,DI51,DN51)</f>
        <v>0</v>
      </c>
      <c r="DU51" s="319" t="e">
        <f aca="false">SMALL($DZ51:$ES51,1)</f>
        <v>#VALUE!</v>
      </c>
      <c r="DV51" s="319" t="e">
        <f aca="false">SMALL($DZ51:$ES51,2)</f>
        <v>#VALUE!</v>
      </c>
      <c r="DW51" s="319" t="e">
        <f aca="false">SMALL($DZ51:$ES51,3)</f>
        <v>#VALUE!</v>
      </c>
      <c r="DX51" s="319" t="e">
        <f aca="false">SMALL($DZ51:$ES51,3)</f>
        <v>#VALUE!</v>
      </c>
      <c r="DY51" s="0"/>
      <c r="DZ51" s="321" t="str">
        <f aca="false">IF($EC$1&lt;&gt;"",O51," ")</f>
        <v/>
      </c>
      <c r="EA51" s="321" t="str">
        <f aca="false">IF($EC$2&lt;&gt;"",T51," ")</f>
        <v/>
      </c>
      <c r="EB51" s="321" t="str">
        <f aca="false">IF($EC$3&lt;&gt;"",Z51," ")</f>
        <v/>
      </c>
      <c r="EC51" s="321" t="str">
        <f aca="false">IF($EC$4&lt;&gt;"",AE51," ")</f>
        <v/>
      </c>
      <c r="ED51" s="321" t="str">
        <f aca="false">IF($EC$5&lt;&gt;"",AK51," ")</f>
        <v/>
      </c>
      <c r="EE51" s="321" t="str">
        <f aca="false">IF($EC$6&lt;&gt;"",AP51," ")</f>
        <v/>
      </c>
      <c r="EF51" s="321" t="str">
        <f aca="false">IF($EC$7&lt;&gt;"",AV51," ")</f>
        <v/>
      </c>
      <c r="EG51" s="321" t="str">
        <f aca="false">IF($EC$8&lt;&gt;"",BA51," ")</f>
        <v> </v>
      </c>
      <c r="EH51" s="321" t="str">
        <f aca="false">IF($EC$9&lt;&gt;"",BG51," ")</f>
        <v> </v>
      </c>
      <c r="EI51" s="321" t="str">
        <f aca="false">IF($EC$10&lt;&gt;"",BL51," ")</f>
        <v> </v>
      </c>
      <c r="EJ51" s="321" t="str">
        <f aca="false">IF($EE$1&lt;&gt;"",BR51," ")</f>
        <v> </v>
      </c>
      <c r="EK51" s="321" t="str">
        <f aca="false">IF($EE$2&lt;&gt;"",BW51," ")</f>
        <v> </v>
      </c>
      <c r="EL51" s="321" t="str">
        <f aca="false">IF($EE$3&lt;&gt;"",CC51," ")</f>
        <v> </v>
      </c>
      <c r="EM51" s="321" t="str">
        <f aca="false">IF($EE$4&lt;&gt;"",CH51," ")</f>
        <v> </v>
      </c>
      <c r="EN51" s="321" t="str">
        <f aca="false">IF($EE$5&lt;&gt;"",CN51," ")</f>
        <v> </v>
      </c>
      <c r="EO51" s="321" t="str">
        <f aca="false">IF($EE$6&lt;&gt;"",CS51," ")</f>
        <v> </v>
      </c>
      <c r="EP51" s="321" t="str">
        <f aca="false">IF($EE$7&lt;&gt;"",CY51," ")</f>
        <v> </v>
      </c>
      <c r="EQ51" s="321" t="str">
        <f aca="false">IF($EE$8&lt;&gt;"",DD51," ")</f>
        <v> </v>
      </c>
      <c r="ER51" s="321" t="str">
        <f aca="false">IF($EE$9&lt;&gt;"",DJ51," ")</f>
        <v> </v>
      </c>
      <c r="ES51" s="321" t="str">
        <f aca="false">IF($EE$10&lt;&gt;"",DO51," ")</f>
        <v> </v>
      </c>
      <c r="ET51" s="322" t="e">
        <f aca="false">SMALL(DZ51:EC51,1)</f>
        <v>#VALUE!</v>
      </c>
      <c r="EU51" s="323" t="e">
        <f aca="false">SMALL(DZ51:ED51,1)</f>
        <v>#VALUE!</v>
      </c>
      <c r="EV51" s="323" t="e">
        <f aca="false">SMALL(DZ51:EE51,1)</f>
        <v>#VALUE!</v>
      </c>
      <c r="EW51" s="323" t="e">
        <f aca="false">SMALL(DZ51:EF51,1)</f>
        <v>#VALUE!</v>
      </c>
      <c r="EX51" s="323" t="e">
        <f aca="false">SMALL(DZ51:EG51,1)</f>
        <v>#VALUE!</v>
      </c>
      <c r="EY51" s="323" t="e">
        <f aca="false">SMALL(DZ51:EH51,1)</f>
        <v>#VALUE!</v>
      </c>
      <c r="EZ51" s="323" t="e">
        <f aca="false">SMALL(DZ51:EI51,1)</f>
        <v>#VALUE!</v>
      </c>
      <c r="FA51" s="323" t="e">
        <f aca="false">SMALL(DZ51:EJ51,1)</f>
        <v>#VALUE!</v>
      </c>
      <c r="FB51" s="323" t="e">
        <f aca="false">SMALL(DZ51:EK51,1)</f>
        <v>#VALUE!</v>
      </c>
      <c r="FC51" s="323" t="e">
        <f aca="false">SMALL(DZ51:EL51,1)</f>
        <v>#VALUE!</v>
      </c>
      <c r="FD51" s="323" t="e">
        <f aca="false">SMALL(DZ51:EM51,1)</f>
        <v>#VALUE!</v>
      </c>
      <c r="FE51" s="323" t="e">
        <f aca="false">SMALL(DZ51:EN51,1)</f>
        <v>#VALUE!</v>
      </c>
      <c r="FF51" s="323" t="e">
        <f aca="false">SMALL(DZ51:EO51,1)</f>
        <v>#VALUE!</v>
      </c>
      <c r="FG51" s="323" t="e">
        <f aca="false">SMALL(DZ51:EP51,1)</f>
        <v>#VALUE!</v>
      </c>
      <c r="FH51" s="323" t="e">
        <f aca="false">SMALL(DZ51:EQ51,1)</f>
        <v>#VALUE!</v>
      </c>
      <c r="FI51" s="323" t="e">
        <f aca="false">SMALL(DZ51:ER51,1)</f>
        <v>#VALUE!</v>
      </c>
      <c r="FJ51" s="324" t="e">
        <f aca="false">SMALL(DZ51:ES51,1)</f>
        <v>#VALUE!</v>
      </c>
      <c r="FK51" s="322" t="e">
        <f aca="false">SMALL(DZ51:EN51,2)</f>
        <v>#VALUE!</v>
      </c>
      <c r="FL51" s="323" t="e">
        <f aca="false">SMALL(DZ51:EO51,2)</f>
        <v>#VALUE!</v>
      </c>
      <c r="FM51" s="323" t="e">
        <f aca="false">SMALL(DZ51:EP51,2)</f>
        <v>#VALUE!</v>
      </c>
      <c r="FN51" s="323" t="e">
        <f aca="false">SMALL(DZ51:EQ51,2)</f>
        <v>#VALUE!</v>
      </c>
      <c r="FO51" s="323" t="e">
        <f aca="false">SMALL(DZ51:ER51,2)</f>
        <v>#VALUE!</v>
      </c>
      <c r="FP51" s="324" t="e">
        <f aca="false">SMALL(DZ51:ES51,2)</f>
        <v>#VALUE!</v>
      </c>
      <c r="FQ51" s="0"/>
      <c r="FR51" s="328" t="str">
        <f aca="false">IF($B51&lt;&gt;"",IF($EB$1&gt;=FR$13,$P51,""),"")</f>
        <v/>
      </c>
      <c r="FS51" s="329" t="str">
        <f aca="false">IF($B51&lt;&gt;"",IF($EB$1&gt;=FS$13,$P51+$U51,""),"")</f>
        <v/>
      </c>
      <c r="FT51" s="329" t="str">
        <f aca="false">IF($B51&lt;&gt;"",IF($EB$1&gt;=FT$13,$P51+$U51+$AA51,""),"")</f>
        <v/>
      </c>
      <c r="FU51" s="329" t="str">
        <f aca="false">IF($B51&lt;&gt;"",IF($EB$1&gt;=FU$13,$P51+$U51+$AA51+$AF51-ET51,""),"")</f>
        <v/>
      </c>
      <c r="FV51" s="329" t="str">
        <f aca="false">IF($B51&lt;&gt;"",IF($EB$1&gt;=FV$13,$P51+$U51+$AA51+$AF51+$AL51-EU51,""),"")</f>
        <v/>
      </c>
      <c r="FW51" s="329" t="str">
        <f aca="false">IF($B51&lt;&gt;"",IF($EB$1&gt;=FW$13,$P51+$U51+$AA51+$AF51+$AL51+$AQ51-EV51,""),"")</f>
        <v/>
      </c>
      <c r="FX51" s="329" t="str">
        <f aca="false">IF($B51&lt;&gt;"",IF($EB$1&gt;=FX$13,$P51+$U51+$AA51+$AF51+$AL51+$AQ51+$AW51-EW51,""),"")</f>
        <v/>
      </c>
      <c r="FY51" s="329" t="str">
        <f aca="false">IF($B51&lt;&gt;"",IF($EB$1&gt;=FY$13,$P51+$U51+$AA51+$AF51+$AL51+$AQ51+$AW51+$BB51-EX51,""),"")</f>
        <v/>
      </c>
      <c r="FZ51" s="329" t="str">
        <f aca="false">IF($B51&lt;&gt;"",IF($EB$1&gt;=FZ$13,$P51+$U51+$AA51+$AF51+$AL51+$AQ51+$AW51+$BB51+$BH51-EY51,""),"")</f>
        <v/>
      </c>
      <c r="GA51" s="329" t="str">
        <f aca="false">IF($B51&lt;&gt;"",IF($EB$1&gt;=GA$13,$P51+$U51+$AA51+$AF51+$AL51+$AQ51+$AW51+$BB51+$BH51+$BM51-EZ51,""),"")</f>
        <v/>
      </c>
      <c r="GB51" s="329" t="str">
        <f aca="false">IF($B51&lt;&gt;"",IF($EB$1&gt;=GB$13,$P51+$U51+$AA51+$AF51+$AL51+$AQ51+$AW51+$BB51+$BH51+$BM51+$BS51-FA51,""),"")</f>
        <v/>
      </c>
      <c r="GC51" s="329" t="str">
        <f aca="false">IF($B51&lt;&gt;"",IF($EB$1&gt;=GC$13,$P51+$U51+$AA51+$AF51+$AL51+$AQ51+$AW51+$BB51+$BH51+$BM51+$BS51+$BX51-FB51,""),"")</f>
        <v/>
      </c>
      <c r="GD51" s="329" t="str">
        <f aca="false">IF($B51&lt;&gt;"",IF($EB$1&gt;=GD$13,$P51+$U51+$AA51+$AF51+$AL51+$AQ51+$AW51+$BB51+$BH51+$BM51+$BS51+$BX51+$CD51-FC51,""),"")</f>
        <v/>
      </c>
      <c r="GE51" s="329" t="str">
        <f aca="false">IF($B51&lt;&gt;"",IF($EB$1&gt;=GE$13,$P51+$U51+$AA51+$AF51+$AL51+$AQ51+$AW51+$BB51+$BH51+$BM51+$BS51+$BX51+$CD51+$CI51-FD51,""),"")</f>
        <v/>
      </c>
      <c r="GF51" s="329" t="str">
        <f aca="false">IF($B51&lt;&gt;"",IF($EB$1&gt;=GF$13,$P51+$U51+$AA51+$AF51+$AL51+$AQ51+$AW51+$BB51+$BH51+$BM51+$BS51+$BX51+$CD51+$CI51+$CO51-FE51-FK51,""),"")</f>
        <v/>
      </c>
      <c r="GG51" s="329" t="str">
        <f aca="false">IF($B51&lt;&gt;"",IF($EB$1&gt;=GG$13,$P51+$U51+$AA51+$AF51+$AL51+$AQ51+$AW51+$BB51+$BH51+$BM51+$BS51+$BX51+$CD51+$CI51+$CO51+$CT51-FF51-FL51,""),"")</f>
        <v/>
      </c>
      <c r="GH51" s="329" t="str">
        <f aca="false">IF($B51&lt;&gt;"",IF($EB$1&gt;=GH$13,$P51+$U51+$AA51+$AF51+$AL51+$AQ51+$AW51+$BB51+$BH51+$BM51+$BS51+$BX51+$CD51+$CI51+$CO51+$CT51+$CZ51-FG51-FM51,""),"")</f>
        <v/>
      </c>
      <c r="GI51" s="329" t="str">
        <f aca="false">IF($B51&lt;&gt;"",IF($EB$1&gt;=GI$13,$P51+$U51+$AA51+$AF51+$AL51+$AQ51+$AW51+$BB51+$BH51+$BM51+$BS51+$BX51+$CD51+$CI51+$CO51+$CT51+$CZ51+$DE51-FH51-FN51,""),"")</f>
        <v/>
      </c>
      <c r="GJ51" s="329" t="str">
        <f aca="false">IF($B51&lt;&gt;"",IF($EB$1&gt;=GJ$13,$P51+$U51+$AA51+$AF51+$AL51+$AQ51+$AW51+$BB51+$BH51+$BM51+$BS51+$BX51+$CD51+$CI51+$CO51+$CT51+$CZ51+$DE51+$DK51-FI51-FO51,""),"")</f>
        <v/>
      </c>
      <c r="GK51" s="330" t="str">
        <f aca="false">IF($B51&lt;&gt;"",IF($EB$1&gt;=GK$13,$P51+$U51+$AA51+$AF51+$AL51+$AQ51+$AW51+$BB51+$BH51+$BM51+$BS51+$BX51+$CD51+$CI51+$CO51+$CT51+$CZ51+$DE51+$DK51+$DP51-FJ51-FP51,""),"")</f>
        <v/>
      </c>
      <c r="GL51" s="0"/>
      <c r="GM51" s="328" t="str">
        <f aca="false">IF($B51&lt;&gt;"",IF($EB$1&gt;=GM$13,RANK(FR51,FR$14:FR$113,0),""),"")</f>
        <v/>
      </c>
      <c r="GN51" s="329" t="str">
        <f aca="false">IF($B51&lt;&gt;"",IF($EB$1&gt;=GN$13,RANK(FS51,FS$14:FS$113,0),""),"")</f>
        <v/>
      </c>
      <c r="GO51" s="329" t="str">
        <f aca="false">IF($B51&lt;&gt;"",IF($EB$1&gt;=GO$13,RANK(FT51,FT$14:FT$113,0),""),"")</f>
        <v/>
      </c>
      <c r="GP51" s="329" t="str">
        <f aca="false">IF($B51&lt;&gt;"",IF($EB$1&gt;=GP$13,RANK(FU51,FU$14:FU$113,0),""),"")</f>
        <v/>
      </c>
      <c r="GQ51" s="329" t="str">
        <f aca="false">IF($B51&lt;&gt;"",IF($EB$1&gt;=GQ$13,RANK(FV51,FV$14:FV$113,0),""),"")</f>
        <v/>
      </c>
      <c r="GR51" s="329" t="str">
        <f aca="false">IF($B51&lt;&gt;"",IF($EB$1&gt;=GR$13,RANK(FW51,FW$14:FW$113,0),""),"")</f>
        <v/>
      </c>
      <c r="GS51" s="329" t="str">
        <f aca="false">IF($B51&lt;&gt;"",IF($EB$1&gt;=GS$13,RANK(FX51,FX$14:FX$113,0),""),"")</f>
        <v/>
      </c>
      <c r="GT51" s="329" t="str">
        <f aca="false">IF($B51&lt;&gt;"",IF($EB$1&gt;=GT$13,RANK(FY51,FY$14:FY$113,0),""),"")</f>
        <v/>
      </c>
      <c r="GU51" s="329" t="str">
        <f aca="false">IF($B51&lt;&gt;"",IF($EB$1&gt;=GU$13,RANK(FZ51,FZ$14:FZ$113,0),""),"")</f>
        <v/>
      </c>
      <c r="GV51" s="329" t="str">
        <f aca="false">IF($B51&lt;&gt;"",IF($EB$1&gt;=GV$13,RANK(GA51,GA$14:GA$113,0),""),"")</f>
        <v/>
      </c>
      <c r="GW51" s="329" t="str">
        <f aca="false">IF($B51&lt;&gt;"",IF($EB$1&gt;=GW$13,RANK(GB51,GB$14:GB$113,0),""),"")</f>
        <v/>
      </c>
      <c r="GX51" s="329" t="str">
        <f aca="false">IF($B51&lt;&gt;"",IF($EB$1&gt;=GX$13,RANK(GC51,GC$14:GC$113,0),""),"")</f>
        <v/>
      </c>
      <c r="GY51" s="329" t="str">
        <f aca="false">IF($B51&lt;&gt;"",IF($EB$1&gt;=GY$13,RANK(GD51,GD$14:GD$113,0),""),"")</f>
        <v/>
      </c>
      <c r="GZ51" s="329" t="str">
        <f aca="false">IF($B51&lt;&gt;"",IF($EB$1&gt;=GZ$13,RANK(GE51,GE$14:GE$113,0),""),"")</f>
        <v/>
      </c>
      <c r="HA51" s="329" t="str">
        <f aca="false">IF($B51&lt;&gt;"",IF($EB$1&gt;=HA$13,RANK(GF51,GF$14:GF$113,0),""),"")</f>
        <v/>
      </c>
      <c r="HB51" s="329" t="str">
        <f aca="false">IF($B51&lt;&gt;"",IF($EB$1&gt;=HB$13,RANK(GG51,GG$14:GG$113,0),""),"")</f>
        <v/>
      </c>
      <c r="HC51" s="329" t="str">
        <f aca="false">IF($B51&lt;&gt;"",IF($EB$1&gt;=HC$13,RANK(GH51,GH$14:GH$113,0),""),"")</f>
        <v/>
      </c>
      <c r="HD51" s="329" t="str">
        <f aca="false">IF($B51&lt;&gt;"",IF($EB$1&gt;=HD$13,RANK(GI51,GI$14:GI$113,0),""),"")</f>
        <v/>
      </c>
      <c r="HE51" s="329" t="str">
        <f aca="false">IF($B51&lt;&gt;"",IF($EB$1&gt;=HE$13,RANK(GJ51,GJ$14:GJ$113,0),""),"")</f>
        <v/>
      </c>
      <c r="HF51" s="330" t="str">
        <f aca="false">IF($B51&lt;&gt;"",IF($EB$1&gt;=HF$13,RANK(GK51,GK$14:GK$113,0),""),"")</f>
        <v/>
      </c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3" hidden="false" customHeight="false" outlineLevel="0" collapsed="false">
      <c r="A52" s="308" t="str">
        <f aca="false">IF(B52&lt;&gt;"",RANK(I52,I$14:I$113,0),"")</f>
        <v/>
      </c>
      <c r="B52" s="309" t="str">
        <f aca="false">IF('Chronos (M1..M20)'!B49&lt;&gt;"",'Chronos (M1..M20)'!B49,"")</f>
        <v/>
      </c>
      <c r="C52" s="310" t="str">
        <f aca="false">IF(B52&lt;&gt;"",'Chronos (M1..M20)'!C49,"")</f>
        <v/>
      </c>
      <c r="D52" s="215" t="str">
        <f aca="false">IF(B52&lt;&gt;"",Pilotes!P49,"")</f>
        <v/>
      </c>
      <c r="E52" s="310"/>
      <c r="F52" s="310" t="str">
        <f aca="false">IF(B52&lt;&gt;"",Pilotes!F49,"")</f>
        <v/>
      </c>
      <c r="G52" s="310" t="str">
        <f aca="false">IF(C52&lt;&gt;"",Pilotes!E49,"")</f>
        <v/>
      </c>
      <c r="H52" s="310" t="str">
        <f aca="false">IF(D52&lt;&gt;"",'Chronos (M1..M20)'!D49,"")</f>
        <v/>
      </c>
      <c r="I52" s="311" t="n">
        <f aca="false">IF(B52&lt;&gt;"",IF($EB$1&lt;4,DR52-DT52,IF($EB$1&lt;15,DS52-DU52-DT52,DS52-DU52-DV52-DT52)),0)</f>
        <v>0</v>
      </c>
      <c r="J52" s="312" t="str">
        <f aca="false">IF(B52&lt;&gt;"",IF(I52,(I52/MAXA(I$14:I$113))*1000,0),"")</f>
        <v/>
      </c>
      <c r="K52" s="313" t="str">
        <f aca="false">IF($B52&lt;&gt;"",$B52,"")</f>
        <v/>
      </c>
      <c r="L52" s="314" t="str">
        <f aca="false">IF($B52&lt;&gt;"",'Chronos (M1..M20)'!$H49,"")</f>
        <v/>
      </c>
      <c r="M52" s="315" t="str">
        <f aca="false">IF('Chronos (M1..M20)'!$I49&lt;&gt;"",'Chronos (M1..M20)'!$I49," ")</f>
        <v> </v>
      </c>
      <c r="N52" s="316" t="n">
        <f aca="false">IF('Chronos (M1..M20)'!$J49&lt;&gt;"",'Chronos (M1..M20)'!$J49,0)</f>
        <v>0</v>
      </c>
      <c r="O52" s="317" t="str">
        <f aca="false">IF($B52&lt;&gt;"",IF(M52&lt;&gt;" ",(INDEX(L$9:M$12,MATCH(L52,L$9:L$12),2)/M52)*1000,0),"")</f>
        <v/>
      </c>
      <c r="P52" s="318" t="str">
        <f aca="false">IF(M$9&lt;&gt;"",IF($B52&lt;&gt;"",O52-N52,""),"")</f>
        <v/>
      </c>
      <c r="Q52" s="314" t="str">
        <f aca="false">IF($B52&lt;&gt;"",'Chronos (M1..M20)'!$H150,"")</f>
        <v/>
      </c>
      <c r="R52" s="315" t="str">
        <f aca="false">IF('Chronos (M1..M20)'!$I150&lt;&gt;"",'Chronos (M1..M20)'!$I150," ")</f>
        <v> </v>
      </c>
      <c r="S52" s="316" t="n">
        <f aca="false">IF('Chronos (M1..M20)'!$J150&lt;&gt;"",'Chronos (M1..M20)'!$J150,0)</f>
        <v>0</v>
      </c>
      <c r="T52" s="317" t="str">
        <f aca="false">IF($B52&lt;&gt;"",IF(R52&lt;&gt;" ",(INDEX(Q$9:R$12,MATCH(Q52,Q$9:Q$12),2)/R52)*1000,0),"")</f>
        <v/>
      </c>
      <c r="U52" s="318" t="str">
        <f aca="false">IF(R$9&lt;&gt;"",IF($B52&lt;&gt;"",T52-S52,""),"")</f>
        <v/>
      </c>
      <c r="V52" s="313" t="str">
        <f aca="false">IF($B52&lt;&gt;"",$B52,"")</f>
        <v/>
      </c>
      <c r="W52" s="314" t="str">
        <f aca="false">IF($B52&lt;&gt;"",'Chronos (M1..M20)'!$H251,"")</f>
        <v/>
      </c>
      <c r="X52" s="315" t="str">
        <f aca="false">IF('Chronos (M1..M20)'!$I251&lt;&gt;"",'Chronos (M1..M20)'!$I251," ")</f>
        <v> </v>
      </c>
      <c r="Y52" s="316" t="n">
        <f aca="false">IF('Chronos (M1..M20)'!$J251&lt;&gt;"",'Chronos (M1..M20)'!$J251,0)</f>
        <v>0</v>
      </c>
      <c r="Z52" s="317" t="str">
        <f aca="false">IF($B52&lt;&gt;"",IF(X52&lt;&gt;" ",(INDEX(W$9:X$12,MATCH(W52,W$9:W$12),2)/X52)*1000,0),"")</f>
        <v/>
      </c>
      <c r="AA52" s="318" t="str">
        <f aca="false">IF(X$9&lt;&gt;"",IF($B52&lt;&gt;"",Z52-Y52,""),"")</f>
        <v/>
      </c>
      <c r="AB52" s="314" t="str">
        <f aca="false">IF($B52&lt;&gt;"",'Chronos (M1..M20)'!$H352,"")</f>
        <v/>
      </c>
      <c r="AC52" s="315" t="str">
        <f aca="false">IF('Chronos (M1..M20)'!$I352&lt;&gt;"",'Chronos (M1..M20)'!$I352," ")</f>
        <v> </v>
      </c>
      <c r="AD52" s="316" t="n">
        <f aca="false">IF('Chronos (M1..M20)'!$J352&lt;&gt;"",'Chronos (M1..M20)'!$J352,0)</f>
        <v>0</v>
      </c>
      <c r="AE52" s="317" t="str">
        <f aca="false">IF($B52&lt;&gt;"",IF(AC52&lt;&gt;" ",(INDEX(AB$9:AC$12,MATCH(AB52,AB$9:AB$12),2)/AC52)*1000,0),"")</f>
        <v/>
      </c>
      <c r="AF52" s="318" t="str">
        <f aca="false">IF(AC$9&lt;&gt;"",IF($B52&lt;&gt;"",AE52-AD52,""),"")</f>
        <v/>
      </c>
      <c r="AG52" s="313" t="str">
        <f aca="false">IF($B52&lt;&gt;"",$B52,"")</f>
        <v/>
      </c>
      <c r="AH52" s="314" t="str">
        <f aca="false">IF($B52&lt;&gt;"",'Chronos (M1..M20)'!$H453,"")</f>
        <v/>
      </c>
      <c r="AI52" s="315" t="str">
        <f aca="false">IF('Chronos (M1..M20)'!$I453&lt;&gt;"",'Chronos (M1..M20)'!$I453," ")</f>
        <v> </v>
      </c>
      <c r="AJ52" s="316" t="n">
        <f aca="false">IF('Chronos (M1..M20)'!$J453&lt;&gt;"",'Chronos (M1..M20)'!$J453,0)</f>
        <v>0</v>
      </c>
      <c r="AK52" s="317" t="str">
        <f aca="false">IF($B52&lt;&gt;"",IF(AI52&lt;&gt;" ",(INDEX(AH$9:AI$12,MATCH(AH52,AH$9:AH$12),2)/AI52)*1000,0),"")</f>
        <v/>
      </c>
      <c r="AL52" s="318" t="str">
        <f aca="false">IF(AI$9&lt;&gt;"",IF($B52&lt;&gt;"",AK52-AJ52,""),"")</f>
        <v/>
      </c>
      <c r="AM52" s="314" t="str">
        <f aca="false">IF($B52&lt;&gt;"",'Chronos (M1..M20)'!$H554,"")</f>
        <v/>
      </c>
      <c r="AN52" s="315" t="str">
        <f aca="false">IF('Chronos (M1..M20)'!$I554&lt;&gt;"",'Chronos (M1..M20)'!$I554," ")</f>
        <v> </v>
      </c>
      <c r="AO52" s="316" t="n">
        <f aca="false">IF('Chronos (M1..M20)'!$J554&lt;&gt;"",'Chronos (M1..M20)'!$J554,0)</f>
        <v>0</v>
      </c>
      <c r="AP52" s="317" t="str">
        <f aca="false">IF($B52&lt;&gt;"",IF(AN52&lt;&gt;" ",(INDEX(AM$9:AN$12,MATCH(AM52,AM$9:AM$12),2)/AN52)*1000,0),"")</f>
        <v/>
      </c>
      <c r="AQ52" s="318" t="str">
        <f aca="false">IF(AN$9&lt;&gt;"",IF($B52&lt;&gt;"",AP52-AO52,""),"")</f>
        <v/>
      </c>
      <c r="AR52" s="313" t="str">
        <f aca="false">IF($B52&lt;&gt;"",$B52,"")</f>
        <v/>
      </c>
      <c r="AS52" s="314" t="str">
        <f aca="false">IF($B52&lt;&gt;"",'Chronos (M1..M20)'!$H655,"")</f>
        <v/>
      </c>
      <c r="AT52" s="315" t="str">
        <f aca="false">IF('Chronos (M1..M20)'!$I655&lt;&gt;"",'Chronos (M1..M20)'!$I655," ")</f>
        <v> </v>
      </c>
      <c r="AU52" s="316" t="n">
        <f aca="false">IF('Chronos (M1..M20)'!$J655&lt;&gt;"",'Chronos (M1..M20)'!$J655,0)</f>
        <v>0</v>
      </c>
      <c r="AV52" s="317" t="str">
        <f aca="false">IF($B52&lt;&gt;"",IF(AT52&lt;&gt;" ",(INDEX(AS$9:AT$12,MATCH(AS52,AS$9:AS$12),2)/AT52)*1000,0),"")</f>
        <v/>
      </c>
      <c r="AW52" s="318" t="str">
        <f aca="false">IF(AT$9&lt;&gt;"",IF($B52&lt;&gt;"",AV52-AU52,""),"")</f>
        <v/>
      </c>
      <c r="AX52" s="314" t="str">
        <f aca="false">IF($B52&lt;&gt;"",'Chronos (M1..M20)'!$H756,"")</f>
        <v/>
      </c>
      <c r="AY52" s="315" t="str">
        <f aca="false">IF('Chronos (M1..M20)'!$I756&lt;&gt;"",'Chronos (M1..M20)'!$I756," ")</f>
        <v> </v>
      </c>
      <c r="AZ52" s="316" t="n">
        <f aca="false">IF('Chronos (M1..M20)'!$J756&lt;&gt;"",'Chronos (M1..M20)'!$J756,0)</f>
        <v>0</v>
      </c>
      <c r="BA52" s="317" t="str">
        <f aca="false">IF($B52&lt;&gt;"",IF(AY52&lt;&gt;" ",(INDEX(AX$9:AY$12,MATCH(AX52,AX$9:AX$12),2)/AY52)*1000,0),"")</f>
        <v/>
      </c>
      <c r="BB52" s="318" t="str">
        <f aca="false">IF(AY$9&lt;&gt;"",IF($B52&lt;&gt;"",BA52-AZ52,""),"")</f>
        <v/>
      </c>
      <c r="BC52" s="313" t="str">
        <f aca="false">IF($B52&lt;&gt;"",$B52,"")</f>
        <v/>
      </c>
      <c r="BD52" s="314" t="str">
        <f aca="false">IF($B52&lt;&gt;"",'Chronos (M1..M20)'!$H857,"")</f>
        <v/>
      </c>
      <c r="BE52" s="315" t="str">
        <f aca="false">IF('Chronos (M1..M20)'!$I857&lt;&gt;"",'Chronos (M1..M20)'!$I857," ")</f>
        <v> </v>
      </c>
      <c r="BF52" s="316" t="n">
        <f aca="false">IF('Chronos (M1..M20)'!$J857&lt;&gt;"",'Chronos (M1..M20)'!$J857,0)</f>
        <v>0</v>
      </c>
      <c r="BG52" s="317" t="str">
        <f aca="false">IF($B52&lt;&gt;"",IF(BE52&lt;&gt;" ",(INDEX(BD$9:BE$12,MATCH(BD52,BD$9:BD$12),2)/BE52)*1000,0),"")</f>
        <v/>
      </c>
      <c r="BH52" s="318" t="str">
        <f aca="false">IF(BE$9&lt;&gt;"",IF($B52&lt;&gt;"",BG52-BF52,""),"")</f>
        <v/>
      </c>
      <c r="BI52" s="314" t="str">
        <f aca="false">IF($B52&lt;&gt;"",'Chronos (M1..M20)'!$H958,"")</f>
        <v/>
      </c>
      <c r="BJ52" s="315" t="str">
        <f aca="false">IF('Chronos (M1..M20)'!$I958&lt;&gt;"",'Chronos (M1..M20)'!$I958," ")</f>
        <v> </v>
      </c>
      <c r="BK52" s="316" t="n">
        <f aca="false">IF('Chronos (M1..M20)'!$J958&lt;&gt;"",'Chronos (M1..M20)'!$J958,0)</f>
        <v>0</v>
      </c>
      <c r="BL52" s="317" t="str">
        <f aca="false">IF($B52&lt;&gt;"",IF(BJ52&lt;&gt;" ",(INDEX(BI$9:BJ$12,MATCH(BI52,BI$9:BI$12),2)/BJ52)*1000,0),"")</f>
        <v/>
      </c>
      <c r="BM52" s="318" t="str">
        <f aca="false">IF(BJ$9&lt;&gt;"",IF($B52&lt;&gt;"",BL52-BK52,""),"")</f>
        <v/>
      </c>
      <c r="BN52" s="313" t="str">
        <f aca="false">IF($B52&lt;&gt;"",$B52,"")</f>
        <v/>
      </c>
      <c r="BO52" s="314" t="str">
        <f aca="false">IF($B52&lt;&gt;"",'Chronos (M1..M20)'!$H1059,"")</f>
        <v/>
      </c>
      <c r="BP52" s="315" t="str">
        <f aca="false">IF('Chronos (M1..M20)'!$I1059&lt;&gt;"",'Chronos (M1..M20)'!$I1059," ")</f>
        <v> </v>
      </c>
      <c r="BQ52" s="316" t="n">
        <f aca="false">IF('Chronos (M1..M20)'!$J1059&lt;&gt;"",'Chronos (M1..M20)'!$J1059,0)</f>
        <v>0</v>
      </c>
      <c r="BR52" s="317" t="str">
        <f aca="false">IF($B52&lt;&gt;"",IF(BP52&lt;&gt;" ",(INDEX(BO$9:BP$12,MATCH(BO52,BO$9:BO$12),2)/BP52)*1000,0),"")</f>
        <v/>
      </c>
      <c r="BS52" s="318" t="str">
        <f aca="false">IF(BP$9&lt;&gt;"",IF($B52&lt;&gt;"",BR52-BQ52,""),"")</f>
        <v/>
      </c>
      <c r="BT52" s="314" t="str">
        <f aca="false">IF($B52&lt;&gt;"",'Chronos (M1..M20)'!$H1160,"")</f>
        <v/>
      </c>
      <c r="BU52" s="315" t="str">
        <f aca="false">IF('Chronos (M1..M20)'!$I1160&lt;&gt;"",'Chronos (M1..M20)'!$I1160," ")</f>
        <v> </v>
      </c>
      <c r="BV52" s="316" t="n">
        <f aca="false">IF('Chronos (M1..M20)'!$J1160&lt;&gt;"",'Chronos (M1..M20)'!$J1160,0)</f>
        <v>0</v>
      </c>
      <c r="BW52" s="317" t="str">
        <f aca="false">IF($B52&lt;&gt;"",IF(BU52&lt;&gt;" ",(INDEX(BT$9:BU$12,MATCH(BT52,BT$9:BT$12),2)/BU52)*1000,0),"")</f>
        <v/>
      </c>
      <c r="BX52" s="318" t="str">
        <f aca="false">IF(BU$9&lt;&gt;"",IF($B52&lt;&gt;"",BW52-BV52,""),"")</f>
        <v/>
      </c>
      <c r="BY52" s="313" t="str">
        <f aca="false">IF($B52&lt;&gt;"",$B52,"")</f>
        <v/>
      </c>
      <c r="BZ52" s="314" t="str">
        <f aca="false">IF($B52&lt;&gt;"",'Chronos (M1..M20)'!$H1261,"")</f>
        <v/>
      </c>
      <c r="CA52" s="315" t="str">
        <f aca="false">IF('Chronos (M1..M20)'!$I1261&lt;&gt;"",'Chronos (M1..M20)'!$I1261," ")</f>
        <v> </v>
      </c>
      <c r="CB52" s="316" t="n">
        <f aca="false">IF('Chronos (M1..M20)'!$J1261&lt;&gt;"",'Chronos (M1..M20)'!$J1261,0)</f>
        <v>0</v>
      </c>
      <c r="CC52" s="317" t="str">
        <f aca="false">IF($B52&lt;&gt;"",IF(CA52&lt;&gt;" ",(INDEX(BZ$9:CA$12,MATCH(BZ52,BZ$9:BZ$12),2)/CA52)*1000,0),"")</f>
        <v/>
      </c>
      <c r="CD52" s="318" t="str">
        <f aca="false">IF(CA$9&lt;&gt;"",IF($B52&lt;&gt;"",CC52-CB52,""),"")</f>
        <v/>
      </c>
      <c r="CE52" s="314" t="str">
        <f aca="false">IF($B52&lt;&gt;"",'Chronos (M1..M20)'!$H1362,"")</f>
        <v/>
      </c>
      <c r="CF52" s="315" t="str">
        <f aca="false">IF('Chronos (M1..M20)'!$I1362&lt;&gt;"",'Chronos (M1..M20)'!$I1362," ")</f>
        <v> </v>
      </c>
      <c r="CG52" s="316" t="n">
        <f aca="false">IF('Chronos (M1..M20)'!$J1362&lt;&gt;"",'Chronos (M1..M20)'!$J1362,0)</f>
        <v>0</v>
      </c>
      <c r="CH52" s="317" t="str">
        <f aca="false">IF($B52&lt;&gt;"",IF(CF52&lt;&gt;" ",(INDEX(CE$9:CF$12,MATCH(CE52,CE$9:CE$12),2)/CF52)*1000,0),"")</f>
        <v/>
      </c>
      <c r="CI52" s="318" t="str">
        <f aca="false">IF(CF$9&lt;&gt;"",IF($B52&lt;&gt;"",CH52-CG52,""),"")</f>
        <v/>
      </c>
      <c r="CJ52" s="313" t="str">
        <f aca="false">IF($B52&lt;&gt;"",$B52,"")</f>
        <v/>
      </c>
      <c r="CK52" s="314" t="str">
        <f aca="false">IF($B52&lt;&gt;"",'Chronos (M1..M20)'!$H1463,"")</f>
        <v/>
      </c>
      <c r="CL52" s="315" t="str">
        <f aca="false">IF('Chronos (M1..M20)'!$I1463&lt;&gt;"",'Chronos (M1..M20)'!$I1463," ")</f>
        <v> </v>
      </c>
      <c r="CM52" s="316" t="n">
        <f aca="false">IF('Chronos (M1..M20)'!$J1463&lt;&gt;"",'Chronos (M1..M20)'!$J1463,0)</f>
        <v>0</v>
      </c>
      <c r="CN52" s="317" t="str">
        <f aca="false">IF($B52&lt;&gt;"",IF(CL52&lt;&gt;" ",(INDEX(CK$9:CL$12,MATCH(CK52,CK$9:CK$12),2)/CL52)*1000,0),"")</f>
        <v/>
      </c>
      <c r="CO52" s="318" t="str">
        <f aca="false">IF(CL$9&lt;&gt;"",IF($B52&lt;&gt;"",CN52-CM52,""),"")</f>
        <v/>
      </c>
      <c r="CP52" s="314" t="str">
        <f aca="false">IF($B52&lt;&gt;"",'Chronos (M1..M20)'!$H1564,"")</f>
        <v/>
      </c>
      <c r="CQ52" s="315" t="str">
        <f aca="false">IF('Chronos (M1..M20)'!$I1564&lt;&gt;"",'Chronos (M1..M20)'!$I1564," ")</f>
        <v> </v>
      </c>
      <c r="CR52" s="316" t="n">
        <f aca="false">IF('Chronos (M1..M20)'!$J1564&lt;&gt;"",'Chronos (M1..M20)'!$J1564,0)</f>
        <v>0</v>
      </c>
      <c r="CS52" s="317" t="str">
        <f aca="false">IF($B52&lt;&gt;"",IF(CQ52&lt;&gt;" ",(INDEX(CP$9:CQ$12,MATCH(CP52,CP$9:CP$12),2)/CQ52)*1000,0),"")</f>
        <v/>
      </c>
      <c r="CT52" s="318" t="str">
        <f aca="false">IF(CQ$9&lt;&gt;"",IF($B52&lt;&gt;"",CS52-CR52,""),"")</f>
        <v/>
      </c>
      <c r="CU52" s="313" t="str">
        <f aca="false">IF($B52&lt;&gt;"",$B52,"")</f>
        <v/>
      </c>
      <c r="CV52" s="314" t="str">
        <f aca="false">IF($B52&lt;&gt;"",'Chronos (M1..M20)'!$H1665,"")</f>
        <v/>
      </c>
      <c r="CW52" s="315" t="str">
        <f aca="false">IF('Chronos (M1..M20)'!$I1665&lt;&gt;"",'Chronos (M1..M20)'!$I1665," ")</f>
        <v> </v>
      </c>
      <c r="CX52" s="316" t="n">
        <f aca="false">IF('Chronos (M1..M20)'!$J1665&lt;&gt;"",'Chronos (M1..M20)'!$J1665,0)</f>
        <v>0</v>
      </c>
      <c r="CY52" s="317" t="str">
        <f aca="false">IF($B52&lt;&gt;"",IF(CW52&lt;&gt;" ",(INDEX(CV$9:CW$12,MATCH(CV52,CV$9:CV$12),2)/CW52)*1000,0),"")</f>
        <v/>
      </c>
      <c r="CZ52" s="318" t="str">
        <f aca="false">IF(CW$9&lt;&gt;"",IF($B52&lt;&gt;"",CY52-CX52,""),"")</f>
        <v/>
      </c>
      <c r="DA52" s="314" t="str">
        <f aca="false">IF($B52&lt;&gt;"",'Chronos (M1..M20)'!$H1766,"")</f>
        <v/>
      </c>
      <c r="DB52" s="315" t="str">
        <f aca="false">IF('Chronos (M1..M20)'!$I1766&lt;&gt;"",'Chronos (M1..M20)'!$I1766," ")</f>
        <v> </v>
      </c>
      <c r="DC52" s="316" t="n">
        <f aca="false">IF('Chronos (M1..M20)'!$J1766&lt;&gt;"",'Chronos (M1..M20)'!$J1766,0)</f>
        <v>0</v>
      </c>
      <c r="DD52" s="317" t="str">
        <f aca="false">IF($B52&lt;&gt;"",IF(DB52&lt;&gt;" ",(INDEX(DA$9:DB$12,MATCH(DA52,DA$9:DA$12),2)/DB52)*1000,0),"")</f>
        <v/>
      </c>
      <c r="DE52" s="318" t="str">
        <f aca="false">IF(DB$9&lt;&gt;"",IF($B52&lt;&gt;"",DD52-DC52,""),"")</f>
        <v/>
      </c>
      <c r="DF52" s="313" t="str">
        <f aca="false">IF($B52&lt;&gt;"",$B52,"")</f>
        <v/>
      </c>
      <c r="DG52" s="314" t="str">
        <f aca="false">IF($B52&lt;&gt;"",'Chronos (M1..M20)'!$H1867,"")</f>
        <v/>
      </c>
      <c r="DH52" s="315" t="str">
        <f aca="false">IF('Chronos (M1..M20)'!$I1867&lt;&gt;"",'Chronos (M1..M20)'!$I1867," ")</f>
        <v> </v>
      </c>
      <c r="DI52" s="316" t="n">
        <f aca="false">IF('Chronos (M1..M20)'!$J1867&lt;&gt;"",'Chronos (M1..M20)'!$J1867,0)</f>
        <v>0</v>
      </c>
      <c r="DJ52" s="317" t="str">
        <f aca="false">IF($B52&lt;&gt;"",IF(DH52&lt;&gt;" ",(INDEX(DG$9:DH$12,MATCH(DG52,DG$9:DG$12),2)/DH52)*1000,0),"")</f>
        <v/>
      </c>
      <c r="DK52" s="318" t="str">
        <f aca="false">IF(DH$9&lt;&gt;"",IF($B52&lt;&gt;"",DJ52-DI52,""),"")</f>
        <v/>
      </c>
      <c r="DL52" s="314" t="str">
        <f aca="false">IF($B52&lt;&gt;"",'Chronos (M1..M20)'!$H1968,"")</f>
        <v/>
      </c>
      <c r="DM52" s="315" t="str">
        <f aca="false">IF('Chronos (M1..M20)'!$I1968&lt;&gt;"",'Chronos (M1..M20)'!$I1968," ")</f>
        <v> </v>
      </c>
      <c r="DN52" s="316" t="n">
        <f aca="false">IF('Chronos (M1..M20)'!$J1968&lt;&gt;"",'Chronos (M1..M20)'!$J1968,0)</f>
        <v>0</v>
      </c>
      <c r="DO52" s="317" t="str">
        <f aca="false">IF($B52&lt;&gt;"",IF(DM52&lt;&gt;" ",(INDEX(DL$9:DM$12,MATCH(DL52,DL$9:DL$12),2)/DM52)*1000,0),"")</f>
        <v/>
      </c>
      <c r="DP52" s="318" t="str">
        <f aca="false">IF(DM$9&lt;&gt;"",IF($B52&lt;&gt;"",DO52-DN52,""),"")</f>
        <v/>
      </c>
      <c r="DQ52" s="0"/>
      <c r="DR52" s="319" t="e">
        <f aca="false">SUM(O52,T52,Z52)</f>
        <v>#VALUE!</v>
      </c>
      <c r="DS52" s="319" t="e">
        <f aca="false">SUM(DR52,AE52,AK52,AP52,AV52,BA52,BG52,BL52,BR52,BW52,CC52,CH52,CN52,CS52,CY52,DD52,DJ52,DO52)</f>
        <v>#VALUE!</v>
      </c>
      <c r="DT52" s="319" t="n">
        <f aca="false">SUM(N52,S52,Y52,AD52,AJ52,AO52,AU52,AZ52,BF52,BK52,BQ52,BV52,CB52,CG52,CM52,CR52,CX52,DC52,DI52,DN52)</f>
        <v>0</v>
      </c>
      <c r="DU52" s="319" t="e">
        <f aca="false">SMALL($DZ52:$ES52,1)</f>
        <v>#VALUE!</v>
      </c>
      <c r="DV52" s="319" t="e">
        <f aca="false">SMALL($DZ52:$ES52,2)</f>
        <v>#VALUE!</v>
      </c>
      <c r="DW52" s="319" t="e">
        <f aca="false">SMALL($DZ52:$ES52,3)</f>
        <v>#VALUE!</v>
      </c>
      <c r="DX52" s="319" t="e">
        <f aca="false">SMALL($DZ52:$ES52,3)</f>
        <v>#VALUE!</v>
      </c>
      <c r="DY52" s="0"/>
      <c r="DZ52" s="321" t="str">
        <f aca="false">IF($EC$1&lt;&gt;"",O52," ")</f>
        <v/>
      </c>
      <c r="EA52" s="321" t="str">
        <f aca="false">IF($EC$2&lt;&gt;"",T52," ")</f>
        <v/>
      </c>
      <c r="EB52" s="321" t="str">
        <f aca="false">IF($EC$3&lt;&gt;"",Z52," ")</f>
        <v/>
      </c>
      <c r="EC52" s="321" t="str">
        <f aca="false">IF($EC$4&lt;&gt;"",AE52," ")</f>
        <v/>
      </c>
      <c r="ED52" s="321" t="str">
        <f aca="false">IF($EC$5&lt;&gt;"",AK52," ")</f>
        <v/>
      </c>
      <c r="EE52" s="321" t="str">
        <f aca="false">IF($EC$6&lt;&gt;"",AP52," ")</f>
        <v/>
      </c>
      <c r="EF52" s="321" t="str">
        <f aca="false">IF($EC$7&lt;&gt;"",AV52," ")</f>
        <v/>
      </c>
      <c r="EG52" s="321" t="str">
        <f aca="false">IF($EC$8&lt;&gt;"",BA52," ")</f>
        <v> </v>
      </c>
      <c r="EH52" s="321" t="str">
        <f aca="false">IF($EC$9&lt;&gt;"",BG52," ")</f>
        <v> </v>
      </c>
      <c r="EI52" s="321" t="str">
        <f aca="false">IF($EC$10&lt;&gt;"",BL52," ")</f>
        <v> </v>
      </c>
      <c r="EJ52" s="321" t="str">
        <f aca="false">IF($EE$1&lt;&gt;"",BR52," ")</f>
        <v> </v>
      </c>
      <c r="EK52" s="321" t="str">
        <f aca="false">IF($EE$2&lt;&gt;"",BW52," ")</f>
        <v> </v>
      </c>
      <c r="EL52" s="321" t="str">
        <f aca="false">IF($EE$3&lt;&gt;"",CC52," ")</f>
        <v> </v>
      </c>
      <c r="EM52" s="321" t="str">
        <f aca="false">IF($EE$4&lt;&gt;"",CH52," ")</f>
        <v> </v>
      </c>
      <c r="EN52" s="321" t="str">
        <f aca="false">IF($EE$5&lt;&gt;"",CN52," ")</f>
        <v> </v>
      </c>
      <c r="EO52" s="321" t="str">
        <f aca="false">IF($EE$6&lt;&gt;"",CS52," ")</f>
        <v> </v>
      </c>
      <c r="EP52" s="321" t="str">
        <f aca="false">IF($EE$7&lt;&gt;"",CY52," ")</f>
        <v> </v>
      </c>
      <c r="EQ52" s="321" t="str">
        <f aca="false">IF($EE$8&lt;&gt;"",DD52," ")</f>
        <v> </v>
      </c>
      <c r="ER52" s="321" t="str">
        <f aca="false">IF($EE$9&lt;&gt;"",DJ52," ")</f>
        <v> </v>
      </c>
      <c r="ES52" s="321" t="str">
        <f aca="false">IF($EE$10&lt;&gt;"",DO52," ")</f>
        <v> </v>
      </c>
      <c r="ET52" s="322" t="e">
        <f aca="false">SMALL(DZ52:EC52,1)</f>
        <v>#VALUE!</v>
      </c>
      <c r="EU52" s="323" t="e">
        <f aca="false">SMALL(DZ52:ED52,1)</f>
        <v>#VALUE!</v>
      </c>
      <c r="EV52" s="323" t="e">
        <f aca="false">SMALL(DZ52:EE52,1)</f>
        <v>#VALUE!</v>
      </c>
      <c r="EW52" s="323" t="e">
        <f aca="false">SMALL(DZ52:EF52,1)</f>
        <v>#VALUE!</v>
      </c>
      <c r="EX52" s="323" t="e">
        <f aca="false">SMALL(DZ52:EG52,1)</f>
        <v>#VALUE!</v>
      </c>
      <c r="EY52" s="323" t="e">
        <f aca="false">SMALL(DZ52:EH52,1)</f>
        <v>#VALUE!</v>
      </c>
      <c r="EZ52" s="323" t="e">
        <f aca="false">SMALL(DZ52:EI52,1)</f>
        <v>#VALUE!</v>
      </c>
      <c r="FA52" s="323" t="e">
        <f aca="false">SMALL(DZ52:EJ52,1)</f>
        <v>#VALUE!</v>
      </c>
      <c r="FB52" s="323" t="e">
        <f aca="false">SMALL(DZ52:EK52,1)</f>
        <v>#VALUE!</v>
      </c>
      <c r="FC52" s="323" t="e">
        <f aca="false">SMALL(DZ52:EL52,1)</f>
        <v>#VALUE!</v>
      </c>
      <c r="FD52" s="323" t="e">
        <f aca="false">SMALL(DZ52:EM52,1)</f>
        <v>#VALUE!</v>
      </c>
      <c r="FE52" s="323" t="e">
        <f aca="false">SMALL(DZ52:EN52,1)</f>
        <v>#VALUE!</v>
      </c>
      <c r="FF52" s="323" t="e">
        <f aca="false">SMALL(DZ52:EO52,1)</f>
        <v>#VALUE!</v>
      </c>
      <c r="FG52" s="323" t="e">
        <f aca="false">SMALL(DZ52:EP52,1)</f>
        <v>#VALUE!</v>
      </c>
      <c r="FH52" s="323" t="e">
        <f aca="false">SMALL(DZ52:EQ52,1)</f>
        <v>#VALUE!</v>
      </c>
      <c r="FI52" s="323" t="e">
        <f aca="false">SMALL(DZ52:ER52,1)</f>
        <v>#VALUE!</v>
      </c>
      <c r="FJ52" s="324" t="e">
        <f aca="false">SMALL(DZ52:ES52,1)</f>
        <v>#VALUE!</v>
      </c>
      <c r="FK52" s="322" t="e">
        <f aca="false">SMALL(DZ52:EN52,2)</f>
        <v>#VALUE!</v>
      </c>
      <c r="FL52" s="323" t="e">
        <f aca="false">SMALL(DZ52:EO52,2)</f>
        <v>#VALUE!</v>
      </c>
      <c r="FM52" s="323" t="e">
        <f aca="false">SMALL(DZ52:EP52,2)</f>
        <v>#VALUE!</v>
      </c>
      <c r="FN52" s="323" t="e">
        <f aca="false">SMALL(DZ52:EQ52,2)</f>
        <v>#VALUE!</v>
      </c>
      <c r="FO52" s="323" t="e">
        <f aca="false">SMALL(DZ52:ER52,2)</f>
        <v>#VALUE!</v>
      </c>
      <c r="FP52" s="324" t="e">
        <f aca="false">SMALL(DZ52:ES52,2)</f>
        <v>#VALUE!</v>
      </c>
      <c r="FQ52" s="0"/>
      <c r="FR52" s="328" t="str">
        <f aca="false">IF($B52&lt;&gt;"",IF($EB$1&gt;=FR$13,$P52,""),"")</f>
        <v/>
      </c>
      <c r="FS52" s="329" t="str">
        <f aca="false">IF($B52&lt;&gt;"",IF($EB$1&gt;=FS$13,$P52+$U52,""),"")</f>
        <v/>
      </c>
      <c r="FT52" s="329" t="str">
        <f aca="false">IF($B52&lt;&gt;"",IF($EB$1&gt;=FT$13,$P52+$U52+$AA52,""),"")</f>
        <v/>
      </c>
      <c r="FU52" s="329" t="str">
        <f aca="false">IF($B52&lt;&gt;"",IF($EB$1&gt;=FU$13,$P52+$U52+$AA52+$AF52-ET52,""),"")</f>
        <v/>
      </c>
      <c r="FV52" s="329" t="str">
        <f aca="false">IF($B52&lt;&gt;"",IF($EB$1&gt;=FV$13,$P52+$U52+$AA52+$AF52+$AL52-EU52,""),"")</f>
        <v/>
      </c>
      <c r="FW52" s="329" t="str">
        <f aca="false">IF($B52&lt;&gt;"",IF($EB$1&gt;=FW$13,$P52+$U52+$AA52+$AF52+$AL52+$AQ52-EV52,""),"")</f>
        <v/>
      </c>
      <c r="FX52" s="329" t="str">
        <f aca="false">IF($B52&lt;&gt;"",IF($EB$1&gt;=FX$13,$P52+$U52+$AA52+$AF52+$AL52+$AQ52+$AW52-EW52,""),"")</f>
        <v/>
      </c>
      <c r="FY52" s="329" t="str">
        <f aca="false">IF($B52&lt;&gt;"",IF($EB$1&gt;=FY$13,$P52+$U52+$AA52+$AF52+$AL52+$AQ52+$AW52+$BB52-EX52,""),"")</f>
        <v/>
      </c>
      <c r="FZ52" s="329" t="str">
        <f aca="false">IF($B52&lt;&gt;"",IF($EB$1&gt;=FZ$13,$P52+$U52+$AA52+$AF52+$AL52+$AQ52+$AW52+$BB52+$BH52-EY52,""),"")</f>
        <v/>
      </c>
      <c r="GA52" s="329" t="str">
        <f aca="false">IF($B52&lt;&gt;"",IF($EB$1&gt;=GA$13,$P52+$U52+$AA52+$AF52+$AL52+$AQ52+$AW52+$BB52+$BH52+$BM52-EZ52,""),"")</f>
        <v/>
      </c>
      <c r="GB52" s="329" t="str">
        <f aca="false">IF($B52&lt;&gt;"",IF($EB$1&gt;=GB$13,$P52+$U52+$AA52+$AF52+$AL52+$AQ52+$AW52+$BB52+$BH52+$BM52+$BS52-FA52,""),"")</f>
        <v/>
      </c>
      <c r="GC52" s="329" t="str">
        <f aca="false">IF($B52&lt;&gt;"",IF($EB$1&gt;=GC$13,$P52+$U52+$AA52+$AF52+$AL52+$AQ52+$AW52+$BB52+$BH52+$BM52+$BS52+$BX52-FB52,""),"")</f>
        <v/>
      </c>
      <c r="GD52" s="329" t="str">
        <f aca="false">IF($B52&lt;&gt;"",IF($EB$1&gt;=GD$13,$P52+$U52+$AA52+$AF52+$AL52+$AQ52+$AW52+$BB52+$BH52+$BM52+$BS52+$BX52+$CD52-FC52,""),"")</f>
        <v/>
      </c>
      <c r="GE52" s="329" t="str">
        <f aca="false">IF($B52&lt;&gt;"",IF($EB$1&gt;=GE$13,$P52+$U52+$AA52+$AF52+$AL52+$AQ52+$AW52+$BB52+$BH52+$BM52+$BS52+$BX52+$CD52+$CI52-FD52,""),"")</f>
        <v/>
      </c>
      <c r="GF52" s="329" t="str">
        <f aca="false">IF($B52&lt;&gt;"",IF($EB$1&gt;=GF$13,$P52+$U52+$AA52+$AF52+$AL52+$AQ52+$AW52+$BB52+$BH52+$BM52+$BS52+$BX52+$CD52+$CI52+$CO52-FE52-FK52,""),"")</f>
        <v/>
      </c>
      <c r="GG52" s="329" t="str">
        <f aca="false">IF($B52&lt;&gt;"",IF($EB$1&gt;=GG$13,$P52+$U52+$AA52+$AF52+$AL52+$AQ52+$AW52+$BB52+$BH52+$BM52+$BS52+$BX52+$CD52+$CI52+$CO52+$CT52-FF52-FL52,""),"")</f>
        <v/>
      </c>
      <c r="GH52" s="329" t="str">
        <f aca="false">IF($B52&lt;&gt;"",IF($EB$1&gt;=GH$13,$P52+$U52+$AA52+$AF52+$AL52+$AQ52+$AW52+$BB52+$BH52+$BM52+$BS52+$BX52+$CD52+$CI52+$CO52+$CT52+$CZ52-FG52-FM52,""),"")</f>
        <v/>
      </c>
      <c r="GI52" s="329" t="str">
        <f aca="false">IF($B52&lt;&gt;"",IF($EB$1&gt;=GI$13,$P52+$U52+$AA52+$AF52+$AL52+$AQ52+$AW52+$BB52+$BH52+$BM52+$BS52+$BX52+$CD52+$CI52+$CO52+$CT52+$CZ52+$DE52-FH52-FN52,""),"")</f>
        <v/>
      </c>
      <c r="GJ52" s="329" t="str">
        <f aca="false">IF($B52&lt;&gt;"",IF($EB$1&gt;=GJ$13,$P52+$U52+$AA52+$AF52+$AL52+$AQ52+$AW52+$BB52+$BH52+$BM52+$BS52+$BX52+$CD52+$CI52+$CO52+$CT52+$CZ52+$DE52+$DK52-FI52-FO52,""),"")</f>
        <v/>
      </c>
      <c r="GK52" s="330" t="str">
        <f aca="false">IF($B52&lt;&gt;"",IF($EB$1&gt;=GK$13,$P52+$U52+$AA52+$AF52+$AL52+$AQ52+$AW52+$BB52+$BH52+$BM52+$BS52+$BX52+$CD52+$CI52+$CO52+$CT52+$CZ52+$DE52+$DK52+$DP52-FJ52-FP52,""),"")</f>
        <v/>
      </c>
      <c r="GL52" s="0"/>
      <c r="GM52" s="328" t="str">
        <f aca="false">IF($B52&lt;&gt;"",IF($EB$1&gt;=GM$13,RANK(FR52,FR$14:FR$113,0),""),"")</f>
        <v/>
      </c>
      <c r="GN52" s="329" t="str">
        <f aca="false">IF($B52&lt;&gt;"",IF($EB$1&gt;=GN$13,RANK(FS52,FS$14:FS$113,0),""),"")</f>
        <v/>
      </c>
      <c r="GO52" s="329" t="str">
        <f aca="false">IF($B52&lt;&gt;"",IF($EB$1&gt;=GO$13,RANK(FT52,FT$14:FT$113,0),""),"")</f>
        <v/>
      </c>
      <c r="GP52" s="329" t="str">
        <f aca="false">IF($B52&lt;&gt;"",IF($EB$1&gt;=GP$13,RANK(FU52,FU$14:FU$113,0),""),"")</f>
        <v/>
      </c>
      <c r="GQ52" s="329" t="str">
        <f aca="false">IF($B52&lt;&gt;"",IF($EB$1&gt;=GQ$13,RANK(FV52,FV$14:FV$113,0),""),"")</f>
        <v/>
      </c>
      <c r="GR52" s="329" t="str">
        <f aca="false">IF($B52&lt;&gt;"",IF($EB$1&gt;=GR$13,RANK(FW52,FW$14:FW$113,0),""),"")</f>
        <v/>
      </c>
      <c r="GS52" s="329" t="str">
        <f aca="false">IF($B52&lt;&gt;"",IF($EB$1&gt;=GS$13,RANK(FX52,FX$14:FX$113,0),""),"")</f>
        <v/>
      </c>
      <c r="GT52" s="329" t="str">
        <f aca="false">IF($B52&lt;&gt;"",IF($EB$1&gt;=GT$13,RANK(FY52,FY$14:FY$113,0),""),"")</f>
        <v/>
      </c>
      <c r="GU52" s="329" t="str">
        <f aca="false">IF($B52&lt;&gt;"",IF($EB$1&gt;=GU$13,RANK(FZ52,FZ$14:FZ$113,0),""),"")</f>
        <v/>
      </c>
      <c r="GV52" s="329" t="str">
        <f aca="false">IF($B52&lt;&gt;"",IF($EB$1&gt;=GV$13,RANK(GA52,GA$14:GA$113,0),""),"")</f>
        <v/>
      </c>
      <c r="GW52" s="329" t="str">
        <f aca="false">IF($B52&lt;&gt;"",IF($EB$1&gt;=GW$13,RANK(GB52,GB$14:GB$113,0),""),"")</f>
        <v/>
      </c>
      <c r="GX52" s="329" t="str">
        <f aca="false">IF($B52&lt;&gt;"",IF($EB$1&gt;=GX$13,RANK(GC52,GC$14:GC$113,0),""),"")</f>
        <v/>
      </c>
      <c r="GY52" s="329" t="str">
        <f aca="false">IF($B52&lt;&gt;"",IF($EB$1&gt;=GY$13,RANK(GD52,GD$14:GD$113,0),""),"")</f>
        <v/>
      </c>
      <c r="GZ52" s="329" t="str">
        <f aca="false">IF($B52&lt;&gt;"",IF($EB$1&gt;=GZ$13,RANK(GE52,GE$14:GE$113,0),""),"")</f>
        <v/>
      </c>
      <c r="HA52" s="329" t="str">
        <f aca="false">IF($B52&lt;&gt;"",IF($EB$1&gt;=HA$13,RANK(GF52,GF$14:GF$113,0),""),"")</f>
        <v/>
      </c>
      <c r="HB52" s="329" t="str">
        <f aca="false">IF($B52&lt;&gt;"",IF($EB$1&gt;=HB$13,RANK(GG52,GG$14:GG$113,0),""),"")</f>
        <v/>
      </c>
      <c r="HC52" s="329" t="str">
        <f aca="false">IF($B52&lt;&gt;"",IF($EB$1&gt;=HC$13,RANK(GH52,GH$14:GH$113,0),""),"")</f>
        <v/>
      </c>
      <c r="HD52" s="329" t="str">
        <f aca="false">IF($B52&lt;&gt;"",IF($EB$1&gt;=HD$13,RANK(GI52,GI$14:GI$113,0),""),"")</f>
        <v/>
      </c>
      <c r="HE52" s="329" t="str">
        <f aca="false">IF($B52&lt;&gt;"",IF($EB$1&gt;=HE$13,RANK(GJ52,GJ$14:GJ$113,0),""),"")</f>
        <v/>
      </c>
      <c r="HF52" s="330" t="str">
        <f aca="false">IF($B52&lt;&gt;"",IF($EB$1&gt;=HF$13,RANK(GK52,GK$14:GK$113,0),""),"")</f>
        <v/>
      </c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3" hidden="false" customHeight="false" outlineLevel="0" collapsed="false">
      <c r="A53" s="308" t="str">
        <f aca="false">IF(B53&lt;&gt;"",RANK(I53,I$14:I$113,0),"")</f>
        <v/>
      </c>
      <c r="B53" s="309" t="str">
        <f aca="false">IF('Chronos (M1..M20)'!B50&lt;&gt;"",'Chronos (M1..M20)'!B50,"")</f>
        <v/>
      </c>
      <c r="C53" s="310" t="str">
        <f aca="false">IF(B53&lt;&gt;"",'Chronos (M1..M20)'!C50,"")</f>
        <v/>
      </c>
      <c r="D53" s="215" t="str">
        <f aca="false">IF(B53&lt;&gt;"",Pilotes!P50,"")</f>
        <v/>
      </c>
      <c r="E53" s="310"/>
      <c r="F53" s="310" t="str">
        <f aca="false">IF(B53&lt;&gt;"",Pilotes!F50,"")</f>
        <v/>
      </c>
      <c r="G53" s="310" t="str">
        <f aca="false">IF(C53&lt;&gt;"",Pilotes!E50,"")</f>
        <v/>
      </c>
      <c r="H53" s="310" t="str">
        <f aca="false">IF(D53&lt;&gt;"",'Chronos (M1..M20)'!D50,"")</f>
        <v/>
      </c>
      <c r="I53" s="311" t="n">
        <f aca="false">IF(B53&lt;&gt;"",IF($EB$1&lt;4,DR53-DT53,IF($EB$1&lt;15,DS53-DU53-DT53,DS53-DU53-DV53-DT53)),0)</f>
        <v>0</v>
      </c>
      <c r="J53" s="312" t="str">
        <f aca="false">IF(B53&lt;&gt;"",IF(I53,(I53/MAXA(I$14:I$113))*1000,0),"")</f>
        <v/>
      </c>
      <c r="K53" s="313" t="str">
        <f aca="false">IF($B53&lt;&gt;"",$B53,"")</f>
        <v/>
      </c>
      <c r="L53" s="314" t="str">
        <f aca="false">IF($B53&lt;&gt;"",'Chronos (M1..M20)'!$H50,"")</f>
        <v/>
      </c>
      <c r="M53" s="315" t="str">
        <f aca="false">IF('Chronos (M1..M20)'!$I50&lt;&gt;"",'Chronos (M1..M20)'!$I50," ")</f>
        <v> </v>
      </c>
      <c r="N53" s="316" t="n">
        <f aca="false">IF('Chronos (M1..M20)'!$J50&lt;&gt;"",'Chronos (M1..M20)'!$J50,0)</f>
        <v>0</v>
      </c>
      <c r="O53" s="317" t="str">
        <f aca="false">IF($B53&lt;&gt;"",IF(M53&lt;&gt;" ",(INDEX(L$9:M$12,MATCH(L53,L$9:L$12),2)/M53)*1000,0),"")</f>
        <v/>
      </c>
      <c r="P53" s="318" t="str">
        <f aca="false">IF(M$9&lt;&gt;"",IF($B53&lt;&gt;"",O53-N53,""),"")</f>
        <v/>
      </c>
      <c r="Q53" s="314" t="str">
        <f aca="false">IF($B53&lt;&gt;"",'Chronos (M1..M20)'!$H151,"")</f>
        <v/>
      </c>
      <c r="R53" s="315" t="str">
        <f aca="false">IF('Chronos (M1..M20)'!$I151&lt;&gt;"",'Chronos (M1..M20)'!$I151," ")</f>
        <v> </v>
      </c>
      <c r="S53" s="316" t="n">
        <f aca="false">IF('Chronos (M1..M20)'!$J151&lt;&gt;"",'Chronos (M1..M20)'!$J151,0)</f>
        <v>0</v>
      </c>
      <c r="T53" s="317" t="str">
        <f aca="false">IF($B53&lt;&gt;"",IF(R53&lt;&gt;" ",(INDEX(Q$9:R$12,MATCH(Q53,Q$9:Q$12),2)/R53)*1000,0),"")</f>
        <v/>
      </c>
      <c r="U53" s="318" t="str">
        <f aca="false">IF(R$9&lt;&gt;"",IF($B53&lt;&gt;"",T53-S53,""),"")</f>
        <v/>
      </c>
      <c r="V53" s="313" t="str">
        <f aca="false">IF($B53&lt;&gt;"",$B53,"")</f>
        <v/>
      </c>
      <c r="W53" s="314" t="str">
        <f aca="false">IF($B53&lt;&gt;"",'Chronos (M1..M20)'!$H252,"")</f>
        <v/>
      </c>
      <c r="X53" s="315" t="str">
        <f aca="false">IF('Chronos (M1..M20)'!$I252&lt;&gt;"",'Chronos (M1..M20)'!$I252," ")</f>
        <v> </v>
      </c>
      <c r="Y53" s="316" t="n">
        <f aca="false">IF('Chronos (M1..M20)'!$J252&lt;&gt;"",'Chronos (M1..M20)'!$J252,0)</f>
        <v>0</v>
      </c>
      <c r="Z53" s="317" t="str">
        <f aca="false">IF($B53&lt;&gt;"",IF(X53&lt;&gt;" ",(INDEX(W$9:X$12,MATCH(W53,W$9:W$12),2)/X53)*1000,0),"")</f>
        <v/>
      </c>
      <c r="AA53" s="318" t="str">
        <f aca="false">IF(X$9&lt;&gt;"",IF($B53&lt;&gt;"",Z53-Y53,""),"")</f>
        <v/>
      </c>
      <c r="AB53" s="314" t="str">
        <f aca="false">IF($B53&lt;&gt;"",'Chronos (M1..M20)'!$H353,"")</f>
        <v/>
      </c>
      <c r="AC53" s="315" t="str">
        <f aca="false">IF('Chronos (M1..M20)'!$I353&lt;&gt;"",'Chronos (M1..M20)'!$I353," ")</f>
        <v> </v>
      </c>
      <c r="AD53" s="316" t="n">
        <f aca="false">IF('Chronos (M1..M20)'!$J353&lt;&gt;"",'Chronos (M1..M20)'!$J353,0)</f>
        <v>0</v>
      </c>
      <c r="AE53" s="317" t="str">
        <f aca="false">IF($B53&lt;&gt;"",IF(AC53&lt;&gt;" ",(INDEX(AB$9:AC$12,MATCH(AB53,AB$9:AB$12),2)/AC53)*1000,0),"")</f>
        <v/>
      </c>
      <c r="AF53" s="318" t="str">
        <f aca="false">IF(AC$9&lt;&gt;"",IF($B53&lt;&gt;"",AE53-AD53,""),"")</f>
        <v/>
      </c>
      <c r="AG53" s="313" t="str">
        <f aca="false">IF($B53&lt;&gt;"",$B53,"")</f>
        <v/>
      </c>
      <c r="AH53" s="314" t="str">
        <f aca="false">IF($B53&lt;&gt;"",'Chronos (M1..M20)'!$H454,"")</f>
        <v/>
      </c>
      <c r="AI53" s="315" t="str">
        <f aca="false">IF('Chronos (M1..M20)'!$I454&lt;&gt;"",'Chronos (M1..M20)'!$I454," ")</f>
        <v> </v>
      </c>
      <c r="AJ53" s="316" t="n">
        <f aca="false">IF('Chronos (M1..M20)'!$J454&lt;&gt;"",'Chronos (M1..M20)'!$J454,0)</f>
        <v>0</v>
      </c>
      <c r="AK53" s="317" t="str">
        <f aca="false">IF($B53&lt;&gt;"",IF(AI53&lt;&gt;" ",(INDEX(AH$9:AI$12,MATCH(AH53,AH$9:AH$12),2)/AI53)*1000,0),"")</f>
        <v/>
      </c>
      <c r="AL53" s="318" t="str">
        <f aca="false">IF(AI$9&lt;&gt;"",IF($B53&lt;&gt;"",AK53-AJ53,""),"")</f>
        <v/>
      </c>
      <c r="AM53" s="314" t="str">
        <f aca="false">IF($B53&lt;&gt;"",'Chronos (M1..M20)'!$H555,"")</f>
        <v/>
      </c>
      <c r="AN53" s="315" t="str">
        <f aca="false">IF('Chronos (M1..M20)'!$I555&lt;&gt;"",'Chronos (M1..M20)'!$I555," ")</f>
        <v> </v>
      </c>
      <c r="AO53" s="316" t="n">
        <f aca="false">IF('Chronos (M1..M20)'!$J555&lt;&gt;"",'Chronos (M1..M20)'!$J555,0)</f>
        <v>0</v>
      </c>
      <c r="AP53" s="317" t="str">
        <f aca="false">IF($B53&lt;&gt;"",IF(AN53&lt;&gt;" ",(INDEX(AM$9:AN$12,MATCH(AM53,AM$9:AM$12),2)/AN53)*1000,0),"")</f>
        <v/>
      </c>
      <c r="AQ53" s="318" t="str">
        <f aca="false">IF(AN$9&lt;&gt;"",IF($B53&lt;&gt;"",AP53-AO53,""),"")</f>
        <v/>
      </c>
      <c r="AR53" s="313" t="str">
        <f aca="false">IF($B53&lt;&gt;"",$B53,"")</f>
        <v/>
      </c>
      <c r="AS53" s="314" t="str">
        <f aca="false">IF($B53&lt;&gt;"",'Chronos (M1..M20)'!$H656,"")</f>
        <v/>
      </c>
      <c r="AT53" s="315" t="str">
        <f aca="false">IF('Chronos (M1..M20)'!$I656&lt;&gt;"",'Chronos (M1..M20)'!$I656," ")</f>
        <v> </v>
      </c>
      <c r="AU53" s="316" t="n">
        <f aca="false">IF('Chronos (M1..M20)'!$J656&lt;&gt;"",'Chronos (M1..M20)'!$J656,0)</f>
        <v>0</v>
      </c>
      <c r="AV53" s="317" t="str">
        <f aca="false">IF($B53&lt;&gt;"",IF(AT53&lt;&gt;" ",(INDEX(AS$9:AT$12,MATCH(AS53,AS$9:AS$12),2)/AT53)*1000,0),"")</f>
        <v/>
      </c>
      <c r="AW53" s="318" t="str">
        <f aca="false">IF(AT$9&lt;&gt;"",IF($B53&lt;&gt;"",AV53-AU53,""),"")</f>
        <v/>
      </c>
      <c r="AX53" s="314" t="str">
        <f aca="false">IF($B53&lt;&gt;"",'Chronos (M1..M20)'!$H757,"")</f>
        <v/>
      </c>
      <c r="AY53" s="315" t="str">
        <f aca="false">IF('Chronos (M1..M20)'!$I757&lt;&gt;"",'Chronos (M1..M20)'!$I757," ")</f>
        <v> </v>
      </c>
      <c r="AZ53" s="316" t="n">
        <f aca="false">IF('Chronos (M1..M20)'!$J757&lt;&gt;"",'Chronos (M1..M20)'!$J757,0)</f>
        <v>0</v>
      </c>
      <c r="BA53" s="317" t="str">
        <f aca="false">IF($B53&lt;&gt;"",IF(AY53&lt;&gt;" ",(INDEX(AX$9:AY$12,MATCH(AX53,AX$9:AX$12),2)/AY53)*1000,0),"")</f>
        <v/>
      </c>
      <c r="BB53" s="318" t="str">
        <f aca="false">IF(AY$9&lt;&gt;"",IF($B53&lt;&gt;"",BA53-AZ53,""),"")</f>
        <v/>
      </c>
      <c r="BC53" s="313" t="str">
        <f aca="false">IF($B53&lt;&gt;"",$B53,"")</f>
        <v/>
      </c>
      <c r="BD53" s="314" t="str">
        <f aca="false">IF($B53&lt;&gt;"",'Chronos (M1..M20)'!$H858,"")</f>
        <v/>
      </c>
      <c r="BE53" s="315" t="str">
        <f aca="false">IF('Chronos (M1..M20)'!$I858&lt;&gt;"",'Chronos (M1..M20)'!$I858," ")</f>
        <v> </v>
      </c>
      <c r="BF53" s="316" t="n">
        <f aca="false">IF('Chronos (M1..M20)'!$J858&lt;&gt;"",'Chronos (M1..M20)'!$J858,0)</f>
        <v>0</v>
      </c>
      <c r="BG53" s="317" t="str">
        <f aca="false">IF($B53&lt;&gt;"",IF(BE53&lt;&gt;" ",(INDEX(BD$9:BE$12,MATCH(BD53,BD$9:BD$12),2)/BE53)*1000,0),"")</f>
        <v/>
      </c>
      <c r="BH53" s="318" t="str">
        <f aca="false">IF(BE$9&lt;&gt;"",IF($B53&lt;&gt;"",BG53-BF53,""),"")</f>
        <v/>
      </c>
      <c r="BI53" s="314" t="str">
        <f aca="false">IF($B53&lt;&gt;"",'Chronos (M1..M20)'!$H959,"")</f>
        <v/>
      </c>
      <c r="BJ53" s="315" t="str">
        <f aca="false">IF('Chronos (M1..M20)'!$I959&lt;&gt;"",'Chronos (M1..M20)'!$I959," ")</f>
        <v> </v>
      </c>
      <c r="BK53" s="316" t="n">
        <f aca="false">IF('Chronos (M1..M20)'!$J959&lt;&gt;"",'Chronos (M1..M20)'!$J959,0)</f>
        <v>0</v>
      </c>
      <c r="BL53" s="317" t="str">
        <f aca="false">IF($B53&lt;&gt;"",IF(BJ53&lt;&gt;" ",(INDEX(BI$9:BJ$12,MATCH(BI53,BI$9:BI$12),2)/BJ53)*1000,0),"")</f>
        <v/>
      </c>
      <c r="BM53" s="318" t="str">
        <f aca="false">IF(BJ$9&lt;&gt;"",IF($B53&lt;&gt;"",BL53-BK53,""),"")</f>
        <v/>
      </c>
      <c r="BN53" s="313" t="str">
        <f aca="false">IF($B53&lt;&gt;"",$B53,"")</f>
        <v/>
      </c>
      <c r="BO53" s="314" t="str">
        <f aca="false">IF($B53&lt;&gt;"",'Chronos (M1..M20)'!$H1060,"")</f>
        <v/>
      </c>
      <c r="BP53" s="315" t="str">
        <f aca="false">IF('Chronos (M1..M20)'!$I1060&lt;&gt;"",'Chronos (M1..M20)'!$I1060," ")</f>
        <v> </v>
      </c>
      <c r="BQ53" s="316" t="n">
        <f aca="false">IF('Chronos (M1..M20)'!$J1060&lt;&gt;"",'Chronos (M1..M20)'!$J1060,0)</f>
        <v>0</v>
      </c>
      <c r="BR53" s="317" t="str">
        <f aca="false">IF($B53&lt;&gt;"",IF(BP53&lt;&gt;" ",(INDEX(BO$9:BP$12,MATCH(BO53,BO$9:BO$12),2)/BP53)*1000,0),"")</f>
        <v/>
      </c>
      <c r="BS53" s="318" t="str">
        <f aca="false">IF(BP$9&lt;&gt;"",IF($B53&lt;&gt;"",BR53-BQ53,""),"")</f>
        <v/>
      </c>
      <c r="BT53" s="314" t="str">
        <f aca="false">IF($B53&lt;&gt;"",'Chronos (M1..M20)'!$H1161,"")</f>
        <v/>
      </c>
      <c r="BU53" s="315" t="str">
        <f aca="false">IF('Chronos (M1..M20)'!$I1161&lt;&gt;"",'Chronos (M1..M20)'!$I1161," ")</f>
        <v> </v>
      </c>
      <c r="BV53" s="316" t="n">
        <f aca="false">IF('Chronos (M1..M20)'!$J1161&lt;&gt;"",'Chronos (M1..M20)'!$J1161,0)</f>
        <v>0</v>
      </c>
      <c r="BW53" s="317" t="str">
        <f aca="false">IF($B53&lt;&gt;"",IF(BU53&lt;&gt;" ",(INDEX(BT$9:BU$12,MATCH(BT53,BT$9:BT$12),2)/BU53)*1000,0),"")</f>
        <v/>
      </c>
      <c r="BX53" s="318" t="str">
        <f aca="false">IF(BU$9&lt;&gt;"",IF($B53&lt;&gt;"",BW53-BV53,""),"")</f>
        <v/>
      </c>
      <c r="BY53" s="313" t="str">
        <f aca="false">IF($B53&lt;&gt;"",$B53,"")</f>
        <v/>
      </c>
      <c r="BZ53" s="314" t="str">
        <f aca="false">IF($B53&lt;&gt;"",'Chronos (M1..M20)'!$H1262,"")</f>
        <v/>
      </c>
      <c r="CA53" s="315" t="str">
        <f aca="false">IF('Chronos (M1..M20)'!$I1262&lt;&gt;"",'Chronos (M1..M20)'!$I1262," ")</f>
        <v> </v>
      </c>
      <c r="CB53" s="316" t="n">
        <f aca="false">IF('Chronos (M1..M20)'!$J1262&lt;&gt;"",'Chronos (M1..M20)'!$J1262,0)</f>
        <v>0</v>
      </c>
      <c r="CC53" s="317" t="str">
        <f aca="false">IF($B53&lt;&gt;"",IF(CA53&lt;&gt;" ",(INDEX(BZ$9:CA$12,MATCH(BZ53,BZ$9:BZ$12),2)/CA53)*1000,0),"")</f>
        <v/>
      </c>
      <c r="CD53" s="318" t="str">
        <f aca="false">IF(CA$9&lt;&gt;"",IF($B53&lt;&gt;"",CC53-CB53,""),"")</f>
        <v/>
      </c>
      <c r="CE53" s="314" t="str">
        <f aca="false">IF($B53&lt;&gt;"",'Chronos (M1..M20)'!$H1363,"")</f>
        <v/>
      </c>
      <c r="CF53" s="315" t="str">
        <f aca="false">IF('Chronos (M1..M20)'!$I1363&lt;&gt;"",'Chronos (M1..M20)'!$I1363," ")</f>
        <v> </v>
      </c>
      <c r="CG53" s="316" t="n">
        <f aca="false">IF('Chronos (M1..M20)'!$J1363&lt;&gt;"",'Chronos (M1..M20)'!$J1363,0)</f>
        <v>0</v>
      </c>
      <c r="CH53" s="317" t="str">
        <f aca="false">IF($B53&lt;&gt;"",IF(CF53&lt;&gt;" ",(INDEX(CE$9:CF$12,MATCH(CE53,CE$9:CE$12),2)/CF53)*1000,0),"")</f>
        <v/>
      </c>
      <c r="CI53" s="318" t="str">
        <f aca="false">IF(CF$9&lt;&gt;"",IF($B53&lt;&gt;"",CH53-CG53,""),"")</f>
        <v/>
      </c>
      <c r="CJ53" s="313" t="str">
        <f aca="false">IF($B53&lt;&gt;"",$B53,"")</f>
        <v/>
      </c>
      <c r="CK53" s="314" t="str">
        <f aca="false">IF($B53&lt;&gt;"",'Chronos (M1..M20)'!$H1464,"")</f>
        <v/>
      </c>
      <c r="CL53" s="315" t="str">
        <f aca="false">IF('Chronos (M1..M20)'!$I1464&lt;&gt;"",'Chronos (M1..M20)'!$I1464," ")</f>
        <v> </v>
      </c>
      <c r="CM53" s="316" t="n">
        <f aca="false">IF('Chronos (M1..M20)'!$J1464&lt;&gt;"",'Chronos (M1..M20)'!$J1464,0)</f>
        <v>0</v>
      </c>
      <c r="CN53" s="317" t="str">
        <f aca="false">IF($B53&lt;&gt;"",IF(CL53&lt;&gt;" ",(INDEX(CK$9:CL$12,MATCH(CK53,CK$9:CK$12),2)/CL53)*1000,0),"")</f>
        <v/>
      </c>
      <c r="CO53" s="318" t="str">
        <f aca="false">IF(CL$9&lt;&gt;"",IF($B53&lt;&gt;"",CN53-CM53,""),"")</f>
        <v/>
      </c>
      <c r="CP53" s="314" t="str">
        <f aca="false">IF($B53&lt;&gt;"",'Chronos (M1..M20)'!$H1565,"")</f>
        <v/>
      </c>
      <c r="CQ53" s="315" t="str">
        <f aca="false">IF('Chronos (M1..M20)'!$I1565&lt;&gt;"",'Chronos (M1..M20)'!$I1565," ")</f>
        <v> </v>
      </c>
      <c r="CR53" s="316" t="n">
        <f aca="false">IF('Chronos (M1..M20)'!$J1565&lt;&gt;"",'Chronos (M1..M20)'!$J1565,0)</f>
        <v>0</v>
      </c>
      <c r="CS53" s="317" t="str">
        <f aca="false">IF($B53&lt;&gt;"",IF(CQ53&lt;&gt;" ",(INDEX(CP$9:CQ$12,MATCH(CP53,CP$9:CP$12),2)/CQ53)*1000,0),"")</f>
        <v/>
      </c>
      <c r="CT53" s="318" t="str">
        <f aca="false">IF(CQ$9&lt;&gt;"",IF($B53&lt;&gt;"",CS53-CR53,""),"")</f>
        <v/>
      </c>
      <c r="CU53" s="313" t="str">
        <f aca="false">IF($B53&lt;&gt;"",$B53,"")</f>
        <v/>
      </c>
      <c r="CV53" s="314" t="str">
        <f aca="false">IF($B53&lt;&gt;"",'Chronos (M1..M20)'!$H1666,"")</f>
        <v/>
      </c>
      <c r="CW53" s="315" t="str">
        <f aca="false">IF('Chronos (M1..M20)'!$I1666&lt;&gt;"",'Chronos (M1..M20)'!$I1666," ")</f>
        <v> </v>
      </c>
      <c r="CX53" s="316" t="n">
        <f aca="false">IF('Chronos (M1..M20)'!$J1666&lt;&gt;"",'Chronos (M1..M20)'!$J1666,0)</f>
        <v>0</v>
      </c>
      <c r="CY53" s="317" t="str">
        <f aca="false">IF($B53&lt;&gt;"",IF(CW53&lt;&gt;" ",(INDEX(CV$9:CW$12,MATCH(CV53,CV$9:CV$12),2)/CW53)*1000,0),"")</f>
        <v/>
      </c>
      <c r="CZ53" s="318" t="str">
        <f aca="false">IF(CW$9&lt;&gt;"",IF($B53&lt;&gt;"",CY53-CX53,""),"")</f>
        <v/>
      </c>
      <c r="DA53" s="314" t="str">
        <f aca="false">IF($B53&lt;&gt;"",'Chronos (M1..M20)'!$H1767,"")</f>
        <v/>
      </c>
      <c r="DB53" s="315" t="str">
        <f aca="false">IF('Chronos (M1..M20)'!$I1767&lt;&gt;"",'Chronos (M1..M20)'!$I1767," ")</f>
        <v> </v>
      </c>
      <c r="DC53" s="316" t="n">
        <f aca="false">IF('Chronos (M1..M20)'!$J1767&lt;&gt;"",'Chronos (M1..M20)'!$J1767,0)</f>
        <v>0</v>
      </c>
      <c r="DD53" s="317" t="str">
        <f aca="false">IF($B53&lt;&gt;"",IF(DB53&lt;&gt;" ",(INDEX(DA$9:DB$12,MATCH(DA53,DA$9:DA$12),2)/DB53)*1000,0),"")</f>
        <v/>
      </c>
      <c r="DE53" s="318" t="str">
        <f aca="false">IF(DB$9&lt;&gt;"",IF($B53&lt;&gt;"",DD53-DC53,""),"")</f>
        <v/>
      </c>
      <c r="DF53" s="313" t="str">
        <f aca="false">IF($B53&lt;&gt;"",$B53,"")</f>
        <v/>
      </c>
      <c r="DG53" s="314" t="str">
        <f aca="false">IF($B53&lt;&gt;"",'Chronos (M1..M20)'!$H1868,"")</f>
        <v/>
      </c>
      <c r="DH53" s="315" t="str">
        <f aca="false">IF('Chronos (M1..M20)'!$I1868&lt;&gt;"",'Chronos (M1..M20)'!$I1868," ")</f>
        <v> </v>
      </c>
      <c r="DI53" s="316" t="n">
        <f aca="false">IF('Chronos (M1..M20)'!$J1868&lt;&gt;"",'Chronos (M1..M20)'!$J1868,0)</f>
        <v>0</v>
      </c>
      <c r="DJ53" s="317" t="str">
        <f aca="false">IF($B53&lt;&gt;"",IF(DH53&lt;&gt;" ",(INDEX(DG$9:DH$12,MATCH(DG53,DG$9:DG$12),2)/DH53)*1000,0),"")</f>
        <v/>
      </c>
      <c r="DK53" s="318" t="str">
        <f aca="false">IF(DH$9&lt;&gt;"",IF($B53&lt;&gt;"",DJ53-DI53,""),"")</f>
        <v/>
      </c>
      <c r="DL53" s="314" t="str">
        <f aca="false">IF($B53&lt;&gt;"",'Chronos (M1..M20)'!$H1969,"")</f>
        <v/>
      </c>
      <c r="DM53" s="315" t="str">
        <f aca="false">IF('Chronos (M1..M20)'!$I1969&lt;&gt;"",'Chronos (M1..M20)'!$I1969," ")</f>
        <v> </v>
      </c>
      <c r="DN53" s="316" t="n">
        <f aca="false">IF('Chronos (M1..M20)'!$J1969&lt;&gt;"",'Chronos (M1..M20)'!$J1969,0)</f>
        <v>0</v>
      </c>
      <c r="DO53" s="317" t="str">
        <f aca="false">IF($B53&lt;&gt;"",IF(DM53&lt;&gt;" ",(INDEX(DL$9:DM$12,MATCH(DL53,DL$9:DL$12),2)/DM53)*1000,0),"")</f>
        <v/>
      </c>
      <c r="DP53" s="318" t="str">
        <f aca="false">IF(DM$9&lt;&gt;"",IF($B53&lt;&gt;"",DO53-DN53,""),"")</f>
        <v/>
      </c>
      <c r="DQ53" s="0"/>
      <c r="DR53" s="319" t="e">
        <f aca="false">SUM(O53,T53,Z53)</f>
        <v>#VALUE!</v>
      </c>
      <c r="DS53" s="319" t="e">
        <f aca="false">SUM(DR53,AE53,AK53,AP53,AV53,BA53,BG53,BL53,BR53,BW53,CC53,CH53,CN53,CS53,CY53,DD53,DJ53,DO53)</f>
        <v>#VALUE!</v>
      </c>
      <c r="DT53" s="319" t="n">
        <f aca="false">SUM(N53,S53,Y53,AD53,AJ53,AO53,AU53,AZ53,BF53,BK53,BQ53,BV53,CB53,CG53,CM53,CR53,CX53,DC53,DI53,DN53)</f>
        <v>0</v>
      </c>
      <c r="DU53" s="319" t="e">
        <f aca="false">SMALL($DZ53:$ES53,1)</f>
        <v>#VALUE!</v>
      </c>
      <c r="DV53" s="319" t="e">
        <f aca="false">SMALL($DZ53:$ES53,2)</f>
        <v>#VALUE!</v>
      </c>
      <c r="DW53" s="319" t="e">
        <f aca="false">SMALL($DZ53:$ES53,3)</f>
        <v>#VALUE!</v>
      </c>
      <c r="DX53" s="319" t="e">
        <f aca="false">SMALL($DZ53:$ES53,3)</f>
        <v>#VALUE!</v>
      </c>
      <c r="DY53" s="0"/>
      <c r="DZ53" s="321" t="str">
        <f aca="false">IF($EC$1&lt;&gt;"",O53," ")</f>
        <v/>
      </c>
      <c r="EA53" s="321" t="str">
        <f aca="false">IF($EC$2&lt;&gt;"",T53," ")</f>
        <v/>
      </c>
      <c r="EB53" s="321" t="str">
        <f aca="false">IF($EC$3&lt;&gt;"",Z53," ")</f>
        <v/>
      </c>
      <c r="EC53" s="321" t="str">
        <f aca="false">IF($EC$4&lt;&gt;"",AE53," ")</f>
        <v/>
      </c>
      <c r="ED53" s="321" t="str">
        <f aca="false">IF($EC$5&lt;&gt;"",AK53," ")</f>
        <v/>
      </c>
      <c r="EE53" s="321" t="str">
        <f aca="false">IF($EC$6&lt;&gt;"",AP53," ")</f>
        <v/>
      </c>
      <c r="EF53" s="321" t="str">
        <f aca="false">IF($EC$7&lt;&gt;"",AV53," ")</f>
        <v/>
      </c>
      <c r="EG53" s="321" t="str">
        <f aca="false">IF($EC$8&lt;&gt;"",BA53," ")</f>
        <v> </v>
      </c>
      <c r="EH53" s="321" t="str">
        <f aca="false">IF($EC$9&lt;&gt;"",BG53," ")</f>
        <v> </v>
      </c>
      <c r="EI53" s="321" t="str">
        <f aca="false">IF($EC$10&lt;&gt;"",BL53," ")</f>
        <v> </v>
      </c>
      <c r="EJ53" s="321" t="str">
        <f aca="false">IF($EE$1&lt;&gt;"",BR53," ")</f>
        <v> </v>
      </c>
      <c r="EK53" s="321" t="str">
        <f aca="false">IF($EE$2&lt;&gt;"",BW53," ")</f>
        <v> </v>
      </c>
      <c r="EL53" s="321" t="str">
        <f aca="false">IF($EE$3&lt;&gt;"",CC53," ")</f>
        <v> </v>
      </c>
      <c r="EM53" s="321" t="str">
        <f aca="false">IF($EE$4&lt;&gt;"",CH53," ")</f>
        <v> </v>
      </c>
      <c r="EN53" s="321" t="str">
        <f aca="false">IF($EE$5&lt;&gt;"",CN53," ")</f>
        <v> </v>
      </c>
      <c r="EO53" s="321" t="str">
        <f aca="false">IF($EE$6&lt;&gt;"",CS53," ")</f>
        <v> </v>
      </c>
      <c r="EP53" s="321" t="str">
        <f aca="false">IF($EE$7&lt;&gt;"",CY53," ")</f>
        <v> </v>
      </c>
      <c r="EQ53" s="321" t="str">
        <f aca="false">IF($EE$8&lt;&gt;"",DD53," ")</f>
        <v> </v>
      </c>
      <c r="ER53" s="321" t="str">
        <f aca="false">IF($EE$9&lt;&gt;"",DJ53," ")</f>
        <v> </v>
      </c>
      <c r="ES53" s="321" t="str">
        <f aca="false">IF($EE$10&lt;&gt;"",DO53," ")</f>
        <v> </v>
      </c>
      <c r="ET53" s="322" t="e">
        <f aca="false">SMALL(DZ53:EC53,1)</f>
        <v>#VALUE!</v>
      </c>
      <c r="EU53" s="323" t="e">
        <f aca="false">SMALL(DZ53:ED53,1)</f>
        <v>#VALUE!</v>
      </c>
      <c r="EV53" s="323" t="e">
        <f aca="false">SMALL(DZ53:EE53,1)</f>
        <v>#VALUE!</v>
      </c>
      <c r="EW53" s="323" t="e">
        <f aca="false">SMALL(DZ53:EF53,1)</f>
        <v>#VALUE!</v>
      </c>
      <c r="EX53" s="323" t="e">
        <f aca="false">SMALL(DZ53:EG53,1)</f>
        <v>#VALUE!</v>
      </c>
      <c r="EY53" s="323" t="e">
        <f aca="false">SMALL(DZ53:EH53,1)</f>
        <v>#VALUE!</v>
      </c>
      <c r="EZ53" s="323" t="e">
        <f aca="false">SMALL(DZ53:EI53,1)</f>
        <v>#VALUE!</v>
      </c>
      <c r="FA53" s="323" t="e">
        <f aca="false">SMALL(DZ53:EJ53,1)</f>
        <v>#VALUE!</v>
      </c>
      <c r="FB53" s="323" t="e">
        <f aca="false">SMALL(DZ53:EK53,1)</f>
        <v>#VALUE!</v>
      </c>
      <c r="FC53" s="323" t="e">
        <f aca="false">SMALL(DZ53:EL53,1)</f>
        <v>#VALUE!</v>
      </c>
      <c r="FD53" s="323" t="e">
        <f aca="false">SMALL(DZ53:EM53,1)</f>
        <v>#VALUE!</v>
      </c>
      <c r="FE53" s="323" t="e">
        <f aca="false">SMALL(DZ53:EN53,1)</f>
        <v>#VALUE!</v>
      </c>
      <c r="FF53" s="323" t="e">
        <f aca="false">SMALL(DZ53:EO53,1)</f>
        <v>#VALUE!</v>
      </c>
      <c r="FG53" s="323" t="e">
        <f aca="false">SMALL(DZ53:EP53,1)</f>
        <v>#VALUE!</v>
      </c>
      <c r="FH53" s="323" t="e">
        <f aca="false">SMALL(DZ53:EQ53,1)</f>
        <v>#VALUE!</v>
      </c>
      <c r="FI53" s="323" t="e">
        <f aca="false">SMALL(DZ53:ER53,1)</f>
        <v>#VALUE!</v>
      </c>
      <c r="FJ53" s="324" t="e">
        <f aca="false">SMALL(DZ53:ES53,1)</f>
        <v>#VALUE!</v>
      </c>
      <c r="FK53" s="322" t="e">
        <f aca="false">SMALL(DZ53:EN53,2)</f>
        <v>#VALUE!</v>
      </c>
      <c r="FL53" s="323" t="e">
        <f aca="false">SMALL(DZ53:EO53,2)</f>
        <v>#VALUE!</v>
      </c>
      <c r="FM53" s="323" t="e">
        <f aca="false">SMALL(DZ53:EP53,2)</f>
        <v>#VALUE!</v>
      </c>
      <c r="FN53" s="323" t="e">
        <f aca="false">SMALL(DZ53:EQ53,2)</f>
        <v>#VALUE!</v>
      </c>
      <c r="FO53" s="323" t="e">
        <f aca="false">SMALL(DZ53:ER53,2)</f>
        <v>#VALUE!</v>
      </c>
      <c r="FP53" s="324" t="e">
        <f aca="false">SMALL(DZ53:ES53,2)</f>
        <v>#VALUE!</v>
      </c>
      <c r="FQ53" s="0"/>
      <c r="FR53" s="328" t="str">
        <f aca="false">IF($B53&lt;&gt;"",IF($EB$1&gt;=FR$13,$P53,""),"")</f>
        <v/>
      </c>
      <c r="FS53" s="329" t="str">
        <f aca="false">IF($B53&lt;&gt;"",IF($EB$1&gt;=FS$13,$P53+$U53,""),"")</f>
        <v/>
      </c>
      <c r="FT53" s="329" t="str">
        <f aca="false">IF($B53&lt;&gt;"",IF($EB$1&gt;=FT$13,$P53+$U53+$AA53,""),"")</f>
        <v/>
      </c>
      <c r="FU53" s="329" t="str">
        <f aca="false">IF($B53&lt;&gt;"",IF($EB$1&gt;=FU$13,$P53+$U53+$AA53+$AF53-ET53,""),"")</f>
        <v/>
      </c>
      <c r="FV53" s="329" t="str">
        <f aca="false">IF($B53&lt;&gt;"",IF($EB$1&gt;=FV$13,$P53+$U53+$AA53+$AF53+$AL53-EU53,""),"")</f>
        <v/>
      </c>
      <c r="FW53" s="329" t="str">
        <f aca="false">IF($B53&lt;&gt;"",IF($EB$1&gt;=FW$13,$P53+$U53+$AA53+$AF53+$AL53+$AQ53-EV53,""),"")</f>
        <v/>
      </c>
      <c r="FX53" s="329" t="str">
        <f aca="false">IF($B53&lt;&gt;"",IF($EB$1&gt;=FX$13,$P53+$U53+$AA53+$AF53+$AL53+$AQ53+$AW53-EW53,""),"")</f>
        <v/>
      </c>
      <c r="FY53" s="329" t="str">
        <f aca="false">IF($B53&lt;&gt;"",IF($EB$1&gt;=FY$13,$P53+$U53+$AA53+$AF53+$AL53+$AQ53+$AW53+$BB53-EX53,""),"")</f>
        <v/>
      </c>
      <c r="FZ53" s="329" t="str">
        <f aca="false">IF($B53&lt;&gt;"",IF($EB$1&gt;=FZ$13,$P53+$U53+$AA53+$AF53+$AL53+$AQ53+$AW53+$BB53+$BH53-EY53,""),"")</f>
        <v/>
      </c>
      <c r="GA53" s="329" t="str">
        <f aca="false">IF($B53&lt;&gt;"",IF($EB$1&gt;=GA$13,$P53+$U53+$AA53+$AF53+$AL53+$AQ53+$AW53+$BB53+$BH53+$BM53-EZ53,""),"")</f>
        <v/>
      </c>
      <c r="GB53" s="329" t="str">
        <f aca="false">IF($B53&lt;&gt;"",IF($EB$1&gt;=GB$13,$P53+$U53+$AA53+$AF53+$AL53+$AQ53+$AW53+$BB53+$BH53+$BM53+$BS53-FA53,""),"")</f>
        <v/>
      </c>
      <c r="GC53" s="329" t="str">
        <f aca="false">IF($B53&lt;&gt;"",IF($EB$1&gt;=GC$13,$P53+$U53+$AA53+$AF53+$AL53+$AQ53+$AW53+$BB53+$BH53+$BM53+$BS53+$BX53-FB53,""),"")</f>
        <v/>
      </c>
      <c r="GD53" s="329" t="str">
        <f aca="false">IF($B53&lt;&gt;"",IF($EB$1&gt;=GD$13,$P53+$U53+$AA53+$AF53+$AL53+$AQ53+$AW53+$BB53+$BH53+$BM53+$BS53+$BX53+$CD53-FC53,""),"")</f>
        <v/>
      </c>
      <c r="GE53" s="329" t="str">
        <f aca="false">IF($B53&lt;&gt;"",IF($EB$1&gt;=GE$13,$P53+$U53+$AA53+$AF53+$AL53+$AQ53+$AW53+$BB53+$BH53+$BM53+$BS53+$BX53+$CD53+$CI53-FD53,""),"")</f>
        <v/>
      </c>
      <c r="GF53" s="329" t="str">
        <f aca="false">IF($B53&lt;&gt;"",IF($EB$1&gt;=GF$13,$P53+$U53+$AA53+$AF53+$AL53+$AQ53+$AW53+$BB53+$BH53+$BM53+$BS53+$BX53+$CD53+$CI53+$CO53-FE53-FK53,""),"")</f>
        <v/>
      </c>
      <c r="GG53" s="329" t="str">
        <f aca="false">IF($B53&lt;&gt;"",IF($EB$1&gt;=GG$13,$P53+$U53+$AA53+$AF53+$AL53+$AQ53+$AW53+$BB53+$BH53+$BM53+$BS53+$BX53+$CD53+$CI53+$CO53+$CT53-FF53-FL53,""),"")</f>
        <v/>
      </c>
      <c r="GH53" s="329" t="str">
        <f aca="false">IF($B53&lt;&gt;"",IF($EB$1&gt;=GH$13,$P53+$U53+$AA53+$AF53+$AL53+$AQ53+$AW53+$BB53+$BH53+$BM53+$BS53+$BX53+$CD53+$CI53+$CO53+$CT53+$CZ53-FG53-FM53,""),"")</f>
        <v/>
      </c>
      <c r="GI53" s="329" t="str">
        <f aca="false">IF($B53&lt;&gt;"",IF($EB$1&gt;=GI$13,$P53+$U53+$AA53+$AF53+$AL53+$AQ53+$AW53+$BB53+$BH53+$BM53+$BS53+$BX53+$CD53+$CI53+$CO53+$CT53+$CZ53+$DE53-FH53-FN53,""),"")</f>
        <v/>
      </c>
      <c r="GJ53" s="329" t="str">
        <f aca="false">IF($B53&lt;&gt;"",IF($EB$1&gt;=GJ$13,$P53+$U53+$AA53+$AF53+$AL53+$AQ53+$AW53+$BB53+$BH53+$BM53+$BS53+$BX53+$CD53+$CI53+$CO53+$CT53+$CZ53+$DE53+$DK53-FI53-FO53,""),"")</f>
        <v/>
      </c>
      <c r="GK53" s="330" t="str">
        <f aca="false">IF($B53&lt;&gt;"",IF($EB$1&gt;=GK$13,$P53+$U53+$AA53+$AF53+$AL53+$AQ53+$AW53+$BB53+$BH53+$BM53+$BS53+$BX53+$CD53+$CI53+$CO53+$CT53+$CZ53+$DE53+$DK53+$DP53-FJ53-FP53,""),"")</f>
        <v/>
      </c>
      <c r="GL53" s="0"/>
      <c r="GM53" s="328" t="str">
        <f aca="false">IF($B53&lt;&gt;"",IF($EB$1&gt;=GM$13,RANK(FR53,FR$14:FR$113,0),""),"")</f>
        <v/>
      </c>
      <c r="GN53" s="329" t="str">
        <f aca="false">IF($B53&lt;&gt;"",IF($EB$1&gt;=GN$13,RANK(FS53,FS$14:FS$113,0),""),"")</f>
        <v/>
      </c>
      <c r="GO53" s="329" t="str">
        <f aca="false">IF($B53&lt;&gt;"",IF($EB$1&gt;=GO$13,RANK(FT53,FT$14:FT$113,0),""),"")</f>
        <v/>
      </c>
      <c r="GP53" s="329" t="str">
        <f aca="false">IF($B53&lt;&gt;"",IF($EB$1&gt;=GP$13,RANK(FU53,FU$14:FU$113,0),""),"")</f>
        <v/>
      </c>
      <c r="GQ53" s="329" t="str">
        <f aca="false">IF($B53&lt;&gt;"",IF($EB$1&gt;=GQ$13,RANK(FV53,FV$14:FV$113,0),""),"")</f>
        <v/>
      </c>
      <c r="GR53" s="329" t="str">
        <f aca="false">IF($B53&lt;&gt;"",IF($EB$1&gt;=GR$13,RANK(FW53,FW$14:FW$113,0),""),"")</f>
        <v/>
      </c>
      <c r="GS53" s="329" t="str">
        <f aca="false">IF($B53&lt;&gt;"",IF($EB$1&gt;=GS$13,RANK(FX53,FX$14:FX$113,0),""),"")</f>
        <v/>
      </c>
      <c r="GT53" s="329" t="str">
        <f aca="false">IF($B53&lt;&gt;"",IF($EB$1&gt;=GT$13,RANK(FY53,FY$14:FY$113,0),""),"")</f>
        <v/>
      </c>
      <c r="GU53" s="329" t="str">
        <f aca="false">IF($B53&lt;&gt;"",IF($EB$1&gt;=GU$13,RANK(FZ53,FZ$14:FZ$113,0),""),"")</f>
        <v/>
      </c>
      <c r="GV53" s="329" t="str">
        <f aca="false">IF($B53&lt;&gt;"",IF($EB$1&gt;=GV$13,RANK(GA53,GA$14:GA$113,0),""),"")</f>
        <v/>
      </c>
      <c r="GW53" s="329" t="str">
        <f aca="false">IF($B53&lt;&gt;"",IF($EB$1&gt;=GW$13,RANK(GB53,GB$14:GB$113,0),""),"")</f>
        <v/>
      </c>
      <c r="GX53" s="329" t="str">
        <f aca="false">IF($B53&lt;&gt;"",IF($EB$1&gt;=GX$13,RANK(GC53,GC$14:GC$113,0),""),"")</f>
        <v/>
      </c>
      <c r="GY53" s="329" t="str">
        <f aca="false">IF($B53&lt;&gt;"",IF($EB$1&gt;=GY$13,RANK(GD53,GD$14:GD$113,0),""),"")</f>
        <v/>
      </c>
      <c r="GZ53" s="329" t="str">
        <f aca="false">IF($B53&lt;&gt;"",IF($EB$1&gt;=GZ$13,RANK(GE53,GE$14:GE$113,0),""),"")</f>
        <v/>
      </c>
      <c r="HA53" s="329" t="str">
        <f aca="false">IF($B53&lt;&gt;"",IF($EB$1&gt;=HA$13,RANK(GF53,GF$14:GF$113,0),""),"")</f>
        <v/>
      </c>
      <c r="HB53" s="329" t="str">
        <f aca="false">IF($B53&lt;&gt;"",IF($EB$1&gt;=HB$13,RANK(GG53,GG$14:GG$113,0),""),"")</f>
        <v/>
      </c>
      <c r="HC53" s="329" t="str">
        <f aca="false">IF($B53&lt;&gt;"",IF($EB$1&gt;=HC$13,RANK(GH53,GH$14:GH$113,0),""),"")</f>
        <v/>
      </c>
      <c r="HD53" s="329" t="str">
        <f aca="false">IF($B53&lt;&gt;"",IF($EB$1&gt;=HD$13,RANK(GI53,GI$14:GI$113,0),""),"")</f>
        <v/>
      </c>
      <c r="HE53" s="329" t="str">
        <f aca="false">IF($B53&lt;&gt;"",IF($EB$1&gt;=HE$13,RANK(GJ53,GJ$14:GJ$113,0),""),"")</f>
        <v/>
      </c>
      <c r="HF53" s="330" t="str">
        <f aca="false">IF($B53&lt;&gt;"",IF($EB$1&gt;=HF$13,RANK(GK53,GK$14:GK$113,0),""),"")</f>
        <v/>
      </c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3" hidden="false" customHeight="false" outlineLevel="0" collapsed="false">
      <c r="A54" s="308" t="str">
        <f aca="false">IF(B54&lt;&gt;"",RANK(I54,I$14:I$113,0),"")</f>
        <v/>
      </c>
      <c r="B54" s="309" t="str">
        <f aca="false">IF('Chronos (M1..M20)'!B51&lt;&gt;"",'Chronos (M1..M20)'!B51,"")</f>
        <v/>
      </c>
      <c r="C54" s="310" t="str">
        <f aca="false">IF(B54&lt;&gt;"",'Chronos (M1..M20)'!C51,"")</f>
        <v/>
      </c>
      <c r="D54" s="215" t="str">
        <f aca="false">IF(B54&lt;&gt;"",Pilotes!P51,"")</f>
        <v/>
      </c>
      <c r="E54" s="310"/>
      <c r="F54" s="310" t="str">
        <f aca="false">IF(B54&lt;&gt;"",Pilotes!F51,"")</f>
        <v/>
      </c>
      <c r="G54" s="310" t="str">
        <f aca="false">IF(C54&lt;&gt;"",Pilotes!E51,"")</f>
        <v/>
      </c>
      <c r="H54" s="310" t="str">
        <f aca="false">IF(D54&lt;&gt;"",'Chronos (M1..M20)'!D51,"")</f>
        <v/>
      </c>
      <c r="I54" s="311" t="n">
        <f aca="false">IF(B54&lt;&gt;"",IF($EB$1&lt;4,DR54-DT54,IF($EB$1&lt;15,DS54-DU54-DT54,DS54-DU54-DV54-DT54)),0)</f>
        <v>0</v>
      </c>
      <c r="J54" s="312" t="str">
        <f aca="false">IF(B54&lt;&gt;"",IF(I54,(I54/MAXA(I$14:I$113))*1000,0),"")</f>
        <v/>
      </c>
      <c r="K54" s="313" t="str">
        <f aca="false">IF($B54&lt;&gt;"",$B54,"")</f>
        <v/>
      </c>
      <c r="L54" s="314" t="str">
        <f aca="false">IF($B54&lt;&gt;"",'Chronos (M1..M20)'!$H51,"")</f>
        <v/>
      </c>
      <c r="M54" s="315" t="str">
        <f aca="false">IF('Chronos (M1..M20)'!$I51&lt;&gt;"",'Chronos (M1..M20)'!$I51," ")</f>
        <v> </v>
      </c>
      <c r="N54" s="316" t="n">
        <f aca="false">IF('Chronos (M1..M20)'!$J51&lt;&gt;"",'Chronos (M1..M20)'!$J51,0)</f>
        <v>0</v>
      </c>
      <c r="O54" s="317" t="str">
        <f aca="false">IF($B54&lt;&gt;"",IF(M54&lt;&gt;" ",(INDEX(L$9:M$12,MATCH(L54,L$9:L$12),2)/M54)*1000,0),"")</f>
        <v/>
      </c>
      <c r="P54" s="318" t="str">
        <f aca="false">IF(M$9&lt;&gt;"",IF($B54&lt;&gt;"",O54-N54,""),"")</f>
        <v/>
      </c>
      <c r="Q54" s="314" t="str">
        <f aca="false">IF($B54&lt;&gt;"",'Chronos (M1..M20)'!$H152,"")</f>
        <v/>
      </c>
      <c r="R54" s="315" t="str">
        <f aca="false">IF('Chronos (M1..M20)'!$I152&lt;&gt;"",'Chronos (M1..M20)'!$I152," ")</f>
        <v> </v>
      </c>
      <c r="S54" s="316" t="n">
        <f aca="false">IF('Chronos (M1..M20)'!$J152&lt;&gt;"",'Chronos (M1..M20)'!$J152,0)</f>
        <v>0</v>
      </c>
      <c r="T54" s="317" t="str">
        <f aca="false">IF($B54&lt;&gt;"",IF(R54&lt;&gt;" ",(INDEX(Q$9:R$12,MATCH(Q54,Q$9:Q$12),2)/R54)*1000,0),"")</f>
        <v/>
      </c>
      <c r="U54" s="318" t="str">
        <f aca="false">IF(R$9&lt;&gt;"",IF($B54&lt;&gt;"",T54-S54,""),"")</f>
        <v/>
      </c>
      <c r="V54" s="313" t="str">
        <f aca="false">IF($B54&lt;&gt;"",$B54,"")</f>
        <v/>
      </c>
      <c r="W54" s="314" t="str">
        <f aca="false">IF($B54&lt;&gt;"",'Chronos (M1..M20)'!$H253,"")</f>
        <v/>
      </c>
      <c r="X54" s="315" t="str">
        <f aca="false">IF('Chronos (M1..M20)'!$I253&lt;&gt;"",'Chronos (M1..M20)'!$I253," ")</f>
        <v> </v>
      </c>
      <c r="Y54" s="316" t="n">
        <f aca="false">IF('Chronos (M1..M20)'!$J253&lt;&gt;"",'Chronos (M1..M20)'!$J253,0)</f>
        <v>0</v>
      </c>
      <c r="Z54" s="317" t="str">
        <f aca="false">IF($B54&lt;&gt;"",IF(X54&lt;&gt;" ",(INDEX(W$9:X$12,MATCH(W54,W$9:W$12),2)/X54)*1000,0),"")</f>
        <v/>
      </c>
      <c r="AA54" s="318" t="str">
        <f aca="false">IF(X$9&lt;&gt;"",IF($B54&lt;&gt;"",Z54-Y54,""),"")</f>
        <v/>
      </c>
      <c r="AB54" s="314" t="str">
        <f aca="false">IF($B54&lt;&gt;"",'Chronos (M1..M20)'!$H354,"")</f>
        <v/>
      </c>
      <c r="AC54" s="315" t="str">
        <f aca="false">IF('Chronos (M1..M20)'!$I354&lt;&gt;"",'Chronos (M1..M20)'!$I354," ")</f>
        <v> </v>
      </c>
      <c r="AD54" s="316" t="n">
        <f aca="false">IF('Chronos (M1..M20)'!$J354&lt;&gt;"",'Chronos (M1..M20)'!$J354,0)</f>
        <v>0</v>
      </c>
      <c r="AE54" s="317" t="str">
        <f aca="false">IF($B54&lt;&gt;"",IF(AC54&lt;&gt;" ",(INDEX(AB$9:AC$12,MATCH(AB54,AB$9:AB$12),2)/AC54)*1000,0),"")</f>
        <v/>
      </c>
      <c r="AF54" s="318" t="str">
        <f aca="false">IF(AC$9&lt;&gt;"",IF($B54&lt;&gt;"",AE54-AD54,""),"")</f>
        <v/>
      </c>
      <c r="AG54" s="313" t="str">
        <f aca="false">IF($B54&lt;&gt;"",$B54,"")</f>
        <v/>
      </c>
      <c r="AH54" s="314" t="str">
        <f aca="false">IF($B54&lt;&gt;"",'Chronos (M1..M20)'!$H455,"")</f>
        <v/>
      </c>
      <c r="AI54" s="315" t="str">
        <f aca="false">IF('Chronos (M1..M20)'!$I455&lt;&gt;"",'Chronos (M1..M20)'!$I455," ")</f>
        <v> </v>
      </c>
      <c r="AJ54" s="316" t="n">
        <f aca="false">IF('Chronos (M1..M20)'!$J455&lt;&gt;"",'Chronos (M1..M20)'!$J455,0)</f>
        <v>0</v>
      </c>
      <c r="AK54" s="317" t="str">
        <f aca="false">IF($B54&lt;&gt;"",IF(AI54&lt;&gt;" ",(INDEX(AH$9:AI$12,MATCH(AH54,AH$9:AH$12),2)/AI54)*1000,0),"")</f>
        <v/>
      </c>
      <c r="AL54" s="318" t="str">
        <f aca="false">IF(AI$9&lt;&gt;"",IF($B54&lt;&gt;"",AK54-AJ54,""),"")</f>
        <v/>
      </c>
      <c r="AM54" s="314" t="str">
        <f aca="false">IF($B54&lt;&gt;"",'Chronos (M1..M20)'!$H556,"")</f>
        <v/>
      </c>
      <c r="AN54" s="315" t="str">
        <f aca="false">IF('Chronos (M1..M20)'!$I556&lt;&gt;"",'Chronos (M1..M20)'!$I556," ")</f>
        <v> </v>
      </c>
      <c r="AO54" s="316" t="n">
        <f aca="false">IF('Chronos (M1..M20)'!$J556&lt;&gt;"",'Chronos (M1..M20)'!$J556,0)</f>
        <v>0</v>
      </c>
      <c r="AP54" s="317" t="str">
        <f aca="false">IF($B54&lt;&gt;"",IF(AN54&lt;&gt;" ",(INDEX(AM$9:AN$12,MATCH(AM54,AM$9:AM$12),2)/AN54)*1000,0),"")</f>
        <v/>
      </c>
      <c r="AQ54" s="318" t="str">
        <f aca="false">IF(AN$9&lt;&gt;"",IF($B54&lt;&gt;"",AP54-AO54,""),"")</f>
        <v/>
      </c>
      <c r="AR54" s="313" t="str">
        <f aca="false">IF($B54&lt;&gt;"",$B54,"")</f>
        <v/>
      </c>
      <c r="AS54" s="314" t="str">
        <f aca="false">IF($B54&lt;&gt;"",'Chronos (M1..M20)'!$H657,"")</f>
        <v/>
      </c>
      <c r="AT54" s="315" t="str">
        <f aca="false">IF('Chronos (M1..M20)'!$I657&lt;&gt;"",'Chronos (M1..M20)'!$I657," ")</f>
        <v> </v>
      </c>
      <c r="AU54" s="316" t="n">
        <f aca="false">IF('Chronos (M1..M20)'!$J657&lt;&gt;"",'Chronos (M1..M20)'!$J657,0)</f>
        <v>0</v>
      </c>
      <c r="AV54" s="317" t="str">
        <f aca="false">IF($B54&lt;&gt;"",IF(AT54&lt;&gt;" ",(INDEX(AS$9:AT$12,MATCH(AS54,AS$9:AS$12),2)/AT54)*1000,0),"")</f>
        <v/>
      </c>
      <c r="AW54" s="318" t="str">
        <f aca="false">IF(AT$9&lt;&gt;"",IF($B54&lt;&gt;"",AV54-AU54,""),"")</f>
        <v/>
      </c>
      <c r="AX54" s="314" t="str">
        <f aca="false">IF($B54&lt;&gt;"",'Chronos (M1..M20)'!$H758,"")</f>
        <v/>
      </c>
      <c r="AY54" s="315" t="str">
        <f aca="false">IF('Chronos (M1..M20)'!$I758&lt;&gt;"",'Chronos (M1..M20)'!$I758," ")</f>
        <v> </v>
      </c>
      <c r="AZ54" s="316" t="n">
        <f aca="false">IF('Chronos (M1..M20)'!$J758&lt;&gt;"",'Chronos (M1..M20)'!$J758,0)</f>
        <v>0</v>
      </c>
      <c r="BA54" s="317" t="str">
        <f aca="false">IF($B54&lt;&gt;"",IF(AY54&lt;&gt;" ",(INDEX(AX$9:AY$12,MATCH(AX54,AX$9:AX$12),2)/AY54)*1000,0),"")</f>
        <v/>
      </c>
      <c r="BB54" s="318" t="str">
        <f aca="false">IF(AY$9&lt;&gt;"",IF($B54&lt;&gt;"",BA54-AZ54,""),"")</f>
        <v/>
      </c>
      <c r="BC54" s="313" t="str">
        <f aca="false">IF($B54&lt;&gt;"",$B54,"")</f>
        <v/>
      </c>
      <c r="BD54" s="314" t="str">
        <f aca="false">IF($B54&lt;&gt;"",'Chronos (M1..M20)'!$H859,"")</f>
        <v/>
      </c>
      <c r="BE54" s="315" t="str">
        <f aca="false">IF('Chronos (M1..M20)'!$I859&lt;&gt;"",'Chronos (M1..M20)'!$I859," ")</f>
        <v> </v>
      </c>
      <c r="BF54" s="316" t="n">
        <f aca="false">IF('Chronos (M1..M20)'!$J859&lt;&gt;"",'Chronos (M1..M20)'!$J859,0)</f>
        <v>0</v>
      </c>
      <c r="BG54" s="317" t="str">
        <f aca="false">IF($B54&lt;&gt;"",IF(BE54&lt;&gt;" ",(INDEX(BD$9:BE$12,MATCH(BD54,BD$9:BD$12),2)/BE54)*1000,0),"")</f>
        <v/>
      </c>
      <c r="BH54" s="318" t="str">
        <f aca="false">IF(BE$9&lt;&gt;"",IF($B54&lt;&gt;"",BG54-BF54,""),"")</f>
        <v/>
      </c>
      <c r="BI54" s="314" t="str">
        <f aca="false">IF($B54&lt;&gt;"",'Chronos (M1..M20)'!$H960,"")</f>
        <v/>
      </c>
      <c r="BJ54" s="315" t="str">
        <f aca="false">IF('Chronos (M1..M20)'!$I960&lt;&gt;"",'Chronos (M1..M20)'!$I960," ")</f>
        <v> </v>
      </c>
      <c r="BK54" s="316" t="n">
        <f aca="false">IF('Chronos (M1..M20)'!$J960&lt;&gt;"",'Chronos (M1..M20)'!$J960,0)</f>
        <v>0</v>
      </c>
      <c r="BL54" s="317" t="str">
        <f aca="false">IF($B54&lt;&gt;"",IF(BJ54&lt;&gt;" ",(INDEX(BI$9:BJ$12,MATCH(BI54,BI$9:BI$12),2)/BJ54)*1000,0),"")</f>
        <v/>
      </c>
      <c r="BM54" s="318" t="str">
        <f aca="false">IF(BJ$9&lt;&gt;"",IF($B54&lt;&gt;"",BL54-BK54,""),"")</f>
        <v/>
      </c>
      <c r="BN54" s="313" t="str">
        <f aca="false">IF($B54&lt;&gt;"",$B54,"")</f>
        <v/>
      </c>
      <c r="BO54" s="314" t="str">
        <f aca="false">IF($B54&lt;&gt;"",'Chronos (M1..M20)'!$H1061,"")</f>
        <v/>
      </c>
      <c r="BP54" s="315" t="str">
        <f aca="false">IF('Chronos (M1..M20)'!$I1061&lt;&gt;"",'Chronos (M1..M20)'!$I1061," ")</f>
        <v> </v>
      </c>
      <c r="BQ54" s="316" t="n">
        <f aca="false">IF('Chronos (M1..M20)'!$J1061&lt;&gt;"",'Chronos (M1..M20)'!$J1061,0)</f>
        <v>0</v>
      </c>
      <c r="BR54" s="317" t="str">
        <f aca="false">IF($B54&lt;&gt;"",IF(BP54&lt;&gt;" ",(INDEX(BO$9:BP$12,MATCH(BO54,BO$9:BO$12),2)/BP54)*1000,0),"")</f>
        <v/>
      </c>
      <c r="BS54" s="318" t="str">
        <f aca="false">IF(BP$9&lt;&gt;"",IF($B54&lt;&gt;"",BR54-BQ54,""),"")</f>
        <v/>
      </c>
      <c r="BT54" s="314" t="str">
        <f aca="false">IF($B54&lt;&gt;"",'Chronos (M1..M20)'!$H1162,"")</f>
        <v/>
      </c>
      <c r="BU54" s="315" t="str">
        <f aca="false">IF('Chronos (M1..M20)'!$I1162&lt;&gt;"",'Chronos (M1..M20)'!$I1162," ")</f>
        <v> </v>
      </c>
      <c r="BV54" s="316" t="n">
        <f aca="false">IF('Chronos (M1..M20)'!$J1162&lt;&gt;"",'Chronos (M1..M20)'!$J1162,0)</f>
        <v>0</v>
      </c>
      <c r="BW54" s="317" t="str">
        <f aca="false">IF($B54&lt;&gt;"",IF(BU54&lt;&gt;" ",(INDEX(BT$9:BU$12,MATCH(BT54,BT$9:BT$12),2)/BU54)*1000,0),"")</f>
        <v/>
      </c>
      <c r="BX54" s="318" t="str">
        <f aca="false">IF(BU$9&lt;&gt;"",IF($B54&lt;&gt;"",BW54-BV54,""),"")</f>
        <v/>
      </c>
      <c r="BY54" s="313" t="str">
        <f aca="false">IF($B54&lt;&gt;"",$B54,"")</f>
        <v/>
      </c>
      <c r="BZ54" s="314" t="str">
        <f aca="false">IF($B54&lt;&gt;"",'Chronos (M1..M20)'!$H1263,"")</f>
        <v/>
      </c>
      <c r="CA54" s="315" t="str">
        <f aca="false">IF('Chronos (M1..M20)'!$I1263&lt;&gt;"",'Chronos (M1..M20)'!$I1263," ")</f>
        <v> </v>
      </c>
      <c r="CB54" s="316" t="n">
        <f aca="false">IF('Chronos (M1..M20)'!$J1263&lt;&gt;"",'Chronos (M1..M20)'!$J1263,0)</f>
        <v>0</v>
      </c>
      <c r="CC54" s="317" t="str">
        <f aca="false">IF($B54&lt;&gt;"",IF(CA54&lt;&gt;" ",(INDEX(BZ$9:CA$12,MATCH(BZ54,BZ$9:BZ$12),2)/CA54)*1000,0),"")</f>
        <v/>
      </c>
      <c r="CD54" s="318" t="str">
        <f aca="false">IF(CA$9&lt;&gt;"",IF($B54&lt;&gt;"",CC54-CB54,""),"")</f>
        <v/>
      </c>
      <c r="CE54" s="314" t="str">
        <f aca="false">IF($B54&lt;&gt;"",'Chronos (M1..M20)'!$H1364,"")</f>
        <v/>
      </c>
      <c r="CF54" s="315" t="str">
        <f aca="false">IF('Chronos (M1..M20)'!$I1364&lt;&gt;"",'Chronos (M1..M20)'!$I1364," ")</f>
        <v> </v>
      </c>
      <c r="CG54" s="316" t="n">
        <f aca="false">IF('Chronos (M1..M20)'!$J1364&lt;&gt;"",'Chronos (M1..M20)'!$J1364,0)</f>
        <v>0</v>
      </c>
      <c r="CH54" s="317" t="str">
        <f aca="false">IF($B54&lt;&gt;"",IF(CF54&lt;&gt;" ",(INDEX(CE$9:CF$12,MATCH(CE54,CE$9:CE$12),2)/CF54)*1000,0),"")</f>
        <v/>
      </c>
      <c r="CI54" s="318" t="str">
        <f aca="false">IF(CF$9&lt;&gt;"",IF($B54&lt;&gt;"",CH54-CG54,""),"")</f>
        <v/>
      </c>
      <c r="CJ54" s="313" t="str">
        <f aca="false">IF($B54&lt;&gt;"",$B54,"")</f>
        <v/>
      </c>
      <c r="CK54" s="314" t="str">
        <f aca="false">IF($B54&lt;&gt;"",'Chronos (M1..M20)'!$H1465,"")</f>
        <v/>
      </c>
      <c r="CL54" s="315" t="str">
        <f aca="false">IF('Chronos (M1..M20)'!$I1465&lt;&gt;"",'Chronos (M1..M20)'!$I1465," ")</f>
        <v> </v>
      </c>
      <c r="CM54" s="316" t="n">
        <f aca="false">IF('Chronos (M1..M20)'!$J1465&lt;&gt;"",'Chronos (M1..M20)'!$J1465,0)</f>
        <v>0</v>
      </c>
      <c r="CN54" s="317" t="str">
        <f aca="false">IF($B54&lt;&gt;"",IF(CL54&lt;&gt;" ",(INDEX(CK$9:CL$12,MATCH(CK54,CK$9:CK$12),2)/CL54)*1000,0),"")</f>
        <v/>
      </c>
      <c r="CO54" s="318" t="str">
        <f aca="false">IF(CL$9&lt;&gt;"",IF($B54&lt;&gt;"",CN54-CM54,""),"")</f>
        <v/>
      </c>
      <c r="CP54" s="314" t="str">
        <f aca="false">IF($B54&lt;&gt;"",'Chronos (M1..M20)'!$H1566,"")</f>
        <v/>
      </c>
      <c r="CQ54" s="315" t="str">
        <f aca="false">IF('Chronos (M1..M20)'!$I1566&lt;&gt;"",'Chronos (M1..M20)'!$I1566," ")</f>
        <v> </v>
      </c>
      <c r="CR54" s="316" t="n">
        <f aca="false">IF('Chronos (M1..M20)'!$J1566&lt;&gt;"",'Chronos (M1..M20)'!$J1566,0)</f>
        <v>0</v>
      </c>
      <c r="CS54" s="317" t="str">
        <f aca="false">IF($B54&lt;&gt;"",IF(CQ54&lt;&gt;" ",(INDEX(CP$9:CQ$12,MATCH(CP54,CP$9:CP$12),2)/CQ54)*1000,0),"")</f>
        <v/>
      </c>
      <c r="CT54" s="318" t="str">
        <f aca="false">IF(CQ$9&lt;&gt;"",IF($B54&lt;&gt;"",CS54-CR54,""),"")</f>
        <v/>
      </c>
      <c r="CU54" s="313" t="str">
        <f aca="false">IF($B54&lt;&gt;"",$B54,"")</f>
        <v/>
      </c>
      <c r="CV54" s="314" t="str">
        <f aca="false">IF($B54&lt;&gt;"",'Chronos (M1..M20)'!$H1667,"")</f>
        <v/>
      </c>
      <c r="CW54" s="315" t="str">
        <f aca="false">IF('Chronos (M1..M20)'!$I1667&lt;&gt;"",'Chronos (M1..M20)'!$I1667," ")</f>
        <v> </v>
      </c>
      <c r="CX54" s="316" t="n">
        <f aca="false">IF('Chronos (M1..M20)'!$J1667&lt;&gt;"",'Chronos (M1..M20)'!$J1667,0)</f>
        <v>0</v>
      </c>
      <c r="CY54" s="317" t="str">
        <f aca="false">IF($B54&lt;&gt;"",IF(CW54&lt;&gt;" ",(INDEX(CV$9:CW$12,MATCH(CV54,CV$9:CV$12),2)/CW54)*1000,0),"")</f>
        <v/>
      </c>
      <c r="CZ54" s="318" t="str">
        <f aca="false">IF(CW$9&lt;&gt;"",IF($B54&lt;&gt;"",CY54-CX54,""),"")</f>
        <v/>
      </c>
      <c r="DA54" s="314" t="str">
        <f aca="false">IF($B54&lt;&gt;"",'Chronos (M1..M20)'!$H1768,"")</f>
        <v/>
      </c>
      <c r="DB54" s="315" t="str">
        <f aca="false">IF('Chronos (M1..M20)'!$I1768&lt;&gt;"",'Chronos (M1..M20)'!$I1768," ")</f>
        <v> </v>
      </c>
      <c r="DC54" s="316" t="n">
        <f aca="false">IF('Chronos (M1..M20)'!$J1768&lt;&gt;"",'Chronos (M1..M20)'!$J1768,0)</f>
        <v>0</v>
      </c>
      <c r="DD54" s="317" t="str">
        <f aca="false">IF($B54&lt;&gt;"",IF(DB54&lt;&gt;" ",(INDEX(DA$9:DB$12,MATCH(DA54,DA$9:DA$12),2)/DB54)*1000,0),"")</f>
        <v/>
      </c>
      <c r="DE54" s="318" t="str">
        <f aca="false">IF(DB$9&lt;&gt;"",IF($B54&lt;&gt;"",DD54-DC54,""),"")</f>
        <v/>
      </c>
      <c r="DF54" s="313" t="str">
        <f aca="false">IF($B54&lt;&gt;"",$B54,"")</f>
        <v/>
      </c>
      <c r="DG54" s="314" t="str">
        <f aca="false">IF($B54&lt;&gt;"",'Chronos (M1..M20)'!$H1869,"")</f>
        <v/>
      </c>
      <c r="DH54" s="315" t="str">
        <f aca="false">IF('Chronos (M1..M20)'!$I1869&lt;&gt;"",'Chronos (M1..M20)'!$I1869," ")</f>
        <v> </v>
      </c>
      <c r="DI54" s="316" t="n">
        <f aca="false">IF('Chronos (M1..M20)'!$J1869&lt;&gt;"",'Chronos (M1..M20)'!$J1869,0)</f>
        <v>0</v>
      </c>
      <c r="DJ54" s="317" t="str">
        <f aca="false">IF($B54&lt;&gt;"",IF(DH54&lt;&gt;" ",(INDEX(DG$9:DH$12,MATCH(DG54,DG$9:DG$12),2)/DH54)*1000,0),"")</f>
        <v/>
      </c>
      <c r="DK54" s="318" t="str">
        <f aca="false">IF(DH$9&lt;&gt;"",IF($B54&lt;&gt;"",DJ54-DI54,""),"")</f>
        <v/>
      </c>
      <c r="DL54" s="314" t="str">
        <f aca="false">IF($B54&lt;&gt;"",'Chronos (M1..M20)'!$H1970,"")</f>
        <v/>
      </c>
      <c r="DM54" s="315" t="str">
        <f aca="false">IF('Chronos (M1..M20)'!$I1970&lt;&gt;"",'Chronos (M1..M20)'!$I1970," ")</f>
        <v> </v>
      </c>
      <c r="DN54" s="316" t="n">
        <f aca="false">IF('Chronos (M1..M20)'!$J1970&lt;&gt;"",'Chronos (M1..M20)'!$J1970,0)</f>
        <v>0</v>
      </c>
      <c r="DO54" s="317" t="str">
        <f aca="false">IF($B54&lt;&gt;"",IF(DM54&lt;&gt;" ",(INDEX(DL$9:DM$12,MATCH(DL54,DL$9:DL$12),2)/DM54)*1000,0),"")</f>
        <v/>
      </c>
      <c r="DP54" s="318" t="str">
        <f aca="false">IF(DM$9&lt;&gt;"",IF($B54&lt;&gt;"",DO54-DN54,""),"")</f>
        <v/>
      </c>
      <c r="DQ54" s="0"/>
      <c r="DR54" s="319" t="e">
        <f aca="false">SUM(O54,T54,Z54)</f>
        <v>#VALUE!</v>
      </c>
      <c r="DS54" s="319" t="e">
        <f aca="false">SUM(DR54,AE54,AK54,AP54,AV54,BA54,BG54,BL54,BR54,BW54,CC54,CH54,CN54,CS54,CY54,DD54,DJ54,DO54)</f>
        <v>#VALUE!</v>
      </c>
      <c r="DT54" s="319" t="n">
        <f aca="false">SUM(N54,S54,Y54,AD54,AJ54,AO54,AU54,AZ54,BF54,BK54,BQ54,BV54,CB54,CG54,CM54,CR54,CX54,DC54,DI54,DN54)</f>
        <v>0</v>
      </c>
      <c r="DU54" s="319" t="e">
        <f aca="false">SMALL($DZ54:$ES54,1)</f>
        <v>#VALUE!</v>
      </c>
      <c r="DV54" s="319" t="e">
        <f aca="false">SMALL($DZ54:$ES54,2)</f>
        <v>#VALUE!</v>
      </c>
      <c r="DW54" s="319" t="e">
        <f aca="false">SMALL($DZ54:$ES54,3)</f>
        <v>#VALUE!</v>
      </c>
      <c r="DX54" s="319" t="e">
        <f aca="false">SMALL($DZ54:$ES54,3)</f>
        <v>#VALUE!</v>
      </c>
      <c r="DY54" s="0"/>
      <c r="DZ54" s="321" t="str">
        <f aca="false">IF($EC$1&lt;&gt;"",O54," ")</f>
        <v/>
      </c>
      <c r="EA54" s="321" t="str">
        <f aca="false">IF($EC$2&lt;&gt;"",T54," ")</f>
        <v/>
      </c>
      <c r="EB54" s="321" t="str">
        <f aca="false">IF($EC$3&lt;&gt;"",Z54," ")</f>
        <v/>
      </c>
      <c r="EC54" s="321" t="str">
        <f aca="false">IF($EC$4&lt;&gt;"",AE54," ")</f>
        <v/>
      </c>
      <c r="ED54" s="321" t="str">
        <f aca="false">IF($EC$5&lt;&gt;"",AK54," ")</f>
        <v/>
      </c>
      <c r="EE54" s="321" t="str">
        <f aca="false">IF($EC$6&lt;&gt;"",AP54," ")</f>
        <v/>
      </c>
      <c r="EF54" s="321" t="str">
        <f aca="false">IF($EC$7&lt;&gt;"",AV54," ")</f>
        <v/>
      </c>
      <c r="EG54" s="321" t="str">
        <f aca="false">IF($EC$8&lt;&gt;"",BA54," ")</f>
        <v> </v>
      </c>
      <c r="EH54" s="321" t="str">
        <f aca="false">IF($EC$9&lt;&gt;"",BG54," ")</f>
        <v> </v>
      </c>
      <c r="EI54" s="321" t="str">
        <f aca="false">IF($EC$10&lt;&gt;"",BL54," ")</f>
        <v> </v>
      </c>
      <c r="EJ54" s="321" t="str">
        <f aca="false">IF($EE$1&lt;&gt;"",BR54," ")</f>
        <v> </v>
      </c>
      <c r="EK54" s="321" t="str">
        <f aca="false">IF($EE$2&lt;&gt;"",BW54," ")</f>
        <v> </v>
      </c>
      <c r="EL54" s="321" t="str">
        <f aca="false">IF($EE$3&lt;&gt;"",CC54," ")</f>
        <v> </v>
      </c>
      <c r="EM54" s="321" t="str">
        <f aca="false">IF($EE$4&lt;&gt;"",CH54," ")</f>
        <v> </v>
      </c>
      <c r="EN54" s="321" t="str">
        <f aca="false">IF($EE$5&lt;&gt;"",CN54," ")</f>
        <v> </v>
      </c>
      <c r="EO54" s="321" t="str">
        <f aca="false">IF($EE$6&lt;&gt;"",CS54," ")</f>
        <v> </v>
      </c>
      <c r="EP54" s="321" t="str">
        <f aca="false">IF($EE$7&lt;&gt;"",CY54," ")</f>
        <v> </v>
      </c>
      <c r="EQ54" s="321" t="str">
        <f aca="false">IF($EE$8&lt;&gt;"",DD54," ")</f>
        <v> </v>
      </c>
      <c r="ER54" s="321" t="str">
        <f aca="false">IF($EE$9&lt;&gt;"",DJ54," ")</f>
        <v> </v>
      </c>
      <c r="ES54" s="321" t="str">
        <f aca="false">IF($EE$10&lt;&gt;"",DO54," ")</f>
        <v> </v>
      </c>
      <c r="ET54" s="322" t="e">
        <f aca="false">SMALL(DZ54:EC54,1)</f>
        <v>#VALUE!</v>
      </c>
      <c r="EU54" s="323" t="e">
        <f aca="false">SMALL(DZ54:ED54,1)</f>
        <v>#VALUE!</v>
      </c>
      <c r="EV54" s="323" t="e">
        <f aca="false">SMALL(DZ54:EE54,1)</f>
        <v>#VALUE!</v>
      </c>
      <c r="EW54" s="323" t="e">
        <f aca="false">SMALL(DZ54:EF54,1)</f>
        <v>#VALUE!</v>
      </c>
      <c r="EX54" s="323" t="e">
        <f aca="false">SMALL(DZ54:EG54,1)</f>
        <v>#VALUE!</v>
      </c>
      <c r="EY54" s="323" t="e">
        <f aca="false">SMALL(DZ54:EH54,1)</f>
        <v>#VALUE!</v>
      </c>
      <c r="EZ54" s="323" t="e">
        <f aca="false">SMALL(DZ54:EI54,1)</f>
        <v>#VALUE!</v>
      </c>
      <c r="FA54" s="323" t="e">
        <f aca="false">SMALL(DZ54:EJ54,1)</f>
        <v>#VALUE!</v>
      </c>
      <c r="FB54" s="323" t="e">
        <f aca="false">SMALL(DZ54:EK54,1)</f>
        <v>#VALUE!</v>
      </c>
      <c r="FC54" s="323" t="e">
        <f aca="false">SMALL(DZ54:EL54,1)</f>
        <v>#VALUE!</v>
      </c>
      <c r="FD54" s="323" t="e">
        <f aca="false">SMALL(DZ54:EM54,1)</f>
        <v>#VALUE!</v>
      </c>
      <c r="FE54" s="323" t="e">
        <f aca="false">SMALL(DZ54:EN54,1)</f>
        <v>#VALUE!</v>
      </c>
      <c r="FF54" s="323" t="e">
        <f aca="false">SMALL(DZ54:EO54,1)</f>
        <v>#VALUE!</v>
      </c>
      <c r="FG54" s="323" t="e">
        <f aca="false">SMALL(DZ54:EP54,1)</f>
        <v>#VALUE!</v>
      </c>
      <c r="FH54" s="323" t="e">
        <f aca="false">SMALL(DZ54:EQ54,1)</f>
        <v>#VALUE!</v>
      </c>
      <c r="FI54" s="323" t="e">
        <f aca="false">SMALL(DZ54:ER54,1)</f>
        <v>#VALUE!</v>
      </c>
      <c r="FJ54" s="324" t="e">
        <f aca="false">SMALL(DZ54:ES54,1)</f>
        <v>#VALUE!</v>
      </c>
      <c r="FK54" s="322" t="e">
        <f aca="false">SMALL(DZ54:EN54,2)</f>
        <v>#VALUE!</v>
      </c>
      <c r="FL54" s="323" t="e">
        <f aca="false">SMALL(DZ54:EO54,2)</f>
        <v>#VALUE!</v>
      </c>
      <c r="FM54" s="323" t="e">
        <f aca="false">SMALL(DZ54:EP54,2)</f>
        <v>#VALUE!</v>
      </c>
      <c r="FN54" s="323" t="e">
        <f aca="false">SMALL(DZ54:EQ54,2)</f>
        <v>#VALUE!</v>
      </c>
      <c r="FO54" s="323" t="e">
        <f aca="false">SMALL(DZ54:ER54,2)</f>
        <v>#VALUE!</v>
      </c>
      <c r="FP54" s="324" t="e">
        <f aca="false">SMALL(DZ54:ES54,2)</f>
        <v>#VALUE!</v>
      </c>
      <c r="FQ54" s="0"/>
      <c r="FR54" s="328" t="str">
        <f aca="false">IF($B54&lt;&gt;"",IF($EB$1&gt;=FR$13,$P54,""),"")</f>
        <v/>
      </c>
      <c r="FS54" s="329" t="str">
        <f aca="false">IF($B54&lt;&gt;"",IF($EB$1&gt;=FS$13,$P54+$U54,""),"")</f>
        <v/>
      </c>
      <c r="FT54" s="329" t="str">
        <f aca="false">IF($B54&lt;&gt;"",IF($EB$1&gt;=FT$13,$P54+$U54+$AA54,""),"")</f>
        <v/>
      </c>
      <c r="FU54" s="329" t="str">
        <f aca="false">IF($B54&lt;&gt;"",IF($EB$1&gt;=FU$13,$P54+$U54+$AA54+$AF54-ET54,""),"")</f>
        <v/>
      </c>
      <c r="FV54" s="329" t="str">
        <f aca="false">IF($B54&lt;&gt;"",IF($EB$1&gt;=FV$13,$P54+$U54+$AA54+$AF54+$AL54-EU54,""),"")</f>
        <v/>
      </c>
      <c r="FW54" s="329" t="str">
        <f aca="false">IF($B54&lt;&gt;"",IF($EB$1&gt;=FW$13,$P54+$U54+$AA54+$AF54+$AL54+$AQ54-EV54,""),"")</f>
        <v/>
      </c>
      <c r="FX54" s="329" t="str">
        <f aca="false">IF($B54&lt;&gt;"",IF($EB$1&gt;=FX$13,$P54+$U54+$AA54+$AF54+$AL54+$AQ54+$AW54-EW54,""),"")</f>
        <v/>
      </c>
      <c r="FY54" s="329" t="str">
        <f aca="false">IF($B54&lt;&gt;"",IF($EB$1&gt;=FY$13,$P54+$U54+$AA54+$AF54+$AL54+$AQ54+$AW54+$BB54-EX54,""),"")</f>
        <v/>
      </c>
      <c r="FZ54" s="329" t="str">
        <f aca="false">IF($B54&lt;&gt;"",IF($EB$1&gt;=FZ$13,$P54+$U54+$AA54+$AF54+$AL54+$AQ54+$AW54+$BB54+$BH54-EY54,""),"")</f>
        <v/>
      </c>
      <c r="GA54" s="329" t="str">
        <f aca="false">IF($B54&lt;&gt;"",IF($EB$1&gt;=GA$13,$P54+$U54+$AA54+$AF54+$AL54+$AQ54+$AW54+$BB54+$BH54+$BM54-EZ54,""),"")</f>
        <v/>
      </c>
      <c r="GB54" s="329" t="str">
        <f aca="false">IF($B54&lt;&gt;"",IF($EB$1&gt;=GB$13,$P54+$U54+$AA54+$AF54+$AL54+$AQ54+$AW54+$BB54+$BH54+$BM54+$BS54-FA54,""),"")</f>
        <v/>
      </c>
      <c r="GC54" s="329" t="str">
        <f aca="false">IF($B54&lt;&gt;"",IF($EB$1&gt;=GC$13,$P54+$U54+$AA54+$AF54+$AL54+$AQ54+$AW54+$BB54+$BH54+$BM54+$BS54+$BX54-FB54,""),"")</f>
        <v/>
      </c>
      <c r="GD54" s="329" t="str">
        <f aca="false">IF($B54&lt;&gt;"",IF($EB$1&gt;=GD$13,$P54+$U54+$AA54+$AF54+$AL54+$AQ54+$AW54+$BB54+$BH54+$BM54+$BS54+$BX54+$CD54-FC54,""),"")</f>
        <v/>
      </c>
      <c r="GE54" s="329" t="str">
        <f aca="false">IF($B54&lt;&gt;"",IF($EB$1&gt;=GE$13,$P54+$U54+$AA54+$AF54+$AL54+$AQ54+$AW54+$BB54+$BH54+$BM54+$BS54+$BX54+$CD54+$CI54-FD54,""),"")</f>
        <v/>
      </c>
      <c r="GF54" s="329" t="str">
        <f aca="false">IF($B54&lt;&gt;"",IF($EB$1&gt;=GF$13,$P54+$U54+$AA54+$AF54+$AL54+$AQ54+$AW54+$BB54+$BH54+$BM54+$BS54+$BX54+$CD54+$CI54+$CO54-FE54-FK54,""),"")</f>
        <v/>
      </c>
      <c r="GG54" s="329" t="str">
        <f aca="false">IF($B54&lt;&gt;"",IF($EB$1&gt;=GG$13,$P54+$U54+$AA54+$AF54+$AL54+$AQ54+$AW54+$BB54+$BH54+$BM54+$BS54+$BX54+$CD54+$CI54+$CO54+$CT54-FF54-FL54,""),"")</f>
        <v/>
      </c>
      <c r="GH54" s="329" t="str">
        <f aca="false">IF($B54&lt;&gt;"",IF($EB$1&gt;=GH$13,$P54+$U54+$AA54+$AF54+$AL54+$AQ54+$AW54+$BB54+$BH54+$BM54+$BS54+$BX54+$CD54+$CI54+$CO54+$CT54+$CZ54-FG54-FM54,""),"")</f>
        <v/>
      </c>
      <c r="GI54" s="329" t="str">
        <f aca="false">IF($B54&lt;&gt;"",IF($EB$1&gt;=GI$13,$P54+$U54+$AA54+$AF54+$AL54+$AQ54+$AW54+$BB54+$BH54+$BM54+$BS54+$BX54+$CD54+$CI54+$CO54+$CT54+$CZ54+$DE54-FH54-FN54,""),"")</f>
        <v/>
      </c>
      <c r="GJ54" s="329" t="str">
        <f aca="false">IF($B54&lt;&gt;"",IF($EB$1&gt;=GJ$13,$P54+$U54+$AA54+$AF54+$AL54+$AQ54+$AW54+$BB54+$BH54+$BM54+$BS54+$BX54+$CD54+$CI54+$CO54+$CT54+$CZ54+$DE54+$DK54-FI54-FO54,""),"")</f>
        <v/>
      </c>
      <c r="GK54" s="330" t="str">
        <f aca="false">IF($B54&lt;&gt;"",IF($EB$1&gt;=GK$13,$P54+$U54+$AA54+$AF54+$AL54+$AQ54+$AW54+$BB54+$BH54+$BM54+$BS54+$BX54+$CD54+$CI54+$CO54+$CT54+$CZ54+$DE54+$DK54+$DP54-FJ54-FP54,""),"")</f>
        <v/>
      </c>
      <c r="GL54" s="0"/>
      <c r="GM54" s="328" t="str">
        <f aca="false">IF($B54&lt;&gt;"",IF($EB$1&gt;=GM$13,RANK(FR54,FR$14:FR$113,0),""),"")</f>
        <v/>
      </c>
      <c r="GN54" s="329" t="str">
        <f aca="false">IF($B54&lt;&gt;"",IF($EB$1&gt;=GN$13,RANK(FS54,FS$14:FS$113,0),""),"")</f>
        <v/>
      </c>
      <c r="GO54" s="329" t="str">
        <f aca="false">IF($B54&lt;&gt;"",IF($EB$1&gt;=GO$13,RANK(FT54,FT$14:FT$113,0),""),"")</f>
        <v/>
      </c>
      <c r="GP54" s="329" t="str">
        <f aca="false">IF($B54&lt;&gt;"",IF($EB$1&gt;=GP$13,RANK(FU54,FU$14:FU$113,0),""),"")</f>
        <v/>
      </c>
      <c r="GQ54" s="329" t="str">
        <f aca="false">IF($B54&lt;&gt;"",IF($EB$1&gt;=GQ$13,RANK(FV54,FV$14:FV$113,0),""),"")</f>
        <v/>
      </c>
      <c r="GR54" s="329" t="str">
        <f aca="false">IF($B54&lt;&gt;"",IF($EB$1&gt;=GR$13,RANK(FW54,FW$14:FW$113,0),""),"")</f>
        <v/>
      </c>
      <c r="GS54" s="329" t="str">
        <f aca="false">IF($B54&lt;&gt;"",IF($EB$1&gt;=GS$13,RANK(FX54,FX$14:FX$113,0),""),"")</f>
        <v/>
      </c>
      <c r="GT54" s="329" t="str">
        <f aca="false">IF($B54&lt;&gt;"",IF($EB$1&gt;=GT$13,RANK(FY54,FY$14:FY$113,0),""),"")</f>
        <v/>
      </c>
      <c r="GU54" s="329" t="str">
        <f aca="false">IF($B54&lt;&gt;"",IF($EB$1&gt;=GU$13,RANK(FZ54,FZ$14:FZ$113,0),""),"")</f>
        <v/>
      </c>
      <c r="GV54" s="329" t="str">
        <f aca="false">IF($B54&lt;&gt;"",IF($EB$1&gt;=GV$13,RANK(GA54,GA$14:GA$113,0),""),"")</f>
        <v/>
      </c>
      <c r="GW54" s="329" t="str">
        <f aca="false">IF($B54&lt;&gt;"",IF($EB$1&gt;=GW$13,RANK(GB54,GB$14:GB$113,0),""),"")</f>
        <v/>
      </c>
      <c r="GX54" s="329" t="str">
        <f aca="false">IF($B54&lt;&gt;"",IF($EB$1&gt;=GX$13,RANK(GC54,GC$14:GC$113,0),""),"")</f>
        <v/>
      </c>
      <c r="GY54" s="329" t="str">
        <f aca="false">IF($B54&lt;&gt;"",IF($EB$1&gt;=GY$13,RANK(GD54,GD$14:GD$113,0),""),"")</f>
        <v/>
      </c>
      <c r="GZ54" s="329" t="str">
        <f aca="false">IF($B54&lt;&gt;"",IF($EB$1&gt;=GZ$13,RANK(GE54,GE$14:GE$113,0),""),"")</f>
        <v/>
      </c>
      <c r="HA54" s="329" t="str">
        <f aca="false">IF($B54&lt;&gt;"",IF($EB$1&gt;=HA$13,RANK(GF54,GF$14:GF$113,0),""),"")</f>
        <v/>
      </c>
      <c r="HB54" s="329" t="str">
        <f aca="false">IF($B54&lt;&gt;"",IF($EB$1&gt;=HB$13,RANK(GG54,GG$14:GG$113,0),""),"")</f>
        <v/>
      </c>
      <c r="HC54" s="329" t="str">
        <f aca="false">IF($B54&lt;&gt;"",IF($EB$1&gt;=HC$13,RANK(GH54,GH$14:GH$113,0),""),"")</f>
        <v/>
      </c>
      <c r="HD54" s="329" t="str">
        <f aca="false">IF($B54&lt;&gt;"",IF($EB$1&gt;=HD$13,RANK(GI54,GI$14:GI$113,0),""),"")</f>
        <v/>
      </c>
      <c r="HE54" s="329" t="str">
        <f aca="false">IF($B54&lt;&gt;"",IF($EB$1&gt;=HE$13,RANK(GJ54,GJ$14:GJ$113,0),""),"")</f>
        <v/>
      </c>
      <c r="HF54" s="330" t="str">
        <f aca="false">IF($B54&lt;&gt;"",IF($EB$1&gt;=HF$13,RANK(GK54,GK$14:GK$113,0),""),"")</f>
        <v/>
      </c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13" hidden="false" customHeight="false" outlineLevel="0" collapsed="false">
      <c r="A55" s="308" t="str">
        <f aca="false">IF(B55&lt;&gt;"",RANK(I55,I$14:I$113,0),"")</f>
        <v/>
      </c>
      <c r="B55" s="309" t="str">
        <f aca="false">IF('Chronos (M1..M20)'!B52&lt;&gt;"",'Chronos (M1..M20)'!B52,"")</f>
        <v/>
      </c>
      <c r="C55" s="310" t="str">
        <f aca="false">IF(B55&lt;&gt;"",'Chronos (M1..M20)'!C52,"")</f>
        <v/>
      </c>
      <c r="D55" s="215" t="str">
        <f aca="false">IF(B55&lt;&gt;"",Pilotes!P52,"")</f>
        <v/>
      </c>
      <c r="E55" s="310"/>
      <c r="F55" s="310" t="str">
        <f aca="false">IF(B55&lt;&gt;"",Pilotes!F52,"")</f>
        <v/>
      </c>
      <c r="G55" s="310" t="str">
        <f aca="false">IF(C55&lt;&gt;"",Pilotes!E52,"")</f>
        <v/>
      </c>
      <c r="H55" s="310" t="str">
        <f aca="false">IF(D55&lt;&gt;"",'Chronos (M1..M20)'!D52,"")</f>
        <v/>
      </c>
      <c r="I55" s="311" t="n">
        <f aca="false">IF(B55&lt;&gt;"",IF($EB$1&lt;4,DR55-DT55,IF($EB$1&lt;15,DS55-DU55-DT55,DS55-DU55-DV55-DT55)),0)</f>
        <v>0</v>
      </c>
      <c r="J55" s="312" t="str">
        <f aca="false">IF(B55&lt;&gt;"",IF(I55,(I55/MAXA(I$14:I$113))*1000,0),"")</f>
        <v/>
      </c>
      <c r="K55" s="313" t="str">
        <f aca="false">IF($B55&lt;&gt;"",$B55,"")</f>
        <v/>
      </c>
      <c r="L55" s="314" t="str">
        <f aca="false">IF($B55&lt;&gt;"",'Chronos (M1..M20)'!$H52,"")</f>
        <v/>
      </c>
      <c r="M55" s="315" t="str">
        <f aca="false">IF('Chronos (M1..M20)'!$I52&lt;&gt;"",'Chronos (M1..M20)'!$I52," ")</f>
        <v> </v>
      </c>
      <c r="N55" s="316" t="n">
        <f aca="false">IF('Chronos (M1..M20)'!$J52&lt;&gt;"",'Chronos (M1..M20)'!$J52,0)</f>
        <v>0</v>
      </c>
      <c r="O55" s="317" t="str">
        <f aca="false">IF($B55&lt;&gt;"",IF(M55&lt;&gt;" ",(INDEX(L$9:M$12,MATCH(L55,L$9:L$12),2)/M55)*1000,0),"")</f>
        <v/>
      </c>
      <c r="P55" s="318" t="str">
        <f aca="false">IF(M$9&lt;&gt;"",IF($B55&lt;&gt;"",O55-N55,""),"")</f>
        <v/>
      </c>
      <c r="Q55" s="314" t="str">
        <f aca="false">IF($B55&lt;&gt;"",'Chronos (M1..M20)'!$H153,"")</f>
        <v/>
      </c>
      <c r="R55" s="315" t="str">
        <f aca="false">IF('Chronos (M1..M20)'!$I153&lt;&gt;"",'Chronos (M1..M20)'!$I153," ")</f>
        <v> </v>
      </c>
      <c r="S55" s="316" t="n">
        <f aca="false">IF('Chronos (M1..M20)'!$J153&lt;&gt;"",'Chronos (M1..M20)'!$J153,0)</f>
        <v>0</v>
      </c>
      <c r="T55" s="317" t="str">
        <f aca="false">IF($B55&lt;&gt;"",IF(R55&lt;&gt;" ",(INDEX(Q$9:R$12,MATCH(Q55,Q$9:Q$12),2)/R55)*1000,0),"")</f>
        <v/>
      </c>
      <c r="U55" s="318" t="str">
        <f aca="false">IF(R$9&lt;&gt;"",IF($B55&lt;&gt;"",T55-S55,""),"")</f>
        <v/>
      </c>
      <c r="V55" s="313" t="str">
        <f aca="false">IF($B55&lt;&gt;"",$B55,"")</f>
        <v/>
      </c>
      <c r="W55" s="314" t="str">
        <f aca="false">IF($B55&lt;&gt;"",'Chronos (M1..M20)'!$H254,"")</f>
        <v/>
      </c>
      <c r="X55" s="315" t="str">
        <f aca="false">IF('Chronos (M1..M20)'!$I254&lt;&gt;"",'Chronos (M1..M20)'!$I254," ")</f>
        <v> </v>
      </c>
      <c r="Y55" s="316" t="n">
        <f aca="false">IF('Chronos (M1..M20)'!$J254&lt;&gt;"",'Chronos (M1..M20)'!$J254,0)</f>
        <v>0</v>
      </c>
      <c r="Z55" s="317" t="str">
        <f aca="false">IF($B55&lt;&gt;"",IF(X55&lt;&gt;" ",(INDEX(W$9:X$12,MATCH(W55,W$9:W$12),2)/X55)*1000,0),"")</f>
        <v/>
      </c>
      <c r="AA55" s="318" t="str">
        <f aca="false">IF(X$9&lt;&gt;"",IF($B55&lt;&gt;"",Z55-Y55,""),"")</f>
        <v/>
      </c>
      <c r="AB55" s="314" t="str">
        <f aca="false">IF($B55&lt;&gt;"",'Chronos (M1..M20)'!$H355,"")</f>
        <v/>
      </c>
      <c r="AC55" s="315" t="str">
        <f aca="false">IF('Chronos (M1..M20)'!$I355&lt;&gt;"",'Chronos (M1..M20)'!$I355," ")</f>
        <v> </v>
      </c>
      <c r="AD55" s="316" t="n">
        <f aca="false">IF('Chronos (M1..M20)'!$J355&lt;&gt;"",'Chronos (M1..M20)'!$J355,0)</f>
        <v>0</v>
      </c>
      <c r="AE55" s="317" t="str">
        <f aca="false">IF($B55&lt;&gt;"",IF(AC55&lt;&gt;" ",(INDEX(AB$9:AC$12,MATCH(AB55,AB$9:AB$12),2)/AC55)*1000,0),"")</f>
        <v/>
      </c>
      <c r="AF55" s="318" t="str">
        <f aca="false">IF(AC$9&lt;&gt;"",IF($B55&lt;&gt;"",AE55-AD55,""),"")</f>
        <v/>
      </c>
      <c r="AG55" s="313" t="str">
        <f aca="false">IF($B55&lt;&gt;"",$B55,"")</f>
        <v/>
      </c>
      <c r="AH55" s="314" t="str">
        <f aca="false">IF($B55&lt;&gt;"",'Chronos (M1..M20)'!$H456,"")</f>
        <v/>
      </c>
      <c r="AI55" s="315" t="str">
        <f aca="false">IF('Chronos (M1..M20)'!$I456&lt;&gt;"",'Chronos (M1..M20)'!$I456," ")</f>
        <v> </v>
      </c>
      <c r="AJ55" s="316" t="n">
        <f aca="false">IF('Chronos (M1..M20)'!$J456&lt;&gt;"",'Chronos (M1..M20)'!$J456,0)</f>
        <v>0</v>
      </c>
      <c r="AK55" s="317" t="str">
        <f aca="false">IF($B55&lt;&gt;"",IF(AI55&lt;&gt;" ",(INDEX(AH$9:AI$12,MATCH(AH55,AH$9:AH$12),2)/AI55)*1000,0),"")</f>
        <v/>
      </c>
      <c r="AL55" s="318" t="str">
        <f aca="false">IF(AI$9&lt;&gt;"",IF($B55&lt;&gt;"",AK55-AJ55,""),"")</f>
        <v/>
      </c>
      <c r="AM55" s="314" t="str">
        <f aca="false">IF($B55&lt;&gt;"",'Chronos (M1..M20)'!$H557,"")</f>
        <v/>
      </c>
      <c r="AN55" s="315" t="str">
        <f aca="false">IF('Chronos (M1..M20)'!$I557&lt;&gt;"",'Chronos (M1..M20)'!$I557," ")</f>
        <v> </v>
      </c>
      <c r="AO55" s="316" t="n">
        <f aca="false">IF('Chronos (M1..M20)'!$J557&lt;&gt;"",'Chronos (M1..M20)'!$J557,0)</f>
        <v>0</v>
      </c>
      <c r="AP55" s="317" t="str">
        <f aca="false">IF($B55&lt;&gt;"",IF(AN55&lt;&gt;" ",(INDEX(AM$9:AN$12,MATCH(AM55,AM$9:AM$12),2)/AN55)*1000,0),"")</f>
        <v/>
      </c>
      <c r="AQ55" s="318" t="str">
        <f aca="false">IF(AN$9&lt;&gt;"",IF($B55&lt;&gt;"",AP55-AO55,""),"")</f>
        <v/>
      </c>
      <c r="AR55" s="313" t="str">
        <f aca="false">IF($B55&lt;&gt;"",$B55,"")</f>
        <v/>
      </c>
      <c r="AS55" s="314" t="str">
        <f aca="false">IF($B55&lt;&gt;"",'Chronos (M1..M20)'!$H658,"")</f>
        <v/>
      </c>
      <c r="AT55" s="315" t="str">
        <f aca="false">IF('Chronos (M1..M20)'!$I658&lt;&gt;"",'Chronos (M1..M20)'!$I658," ")</f>
        <v> </v>
      </c>
      <c r="AU55" s="316" t="n">
        <f aca="false">IF('Chronos (M1..M20)'!$J658&lt;&gt;"",'Chronos (M1..M20)'!$J658,0)</f>
        <v>0</v>
      </c>
      <c r="AV55" s="317" t="str">
        <f aca="false">IF($B55&lt;&gt;"",IF(AT55&lt;&gt;" ",(INDEX(AS$9:AT$12,MATCH(AS55,AS$9:AS$12),2)/AT55)*1000,0),"")</f>
        <v/>
      </c>
      <c r="AW55" s="318" t="str">
        <f aca="false">IF(AT$9&lt;&gt;"",IF($B55&lt;&gt;"",AV55-AU55,""),"")</f>
        <v/>
      </c>
      <c r="AX55" s="314" t="str">
        <f aca="false">IF($B55&lt;&gt;"",'Chronos (M1..M20)'!$H759,"")</f>
        <v/>
      </c>
      <c r="AY55" s="315" t="str">
        <f aca="false">IF('Chronos (M1..M20)'!$I759&lt;&gt;"",'Chronos (M1..M20)'!$I759," ")</f>
        <v> </v>
      </c>
      <c r="AZ55" s="316" t="n">
        <f aca="false">IF('Chronos (M1..M20)'!$J759&lt;&gt;"",'Chronos (M1..M20)'!$J759,0)</f>
        <v>0</v>
      </c>
      <c r="BA55" s="317" t="str">
        <f aca="false">IF($B55&lt;&gt;"",IF(AY55&lt;&gt;" ",(INDEX(AX$9:AY$12,MATCH(AX55,AX$9:AX$12),2)/AY55)*1000,0),"")</f>
        <v/>
      </c>
      <c r="BB55" s="318" t="str">
        <f aca="false">IF(AY$9&lt;&gt;"",IF($B55&lt;&gt;"",BA55-AZ55,""),"")</f>
        <v/>
      </c>
      <c r="BC55" s="313" t="str">
        <f aca="false">IF($B55&lt;&gt;"",$B55,"")</f>
        <v/>
      </c>
      <c r="BD55" s="314" t="str">
        <f aca="false">IF($B55&lt;&gt;"",'Chronos (M1..M20)'!$H860,"")</f>
        <v/>
      </c>
      <c r="BE55" s="315" t="str">
        <f aca="false">IF('Chronos (M1..M20)'!$I860&lt;&gt;"",'Chronos (M1..M20)'!$I860," ")</f>
        <v> </v>
      </c>
      <c r="BF55" s="316" t="n">
        <f aca="false">IF('Chronos (M1..M20)'!$J860&lt;&gt;"",'Chronos (M1..M20)'!$J860,0)</f>
        <v>0</v>
      </c>
      <c r="BG55" s="317" t="str">
        <f aca="false">IF($B55&lt;&gt;"",IF(BE55&lt;&gt;" ",(INDEX(BD$9:BE$12,MATCH(BD55,BD$9:BD$12),2)/BE55)*1000,0),"")</f>
        <v/>
      </c>
      <c r="BH55" s="318" t="str">
        <f aca="false">IF(BE$9&lt;&gt;"",IF($B55&lt;&gt;"",BG55-BF55,""),"")</f>
        <v/>
      </c>
      <c r="BI55" s="314" t="str">
        <f aca="false">IF($B55&lt;&gt;"",'Chronos (M1..M20)'!$H961,"")</f>
        <v/>
      </c>
      <c r="BJ55" s="315" t="str">
        <f aca="false">IF('Chronos (M1..M20)'!$I961&lt;&gt;"",'Chronos (M1..M20)'!$I961," ")</f>
        <v> </v>
      </c>
      <c r="BK55" s="316" t="n">
        <f aca="false">IF('Chronos (M1..M20)'!$J961&lt;&gt;"",'Chronos (M1..M20)'!$J961,0)</f>
        <v>0</v>
      </c>
      <c r="BL55" s="317" t="str">
        <f aca="false">IF($B55&lt;&gt;"",IF(BJ55&lt;&gt;" ",(INDEX(BI$9:BJ$12,MATCH(BI55,BI$9:BI$12),2)/BJ55)*1000,0),"")</f>
        <v/>
      </c>
      <c r="BM55" s="318" t="str">
        <f aca="false">IF(BJ$9&lt;&gt;"",IF($B55&lt;&gt;"",BL55-BK55,""),"")</f>
        <v/>
      </c>
      <c r="BN55" s="313" t="str">
        <f aca="false">IF($B55&lt;&gt;"",$B55,"")</f>
        <v/>
      </c>
      <c r="BO55" s="314" t="str">
        <f aca="false">IF($B55&lt;&gt;"",'Chronos (M1..M20)'!$H1062,"")</f>
        <v/>
      </c>
      <c r="BP55" s="315" t="str">
        <f aca="false">IF('Chronos (M1..M20)'!$I1062&lt;&gt;"",'Chronos (M1..M20)'!$I1062," ")</f>
        <v> </v>
      </c>
      <c r="BQ55" s="316" t="n">
        <f aca="false">IF('Chronos (M1..M20)'!$J1062&lt;&gt;"",'Chronos (M1..M20)'!$J1062,0)</f>
        <v>0</v>
      </c>
      <c r="BR55" s="317" t="str">
        <f aca="false">IF($B55&lt;&gt;"",IF(BP55&lt;&gt;" ",(INDEX(BO$9:BP$12,MATCH(BO55,BO$9:BO$12),2)/BP55)*1000,0),"")</f>
        <v/>
      </c>
      <c r="BS55" s="318" t="str">
        <f aca="false">IF(BP$9&lt;&gt;"",IF($B55&lt;&gt;"",BR55-BQ55,""),"")</f>
        <v/>
      </c>
      <c r="BT55" s="314" t="str">
        <f aca="false">IF($B55&lt;&gt;"",'Chronos (M1..M20)'!$H1163,"")</f>
        <v/>
      </c>
      <c r="BU55" s="315" t="str">
        <f aca="false">IF('Chronos (M1..M20)'!$I1163&lt;&gt;"",'Chronos (M1..M20)'!$I1163," ")</f>
        <v> </v>
      </c>
      <c r="BV55" s="316" t="n">
        <f aca="false">IF('Chronos (M1..M20)'!$J1163&lt;&gt;"",'Chronos (M1..M20)'!$J1163,0)</f>
        <v>0</v>
      </c>
      <c r="BW55" s="317" t="str">
        <f aca="false">IF($B55&lt;&gt;"",IF(BU55&lt;&gt;" ",(INDEX(BT$9:BU$12,MATCH(BT55,BT$9:BT$12),2)/BU55)*1000,0),"")</f>
        <v/>
      </c>
      <c r="BX55" s="318" t="str">
        <f aca="false">IF(BU$9&lt;&gt;"",IF($B55&lt;&gt;"",BW55-BV55,""),"")</f>
        <v/>
      </c>
      <c r="BY55" s="313" t="str">
        <f aca="false">IF($B55&lt;&gt;"",$B55,"")</f>
        <v/>
      </c>
      <c r="BZ55" s="314" t="str">
        <f aca="false">IF($B55&lt;&gt;"",'Chronos (M1..M20)'!$H1264,"")</f>
        <v/>
      </c>
      <c r="CA55" s="315" t="str">
        <f aca="false">IF('Chronos (M1..M20)'!$I1264&lt;&gt;"",'Chronos (M1..M20)'!$I1264," ")</f>
        <v> </v>
      </c>
      <c r="CB55" s="316" t="n">
        <f aca="false">IF('Chronos (M1..M20)'!$J1264&lt;&gt;"",'Chronos (M1..M20)'!$J1264,0)</f>
        <v>0</v>
      </c>
      <c r="CC55" s="317" t="str">
        <f aca="false">IF($B55&lt;&gt;"",IF(CA55&lt;&gt;" ",(INDEX(BZ$9:CA$12,MATCH(BZ55,BZ$9:BZ$12),2)/CA55)*1000,0),"")</f>
        <v/>
      </c>
      <c r="CD55" s="318" t="str">
        <f aca="false">IF(CA$9&lt;&gt;"",IF($B55&lt;&gt;"",CC55-CB55,""),"")</f>
        <v/>
      </c>
      <c r="CE55" s="314" t="str">
        <f aca="false">IF($B55&lt;&gt;"",'Chronos (M1..M20)'!$H1365,"")</f>
        <v/>
      </c>
      <c r="CF55" s="315" t="str">
        <f aca="false">IF('Chronos (M1..M20)'!$I1365&lt;&gt;"",'Chronos (M1..M20)'!$I1365," ")</f>
        <v> </v>
      </c>
      <c r="CG55" s="316" t="n">
        <f aca="false">IF('Chronos (M1..M20)'!$J1365&lt;&gt;"",'Chronos (M1..M20)'!$J1365,0)</f>
        <v>0</v>
      </c>
      <c r="CH55" s="317" t="str">
        <f aca="false">IF($B55&lt;&gt;"",IF(CF55&lt;&gt;" ",(INDEX(CE$9:CF$12,MATCH(CE55,CE$9:CE$12),2)/CF55)*1000,0),"")</f>
        <v/>
      </c>
      <c r="CI55" s="318" t="str">
        <f aca="false">IF(CF$9&lt;&gt;"",IF($B55&lt;&gt;"",CH55-CG55,""),"")</f>
        <v/>
      </c>
      <c r="CJ55" s="313" t="str">
        <f aca="false">IF($B55&lt;&gt;"",$B55,"")</f>
        <v/>
      </c>
      <c r="CK55" s="314" t="str">
        <f aca="false">IF($B55&lt;&gt;"",'Chronos (M1..M20)'!$H1466,"")</f>
        <v/>
      </c>
      <c r="CL55" s="315" t="str">
        <f aca="false">IF('Chronos (M1..M20)'!$I1466&lt;&gt;"",'Chronos (M1..M20)'!$I1466," ")</f>
        <v> </v>
      </c>
      <c r="CM55" s="316" t="n">
        <f aca="false">IF('Chronos (M1..M20)'!$J1466&lt;&gt;"",'Chronos (M1..M20)'!$J1466,0)</f>
        <v>0</v>
      </c>
      <c r="CN55" s="317" t="str">
        <f aca="false">IF($B55&lt;&gt;"",IF(CL55&lt;&gt;" ",(INDEX(CK$9:CL$12,MATCH(CK55,CK$9:CK$12),2)/CL55)*1000,0),"")</f>
        <v/>
      </c>
      <c r="CO55" s="318" t="str">
        <f aca="false">IF(CL$9&lt;&gt;"",IF($B55&lt;&gt;"",CN55-CM55,""),"")</f>
        <v/>
      </c>
      <c r="CP55" s="314" t="str">
        <f aca="false">IF($B55&lt;&gt;"",'Chronos (M1..M20)'!$H1567,"")</f>
        <v/>
      </c>
      <c r="CQ55" s="315" t="str">
        <f aca="false">IF('Chronos (M1..M20)'!$I1567&lt;&gt;"",'Chronos (M1..M20)'!$I1567," ")</f>
        <v> </v>
      </c>
      <c r="CR55" s="316" t="n">
        <f aca="false">IF('Chronos (M1..M20)'!$J1567&lt;&gt;"",'Chronos (M1..M20)'!$J1567,0)</f>
        <v>0</v>
      </c>
      <c r="CS55" s="317" t="str">
        <f aca="false">IF($B55&lt;&gt;"",IF(CQ55&lt;&gt;" ",(INDEX(CP$9:CQ$12,MATCH(CP55,CP$9:CP$12),2)/CQ55)*1000,0),"")</f>
        <v/>
      </c>
      <c r="CT55" s="318" t="str">
        <f aca="false">IF(CQ$9&lt;&gt;"",IF($B55&lt;&gt;"",CS55-CR55,""),"")</f>
        <v/>
      </c>
      <c r="CU55" s="313" t="str">
        <f aca="false">IF($B55&lt;&gt;"",$B55,"")</f>
        <v/>
      </c>
      <c r="CV55" s="314" t="str">
        <f aca="false">IF($B55&lt;&gt;"",'Chronos (M1..M20)'!$H1668,"")</f>
        <v/>
      </c>
      <c r="CW55" s="315" t="str">
        <f aca="false">IF('Chronos (M1..M20)'!$I1668&lt;&gt;"",'Chronos (M1..M20)'!$I1668," ")</f>
        <v> </v>
      </c>
      <c r="CX55" s="316" t="n">
        <f aca="false">IF('Chronos (M1..M20)'!$J1668&lt;&gt;"",'Chronos (M1..M20)'!$J1668,0)</f>
        <v>0</v>
      </c>
      <c r="CY55" s="317" t="str">
        <f aca="false">IF($B55&lt;&gt;"",IF(CW55&lt;&gt;" ",(INDEX(CV$9:CW$12,MATCH(CV55,CV$9:CV$12),2)/CW55)*1000,0),"")</f>
        <v/>
      </c>
      <c r="CZ55" s="318" t="str">
        <f aca="false">IF(CW$9&lt;&gt;"",IF($B55&lt;&gt;"",CY55-CX55,""),"")</f>
        <v/>
      </c>
      <c r="DA55" s="314" t="str">
        <f aca="false">IF($B55&lt;&gt;"",'Chronos (M1..M20)'!$H1769,"")</f>
        <v/>
      </c>
      <c r="DB55" s="315" t="str">
        <f aca="false">IF('Chronos (M1..M20)'!$I1769&lt;&gt;"",'Chronos (M1..M20)'!$I1769," ")</f>
        <v> </v>
      </c>
      <c r="DC55" s="316" t="n">
        <f aca="false">IF('Chronos (M1..M20)'!$J1769&lt;&gt;"",'Chronos (M1..M20)'!$J1769,0)</f>
        <v>0</v>
      </c>
      <c r="DD55" s="317" t="str">
        <f aca="false">IF($B55&lt;&gt;"",IF(DB55&lt;&gt;" ",(INDEX(DA$9:DB$12,MATCH(DA55,DA$9:DA$12),2)/DB55)*1000,0),"")</f>
        <v/>
      </c>
      <c r="DE55" s="318" t="str">
        <f aca="false">IF(DB$9&lt;&gt;"",IF($B55&lt;&gt;"",DD55-DC55,""),"")</f>
        <v/>
      </c>
      <c r="DF55" s="313" t="str">
        <f aca="false">IF($B55&lt;&gt;"",$B55,"")</f>
        <v/>
      </c>
      <c r="DG55" s="314" t="str">
        <f aca="false">IF($B55&lt;&gt;"",'Chronos (M1..M20)'!$H1870,"")</f>
        <v/>
      </c>
      <c r="DH55" s="315" t="str">
        <f aca="false">IF('Chronos (M1..M20)'!$I1870&lt;&gt;"",'Chronos (M1..M20)'!$I1870," ")</f>
        <v> </v>
      </c>
      <c r="DI55" s="316" t="n">
        <f aca="false">IF('Chronos (M1..M20)'!$J1870&lt;&gt;"",'Chronos (M1..M20)'!$J1870,0)</f>
        <v>0</v>
      </c>
      <c r="DJ55" s="317" t="str">
        <f aca="false">IF($B55&lt;&gt;"",IF(DH55&lt;&gt;" ",(INDEX(DG$9:DH$12,MATCH(DG55,DG$9:DG$12),2)/DH55)*1000,0),"")</f>
        <v/>
      </c>
      <c r="DK55" s="318" t="str">
        <f aca="false">IF(DH$9&lt;&gt;"",IF($B55&lt;&gt;"",DJ55-DI55,""),"")</f>
        <v/>
      </c>
      <c r="DL55" s="314" t="str">
        <f aca="false">IF($B55&lt;&gt;"",'Chronos (M1..M20)'!$H1971,"")</f>
        <v/>
      </c>
      <c r="DM55" s="315" t="str">
        <f aca="false">IF('Chronos (M1..M20)'!$I1971&lt;&gt;"",'Chronos (M1..M20)'!$I1971," ")</f>
        <v> </v>
      </c>
      <c r="DN55" s="316" t="n">
        <f aca="false">IF('Chronos (M1..M20)'!$J1971&lt;&gt;"",'Chronos (M1..M20)'!$J1971,0)</f>
        <v>0</v>
      </c>
      <c r="DO55" s="317" t="str">
        <f aca="false">IF($B55&lt;&gt;"",IF(DM55&lt;&gt;" ",(INDEX(DL$9:DM$12,MATCH(DL55,DL$9:DL$12),2)/DM55)*1000,0),"")</f>
        <v/>
      </c>
      <c r="DP55" s="318" t="str">
        <f aca="false">IF(DM$9&lt;&gt;"",IF($B55&lt;&gt;"",DO55-DN55,""),"")</f>
        <v/>
      </c>
      <c r="DQ55" s="0"/>
      <c r="DR55" s="319" t="e">
        <f aca="false">SUM(O55,T55,Z55)</f>
        <v>#VALUE!</v>
      </c>
      <c r="DS55" s="319" t="e">
        <f aca="false">SUM(DR55,AE55,AK55,AP55,AV55,BA55,BG55,BL55,BR55,BW55,CC55,CH55,CN55,CS55,CY55,DD55,DJ55,DO55)</f>
        <v>#VALUE!</v>
      </c>
      <c r="DT55" s="319" t="n">
        <f aca="false">SUM(N55,S55,Y55,AD55,AJ55,AO55,AU55,AZ55,BF55,BK55,BQ55,BV55,CB55,CG55,CM55,CR55,CX55,DC55,DI55,DN55)</f>
        <v>0</v>
      </c>
      <c r="DU55" s="319" t="e">
        <f aca="false">SMALL($DZ55:$ES55,1)</f>
        <v>#VALUE!</v>
      </c>
      <c r="DV55" s="319" t="e">
        <f aca="false">SMALL($DZ55:$ES55,2)</f>
        <v>#VALUE!</v>
      </c>
      <c r="DW55" s="319" t="e">
        <f aca="false">SMALL($DZ55:$ES55,3)</f>
        <v>#VALUE!</v>
      </c>
      <c r="DX55" s="319" t="e">
        <f aca="false">SMALL($DZ55:$ES55,3)</f>
        <v>#VALUE!</v>
      </c>
      <c r="DY55" s="0"/>
      <c r="DZ55" s="321" t="str">
        <f aca="false">IF($EC$1&lt;&gt;"",O55," ")</f>
        <v/>
      </c>
      <c r="EA55" s="321" t="str">
        <f aca="false">IF($EC$2&lt;&gt;"",T55," ")</f>
        <v/>
      </c>
      <c r="EB55" s="321" t="str">
        <f aca="false">IF($EC$3&lt;&gt;"",Z55," ")</f>
        <v/>
      </c>
      <c r="EC55" s="321" t="str">
        <f aca="false">IF($EC$4&lt;&gt;"",AE55," ")</f>
        <v/>
      </c>
      <c r="ED55" s="321" t="str">
        <f aca="false">IF($EC$5&lt;&gt;"",AK55," ")</f>
        <v/>
      </c>
      <c r="EE55" s="321" t="str">
        <f aca="false">IF($EC$6&lt;&gt;"",AP55," ")</f>
        <v/>
      </c>
      <c r="EF55" s="321" t="str">
        <f aca="false">IF($EC$7&lt;&gt;"",AV55," ")</f>
        <v/>
      </c>
      <c r="EG55" s="321" t="str">
        <f aca="false">IF($EC$8&lt;&gt;"",BA55," ")</f>
        <v> </v>
      </c>
      <c r="EH55" s="321" t="str">
        <f aca="false">IF($EC$9&lt;&gt;"",BG55," ")</f>
        <v> </v>
      </c>
      <c r="EI55" s="321" t="str">
        <f aca="false">IF($EC$10&lt;&gt;"",BL55," ")</f>
        <v> </v>
      </c>
      <c r="EJ55" s="321" t="str">
        <f aca="false">IF($EE$1&lt;&gt;"",BR55," ")</f>
        <v> </v>
      </c>
      <c r="EK55" s="321" t="str">
        <f aca="false">IF($EE$2&lt;&gt;"",BW55," ")</f>
        <v> </v>
      </c>
      <c r="EL55" s="321" t="str">
        <f aca="false">IF($EE$3&lt;&gt;"",CC55," ")</f>
        <v> </v>
      </c>
      <c r="EM55" s="321" t="str">
        <f aca="false">IF($EE$4&lt;&gt;"",CH55," ")</f>
        <v> </v>
      </c>
      <c r="EN55" s="321" t="str">
        <f aca="false">IF($EE$5&lt;&gt;"",CN55," ")</f>
        <v> </v>
      </c>
      <c r="EO55" s="321" t="str">
        <f aca="false">IF($EE$6&lt;&gt;"",CS55," ")</f>
        <v> </v>
      </c>
      <c r="EP55" s="321" t="str">
        <f aca="false">IF($EE$7&lt;&gt;"",CY55," ")</f>
        <v> </v>
      </c>
      <c r="EQ55" s="321" t="str">
        <f aca="false">IF($EE$8&lt;&gt;"",DD55," ")</f>
        <v> </v>
      </c>
      <c r="ER55" s="321" t="str">
        <f aca="false">IF($EE$9&lt;&gt;"",DJ55," ")</f>
        <v> </v>
      </c>
      <c r="ES55" s="321" t="str">
        <f aca="false">IF($EE$10&lt;&gt;"",DO55," ")</f>
        <v> </v>
      </c>
      <c r="ET55" s="322" t="e">
        <f aca="false">SMALL(DZ55:EC55,1)</f>
        <v>#VALUE!</v>
      </c>
      <c r="EU55" s="323" t="e">
        <f aca="false">SMALL(DZ55:ED55,1)</f>
        <v>#VALUE!</v>
      </c>
      <c r="EV55" s="323" t="e">
        <f aca="false">SMALL(DZ55:EE55,1)</f>
        <v>#VALUE!</v>
      </c>
      <c r="EW55" s="323" t="e">
        <f aca="false">SMALL(DZ55:EF55,1)</f>
        <v>#VALUE!</v>
      </c>
      <c r="EX55" s="323" t="e">
        <f aca="false">SMALL(DZ55:EG55,1)</f>
        <v>#VALUE!</v>
      </c>
      <c r="EY55" s="323" t="e">
        <f aca="false">SMALL(DZ55:EH55,1)</f>
        <v>#VALUE!</v>
      </c>
      <c r="EZ55" s="323" t="e">
        <f aca="false">SMALL(DZ55:EI55,1)</f>
        <v>#VALUE!</v>
      </c>
      <c r="FA55" s="323" t="e">
        <f aca="false">SMALL(DZ55:EJ55,1)</f>
        <v>#VALUE!</v>
      </c>
      <c r="FB55" s="323" t="e">
        <f aca="false">SMALL(DZ55:EK55,1)</f>
        <v>#VALUE!</v>
      </c>
      <c r="FC55" s="323" t="e">
        <f aca="false">SMALL(DZ55:EL55,1)</f>
        <v>#VALUE!</v>
      </c>
      <c r="FD55" s="323" t="e">
        <f aca="false">SMALL(DZ55:EM55,1)</f>
        <v>#VALUE!</v>
      </c>
      <c r="FE55" s="323" t="e">
        <f aca="false">SMALL(DZ55:EN55,1)</f>
        <v>#VALUE!</v>
      </c>
      <c r="FF55" s="323" t="e">
        <f aca="false">SMALL(DZ55:EO55,1)</f>
        <v>#VALUE!</v>
      </c>
      <c r="FG55" s="323" t="e">
        <f aca="false">SMALL(DZ55:EP55,1)</f>
        <v>#VALUE!</v>
      </c>
      <c r="FH55" s="323" t="e">
        <f aca="false">SMALL(DZ55:EQ55,1)</f>
        <v>#VALUE!</v>
      </c>
      <c r="FI55" s="323" t="e">
        <f aca="false">SMALL(DZ55:ER55,1)</f>
        <v>#VALUE!</v>
      </c>
      <c r="FJ55" s="324" t="e">
        <f aca="false">SMALL(DZ55:ES55,1)</f>
        <v>#VALUE!</v>
      </c>
      <c r="FK55" s="322" t="e">
        <f aca="false">SMALL(DZ55:EN55,2)</f>
        <v>#VALUE!</v>
      </c>
      <c r="FL55" s="323" t="e">
        <f aca="false">SMALL(DZ55:EO55,2)</f>
        <v>#VALUE!</v>
      </c>
      <c r="FM55" s="323" t="e">
        <f aca="false">SMALL(DZ55:EP55,2)</f>
        <v>#VALUE!</v>
      </c>
      <c r="FN55" s="323" t="e">
        <f aca="false">SMALL(DZ55:EQ55,2)</f>
        <v>#VALUE!</v>
      </c>
      <c r="FO55" s="323" t="e">
        <f aca="false">SMALL(DZ55:ER55,2)</f>
        <v>#VALUE!</v>
      </c>
      <c r="FP55" s="324" t="e">
        <f aca="false">SMALL(DZ55:ES55,2)</f>
        <v>#VALUE!</v>
      </c>
      <c r="FQ55" s="0"/>
      <c r="FR55" s="328" t="str">
        <f aca="false">IF($B55&lt;&gt;"",IF($EB$1&gt;=FR$13,$P55,""),"")</f>
        <v/>
      </c>
      <c r="FS55" s="329" t="str">
        <f aca="false">IF($B55&lt;&gt;"",IF($EB$1&gt;=FS$13,$P55+$U55,""),"")</f>
        <v/>
      </c>
      <c r="FT55" s="329" t="str">
        <f aca="false">IF($B55&lt;&gt;"",IF($EB$1&gt;=FT$13,$P55+$U55+$AA55,""),"")</f>
        <v/>
      </c>
      <c r="FU55" s="329" t="str">
        <f aca="false">IF($B55&lt;&gt;"",IF($EB$1&gt;=FU$13,$P55+$U55+$AA55+$AF55-ET55,""),"")</f>
        <v/>
      </c>
      <c r="FV55" s="329" t="str">
        <f aca="false">IF($B55&lt;&gt;"",IF($EB$1&gt;=FV$13,$P55+$U55+$AA55+$AF55+$AL55-EU55,""),"")</f>
        <v/>
      </c>
      <c r="FW55" s="329" t="str">
        <f aca="false">IF($B55&lt;&gt;"",IF($EB$1&gt;=FW$13,$P55+$U55+$AA55+$AF55+$AL55+$AQ55-EV55,""),"")</f>
        <v/>
      </c>
      <c r="FX55" s="329" t="str">
        <f aca="false">IF($B55&lt;&gt;"",IF($EB$1&gt;=FX$13,$P55+$U55+$AA55+$AF55+$AL55+$AQ55+$AW55-EW55,""),"")</f>
        <v/>
      </c>
      <c r="FY55" s="329" t="str">
        <f aca="false">IF($B55&lt;&gt;"",IF($EB$1&gt;=FY$13,$P55+$U55+$AA55+$AF55+$AL55+$AQ55+$AW55+$BB55-EX55,""),"")</f>
        <v/>
      </c>
      <c r="FZ55" s="329" t="str">
        <f aca="false">IF($B55&lt;&gt;"",IF($EB$1&gt;=FZ$13,$P55+$U55+$AA55+$AF55+$AL55+$AQ55+$AW55+$BB55+$BH55-EY55,""),"")</f>
        <v/>
      </c>
      <c r="GA55" s="329" t="str">
        <f aca="false">IF($B55&lt;&gt;"",IF($EB$1&gt;=GA$13,$P55+$U55+$AA55+$AF55+$AL55+$AQ55+$AW55+$BB55+$BH55+$BM55-EZ55,""),"")</f>
        <v/>
      </c>
      <c r="GB55" s="329" t="str">
        <f aca="false">IF($B55&lt;&gt;"",IF($EB$1&gt;=GB$13,$P55+$U55+$AA55+$AF55+$AL55+$AQ55+$AW55+$BB55+$BH55+$BM55+$BS55-FA55,""),"")</f>
        <v/>
      </c>
      <c r="GC55" s="329" t="str">
        <f aca="false">IF($B55&lt;&gt;"",IF($EB$1&gt;=GC$13,$P55+$U55+$AA55+$AF55+$AL55+$AQ55+$AW55+$BB55+$BH55+$BM55+$BS55+$BX55-FB55,""),"")</f>
        <v/>
      </c>
      <c r="GD55" s="329" t="str">
        <f aca="false">IF($B55&lt;&gt;"",IF($EB$1&gt;=GD$13,$P55+$U55+$AA55+$AF55+$AL55+$AQ55+$AW55+$BB55+$BH55+$BM55+$BS55+$BX55+$CD55-FC55,""),"")</f>
        <v/>
      </c>
      <c r="GE55" s="329" t="str">
        <f aca="false">IF($B55&lt;&gt;"",IF($EB$1&gt;=GE$13,$P55+$U55+$AA55+$AF55+$AL55+$AQ55+$AW55+$BB55+$BH55+$BM55+$BS55+$BX55+$CD55+$CI55-FD55,""),"")</f>
        <v/>
      </c>
      <c r="GF55" s="329" t="str">
        <f aca="false">IF($B55&lt;&gt;"",IF($EB$1&gt;=GF$13,$P55+$U55+$AA55+$AF55+$AL55+$AQ55+$AW55+$BB55+$BH55+$BM55+$BS55+$BX55+$CD55+$CI55+$CO55-FE55-FK55,""),"")</f>
        <v/>
      </c>
      <c r="GG55" s="329" t="str">
        <f aca="false">IF($B55&lt;&gt;"",IF($EB$1&gt;=GG$13,$P55+$U55+$AA55+$AF55+$AL55+$AQ55+$AW55+$BB55+$BH55+$BM55+$BS55+$BX55+$CD55+$CI55+$CO55+$CT55-FF55-FL55,""),"")</f>
        <v/>
      </c>
      <c r="GH55" s="329" t="str">
        <f aca="false">IF($B55&lt;&gt;"",IF($EB$1&gt;=GH$13,$P55+$U55+$AA55+$AF55+$AL55+$AQ55+$AW55+$BB55+$BH55+$BM55+$BS55+$BX55+$CD55+$CI55+$CO55+$CT55+$CZ55-FG55-FM55,""),"")</f>
        <v/>
      </c>
      <c r="GI55" s="329" t="str">
        <f aca="false">IF($B55&lt;&gt;"",IF($EB$1&gt;=GI$13,$P55+$U55+$AA55+$AF55+$AL55+$AQ55+$AW55+$BB55+$BH55+$BM55+$BS55+$BX55+$CD55+$CI55+$CO55+$CT55+$CZ55+$DE55-FH55-FN55,""),"")</f>
        <v/>
      </c>
      <c r="GJ55" s="329" t="str">
        <f aca="false">IF($B55&lt;&gt;"",IF($EB$1&gt;=GJ$13,$P55+$U55+$AA55+$AF55+$AL55+$AQ55+$AW55+$BB55+$BH55+$BM55+$BS55+$BX55+$CD55+$CI55+$CO55+$CT55+$CZ55+$DE55+$DK55-FI55-FO55,""),"")</f>
        <v/>
      </c>
      <c r="GK55" s="330" t="str">
        <f aca="false">IF($B55&lt;&gt;"",IF($EB$1&gt;=GK$13,$P55+$U55+$AA55+$AF55+$AL55+$AQ55+$AW55+$BB55+$BH55+$BM55+$BS55+$BX55+$CD55+$CI55+$CO55+$CT55+$CZ55+$DE55+$DK55+$DP55-FJ55-FP55,""),"")</f>
        <v/>
      </c>
      <c r="GL55" s="0"/>
      <c r="GM55" s="328" t="str">
        <f aca="false">IF($B55&lt;&gt;"",IF($EB$1&gt;=GM$13,RANK(FR55,FR$14:FR$113,0),""),"")</f>
        <v/>
      </c>
      <c r="GN55" s="329" t="str">
        <f aca="false">IF($B55&lt;&gt;"",IF($EB$1&gt;=GN$13,RANK(FS55,FS$14:FS$113,0),""),"")</f>
        <v/>
      </c>
      <c r="GO55" s="329" t="str">
        <f aca="false">IF($B55&lt;&gt;"",IF($EB$1&gt;=GO$13,RANK(FT55,FT$14:FT$113,0),""),"")</f>
        <v/>
      </c>
      <c r="GP55" s="329" t="str">
        <f aca="false">IF($B55&lt;&gt;"",IF($EB$1&gt;=GP$13,RANK(FU55,FU$14:FU$113,0),""),"")</f>
        <v/>
      </c>
      <c r="GQ55" s="329" t="str">
        <f aca="false">IF($B55&lt;&gt;"",IF($EB$1&gt;=GQ$13,RANK(FV55,FV$14:FV$113,0),""),"")</f>
        <v/>
      </c>
      <c r="GR55" s="329" t="str">
        <f aca="false">IF($B55&lt;&gt;"",IF($EB$1&gt;=GR$13,RANK(FW55,FW$14:FW$113,0),""),"")</f>
        <v/>
      </c>
      <c r="GS55" s="329" t="str">
        <f aca="false">IF($B55&lt;&gt;"",IF($EB$1&gt;=GS$13,RANK(FX55,FX$14:FX$113,0),""),"")</f>
        <v/>
      </c>
      <c r="GT55" s="329" t="str">
        <f aca="false">IF($B55&lt;&gt;"",IF($EB$1&gt;=GT$13,RANK(FY55,FY$14:FY$113,0),""),"")</f>
        <v/>
      </c>
      <c r="GU55" s="329" t="str">
        <f aca="false">IF($B55&lt;&gt;"",IF($EB$1&gt;=GU$13,RANK(FZ55,FZ$14:FZ$113,0),""),"")</f>
        <v/>
      </c>
      <c r="GV55" s="329" t="str">
        <f aca="false">IF($B55&lt;&gt;"",IF($EB$1&gt;=GV$13,RANK(GA55,GA$14:GA$113,0),""),"")</f>
        <v/>
      </c>
      <c r="GW55" s="329" t="str">
        <f aca="false">IF($B55&lt;&gt;"",IF($EB$1&gt;=GW$13,RANK(GB55,GB$14:GB$113,0),""),"")</f>
        <v/>
      </c>
      <c r="GX55" s="329" t="str">
        <f aca="false">IF($B55&lt;&gt;"",IF($EB$1&gt;=GX$13,RANK(GC55,GC$14:GC$113,0),""),"")</f>
        <v/>
      </c>
      <c r="GY55" s="329" t="str">
        <f aca="false">IF($B55&lt;&gt;"",IF($EB$1&gt;=GY$13,RANK(GD55,GD$14:GD$113,0),""),"")</f>
        <v/>
      </c>
      <c r="GZ55" s="329" t="str">
        <f aca="false">IF($B55&lt;&gt;"",IF($EB$1&gt;=GZ$13,RANK(GE55,GE$14:GE$113,0),""),"")</f>
        <v/>
      </c>
      <c r="HA55" s="329" t="str">
        <f aca="false">IF($B55&lt;&gt;"",IF($EB$1&gt;=HA$13,RANK(GF55,GF$14:GF$113,0),""),"")</f>
        <v/>
      </c>
      <c r="HB55" s="329" t="str">
        <f aca="false">IF($B55&lt;&gt;"",IF($EB$1&gt;=HB$13,RANK(GG55,GG$14:GG$113,0),""),"")</f>
        <v/>
      </c>
      <c r="HC55" s="329" t="str">
        <f aca="false">IF($B55&lt;&gt;"",IF($EB$1&gt;=HC$13,RANK(GH55,GH$14:GH$113,0),""),"")</f>
        <v/>
      </c>
      <c r="HD55" s="329" t="str">
        <f aca="false">IF($B55&lt;&gt;"",IF($EB$1&gt;=HD$13,RANK(GI55,GI$14:GI$113,0),""),"")</f>
        <v/>
      </c>
      <c r="HE55" s="329" t="str">
        <f aca="false">IF($B55&lt;&gt;"",IF($EB$1&gt;=HE$13,RANK(GJ55,GJ$14:GJ$113,0),""),"")</f>
        <v/>
      </c>
      <c r="HF55" s="330" t="str">
        <f aca="false">IF($B55&lt;&gt;"",IF($EB$1&gt;=HF$13,RANK(GK55,GK$14:GK$113,0),""),"")</f>
        <v/>
      </c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13" hidden="false" customHeight="false" outlineLevel="0" collapsed="false">
      <c r="A56" s="308" t="str">
        <f aca="false">IF(B56&lt;&gt;"",RANK(I56,I$14:I$113,0),"")</f>
        <v/>
      </c>
      <c r="B56" s="309" t="str">
        <f aca="false">IF('Chronos (M1..M20)'!B53&lt;&gt;"",'Chronos (M1..M20)'!B53,"")</f>
        <v/>
      </c>
      <c r="C56" s="310" t="str">
        <f aca="false">IF(B56&lt;&gt;"",'Chronos (M1..M20)'!C53,"")</f>
        <v/>
      </c>
      <c r="D56" s="215" t="str">
        <f aca="false">IF(B56&lt;&gt;"",Pilotes!P53,"")</f>
        <v/>
      </c>
      <c r="E56" s="310"/>
      <c r="F56" s="310" t="str">
        <f aca="false">IF(B56&lt;&gt;"",Pilotes!F53,"")</f>
        <v/>
      </c>
      <c r="G56" s="310" t="str">
        <f aca="false">IF(C56&lt;&gt;"",Pilotes!E53,"")</f>
        <v/>
      </c>
      <c r="H56" s="310" t="str">
        <f aca="false">IF(D56&lt;&gt;"",'Chronos (M1..M20)'!D53,"")</f>
        <v/>
      </c>
      <c r="I56" s="311" t="n">
        <f aca="false">IF(B56&lt;&gt;"",IF($EB$1&lt;4,DR56-DT56,IF($EB$1&lt;15,DS56-DU56-DT56,DS56-DU56-DV56-DT56)),0)</f>
        <v>0</v>
      </c>
      <c r="J56" s="312" t="str">
        <f aca="false">IF(B56&lt;&gt;"",IF(I56,(I56/MAXA(I$14:I$113))*1000,0),"")</f>
        <v/>
      </c>
      <c r="K56" s="313" t="str">
        <f aca="false">IF($B56&lt;&gt;"",$B56,"")</f>
        <v/>
      </c>
      <c r="L56" s="314" t="str">
        <f aca="false">IF($B56&lt;&gt;"",'Chronos (M1..M20)'!$H53,"")</f>
        <v/>
      </c>
      <c r="M56" s="315" t="str">
        <f aca="false">IF('Chronos (M1..M20)'!$I53&lt;&gt;"",'Chronos (M1..M20)'!$I53," ")</f>
        <v> </v>
      </c>
      <c r="N56" s="316" t="n">
        <f aca="false">IF('Chronos (M1..M20)'!$J53&lt;&gt;"",'Chronos (M1..M20)'!$J53,0)</f>
        <v>0</v>
      </c>
      <c r="O56" s="317" t="str">
        <f aca="false">IF($B56&lt;&gt;"",IF(M56&lt;&gt;" ",(INDEX(L$9:M$12,MATCH(L56,L$9:L$12),2)/M56)*1000,0),"")</f>
        <v/>
      </c>
      <c r="P56" s="318" t="str">
        <f aca="false">IF(M$9&lt;&gt;"",IF($B56&lt;&gt;"",O56-N56,""),"")</f>
        <v/>
      </c>
      <c r="Q56" s="314" t="str">
        <f aca="false">IF($B56&lt;&gt;"",'Chronos (M1..M20)'!$H154,"")</f>
        <v/>
      </c>
      <c r="R56" s="315" t="str">
        <f aca="false">IF('Chronos (M1..M20)'!$I154&lt;&gt;"",'Chronos (M1..M20)'!$I154," ")</f>
        <v> </v>
      </c>
      <c r="S56" s="316" t="n">
        <f aca="false">IF('Chronos (M1..M20)'!$J154&lt;&gt;"",'Chronos (M1..M20)'!$J154,0)</f>
        <v>0</v>
      </c>
      <c r="T56" s="317" t="str">
        <f aca="false">IF($B56&lt;&gt;"",IF(R56&lt;&gt;" ",(INDEX(Q$9:R$12,MATCH(Q56,Q$9:Q$12),2)/R56)*1000,0),"")</f>
        <v/>
      </c>
      <c r="U56" s="318" t="str">
        <f aca="false">IF(R$9&lt;&gt;"",IF($B56&lt;&gt;"",T56-S56,""),"")</f>
        <v/>
      </c>
      <c r="V56" s="313" t="str">
        <f aca="false">IF($B56&lt;&gt;"",$B56,"")</f>
        <v/>
      </c>
      <c r="W56" s="314" t="str">
        <f aca="false">IF($B56&lt;&gt;"",'Chronos (M1..M20)'!$H255,"")</f>
        <v/>
      </c>
      <c r="X56" s="315" t="str">
        <f aca="false">IF('Chronos (M1..M20)'!$I255&lt;&gt;"",'Chronos (M1..M20)'!$I255," ")</f>
        <v> </v>
      </c>
      <c r="Y56" s="316" t="n">
        <f aca="false">IF('Chronos (M1..M20)'!$J255&lt;&gt;"",'Chronos (M1..M20)'!$J255,0)</f>
        <v>0</v>
      </c>
      <c r="Z56" s="317" t="str">
        <f aca="false">IF($B56&lt;&gt;"",IF(X56&lt;&gt;" ",(INDEX(W$9:X$12,MATCH(W56,W$9:W$12),2)/X56)*1000,0),"")</f>
        <v/>
      </c>
      <c r="AA56" s="318" t="str">
        <f aca="false">IF(X$9&lt;&gt;"",IF($B56&lt;&gt;"",Z56-Y56,""),"")</f>
        <v/>
      </c>
      <c r="AB56" s="314" t="str">
        <f aca="false">IF($B56&lt;&gt;"",'Chronos (M1..M20)'!$H356,"")</f>
        <v/>
      </c>
      <c r="AC56" s="315" t="str">
        <f aca="false">IF('Chronos (M1..M20)'!$I356&lt;&gt;"",'Chronos (M1..M20)'!$I356," ")</f>
        <v> </v>
      </c>
      <c r="AD56" s="316" t="n">
        <f aca="false">IF('Chronos (M1..M20)'!$J356&lt;&gt;"",'Chronos (M1..M20)'!$J356,0)</f>
        <v>0</v>
      </c>
      <c r="AE56" s="317" t="str">
        <f aca="false">IF($B56&lt;&gt;"",IF(AC56&lt;&gt;" ",(INDEX(AB$9:AC$12,MATCH(AB56,AB$9:AB$12),2)/AC56)*1000,0),"")</f>
        <v/>
      </c>
      <c r="AF56" s="318" t="str">
        <f aca="false">IF(AC$9&lt;&gt;"",IF($B56&lt;&gt;"",AE56-AD56,""),"")</f>
        <v/>
      </c>
      <c r="AG56" s="313" t="str">
        <f aca="false">IF($B56&lt;&gt;"",$B56,"")</f>
        <v/>
      </c>
      <c r="AH56" s="314" t="str">
        <f aca="false">IF($B56&lt;&gt;"",'Chronos (M1..M20)'!$H457,"")</f>
        <v/>
      </c>
      <c r="AI56" s="315" t="str">
        <f aca="false">IF('Chronos (M1..M20)'!$I457&lt;&gt;"",'Chronos (M1..M20)'!$I457," ")</f>
        <v> </v>
      </c>
      <c r="AJ56" s="316" t="n">
        <f aca="false">IF('Chronos (M1..M20)'!$J457&lt;&gt;"",'Chronos (M1..M20)'!$J457,0)</f>
        <v>0</v>
      </c>
      <c r="AK56" s="317" t="str">
        <f aca="false">IF($B56&lt;&gt;"",IF(AI56&lt;&gt;" ",(INDEX(AH$9:AI$12,MATCH(AH56,AH$9:AH$12),2)/AI56)*1000,0),"")</f>
        <v/>
      </c>
      <c r="AL56" s="318" t="str">
        <f aca="false">IF(AI$9&lt;&gt;"",IF($B56&lt;&gt;"",AK56-AJ56,""),"")</f>
        <v/>
      </c>
      <c r="AM56" s="314" t="str">
        <f aca="false">IF($B56&lt;&gt;"",'Chronos (M1..M20)'!$H558,"")</f>
        <v/>
      </c>
      <c r="AN56" s="315" t="str">
        <f aca="false">IF('Chronos (M1..M20)'!$I558&lt;&gt;"",'Chronos (M1..M20)'!$I558," ")</f>
        <v> </v>
      </c>
      <c r="AO56" s="316" t="n">
        <f aca="false">IF('Chronos (M1..M20)'!$J558&lt;&gt;"",'Chronos (M1..M20)'!$J558,0)</f>
        <v>0</v>
      </c>
      <c r="AP56" s="317" t="str">
        <f aca="false">IF($B56&lt;&gt;"",IF(AN56&lt;&gt;" ",(INDEX(AM$9:AN$12,MATCH(AM56,AM$9:AM$12),2)/AN56)*1000,0),"")</f>
        <v/>
      </c>
      <c r="AQ56" s="318" t="str">
        <f aca="false">IF(AN$9&lt;&gt;"",IF($B56&lt;&gt;"",AP56-AO56,""),"")</f>
        <v/>
      </c>
      <c r="AR56" s="313" t="str">
        <f aca="false">IF($B56&lt;&gt;"",$B56,"")</f>
        <v/>
      </c>
      <c r="AS56" s="314" t="str">
        <f aca="false">IF($B56&lt;&gt;"",'Chronos (M1..M20)'!$H659,"")</f>
        <v/>
      </c>
      <c r="AT56" s="315" t="str">
        <f aca="false">IF('Chronos (M1..M20)'!$I659&lt;&gt;"",'Chronos (M1..M20)'!$I659," ")</f>
        <v> </v>
      </c>
      <c r="AU56" s="316" t="n">
        <f aca="false">IF('Chronos (M1..M20)'!$J659&lt;&gt;"",'Chronos (M1..M20)'!$J659,0)</f>
        <v>0</v>
      </c>
      <c r="AV56" s="317" t="str">
        <f aca="false">IF($B56&lt;&gt;"",IF(AT56&lt;&gt;" ",(INDEX(AS$9:AT$12,MATCH(AS56,AS$9:AS$12),2)/AT56)*1000,0),"")</f>
        <v/>
      </c>
      <c r="AW56" s="318" t="str">
        <f aca="false">IF(AT$9&lt;&gt;"",IF($B56&lt;&gt;"",AV56-AU56,""),"")</f>
        <v/>
      </c>
      <c r="AX56" s="314" t="str">
        <f aca="false">IF($B56&lt;&gt;"",'Chronos (M1..M20)'!$H760,"")</f>
        <v/>
      </c>
      <c r="AY56" s="315" t="str">
        <f aca="false">IF('Chronos (M1..M20)'!$I760&lt;&gt;"",'Chronos (M1..M20)'!$I760," ")</f>
        <v> </v>
      </c>
      <c r="AZ56" s="316" t="n">
        <f aca="false">IF('Chronos (M1..M20)'!$J760&lt;&gt;"",'Chronos (M1..M20)'!$J760,0)</f>
        <v>0</v>
      </c>
      <c r="BA56" s="317" t="str">
        <f aca="false">IF($B56&lt;&gt;"",IF(AY56&lt;&gt;" ",(INDEX(AX$9:AY$12,MATCH(AX56,AX$9:AX$12),2)/AY56)*1000,0),"")</f>
        <v/>
      </c>
      <c r="BB56" s="318" t="str">
        <f aca="false">IF(AY$9&lt;&gt;"",IF($B56&lt;&gt;"",BA56-AZ56,""),"")</f>
        <v/>
      </c>
      <c r="BC56" s="313" t="str">
        <f aca="false">IF($B56&lt;&gt;"",$B56,"")</f>
        <v/>
      </c>
      <c r="BD56" s="314" t="str">
        <f aca="false">IF($B56&lt;&gt;"",'Chronos (M1..M20)'!$H861,"")</f>
        <v/>
      </c>
      <c r="BE56" s="315" t="str">
        <f aca="false">IF('Chronos (M1..M20)'!$I861&lt;&gt;"",'Chronos (M1..M20)'!$I861," ")</f>
        <v> </v>
      </c>
      <c r="BF56" s="316" t="n">
        <f aca="false">IF('Chronos (M1..M20)'!$J861&lt;&gt;"",'Chronos (M1..M20)'!$J861,0)</f>
        <v>0</v>
      </c>
      <c r="BG56" s="317" t="str">
        <f aca="false">IF($B56&lt;&gt;"",IF(BE56&lt;&gt;" ",(INDEX(BD$9:BE$12,MATCH(BD56,BD$9:BD$12),2)/BE56)*1000,0),"")</f>
        <v/>
      </c>
      <c r="BH56" s="318" t="str">
        <f aca="false">IF(BE$9&lt;&gt;"",IF($B56&lt;&gt;"",BG56-BF56,""),"")</f>
        <v/>
      </c>
      <c r="BI56" s="314" t="str">
        <f aca="false">IF($B56&lt;&gt;"",'Chronos (M1..M20)'!$H962,"")</f>
        <v/>
      </c>
      <c r="BJ56" s="315" t="str">
        <f aca="false">IF('Chronos (M1..M20)'!$I962&lt;&gt;"",'Chronos (M1..M20)'!$I962," ")</f>
        <v> </v>
      </c>
      <c r="BK56" s="316" t="n">
        <f aca="false">IF('Chronos (M1..M20)'!$J962&lt;&gt;"",'Chronos (M1..M20)'!$J962,0)</f>
        <v>0</v>
      </c>
      <c r="BL56" s="317" t="str">
        <f aca="false">IF($B56&lt;&gt;"",IF(BJ56&lt;&gt;" ",(INDEX(BI$9:BJ$12,MATCH(BI56,BI$9:BI$12),2)/BJ56)*1000,0),"")</f>
        <v/>
      </c>
      <c r="BM56" s="318" t="str">
        <f aca="false">IF(BJ$9&lt;&gt;"",IF($B56&lt;&gt;"",BL56-BK56,""),"")</f>
        <v/>
      </c>
      <c r="BN56" s="313" t="str">
        <f aca="false">IF($B56&lt;&gt;"",$B56,"")</f>
        <v/>
      </c>
      <c r="BO56" s="314" t="str">
        <f aca="false">IF($B56&lt;&gt;"",'Chronos (M1..M20)'!$H1063,"")</f>
        <v/>
      </c>
      <c r="BP56" s="315" t="str">
        <f aca="false">IF('Chronos (M1..M20)'!$I1063&lt;&gt;"",'Chronos (M1..M20)'!$I1063," ")</f>
        <v> </v>
      </c>
      <c r="BQ56" s="316" t="n">
        <f aca="false">IF('Chronos (M1..M20)'!$J1063&lt;&gt;"",'Chronos (M1..M20)'!$J1063,0)</f>
        <v>0</v>
      </c>
      <c r="BR56" s="317" t="str">
        <f aca="false">IF($B56&lt;&gt;"",IF(BP56&lt;&gt;" ",(INDEX(BO$9:BP$12,MATCH(BO56,BO$9:BO$12),2)/BP56)*1000,0),"")</f>
        <v/>
      </c>
      <c r="BS56" s="318" t="str">
        <f aca="false">IF(BP$9&lt;&gt;"",IF($B56&lt;&gt;"",BR56-BQ56,""),"")</f>
        <v/>
      </c>
      <c r="BT56" s="314" t="str">
        <f aca="false">IF($B56&lt;&gt;"",'Chronos (M1..M20)'!$H1164,"")</f>
        <v/>
      </c>
      <c r="BU56" s="315" t="str">
        <f aca="false">IF('Chronos (M1..M20)'!$I1164&lt;&gt;"",'Chronos (M1..M20)'!$I1164," ")</f>
        <v> </v>
      </c>
      <c r="BV56" s="316" t="n">
        <f aca="false">IF('Chronos (M1..M20)'!$J1164&lt;&gt;"",'Chronos (M1..M20)'!$J1164,0)</f>
        <v>0</v>
      </c>
      <c r="BW56" s="317" t="str">
        <f aca="false">IF($B56&lt;&gt;"",IF(BU56&lt;&gt;" ",(INDEX(BT$9:BU$12,MATCH(BT56,BT$9:BT$12),2)/BU56)*1000,0),"")</f>
        <v/>
      </c>
      <c r="BX56" s="318" t="str">
        <f aca="false">IF(BU$9&lt;&gt;"",IF($B56&lt;&gt;"",BW56-BV56,""),"")</f>
        <v/>
      </c>
      <c r="BY56" s="313" t="str">
        <f aca="false">IF($B56&lt;&gt;"",$B56,"")</f>
        <v/>
      </c>
      <c r="BZ56" s="314" t="str">
        <f aca="false">IF($B56&lt;&gt;"",'Chronos (M1..M20)'!$H1265,"")</f>
        <v/>
      </c>
      <c r="CA56" s="315" t="str">
        <f aca="false">IF('Chronos (M1..M20)'!$I1265&lt;&gt;"",'Chronos (M1..M20)'!$I1265," ")</f>
        <v> </v>
      </c>
      <c r="CB56" s="316" t="n">
        <f aca="false">IF('Chronos (M1..M20)'!$J1265&lt;&gt;"",'Chronos (M1..M20)'!$J1265,0)</f>
        <v>0</v>
      </c>
      <c r="CC56" s="317" t="str">
        <f aca="false">IF($B56&lt;&gt;"",IF(CA56&lt;&gt;" ",(INDEX(BZ$9:CA$12,MATCH(BZ56,BZ$9:BZ$12),2)/CA56)*1000,0),"")</f>
        <v/>
      </c>
      <c r="CD56" s="318" t="str">
        <f aca="false">IF(CA$9&lt;&gt;"",IF($B56&lt;&gt;"",CC56-CB56,""),"")</f>
        <v/>
      </c>
      <c r="CE56" s="314" t="str">
        <f aca="false">IF($B56&lt;&gt;"",'Chronos (M1..M20)'!$H1366,"")</f>
        <v/>
      </c>
      <c r="CF56" s="315" t="str">
        <f aca="false">IF('Chronos (M1..M20)'!$I1366&lt;&gt;"",'Chronos (M1..M20)'!$I1366," ")</f>
        <v> </v>
      </c>
      <c r="CG56" s="316" t="n">
        <f aca="false">IF('Chronos (M1..M20)'!$J1366&lt;&gt;"",'Chronos (M1..M20)'!$J1366,0)</f>
        <v>0</v>
      </c>
      <c r="CH56" s="317" t="str">
        <f aca="false">IF($B56&lt;&gt;"",IF(CF56&lt;&gt;" ",(INDEX(CE$9:CF$12,MATCH(CE56,CE$9:CE$12),2)/CF56)*1000,0),"")</f>
        <v/>
      </c>
      <c r="CI56" s="318" t="str">
        <f aca="false">IF(CF$9&lt;&gt;"",IF($B56&lt;&gt;"",CH56-CG56,""),"")</f>
        <v/>
      </c>
      <c r="CJ56" s="313" t="str">
        <f aca="false">IF($B56&lt;&gt;"",$B56,"")</f>
        <v/>
      </c>
      <c r="CK56" s="314" t="str">
        <f aca="false">IF($B56&lt;&gt;"",'Chronos (M1..M20)'!$H1467,"")</f>
        <v/>
      </c>
      <c r="CL56" s="315" t="str">
        <f aca="false">IF('Chronos (M1..M20)'!$I1467&lt;&gt;"",'Chronos (M1..M20)'!$I1467," ")</f>
        <v> </v>
      </c>
      <c r="CM56" s="316" t="n">
        <f aca="false">IF('Chronos (M1..M20)'!$J1467&lt;&gt;"",'Chronos (M1..M20)'!$J1467,0)</f>
        <v>0</v>
      </c>
      <c r="CN56" s="317" t="str">
        <f aca="false">IF($B56&lt;&gt;"",IF(CL56&lt;&gt;" ",(INDEX(CK$9:CL$12,MATCH(CK56,CK$9:CK$12),2)/CL56)*1000,0),"")</f>
        <v/>
      </c>
      <c r="CO56" s="318" t="str">
        <f aca="false">IF(CL$9&lt;&gt;"",IF($B56&lt;&gt;"",CN56-CM56,""),"")</f>
        <v/>
      </c>
      <c r="CP56" s="314" t="str">
        <f aca="false">IF($B56&lt;&gt;"",'Chronos (M1..M20)'!$H1568,"")</f>
        <v/>
      </c>
      <c r="CQ56" s="315" t="str">
        <f aca="false">IF('Chronos (M1..M20)'!$I1568&lt;&gt;"",'Chronos (M1..M20)'!$I1568," ")</f>
        <v> </v>
      </c>
      <c r="CR56" s="316" t="n">
        <f aca="false">IF('Chronos (M1..M20)'!$J1568&lt;&gt;"",'Chronos (M1..M20)'!$J1568,0)</f>
        <v>0</v>
      </c>
      <c r="CS56" s="317" t="str">
        <f aca="false">IF($B56&lt;&gt;"",IF(CQ56&lt;&gt;" ",(INDEX(CP$9:CQ$12,MATCH(CP56,CP$9:CP$12),2)/CQ56)*1000,0),"")</f>
        <v/>
      </c>
      <c r="CT56" s="318" t="str">
        <f aca="false">IF(CQ$9&lt;&gt;"",IF($B56&lt;&gt;"",CS56-CR56,""),"")</f>
        <v/>
      </c>
      <c r="CU56" s="313" t="str">
        <f aca="false">IF($B56&lt;&gt;"",$B56,"")</f>
        <v/>
      </c>
      <c r="CV56" s="314" t="str">
        <f aca="false">IF($B56&lt;&gt;"",'Chronos (M1..M20)'!$H1669,"")</f>
        <v/>
      </c>
      <c r="CW56" s="315" t="str">
        <f aca="false">IF('Chronos (M1..M20)'!$I1669&lt;&gt;"",'Chronos (M1..M20)'!$I1669," ")</f>
        <v> </v>
      </c>
      <c r="CX56" s="316" t="n">
        <f aca="false">IF('Chronos (M1..M20)'!$J1669&lt;&gt;"",'Chronos (M1..M20)'!$J1669,0)</f>
        <v>0</v>
      </c>
      <c r="CY56" s="317" t="str">
        <f aca="false">IF($B56&lt;&gt;"",IF(CW56&lt;&gt;" ",(INDEX(CV$9:CW$12,MATCH(CV56,CV$9:CV$12),2)/CW56)*1000,0),"")</f>
        <v/>
      </c>
      <c r="CZ56" s="318" t="str">
        <f aca="false">IF(CW$9&lt;&gt;"",IF($B56&lt;&gt;"",CY56-CX56,""),"")</f>
        <v/>
      </c>
      <c r="DA56" s="314" t="str">
        <f aca="false">IF($B56&lt;&gt;"",'Chronos (M1..M20)'!$H1770,"")</f>
        <v/>
      </c>
      <c r="DB56" s="315" t="str">
        <f aca="false">IF('Chronos (M1..M20)'!$I1770&lt;&gt;"",'Chronos (M1..M20)'!$I1770," ")</f>
        <v> </v>
      </c>
      <c r="DC56" s="316" t="n">
        <f aca="false">IF('Chronos (M1..M20)'!$J1770&lt;&gt;"",'Chronos (M1..M20)'!$J1770,0)</f>
        <v>0</v>
      </c>
      <c r="DD56" s="317" t="str">
        <f aca="false">IF($B56&lt;&gt;"",IF(DB56&lt;&gt;" ",(INDEX(DA$9:DB$12,MATCH(DA56,DA$9:DA$12),2)/DB56)*1000,0),"")</f>
        <v/>
      </c>
      <c r="DE56" s="318" t="str">
        <f aca="false">IF(DB$9&lt;&gt;"",IF($B56&lt;&gt;"",DD56-DC56,""),"")</f>
        <v/>
      </c>
      <c r="DF56" s="313" t="str">
        <f aca="false">IF($B56&lt;&gt;"",$B56,"")</f>
        <v/>
      </c>
      <c r="DG56" s="314" t="str">
        <f aca="false">IF($B56&lt;&gt;"",'Chronos (M1..M20)'!$H1871,"")</f>
        <v/>
      </c>
      <c r="DH56" s="315" t="str">
        <f aca="false">IF('Chronos (M1..M20)'!$I1871&lt;&gt;"",'Chronos (M1..M20)'!$I1871," ")</f>
        <v> </v>
      </c>
      <c r="DI56" s="316" t="n">
        <f aca="false">IF('Chronos (M1..M20)'!$J1871&lt;&gt;"",'Chronos (M1..M20)'!$J1871,0)</f>
        <v>0</v>
      </c>
      <c r="DJ56" s="317" t="str">
        <f aca="false">IF($B56&lt;&gt;"",IF(DH56&lt;&gt;" ",(INDEX(DG$9:DH$12,MATCH(DG56,DG$9:DG$12),2)/DH56)*1000,0),"")</f>
        <v/>
      </c>
      <c r="DK56" s="318" t="str">
        <f aca="false">IF(DH$9&lt;&gt;"",IF($B56&lt;&gt;"",DJ56-DI56,""),"")</f>
        <v/>
      </c>
      <c r="DL56" s="314" t="str">
        <f aca="false">IF($B56&lt;&gt;"",'Chronos (M1..M20)'!$H1972,"")</f>
        <v/>
      </c>
      <c r="DM56" s="315" t="str">
        <f aca="false">IF('Chronos (M1..M20)'!$I1972&lt;&gt;"",'Chronos (M1..M20)'!$I1972," ")</f>
        <v> </v>
      </c>
      <c r="DN56" s="316" t="n">
        <f aca="false">IF('Chronos (M1..M20)'!$J1972&lt;&gt;"",'Chronos (M1..M20)'!$J1972,0)</f>
        <v>0</v>
      </c>
      <c r="DO56" s="317" t="str">
        <f aca="false">IF($B56&lt;&gt;"",IF(DM56&lt;&gt;" ",(INDEX(DL$9:DM$12,MATCH(DL56,DL$9:DL$12),2)/DM56)*1000,0),"")</f>
        <v/>
      </c>
      <c r="DP56" s="318" t="str">
        <f aca="false">IF(DM$9&lt;&gt;"",IF($B56&lt;&gt;"",DO56-DN56,""),"")</f>
        <v/>
      </c>
      <c r="DQ56" s="0"/>
      <c r="DR56" s="319" t="e">
        <f aca="false">SUM(O56,T56,Z56)</f>
        <v>#VALUE!</v>
      </c>
      <c r="DS56" s="319" t="e">
        <f aca="false">SUM(DR56,AE56,AK56,AP56,AV56,BA56,BG56,BL56,BR56,BW56,CC56,CH56,CN56,CS56,CY56,DD56,DJ56,DO56)</f>
        <v>#VALUE!</v>
      </c>
      <c r="DT56" s="319" t="n">
        <f aca="false">SUM(N56,S56,Y56,AD56,AJ56,AO56,AU56,AZ56,BF56,BK56,BQ56,BV56,CB56,CG56,CM56,CR56,CX56,DC56,DI56,DN56)</f>
        <v>0</v>
      </c>
      <c r="DU56" s="319" t="e">
        <f aca="false">SMALL($DZ56:$ES56,1)</f>
        <v>#VALUE!</v>
      </c>
      <c r="DV56" s="319" t="e">
        <f aca="false">SMALL($DZ56:$ES56,2)</f>
        <v>#VALUE!</v>
      </c>
      <c r="DW56" s="319" t="e">
        <f aca="false">SMALL($DZ56:$ES56,3)</f>
        <v>#VALUE!</v>
      </c>
      <c r="DX56" s="319" t="e">
        <f aca="false">SMALL($DZ56:$ES56,3)</f>
        <v>#VALUE!</v>
      </c>
      <c r="DY56" s="0"/>
      <c r="DZ56" s="321" t="str">
        <f aca="false">IF($EC$1&lt;&gt;"",O56," ")</f>
        <v/>
      </c>
      <c r="EA56" s="321" t="str">
        <f aca="false">IF($EC$2&lt;&gt;"",T56," ")</f>
        <v/>
      </c>
      <c r="EB56" s="321" t="str">
        <f aca="false">IF($EC$3&lt;&gt;"",Z56," ")</f>
        <v/>
      </c>
      <c r="EC56" s="321" t="str">
        <f aca="false">IF($EC$4&lt;&gt;"",AE56," ")</f>
        <v/>
      </c>
      <c r="ED56" s="321" t="str">
        <f aca="false">IF($EC$5&lt;&gt;"",AK56," ")</f>
        <v/>
      </c>
      <c r="EE56" s="321" t="str">
        <f aca="false">IF($EC$6&lt;&gt;"",AP56," ")</f>
        <v/>
      </c>
      <c r="EF56" s="321" t="str">
        <f aca="false">IF($EC$7&lt;&gt;"",AV56," ")</f>
        <v/>
      </c>
      <c r="EG56" s="321" t="str">
        <f aca="false">IF($EC$8&lt;&gt;"",BA56," ")</f>
        <v> </v>
      </c>
      <c r="EH56" s="321" t="str">
        <f aca="false">IF($EC$9&lt;&gt;"",BG56," ")</f>
        <v> </v>
      </c>
      <c r="EI56" s="321" t="str">
        <f aca="false">IF($EC$10&lt;&gt;"",BL56," ")</f>
        <v> </v>
      </c>
      <c r="EJ56" s="321" t="str">
        <f aca="false">IF($EE$1&lt;&gt;"",BR56," ")</f>
        <v> </v>
      </c>
      <c r="EK56" s="321" t="str">
        <f aca="false">IF($EE$2&lt;&gt;"",BW56," ")</f>
        <v> </v>
      </c>
      <c r="EL56" s="321" t="str">
        <f aca="false">IF($EE$3&lt;&gt;"",CC56," ")</f>
        <v> </v>
      </c>
      <c r="EM56" s="321" t="str">
        <f aca="false">IF($EE$4&lt;&gt;"",CH56," ")</f>
        <v> </v>
      </c>
      <c r="EN56" s="321" t="str">
        <f aca="false">IF($EE$5&lt;&gt;"",CN56," ")</f>
        <v> </v>
      </c>
      <c r="EO56" s="321" t="str">
        <f aca="false">IF($EE$6&lt;&gt;"",CS56," ")</f>
        <v> </v>
      </c>
      <c r="EP56" s="321" t="str">
        <f aca="false">IF($EE$7&lt;&gt;"",CY56," ")</f>
        <v> </v>
      </c>
      <c r="EQ56" s="321" t="str">
        <f aca="false">IF($EE$8&lt;&gt;"",DD56," ")</f>
        <v> </v>
      </c>
      <c r="ER56" s="321" t="str">
        <f aca="false">IF($EE$9&lt;&gt;"",DJ56," ")</f>
        <v> </v>
      </c>
      <c r="ES56" s="321" t="str">
        <f aca="false">IF($EE$10&lt;&gt;"",DO56," ")</f>
        <v> </v>
      </c>
      <c r="ET56" s="322" t="e">
        <f aca="false">SMALL(DZ56:EC56,1)</f>
        <v>#VALUE!</v>
      </c>
      <c r="EU56" s="323" t="e">
        <f aca="false">SMALL(DZ56:ED56,1)</f>
        <v>#VALUE!</v>
      </c>
      <c r="EV56" s="323" t="e">
        <f aca="false">SMALL(DZ56:EE56,1)</f>
        <v>#VALUE!</v>
      </c>
      <c r="EW56" s="323" t="e">
        <f aca="false">SMALL(DZ56:EF56,1)</f>
        <v>#VALUE!</v>
      </c>
      <c r="EX56" s="323" t="e">
        <f aca="false">SMALL(DZ56:EG56,1)</f>
        <v>#VALUE!</v>
      </c>
      <c r="EY56" s="323" t="e">
        <f aca="false">SMALL(DZ56:EH56,1)</f>
        <v>#VALUE!</v>
      </c>
      <c r="EZ56" s="323" t="e">
        <f aca="false">SMALL(DZ56:EI56,1)</f>
        <v>#VALUE!</v>
      </c>
      <c r="FA56" s="323" t="e">
        <f aca="false">SMALL(DZ56:EJ56,1)</f>
        <v>#VALUE!</v>
      </c>
      <c r="FB56" s="323" t="e">
        <f aca="false">SMALL(DZ56:EK56,1)</f>
        <v>#VALUE!</v>
      </c>
      <c r="FC56" s="323" t="e">
        <f aca="false">SMALL(DZ56:EL56,1)</f>
        <v>#VALUE!</v>
      </c>
      <c r="FD56" s="323" t="e">
        <f aca="false">SMALL(DZ56:EM56,1)</f>
        <v>#VALUE!</v>
      </c>
      <c r="FE56" s="323" t="e">
        <f aca="false">SMALL(DZ56:EN56,1)</f>
        <v>#VALUE!</v>
      </c>
      <c r="FF56" s="323" t="e">
        <f aca="false">SMALL(DZ56:EO56,1)</f>
        <v>#VALUE!</v>
      </c>
      <c r="FG56" s="323" t="e">
        <f aca="false">SMALL(DZ56:EP56,1)</f>
        <v>#VALUE!</v>
      </c>
      <c r="FH56" s="323" t="e">
        <f aca="false">SMALL(DZ56:EQ56,1)</f>
        <v>#VALUE!</v>
      </c>
      <c r="FI56" s="323" t="e">
        <f aca="false">SMALL(DZ56:ER56,1)</f>
        <v>#VALUE!</v>
      </c>
      <c r="FJ56" s="324" t="e">
        <f aca="false">SMALL(DZ56:ES56,1)</f>
        <v>#VALUE!</v>
      </c>
      <c r="FK56" s="322" t="e">
        <f aca="false">SMALL(DZ56:EN56,2)</f>
        <v>#VALUE!</v>
      </c>
      <c r="FL56" s="323" t="e">
        <f aca="false">SMALL(DZ56:EO56,2)</f>
        <v>#VALUE!</v>
      </c>
      <c r="FM56" s="323" t="e">
        <f aca="false">SMALL(DZ56:EP56,2)</f>
        <v>#VALUE!</v>
      </c>
      <c r="FN56" s="323" t="e">
        <f aca="false">SMALL(DZ56:EQ56,2)</f>
        <v>#VALUE!</v>
      </c>
      <c r="FO56" s="323" t="e">
        <f aca="false">SMALL(DZ56:ER56,2)</f>
        <v>#VALUE!</v>
      </c>
      <c r="FP56" s="324" t="e">
        <f aca="false">SMALL(DZ56:ES56,2)</f>
        <v>#VALUE!</v>
      </c>
      <c r="FQ56" s="0"/>
      <c r="FR56" s="328" t="str">
        <f aca="false">IF($B56&lt;&gt;"",IF($EB$1&gt;=FR$13,$P56,""),"")</f>
        <v/>
      </c>
      <c r="FS56" s="329" t="str">
        <f aca="false">IF($B56&lt;&gt;"",IF($EB$1&gt;=FS$13,$P56+$U56,""),"")</f>
        <v/>
      </c>
      <c r="FT56" s="329" t="str">
        <f aca="false">IF($B56&lt;&gt;"",IF($EB$1&gt;=FT$13,$P56+$U56+$AA56,""),"")</f>
        <v/>
      </c>
      <c r="FU56" s="329" t="str">
        <f aca="false">IF($B56&lt;&gt;"",IF($EB$1&gt;=FU$13,$P56+$U56+$AA56+$AF56-ET56,""),"")</f>
        <v/>
      </c>
      <c r="FV56" s="329" t="str">
        <f aca="false">IF($B56&lt;&gt;"",IF($EB$1&gt;=FV$13,$P56+$U56+$AA56+$AF56+$AL56-EU56,""),"")</f>
        <v/>
      </c>
      <c r="FW56" s="329" t="str">
        <f aca="false">IF($B56&lt;&gt;"",IF($EB$1&gt;=FW$13,$P56+$U56+$AA56+$AF56+$AL56+$AQ56-EV56,""),"")</f>
        <v/>
      </c>
      <c r="FX56" s="329" t="str">
        <f aca="false">IF($B56&lt;&gt;"",IF($EB$1&gt;=FX$13,$P56+$U56+$AA56+$AF56+$AL56+$AQ56+$AW56-EW56,""),"")</f>
        <v/>
      </c>
      <c r="FY56" s="329" t="str">
        <f aca="false">IF($B56&lt;&gt;"",IF($EB$1&gt;=FY$13,$P56+$U56+$AA56+$AF56+$AL56+$AQ56+$AW56+$BB56-EX56,""),"")</f>
        <v/>
      </c>
      <c r="FZ56" s="329" t="str">
        <f aca="false">IF($B56&lt;&gt;"",IF($EB$1&gt;=FZ$13,$P56+$U56+$AA56+$AF56+$AL56+$AQ56+$AW56+$BB56+$BH56-EY56,""),"")</f>
        <v/>
      </c>
      <c r="GA56" s="329" t="str">
        <f aca="false">IF($B56&lt;&gt;"",IF($EB$1&gt;=GA$13,$P56+$U56+$AA56+$AF56+$AL56+$AQ56+$AW56+$BB56+$BH56+$BM56-EZ56,""),"")</f>
        <v/>
      </c>
      <c r="GB56" s="329" t="str">
        <f aca="false">IF($B56&lt;&gt;"",IF($EB$1&gt;=GB$13,$P56+$U56+$AA56+$AF56+$AL56+$AQ56+$AW56+$BB56+$BH56+$BM56+$BS56-FA56,""),"")</f>
        <v/>
      </c>
      <c r="GC56" s="329" t="str">
        <f aca="false">IF($B56&lt;&gt;"",IF($EB$1&gt;=GC$13,$P56+$U56+$AA56+$AF56+$AL56+$AQ56+$AW56+$BB56+$BH56+$BM56+$BS56+$BX56-FB56,""),"")</f>
        <v/>
      </c>
      <c r="GD56" s="329" t="str">
        <f aca="false">IF($B56&lt;&gt;"",IF($EB$1&gt;=GD$13,$P56+$U56+$AA56+$AF56+$AL56+$AQ56+$AW56+$BB56+$BH56+$BM56+$BS56+$BX56+$CD56-FC56,""),"")</f>
        <v/>
      </c>
      <c r="GE56" s="329" t="str">
        <f aca="false">IF($B56&lt;&gt;"",IF($EB$1&gt;=GE$13,$P56+$U56+$AA56+$AF56+$AL56+$AQ56+$AW56+$BB56+$BH56+$BM56+$BS56+$BX56+$CD56+$CI56-FD56,""),"")</f>
        <v/>
      </c>
      <c r="GF56" s="329" t="str">
        <f aca="false">IF($B56&lt;&gt;"",IF($EB$1&gt;=GF$13,$P56+$U56+$AA56+$AF56+$AL56+$AQ56+$AW56+$BB56+$BH56+$BM56+$BS56+$BX56+$CD56+$CI56+$CO56-FE56-FK56,""),"")</f>
        <v/>
      </c>
      <c r="GG56" s="329" t="str">
        <f aca="false">IF($B56&lt;&gt;"",IF($EB$1&gt;=GG$13,$P56+$U56+$AA56+$AF56+$AL56+$AQ56+$AW56+$BB56+$BH56+$BM56+$BS56+$BX56+$CD56+$CI56+$CO56+$CT56-FF56-FL56,""),"")</f>
        <v/>
      </c>
      <c r="GH56" s="329" t="str">
        <f aca="false">IF($B56&lt;&gt;"",IF($EB$1&gt;=GH$13,$P56+$U56+$AA56+$AF56+$AL56+$AQ56+$AW56+$BB56+$BH56+$BM56+$BS56+$BX56+$CD56+$CI56+$CO56+$CT56+$CZ56-FG56-FM56,""),"")</f>
        <v/>
      </c>
      <c r="GI56" s="329" t="str">
        <f aca="false">IF($B56&lt;&gt;"",IF($EB$1&gt;=GI$13,$P56+$U56+$AA56+$AF56+$AL56+$AQ56+$AW56+$BB56+$BH56+$BM56+$BS56+$BX56+$CD56+$CI56+$CO56+$CT56+$CZ56+$DE56-FH56-FN56,""),"")</f>
        <v/>
      </c>
      <c r="GJ56" s="329" t="str">
        <f aca="false">IF($B56&lt;&gt;"",IF($EB$1&gt;=GJ$13,$P56+$U56+$AA56+$AF56+$AL56+$AQ56+$AW56+$BB56+$BH56+$BM56+$BS56+$BX56+$CD56+$CI56+$CO56+$CT56+$CZ56+$DE56+$DK56-FI56-FO56,""),"")</f>
        <v/>
      </c>
      <c r="GK56" s="330" t="str">
        <f aca="false">IF($B56&lt;&gt;"",IF($EB$1&gt;=GK$13,$P56+$U56+$AA56+$AF56+$AL56+$AQ56+$AW56+$BB56+$BH56+$BM56+$BS56+$BX56+$CD56+$CI56+$CO56+$CT56+$CZ56+$DE56+$DK56+$DP56-FJ56-FP56,""),"")</f>
        <v/>
      </c>
      <c r="GL56" s="0"/>
      <c r="GM56" s="328" t="str">
        <f aca="false">IF($B56&lt;&gt;"",IF($EB$1&gt;=GM$13,RANK(FR56,FR$14:FR$113,0),""),"")</f>
        <v/>
      </c>
      <c r="GN56" s="329" t="str">
        <f aca="false">IF($B56&lt;&gt;"",IF($EB$1&gt;=GN$13,RANK(FS56,FS$14:FS$113,0),""),"")</f>
        <v/>
      </c>
      <c r="GO56" s="329" t="str">
        <f aca="false">IF($B56&lt;&gt;"",IF($EB$1&gt;=GO$13,RANK(FT56,FT$14:FT$113,0),""),"")</f>
        <v/>
      </c>
      <c r="GP56" s="329" t="str">
        <f aca="false">IF($B56&lt;&gt;"",IF($EB$1&gt;=GP$13,RANK(FU56,FU$14:FU$113,0),""),"")</f>
        <v/>
      </c>
      <c r="GQ56" s="329" t="str">
        <f aca="false">IF($B56&lt;&gt;"",IF($EB$1&gt;=GQ$13,RANK(FV56,FV$14:FV$113,0),""),"")</f>
        <v/>
      </c>
      <c r="GR56" s="329" t="str">
        <f aca="false">IF($B56&lt;&gt;"",IF($EB$1&gt;=GR$13,RANK(FW56,FW$14:FW$113,0),""),"")</f>
        <v/>
      </c>
      <c r="GS56" s="329" t="str">
        <f aca="false">IF($B56&lt;&gt;"",IF($EB$1&gt;=GS$13,RANK(FX56,FX$14:FX$113,0),""),"")</f>
        <v/>
      </c>
      <c r="GT56" s="329" t="str">
        <f aca="false">IF($B56&lt;&gt;"",IF($EB$1&gt;=GT$13,RANK(FY56,FY$14:FY$113,0),""),"")</f>
        <v/>
      </c>
      <c r="GU56" s="329" t="str">
        <f aca="false">IF($B56&lt;&gt;"",IF($EB$1&gt;=GU$13,RANK(FZ56,FZ$14:FZ$113,0),""),"")</f>
        <v/>
      </c>
      <c r="GV56" s="329" t="str">
        <f aca="false">IF($B56&lt;&gt;"",IF($EB$1&gt;=GV$13,RANK(GA56,GA$14:GA$113,0),""),"")</f>
        <v/>
      </c>
      <c r="GW56" s="329" t="str">
        <f aca="false">IF($B56&lt;&gt;"",IF($EB$1&gt;=GW$13,RANK(GB56,GB$14:GB$113,0),""),"")</f>
        <v/>
      </c>
      <c r="GX56" s="329" t="str">
        <f aca="false">IF($B56&lt;&gt;"",IF($EB$1&gt;=GX$13,RANK(GC56,GC$14:GC$113,0),""),"")</f>
        <v/>
      </c>
      <c r="GY56" s="329" t="str">
        <f aca="false">IF($B56&lt;&gt;"",IF($EB$1&gt;=GY$13,RANK(GD56,GD$14:GD$113,0),""),"")</f>
        <v/>
      </c>
      <c r="GZ56" s="329" t="str">
        <f aca="false">IF($B56&lt;&gt;"",IF($EB$1&gt;=GZ$13,RANK(GE56,GE$14:GE$113,0),""),"")</f>
        <v/>
      </c>
      <c r="HA56" s="329" t="str">
        <f aca="false">IF($B56&lt;&gt;"",IF($EB$1&gt;=HA$13,RANK(GF56,GF$14:GF$113,0),""),"")</f>
        <v/>
      </c>
      <c r="HB56" s="329" t="str">
        <f aca="false">IF($B56&lt;&gt;"",IF($EB$1&gt;=HB$13,RANK(GG56,GG$14:GG$113,0),""),"")</f>
        <v/>
      </c>
      <c r="HC56" s="329" t="str">
        <f aca="false">IF($B56&lt;&gt;"",IF($EB$1&gt;=HC$13,RANK(GH56,GH$14:GH$113,0),""),"")</f>
        <v/>
      </c>
      <c r="HD56" s="329" t="str">
        <f aca="false">IF($B56&lt;&gt;"",IF($EB$1&gt;=HD$13,RANK(GI56,GI$14:GI$113,0),""),"")</f>
        <v/>
      </c>
      <c r="HE56" s="329" t="str">
        <f aca="false">IF($B56&lt;&gt;"",IF($EB$1&gt;=HE$13,RANK(GJ56,GJ$14:GJ$113,0),""),"")</f>
        <v/>
      </c>
      <c r="HF56" s="330" t="str">
        <f aca="false">IF($B56&lt;&gt;"",IF($EB$1&gt;=HF$13,RANK(GK56,GK$14:GK$113,0),""),"")</f>
        <v/>
      </c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3" hidden="false" customHeight="false" outlineLevel="0" collapsed="false">
      <c r="A57" s="308" t="str">
        <f aca="false">IF(B57&lt;&gt;"",RANK(I57,I$14:I$113,0),"")</f>
        <v/>
      </c>
      <c r="B57" s="309" t="str">
        <f aca="false">IF('Chronos (M1..M20)'!B54&lt;&gt;"",'Chronos (M1..M20)'!B54,"")</f>
        <v/>
      </c>
      <c r="C57" s="310" t="str">
        <f aca="false">IF(B57&lt;&gt;"",'Chronos (M1..M20)'!C54,"")</f>
        <v/>
      </c>
      <c r="D57" s="215" t="str">
        <f aca="false">IF(B57&lt;&gt;"",Pilotes!P54,"")</f>
        <v/>
      </c>
      <c r="E57" s="310"/>
      <c r="F57" s="310" t="str">
        <f aca="false">IF(B57&lt;&gt;"",Pilotes!F54,"")</f>
        <v/>
      </c>
      <c r="G57" s="310" t="str">
        <f aca="false">IF(C57&lt;&gt;"",Pilotes!E54,"")</f>
        <v/>
      </c>
      <c r="H57" s="310" t="str">
        <f aca="false">IF(D57&lt;&gt;"",'Chronos (M1..M20)'!D54,"")</f>
        <v/>
      </c>
      <c r="I57" s="311" t="n">
        <f aca="false">IF(B57&lt;&gt;"",IF($EB$1&lt;4,DR57-DT57,IF($EB$1&lt;15,DS57-DU57-DT57,DS57-DU57-DV57-DT57)),0)</f>
        <v>0</v>
      </c>
      <c r="J57" s="312" t="str">
        <f aca="false">IF(B57&lt;&gt;"",IF(I57,(I57/MAXA(I$14:I$113))*1000,0),"")</f>
        <v/>
      </c>
      <c r="K57" s="313" t="str">
        <f aca="false">IF($B57&lt;&gt;"",$B57,"")</f>
        <v/>
      </c>
      <c r="L57" s="314" t="str">
        <f aca="false">IF($B57&lt;&gt;"",'Chronos (M1..M20)'!$H54,"")</f>
        <v/>
      </c>
      <c r="M57" s="315" t="str">
        <f aca="false">IF('Chronos (M1..M20)'!$I54&lt;&gt;"",'Chronos (M1..M20)'!$I54," ")</f>
        <v> </v>
      </c>
      <c r="N57" s="316" t="n">
        <f aca="false">IF('Chronos (M1..M20)'!$J54&lt;&gt;"",'Chronos (M1..M20)'!$J54,0)</f>
        <v>0</v>
      </c>
      <c r="O57" s="317" t="str">
        <f aca="false">IF($B57&lt;&gt;"",IF(M57&lt;&gt;" ",(INDEX(L$9:M$12,MATCH(L57,L$9:L$12),2)/M57)*1000,0),"")</f>
        <v/>
      </c>
      <c r="P57" s="318" t="str">
        <f aca="false">IF(M$9&lt;&gt;"",IF($B57&lt;&gt;"",O57-N57,""),"")</f>
        <v/>
      </c>
      <c r="Q57" s="314" t="str">
        <f aca="false">IF($B57&lt;&gt;"",'Chronos (M1..M20)'!$H155,"")</f>
        <v/>
      </c>
      <c r="R57" s="315" t="str">
        <f aca="false">IF('Chronos (M1..M20)'!$I155&lt;&gt;"",'Chronos (M1..M20)'!$I155," ")</f>
        <v> </v>
      </c>
      <c r="S57" s="316" t="n">
        <f aca="false">IF('Chronos (M1..M20)'!$J155&lt;&gt;"",'Chronos (M1..M20)'!$J155,0)</f>
        <v>0</v>
      </c>
      <c r="T57" s="317" t="str">
        <f aca="false">IF($B57&lt;&gt;"",IF(R57&lt;&gt;" ",(INDEX(Q$9:R$12,MATCH(Q57,Q$9:Q$12),2)/R57)*1000,0),"")</f>
        <v/>
      </c>
      <c r="U57" s="318" t="str">
        <f aca="false">IF(R$9&lt;&gt;"",IF($B57&lt;&gt;"",T57-S57,""),"")</f>
        <v/>
      </c>
      <c r="V57" s="313" t="str">
        <f aca="false">IF($B57&lt;&gt;"",$B57,"")</f>
        <v/>
      </c>
      <c r="W57" s="314" t="str">
        <f aca="false">IF($B57&lt;&gt;"",'Chronos (M1..M20)'!$H256,"")</f>
        <v/>
      </c>
      <c r="X57" s="315" t="str">
        <f aca="false">IF('Chronos (M1..M20)'!$I256&lt;&gt;"",'Chronos (M1..M20)'!$I256," ")</f>
        <v> </v>
      </c>
      <c r="Y57" s="316" t="n">
        <f aca="false">IF('Chronos (M1..M20)'!$J256&lt;&gt;"",'Chronos (M1..M20)'!$J256,0)</f>
        <v>0</v>
      </c>
      <c r="Z57" s="317" t="str">
        <f aca="false">IF($B57&lt;&gt;"",IF(X57&lt;&gt;" ",(INDEX(W$9:X$12,MATCH(W57,W$9:W$12),2)/X57)*1000,0),"")</f>
        <v/>
      </c>
      <c r="AA57" s="318" t="str">
        <f aca="false">IF(X$9&lt;&gt;"",IF($B57&lt;&gt;"",Z57-Y57,""),"")</f>
        <v/>
      </c>
      <c r="AB57" s="314" t="str">
        <f aca="false">IF($B57&lt;&gt;"",'Chronos (M1..M20)'!$H357,"")</f>
        <v/>
      </c>
      <c r="AC57" s="315" t="str">
        <f aca="false">IF('Chronos (M1..M20)'!$I357&lt;&gt;"",'Chronos (M1..M20)'!$I357," ")</f>
        <v> </v>
      </c>
      <c r="AD57" s="316" t="n">
        <f aca="false">IF('Chronos (M1..M20)'!$J357&lt;&gt;"",'Chronos (M1..M20)'!$J357,0)</f>
        <v>0</v>
      </c>
      <c r="AE57" s="317" t="str">
        <f aca="false">IF($B57&lt;&gt;"",IF(AC57&lt;&gt;" ",(INDEX(AB$9:AC$12,MATCH(AB57,AB$9:AB$12),2)/AC57)*1000,0),"")</f>
        <v/>
      </c>
      <c r="AF57" s="318" t="str">
        <f aca="false">IF(AC$9&lt;&gt;"",IF($B57&lt;&gt;"",AE57-AD57,""),"")</f>
        <v/>
      </c>
      <c r="AG57" s="313" t="str">
        <f aca="false">IF($B57&lt;&gt;"",$B57,"")</f>
        <v/>
      </c>
      <c r="AH57" s="314" t="str">
        <f aca="false">IF($B57&lt;&gt;"",'Chronos (M1..M20)'!$H458,"")</f>
        <v/>
      </c>
      <c r="AI57" s="315" t="str">
        <f aca="false">IF('Chronos (M1..M20)'!$I458&lt;&gt;"",'Chronos (M1..M20)'!$I458," ")</f>
        <v> </v>
      </c>
      <c r="AJ57" s="316" t="n">
        <f aca="false">IF('Chronos (M1..M20)'!$J458&lt;&gt;"",'Chronos (M1..M20)'!$J458,0)</f>
        <v>0</v>
      </c>
      <c r="AK57" s="317" t="str">
        <f aca="false">IF($B57&lt;&gt;"",IF(AI57&lt;&gt;" ",(INDEX(AH$9:AI$12,MATCH(AH57,AH$9:AH$12),2)/AI57)*1000,0),"")</f>
        <v/>
      </c>
      <c r="AL57" s="318" t="str">
        <f aca="false">IF(AI$9&lt;&gt;"",IF($B57&lt;&gt;"",AK57-AJ57,""),"")</f>
        <v/>
      </c>
      <c r="AM57" s="314" t="str">
        <f aca="false">IF($B57&lt;&gt;"",'Chronos (M1..M20)'!$H559,"")</f>
        <v/>
      </c>
      <c r="AN57" s="315" t="str">
        <f aca="false">IF('Chronos (M1..M20)'!$I559&lt;&gt;"",'Chronos (M1..M20)'!$I559," ")</f>
        <v> </v>
      </c>
      <c r="AO57" s="316" t="n">
        <f aca="false">IF('Chronos (M1..M20)'!$J559&lt;&gt;"",'Chronos (M1..M20)'!$J559,0)</f>
        <v>0</v>
      </c>
      <c r="AP57" s="317" t="str">
        <f aca="false">IF($B57&lt;&gt;"",IF(AN57&lt;&gt;" ",(INDEX(AM$9:AN$12,MATCH(AM57,AM$9:AM$12),2)/AN57)*1000,0),"")</f>
        <v/>
      </c>
      <c r="AQ57" s="318" t="str">
        <f aca="false">IF(AN$9&lt;&gt;"",IF($B57&lt;&gt;"",AP57-AO57,""),"")</f>
        <v/>
      </c>
      <c r="AR57" s="313" t="str">
        <f aca="false">IF($B57&lt;&gt;"",$B57,"")</f>
        <v/>
      </c>
      <c r="AS57" s="314" t="str">
        <f aca="false">IF($B57&lt;&gt;"",'Chronos (M1..M20)'!$H660,"")</f>
        <v/>
      </c>
      <c r="AT57" s="315" t="str">
        <f aca="false">IF('Chronos (M1..M20)'!$I660&lt;&gt;"",'Chronos (M1..M20)'!$I660," ")</f>
        <v> </v>
      </c>
      <c r="AU57" s="316" t="n">
        <f aca="false">IF('Chronos (M1..M20)'!$J660&lt;&gt;"",'Chronos (M1..M20)'!$J660,0)</f>
        <v>0</v>
      </c>
      <c r="AV57" s="317" t="str">
        <f aca="false">IF($B57&lt;&gt;"",IF(AT57&lt;&gt;" ",(INDEX(AS$9:AT$12,MATCH(AS57,AS$9:AS$12),2)/AT57)*1000,0),"")</f>
        <v/>
      </c>
      <c r="AW57" s="318" t="str">
        <f aca="false">IF(AT$9&lt;&gt;"",IF($B57&lt;&gt;"",AV57-AU57,""),"")</f>
        <v/>
      </c>
      <c r="AX57" s="314" t="str">
        <f aca="false">IF($B57&lt;&gt;"",'Chronos (M1..M20)'!$H761,"")</f>
        <v/>
      </c>
      <c r="AY57" s="315" t="str">
        <f aca="false">IF('Chronos (M1..M20)'!$I761&lt;&gt;"",'Chronos (M1..M20)'!$I761," ")</f>
        <v> </v>
      </c>
      <c r="AZ57" s="316" t="n">
        <f aca="false">IF('Chronos (M1..M20)'!$J761&lt;&gt;"",'Chronos (M1..M20)'!$J761,0)</f>
        <v>0</v>
      </c>
      <c r="BA57" s="317" t="str">
        <f aca="false">IF($B57&lt;&gt;"",IF(AY57&lt;&gt;" ",(INDEX(AX$9:AY$12,MATCH(AX57,AX$9:AX$12),2)/AY57)*1000,0),"")</f>
        <v/>
      </c>
      <c r="BB57" s="318" t="str">
        <f aca="false">IF(AY$9&lt;&gt;"",IF($B57&lt;&gt;"",BA57-AZ57,""),"")</f>
        <v/>
      </c>
      <c r="BC57" s="313" t="str">
        <f aca="false">IF($B57&lt;&gt;"",$B57,"")</f>
        <v/>
      </c>
      <c r="BD57" s="314" t="str">
        <f aca="false">IF($B57&lt;&gt;"",'Chronos (M1..M20)'!$H862,"")</f>
        <v/>
      </c>
      <c r="BE57" s="315" t="str">
        <f aca="false">IF('Chronos (M1..M20)'!$I862&lt;&gt;"",'Chronos (M1..M20)'!$I862," ")</f>
        <v> </v>
      </c>
      <c r="BF57" s="316" t="n">
        <f aca="false">IF('Chronos (M1..M20)'!$J862&lt;&gt;"",'Chronos (M1..M20)'!$J862,0)</f>
        <v>0</v>
      </c>
      <c r="BG57" s="317" t="str">
        <f aca="false">IF($B57&lt;&gt;"",IF(BE57&lt;&gt;" ",(INDEX(BD$9:BE$12,MATCH(BD57,BD$9:BD$12),2)/BE57)*1000,0),"")</f>
        <v/>
      </c>
      <c r="BH57" s="318" t="str">
        <f aca="false">IF(BE$9&lt;&gt;"",IF($B57&lt;&gt;"",BG57-BF57,""),"")</f>
        <v/>
      </c>
      <c r="BI57" s="314" t="str">
        <f aca="false">IF($B57&lt;&gt;"",'Chronos (M1..M20)'!$H963,"")</f>
        <v/>
      </c>
      <c r="BJ57" s="315" t="str">
        <f aca="false">IF('Chronos (M1..M20)'!$I963&lt;&gt;"",'Chronos (M1..M20)'!$I963," ")</f>
        <v> </v>
      </c>
      <c r="BK57" s="316" t="n">
        <f aca="false">IF('Chronos (M1..M20)'!$J963&lt;&gt;"",'Chronos (M1..M20)'!$J963,0)</f>
        <v>0</v>
      </c>
      <c r="BL57" s="317" t="str">
        <f aca="false">IF($B57&lt;&gt;"",IF(BJ57&lt;&gt;" ",(INDEX(BI$9:BJ$12,MATCH(BI57,BI$9:BI$12),2)/BJ57)*1000,0),"")</f>
        <v/>
      </c>
      <c r="BM57" s="318" t="str">
        <f aca="false">IF(BJ$9&lt;&gt;"",IF($B57&lt;&gt;"",BL57-BK57,""),"")</f>
        <v/>
      </c>
      <c r="BN57" s="313" t="str">
        <f aca="false">IF($B57&lt;&gt;"",$B57,"")</f>
        <v/>
      </c>
      <c r="BO57" s="314" t="str">
        <f aca="false">IF($B57&lt;&gt;"",'Chronos (M1..M20)'!$H1064,"")</f>
        <v/>
      </c>
      <c r="BP57" s="315" t="str">
        <f aca="false">IF('Chronos (M1..M20)'!$I1064&lt;&gt;"",'Chronos (M1..M20)'!$I1064," ")</f>
        <v> </v>
      </c>
      <c r="BQ57" s="316" t="n">
        <f aca="false">IF('Chronos (M1..M20)'!$J1064&lt;&gt;"",'Chronos (M1..M20)'!$J1064,0)</f>
        <v>0</v>
      </c>
      <c r="BR57" s="317" t="str">
        <f aca="false">IF($B57&lt;&gt;"",IF(BP57&lt;&gt;" ",(INDEX(BO$9:BP$12,MATCH(BO57,BO$9:BO$12),2)/BP57)*1000,0),"")</f>
        <v/>
      </c>
      <c r="BS57" s="318" t="str">
        <f aca="false">IF(BP$9&lt;&gt;"",IF($B57&lt;&gt;"",BR57-BQ57,""),"")</f>
        <v/>
      </c>
      <c r="BT57" s="314" t="str">
        <f aca="false">IF($B57&lt;&gt;"",'Chronos (M1..M20)'!$H1165,"")</f>
        <v/>
      </c>
      <c r="BU57" s="315" t="str">
        <f aca="false">IF('Chronos (M1..M20)'!$I1165&lt;&gt;"",'Chronos (M1..M20)'!$I1165," ")</f>
        <v> </v>
      </c>
      <c r="BV57" s="316" t="n">
        <f aca="false">IF('Chronos (M1..M20)'!$J1165&lt;&gt;"",'Chronos (M1..M20)'!$J1165,0)</f>
        <v>0</v>
      </c>
      <c r="BW57" s="317" t="str">
        <f aca="false">IF($B57&lt;&gt;"",IF(BU57&lt;&gt;" ",(INDEX(BT$9:BU$12,MATCH(BT57,BT$9:BT$12),2)/BU57)*1000,0),"")</f>
        <v/>
      </c>
      <c r="BX57" s="318" t="str">
        <f aca="false">IF(BU$9&lt;&gt;"",IF($B57&lt;&gt;"",BW57-BV57,""),"")</f>
        <v/>
      </c>
      <c r="BY57" s="313" t="str">
        <f aca="false">IF($B57&lt;&gt;"",$B57,"")</f>
        <v/>
      </c>
      <c r="BZ57" s="314" t="str">
        <f aca="false">IF($B57&lt;&gt;"",'Chronos (M1..M20)'!$H1266,"")</f>
        <v/>
      </c>
      <c r="CA57" s="315" t="str">
        <f aca="false">IF('Chronos (M1..M20)'!$I1266&lt;&gt;"",'Chronos (M1..M20)'!$I1266," ")</f>
        <v> </v>
      </c>
      <c r="CB57" s="316" t="n">
        <f aca="false">IF('Chronos (M1..M20)'!$J1266&lt;&gt;"",'Chronos (M1..M20)'!$J1266,0)</f>
        <v>0</v>
      </c>
      <c r="CC57" s="317" t="str">
        <f aca="false">IF($B57&lt;&gt;"",IF(CA57&lt;&gt;" ",(INDEX(BZ$9:CA$12,MATCH(BZ57,BZ$9:BZ$12),2)/CA57)*1000,0),"")</f>
        <v/>
      </c>
      <c r="CD57" s="318" t="str">
        <f aca="false">IF(CA$9&lt;&gt;"",IF($B57&lt;&gt;"",CC57-CB57,""),"")</f>
        <v/>
      </c>
      <c r="CE57" s="314" t="str">
        <f aca="false">IF($B57&lt;&gt;"",'Chronos (M1..M20)'!$H1367,"")</f>
        <v/>
      </c>
      <c r="CF57" s="315" t="str">
        <f aca="false">IF('Chronos (M1..M20)'!$I1367&lt;&gt;"",'Chronos (M1..M20)'!$I1367," ")</f>
        <v> </v>
      </c>
      <c r="CG57" s="316" t="n">
        <f aca="false">IF('Chronos (M1..M20)'!$J1367&lt;&gt;"",'Chronos (M1..M20)'!$J1367,0)</f>
        <v>0</v>
      </c>
      <c r="CH57" s="317" t="str">
        <f aca="false">IF($B57&lt;&gt;"",IF(CF57&lt;&gt;" ",(INDEX(CE$9:CF$12,MATCH(CE57,CE$9:CE$12),2)/CF57)*1000,0),"")</f>
        <v/>
      </c>
      <c r="CI57" s="318" t="str">
        <f aca="false">IF(CF$9&lt;&gt;"",IF($B57&lt;&gt;"",CH57-CG57,""),"")</f>
        <v/>
      </c>
      <c r="CJ57" s="313" t="str">
        <f aca="false">IF($B57&lt;&gt;"",$B57,"")</f>
        <v/>
      </c>
      <c r="CK57" s="314" t="str">
        <f aca="false">IF($B57&lt;&gt;"",'Chronos (M1..M20)'!$H1468,"")</f>
        <v/>
      </c>
      <c r="CL57" s="315" t="str">
        <f aca="false">IF('Chronos (M1..M20)'!$I1468&lt;&gt;"",'Chronos (M1..M20)'!$I1468," ")</f>
        <v> </v>
      </c>
      <c r="CM57" s="316" t="n">
        <f aca="false">IF('Chronos (M1..M20)'!$J1468&lt;&gt;"",'Chronos (M1..M20)'!$J1468,0)</f>
        <v>0</v>
      </c>
      <c r="CN57" s="317" t="str">
        <f aca="false">IF($B57&lt;&gt;"",IF(CL57&lt;&gt;" ",(INDEX(CK$9:CL$12,MATCH(CK57,CK$9:CK$12),2)/CL57)*1000,0),"")</f>
        <v/>
      </c>
      <c r="CO57" s="318" t="str">
        <f aca="false">IF(CL$9&lt;&gt;"",IF($B57&lt;&gt;"",CN57-CM57,""),"")</f>
        <v/>
      </c>
      <c r="CP57" s="314" t="str">
        <f aca="false">IF($B57&lt;&gt;"",'Chronos (M1..M20)'!$H1569,"")</f>
        <v/>
      </c>
      <c r="CQ57" s="315" t="str">
        <f aca="false">IF('Chronos (M1..M20)'!$I1569&lt;&gt;"",'Chronos (M1..M20)'!$I1569," ")</f>
        <v> </v>
      </c>
      <c r="CR57" s="316" t="n">
        <f aca="false">IF('Chronos (M1..M20)'!$J1569&lt;&gt;"",'Chronos (M1..M20)'!$J1569,0)</f>
        <v>0</v>
      </c>
      <c r="CS57" s="317" t="str">
        <f aca="false">IF($B57&lt;&gt;"",IF(CQ57&lt;&gt;" ",(INDEX(CP$9:CQ$12,MATCH(CP57,CP$9:CP$12),2)/CQ57)*1000,0),"")</f>
        <v/>
      </c>
      <c r="CT57" s="318" t="str">
        <f aca="false">IF(CQ$9&lt;&gt;"",IF($B57&lt;&gt;"",CS57-CR57,""),"")</f>
        <v/>
      </c>
      <c r="CU57" s="313" t="str">
        <f aca="false">IF($B57&lt;&gt;"",$B57,"")</f>
        <v/>
      </c>
      <c r="CV57" s="314" t="str">
        <f aca="false">IF($B57&lt;&gt;"",'Chronos (M1..M20)'!$H1670,"")</f>
        <v/>
      </c>
      <c r="CW57" s="315" t="str">
        <f aca="false">IF('Chronos (M1..M20)'!$I1670&lt;&gt;"",'Chronos (M1..M20)'!$I1670," ")</f>
        <v> </v>
      </c>
      <c r="CX57" s="316" t="n">
        <f aca="false">IF('Chronos (M1..M20)'!$J1670&lt;&gt;"",'Chronos (M1..M20)'!$J1670,0)</f>
        <v>0</v>
      </c>
      <c r="CY57" s="317" t="str">
        <f aca="false">IF($B57&lt;&gt;"",IF(CW57&lt;&gt;" ",(INDEX(CV$9:CW$12,MATCH(CV57,CV$9:CV$12),2)/CW57)*1000,0),"")</f>
        <v/>
      </c>
      <c r="CZ57" s="318" t="str">
        <f aca="false">IF(CW$9&lt;&gt;"",IF($B57&lt;&gt;"",CY57-CX57,""),"")</f>
        <v/>
      </c>
      <c r="DA57" s="314" t="str">
        <f aca="false">IF($B57&lt;&gt;"",'Chronos (M1..M20)'!$H1771,"")</f>
        <v/>
      </c>
      <c r="DB57" s="315" t="str">
        <f aca="false">IF('Chronos (M1..M20)'!$I1771&lt;&gt;"",'Chronos (M1..M20)'!$I1771," ")</f>
        <v> </v>
      </c>
      <c r="DC57" s="316" t="n">
        <f aca="false">IF('Chronos (M1..M20)'!$J1771&lt;&gt;"",'Chronos (M1..M20)'!$J1771,0)</f>
        <v>0</v>
      </c>
      <c r="DD57" s="317" t="str">
        <f aca="false">IF($B57&lt;&gt;"",IF(DB57&lt;&gt;" ",(INDEX(DA$9:DB$12,MATCH(DA57,DA$9:DA$12),2)/DB57)*1000,0),"")</f>
        <v/>
      </c>
      <c r="DE57" s="318" t="str">
        <f aca="false">IF(DB$9&lt;&gt;"",IF($B57&lt;&gt;"",DD57-DC57,""),"")</f>
        <v/>
      </c>
      <c r="DF57" s="313" t="str">
        <f aca="false">IF($B57&lt;&gt;"",$B57,"")</f>
        <v/>
      </c>
      <c r="DG57" s="314" t="str">
        <f aca="false">IF($B57&lt;&gt;"",'Chronos (M1..M20)'!$H1872,"")</f>
        <v/>
      </c>
      <c r="DH57" s="315" t="str">
        <f aca="false">IF('Chronos (M1..M20)'!$I1872&lt;&gt;"",'Chronos (M1..M20)'!$I1872," ")</f>
        <v> </v>
      </c>
      <c r="DI57" s="316" t="n">
        <f aca="false">IF('Chronos (M1..M20)'!$J1872&lt;&gt;"",'Chronos (M1..M20)'!$J1872,0)</f>
        <v>0</v>
      </c>
      <c r="DJ57" s="317" t="str">
        <f aca="false">IF($B57&lt;&gt;"",IF(DH57&lt;&gt;" ",(INDEX(DG$9:DH$12,MATCH(DG57,DG$9:DG$12),2)/DH57)*1000,0),"")</f>
        <v/>
      </c>
      <c r="DK57" s="318" t="str">
        <f aca="false">IF(DH$9&lt;&gt;"",IF($B57&lt;&gt;"",DJ57-DI57,""),"")</f>
        <v/>
      </c>
      <c r="DL57" s="314" t="str">
        <f aca="false">IF($B57&lt;&gt;"",'Chronos (M1..M20)'!$H1973,"")</f>
        <v/>
      </c>
      <c r="DM57" s="315" t="str">
        <f aca="false">IF('Chronos (M1..M20)'!$I1973&lt;&gt;"",'Chronos (M1..M20)'!$I1973," ")</f>
        <v> </v>
      </c>
      <c r="DN57" s="316" t="n">
        <f aca="false">IF('Chronos (M1..M20)'!$J1973&lt;&gt;"",'Chronos (M1..M20)'!$J1973,0)</f>
        <v>0</v>
      </c>
      <c r="DO57" s="317" t="str">
        <f aca="false">IF($B57&lt;&gt;"",IF(DM57&lt;&gt;" ",(INDEX(DL$9:DM$12,MATCH(DL57,DL$9:DL$12),2)/DM57)*1000,0),"")</f>
        <v/>
      </c>
      <c r="DP57" s="318" t="str">
        <f aca="false">IF(DM$9&lt;&gt;"",IF($B57&lt;&gt;"",DO57-DN57,""),"")</f>
        <v/>
      </c>
      <c r="DQ57" s="0"/>
      <c r="DR57" s="319" t="e">
        <f aca="false">SUM(O57,T57,Z57)</f>
        <v>#VALUE!</v>
      </c>
      <c r="DS57" s="319" t="e">
        <f aca="false">SUM(DR57,AE57,AK57,AP57,AV57,BA57,BG57,BL57,BR57,BW57,CC57,CH57,CN57,CS57,CY57,DD57,DJ57,DO57)</f>
        <v>#VALUE!</v>
      </c>
      <c r="DT57" s="319" t="n">
        <f aca="false">SUM(N57,S57,Y57,AD57,AJ57,AO57,AU57,AZ57,BF57,BK57,BQ57,BV57,CB57,CG57,CM57,CR57,CX57,DC57,DI57,DN57)</f>
        <v>0</v>
      </c>
      <c r="DU57" s="319" t="e">
        <f aca="false">SMALL($DZ57:$ES57,1)</f>
        <v>#VALUE!</v>
      </c>
      <c r="DV57" s="319" t="e">
        <f aca="false">SMALL($DZ57:$ES57,2)</f>
        <v>#VALUE!</v>
      </c>
      <c r="DW57" s="319" t="e">
        <f aca="false">SMALL($DZ57:$ES57,3)</f>
        <v>#VALUE!</v>
      </c>
      <c r="DX57" s="319" t="e">
        <f aca="false">SMALL($DZ57:$ES57,3)</f>
        <v>#VALUE!</v>
      </c>
      <c r="DY57" s="0"/>
      <c r="DZ57" s="321" t="str">
        <f aca="false">IF($EC$1&lt;&gt;"",O57," ")</f>
        <v/>
      </c>
      <c r="EA57" s="321" t="str">
        <f aca="false">IF($EC$2&lt;&gt;"",T57," ")</f>
        <v/>
      </c>
      <c r="EB57" s="321" t="str">
        <f aca="false">IF($EC$3&lt;&gt;"",Z57," ")</f>
        <v/>
      </c>
      <c r="EC57" s="321" t="str">
        <f aca="false">IF($EC$4&lt;&gt;"",AE57," ")</f>
        <v/>
      </c>
      <c r="ED57" s="321" t="str">
        <f aca="false">IF($EC$5&lt;&gt;"",AK57," ")</f>
        <v/>
      </c>
      <c r="EE57" s="321" t="str">
        <f aca="false">IF($EC$6&lt;&gt;"",AP57," ")</f>
        <v/>
      </c>
      <c r="EF57" s="321" t="str">
        <f aca="false">IF($EC$7&lt;&gt;"",AV57," ")</f>
        <v/>
      </c>
      <c r="EG57" s="321" t="str">
        <f aca="false">IF($EC$8&lt;&gt;"",BA57," ")</f>
        <v> </v>
      </c>
      <c r="EH57" s="321" t="str">
        <f aca="false">IF($EC$9&lt;&gt;"",BG57," ")</f>
        <v> </v>
      </c>
      <c r="EI57" s="321" t="str">
        <f aca="false">IF($EC$10&lt;&gt;"",BL57," ")</f>
        <v> </v>
      </c>
      <c r="EJ57" s="321" t="str">
        <f aca="false">IF($EE$1&lt;&gt;"",BR57," ")</f>
        <v> </v>
      </c>
      <c r="EK57" s="321" t="str">
        <f aca="false">IF($EE$2&lt;&gt;"",BW57," ")</f>
        <v> </v>
      </c>
      <c r="EL57" s="321" t="str">
        <f aca="false">IF($EE$3&lt;&gt;"",CC57," ")</f>
        <v> </v>
      </c>
      <c r="EM57" s="321" t="str">
        <f aca="false">IF($EE$4&lt;&gt;"",CH57," ")</f>
        <v> </v>
      </c>
      <c r="EN57" s="321" t="str">
        <f aca="false">IF($EE$5&lt;&gt;"",CN57," ")</f>
        <v> </v>
      </c>
      <c r="EO57" s="321" t="str">
        <f aca="false">IF($EE$6&lt;&gt;"",CS57," ")</f>
        <v> </v>
      </c>
      <c r="EP57" s="321" t="str">
        <f aca="false">IF($EE$7&lt;&gt;"",CY57," ")</f>
        <v> </v>
      </c>
      <c r="EQ57" s="321" t="str">
        <f aca="false">IF($EE$8&lt;&gt;"",DD57," ")</f>
        <v> </v>
      </c>
      <c r="ER57" s="321" t="str">
        <f aca="false">IF($EE$9&lt;&gt;"",DJ57," ")</f>
        <v> </v>
      </c>
      <c r="ES57" s="321" t="str">
        <f aca="false">IF($EE$10&lt;&gt;"",DO57," ")</f>
        <v> </v>
      </c>
      <c r="ET57" s="322" t="e">
        <f aca="false">SMALL(DZ57:EC57,1)</f>
        <v>#VALUE!</v>
      </c>
      <c r="EU57" s="323" t="e">
        <f aca="false">SMALL(DZ57:ED57,1)</f>
        <v>#VALUE!</v>
      </c>
      <c r="EV57" s="323" t="e">
        <f aca="false">SMALL(DZ57:EE57,1)</f>
        <v>#VALUE!</v>
      </c>
      <c r="EW57" s="323" t="e">
        <f aca="false">SMALL(DZ57:EF57,1)</f>
        <v>#VALUE!</v>
      </c>
      <c r="EX57" s="323" t="e">
        <f aca="false">SMALL(DZ57:EG57,1)</f>
        <v>#VALUE!</v>
      </c>
      <c r="EY57" s="323" t="e">
        <f aca="false">SMALL(DZ57:EH57,1)</f>
        <v>#VALUE!</v>
      </c>
      <c r="EZ57" s="323" t="e">
        <f aca="false">SMALL(DZ57:EI57,1)</f>
        <v>#VALUE!</v>
      </c>
      <c r="FA57" s="323" t="e">
        <f aca="false">SMALL(DZ57:EJ57,1)</f>
        <v>#VALUE!</v>
      </c>
      <c r="FB57" s="323" t="e">
        <f aca="false">SMALL(DZ57:EK57,1)</f>
        <v>#VALUE!</v>
      </c>
      <c r="FC57" s="323" t="e">
        <f aca="false">SMALL(DZ57:EL57,1)</f>
        <v>#VALUE!</v>
      </c>
      <c r="FD57" s="323" t="e">
        <f aca="false">SMALL(DZ57:EM57,1)</f>
        <v>#VALUE!</v>
      </c>
      <c r="FE57" s="323" t="e">
        <f aca="false">SMALL(DZ57:EN57,1)</f>
        <v>#VALUE!</v>
      </c>
      <c r="FF57" s="323" t="e">
        <f aca="false">SMALL(DZ57:EO57,1)</f>
        <v>#VALUE!</v>
      </c>
      <c r="FG57" s="323" t="e">
        <f aca="false">SMALL(DZ57:EP57,1)</f>
        <v>#VALUE!</v>
      </c>
      <c r="FH57" s="323" t="e">
        <f aca="false">SMALL(DZ57:EQ57,1)</f>
        <v>#VALUE!</v>
      </c>
      <c r="FI57" s="323" t="e">
        <f aca="false">SMALL(DZ57:ER57,1)</f>
        <v>#VALUE!</v>
      </c>
      <c r="FJ57" s="324" t="e">
        <f aca="false">SMALL(DZ57:ES57,1)</f>
        <v>#VALUE!</v>
      </c>
      <c r="FK57" s="322" t="e">
        <f aca="false">SMALL(DZ57:EN57,2)</f>
        <v>#VALUE!</v>
      </c>
      <c r="FL57" s="323" t="e">
        <f aca="false">SMALL(DZ57:EO57,2)</f>
        <v>#VALUE!</v>
      </c>
      <c r="FM57" s="323" t="e">
        <f aca="false">SMALL(DZ57:EP57,2)</f>
        <v>#VALUE!</v>
      </c>
      <c r="FN57" s="323" t="e">
        <f aca="false">SMALL(DZ57:EQ57,2)</f>
        <v>#VALUE!</v>
      </c>
      <c r="FO57" s="323" t="e">
        <f aca="false">SMALL(DZ57:ER57,2)</f>
        <v>#VALUE!</v>
      </c>
      <c r="FP57" s="324" t="e">
        <f aca="false">SMALL(DZ57:ES57,2)</f>
        <v>#VALUE!</v>
      </c>
      <c r="FQ57" s="0"/>
      <c r="FR57" s="328" t="str">
        <f aca="false">IF($B57&lt;&gt;"",IF($EB$1&gt;=FR$13,$P57,""),"")</f>
        <v/>
      </c>
      <c r="FS57" s="329" t="str">
        <f aca="false">IF($B57&lt;&gt;"",IF($EB$1&gt;=FS$13,$P57+$U57,""),"")</f>
        <v/>
      </c>
      <c r="FT57" s="329" t="str">
        <f aca="false">IF($B57&lt;&gt;"",IF($EB$1&gt;=FT$13,$P57+$U57+$AA57,""),"")</f>
        <v/>
      </c>
      <c r="FU57" s="329" t="str">
        <f aca="false">IF($B57&lt;&gt;"",IF($EB$1&gt;=FU$13,$P57+$U57+$AA57+$AF57-ET57,""),"")</f>
        <v/>
      </c>
      <c r="FV57" s="329" t="str">
        <f aca="false">IF($B57&lt;&gt;"",IF($EB$1&gt;=FV$13,$P57+$U57+$AA57+$AF57+$AL57-EU57,""),"")</f>
        <v/>
      </c>
      <c r="FW57" s="329" t="str">
        <f aca="false">IF($B57&lt;&gt;"",IF($EB$1&gt;=FW$13,$P57+$U57+$AA57+$AF57+$AL57+$AQ57-EV57,""),"")</f>
        <v/>
      </c>
      <c r="FX57" s="329" t="str">
        <f aca="false">IF($B57&lt;&gt;"",IF($EB$1&gt;=FX$13,$P57+$U57+$AA57+$AF57+$AL57+$AQ57+$AW57-EW57,""),"")</f>
        <v/>
      </c>
      <c r="FY57" s="329" t="str">
        <f aca="false">IF($B57&lt;&gt;"",IF($EB$1&gt;=FY$13,$P57+$U57+$AA57+$AF57+$AL57+$AQ57+$AW57+$BB57-EX57,""),"")</f>
        <v/>
      </c>
      <c r="FZ57" s="329" t="str">
        <f aca="false">IF($B57&lt;&gt;"",IF($EB$1&gt;=FZ$13,$P57+$U57+$AA57+$AF57+$AL57+$AQ57+$AW57+$BB57+$BH57-EY57,""),"")</f>
        <v/>
      </c>
      <c r="GA57" s="329" t="str">
        <f aca="false">IF($B57&lt;&gt;"",IF($EB$1&gt;=GA$13,$P57+$U57+$AA57+$AF57+$AL57+$AQ57+$AW57+$BB57+$BH57+$BM57-EZ57,""),"")</f>
        <v/>
      </c>
      <c r="GB57" s="329" t="str">
        <f aca="false">IF($B57&lt;&gt;"",IF($EB$1&gt;=GB$13,$P57+$U57+$AA57+$AF57+$AL57+$AQ57+$AW57+$BB57+$BH57+$BM57+$BS57-FA57,""),"")</f>
        <v/>
      </c>
      <c r="GC57" s="329" t="str">
        <f aca="false">IF($B57&lt;&gt;"",IF($EB$1&gt;=GC$13,$P57+$U57+$AA57+$AF57+$AL57+$AQ57+$AW57+$BB57+$BH57+$BM57+$BS57+$BX57-FB57,""),"")</f>
        <v/>
      </c>
      <c r="GD57" s="329" t="str">
        <f aca="false">IF($B57&lt;&gt;"",IF($EB$1&gt;=GD$13,$P57+$U57+$AA57+$AF57+$AL57+$AQ57+$AW57+$BB57+$BH57+$BM57+$BS57+$BX57+$CD57-FC57,""),"")</f>
        <v/>
      </c>
      <c r="GE57" s="329" t="str">
        <f aca="false">IF($B57&lt;&gt;"",IF($EB$1&gt;=GE$13,$P57+$U57+$AA57+$AF57+$AL57+$AQ57+$AW57+$BB57+$BH57+$BM57+$BS57+$BX57+$CD57+$CI57-FD57,""),"")</f>
        <v/>
      </c>
      <c r="GF57" s="329" t="str">
        <f aca="false">IF($B57&lt;&gt;"",IF($EB$1&gt;=GF$13,$P57+$U57+$AA57+$AF57+$AL57+$AQ57+$AW57+$BB57+$BH57+$BM57+$BS57+$BX57+$CD57+$CI57+$CO57-FE57-FK57,""),"")</f>
        <v/>
      </c>
      <c r="GG57" s="329" t="str">
        <f aca="false">IF($B57&lt;&gt;"",IF($EB$1&gt;=GG$13,$P57+$U57+$AA57+$AF57+$AL57+$AQ57+$AW57+$BB57+$BH57+$BM57+$BS57+$BX57+$CD57+$CI57+$CO57+$CT57-FF57-FL57,""),"")</f>
        <v/>
      </c>
      <c r="GH57" s="329" t="str">
        <f aca="false">IF($B57&lt;&gt;"",IF($EB$1&gt;=GH$13,$P57+$U57+$AA57+$AF57+$AL57+$AQ57+$AW57+$BB57+$BH57+$BM57+$BS57+$BX57+$CD57+$CI57+$CO57+$CT57+$CZ57-FG57-FM57,""),"")</f>
        <v/>
      </c>
      <c r="GI57" s="329" t="str">
        <f aca="false">IF($B57&lt;&gt;"",IF($EB$1&gt;=GI$13,$P57+$U57+$AA57+$AF57+$AL57+$AQ57+$AW57+$BB57+$BH57+$BM57+$BS57+$BX57+$CD57+$CI57+$CO57+$CT57+$CZ57+$DE57-FH57-FN57,""),"")</f>
        <v/>
      </c>
      <c r="GJ57" s="329" t="str">
        <f aca="false">IF($B57&lt;&gt;"",IF($EB$1&gt;=GJ$13,$P57+$U57+$AA57+$AF57+$AL57+$AQ57+$AW57+$BB57+$BH57+$BM57+$BS57+$BX57+$CD57+$CI57+$CO57+$CT57+$CZ57+$DE57+$DK57-FI57-FO57,""),"")</f>
        <v/>
      </c>
      <c r="GK57" s="330" t="str">
        <f aca="false">IF($B57&lt;&gt;"",IF($EB$1&gt;=GK$13,$P57+$U57+$AA57+$AF57+$AL57+$AQ57+$AW57+$BB57+$BH57+$BM57+$BS57+$BX57+$CD57+$CI57+$CO57+$CT57+$CZ57+$DE57+$DK57+$DP57-FJ57-FP57,""),"")</f>
        <v/>
      </c>
      <c r="GL57" s="0"/>
      <c r="GM57" s="328" t="str">
        <f aca="false">IF($B57&lt;&gt;"",IF($EB$1&gt;=GM$13,RANK(FR57,FR$14:FR$113,0),""),"")</f>
        <v/>
      </c>
      <c r="GN57" s="329" t="str">
        <f aca="false">IF($B57&lt;&gt;"",IF($EB$1&gt;=GN$13,RANK(FS57,FS$14:FS$113,0),""),"")</f>
        <v/>
      </c>
      <c r="GO57" s="329" t="str">
        <f aca="false">IF($B57&lt;&gt;"",IF($EB$1&gt;=GO$13,RANK(FT57,FT$14:FT$113,0),""),"")</f>
        <v/>
      </c>
      <c r="GP57" s="329" t="str">
        <f aca="false">IF($B57&lt;&gt;"",IF($EB$1&gt;=GP$13,RANK(FU57,FU$14:FU$113,0),""),"")</f>
        <v/>
      </c>
      <c r="GQ57" s="329" t="str">
        <f aca="false">IF($B57&lt;&gt;"",IF($EB$1&gt;=GQ$13,RANK(FV57,FV$14:FV$113,0),""),"")</f>
        <v/>
      </c>
      <c r="GR57" s="329" t="str">
        <f aca="false">IF($B57&lt;&gt;"",IF($EB$1&gt;=GR$13,RANK(FW57,FW$14:FW$113,0),""),"")</f>
        <v/>
      </c>
      <c r="GS57" s="329" t="str">
        <f aca="false">IF($B57&lt;&gt;"",IF($EB$1&gt;=GS$13,RANK(FX57,FX$14:FX$113,0),""),"")</f>
        <v/>
      </c>
      <c r="GT57" s="329" t="str">
        <f aca="false">IF($B57&lt;&gt;"",IF($EB$1&gt;=GT$13,RANK(FY57,FY$14:FY$113,0),""),"")</f>
        <v/>
      </c>
      <c r="GU57" s="329" t="str">
        <f aca="false">IF($B57&lt;&gt;"",IF($EB$1&gt;=GU$13,RANK(FZ57,FZ$14:FZ$113,0),""),"")</f>
        <v/>
      </c>
      <c r="GV57" s="329" t="str">
        <f aca="false">IF($B57&lt;&gt;"",IF($EB$1&gt;=GV$13,RANK(GA57,GA$14:GA$113,0),""),"")</f>
        <v/>
      </c>
      <c r="GW57" s="329" t="str">
        <f aca="false">IF($B57&lt;&gt;"",IF($EB$1&gt;=GW$13,RANK(GB57,GB$14:GB$113,0),""),"")</f>
        <v/>
      </c>
      <c r="GX57" s="329" t="str">
        <f aca="false">IF($B57&lt;&gt;"",IF($EB$1&gt;=GX$13,RANK(GC57,GC$14:GC$113,0),""),"")</f>
        <v/>
      </c>
      <c r="GY57" s="329" t="str">
        <f aca="false">IF($B57&lt;&gt;"",IF($EB$1&gt;=GY$13,RANK(GD57,GD$14:GD$113,0),""),"")</f>
        <v/>
      </c>
      <c r="GZ57" s="329" t="str">
        <f aca="false">IF($B57&lt;&gt;"",IF($EB$1&gt;=GZ$13,RANK(GE57,GE$14:GE$113,0),""),"")</f>
        <v/>
      </c>
      <c r="HA57" s="329" t="str">
        <f aca="false">IF($B57&lt;&gt;"",IF($EB$1&gt;=HA$13,RANK(GF57,GF$14:GF$113,0),""),"")</f>
        <v/>
      </c>
      <c r="HB57" s="329" t="str">
        <f aca="false">IF($B57&lt;&gt;"",IF($EB$1&gt;=HB$13,RANK(GG57,GG$14:GG$113,0),""),"")</f>
        <v/>
      </c>
      <c r="HC57" s="329" t="str">
        <f aca="false">IF($B57&lt;&gt;"",IF($EB$1&gt;=HC$13,RANK(GH57,GH$14:GH$113,0),""),"")</f>
        <v/>
      </c>
      <c r="HD57" s="329" t="str">
        <f aca="false">IF($B57&lt;&gt;"",IF($EB$1&gt;=HD$13,RANK(GI57,GI$14:GI$113,0),""),"")</f>
        <v/>
      </c>
      <c r="HE57" s="329" t="str">
        <f aca="false">IF($B57&lt;&gt;"",IF($EB$1&gt;=HE$13,RANK(GJ57,GJ$14:GJ$113,0),""),"")</f>
        <v/>
      </c>
      <c r="HF57" s="330" t="str">
        <f aca="false">IF($B57&lt;&gt;"",IF($EB$1&gt;=HF$13,RANK(GK57,GK$14:GK$113,0),""),"")</f>
        <v/>
      </c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3" hidden="false" customHeight="false" outlineLevel="0" collapsed="false">
      <c r="A58" s="308" t="str">
        <f aca="false">IF(B58&lt;&gt;"",RANK(I58,I$14:I$113,0),"")</f>
        <v/>
      </c>
      <c r="B58" s="309" t="str">
        <f aca="false">IF('Chronos (M1..M20)'!B55&lt;&gt;"",'Chronos (M1..M20)'!B55,"")</f>
        <v/>
      </c>
      <c r="C58" s="310" t="str">
        <f aca="false">IF(B58&lt;&gt;"",'Chronos (M1..M20)'!C55,"")</f>
        <v/>
      </c>
      <c r="D58" s="215" t="str">
        <f aca="false">IF(B58&lt;&gt;"",Pilotes!P55,"")</f>
        <v/>
      </c>
      <c r="E58" s="310"/>
      <c r="F58" s="310" t="str">
        <f aca="false">IF(B58&lt;&gt;"",Pilotes!F55,"")</f>
        <v/>
      </c>
      <c r="G58" s="310" t="str">
        <f aca="false">IF(C58&lt;&gt;"",Pilotes!E55,"")</f>
        <v/>
      </c>
      <c r="H58" s="310" t="str">
        <f aca="false">IF(D58&lt;&gt;"",'Chronos (M1..M20)'!D55,"")</f>
        <v/>
      </c>
      <c r="I58" s="311" t="n">
        <f aca="false">IF(B58&lt;&gt;"",IF($EB$1&lt;4,DR58-DT58,IF($EB$1&lt;15,DS58-DU58-DT58,DS58-DU58-DV58-DT58)),0)</f>
        <v>0</v>
      </c>
      <c r="J58" s="312" t="str">
        <f aca="false">IF(B58&lt;&gt;"",IF(I58,(I58/MAXA(I$14:I$113))*1000,0),"")</f>
        <v/>
      </c>
      <c r="K58" s="313" t="str">
        <f aca="false">IF($B58&lt;&gt;"",$B58,"")</f>
        <v/>
      </c>
      <c r="L58" s="314" t="str">
        <f aca="false">IF($B58&lt;&gt;"",'Chronos (M1..M20)'!$H55,"")</f>
        <v/>
      </c>
      <c r="M58" s="315" t="str">
        <f aca="false">IF('Chronos (M1..M20)'!$I55&lt;&gt;"",'Chronos (M1..M20)'!$I55," ")</f>
        <v> </v>
      </c>
      <c r="N58" s="316" t="n">
        <f aca="false">IF('Chronos (M1..M20)'!$J55&lt;&gt;"",'Chronos (M1..M20)'!$J55,0)</f>
        <v>0</v>
      </c>
      <c r="O58" s="317" t="str">
        <f aca="false">IF($B58&lt;&gt;"",IF(M58&lt;&gt;" ",(INDEX(L$9:M$12,MATCH(L58,L$9:L$12),2)/M58)*1000,0),"")</f>
        <v/>
      </c>
      <c r="P58" s="318" t="str">
        <f aca="false">IF(M$9&lt;&gt;"",IF($B58&lt;&gt;"",O58-N58,""),"")</f>
        <v/>
      </c>
      <c r="Q58" s="314" t="str">
        <f aca="false">IF($B58&lt;&gt;"",'Chronos (M1..M20)'!$H156,"")</f>
        <v/>
      </c>
      <c r="R58" s="315" t="str">
        <f aca="false">IF('Chronos (M1..M20)'!$I156&lt;&gt;"",'Chronos (M1..M20)'!$I156," ")</f>
        <v> </v>
      </c>
      <c r="S58" s="316" t="n">
        <f aca="false">IF('Chronos (M1..M20)'!$J156&lt;&gt;"",'Chronos (M1..M20)'!$J156,0)</f>
        <v>0</v>
      </c>
      <c r="T58" s="317" t="str">
        <f aca="false">IF($B58&lt;&gt;"",IF(R58&lt;&gt;" ",(INDEX(Q$9:R$12,MATCH(Q58,Q$9:Q$12),2)/R58)*1000,0),"")</f>
        <v/>
      </c>
      <c r="U58" s="318" t="str">
        <f aca="false">IF(R$9&lt;&gt;"",IF($B58&lt;&gt;"",T58-S58,""),"")</f>
        <v/>
      </c>
      <c r="V58" s="313" t="str">
        <f aca="false">IF($B58&lt;&gt;"",$B58,"")</f>
        <v/>
      </c>
      <c r="W58" s="314" t="str">
        <f aca="false">IF($B58&lt;&gt;"",'Chronos (M1..M20)'!$H257,"")</f>
        <v/>
      </c>
      <c r="X58" s="315" t="str">
        <f aca="false">IF('Chronos (M1..M20)'!$I257&lt;&gt;"",'Chronos (M1..M20)'!$I257," ")</f>
        <v> </v>
      </c>
      <c r="Y58" s="316" t="n">
        <f aca="false">IF('Chronos (M1..M20)'!$J257&lt;&gt;"",'Chronos (M1..M20)'!$J257,0)</f>
        <v>0</v>
      </c>
      <c r="Z58" s="317" t="str">
        <f aca="false">IF($B58&lt;&gt;"",IF(X58&lt;&gt;" ",(INDEX(W$9:X$12,MATCH(W58,W$9:W$12),2)/X58)*1000,0),"")</f>
        <v/>
      </c>
      <c r="AA58" s="318" t="str">
        <f aca="false">IF(X$9&lt;&gt;"",IF($B58&lt;&gt;"",Z58-Y58,""),"")</f>
        <v/>
      </c>
      <c r="AB58" s="314" t="str">
        <f aca="false">IF($B58&lt;&gt;"",'Chronos (M1..M20)'!$H358,"")</f>
        <v/>
      </c>
      <c r="AC58" s="315" t="str">
        <f aca="false">IF('Chronos (M1..M20)'!$I358&lt;&gt;"",'Chronos (M1..M20)'!$I358," ")</f>
        <v> </v>
      </c>
      <c r="AD58" s="316" t="n">
        <f aca="false">IF('Chronos (M1..M20)'!$J358&lt;&gt;"",'Chronos (M1..M20)'!$J358,0)</f>
        <v>0</v>
      </c>
      <c r="AE58" s="317" t="str">
        <f aca="false">IF($B58&lt;&gt;"",IF(AC58&lt;&gt;" ",(INDEX(AB$9:AC$12,MATCH(AB58,AB$9:AB$12),2)/AC58)*1000,0),"")</f>
        <v/>
      </c>
      <c r="AF58" s="318" t="str">
        <f aca="false">IF(AC$9&lt;&gt;"",IF($B58&lt;&gt;"",AE58-AD58,""),"")</f>
        <v/>
      </c>
      <c r="AG58" s="313" t="str">
        <f aca="false">IF($B58&lt;&gt;"",$B58,"")</f>
        <v/>
      </c>
      <c r="AH58" s="314" t="str">
        <f aca="false">IF($B58&lt;&gt;"",'Chronos (M1..M20)'!$H459,"")</f>
        <v/>
      </c>
      <c r="AI58" s="315" t="str">
        <f aca="false">IF('Chronos (M1..M20)'!$I459&lt;&gt;"",'Chronos (M1..M20)'!$I459," ")</f>
        <v> </v>
      </c>
      <c r="AJ58" s="316" t="n">
        <f aca="false">IF('Chronos (M1..M20)'!$J459&lt;&gt;"",'Chronos (M1..M20)'!$J459,0)</f>
        <v>0</v>
      </c>
      <c r="AK58" s="317" t="str">
        <f aca="false">IF($B58&lt;&gt;"",IF(AI58&lt;&gt;" ",(INDEX(AH$9:AI$12,MATCH(AH58,AH$9:AH$12),2)/AI58)*1000,0),"")</f>
        <v/>
      </c>
      <c r="AL58" s="318" t="str">
        <f aca="false">IF(AI$9&lt;&gt;"",IF($B58&lt;&gt;"",AK58-AJ58,""),"")</f>
        <v/>
      </c>
      <c r="AM58" s="314" t="str">
        <f aca="false">IF($B58&lt;&gt;"",'Chronos (M1..M20)'!$H560,"")</f>
        <v/>
      </c>
      <c r="AN58" s="315" t="str">
        <f aca="false">IF('Chronos (M1..M20)'!$I560&lt;&gt;"",'Chronos (M1..M20)'!$I560," ")</f>
        <v> </v>
      </c>
      <c r="AO58" s="316" t="n">
        <f aca="false">IF('Chronos (M1..M20)'!$J560&lt;&gt;"",'Chronos (M1..M20)'!$J560,0)</f>
        <v>0</v>
      </c>
      <c r="AP58" s="317" t="str">
        <f aca="false">IF($B58&lt;&gt;"",IF(AN58&lt;&gt;" ",(INDEX(AM$9:AN$12,MATCH(AM58,AM$9:AM$12),2)/AN58)*1000,0),"")</f>
        <v/>
      </c>
      <c r="AQ58" s="318" t="str">
        <f aca="false">IF(AN$9&lt;&gt;"",IF($B58&lt;&gt;"",AP58-AO58,""),"")</f>
        <v/>
      </c>
      <c r="AR58" s="313" t="str">
        <f aca="false">IF($B58&lt;&gt;"",$B58,"")</f>
        <v/>
      </c>
      <c r="AS58" s="314" t="str">
        <f aca="false">IF($B58&lt;&gt;"",'Chronos (M1..M20)'!$H661,"")</f>
        <v/>
      </c>
      <c r="AT58" s="315" t="str">
        <f aca="false">IF('Chronos (M1..M20)'!$I661&lt;&gt;"",'Chronos (M1..M20)'!$I661," ")</f>
        <v> </v>
      </c>
      <c r="AU58" s="316" t="n">
        <f aca="false">IF('Chronos (M1..M20)'!$J661&lt;&gt;"",'Chronos (M1..M20)'!$J661,0)</f>
        <v>0</v>
      </c>
      <c r="AV58" s="317" t="str">
        <f aca="false">IF($B58&lt;&gt;"",IF(AT58&lt;&gt;" ",(INDEX(AS$9:AT$12,MATCH(AS58,AS$9:AS$12),2)/AT58)*1000,0),"")</f>
        <v/>
      </c>
      <c r="AW58" s="318" t="str">
        <f aca="false">IF(AT$9&lt;&gt;"",IF($B58&lt;&gt;"",AV58-AU58,""),"")</f>
        <v/>
      </c>
      <c r="AX58" s="314" t="str">
        <f aca="false">IF($B58&lt;&gt;"",'Chronos (M1..M20)'!$H762,"")</f>
        <v/>
      </c>
      <c r="AY58" s="315" t="str">
        <f aca="false">IF('Chronos (M1..M20)'!$I762&lt;&gt;"",'Chronos (M1..M20)'!$I762," ")</f>
        <v> </v>
      </c>
      <c r="AZ58" s="316" t="n">
        <f aca="false">IF('Chronos (M1..M20)'!$J762&lt;&gt;"",'Chronos (M1..M20)'!$J762,0)</f>
        <v>0</v>
      </c>
      <c r="BA58" s="317" t="str">
        <f aca="false">IF($B58&lt;&gt;"",IF(AY58&lt;&gt;" ",(INDEX(AX$9:AY$12,MATCH(AX58,AX$9:AX$12),2)/AY58)*1000,0),"")</f>
        <v/>
      </c>
      <c r="BB58" s="318" t="str">
        <f aca="false">IF(AY$9&lt;&gt;"",IF($B58&lt;&gt;"",BA58-AZ58,""),"")</f>
        <v/>
      </c>
      <c r="BC58" s="313" t="str">
        <f aca="false">IF($B58&lt;&gt;"",$B58,"")</f>
        <v/>
      </c>
      <c r="BD58" s="314" t="str">
        <f aca="false">IF($B58&lt;&gt;"",'Chronos (M1..M20)'!$H863,"")</f>
        <v/>
      </c>
      <c r="BE58" s="315" t="str">
        <f aca="false">IF('Chronos (M1..M20)'!$I863&lt;&gt;"",'Chronos (M1..M20)'!$I863," ")</f>
        <v> </v>
      </c>
      <c r="BF58" s="316" t="n">
        <f aca="false">IF('Chronos (M1..M20)'!$J863&lt;&gt;"",'Chronos (M1..M20)'!$J863,0)</f>
        <v>0</v>
      </c>
      <c r="BG58" s="317" t="str">
        <f aca="false">IF($B58&lt;&gt;"",IF(BE58&lt;&gt;" ",(INDEX(BD$9:BE$12,MATCH(BD58,BD$9:BD$12),2)/BE58)*1000,0),"")</f>
        <v/>
      </c>
      <c r="BH58" s="318" t="str">
        <f aca="false">IF(BE$9&lt;&gt;"",IF($B58&lt;&gt;"",BG58-BF58,""),"")</f>
        <v/>
      </c>
      <c r="BI58" s="314" t="str">
        <f aca="false">IF($B58&lt;&gt;"",'Chronos (M1..M20)'!$H964,"")</f>
        <v/>
      </c>
      <c r="BJ58" s="315" t="str">
        <f aca="false">IF('Chronos (M1..M20)'!$I964&lt;&gt;"",'Chronos (M1..M20)'!$I964," ")</f>
        <v> </v>
      </c>
      <c r="BK58" s="316" t="n">
        <f aca="false">IF('Chronos (M1..M20)'!$J964&lt;&gt;"",'Chronos (M1..M20)'!$J964,0)</f>
        <v>0</v>
      </c>
      <c r="BL58" s="317" t="str">
        <f aca="false">IF($B58&lt;&gt;"",IF(BJ58&lt;&gt;" ",(INDEX(BI$9:BJ$12,MATCH(BI58,BI$9:BI$12),2)/BJ58)*1000,0),"")</f>
        <v/>
      </c>
      <c r="BM58" s="318" t="str">
        <f aca="false">IF(BJ$9&lt;&gt;"",IF($B58&lt;&gt;"",BL58-BK58,""),"")</f>
        <v/>
      </c>
      <c r="BN58" s="313" t="str">
        <f aca="false">IF($B58&lt;&gt;"",$B58,"")</f>
        <v/>
      </c>
      <c r="BO58" s="314" t="str">
        <f aca="false">IF($B58&lt;&gt;"",'Chronos (M1..M20)'!$H1065,"")</f>
        <v/>
      </c>
      <c r="BP58" s="315" t="str">
        <f aca="false">IF('Chronos (M1..M20)'!$I1065&lt;&gt;"",'Chronos (M1..M20)'!$I1065," ")</f>
        <v> </v>
      </c>
      <c r="BQ58" s="316" t="n">
        <f aca="false">IF('Chronos (M1..M20)'!$J1065&lt;&gt;"",'Chronos (M1..M20)'!$J1065,0)</f>
        <v>0</v>
      </c>
      <c r="BR58" s="317" t="str">
        <f aca="false">IF($B58&lt;&gt;"",IF(BP58&lt;&gt;" ",(INDEX(BO$9:BP$12,MATCH(BO58,BO$9:BO$12),2)/BP58)*1000,0),"")</f>
        <v/>
      </c>
      <c r="BS58" s="318" t="str">
        <f aca="false">IF(BP$9&lt;&gt;"",IF($B58&lt;&gt;"",BR58-BQ58,""),"")</f>
        <v/>
      </c>
      <c r="BT58" s="314" t="str">
        <f aca="false">IF($B58&lt;&gt;"",'Chronos (M1..M20)'!$H1166,"")</f>
        <v/>
      </c>
      <c r="BU58" s="315" t="str">
        <f aca="false">IF('Chronos (M1..M20)'!$I1166&lt;&gt;"",'Chronos (M1..M20)'!$I1166," ")</f>
        <v> </v>
      </c>
      <c r="BV58" s="316" t="n">
        <f aca="false">IF('Chronos (M1..M20)'!$J1166&lt;&gt;"",'Chronos (M1..M20)'!$J1166,0)</f>
        <v>0</v>
      </c>
      <c r="BW58" s="317" t="str">
        <f aca="false">IF($B58&lt;&gt;"",IF(BU58&lt;&gt;" ",(INDEX(BT$9:BU$12,MATCH(BT58,BT$9:BT$12),2)/BU58)*1000,0),"")</f>
        <v/>
      </c>
      <c r="BX58" s="318" t="str">
        <f aca="false">IF(BU$9&lt;&gt;"",IF($B58&lt;&gt;"",BW58-BV58,""),"")</f>
        <v/>
      </c>
      <c r="BY58" s="313" t="str">
        <f aca="false">IF($B58&lt;&gt;"",$B58,"")</f>
        <v/>
      </c>
      <c r="BZ58" s="314" t="str">
        <f aca="false">IF($B58&lt;&gt;"",'Chronos (M1..M20)'!$H1267,"")</f>
        <v/>
      </c>
      <c r="CA58" s="315" t="str">
        <f aca="false">IF('Chronos (M1..M20)'!$I1267&lt;&gt;"",'Chronos (M1..M20)'!$I1267," ")</f>
        <v> </v>
      </c>
      <c r="CB58" s="316" t="n">
        <f aca="false">IF('Chronos (M1..M20)'!$J1267&lt;&gt;"",'Chronos (M1..M20)'!$J1267,0)</f>
        <v>0</v>
      </c>
      <c r="CC58" s="317" t="str">
        <f aca="false">IF($B58&lt;&gt;"",IF(CA58&lt;&gt;" ",(INDEX(BZ$9:CA$12,MATCH(BZ58,BZ$9:BZ$12),2)/CA58)*1000,0),"")</f>
        <v/>
      </c>
      <c r="CD58" s="318" t="str">
        <f aca="false">IF(CA$9&lt;&gt;"",IF($B58&lt;&gt;"",CC58-CB58,""),"")</f>
        <v/>
      </c>
      <c r="CE58" s="314" t="str">
        <f aca="false">IF($B58&lt;&gt;"",'Chronos (M1..M20)'!$H1368,"")</f>
        <v/>
      </c>
      <c r="CF58" s="315" t="str">
        <f aca="false">IF('Chronos (M1..M20)'!$I1368&lt;&gt;"",'Chronos (M1..M20)'!$I1368," ")</f>
        <v> </v>
      </c>
      <c r="CG58" s="316" t="n">
        <f aca="false">IF('Chronos (M1..M20)'!$J1368&lt;&gt;"",'Chronos (M1..M20)'!$J1368,0)</f>
        <v>0</v>
      </c>
      <c r="CH58" s="317" t="str">
        <f aca="false">IF($B58&lt;&gt;"",IF(CF58&lt;&gt;" ",(INDEX(CE$9:CF$12,MATCH(CE58,CE$9:CE$12),2)/CF58)*1000,0),"")</f>
        <v/>
      </c>
      <c r="CI58" s="318" t="str">
        <f aca="false">IF(CF$9&lt;&gt;"",IF($B58&lt;&gt;"",CH58-CG58,""),"")</f>
        <v/>
      </c>
      <c r="CJ58" s="313" t="str">
        <f aca="false">IF($B58&lt;&gt;"",$B58,"")</f>
        <v/>
      </c>
      <c r="CK58" s="314" t="str">
        <f aca="false">IF($B58&lt;&gt;"",'Chronos (M1..M20)'!$H1469,"")</f>
        <v/>
      </c>
      <c r="CL58" s="315" t="str">
        <f aca="false">IF('Chronos (M1..M20)'!$I1469&lt;&gt;"",'Chronos (M1..M20)'!$I1469," ")</f>
        <v> </v>
      </c>
      <c r="CM58" s="316" t="n">
        <f aca="false">IF('Chronos (M1..M20)'!$J1469&lt;&gt;"",'Chronos (M1..M20)'!$J1469,0)</f>
        <v>0</v>
      </c>
      <c r="CN58" s="317" t="str">
        <f aca="false">IF($B58&lt;&gt;"",IF(CL58&lt;&gt;" ",(INDEX(CK$9:CL$12,MATCH(CK58,CK$9:CK$12),2)/CL58)*1000,0),"")</f>
        <v/>
      </c>
      <c r="CO58" s="318" t="str">
        <f aca="false">IF(CL$9&lt;&gt;"",IF($B58&lt;&gt;"",CN58-CM58,""),"")</f>
        <v/>
      </c>
      <c r="CP58" s="314" t="str">
        <f aca="false">IF($B58&lt;&gt;"",'Chronos (M1..M20)'!$H1570,"")</f>
        <v/>
      </c>
      <c r="CQ58" s="315" t="str">
        <f aca="false">IF('Chronos (M1..M20)'!$I1570&lt;&gt;"",'Chronos (M1..M20)'!$I1570," ")</f>
        <v> </v>
      </c>
      <c r="CR58" s="316" t="n">
        <f aca="false">IF('Chronos (M1..M20)'!$J1570&lt;&gt;"",'Chronos (M1..M20)'!$J1570,0)</f>
        <v>0</v>
      </c>
      <c r="CS58" s="317" t="str">
        <f aca="false">IF($B58&lt;&gt;"",IF(CQ58&lt;&gt;" ",(INDEX(CP$9:CQ$12,MATCH(CP58,CP$9:CP$12),2)/CQ58)*1000,0),"")</f>
        <v/>
      </c>
      <c r="CT58" s="318" t="str">
        <f aca="false">IF(CQ$9&lt;&gt;"",IF($B58&lt;&gt;"",CS58-CR58,""),"")</f>
        <v/>
      </c>
      <c r="CU58" s="313" t="str">
        <f aca="false">IF($B58&lt;&gt;"",$B58,"")</f>
        <v/>
      </c>
      <c r="CV58" s="314" t="str">
        <f aca="false">IF($B58&lt;&gt;"",'Chronos (M1..M20)'!$H1671,"")</f>
        <v/>
      </c>
      <c r="CW58" s="315" t="str">
        <f aca="false">IF('Chronos (M1..M20)'!$I1671&lt;&gt;"",'Chronos (M1..M20)'!$I1671," ")</f>
        <v> </v>
      </c>
      <c r="CX58" s="316" t="n">
        <f aca="false">IF('Chronos (M1..M20)'!$J1671&lt;&gt;"",'Chronos (M1..M20)'!$J1671,0)</f>
        <v>0</v>
      </c>
      <c r="CY58" s="317" t="str">
        <f aca="false">IF($B58&lt;&gt;"",IF(CW58&lt;&gt;" ",(INDEX(CV$9:CW$12,MATCH(CV58,CV$9:CV$12),2)/CW58)*1000,0),"")</f>
        <v/>
      </c>
      <c r="CZ58" s="318" t="str">
        <f aca="false">IF(CW$9&lt;&gt;"",IF($B58&lt;&gt;"",CY58-CX58,""),"")</f>
        <v/>
      </c>
      <c r="DA58" s="314" t="str">
        <f aca="false">IF($B58&lt;&gt;"",'Chronos (M1..M20)'!$H1772,"")</f>
        <v/>
      </c>
      <c r="DB58" s="315" t="str">
        <f aca="false">IF('Chronos (M1..M20)'!$I1772&lt;&gt;"",'Chronos (M1..M20)'!$I1772," ")</f>
        <v> </v>
      </c>
      <c r="DC58" s="316" t="n">
        <f aca="false">IF('Chronos (M1..M20)'!$J1772&lt;&gt;"",'Chronos (M1..M20)'!$J1772,0)</f>
        <v>0</v>
      </c>
      <c r="DD58" s="317" t="str">
        <f aca="false">IF($B58&lt;&gt;"",IF(DB58&lt;&gt;" ",(INDEX(DA$9:DB$12,MATCH(DA58,DA$9:DA$12),2)/DB58)*1000,0),"")</f>
        <v/>
      </c>
      <c r="DE58" s="318" t="str">
        <f aca="false">IF(DB$9&lt;&gt;"",IF($B58&lt;&gt;"",DD58-DC58,""),"")</f>
        <v/>
      </c>
      <c r="DF58" s="313" t="str">
        <f aca="false">IF($B58&lt;&gt;"",$B58,"")</f>
        <v/>
      </c>
      <c r="DG58" s="314" t="str">
        <f aca="false">IF($B58&lt;&gt;"",'Chronos (M1..M20)'!$H1873,"")</f>
        <v/>
      </c>
      <c r="DH58" s="315" t="str">
        <f aca="false">IF('Chronos (M1..M20)'!$I1873&lt;&gt;"",'Chronos (M1..M20)'!$I1873," ")</f>
        <v> </v>
      </c>
      <c r="DI58" s="316" t="n">
        <f aca="false">IF('Chronos (M1..M20)'!$J1873&lt;&gt;"",'Chronos (M1..M20)'!$J1873,0)</f>
        <v>0</v>
      </c>
      <c r="DJ58" s="317" t="str">
        <f aca="false">IF($B58&lt;&gt;"",IF(DH58&lt;&gt;" ",(INDEX(DG$9:DH$12,MATCH(DG58,DG$9:DG$12),2)/DH58)*1000,0),"")</f>
        <v/>
      </c>
      <c r="DK58" s="318" t="str">
        <f aca="false">IF(DH$9&lt;&gt;"",IF($B58&lt;&gt;"",DJ58-DI58,""),"")</f>
        <v/>
      </c>
      <c r="DL58" s="314" t="str">
        <f aca="false">IF($B58&lt;&gt;"",'Chronos (M1..M20)'!$H1974,"")</f>
        <v/>
      </c>
      <c r="DM58" s="315" t="str">
        <f aca="false">IF('Chronos (M1..M20)'!$I1974&lt;&gt;"",'Chronos (M1..M20)'!$I1974," ")</f>
        <v> </v>
      </c>
      <c r="DN58" s="316" t="n">
        <f aca="false">IF('Chronos (M1..M20)'!$J1974&lt;&gt;"",'Chronos (M1..M20)'!$J1974,0)</f>
        <v>0</v>
      </c>
      <c r="DO58" s="317" t="str">
        <f aca="false">IF($B58&lt;&gt;"",IF(DM58&lt;&gt;" ",(INDEX(DL$9:DM$12,MATCH(DL58,DL$9:DL$12),2)/DM58)*1000,0),"")</f>
        <v/>
      </c>
      <c r="DP58" s="318" t="str">
        <f aca="false">IF(DM$9&lt;&gt;"",IF($B58&lt;&gt;"",DO58-DN58,""),"")</f>
        <v/>
      </c>
      <c r="DQ58" s="0"/>
      <c r="DR58" s="319" t="e">
        <f aca="false">SUM(O58,T58,Z58)</f>
        <v>#VALUE!</v>
      </c>
      <c r="DS58" s="319" t="e">
        <f aca="false">SUM(DR58,AE58,AK58,AP58,AV58,BA58,BG58,BL58,BR58,BW58,CC58,CH58,CN58,CS58,CY58,DD58,DJ58,DO58)</f>
        <v>#VALUE!</v>
      </c>
      <c r="DT58" s="319" t="n">
        <f aca="false">SUM(N58,S58,Y58,AD58,AJ58,AO58,AU58,AZ58,BF58,BK58,BQ58,BV58,CB58,CG58,CM58,CR58,CX58,DC58,DI58,DN58)</f>
        <v>0</v>
      </c>
      <c r="DU58" s="319" t="e">
        <f aca="false">SMALL($DZ58:$ES58,1)</f>
        <v>#VALUE!</v>
      </c>
      <c r="DV58" s="319" t="e">
        <f aca="false">SMALL($DZ58:$ES58,2)</f>
        <v>#VALUE!</v>
      </c>
      <c r="DW58" s="319" t="e">
        <f aca="false">SMALL($DZ58:$ES58,3)</f>
        <v>#VALUE!</v>
      </c>
      <c r="DX58" s="319" t="e">
        <f aca="false">SMALL($DZ58:$ES58,3)</f>
        <v>#VALUE!</v>
      </c>
      <c r="DY58" s="0"/>
      <c r="DZ58" s="321" t="str">
        <f aca="false">IF($EC$1&lt;&gt;"",O58," ")</f>
        <v/>
      </c>
      <c r="EA58" s="321" t="str">
        <f aca="false">IF($EC$2&lt;&gt;"",T58," ")</f>
        <v/>
      </c>
      <c r="EB58" s="321" t="str">
        <f aca="false">IF($EC$3&lt;&gt;"",Z58," ")</f>
        <v/>
      </c>
      <c r="EC58" s="321" t="str">
        <f aca="false">IF($EC$4&lt;&gt;"",AE58," ")</f>
        <v/>
      </c>
      <c r="ED58" s="321" t="str">
        <f aca="false">IF($EC$5&lt;&gt;"",AK58," ")</f>
        <v/>
      </c>
      <c r="EE58" s="321" t="str">
        <f aca="false">IF($EC$6&lt;&gt;"",AP58," ")</f>
        <v/>
      </c>
      <c r="EF58" s="321" t="str">
        <f aca="false">IF($EC$7&lt;&gt;"",AV58," ")</f>
        <v/>
      </c>
      <c r="EG58" s="321" t="str">
        <f aca="false">IF($EC$8&lt;&gt;"",BA58," ")</f>
        <v> </v>
      </c>
      <c r="EH58" s="321" t="str">
        <f aca="false">IF($EC$9&lt;&gt;"",BG58," ")</f>
        <v> </v>
      </c>
      <c r="EI58" s="321" t="str">
        <f aca="false">IF($EC$10&lt;&gt;"",BL58," ")</f>
        <v> </v>
      </c>
      <c r="EJ58" s="321" t="str">
        <f aca="false">IF($EE$1&lt;&gt;"",BR58," ")</f>
        <v> </v>
      </c>
      <c r="EK58" s="321" t="str">
        <f aca="false">IF($EE$2&lt;&gt;"",BW58," ")</f>
        <v> </v>
      </c>
      <c r="EL58" s="321" t="str">
        <f aca="false">IF($EE$3&lt;&gt;"",CC58," ")</f>
        <v> </v>
      </c>
      <c r="EM58" s="321" t="str">
        <f aca="false">IF($EE$4&lt;&gt;"",CH58," ")</f>
        <v> </v>
      </c>
      <c r="EN58" s="321" t="str">
        <f aca="false">IF($EE$5&lt;&gt;"",CN58," ")</f>
        <v> </v>
      </c>
      <c r="EO58" s="321" t="str">
        <f aca="false">IF($EE$6&lt;&gt;"",CS58," ")</f>
        <v> </v>
      </c>
      <c r="EP58" s="321" t="str">
        <f aca="false">IF($EE$7&lt;&gt;"",CY58," ")</f>
        <v> </v>
      </c>
      <c r="EQ58" s="321" t="str">
        <f aca="false">IF($EE$8&lt;&gt;"",DD58," ")</f>
        <v> </v>
      </c>
      <c r="ER58" s="321" t="str">
        <f aca="false">IF($EE$9&lt;&gt;"",DJ58," ")</f>
        <v> </v>
      </c>
      <c r="ES58" s="321" t="str">
        <f aca="false">IF($EE$10&lt;&gt;"",DO58," ")</f>
        <v> </v>
      </c>
      <c r="ET58" s="322" t="e">
        <f aca="false">SMALL(DZ58:EC58,1)</f>
        <v>#VALUE!</v>
      </c>
      <c r="EU58" s="323" t="e">
        <f aca="false">SMALL(DZ58:ED58,1)</f>
        <v>#VALUE!</v>
      </c>
      <c r="EV58" s="323" t="e">
        <f aca="false">SMALL(DZ58:EE58,1)</f>
        <v>#VALUE!</v>
      </c>
      <c r="EW58" s="323" t="e">
        <f aca="false">SMALL(DZ58:EF58,1)</f>
        <v>#VALUE!</v>
      </c>
      <c r="EX58" s="323" t="e">
        <f aca="false">SMALL(DZ58:EG58,1)</f>
        <v>#VALUE!</v>
      </c>
      <c r="EY58" s="323" t="e">
        <f aca="false">SMALL(DZ58:EH58,1)</f>
        <v>#VALUE!</v>
      </c>
      <c r="EZ58" s="323" t="e">
        <f aca="false">SMALL(DZ58:EI58,1)</f>
        <v>#VALUE!</v>
      </c>
      <c r="FA58" s="323" t="e">
        <f aca="false">SMALL(DZ58:EJ58,1)</f>
        <v>#VALUE!</v>
      </c>
      <c r="FB58" s="323" t="e">
        <f aca="false">SMALL(DZ58:EK58,1)</f>
        <v>#VALUE!</v>
      </c>
      <c r="FC58" s="323" t="e">
        <f aca="false">SMALL(DZ58:EL58,1)</f>
        <v>#VALUE!</v>
      </c>
      <c r="FD58" s="323" t="e">
        <f aca="false">SMALL(DZ58:EM58,1)</f>
        <v>#VALUE!</v>
      </c>
      <c r="FE58" s="323" t="e">
        <f aca="false">SMALL(DZ58:EN58,1)</f>
        <v>#VALUE!</v>
      </c>
      <c r="FF58" s="323" t="e">
        <f aca="false">SMALL(DZ58:EO58,1)</f>
        <v>#VALUE!</v>
      </c>
      <c r="FG58" s="323" t="e">
        <f aca="false">SMALL(DZ58:EP58,1)</f>
        <v>#VALUE!</v>
      </c>
      <c r="FH58" s="323" t="e">
        <f aca="false">SMALL(DZ58:EQ58,1)</f>
        <v>#VALUE!</v>
      </c>
      <c r="FI58" s="323" t="e">
        <f aca="false">SMALL(DZ58:ER58,1)</f>
        <v>#VALUE!</v>
      </c>
      <c r="FJ58" s="324" t="e">
        <f aca="false">SMALL(DZ58:ES58,1)</f>
        <v>#VALUE!</v>
      </c>
      <c r="FK58" s="322" t="e">
        <f aca="false">SMALL(DZ58:EN58,2)</f>
        <v>#VALUE!</v>
      </c>
      <c r="FL58" s="323" t="e">
        <f aca="false">SMALL(DZ58:EO58,2)</f>
        <v>#VALUE!</v>
      </c>
      <c r="FM58" s="323" t="e">
        <f aca="false">SMALL(DZ58:EP58,2)</f>
        <v>#VALUE!</v>
      </c>
      <c r="FN58" s="323" t="e">
        <f aca="false">SMALL(DZ58:EQ58,2)</f>
        <v>#VALUE!</v>
      </c>
      <c r="FO58" s="323" t="e">
        <f aca="false">SMALL(DZ58:ER58,2)</f>
        <v>#VALUE!</v>
      </c>
      <c r="FP58" s="324" t="e">
        <f aca="false">SMALL(DZ58:ES58,2)</f>
        <v>#VALUE!</v>
      </c>
      <c r="FQ58" s="0"/>
      <c r="FR58" s="328" t="str">
        <f aca="false">IF($B58&lt;&gt;"",IF($EB$1&gt;=FR$13,$P58,""),"")</f>
        <v/>
      </c>
      <c r="FS58" s="329" t="str">
        <f aca="false">IF($B58&lt;&gt;"",IF($EB$1&gt;=FS$13,$P58+$U58,""),"")</f>
        <v/>
      </c>
      <c r="FT58" s="329" t="str">
        <f aca="false">IF($B58&lt;&gt;"",IF($EB$1&gt;=FT$13,$P58+$U58+$AA58,""),"")</f>
        <v/>
      </c>
      <c r="FU58" s="329" t="str">
        <f aca="false">IF($B58&lt;&gt;"",IF($EB$1&gt;=FU$13,$P58+$U58+$AA58+$AF58-ET58,""),"")</f>
        <v/>
      </c>
      <c r="FV58" s="329" t="str">
        <f aca="false">IF($B58&lt;&gt;"",IF($EB$1&gt;=FV$13,$P58+$U58+$AA58+$AF58+$AL58-EU58,""),"")</f>
        <v/>
      </c>
      <c r="FW58" s="329" t="str">
        <f aca="false">IF($B58&lt;&gt;"",IF($EB$1&gt;=FW$13,$P58+$U58+$AA58+$AF58+$AL58+$AQ58-EV58,""),"")</f>
        <v/>
      </c>
      <c r="FX58" s="329" t="str">
        <f aca="false">IF($B58&lt;&gt;"",IF($EB$1&gt;=FX$13,$P58+$U58+$AA58+$AF58+$AL58+$AQ58+$AW58-EW58,""),"")</f>
        <v/>
      </c>
      <c r="FY58" s="329" t="str">
        <f aca="false">IF($B58&lt;&gt;"",IF($EB$1&gt;=FY$13,$P58+$U58+$AA58+$AF58+$AL58+$AQ58+$AW58+$BB58-EX58,""),"")</f>
        <v/>
      </c>
      <c r="FZ58" s="329" t="str">
        <f aca="false">IF($B58&lt;&gt;"",IF($EB$1&gt;=FZ$13,$P58+$U58+$AA58+$AF58+$AL58+$AQ58+$AW58+$BB58+$BH58-EY58,""),"")</f>
        <v/>
      </c>
      <c r="GA58" s="329" t="str">
        <f aca="false">IF($B58&lt;&gt;"",IF($EB$1&gt;=GA$13,$P58+$U58+$AA58+$AF58+$AL58+$AQ58+$AW58+$BB58+$BH58+$BM58-EZ58,""),"")</f>
        <v/>
      </c>
      <c r="GB58" s="329" t="str">
        <f aca="false">IF($B58&lt;&gt;"",IF($EB$1&gt;=GB$13,$P58+$U58+$AA58+$AF58+$AL58+$AQ58+$AW58+$BB58+$BH58+$BM58+$BS58-FA58,""),"")</f>
        <v/>
      </c>
      <c r="GC58" s="329" t="str">
        <f aca="false">IF($B58&lt;&gt;"",IF($EB$1&gt;=GC$13,$P58+$U58+$AA58+$AF58+$AL58+$AQ58+$AW58+$BB58+$BH58+$BM58+$BS58+$BX58-FB58,""),"")</f>
        <v/>
      </c>
      <c r="GD58" s="329" t="str">
        <f aca="false">IF($B58&lt;&gt;"",IF($EB$1&gt;=GD$13,$P58+$U58+$AA58+$AF58+$AL58+$AQ58+$AW58+$BB58+$BH58+$BM58+$BS58+$BX58+$CD58-FC58,""),"")</f>
        <v/>
      </c>
      <c r="GE58" s="329" t="str">
        <f aca="false">IF($B58&lt;&gt;"",IF($EB$1&gt;=GE$13,$P58+$U58+$AA58+$AF58+$AL58+$AQ58+$AW58+$BB58+$BH58+$BM58+$BS58+$BX58+$CD58+$CI58-FD58,""),"")</f>
        <v/>
      </c>
      <c r="GF58" s="329" t="str">
        <f aca="false">IF($B58&lt;&gt;"",IF($EB$1&gt;=GF$13,$P58+$U58+$AA58+$AF58+$AL58+$AQ58+$AW58+$BB58+$BH58+$BM58+$BS58+$BX58+$CD58+$CI58+$CO58-FE58-FK58,""),"")</f>
        <v/>
      </c>
      <c r="GG58" s="329" t="str">
        <f aca="false">IF($B58&lt;&gt;"",IF($EB$1&gt;=GG$13,$P58+$U58+$AA58+$AF58+$AL58+$AQ58+$AW58+$BB58+$BH58+$BM58+$BS58+$BX58+$CD58+$CI58+$CO58+$CT58-FF58-FL58,""),"")</f>
        <v/>
      </c>
      <c r="GH58" s="329" t="str">
        <f aca="false">IF($B58&lt;&gt;"",IF($EB$1&gt;=GH$13,$P58+$U58+$AA58+$AF58+$AL58+$AQ58+$AW58+$BB58+$BH58+$BM58+$BS58+$BX58+$CD58+$CI58+$CO58+$CT58+$CZ58-FG58-FM58,""),"")</f>
        <v/>
      </c>
      <c r="GI58" s="329" t="str">
        <f aca="false">IF($B58&lt;&gt;"",IF($EB$1&gt;=GI$13,$P58+$U58+$AA58+$AF58+$AL58+$AQ58+$AW58+$BB58+$BH58+$BM58+$BS58+$BX58+$CD58+$CI58+$CO58+$CT58+$CZ58+$DE58-FH58-FN58,""),"")</f>
        <v/>
      </c>
      <c r="GJ58" s="329" t="str">
        <f aca="false">IF($B58&lt;&gt;"",IF($EB$1&gt;=GJ$13,$P58+$U58+$AA58+$AF58+$AL58+$AQ58+$AW58+$BB58+$BH58+$BM58+$BS58+$BX58+$CD58+$CI58+$CO58+$CT58+$CZ58+$DE58+$DK58-FI58-FO58,""),"")</f>
        <v/>
      </c>
      <c r="GK58" s="330" t="str">
        <f aca="false">IF($B58&lt;&gt;"",IF($EB$1&gt;=GK$13,$P58+$U58+$AA58+$AF58+$AL58+$AQ58+$AW58+$BB58+$BH58+$BM58+$BS58+$BX58+$CD58+$CI58+$CO58+$CT58+$CZ58+$DE58+$DK58+$DP58-FJ58-FP58,""),"")</f>
        <v/>
      </c>
      <c r="GL58" s="0"/>
      <c r="GM58" s="328" t="str">
        <f aca="false">IF($B58&lt;&gt;"",IF($EB$1&gt;=GM$13,RANK(FR58,FR$14:FR$113,0),""),"")</f>
        <v/>
      </c>
      <c r="GN58" s="329" t="str">
        <f aca="false">IF($B58&lt;&gt;"",IF($EB$1&gt;=GN$13,RANK(FS58,FS$14:FS$113,0),""),"")</f>
        <v/>
      </c>
      <c r="GO58" s="329" t="str">
        <f aca="false">IF($B58&lt;&gt;"",IF($EB$1&gt;=GO$13,RANK(FT58,FT$14:FT$113,0),""),"")</f>
        <v/>
      </c>
      <c r="GP58" s="329" t="str">
        <f aca="false">IF($B58&lt;&gt;"",IF($EB$1&gt;=GP$13,RANK(FU58,FU$14:FU$113,0),""),"")</f>
        <v/>
      </c>
      <c r="GQ58" s="329" t="str">
        <f aca="false">IF($B58&lt;&gt;"",IF($EB$1&gt;=GQ$13,RANK(FV58,FV$14:FV$113,0),""),"")</f>
        <v/>
      </c>
      <c r="GR58" s="329" t="str">
        <f aca="false">IF($B58&lt;&gt;"",IF($EB$1&gt;=GR$13,RANK(FW58,FW$14:FW$113,0),""),"")</f>
        <v/>
      </c>
      <c r="GS58" s="329" t="str">
        <f aca="false">IF($B58&lt;&gt;"",IF($EB$1&gt;=GS$13,RANK(FX58,FX$14:FX$113,0),""),"")</f>
        <v/>
      </c>
      <c r="GT58" s="329" t="str">
        <f aca="false">IF($B58&lt;&gt;"",IF($EB$1&gt;=GT$13,RANK(FY58,FY$14:FY$113,0),""),"")</f>
        <v/>
      </c>
      <c r="GU58" s="329" t="str">
        <f aca="false">IF($B58&lt;&gt;"",IF($EB$1&gt;=GU$13,RANK(FZ58,FZ$14:FZ$113,0),""),"")</f>
        <v/>
      </c>
      <c r="GV58" s="329" t="str">
        <f aca="false">IF($B58&lt;&gt;"",IF($EB$1&gt;=GV$13,RANK(GA58,GA$14:GA$113,0),""),"")</f>
        <v/>
      </c>
      <c r="GW58" s="329" t="str">
        <f aca="false">IF($B58&lt;&gt;"",IF($EB$1&gt;=GW$13,RANK(GB58,GB$14:GB$113,0),""),"")</f>
        <v/>
      </c>
      <c r="GX58" s="329" t="str">
        <f aca="false">IF($B58&lt;&gt;"",IF($EB$1&gt;=GX$13,RANK(GC58,GC$14:GC$113,0),""),"")</f>
        <v/>
      </c>
      <c r="GY58" s="329" t="str">
        <f aca="false">IF($B58&lt;&gt;"",IF($EB$1&gt;=GY$13,RANK(GD58,GD$14:GD$113,0),""),"")</f>
        <v/>
      </c>
      <c r="GZ58" s="329" t="str">
        <f aca="false">IF($B58&lt;&gt;"",IF($EB$1&gt;=GZ$13,RANK(GE58,GE$14:GE$113,0),""),"")</f>
        <v/>
      </c>
      <c r="HA58" s="329" t="str">
        <f aca="false">IF($B58&lt;&gt;"",IF($EB$1&gt;=HA$13,RANK(GF58,GF$14:GF$113,0),""),"")</f>
        <v/>
      </c>
      <c r="HB58" s="329" t="str">
        <f aca="false">IF($B58&lt;&gt;"",IF($EB$1&gt;=HB$13,RANK(GG58,GG$14:GG$113,0),""),"")</f>
        <v/>
      </c>
      <c r="HC58" s="329" t="str">
        <f aca="false">IF($B58&lt;&gt;"",IF($EB$1&gt;=HC$13,RANK(GH58,GH$14:GH$113,0),""),"")</f>
        <v/>
      </c>
      <c r="HD58" s="329" t="str">
        <f aca="false">IF($B58&lt;&gt;"",IF($EB$1&gt;=HD$13,RANK(GI58,GI$14:GI$113,0),""),"")</f>
        <v/>
      </c>
      <c r="HE58" s="329" t="str">
        <f aca="false">IF($B58&lt;&gt;"",IF($EB$1&gt;=HE$13,RANK(GJ58,GJ$14:GJ$113,0),""),"")</f>
        <v/>
      </c>
      <c r="HF58" s="330" t="str">
        <f aca="false">IF($B58&lt;&gt;"",IF($EB$1&gt;=HF$13,RANK(GK58,GK$14:GK$113,0),""),"")</f>
        <v/>
      </c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3" hidden="false" customHeight="false" outlineLevel="0" collapsed="false">
      <c r="A59" s="308" t="str">
        <f aca="false">IF(B59&lt;&gt;"",RANK(I59,I$14:I$113,0),"")</f>
        <v/>
      </c>
      <c r="B59" s="309" t="str">
        <f aca="false">IF('Chronos (M1..M20)'!B56&lt;&gt;"",'Chronos (M1..M20)'!B56,"")</f>
        <v/>
      </c>
      <c r="C59" s="310" t="str">
        <f aca="false">IF(B59&lt;&gt;"",'Chronos (M1..M20)'!C56,"")</f>
        <v/>
      </c>
      <c r="D59" s="215" t="str">
        <f aca="false">IF(B59&lt;&gt;"",Pilotes!P56,"")</f>
        <v/>
      </c>
      <c r="E59" s="310"/>
      <c r="F59" s="310" t="str">
        <f aca="false">IF(B59&lt;&gt;"",Pilotes!F56,"")</f>
        <v/>
      </c>
      <c r="G59" s="310" t="str">
        <f aca="false">IF(C59&lt;&gt;"",Pilotes!E56,"")</f>
        <v/>
      </c>
      <c r="H59" s="310" t="str">
        <f aca="false">IF(D59&lt;&gt;"",'Chronos (M1..M20)'!D56,"")</f>
        <v/>
      </c>
      <c r="I59" s="311" t="n">
        <f aca="false">IF(B59&lt;&gt;"",IF($EB$1&lt;4,DR59-DT59,IF($EB$1&lt;15,DS59-DU59-DT59,DS59-DU59-DV59-DT59)),0)</f>
        <v>0</v>
      </c>
      <c r="J59" s="312" t="str">
        <f aca="false">IF(B59&lt;&gt;"",IF(I59,(I59/MAXA(I$14:I$113))*1000,0),"")</f>
        <v/>
      </c>
      <c r="K59" s="313" t="str">
        <f aca="false">IF($B59&lt;&gt;"",$B59,"")</f>
        <v/>
      </c>
      <c r="L59" s="314" t="str">
        <f aca="false">IF($B59&lt;&gt;"",'Chronos (M1..M20)'!$H56,"")</f>
        <v/>
      </c>
      <c r="M59" s="315" t="str">
        <f aca="false">IF('Chronos (M1..M20)'!$I56&lt;&gt;"",'Chronos (M1..M20)'!$I56," ")</f>
        <v> </v>
      </c>
      <c r="N59" s="316" t="n">
        <f aca="false">IF('Chronos (M1..M20)'!$J56&lt;&gt;"",'Chronos (M1..M20)'!$J56,0)</f>
        <v>0</v>
      </c>
      <c r="O59" s="317" t="str">
        <f aca="false">IF($B59&lt;&gt;"",IF(M59&lt;&gt;" ",(INDEX(L$9:M$12,MATCH(L59,L$9:L$12),2)/M59)*1000,0),"")</f>
        <v/>
      </c>
      <c r="P59" s="318" t="str">
        <f aca="false">IF(M$9&lt;&gt;"",IF($B59&lt;&gt;"",O59-N59,""),"")</f>
        <v/>
      </c>
      <c r="Q59" s="314" t="str">
        <f aca="false">IF($B59&lt;&gt;"",'Chronos (M1..M20)'!$H157,"")</f>
        <v/>
      </c>
      <c r="R59" s="315" t="str">
        <f aca="false">IF('Chronos (M1..M20)'!$I157&lt;&gt;"",'Chronos (M1..M20)'!$I157," ")</f>
        <v> </v>
      </c>
      <c r="S59" s="316" t="n">
        <f aca="false">IF('Chronos (M1..M20)'!$J157&lt;&gt;"",'Chronos (M1..M20)'!$J157,0)</f>
        <v>0</v>
      </c>
      <c r="T59" s="317" t="str">
        <f aca="false">IF($B59&lt;&gt;"",IF(R59&lt;&gt;" ",(INDEX(Q$9:R$12,MATCH(Q59,Q$9:Q$12),2)/R59)*1000,0),"")</f>
        <v/>
      </c>
      <c r="U59" s="318" t="str">
        <f aca="false">IF(R$9&lt;&gt;"",IF($B59&lt;&gt;"",T59-S59,""),"")</f>
        <v/>
      </c>
      <c r="V59" s="313" t="str">
        <f aca="false">IF($B59&lt;&gt;"",$B59,"")</f>
        <v/>
      </c>
      <c r="W59" s="314" t="str">
        <f aca="false">IF($B59&lt;&gt;"",'Chronos (M1..M20)'!$H258,"")</f>
        <v/>
      </c>
      <c r="X59" s="315" t="str">
        <f aca="false">IF('Chronos (M1..M20)'!$I258&lt;&gt;"",'Chronos (M1..M20)'!$I258," ")</f>
        <v> </v>
      </c>
      <c r="Y59" s="316" t="n">
        <f aca="false">IF('Chronos (M1..M20)'!$J258&lt;&gt;"",'Chronos (M1..M20)'!$J258,0)</f>
        <v>0</v>
      </c>
      <c r="Z59" s="317" t="str">
        <f aca="false">IF($B59&lt;&gt;"",IF(X59&lt;&gt;" ",(INDEX(W$9:X$12,MATCH(W59,W$9:W$12),2)/X59)*1000,0),"")</f>
        <v/>
      </c>
      <c r="AA59" s="318" t="str">
        <f aca="false">IF(X$9&lt;&gt;"",IF($B59&lt;&gt;"",Z59-Y59,""),"")</f>
        <v/>
      </c>
      <c r="AB59" s="314" t="str">
        <f aca="false">IF($B59&lt;&gt;"",'Chronos (M1..M20)'!$H359,"")</f>
        <v/>
      </c>
      <c r="AC59" s="315" t="str">
        <f aca="false">IF('Chronos (M1..M20)'!$I359&lt;&gt;"",'Chronos (M1..M20)'!$I359," ")</f>
        <v> </v>
      </c>
      <c r="AD59" s="316" t="n">
        <f aca="false">IF('Chronos (M1..M20)'!$J359&lt;&gt;"",'Chronos (M1..M20)'!$J359,0)</f>
        <v>0</v>
      </c>
      <c r="AE59" s="317" t="str">
        <f aca="false">IF($B59&lt;&gt;"",IF(AC59&lt;&gt;" ",(INDEX(AB$9:AC$12,MATCH(AB59,AB$9:AB$12),2)/AC59)*1000,0),"")</f>
        <v/>
      </c>
      <c r="AF59" s="318" t="str">
        <f aca="false">IF(AC$9&lt;&gt;"",IF($B59&lt;&gt;"",AE59-AD59,""),"")</f>
        <v/>
      </c>
      <c r="AG59" s="313" t="str">
        <f aca="false">IF($B59&lt;&gt;"",$B59,"")</f>
        <v/>
      </c>
      <c r="AH59" s="314" t="str">
        <f aca="false">IF($B59&lt;&gt;"",'Chronos (M1..M20)'!$H460,"")</f>
        <v/>
      </c>
      <c r="AI59" s="315" t="str">
        <f aca="false">IF('Chronos (M1..M20)'!$I460&lt;&gt;"",'Chronos (M1..M20)'!$I460," ")</f>
        <v> </v>
      </c>
      <c r="AJ59" s="316" t="n">
        <f aca="false">IF('Chronos (M1..M20)'!$J460&lt;&gt;"",'Chronos (M1..M20)'!$J460,0)</f>
        <v>0</v>
      </c>
      <c r="AK59" s="317" t="str">
        <f aca="false">IF($B59&lt;&gt;"",IF(AI59&lt;&gt;" ",(INDEX(AH$9:AI$12,MATCH(AH59,AH$9:AH$12),2)/AI59)*1000,0),"")</f>
        <v/>
      </c>
      <c r="AL59" s="318" t="str">
        <f aca="false">IF(AI$9&lt;&gt;"",IF($B59&lt;&gt;"",AK59-AJ59,""),"")</f>
        <v/>
      </c>
      <c r="AM59" s="314" t="str">
        <f aca="false">IF($B59&lt;&gt;"",'Chronos (M1..M20)'!$H561,"")</f>
        <v/>
      </c>
      <c r="AN59" s="315" t="str">
        <f aca="false">IF('Chronos (M1..M20)'!$I561&lt;&gt;"",'Chronos (M1..M20)'!$I561," ")</f>
        <v> </v>
      </c>
      <c r="AO59" s="316" t="n">
        <f aca="false">IF('Chronos (M1..M20)'!$J561&lt;&gt;"",'Chronos (M1..M20)'!$J561,0)</f>
        <v>0</v>
      </c>
      <c r="AP59" s="317" t="str">
        <f aca="false">IF($B59&lt;&gt;"",IF(AN59&lt;&gt;" ",(INDEX(AM$9:AN$12,MATCH(AM59,AM$9:AM$12),2)/AN59)*1000,0),"")</f>
        <v/>
      </c>
      <c r="AQ59" s="318" t="str">
        <f aca="false">IF(AN$9&lt;&gt;"",IF($B59&lt;&gt;"",AP59-AO59,""),"")</f>
        <v/>
      </c>
      <c r="AR59" s="313" t="str">
        <f aca="false">IF($B59&lt;&gt;"",$B59,"")</f>
        <v/>
      </c>
      <c r="AS59" s="314" t="str">
        <f aca="false">IF($B59&lt;&gt;"",'Chronos (M1..M20)'!$H662,"")</f>
        <v/>
      </c>
      <c r="AT59" s="315" t="str">
        <f aca="false">IF('Chronos (M1..M20)'!$I662&lt;&gt;"",'Chronos (M1..M20)'!$I662," ")</f>
        <v> </v>
      </c>
      <c r="AU59" s="316" t="n">
        <f aca="false">IF('Chronos (M1..M20)'!$J662&lt;&gt;"",'Chronos (M1..M20)'!$J662,0)</f>
        <v>0</v>
      </c>
      <c r="AV59" s="317" t="str">
        <f aca="false">IF($B59&lt;&gt;"",IF(AT59&lt;&gt;" ",(INDEX(AS$9:AT$12,MATCH(AS59,AS$9:AS$12),2)/AT59)*1000,0),"")</f>
        <v/>
      </c>
      <c r="AW59" s="318" t="str">
        <f aca="false">IF(AT$9&lt;&gt;"",IF($B59&lt;&gt;"",AV59-AU59,""),"")</f>
        <v/>
      </c>
      <c r="AX59" s="314" t="str">
        <f aca="false">IF($B59&lt;&gt;"",'Chronos (M1..M20)'!$H763,"")</f>
        <v/>
      </c>
      <c r="AY59" s="315" t="str">
        <f aca="false">IF('Chronos (M1..M20)'!$I763&lt;&gt;"",'Chronos (M1..M20)'!$I763," ")</f>
        <v> </v>
      </c>
      <c r="AZ59" s="316" t="n">
        <f aca="false">IF('Chronos (M1..M20)'!$J763&lt;&gt;"",'Chronos (M1..M20)'!$J763,0)</f>
        <v>0</v>
      </c>
      <c r="BA59" s="317" t="str">
        <f aca="false">IF($B59&lt;&gt;"",IF(AY59&lt;&gt;" ",(INDEX(AX$9:AY$12,MATCH(AX59,AX$9:AX$12),2)/AY59)*1000,0),"")</f>
        <v/>
      </c>
      <c r="BB59" s="318" t="str">
        <f aca="false">IF(AY$9&lt;&gt;"",IF($B59&lt;&gt;"",BA59-AZ59,""),"")</f>
        <v/>
      </c>
      <c r="BC59" s="313" t="str">
        <f aca="false">IF($B59&lt;&gt;"",$B59,"")</f>
        <v/>
      </c>
      <c r="BD59" s="314" t="str">
        <f aca="false">IF($B59&lt;&gt;"",'Chronos (M1..M20)'!$H864,"")</f>
        <v/>
      </c>
      <c r="BE59" s="315" t="str">
        <f aca="false">IF('Chronos (M1..M20)'!$I864&lt;&gt;"",'Chronos (M1..M20)'!$I864," ")</f>
        <v> </v>
      </c>
      <c r="BF59" s="316" t="n">
        <f aca="false">IF('Chronos (M1..M20)'!$J864&lt;&gt;"",'Chronos (M1..M20)'!$J864,0)</f>
        <v>0</v>
      </c>
      <c r="BG59" s="317" t="str">
        <f aca="false">IF($B59&lt;&gt;"",IF(BE59&lt;&gt;" ",(INDEX(BD$9:BE$12,MATCH(BD59,BD$9:BD$12),2)/BE59)*1000,0),"")</f>
        <v/>
      </c>
      <c r="BH59" s="318" t="str">
        <f aca="false">IF(BE$9&lt;&gt;"",IF($B59&lt;&gt;"",BG59-BF59,""),"")</f>
        <v/>
      </c>
      <c r="BI59" s="314" t="str">
        <f aca="false">IF($B59&lt;&gt;"",'Chronos (M1..M20)'!$H965,"")</f>
        <v/>
      </c>
      <c r="BJ59" s="315" t="str">
        <f aca="false">IF('Chronos (M1..M20)'!$I965&lt;&gt;"",'Chronos (M1..M20)'!$I965," ")</f>
        <v> </v>
      </c>
      <c r="BK59" s="316" t="n">
        <f aca="false">IF('Chronos (M1..M20)'!$J965&lt;&gt;"",'Chronos (M1..M20)'!$J965,0)</f>
        <v>0</v>
      </c>
      <c r="BL59" s="317" t="str">
        <f aca="false">IF($B59&lt;&gt;"",IF(BJ59&lt;&gt;" ",(INDEX(BI$9:BJ$12,MATCH(BI59,BI$9:BI$12),2)/BJ59)*1000,0),"")</f>
        <v/>
      </c>
      <c r="BM59" s="318" t="str">
        <f aca="false">IF(BJ$9&lt;&gt;"",IF($B59&lt;&gt;"",BL59-BK59,""),"")</f>
        <v/>
      </c>
      <c r="BN59" s="313" t="str">
        <f aca="false">IF($B59&lt;&gt;"",$B59,"")</f>
        <v/>
      </c>
      <c r="BO59" s="314" t="str">
        <f aca="false">IF($B59&lt;&gt;"",'Chronos (M1..M20)'!$H1066,"")</f>
        <v/>
      </c>
      <c r="BP59" s="315" t="str">
        <f aca="false">IF('Chronos (M1..M20)'!$I1066&lt;&gt;"",'Chronos (M1..M20)'!$I1066," ")</f>
        <v> </v>
      </c>
      <c r="BQ59" s="316" t="n">
        <f aca="false">IF('Chronos (M1..M20)'!$J1066&lt;&gt;"",'Chronos (M1..M20)'!$J1066,0)</f>
        <v>0</v>
      </c>
      <c r="BR59" s="317" t="str">
        <f aca="false">IF($B59&lt;&gt;"",IF(BP59&lt;&gt;" ",(INDEX(BO$9:BP$12,MATCH(BO59,BO$9:BO$12),2)/BP59)*1000,0),"")</f>
        <v/>
      </c>
      <c r="BS59" s="318" t="str">
        <f aca="false">IF(BP$9&lt;&gt;"",IF($B59&lt;&gt;"",BR59-BQ59,""),"")</f>
        <v/>
      </c>
      <c r="BT59" s="314" t="str">
        <f aca="false">IF($B59&lt;&gt;"",'Chronos (M1..M20)'!$H1167,"")</f>
        <v/>
      </c>
      <c r="BU59" s="315" t="str">
        <f aca="false">IF('Chronos (M1..M20)'!$I1167&lt;&gt;"",'Chronos (M1..M20)'!$I1167," ")</f>
        <v> </v>
      </c>
      <c r="BV59" s="316" t="n">
        <f aca="false">IF('Chronos (M1..M20)'!$J1167&lt;&gt;"",'Chronos (M1..M20)'!$J1167,0)</f>
        <v>0</v>
      </c>
      <c r="BW59" s="317" t="str">
        <f aca="false">IF($B59&lt;&gt;"",IF(BU59&lt;&gt;" ",(INDEX(BT$9:BU$12,MATCH(BT59,BT$9:BT$12),2)/BU59)*1000,0),"")</f>
        <v/>
      </c>
      <c r="BX59" s="318" t="str">
        <f aca="false">IF(BU$9&lt;&gt;"",IF($B59&lt;&gt;"",BW59-BV59,""),"")</f>
        <v/>
      </c>
      <c r="BY59" s="313" t="str">
        <f aca="false">IF($B59&lt;&gt;"",$B59,"")</f>
        <v/>
      </c>
      <c r="BZ59" s="314" t="str">
        <f aca="false">IF($B59&lt;&gt;"",'Chronos (M1..M20)'!$H1268,"")</f>
        <v/>
      </c>
      <c r="CA59" s="315" t="str">
        <f aca="false">IF('Chronos (M1..M20)'!$I1268&lt;&gt;"",'Chronos (M1..M20)'!$I1268," ")</f>
        <v> </v>
      </c>
      <c r="CB59" s="316" t="n">
        <f aca="false">IF('Chronos (M1..M20)'!$J1268&lt;&gt;"",'Chronos (M1..M20)'!$J1268,0)</f>
        <v>0</v>
      </c>
      <c r="CC59" s="317" t="str">
        <f aca="false">IF($B59&lt;&gt;"",IF(CA59&lt;&gt;" ",(INDEX(BZ$9:CA$12,MATCH(BZ59,BZ$9:BZ$12),2)/CA59)*1000,0),"")</f>
        <v/>
      </c>
      <c r="CD59" s="318" t="str">
        <f aca="false">IF(CA$9&lt;&gt;"",IF($B59&lt;&gt;"",CC59-CB59,""),"")</f>
        <v/>
      </c>
      <c r="CE59" s="314" t="str">
        <f aca="false">IF($B59&lt;&gt;"",'Chronos (M1..M20)'!$H1369,"")</f>
        <v/>
      </c>
      <c r="CF59" s="315" t="str">
        <f aca="false">IF('Chronos (M1..M20)'!$I1369&lt;&gt;"",'Chronos (M1..M20)'!$I1369," ")</f>
        <v> </v>
      </c>
      <c r="CG59" s="316" t="n">
        <f aca="false">IF('Chronos (M1..M20)'!$J1369&lt;&gt;"",'Chronos (M1..M20)'!$J1369,0)</f>
        <v>0</v>
      </c>
      <c r="CH59" s="317" t="str">
        <f aca="false">IF($B59&lt;&gt;"",IF(CF59&lt;&gt;" ",(INDEX(CE$9:CF$12,MATCH(CE59,CE$9:CE$12),2)/CF59)*1000,0),"")</f>
        <v/>
      </c>
      <c r="CI59" s="318" t="str">
        <f aca="false">IF(CF$9&lt;&gt;"",IF($B59&lt;&gt;"",CH59-CG59,""),"")</f>
        <v/>
      </c>
      <c r="CJ59" s="313" t="str">
        <f aca="false">IF($B59&lt;&gt;"",$B59,"")</f>
        <v/>
      </c>
      <c r="CK59" s="314" t="str">
        <f aca="false">IF($B59&lt;&gt;"",'Chronos (M1..M20)'!$H1470,"")</f>
        <v/>
      </c>
      <c r="CL59" s="315" t="str">
        <f aca="false">IF('Chronos (M1..M20)'!$I1470&lt;&gt;"",'Chronos (M1..M20)'!$I1470," ")</f>
        <v> </v>
      </c>
      <c r="CM59" s="316" t="n">
        <f aca="false">IF('Chronos (M1..M20)'!$J1470&lt;&gt;"",'Chronos (M1..M20)'!$J1470,0)</f>
        <v>0</v>
      </c>
      <c r="CN59" s="317" t="str">
        <f aca="false">IF($B59&lt;&gt;"",IF(CL59&lt;&gt;" ",(INDEX(CK$9:CL$12,MATCH(CK59,CK$9:CK$12),2)/CL59)*1000,0),"")</f>
        <v/>
      </c>
      <c r="CO59" s="318" t="str">
        <f aca="false">IF(CL$9&lt;&gt;"",IF($B59&lt;&gt;"",CN59-CM59,""),"")</f>
        <v/>
      </c>
      <c r="CP59" s="314" t="str">
        <f aca="false">IF($B59&lt;&gt;"",'Chronos (M1..M20)'!$H1571,"")</f>
        <v/>
      </c>
      <c r="CQ59" s="315" t="str">
        <f aca="false">IF('Chronos (M1..M20)'!$I1571&lt;&gt;"",'Chronos (M1..M20)'!$I1571," ")</f>
        <v> </v>
      </c>
      <c r="CR59" s="316" t="n">
        <f aca="false">IF('Chronos (M1..M20)'!$J1571&lt;&gt;"",'Chronos (M1..M20)'!$J1571,0)</f>
        <v>0</v>
      </c>
      <c r="CS59" s="317" t="str">
        <f aca="false">IF($B59&lt;&gt;"",IF(CQ59&lt;&gt;" ",(INDEX(CP$9:CQ$12,MATCH(CP59,CP$9:CP$12),2)/CQ59)*1000,0),"")</f>
        <v/>
      </c>
      <c r="CT59" s="318" t="str">
        <f aca="false">IF(CQ$9&lt;&gt;"",IF($B59&lt;&gt;"",CS59-CR59,""),"")</f>
        <v/>
      </c>
      <c r="CU59" s="313" t="str">
        <f aca="false">IF($B59&lt;&gt;"",$B59,"")</f>
        <v/>
      </c>
      <c r="CV59" s="314" t="str">
        <f aca="false">IF($B59&lt;&gt;"",'Chronos (M1..M20)'!$H1672,"")</f>
        <v/>
      </c>
      <c r="CW59" s="315" t="str">
        <f aca="false">IF('Chronos (M1..M20)'!$I1672&lt;&gt;"",'Chronos (M1..M20)'!$I1672," ")</f>
        <v> </v>
      </c>
      <c r="CX59" s="316" t="n">
        <f aca="false">IF('Chronos (M1..M20)'!$J1672&lt;&gt;"",'Chronos (M1..M20)'!$J1672,0)</f>
        <v>0</v>
      </c>
      <c r="CY59" s="317" t="str">
        <f aca="false">IF($B59&lt;&gt;"",IF(CW59&lt;&gt;" ",(INDEX(CV$9:CW$12,MATCH(CV59,CV$9:CV$12),2)/CW59)*1000,0),"")</f>
        <v/>
      </c>
      <c r="CZ59" s="318" t="str">
        <f aca="false">IF(CW$9&lt;&gt;"",IF($B59&lt;&gt;"",CY59-CX59,""),"")</f>
        <v/>
      </c>
      <c r="DA59" s="314" t="str">
        <f aca="false">IF($B59&lt;&gt;"",'Chronos (M1..M20)'!$H1773,"")</f>
        <v/>
      </c>
      <c r="DB59" s="315" t="str">
        <f aca="false">IF('Chronos (M1..M20)'!$I1773&lt;&gt;"",'Chronos (M1..M20)'!$I1773," ")</f>
        <v> </v>
      </c>
      <c r="DC59" s="316" t="n">
        <f aca="false">IF('Chronos (M1..M20)'!$J1773&lt;&gt;"",'Chronos (M1..M20)'!$J1773,0)</f>
        <v>0</v>
      </c>
      <c r="DD59" s="317" t="str">
        <f aca="false">IF($B59&lt;&gt;"",IF(DB59&lt;&gt;" ",(INDEX(DA$9:DB$12,MATCH(DA59,DA$9:DA$12),2)/DB59)*1000,0),"")</f>
        <v/>
      </c>
      <c r="DE59" s="318" t="str">
        <f aca="false">IF(DB$9&lt;&gt;"",IF($B59&lt;&gt;"",DD59-DC59,""),"")</f>
        <v/>
      </c>
      <c r="DF59" s="313" t="str">
        <f aca="false">IF($B59&lt;&gt;"",$B59,"")</f>
        <v/>
      </c>
      <c r="DG59" s="314" t="str">
        <f aca="false">IF($B59&lt;&gt;"",'Chronos (M1..M20)'!$H1874,"")</f>
        <v/>
      </c>
      <c r="DH59" s="315" t="str">
        <f aca="false">IF('Chronos (M1..M20)'!$I1874&lt;&gt;"",'Chronos (M1..M20)'!$I1874," ")</f>
        <v> </v>
      </c>
      <c r="DI59" s="316" t="n">
        <f aca="false">IF('Chronos (M1..M20)'!$J1874&lt;&gt;"",'Chronos (M1..M20)'!$J1874,0)</f>
        <v>0</v>
      </c>
      <c r="DJ59" s="317" t="str">
        <f aca="false">IF($B59&lt;&gt;"",IF(DH59&lt;&gt;" ",(INDEX(DG$9:DH$12,MATCH(DG59,DG$9:DG$12),2)/DH59)*1000,0),"")</f>
        <v/>
      </c>
      <c r="DK59" s="318" t="str">
        <f aca="false">IF(DH$9&lt;&gt;"",IF($B59&lt;&gt;"",DJ59-DI59,""),"")</f>
        <v/>
      </c>
      <c r="DL59" s="314" t="str">
        <f aca="false">IF($B59&lt;&gt;"",'Chronos (M1..M20)'!$H1975,"")</f>
        <v/>
      </c>
      <c r="DM59" s="315" t="str">
        <f aca="false">IF('Chronos (M1..M20)'!$I1975&lt;&gt;"",'Chronos (M1..M20)'!$I1975," ")</f>
        <v> </v>
      </c>
      <c r="DN59" s="316" t="n">
        <f aca="false">IF('Chronos (M1..M20)'!$J1975&lt;&gt;"",'Chronos (M1..M20)'!$J1975,0)</f>
        <v>0</v>
      </c>
      <c r="DO59" s="317" t="str">
        <f aca="false">IF($B59&lt;&gt;"",IF(DM59&lt;&gt;" ",(INDEX(DL$9:DM$12,MATCH(DL59,DL$9:DL$12),2)/DM59)*1000,0),"")</f>
        <v/>
      </c>
      <c r="DP59" s="318" t="str">
        <f aca="false">IF(DM$9&lt;&gt;"",IF($B59&lt;&gt;"",DO59-DN59,""),"")</f>
        <v/>
      </c>
      <c r="DQ59" s="0"/>
      <c r="DR59" s="319" t="e">
        <f aca="false">SUM(O59,T59,Z59)</f>
        <v>#VALUE!</v>
      </c>
      <c r="DS59" s="319" t="e">
        <f aca="false">SUM(DR59,AE59,AK59,AP59,AV59,BA59,BG59,BL59,BR59,BW59,CC59,CH59,CN59,CS59,CY59,DD59,DJ59,DO59)</f>
        <v>#VALUE!</v>
      </c>
      <c r="DT59" s="319" t="n">
        <f aca="false">SUM(N59,S59,Y59,AD59,AJ59,AO59,AU59,AZ59,BF59,BK59,BQ59,BV59,CB59,CG59,CM59,CR59,CX59,DC59,DI59,DN59)</f>
        <v>0</v>
      </c>
      <c r="DU59" s="319" t="e">
        <f aca="false">SMALL($DZ59:$ES59,1)</f>
        <v>#VALUE!</v>
      </c>
      <c r="DV59" s="319" t="e">
        <f aca="false">SMALL($DZ59:$ES59,2)</f>
        <v>#VALUE!</v>
      </c>
      <c r="DW59" s="319" t="e">
        <f aca="false">SMALL($DZ59:$ES59,3)</f>
        <v>#VALUE!</v>
      </c>
      <c r="DX59" s="319" t="e">
        <f aca="false">SMALL($DZ59:$ES59,3)</f>
        <v>#VALUE!</v>
      </c>
      <c r="DY59" s="0"/>
      <c r="DZ59" s="321" t="str">
        <f aca="false">IF($EC$1&lt;&gt;"",O59," ")</f>
        <v/>
      </c>
      <c r="EA59" s="321" t="str">
        <f aca="false">IF($EC$2&lt;&gt;"",T59," ")</f>
        <v/>
      </c>
      <c r="EB59" s="321" t="str">
        <f aca="false">IF($EC$3&lt;&gt;"",Z59," ")</f>
        <v/>
      </c>
      <c r="EC59" s="321" t="str">
        <f aca="false">IF($EC$4&lt;&gt;"",AE59," ")</f>
        <v/>
      </c>
      <c r="ED59" s="321" t="str">
        <f aca="false">IF($EC$5&lt;&gt;"",AK59," ")</f>
        <v/>
      </c>
      <c r="EE59" s="321" t="str">
        <f aca="false">IF($EC$6&lt;&gt;"",AP59," ")</f>
        <v/>
      </c>
      <c r="EF59" s="321" t="str">
        <f aca="false">IF($EC$7&lt;&gt;"",AV59," ")</f>
        <v/>
      </c>
      <c r="EG59" s="321" t="str">
        <f aca="false">IF($EC$8&lt;&gt;"",BA59," ")</f>
        <v> </v>
      </c>
      <c r="EH59" s="321" t="str">
        <f aca="false">IF($EC$9&lt;&gt;"",BG59," ")</f>
        <v> </v>
      </c>
      <c r="EI59" s="321" t="str">
        <f aca="false">IF($EC$10&lt;&gt;"",BL59," ")</f>
        <v> </v>
      </c>
      <c r="EJ59" s="321" t="str">
        <f aca="false">IF($EE$1&lt;&gt;"",BR59," ")</f>
        <v> </v>
      </c>
      <c r="EK59" s="321" t="str">
        <f aca="false">IF($EE$2&lt;&gt;"",BW59," ")</f>
        <v> </v>
      </c>
      <c r="EL59" s="321" t="str">
        <f aca="false">IF($EE$3&lt;&gt;"",CC59," ")</f>
        <v> </v>
      </c>
      <c r="EM59" s="321" t="str">
        <f aca="false">IF($EE$4&lt;&gt;"",CH59," ")</f>
        <v> </v>
      </c>
      <c r="EN59" s="321" t="str">
        <f aca="false">IF($EE$5&lt;&gt;"",CN59," ")</f>
        <v> </v>
      </c>
      <c r="EO59" s="321" t="str">
        <f aca="false">IF($EE$6&lt;&gt;"",CS59," ")</f>
        <v> </v>
      </c>
      <c r="EP59" s="321" t="str">
        <f aca="false">IF($EE$7&lt;&gt;"",CY59," ")</f>
        <v> </v>
      </c>
      <c r="EQ59" s="321" t="str">
        <f aca="false">IF($EE$8&lt;&gt;"",DD59," ")</f>
        <v> </v>
      </c>
      <c r="ER59" s="321" t="str">
        <f aca="false">IF($EE$9&lt;&gt;"",DJ59," ")</f>
        <v> </v>
      </c>
      <c r="ES59" s="321" t="str">
        <f aca="false">IF($EE$10&lt;&gt;"",DO59," ")</f>
        <v> </v>
      </c>
      <c r="ET59" s="322" t="e">
        <f aca="false">SMALL(DZ59:EC59,1)</f>
        <v>#VALUE!</v>
      </c>
      <c r="EU59" s="323" t="e">
        <f aca="false">SMALL(DZ59:ED59,1)</f>
        <v>#VALUE!</v>
      </c>
      <c r="EV59" s="323" t="e">
        <f aca="false">SMALL(DZ59:EE59,1)</f>
        <v>#VALUE!</v>
      </c>
      <c r="EW59" s="323" t="e">
        <f aca="false">SMALL(DZ59:EF59,1)</f>
        <v>#VALUE!</v>
      </c>
      <c r="EX59" s="323" t="e">
        <f aca="false">SMALL(DZ59:EG59,1)</f>
        <v>#VALUE!</v>
      </c>
      <c r="EY59" s="323" t="e">
        <f aca="false">SMALL(DZ59:EH59,1)</f>
        <v>#VALUE!</v>
      </c>
      <c r="EZ59" s="323" t="e">
        <f aca="false">SMALL(DZ59:EI59,1)</f>
        <v>#VALUE!</v>
      </c>
      <c r="FA59" s="323" t="e">
        <f aca="false">SMALL(DZ59:EJ59,1)</f>
        <v>#VALUE!</v>
      </c>
      <c r="FB59" s="323" t="e">
        <f aca="false">SMALL(DZ59:EK59,1)</f>
        <v>#VALUE!</v>
      </c>
      <c r="FC59" s="323" t="e">
        <f aca="false">SMALL(DZ59:EL59,1)</f>
        <v>#VALUE!</v>
      </c>
      <c r="FD59" s="323" t="e">
        <f aca="false">SMALL(DZ59:EM59,1)</f>
        <v>#VALUE!</v>
      </c>
      <c r="FE59" s="323" t="e">
        <f aca="false">SMALL(DZ59:EN59,1)</f>
        <v>#VALUE!</v>
      </c>
      <c r="FF59" s="323" t="e">
        <f aca="false">SMALL(DZ59:EO59,1)</f>
        <v>#VALUE!</v>
      </c>
      <c r="FG59" s="323" t="e">
        <f aca="false">SMALL(DZ59:EP59,1)</f>
        <v>#VALUE!</v>
      </c>
      <c r="FH59" s="323" t="e">
        <f aca="false">SMALL(DZ59:EQ59,1)</f>
        <v>#VALUE!</v>
      </c>
      <c r="FI59" s="323" t="e">
        <f aca="false">SMALL(DZ59:ER59,1)</f>
        <v>#VALUE!</v>
      </c>
      <c r="FJ59" s="324" t="e">
        <f aca="false">SMALL(DZ59:ES59,1)</f>
        <v>#VALUE!</v>
      </c>
      <c r="FK59" s="322" t="e">
        <f aca="false">SMALL(DZ59:EN59,2)</f>
        <v>#VALUE!</v>
      </c>
      <c r="FL59" s="323" t="e">
        <f aca="false">SMALL(DZ59:EO59,2)</f>
        <v>#VALUE!</v>
      </c>
      <c r="FM59" s="323" t="e">
        <f aca="false">SMALL(DZ59:EP59,2)</f>
        <v>#VALUE!</v>
      </c>
      <c r="FN59" s="323" t="e">
        <f aca="false">SMALL(DZ59:EQ59,2)</f>
        <v>#VALUE!</v>
      </c>
      <c r="FO59" s="323" t="e">
        <f aca="false">SMALL(DZ59:ER59,2)</f>
        <v>#VALUE!</v>
      </c>
      <c r="FP59" s="324" t="e">
        <f aca="false">SMALL(DZ59:ES59,2)</f>
        <v>#VALUE!</v>
      </c>
      <c r="FQ59" s="0"/>
      <c r="FR59" s="328" t="str">
        <f aca="false">IF($B59&lt;&gt;"",IF($EB$1&gt;=FR$13,$P59,""),"")</f>
        <v/>
      </c>
      <c r="FS59" s="329" t="str">
        <f aca="false">IF($B59&lt;&gt;"",IF($EB$1&gt;=FS$13,$P59+$U59,""),"")</f>
        <v/>
      </c>
      <c r="FT59" s="329" t="str">
        <f aca="false">IF($B59&lt;&gt;"",IF($EB$1&gt;=FT$13,$P59+$U59+$AA59,""),"")</f>
        <v/>
      </c>
      <c r="FU59" s="329" t="str">
        <f aca="false">IF($B59&lt;&gt;"",IF($EB$1&gt;=FU$13,$P59+$U59+$AA59+$AF59-ET59,""),"")</f>
        <v/>
      </c>
      <c r="FV59" s="329" t="str">
        <f aca="false">IF($B59&lt;&gt;"",IF($EB$1&gt;=FV$13,$P59+$U59+$AA59+$AF59+$AL59-EU59,""),"")</f>
        <v/>
      </c>
      <c r="FW59" s="329" t="str">
        <f aca="false">IF($B59&lt;&gt;"",IF($EB$1&gt;=FW$13,$P59+$U59+$AA59+$AF59+$AL59+$AQ59-EV59,""),"")</f>
        <v/>
      </c>
      <c r="FX59" s="329" t="str">
        <f aca="false">IF($B59&lt;&gt;"",IF($EB$1&gt;=FX$13,$P59+$U59+$AA59+$AF59+$AL59+$AQ59+$AW59-EW59,""),"")</f>
        <v/>
      </c>
      <c r="FY59" s="329" t="str">
        <f aca="false">IF($B59&lt;&gt;"",IF($EB$1&gt;=FY$13,$P59+$U59+$AA59+$AF59+$AL59+$AQ59+$AW59+$BB59-EX59,""),"")</f>
        <v/>
      </c>
      <c r="FZ59" s="329" t="str">
        <f aca="false">IF($B59&lt;&gt;"",IF($EB$1&gt;=FZ$13,$P59+$U59+$AA59+$AF59+$AL59+$AQ59+$AW59+$BB59+$BH59-EY59,""),"")</f>
        <v/>
      </c>
      <c r="GA59" s="329" t="str">
        <f aca="false">IF($B59&lt;&gt;"",IF($EB$1&gt;=GA$13,$P59+$U59+$AA59+$AF59+$AL59+$AQ59+$AW59+$BB59+$BH59+$BM59-EZ59,""),"")</f>
        <v/>
      </c>
      <c r="GB59" s="329" t="str">
        <f aca="false">IF($B59&lt;&gt;"",IF($EB$1&gt;=GB$13,$P59+$U59+$AA59+$AF59+$AL59+$AQ59+$AW59+$BB59+$BH59+$BM59+$BS59-FA59,""),"")</f>
        <v/>
      </c>
      <c r="GC59" s="329" t="str">
        <f aca="false">IF($B59&lt;&gt;"",IF($EB$1&gt;=GC$13,$P59+$U59+$AA59+$AF59+$AL59+$AQ59+$AW59+$BB59+$BH59+$BM59+$BS59+$BX59-FB59,""),"")</f>
        <v/>
      </c>
      <c r="GD59" s="329" t="str">
        <f aca="false">IF($B59&lt;&gt;"",IF($EB$1&gt;=GD$13,$P59+$U59+$AA59+$AF59+$AL59+$AQ59+$AW59+$BB59+$BH59+$BM59+$BS59+$BX59+$CD59-FC59,""),"")</f>
        <v/>
      </c>
      <c r="GE59" s="329" t="str">
        <f aca="false">IF($B59&lt;&gt;"",IF($EB$1&gt;=GE$13,$P59+$U59+$AA59+$AF59+$AL59+$AQ59+$AW59+$BB59+$BH59+$BM59+$BS59+$BX59+$CD59+$CI59-FD59,""),"")</f>
        <v/>
      </c>
      <c r="GF59" s="329" t="str">
        <f aca="false">IF($B59&lt;&gt;"",IF($EB$1&gt;=GF$13,$P59+$U59+$AA59+$AF59+$AL59+$AQ59+$AW59+$BB59+$BH59+$BM59+$BS59+$BX59+$CD59+$CI59+$CO59-FE59-FK59,""),"")</f>
        <v/>
      </c>
      <c r="GG59" s="329" t="str">
        <f aca="false">IF($B59&lt;&gt;"",IF($EB$1&gt;=GG$13,$P59+$U59+$AA59+$AF59+$AL59+$AQ59+$AW59+$BB59+$BH59+$BM59+$BS59+$BX59+$CD59+$CI59+$CO59+$CT59-FF59-FL59,""),"")</f>
        <v/>
      </c>
      <c r="GH59" s="329" t="str">
        <f aca="false">IF($B59&lt;&gt;"",IF($EB$1&gt;=GH$13,$P59+$U59+$AA59+$AF59+$AL59+$AQ59+$AW59+$BB59+$BH59+$BM59+$BS59+$BX59+$CD59+$CI59+$CO59+$CT59+$CZ59-FG59-FM59,""),"")</f>
        <v/>
      </c>
      <c r="GI59" s="329" t="str">
        <f aca="false">IF($B59&lt;&gt;"",IF($EB$1&gt;=GI$13,$P59+$U59+$AA59+$AF59+$AL59+$AQ59+$AW59+$BB59+$BH59+$BM59+$BS59+$BX59+$CD59+$CI59+$CO59+$CT59+$CZ59+$DE59-FH59-FN59,""),"")</f>
        <v/>
      </c>
      <c r="GJ59" s="329" t="str">
        <f aca="false">IF($B59&lt;&gt;"",IF($EB$1&gt;=GJ$13,$P59+$U59+$AA59+$AF59+$AL59+$AQ59+$AW59+$BB59+$BH59+$BM59+$BS59+$BX59+$CD59+$CI59+$CO59+$CT59+$CZ59+$DE59+$DK59-FI59-FO59,""),"")</f>
        <v/>
      </c>
      <c r="GK59" s="330" t="str">
        <f aca="false">IF($B59&lt;&gt;"",IF($EB$1&gt;=GK$13,$P59+$U59+$AA59+$AF59+$AL59+$AQ59+$AW59+$BB59+$BH59+$BM59+$BS59+$BX59+$CD59+$CI59+$CO59+$CT59+$CZ59+$DE59+$DK59+$DP59-FJ59-FP59,""),"")</f>
        <v/>
      </c>
      <c r="GL59" s="0"/>
      <c r="GM59" s="328" t="str">
        <f aca="false">IF($B59&lt;&gt;"",IF($EB$1&gt;=GM$13,RANK(FR59,FR$14:FR$113,0),""),"")</f>
        <v/>
      </c>
      <c r="GN59" s="329" t="str">
        <f aca="false">IF($B59&lt;&gt;"",IF($EB$1&gt;=GN$13,RANK(FS59,FS$14:FS$113,0),""),"")</f>
        <v/>
      </c>
      <c r="GO59" s="329" t="str">
        <f aca="false">IF($B59&lt;&gt;"",IF($EB$1&gt;=GO$13,RANK(FT59,FT$14:FT$113,0),""),"")</f>
        <v/>
      </c>
      <c r="GP59" s="329" t="str">
        <f aca="false">IF($B59&lt;&gt;"",IF($EB$1&gt;=GP$13,RANK(FU59,FU$14:FU$113,0),""),"")</f>
        <v/>
      </c>
      <c r="GQ59" s="329" t="str">
        <f aca="false">IF($B59&lt;&gt;"",IF($EB$1&gt;=GQ$13,RANK(FV59,FV$14:FV$113,0),""),"")</f>
        <v/>
      </c>
      <c r="GR59" s="329" t="str">
        <f aca="false">IF($B59&lt;&gt;"",IF($EB$1&gt;=GR$13,RANK(FW59,FW$14:FW$113,0),""),"")</f>
        <v/>
      </c>
      <c r="GS59" s="329" t="str">
        <f aca="false">IF($B59&lt;&gt;"",IF($EB$1&gt;=GS$13,RANK(FX59,FX$14:FX$113,0),""),"")</f>
        <v/>
      </c>
      <c r="GT59" s="329" t="str">
        <f aca="false">IF($B59&lt;&gt;"",IF($EB$1&gt;=GT$13,RANK(FY59,FY$14:FY$113,0),""),"")</f>
        <v/>
      </c>
      <c r="GU59" s="329" t="str">
        <f aca="false">IF($B59&lt;&gt;"",IF($EB$1&gt;=GU$13,RANK(FZ59,FZ$14:FZ$113,0),""),"")</f>
        <v/>
      </c>
      <c r="GV59" s="329" t="str">
        <f aca="false">IF($B59&lt;&gt;"",IF($EB$1&gt;=GV$13,RANK(GA59,GA$14:GA$113,0),""),"")</f>
        <v/>
      </c>
      <c r="GW59" s="329" t="str">
        <f aca="false">IF($B59&lt;&gt;"",IF($EB$1&gt;=GW$13,RANK(GB59,GB$14:GB$113,0),""),"")</f>
        <v/>
      </c>
      <c r="GX59" s="329" t="str">
        <f aca="false">IF($B59&lt;&gt;"",IF($EB$1&gt;=GX$13,RANK(GC59,GC$14:GC$113,0),""),"")</f>
        <v/>
      </c>
      <c r="GY59" s="329" t="str">
        <f aca="false">IF($B59&lt;&gt;"",IF($EB$1&gt;=GY$13,RANK(GD59,GD$14:GD$113,0),""),"")</f>
        <v/>
      </c>
      <c r="GZ59" s="329" t="str">
        <f aca="false">IF($B59&lt;&gt;"",IF($EB$1&gt;=GZ$13,RANK(GE59,GE$14:GE$113,0),""),"")</f>
        <v/>
      </c>
      <c r="HA59" s="329" t="str">
        <f aca="false">IF($B59&lt;&gt;"",IF($EB$1&gt;=HA$13,RANK(GF59,GF$14:GF$113,0),""),"")</f>
        <v/>
      </c>
      <c r="HB59" s="329" t="str">
        <f aca="false">IF($B59&lt;&gt;"",IF($EB$1&gt;=HB$13,RANK(GG59,GG$14:GG$113,0),""),"")</f>
        <v/>
      </c>
      <c r="HC59" s="329" t="str">
        <f aca="false">IF($B59&lt;&gt;"",IF($EB$1&gt;=HC$13,RANK(GH59,GH$14:GH$113,0),""),"")</f>
        <v/>
      </c>
      <c r="HD59" s="329" t="str">
        <f aca="false">IF($B59&lt;&gt;"",IF($EB$1&gt;=HD$13,RANK(GI59,GI$14:GI$113,0),""),"")</f>
        <v/>
      </c>
      <c r="HE59" s="329" t="str">
        <f aca="false">IF($B59&lt;&gt;"",IF($EB$1&gt;=HE$13,RANK(GJ59,GJ$14:GJ$113,0),""),"")</f>
        <v/>
      </c>
      <c r="HF59" s="330" t="str">
        <f aca="false">IF($B59&lt;&gt;"",IF($EB$1&gt;=HF$13,RANK(GK59,GK$14:GK$113,0),""),"")</f>
        <v/>
      </c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3" hidden="false" customHeight="false" outlineLevel="0" collapsed="false">
      <c r="A60" s="308" t="str">
        <f aca="false">IF(B60&lt;&gt;"",RANK(I60,I$14:I$113,0),"")</f>
        <v/>
      </c>
      <c r="B60" s="309" t="str">
        <f aca="false">IF('Chronos (M1..M20)'!B57&lt;&gt;"",'Chronos (M1..M20)'!B57,"")</f>
        <v/>
      </c>
      <c r="C60" s="310" t="str">
        <f aca="false">IF(B60&lt;&gt;"",'Chronos (M1..M20)'!C57,"")</f>
        <v/>
      </c>
      <c r="D60" s="215" t="str">
        <f aca="false">IF(B60&lt;&gt;"",Pilotes!P57,"")</f>
        <v/>
      </c>
      <c r="E60" s="310"/>
      <c r="F60" s="310" t="str">
        <f aca="false">IF(B60&lt;&gt;"",Pilotes!F57,"")</f>
        <v/>
      </c>
      <c r="G60" s="310" t="str">
        <f aca="false">IF(C60&lt;&gt;"",Pilotes!E57,"")</f>
        <v/>
      </c>
      <c r="H60" s="310" t="str">
        <f aca="false">IF(D60&lt;&gt;"",'Chronos (M1..M20)'!D57,"")</f>
        <v/>
      </c>
      <c r="I60" s="311" t="n">
        <f aca="false">IF(B60&lt;&gt;"",IF($EB$1&lt;4,DR60-DT60,IF($EB$1&lt;15,DS60-DU60-DT60,DS60-DU60-DV60-DT60)),0)</f>
        <v>0</v>
      </c>
      <c r="J60" s="312" t="str">
        <f aca="false">IF(B60&lt;&gt;"",IF(I60,(I60/MAXA(I$14:I$113))*1000,0),"")</f>
        <v/>
      </c>
      <c r="K60" s="313" t="str">
        <f aca="false">IF($B60&lt;&gt;"",$B60,"")</f>
        <v/>
      </c>
      <c r="L60" s="314" t="str">
        <f aca="false">IF($B60&lt;&gt;"",'Chronos (M1..M20)'!$H57,"")</f>
        <v/>
      </c>
      <c r="M60" s="315" t="str">
        <f aca="false">IF('Chronos (M1..M20)'!$I57&lt;&gt;"",'Chronos (M1..M20)'!$I57," ")</f>
        <v> </v>
      </c>
      <c r="N60" s="316" t="n">
        <f aca="false">IF('Chronos (M1..M20)'!$J57&lt;&gt;"",'Chronos (M1..M20)'!$J57,0)</f>
        <v>0</v>
      </c>
      <c r="O60" s="317" t="str">
        <f aca="false">IF($B60&lt;&gt;"",IF(M60&lt;&gt;" ",(INDEX(L$9:M$12,MATCH(L60,L$9:L$12),2)/M60)*1000,0),"")</f>
        <v/>
      </c>
      <c r="P60" s="318" t="str">
        <f aca="false">IF(M$9&lt;&gt;"",IF($B60&lt;&gt;"",O60-N60,""),"")</f>
        <v/>
      </c>
      <c r="Q60" s="314" t="str">
        <f aca="false">IF($B60&lt;&gt;"",'Chronos (M1..M20)'!$H158,"")</f>
        <v/>
      </c>
      <c r="R60" s="315" t="str">
        <f aca="false">IF('Chronos (M1..M20)'!$I158&lt;&gt;"",'Chronos (M1..M20)'!$I158," ")</f>
        <v> </v>
      </c>
      <c r="S60" s="316" t="n">
        <f aca="false">IF('Chronos (M1..M20)'!$J158&lt;&gt;"",'Chronos (M1..M20)'!$J158,0)</f>
        <v>0</v>
      </c>
      <c r="T60" s="317" t="str">
        <f aca="false">IF($B60&lt;&gt;"",IF(R60&lt;&gt;" ",(INDEX(Q$9:R$12,MATCH(Q60,Q$9:Q$12),2)/R60)*1000,0),"")</f>
        <v/>
      </c>
      <c r="U60" s="318" t="str">
        <f aca="false">IF(R$9&lt;&gt;"",IF($B60&lt;&gt;"",T60-S60,""),"")</f>
        <v/>
      </c>
      <c r="V60" s="313" t="str">
        <f aca="false">IF($B60&lt;&gt;"",$B60,"")</f>
        <v/>
      </c>
      <c r="W60" s="314" t="str">
        <f aca="false">IF($B60&lt;&gt;"",'Chronos (M1..M20)'!$H259,"")</f>
        <v/>
      </c>
      <c r="X60" s="315" t="str">
        <f aca="false">IF('Chronos (M1..M20)'!$I259&lt;&gt;"",'Chronos (M1..M20)'!$I259," ")</f>
        <v> </v>
      </c>
      <c r="Y60" s="316" t="n">
        <f aca="false">IF('Chronos (M1..M20)'!$J259&lt;&gt;"",'Chronos (M1..M20)'!$J259,0)</f>
        <v>0</v>
      </c>
      <c r="Z60" s="317" t="str">
        <f aca="false">IF($B60&lt;&gt;"",IF(X60&lt;&gt;" ",(INDEX(W$9:X$12,MATCH(W60,W$9:W$12),2)/X60)*1000,0),"")</f>
        <v/>
      </c>
      <c r="AA60" s="318" t="str">
        <f aca="false">IF(X$9&lt;&gt;"",IF($B60&lt;&gt;"",Z60-Y60,""),"")</f>
        <v/>
      </c>
      <c r="AB60" s="314" t="str">
        <f aca="false">IF($B60&lt;&gt;"",'Chronos (M1..M20)'!$H360,"")</f>
        <v/>
      </c>
      <c r="AC60" s="315" t="str">
        <f aca="false">IF('Chronos (M1..M20)'!$I360&lt;&gt;"",'Chronos (M1..M20)'!$I360," ")</f>
        <v> </v>
      </c>
      <c r="AD60" s="316" t="n">
        <f aca="false">IF('Chronos (M1..M20)'!$J360&lt;&gt;"",'Chronos (M1..M20)'!$J360,0)</f>
        <v>0</v>
      </c>
      <c r="AE60" s="317" t="str">
        <f aca="false">IF($B60&lt;&gt;"",IF(AC60&lt;&gt;" ",(INDEX(AB$9:AC$12,MATCH(AB60,AB$9:AB$12),2)/AC60)*1000,0),"")</f>
        <v/>
      </c>
      <c r="AF60" s="318" t="str">
        <f aca="false">IF(AC$9&lt;&gt;"",IF($B60&lt;&gt;"",AE60-AD60,""),"")</f>
        <v/>
      </c>
      <c r="AG60" s="313" t="str">
        <f aca="false">IF($B60&lt;&gt;"",$B60,"")</f>
        <v/>
      </c>
      <c r="AH60" s="314" t="str">
        <f aca="false">IF($B60&lt;&gt;"",'Chronos (M1..M20)'!$H461,"")</f>
        <v/>
      </c>
      <c r="AI60" s="315" t="str">
        <f aca="false">IF('Chronos (M1..M20)'!$I461&lt;&gt;"",'Chronos (M1..M20)'!$I461," ")</f>
        <v> </v>
      </c>
      <c r="AJ60" s="316" t="n">
        <f aca="false">IF('Chronos (M1..M20)'!$J461&lt;&gt;"",'Chronos (M1..M20)'!$J461,0)</f>
        <v>0</v>
      </c>
      <c r="AK60" s="317" t="str">
        <f aca="false">IF($B60&lt;&gt;"",IF(AI60&lt;&gt;" ",(INDEX(AH$9:AI$12,MATCH(AH60,AH$9:AH$12),2)/AI60)*1000,0),"")</f>
        <v/>
      </c>
      <c r="AL60" s="318" t="str">
        <f aca="false">IF(AI$9&lt;&gt;"",IF($B60&lt;&gt;"",AK60-AJ60,""),"")</f>
        <v/>
      </c>
      <c r="AM60" s="314" t="str">
        <f aca="false">IF($B60&lt;&gt;"",'Chronos (M1..M20)'!$H562,"")</f>
        <v/>
      </c>
      <c r="AN60" s="315" t="str">
        <f aca="false">IF('Chronos (M1..M20)'!$I562&lt;&gt;"",'Chronos (M1..M20)'!$I562," ")</f>
        <v> </v>
      </c>
      <c r="AO60" s="316" t="n">
        <f aca="false">IF('Chronos (M1..M20)'!$J562&lt;&gt;"",'Chronos (M1..M20)'!$J562,0)</f>
        <v>0</v>
      </c>
      <c r="AP60" s="317" t="str">
        <f aca="false">IF($B60&lt;&gt;"",IF(AN60&lt;&gt;" ",(INDEX(AM$9:AN$12,MATCH(AM60,AM$9:AM$12),2)/AN60)*1000,0),"")</f>
        <v/>
      </c>
      <c r="AQ60" s="318" t="str">
        <f aca="false">IF(AN$9&lt;&gt;"",IF($B60&lt;&gt;"",AP60-AO60,""),"")</f>
        <v/>
      </c>
      <c r="AR60" s="313" t="str">
        <f aca="false">IF($B60&lt;&gt;"",$B60,"")</f>
        <v/>
      </c>
      <c r="AS60" s="314" t="str">
        <f aca="false">IF($B60&lt;&gt;"",'Chronos (M1..M20)'!$H663,"")</f>
        <v/>
      </c>
      <c r="AT60" s="315" t="str">
        <f aca="false">IF('Chronos (M1..M20)'!$I663&lt;&gt;"",'Chronos (M1..M20)'!$I663," ")</f>
        <v> </v>
      </c>
      <c r="AU60" s="316" t="n">
        <f aca="false">IF('Chronos (M1..M20)'!$J663&lt;&gt;"",'Chronos (M1..M20)'!$J663,0)</f>
        <v>0</v>
      </c>
      <c r="AV60" s="317" t="str">
        <f aca="false">IF($B60&lt;&gt;"",IF(AT60&lt;&gt;" ",(INDEX(AS$9:AT$12,MATCH(AS60,AS$9:AS$12),2)/AT60)*1000,0),"")</f>
        <v/>
      </c>
      <c r="AW60" s="318" t="str">
        <f aca="false">IF(AT$9&lt;&gt;"",IF($B60&lt;&gt;"",AV60-AU60,""),"")</f>
        <v/>
      </c>
      <c r="AX60" s="314" t="str">
        <f aca="false">IF($B60&lt;&gt;"",'Chronos (M1..M20)'!$H764,"")</f>
        <v/>
      </c>
      <c r="AY60" s="315" t="str">
        <f aca="false">IF('Chronos (M1..M20)'!$I764&lt;&gt;"",'Chronos (M1..M20)'!$I764," ")</f>
        <v> </v>
      </c>
      <c r="AZ60" s="316" t="n">
        <f aca="false">IF('Chronos (M1..M20)'!$J764&lt;&gt;"",'Chronos (M1..M20)'!$J764,0)</f>
        <v>0</v>
      </c>
      <c r="BA60" s="317" t="str">
        <f aca="false">IF($B60&lt;&gt;"",IF(AY60&lt;&gt;" ",(INDEX(AX$9:AY$12,MATCH(AX60,AX$9:AX$12),2)/AY60)*1000,0),"")</f>
        <v/>
      </c>
      <c r="BB60" s="318" t="str">
        <f aca="false">IF(AY$9&lt;&gt;"",IF($B60&lt;&gt;"",BA60-AZ60,""),"")</f>
        <v/>
      </c>
      <c r="BC60" s="313" t="str">
        <f aca="false">IF($B60&lt;&gt;"",$B60,"")</f>
        <v/>
      </c>
      <c r="BD60" s="314" t="str">
        <f aca="false">IF($B60&lt;&gt;"",'Chronos (M1..M20)'!$H865,"")</f>
        <v/>
      </c>
      <c r="BE60" s="315" t="str">
        <f aca="false">IF('Chronos (M1..M20)'!$I865&lt;&gt;"",'Chronos (M1..M20)'!$I865," ")</f>
        <v> </v>
      </c>
      <c r="BF60" s="316" t="n">
        <f aca="false">IF('Chronos (M1..M20)'!$J865&lt;&gt;"",'Chronos (M1..M20)'!$J865,0)</f>
        <v>0</v>
      </c>
      <c r="BG60" s="317" t="str">
        <f aca="false">IF($B60&lt;&gt;"",IF(BE60&lt;&gt;" ",(INDEX(BD$9:BE$12,MATCH(BD60,BD$9:BD$12),2)/BE60)*1000,0),"")</f>
        <v/>
      </c>
      <c r="BH60" s="318" t="str">
        <f aca="false">IF(BE$9&lt;&gt;"",IF($B60&lt;&gt;"",BG60-BF60,""),"")</f>
        <v/>
      </c>
      <c r="BI60" s="314" t="str">
        <f aca="false">IF($B60&lt;&gt;"",'Chronos (M1..M20)'!$H966,"")</f>
        <v/>
      </c>
      <c r="BJ60" s="315" t="str">
        <f aca="false">IF('Chronos (M1..M20)'!$I966&lt;&gt;"",'Chronos (M1..M20)'!$I966," ")</f>
        <v> </v>
      </c>
      <c r="BK60" s="316" t="n">
        <f aca="false">IF('Chronos (M1..M20)'!$J966&lt;&gt;"",'Chronos (M1..M20)'!$J966,0)</f>
        <v>0</v>
      </c>
      <c r="BL60" s="317" t="str">
        <f aca="false">IF($B60&lt;&gt;"",IF(BJ60&lt;&gt;" ",(INDEX(BI$9:BJ$12,MATCH(BI60,BI$9:BI$12),2)/BJ60)*1000,0),"")</f>
        <v/>
      </c>
      <c r="BM60" s="318" t="str">
        <f aca="false">IF(BJ$9&lt;&gt;"",IF($B60&lt;&gt;"",BL60-BK60,""),"")</f>
        <v/>
      </c>
      <c r="BN60" s="313" t="str">
        <f aca="false">IF($B60&lt;&gt;"",$B60,"")</f>
        <v/>
      </c>
      <c r="BO60" s="314" t="str">
        <f aca="false">IF($B60&lt;&gt;"",'Chronos (M1..M20)'!$H1067,"")</f>
        <v/>
      </c>
      <c r="BP60" s="315" t="str">
        <f aca="false">IF('Chronos (M1..M20)'!$I1067&lt;&gt;"",'Chronos (M1..M20)'!$I1067," ")</f>
        <v> </v>
      </c>
      <c r="BQ60" s="316" t="n">
        <f aca="false">IF('Chronos (M1..M20)'!$J1067&lt;&gt;"",'Chronos (M1..M20)'!$J1067,0)</f>
        <v>0</v>
      </c>
      <c r="BR60" s="317" t="str">
        <f aca="false">IF($B60&lt;&gt;"",IF(BP60&lt;&gt;" ",(INDEX(BO$9:BP$12,MATCH(BO60,BO$9:BO$12),2)/BP60)*1000,0),"")</f>
        <v/>
      </c>
      <c r="BS60" s="318" t="str">
        <f aca="false">IF(BP$9&lt;&gt;"",IF($B60&lt;&gt;"",BR60-BQ60,""),"")</f>
        <v/>
      </c>
      <c r="BT60" s="314" t="str">
        <f aca="false">IF($B60&lt;&gt;"",'Chronos (M1..M20)'!$H1168,"")</f>
        <v/>
      </c>
      <c r="BU60" s="315" t="str">
        <f aca="false">IF('Chronos (M1..M20)'!$I1168&lt;&gt;"",'Chronos (M1..M20)'!$I1168," ")</f>
        <v> </v>
      </c>
      <c r="BV60" s="316" t="n">
        <f aca="false">IF('Chronos (M1..M20)'!$J1168&lt;&gt;"",'Chronos (M1..M20)'!$J1168,0)</f>
        <v>0</v>
      </c>
      <c r="BW60" s="317" t="str">
        <f aca="false">IF($B60&lt;&gt;"",IF(BU60&lt;&gt;" ",(INDEX(BT$9:BU$12,MATCH(BT60,BT$9:BT$12),2)/BU60)*1000,0),"")</f>
        <v/>
      </c>
      <c r="BX60" s="318" t="str">
        <f aca="false">IF(BU$9&lt;&gt;"",IF($B60&lt;&gt;"",BW60-BV60,""),"")</f>
        <v/>
      </c>
      <c r="BY60" s="313" t="str">
        <f aca="false">IF($B60&lt;&gt;"",$B60,"")</f>
        <v/>
      </c>
      <c r="BZ60" s="314" t="str">
        <f aca="false">IF($B60&lt;&gt;"",'Chronos (M1..M20)'!$H1269,"")</f>
        <v/>
      </c>
      <c r="CA60" s="315" t="str">
        <f aca="false">IF('Chronos (M1..M20)'!$I1269&lt;&gt;"",'Chronos (M1..M20)'!$I1269," ")</f>
        <v> </v>
      </c>
      <c r="CB60" s="316" t="n">
        <f aca="false">IF('Chronos (M1..M20)'!$J1269&lt;&gt;"",'Chronos (M1..M20)'!$J1269,0)</f>
        <v>0</v>
      </c>
      <c r="CC60" s="317" t="str">
        <f aca="false">IF($B60&lt;&gt;"",IF(CA60&lt;&gt;" ",(INDEX(BZ$9:CA$12,MATCH(BZ60,BZ$9:BZ$12),2)/CA60)*1000,0),"")</f>
        <v/>
      </c>
      <c r="CD60" s="318" t="str">
        <f aca="false">IF(CA$9&lt;&gt;"",IF($B60&lt;&gt;"",CC60-CB60,""),"")</f>
        <v/>
      </c>
      <c r="CE60" s="314" t="str">
        <f aca="false">IF($B60&lt;&gt;"",'Chronos (M1..M20)'!$H1370,"")</f>
        <v/>
      </c>
      <c r="CF60" s="315" t="str">
        <f aca="false">IF('Chronos (M1..M20)'!$I1370&lt;&gt;"",'Chronos (M1..M20)'!$I1370," ")</f>
        <v> </v>
      </c>
      <c r="CG60" s="316" t="n">
        <f aca="false">IF('Chronos (M1..M20)'!$J1370&lt;&gt;"",'Chronos (M1..M20)'!$J1370,0)</f>
        <v>0</v>
      </c>
      <c r="CH60" s="317" t="str">
        <f aca="false">IF($B60&lt;&gt;"",IF(CF60&lt;&gt;" ",(INDEX(CE$9:CF$12,MATCH(CE60,CE$9:CE$12),2)/CF60)*1000,0),"")</f>
        <v/>
      </c>
      <c r="CI60" s="318" t="str">
        <f aca="false">IF(CF$9&lt;&gt;"",IF($B60&lt;&gt;"",CH60-CG60,""),"")</f>
        <v/>
      </c>
      <c r="CJ60" s="313" t="str">
        <f aca="false">IF($B60&lt;&gt;"",$B60,"")</f>
        <v/>
      </c>
      <c r="CK60" s="314" t="str">
        <f aca="false">IF($B60&lt;&gt;"",'Chronos (M1..M20)'!$H1471,"")</f>
        <v/>
      </c>
      <c r="CL60" s="315" t="str">
        <f aca="false">IF('Chronos (M1..M20)'!$I1471&lt;&gt;"",'Chronos (M1..M20)'!$I1471," ")</f>
        <v> </v>
      </c>
      <c r="CM60" s="316" t="n">
        <f aca="false">IF('Chronos (M1..M20)'!$J1471&lt;&gt;"",'Chronos (M1..M20)'!$J1471,0)</f>
        <v>0</v>
      </c>
      <c r="CN60" s="317" t="str">
        <f aca="false">IF($B60&lt;&gt;"",IF(CL60&lt;&gt;" ",(INDEX(CK$9:CL$12,MATCH(CK60,CK$9:CK$12),2)/CL60)*1000,0),"")</f>
        <v/>
      </c>
      <c r="CO60" s="318" t="str">
        <f aca="false">IF(CL$9&lt;&gt;"",IF($B60&lt;&gt;"",CN60-CM60,""),"")</f>
        <v/>
      </c>
      <c r="CP60" s="314" t="str">
        <f aca="false">IF($B60&lt;&gt;"",'Chronos (M1..M20)'!$H1572,"")</f>
        <v/>
      </c>
      <c r="CQ60" s="315" t="str">
        <f aca="false">IF('Chronos (M1..M20)'!$I1572&lt;&gt;"",'Chronos (M1..M20)'!$I1572," ")</f>
        <v> </v>
      </c>
      <c r="CR60" s="316" t="n">
        <f aca="false">IF('Chronos (M1..M20)'!$J1572&lt;&gt;"",'Chronos (M1..M20)'!$J1572,0)</f>
        <v>0</v>
      </c>
      <c r="CS60" s="317" t="str">
        <f aca="false">IF($B60&lt;&gt;"",IF(CQ60&lt;&gt;" ",(INDEX(CP$9:CQ$12,MATCH(CP60,CP$9:CP$12),2)/CQ60)*1000,0),"")</f>
        <v/>
      </c>
      <c r="CT60" s="318" t="str">
        <f aca="false">IF(CQ$9&lt;&gt;"",IF($B60&lt;&gt;"",CS60-CR60,""),"")</f>
        <v/>
      </c>
      <c r="CU60" s="313" t="str">
        <f aca="false">IF($B60&lt;&gt;"",$B60,"")</f>
        <v/>
      </c>
      <c r="CV60" s="314" t="str">
        <f aca="false">IF($B60&lt;&gt;"",'Chronos (M1..M20)'!$H1673,"")</f>
        <v/>
      </c>
      <c r="CW60" s="315" t="str">
        <f aca="false">IF('Chronos (M1..M20)'!$I1673&lt;&gt;"",'Chronos (M1..M20)'!$I1673," ")</f>
        <v> </v>
      </c>
      <c r="CX60" s="316" t="n">
        <f aca="false">IF('Chronos (M1..M20)'!$J1673&lt;&gt;"",'Chronos (M1..M20)'!$J1673,0)</f>
        <v>0</v>
      </c>
      <c r="CY60" s="317" t="str">
        <f aca="false">IF($B60&lt;&gt;"",IF(CW60&lt;&gt;" ",(INDEX(CV$9:CW$12,MATCH(CV60,CV$9:CV$12),2)/CW60)*1000,0),"")</f>
        <v/>
      </c>
      <c r="CZ60" s="318" t="str">
        <f aca="false">IF(CW$9&lt;&gt;"",IF($B60&lt;&gt;"",CY60-CX60,""),"")</f>
        <v/>
      </c>
      <c r="DA60" s="314" t="str">
        <f aca="false">IF($B60&lt;&gt;"",'Chronos (M1..M20)'!$H1774,"")</f>
        <v/>
      </c>
      <c r="DB60" s="315" t="str">
        <f aca="false">IF('Chronos (M1..M20)'!$I1774&lt;&gt;"",'Chronos (M1..M20)'!$I1774," ")</f>
        <v> </v>
      </c>
      <c r="DC60" s="316" t="n">
        <f aca="false">IF('Chronos (M1..M20)'!$J1774&lt;&gt;"",'Chronos (M1..M20)'!$J1774,0)</f>
        <v>0</v>
      </c>
      <c r="DD60" s="317" t="str">
        <f aca="false">IF($B60&lt;&gt;"",IF(DB60&lt;&gt;" ",(INDEX(DA$9:DB$12,MATCH(DA60,DA$9:DA$12),2)/DB60)*1000,0),"")</f>
        <v/>
      </c>
      <c r="DE60" s="318" t="str">
        <f aca="false">IF(DB$9&lt;&gt;"",IF($B60&lt;&gt;"",DD60-DC60,""),"")</f>
        <v/>
      </c>
      <c r="DF60" s="313" t="str">
        <f aca="false">IF($B60&lt;&gt;"",$B60,"")</f>
        <v/>
      </c>
      <c r="DG60" s="314" t="str">
        <f aca="false">IF($B60&lt;&gt;"",'Chronos (M1..M20)'!$H1875,"")</f>
        <v/>
      </c>
      <c r="DH60" s="315" t="str">
        <f aca="false">IF('Chronos (M1..M20)'!$I1875&lt;&gt;"",'Chronos (M1..M20)'!$I1875," ")</f>
        <v> </v>
      </c>
      <c r="DI60" s="316" t="n">
        <f aca="false">IF('Chronos (M1..M20)'!$J1875&lt;&gt;"",'Chronos (M1..M20)'!$J1875,0)</f>
        <v>0</v>
      </c>
      <c r="DJ60" s="317" t="str">
        <f aca="false">IF($B60&lt;&gt;"",IF(DH60&lt;&gt;" ",(INDEX(DG$9:DH$12,MATCH(DG60,DG$9:DG$12),2)/DH60)*1000,0),"")</f>
        <v/>
      </c>
      <c r="DK60" s="318" t="str">
        <f aca="false">IF(DH$9&lt;&gt;"",IF($B60&lt;&gt;"",DJ60-DI60,""),"")</f>
        <v/>
      </c>
      <c r="DL60" s="314" t="str">
        <f aca="false">IF($B60&lt;&gt;"",'Chronos (M1..M20)'!$H1976,"")</f>
        <v/>
      </c>
      <c r="DM60" s="315" t="str">
        <f aca="false">IF('Chronos (M1..M20)'!$I1976&lt;&gt;"",'Chronos (M1..M20)'!$I1976," ")</f>
        <v> </v>
      </c>
      <c r="DN60" s="316" t="n">
        <f aca="false">IF('Chronos (M1..M20)'!$J1976&lt;&gt;"",'Chronos (M1..M20)'!$J1976,0)</f>
        <v>0</v>
      </c>
      <c r="DO60" s="317" t="str">
        <f aca="false">IF($B60&lt;&gt;"",IF(DM60&lt;&gt;" ",(INDEX(DL$9:DM$12,MATCH(DL60,DL$9:DL$12),2)/DM60)*1000,0),"")</f>
        <v/>
      </c>
      <c r="DP60" s="318" t="str">
        <f aca="false">IF(DM$9&lt;&gt;"",IF($B60&lt;&gt;"",DO60-DN60,""),"")</f>
        <v/>
      </c>
      <c r="DQ60" s="0"/>
      <c r="DR60" s="319" t="e">
        <f aca="false">SUM(O60,T60,Z60)</f>
        <v>#VALUE!</v>
      </c>
      <c r="DS60" s="319" t="e">
        <f aca="false">SUM(DR60,AE60,AK60,AP60,AV60,BA60,BG60,BL60,BR60,BW60,CC60,CH60,CN60,CS60,CY60,DD60,DJ60,DO60)</f>
        <v>#VALUE!</v>
      </c>
      <c r="DT60" s="319" t="n">
        <f aca="false">SUM(N60,S60,Y60,AD60,AJ60,AO60,AU60,AZ60,BF60,BK60,BQ60,BV60,CB60,CG60,CM60,CR60,CX60,DC60,DI60,DN60)</f>
        <v>0</v>
      </c>
      <c r="DU60" s="319" t="e">
        <f aca="false">SMALL($DZ60:$ES60,1)</f>
        <v>#VALUE!</v>
      </c>
      <c r="DV60" s="319" t="e">
        <f aca="false">SMALL($DZ60:$ES60,2)</f>
        <v>#VALUE!</v>
      </c>
      <c r="DW60" s="319" t="e">
        <f aca="false">SMALL($DZ60:$ES60,3)</f>
        <v>#VALUE!</v>
      </c>
      <c r="DX60" s="319" t="e">
        <f aca="false">SMALL($DZ60:$ES60,3)</f>
        <v>#VALUE!</v>
      </c>
      <c r="DY60" s="0"/>
      <c r="DZ60" s="321" t="str">
        <f aca="false">IF($EC$1&lt;&gt;"",O60," ")</f>
        <v/>
      </c>
      <c r="EA60" s="321" t="str">
        <f aca="false">IF($EC$2&lt;&gt;"",T60," ")</f>
        <v/>
      </c>
      <c r="EB60" s="321" t="str">
        <f aca="false">IF($EC$3&lt;&gt;"",Z60," ")</f>
        <v/>
      </c>
      <c r="EC60" s="321" t="str">
        <f aca="false">IF($EC$4&lt;&gt;"",AE60," ")</f>
        <v/>
      </c>
      <c r="ED60" s="321" t="str">
        <f aca="false">IF($EC$5&lt;&gt;"",AK60," ")</f>
        <v/>
      </c>
      <c r="EE60" s="321" t="str">
        <f aca="false">IF($EC$6&lt;&gt;"",AP60," ")</f>
        <v/>
      </c>
      <c r="EF60" s="321" t="str">
        <f aca="false">IF($EC$7&lt;&gt;"",AV60," ")</f>
        <v/>
      </c>
      <c r="EG60" s="321" t="str">
        <f aca="false">IF($EC$8&lt;&gt;"",BA60," ")</f>
        <v> </v>
      </c>
      <c r="EH60" s="321" t="str">
        <f aca="false">IF($EC$9&lt;&gt;"",BG60," ")</f>
        <v> </v>
      </c>
      <c r="EI60" s="321" t="str">
        <f aca="false">IF($EC$10&lt;&gt;"",BL60," ")</f>
        <v> </v>
      </c>
      <c r="EJ60" s="321" t="str">
        <f aca="false">IF($EE$1&lt;&gt;"",BR60," ")</f>
        <v> </v>
      </c>
      <c r="EK60" s="321" t="str">
        <f aca="false">IF($EE$2&lt;&gt;"",BW60," ")</f>
        <v> </v>
      </c>
      <c r="EL60" s="321" t="str">
        <f aca="false">IF($EE$3&lt;&gt;"",CC60," ")</f>
        <v> </v>
      </c>
      <c r="EM60" s="321" t="str">
        <f aca="false">IF($EE$4&lt;&gt;"",CH60," ")</f>
        <v> </v>
      </c>
      <c r="EN60" s="321" t="str">
        <f aca="false">IF($EE$5&lt;&gt;"",CN60," ")</f>
        <v> </v>
      </c>
      <c r="EO60" s="321" t="str">
        <f aca="false">IF($EE$6&lt;&gt;"",CS60," ")</f>
        <v> </v>
      </c>
      <c r="EP60" s="321" t="str">
        <f aca="false">IF($EE$7&lt;&gt;"",CY60," ")</f>
        <v> </v>
      </c>
      <c r="EQ60" s="321" t="str">
        <f aca="false">IF($EE$8&lt;&gt;"",DD60," ")</f>
        <v> </v>
      </c>
      <c r="ER60" s="321" t="str">
        <f aca="false">IF($EE$9&lt;&gt;"",DJ60," ")</f>
        <v> </v>
      </c>
      <c r="ES60" s="321" t="str">
        <f aca="false">IF($EE$10&lt;&gt;"",DO60," ")</f>
        <v> </v>
      </c>
      <c r="ET60" s="322" t="e">
        <f aca="false">SMALL(DZ60:EC60,1)</f>
        <v>#VALUE!</v>
      </c>
      <c r="EU60" s="323" t="e">
        <f aca="false">SMALL(DZ60:ED60,1)</f>
        <v>#VALUE!</v>
      </c>
      <c r="EV60" s="323" t="e">
        <f aca="false">SMALL(DZ60:EE60,1)</f>
        <v>#VALUE!</v>
      </c>
      <c r="EW60" s="323" t="e">
        <f aca="false">SMALL(DZ60:EF60,1)</f>
        <v>#VALUE!</v>
      </c>
      <c r="EX60" s="323" t="e">
        <f aca="false">SMALL(DZ60:EG60,1)</f>
        <v>#VALUE!</v>
      </c>
      <c r="EY60" s="323" t="e">
        <f aca="false">SMALL(DZ60:EH60,1)</f>
        <v>#VALUE!</v>
      </c>
      <c r="EZ60" s="323" t="e">
        <f aca="false">SMALL(DZ60:EI60,1)</f>
        <v>#VALUE!</v>
      </c>
      <c r="FA60" s="323" t="e">
        <f aca="false">SMALL(DZ60:EJ60,1)</f>
        <v>#VALUE!</v>
      </c>
      <c r="FB60" s="323" t="e">
        <f aca="false">SMALL(DZ60:EK60,1)</f>
        <v>#VALUE!</v>
      </c>
      <c r="FC60" s="323" t="e">
        <f aca="false">SMALL(DZ60:EL60,1)</f>
        <v>#VALUE!</v>
      </c>
      <c r="FD60" s="323" t="e">
        <f aca="false">SMALL(DZ60:EM60,1)</f>
        <v>#VALUE!</v>
      </c>
      <c r="FE60" s="323" t="e">
        <f aca="false">SMALL(DZ60:EN60,1)</f>
        <v>#VALUE!</v>
      </c>
      <c r="FF60" s="323" t="e">
        <f aca="false">SMALL(DZ60:EO60,1)</f>
        <v>#VALUE!</v>
      </c>
      <c r="FG60" s="323" t="e">
        <f aca="false">SMALL(DZ60:EP60,1)</f>
        <v>#VALUE!</v>
      </c>
      <c r="FH60" s="323" t="e">
        <f aca="false">SMALL(DZ60:EQ60,1)</f>
        <v>#VALUE!</v>
      </c>
      <c r="FI60" s="323" t="e">
        <f aca="false">SMALL(DZ60:ER60,1)</f>
        <v>#VALUE!</v>
      </c>
      <c r="FJ60" s="324" t="e">
        <f aca="false">SMALL(DZ60:ES60,1)</f>
        <v>#VALUE!</v>
      </c>
      <c r="FK60" s="322" t="e">
        <f aca="false">SMALL(DZ60:EN60,2)</f>
        <v>#VALUE!</v>
      </c>
      <c r="FL60" s="323" t="e">
        <f aca="false">SMALL(DZ60:EO60,2)</f>
        <v>#VALUE!</v>
      </c>
      <c r="FM60" s="323" t="e">
        <f aca="false">SMALL(DZ60:EP60,2)</f>
        <v>#VALUE!</v>
      </c>
      <c r="FN60" s="323" t="e">
        <f aca="false">SMALL(DZ60:EQ60,2)</f>
        <v>#VALUE!</v>
      </c>
      <c r="FO60" s="323" t="e">
        <f aca="false">SMALL(DZ60:ER60,2)</f>
        <v>#VALUE!</v>
      </c>
      <c r="FP60" s="324" t="e">
        <f aca="false">SMALL(DZ60:ES60,2)</f>
        <v>#VALUE!</v>
      </c>
      <c r="FQ60" s="0"/>
      <c r="FR60" s="328" t="str">
        <f aca="false">IF($B60&lt;&gt;"",IF($EB$1&gt;=FR$13,$P60,""),"")</f>
        <v/>
      </c>
      <c r="FS60" s="329" t="str">
        <f aca="false">IF($B60&lt;&gt;"",IF($EB$1&gt;=FS$13,$P60+$U60,""),"")</f>
        <v/>
      </c>
      <c r="FT60" s="329" t="str">
        <f aca="false">IF($B60&lt;&gt;"",IF($EB$1&gt;=FT$13,$P60+$U60+$AA60,""),"")</f>
        <v/>
      </c>
      <c r="FU60" s="329" t="str">
        <f aca="false">IF($B60&lt;&gt;"",IF($EB$1&gt;=FU$13,$P60+$U60+$AA60+$AF60-ET60,""),"")</f>
        <v/>
      </c>
      <c r="FV60" s="329" t="str">
        <f aca="false">IF($B60&lt;&gt;"",IF($EB$1&gt;=FV$13,$P60+$U60+$AA60+$AF60+$AL60-EU60,""),"")</f>
        <v/>
      </c>
      <c r="FW60" s="329" t="str">
        <f aca="false">IF($B60&lt;&gt;"",IF($EB$1&gt;=FW$13,$P60+$U60+$AA60+$AF60+$AL60+$AQ60-EV60,""),"")</f>
        <v/>
      </c>
      <c r="FX60" s="329" t="str">
        <f aca="false">IF($B60&lt;&gt;"",IF($EB$1&gt;=FX$13,$P60+$U60+$AA60+$AF60+$AL60+$AQ60+$AW60-EW60,""),"")</f>
        <v/>
      </c>
      <c r="FY60" s="329" t="str">
        <f aca="false">IF($B60&lt;&gt;"",IF($EB$1&gt;=FY$13,$P60+$U60+$AA60+$AF60+$AL60+$AQ60+$AW60+$BB60-EX60,""),"")</f>
        <v/>
      </c>
      <c r="FZ60" s="329" t="str">
        <f aca="false">IF($B60&lt;&gt;"",IF($EB$1&gt;=FZ$13,$P60+$U60+$AA60+$AF60+$AL60+$AQ60+$AW60+$BB60+$BH60-EY60,""),"")</f>
        <v/>
      </c>
      <c r="GA60" s="329" t="str">
        <f aca="false">IF($B60&lt;&gt;"",IF($EB$1&gt;=GA$13,$P60+$U60+$AA60+$AF60+$AL60+$AQ60+$AW60+$BB60+$BH60+$BM60-EZ60,""),"")</f>
        <v/>
      </c>
      <c r="GB60" s="329" t="str">
        <f aca="false">IF($B60&lt;&gt;"",IF($EB$1&gt;=GB$13,$P60+$U60+$AA60+$AF60+$AL60+$AQ60+$AW60+$BB60+$BH60+$BM60+$BS60-FA60,""),"")</f>
        <v/>
      </c>
      <c r="GC60" s="329" t="str">
        <f aca="false">IF($B60&lt;&gt;"",IF($EB$1&gt;=GC$13,$P60+$U60+$AA60+$AF60+$AL60+$AQ60+$AW60+$BB60+$BH60+$BM60+$BS60+$BX60-FB60,""),"")</f>
        <v/>
      </c>
      <c r="GD60" s="329" t="str">
        <f aca="false">IF($B60&lt;&gt;"",IF($EB$1&gt;=GD$13,$P60+$U60+$AA60+$AF60+$AL60+$AQ60+$AW60+$BB60+$BH60+$BM60+$BS60+$BX60+$CD60-FC60,""),"")</f>
        <v/>
      </c>
      <c r="GE60" s="329" t="str">
        <f aca="false">IF($B60&lt;&gt;"",IF($EB$1&gt;=GE$13,$P60+$U60+$AA60+$AF60+$AL60+$AQ60+$AW60+$BB60+$BH60+$BM60+$BS60+$BX60+$CD60+$CI60-FD60,""),"")</f>
        <v/>
      </c>
      <c r="GF60" s="329" t="str">
        <f aca="false">IF($B60&lt;&gt;"",IF($EB$1&gt;=GF$13,$P60+$U60+$AA60+$AF60+$AL60+$AQ60+$AW60+$BB60+$BH60+$BM60+$BS60+$BX60+$CD60+$CI60+$CO60-FE60-FK60,""),"")</f>
        <v/>
      </c>
      <c r="GG60" s="329" t="str">
        <f aca="false">IF($B60&lt;&gt;"",IF($EB$1&gt;=GG$13,$P60+$U60+$AA60+$AF60+$AL60+$AQ60+$AW60+$BB60+$BH60+$BM60+$BS60+$BX60+$CD60+$CI60+$CO60+$CT60-FF60-FL60,""),"")</f>
        <v/>
      </c>
      <c r="GH60" s="329" t="str">
        <f aca="false">IF($B60&lt;&gt;"",IF($EB$1&gt;=GH$13,$P60+$U60+$AA60+$AF60+$AL60+$AQ60+$AW60+$BB60+$BH60+$BM60+$BS60+$BX60+$CD60+$CI60+$CO60+$CT60+$CZ60-FG60-FM60,""),"")</f>
        <v/>
      </c>
      <c r="GI60" s="329" t="str">
        <f aca="false">IF($B60&lt;&gt;"",IF($EB$1&gt;=GI$13,$P60+$U60+$AA60+$AF60+$AL60+$AQ60+$AW60+$BB60+$BH60+$BM60+$BS60+$BX60+$CD60+$CI60+$CO60+$CT60+$CZ60+$DE60-FH60-FN60,""),"")</f>
        <v/>
      </c>
      <c r="GJ60" s="329" t="str">
        <f aca="false">IF($B60&lt;&gt;"",IF($EB$1&gt;=GJ$13,$P60+$U60+$AA60+$AF60+$AL60+$AQ60+$AW60+$BB60+$BH60+$BM60+$BS60+$BX60+$CD60+$CI60+$CO60+$CT60+$CZ60+$DE60+$DK60-FI60-FO60,""),"")</f>
        <v/>
      </c>
      <c r="GK60" s="330" t="str">
        <f aca="false">IF($B60&lt;&gt;"",IF($EB$1&gt;=GK$13,$P60+$U60+$AA60+$AF60+$AL60+$AQ60+$AW60+$BB60+$BH60+$BM60+$BS60+$BX60+$CD60+$CI60+$CO60+$CT60+$CZ60+$DE60+$DK60+$DP60-FJ60-FP60,""),"")</f>
        <v/>
      </c>
      <c r="GL60" s="0"/>
      <c r="GM60" s="328" t="str">
        <f aca="false">IF($B60&lt;&gt;"",IF($EB$1&gt;=GM$13,RANK(FR60,FR$14:FR$113,0),""),"")</f>
        <v/>
      </c>
      <c r="GN60" s="329" t="str">
        <f aca="false">IF($B60&lt;&gt;"",IF($EB$1&gt;=GN$13,RANK(FS60,FS$14:FS$113,0),""),"")</f>
        <v/>
      </c>
      <c r="GO60" s="329" t="str">
        <f aca="false">IF($B60&lt;&gt;"",IF($EB$1&gt;=GO$13,RANK(FT60,FT$14:FT$113,0),""),"")</f>
        <v/>
      </c>
      <c r="GP60" s="329" t="str">
        <f aca="false">IF($B60&lt;&gt;"",IF($EB$1&gt;=GP$13,RANK(FU60,FU$14:FU$113,0),""),"")</f>
        <v/>
      </c>
      <c r="GQ60" s="329" t="str">
        <f aca="false">IF($B60&lt;&gt;"",IF($EB$1&gt;=GQ$13,RANK(FV60,FV$14:FV$113,0),""),"")</f>
        <v/>
      </c>
      <c r="GR60" s="329" t="str">
        <f aca="false">IF($B60&lt;&gt;"",IF($EB$1&gt;=GR$13,RANK(FW60,FW$14:FW$113,0),""),"")</f>
        <v/>
      </c>
      <c r="GS60" s="329" t="str">
        <f aca="false">IF($B60&lt;&gt;"",IF($EB$1&gt;=GS$13,RANK(FX60,FX$14:FX$113,0),""),"")</f>
        <v/>
      </c>
      <c r="GT60" s="329" t="str">
        <f aca="false">IF($B60&lt;&gt;"",IF($EB$1&gt;=GT$13,RANK(FY60,FY$14:FY$113,0),""),"")</f>
        <v/>
      </c>
      <c r="GU60" s="329" t="str">
        <f aca="false">IF($B60&lt;&gt;"",IF($EB$1&gt;=GU$13,RANK(FZ60,FZ$14:FZ$113,0),""),"")</f>
        <v/>
      </c>
      <c r="GV60" s="329" t="str">
        <f aca="false">IF($B60&lt;&gt;"",IF($EB$1&gt;=GV$13,RANK(GA60,GA$14:GA$113,0),""),"")</f>
        <v/>
      </c>
      <c r="GW60" s="329" t="str">
        <f aca="false">IF($B60&lt;&gt;"",IF($EB$1&gt;=GW$13,RANK(GB60,GB$14:GB$113,0),""),"")</f>
        <v/>
      </c>
      <c r="GX60" s="329" t="str">
        <f aca="false">IF($B60&lt;&gt;"",IF($EB$1&gt;=GX$13,RANK(GC60,GC$14:GC$113,0),""),"")</f>
        <v/>
      </c>
      <c r="GY60" s="329" t="str">
        <f aca="false">IF($B60&lt;&gt;"",IF($EB$1&gt;=GY$13,RANK(GD60,GD$14:GD$113,0),""),"")</f>
        <v/>
      </c>
      <c r="GZ60" s="329" t="str">
        <f aca="false">IF($B60&lt;&gt;"",IF($EB$1&gt;=GZ$13,RANK(GE60,GE$14:GE$113,0),""),"")</f>
        <v/>
      </c>
      <c r="HA60" s="329" t="str">
        <f aca="false">IF($B60&lt;&gt;"",IF($EB$1&gt;=HA$13,RANK(GF60,GF$14:GF$113,0),""),"")</f>
        <v/>
      </c>
      <c r="HB60" s="329" t="str">
        <f aca="false">IF($B60&lt;&gt;"",IF($EB$1&gt;=HB$13,RANK(GG60,GG$14:GG$113,0),""),"")</f>
        <v/>
      </c>
      <c r="HC60" s="329" t="str">
        <f aca="false">IF($B60&lt;&gt;"",IF($EB$1&gt;=HC$13,RANK(GH60,GH$14:GH$113,0),""),"")</f>
        <v/>
      </c>
      <c r="HD60" s="329" t="str">
        <f aca="false">IF($B60&lt;&gt;"",IF($EB$1&gt;=HD$13,RANK(GI60,GI$14:GI$113,0),""),"")</f>
        <v/>
      </c>
      <c r="HE60" s="329" t="str">
        <f aca="false">IF($B60&lt;&gt;"",IF($EB$1&gt;=HE$13,RANK(GJ60,GJ$14:GJ$113,0),""),"")</f>
        <v/>
      </c>
      <c r="HF60" s="330" t="str">
        <f aca="false">IF($B60&lt;&gt;"",IF($EB$1&gt;=HF$13,RANK(GK60,GK$14:GK$113,0),""),"")</f>
        <v/>
      </c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3" hidden="false" customHeight="false" outlineLevel="0" collapsed="false">
      <c r="A61" s="308" t="str">
        <f aca="false">IF(B61&lt;&gt;"",RANK(I61,I$14:I$113,0),"")</f>
        <v/>
      </c>
      <c r="B61" s="309" t="str">
        <f aca="false">IF('Chronos (M1..M20)'!B58&lt;&gt;"",'Chronos (M1..M20)'!B58,"")</f>
        <v/>
      </c>
      <c r="C61" s="310" t="str">
        <f aca="false">IF(B61&lt;&gt;"",'Chronos (M1..M20)'!C58,"")</f>
        <v/>
      </c>
      <c r="D61" s="215" t="str">
        <f aca="false">IF(B61&lt;&gt;"",Pilotes!P58,"")</f>
        <v/>
      </c>
      <c r="E61" s="310"/>
      <c r="F61" s="310" t="str">
        <f aca="false">IF(B61&lt;&gt;"",Pilotes!F58,"")</f>
        <v/>
      </c>
      <c r="G61" s="310" t="str">
        <f aca="false">IF(C61&lt;&gt;"",Pilotes!E58,"")</f>
        <v/>
      </c>
      <c r="H61" s="310" t="str">
        <f aca="false">IF(D61&lt;&gt;"",'Chronos (M1..M20)'!D58,"")</f>
        <v/>
      </c>
      <c r="I61" s="311" t="n">
        <f aca="false">IF(B61&lt;&gt;"",IF($EB$1&lt;4,DR61-DT61,IF($EB$1&lt;15,DS61-DU61-DT61,DS61-DU61-DV61-DT61)),0)</f>
        <v>0</v>
      </c>
      <c r="J61" s="312" t="str">
        <f aca="false">IF(B61&lt;&gt;"",IF(I61,(I61/MAXA(I$14:I$113))*1000,0),"")</f>
        <v/>
      </c>
      <c r="K61" s="313" t="str">
        <f aca="false">IF($B61&lt;&gt;"",$B61,"")</f>
        <v/>
      </c>
      <c r="L61" s="314" t="str">
        <f aca="false">IF($B61&lt;&gt;"",'Chronos (M1..M20)'!$H58,"")</f>
        <v/>
      </c>
      <c r="M61" s="315" t="str">
        <f aca="false">IF('Chronos (M1..M20)'!$I58&lt;&gt;"",'Chronos (M1..M20)'!$I58," ")</f>
        <v> </v>
      </c>
      <c r="N61" s="316" t="n">
        <f aca="false">IF('Chronos (M1..M20)'!$J58&lt;&gt;"",'Chronos (M1..M20)'!$J58,0)</f>
        <v>0</v>
      </c>
      <c r="O61" s="317" t="str">
        <f aca="false">IF($B61&lt;&gt;"",IF(M61&lt;&gt;" ",(INDEX(L$9:M$12,MATCH(L61,L$9:L$12),2)/M61)*1000,0),"")</f>
        <v/>
      </c>
      <c r="P61" s="318" t="str">
        <f aca="false">IF(M$9&lt;&gt;"",IF($B61&lt;&gt;"",O61-N61,""),"")</f>
        <v/>
      </c>
      <c r="Q61" s="314" t="str">
        <f aca="false">IF($B61&lt;&gt;"",'Chronos (M1..M20)'!$H159,"")</f>
        <v/>
      </c>
      <c r="R61" s="315" t="str">
        <f aca="false">IF('Chronos (M1..M20)'!$I159&lt;&gt;"",'Chronos (M1..M20)'!$I159," ")</f>
        <v> </v>
      </c>
      <c r="S61" s="316" t="n">
        <f aca="false">IF('Chronos (M1..M20)'!$J159&lt;&gt;"",'Chronos (M1..M20)'!$J159,0)</f>
        <v>0</v>
      </c>
      <c r="T61" s="317" t="str">
        <f aca="false">IF($B61&lt;&gt;"",IF(R61&lt;&gt;" ",(INDEX(Q$9:R$12,MATCH(Q61,Q$9:Q$12),2)/R61)*1000,0),"")</f>
        <v/>
      </c>
      <c r="U61" s="318" t="str">
        <f aca="false">IF(R$9&lt;&gt;"",IF($B61&lt;&gt;"",T61-S61,""),"")</f>
        <v/>
      </c>
      <c r="V61" s="313" t="str">
        <f aca="false">IF($B61&lt;&gt;"",$B61,"")</f>
        <v/>
      </c>
      <c r="W61" s="314" t="str">
        <f aca="false">IF($B61&lt;&gt;"",'Chronos (M1..M20)'!$H260,"")</f>
        <v/>
      </c>
      <c r="X61" s="315" t="str">
        <f aca="false">IF('Chronos (M1..M20)'!$I260&lt;&gt;"",'Chronos (M1..M20)'!$I260," ")</f>
        <v> </v>
      </c>
      <c r="Y61" s="316" t="n">
        <f aca="false">IF('Chronos (M1..M20)'!$J260&lt;&gt;"",'Chronos (M1..M20)'!$J260,0)</f>
        <v>0</v>
      </c>
      <c r="Z61" s="317" t="str">
        <f aca="false">IF($B61&lt;&gt;"",IF(X61&lt;&gt;" ",(INDEX(W$9:X$12,MATCH(W61,W$9:W$12),2)/X61)*1000,0),"")</f>
        <v/>
      </c>
      <c r="AA61" s="318" t="str">
        <f aca="false">IF(X$9&lt;&gt;"",IF($B61&lt;&gt;"",Z61-Y61,""),"")</f>
        <v/>
      </c>
      <c r="AB61" s="314" t="str">
        <f aca="false">IF($B61&lt;&gt;"",'Chronos (M1..M20)'!$H361,"")</f>
        <v/>
      </c>
      <c r="AC61" s="315" t="str">
        <f aca="false">IF('Chronos (M1..M20)'!$I361&lt;&gt;"",'Chronos (M1..M20)'!$I361," ")</f>
        <v> </v>
      </c>
      <c r="AD61" s="316" t="n">
        <f aca="false">IF('Chronos (M1..M20)'!$J361&lt;&gt;"",'Chronos (M1..M20)'!$J361,0)</f>
        <v>0</v>
      </c>
      <c r="AE61" s="317" t="str">
        <f aca="false">IF($B61&lt;&gt;"",IF(AC61&lt;&gt;" ",(INDEX(AB$9:AC$12,MATCH(AB61,AB$9:AB$12),2)/AC61)*1000,0),"")</f>
        <v/>
      </c>
      <c r="AF61" s="318" t="str">
        <f aca="false">IF(AC$9&lt;&gt;"",IF($B61&lt;&gt;"",AE61-AD61,""),"")</f>
        <v/>
      </c>
      <c r="AG61" s="313" t="str">
        <f aca="false">IF($B61&lt;&gt;"",$B61,"")</f>
        <v/>
      </c>
      <c r="AH61" s="314" t="str">
        <f aca="false">IF($B61&lt;&gt;"",'Chronos (M1..M20)'!$H462,"")</f>
        <v/>
      </c>
      <c r="AI61" s="315" t="str">
        <f aca="false">IF('Chronos (M1..M20)'!$I462&lt;&gt;"",'Chronos (M1..M20)'!$I462," ")</f>
        <v> </v>
      </c>
      <c r="AJ61" s="316" t="n">
        <f aca="false">IF('Chronos (M1..M20)'!$J462&lt;&gt;"",'Chronos (M1..M20)'!$J462,0)</f>
        <v>0</v>
      </c>
      <c r="AK61" s="317" t="str">
        <f aca="false">IF($B61&lt;&gt;"",IF(AI61&lt;&gt;" ",(INDEX(AH$9:AI$12,MATCH(AH61,AH$9:AH$12),2)/AI61)*1000,0),"")</f>
        <v/>
      </c>
      <c r="AL61" s="318" t="str">
        <f aca="false">IF(AI$9&lt;&gt;"",IF($B61&lt;&gt;"",AK61-AJ61,""),"")</f>
        <v/>
      </c>
      <c r="AM61" s="314" t="str">
        <f aca="false">IF($B61&lt;&gt;"",'Chronos (M1..M20)'!$H563,"")</f>
        <v/>
      </c>
      <c r="AN61" s="315" t="str">
        <f aca="false">IF('Chronos (M1..M20)'!$I563&lt;&gt;"",'Chronos (M1..M20)'!$I563," ")</f>
        <v> </v>
      </c>
      <c r="AO61" s="316" t="n">
        <f aca="false">IF('Chronos (M1..M20)'!$J563&lt;&gt;"",'Chronos (M1..M20)'!$J563,0)</f>
        <v>0</v>
      </c>
      <c r="AP61" s="317" t="str">
        <f aca="false">IF($B61&lt;&gt;"",IF(AN61&lt;&gt;" ",(INDEX(AM$9:AN$12,MATCH(AM61,AM$9:AM$12),2)/AN61)*1000,0),"")</f>
        <v/>
      </c>
      <c r="AQ61" s="318" t="str">
        <f aca="false">IF(AN$9&lt;&gt;"",IF($B61&lt;&gt;"",AP61-AO61,""),"")</f>
        <v/>
      </c>
      <c r="AR61" s="313" t="str">
        <f aca="false">IF($B61&lt;&gt;"",$B61,"")</f>
        <v/>
      </c>
      <c r="AS61" s="314" t="str">
        <f aca="false">IF($B61&lt;&gt;"",'Chronos (M1..M20)'!$H664,"")</f>
        <v/>
      </c>
      <c r="AT61" s="315" t="str">
        <f aca="false">IF('Chronos (M1..M20)'!$I664&lt;&gt;"",'Chronos (M1..M20)'!$I664," ")</f>
        <v> </v>
      </c>
      <c r="AU61" s="316" t="n">
        <f aca="false">IF('Chronos (M1..M20)'!$J664&lt;&gt;"",'Chronos (M1..M20)'!$J664,0)</f>
        <v>0</v>
      </c>
      <c r="AV61" s="317" t="str">
        <f aca="false">IF($B61&lt;&gt;"",IF(AT61&lt;&gt;" ",(INDEX(AS$9:AT$12,MATCH(AS61,AS$9:AS$12),2)/AT61)*1000,0),"")</f>
        <v/>
      </c>
      <c r="AW61" s="318" t="str">
        <f aca="false">IF(AT$9&lt;&gt;"",IF($B61&lt;&gt;"",AV61-AU61,""),"")</f>
        <v/>
      </c>
      <c r="AX61" s="314" t="str">
        <f aca="false">IF($B61&lt;&gt;"",'Chronos (M1..M20)'!$H765,"")</f>
        <v/>
      </c>
      <c r="AY61" s="315" t="str">
        <f aca="false">IF('Chronos (M1..M20)'!$I765&lt;&gt;"",'Chronos (M1..M20)'!$I765," ")</f>
        <v> </v>
      </c>
      <c r="AZ61" s="316" t="n">
        <f aca="false">IF('Chronos (M1..M20)'!$J765&lt;&gt;"",'Chronos (M1..M20)'!$J765,0)</f>
        <v>0</v>
      </c>
      <c r="BA61" s="317" t="str">
        <f aca="false">IF($B61&lt;&gt;"",IF(AY61&lt;&gt;" ",(INDEX(AX$9:AY$12,MATCH(AX61,AX$9:AX$12),2)/AY61)*1000,0),"")</f>
        <v/>
      </c>
      <c r="BB61" s="318" t="str">
        <f aca="false">IF(AY$9&lt;&gt;"",IF($B61&lt;&gt;"",BA61-AZ61,""),"")</f>
        <v/>
      </c>
      <c r="BC61" s="313" t="str">
        <f aca="false">IF($B61&lt;&gt;"",$B61,"")</f>
        <v/>
      </c>
      <c r="BD61" s="314" t="str">
        <f aca="false">IF($B61&lt;&gt;"",'Chronos (M1..M20)'!$H866,"")</f>
        <v/>
      </c>
      <c r="BE61" s="315" t="str">
        <f aca="false">IF('Chronos (M1..M20)'!$I866&lt;&gt;"",'Chronos (M1..M20)'!$I866," ")</f>
        <v> </v>
      </c>
      <c r="BF61" s="316" t="n">
        <f aca="false">IF('Chronos (M1..M20)'!$J866&lt;&gt;"",'Chronos (M1..M20)'!$J866,0)</f>
        <v>0</v>
      </c>
      <c r="BG61" s="317" t="str">
        <f aca="false">IF($B61&lt;&gt;"",IF(BE61&lt;&gt;" ",(INDEX(BD$9:BE$12,MATCH(BD61,BD$9:BD$12),2)/BE61)*1000,0),"")</f>
        <v/>
      </c>
      <c r="BH61" s="318" t="str">
        <f aca="false">IF(BE$9&lt;&gt;"",IF($B61&lt;&gt;"",BG61-BF61,""),"")</f>
        <v/>
      </c>
      <c r="BI61" s="314" t="str">
        <f aca="false">IF($B61&lt;&gt;"",'Chronos (M1..M20)'!$H967,"")</f>
        <v/>
      </c>
      <c r="BJ61" s="315" t="str">
        <f aca="false">IF('Chronos (M1..M20)'!$I967&lt;&gt;"",'Chronos (M1..M20)'!$I967," ")</f>
        <v> </v>
      </c>
      <c r="BK61" s="316" t="n">
        <f aca="false">IF('Chronos (M1..M20)'!$J967&lt;&gt;"",'Chronos (M1..M20)'!$J967,0)</f>
        <v>0</v>
      </c>
      <c r="BL61" s="317" t="str">
        <f aca="false">IF($B61&lt;&gt;"",IF(BJ61&lt;&gt;" ",(INDEX(BI$9:BJ$12,MATCH(BI61,BI$9:BI$12),2)/BJ61)*1000,0),"")</f>
        <v/>
      </c>
      <c r="BM61" s="318" t="str">
        <f aca="false">IF(BJ$9&lt;&gt;"",IF($B61&lt;&gt;"",BL61-BK61,""),"")</f>
        <v/>
      </c>
      <c r="BN61" s="313" t="str">
        <f aca="false">IF($B61&lt;&gt;"",$B61,"")</f>
        <v/>
      </c>
      <c r="BO61" s="314" t="str">
        <f aca="false">IF($B61&lt;&gt;"",'Chronos (M1..M20)'!$H1068,"")</f>
        <v/>
      </c>
      <c r="BP61" s="315" t="str">
        <f aca="false">IF('Chronos (M1..M20)'!$I1068&lt;&gt;"",'Chronos (M1..M20)'!$I1068," ")</f>
        <v> </v>
      </c>
      <c r="BQ61" s="316" t="n">
        <f aca="false">IF('Chronos (M1..M20)'!$J1068&lt;&gt;"",'Chronos (M1..M20)'!$J1068,0)</f>
        <v>0</v>
      </c>
      <c r="BR61" s="317" t="str">
        <f aca="false">IF($B61&lt;&gt;"",IF(BP61&lt;&gt;" ",(INDEX(BO$9:BP$12,MATCH(BO61,BO$9:BO$12),2)/BP61)*1000,0),"")</f>
        <v/>
      </c>
      <c r="BS61" s="318" t="str">
        <f aca="false">IF(BP$9&lt;&gt;"",IF($B61&lt;&gt;"",BR61-BQ61,""),"")</f>
        <v/>
      </c>
      <c r="BT61" s="314" t="str">
        <f aca="false">IF($B61&lt;&gt;"",'Chronos (M1..M20)'!$H1169,"")</f>
        <v/>
      </c>
      <c r="BU61" s="315" t="str">
        <f aca="false">IF('Chronos (M1..M20)'!$I1169&lt;&gt;"",'Chronos (M1..M20)'!$I1169," ")</f>
        <v> </v>
      </c>
      <c r="BV61" s="316" t="n">
        <f aca="false">IF('Chronos (M1..M20)'!$J1169&lt;&gt;"",'Chronos (M1..M20)'!$J1169,0)</f>
        <v>0</v>
      </c>
      <c r="BW61" s="317" t="str">
        <f aca="false">IF($B61&lt;&gt;"",IF(BU61&lt;&gt;" ",(INDEX(BT$9:BU$12,MATCH(BT61,BT$9:BT$12),2)/BU61)*1000,0),"")</f>
        <v/>
      </c>
      <c r="BX61" s="318" t="str">
        <f aca="false">IF(BU$9&lt;&gt;"",IF($B61&lt;&gt;"",BW61-BV61,""),"")</f>
        <v/>
      </c>
      <c r="BY61" s="313" t="str">
        <f aca="false">IF($B61&lt;&gt;"",$B61,"")</f>
        <v/>
      </c>
      <c r="BZ61" s="314" t="str">
        <f aca="false">IF($B61&lt;&gt;"",'Chronos (M1..M20)'!$H1270,"")</f>
        <v/>
      </c>
      <c r="CA61" s="315" t="str">
        <f aca="false">IF('Chronos (M1..M20)'!$I1270&lt;&gt;"",'Chronos (M1..M20)'!$I1270," ")</f>
        <v> </v>
      </c>
      <c r="CB61" s="316" t="n">
        <f aca="false">IF('Chronos (M1..M20)'!$J1270&lt;&gt;"",'Chronos (M1..M20)'!$J1270,0)</f>
        <v>0</v>
      </c>
      <c r="CC61" s="317" t="str">
        <f aca="false">IF($B61&lt;&gt;"",IF(CA61&lt;&gt;" ",(INDEX(BZ$9:CA$12,MATCH(BZ61,BZ$9:BZ$12),2)/CA61)*1000,0),"")</f>
        <v/>
      </c>
      <c r="CD61" s="318" t="str">
        <f aca="false">IF(CA$9&lt;&gt;"",IF($B61&lt;&gt;"",CC61-CB61,""),"")</f>
        <v/>
      </c>
      <c r="CE61" s="314" t="str">
        <f aca="false">IF($B61&lt;&gt;"",'Chronos (M1..M20)'!$H1371,"")</f>
        <v/>
      </c>
      <c r="CF61" s="315" t="str">
        <f aca="false">IF('Chronos (M1..M20)'!$I1371&lt;&gt;"",'Chronos (M1..M20)'!$I1371," ")</f>
        <v> </v>
      </c>
      <c r="CG61" s="316" t="n">
        <f aca="false">IF('Chronos (M1..M20)'!$J1371&lt;&gt;"",'Chronos (M1..M20)'!$J1371,0)</f>
        <v>0</v>
      </c>
      <c r="CH61" s="317" t="str">
        <f aca="false">IF($B61&lt;&gt;"",IF(CF61&lt;&gt;" ",(INDEX(CE$9:CF$12,MATCH(CE61,CE$9:CE$12),2)/CF61)*1000,0),"")</f>
        <v/>
      </c>
      <c r="CI61" s="318" t="str">
        <f aca="false">IF(CF$9&lt;&gt;"",IF($B61&lt;&gt;"",CH61-CG61,""),"")</f>
        <v/>
      </c>
      <c r="CJ61" s="313" t="str">
        <f aca="false">IF($B61&lt;&gt;"",$B61,"")</f>
        <v/>
      </c>
      <c r="CK61" s="314" t="str">
        <f aca="false">IF($B61&lt;&gt;"",'Chronos (M1..M20)'!$H1472,"")</f>
        <v/>
      </c>
      <c r="CL61" s="315" t="str">
        <f aca="false">IF('Chronos (M1..M20)'!$I1472&lt;&gt;"",'Chronos (M1..M20)'!$I1472," ")</f>
        <v> </v>
      </c>
      <c r="CM61" s="316" t="n">
        <f aca="false">IF('Chronos (M1..M20)'!$J1472&lt;&gt;"",'Chronos (M1..M20)'!$J1472,0)</f>
        <v>0</v>
      </c>
      <c r="CN61" s="317" t="str">
        <f aca="false">IF($B61&lt;&gt;"",IF(CL61&lt;&gt;" ",(INDEX(CK$9:CL$12,MATCH(CK61,CK$9:CK$12),2)/CL61)*1000,0),"")</f>
        <v/>
      </c>
      <c r="CO61" s="318" t="str">
        <f aca="false">IF(CL$9&lt;&gt;"",IF($B61&lt;&gt;"",CN61-CM61,""),"")</f>
        <v/>
      </c>
      <c r="CP61" s="314" t="str">
        <f aca="false">IF($B61&lt;&gt;"",'Chronos (M1..M20)'!$H1573,"")</f>
        <v/>
      </c>
      <c r="CQ61" s="315" t="str">
        <f aca="false">IF('Chronos (M1..M20)'!$I1573&lt;&gt;"",'Chronos (M1..M20)'!$I1573," ")</f>
        <v> </v>
      </c>
      <c r="CR61" s="316" t="n">
        <f aca="false">IF('Chronos (M1..M20)'!$J1573&lt;&gt;"",'Chronos (M1..M20)'!$J1573,0)</f>
        <v>0</v>
      </c>
      <c r="CS61" s="317" t="str">
        <f aca="false">IF($B61&lt;&gt;"",IF(CQ61&lt;&gt;" ",(INDEX(CP$9:CQ$12,MATCH(CP61,CP$9:CP$12),2)/CQ61)*1000,0),"")</f>
        <v/>
      </c>
      <c r="CT61" s="318" t="str">
        <f aca="false">IF(CQ$9&lt;&gt;"",IF($B61&lt;&gt;"",CS61-CR61,""),"")</f>
        <v/>
      </c>
      <c r="CU61" s="313" t="str">
        <f aca="false">IF($B61&lt;&gt;"",$B61,"")</f>
        <v/>
      </c>
      <c r="CV61" s="314" t="str">
        <f aca="false">IF($B61&lt;&gt;"",'Chronos (M1..M20)'!$H1674,"")</f>
        <v/>
      </c>
      <c r="CW61" s="315" t="str">
        <f aca="false">IF('Chronos (M1..M20)'!$I1674&lt;&gt;"",'Chronos (M1..M20)'!$I1674," ")</f>
        <v> </v>
      </c>
      <c r="CX61" s="316" t="n">
        <f aca="false">IF('Chronos (M1..M20)'!$J1674&lt;&gt;"",'Chronos (M1..M20)'!$J1674,0)</f>
        <v>0</v>
      </c>
      <c r="CY61" s="317" t="str">
        <f aca="false">IF($B61&lt;&gt;"",IF(CW61&lt;&gt;" ",(INDEX(CV$9:CW$12,MATCH(CV61,CV$9:CV$12),2)/CW61)*1000,0),"")</f>
        <v/>
      </c>
      <c r="CZ61" s="318" t="str">
        <f aca="false">IF(CW$9&lt;&gt;"",IF($B61&lt;&gt;"",CY61-CX61,""),"")</f>
        <v/>
      </c>
      <c r="DA61" s="314" t="str">
        <f aca="false">IF($B61&lt;&gt;"",'Chronos (M1..M20)'!$H1775,"")</f>
        <v/>
      </c>
      <c r="DB61" s="315" t="str">
        <f aca="false">IF('Chronos (M1..M20)'!$I1775&lt;&gt;"",'Chronos (M1..M20)'!$I1775," ")</f>
        <v> </v>
      </c>
      <c r="DC61" s="316" t="n">
        <f aca="false">IF('Chronos (M1..M20)'!$J1775&lt;&gt;"",'Chronos (M1..M20)'!$J1775,0)</f>
        <v>0</v>
      </c>
      <c r="DD61" s="317" t="str">
        <f aca="false">IF($B61&lt;&gt;"",IF(DB61&lt;&gt;" ",(INDEX(DA$9:DB$12,MATCH(DA61,DA$9:DA$12),2)/DB61)*1000,0),"")</f>
        <v/>
      </c>
      <c r="DE61" s="318" t="str">
        <f aca="false">IF(DB$9&lt;&gt;"",IF($B61&lt;&gt;"",DD61-DC61,""),"")</f>
        <v/>
      </c>
      <c r="DF61" s="313" t="str">
        <f aca="false">IF($B61&lt;&gt;"",$B61,"")</f>
        <v/>
      </c>
      <c r="DG61" s="314" t="str">
        <f aca="false">IF($B61&lt;&gt;"",'Chronos (M1..M20)'!$H1876,"")</f>
        <v/>
      </c>
      <c r="DH61" s="315" t="str">
        <f aca="false">IF('Chronos (M1..M20)'!$I1876&lt;&gt;"",'Chronos (M1..M20)'!$I1876," ")</f>
        <v> </v>
      </c>
      <c r="DI61" s="316" t="n">
        <f aca="false">IF('Chronos (M1..M20)'!$J1876&lt;&gt;"",'Chronos (M1..M20)'!$J1876,0)</f>
        <v>0</v>
      </c>
      <c r="DJ61" s="317" t="str">
        <f aca="false">IF($B61&lt;&gt;"",IF(DH61&lt;&gt;" ",(INDEX(DG$9:DH$12,MATCH(DG61,DG$9:DG$12),2)/DH61)*1000,0),"")</f>
        <v/>
      </c>
      <c r="DK61" s="318" t="str">
        <f aca="false">IF(DH$9&lt;&gt;"",IF($B61&lt;&gt;"",DJ61-DI61,""),"")</f>
        <v/>
      </c>
      <c r="DL61" s="314" t="str">
        <f aca="false">IF($B61&lt;&gt;"",'Chronos (M1..M20)'!$H1977,"")</f>
        <v/>
      </c>
      <c r="DM61" s="315" t="str">
        <f aca="false">IF('Chronos (M1..M20)'!$I1977&lt;&gt;"",'Chronos (M1..M20)'!$I1977," ")</f>
        <v> </v>
      </c>
      <c r="DN61" s="316" t="n">
        <f aca="false">IF('Chronos (M1..M20)'!$J1977&lt;&gt;"",'Chronos (M1..M20)'!$J1977,0)</f>
        <v>0</v>
      </c>
      <c r="DO61" s="317" t="str">
        <f aca="false">IF($B61&lt;&gt;"",IF(DM61&lt;&gt;" ",(INDEX(DL$9:DM$12,MATCH(DL61,DL$9:DL$12),2)/DM61)*1000,0),"")</f>
        <v/>
      </c>
      <c r="DP61" s="318" t="str">
        <f aca="false">IF(DM$9&lt;&gt;"",IF($B61&lt;&gt;"",DO61-DN61,""),"")</f>
        <v/>
      </c>
      <c r="DQ61" s="0"/>
      <c r="DR61" s="319" t="e">
        <f aca="false">SUM(O61,T61,Z61)</f>
        <v>#VALUE!</v>
      </c>
      <c r="DS61" s="319" t="e">
        <f aca="false">SUM(DR61,AE61,AK61,AP61,AV61,BA61,BG61,BL61,BR61,BW61,CC61,CH61,CN61,CS61,CY61,DD61,DJ61,DO61)</f>
        <v>#VALUE!</v>
      </c>
      <c r="DT61" s="319" t="n">
        <f aca="false">SUM(N61,S61,Y61,AD61,AJ61,AO61,AU61,AZ61,BF61,BK61,BQ61,BV61,CB61,CG61,CM61,CR61,CX61,DC61,DI61,DN61)</f>
        <v>0</v>
      </c>
      <c r="DU61" s="319" t="e">
        <f aca="false">SMALL($DZ61:$ES61,1)</f>
        <v>#VALUE!</v>
      </c>
      <c r="DV61" s="319" t="e">
        <f aca="false">SMALL($DZ61:$ES61,2)</f>
        <v>#VALUE!</v>
      </c>
      <c r="DW61" s="319" t="e">
        <f aca="false">SMALL($DZ61:$ES61,3)</f>
        <v>#VALUE!</v>
      </c>
      <c r="DX61" s="319" t="e">
        <f aca="false">SMALL($DZ61:$ES61,3)</f>
        <v>#VALUE!</v>
      </c>
      <c r="DY61" s="0"/>
      <c r="DZ61" s="321" t="str">
        <f aca="false">IF($EC$1&lt;&gt;"",O61," ")</f>
        <v/>
      </c>
      <c r="EA61" s="321" t="str">
        <f aca="false">IF($EC$2&lt;&gt;"",T61," ")</f>
        <v/>
      </c>
      <c r="EB61" s="321" t="str">
        <f aca="false">IF($EC$3&lt;&gt;"",Z61," ")</f>
        <v/>
      </c>
      <c r="EC61" s="321" t="str">
        <f aca="false">IF($EC$4&lt;&gt;"",AE61," ")</f>
        <v/>
      </c>
      <c r="ED61" s="321" t="str">
        <f aca="false">IF($EC$5&lt;&gt;"",AK61," ")</f>
        <v/>
      </c>
      <c r="EE61" s="321" t="str">
        <f aca="false">IF($EC$6&lt;&gt;"",AP61," ")</f>
        <v/>
      </c>
      <c r="EF61" s="321" t="str">
        <f aca="false">IF($EC$7&lt;&gt;"",AV61," ")</f>
        <v/>
      </c>
      <c r="EG61" s="321" t="str">
        <f aca="false">IF($EC$8&lt;&gt;"",BA61," ")</f>
        <v> </v>
      </c>
      <c r="EH61" s="321" t="str">
        <f aca="false">IF($EC$9&lt;&gt;"",BG61," ")</f>
        <v> </v>
      </c>
      <c r="EI61" s="321" t="str">
        <f aca="false">IF($EC$10&lt;&gt;"",BL61," ")</f>
        <v> </v>
      </c>
      <c r="EJ61" s="321" t="str">
        <f aca="false">IF($EE$1&lt;&gt;"",BR61," ")</f>
        <v> </v>
      </c>
      <c r="EK61" s="321" t="str">
        <f aca="false">IF($EE$2&lt;&gt;"",BW61," ")</f>
        <v> </v>
      </c>
      <c r="EL61" s="321" t="str">
        <f aca="false">IF($EE$3&lt;&gt;"",CC61," ")</f>
        <v> </v>
      </c>
      <c r="EM61" s="321" t="str">
        <f aca="false">IF($EE$4&lt;&gt;"",CH61," ")</f>
        <v> </v>
      </c>
      <c r="EN61" s="321" t="str">
        <f aca="false">IF($EE$5&lt;&gt;"",CN61," ")</f>
        <v> </v>
      </c>
      <c r="EO61" s="321" t="str">
        <f aca="false">IF($EE$6&lt;&gt;"",CS61," ")</f>
        <v> </v>
      </c>
      <c r="EP61" s="321" t="str">
        <f aca="false">IF($EE$7&lt;&gt;"",CY61," ")</f>
        <v> </v>
      </c>
      <c r="EQ61" s="321" t="str">
        <f aca="false">IF($EE$8&lt;&gt;"",DD61," ")</f>
        <v> </v>
      </c>
      <c r="ER61" s="321" t="str">
        <f aca="false">IF($EE$9&lt;&gt;"",DJ61," ")</f>
        <v> </v>
      </c>
      <c r="ES61" s="321" t="str">
        <f aca="false">IF($EE$10&lt;&gt;"",DO61," ")</f>
        <v> </v>
      </c>
      <c r="ET61" s="322" t="e">
        <f aca="false">SMALL(DZ61:EC61,1)</f>
        <v>#VALUE!</v>
      </c>
      <c r="EU61" s="323" t="e">
        <f aca="false">SMALL(DZ61:ED61,1)</f>
        <v>#VALUE!</v>
      </c>
      <c r="EV61" s="323" t="e">
        <f aca="false">SMALL(DZ61:EE61,1)</f>
        <v>#VALUE!</v>
      </c>
      <c r="EW61" s="323" t="e">
        <f aca="false">SMALL(DZ61:EF61,1)</f>
        <v>#VALUE!</v>
      </c>
      <c r="EX61" s="323" t="e">
        <f aca="false">SMALL(DZ61:EG61,1)</f>
        <v>#VALUE!</v>
      </c>
      <c r="EY61" s="323" t="e">
        <f aca="false">SMALL(DZ61:EH61,1)</f>
        <v>#VALUE!</v>
      </c>
      <c r="EZ61" s="323" t="e">
        <f aca="false">SMALL(DZ61:EI61,1)</f>
        <v>#VALUE!</v>
      </c>
      <c r="FA61" s="323" t="e">
        <f aca="false">SMALL(DZ61:EJ61,1)</f>
        <v>#VALUE!</v>
      </c>
      <c r="FB61" s="323" t="e">
        <f aca="false">SMALL(DZ61:EK61,1)</f>
        <v>#VALUE!</v>
      </c>
      <c r="FC61" s="323" t="e">
        <f aca="false">SMALL(DZ61:EL61,1)</f>
        <v>#VALUE!</v>
      </c>
      <c r="FD61" s="323" t="e">
        <f aca="false">SMALL(DZ61:EM61,1)</f>
        <v>#VALUE!</v>
      </c>
      <c r="FE61" s="323" t="e">
        <f aca="false">SMALL(DZ61:EN61,1)</f>
        <v>#VALUE!</v>
      </c>
      <c r="FF61" s="323" t="e">
        <f aca="false">SMALL(DZ61:EO61,1)</f>
        <v>#VALUE!</v>
      </c>
      <c r="FG61" s="323" t="e">
        <f aca="false">SMALL(DZ61:EP61,1)</f>
        <v>#VALUE!</v>
      </c>
      <c r="FH61" s="323" t="e">
        <f aca="false">SMALL(DZ61:EQ61,1)</f>
        <v>#VALUE!</v>
      </c>
      <c r="FI61" s="323" t="e">
        <f aca="false">SMALL(DZ61:ER61,1)</f>
        <v>#VALUE!</v>
      </c>
      <c r="FJ61" s="324" t="e">
        <f aca="false">SMALL(DZ61:ES61,1)</f>
        <v>#VALUE!</v>
      </c>
      <c r="FK61" s="322" t="e">
        <f aca="false">SMALL(DZ61:EN61,2)</f>
        <v>#VALUE!</v>
      </c>
      <c r="FL61" s="323" t="e">
        <f aca="false">SMALL(DZ61:EO61,2)</f>
        <v>#VALUE!</v>
      </c>
      <c r="FM61" s="323" t="e">
        <f aca="false">SMALL(DZ61:EP61,2)</f>
        <v>#VALUE!</v>
      </c>
      <c r="FN61" s="323" t="e">
        <f aca="false">SMALL(DZ61:EQ61,2)</f>
        <v>#VALUE!</v>
      </c>
      <c r="FO61" s="323" t="e">
        <f aca="false">SMALL(DZ61:ER61,2)</f>
        <v>#VALUE!</v>
      </c>
      <c r="FP61" s="324" t="e">
        <f aca="false">SMALL(DZ61:ES61,2)</f>
        <v>#VALUE!</v>
      </c>
      <c r="FQ61" s="0"/>
      <c r="FR61" s="328" t="str">
        <f aca="false">IF($B61&lt;&gt;"",IF($EB$1&gt;=FR$13,$P61,""),"")</f>
        <v/>
      </c>
      <c r="FS61" s="329" t="str">
        <f aca="false">IF($B61&lt;&gt;"",IF($EB$1&gt;=FS$13,$P61+$U61,""),"")</f>
        <v/>
      </c>
      <c r="FT61" s="329" t="str">
        <f aca="false">IF($B61&lt;&gt;"",IF($EB$1&gt;=FT$13,$P61+$U61+$AA61,""),"")</f>
        <v/>
      </c>
      <c r="FU61" s="329" t="str">
        <f aca="false">IF($B61&lt;&gt;"",IF($EB$1&gt;=FU$13,$P61+$U61+$AA61+$AF61-ET61,""),"")</f>
        <v/>
      </c>
      <c r="FV61" s="329" t="str">
        <f aca="false">IF($B61&lt;&gt;"",IF($EB$1&gt;=FV$13,$P61+$U61+$AA61+$AF61+$AL61-EU61,""),"")</f>
        <v/>
      </c>
      <c r="FW61" s="329" t="str">
        <f aca="false">IF($B61&lt;&gt;"",IF($EB$1&gt;=FW$13,$P61+$U61+$AA61+$AF61+$AL61+$AQ61-EV61,""),"")</f>
        <v/>
      </c>
      <c r="FX61" s="329" t="str">
        <f aca="false">IF($B61&lt;&gt;"",IF($EB$1&gt;=FX$13,$P61+$U61+$AA61+$AF61+$AL61+$AQ61+$AW61-EW61,""),"")</f>
        <v/>
      </c>
      <c r="FY61" s="329" t="str">
        <f aca="false">IF($B61&lt;&gt;"",IF($EB$1&gt;=FY$13,$P61+$U61+$AA61+$AF61+$AL61+$AQ61+$AW61+$BB61-EX61,""),"")</f>
        <v/>
      </c>
      <c r="FZ61" s="329" t="str">
        <f aca="false">IF($B61&lt;&gt;"",IF($EB$1&gt;=FZ$13,$P61+$U61+$AA61+$AF61+$AL61+$AQ61+$AW61+$BB61+$BH61-EY61,""),"")</f>
        <v/>
      </c>
      <c r="GA61" s="329" t="str">
        <f aca="false">IF($B61&lt;&gt;"",IF($EB$1&gt;=GA$13,$P61+$U61+$AA61+$AF61+$AL61+$AQ61+$AW61+$BB61+$BH61+$BM61-EZ61,""),"")</f>
        <v/>
      </c>
      <c r="GB61" s="329" t="str">
        <f aca="false">IF($B61&lt;&gt;"",IF($EB$1&gt;=GB$13,$P61+$U61+$AA61+$AF61+$AL61+$AQ61+$AW61+$BB61+$BH61+$BM61+$BS61-FA61,""),"")</f>
        <v/>
      </c>
      <c r="GC61" s="329" t="str">
        <f aca="false">IF($B61&lt;&gt;"",IF($EB$1&gt;=GC$13,$P61+$U61+$AA61+$AF61+$AL61+$AQ61+$AW61+$BB61+$BH61+$BM61+$BS61+$BX61-FB61,""),"")</f>
        <v/>
      </c>
      <c r="GD61" s="329" t="str">
        <f aca="false">IF($B61&lt;&gt;"",IF($EB$1&gt;=GD$13,$P61+$U61+$AA61+$AF61+$AL61+$AQ61+$AW61+$BB61+$BH61+$BM61+$BS61+$BX61+$CD61-FC61,""),"")</f>
        <v/>
      </c>
      <c r="GE61" s="329" t="str">
        <f aca="false">IF($B61&lt;&gt;"",IF($EB$1&gt;=GE$13,$P61+$U61+$AA61+$AF61+$AL61+$AQ61+$AW61+$BB61+$BH61+$BM61+$BS61+$BX61+$CD61+$CI61-FD61,""),"")</f>
        <v/>
      </c>
      <c r="GF61" s="329" t="str">
        <f aca="false">IF($B61&lt;&gt;"",IF($EB$1&gt;=GF$13,$P61+$U61+$AA61+$AF61+$AL61+$AQ61+$AW61+$BB61+$BH61+$BM61+$BS61+$BX61+$CD61+$CI61+$CO61-FE61-FK61,""),"")</f>
        <v/>
      </c>
      <c r="GG61" s="329" t="str">
        <f aca="false">IF($B61&lt;&gt;"",IF($EB$1&gt;=GG$13,$P61+$U61+$AA61+$AF61+$AL61+$AQ61+$AW61+$BB61+$BH61+$BM61+$BS61+$BX61+$CD61+$CI61+$CO61+$CT61-FF61-FL61,""),"")</f>
        <v/>
      </c>
      <c r="GH61" s="329" t="str">
        <f aca="false">IF($B61&lt;&gt;"",IF($EB$1&gt;=GH$13,$P61+$U61+$AA61+$AF61+$AL61+$AQ61+$AW61+$BB61+$BH61+$BM61+$BS61+$BX61+$CD61+$CI61+$CO61+$CT61+$CZ61-FG61-FM61,""),"")</f>
        <v/>
      </c>
      <c r="GI61" s="329" t="str">
        <f aca="false">IF($B61&lt;&gt;"",IF($EB$1&gt;=GI$13,$P61+$U61+$AA61+$AF61+$AL61+$AQ61+$AW61+$BB61+$BH61+$BM61+$BS61+$BX61+$CD61+$CI61+$CO61+$CT61+$CZ61+$DE61-FH61-FN61,""),"")</f>
        <v/>
      </c>
      <c r="GJ61" s="329" t="str">
        <f aca="false">IF($B61&lt;&gt;"",IF($EB$1&gt;=GJ$13,$P61+$U61+$AA61+$AF61+$AL61+$AQ61+$AW61+$BB61+$BH61+$BM61+$BS61+$BX61+$CD61+$CI61+$CO61+$CT61+$CZ61+$DE61+$DK61-FI61-FO61,""),"")</f>
        <v/>
      </c>
      <c r="GK61" s="330" t="str">
        <f aca="false">IF($B61&lt;&gt;"",IF($EB$1&gt;=GK$13,$P61+$U61+$AA61+$AF61+$AL61+$AQ61+$AW61+$BB61+$BH61+$BM61+$BS61+$BX61+$CD61+$CI61+$CO61+$CT61+$CZ61+$DE61+$DK61+$DP61-FJ61-FP61,""),"")</f>
        <v/>
      </c>
      <c r="GL61" s="0"/>
      <c r="GM61" s="328" t="str">
        <f aca="false">IF($B61&lt;&gt;"",IF($EB$1&gt;=GM$13,RANK(FR61,FR$14:FR$113,0),""),"")</f>
        <v/>
      </c>
      <c r="GN61" s="329" t="str">
        <f aca="false">IF($B61&lt;&gt;"",IF($EB$1&gt;=GN$13,RANK(FS61,FS$14:FS$113,0),""),"")</f>
        <v/>
      </c>
      <c r="GO61" s="329" t="str">
        <f aca="false">IF($B61&lt;&gt;"",IF($EB$1&gt;=GO$13,RANK(FT61,FT$14:FT$113,0),""),"")</f>
        <v/>
      </c>
      <c r="GP61" s="329" t="str">
        <f aca="false">IF($B61&lt;&gt;"",IF($EB$1&gt;=GP$13,RANK(FU61,FU$14:FU$113,0),""),"")</f>
        <v/>
      </c>
      <c r="GQ61" s="329" t="str">
        <f aca="false">IF($B61&lt;&gt;"",IF($EB$1&gt;=GQ$13,RANK(FV61,FV$14:FV$113,0),""),"")</f>
        <v/>
      </c>
      <c r="GR61" s="329" t="str">
        <f aca="false">IF($B61&lt;&gt;"",IF($EB$1&gt;=GR$13,RANK(FW61,FW$14:FW$113,0),""),"")</f>
        <v/>
      </c>
      <c r="GS61" s="329" t="str">
        <f aca="false">IF($B61&lt;&gt;"",IF($EB$1&gt;=GS$13,RANK(FX61,FX$14:FX$113,0),""),"")</f>
        <v/>
      </c>
      <c r="GT61" s="329" t="str">
        <f aca="false">IF($B61&lt;&gt;"",IF($EB$1&gt;=GT$13,RANK(FY61,FY$14:FY$113,0),""),"")</f>
        <v/>
      </c>
      <c r="GU61" s="329" t="str">
        <f aca="false">IF($B61&lt;&gt;"",IF($EB$1&gt;=GU$13,RANK(FZ61,FZ$14:FZ$113,0),""),"")</f>
        <v/>
      </c>
      <c r="GV61" s="329" t="str">
        <f aca="false">IF($B61&lt;&gt;"",IF($EB$1&gt;=GV$13,RANK(GA61,GA$14:GA$113,0),""),"")</f>
        <v/>
      </c>
      <c r="GW61" s="329" t="str">
        <f aca="false">IF($B61&lt;&gt;"",IF($EB$1&gt;=GW$13,RANK(GB61,GB$14:GB$113,0),""),"")</f>
        <v/>
      </c>
      <c r="GX61" s="329" t="str">
        <f aca="false">IF($B61&lt;&gt;"",IF($EB$1&gt;=GX$13,RANK(GC61,GC$14:GC$113,0),""),"")</f>
        <v/>
      </c>
      <c r="GY61" s="329" t="str">
        <f aca="false">IF($B61&lt;&gt;"",IF($EB$1&gt;=GY$13,RANK(GD61,GD$14:GD$113,0),""),"")</f>
        <v/>
      </c>
      <c r="GZ61" s="329" t="str">
        <f aca="false">IF($B61&lt;&gt;"",IF($EB$1&gt;=GZ$13,RANK(GE61,GE$14:GE$113,0),""),"")</f>
        <v/>
      </c>
      <c r="HA61" s="329" t="str">
        <f aca="false">IF($B61&lt;&gt;"",IF($EB$1&gt;=HA$13,RANK(GF61,GF$14:GF$113,0),""),"")</f>
        <v/>
      </c>
      <c r="HB61" s="329" t="str">
        <f aca="false">IF($B61&lt;&gt;"",IF($EB$1&gt;=HB$13,RANK(GG61,GG$14:GG$113,0),""),"")</f>
        <v/>
      </c>
      <c r="HC61" s="329" t="str">
        <f aca="false">IF($B61&lt;&gt;"",IF($EB$1&gt;=HC$13,RANK(GH61,GH$14:GH$113,0),""),"")</f>
        <v/>
      </c>
      <c r="HD61" s="329" t="str">
        <f aca="false">IF($B61&lt;&gt;"",IF($EB$1&gt;=HD$13,RANK(GI61,GI$14:GI$113,0),""),"")</f>
        <v/>
      </c>
      <c r="HE61" s="329" t="str">
        <f aca="false">IF($B61&lt;&gt;"",IF($EB$1&gt;=HE$13,RANK(GJ61,GJ$14:GJ$113,0),""),"")</f>
        <v/>
      </c>
      <c r="HF61" s="330" t="str">
        <f aca="false">IF($B61&lt;&gt;"",IF($EB$1&gt;=HF$13,RANK(GK61,GK$14:GK$113,0),""),"")</f>
        <v/>
      </c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3" hidden="false" customHeight="false" outlineLevel="0" collapsed="false">
      <c r="A62" s="308" t="str">
        <f aca="false">IF(B62&lt;&gt;"",RANK(I62,I$14:I$113,0),"")</f>
        <v/>
      </c>
      <c r="B62" s="309" t="str">
        <f aca="false">IF('Chronos (M1..M20)'!B59&lt;&gt;"",'Chronos (M1..M20)'!B59,"")</f>
        <v/>
      </c>
      <c r="C62" s="310" t="str">
        <f aca="false">IF(B62&lt;&gt;"",'Chronos (M1..M20)'!C59,"")</f>
        <v/>
      </c>
      <c r="D62" s="215" t="str">
        <f aca="false">IF(B62&lt;&gt;"",Pilotes!P59,"")</f>
        <v/>
      </c>
      <c r="E62" s="310"/>
      <c r="F62" s="310" t="str">
        <f aca="false">IF(B62&lt;&gt;"",Pilotes!F59,"")</f>
        <v/>
      </c>
      <c r="G62" s="310" t="str">
        <f aca="false">IF(C62&lt;&gt;"",Pilotes!E59,"")</f>
        <v/>
      </c>
      <c r="H62" s="310" t="str">
        <f aca="false">IF(D62&lt;&gt;"",'Chronos (M1..M20)'!D59,"")</f>
        <v/>
      </c>
      <c r="I62" s="311" t="n">
        <f aca="false">IF(B62&lt;&gt;"",IF($EB$1&lt;4,DR62-DT62,IF($EB$1&lt;15,DS62-DU62-DT62,DS62-DU62-DV62-DT62)),0)</f>
        <v>0</v>
      </c>
      <c r="J62" s="312" t="str">
        <f aca="false">IF(B62&lt;&gt;"",IF(I62,(I62/MAXA(I$14:I$113))*1000,0),"")</f>
        <v/>
      </c>
      <c r="K62" s="313" t="str">
        <f aca="false">IF($B62&lt;&gt;"",$B62,"")</f>
        <v/>
      </c>
      <c r="L62" s="314" t="str">
        <f aca="false">IF($B62&lt;&gt;"",'Chronos (M1..M20)'!$H59,"")</f>
        <v/>
      </c>
      <c r="M62" s="315" t="str">
        <f aca="false">IF('Chronos (M1..M20)'!$I59&lt;&gt;"",'Chronos (M1..M20)'!$I59," ")</f>
        <v> </v>
      </c>
      <c r="N62" s="316" t="n">
        <f aca="false">IF('Chronos (M1..M20)'!$J59&lt;&gt;"",'Chronos (M1..M20)'!$J59,0)</f>
        <v>0</v>
      </c>
      <c r="O62" s="317" t="str">
        <f aca="false">IF($B62&lt;&gt;"",IF(M62&lt;&gt;" ",(INDEX(L$9:M$12,MATCH(L62,L$9:L$12),2)/M62)*1000,0),"")</f>
        <v/>
      </c>
      <c r="P62" s="318" t="str">
        <f aca="false">IF(M$9&lt;&gt;"",IF($B62&lt;&gt;"",O62-N62,""),"")</f>
        <v/>
      </c>
      <c r="Q62" s="314" t="str">
        <f aca="false">IF($B62&lt;&gt;"",'Chronos (M1..M20)'!$H160,"")</f>
        <v/>
      </c>
      <c r="R62" s="315" t="str">
        <f aca="false">IF('Chronos (M1..M20)'!$I160&lt;&gt;"",'Chronos (M1..M20)'!$I160," ")</f>
        <v> </v>
      </c>
      <c r="S62" s="316" t="n">
        <f aca="false">IF('Chronos (M1..M20)'!$J160&lt;&gt;"",'Chronos (M1..M20)'!$J160,0)</f>
        <v>0</v>
      </c>
      <c r="T62" s="317" t="str">
        <f aca="false">IF($B62&lt;&gt;"",IF(R62&lt;&gt;" ",(INDEX(Q$9:R$12,MATCH(Q62,Q$9:Q$12),2)/R62)*1000,0),"")</f>
        <v/>
      </c>
      <c r="U62" s="318" t="str">
        <f aca="false">IF(R$9&lt;&gt;"",IF($B62&lt;&gt;"",T62-S62,""),"")</f>
        <v/>
      </c>
      <c r="V62" s="313" t="str">
        <f aca="false">IF($B62&lt;&gt;"",$B62,"")</f>
        <v/>
      </c>
      <c r="W62" s="314" t="str">
        <f aca="false">IF($B62&lt;&gt;"",'Chronos (M1..M20)'!$H261,"")</f>
        <v/>
      </c>
      <c r="X62" s="315" t="str">
        <f aca="false">IF('Chronos (M1..M20)'!$I261&lt;&gt;"",'Chronos (M1..M20)'!$I261," ")</f>
        <v> </v>
      </c>
      <c r="Y62" s="316" t="n">
        <f aca="false">IF('Chronos (M1..M20)'!$J261&lt;&gt;"",'Chronos (M1..M20)'!$J261,0)</f>
        <v>0</v>
      </c>
      <c r="Z62" s="317" t="str">
        <f aca="false">IF($B62&lt;&gt;"",IF(X62&lt;&gt;" ",(INDEX(W$9:X$12,MATCH(W62,W$9:W$12),2)/X62)*1000,0),"")</f>
        <v/>
      </c>
      <c r="AA62" s="318" t="str">
        <f aca="false">IF(X$9&lt;&gt;"",IF($B62&lt;&gt;"",Z62-Y62,""),"")</f>
        <v/>
      </c>
      <c r="AB62" s="314" t="str">
        <f aca="false">IF($B62&lt;&gt;"",'Chronos (M1..M20)'!$H362,"")</f>
        <v/>
      </c>
      <c r="AC62" s="315" t="str">
        <f aca="false">IF('Chronos (M1..M20)'!$I362&lt;&gt;"",'Chronos (M1..M20)'!$I362," ")</f>
        <v> </v>
      </c>
      <c r="AD62" s="316" t="n">
        <f aca="false">IF('Chronos (M1..M20)'!$J362&lt;&gt;"",'Chronos (M1..M20)'!$J362,0)</f>
        <v>0</v>
      </c>
      <c r="AE62" s="317" t="str">
        <f aca="false">IF($B62&lt;&gt;"",IF(AC62&lt;&gt;" ",(INDEX(AB$9:AC$12,MATCH(AB62,AB$9:AB$12),2)/AC62)*1000,0),"")</f>
        <v/>
      </c>
      <c r="AF62" s="318" t="str">
        <f aca="false">IF(AC$9&lt;&gt;"",IF($B62&lt;&gt;"",AE62-AD62,""),"")</f>
        <v/>
      </c>
      <c r="AG62" s="313" t="str">
        <f aca="false">IF($B62&lt;&gt;"",$B62,"")</f>
        <v/>
      </c>
      <c r="AH62" s="314" t="str">
        <f aca="false">IF($B62&lt;&gt;"",'Chronos (M1..M20)'!$H463,"")</f>
        <v/>
      </c>
      <c r="AI62" s="315" t="str">
        <f aca="false">IF('Chronos (M1..M20)'!$I463&lt;&gt;"",'Chronos (M1..M20)'!$I463," ")</f>
        <v> </v>
      </c>
      <c r="AJ62" s="316" t="n">
        <f aca="false">IF('Chronos (M1..M20)'!$J463&lt;&gt;"",'Chronos (M1..M20)'!$J463,0)</f>
        <v>0</v>
      </c>
      <c r="AK62" s="317" t="str">
        <f aca="false">IF($B62&lt;&gt;"",IF(AI62&lt;&gt;" ",(INDEX(AH$9:AI$12,MATCH(AH62,AH$9:AH$12),2)/AI62)*1000,0),"")</f>
        <v/>
      </c>
      <c r="AL62" s="318" t="str">
        <f aca="false">IF(AI$9&lt;&gt;"",IF($B62&lt;&gt;"",AK62-AJ62,""),"")</f>
        <v/>
      </c>
      <c r="AM62" s="314" t="str">
        <f aca="false">IF($B62&lt;&gt;"",'Chronos (M1..M20)'!$H564,"")</f>
        <v/>
      </c>
      <c r="AN62" s="315" t="str">
        <f aca="false">IF('Chronos (M1..M20)'!$I564&lt;&gt;"",'Chronos (M1..M20)'!$I564," ")</f>
        <v> </v>
      </c>
      <c r="AO62" s="316" t="n">
        <f aca="false">IF('Chronos (M1..M20)'!$J564&lt;&gt;"",'Chronos (M1..M20)'!$J564,0)</f>
        <v>0</v>
      </c>
      <c r="AP62" s="317" t="str">
        <f aca="false">IF($B62&lt;&gt;"",IF(AN62&lt;&gt;" ",(INDEX(AM$9:AN$12,MATCH(AM62,AM$9:AM$12),2)/AN62)*1000,0),"")</f>
        <v/>
      </c>
      <c r="AQ62" s="318" t="str">
        <f aca="false">IF(AN$9&lt;&gt;"",IF($B62&lt;&gt;"",AP62-AO62,""),"")</f>
        <v/>
      </c>
      <c r="AR62" s="313" t="str">
        <f aca="false">IF($B62&lt;&gt;"",$B62,"")</f>
        <v/>
      </c>
      <c r="AS62" s="314" t="str">
        <f aca="false">IF($B62&lt;&gt;"",'Chronos (M1..M20)'!$H665,"")</f>
        <v/>
      </c>
      <c r="AT62" s="315" t="str">
        <f aca="false">IF('Chronos (M1..M20)'!$I665&lt;&gt;"",'Chronos (M1..M20)'!$I665," ")</f>
        <v> </v>
      </c>
      <c r="AU62" s="316" t="n">
        <f aca="false">IF('Chronos (M1..M20)'!$J665&lt;&gt;"",'Chronos (M1..M20)'!$J665,0)</f>
        <v>0</v>
      </c>
      <c r="AV62" s="317" t="str">
        <f aca="false">IF($B62&lt;&gt;"",IF(AT62&lt;&gt;" ",(INDEX(AS$9:AT$12,MATCH(AS62,AS$9:AS$12),2)/AT62)*1000,0),"")</f>
        <v/>
      </c>
      <c r="AW62" s="318" t="str">
        <f aca="false">IF(AT$9&lt;&gt;"",IF($B62&lt;&gt;"",AV62-AU62,""),"")</f>
        <v/>
      </c>
      <c r="AX62" s="314" t="str">
        <f aca="false">IF($B62&lt;&gt;"",'Chronos (M1..M20)'!$H766,"")</f>
        <v/>
      </c>
      <c r="AY62" s="315" t="str">
        <f aca="false">IF('Chronos (M1..M20)'!$I766&lt;&gt;"",'Chronos (M1..M20)'!$I766," ")</f>
        <v> </v>
      </c>
      <c r="AZ62" s="316" t="n">
        <f aca="false">IF('Chronos (M1..M20)'!$J766&lt;&gt;"",'Chronos (M1..M20)'!$J766,0)</f>
        <v>0</v>
      </c>
      <c r="BA62" s="317" t="str">
        <f aca="false">IF($B62&lt;&gt;"",IF(AY62&lt;&gt;" ",(INDEX(AX$9:AY$12,MATCH(AX62,AX$9:AX$12),2)/AY62)*1000,0),"")</f>
        <v/>
      </c>
      <c r="BB62" s="318" t="str">
        <f aca="false">IF(AY$9&lt;&gt;"",IF($B62&lt;&gt;"",BA62-AZ62,""),"")</f>
        <v/>
      </c>
      <c r="BC62" s="313" t="str">
        <f aca="false">IF($B62&lt;&gt;"",$B62,"")</f>
        <v/>
      </c>
      <c r="BD62" s="314" t="str">
        <f aca="false">IF($B62&lt;&gt;"",'Chronos (M1..M20)'!$H867,"")</f>
        <v/>
      </c>
      <c r="BE62" s="315" t="str">
        <f aca="false">IF('Chronos (M1..M20)'!$I867&lt;&gt;"",'Chronos (M1..M20)'!$I867," ")</f>
        <v> </v>
      </c>
      <c r="BF62" s="316" t="n">
        <f aca="false">IF('Chronos (M1..M20)'!$J867&lt;&gt;"",'Chronos (M1..M20)'!$J867,0)</f>
        <v>0</v>
      </c>
      <c r="BG62" s="317" t="str">
        <f aca="false">IF($B62&lt;&gt;"",IF(BE62&lt;&gt;" ",(INDEX(BD$9:BE$12,MATCH(BD62,BD$9:BD$12),2)/BE62)*1000,0),"")</f>
        <v/>
      </c>
      <c r="BH62" s="318" t="str">
        <f aca="false">IF(BE$9&lt;&gt;"",IF($B62&lt;&gt;"",BG62-BF62,""),"")</f>
        <v/>
      </c>
      <c r="BI62" s="314" t="str">
        <f aca="false">IF($B62&lt;&gt;"",'Chronos (M1..M20)'!$H968,"")</f>
        <v/>
      </c>
      <c r="BJ62" s="315" t="str">
        <f aca="false">IF('Chronos (M1..M20)'!$I968&lt;&gt;"",'Chronos (M1..M20)'!$I968," ")</f>
        <v> </v>
      </c>
      <c r="BK62" s="316" t="n">
        <f aca="false">IF('Chronos (M1..M20)'!$J968&lt;&gt;"",'Chronos (M1..M20)'!$J968,0)</f>
        <v>0</v>
      </c>
      <c r="BL62" s="317" t="str">
        <f aca="false">IF($B62&lt;&gt;"",IF(BJ62&lt;&gt;" ",(INDEX(BI$9:BJ$12,MATCH(BI62,BI$9:BI$12),2)/BJ62)*1000,0),"")</f>
        <v/>
      </c>
      <c r="BM62" s="318" t="str">
        <f aca="false">IF(BJ$9&lt;&gt;"",IF($B62&lt;&gt;"",BL62-BK62,""),"")</f>
        <v/>
      </c>
      <c r="BN62" s="313" t="str">
        <f aca="false">IF($B62&lt;&gt;"",$B62,"")</f>
        <v/>
      </c>
      <c r="BO62" s="314" t="str">
        <f aca="false">IF($B62&lt;&gt;"",'Chronos (M1..M20)'!$H1069,"")</f>
        <v/>
      </c>
      <c r="BP62" s="315" t="str">
        <f aca="false">IF('Chronos (M1..M20)'!$I1069&lt;&gt;"",'Chronos (M1..M20)'!$I1069," ")</f>
        <v> </v>
      </c>
      <c r="BQ62" s="316" t="n">
        <f aca="false">IF('Chronos (M1..M20)'!$J1069&lt;&gt;"",'Chronos (M1..M20)'!$J1069,0)</f>
        <v>0</v>
      </c>
      <c r="BR62" s="317" t="str">
        <f aca="false">IF($B62&lt;&gt;"",IF(BP62&lt;&gt;" ",(INDEX(BO$9:BP$12,MATCH(BO62,BO$9:BO$12),2)/BP62)*1000,0),"")</f>
        <v/>
      </c>
      <c r="BS62" s="318" t="str">
        <f aca="false">IF(BP$9&lt;&gt;"",IF($B62&lt;&gt;"",BR62-BQ62,""),"")</f>
        <v/>
      </c>
      <c r="BT62" s="314" t="str">
        <f aca="false">IF($B62&lt;&gt;"",'Chronos (M1..M20)'!$H1170,"")</f>
        <v/>
      </c>
      <c r="BU62" s="315" t="str">
        <f aca="false">IF('Chronos (M1..M20)'!$I1170&lt;&gt;"",'Chronos (M1..M20)'!$I1170," ")</f>
        <v> </v>
      </c>
      <c r="BV62" s="316" t="n">
        <f aca="false">IF('Chronos (M1..M20)'!$J1170&lt;&gt;"",'Chronos (M1..M20)'!$J1170,0)</f>
        <v>0</v>
      </c>
      <c r="BW62" s="317" t="str">
        <f aca="false">IF($B62&lt;&gt;"",IF(BU62&lt;&gt;" ",(INDEX(BT$9:BU$12,MATCH(BT62,BT$9:BT$12),2)/BU62)*1000,0),"")</f>
        <v/>
      </c>
      <c r="BX62" s="318" t="str">
        <f aca="false">IF(BU$9&lt;&gt;"",IF($B62&lt;&gt;"",BW62-BV62,""),"")</f>
        <v/>
      </c>
      <c r="BY62" s="313" t="str">
        <f aca="false">IF($B62&lt;&gt;"",$B62,"")</f>
        <v/>
      </c>
      <c r="BZ62" s="314" t="str">
        <f aca="false">IF($B62&lt;&gt;"",'Chronos (M1..M20)'!$H1271,"")</f>
        <v/>
      </c>
      <c r="CA62" s="315" t="str">
        <f aca="false">IF('Chronos (M1..M20)'!$I1271&lt;&gt;"",'Chronos (M1..M20)'!$I1271," ")</f>
        <v> </v>
      </c>
      <c r="CB62" s="316" t="n">
        <f aca="false">IF('Chronos (M1..M20)'!$J1271&lt;&gt;"",'Chronos (M1..M20)'!$J1271,0)</f>
        <v>0</v>
      </c>
      <c r="CC62" s="317" t="str">
        <f aca="false">IF($B62&lt;&gt;"",IF(CA62&lt;&gt;" ",(INDEX(BZ$9:CA$12,MATCH(BZ62,BZ$9:BZ$12),2)/CA62)*1000,0),"")</f>
        <v/>
      </c>
      <c r="CD62" s="318" t="str">
        <f aca="false">IF(CA$9&lt;&gt;"",IF($B62&lt;&gt;"",CC62-CB62,""),"")</f>
        <v/>
      </c>
      <c r="CE62" s="314" t="str">
        <f aca="false">IF($B62&lt;&gt;"",'Chronos (M1..M20)'!$H1372,"")</f>
        <v/>
      </c>
      <c r="CF62" s="315" t="str">
        <f aca="false">IF('Chronos (M1..M20)'!$I1372&lt;&gt;"",'Chronos (M1..M20)'!$I1372," ")</f>
        <v> </v>
      </c>
      <c r="CG62" s="316" t="n">
        <f aca="false">IF('Chronos (M1..M20)'!$J1372&lt;&gt;"",'Chronos (M1..M20)'!$J1372,0)</f>
        <v>0</v>
      </c>
      <c r="CH62" s="317" t="str">
        <f aca="false">IF($B62&lt;&gt;"",IF(CF62&lt;&gt;" ",(INDEX(CE$9:CF$12,MATCH(CE62,CE$9:CE$12),2)/CF62)*1000,0),"")</f>
        <v/>
      </c>
      <c r="CI62" s="318" t="str">
        <f aca="false">IF(CF$9&lt;&gt;"",IF($B62&lt;&gt;"",CH62-CG62,""),"")</f>
        <v/>
      </c>
      <c r="CJ62" s="313" t="str">
        <f aca="false">IF($B62&lt;&gt;"",$B62,"")</f>
        <v/>
      </c>
      <c r="CK62" s="314" t="str">
        <f aca="false">IF($B62&lt;&gt;"",'Chronos (M1..M20)'!$H1473,"")</f>
        <v/>
      </c>
      <c r="CL62" s="315" t="str">
        <f aca="false">IF('Chronos (M1..M20)'!$I1473&lt;&gt;"",'Chronos (M1..M20)'!$I1473," ")</f>
        <v> </v>
      </c>
      <c r="CM62" s="316" t="n">
        <f aca="false">IF('Chronos (M1..M20)'!$J1473&lt;&gt;"",'Chronos (M1..M20)'!$J1473,0)</f>
        <v>0</v>
      </c>
      <c r="CN62" s="317" t="str">
        <f aca="false">IF($B62&lt;&gt;"",IF(CL62&lt;&gt;" ",(INDEX(CK$9:CL$12,MATCH(CK62,CK$9:CK$12),2)/CL62)*1000,0),"")</f>
        <v/>
      </c>
      <c r="CO62" s="318" t="str">
        <f aca="false">IF(CL$9&lt;&gt;"",IF($B62&lt;&gt;"",CN62-CM62,""),"")</f>
        <v/>
      </c>
      <c r="CP62" s="314" t="str">
        <f aca="false">IF($B62&lt;&gt;"",'Chronos (M1..M20)'!$H1574,"")</f>
        <v/>
      </c>
      <c r="CQ62" s="315" t="str">
        <f aca="false">IF('Chronos (M1..M20)'!$I1574&lt;&gt;"",'Chronos (M1..M20)'!$I1574," ")</f>
        <v> </v>
      </c>
      <c r="CR62" s="316" t="n">
        <f aca="false">IF('Chronos (M1..M20)'!$J1574&lt;&gt;"",'Chronos (M1..M20)'!$J1574,0)</f>
        <v>0</v>
      </c>
      <c r="CS62" s="317" t="str">
        <f aca="false">IF($B62&lt;&gt;"",IF(CQ62&lt;&gt;" ",(INDEX(CP$9:CQ$12,MATCH(CP62,CP$9:CP$12),2)/CQ62)*1000,0),"")</f>
        <v/>
      </c>
      <c r="CT62" s="318" t="str">
        <f aca="false">IF(CQ$9&lt;&gt;"",IF($B62&lt;&gt;"",CS62-CR62,""),"")</f>
        <v/>
      </c>
      <c r="CU62" s="313" t="str">
        <f aca="false">IF($B62&lt;&gt;"",$B62,"")</f>
        <v/>
      </c>
      <c r="CV62" s="314" t="str">
        <f aca="false">IF($B62&lt;&gt;"",'Chronos (M1..M20)'!$H1675,"")</f>
        <v/>
      </c>
      <c r="CW62" s="315" t="str">
        <f aca="false">IF('Chronos (M1..M20)'!$I1675&lt;&gt;"",'Chronos (M1..M20)'!$I1675," ")</f>
        <v> </v>
      </c>
      <c r="CX62" s="316" t="n">
        <f aca="false">IF('Chronos (M1..M20)'!$J1675&lt;&gt;"",'Chronos (M1..M20)'!$J1675,0)</f>
        <v>0</v>
      </c>
      <c r="CY62" s="317" t="str">
        <f aca="false">IF($B62&lt;&gt;"",IF(CW62&lt;&gt;" ",(INDEX(CV$9:CW$12,MATCH(CV62,CV$9:CV$12),2)/CW62)*1000,0),"")</f>
        <v/>
      </c>
      <c r="CZ62" s="318" t="str">
        <f aca="false">IF(CW$9&lt;&gt;"",IF($B62&lt;&gt;"",CY62-CX62,""),"")</f>
        <v/>
      </c>
      <c r="DA62" s="314" t="str">
        <f aca="false">IF($B62&lt;&gt;"",'Chronos (M1..M20)'!$H1776,"")</f>
        <v/>
      </c>
      <c r="DB62" s="315" t="str">
        <f aca="false">IF('Chronos (M1..M20)'!$I1776&lt;&gt;"",'Chronos (M1..M20)'!$I1776," ")</f>
        <v> </v>
      </c>
      <c r="DC62" s="316" t="n">
        <f aca="false">IF('Chronos (M1..M20)'!$J1776&lt;&gt;"",'Chronos (M1..M20)'!$J1776,0)</f>
        <v>0</v>
      </c>
      <c r="DD62" s="317" t="str">
        <f aca="false">IF($B62&lt;&gt;"",IF(DB62&lt;&gt;" ",(INDEX(DA$9:DB$12,MATCH(DA62,DA$9:DA$12),2)/DB62)*1000,0),"")</f>
        <v/>
      </c>
      <c r="DE62" s="318" t="str">
        <f aca="false">IF(DB$9&lt;&gt;"",IF($B62&lt;&gt;"",DD62-DC62,""),"")</f>
        <v/>
      </c>
      <c r="DF62" s="313" t="str">
        <f aca="false">IF($B62&lt;&gt;"",$B62,"")</f>
        <v/>
      </c>
      <c r="DG62" s="314" t="str">
        <f aca="false">IF($B62&lt;&gt;"",'Chronos (M1..M20)'!$H1877,"")</f>
        <v/>
      </c>
      <c r="DH62" s="315" t="str">
        <f aca="false">IF('Chronos (M1..M20)'!$I1877&lt;&gt;"",'Chronos (M1..M20)'!$I1877," ")</f>
        <v> </v>
      </c>
      <c r="DI62" s="316" t="n">
        <f aca="false">IF('Chronos (M1..M20)'!$J1877&lt;&gt;"",'Chronos (M1..M20)'!$J1877,0)</f>
        <v>0</v>
      </c>
      <c r="DJ62" s="317" t="str">
        <f aca="false">IF($B62&lt;&gt;"",IF(DH62&lt;&gt;" ",(INDEX(DG$9:DH$12,MATCH(DG62,DG$9:DG$12),2)/DH62)*1000,0),"")</f>
        <v/>
      </c>
      <c r="DK62" s="318" t="str">
        <f aca="false">IF(DH$9&lt;&gt;"",IF($B62&lt;&gt;"",DJ62-DI62,""),"")</f>
        <v/>
      </c>
      <c r="DL62" s="314" t="str">
        <f aca="false">IF($B62&lt;&gt;"",'Chronos (M1..M20)'!$H1978,"")</f>
        <v/>
      </c>
      <c r="DM62" s="315" t="str">
        <f aca="false">IF('Chronos (M1..M20)'!$I1978&lt;&gt;"",'Chronos (M1..M20)'!$I1978," ")</f>
        <v> </v>
      </c>
      <c r="DN62" s="316" t="n">
        <f aca="false">IF('Chronos (M1..M20)'!$J1978&lt;&gt;"",'Chronos (M1..M20)'!$J1978,0)</f>
        <v>0</v>
      </c>
      <c r="DO62" s="317" t="str">
        <f aca="false">IF($B62&lt;&gt;"",IF(DM62&lt;&gt;" ",(INDEX(DL$9:DM$12,MATCH(DL62,DL$9:DL$12),2)/DM62)*1000,0),"")</f>
        <v/>
      </c>
      <c r="DP62" s="318" t="str">
        <f aca="false">IF(DM$9&lt;&gt;"",IF($B62&lt;&gt;"",DO62-DN62,""),"")</f>
        <v/>
      </c>
      <c r="DQ62" s="0"/>
      <c r="DR62" s="319" t="e">
        <f aca="false">SUM(O62,T62,Z62)</f>
        <v>#VALUE!</v>
      </c>
      <c r="DS62" s="319" t="e">
        <f aca="false">SUM(DR62,AE62,AK62,AP62,AV62,BA62,BG62,BL62,BR62,BW62,CC62,CH62,CN62,CS62,CY62,DD62,DJ62,DO62)</f>
        <v>#VALUE!</v>
      </c>
      <c r="DT62" s="319" t="n">
        <f aca="false">SUM(N62,S62,Y62,AD62,AJ62,AO62,AU62,AZ62,BF62,BK62,BQ62,BV62,CB62,CG62,CM62,CR62,CX62,DC62,DI62,DN62)</f>
        <v>0</v>
      </c>
      <c r="DU62" s="319" t="e">
        <f aca="false">SMALL($DZ62:$ES62,1)</f>
        <v>#VALUE!</v>
      </c>
      <c r="DV62" s="319" t="e">
        <f aca="false">SMALL($DZ62:$ES62,2)</f>
        <v>#VALUE!</v>
      </c>
      <c r="DW62" s="319" t="e">
        <f aca="false">SMALL($DZ62:$ES62,3)</f>
        <v>#VALUE!</v>
      </c>
      <c r="DX62" s="319" t="e">
        <f aca="false">SMALL($DZ62:$ES62,3)</f>
        <v>#VALUE!</v>
      </c>
      <c r="DY62" s="0"/>
      <c r="DZ62" s="321" t="str">
        <f aca="false">IF($EC$1&lt;&gt;"",O62," ")</f>
        <v/>
      </c>
      <c r="EA62" s="321" t="str">
        <f aca="false">IF($EC$2&lt;&gt;"",T62," ")</f>
        <v/>
      </c>
      <c r="EB62" s="321" t="str">
        <f aca="false">IF($EC$3&lt;&gt;"",Z62," ")</f>
        <v/>
      </c>
      <c r="EC62" s="321" t="str">
        <f aca="false">IF($EC$4&lt;&gt;"",AE62," ")</f>
        <v/>
      </c>
      <c r="ED62" s="321" t="str">
        <f aca="false">IF($EC$5&lt;&gt;"",AK62," ")</f>
        <v/>
      </c>
      <c r="EE62" s="321" t="str">
        <f aca="false">IF($EC$6&lt;&gt;"",AP62," ")</f>
        <v/>
      </c>
      <c r="EF62" s="321" t="str">
        <f aca="false">IF($EC$7&lt;&gt;"",AV62," ")</f>
        <v/>
      </c>
      <c r="EG62" s="321" t="str">
        <f aca="false">IF($EC$8&lt;&gt;"",BA62," ")</f>
        <v> </v>
      </c>
      <c r="EH62" s="321" t="str">
        <f aca="false">IF($EC$9&lt;&gt;"",BG62," ")</f>
        <v> </v>
      </c>
      <c r="EI62" s="321" t="str">
        <f aca="false">IF($EC$10&lt;&gt;"",BL62," ")</f>
        <v> </v>
      </c>
      <c r="EJ62" s="321" t="str">
        <f aca="false">IF($EE$1&lt;&gt;"",BR62," ")</f>
        <v> </v>
      </c>
      <c r="EK62" s="321" t="str">
        <f aca="false">IF($EE$2&lt;&gt;"",BW62," ")</f>
        <v> </v>
      </c>
      <c r="EL62" s="321" t="str">
        <f aca="false">IF($EE$3&lt;&gt;"",CC62," ")</f>
        <v> </v>
      </c>
      <c r="EM62" s="321" t="str">
        <f aca="false">IF($EE$4&lt;&gt;"",CH62," ")</f>
        <v> </v>
      </c>
      <c r="EN62" s="321" t="str">
        <f aca="false">IF($EE$5&lt;&gt;"",CN62," ")</f>
        <v> </v>
      </c>
      <c r="EO62" s="321" t="str">
        <f aca="false">IF($EE$6&lt;&gt;"",CS62," ")</f>
        <v> </v>
      </c>
      <c r="EP62" s="321" t="str">
        <f aca="false">IF($EE$7&lt;&gt;"",CY62," ")</f>
        <v> </v>
      </c>
      <c r="EQ62" s="321" t="str">
        <f aca="false">IF($EE$8&lt;&gt;"",DD62," ")</f>
        <v> </v>
      </c>
      <c r="ER62" s="321" t="str">
        <f aca="false">IF($EE$9&lt;&gt;"",DJ62," ")</f>
        <v> </v>
      </c>
      <c r="ES62" s="321" t="str">
        <f aca="false">IF($EE$10&lt;&gt;"",DO62," ")</f>
        <v> </v>
      </c>
      <c r="ET62" s="322" t="e">
        <f aca="false">SMALL(DZ62:EC62,1)</f>
        <v>#VALUE!</v>
      </c>
      <c r="EU62" s="323" t="e">
        <f aca="false">SMALL(DZ62:ED62,1)</f>
        <v>#VALUE!</v>
      </c>
      <c r="EV62" s="323" t="e">
        <f aca="false">SMALL(DZ62:EE62,1)</f>
        <v>#VALUE!</v>
      </c>
      <c r="EW62" s="323" t="e">
        <f aca="false">SMALL(DZ62:EF62,1)</f>
        <v>#VALUE!</v>
      </c>
      <c r="EX62" s="323" t="e">
        <f aca="false">SMALL(DZ62:EG62,1)</f>
        <v>#VALUE!</v>
      </c>
      <c r="EY62" s="323" t="e">
        <f aca="false">SMALL(DZ62:EH62,1)</f>
        <v>#VALUE!</v>
      </c>
      <c r="EZ62" s="323" t="e">
        <f aca="false">SMALL(DZ62:EI62,1)</f>
        <v>#VALUE!</v>
      </c>
      <c r="FA62" s="323" t="e">
        <f aca="false">SMALL(DZ62:EJ62,1)</f>
        <v>#VALUE!</v>
      </c>
      <c r="FB62" s="323" t="e">
        <f aca="false">SMALL(DZ62:EK62,1)</f>
        <v>#VALUE!</v>
      </c>
      <c r="FC62" s="323" t="e">
        <f aca="false">SMALL(DZ62:EL62,1)</f>
        <v>#VALUE!</v>
      </c>
      <c r="FD62" s="323" t="e">
        <f aca="false">SMALL(DZ62:EM62,1)</f>
        <v>#VALUE!</v>
      </c>
      <c r="FE62" s="323" t="e">
        <f aca="false">SMALL(DZ62:EN62,1)</f>
        <v>#VALUE!</v>
      </c>
      <c r="FF62" s="323" t="e">
        <f aca="false">SMALL(DZ62:EO62,1)</f>
        <v>#VALUE!</v>
      </c>
      <c r="FG62" s="323" t="e">
        <f aca="false">SMALL(DZ62:EP62,1)</f>
        <v>#VALUE!</v>
      </c>
      <c r="FH62" s="323" t="e">
        <f aca="false">SMALL(DZ62:EQ62,1)</f>
        <v>#VALUE!</v>
      </c>
      <c r="FI62" s="323" t="e">
        <f aca="false">SMALL(DZ62:ER62,1)</f>
        <v>#VALUE!</v>
      </c>
      <c r="FJ62" s="324" t="e">
        <f aca="false">SMALL(DZ62:ES62,1)</f>
        <v>#VALUE!</v>
      </c>
      <c r="FK62" s="322" t="e">
        <f aca="false">SMALL(DZ62:EN62,2)</f>
        <v>#VALUE!</v>
      </c>
      <c r="FL62" s="323" t="e">
        <f aca="false">SMALL(DZ62:EO62,2)</f>
        <v>#VALUE!</v>
      </c>
      <c r="FM62" s="323" t="e">
        <f aca="false">SMALL(DZ62:EP62,2)</f>
        <v>#VALUE!</v>
      </c>
      <c r="FN62" s="323" t="e">
        <f aca="false">SMALL(DZ62:EQ62,2)</f>
        <v>#VALUE!</v>
      </c>
      <c r="FO62" s="323" t="e">
        <f aca="false">SMALL(DZ62:ER62,2)</f>
        <v>#VALUE!</v>
      </c>
      <c r="FP62" s="324" t="e">
        <f aca="false">SMALL(DZ62:ES62,2)</f>
        <v>#VALUE!</v>
      </c>
      <c r="FQ62" s="0"/>
      <c r="FR62" s="328" t="str">
        <f aca="false">IF($B62&lt;&gt;"",IF($EB$1&gt;=FR$13,$P62,""),"")</f>
        <v/>
      </c>
      <c r="FS62" s="329" t="str">
        <f aca="false">IF($B62&lt;&gt;"",IF($EB$1&gt;=FS$13,$P62+$U62,""),"")</f>
        <v/>
      </c>
      <c r="FT62" s="329" t="str">
        <f aca="false">IF($B62&lt;&gt;"",IF($EB$1&gt;=FT$13,$P62+$U62+$AA62,""),"")</f>
        <v/>
      </c>
      <c r="FU62" s="329" t="str">
        <f aca="false">IF($B62&lt;&gt;"",IF($EB$1&gt;=FU$13,$P62+$U62+$AA62+$AF62-ET62,""),"")</f>
        <v/>
      </c>
      <c r="FV62" s="329" t="str">
        <f aca="false">IF($B62&lt;&gt;"",IF($EB$1&gt;=FV$13,$P62+$U62+$AA62+$AF62+$AL62-EU62,""),"")</f>
        <v/>
      </c>
      <c r="FW62" s="329" t="str">
        <f aca="false">IF($B62&lt;&gt;"",IF($EB$1&gt;=FW$13,$P62+$U62+$AA62+$AF62+$AL62+$AQ62-EV62,""),"")</f>
        <v/>
      </c>
      <c r="FX62" s="329" t="str">
        <f aca="false">IF($B62&lt;&gt;"",IF($EB$1&gt;=FX$13,$P62+$U62+$AA62+$AF62+$AL62+$AQ62+$AW62-EW62,""),"")</f>
        <v/>
      </c>
      <c r="FY62" s="329" t="str">
        <f aca="false">IF($B62&lt;&gt;"",IF($EB$1&gt;=FY$13,$P62+$U62+$AA62+$AF62+$AL62+$AQ62+$AW62+$BB62-EX62,""),"")</f>
        <v/>
      </c>
      <c r="FZ62" s="329" t="str">
        <f aca="false">IF($B62&lt;&gt;"",IF($EB$1&gt;=FZ$13,$P62+$U62+$AA62+$AF62+$AL62+$AQ62+$AW62+$BB62+$BH62-EY62,""),"")</f>
        <v/>
      </c>
      <c r="GA62" s="329" t="str">
        <f aca="false">IF($B62&lt;&gt;"",IF($EB$1&gt;=GA$13,$P62+$U62+$AA62+$AF62+$AL62+$AQ62+$AW62+$BB62+$BH62+$BM62-EZ62,""),"")</f>
        <v/>
      </c>
      <c r="GB62" s="329" t="str">
        <f aca="false">IF($B62&lt;&gt;"",IF($EB$1&gt;=GB$13,$P62+$U62+$AA62+$AF62+$AL62+$AQ62+$AW62+$BB62+$BH62+$BM62+$BS62-FA62,""),"")</f>
        <v/>
      </c>
      <c r="GC62" s="329" t="str">
        <f aca="false">IF($B62&lt;&gt;"",IF($EB$1&gt;=GC$13,$P62+$U62+$AA62+$AF62+$AL62+$AQ62+$AW62+$BB62+$BH62+$BM62+$BS62+$BX62-FB62,""),"")</f>
        <v/>
      </c>
      <c r="GD62" s="329" t="str">
        <f aca="false">IF($B62&lt;&gt;"",IF($EB$1&gt;=GD$13,$P62+$U62+$AA62+$AF62+$AL62+$AQ62+$AW62+$BB62+$BH62+$BM62+$BS62+$BX62+$CD62-FC62,""),"")</f>
        <v/>
      </c>
      <c r="GE62" s="329" t="str">
        <f aca="false">IF($B62&lt;&gt;"",IF($EB$1&gt;=GE$13,$P62+$U62+$AA62+$AF62+$AL62+$AQ62+$AW62+$BB62+$BH62+$BM62+$BS62+$BX62+$CD62+$CI62-FD62,""),"")</f>
        <v/>
      </c>
      <c r="GF62" s="329" t="str">
        <f aca="false">IF($B62&lt;&gt;"",IF($EB$1&gt;=GF$13,$P62+$U62+$AA62+$AF62+$AL62+$AQ62+$AW62+$BB62+$BH62+$BM62+$BS62+$BX62+$CD62+$CI62+$CO62-FE62-FK62,""),"")</f>
        <v/>
      </c>
      <c r="GG62" s="329" t="str">
        <f aca="false">IF($B62&lt;&gt;"",IF($EB$1&gt;=GG$13,$P62+$U62+$AA62+$AF62+$AL62+$AQ62+$AW62+$BB62+$BH62+$BM62+$BS62+$BX62+$CD62+$CI62+$CO62+$CT62-FF62-FL62,""),"")</f>
        <v/>
      </c>
      <c r="GH62" s="329" t="str">
        <f aca="false">IF($B62&lt;&gt;"",IF($EB$1&gt;=GH$13,$P62+$U62+$AA62+$AF62+$AL62+$AQ62+$AW62+$BB62+$BH62+$BM62+$BS62+$BX62+$CD62+$CI62+$CO62+$CT62+$CZ62-FG62-FM62,""),"")</f>
        <v/>
      </c>
      <c r="GI62" s="329" t="str">
        <f aca="false">IF($B62&lt;&gt;"",IF($EB$1&gt;=GI$13,$P62+$U62+$AA62+$AF62+$AL62+$AQ62+$AW62+$BB62+$BH62+$BM62+$BS62+$BX62+$CD62+$CI62+$CO62+$CT62+$CZ62+$DE62-FH62-FN62,""),"")</f>
        <v/>
      </c>
      <c r="GJ62" s="329" t="str">
        <f aca="false">IF($B62&lt;&gt;"",IF($EB$1&gt;=GJ$13,$P62+$U62+$AA62+$AF62+$AL62+$AQ62+$AW62+$BB62+$BH62+$BM62+$BS62+$BX62+$CD62+$CI62+$CO62+$CT62+$CZ62+$DE62+$DK62-FI62-FO62,""),"")</f>
        <v/>
      </c>
      <c r="GK62" s="330" t="str">
        <f aca="false">IF($B62&lt;&gt;"",IF($EB$1&gt;=GK$13,$P62+$U62+$AA62+$AF62+$AL62+$AQ62+$AW62+$BB62+$BH62+$BM62+$BS62+$BX62+$CD62+$CI62+$CO62+$CT62+$CZ62+$DE62+$DK62+$DP62-FJ62-FP62,""),"")</f>
        <v/>
      </c>
      <c r="GL62" s="0"/>
      <c r="GM62" s="328" t="str">
        <f aca="false">IF($B62&lt;&gt;"",IF($EB$1&gt;=GM$13,RANK(FR62,FR$14:FR$113,0),""),"")</f>
        <v/>
      </c>
      <c r="GN62" s="329" t="str">
        <f aca="false">IF($B62&lt;&gt;"",IF($EB$1&gt;=GN$13,RANK(FS62,FS$14:FS$113,0),""),"")</f>
        <v/>
      </c>
      <c r="GO62" s="329" t="str">
        <f aca="false">IF($B62&lt;&gt;"",IF($EB$1&gt;=GO$13,RANK(FT62,FT$14:FT$113,0),""),"")</f>
        <v/>
      </c>
      <c r="GP62" s="329" t="str">
        <f aca="false">IF($B62&lt;&gt;"",IF($EB$1&gt;=GP$13,RANK(FU62,FU$14:FU$113,0),""),"")</f>
        <v/>
      </c>
      <c r="GQ62" s="329" t="str">
        <f aca="false">IF($B62&lt;&gt;"",IF($EB$1&gt;=GQ$13,RANK(FV62,FV$14:FV$113,0),""),"")</f>
        <v/>
      </c>
      <c r="GR62" s="329" t="str">
        <f aca="false">IF($B62&lt;&gt;"",IF($EB$1&gt;=GR$13,RANK(FW62,FW$14:FW$113,0),""),"")</f>
        <v/>
      </c>
      <c r="GS62" s="329" t="str">
        <f aca="false">IF($B62&lt;&gt;"",IF($EB$1&gt;=GS$13,RANK(FX62,FX$14:FX$113,0),""),"")</f>
        <v/>
      </c>
      <c r="GT62" s="329" t="str">
        <f aca="false">IF($B62&lt;&gt;"",IF($EB$1&gt;=GT$13,RANK(FY62,FY$14:FY$113,0),""),"")</f>
        <v/>
      </c>
      <c r="GU62" s="329" t="str">
        <f aca="false">IF($B62&lt;&gt;"",IF($EB$1&gt;=GU$13,RANK(FZ62,FZ$14:FZ$113,0),""),"")</f>
        <v/>
      </c>
      <c r="GV62" s="329" t="str">
        <f aca="false">IF($B62&lt;&gt;"",IF($EB$1&gt;=GV$13,RANK(GA62,GA$14:GA$113,0),""),"")</f>
        <v/>
      </c>
      <c r="GW62" s="329" t="str">
        <f aca="false">IF($B62&lt;&gt;"",IF($EB$1&gt;=GW$13,RANK(GB62,GB$14:GB$113,0),""),"")</f>
        <v/>
      </c>
      <c r="GX62" s="329" t="str">
        <f aca="false">IF($B62&lt;&gt;"",IF($EB$1&gt;=GX$13,RANK(GC62,GC$14:GC$113,0),""),"")</f>
        <v/>
      </c>
      <c r="GY62" s="329" t="str">
        <f aca="false">IF($B62&lt;&gt;"",IF($EB$1&gt;=GY$13,RANK(GD62,GD$14:GD$113,0),""),"")</f>
        <v/>
      </c>
      <c r="GZ62" s="329" t="str">
        <f aca="false">IF($B62&lt;&gt;"",IF($EB$1&gt;=GZ$13,RANK(GE62,GE$14:GE$113,0),""),"")</f>
        <v/>
      </c>
      <c r="HA62" s="329" t="str">
        <f aca="false">IF($B62&lt;&gt;"",IF($EB$1&gt;=HA$13,RANK(GF62,GF$14:GF$113,0),""),"")</f>
        <v/>
      </c>
      <c r="HB62" s="329" t="str">
        <f aca="false">IF($B62&lt;&gt;"",IF($EB$1&gt;=HB$13,RANK(GG62,GG$14:GG$113,0),""),"")</f>
        <v/>
      </c>
      <c r="HC62" s="329" t="str">
        <f aca="false">IF($B62&lt;&gt;"",IF($EB$1&gt;=HC$13,RANK(GH62,GH$14:GH$113,0),""),"")</f>
        <v/>
      </c>
      <c r="HD62" s="329" t="str">
        <f aca="false">IF($B62&lt;&gt;"",IF($EB$1&gt;=HD$13,RANK(GI62,GI$14:GI$113,0),""),"")</f>
        <v/>
      </c>
      <c r="HE62" s="329" t="str">
        <f aca="false">IF($B62&lt;&gt;"",IF($EB$1&gt;=HE$13,RANK(GJ62,GJ$14:GJ$113,0),""),"")</f>
        <v/>
      </c>
      <c r="HF62" s="330" t="str">
        <f aca="false">IF($B62&lt;&gt;"",IF($EB$1&gt;=HF$13,RANK(GK62,GK$14:GK$113,0),""),"")</f>
        <v/>
      </c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3" hidden="false" customHeight="false" outlineLevel="0" collapsed="false">
      <c r="A63" s="308" t="str">
        <f aca="false">IF(B63&lt;&gt;"",RANK(I63,I$14:I$113,0),"")</f>
        <v/>
      </c>
      <c r="B63" s="309" t="str">
        <f aca="false">IF('Chronos (M1..M20)'!B60&lt;&gt;"",'Chronos (M1..M20)'!B60,"")</f>
        <v/>
      </c>
      <c r="C63" s="310" t="str">
        <f aca="false">IF(B63&lt;&gt;"",'Chronos (M1..M20)'!C60,"")</f>
        <v/>
      </c>
      <c r="D63" s="215" t="str">
        <f aca="false">IF(B63&lt;&gt;"",Pilotes!P60,"")</f>
        <v/>
      </c>
      <c r="E63" s="310"/>
      <c r="F63" s="310" t="str">
        <f aca="false">IF(B63&lt;&gt;"",Pilotes!F60,"")</f>
        <v/>
      </c>
      <c r="G63" s="310" t="str">
        <f aca="false">IF(C63&lt;&gt;"",Pilotes!E60,"")</f>
        <v/>
      </c>
      <c r="H63" s="310" t="str">
        <f aca="false">IF(D63&lt;&gt;"",'Chronos (M1..M20)'!D60,"")</f>
        <v/>
      </c>
      <c r="I63" s="311" t="n">
        <f aca="false">IF(B63&lt;&gt;"",IF($EB$1&lt;4,DR63-DT63,IF($EB$1&lt;15,DS63-DU63-DT63,DS63-DU63-DV63-DT63)),0)</f>
        <v>0</v>
      </c>
      <c r="J63" s="312" t="str">
        <f aca="false">IF(B63&lt;&gt;"",IF(I63,(I63/MAXA(I$14:I$113))*1000,0),"")</f>
        <v/>
      </c>
      <c r="K63" s="313" t="str">
        <f aca="false">IF($B63&lt;&gt;"",$B63,"")</f>
        <v/>
      </c>
      <c r="L63" s="314" t="str">
        <f aca="false">IF($B63&lt;&gt;"",'Chronos (M1..M20)'!$H60,"")</f>
        <v/>
      </c>
      <c r="M63" s="315" t="str">
        <f aca="false">IF('Chronos (M1..M20)'!$I60&lt;&gt;"",'Chronos (M1..M20)'!$I60," ")</f>
        <v> </v>
      </c>
      <c r="N63" s="316" t="n">
        <f aca="false">IF('Chronos (M1..M20)'!$J60&lt;&gt;"",'Chronos (M1..M20)'!$J60,0)</f>
        <v>0</v>
      </c>
      <c r="O63" s="317" t="str">
        <f aca="false">IF($B63&lt;&gt;"",IF(M63&lt;&gt;" ",(INDEX(L$9:M$12,MATCH(L63,L$9:L$12),2)/M63)*1000,0),"")</f>
        <v/>
      </c>
      <c r="P63" s="318" t="str">
        <f aca="false">IF(M$9&lt;&gt;"",IF($B63&lt;&gt;"",O63-N63,""),"")</f>
        <v/>
      </c>
      <c r="Q63" s="314" t="str">
        <f aca="false">IF($B63&lt;&gt;"",'Chronos (M1..M20)'!$H161,"")</f>
        <v/>
      </c>
      <c r="R63" s="315" t="str">
        <f aca="false">IF('Chronos (M1..M20)'!$I161&lt;&gt;"",'Chronos (M1..M20)'!$I161," ")</f>
        <v> </v>
      </c>
      <c r="S63" s="316" t="n">
        <f aca="false">IF('Chronos (M1..M20)'!$J161&lt;&gt;"",'Chronos (M1..M20)'!$J161,0)</f>
        <v>0</v>
      </c>
      <c r="T63" s="317" t="str">
        <f aca="false">IF($B63&lt;&gt;"",IF(R63&lt;&gt;" ",(INDEX(Q$9:R$12,MATCH(Q63,Q$9:Q$12),2)/R63)*1000,0),"")</f>
        <v/>
      </c>
      <c r="U63" s="318" t="str">
        <f aca="false">IF(R$9&lt;&gt;"",IF($B63&lt;&gt;"",T63-S63,""),"")</f>
        <v/>
      </c>
      <c r="V63" s="313" t="str">
        <f aca="false">IF($B63&lt;&gt;"",$B63,"")</f>
        <v/>
      </c>
      <c r="W63" s="314" t="str">
        <f aca="false">IF($B63&lt;&gt;"",'Chronos (M1..M20)'!$H262,"")</f>
        <v/>
      </c>
      <c r="X63" s="315" t="str">
        <f aca="false">IF('Chronos (M1..M20)'!$I262&lt;&gt;"",'Chronos (M1..M20)'!$I262," ")</f>
        <v> </v>
      </c>
      <c r="Y63" s="316" t="n">
        <f aca="false">IF('Chronos (M1..M20)'!$J262&lt;&gt;"",'Chronos (M1..M20)'!$J262,0)</f>
        <v>0</v>
      </c>
      <c r="Z63" s="317" t="str">
        <f aca="false">IF($B63&lt;&gt;"",IF(X63&lt;&gt;" ",(INDEX(W$9:X$12,MATCH(W63,W$9:W$12),2)/X63)*1000,0),"")</f>
        <v/>
      </c>
      <c r="AA63" s="318" t="str">
        <f aca="false">IF(X$9&lt;&gt;"",IF($B63&lt;&gt;"",Z63-Y63,""),"")</f>
        <v/>
      </c>
      <c r="AB63" s="314" t="str">
        <f aca="false">IF($B63&lt;&gt;"",'Chronos (M1..M20)'!$H363,"")</f>
        <v/>
      </c>
      <c r="AC63" s="315" t="str">
        <f aca="false">IF('Chronos (M1..M20)'!$I363&lt;&gt;"",'Chronos (M1..M20)'!$I363," ")</f>
        <v> </v>
      </c>
      <c r="AD63" s="316" t="n">
        <f aca="false">IF('Chronos (M1..M20)'!$J363&lt;&gt;"",'Chronos (M1..M20)'!$J363,0)</f>
        <v>0</v>
      </c>
      <c r="AE63" s="317" t="str">
        <f aca="false">IF($B63&lt;&gt;"",IF(AC63&lt;&gt;" ",(INDEX(AB$9:AC$12,MATCH(AB63,AB$9:AB$12),2)/AC63)*1000,0),"")</f>
        <v/>
      </c>
      <c r="AF63" s="318" t="str">
        <f aca="false">IF(AC$9&lt;&gt;"",IF($B63&lt;&gt;"",AE63-AD63,""),"")</f>
        <v/>
      </c>
      <c r="AG63" s="313" t="str">
        <f aca="false">IF($B63&lt;&gt;"",$B63,"")</f>
        <v/>
      </c>
      <c r="AH63" s="314" t="str">
        <f aca="false">IF($B63&lt;&gt;"",'Chronos (M1..M20)'!$H464,"")</f>
        <v/>
      </c>
      <c r="AI63" s="315" t="str">
        <f aca="false">IF('Chronos (M1..M20)'!$I464&lt;&gt;"",'Chronos (M1..M20)'!$I464," ")</f>
        <v> </v>
      </c>
      <c r="AJ63" s="316" t="n">
        <f aca="false">IF('Chronos (M1..M20)'!$J464&lt;&gt;"",'Chronos (M1..M20)'!$J464,0)</f>
        <v>0</v>
      </c>
      <c r="AK63" s="317" t="str">
        <f aca="false">IF($B63&lt;&gt;"",IF(AI63&lt;&gt;" ",(INDEX(AH$9:AI$12,MATCH(AH63,AH$9:AH$12),2)/AI63)*1000,0),"")</f>
        <v/>
      </c>
      <c r="AL63" s="318" t="str">
        <f aca="false">IF(AI$9&lt;&gt;"",IF($B63&lt;&gt;"",AK63-AJ63,""),"")</f>
        <v/>
      </c>
      <c r="AM63" s="314" t="str">
        <f aca="false">IF($B63&lt;&gt;"",'Chronos (M1..M20)'!$H565,"")</f>
        <v/>
      </c>
      <c r="AN63" s="315" t="str">
        <f aca="false">IF('Chronos (M1..M20)'!$I565&lt;&gt;"",'Chronos (M1..M20)'!$I565," ")</f>
        <v> </v>
      </c>
      <c r="AO63" s="316" t="n">
        <f aca="false">IF('Chronos (M1..M20)'!$J565&lt;&gt;"",'Chronos (M1..M20)'!$J565,0)</f>
        <v>0</v>
      </c>
      <c r="AP63" s="317" t="str">
        <f aca="false">IF($B63&lt;&gt;"",IF(AN63&lt;&gt;" ",(INDEX(AM$9:AN$12,MATCH(AM63,AM$9:AM$12),2)/AN63)*1000,0),"")</f>
        <v/>
      </c>
      <c r="AQ63" s="318" t="str">
        <f aca="false">IF(AN$9&lt;&gt;"",IF($B63&lt;&gt;"",AP63-AO63,""),"")</f>
        <v/>
      </c>
      <c r="AR63" s="313" t="str">
        <f aca="false">IF($B63&lt;&gt;"",$B63,"")</f>
        <v/>
      </c>
      <c r="AS63" s="314" t="str">
        <f aca="false">IF($B63&lt;&gt;"",'Chronos (M1..M20)'!$H666,"")</f>
        <v/>
      </c>
      <c r="AT63" s="315" t="str">
        <f aca="false">IF('Chronos (M1..M20)'!$I666&lt;&gt;"",'Chronos (M1..M20)'!$I666," ")</f>
        <v> </v>
      </c>
      <c r="AU63" s="316" t="n">
        <f aca="false">IF('Chronos (M1..M20)'!$J666&lt;&gt;"",'Chronos (M1..M20)'!$J666,0)</f>
        <v>0</v>
      </c>
      <c r="AV63" s="317" t="str">
        <f aca="false">IF($B63&lt;&gt;"",IF(AT63&lt;&gt;" ",(INDEX(AS$9:AT$12,MATCH(AS63,AS$9:AS$12),2)/AT63)*1000,0),"")</f>
        <v/>
      </c>
      <c r="AW63" s="318" t="str">
        <f aca="false">IF(AT$9&lt;&gt;"",IF($B63&lt;&gt;"",AV63-AU63,""),"")</f>
        <v/>
      </c>
      <c r="AX63" s="314" t="str">
        <f aca="false">IF($B63&lt;&gt;"",'Chronos (M1..M20)'!$H767,"")</f>
        <v/>
      </c>
      <c r="AY63" s="315" t="str">
        <f aca="false">IF('Chronos (M1..M20)'!$I767&lt;&gt;"",'Chronos (M1..M20)'!$I767," ")</f>
        <v> </v>
      </c>
      <c r="AZ63" s="316" t="n">
        <f aca="false">IF('Chronos (M1..M20)'!$J767&lt;&gt;"",'Chronos (M1..M20)'!$J767,0)</f>
        <v>0</v>
      </c>
      <c r="BA63" s="317" t="str">
        <f aca="false">IF($B63&lt;&gt;"",IF(AY63&lt;&gt;" ",(INDEX(AX$9:AY$12,MATCH(AX63,AX$9:AX$12),2)/AY63)*1000,0),"")</f>
        <v/>
      </c>
      <c r="BB63" s="318" t="str">
        <f aca="false">IF(AY$9&lt;&gt;"",IF($B63&lt;&gt;"",BA63-AZ63,""),"")</f>
        <v/>
      </c>
      <c r="BC63" s="313" t="str">
        <f aca="false">IF($B63&lt;&gt;"",$B63,"")</f>
        <v/>
      </c>
      <c r="BD63" s="314" t="str">
        <f aca="false">IF($B63&lt;&gt;"",'Chronos (M1..M20)'!$H868,"")</f>
        <v/>
      </c>
      <c r="BE63" s="315" t="str">
        <f aca="false">IF('Chronos (M1..M20)'!$I868&lt;&gt;"",'Chronos (M1..M20)'!$I868," ")</f>
        <v> </v>
      </c>
      <c r="BF63" s="316" t="n">
        <f aca="false">IF('Chronos (M1..M20)'!$J868&lt;&gt;"",'Chronos (M1..M20)'!$J868,0)</f>
        <v>0</v>
      </c>
      <c r="BG63" s="317" t="str">
        <f aca="false">IF($B63&lt;&gt;"",IF(BE63&lt;&gt;" ",(INDEX(BD$9:BE$12,MATCH(BD63,BD$9:BD$12),2)/BE63)*1000,0),"")</f>
        <v/>
      </c>
      <c r="BH63" s="318" t="str">
        <f aca="false">IF(BE$9&lt;&gt;"",IF($B63&lt;&gt;"",BG63-BF63,""),"")</f>
        <v/>
      </c>
      <c r="BI63" s="314" t="str">
        <f aca="false">IF($B63&lt;&gt;"",'Chronos (M1..M20)'!$H969,"")</f>
        <v/>
      </c>
      <c r="BJ63" s="315" t="str">
        <f aca="false">IF('Chronos (M1..M20)'!$I969&lt;&gt;"",'Chronos (M1..M20)'!$I969," ")</f>
        <v> </v>
      </c>
      <c r="BK63" s="316" t="n">
        <f aca="false">IF('Chronos (M1..M20)'!$J969&lt;&gt;"",'Chronos (M1..M20)'!$J969,0)</f>
        <v>0</v>
      </c>
      <c r="BL63" s="317" t="str">
        <f aca="false">IF($B63&lt;&gt;"",IF(BJ63&lt;&gt;" ",(INDEX(BI$9:BJ$12,MATCH(BI63,BI$9:BI$12),2)/BJ63)*1000,0),"")</f>
        <v/>
      </c>
      <c r="BM63" s="318" t="str">
        <f aca="false">IF(BJ$9&lt;&gt;"",IF($B63&lt;&gt;"",BL63-BK63,""),"")</f>
        <v/>
      </c>
      <c r="BN63" s="313" t="str">
        <f aca="false">IF($B63&lt;&gt;"",$B63,"")</f>
        <v/>
      </c>
      <c r="BO63" s="314" t="str">
        <f aca="false">IF($B63&lt;&gt;"",'Chronos (M1..M20)'!$H1070,"")</f>
        <v/>
      </c>
      <c r="BP63" s="315" t="str">
        <f aca="false">IF('Chronos (M1..M20)'!$I1070&lt;&gt;"",'Chronos (M1..M20)'!$I1070," ")</f>
        <v> </v>
      </c>
      <c r="BQ63" s="316" t="n">
        <f aca="false">IF('Chronos (M1..M20)'!$J1070&lt;&gt;"",'Chronos (M1..M20)'!$J1070,0)</f>
        <v>0</v>
      </c>
      <c r="BR63" s="317" t="str">
        <f aca="false">IF($B63&lt;&gt;"",IF(BP63&lt;&gt;" ",(INDEX(BO$9:BP$12,MATCH(BO63,BO$9:BO$12),2)/BP63)*1000,0),"")</f>
        <v/>
      </c>
      <c r="BS63" s="318" t="str">
        <f aca="false">IF(BP$9&lt;&gt;"",IF($B63&lt;&gt;"",BR63-BQ63,""),"")</f>
        <v/>
      </c>
      <c r="BT63" s="314" t="str">
        <f aca="false">IF($B63&lt;&gt;"",'Chronos (M1..M20)'!$H1171,"")</f>
        <v/>
      </c>
      <c r="BU63" s="315" t="str">
        <f aca="false">IF('Chronos (M1..M20)'!$I1171&lt;&gt;"",'Chronos (M1..M20)'!$I1171," ")</f>
        <v> </v>
      </c>
      <c r="BV63" s="316" t="n">
        <f aca="false">IF('Chronos (M1..M20)'!$J1171&lt;&gt;"",'Chronos (M1..M20)'!$J1171,0)</f>
        <v>0</v>
      </c>
      <c r="BW63" s="317" t="str">
        <f aca="false">IF($B63&lt;&gt;"",IF(BU63&lt;&gt;" ",(INDEX(BT$9:BU$12,MATCH(BT63,BT$9:BT$12),2)/BU63)*1000,0),"")</f>
        <v/>
      </c>
      <c r="BX63" s="318" t="str">
        <f aca="false">IF(BU$9&lt;&gt;"",IF($B63&lt;&gt;"",BW63-BV63,""),"")</f>
        <v/>
      </c>
      <c r="BY63" s="313" t="str">
        <f aca="false">IF($B63&lt;&gt;"",$B63,"")</f>
        <v/>
      </c>
      <c r="BZ63" s="314" t="str">
        <f aca="false">IF($B63&lt;&gt;"",'Chronos (M1..M20)'!$H1272,"")</f>
        <v/>
      </c>
      <c r="CA63" s="315" t="str">
        <f aca="false">IF('Chronos (M1..M20)'!$I1272&lt;&gt;"",'Chronos (M1..M20)'!$I1272," ")</f>
        <v> </v>
      </c>
      <c r="CB63" s="316" t="n">
        <f aca="false">IF('Chronos (M1..M20)'!$J1272&lt;&gt;"",'Chronos (M1..M20)'!$J1272,0)</f>
        <v>0</v>
      </c>
      <c r="CC63" s="317" t="str">
        <f aca="false">IF($B63&lt;&gt;"",IF(CA63&lt;&gt;" ",(INDEX(BZ$9:CA$12,MATCH(BZ63,BZ$9:BZ$12),2)/CA63)*1000,0),"")</f>
        <v/>
      </c>
      <c r="CD63" s="318" t="str">
        <f aca="false">IF(CA$9&lt;&gt;"",IF($B63&lt;&gt;"",CC63-CB63,""),"")</f>
        <v/>
      </c>
      <c r="CE63" s="314" t="str">
        <f aca="false">IF($B63&lt;&gt;"",'Chronos (M1..M20)'!$H1373,"")</f>
        <v/>
      </c>
      <c r="CF63" s="315" t="str">
        <f aca="false">IF('Chronos (M1..M20)'!$I1373&lt;&gt;"",'Chronos (M1..M20)'!$I1373," ")</f>
        <v> </v>
      </c>
      <c r="CG63" s="316" t="n">
        <f aca="false">IF('Chronos (M1..M20)'!$J1373&lt;&gt;"",'Chronos (M1..M20)'!$J1373,0)</f>
        <v>0</v>
      </c>
      <c r="CH63" s="317" t="str">
        <f aca="false">IF($B63&lt;&gt;"",IF(CF63&lt;&gt;" ",(INDEX(CE$9:CF$12,MATCH(CE63,CE$9:CE$12),2)/CF63)*1000,0),"")</f>
        <v/>
      </c>
      <c r="CI63" s="318" t="str">
        <f aca="false">IF(CF$9&lt;&gt;"",IF($B63&lt;&gt;"",CH63-CG63,""),"")</f>
        <v/>
      </c>
      <c r="CJ63" s="313" t="str">
        <f aca="false">IF($B63&lt;&gt;"",$B63,"")</f>
        <v/>
      </c>
      <c r="CK63" s="314" t="str">
        <f aca="false">IF($B63&lt;&gt;"",'Chronos (M1..M20)'!$H1474,"")</f>
        <v/>
      </c>
      <c r="CL63" s="315" t="str">
        <f aca="false">IF('Chronos (M1..M20)'!$I1474&lt;&gt;"",'Chronos (M1..M20)'!$I1474," ")</f>
        <v> </v>
      </c>
      <c r="CM63" s="316" t="n">
        <f aca="false">IF('Chronos (M1..M20)'!$J1474&lt;&gt;"",'Chronos (M1..M20)'!$J1474,0)</f>
        <v>0</v>
      </c>
      <c r="CN63" s="317" t="str">
        <f aca="false">IF($B63&lt;&gt;"",IF(CL63&lt;&gt;" ",(INDEX(CK$9:CL$12,MATCH(CK63,CK$9:CK$12),2)/CL63)*1000,0),"")</f>
        <v/>
      </c>
      <c r="CO63" s="318" t="str">
        <f aca="false">IF(CL$9&lt;&gt;"",IF($B63&lt;&gt;"",CN63-CM63,""),"")</f>
        <v/>
      </c>
      <c r="CP63" s="314" t="str">
        <f aca="false">IF($B63&lt;&gt;"",'Chronos (M1..M20)'!$H1575,"")</f>
        <v/>
      </c>
      <c r="CQ63" s="315" t="str">
        <f aca="false">IF('Chronos (M1..M20)'!$I1575&lt;&gt;"",'Chronos (M1..M20)'!$I1575," ")</f>
        <v> </v>
      </c>
      <c r="CR63" s="316" t="n">
        <f aca="false">IF('Chronos (M1..M20)'!$J1575&lt;&gt;"",'Chronos (M1..M20)'!$J1575,0)</f>
        <v>0</v>
      </c>
      <c r="CS63" s="317" t="str">
        <f aca="false">IF($B63&lt;&gt;"",IF(CQ63&lt;&gt;" ",(INDEX(CP$9:CQ$12,MATCH(CP63,CP$9:CP$12),2)/CQ63)*1000,0),"")</f>
        <v/>
      </c>
      <c r="CT63" s="318" t="str">
        <f aca="false">IF(CQ$9&lt;&gt;"",IF($B63&lt;&gt;"",CS63-CR63,""),"")</f>
        <v/>
      </c>
      <c r="CU63" s="313" t="str">
        <f aca="false">IF($B63&lt;&gt;"",$B63,"")</f>
        <v/>
      </c>
      <c r="CV63" s="314" t="str">
        <f aca="false">IF($B63&lt;&gt;"",'Chronos (M1..M20)'!$H1676,"")</f>
        <v/>
      </c>
      <c r="CW63" s="315" t="str">
        <f aca="false">IF('Chronos (M1..M20)'!$I1676&lt;&gt;"",'Chronos (M1..M20)'!$I1676," ")</f>
        <v> </v>
      </c>
      <c r="CX63" s="316" t="n">
        <f aca="false">IF('Chronos (M1..M20)'!$J1676&lt;&gt;"",'Chronos (M1..M20)'!$J1676,0)</f>
        <v>0</v>
      </c>
      <c r="CY63" s="317" t="str">
        <f aca="false">IF($B63&lt;&gt;"",IF(CW63&lt;&gt;" ",(INDEX(CV$9:CW$12,MATCH(CV63,CV$9:CV$12),2)/CW63)*1000,0),"")</f>
        <v/>
      </c>
      <c r="CZ63" s="318" t="str">
        <f aca="false">IF(CW$9&lt;&gt;"",IF($B63&lt;&gt;"",CY63-CX63,""),"")</f>
        <v/>
      </c>
      <c r="DA63" s="314" t="str">
        <f aca="false">IF($B63&lt;&gt;"",'Chronos (M1..M20)'!$H1777,"")</f>
        <v/>
      </c>
      <c r="DB63" s="315" t="str">
        <f aca="false">IF('Chronos (M1..M20)'!$I1777&lt;&gt;"",'Chronos (M1..M20)'!$I1777," ")</f>
        <v> </v>
      </c>
      <c r="DC63" s="316" t="n">
        <f aca="false">IF('Chronos (M1..M20)'!$J1777&lt;&gt;"",'Chronos (M1..M20)'!$J1777,0)</f>
        <v>0</v>
      </c>
      <c r="DD63" s="317" t="str">
        <f aca="false">IF($B63&lt;&gt;"",IF(DB63&lt;&gt;" ",(INDEX(DA$9:DB$12,MATCH(DA63,DA$9:DA$12),2)/DB63)*1000,0),"")</f>
        <v/>
      </c>
      <c r="DE63" s="318" t="str">
        <f aca="false">IF(DB$9&lt;&gt;"",IF($B63&lt;&gt;"",DD63-DC63,""),"")</f>
        <v/>
      </c>
      <c r="DF63" s="313" t="str">
        <f aca="false">IF($B63&lt;&gt;"",$B63,"")</f>
        <v/>
      </c>
      <c r="DG63" s="314" t="str">
        <f aca="false">IF($B63&lt;&gt;"",'Chronos (M1..M20)'!$H1878,"")</f>
        <v/>
      </c>
      <c r="DH63" s="315" t="str">
        <f aca="false">IF('Chronos (M1..M20)'!$I1878&lt;&gt;"",'Chronos (M1..M20)'!$I1878," ")</f>
        <v> </v>
      </c>
      <c r="DI63" s="316" t="n">
        <f aca="false">IF('Chronos (M1..M20)'!$J1878&lt;&gt;"",'Chronos (M1..M20)'!$J1878,0)</f>
        <v>0</v>
      </c>
      <c r="DJ63" s="317" t="str">
        <f aca="false">IF($B63&lt;&gt;"",IF(DH63&lt;&gt;" ",(INDEX(DG$9:DH$12,MATCH(DG63,DG$9:DG$12),2)/DH63)*1000,0),"")</f>
        <v/>
      </c>
      <c r="DK63" s="318" t="str">
        <f aca="false">IF(DH$9&lt;&gt;"",IF($B63&lt;&gt;"",DJ63-DI63,""),"")</f>
        <v/>
      </c>
      <c r="DL63" s="314" t="str">
        <f aca="false">IF($B63&lt;&gt;"",'Chronos (M1..M20)'!$H1979,"")</f>
        <v/>
      </c>
      <c r="DM63" s="315" t="str">
        <f aca="false">IF('Chronos (M1..M20)'!$I1979&lt;&gt;"",'Chronos (M1..M20)'!$I1979," ")</f>
        <v> </v>
      </c>
      <c r="DN63" s="316" t="n">
        <f aca="false">IF('Chronos (M1..M20)'!$J1979&lt;&gt;"",'Chronos (M1..M20)'!$J1979,0)</f>
        <v>0</v>
      </c>
      <c r="DO63" s="317" t="str">
        <f aca="false">IF($B63&lt;&gt;"",IF(DM63&lt;&gt;" ",(INDEX(DL$9:DM$12,MATCH(DL63,DL$9:DL$12),2)/DM63)*1000,0),"")</f>
        <v/>
      </c>
      <c r="DP63" s="318" t="str">
        <f aca="false">IF(DM$9&lt;&gt;"",IF($B63&lt;&gt;"",DO63-DN63,""),"")</f>
        <v/>
      </c>
      <c r="DQ63" s="0"/>
      <c r="DR63" s="319" t="e">
        <f aca="false">SUM(O63,T63,Z63)</f>
        <v>#VALUE!</v>
      </c>
      <c r="DS63" s="319" t="e">
        <f aca="false">SUM(DR63,AE63,AK63,AP63,AV63,BA63,BG63,BL63,BR63,BW63,CC63,CH63,CN63,CS63,CY63,DD63,DJ63,DO63)</f>
        <v>#VALUE!</v>
      </c>
      <c r="DT63" s="319" t="n">
        <f aca="false">SUM(N63,S63,Y63,AD63,AJ63,AO63,AU63,AZ63,BF63,BK63,BQ63,BV63,CB63,CG63,CM63,CR63,CX63,DC63,DI63,DN63)</f>
        <v>0</v>
      </c>
      <c r="DU63" s="319" t="e">
        <f aca="false">SMALL($DZ63:$ES63,1)</f>
        <v>#VALUE!</v>
      </c>
      <c r="DV63" s="319" t="e">
        <f aca="false">SMALL($DZ63:$ES63,2)</f>
        <v>#VALUE!</v>
      </c>
      <c r="DW63" s="319" t="e">
        <f aca="false">SMALL($DZ63:$ES63,3)</f>
        <v>#VALUE!</v>
      </c>
      <c r="DX63" s="319" t="e">
        <f aca="false">SMALL($DZ63:$ES63,3)</f>
        <v>#VALUE!</v>
      </c>
      <c r="DY63" s="0"/>
      <c r="DZ63" s="321" t="str">
        <f aca="false">IF($EC$1&lt;&gt;"",O63," ")</f>
        <v/>
      </c>
      <c r="EA63" s="321" t="str">
        <f aca="false">IF($EC$2&lt;&gt;"",T63," ")</f>
        <v/>
      </c>
      <c r="EB63" s="321" t="str">
        <f aca="false">IF($EC$3&lt;&gt;"",Z63," ")</f>
        <v/>
      </c>
      <c r="EC63" s="321" t="str">
        <f aca="false">IF($EC$4&lt;&gt;"",AE63," ")</f>
        <v/>
      </c>
      <c r="ED63" s="321" t="str">
        <f aca="false">IF($EC$5&lt;&gt;"",AK63," ")</f>
        <v/>
      </c>
      <c r="EE63" s="321" t="str">
        <f aca="false">IF($EC$6&lt;&gt;"",AP63," ")</f>
        <v/>
      </c>
      <c r="EF63" s="321" t="str">
        <f aca="false">IF($EC$7&lt;&gt;"",AV63," ")</f>
        <v/>
      </c>
      <c r="EG63" s="321" t="str">
        <f aca="false">IF($EC$8&lt;&gt;"",BA63," ")</f>
        <v> </v>
      </c>
      <c r="EH63" s="321" t="str">
        <f aca="false">IF($EC$9&lt;&gt;"",BG63," ")</f>
        <v> </v>
      </c>
      <c r="EI63" s="321" t="str">
        <f aca="false">IF($EC$10&lt;&gt;"",BL63," ")</f>
        <v> </v>
      </c>
      <c r="EJ63" s="321" t="str">
        <f aca="false">IF($EE$1&lt;&gt;"",BR63," ")</f>
        <v> </v>
      </c>
      <c r="EK63" s="321" t="str">
        <f aca="false">IF($EE$2&lt;&gt;"",BW63," ")</f>
        <v> </v>
      </c>
      <c r="EL63" s="321" t="str">
        <f aca="false">IF($EE$3&lt;&gt;"",CC63," ")</f>
        <v> </v>
      </c>
      <c r="EM63" s="321" t="str">
        <f aca="false">IF($EE$4&lt;&gt;"",CH63," ")</f>
        <v> </v>
      </c>
      <c r="EN63" s="321" t="str">
        <f aca="false">IF($EE$5&lt;&gt;"",CN63," ")</f>
        <v> </v>
      </c>
      <c r="EO63" s="321" t="str">
        <f aca="false">IF($EE$6&lt;&gt;"",CS63," ")</f>
        <v> </v>
      </c>
      <c r="EP63" s="321" t="str">
        <f aca="false">IF($EE$7&lt;&gt;"",CY63," ")</f>
        <v> </v>
      </c>
      <c r="EQ63" s="321" t="str">
        <f aca="false">IF($EE$8&lt;&gt;"",DD63," ")</f>
        <v> </v>
      </c>
      <c r="ER63" s="321" t="str">
        <f aca="false">IF($EE$9&lt;&gt;"",DJ63," ")</f>
        <v> </v>
      </c>
      <c r="ES63" s="321" t="str">
        <f aca="false">IF($EE$10&lt;&gt;"",DO63," ")</f>
        <v> </v>
      </c>
      <c r="ET63" s="322" t="e">
        <f aca="false">SMALL(DZ63:EC63,1)</f>
        <v>#VALUE!</v>
      </c>
      <c r="EU63" s="323" t="e">
        <f aca="false">SMALL(DZ63:ED63,1)</f>
        <v>#VALUE!</v>
      </c>
      <c r="EV63" s="323" t="e">
        <f aca="false">SMALL(DZ63:EE63,1)</f>
        <v>#VALUE!</v>
      </c>
      <c r="EW63" s="323" t="e">
        <f aca="false">SMALL(DZ63:EF63,1)</f>
        <v>#VALUE!</v>
      </c>
      <c r="EX63" s="323" t="e">
        <f aca="false">SMALL(DZ63:EG63,1)</f>
        <v>#VALUE!</v>
      </c>
      <c r="EY63" s="323" t="e">
        <f aca="false">SMALL(DZ63:EH63,1)</f>
        <v>#VALUE!</v>
      </c>
      <c r="EZ63" s="323" t="e">
        <f aca="false">SMALL(DZ63:EI63,1)</f>
        <v>#VALUE!</v>
      </c>
      <c r="FA63" s="323" t="e">
        <f aca="false">SMALL(DZ63:EJ63,1)</f>
        <v>#VALUE!</v>
      </c>
      <c r="FB63" s="323" t="e">
        <f aca="false">SMALL(DZ63:EK63,1)</f>
        <v>#VALUE!</v>
      </c>
      <c r="FC63" s="323" t="e">
        <f aca="false">SMALL(DZ63:EL63,1)</f>
        <v>#VALUE!</v>
      </c>
      <c r="FD63" s="323" t="e">
        <f aca="false">SMALL(DZ63:EM63,1)</f>
        <v>#VALUE!</v>
      </c>
      <c r="FE63" s="323" t="e">
        <f aca="false">SMALL(DZ63:EN63,1)</f>
        <v>#VALUE!</v>
      </c>
      <c r="FF63" s="323" t="e">
        <f aca="false">SMALL(DZ63:EO63,1)</f>
        <v>#VALUE!</v>
      </c>
      <c r="FG63" s="323" t="e">
        <f aca="false">SMALL(DZ63:EP63,1)</f>
        <v>#VALUE!</v>
      </c>
      <c r="FH63" s="323" t="e">
        <f aca="false">SMALL(DZ63:EQ63,1)</f>
        <v>#VALUE!</v>
      </c>
      <c r="FI63" s="323" t="e">
        <f aca="false">SMALL(DZ63:ER63,1)</f>
        <v>#VALUE!</v>
      </c>
      <c r="FJ63" s="324" t="e">
        <f aca="false">SMALL(DZ63:ES63,1)</f>
        <v>#VALUE!</v>
      </c>
      <c r="FK63" s="322" t="e">
        <f aca="false">SMALL(DZ63:EN63,2)</f>
        <v>#VALUE!</v>
      </c>
      <c r="FL63" s="323" t="e">
        <f aca="false">SMALL(DZ63:EO63,2)</f>
        <v>#VALUE!</v>
      </c>
      <c r="FM63" s="323" t="e">
        <f aca="false">SMALL(DZ63:EP63,2)</f>
        <v>#VALUE!</v>
      </c>
      <c r="FN63" s="323" t="e">
        <f aca="false">SMALL(DZ63:EQ63,2)</f>
        <v>#VALUE!</v>
      </c>
      <c r="FO63" s="323" t="e">
        <f aca="false">SMALL(DZ63:ER63,2)</f>
        <v>#VALUE!</v>
      </c>
      <c r="FP63" s="324" t="e">
        <f aca="false">SMALL(DZ63:ES63,2)</f>
        <v>#VALUE!</v>
      </c>
      <c r="FQ63" s="0"/>
      <c r="FR63" s="328" t="str">
        <f aca="false">IF($B63&lt;&gt;"",IF($EB$1&gt;=FR$13,$P63,""),"")</f>
        <v/>
      </c>
      <c r="FS63" s="329" t="str">
        <f aca="false">IF($B63&lt;&gt;"",IF($EB$1&gt;=FS$13,$P63+$U63,""),"")</f>
        <v/>
      </c>
      <c r="FT63" s="329" t="str">
        <f aca="false">IF($B63&lt;&gt;"",IF($EB$1&gt;=FT$13,$P63+$U63+$AA63,""),"")</f>
        <v/>
      </c>
      <c r="FU63" s="329" t="str">
        <f aca="false">IF($B63&lt;&gt;"",IF($EB$1&gt;=FU$13,$P63+$U63+$AA63+$AF63-ET63,""),"")</f>
        <v/>
      </c>
      <c r="FV63" s="329" t="str">
        <f aca="false">IF($B63&lt;&gt;"",IF($EB$1&gt;=FV$13,$P63+$U63+$AA63+$AF63+$AL63-EU63,""),"")</f>
        <v/>
      </c>
      <c r="FW63" s="329" t="str">
        <f aca="false">IF($B63&lt;&gt;"",IF($EB$1&gt;=FW$13,$P63+$U63+$AA63+$AF63+$AL63+$AQ63-EV63,""),"")</f>
        <v/>
      </c>
      <c r="FX63" s="329" t="str">
        <f aca="false">IF($B63&lt;&gt;"",IF($EB$1&gt;=FX$13,$P63+$U63+$AA63+$AF63+$AL63+$AQ63+$AW63-EW63,""),"")</f>
        <v/>
      </c>
      <c r="FY63" s="329" t="str">
        <f aca="false">IF($B63&lt;&gt;"",IF($EB$1&gt;=FY$13,$P63+$U63+$AA63+$AF63+$AL63+$AQ63+$AW63+$BB63-EX63,""),"")</f>
        <v/>
      </c>
      <c r="FZ63" s="329" t="str">
        <f aca="false">IF($B63&lt;&gt;"",IF($EB$1&gt;=FZ$13,$P63+$U63+$AA63+$AF63+$AL63+$AQ63+$AW63+$BB63+$BH63-EY63,""),"")</f>
        <v/>
      </c>
      <c r="GA63" s="329" t="str">
        <f aca="false">IF($B63&lt;&gt;"",IF($EB$1&gt;=GA$13,$P63+$U63+$AA63+$AF63+$AL63+$AQ63+$AW63+$BB63+$BH63+$BM63-EZ63,""),"")</f>
        <v/>
      </c>
      <c r="GB63" s="329" t="str">
        <f aca="false">IF($B63&lt;&gt;"",IF($EB$1&gt;=GB$13,$P63+$U63+$AA63+$AF63+$AL63+$AQ63+$AW63+$BB63+$BH63+$BM63+$BS63-FA63,""),"")</f>
        <v/>
      </c>
      <c r="GC63" s="329" t="str">
        <f aca="false">IF($B63&lt;&gt;"",IF($EB$1&gt;=GC$13,$P63+$U63+$AA63+$AF63+$AL63+$AQ63+$AW63+$BB63+$BH63+$BM63+$BS63+$BX63-FB63,""),"")</f>
        <v/>
      </c>
      <c r="GD63" s="329" t="str">
        <f aca="false">IF($B63&lt;&gt;"",IF($EB$1&gt;=GD$13,$P63+$U63+$AA63+$AF63+$AL63+$AQ63+$AW63+$BB63+$BH63+$BM63+$BS63+$BX63+$CD63-FC63,""),"")</f>
        <v/>
      </c>
      <c r="GE63" s="329" t="str">
        <f aca="false">IF($B63&lt;&gt;"",IF($EB$1&gt;=GE$13,$P63+$U63+$AA63+$AF63+$AL63+$AQ63+$AW63+$BB63+$BH63+$BM63+$BS63+$BX63+$CD63+$CI63-FD63,""),"")</f>
        <v/>
      </c>
      <c r="GF63" s="329" t="str">
        <f aca="false">IF($B63&lt;&gt;"",IF($EB$1&gt;=GF$13,$P63+$U63+$AA63+$AF63+$AL63+$AQ63+$AW63+$BB63+$BH63+$BM63+$BS63+$BX63+$CD63+$CI63+$CO63-FE63-FK63,""),"")</f>
        <v/>
      </c>
      <c r="GG63" s="329" t="str">
        <f aca="false">IF($B63&lt;&gt;"",IF($EB$1&gt;=GG$13,$P63+$U63+$AA63+$AF63+$AL63+$AQ63+$AW63+$BB63+$BH63+$BM63+$BS63+$BX63+$CD63+$CI63+$CO63+$CT63-FF63-FL63,""),"")</f>
        <v/>
      </c>
      <c r="GH63" s="329" t="str">
        <f aca="false">IF($B63&lt;&gt;"",IF($EB$1&gt;=GH$13,$P63+$U63+$AA63+$AF63+$AL63+$AQ63+$AW63+$BB63+$BH63+$BM63+$BS63+$BX63+$CD63+$CI63+$CO63+$CT63+$CZ63-FG63-FM63,""),"")</f>
        <v/>
      </c>
      <c r="GI63" s="329" t="str">
        <f aca="false">IF($B63&lt;&gt;"",IF($EB$1&gt;=GI$13,$P63+$U63+$AA63+$AF63+$AL63+$AQ63+$AW63+$BB63+$BH63+$BM63+$BS63+$BX63+$CD63+$CI63+$CO63+$CT63+$CZ63+$DE63-FH63-FN63,""),"")</f>
        <v/>
      </c>
      <c r="GJ63" s="329" t="str">
        <f aca="false">IF($B63&lt;&gt;"",IF($EB$1&gt;=GJ$13,$P63+$U63+$AA63+$AF63+$AL63+$AQ63+$AW63+$BB63+$BH63+$BM63+$BS63+$BX63+$CD63+$CI63+$CO63+$CT63+$CZ63+$DE63+$DK63-FI63-FO63,""),"")</f>
        <v/>
      </c>
      <c r="GK63" s="330" t="str">
        <f aca="false">IF($B63&lt;&gt;"",IF($EB$1&gt;=GK$13,$P63+$U63+$AA63+$AF63+$AL63+$AQ63+$AW63+$BB63+$BH63+$BM63+$BS63+$BX63+$CD63+$CI63+$CO63+$CT63+$CZ63+$DE63+$DK63+$DP63-FJ63-FP63,""),"")</f>
        <v/>
      </c>
      <c r="GL63" s="0"/>
      <c r="GM63" s="328" t="str">
        <f aca="false">IF($B63&lt;&gt;"",IF($EB$1&gt;=GM$13,RANK(FR63,FR$14:FR$113,0),""),"")</f>
        <v/>
      </c>
      <c r="GN63" s="329" t="str">
        <f aca="false">IF($B63&lt;&gt;"",IF($EB$1&gt;=GN$13,RANK(FS63,FS$14:FS$113,0),""),"")</f>
        <v/>
      </c>
      <c r="GO63" s="329" t="str">
        <f aca="false">IF($B63&lt;&gt;"",IF($EB$1&gt;=GO$13,RANK(FT63,FT$14:FT$113,0),""),"")</f>
        <v/>
      </c>
      <c r="GP63" s="329" t="str">
        <f aca="false">IF($B63&lt;&gt;"",IF($EB$1&gt;=GP$13,RANK(FU63,FU$14:FU$113,0),""),"")</f>
        <v/>
      </c>
      <c r="GQ63" s="329" t="str">
        <f aca="false">IF($B63&lt;&gt;"",IF($EB$1&gt;=GQ$13,RANK(FV63,FV$14:FV$113,0),""),"")</f>
        <v/>
      </c>
      <c r="GR63" s="329" t="str">
        <f aca="false">IF($B63&lt;&gt;"",IF($EB$1&gt;=GR$13,RANK(FW63,FW$14:FW$113,0),""),"")</f>
        <v/>
      </c>
      <c r="GS63" s="329" t="str">
        <f aca="false">IF($B63&lt;&gt;"",IF($EB$1&gt;=GS$13,RANK(FX63,FX$14:FX$113,0),""),"")</f>
        <v/>
      </c>
      <c r="GT63" s="329" t="str">
        <f aca="false">IF($B63&lt;&gt;"",IF($EB$1&gt;=GT$13,RANK(FY63,FY$14:FY$113,0),""),"")</f>
        <v/>
      </c>
      <c r="GU63" s="329" t="str">
        <f aca="false">IF($B63&lt;&gt;"",IF($EB$1&gt;=GU$13,RANK(FZ63,FZ$14:FZ$113,0),""),"")</f>
        <v/>
      </c>
      <c r="GV63" s="329" t="str">
        <f aca="false">IF($B63&lt;&gt;"",IF($EB$1&gt;=GV$13,RANK(GA63,GA$14:GA$113,0),""),"")</f>
        <v/>
      </c>
      <c r="GW63" s="329" t="str">
        <f aca="false">IF($B63&lt;&gt;"",IF($EB$1&gt;=GW$13,RANK(GB63,GB$14:GB$113,0),""),"")</f>
        <v/>
      </c>
      <c r="GX63" s="329" t="str">
        <f aca="false">IF($B63&lt;&gt;"",IF($EB$1&gt;=GX$13,RANK(GC63,GC$14:GC$113,0),""),"")</f>
        <v/>
      </c>
      <c r="GY63" s="329" t="str">
        <f aca="false">IF($B63&lt;&gt;"",IF($EB$1&gt;=GY$13,RANK(GD63,GD$14:GD$113,0),""),"")</f>
        <v/>
      </c>
      <c r="GZ63" s="329" t="str">
        <f aca="false">IF($B63&lt;&gt;"",IF($EB$1&gt;=GZ$13,RANK(GE63,GE$14:GE$113,0),""),"")</f>
        <v/>
      </c>
      <c r="HA63" s="329" t="str">
        <f aca="false">IF($B63&lt;&gt;"",IF($EB$1&gt;=HA$13,RANK(GF63,GF$14:GF$113,0),""),"")</f>
        <v/>
      </c>
      <c r="HB63" s="329" t="str">
        <f aca="false">IF($B63&lt;&gt;"",IF($EB$1&gt;=HB$13,RANK(GG63,GG$14:GG$113,0),""),"")</f>
        <v/>
      </c>
      <c r="HC63" s="329" t="str">
        <f aca="false">IF($B63&lt;&gt;"",IF($EB$1&gt;=HC$13,RANK(GH63,GH$14:GH$113,0),""),"")</f>
        <v/>
      </c>
      <c r="HD63" s="329" t="str">
        <f aca="false">IF($B63&lt;&gt;"",IF($EB$1&gt;=HD$13,RANK(GI63,GI$14:GI$113,0),""),"")</f>
        <v/>
      </c>
      <c r="HE63" s="329" t="str">
        <f aca="false">IF($B63&lt;&gt;"",IF($EB$1&gt;=HE$13,RANK(GJ63,GJ$14:GJ$113,0),""),"")</f>
        <v/>
      </c>
      <c r="HF63" s="330" t="str">
        <f aca="false">IF($B63&lt;&gt;"",IF($EB$1&gt;=HF$13,RANK(GK63,GK$14:GK$113,0),""),"")</f>
        <v/>
      </c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13" hidden="false" customHeight="false" outlineLevel="0" collapsed="false">
      <c r="A64" s="308" t="str">
        <f aca="false">IF(B64&lt;&gt;"",RANK(I64,I$14:I$113,0),"")</f>
        <v/>
      </c>
      <c r="B64" s="309" t="str">
        <f aca="false">IF('Chronos (M1..M20)'!B61&lt;&gt;"",'Chronos (M1..M20)'!B61,"")</f>
        <v/>
      </c>
      <c r="C64" s="310" t="str">
        <f aca="false">IF(B64&lt;&gt;"",'Chronos (M1..M20)'!C61,"")</f>
        <v/>
      </c>
      <c r="D64" s="215" t="str">
        <f aca="false">IF(B64&lt;&gt;"",Pilotes!P61,"")</f>
        <v/>
      </c>
      <c r="E64" s="310"/>
      <c r="F64" s="310" t="str">
        <f aca="false">IF(B64&lt;&gt;"",Pilotes!F61,"")</f>
        <v/>
      </c>
      <c r="G64" s="310" t="str">
        <f aca="false">IF(C64&lt;&gt;"",Pilotes!E61,"")</f>
        <v/>
      </c>
      <c r="H64" s="310" t="str">
        <f aca="false">IF(D64&lt;&gt;"",'Chronos (M1..M20)'!D61,"")</f>
        <v/>
      </c>
      <c r="I64" s="311" t="n">
        <f aca="false">IF(B64&lt;&gt;"",IF($EB$1&lt;4,DR64-DT64,IF($EB$1&lt;15,DS64-DU64-DT64,DS64-DU64-DV64-DT64)),0)</f>
        <v>0</v>
      </c>
      <c r="J64" s="312" t="str">
        <f aca="false">IF(B64&lt;&gt;"",IF(I64,(I64/MAXA(I$14:I$113))*1000,0),"")</f>
        <v/>
      </c>
      <c r="K64" s="313" t="str">
        <f aca="false">IF($B64&lt;&gt;"",$B64,"")</f>
        <v/>
      </c>
      <c r="L64" s="314" t="str">
        <f aca="false">IF($B64&lt;&gt;"",'Chronos (M1..M20)'!$H61,"")</f>
        <v/>
      </c>
      <c r="M64" s="315" t="str">
        <f aca="false">IF('Chronos (M1..M20)'!$I61&lt;&gt;"",'Chronos (M1..M20)'!$I61," ")</f>
        <v> </v>
      </c>
      <c r="N64" s="316" t="n">
        <f aca="false">IF('Chronos (M1..M20)'!$J61&lt;&gt;"",'Chronos (M1..M20)'!$J61,0)</f>
        <v>0</v>
      </c>
      <c r="O64" s="317" t="str">
        <f aca="false">IF($B64&lt;&gt;"",IF(M64&lt;&gt;" ",(INDEX(L$9:M$12,MATCH(L64,L$9:L$12),2)/M64)*1000,0),"")</f>
        <v/>
      </c>
      <c r="P64" s="318" t="str">
        <f aca="false">IF(M$9&lt;&gt;"",IF($B64&lt;&gt;"",O64-N64,""),"")</f>
        <v/>
      </c>
      <c r="Q64" s="314" t="str">
        <f aca="false">IF($B64&lt;&gt;"",'Chronos (M1..M20)'!$H162,"")</f>
        <v/>
      </c>
      <c r="R64" s="315" t="str">
        <f aca="false">IF('Chronos (M1..M20)'!$I162&lt;&gt;"",'Chronos (M1..M20)'!$I162," ")</f>
        <v> </v>
      </c>
      <c r="S64" s="316" t="n">
        <f aca="false">IF('Chronos (M1..M20)'!$J162&lt;&gt;"",'Chronos (M1..M20)'!$J162,0)</f>
        <v>0</v>
      </c>
      <c r="T64" s="317" t="str">
        <f aca="false">IF($B64&lt;&gt;"",IF(R64&lt;&gt;" ",(INDEX(Q$9:R$12,MATCH(Q64,Q$9:Q$12),2)/R64)*1000,0),"")</f>
        <v/>
      </c>
      <c r="U64" s="318" t="str">
        <f aca="false">IF(R$9&lt;&gt;"",IF($B64&lt;&gt;"",T64-S64,""),"")</f>
        <v/>
      </c>
      <c r="V64" s="313" t="str">
        <f aca="false">IF($B64&lt;&gt;"",$B64,"")</f>
        <v/>
      </c>
      <c r="W64" s="314" t="str">
        <f aca="false">IF($B64&lt;&gt;"",'Chronos (M1..M20)'!$H263,"")</f>
        <v/>
      </c>
      <c r="X64" s="315" t="str">
        <f aca="false">IF('Chronos (M1..M20)'!$I263&lt;&gt;"",'Chronos (M1..M20)'!$I263," ")</f>
        <v> </v>
      </c>
      <c r="Y64" s="316" t="n">
        <f aca="false">IF('Chronos (M1..M20)'!$J263&lt;&gt;"",'Chronos (M1..M20)'!$J263,0)</f>
        <v>0</v>
      </c>
      <c r="Z64" s="317" t="str">
        <f aca="false">IF($B64&lt;&gt;"",IF(X64&lt;&gt;" ",(INDEX(W$9:X$12,MATCH(W64,W$9:W$12),2)/X64)*1000,0),"")</f>
        <v/>
      </c>
      <c r="AA64" s="318" t="str">
        <f aca="false">IF(X$9&lt;&gt;"",IF($B64&lt;&gt;"",Z64-Y64,""),"")</f>
        <v/>
      </c>
      <c r="AB64" s="314" t="str">
        <f aca="false">IF($B64&lt;&gt;"",'Chronos (M1..M20)'!$H364,"")</f>
        <v/>
      </c>
      <c r="AC64" s="315" t="str">
        <f aca="false">IF('Chronos (M1..M20)'!$I364&lt;&gt;"",'Chronos (M1..M20)'!$I364," ")</f>
        <v> </v>
      </c>
      <c r="AD64" s="316" t="n">
        <f aca="false">IF('Chronos (M1..M20)'!$J364&lt;&gt;"",'Chronos (M1..M20)'!$J364,0)</f>
        <v>0</v>
      </c>
      <c r="AE64" s="317" t="str">
        <f aca="false">IF($B64&lt;&gt;"",IF(AC64&lt;&gt;" ",(INDEX(AB$9:AC$12,MATCH(AB64,AB$9:AB$12),2)/AC64)*1000,0),"")</f>
        <v/>
      </c>
      <c r="AF64" s="318" t="str">
        <f aca="false">IF(AC$9&lt;&gt;"",IF($B64&lt;&gt;"",AE64-AD64,""),"")</f>
        <v/>
      </c>
      <c r="AG64" s="313" t="str">
        <f aca="false">IF($B64&lt;&gt;"",$B64,"")</f>
        <v/>
      </c>
      <c r="AH64" s="314" t="str">
        <f aca="false">IF($B64&lt;&gt;"",'Chronos (M1..M20)'!$H465,"")</f>
        <v/>
      </c>
      <c r="AI64" s="315" t="str">
        <f aca="false">IF('Chronos (M1..M20)'!$I465&lt;&gt;"",'Chronos (M1..M20)'!$I465," ")</f>
        <v> </v>
      </c>
      <c r="AJ64" s="316" t="n">
        <f aca="false">IF('Chronos (M1..M20)'!$J465&lt;&gt;"",'Chronos (M1..M20)'!$J465,0)</f>
        <v>0</v>
      </c>
      <c r="AK64" s="317" t="str">
        <f aca="false">IF($B64&lt;&gt;"",IF(AI64&lt;&gt;" ",(INDEX(AH$9:AI$12,MATCH(AH64,AH$9:AH$12),2)/AI64)*1000,0),"")</f>
        <v/>
      </c>
      <c r="AL64" s="318" t="str">
        <f aca="false">IF(AI$9&lt;&gt;"",IF($B64&lt;&gt;"",AK64-AJ64,""),"")</f>
        <v/>
      </c>
      <c r="AM64" s="314" t="str">
        <f aca="false">IF($B64&lt;&gt;"",'Chronos (M1..M20)'!$H566,"")</f>
        <v/>
      </c>
      <c r="AN64" s="315" t="str">
        <f aca="false">IF('Chronos (M1..M20)'!$I566&lt;&gt;"",'Chronos (M1..M20)'!$I566," ")</f>
        <v> </v>
      </c>
      <c r="AO64" s="316" t="n">
        <f aca="false">IF('Chronos (M1..M20)'!$J566&lt;&gt;"",'Chronos (M1..M20)'!$J566,0)</f>
        <v>0</v>
      </c>
      <c r="AP64" s="317" t="str">
        <f aca="false">IF($B64&lt;&gt;"",IF(AN64&lt;&gt;" ",(INDEX(AM$9:AN$12,MATCH(AM64,AM$9:AM$12),2)/AN64)*1000,0),"")</f>
        <v/>
      </c>
      <c r="AQ64" s="318" t="str">
        <f aca="false">IF(AN$9&lt;&gt;"",IF($B64&lt;&gt;"",AP64-AO64,""),"")</f>
        <v/>
      </c>
      <c r="AR64" s="313" t="str">
        <f aca="false">IF($B64&lt;&gt;"",$B64,"")</f>
        <v/>
      </c>
      <c r="AS64" s="314" t="str">
        <f aca="false">IF($B64&lt;&gt;"",'Chronos (M1..M20)'!$H667,"")</f>
        <v/>
      </c>
      <c r="AT64" s="315" t="str">
        <f aca="false">IF('Chronos (M1..M20)'!$I667&lt;&gt;"",'Chronos (M1..M20)'!$I667," ")</f>
        <v> </v>
      </c>
      <c r="AU64" s="316" t="n">
        <f aca="false">IF('Chronos (M1..M20)'!$J667&lt;&gt;"",'Chronos (M1..M20)'!$J667,0)</f>
        <v>0</v>
      </c>
      <c r="AV64" s="317" t="str">
        <f aca="false">IF($B64&lt;&gt;"",IF(AT64&lt;&gt;" ",(INDEX(AS$9:AT$12,MATCH(AS64,AS$9:AS$12),2)/AT64)*1000,0),"")</f>
        <v/>
      </c>
      <c r="AW64" s="318" t="str">
        <f aca="false">IF(AT$9&lt;&gt;"",IF($B64&lt;&gt;"",AV64-AU64,""),"")</f>
        <v/>
      </c>
      <c r="AX64" s="314" t="str">
        <f aca="false">IF($B64&lt;&gt;"",'Chronos (M1..M20)'!$H768,"")</f>
        <v/>
      </c>
      <c r="AY64" s="315" t="str">
        <f aca="false">IF('Chronos (M1..M20)'!$I768&lt;&gt;"",'Chronos (M1..M20)'!$I768," ")</f>
        <v> </v>
      </c>
      <c r="AZ64" s="316" t="n">
        <f aca="false">IF('Chronos (M1..M20)'!$J768&lt;&gt;"",'Chronos (M1..M20)'!$J768,0)</f>
        <v>0</v>
      </c>
      <c r="BA64" s="317" t="str">
        <f aca="false">IF($B64&lt;&gt;"",IF(AY64&lt;&gt;" ",(INDEX(AX$9:AY$12,MATCH(AX64,AX$9:AX$12),2)/AY64)*1000,0),"")</f>
        <v/>
      </c>
      <c r="BB64" s="318" t="str">
        <f aca="false">IF(AY$9&lt;&gt;"",IF($B64&lt;&gt;"",BA64-AZ64,""),"")</f>
        <v/>
      </c>
      <c r="BC64" s="313" t="str">
        <f aca="false">IF($B64&lt;&gt;"",$B64,"")</f>
        <v/>
      </c>
      <c r="BD64" s="314" t="str">
        <f aca="false">IF($B64&lt;&gt;"",'Chronos (M1..M20)'!$H869,"")</f>
        <v/>
      </c>
      <c r="BE64" s="315" t="str">
        <f aca="false">IF('Chronos (M1..M20)'!$I869&lt;&gt;"",'Chronos (M1..M20)'!$I869," ")</f>
        <v> </v>
      </c>
      <c r="BF64" s="316" t="n">
        <f aca="false">IF('Chronos (M1..M20)'!$J869&lt;&gt;"",'Chronos (M1..M20)'!$J869,0)</f>
        <v>0</v>
      </c>
      <c r="BG64" s="317" t="str">
        <f aca="false">IF($B64&lt;&gt;"",IF(BE64&lt;&gt;" ",(INDEX(BD$9:BE$12,MATCH(BD64,BD$9:BD$12),2)/BE64)*1000,0),"")</f>
        <v/>
      </c>
      <c r="BH64" s="318" t="str">
        <f aca="false">IF(BE$9&lt;&gt;"",IF($B64&lt;&gt;"",BG64-BF64,""),"")</f>
        <v/>
      </c>
      <c r="BI64" s="314" t="str">
        <f aca="false">IF($B64&lt;&gt;"",'Chronos (M1..M20)'!$H970,"")</f>
        <v/>
      </c>
      <c r="BJ64" s="315" t="str">
        <f aca="false">IF('Chronos (M1..M20)'!$I970&lt;&gt;"",'Chronos (M1..M20)'!$I970," ")</f>
        <v> </v>
      </c>
      <c r="BK64" s="316" t="n">
        <f aca="false">IF('Chronos (M1..M20)'!$J970&lt;&gt;"",'Chronos (M1..M20)'!$J970,0)</f>
        <v>0</v>
      </c>
      <c r="BL64" s="317" t="str">
        <f aca="false">IF($B64&lt;&gt;"",IF(BJ64&lt;&gt;" ",(INDEX(BI$9:BJ$12,MATCH(BI64,BI$9:BI$12),2)/BJ64)*1000,0),"")</f>
        <v/>
      </c>
      <c r="BM64" s="318" t="str">
        <f aca="false">IF(BJ$9&lt;&gt;"",IF($B64&lt;&gt;"",BL64-BK64,""),"")</f>
        <v/>
      </c>
      <c r="BN64" s="313" t="str">
        <f aca="false">IF($B64&lt;&gt;"",$B64,"")</f>
        <v/>
      </c>
      <c r="BO64" s="314" t="str">
        <f aca="false">IF($B64&lt;&gt;"",'Chronos (M1..M20)'!$H1071,"")</f>
        <v/>
      </c>
      <c r="BP64" s="315" t="str">
        <f aca="false">IF('Chronos (M1..M20)'!$I1071&lt;&gt;"",'Chronos (M1..M20)'!$I1071," ")</f>
        <v> </v>
      </c>
      <c r="BQ64" s="316" t="n">
        <f aca="false">IF('Chronos (M1..M20)'!$J1071&lt;&gt;"",'Chronos (M1..M20)'!$J1071,0)</f>
        <v>0</v>
      </c>
      <c r="BR64" s="317" t="str">
        <f aca="false">IF($B64&lt;&gt;"",IF(BP64&lt;&gt;" ",(INDEX(BO$9:BP$12,MATCH(BO64,BO$9:BO$12),2)/BP64)*1000,0),"")</f>
        <v/>
      </c>
      <c r="BS64" s="318" t="str">
        <f aca="false">IF(BP$9&lt;&gt;"",IF($B64&lt;&gt;"",BR64-BQ64,""),"")</f>
        <v/>
      </c>
      <c r="BT64" s="314" t="str">
        <f aca="false">IF($B64&lt;&gt;"",'Chronos (M1..M20)'!$H1172,"")</f>
        <v/>
      </c>
      <c r="BU64" s="315" t="str">
        <f aca="false">IF('Chronos (M1..M20)'!$I1172&lt;&gt;"",'Chronos (M1..M20)'!$I1172," ")</f>
        <v> </v>
      </c>
      <c r="BV64" s="316" t="n">
        <f aca="false">IF('Chronos (M1..M20)'!$J1172&lt;&gt;"",'Chronos (M1..M20)'!$J1172,0)</f>
        <v>0</v>
      </c>
      <c r="BW64" s="317" t="str">
        <f aca="false">IF($B64&lt;&gt;"",IF(BU64&lt;&gt;" ",(INDEX(BT$9:BU$12,MATCH(BT64,BT$9:BT$12),2)/BU64)*1000,0),"")</f>
        <v/>
      </c>
      <c r="BX64" s="318" t="str">
        <f aca="false">IF(BU$9&lt;&gt;"",IF($B64&lt;&gt;"",BW64-BV64,""),"")</f>
        <v/>
      </c>
      <c r="BY64" s="313" t="str">
        <f aca="false">IF($B64&lt;&gt;"",$B64,"")</f>
        <v/>
      </c>
      <c r="BZ64" s="314" t="str">
        <f aca="false">IF($B64&lt;&gt;"",'Chronos (M1..M20)'!$H1273,"")</f>
        <v/>
      </c>
      <c r="CA64" s="315" t="str">
        <f aca="false">IF('Chronos (M1..M20)'!$I1273&lt;&gt;"",'Chronos (M1..M20)'!$I1273," ")</f>
        <v> </v>
      </c>
      <c r="CB64" s="316" t="n">
        <f aca="false">IF('Chronos (M1..M20)'!$J1273&lt;&gt;"",'Chronos (M1..M20)'!$J1273,0)</f>
        <v>0</v>
      </c>
      <c r="CC64" s="317" t="str">
        <f aca="false">IF($B64&lt;&gt;"",IF(CA64&lt;&gt;" ",(INDEX(BZ$9:CA$12,MATCH(BZ64,BZ$9:BZ$12),2)/CA64)*1000,0),"")</f>
        <v/>
      </c>
      <c r="CD64" s="318" t="str">
        <f aca="false">IF(CA$9&lt;&gt;"",IF($B64&lt;&gt;"",CC64-CB64,""),"")</f>
        <v/>
      </c>
      <c r="CE64" s="314" t="str">
        <f aca="false">IF($B64&lt;&gt;"",'Chronos (M1..M20)'!$H1374,"")</f>
        <v/>
      </c>
      <c r="CF64" s="315" t="str">
        <f aca="false">IF('Chronos (M1..M20)'!$I1374&lt;&gt;"",'Chronos (M1..M20)'!$I1374," ")</f>
        <v> </v>
      </c>
      <c r="CG64" s="316" t="n">
        <f aca="false">IF('Chronos (M1..M20)'!$J1374&lt;&gt;"",'Chronos (M1..M20)'!$J1374,0)</f>
        <v>0</v>
      </c>
      <c r="CH64" s="317" t="str">
        <f aca="false">IF($B64&lt;&gt;"",IF(CF64&lt;&gt;" ",(INDEX(CE$9:CF$12,MATCH(CE64,CE$9:CE$12),2)/CF64)*1000,0),"")</f>
        <v/>
      </c>
      <c r="CI64" s="318" t="str">
        <f aca="false">IF(CF$9&lt;&gt;"",IF($B64&lt;&gt;"",CH64-CG64,""),"")</f>
        <v/>
      </c>
      <c r="CJ64" s="313" t="str">
        <f aca="false">IF($B64&lt;&gt;"",$B64,"")</f>
        <v/>
      </c>
      <c r="CK64" s="314" t="str">
        <f aca="false">IF($B64&lt;&gt;"",'Chronos (M1..M20)'!$H1475,"")</f>
        <v/>
      </c>
      <c r="CL64" s="315" t="str">
        <f aca="false">IF('Chronos (M1..M20)'!$I1475&lt;&gt;"",'Chronos (M1..M20)'!$I1475," ")</f>
        <v> </v>
      </c>
      <c r="CM64" s="316" t="n">
        <f aca="false">IF('Chronos (M1..M20)'!$J1475&lt;&gt;"",'Chronos (M1..M20)'!$J1475,0)</f>
        <v>0</v>
      </c>
      <c r="CN64" s="317" t="str">
        <f aca="false">IF($B64&lt;&gt;"",IF(CL64&lt;&gt;" ",(INDEX(CK$9:CL$12,MATCH(CK64,CK$9:CK$12),2)/CL64)*1000,0),"")</f>
        <v/>
      </c>
      <c r="CO64" s="318" t="str">
        <f aca="false">IF(CL$9&lt;&gt;"",IF($B64&lt;&gt;"",CN64-CM64,""),"")</f>
        <v/>
      </c>
      <c r="CP64" s="314" t="str">
        <f aca="false">IF($B64&lt;&gt;"",'Chronos (M1..M20)'!$H1576,"")</f>
        <v/>
      </c>
      <c r="CQ64" s="315" t="str">
        <f aca="false">IF('Chronos (M1..M20)'!$I1576&lt;&gt;"",'Chronos (M1..M20)'!$I1576," ")</f>
        <v> </v>
      </c>
      <c r="CR64" s="316" t="n">
        <f aca="false">IF('Chronos (M1..M20)'!$J1576&lt;&gt;"",'Chronos (M1..M20)'!$J1576,0)</f>
        <v>0</v>
      </c>
      <c r="CS64" s="317" t="str">
        <f aca="false">IF($B64&lt;&gt;"",IF(CQ64&lt;&gt;" ",(INDEX(CP$9:CQ$12,MATCH(CP64,CP$9:CP$12),2)/CQ64)*1000,0),"")</f>
        <v/>
      </c>
      <c r="CT64" s="318" t="str">
        <f aca="false">IF(CQ$9&lt;&gt;"",IF($B64&lt;&gt;"",CS64-CR64,""),"")</f>
        <v/>
      </c>
      <c r="CU64" s="313" t="str">
        <f aca="false">IF($B64&lt;&gt;"",$B64,"")</f>
        <v/>
      </c>
      <c r="CV64" s="314" t="str">
        <f aca="false">IF($B64&lt;&gt;"",'Chronos (M1..M20)'!$H1677,"")</f>
        <v/>
      </c>
      <c r="CW64" s="315" t="str">
        <f aca="false">IF('Chronos (M1..M20)'!$I1677&lt;&gt;"",'Chronos (M1..M20)'!$I1677," ")</f>
        <v> </v>
      </c>
      <c r="CX64" s="316" t="n">
        <f aca="false">IF('Chronos (M1..M20)'!$J1677&lt;&gt;"",'Chronos (M1..M20)'!$J1677,0)</f>
        <v>0</v>
      </c>
      <c r="CY64" s="317" t="str">
        <f aca="false">IF($B64&lt;&gt;"",IF(CW64&lt;&gt;" ",(INDEX(CV$9:CW$12,MATCH(CV64,CV$9:CV$12),2)/CW64)*1000,0),"")</f>
        <v/>
      </c>
      <c r="CZ64" s="318" t="str">
        <f aca="false">IF(CW$9&lt;&gt;"",IF($B64&lt;&gt;"",CY64-CX64,""),"")</f>
        <v/>
      </c>
      <c r="DA64" s="314" t="str">
        <f aca="false">IF($B64&lt;&gt;"",'Chronos (M1..M20)'!$H1778,"")</f>
        <v/>
      </c>
      <c r="DB64" s="315" t="str">
        <f aca="false">IF('Chronos (M1..M20)'!$I1778&lt;&gt;"",'Chronos (M1..M20)'!$I1778," ")</f>
        <v> </v>
      </c>
      <c r="DC64" s="316" t="n">
        <f aca="false">IF('Chronos (M1..M20)'!$J1778&lt;&gt;"",'Chronos (M1..M20)'!$J1778,0)</f>
        <v>0</v>
      </c>
      <c r="DD64" s="317" t="str">
        <f aca="false">IF($B64&lt;&gt;"",IF(DB64&lt;&gt;" ",(INDEX(DA$9:DB$12,MATCH(DA64,DA$9:DA$12),2)/DB64)*1000,0),"")</f>
        <v/>
      </c>
      <c r="DE64" s="318" t="str">
        <f aca="false">IF(DB$9&lt;&gt;"",IF($B64&lt;&gt;"",DD64-DC64,""),"")</f>
        <v/>
      </c>
      <c r="DF64" s="313" t="str">
        <f aca="false">IF($B64&lt;&gt;"",$B64,"")</f>
        <v/>
      </c>
      <c r="DG64" s="314" t="str">
        <f aca="false">IF($B64&lt;&gt;"",'Chronos (M1..M20)'!$H1879,"")</f>
        <v/>
      </c>
      <c r="DH64" s="315" t="str">
        <f aca="false">IF('Chronos (M1..M20)'!$I1879&lt;&gt;"",'Chronos (M1..M20)'!$I1879," ")</f>
        <v> </v>
      </c>
      <c r="DI64" s="316" t="n">
        <f aca="false">IF('Chronos (M1..M20)'!$J1879&lt;&gt;"",'Chronos (M1..M20)'!$J1879,0)</f>
        <v>0</v>
      </c>
      <c r="DJ64" s="317" t="str">
        <f aca="false">IF($B64&lt;&gt;"",IF(DH64&lt;&gt;" ",(INDEX(DG$9:DH$12,MATCH(DG64,DG$9:DG$12),2)/DH64)*1000,0),"")</f>
        <v/>
      </c>
      <c r="DK64" s="318" t="str">
        <f aca="false">IF(DH$9&lt;&gt;"",IF($B64&lt;&gt;"",DJ64-DI64,""),"")</f>
        <v/>
      </c>
      <c r="DL64" s="314" t="str">
        <f aca="false">IF($B64&lt;&gt;"",'Chronos (M1..M20)'!$H1980,"")</f>
        <v/>
      </c>
      <c r="DM64" s="315" t="str">
        <f aca="false">IF('Chronos (M1..M20)'!$I1980&lt;&gt;"",'Chronos (M1..M20)'!$I1980," ")</f>
        <v> </v>
      </c>
      <c r="DN64" s="316" t="n">
        <f aca="false">IF('Chronos (M1..M20)'!$J1980&lt;&gt;"",'Chronos (M1..M20)'!$J1980,0)</f>
        <v>0</v>
      </c>
      <c r="DO64" s="317" t="str">
        <f aca="false">IF($B64&lt;&gt;"",IF(DM64&lt;&gt;" ",(INDEX(DL$9:DM$12,MATCH(DL64,DL$9:DL$12),2)/DM64)*1000,0),"")</f>
        <v/>
      </c>
      <c r="DP64" s="318" t="str">
        <f aca="false">IF(DM$9&lt;&gt;"",IF($B64&lt;&gt;"",DO64-DN64,""),"")</f>
        <v/>
      </c>
      <c r="DQ64" s="0"/>
      <c r="DR64" s="319" t="e">
        <f aca="false">SUM(O64,T64,Z64)</f>
        <v>#VALUE!</v>
      </c>
      <c r="DS64" s="319" t="e">
        <f aca="false">SUM(DR64,AE64,AK64,AP64,AV64,BA64,BG64,BL64,BR64,BW64,CC64,CH64,CN64,CS64,CY64,DD64,DJ64,DO64)</f>
        <v>#VALUE!</v>
      </c>
      <c r="DT64" s="319" t="n">
        <f aca="false">SUM(N64,S64,Y64,AD64,AJ64,AO64,AU64,AZ64,BF64,BK64,BQ64,BV64,CB64,CG64,CM64,CR64,CX64,DC64,DI64,DN64)</f>
        <v>0</v>
      </c>
      <c r="DU64" s="319" t="e">
        <f aca="false">SMALL($DZ64:$ES64,1)</f>
        <v>#VALUE!</v>
      </c>
      <c r="DV64" s="319" t="e">
        <f aca="false">SMALL($DZ64:$ES64,2)</f>
        <v>#VALUE!</v>
      </c>
      <c r="DW64" s="319" t="e">
        <f aca="false">SMALL($DZ64:$ES64,3)</f>
        <v>#VALUE!</v>
      </c>
      <c r="DX64" s="319" t="e">
        <f aca="false">SMALL($DZ64:$ES64,3)</f>
        <v>#VALUE!</v>
      </c>
      <c r="DY64" s="0"/>
      <c r="DZ64" s="321" t="str">
        <f aca="false">IF($EC$1&lt;&gt;"",O64," ")</f>
        <v/>
      </c>
      <c r="EA64" s="321" t="str">
        <f aca="false">IF($EC$2&lt;&gt;"",T64," ")</f>
        <v/>
      </c>
      <c r="EB64" s="321" t="str">
        <f aca="false">IF($EC$3&lt;&gt;"",Z64," ")</f>
        <v/>
      </c>
      <c r="EC64" s="321" t="str">
        <f aca="false">IF($EC$4&lt;&gt;"",AE64," ")</f>
        <v/>
      </c>
      <c r="ED64" s="321" t="str">
        <f aca="false">IF($EC$5&lt;&gt;"",AK64," ")</f>
        <v/>
      </c>
      <c r="EE64" s="321" t="str">
        <f aca="false">IF($EC$6&lt;&gt;"",AP64," ")</f>
        <v/>
      </c>
      <c r="EF64" s="321" t="str">
        <f aca="false">IF($EC$7&lt;&gt;"",AV64," ")</f>
        <v/>
      </c>
      <c r="EG64" s="321" t="str">
        <f aca="false">IF($EC$8&lt;&gt;"",BA64," ")</f>
        <v> </v>
      </c>
      <c r="EH64" s="321" t="str">
        <f aca="false">IF($EC$9&lt;&gt;"",BG64," ")</f>
        <v> </v>
      </c>
      <c r="EI64" s="321" t="str">
        <f aca="false">IF($EC$10&lt;&gt;"",BL64," ")</f>
        <v> </v>
      </c>
      <c r="EJ64" s="321" t="str">
        <f aca="false">IF($EE$1&lt;&gt;"",BR64," ")</f>
        <v> </v>
      </c>
      <c r="EK64" s="321" t="str">
        <f aca="false">IF($EE$2&lt;&gt;"",BW64," ")</f>
        <v> </v>
      </c>
      <c r="EL64" s="321" t="str">
        <f aca="false">IF($EE$3&lt;&gt;"",CC64," ")</f>
        <v> </v>
      </c>
      <c r="EM64" s="321" t="str">
        <f aca="false">IF($EE$4&lt;&gt;"",CH64," ")</f>
        <v> </v>
      </c>
      <c r="EN64" s="321" t="str">
        <f aca="false">IF($EE$5&lt;&gt;"",CN64," ")</f>
        <v> </v>
      </c>
      <c r="EO64" s="321" t="str">
        <f aca="false">IF($EE$6&lt;&gt;"",CS64," ")</f>
        <v> </v>
      </c>
      <c r="EP64" s="321" t="str">
        <f aca="false">IF($EE$7&lt;&gt;"",CY64," ")</f>
        <v> </v>
      </c>
      <c r="EQ64" s="321" t="str">
        <f aca="false">IF($EE$8&lt;&gt;"",DD64," ")</f>
        <v> </v>
      </c>
      <c r="ER64" s="321" t="str">
        <f aca="false">IF($EE$9&lt;&gt;"",DJ64," ")</f>
        <v> </v>
      </c>
      <c r="ES64" s="321" t="str">
        <f aca="false">IF($EE$10&lt;&gt;"",DO64," ")</f>
        <v> </v>
      </c>
      <c r="ET64" s="322" t="e">
        <f aca="false">SMALL(DZ64:EC64,1)</f>
        <v>#VALUE!</v>
      </c>
      <c r="EU64" s="323" t="e">
        <f aca="false">SMALL(DZ64:ED64,1)</f>
        <v>#VALUE!</v>
      </c>
      <c r="EV64" s="323" t="e">
        <f aca="false">SMALL(DZ64:EE64,1)</f>
        <v>#VALUE!</v>
      </c>
      <c r="EW64" s="323" t="e">
        <f aca="false">SMALL(DZ64:EF64,1)</f>
        <v>#VALUE!</v>
      </c>
      <c r="EX64" s="323" t="e">
        <f aca="false">SMALL(DZ64:EG64,1)</f>
        <v>#VALUE!</v>
      </c>
      <c r="EY64" s="323" t="e">
        <f aca="false">SMALL(DZ64:EH64,1)</f>
        <v>#VALUE!</v>
      </c>
      <c r="EZ64" s="323" t="e">
        <f aca="false">SMALL(DZ64:EI64,1)</f>
        <v>#VALUE!</v>
      </c>
      <c r="FA64" s="323" t="e">
        <f aca="false">SMALL(DZ64:EJ64,1)</f>
        <v>#VALUE!</v>
      </c>
      <c r="FB64" s="323" t="e">
        <f aca="false">SMALL(DZ64:EK64,1)</f>
        <v>#VALUE!</v>
      </c>
      <c r="FC64" s="323" t="e">
        <f aca="false">SMALL(DZ64:EL64,1)</f>
        <v>#VALUE!</v>
      </c>
      <c r="FD64" s="323" t="e">
        <f aca="false">SMALL(DZ64:EM64,1)</f>
        <v>#VALUE!</v>
      </c>
      <c r="FE64" s="323" t="e">
        <f aca="false">SMALL(DZ64:EN64,1)</f>
        <v>#VALUE!</v>
      </c>
      <c r="FF64" s="323" t="e">
        <f aca="false">SMALL(DZ64:EO64,1)</f>
        <v>#VALUE!</v>
      </c>
      <c r="FG64" s="323" t="e">
        <f aca="false">SMALL(DZ64:EP64,1)</f>
        <v>#VALUE!</v>
      </c>
      <c r="FH64" s="323" t="e">
        <f aca="false">SMALL(DZ64:EQ64,1)</f>
        <v>#VALUE!</v>
      </c>
      <c r="FI64" s="323" t="e">
        <f aca="false">SMALL(DZ64:ER64,1)</f>
        <v>#VALUE!</v>
      </c>
      <c r="FJ64" s="324" t="e">
        <f aca="false">SMALL(DZ64:ES64,1)</f>
        <v>#VALUE!</v>
      </c>
      <c r="FK64" s="322" t="e">
        <f aca="false">SMALL(DZ64:EN64,2)</f>
        <v>#VALUE!</v>
      </c>
      <c r="FL64" s="323" t="e">
        <f aca="false">SMALL(DZ64:EO64,2)</f>
        <v>#VALUE!</v>
      </c>
      <c r="FM64" s="323" t="e">
        <f aca="false">SMALL(DZ64:EP64,2)</f>
        <v>#VALUE!</v>
      </c>
      <c r="FN64" s="323" t="e">
        <f aca="false">SMALL(DZ64:EQ64,2)</f>
        <v>#VALUE!</v>
      </c>
      <c r="FO64" s="323" t="e">
        <f aca="false">SMALL(DZ64:ER64,2)</f>
        <v>#VALUE!</v>
      </c>
      <c r="FP64" s="324" t="e">
        <f aca="false">SMALL(DZ64:ES64,2)</f>
        <v>#VALUE!</v>
      </c>
      <c r="FQ64" s="0"/>
      <c r="FR64" s="328" t="str">
        <f aca="false">IF($B64&lt;&gt;"",IF($EB$1&gt;=FR$13,$P64,""),"")</f>
        <v/>
      </c>
      <c r="FS64" s="329" t="str">
        <f aca="false">IF($B64&lt;&gt;"",IF($EB$1&gt;=FS$13,$P64+$U64,""),"")</f>
        <v/>
      </c>
      <c r="FT64" s="329" t="str">
        <f aca="false">IF($B64&lt;&gt;"",IF($EB$1&gt;=FT$13,$P64+$U64+$AA64,""),"")</f>
        <v/>
      </c>
      <c r="FU64" s="329" t="str">
        <f aca="false">IF($B64&lt;&gt;"",IF($EB$1&gt;=FU$13,$P64+$U64+$AA64+$AF64-ET64,""),"")</f>
        <v/>
      </c>
      <c r="FV64" s="329" t="str">
        <f aca="false">IF($B64&lt;&gt;"",IF($EB$1&gt;=FV$13,$P64+$U64+$AA64+$AF64+$AL64-EU64,""),"")</f>
        <v/>
      </c>
      <c r="FW64" s="329" t="str">
        <f aca="false">IF($B64&lt;&gt;"",IF($EB$1&gt;=FW$13,$P64+$U64+$AA64+$AF64+$AL64+$AQ64-EV64,""),"")</f>
        <v/>
      </c>
      <c r="FX64" s="329" t="str">
        <f aca="false">IF($B64&lt;&gt;"",IF($EB$1&gt;=FX$13,$P64+$U64+$AA64+$AF64+$AL64+$AQ64+$AW64-EW64,""),"")</f>
        <v/>
      </c>
      <c r="FY64" s="329" t="str">
        <f aca="false">IF($B64&lt;&gt;"",IF($EB$1&gt;=FY$13,$P64+$U64+$AA64+$AF64+$AL64+$AQ64+$AW64+$BB64-EX64,""),"")</f>
        <v/>
      </c>
      <c r="FZ64" s="329" t="str">
        <f aca="false">IF($B64&lt;&gt;"",IF($EB$1&gt;=FZ$13,$P64+$U64+$AA64+$AF64+$AL64+$AQ64+$AW64+$BB64+$BH64-EY64,""),"")</f>
        <v/>
      </c>
      <c r="GA64" s="329" t="str">
        <f aca="false">IF($B64&lt;&gt;"",IF($EB$1&gt;=GA$13,$P64+$U64+$AA64+$AF64+$AL64+$AQ64+$AW64+$BB64+$BH64+$BM64-EZ64,""),"")</f>
        <v/>
      </c>
      <c r="GB64" s="329" t="str">
        <f aca="false">IF($B64&lt;&gt;"",IF($EB$1&gt;=GB$13,$P64+$U64+$AA64+$AF64+$AL64+$AQ64+$AW64+$BB64+$BH64+$BM64+$BS64-FA64,""),"")</f>
        <v/>
      </c>
      <c r="GC64" s="329" t="str">
        <f aca="false">IF($B64&lt;&gt;"",IF($EB$1&gt;=GC$13,$P64+$U64+$AA64+$AF64+$AL64+$AQ64+$AW64+$BB64+$BH64+$BM64+$BS64+$BX64-FB64,""),"")</f>
        <v/>
      </c>
      <c r="GD64" s="329" t="str">
        <f aca="false">IF($B64&lt;&gt;"",IF($EB$1&gt;=GD$13,$P64+$U64+$AA64+$AF64+$AL64+$AQ64+$AW64+$BB64+$BH64+$BM64+$BS64+$BX64+$CD64-FC64,""),"")</f>
        <v/>
      </c>
      <c r="GE64" s="329" t="str">
        <f aca="false">IF($B64&lt;&gt;"",IF($EB$1&gt;=GE$13,$P64+$U64+$AA64+$AF64+$AL64+$AQ64+$AW64+$BB64+$BH64+$BM64+$BS64+$BX64+$CD64+$CI64-FD64,""),"")</f>
        <v/>
      </c>
      <c r="GF64" s="329" t="str">
        <f aca="false">IF($B64&lt;&gt;"",IF($EB$1&gt;=GF$13,$P64+$U64+$AA64+$AF64+$AL64+$AQ64+$AW64+$BB64+$BH64+$BM64+$BS64+$BX64+$CD64+$CI64+$CO64-FE64-FK64,""),"")</f>
        <v/>
      </c>
      <c r="GG64" s="329" t="str">
        <f aca="false">IF($B64&lt;&gt;"",IF($EB$1&gt;=GG$13,$P64+$U64+$AA64+$AF64+$AL64+$AQ64+$AW64+$BB64+$BH64+$BM64+$BS64+$BX64+$CD64+$CI64+$CO64+$CT64-FF64-FL64,""),"")</f>
        <v/>
      </c>
      <c r="GH64" s="329" t="str">
        <f aca="false">IF($B64&lt;&gt;"",IF($EB$1&gt;=GH$13,$P64+$U64+$AA64+$AF64+$AL64+$AQ64+$AW64+$BB64+$BH64+$BM64+$BS64+$BX64+$CD64+$CI64+$CO64+$CT64+$CZ64-FG64-FM64,""),"")</f>
        <v/>
      </c>
      <c r="GI64" s="329" t="str">
        <f aca="false">IF($B64&lt;&gt;"",IF($EB$1&gt;=GI$13,$P64+$U64+$AA64+$AF64+$AL64+$AQ64+$AW64+$BB64+$BH64+$BM64+$BS64+$BX64+$CD64+$CI64+$CO64+$CT64+$CZ64+$DE64-FH64-FN64,""),"")</f>
        <v/>
      </c>
      <c r="GJ64" s="329" t="str">
        <f aca="false">IF($B64&lt;&gt;"",IF($EB$1&gt;=GJ$13,$P64+$U64+$AA64+$AF64+$AL64+$AQ64+$AW64+$BB64+$BH64+$BM64+$BS64+$BX64+$CD64+$CI64+$CO64+$CT64+$CZ64+$DE64+$DK64-FI64-FO64,""),"")</f>
        <v/>
      </c>
      <c r="GK64" s="330" t="str">
        <f aca="false">IF($B64&lt;&gt;"",IF($EB$1&gt;=GK$13,$P64+$U64+$AA64+$AF64+$AL64+$AQ64+$AW64+$BB64+$BH64+$BM64+$BS64+$BX64+$CD64+$CI64+$CO64+$CT64+$CZ64+$DE64+$DK64+$DP64-FJ64-FP64,""),"")</f>
        <v/>
      </c>
      <c r="GL64" s="0"/>
      <c r="GM64" s="328" t="str">
        <f aca="false">IF($B64&lt;&gt;"",IF($EB$1&gt;=GM$13,RANK(FR64,FR$14:FR$113,0),""),"")</f>
        <v/>
      </c>
      <c r="GN64" s="329" t="str">
        <f aca="false">IF($B64&lt;&gt;"",IF($EB$1&gt;=GN$13,RANK(FS64,FS$14:FS$113,0),""),"")</f>
        <v/>
      </c>
      <c r="GO64" s="329" t="str">
        <f aca="false">IF($B64&lt;&gt;"",IF($EB$1&gt;=GO$13,RANK(FT64,FT$14:FT$113,0),""),"")</f>
        <v/>
      </c>
      <c r="GP64" s="329" t="str">
        <f aca="false">IF($B64&lt;&gt;"",IF($EB$1&gt;=GP$13,RANK(FU64,FU$14:FU$113,0),""),"")</f>
        <v/>
      </c>
      <c r="GQ64" s="329" t="str">
        <f aca="false">IF($B64&lt;&gt;"",IF($EB$1&gt;=GQ$13,RANK(FV64,FV$14:FV$113,0),""),"")</f>
        <v/>
      </c>
      <c r="GR64" s="329" t="str">
        <f aca="false">IF($B64&lt;&gt;"",IF($EB$1&gt;=GR$13,RANK(FW64,FW$14:FW$113,0),""),"")</f>
        <v/>
      </c>
      <c r="GS64" s="329" t="str">
        <f aca="false">IF($B64&lt;&gt;"",IF($EB$1&gt;=GS$13,RANK(FX64,FX$14:FX$113,0),""),"")</f>
        <v/>
      </c>
      <c r="GT64" s="329" t="str">
        <f aca="false">IF($B64&lt;&gt;"",IF($EB$1&gt;=GT$13,RANK(FY64,FY$14:FY$113,0),""),"")</f>
        <v/>
      </c>
      <c r="GU64" s="329" t="str">
        <f aca="false">IF($B64&lt;&gt;"",IF($EB$1&gt;=GU$13,RANK(FZ64,FZ$14:FZ$113,0),""),"")</f>
        <v/>
      </c>
      <c r="GV64" s="329" t="str">
        <f aca="false">IF($B64&lt;&gt;"",IF($EB$1&gt;=GV$13,RANK(GA64,GA$14:GA$113,0),""),"")</f>
        <v/>
      </c>
      <c r="GW64" s="329" t="str">
        <f aca="false">IF($B64&lt;&gt;"",IF($EB$1&gt;=GW$13,RANK(GB64,GB$14:GB$113,0),""),"")</f>
        <v/>
      </c>
      <c r="GX64" s="329" t="str">
        <f aca="false">IF($B64&lt;&gt;"",IF($EB$1&gt;=GX$13,RANK(GC64,GC$14:GC$113,0),""),"")</f>
        <v/>
      </c>
      <c r="GY64" s="329" t="str">
        <f aca="false">IF($B64&lt;&gt;"",IF($EB$1&gt;=GY$13,RANK(GD64,GD$14:GD$113,0),""),"")</f>
        <v/>
      </c>
      <c r="GZ64" s="329" t="str">
        <f aca="false">IF($B64&lt;&gt;"",IF($EB$1&gt;=GZ$13,RANK(GE64,GE$14:GE$113,0),""),"")</f>
        <v/>
      </c>
      <c r="HA64" s="329" t="str">
        <f aca="false">IF($B64&lt;&gt;"",IF($EB$1&gt;=HA$13,RANK(GF64,GF$14:GF$113,0),""),"")</f>
        <v/>
      </c>
      <c r="HB64" s="329" t="str">
        <f aca="false">IF($B64&lt;&gt;"",IF($EB$1&gt;=HB$13,RANK(GG64,GG$14:GG$113,0),""),"")</f>
        <v/>
      </c>
      <c r="HC64" s="329" t="str">
        <f aca="false">IF($B64&lt;&gt;"",IF($EB$1&gt;=HC$13,RANK(GH64,GH$14:GH$113,0),""),"")</f>
        <v/>
      </c>
      <c r="HD64" s="329" t="str">
        <f aca="false">IF($B64&lt;&gt;"",IF($EB$1&gt;=HD$13,RANK(GI64,GI$14:GI$113,0),""),"")</f>
        <v/>
      </c>
      <c r="HE64" s="329" t="str">
        <f aca="false">IF($B64&lt;&gt;"",IF($EB$1&gt;=HE$13,RANK(GJ64,GJ$14:GJ$113,0),""),"")</f>
        <v/>
      </c>
      <c r="HF64" s="330" t="str">
        <f aca="false">IF($B64&lt;&gt;"",IF($EB$1&gt;=HF$13,RANK(GK64,GK$14:GK$113,0),""),"")</f>
        <v/>
      </c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13" hidden="false" customHeight="false" outlineLevel="0" collapsed="false">
      <c r="A65" s="308" t="str">
        <f aca="false">IF(B65&lt;&gt;"",RANK(I65,I$14:I$113,0),"")</f>
        <v/>
      </c>
      <c r="B65" s="309" t="str">
        <f aca="false">IF('Chronos (M1..M20)'!B62&lt;&gt;"",'Chronos (M1..M20)'!B62,"")</f>
        <v/>
      </c>
      <c r="C65" s="310" t="str">
        <f aca="false">IF(B65&lt;&gt;"",'Chronos (M1..M20)'!C62,"")</f>
        <v/>
      </c>
      <c r="D65" s="215" t="str">
        <f aca="false">IF(B65&lt;&gt;"",Pilotes!P62,"")</f>
        <v/>
      </c>
      <c r="E65" s="310"/>
      <c r="F65" s="310" t="str">
        <f aca="false">IF(B65&lt;&gt;"",Pilotes!F62,"")</f>
        <v/>
      </c>
      <c r="G65" s="310" t="str">
        <f aca="false">IF(C65&lt;&gt;"",Pilotes!E62,"")</f>
        <v/>
      </c>
      <c r="H65" s="310" t="str">
        <f aca="false">IF(D65&lt;&gt;"",'Chronos (M1..M20)'!D62,"")</f>
        <v/>
      </c>
      <c r="I65" s="311" t="n">
        <f aca="false">IF(B65&lt;&gt;"",IF($EB$1&lt;4,DR65-DT65,IF($EB$1&lt;15,DS65-DU65-DT65,DS65-DU65-DV65-DT65)),0)</f>
        <v>0</v>
      </c>
      <c r="J65" s="312" t="str">
        <f aca="false">IF(B65&lt;&gt;"",IF(I65,(I65/MAXA(I$14:I$113))*1000,0),"")</f>
        <v/>
      </c>
      <c r="K65" s="313" t="str">
        <f aca="false">IF($B65&lt;&gt;"",$B65,"")</f>
        <v/>
      </c>
      <c r="L65" s="314" t="str">
        <f aca="false">IF($B65&lt;&gt;"",'Chronos (M1..M20)'!$H62,"")</f>
        <v/>
      </c>
      <c r="M65" s="315" t="str">
        <f aca="false">IF('Chronos (M1..M20)'!$I62&lt;&gt;"",'Chronos (M1..M20)'!$I62," ")</f>
        <v> </v>
      </c>
      <c r="N65" s="316" t="n">
        <f aca="false">IF('Chronos (M1..M20)'!$J62&lt;&gt;"",'Chronos (M1..M20)'!$J62,0)</f>
        <v>0</v>
      </c>
      <c r="O65" s="317" t="str">
        <f aca="false">IF($B65&lt;&gt;"",IF(M65&lt;&gt;" ",(INDEX(L$9:M$12,MATCH(L65,L$9:L$12),2)/M65)*1000,0),"")</f>
        <v/>
      </c>
      <c r="P65" s="318" t="str">
        <f aca="false">IF(M$9&lt;&gt;"",IF($B65&lt;&gt;"",O65-N65,""),"")</f>
        <v/>
      </c>
      <c r="Q65" s="314" t="str">
        <f aca="false">IF($B65&lt;&gt;"",'Chronos (M1..M20)'!$H163,"")</f>
        <v/>
      </c>
      <c r="R65" s="315" t="str">
        <f aca="false">IF('Chronos (M1..M20)'!$I163&lt;&gt;"",'Chronos (M1..M20)'!$I163," ")</f>
        <v> </v>
      </c>
      <c r="S65" s="316" t="n">
        <f aca="false">IF('Chronos (M1..M20)'!$J163&lt;&gt;"",'Chronos (M1..M20)'!$J163,0)</f>
        <v>0</v>
      </c>
      <c r="T65" s="317" t="str">
        <f aca="false">IF($B65&lt;&gt;"",IF(R65&lt;&gt;" ",(INDEX(Q$9:R$12,MATCH(Q65,Q$9:Q$12),2)/R65)*1000,0),"")</f>
        <v/>
      </c>
      <c r="U65" s="318" t="str">
        <f aca="false">IF(R$9&lt;&gt;"",IF($B65&lt;&gt;"",T65-S65,""),"")</f>
        <v/>
      </c>
      <c r="V65" s="313" t="str">
        <f aca="false">IF($B65&lt;&gt;"",$B65,"")</f>
        <v/>
      </c>
      <c r="W65" s="314" t="str">
        <f aca="false">IF($B65&lt;&gt;"",'Chronos (M1..M20)'!$H264,"")</f>
        <v/>
      </c>
      <c r="X65" s="315" t="str">
        <f aca="false">IF('Chronos (M1..M20)'!$I264&lt;&gt;"",'Chronos (M1..M20)'!$I264," ")</f>
        <v> </v>
      </c>
      <c r="Y65" s="316" t="n">
        <f aca="false">IF('Chronos (M1..M20)'!$J264&lt;&gt;"",'Chronos (M1..M20)'!$J264,0)</f>
        <v>0</v>
      </c>
      <c r="Z65" s="317" t="str">
        <f aca="false">IF($B65&lt;&gt;"",IF(X65&lt;&gt;" ",(INDEX(W$9:X$12,MATCH(W65,W$9:W$12),2)/X65)*1000,0),"")</f>
        <v/>
      </c>
      <c r="AA65" s="318" t="str">
        <f aca="false">IF(X$9&lt;&gt;"",IF($B65&lt;&gt;"",Z65-Y65,""),"")</f>
        <v/>
      </c>
      <c r="AB65" s="314" t="str">
        <f aca="false">IF($B65&lt;&gt;"",'Chronos (M1..M20)'!$H365,"")</f>
        <v/>
      </c>
      <c r="AC65" s="315" t="str">
        <f aca="false">IF('Chronos (M1..M20)'!$I365&lt;&gt;"",'Chronos (M1..M20)'!$I365," ")</f>
        <v> </v>
      </c>
      <c r="AD65" s="316" t="n">
        <f aca="false">IF('Chronos (M1..M20)'!$J365&lt;&gt;"",'Chronos (M1..M20)'!$J365,0)</f>
        <v>0</v>
      </c>
      <c r="AE65" s="317" t="str">
        <f aca="false">IF($B65&lt;&gt;"",IF(AC65&lt;&gt;" ",(INDEX(AB$9:AC$12,MATCH(AB65,AB$9:AB$12),2)/AC65)*1000,0),"")</f>
        <v/>
      </c>
      <c r="AF65" s="318" t="str">
        <f aca="false">IF(AC$9&lt;&gt;"",IF($B65&lt;&gt;"",AE65-AD65,""),"")</f>
        <v/>
      </c>
      <c r="AG65" s="313" t="str">
        <f aca="false">IF($B65&lt;&gt;"",$B65,"")</f>
        <v/>
      </c>
      <c r="AH65" s="314" t="str">
        <f aca="false">IF($B65&lt;&gt;"",'Chronos (M1..M20)'!$H466,"")</f>
        <v/>
      </c>
      <c r="AI65" s="315" t="str">
        <f aca="false">IF('Chronos (M1..M20)'!$I466&lt;&gt;"",'Chronos (M1..M20)'!$I466," ")</f>
        <v> </v>
      </c>
      <c r="AJ65" s="316" t="n">
        <f aca="false">IF('Chronos (M1..M20)'!$J466&lt;&gt;"",'Chronos (M1..M20)'!$J466,0)</f>
        <v>0</v>
      </c>
      <c r="AK65" s="317" t="str">
        <f aca="false">IF($B65&lt;&gt;"",IF(AI65&lt;&gt;" ",(INDEX(AH$9:AI$12,MATCH(AH65,AH$9:AH$12),2)/AI65)*1000,0),"")</f>
        <v/>
      </c>
      <c r="AL65" s="318" t="str">
        <f aca="false">IF(AI$9&lt;&gt;"",IF($B65&lt;&gt;"",AK65-AJ65,""),"")</f>
        <v/>
      </c>
      <c r="AM65" s="314" t="str">
        <f aca="false">IF($B65&lt;&gt;"",'Chronos (M1..M20)'!$H567,"")</f>
        <v/>
      </c>
      <c r="AN65" s="315" t="str">
        <f aca="false">IF('Chronos (M1..M20)'!$I567&lt;&gt;"",'Chronos (M1..M20)'!$I567," ")</f>
        <v> </v>
      </c>
      <c r="AO65" s="316" t="n">
        <f aca="false">IF('Chronos (M1..M20)'!$J567&lt;&gt;"",'Chronos (M1..M20)'!$J567,0)</f>
        <v>0</v>
      </c>
      <c r="AP65" s="317" t="str">
        <f aca="false">IF($B65&lt;&gt;"",IF(AN65&lt;&gt;" ",(INDEX(AM$9:AN$12,MATCH(AM65,AM$9:AM$12),2)/AN65)*1000,0),"")</f>
        <v/>
      </c>
      <c r="AQ65" s="318" t="str">
        <f aca="false">IF(AN$9&lt;&gt;"",IF($B65&lt;&gt;"",AP65-AO65,""),"")</f>
        <v/>
      </c>
      <c r="AR65" s="313" t="str">
        <f aca="false">IF($B65&lt;&gt;"",$B65,"")</f>
        <v/>
      </c>
      <c r="AS65" s="314" t="str">
        <f aca="false">IF($B65&lt;&gt;"",'Chronos (M1..M20)'!$H668,"")</f>
        <v/>
      </c>
      <c r="AT65" s="315" t="str">
        <f aca="false">IF('Chronos (M1..M20)'!$I668&lt;&gt;"",'Chronos (M1..M20)'!$I668," ")</f>
        <v> </v>
      </c>
      <c r="AU65" s="316" t="n">
        <f aca="false">IF('Chronos (M1..M20)'!$J668&lt;&gt;"",'Chronos (M1..M20)'!$J668,0)</f>
        <v>0</v>
      </c>
      <c r="AV65" s="317" t="str">
        <f aca="false">IF($B65&lt;&gt;"",IF(AT65&lt;&gt;" ",(INDEX(AS$9:AT$12,MATCH(AS65,AS$9:AS$12),2)/AT65)*1000,0),"")</f>
        <v/>
      </c>
      <c r="AW65" s="318" t="str">
        <f aca="false">IF(AT$9&lt;&gt;"",IF($B65&lt;&gt;"",AV65-AU65,""),"")</f>
        <v/>
      </c>
      <c r="AX65" s="314" t="str">
        <f aca="false">IF($B65&lt;&gt;"",'Chronos (M1..M20)'!$H769,"")</f>
        <v/>
      </c>
      <c r="AY65" s="315" t="str">
        <f aca="false">IF('Chronos (M1..M20)'!$I769&lt;&gt;"",'Chronos (M1..M20)'!$I769," ")</f>
        <v> </v>
      </c>
      <c r="AZ65" s="316" t="n">
        <f aca="false">IF('Chronos (M1..M20)'!$J769&lt;&gt;"",'Chronos (M1..M20)'!$J769,0)</f>
        <v>0</v>
      </c>
      <c r="BA65" s="317" t="str">
        <f aca="false">IF($B65&lt;&gt;"",IF(AY65&lt;&gt;" ",(INDEX(AX$9:AY$12,MATCH(AX65,AX$9:AX$12),2)/AY65)*1000,0),"")</f>
        <v/>
      </c>
      <c r="BB65" s="318" t="str">
        <f aca="false">IF(AY$9&lt;&gt;"",IF($B65&lt;&gt;"",BA65-AZ65,""),"")</f>
        <v/>
      </c>
      <c r="BC65" s="313" t="str">
        <f aca="false">IF($B65&lt;&gt;"",$B65,"")</f>
        <v/>
      </c>
      <c r="BD65" s="314" t="str">
        <f aca="false">IF($B65&lt;&gt;"",'Chronos (M1..M20)'!$H870,"")</f>
        <v/>
      </c>
      <c r="BE65" s="315" t="str">
        <f aca="false">IF('Chronos (M1..M20)'!$I870&lt;&gt;"",'Chronos (M1..M20)'!$I870," ")</f>
        <v> </v>
      </c>
      <c r="BF65" s="316" t="n">
        <f aca="false">IF('Chronos (M1..M20)'!$J870&lt;&gt;"",'Chronos (M1..M20)'!$J870,0)</f>
        <v>0</v>
      </c>
      <c r="BG65" s="317" t="str">
        <f aca="false">IF($B65&lt;&gt;"",IF(BE65&lt;&gt;" ",(INDEX(BD$9:BE$12,MATCH(BD65,BD$9:BD$12),2)/BE65)*1000,0),"")</f>
        <v/>
      </c>
      <c r="BH65" s="318" t="str">
        <f aca="false">IF(BE$9&lt;&gt;"",IF($B65&lt;&gt;"",BG65-BF65,""),"")</f>
        <v/>
      </c>
      <c r="BI65" s="314" t="str">
        <f aca="false">IF($B65&lt;&gt;"",'Chronos (M1..M20)'!$H971,"")</f>
        <v/>
      </c>
      <c r="BJ65" s="315" t="str">
        <f aca="false">IF('Chronos (M1..M20)'!$I971&lt;&gt;"",'Chronos (M1..M20)'!$I971," ")</f>
        <v> </v>
      </c>
      <c r="BK65" s="316" t="n">
        <f aca="false">IF('Chronos (M1..M20)'!$J971&lt;&gt;"",'Chronos (M1..M20)'!$J971,0)</f>
        <v>0</v>
      </c>
      <c r="BL65" s="317" t="str">
        <f aca="false">IF($B65&lt;&gt;"",IF(BJ65&lt;&gt;" ",(INDEX(BI$9:BJ$12,MATCH(BI65,BI$9:BI$12),2)/BJ65)*1000,0),"")</f>
        <v/>
      </c>
      <c r="BM65" s="318" t="str">
        <f aca="false">IF(BJ$9&lt;&gt;"",IF($B65&lt;&gt;"",BL65-BK65,""),"")</f>
        <v/>
      </c>
      <c r="BN65" s="313" t="str">
        <f aca="false">IF($B65&lt;&gt;"",$B65,"")</f>
        <v/>
      </c>
      <c r="BO65" s="314" t="str">
        <f aca="false">IF($B65&lt;&gt;"",'Chronos (M1..M20)'!$H1072,"")</f>
        <v/>
      </c>
      <c r="BP65" s="315" t="str">
        <f aca="false">IF('Chronos (M1..M20)'!$I1072&lt;&gt;"",'Chronos (M1..M20)'!$I1072," ")</f>
        <v> </v>
      </c>
      <c r="BQ65" s="316" t="n">
        <f aca="false">IF('Chronos (M1..M20)'!$J1072&lt;&gt;"",'Chronos (M1..M20)'!$J1072,0)</f>
        <v>0</v>
      </c>
      <c r="BR65" s="317" t="str">
        <f aca="false">IF($B65&lt;&gt;"",IF(BP65&lt;&gt;" ",(INDEX(BO$9:BP$12,MATCH(BO65,BO$9:BO$12),2)/BP65)*1000,0),"")</f>
        <v/>
      </c>
      <c r="BS65" s="318" t="str">
        <f aca="false">IF(BP$9&lt;&gt;"",IF($B65&lt;&gt;"",BR65-BQ65,""),"")</f>
        <v/>
      </c>
      <c r="BT65" s="314" t="str">
        <f aca="false">IF($B65&lt;&gt;"",'Chronos (M1..M20)'!$H1173,"")</f>
        <v/>
      </c>
      <c r="BU65" s="315" t="str">
        <f aca="false">IF('Chronos (M1..M20)'!$I1173&lt;&gt;"",'Chronos (M1..M20)'!$I1173," ")</f>
        <v> </v>
      </c>
      <c r="BV65" s="316" t="n">
        <f aca="false">IF('Chronos (M1..M20)'!$J1173&lt;&gt;"",'Chronos (M1..M20)'!$J1173,0)</f>
        <v>0</v>
      </c>
      <c r="BW65" s="317" t="str">
        <f aca="false">IF($B65&lt;&gt;"",IF(BU65&lt;&gt;" ",(INDEX(BT$9:BU$12,MATCH(BT65,BT$9:BT$12),2)/BU65)*1000,0),"")</f>
        <v/>
      </c>
      <c r="BX65" s="318" t="str">
        <f aca="false">IF(BU$9&lt;&gt;"",IF($B65&lt;&gt;"",BW65-BV65,""),"")</f>
        <v/>
      </c>
      <c r="BY65" s="313" t="str">
        <f aca="false">IF($B65&lt;&gt;"",$B65,"")</f>
        <v/>
      </c>
      <c r="BZ65" s="314" t="str">
        <f aca="false">IF($B65&lt;&gt;"",'Chronos (M1..M20)'!$H1274,"")</f>
        <v/>
      </c>
      <c r="CA65" s="315" t="str">
        <f aca="false">IF('Chronos (M1..M20)'!$I1274&lt;&gt;"",'Chronos (M1..M20)'!$I1274," ")</f>
        <v> </v>
      </c>
      <c r="CB65" s="316" t="n">
        <f aca="false">IF('Chronos (M1..M20)'!$J1274&lt;&gt;"",'Chronos (M1..M20)'!$J1274,0)</f>
        <v>0</v>
      </c>
      <c r="CC65" s="317" t="str">
        <f aca="false">IF($B65&lt;&gt;"",IF(CA65&lt;&gt;" ",(INDEX(BZ$9:CA$12,MATCH(BZ65,BZ$9:BZ$12),2)/CA65)*1000,0),"")</f>
        <v/>
      </c>
      <c r="CD65" s="318" t="str">
        <f aca="false">IF(CA$9&lt;&gt;"",IF($B65&lt;&gt;"",CC65-CB65,""),"")</f>
        <v/>
      </c>
      <c r="CE65" s="314" t="str">
        <f aca="false">IF($B65&lt;&gt;"",'Chronos (M1..M20)'!$H1375,"")</f>
        <v/>
      </c>
      <c r="CF65" s="315" t="str">
        <f aca="false">IF('Chronos (M1..M20)'!$I1375&lt;&gt;"",'Chronos (M1..M20)'!$I1375," ")</f>
        <v> </v>
      </c>
      <c r="CG65" s="316" t="n">
        <f aca="false">IF('Chronos (M1..M20)'!$J1375&lt;&gt;"",'Chronos (M1..M20)'!$J1375,0)</f>
        <v>0</v>
      </c>
      <c r="CH65" s="317" t="str">
        <f aca="false">IF($B65&lt;&gt;"",IF(CF65&lt;&gt;" ",(INDEX(CE$9:CF$12,MATCH(CE65,CE$9:CE$12),2)/CF65)*1000,0),"")</f>
        <v/>
      </c>
      <c r="CI65" s="318" t="str">
        <f aca="false">IF(CF$9&lt;&gt;"",IF($B65&lt;&gt;"",CH65-CG65,""),"")</f>
        <v/>
      </c>
      <c r="CJ65" s="313" t="str">
        <f aca="false">IF($B65&lt;&gt;"",$B65,"")</f>
        <v/>
      </c>
      <c r="CK65" s="314" t="str">
        <f aca="false">IF($B65&lt;&gt;"",'Chronos (M1..M20)'!$H1476,"")</f>
        <v/>
      </c>
      <c r="CL65" s="315" t="str">
        <f aca="false">IF('Chronos (M1..M20)'!$I1476&lt;&gt;"",'Chronos (M1..M20)'!$I1476," ")</f>
        <v> </v>
      </c>
      <c r="CM65" s="316" t="n">
        <f aca="false">IF('Chronos (M1..M20)'!$J1476&lt;&gt;"",'Chronos (M1..M20)'!$J1476,0)</f>
        <v>0</v>
      </c>
      <c r="CN65" s="317" t="str">
        <f aca="false">IF($B65&lt;&gt;"",IF(CL65&lt;&gt;" ",(INDEX(CK$9:CL$12,MATCH(CK65,CK$9:CK$12),2)/CL65)*1000,0),"")</f>
        <v/>
      </c>
      <c r="CO65" s="318" t="str">
        <f aca="false">IF(CL$9&lt;&gt;"",IF($B65&lt;&gt;"",CN65-CM65,""),"")</f>
        <v/>
      </c>
      <c r="CP65" s="314" t="str">
        <f aca="false">IF($B65&lt;&gt;"",'Chronos (M1..M20)'!$H1577,"")</f>
        <v/>
      </c>
      <c r="CQ65" s="315" t="str">
        <f aca="false">IF('Chronos (M1..M20)'!$I1577&lt;&gt;"",'Chronos (M1..M20)'!$I1577," ")</f>
        <v> </v>
      </c>
      <c r="CR65" s="316" t="n">
        <f aca="false">IF('Chronos (M1..M20)'!$J1577&lt;&gt;"",'Chronos (M1..M20)'!$J1577,0)</f>
        <v>0</v>
      </c>
      <c r="CS65" s="317" t="str">
        <f aca="false">IF($B65&lt;&gt;"",IF(CQ65&lt;&gt;" ",(INDEX(CP$9:CQ$12,MATCH(CP65,CP$9:CP$12),2)/CQ65)*1000,0),"")</f>
        <v/>
      </c>
      <c r="CT65" s="318" t="str">
        <f aca="false">IF(CQ$9&lt;&gt;"",IF($B65&lt;&gt;"",CS65-CR65,""),"")</f>
        <v/>
      </c>
      <c r="CU65" s="313" t="str">
        <f aca="false">IF($B65&lt;&gt;"",$B65,"")</f>
        <v/>
      </c>
      <c r="CV65" s="314" t="str">
        <f aca="false">IF($B65&lt;&gt;"",'Chronos (M1..M20)'!$H1678,"")</f>
        <v/>
      </c>
      <c r="CW65" s="315" t="str">
        <f aca="false">IF('Chronos (M1..M20)'!$I1678&lt;&gt;"",'Chronos (M1..M20)'!$I1678," ")</f>
        <v> </v>
      </c>
      <c r="CX65" s="316" t="n">
        <f aca="false">IF('Chronos (M1..M20)'!$J1678&lt;&gt;"",'Chronos (M1..M20)'!$J1678,0)</f>
        <v>0</v>
      </c>
      <c r="CY65" s="317" t="str">
        <f aca="false">IF($B65&lt;&gt;"",IF(CW65&lt;&gt;" ",(INDEX(CV$9:CW$12,MATCH(CV65,CV$9:CV$12),2)/CW65)*1000,0),"")</f>
        <v/>
      </c>
      <c r="CZ65" s="318" t="str">
        <f aca="false">IF(CW$9&lt;&gt;"",IF($B65&lt;&gt;"",CY65-CX65,""),"")</f>
        <v/>
      </c>
      <c r="DA65" s="314" t="str">
        <f aca="false">IF($B65&lt;&gt;"",'Chronos (M1..M20)'!$H1779,"")</f>
        <v/>
      </c>
      <c r="DB65" s="315" t="str">
        <f aca="false">IF('Chronos (M1..M20)'!$I1779&lt;&gt;"",'Chronos (M1..M20)'!$I1779," ")</f>
        <v> </v>
      </c>
      <c r="DC65" s="316" t="n">
        <f aca="false">IF('Chronos (M1..M20)'!$J1779&lt;&gt;"",'Chronos (M1..M20)'!$J1779,0)</f>
        <v>0</v>
      </c>
      <c r="DD65" s="317" t="str">
        <f aca="false">IF($B65&lt;&gt;"",IF(DB65&lt;&gt;" ",(INDEX(DA$9:DB$12,MATCH(DA65,DA$9:DA$12),2)/DB65)*1000,0),"")</f>
        <v/>
      </c>
      <c r="DE65" s="318" t="str">
        <f aca="false">IF(DB$9&lt;&gt;"",IF($B65&lt;&gt;"",DD65-DC65,""),"")</f>
        <v/>
      </c>
      <c r="DF65" s="313" t="str">
        <f aca="false">IF($B65&lt;&gt;"",$B65,"")</f>
        <v/>
      </c>
      <c r="DG65" s="314" t="str">
        <f aca="false">IF($B65&lt;&gt;"",'Chronos (M1..M20)'!$H1880,"")</f>
        <v/>
      </c>
      <c r="DH65" s="315" t="str">
        <f aca="false">IF('Chronos (M1..M20)'!$I1880&lt;&gt;"",'Chronos (M1..M20)'!$I1880," ")</f>
        <v> </v>
      </c>
      <c r="DI65" s="316" t="n">
        <f aca="false">IF('Chronos (M1..M20)'!$J1880&lt;&gt;"",'Chronos (M1..M20)'!$J1880,0)</f>
        <v>0</v>
      </c>
      <c r="DJ65" s="317" t="str">
        <f aca="false">IF($B65&lt;&gt;"",IF(DH65&lt;&gt;" ",(INDEX(DG$9:DH$12,MATCH(DG65,DG$9:DG$12),2)/DH65)*1000,0),"")</f>
        <v/>
      </c>
      <c r="DK65" s="318" t="str">
        <f aca="false">IF(DH$9&lt;&gt;"",IF($B65&lt;&gt;"",DJ65-DI65,""),"")</f>
        <v/>
      </c>
      <c r="DL65" s="314" t="str">
        <f aca="false">IF($B65&lt;&gt;"",'Chronos (M1..M20)'!$H1981,"")</f>
        <v/>
      </c>
      <c r="DM65" s="315" t="str">
        <f aca="false">IF('Chronos (M1..M20)'!$I1981&lt;&gt;"",'Chronos (M1..M20)'!$I1981," ")</f>
        <v> </v>
      </c>
      <c r="DN65" s="316" t="n">
        <f aca="false">IF('Chronos (M1..M20)'!$J1981&lt;&gt;"",'Chronos (M1..M20)'!$J1981,0)</f>
        <v>0</v>
      </c>
      <c r="DO65" s="317" t="str">
        <f aca="false">IF($B65&lt;&gt;"",IF(DM65&lt;&gt;" ",(INDEX(DL$9:DM$12,MATCH(DL65,DL$9:DL$12),2)/DM65)*1000,0),"")</f>
        <v/>
      </c>
      <c r="DP65" s="318" t="str">
        <f aca="false">IF(DM$9&lt;&gt;"",IF($B65&lt;&gt;"",DO65-DN65,""),"")</f>
        <v/>
      </c>
      <c r="DQ65" s="0"/>
      <c r="DR65" s="319" t="e">
        <f aca="false">SUM(O65,T65,Z65)</f>
        <v>#VALUE!</v>
      </c>
      <c r="DS65" s="319" t="e">
        <f aca="false">SUM(DR65,AE65,AK65,AP65,AV65,BA65,BG65,BL65,BR65,BW65,CC65,CH65,CN65,CS65,CY65,DD65,DJ65,DO65)</f>
        <v>#VALUE!</v>
      </c>
      <c r="DT65" s="319" t="n">
        <f aca="false">SUM(N65,S65,Y65,AD65,AJ65,AO65,AU65,AZ65,BF65,BK65,BQ65,BV65,CB65,CG65,CM65,CR65,CX65,DC65,DI65,DN65)</f>
        <v>0</v>
      </c>
      <c r="DU65" s="319" t="e">
        <f aca="false">SMALL($DZ65:$ES65,1)</f>
        <v>#VALUE!</v>
      </c>
      <c r="DV65" s="319" t="e">
        <f aca="false">SMALL($DZ65:$ES65,2)</f>
        <v>#VALUE!</v>
      </c>
      <c r="DW65" s="319" t="e">
        <f aca="false">SMALL($DZ65:$ES65,3)</f>
        <v>#VALUE!</v>
      </c>
      <c r="DX65" s="319" t="e">
        <f aca="false">SMALL($DZ65:$ES65,3)</f>
        <v>#VALUE!</v>
      </c>
      <c r="DY65" s="0"/>
      <c r="DZ65" s="321" t="str">
        <f aca="false">IF($EC$1&lt;&gt;"",O65," ")</f>
        <v/>
      </c>
      <c r="EA65" s="321" t="str">
        <f aca="false">IF($EC$2&lt;&gt;"",T65," ")</f>
        <v/>
      </c>
      <c r="EB65" s="321" t="str">
        <f aca="false">IF($EC$3&lt;&gt;"",Z65," ")</f>
        <v/>
      </c>
      <c r="EC65" s="321" t="str">
        <f aca="false">IF($EC$4&lt;&gt;"",AE65," ")</f>
        <v/>
      </c>
      <c r="ED65" s="321" t="str">
        <f aca="false">IF($EC$5&lt;&gt;"",AK65," ")</f>
        <v/>
      </c>
      <c r="EE65" s="321" t="str">
        <f aca="false">IF($EC$6&lt;&gt;"",AP65," ")</f>
        <v/>
      </c>
      <c r="EF65" s="321" t="str">
        <f aca="false">IF($EC$7&lt;&gt;"",AV65," ")</f>
        <v/>
      </c>
      <c r="EG65" s="321" t="str">
        <f aca="false">IF($EC$8&lt;&gt;"",BA65," ")</f>
        <v> </v>
      </c>
      <c r="EH65" s="321" t="str">
        <f aca="false">IF($EC$9&lt;&gt;"",BG65," ")</f>
        <v> </v>
      </c>
      <c r="EI65" s="321" t="str">
        <f aca="false">IF($EC$10&lt;&gt;"",BL65," ")</f>
        <v> </v>
      </c>
      <c r="EJ65" s="321" t="str">
        <f aca="false">IF($EE$1&lt;&gt;"",BR65," ")</f>
        <v> </v>
      </c>
      <c r="EK65" s="321" t="str">
        <f aca="false">IF($EE$2&lt;&gt;"",BW65," ")</f>
        <v> </v>
      </c>
      <c r="EL65" s="321" t="str">
        <f aca="false">IF($EE$3&lt;&gt;"",CC65," ")</f>
        <v> </v>
      </c>
      <c r="EM65" s="321" t="str">
        <f aca="false">IF($EE$4&lt;&gt;"",CH65," ")</f>
        <v> </v>
      </c>
      <c r="EN65" s="321" t="str">
        <f aca="false">IF($EE$5&lt;&gt;"",CN65," ")</f>
        <v> </v>
      </c>
      <c r="EO65" s="321" t="str">
        <f aca="false">IF($EE$6&lt;&gt;"",CS65," ")</f>
        <v> </v>
      </c>
      <c r="EP65" s="321" t="str">
        <f aca="false">IF($EE$7&lt;&gt;"",CY65," ")</f>
        <v> </v>
      </c>
      <c r="EQ65" s="321" t="str">
        <f aca="false">IF($EE$8&lt;&gt;"",DD65," ")</f>
        <v> </v>
      </c>
      <c r="ER65" s="321" t="str">
        <f aca="false">IF($EE$9&lt;&gt;"",DJ65," ")</f>
        <v> </v>
      </c>
      <c r="ES65" s="321" t="str">
        <f aca="false">IF($EE$10&lt;&gt;"",DO65," ")</f>
        <v> </v>
      </c>
      <c r="ET65" s="322" t="e">
        <f aca="false">SMALL(DZ65:EC65,1)</f>
        <v>#VALUE!</v>
      </c>
      <c r="EU65" s="323" t="e">
        <f aca="false">SMALL(DZ65:ED65,1)</f>
        <v>#VALUE!</v>
      </c>
      <c r="EV65" s="323" t="e">
        <f aca="false">SMALL(DZ65:EE65,1)</f>
        <v>#VALUE!</v>
      </c>
      <c r="EW65" s="323" t="e">
        <f aca="false">SMALL(DZ65:EF65,1)</f>
        <v>#VALUE!</v>
      </c>
      <c r="EX65" s="323" t="e">
        <f aca="false">SMALL(DZ65:EG65,1)</f>
        <v>#VALUE!</v>
      </c>
      <c r="EY65" s="323" t="e">
        <f aca="false">SMALL(DZ65:EH65,1)</f>
        <v>#VALUE!</v>
      </c>
      <c r="EZ65" s="323" t="e">
        <f aca="false">SMALL(DZ65:EI65,1)</f>
        <v>#VALUE!</v>
      </c>
      <c r="FA65" s="323" t="e">
        <f aca="false">SMALL(DZ65:EJ65,1)</f>
        <v>#VALUE!</v>
      </c>
      <c r="FB65" s="323" t="e">
        <f aca="false">SMALL(DZ65:EK65,1)</f>
        <v>#VALUE!</v>
      </c>
      <c r="FC65" s="323" t="e">
        <f aca="false">SMALL(DZ65:EL65,1)</f>
        <v>#VALUE!</v>
      </c>
      <c r="FD65" s="323" t="e">
        <f aca="false">SMALL(DZ65:EM65,1)</f>
        <v>#VALUE!</v>
      </c>
      <c r="FE65" s="323" t="e">
        <f aca="false">SMALL(DZ65:EN65,1)</f>
        <v>#VALUE!</v>
      </c>
      <c r="FF65" s="323" t="e">
        <f aca="false">SMALL(DZ65:EO65,1)</f>
        <v>#VALUE!</v>
      </c>
      <c r="FG65" s="323" t="e">
        <f aca="false">SMALL(DZ65:EP65,1)</f>
        <v>#VALUE!</v>
      </c>
      <c r="FH65" s="323" t="e">
        <f aca="false">SMALL(DZ65:EQ65,1)</f>
        <v>#VALUE!</v>
      </c>
      <c r="FI65" s="323" t="e">
        <f aca="false">SMALL(DZ65:ER65,1)</f>
        <v>#VALUE!</v>
      </c>
      <c r="FJ65" s="324" t="e">
        <f aca="false">SMALL(DZ65:ES65,1)</f>
        <v>#VALUE!</v>
      </c>
      <c r="FK65" s="322" t="e">
        <f aca="false">SMALL(DZ65:EN65,2)</f>
        <v>#VALUE!</v>
      </c>
      <c r="FL65" s="323" t="e">
        <f aca="false">SMALL(DZ65:EO65,2)</f>
        <v>#VALUE!</v>
      </c>
      <c r="FM65" s="323" t="e">
        <f aca="false">SMALL(DZ65:EP65,2)</f>
        <v>#VALUE!</v>
      </c>
      <c r="FN65" s="323" t="e">
        <f aca="false">SMALL(DZ65:EQ65,2)</f>
        <v>#VALUE!</v>
      </c>
      <c r="FO65" s="323" t="e">
        <f aca="false">SMALL(DZ65:ER65,2)</f>
        <v>#VALUE!</v>
      </c>
      <c r="FP65" s="324" t="e">
        <f aca="false">SMALL(DZ65:ES65,2)</f>
        <v>#VALUE!</v>
      </c>
      <c r="FQ65" s="0"/>
      <c r="FR65" s="328" t="str">
        <f aca="false">IF($B65&lt;&gt;"",IF($EB$1&gt;=FR$13,$P65,""),"")</f>
        <v/>
      </c>
      <c r="FS65" s="329" t="str">
        <f aca="false">IF($B65&lt;&gt;"",IF($EB$1&gt;=FS$13,$P65+$U65,""),"")</f>
        <v/>
      </c>
      <c r="FT65" s="329" t="str">
        <f aca="false">IF($B65&lt;&gt;"",IF($EB$1&gt;=FT$13,$P65+$U65+$AA65,""),"")</f>
        <v/>
      </c>
      <c r="FU65" s="329" t="str">
        <f aca="false">IF($B65&lt;&gt;"",IF($EB$1&gt;=FU$13,$P65+$U65+$AA65+$AF65-ET65,""),"")</f>
        <v/>
      </c>
      <c r="FV65" s="329" t="str">
        <f aca="false">IF($B65&lt;&gt;"",IF($EB$1&gt;=FV$13,$P65+$U65+$AA65+$AF65+$AL65-EU65,""),"")</f>
        <v/>
      </c>
      <c r="FW65" s="329" t="str">
        <f aca="false">IF($B65&lt;&gt;"",IF($EB$1&gt;=FW$13,$P65+$U65+$AA65+$AF65+$AL65+$AQ65-EV65,""),"")</f>
        <v/>
      </c>
      <c r="FX65" s="329" t="str">
        <f aca="false">IF($B65&lt;&gt;"",IF($EB$1&gt;=FX$13,$P65+$U65+$AA65+$AF65+$AL65+$AQ65+$AW65-EW65,""),"")</f>
        <v/>
      </c>
      <c r="FY65" s="329" t="str">
        <f aca="false">IF($B65&lt;&gt;"",IF($EB$1&gt;=FY$13,$P65+$U65+$AA65+$AF65+$AL65+$AQ65+$AW65+$BB65-EX65,""),"")</f>
        <v/>
      </c>
      <c r="FZ65" s="329" t="str">
        <f aca="false">IF($B65&lt;&gt;"",IF($EB$1&gt;=FZ$13,$P65+$U65+$AA65+$AF65+$AL65+$AQ65+$AW65+$BB65+$BH65-EY65,""),"")</f>
        <v/>
      </c>
      <c r="GA65" s="329" t="str">
        <f aca="false">IF($B65&lt;&gt;"",IF($EB$1&gt;=GA$13,$P65+$U65+$AA65+$AF65+$AL65+$AQ65+$AW65+$BB65+$BH65+$BM65-EZ65,""),"")</f>
        <v/>
      </c>
      <c r="GB65" s="329" t="str">
        <f aca="false">IF($B65&lt;&gt;"",IF($EB$1&gt;=GB$13,$P65+$U65+$AA65+$AF65+$AL65+$AQ65+$AW65+$BB65+$BH65+$BM65+$BS65-FA65,""),"")</f>
        <v/>
      </c>
      <c r="GC65" s="329" t="str">
        <f aca="false">IF($B65&lt;&gt;"",IF($EB$1&gt;=GC$13,$P65+$U65+$AA65+$AF65+$AL65+$AQ65+$AW65+$BB65+$BH65+$BM65+$BS65+$BX65-FB65,""),"")</f>
        <v/>
      </c>
      <c r="GD65" s="329" t="str">
        <f aca="false">IF($B65&lt;&gt;"",IF($EB$1&gt;=GD$13,$P65+$U65+$AA65+$AF65+$AL65+$AQ65+$AW65+$BB65+$BH65+$BM65+$BS65+$BX65+$CD65-FC65,""),"")</f>
        <v/>
      </c>
      <c r="GE65" s="329" t="str">
        <f aca="false">IF($B65&lt;&gt;"",IF($EB$1&gt;=GE$13,$P65+$U65+$AA65+$AF65+$AL65+$AQ65+$AW65+$BB65+$BH65+$BM65+$BS65+$BX65+$CD65+$CI65-FD65,""),"")</f>
        <v/>
      </c>
      <c r="GF65" s="329" t="str">
        <f aca="false">IF($B65&lt;&gt;"",IF($EB$1&gt;=GF$13,$P65+$U65+$AA65+$AF65+$AL65+$AQ65+$AW65+$BB65+$BH65+$BM65+$BS65+$BX65+$CD65+$CI65+$CO65-FE65-FK65,""),"")</f>
        <v/>
      </c>
      <c r="GG65" s="329" t="str">
        <f aca="false">IF($B65&lt;&gt;"",IF($EB$1&gt;=GG$13,$P65+$U65+$AA65+$AF65+$AL65+$AQ65+$AW65+$BB65+$BH65+$BM65+$BS65+$BX65+$CD65+$CI65+$CO65+$CT65-FF65-FL65,""),"")</f>
        <v/>
      </c>
      <c r="GH65" s="329" t="str">
        <f aca="false">IF($B65&lt;&gt;"",IF($EB$1&gt;=GH$13,$P65+$U65+$AA65+$AF65+$AL65+$AQ65+$AW65+$BB65+$BH65+$BM65+$BS65+$BX65+$CD65+$CI65+$CO65+$CT65+$CZ65-FG65-FM65,""),"")</f>
        <v/>
      </c>
      <c r="GI65" s="329" t="str">
        <f aca="false">IF($B65&lt;&gt;"",IF($EB$1&gt;=GI$13,$P65+$U65+$AA65+$AF65+$AL65+$AQ65+$AW65+$BB65+$BH65+$BM65+$BS65+$BX65+$CD65+$CI65+$CO65+$CT65+$CZ65+$DE65-FH65-FN65,""),"")</f>
        <v/>
      </c>
      <c r="GJ65" s="329" t="str">
        <f aca="false">IF($B65&lt;&gt;"",IF($EB$1&gt;=GJ$13,$P65+$U65+$AA65+$AF65+$AL65+$AQ65+$AW65+$BB65+$BH65+$BM65+$BS65+$BX65+$CD65+$CI65+$CO65+$CT65+$CZ65+$DE65+$DK65-FI65-FO65,""),"")</f>
        <v/>
      </c>
      <c r="GK65" s="330" t="str">
        <f aca="false">IF($B65&lt;&gt;"",IF($EB$1&gt;=GK$13,$P65+$U65+$AA65+$AF65+$AL65+$AQ65+$AW65+$BB65+$BH65+$BM65+$BS65+$BX65+$CD65+$CI65+$CO65+$CT65+$CZ65+$DE65+$DK65+$DP65-FJ65-FP65,""),"")</f>
        <v/>
      </c>
      <c r="GL65" s="0"/>
      <c r="GM65" s="328" t="str">
        <f aca="false">IF($B65&lt;&gt;"",IF($EB$1&gt;=GM$13,RANK(FR65,FR$14:FR$113,0),""),"")</f>
        <v/>
      </c>
      <c r="GN65" s="329" t="str">
        <f aca="false">IF($B65&lt;&gt;"",IF($EB$1&gt;=GN$13,RANK(FS65,FS$14:FS$113,0),""),"")</f>
        <v/>
      </c>
      <c r="GO65" s="329" t="str">
        <f aca="false">IF($B65&lt;&gt;"",IF($EB$1&gt;=GO$13,RANK(FT65,FT$14:FT$113,0),""),"")</f>
        <v/>
      </c>
      <c r="GP65" s="329" t="str">
        <f aca="false">IF($B65&lt;&gt;"",IF($EB$1&gt;=GP$13,RANK(FU65,FU$14:FU$113,0),""),"")</f>
        <v/>
      </c>
      <c r="GQ65" s="329" t="str">
        <f aca="false">IF($B65&lt;&gt;"",IF($EB$1&gt;=GQ$13,RANK(FV65,FV$14:FV$113,0),""),"")</f>
        <v/>
      </c>
      <c r="GR65" s="329" t="str">
        <f aca="false">IF($B65&lt;&gt;"",IF($EB$1&gt;=GR$13,RANK(FW65,FW$14:FW$113,0),""),"")</f>
        <v/>
      </c>
      <c r="GS65" s="329" t="str">
        <f aca="false">IF($B65&lt;&gt;"",IF($EB$1&gt;=GS$13,RANK(FX65,FX$14:FX$113,0),""),"")</f>
        <v/>
      </c>
      <c r="GT65" s="329" t="str">
        <f aca="false">IF($B65&lt;&gt;"",IF($EB$1&gt;=GT$13,RANK(FY65,FY$14:FY$113,0),""),"")</f>
        <v/>
      </c>
      <c r="GU65" s="329" t="str">
        <f aca="false">IF($B65&lt;&gt;"",IF($EB$1&gt;=GU$13,RANK(FZ65,FZ$14:FZ$113,0),""),"")</f>
        <v/>
      </c>
      <c r="GV65" s="329" t="str">
        <f aca="false">IF($B65&lt;&gt;"",IF($EB$1&gt;=GV$13,RANK(GA65,GA$14:GA$113,0),""),"")</f>
        <v/>
      </c>
      <c r="GW65" s="329" t="str">
        <f aca="false">IF($B65&lt;&gt;"",IF($EB$1&gt;=GW$13,RANK(GB65,GB$14:GB$113,0),""),"")</f>
        <v/>
      </c>
      <c r="GX65" s="329" t="str">
        <f aca="false">IF($B65&lt;&gt;"",IF($EB$1&gt;=GX$13,RANK(GC65,GC$14:GC$113,0),""),"")</f>
        <v/>
      </c>
      <c r="GY65" s="329" t="str">
        <f aca="false">IF($B65&lt;&gt;"",IF($EB$1&gt;=GY$13,RANK(GD65,GD$14:GD$113,0),""),"")</f>
        <v/>
      </c>
      <c r="GZ65" s="329" t="str">
        <f aca="false">IF($B65&lt;&gt;"",IF($EB$1&gt;=GZ$13,RANK(GE65,GE$14:GE$113,0),""),"")</f>
        <v/>
      </c>
      <c r="HA65" s="329" t="str">
        <f aca="false">IF($B65&lt;&gt;"",IF($EB$1&gt;=HA$13,RANK(GF65,GF$14:GF$113,0),""),"")</f>
        <v/>
      </c>
      <c r="HB65" s="329" t="str">
        <f aca="false">IF($B65&lt;&gt;"",IF($EB$1&gt;=HB$13,RANK(GG65,GG$14:GG$113,0),""),"")</f>
        <v/>
      </c>
      <c r="HC65" s="329" t="str">
        <f aca="false">IF($B65&lt;&gt;"",IF($EB$1&gt;=HC$13,RANK(GH65,GH$14:GH$113,0),""),"")</f>
        <v/>
      </c>
      <c r="HD65" s="329" t="str">
        <f aca="false">IF($B65&lt;&gt;"",IF($EB$1&gt;=HD$13,RANK(GI65,GI$14:GI$113,0),""),"")</f>
        <v/>
      </c>
      <c r="HE65" s="329" t="str">
        <f aca="false">IF($B65&lt;&gt;"",IF($EB$1&gt;=HE$13,RANK(GJ65,GJ$14:GJ$113,0),""),"")</f>
        <v/>
      </c>
      <c r="HF65" s="330" t="str">
        <f aca="false">IF($B65&lt;&gt;"",IF($EB$1&gt;=HF$13,RANK(GK65,GK$14:GK$113,0),""),"")</f>
        <v/>
      </c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13" hidden="false" customHeight="false" outlineLevel="0" collapsed="false">
      <c r="A66" s="308" t="str">
        <f aca="false">IF(B66&lt;&gt;"",RANK(I66,I$14:I$113,0),"")</f>
        <v/>
      </c>
      <c r="B66" s="309" t="str">
        <f aca="false">IF('Chronos (M1..M20)'!B63&lt;&gt;"",'Chronos (M1..M20)'!B63,"")</f>
        <v/>
      </c>
      <c r="C66" s="310" t="str">
        <f aca="false">IF(B66&lt;&gt;"",'Chronos (M1..M20)'!C63,"")</f>
        <v/>
      </c>
      <c r="D66" s="215" t="str">
        <f aca="false">IF(B66&lt;&gt;"",Pilotes!P63,"")</f>
        <v/>
      </c>
      <c r="E66" s="310"/>
      <c r="F66" s="310" t="str">
        <f aca="false">IF(B66&lt;&gt;"",Pilotes!F63,"")</f>
        <v/>
      </c>
      <c r="G66" s="310" t="str">
        <f aca="false">IF(C66&lt;&gt;"",Pilotes!E63,"")</f>
        <v/>
      </c>
      <c r="H66" s="310" t="str">
        <f aca="false">IF(D66&lt;&gt;"",'Chronos (M1..M20)'!D63,"")</f>
        <v/>
      </c>
      <c r="I66" s="311" t="n">
        <f aca="false">IF(B66&lt;&gt;"",IF($EB$1&lt;4,DR66-DT66,IF($EB$1&lt;15,DS66-DU66-DT66,DS66-DU66-DV66-DT66)),0)</f>
        <v>0</v>
      </c>
      <c r="J66" s="312" t="str">
        <f aca="false">IF(B66&lt;&gt;"",IF(I66,(I66/MAXA(I$14:I$113))*1000,0),"")</f>
        <v/>
      </c>
      <c r="K66" s="313" t="str">
        <f aca="false">IF($B66&lt;&gt;"",$B66,"")</f>
        <v/>
      </c>
      <c r="L66" s="314" t="str">
        <f aca="false">IF($B66&lt;&gt;"",'Chronos (M1..M20)'!$H63,"")</f>
        <v/>
      </c>
      <c r="M66" s="315" t="str">
        <f aca="false">IF('Chronos (M1..M20)'!$I63&lt;&gt;"",'Chronos (M1..M20)'!$I63," ")</f>
        <v> </v>
      </c>
      <c r="N66" s="316" t="n">
        <f aca="false">IF('Chronos (M1..M20)'!$J63&lt;&gt;"",'Chronos (M1..M20)'!$J63,0)</f>
        <v>0</v>
      </c>
      <c r="O66" s="317" t="str">
        <f aca="false">IF($B66&lt;&gt;"",IF(M66&lt;&gt;" ",(INDEX(L$9:M$12,MATCH(L66,L$9:L$12),2)/M66)*1000,0),"")</f>
        <v/>
      </c>
      <c r="P66" s="318" t="str">
        <f aca="false">IF(M$9&lt;&gt;"",IF($B66&lt;&gt;"",O66-N66,""),"")</f>
        <v/>
      </c>
      <c r="Q66" s="314" t="str">
        <f aca="false">IF($B66&lt;&gt;"",'Chronos (M1..M20)'!$H164,"")</f>
        <v/>
      </c>
      <c r="R66" s="315" t="str">
        <f aca="false">IF('Chronos (M1..M20)'!$I164&lt;&gt;"",'Chronos (M1..M20)'!$I164," ")</f>
        <v> </v>
      </c>
      <c r="S66" s="316" t="n">
        <f aca="false">IF('Chronos (M1..M20)'!$J164&lt;&gt;"",'Chronos (M1..M20)'!$J164,0)</f>
        <v>0</v>
      </c>
      <c r="T66" s="317" t="str">
        <f aca="false">IF($B66&lt;&gt;"",IF(R66&lt;&gt;" ",(INDEX(Q$9:R$12,MATCH(Q66,Q$9:Q$12),2)/R66)*1000,0),"")</f>
        <v/>
      </c>
      <c r="U66" s="318" t="str">
        <f aca="false">IF(R$9&lt;&gt;"",IF($B66&lt;&gt;"",T66-S66,""),"")</f>
        <v/>
      </c>
      <c r="V66" s="313" t="str">
        <f aca="false">IF($B66&lt;&gt;"",$B66,"")</f>
        <v/>
      </c>
      <c r="W66" s="314" t="str">
        <f aca="false">IF($B66&lt;&gt;"",'Chronos (M1..M20)'!$H265,"")</f>
        <v/>
      </c>
      <c r="X66" s="315" t="str">
        <f aca="false">IF('Chronos (M1..M20)'!$I265&lt;&gt;"",'Chronos (M1..M20)'!$I265," ")</f>
        <v> </v>
      </c>
      <c r="Y66" s="316" t="n">
        <f aca="false">IF('Chronos (M1..M20)'!$J265&lt;&gt;"",'Chronos (M1..M20)'!$J265,0)</f>
        <v>0</v>
      </c>
      <c r="Z66" s="317" t="str">
        <f aca="false">IF($B66&lt;&gt;"",IF(X66&lt;&gt;" ",(INDEX(W$9:X$12,MATCH(W66,W$9:W$12),2)/X66)*1000,0),"")</f>
        <v/>
      </c>
      <c r="AA66" s="318" t="str">
        <f aca="false">IF(X$9&lt;&gt;"",IF($B66&lt;&gt;"",Z66-Y66,""),"")</f>
        <v/>
      </c>
      <c r="AB66" s="314" t="str">
        <f aca="false">IF($B66&lt;&gt;"",'Chronos (M1..M20)'!$H366,"")</f>
        <v/>
      </c>
      <c r="AC66" s="315" t="str">
        <f aca="false">IF('Chronos (M1..M20)'!$I366&lt;&gt;"",'Chronos (M1..M20)'!$I366," ")</f>
        <v> </v>
      </c>
      <c r="AD66" s="316" t="n">
        <f aca="false">IF('Chronos (M1..M20)'!$J366&lt;&gt;"",'Chronos (M1..M20)'!$J366,0)</f>
        <v>0</v>
      </c>
      <c r="AE66" s="317" t="str">
        <f aca="false">IF($B66&lt;&gt;"",IF(AC66&lt;&gt;" ",(INDEX(AB$9:AC$12,MATCH(AB66,AB$9:AB$12),2)/AC66)*1000,0),"")</f>
        <v/>
      </c>
      <c r="AF66" s="318" t="str">
        <f aca="false">IF(AC$9&lt;&gt;"",IF($B66&lt;&gt;"",AE66-AD66,""),"")</f>
        <v/>
      </c>
      <c r="AG66" s="313" t="str">
        <f aca="false">IF($B66&lt;&gt;"",$B66,"")</f>
        <v/>
      </c>
      <c r="AH66" s="314" t="str">
        <f aca="false">IF($B66&lt;&gt;"",'Chronos (M1..M20)'!$H467,"")</f>
        <v/>
      </c>
      <c r="AI66" s="315" t="str">
        <f aca="false">IF('Chronos (M1..M20)'!$I467&lt;&gt;"",'Chronos (M1..M20)'!$I467," ")</f>
        <v> </v>
      </c>
      <c r="AJ66" s="316" t="n">
        <f aca="false">IF('Chronos (M1..M20)'!$J467&lt;&gt;"",'Chronos (M1..M20)'!$J467,0)</f>
        <v>0</v>
      </c>
      <c r="AK66" s="317" t="str">
        <f aca="false">IF($B66&lt;&gt;"",IF(AI66&lt;&gt;" ",(INDEX(AH$9:AI$12,MATCH(AH66,AH$9:AH$12),2)/AI66)*1000,0),"")</f>
        <v/>
      </c>
      <c r="AL66" s="318" t="str">
        <f aca="false">IF(AI$9&lt;&gt;"",IF($B66&lt;&gt;"",AK66-AJ66,""),"")</f>
        <v/>
      </c>
      <c r="AM66" s="314" t="str">
        <f aca="false">IF($B66&lt;&gt;"",'Chronos (M1..M20)'!$H568,"")</f>
        <v/>
      </c>
      <c r="AN66" s="315" t="str">
        <f aca="false">IF('Chronos (M1..M20)'!$I568&lt;&gt;"",'Chronos (M1..M20)'!$I568," ")</f>
        <v> </v>
      </c>
      <c r="AO66" s="316" t="n">
        <f aca="false">IF('Chronos (M1..M20)'!$J568&lt;&gt;"",'Chronos (M1..M20)'!$J568,0)</f>
        <v>0</v>
      </c>
      <c r="AP66" s="317" t="str">
        <f aca="false">IF($B66&lt;&gt;"",IF(AN66&lt;&gt;" ",(INDEX(AM$9:AN$12,MATCH(AM66,AM$9:AM$12),2)/AN66)*1000,0),"")</f>
        <v/>
      </c>
      <c r="AQ66" s="318" t="str">
        <f aca="false">IF(AN$9&lt;&gt;"",IF($B66&lt;&gt;"",AP66-AO66,""),"")</f>
        <v/>
      </c>
      <c r="AR66" s="313" t="str">
        <f aca="false">IF($B66&lt;&gt;"",$B66,"")</f>
        <v/>
      </c>
      <c r="AS66" s="314" t="str">
        <f aca="false">IF($B66&lt;&gt;"",'Chronos (M1..M20)'!$H669,"")</f>
        <v/>
      </c>
      <c r="AT66" s="315" t="str">
        <f aca="false">IF('Chronos (M1..M20)'!$I669&lt;&gt;"",'Chronos (M1..M20)'!$I669," ")</f>
        <v> </v>
      </c>
      <c r="AU66" s="316" t="n">
        <f aca="false">IF('Chronos (M1..M20)'!$J669&lt;&gt;"",'Chronos (M1..M20)'!$J669,0)</f>
        <v>0</v>
      </c>
      <c r="AV66" s="317" t="str">
        <f aca="false">IF($B66&lt;&gt;"",IF(AT66&lt;&gt;" ",(INDEX(AS$9:AT$12,MATCH(AS66,AS$9:AS$12),2)/AT66)*1000,0),"")</f>
        <v/>
      </c>
      <c r="AW66" s="318" t="str">
        <f aca="false">IF(AT$9&lt;&gt;"",IF($B66&lt;&gt;"",AV66-AU66,""),"")</f>
        <v/>
      </c>
      <c r="AX66" s="314" t="str">
        <f aca="false">IF($B66&lt;&gt;"",'Chronos (M1..M20)'!$H770,"")</f>
        <v/>
      </c>
      <c r="AY66" s="315" t="str">
        <f aca="false">IF('Chronos (M1..M20)'!$I770&lt;&gt;"",'Chronos (M1..M20)'!$I770," ")</f>
        <v> </v>
      </c>
      <c r="AZ66" s="316" t="n">
        <f aca="false">IF('Chronos (M1..M20)'!$J770&lt;&gt;"",'Chronos (M1..M20)'!$J770,0)</f>
        <v>0</v>
      </c>
      <c r="BA66" s="317" t="str">
        <f aca="false">IF($B66&lt;&gt;"",IF(AY66&lt;&gt;" ",(INDEX(AX$9:AY$12,MATCH(AX66,AX$9:AX$12),2)/AY66)*1000,0),"")</f>
        <v/>
      </c>
      <c r="BB66" s="318" t="str">
        <f aca="false">IF(AY$9&lt;&gt;"",IF($B66&lt;&gt;"",BA66-AZ66,""),"")</f>
        <v/>
      </c>
      <c r="BC66" s="313" t="str">
        <f aca="false">IF($B66&lt;&gt;"",$B66,"")</f>
        <v/>
      </c>
      <c r="BD66" s="314" t="str">
        <f aca="false">IF($B66&lt;&gt;"",'Chronos (M1..M20)'!$H871,"")</f>
        <v/>
      </c>
      <c r="BE66" s="315" t="str">
        <f aca="false">IF('Chronos (M1..M20)'!$I871&lt;&gt;"",'Chronos (M1..M20)'!$I871," ")</f>
        <v> </v>
      </c>
      <c r="BF66" s="316" t="n">
        <f aca="false">IF('Chronos (M1..M20)'!$J871&lt;&gt;"",'Chronos (M1..M20)'!$J871,0)</f>
        <v>0</v>
      </c>
      <c r="BG66" s="317" t="str">
        <f aca="false">IF($B66&lt;&gt;"",IF(BE66&lt;&gt;" ",(INDEX(BD$9:BE$12,MATCH(BD66,BD$9:BD$12),2)/BE66)*1000,0),"")</f>
        <v/>
      </c>
      <c r="BH66" s="318" t="str">
        <f aca="false">IF(BE$9&lt;&gt;"",IF($B66&lt;&gt;"",BG66-BF66,""),"")</f>
        <v/>
      </c>
      <c r="BI66" s="314" t="str">
        <f aca="false">IF($B66&lt;&gt;"",'Chronos (M1..M20)'!$H972,"")</f>
        <v/>
      </c>
      <c r="BJ66" s="315" t="str">
        <f aca="false">IF('Chronos (M1..M20)'!$I972&lt;&gt;"",'Chronos (M1..M20)'!$I972," ")</f>
        <v> </v>
      </c>
      <c r="BK66" s="316" t="n">
        <f aca="false">IF('Chronos (M1..M20)'!$J972&lt;&gt;"",'Chronos (M1..M20)'!$J972,0)</f>
        <v>0</v>
      </c>
      <c r="BL66" s="317" t="str">
        <f aca="false">IF($B66&lt;&gt;"",IF(BJ66&lt;&gt;" ",(INDEX(BI$9:BJ$12,MATCH(BI66,BI$9:BI$12),2)/BJ66)*1000,0),"")</f>
        <v/>
      </c>
      <c r="BM66" s="318" t="str">
        <f aca="false">IF(BJ$9&lt;&gt;"",IF($B66&lt;&gt;"",BL66-BK66,""),"")</f>
        <v/>
      </c>
      <c r="BN66" s="313" t="str">
        <f aca="false">IF($B66&lt;&gt;"",$B66,"")</f>
        <v/>
      </c>
      <c r="BO66" s="314" t="str">
        <f aca="false">IF($B66&lt;&gt;"",'Chronos (M1..M20)'!$H1073,"")</f>
        <v/>
      </c>
      <c r="BP66" s="315" t="str">
        <f aca="false">IF('Chronos (M1..M20)'!$I1073&lt;&gt;"",'Chronos (M1..M20)'!$I1073," ")</f>
        <v> </v>
      </c>
      <c r="BQ66" s="316" t="n">
        <f aca="false">IF('Chronos (M1..M20)'!$J1073&lt;&gt;"",'Chronos (M1..M20)'!$J1073,0)</f>
        <v>0</v>
      </c>
      <c r="BR66" s="317" t="str">
        <f aca="false">IF($B66&lt;&gt;"",IF(BP66&lt;&gt;" ",(INDEX(BO$9:BP$12,MATCH(BO66,BO$9:BO$12),2)/BP66)*1000,0),"")</f>
        <v/>
      </c>
      <c r="BS66" s="318" t="str">
        <f aca="false">IF(BP$9&lt;&gt;"",IF($B66&lt;&gt;"",BR66-BQ66,""),"")</f>
        <v/>
      </c>
      <c r="BT66" s="314" t="str">
        <f aca="false">IF($B66&lt;&gt;"",'Chronos (M1..M20)'!$H1174,"")</f>
        <v/>
      </c>
      <c r="BU66" s="315" t="str">
        <f aca="false">IF('Chronos (M1..M20)'!$I1174&lt;&gt;"",'Chronos (M1..M20)'!$I1174," ")</f>
        <v> </v>
      </c>
      <c r="BV66" s="316" t="n">
        <f aca="false">IF('Chronos (M1..M20)'!$J1174&lt;&gt;"",'Chronos (M1..M20)'!$J1174,0)</f>
        <v>0</v>
      </c>
      <c r="BW66" s="317" t="str">
        <f aca="false">IF($B66&lt;&gt;"",IF(BU66&lt;&gt;" ",(INDEX(BT$9:BU$12,MATCH(BT66,BT$9:BT$12),2)/BU66)*1000,0),"")</f>
        <v/>
      </c>
      <c r="BX66" s="318" t="str">
        <f aca="false">IF(BU$9&lt;&gt;"",IF($B66&lt;&gt;"",BW66-BV66,""),"")</f>
        <v/>
      </c>
      <c r="BY66" s="313" t="str">
        <f aca="false">IF($B66&lt;&gt;"",$B66,"")</f>
        <v/>
      </c>
      <c r="BZ66" s="314" t="str">
        <f aca="false">IF($B66&lt;&gt;"",'Chronos (M1..M20)'!$H1275,"")</f>
        <v/>
      </c>
      <c r="CA66" s="315" t="str">
        <f aca="false">IF('Chronos (M1..M20)'!$I1275&lt;&gt;"",'Chronos (M1..M20)'!$I1275," ")</f>
        <v> </v>
      </c>
      <c r="CB66" s="316" t="n">
        <f aca="false">IF('Chronos (M1..M20)'!$J1275&lt;&gt;"",'Chronos (M1..M20)'!$J1275,0)</f>
        <v>0</v>
      </c>
      <c r="CC66" s="317" t="str">
        <f aca="false">IF($B66&lt;&gt;"",IF(CA66&lt;&gt;" ",(INDEX(BZ$9:CA$12,MATCH(BZ66,BZ$9:BZ$12),2)/CA66)*1000,0),"")</f>
        <v/>
      </c>
      <c r="CD66" s="318" t="str">
        <f aca="false">IF(CA$9&lt;&gt;"",IF($B66&lt;&gt;"",CC66-CB66,""),"")</f>
        <v/>
      </c>
      <c r="CE66" s="314" t="str">
        <f aca="false">IF($B66&lt;&gt;"",'Chronos (M1..M20)'!$H1376,"")</f>
        <v/>
      </c>
      <c r="CF66" s="315" t="str">
        <f aca="false">IF('Chronos (M1..M20)'!$I1376&lt;&gt;"",'Chronos (M1..M20)'!$I1376," ")</f>
        <v> </v>
      </c>
      <c r="CG66" s="316" t="n">
        <f aca="false">IF('Chronos (M1..M20)'!$J1376&lt;&gt;"",'Chronos (M1..M20)'!$J1376,0)</f>
        <v>0</v>
      </c>
      <c r="CH66" s="317" t="str">
        <f aca="false">IF($B66&lt;&gt;"",IF(CF66&lt;&gt;" ",(INDEX(CE$9:CF$12,MATCH(CE66,CE$9:CE$12),2)/CF66)*1000,0),"")</f>
        <v/>
      </c>
      <c r="CI66" s="318" t="str">
        <f aca="false">IF(CF$9&lt;&gt;"",IF($B66&lt;&gt;"",CH66-CG66,""),"")</f>
        <v/>
      </c>
      <c r="CJ66" s="313" t="str">
        <f aca="false">IF($B66&lt;&gt;"",$B66,"")</f>
        <v/>
      </c>
      <c r="CK66" s="314" t="str">
        <f aca="false">IF($B66&lt;&gt;"",'Chronos (M1..M20)'!$H1477,"")</f>
        <v/>
      </c>
      <c r="CL66" s="315" t="str">
        <f aca="false">IF('Chronos (M1..M20)'!$I1477&lt;&gt;"",'Chronos (M1..M20)'!$I1477," ")</f>
        <v> </v>
      </c>
      <c r="CM66" s="316" t="n">
        <f aca="false">IF('Chronos (M1..M20)'!$J1477&lt;&gt;"",'Chronos (M1..M20)'!$J1477,0)</f>
        <v>0</v>
      </c>
      <c r="CN66" s="317" t="str">
        <f aca="false">IF($B66&lt;&gt;"",IF(CL66&lt;&gt;" ",(INDEX(CK$9:CL$12,MATCH(CK66,CK$9:CK$12),2)/CL66)*1000,0),"")</f>
        <v/>
      </c>
      <c r="CO66" s="318" t="str">
        <f aca="false">IF(CL$9&lt;&gt;"",IF($B66&lt;&gt;"",CN66-CM66,""),"")</f>
        <v/>
      </c>
      <c r="CP66" s="314" t="str">
        <f aca="false">IF($B66&lt;&gt;"",'Chronos (M1..M20)'!$H1578,"")</f>
        <v/>
      </c>
      <c r="CQ66" s="315" t="str">
        <f aca="false">IF('Chronos (M1..M20)'!$I1578&lt;&gt;"",'Chronos (M1..M20)'!$I1578," ")</f>
        <v> </v>
      </c>
      <c r="CR66" s="316" t="n">
        <f aca="false">IF('Chronos (M1..M20)'!$J1578&lt;&gt;"",'Chronos (M1..M20)'!$J1578,0)</f>
        <v>0</v>
      </c>
      <c r="CS66" s="317" t="str">
        <f aca="false">IF($B66&lt;&gt;"",IF(CQ66&lt;&gt;" ",(INDEX(CP$9:CQ$12,MATCH(CP66,CP$9:CP$12),2)/CQ66)*1000,0),"")</f>
        <v/>
      </c>
      <c r="CT66" s="318" t="str">
        <f aca="false">IF(CQ$9&lt;&gt;"",IF($B66&lt;&gt;"",CS66-CR66,""),"")</f>
        <v/>
      </c>
      <c r="CU66" s="313" t="str">
        <f aca="false">IF($B66&lt;&gt;"",$B66,"")</f>
        <v/>
      </c>
      <c r="CV66" s="314" t="str">
        <f aca="false">IF($B66&lt;&gt;"",'Chronos (M1..M20)'!$H1679,"")</f>
        <v/>
      </c>
      <c r="CW66" s="315" t="str">
        <f aca="false">IF('Chronos (M1..M20)'!$I1679&lt;&gt;"",'Chronos (M1..M20)'!$I1679," ")</f>
        <v> </v>
      </c>
      <c r="CX66" s="316" t="n">
        <f aca="false">IF('Chronos (M1..M20)'!$J1679&lt;&gt;"",'Chronos (M1..M20)'!$J1679,0)</f>
        <v>0</v>
      </c>
      <c r="CY66" s="317" t="str">
        <f aca="false">IF($B66&lt;&gt;"",IF(CW66&lt;&gt;" ",(INDEX(CV$9:CW$12,MATCH(CV66,CV$9:CV$12),2)/CW66)*1000,0),"")</f>
        <v/>
      </c>
      <c r="CZ66" s="318" t="str">
        <f aca="false">IF(CW$9&lt;&gt;"",IF($B66&lt;&gt;"",CY66-CX66,""),"")</f>
        <v/>
      </c>
      <c r="DA66" s="314" t="str">
        <f aca="false">IF($B66&lt;&gt;"",'Chronos (M1..M20)'!$H1780,"")</f>
        <v/>
      </c>
      <c r="DB66" s="315" t="str">
        <f aca="false">IF('Chronos (M1..M20)'!$I1780&lt;&gt;"",'Chronos (M1..M20)'!$I1780," ")</f>
        <v> </v>
      </c>
      <c r="DC66" s="316" t="n">
        <f aca="false">IF('Chronos (M1..M20)'!$J1780&lt;&gt;"",'Chronos (M1..M20)'!$J1780,0)</f>
        <v>0</v>
      </c>
      <c r="DD66" s="317" t="str">
        <f aca="false">IF($B66&lt;&gt;"",IF(DB66&lt;&gt;" ",(INDEX(DA$9:DB$12,MATCH(DA66,DA$9:DA$12),2)/DB66)*1000,0),"")</f>
        <v/>
      </c>
      <c r="DE66" s="318" t="str">
        <f aca="false">IF(DB$9&lt;&gt;"",IF($B66&lt;&gt;"",DD66-DC66,""),"")</f>
        <v/>
      </c>
      <c r="DF66" s="313" t="str">
        <f aca="false">IF($B66&lt;&gt;"",$B66,"")</f>
        <v/>
      </c>
      <c r="DG66" s="314" t="str">
        <f aca="false">IF($B66&lt;&gt;"",'Chronos (M1..M20)'!$H1881,"")</f>
        <v/>
      </c>
      <c r="DH66" s="315" t="str">
        <f aca="false">IF('Chronos (M1..M20)'!$I1881&lt;&gt;"",'Chronos (M1..M20)'!$I1881," ")</f>
        <v> </v>
      </c>
      <c r="DI66" s="316" t="n">
        <f aca="false">IF('Chronos (M1..M20)'!$J1881&lt;&gt;"",'Chronos (M1..M20)'!$J1881,0)</f>
        <v>0</v>
      </c>
      <c r="DJ66" s="317" t="str">
        <f aca="false">IF($B66&lt;&gt;"",IF(DH66&lt;&gt;" ",(INDEX(DG$9:DH$12,MATCH(DG66,DG$9:DG$12),2)/DH66)*1000,0),"")</f>
        <v/>
      </c>
      <c r="DK66" s="318" t="str">
        <f aca="false">IF(DH$9&lt;&gt;"",IF($B66&lt;&gt;"",DJ66-DI66,""),"")</f>
        <v/>
      </c>
      <c r="DL66" s="314" t="str">
        <f aca="false">IF($B66&lt;&gt;"",'Chronos (M1..M20)'!$H1982,"")</f>
        <v/>
      </c>
      <c r="DM66" s="315" t="str">
        <f aca="false">IF('Chronos (M1..M20)'!$I1982&lt;&gt;"",'Chronos (M1..M20)'!$I1982," ")</f>
        <v> </v>
      </c>
      <c r="DN66" s="316" t="n">
        <f aca="false">IF('Chronos (M1..M20)'!$J1982&lt;&gt;"",'Chronos (M1..M20)'!$J1982,0)</f>
        <v>0</v>
      </c>
      <c r="DO66" s="317" t="str">
        <f aca="false">IF($B66&lt;&gt;"",IF(DM66&lt;&gt;" ",(INDEX(DL$9:DM$12,MATCH(DL66,DL$9:DL$12),2)/DM66)*1000,0),"")</f>
        <v/>
      </c>
      <c r="DP66" s="318" t="str">
        <f aca="false">IF(DM$9&lt;&gt;"",IF($B66&lt;&gt;"",DO66-DN66,""),"")</f>
        <v/>
      </c>
      <c r="DQ66" s="0"/>
      <c r="DR66" s="319" t="e">
        <f aca="false">SUM(O66,T66,Z66)</f>
        <v>#VALUE!</v>
      </c>
      <c r="DS66" s="319" t="e">
        <f aca="false">SUM(DR66,AE66,AK66,AP66,AV66,BA66,BG66,BL66,BR66,BW66,CC66,CH66,CN66,CS66,CY66,DD66,DJ66,DO66)</f>
        <v>#VALUE!</v>
      </c>
      <c r="DT66" s="319" t="n">
        <f aca="false">SUM(N66,S66,Y66,AD66,AJ66,AO66,AU66,AZ66,BF66,BK66,BQ66,BV66,CB66,CG66,CM66,CR66,CX66,DC66,DI66,DN66)</f>
        <v>0</v>
      </c>
      <c r="DU66" s="319" t="e">
        <f aca="false">SMALL($DZ66:$ES66,1)</f>
        <v>#VALUE!</v>
      </c>
      <c r="DV66" s="319" t="e">
        <f aca="false">SMALL($DZ66:$ES66,2)</f>
        <v>#VALUE!</v>
      </c>
      <c r="DW66" s="319" t="e">
        <f aca="false">SMALL($DZ66:$ES66,3)</f>
        <v>#VALUE!</v>
      </c>
      <c r="DX66" s="319" t="e">
        <f aca="false">SMALL($DZ66:$ES66,3)</f>
        <v>#VALUE!</v>
      </c>
      <c r="DY66" s="0"/>
      <c r="DZ66" s="321" t="str">
        <f aca="false">IF($EC$1&lt;&gt;"",O66," ")</f>
        <v/>
      </c>
      <c r="EA66" s="321" t="str">
        <f aca="false">IF($EC$2&lt;&gt;"",T66," ")</f>
        <v/>
      </c>
      <c r="EB66" s="321" t="str">
        <f aca="false">IF($EC$3&lt;&gt;"",Z66," ")</f>
        <v/>
      </c>
      <c r="EC66" s="321" t="str">
        <f aca="false">IF($EC$4&lt;&gt;"",AE66," ")</f>
        <v/>
      </c>
      <c r="ED66" s="321" t="str">
        <f aca="false">IF($EC$5&lt;&gt;"",AK66," ")</f>
        <v/>
      </c>
      <c r="EE66" s="321" t="str">
        <f aca="false">IF($EC$6&lt;&gt;"",AP66," ")</f>
        <v/>
      </c>
      <c r="EF66" s="321" t="str">
        <f aca="false">IF($EC$7&lt;&gt;"",AV66," ")</f>
        <v/>
      </c>
      <c r="EG66" s="321" t="str">
        <f aca="false">IF($EC$8&lt;&gt;"",BA66," ")</f>
        <v> </v>
      </c>
      <c r="EH66" s="321" t="str">
        <f aca="false">IF($EC$9&lt;&gt;"",BG66," ")</f>
        <v> </v>
      </c>
      <c r="EI66" s="321" t="str">
        <f aca="false">IF($EC$10&lt;&gt;"",BL66," ")</f>
        <v> </v>
      </c>
      <c r="EJ66" s="321" t="str">
        <f aca="false">IF($EE$1&lt;&gt;"",BR66," ")</f>
        <v> </v>
      </c>
      <c r="EK66" s="321" t="str">
        <f aca="false">IF($EE$2&lt;&gt;"",BW66," ")</f>
        <v> </v>
      </c>
      <c r="EL66" s="321" t="str">
        <f aca="false">IF($EE$3&lt;&gt;"",CC66," ")</f>
        <v> </v>
      </c>
      <c r="EM66" s="321" t="str">
        <f aca="false">IF($EE$4&lt;&gt;"",CH66," ")</f>
        <v> </v>
      </c>
      <c r="EN66" s="321" t="str">
        <f aca="false">IF($EE$5&lt;&gt;"",CN66," ")</f>
        <v> </v>
      </c>
      <c r="EO66" s="321" t="str">
        <f aca="false">IF($EE$6&lt;&gt;"",CS66," ")</f>
        <v> </v>
      </c>
      <c r="EP66" s="321" t="str">
        <f aca="false">IF($EE$7&lt;&gt;"",CY66," ")</f>
        <v> </v>
      </c>
      <c r="EQ66" s="321" t="str">
        <f aca="false">IF($EE$8&lt;&gt;"",DD66," ")</f>
        <v> </v>
      </c>
      <c r="ER66" s="321" t="str">
        <f aca="false">IF($EE$9&lt;&gt;"",DJ66," ")</f>
        <v> </v>
      </c>
      <c r="ES66" s="321" t="str">
        <f aca="false">IF($EE$10&lt;&gt;"",DO66," ")</f>
        <v> </v>
      </c>
      <c r="ET66" s="322" t="e">
        <f aca="false">SMALL(DZ66:EC66,1)</f>
        <v>#VALUE!</v>
      </c>
      <c r="EU66" s="323" t="e">
        <f aca="false">SMALL(DZ66:ED66,1)</f>
        <v>#VALUE!</v>
      </c>
      <c r="EV66" s="323" t="e">
        <f aca="false">SMALL(DZ66:EE66,1)</f>
        <v>#VALUE!</v>
      </c>
      <c r="EW66" s="323" t="e">
        <f aca="false">SMALL(DZ66:EF66,1)</f>
        <v>#VALUE!</v>
      </c>
      <c r="EX66" s="323" t="e">
        <f aca="false">SMALL(DZ66:EG66,1)</f>
        <v>#VALUE!</v>
      </c>
      <c r="EY66" s="323" t="e">
        <f aca="false">SMALL(DZ66:EH66,1)</f>
        <v>#VALUE!</v>
      </c>
      <c r="EZ66" s="323" t="e">
        <f aca="false">SMALL(DZ66:EI66,1)</f>
        <v>#VALUE!</v>
      </c>
      <c r="FA66" s="323" t="e">
        <f aca="false">SMALL(DZ66:EJ66,1)</f>
        <v>#VALUE!</v>
      </c>
      <c r="FB66" s="323" t="e">
        <f aca="false">SMALL(DZ66:EK66,1)</f>
        <v>#VALUE!</v>
      </c>
      <c r="FC66" s="323" t="e">
        <f aca="false">SMALL(DZ66:EL66,1)</f>
        <v>#VALUE!</v>
      </c>
      <c r="FD66" s="323" t="e">
        <f aca="false">SMALL(DZ66:EM66,1)</f>
        <v>#VALUE!</v>
      </c>
      <c r="FE66" s="323" t="e">
        <f aca="false">SMALL(DZ66:EN66,1)</f>
        <v>#VALUE!</v>
      </c>
      <c r="FF66" s="323" t="e">
        <f aca="false">SMALL(DZ66:EO66,1)</f>
        <v>#VALUE!</v>
      </c>
      <c r="FG66" s="323" t="e">
        <f aca="false">SMALL(DZ66:EP66,1)</f>
        <v>#VALUE!</v>
      </c>
      <c r="FH66" s="323" t="e">
        <f aca="false">SMALL(DZ66:EQ66,1)</f>
        <v>#VALUE!</v>
      </c>
      <c r="FI66" s="323" t="e">
        <f aca="false">SMALL(DZ66:ER66,1)</f>
        <v>#VALUE!</v>
      </c>
      <c r="FJ66" s="324" t="e">
        <f aca="false">SMALL(DZ66:ES66,1)</f>
        <v>#VALUE!</v>
      </c>
      <c r="FK66" s="322" t="e">
        <f aca="false">SMALL(DZ66:EN66,2)</f>
        <v>#VALUE!</v>
      </c>
      <c r="FL66" s="323" t="e">
        <f aca="false">SMALL(DZ66:EO66,2)</f>
        <v>#VALUE!</v>
      </c>
      <c r="FM66" s="323" t="e">
        <f aca="false">SMALL(DZ66:EP66,2)</f>
        <v>#VALUE!</v>
      </c>
      <c r="FN66" s="323" t="e">
        <f aca="false">SMALL(DZ66:EQ66,2)</f>
        <v>#VALUE!</v>
      </c>
      <c r="FO66" s="323" t="e">
        <f aca="false">SMALL(DZ66:ER66,2)</f>
        <v>#VALUE!</v>
      </c>
      <c r="FP66" s="324" t="e">
        <f aca="false">SMALL(DZ66:ES66,2)</f>
        <v>#VALUE!</v>
      </c>
      <c r="FQ66" s="0"/>
      <c r="FR66" s="328" t="str">
        <f aca="false">IF($B66&lt;&gt;"",IF($EB$1&gt;=FR$13,$P66,""),"")</f>
        <v/>
      </c>
      <c r="FS66" s="329" t="str">
        <f aca="false">IF($B66&lt;&gt;"",IF($EB$1&gt;=FS$13,$P66+$U66,""),"")</f>
        <v/>
      </c>
      <c r="FT66" s="329" t="str">
        <f aca="false">IF($B66&lt;&gt;"",IF($EB$1&gt;=FT$13,$P66+$U66+$AA66,""),"")</f>
        <v/>
      </c>
      <c r="FU66" s="329" t="str">
        <f aca="false">IF($B66&lt;&gt;"",IF($EB$1&gt;=FU$13,$P66+$U66+$AA66+$AF66-ET66,""),"")</f>
        <v/>
      </c>
      <c r="FV66" s="329" t="str">
        <f aca="false">IF($B66&lt;&gt;"",IF($EB$1&gt;=FV$13,$P66+$U66+$AA66+$AF66+$AL66-EU66,""),"")</f>
        <v/>
      </c>
      <c r="FW66" s="329" t="str">
        <f aca="false">IF($B66&lt;&gt;"",IF($EB$1&gt;=FW$13,$P66+$U66+$AA66+$AF66+$AL66+$AQ66-EV66,""),"")</f>
        <v/>
      </c>
      <c r="FX66" s="329" t="str">
        <f aca="false">IF($B66&lt;&gt;"",IF($EB$1&gt;=FX$13,$P66+$U66+$AA66+$AF66+$AL66+$AQ66+$AW66-EW66,""),"")</f>
        <v/>
      </c>
      <c r="FY66" s="329" t="str">
        <f aca="false">IF($B66&lt;&gt;"",IF($EB$1&gt;=FY$13,$P66+$U66+$AA66+$AF66+$AL66+$AQ66+$AW66+$BB66-EX66,""),"")</f>
        <v/>
      </c>
      <c r="FZ66" s="329" t="str">
        <f aca="false">IF($B66&lt;&gt;"",IF($EB$1&gt;=FZ$13,$P66+$U66+$AA66+$AF66+$AL66+$AQ66+$AW66+$BB66+$BH66-EY66,""),"")</f>
        <v/>
      </c>
      <c r="GA66" s="329" t="str">
        <f aca="false">IF($B66&lt;&gt;"",IF($EB$1&gt;=GA$13,$P66+$U66+$AA66+$AF66+$AL66+$AQ66+$AW66+$BB66+$BH66+$BM66-EZ66,""),"")</f>
        <v/>
      </c>
      <c r="GB66" s="329" t="str">
        <f aca="false">IF($B66&lt;&gt;"",IF($EB$1&gt;=GB$13,$P66+$U66+$AA66+$AF66+$AL66+$AQ66+$AW66+$BB66+$BH66+$BM66+$BS66-FA66,""),"")</f>
        <v/>
      </c>
      <c r="GC66" s="329" t="str">
        <f aca="false">IF($B66&lt;&gt;"",IF($EB$1&gt;=GC$13,$P66+$U66+$AA66+$AF66+$AL66+$AQ66+$AW66+$BB66+$BH66+$BM66+$BS66+$BX66-FB66,""),"")</f>
        <v/>
      </c>
      <c r="GD66" s="329" t="str">
        <f aca="false">IF($B66&lt;&gt;"",IF($EB$1&gt;=GD$13,$P66+$U66+$AA66+$AF66+$AL66+$AQ66+$AW66+$BB66+$BH66+$BM66+$BS66+$BX66+$CD66-FC66,""),"")</f>
        <v/>
      </c>
      <c r="GE66" s="329" t="str">
        <f aca="false">IF($B66&lt;&gt;"",IF($EB$1&gt;=GE$13,$P66+$U66+$AA66+$AF66+$AL66+$AQ66+$AW66+$BB66+$BH66+$BM66+$BS66+$BX66+$CD66+$CI66-FD66,""),"")</f>
        <v/>
      </c>
      <c r="GF66" s="329" t="str">
        <f aca="false">IF($B66&lt;&gt;"",IF($EB$1&gt;=GF$13,$P66+$U66+$AA66+$AF66+$AL66+$AQ66+$AW66+$BB66+$BH66+$BM66+$BS66+$BX66+$CD66+$CI66+$CO66-FE66-FK66,""),"")</f>
        <v/>
      </c>
      <c r="GG66" s="329" t="str">
        <f aca="false">IF($B66&lt;&gt;"",IF($EB$1&gt;=GG$13,$P66+$U66+$AA66+$AF66+$AL66+$AQ66+$AW66+$BB66+$BH66+$BM66+$BS66+$BX66+$CD66+$CI66+$CO66+$CT66-FF66-FL66,""),"")</f>
        <v/>
      </c>
      <c r="GH66" s="329" t="str">
        <f aca="false">IF($B66&lt;&gt;"",IF($EB$1&gt;=GH$13,$P66+$U66+$AA66+$AF66+$AL66+$AQ66+$AW66+$BB66+$BH66+$BM66+$BS66+$BX66+$CD66+$CI66+$CO66+$CT66+$CZ66-FG66-FM66,""),"")</f>
        <v/>
      </c>
      <c r="GI66" s="329" t="str">
        <f aca="false">IF($B66&lt;&gt;"",IF($EB$1&gt;=GI$13,$P66+$U66+$AA66+$AF66+$AL66+$AQ66+$AW66+$BB66+$BH66+$BM66+$BS66+$BX66+$CD66+$CI66+$CO66+$CT66+$CZ66+$DE66-FH66-FN66,""),"")</f>
        <v/>
      </c>
      <c r="GJ66" s="329" t="str">
        <f aca="false">IF($B66&lt;&gt;"",IF($EB$1&gt;=GJ$13,$P66+$U66+$AA66+$AF66+$AL66+$AQ66+$AW66+$BB66+$BH66+$BM66+$BS66+$BX66+$CD66+$CI66+$CO66+$CT66+$CZ66+$DE66+$DK66-FI66-FO66,""),"")</f>
        <v/>
      </c>
      <c r="GK66" s="330" t="str">
        <f aca="false">IF($B66&lt;&gt;"",IF($EB$1&gt;=GK$13,$P66+$U66+$AA66+$AF66+$AL66+$AQ66+$AW66+$BB66+$BH66+$BM66+$BS66+$BX66+$CD66+$CI66+$CO66+$CT66+$CZ66+$DE66+$DK66+$DP66-FJ66-FP66,""),"")</f>
        <v/>
      </c>
      <c r="GL66" s="0"/>
      <c r="GM66" s="328" t="str">
        <f aca="false">IF($B66&lt;&gt;"",IF($EB$1&gt;=GM$13,RANK(FR66,FR$14:FR$113,0),""),"")</f>
        <v/>
      </c>
      <c r="GN66" s="329" t="str">
        <f aca="false">IF($B66&lt;&gt;"",IF($EB$1&gt;=GN$13,RANK(FS66,FS$14:FS$113,0),""),"")</f>
        <v/>
      </c>
      <c r="GO66" s="329" t="str">
        <f aca="false">IF($B66&lt;&gt;"",IF($EB$1&gt;=GO$13,RANK(FT66,FT$14:FT$113,0),""),"")</f>
        <v/>
      </c>
      <c r="GP66" s="329" t="str">
        <f aca="false">IF($B66&lt;&gt;"",IF($EB$1&gt;=GP$13,RANK(FU66,FU$14:FU$113,0),""),"")</f>
        <v/>
      </c>
      <c r="GQ66" s="329" t="str">
        <f aca="false">IF($B66&lt;&gt;"",IF($EB$1&gt;=GQ$13,RANK(FV66,FV$14:FV$113,0),""),"")</f>
        <v/>
      </c>
      <c r="GR66" s="329" t="str">
        <f aca="false">IF($B66&lt;&gt;"",IF($EB$1&gt;=GR$13,RANK(FW66,FW$14:FW$113,0),""),"")</f>
        <v/>
      </c>
      <c r="GS66" s="329" t="str">
        <f aca="false">IF($B66&lt;&gt;"",IF($EB$1&gt;=GS$13,RANK(FX66,FX$14:FX$113,0),""),"")</f>
        <v/>
      </c>
      <c r="GT66" s="329" t="str">
        <f aca="false">IF($B66&lt;&gt;"",IF($EB$1&gt;=GT$13,RANK(FY66,FY$14:FY$113,0),""),"")</f>
        <v/>
      </c>
      <c r="GU66" s="329" t="str">
        <f aca="false">IF($B66&lt;&gt;"",IF($EB$1&gt;=GU$13,RANK(FZ66,FZ$14:FZ$113,0),""),"")</f>
        <v/>
      </c>
      <c r="GV66" s="329" t="str">
        <f aca="false">IF($B66&lt;&gt;"",IF($EB$1&gt;=GV$13,RANK(GA66,GA$14:GA$113,0),""),"")</f>
        <v/>
      </c>
      <c r="GW66" s="329" t="str">
        <f aca="false">IF($B66&lt;&gt;"",IF($EB$1&gt;=GW$13,RANK(GB66,GB$14:GB$113,0),""),"")</f>
        <v/>
      </c>
      <c r="GX66" s="329" t="str">
        <f aca="false">IF($B66&lt;&gt;"",IF($EB$1&gt;=GX$13,RANK(GC66,GC$14:GC$113,0),""),"")</f>
        <v/>
      </c>
      <c r="GY66" s="329" t="str">
        <f aca="false">IF($B66&lt;&gt;"",IF($EB$1&gt;=GY$13,RANK(GD66,GD$14:GD$113,0),""),"")</f>
        <v/>
      </c>
      <c r="GZ66" s="329" t="str">
        <f aca="false">IF($B66&lt;&gt;"",IF($EB$1&gt;=GZ$13,RANK(GE66,GE$14:GE$113,0),""),"")</f>
        <v/>
      </c>
      <c r="HA66" s="329" t="str">
        <f aca="false">IF($B66&lt;&gt;"",IF($EB$1&gt;=HA$13,RANK(GF66,GF$14:GF$113,0),""),"")</f>
        <v/>
      </c>
      <c r="HB66" s="329" t="str">
        <f aca="false">IF($B66&lt;&gt;"",IF($EB$1&gt;=HB$13,RANK(GG66,GG$14:GG$113,0),""),"")</f>
        <v/>
      </c>
      <c r="HC66" s="329" t="str">
        <f aca="false">IF($B66&lt;&gt;"",IF($EB$1&gt;=HC$13,RANK(GH66,GH$14:GH$113,0),""),"")</f>
        <v/>
      </c>
      <c r="HD66" s="329" t="str">
        <f aca="false">IF($B66&lt;&gt;"",IF($EB$1&gt;=HD$13,RANK(GI66,GI$14:GI$113,0),""),"")</f>
        <v/>
      </c>
      <c r="HE66" s="329" t="str">
        <f aca="false">IF($B66&lt;&gt;"",IF($EB$1&gt;=HE$13,RANK(GJ66,GJ$14:GJ$113,0),""),"")</f>
        <v/>
      </c>
      <c r="HF66" s="330" t="str">
        <f aca="false">IF($B66&lt;&gt;"",IF($EB$1&gt;=HF$13,RANK(GK66,GK$14:GK$113,0),""),"")</f>
        <v/>
      </c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3" hidden="false" customHeight="false" outlineLevel="0" collapsed="false">
      <c r="A67" s="308" t="str">
        <f aca="false">IF(B67&lt;&gt;"",RANK(I67,I$14:I$113,0),"")</f>
        <v/>
      </c>
      <c r="B67" s="309" t="str">
        <f aca="false">IF('Chronos (M1..M20)'!B64&lt;&gt;"",'Chronos (M1..M20)'!B64,"")</f>
        <v/>
      </c>
      <c r="C67" s="310" t="str">
        <f aca="false">IF(B67&lt;&gt;"",'Chronos (M1..M20)'!C64,"")</f>
        <v/>
      </c>
      <c r="D67" s="215" t="str">
        <f aca="false">IF(B67&lt;&gt;"",Pilotes!P64,"")</f>
        <v/>
      </c>
      <c r="E67" s="310"/>
      <c r="F67" s="310" t="str">
        <f aca="false">IF(B67&lt;&gt;"",Pilotes!F64,"")</f>
        <v/>
      </c>
      <c r="G67" s="310" t="str">
        <f aca="false">IF(C67&lt;&gt;"",Pilotes!E64,"")</f>
        <v/>
      </c>
      <c r="H67" s="310" t="str">
        <f aca="false">IF(D67&lt;&gt;"",'Chronos (M1..M20)'!D64,"")</f>
        <v/>
      </c>
      <c r="I67" s="311" t="n">
        <f aca="false">IF(B67&lt;&gt;"",IF($EB$1&lt;4,DR67-DT67,IF($EB$1&lt;15,DS67-DU67-DT67,DS67-DU67-DV67-DT67)),0)</f>
        <v>0</v>
      </c>
      <c r="J67" s="312" t="str">
        <f aca="false">IF(B67&lt;&gt;"",IF(I67,(I67/MAXA(I$14:I$113))*1000,0),"")</f>
        <v/>
      </c>
      <c r="K67" s="313" t="str">
        <f aca="false">IF($B67&lt;&gt;"",$B67,"")</f>
        <v/>
      </c>
      <c r="L67" s="314" t="str">
        <f aca="false">IF($B67&lt;&gt;"",'Chronos (M1..M20)'!$H64,"")</f>
        <v/>
      </c>
      <c r="M67" s="315" t="str">
        <f aca="false">IF('Chronos (M1..M20)'!$I64&lt;&gt;"",'Chronos (M1..M20)'!$I64," ")</f>
        <v> </v>
      </c>
      <c r="N67" s="316" t="n">
        <f aca="false">IF('Chronos (M1..M20)'!$J64&lt;&gt;"",'Chronos (M1..M20)'!$J64,0)</f>
        <v>0</v>
      </c>
      <c r="O67" s="317" t="str">
        <f aca="false">IF($B67&lt;&gt;"",IF(M67&lt;&gt;" ",(INDEX(L$9:M$12,MATCH(L67,L$9:L$12),2)/M67)*1000,0),"")</f>
        <v/>
      </c>
      <c r="P67" s="318" t="str">
        <f aca="false">IF(M$9&lt;&gt;"",IF($B67&lt;&gt;"",O67-N67,""),"")</f>
        <v/>
      </c>
      <c r="Q67" s="314" t="str">
        <f aca="false">IF($B67&lt;&gt;"",'Chronos (M1..M20)'!$H165,"")</f>
        <v/>
      </c>
      <c r="R67" s="315" t="str">
        <f aca="false">IF('Chronos (M1..M20)'!$I165&lt;&gt;"",'Chronos (M1..M20)'!$I165," ")</f>
        <v> </v>
      </c>
      <c r="S67" s="316" t="n">
        <f aca="false">IF('Chronos (M1..M20)'!$J165&lt;&gt;"",'Chronos (M1..M20)'!$J165,0)</f>
        <v>0</v>
      </c>
      <c r="T67" s="317" t="str">
        <f aca="false">IF($B67&lt;&gt;"",IF(R67&lt;&gt;" ",(INDEX(Q$9:R$12,MATCH(Q67,Q$9:Q$12),2)/R67)*1000,0),"")</f>
        <v/>
      </c>
      <c r="U67" s="318" t="str">
        <f aca="false">IF(R$9&lt;&gt;"",IF($B67&lt;&gt;"",T67-S67,""),"")</f>
        <v/>
      </c>
      <c r="V67" s="313" t="str">
        <f aca="false">IF($B67&lt;&gt;"",$B67,"")</f>
        <v/>
      </c>
      <c r="W67" s="314" t="str">
        <f aca="false">IF($B67&lt;&gt;"",'Chronos (M1..M20)'!$H266,"")</f>
        <v/>
      </c>
      <c r="X67" s="315" t="str">
        <f aca="false">IF('Chronos (M1..M20)'!$I266&lt;&gt;"",'Chronos (M1..M20)'!$I266," ")</f>
        <v> </v>
      </c>
      <c r="Y67" s="316" t="n">
        <f aca="false">IF('Chronos (M1..M20)'!$J266&lt;&gt;"",'Chronos (M1..M20)'!$J266,0)</f>
        <v>0</v>
      </c>
      <c r="Z67" s="317" t="str">
        <f aca="false">IF($B67&lt;&gt;"",IF(X67&lt;&gt;" ",(INDEX(W$9:X$12,MATCH(W67,W$9:W$12),2)/X67)*1000,0),"")</f>
        <v/>
      </c>
      <c r="AA67" s="318" t="str">
        <f aca="false">IF(X$9&lt;&gt;"",IF($B67&lt;&gt;"",Z67-Y67,""),"")</f>
        <v/>
      </c>
      <c r="AB67" s="314" t="str">
        <f aca="false">IF($B67&lt;&gt;"",'Chronos (M1..M20)'!$H367,"")</f>
        <v/>
      </c>
      <c r="AC67" s="315" t="str">
        <f aca="false">IF('Chronos (M1..M20)'!$I367&lt;&gt;"",'Chronos (M1..M20)'!$I367," ")</f>
        <v> </v>
      </c>
      <c r="AD67" s="316" t="n">
        <f aca="false">IF('Chronos (M1..M20)'!$J367&lt;&gt;"",'Chronos (M1..M20)'!$J367,0)</f>
        <v>0</v>
      </c>
      <c r="AE67" s="317" t="str">
        <f aca="false">IF($B67&lt;&gt;"",IF(AC67&lt;&gt;" ",(INDEX(AB$9:AC$12,MATCH(AB67,AB$9:AB$12),2)/AC67)*1000,0),"")</f>
        <v/>
      </c>
      <c r="AF67" s="318" t="str">
        <f aca="false">IF(AC$9&lt;&gt;"",IF($B67&lt;&gt;"",AE67-AD67,""),"")</f>
        <v/>
      </c>
      <c r="AG67" s="313" t="str">
        <f aca="false">IF($B67&lt;&gt;"",$B67,"")</f>
        <v/>
      </c>
      <c r="AH67" s="314" t="str">
        <f aca="false">IF($B67&lt;&gt;"",'Chronos (M1..M20)'!$H468,"")</f>
        <v/>
      </c>
      <c r="AI67" s="315" t="str">
        <f aca="false">IF('Chronos (M1..M20)'!$I468&lt;&gt;"",'Chronos (M1..M20)'!$I468," ")</f>
        <v> </v>
      </c>
      <c r="AJ67" s="316" t="n">
        <f aca="false">IF('Chronos (M1..M20)'!$J468&lt;&gt;"",'Chronos (M1..M20)'!$J468,0)</f>
        <v>0</v>
      </c>
      <c r="AK67" s="317" t="str">
        <f aca="false">IF($B67&lt;&gt;"",IF(AI67&lt;&gt;" ",(INDEX(AH$9:AI$12,MATCH(AH67,AH$9:AH$12),2)/AI67)*1000,0),"")</f>
        <v/>
      </c>
      <c r="AL67" s="318" t="str">
        <f aca="false">IF(AI$9&lt;&gt;"",IF($B67&lt;&gt;"",AK67-AJ67,""),"")</f>
        <v/>
      </c>
      <c r="AM67" s="314" t="str">
        <f aca="false">IF($B67&lt;&gt;"",'Chronos (M1..M20)'!$H569,"")</f>
        <v/>
      </c>
      <c r="AN67" s="315" t="str">
        <f aca="false">IF('Chronos (M1..M20)'!$I569&lt;&gt;"",'Chronos (M1..M20)'!$I569," ")</f>
        <v> </v>
      </c>
      <c r="AO67" s="316" t="n">
        <f aca="false">IF('Chronos (M1..M20)'!$J569&lt;&gt;"",'Chronos (M1..M20)'!$J569,0)</f>
        <v>0</v>
      </c>
      <c r="AP67" s="317" t="str">
        <f aca="false">IF($B67&lt;&gt;"",IF(AN67&lt;&gt;" ",(INDEX(AM$9:AN$12,MATCH(AM67,AM$9:AM$12),2)/AN67)*1000,0),"")</f>
        <v/>
      </c>
      <c r="AQ67" s="318" t="str">
        <f aca="false">IF(AN$9&lt;&gt;"",IF($B67&lt;&gt;"",AP67-AO67,""),"")</f>
        <v/>
      </c>
      <c r="AR67" s="313" t="str">
        <f aca="false">IF($B67&lt;&gt;"",$B67,"")</f>
        <v/>
      </c>
      <c r="AS67" s="314" t="str">
        <f aca="false">IF($B67&lt;&gt;"",'Chronos (M1..M20)'!$H670,"")</f>
        <v/>
      </c>
      <c r="AT67" s="315" t="str">
        <f aca="false">IF('Chronos (M1..M20)'!$I670&lt;&gt;"",'Chronos (M1..M20)'!$I670," ")</f>
        <v> </v>
      </c>
      <c r="AU67" s="316" t="n">
        <f aca="false">IF('Chronos (M1..M20)'!$J670&lt;&gt;"",'Chronos (M1..M20)'!$J670,0)</f>
        <v>0</v>
      </c>
      <c r="AV67" s="317" t="str">
        <f aca="false">IF($B67&lt;&gt;"",IF(AT67&lt;&gt;" ",(INDEX(AS$9:AT$12,MATCH(AS67,AS$9:AS$12),2)/AT67)*1000,0),"")</f>
        <v/>
      </c>
      <c r="AW67" s="318" t="str">
        <f aca="false">IF(AT$9&lt;&gt;"",IF($B67&lt;&gt;"",AV67-AU67,""),"")</f>
        <v/>
      </c>
      <c r="AX67" s="314" t="str">
        <f aca="false">IF($B67&lt;&gt;"",'Chronos (M1..M20)'!$H771,"")</f>
        <v/>
      </c>
      <c r="AY67" s="315" t="str">
        <f aca="false">IF('Chronos (M1..M20)'!$I771&lt;&gt;"",'Chronos (M1..M20)'!$I771," ")</f>
        <v> </v>
      </c>
      <c r="AZ67" s="316" t="n">
        <f aca="false">IF('Chronos (M1..M20)'!$J771&lt;&gt;"",'Chronos (M1..M20)'!$J771,0)</f>
        <v>0</v>
      </c>
      <c r="BA67" s="317" t="str">
        <f aca="false">IF($B67&lt;&gt;"",IF(AY67&lt;&gt;" ",(INDEX(AX$9:AY$12,MATCH(AX67,AX$9:AX$12),2)/AY67)*1000,0),"")</f>
        <v/>
      </c>
      <c r="BB67" s="318" t="str">
        <f aca="false">IF(AY$9&lt;&gt;"",IF($B67&lt;&gt;"",BA67-AZ67,""),"")</f>
        <v/>
      </c>
      <c r="BC67" s="313" t="str">
        <f aca="false">IF($B67&lt;&gt;"",$B67,"")</f>
        <v/>
      </c>
      <c r="BD67" s="314" t="str">
        <f aca="false">IF($B67&lt;&gt;"",'Chronos (M1..M20)'!$H872,"")</f>
        <v/>
      </c>
      <c r="BE67" s="315" t="str">
        <f aca="false">IF('Chronos (M1..M20)'!$I872&lt;&gt;"",'Chronos (M1..M20)'!$I872," ")</f>
        <v> </v>
      </c>
      <c r="BF67" s="316" t="n">
        <f aca="false">IF('Chronos (M1..M20)'!$J872&lt;&gt;"",'Chronos (M1..M20)'!$J872,0)</f>
        <v>0</v>
      </c>
      <c r="BG67" s="317" t="str">
        <f aca="false">IF($B67&lt;&gt;"",IF(BE67&lt;&gt;" ",(INDEX(BD$9:BE$12,MATCH(BD67,BD$9:BD$12),2)/BE67)*1000,0),"")</f>
        <v/>
      </c>
      <c r="BH67" s="318" t="str">
        <f aca="false">IF(BE$9&lt;&gt;"",IF($B67&lt;&gt;"",BG67-BF67,""),"")</f>
        <v/>
      </c>
      <c r="BI67" s="314" t="str">
        <f aca="false">IF($B67&lt;&gt;"",'Chronos (M1..M20)'!$H973,"")</f>
        <v/>
      </c>
      <c r="BJ67" s="315" t="str">
        <f aca="false">IF('Chronos (M1..M20)'!$I973&lt;&gt;"",'Chronos (M1..M20)'!$I973," ")</f>
        <v> </v>
      </c>
      <c r="BK67" s="316" t="n">
        <f aca="false">IF('Chronos (M1..M20)'!$J973&lt;&gt;"",'Chronos (M1..M20)'!$J973,0)</f>
        <v>0</v>
      </c>
      <c r="BL67" s="317" t="str">
        <f aca="false">IF($B67&lt;&gt;"",IF(BJ67&lt;&gt;" ",(INDEX(BI$9:BJ$12,MATCH(BI67,BI$9:BI$12),2)/BJ67)*1000,0),"")</f>
        <v/>
      </c>
      <c r="BM67" s="318" t="str">
        <f aca="false">IF(BJ$9&lt;&gt;"",IF($B67&lt;&gt;"",BL67-BK67,""),"")</f>
        <v/>
      </c>
      <c r="BN67" s="313" t="str">
        <f aca="false">IF($B67&lt;&gt;"",$B67,"")</f>
        <v/>
      </c>
      <c r="BO67" s="314" t="str">
        <f aca="false">IF($B67&lt;&gt;"",'Chronos (M1..M20)'!$H1074,"")</f>
        <v/>
      </c>
      <c r="BP67" s="315" t="str">
        <f aca="false">IF('Chronos (M1..M20)'!$I1074&lt;&gt;"",'Chronos (M1..M20)'!$I1074," ")</f>
        <v> </v>
      </c>
      <c r="BQ67" s="316" t="n">
        <f aca="false">IF('Chronos (M1..M20)'!$J1074&lt;&gt;"",'Chronos (M1..M20)'!$J1074,0)</f>
        <v>0</v>
      </c>
      <c r="BR67" s="317" t="str">
        <f aca="false">IF($B67&lt;&gt;"",IF(BP67&lt;&gt;" ",(INDEX(BO$9:BP$12,MATCH(BO67,BO$9:BO$12),2)/BP67)*1000,0),"")</f>
        <v/>
      </c>
      <c r="BS67" s="318" t="str">
        <f aca="false">IF(BP$9&lt;&gt;"",IF($B67&lt;&gt;"",BR67-BQ67,""),"")</f>
        <v/>
      </c>
      <c r="BT67" s="314" t="str">
        <f aca="false">IF($B67&lt;&gt;"",'Chronos (M1..M20)'!$H1175,"")</f>
        <v/>
      </c>
      <c r="BU67" s="315" t="str">
        <f aca="false">IF('Chronos (M1..M20)'!$I1175&lt;&gt;"",'Chronos (M1..M20)'!$I1175," ")</f>
        <v> </v>
      </c>
      <c r="BV67" s="316" t="n">
        <f aca="false">IF('Chronos (M1..M20)'!$J1175&lt;&gt;"",'Chronos (M1..M20)'!$J1175,0)</f>
        <v>0</v>
      </c>
      <c r="BW67" s="317" t="str">
        <f aca="false">IF($B67&lt;&gt;"",IF(BU67&lt;&gt;" ",(INDEX(BT$9:BU$12,MATCH(BT67,BT$9:BT$12),2)/BU67)*1000,0),"")</f>
        <v/>
      </c>
      <c r="BX67" s="318" t="str">
        <f aca="false">IF(BU$9&lt;&gt;"",IF($B67&lt;&gt;"",BW67-BV67,""),"")</f>
        <v/>
      </c>
      <c r="BY67" s="313" t="str">
        <f aca="false">IF($B67&lt;&gt;"",$B67,"")</f>
        <v/>
      </c>
      <c r="BZ67" s="314" t="str">
        <f aca="false">IF($B67&lt;&gt;"",'Chronos (M1..M20)'!$H1276,"")</f>
        <v/>
      </c>
      <c r="CA67" s="315" t="str">
        <f aca="false">IF('Chronos (M1..M20)'!$I1276&lt;&gt;"",'Chronos (M1..M20)'!$I1276," ")</f>
        <v> </v>
      </c>
      <c r="CB67" s="316" t="n">
        <f aca="false">IF('Chronos (M1..M20)'!$J1276&lt;&gt;"",'Chronos (M1..M20)'!$J1276,0)</f>
        <v>0</v>
      </c>
      <c r="CC67" s="317" t="str">
        <f aca="false">IF($B67&lt;&gt;"",IF(CA67&lt;&gt;" ",(INDEX(BZ$9:CA$12,MATCH(BZ67,BZ$9:BZ$12),2)/CA67)*1000,0),"")</f>
        <v/>
      </c>
      <c r="CD67" s="318" t="str">
        <f aca="false">IF(CA$9&lt;&gt;"",IF($B67&lt;&gt;"",CC67-CB67,""),"")</f>
        <v/>
      </c>
      <c r="CE67" s="314" t="str">
        <f aca="false">IF($B67&lt;&gt;"",'Chronos (M1..M20)'!$H1377,"")</f>
        <v/>
      </c>
      <c r="CF67" s="315" t="str">
        <f aca="false">IF('Chronos (M1..M20)'!$I1377&lt;&gt;"",'Chronos (M1..M20)'!$I1377," ")</f>
        <v> </v>
      </c>
      <c r="CG67" s="316" t="n">
        <f aca="false">IF('Chronos (M1..M20)'!$J1377&lt;&gt;"",'Chronos (M1..M20)'!$J1377,0)</f>
        <v>0</v>
      </c>
      <c r="CH67" s="317" t="str">
        <f aca="false">IF($B67&lt;&gt;"",IF(CF67&lt;&gt;" ",(INDEX(CE$9:CF$12,MATCH(CE67,CE$9:CE$12),2)/CF67)*1000,0),"")</f>
        <v/>
      </c>
      <c r="CI67" s="318" t="str">
        <f aca="false">IF(CF$9&lt;&gt;"",IF($B67&lt;&gt;"",CH67-CG67,""),"")</f>
        <v/>
      </c>
      <c r="CJ67" s="313" t="str">
        <f aca="false">IF($B67&lt;&gt;"",$B67,"")</f>
        <v/>
      </c>
      <c r="CK67" s="314" t="str">
        <f aca="false">IF($B67&lt;&gt;"",'Chronos (M1..M20)'!$H1478,"")</f>
        <v/>
      </c>
      <c r="CL67" s="315" t="str">
        <f aca="false">IF('Chronos (M1..M20)'!$I1478&lt;&gt;"",'Chronos (M1..M20)'!$I1478," ")</f>
        <v> </v>
      </c>
      <c r="CM67" s="316" t="n">
        <f aca="false">IF('Chronos (M1..M20)'!$J1478&lt;&gt;"",'Chronos (M1..M20)'!$J1478,0)</f>
        <v>0</v>
      </c>
      <c r="CN67" s="317" t="str">
        <f aca="false">IF($B67&lt;&gt;"",IF(CL67&lt;&gt;" ",(INDEX(CK$9:CL$12,MATCH(CK67,CK$9:CK$12),2)/CL67)*1000,0),"")</f>
        <v/>
      </c>
      <c r="CO67" s="318" t="str">
        <f aca="false">IF(CL$9&lt;&gt;"",IF($B67&lt;&gt;"",CN67-CM67,""),"")</f>
        <v/>
      </c>
      <c r="CP67" s="314" t="str">
        <f aca="false">IF($B67&lt;&gt;"",'Chronos (M1..M20)'!$H1579,"")</f>
        <v/>
      </c>
      <c r="CQ67" s="315" t="str">
        <f aca="false">IF('Chronos (M1..M20)'!$I1579&lt;&gt;"",'Chronos (M1..M20)'!$I1579," ")</f>
        <v> </v>
      </c>
      <c r="CR67" s="316" t="n">
        <f aca="false">IF('Chronos (M1..M20)'!$J1579&lt;&gt;"",'Chronos (M1..M20)'!$J1579,0)</f>
        <v>0</v>
      </c>
      <c r="CS67" s="317" t="str">
        <f aca="false">IF($B67&lt;&gt;"",IF(CQ67&lt;&gt;" ",(INDEX(CP$9:CQ$12,MATCH(CP67,CP$9:CP$12),2)/CQ67)*1000,0),"")</f>
        <v/>
      </c>
      <c r="CT67" s="318" t="str">
        <f aca="false">IF(CQ$9&lt;&gt;"",IF($B67&lt;&gt;"",CS67-CR67,""),"")</f>
        <v/>
      </c>
      <c r="CU67" s="313" t="str">
        <f aca="false">IF($B67&lt;&gt;"",$B67,"")</f>
        <v/>
      </c>
      <c r="CV67" s="314" t="str">
        <f aca="false">IF($B67&lt;&gt;"",'Chronos (M1..M20)'!$H1680,"")</f>
        <v/>
      </c>
      <c r="CW67" s="315" t="str">
        <f aca="false">IF('Chronos (M1..M20)'!$I1680&lt;&gt;"",'Chronos (M1..M20)'!$I1680," ")</f>
        <v> </v>
      </c>
      <c r="CX67" s="316" t="n">
        <f aca="false">IF('Chronos (M1..M20)'!$J1680&lt;&gt;"",'Chronos (M1..M20)'!$J1680,0)</f>
        <v>0</v>
      </c>
      <c r="CY67" s="317" t="str">
        <f aca="false">IF($B67&lt;&gt;"",IF(CW67&lt;&gt;" ",(INDEX(CV$9:CW$12,MATCH(CV67,CV$9:CV$12),2)/CW67)*1000,0),"")</f>
        <v/>
      </c>
      <c r="CZ67" s="318" t="str">
        <f aca="false">IF(CW$9&lt;&gt;"",IF($B67&lt;&gt;"",CY67-CX67,""),"")</f>
        <v/>
      </c>
      <c r="DA67" s="314" t="str">
        <f aca="false">IF($B67&lt;&gt;"",'Chronos (M1..M20)'!$H1781,"")</f>
        <v/>
      </c>
      <c r="DB67" s="315" t="str">
        <f aca="false">IF('Chronos (M1..M20)'!$I1781&lt;&gt;"",'Chronos (M1..M20)'!$I1781," ")</f>
        <v> </v>
      </c>
      <c r="DC67" s="316" t="n">
        <f aca="false">IF('Chronos (M1..M20)'!$J1781&lt;&gt;"",'Chronos (M1..M20)'!$J1781,0)</f>
        <v>0</v>
      </c>
      <c r="DD67" s="317" t="str">
        <f aca="false">IF($B67&lt;&gt;"",IF(DB67&lt;&gt;" ",(INDEX(DA$9:DB$12,MATCH(DA67,DA$9:DA$12),2)/DB67)*1000,0),"")</f>
        <v/>
      </c>
      <c r="DE67" s="318" t="str">
        <f aca="false">IF(DB$9&lt;&gt;"",IF($B67&lt;&gt;"",DD67-DC67,""),"")</f>
        <v/>
      </c>
      <c r="DF67" s="313" t="str">
        <f aca="false">IF($B67&lt;&gt;"",$B67,"")</f>
        <v/>
      </c>
      <c r="DG67" s="314" t="str">
        <f aca="false">IF($B67&lt;&gt;"",'Chronos (M1..M20)'!$H1882,"")</f>
        <v/>
      </c>
      <c r="DH67" s="315" t="str">
        <f aca="false">IF('Chronos (M1..M20)'!$I1882&lt;&gt;"",'Chronos (M1..M20)'!$I1882," ")</f>
        <v> </v>
      </c>
      <c r="DI67" s="316" t="n">
        <f aca="false">IF('Chronos (M1..M20)'!$J1882&lt;&gt;"",'Chronos (M1..M20)'!$J1882,0)</f>
        <v>0</v>
      </c>
      <c r="DJ67" s="317" t="str">
        <f aca="false">IF($B67&lt;&gt;"",IF(DH67&lt;&gt;" ",(INDEX(DG$9:DH$12,MATCH(DG67,DG$9:DG$12),2)/DH67)*1000,0),"")</f>
        <v/>
      </c>
      <c r="DK67" s="318" t="str">
        <f aca="false">IF(DH$9&lt;&gt;"",IF($B67&lt;&gt;"",DJ67-DI67,""),"")</f>
        <v/>
      </c>
      <c r="DL67" s="314" t="str">
        <f aca="false">IF($B67&lt;&gt;"",'Chronos (M1..M20)'!$H1983,"")</f>
        <v/>
      </c>
      <c r="DM67" s="315" t="str">
        <f aca="false">IF('Chronos (M1..M20)'!$I1983&lt;&gt;"",'Chronos (M1..M20)'!$I1983," ")</f>
        <v> </v>
      </c>
      <c r="DN67" s="316" t="n">
        <f aca="false">IF('Chronos (M1..M20)'!$J1983&lt;&gt;"",'Chronos (M1..M20)'!$J1983,0)</f>
        <v>0</v>
      </c>
      <c r="DO67" s="317" t="str">
        <f aca="false">IF($B67&lt;&gt;"",IF(DM67&lt;&gt;" ",(INDEX(DL$9:DM$12,MATCH(DL67,DL$9:DL$12),2)/DM67)*1000,0),"")</f>
        <v/>
      </c>
      <c r="DP67" s="318" t="str">
        <f aca="false">IF(DM$9&lt;&gt;"",IF($B67&lt;&gt;"",DO67-DN67,""),"")</f>
        <v/>
      </c>
      <c r="DQ67" s="0"/>
      <c r="DR67" s="319" t="e">
        <f aca="false">SUM(O67,T67,Z67)</f>
        <v>#VALUE!</v>
      </c>
      <c r="DS67" s="319" t="e">
        <f aca="false">SUM(DR67,AE67,AK67,AP67,AV67,BA67,BG67,BL67,BR67,BW67,CC67,CH67,CN67,CS67,CY67,DD67,DJ67,DO67)</f>
        <v>#VALUE!</v>
      </c>
      <c r="DT67" s="319" t="n">
        <f aca="false">SUM(N67,S67,Y67,AD67,AJ67,AO67,AU67,AZ67,BF67,BK67,BQ67,BV67,CB67,CG67,CM67,CR67,CX67,DC67,DI67,DN67)</f>
        <v>0</v>
      </c>
      <c r="DU67" s="319" t="e">
        <f aca="false">SMALL($DZ67:$ES67,1)</f>
        <v>#VALUE!</v>
      </c>
      <c r="DV67" s="319" t="e">
        <f aca="false">SMALL($DZ67:$ES67,2)</f>
        <v>#VALUE!</v>
      </c>
      <c r="DW67" s="319" t="e">
        <f aca="false">SMALL($DZ67:$ES67,3)</f>
        <v>#VALUE!</v>
      </c>
      <c r="DX67" s="319" t="e">
        <f aca="false">SMALL($DZ67:$ES67,3)</f>
        <v>#VALUE!</v>
      </c>
      <c r="DY67" s="0"/>
      <c r="DZ67" s="321" t="str">
        <f aca="false">IF($EC$1&lt;&gt;"",O67," ")</f>
        <v/>
      </c>
      <c r="EA67" s="321" t="str">
        <f aca="false">IF($EC$2&lt;&gt;"",T67," ")</f>
        <v/>
      </c>
      <c r="EB67" s="321" t="str">
        <f aca="false">IF($EC$3&lt;&gt;"",Z67," ")</f>
        <v/>
      </c>
      <c r="EC67" s="321" t="str">
        <f aca="false">IF($EC$4&lt;&gt;"",AE67," ")</f>
        <v/>
      </c>
      <c r="ED67" s="321" t="str">
        <f aca="false">IF($EC$5&lt;&gt;"",AK67," ")</f>
        <v/>
      </c>
      <c r="EE67" s="321" t="str">
        <f aca="false">IF($EC$6&lt;&gt;"",AP67," ")</f>
        <v/>
      </c>
      <c r="EF67" s="321" t="str">
        <f aca="false">IF($EC$7&lt;&gt;"",AV67," ")</f>
        <v/>
      </c>
      <c r="EG67" s="321" t="str">
        <f aca="false">IF($EC$8&lt;&gt;"",BA67," ")</f>
        <v> </v>
      </c>
      <c r="EH67" s="321" t="str">
        <f aca="false">IF($EC$9&lt;&gt;"",BG67," ")</f>
        <v> </v>
      </c>
      <c r="EI67" s="321" t="str">
        <f aca="false">IF($EC$10&lt;&gt;"",BL67," ")</f>
        <v> </v>
      </c>
      <c r="EJ67" s="321" t="str">
        <f aca="false">IF($EE$1&lt;&gt;"",BR67," ")</f>
        <v> </v>
      </c>
      <c r="EK67" s="321" t="str">
        <f aca="false">IF($EE$2&lt;&gt;"",BW67," ")</f>
        <v> </v>
      </c>
      <c r="EL67" s="321" t="str">
        <f aca="false">IF($EE$3&lt;&gt;"",CC67," ")</f>
        <v> </v>
      </c>
      <c r="EM67" s="321" t="str">
        <f aca="false">IF($EE$4&lt;&gt;"",CH67," ")</f>
        <v> </v>
      </c>
      <c r="EN67" s="321" t="str">
        <f aca="false">IF($EE$5&lt;&gt;"",CN67," ")</f>
        <v> </v>
      </c>
      <c r="EO67" s="321" t="str">
        <f aca="false">IF($EE$6&lt;&gt;"",CS67," ")</f>
        <v> </v>
      </c>
      <c r="EP67" s="321" t="str">
        <f aca="false">IF($EE$7&lt;&gt;"",CY67," ")</f>
        <v> </v>
      </c>
      <c r="EQ67" s="321" t="str">
        <f aca="false">IF($EE$8&lt;&gt;"",DD67," ")</f>
        <v> </v>
      </c>
      <c r="ER67" s="321" t="str">
        <f aca="false">IF($EE$9&lt;&gt;"",DJ67," ")</f>
        <v> </v>
      </c>
      <c r="ES67" s="321" t="str">
        <f aca="false">IF($EE$10&lt;&gt;"",DO67," ")</f>
        <v> </v>
      </c>
      <c r="ET67" s="322" t="e">
        <f aca="false">SMALL(DZ67:EC67,1)</f>
        <v>#VALUE!</v>
      </c>
      <c r="EU67" s="323" t="e">
        <f aca="false">SMALL(DZ67:ED67,1)</f>
        <v>#VALUE!</v>
      </c>
      <c r="EV67" s="323" t="e">
        <f aca="false">SMALL(DZ67:EE67,1)</f>
        <v>#VALUE!</v>
      </c>
      <c r="EW67" s="323" t="e">
        <f aca="false">SMALL(DZ67:EF67,1)</f>
        <v>#VALUE!</v>
      </c>
      <c r="EX67" s="323" t="e">
        <f aca="false">SMALL(DZ67:EG67,1)</f>
        <v>#VALUE!</v>
      </c>
      <c r="EY67" s="323" t="e">
        <f aca="false">SMALL(DZ67:EH67,1)</f>
        <v>#VALUE!</v>
      </c>
      <c r="EZ67" s="323" t="e">
        <f aca="false">SMALL(DZ67:EI67,1)</f>
        <v>#VALUE!</v>
      </c>
      <c r="FA67" s="323" t="e">
        <f aca="false">SMALL(DZ67:EJ67,1)</f>
        <v>#VALUE!</v>
      </c>
      <c r="FB67" s="323" t="e">
        <f aca="false">SMALL(DZ67:EK67,1)</f>
        <v>#VALUE!</v>
      </c>
      <c r="FC67" s="323" t="e">
        <f aca="false">SMALL(DZ67:EL67,1)</f>
        <v>#VALUE!</v>
      </c>
      <c r="FD67" s="323" t="e">
        <f aca="false">SMALL(DZ67:EM67,1)</f>
        <v>#VALUE!</v>
      </c>
      <c r="FE67" s="323" t="e">
        <f aca="false">SMALL(DZ67:EN67,1)</f>
        <v>#VALUE!</v>
      </c>
      <c r="FF67" s="323" t="e">
        <f aca="false">SMALL(DZ67:EO67,1)</f>
        <v>#VALUE!</v>
      </c>
      <c r="FG67" s="323" t="e">
        <f aca="false">SMALL(DZ67:EP67,1)</f>
        <v>#VALUE!</v>
      </c>
      <c r="FH67" s="323" t="e">
        <f aca="false">SMALL(DZ67:EQ67,1)</f>
        <v>#VALUE!</v>
      </c>
      <c r="FI67" s="323" t="e">
        <f aca="false">SMALL(DZ67:ER67,1)</f>
        <v>#VALUE!</v>
      </c>
      <c r="FJ67" s="324" t="e">
        <f aca="false">SMALL(DZ67:ES67,1)</f>
        <v>#VALUE!</v>
      </c>
      <c r="FK67" s="322" t="e">
        <f aca="false">SMALL(DZ67:EN67,2)</f>
        <v>#VALUE!</v>
      </c>
      <c r="FL67" s="323" t="e">
        <f aca="false">SMALL(DZ67:EO67,2)</f>
        <v>#VALUE!</v>
      </c>
      <c r="FM67" s="323" t="e">
        <f aca="false">SMALL(DZ67:EP67,2)</f>
        <v>#VALUE!</v>
      </c>
      <c r="FN67" s="323" t="e">
        <f aca="false">SMALL(DZ67:EQ67,2)</f>
        <v>#VALUE!</v>
      </c>
      <c r="FO67" s="323" t="e">
        <f aca="false">SMALL(DZ67:ER67,2)</f>
        <v>#VALUE!</v>
      </c>
      <c r="FP67" s="324" t="e">
        <f aca="false">SMALL(DZ67:ES67,2)</f>
        <v>#VALUE!</v>
      </c>
      <c r="FQ67" s="0"/>
      <c r="FR67" s="328" t="str">
        <f aca="false">IF($B67&lt;&gt;"",IF($EB$1&gt;=FR$13,$P67,""),"")</f>
        <v/>
      </c>
      <c r="FS67" s="329" t="str">
        <f aca="false">IF($B67&lt;&gt;"",IF($EB$1&gt;=FS$13,$P67+$U67,""),"")</f>
        <v/>
      </c>
      <c r="FT67" s="329" t="str">
        <f aca="false">IF($B67&lt;&gt;"",IF($EB$1&gt;=FT$13,$P67+$U67+$AA67,""),"")</f>
        <v/>
      </c>
      <c r="FU67" s="329" t="str">
        <f aca="false">IF($B67&lt;&gt;"",IF($EB$1&gt;=FU$13,$P67+$U67+$AA67+$AF67-ET67,""),"")</f>
        <v/>
      </c>
      <c r="FV67" s="329" t="str">
        <f aca="false">IF($B67&lt;&gt;"",IF($EB$1&gt;=FV$13,$P67+$U67+$AA67+$AF67+$AL67-EU67,""),"")</f>
        <v/>
      </c>
      <c r="FW67" s="329" t="str">
        <f aca="false">IF($B67&lt;&gt;"",IF($EB$1&gt;=FW$13,$P67+$U67+$AA67+$AF67+$AL67+$AQ67-EV67,""),"")</f>
        <v/>
      </c>
      <c r="FX67" s="329" t="str">
        <f aca="false">IF($B67&lt;&gt;"",IF($EB$1&gt;=FX$13,$P67+$U67+$AA67+$AF67+$AL67+$AQ67+$AW67-EW67,""),"")</f>
        <v/>
      </c>
      <c r="FY67" s="329" t="str">
        <f aca="false">IF($B67&lt;&gt;"",IF($EB$1&gt;=FY$13,$P67+$U67+$AA67+$AF67+$AL67+$AQ67+$AW67+$BB67-EX67,""),"")</f>
        <v/>
      </c>
      <c r="FZ67" s="329" t="str">
        <f aca="false">IF($B67&lt;&gt;"",IF($EB$1&gt;=FZ$13,$P67+$U67+$AA67+$AF67+$AL67+$AQ67+$AW67+$BB67+$BH67-EY67,""),"")</f>
        <v/>
      </c>
      <c r="GA67" s="329" t="str">
        <f aca="false">IF($B67&lt;&gt;"",IF($EB$1&gt;=GA$13,$P67+$U67+$AA67+$AF67+$AL67+$AQ67+$AW67+$BB67+$BH67+$BM67-EZ67,""),"")</f>
        <v/>
      </c>
      <c r="GB67" s="329" t="str">
        <f aca="false">IF($B67&lt;&gt;"",IF($EB$1&gt;=GB$13,$P67+$U67+$AA67+$AF67+$AL67+$AQ67+$AW67+$BB67+$BH67+$BM67+$BS67-FA67,""),"")</f>
        <v/>
      </c>
      <c r="GC67" s="329" t="str">
        <f aca="false">IF($B67&lt;&gt;"",IF($EB$1&gt;=GC$13,$P67+$U67+$AA67+$AF67+$AL67+$AQ67+$AW67+$BB67+$BH67+$BM67+$BS67+$BX67-FB67,""),"")</f>
        <v/>
      </c>
      <c r="GD67" s="329" t="str">
        <f aca="false">IF($B67&lt;&gt;"",IF($EB$1&gt;=GD$13,$P67+$U67+$AA67+$AF67+$AL67+$AQ67+$AW67+$BB67+$BH67+$BM67+$BS67+$BX67+$CD67-FC67,""),"")</f>
        <v/>
      </c>
      <c r="GE67" s="329" t="str">
        <f aca="false">IF($B67&lt;&gt;"",IF($EB$1&gt;=GE$13,$P67+$U67+$AA67+$AF67+$AL67+$AQ67+$AW67+$BB67+$BH67+$BM67+$BS67+$BX67+$CD67+$CI67-FD67,""),"")</f>
        <v/>
      </c>
      <c r="GF67" s="329" t="str">
        <f aca="false">IF($B67&lt;&gt;"",IF($EB$1&gt;=GF$13,$P67+$U67+$AA67+$AF67+$AL67+$AQ67+$AW67+$BB67+$BH67+$BM67+$BS67+$BX67+$CD67+$CI67+$CO67-FE67-FK67,""),"")</f>
        <v/>
      </c>
      <c r="GG67" s="329" t="str">
        <f aca="false">IF($B67&lt;&gt;"",IF($EB$1&gt;=GG$13,$P67+$U67+$AA67+$AF67+$AL67+$AQ67+$AW67+$BB67+$BH67+$BM67+$BS67+$BX67+$CD67+$CI67+$CO67+$CT67-FF67-FL67,""),"")</f>
        <v/>
      </c>
      <c r="GH67" s="329" t="str">
        <f aca="false">IF($B67&lt;&gt;"",IF($EB$1&gt;=GH$13,$P67+$U67+$AA67+$AF67+$AL67+$AQ67+$AW67+$BB67+$BH67+$BM67+$BS67+$BX67+$CD67+$CI67+$CO67+$CT67+$CZ67-FG67-FM67,""),"")</f>
        <v/>
      </c>
      <c r="GI67" s="329" t="str">
        <f aca="false">IF($B67&lt;&gt;"",IF($EB$1&gt;=GI$13,$P67+$U67+$AA67+$AF67+$AL67+$AQ67+$AW67+$BB67+$BH67+$BM67+$BS67+$BX67+$CD67+$CI67+$CO67+$CT67+$CZ67+$DE67-FH67-FN67,""),"")</f>
        <v/>
      </c>
      <c r="GJ67" s="329" t="str">
        <f aca="false">IF($B67&lt;&gt;"",IF($EB$1&gt;=GJ$13,$P67+$U67+$AA67+$AF67+$AL67+$AQ67+$AW67+$BB67+$BH67+$BM67+$BS67+$BX67+$CD67+$CI67+$CO67+$CT67+$CZ67+$DE67+$DK67-FI67-FO67,""),"")</f>
        <v/>
      </c>
      <c r="GK67" s="330" t="str">
        <f aca="false">IF($B67&lt;&gt;"",IF($EB$1&gt;=GK$13,$P67+$U67+$AA67+$AF67+$AL67+$AQ67+$AW67+$BB67+$BH67+$BM67+$BS67+$BX67+$CD67+$CI67+$CO67+$CT67+$CZ67+$DE67+$DK67+$DP67-FJ67-FP67,""),"")</f>
        <v/>
      </c>
      <c r="GL67" s="0"/>
      <c r="GM67" s="328" t="str">
        <f aca="false">IF($B67&lt;&gt;"",IF($EB$1&gt;=GM$13,RANK(FR67,FR$14:FR$113,0),""),"")</f>
        <v/>
      </c>
      <c r="GN67" s="329" t="str">
        <f aca="false">IF($B67&lt;&gt;"",IF($EB$1&gt;=GN$13,RANK(FS67,FS$14:FS$113,0),""),"")</f>
        <v/>
      </c>
      <c r="GO67" s="329" t="str">
        <f aca="false">IF($B67&lt;&gt;"",IF($EB$1&gt;=GO$13,RANK(FT67,FT$14:FT$113,0),""),"")</f>
        <v/>
      </c>
      <c r="GP67" s="329" t="str">
        <f aca="false">IF($B67&lt;&gt;"",IF($EB$1&gt;=GP$13,RANK(FU67,FU$14:FU$113,0),""),"")</f>
        <v/>
      </c>
      <c r="GQ67" s="329" t="str">
        <f aca="false">IF($B67&lt;&gt;"",IF($EB$1&gt;=GQ$13,RANK(FV67,FV$14:FV$113,0),""),"")</f>
        <v/>
      </c>
      <c r="GR67" s="329" t="str">
        <f aca="false">IF($B67&lt;&gt;"",IF($EB$1&gt;=GR$13,RANK(FW67,FW$14:FW$113,0),""),"")</f>
        <v/>
      </c>
      <c r="GS67" s="329" t="str">
        <f aca="false">IF($B67&lt;&gt;"",IF($EB$1&gt;=GS$13,RANK(FX67,FX$14:FX$113,0),""),"")</f>
        <v/>
      </c>
      <c r="GT67" s="329" t="str">
        <f aca="false">IF($B67&lt;&gt;"",IF($EB$1&gt;=GT$13,RANK(FY67,FY$14:FY$113,0),""),"")</f>
        <v/>
      </c>
      <c r="GU67" s="329" t="str">
        <f aca="false">IF($B67&lt;&gt;"",IF($EB$1&gt;=GU$13,RANK(FZ67,FZ$14:FZ$113,0),""),"")</f>
        <v/>
      </c>
      <c r="GV67" s="329" t="str">
        <f aca="false">IF($B67&lt;&gt;"",IF($EB$1&gt;=GV$13,RANK(GA67,GA$14:GA$113,0),""),"")</f>
        <v/>
      </c>
      <c r="GW67" s="329" t="str">
        <f aca="false">IF($B67&lt;&gt;"",IF($EB$1&gt;=GW$13,RANK(GB67,GB$14:GB$113,0),""),"")</f>
        <v/>
      </c>
      <c r="GX67" s="329" t="str">
        <f aca="false">IF($B67&lt;&gt;"",IF($EB$1&gt;=GX$13,RANK(GC67,GC$14:GC$113,0),""),"")</f>
        <v/>
      </c>
      <c r="GY67" s="329" t="str">
        <f aca="false">IF($B67&lt;&gt;"",IF($EB$1&gt;=GY$13,RANK(GD67,GD$14:GD$113,0),""),"")</f>
        <v/>
      </c>
      <c r="GZ67" s="329" t="str">
        <f aca="false">IF($B67&lt;&gt;"",IF($EB$1&gt;=GZ$13,RANK(GE67,GE$14:GE$113,0),""),"")</f>
        <v/>
      </c>
      <c r="HA67" s="329" t="str">
        <f aca="false">IF($B67&lt;&gt;"",IF($EB$1&gt;=HA$13,RANK(GF67,GF$14:GF$113,0),""),"")</f>
        <v/>
      </c>
      <c r="HB67" s="329" t="str">
        <f aca="false">IF($B67&lt;&gt;"",IF($EB$1&gt;=HB$13,RANK(GG67,GG$14:GG$113,0),""),"")</f>
        <v/>
      </c>
      <c r="HC67" s="329" t="str">
        <f aca="false">IF($B67&lt;&gt;"",IF($EB$1&gt;=HC$13,RANK(GH67,GH$14:GH$113,0),""),"")</f>
        <v/>
      </c>
      <c r="HD67" s="329" t="str">
        <f aca="false">IF($B67&lt;&gt;"",IF($EB$1&gt;=HD$13,RANK(GI67,GI$14:GI$113,0),""),"")</f>
        <v/>
      </c>
      <c r="HE67" s="329" t="str">
        <f aca="false">IF($B67&lt;&gt;"",IF($EB$1&gt;=HE$13,RANK(GJ67,GJ$14:GJ$113,0),""),"")</f>
        <v/>
      </c>
      <c r="HF67" s="330" t="str">
        <f aca="false">IF($B67&lt;&gt;"",IF($EB$1&gt;=HF$13,RANK(GK67,GK$14:GK$113,0),""),"")</f>
        <v/>
      </c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13" hidden="false" customHeight="false" outlineLevel="0" collapsed="false">
      <c r="A68" s="308" t="str">
        <f aca="false">IF(B68&lt;&gt;"",RANK(I68,I$14:I$113,0),"")</f>
        <v/>
      </c>
      <c r="B68" s="309" t="str">
        <f aca="false">IF('Chronos (M1..M20)'!B65&lt;&gt;"",'Chronos (M1..M20)'!B65,"")</f>
        <v/>
      </c>
      <c r="C68" s="310" t="str">
        <f aca="false">IF(B68&lt;&gt;"",'Chronos (M1..M20)'!C65,"")</f>
        <v/>
      </c>
      <c r="D68" s="215" t="str">
        <f aca="false">IF(B68&lt;&gt;"",Pilotes!P65,"")</f>
        <v/>
      </c>
      <c r="E68" s="310"/>
      <c r="F68" s="310" t="str">
        <f aca="false">IF(B68&lt;&gt;"",Pilotes!F65,"")</f>
        <v/>
      </c>
      <c r="G68" s="310" t="str">
        <f aca="false">IF(C68&lt;&gt;"",Pilotes!E65,"")</f>
        <v/>
      </c>
      <c r="H68" s="310" t="str">
        <f aca="false">IF(D68&lt;&gt;"",'Chronos (M1..M20)'!D65,"")</f>
        <v/>
      </c>
      <c r="I68" s="311" t="n">
        <f aca="false">IF(B68&lt;&gt;"",IF($EB$1&lt;4,DR68-DT68,IF($EB$1&lt;15,DS68-DU68-DT68,DS68-DU68-DV68-DT68)),0)</f>
        <v>0</v>
      </c>
      <c r="J68" s="312" t="str">
        <f aca="false">IF(B68&lt;&gt;"",IF(I68,(I68/MAXA(I$14:I$113))*1000,0),"")</f>
        <v/>
      </c>
      <c r="K68" s="313" t="str">
        <f aca="false">IF($B68&lt;&gt;"",$B68,"")</f>
        <v/>
      </c>
      <c r="L68" s="314" t="str">
        <f aca="false">IF($B68&lt;&gt;"",'Chronos (M1..M20)'!$H65,"")</f>
        <v/>
      </c>
      <c r="M68" s="315" t="str">
        <f aca="false">IF('Chronos (M1..M20)'!$I65&lt;&gt;"",'Chronos (M1..M20)'!$I65," ")</f>
        <v> </v>
      </c>
      <c r="N68" s="316" t="n">
        <f aca="false">IF('Chronos (M1..M20)'!$J65&lt;&gt;"",'Chronos (M1..M20)'!$J65,0)</f>
        <v>0</v>
      </c>
      <c r="O68" s="317" t="str">
        <f aca="false">IF($B68&lt;&gt;"",IF(M68&lt;&gt;" ",(INDEX(L$9:M$12,MATCH(L68,L$9:L$12),2)/M68)*1000,0),"")</f>
        <v/>
      </c>
      <c r="P68" s="318" t="str">
        <f aca="false">IF(M$9&lt;&gt;"",IF($B68&lt;&gt;"",O68-N68,""),"")</f>
        <v/>
      </c>
      <c r="Q68" s="314" t="str">
        <f aca="false">IF($B68&lt;&gt;"",'Chronos (M1..M20)'!$H166,"")</f>
        <v/>
      </c>
      <c r="R68" s="315" t="str">
        <f aca="false">IF('Chronos (M1..M20)'!$I166&lt;&gt;"",'Chronos (M1..M20)'!$I166," ")</f>
        <v> </v>
      </c>
      <c r="S68" s="316" t="n">
        <f aca="false">IF('Chronos (M1..M20)'!$J166&lt;&gt;"",'Chronos (M1..M20)'!$J166,0)</f>
        <v>0</v>
      </c>
      <c r="T68" s="317" t="str">
        <f aca="false">IF($B68&lt;&gt;"",IF(R68&lt;&gt;" ",(INDEX(Q$9:R$12,MATCH(Q68,Q$9:Q$12),2)/R68)*1000,0),"")</f>
        <v/>
      </c>
      <c r="U68" s="318" t="str">
        <f aca="false">IF(R$9&lt;&gt;"",IF($B68&lt;&gt;"",T68-S68,""),"")</f>
        <v/>
      </c>
      <c r="V68" s="313" t="str">
        <f aca="false">IF($B68&lt;&gt;"",$B68,"")</f>
        <v/>
      </c>
      <c r="W68" s="314" t="str">
        <f aca="false">IF($B68&lt;&gt;"",'Chronos (M1..M20)'!$H267,"")</f>
        <v/>
      </c>
      <c r="X68" s="315" t="str">
        <f aca="false">IF('Chronos (M1..M20)'!$I267&lt;&gt;"",'Chronos (M1..M20)'!$I267," ")</f>
        <v> </v>
      </c>
      <c r="Y68" s="316" t="n">
        <f aca="false">IF('Chronos (M1..M20)'!$J267&lt;&gt;"",'Chronos (M1..M20)'!$J267,0)</f>
        <v>0</v>
      </c>
      <c r="Z68" s="317" t="str">
        <f aca="false">IF($B68&lt;&gt;"",IF(X68&lt;&gt;" ",(INDEX(W$9:X$12,MATCH(W68,W$9:W$12),2)/X68)*1000,0),"")</f>
        <v/>
      </c>
      <c r="AA68" s="318" t="str">
        <f aca="false">IF(X$9&lt;&gt;"",IF($B68&lt;&gt;"",Z68-Y68,""),"")</f>
        <v/>
      </c>
      <c r="AB68" s="314" t="str">
        <f aca="false">IF($B68&lt;&gt;"",'Chronos (M1..M20)'!$H368,"")</f>
        <v/>
      </c>
      <c r="AC68" s="315" t="str">
        <f aca="false">IF('Chronos (M1..M20)'!$I368&lt;&gt;"",'Chronos (M1..M20)'!$I368," ")</f>
        <v> </v>
      </c>
      <c r="AD68" s="316" t="n">
        <f aca="false">IF('Chronos (M1..M20)'!$J368&lt;&gt;"",'Chronos (M1..M20)'!$J368,0)</f>
        <v>0</v>
      </c>
      <c r="AE68" s="317" t="str">
        <f aca="false">IF($B68&lt;&gt;"",IF(AC68&lt;&gt;" ",(INDEX(AB$9:AC$12,MATCH(AB68,AB$9:AB$12),2)/AC68)*1000,0),"")</f>
        <v/>
      </c>
      <c r="AF68" s="318" t="str">
        <f aca="false">IF(AC$9&lt;&gt;"",IF($B68&lt;&gt;"",AE68-AD68,""),"")</f>
        <v/>
      </c>
      <c r="AG68" s="313" t="str">
        <f aca="false">IF($B68&lt;&gt;"",$B68,"")</f>
        <v/>
      </c>
      <c r="AH68" s="314" t="str">
        <f aca="false">IF($B68&lt;&gt;"",'Chronos (M1..M20)'!$H469,"")</f>
        <v/>
      </c>
      <c r="AI68" s="315" t="str">
        <f aca="false">IF('Chronos (M1..M20)'!$I469&lt;&gt;"",'Chronos (M1..M20)'!$I469," ")</f>
        <v> </v>
      </c>
      <c r="AJ68" s="316" t="n">
        <f aca="false">IF('Chronos (M1..M20)'!$J469&lt;&gt;"",'Chronos (M1..M20)'!$J469,0)</f>
        <v>0</v>
      </c>
      <c r="AK68" s="317" t="str">
        <f aca="false">IF($B68&lt;&gt;"",IF(AI68&lt;&gt;" ",(INDEX(AH$9:AI$12,MATCH(AH68,AH$9:AH$12),2)/AI68)*1000,0),"")</f>
        <v/>
      </c>
      <c r="AL68" s="318" t="str">
        <f aca="false">IF(AI$9&lt;&gt;"",IF($B68&lt;&gt;"",AK68-AJ68,""),"")</f>
        <v/>
      </c>
      <c r="AM68" s="314" t="str">
        <f aca="false">IF($B68&lt;&gt;"",'Chronos (M1..M20)'!$H570,"")</f>
        <v/>
      </c>
      <c r="AN68" s="315" t="str">
        <f aca="false">IF('Chronos (M1..M20)'!$I570&lt;&gt;"",'Chronos (M1..M20)'!$I570," ")</f>
        <v> </v>
      </c>
      <c r="AO68" s="316" t="n">
        <f aca="false">IF('Chronos (M1..M20)'!$J570&lt;&gt;"",'Chronos (M1..M20)'!$J570,0)</f>
        <v>0</v>
      </c>
      <c r="AP68" s="317" t="str">
        <f aca="false">IF($B68&lt;&gt;"",IF(AN68&lt;&gt;" ",(INDEX(AM$9:AN$12,MATCH(AM68,AM$9:AM$12),2)/AN68)*1000,0),"")</f>
        <v/>
      </c>
      <c r="AQ68" s="318" t="str">
        <f aca="false">IF(AN$9&lt;&gt;"",IF($B68&lt;&gt;"",AP68-AO68,""),"")</f>
        <v/>
      </c>
      <c r="AR68" s="313" t="str">
        <f aca="false">IF($B68&lt;&gt;"",$B68,"")</f>
        <v/>
      </c>
      <c r="AS68" s="314" t="str">
        <f aca="false">IF($B68&lt;&gt;"",'Chronos (M1..M20)'!$H671,"")</f>
        <v/>
      </c>
      <c r="AT68" s="315" t="str">
        <f aca="false">IF('Chronos (M1..M20)'!$I671&lt;&gt;"",'Chronos (M1..M20)'!$I671," ")</f>
        <v> </v>
      </c>
      <c r="AU68" s="316" t="n">
        <f aca="false">IF('Chronos (M1..M20)'!$J671&lt;&gt;"",'Chronos (M1..M20)'!$J671,0)</f>
        <v>0</v>
      </c>
      <c r="AV68" s="317" t="str">
        <f aca="false">IF($B68&lt;&gt;"",IF(AT68&lt;&gt;" ",(INDEX(AS$9:AT$12,MATCH(AS68,AS$9:AS$12),2)/AT68)*1000,0),"")</f>
        <v/>
      </c>
      <c r="AW68" s="318" t="str">
        <f aca="false">IF(AT$9&lt;&gt;"",IF($B68&lt;&gt;"",AV68-AU68,""),"")</f>
        <v/>
      </c>
      <c r="AX68" s="314" t="str">
        <f aca="false">IF($B68&lt;&gt;"",'Chronos (M1..M20)'!$H772,"")</f>
        <v/>
      </c>
      <c r="AY68" s="315" t="str">
        <f aca="false">IF('Chronos (M1..M20)'!$I772&lt;&gt;"",'Chronos (M1..M20)'!$I772," ")</f>
        <v> </v>
      </c>
      <c r="AZ68" s="316" t="n">
        <f aca="false">IF('Chronos (M1..M20)'!$J772&lt;&gt;"",'Chronos (M1..M20)'!$J772,0)</f>
        <v>0</v>
      </c>
      <c r="BA68" s="317" t="str">
        <f aca="false">IF($B68&lt;&gt;"",IF(AY68&lt;&gt;" ",(INDEX(AX$9:AY$12,MATCH(AX68,AX$9:AX$12),2)/AY68)*1000,0),"")</f>
        <v/>
      </c>
      <c r="BB68" s="318" t="str">
        <f aca="false">IF(AY$9&lt;&gt;"",IF($B68&lt;&gt;"",BA68-AZ68,""),"")</f>
        <v/>
      </c>
      <c r="BC68" s="313" t="str">
        <f aca="false">IF($B68&lt;&gt;"",$B68,"")</f>
        <v/>
      </c>
      <c r="BD68" s="314" t="str">
        <f aca="false">IF($B68&lt;&gt;"",'Chronos (M1..M20)'!$H873,"")</f>
        <v/>
      </c>
      <c r="BE68" s="315" t="str">
        <f aca="false">IF('Chronos (M1..M20)'!$I873&lt;&gt;"",'Chronos (M1..M20)'!$I873," ")</f>
        <v> </v>
      </c>
      <c r="BF68" s="316" t="n">
        <f aca="false">IF('Chronos (M1..M20)'!$J873&lt;&gt;"",'Chronos (M1..M20)'!$J873,0)</f>
        <v>0</v>
      </c>
      <c r="BG68" s="317" t="str">
        <f aca="false">IF($B68&lt;&gt;"",IF(BE68&lt;&gt;" ",(INDEX(BD$9:BE$12,MATCH(BD68,BD$9:BD$12),2)/BE68)*1000,0),"")</f>
        <v/>
      </c>
      <c r="BH68" s="318" t="str">
        <f aca="false">IF(BE$9&lt;&gt;"",IF($B68&lt;&gt;"",BG68-BF68,""),"")</f>
        <v/>
      </c>
      <c r="BI68" s="314" t="str">
        <f aca="false">IF($B68&lt;&gt;"",'Chronos (M1..M20)'!$H974,"")</f>
        <v/>
      </c>
      <c r="BJ68" s="315" t="str">
        <f aca="false">IF('Chronos (M1..M20)'!$I974&lt;&gt;"",'Chronos (M1..M20)'!$I974," ")</f>
        <v> </v>
      </c>
      <c r="BK68" s="316" t="n">
        <f aca="false">IF('Chronos (M1..M20)'!$J974&lt;&gt;"",'Chronos (M1..M20)'!$J974,0)</f>
        <v>0</v>
      </c>
      <c r="BL68" s="317" t="str">
        <f aca="false">IF($B68&lt;&gt;"",IF(BJ68&lt;&gt;" ",(INDEX(BI$9:BJ$12,MATCH(BI68,BI$9:BI$12),2)/BJ68)*1000,0),"")</f>
        <v/>
      </c>
      <c r="BM68" s="318" t="str">
        <f aca="false">IF(BJ$9&lt;&gt;"",IF($B68&lt;&gt;"",BL68-BK68,""),"")</f>
        <v/>
      </c>
      <c r="BN68" s="313" t="str">
        <f aca="false">IF($B68&lt;&gt;"",$B68,"")</f>
        <v/>
      </c>
      <c r="BO68" s="314" t="str">
        <f aca="false">IF($B68&lt;&gt;"",'Chronos (M1..M20)'!$H1075,"")</f>
        <v/>
      </c>
      <c r="BP68" s="315" t="str">
        <f aca="false">IF('Chronos (M1..M20)'!$I1075&lt;&gt;"",'Chronos (M1..M20)'!$I1075," ")</f>
        <v> </v>
      </c>
      <c r="BQ68" s="316" t="n">
        <f aca="false">IF('Chronos (M1..M20)'!$J1075&lt;&gt;"",'Chronos (M1..M20)'!$J1075,0)</f>
        <v>0</v>
      </c>
      <c r="BR68" s="317" t="str">
        <f aca="false">IF($B68&lt;&gt;"",IF(BP68&lt;&gt;" ",(INDEX(BO$9:BP$12,MATCH(BO68,BO$9:BO$12),2)/BP68)*1000,0),"")</f>
        <v/>
      </c>
      <c r="BS68" s="318" t="str">
        <f aca="false">IF(BP$9&lt;&gt;"",IF($B68&lt;&gt;"",BR68-BQ68,""),"")</f>
        <v/>
      </c>
      <c r="BT68" s="314" t="str">
        <f aca="false">IF($B68&lt;&gt;"",'Chronos (M1..M20)'!$H1176,"")</f>
        <v/>
      </c>
      <c r="BU68" s="315" t="str">
        <f aca="false">IF('Chronos (M1..M20)'!$I1176&lt;&gt;"",'Chronos (M1..M20)'!$I1176," ")</f>
        <v> </v>
      </c>
      <c r="BV68" s="316" t="n">
        <f aca="false">IF('Chronos (M1..M20)'!$J1176&lt;&gt;"",'Chronos (M1..M20)'!$J1176,0)</f>
        <v>0</v>
      </c>
      <c r="BW68" s="317" t="str">
        <f aca="false">IF($B68&lt;&gt;"",IF(BU68&lt;&gt;" ",(INDEX(BT$9:BU$12,MATCH(BT68,BT$9:BT$12),2)/BU68)*1000,0),"")</f>
        <v/>
      </c>
      <c r="BX68" s="318" t="str">
        <f aca="false">IF(BU$9&lt;&gt;"",IF($B68&lt;&gt;"",BW68-BV68,""),"")</f>
        <v/>
      </c>
      <c r="BY68" s="313" t="str">
        <f aca="false">IF($B68&lt;&gt;"",$B68,"")</f>
        <v/>
      </c>
      <c r="BZ68" s="314" t="str">
        <f aca="false">IF($B68&lt;&gt;"",'Chronos (M1..M20)'!$H1277,"")</f>
        <v/>
      </c>
      <c r="CA68" s="315" t="str">
        <f aca="false">IF('Chronos (M1..M20)'!$I1277&lt;&gt;"",'Chronos (M1..M20)'!$I1277," ")</f>
        <v> </v>
      </c>
      <c r="CB68" s="316" t="n">
        <f aca="false">IF('Chronos (M1..M20)'!$J1277&lt;&gt;"",'Chronos (M1..M20)'!$J1277,0)</f>
        <v>0</v>
      </c>
      <c r="CC68" s="317" t="str">
        <f aca="false">IF($B68&lt;&gt;"",IF(CA68&lt;&gt;" ",(INDEX(BZ$9:CA$12,MATCH(BZ68,BZ$9:BZ$12),2)/CA68)*1000,0),"")</f>
        <v/>
      </c>
      <c r="CD68" s="318" t="str">
        <f aca="false">IF(CA$9&lt;&gt;"",IF($B68&lt;&gt;"",CC68-CB68,""),"")</f>
        <v/>
      </c>
      <c r="CE68" s="314" t="str">
        <f aca="false">IF($B68&lt;&gt;"",'Chronos (M1..M20)'!$H1378,"")</f>
        <v/>
      </c>
      <c r="CF68" s="315" t="str">
        <f aca="false">IF('Chronos (M1..M20)'!$I1378&lt;&gt;"",'Chronos (M1..M20)'!$I1378," ")</f>
        <v> </v>
      </c>
      <c r="CG68" s="316" t="n">
        <f aca="false">IF('Chronos (M1..M20)'!$J1378&lt;&gt;"",'Chronos (M1..M20)'!$J1378,0)</f>
        <v>0</v>
      </c>
      <c r="CH68" s="317" t="str">
        <f aca="false">IF($B68&lt;&gt;"",IF(CF68&lt;&gt;" ",(INDEX(CE$9:CF$12,MATCH(CE68,CE$9:CE$12),2)/CF68)*1000,0),"")</f>
        <v/>
      </c>
      <c r="CI68" s="318" t="str">
        <f aca="false">IF(CF$9&lt;&gt;"",IF($B68&lt;&gt;"",CH68-CG68,""),"")</f>
        <v/>
      </c>
      <c r="CJ68" s="313" t="str">
        <f aca="false">IF($B68&lt;&gt;"",$B68,"")</f>
        <v/>
      </c>
      <c r="CK68" s="314" t="str">
        <f aca="false">IF($B68&lt;&gt;"",'Chronos (M1..M20)'!$H1479,"")</f>
        <v/>
      </c>
      <c r="CL68" s="315" t="str">
        <f aca="false">IF('Chronos (M1..M20)'!$I1479&lt;&gt;"",'Chronos (M1..M20)'!$I1479," ")</f>
        <v> </v>
      </c>
      <c r="CM68" s="316" t="n">
        <f aca="false">IF('Chronos (M1..M20)'!$J1479&lt;&gt;"",'Chronos (M1..M20)'!$J1479,0)</f>
        <v>0</v>
      </c>
      <c r="CN68" s="317" t="str">
        <f aca="false">IF($B68&lt;&gt;"",IF(CL68&lt;&gt;" ",(INDEX(CK$9:CL$12,MATCH(CK68,CK$9:CK$12),2)/CL68)*1000,0),"")</f>
        <v/>
      </c>
      <c r="CO68" s="318" t="str">
        <f aca="false">IF(CL$9&lt;&gt;"",IF($B68&lt;&gt;"",CN68-CM68,""),"")</f>
        <v/>
      </c>
      <c r="CP68" s="314" t="str">
        <f aca="false">IF($B68&lt;&gt;"",'Chronos (M1..M20)'!$H1580,"")</f>
        <v/>
      </c>
      <c r="CQ68" s="315" t="str">
        <f aca="false">IF('Chronos (M1..M20)'!$I1580&lt;&gt;"",'Chronos (M1..M20)'!$I1580," ")</f>
        <v> </v>
      </c>
      <c r="CR68" s="316" t="n">
        <f aca="false">IF('Chronos (M1..M20)'!$J1580&lt;&gt;"",'Chronos (M1..M20)'!$J1580,0)</f>
        <v>0</v>
      </c>
      <c r="CS68" s="317" t="str">
        <f aca="false">IF($B68&lt;&gt;"",IF(CQ68&lt;&gt;" ",(INDEX(CP$9:CQ$12,MATCH(CP68,CP$9:CP$12),2)/CQ68)*1000,0),"")</f>
        <v/>
      </c>
      <c r="CT68" s="318" t="str">
        <f aca="false">IF(CQ$9&lt;&gt;"",IF($B68&lt;&gt;"",CS68-CR68,""),"")</f>
        <v/>
      </c>
      <c r="CU68" s="313" t="str">
        <f aca="false">IF($B68&lt;&gt;"",$B68,"")</f>
        <v/>
      </c>
      <c r="CV68" s="314" t="str">
        <f aca="false">IF($B68&lt;&gt;"",'Chronos (M1..M20)'!$H1681,"")</f>
        <v/>
      </c>
      <c r="CW68" s="315" t="str">
        <f aca="false">IF('Chronos (M1..M20)'!$I1681&lt;&gt;"",'Chronos (M1..M20)'!$I1681," ")</f>
        <v> </v>
      </c>
      <c r="CX68" s="316" t="n">
        <f aca="false">IF('Chronos (M1..M20)'!$J1681&lt;&gt;"",'Chronos (M1..M20)'!$J1681,0)</f>
        <v>0</v>
      </c>
      <c r="CY68" s="317" t="str">
        <f aca="false">IF($B68&lt;&gt;"",IF(CW68&lt;&gt;" ",(INDEX(CV$9:CW$12,MATCH(CV68,CV$9:CV$12),2)/CW68)*1000,0),"")</f>
        <v/>
      </c>
      <c r="CZ68" s="318" t="str">
        <f aca="false">IF(CW$9&lt;&gt;"",IF($B68&lt;&gt;"",CY68-CX68,""),"")</f>
        <v/>
      </c>
      <c r="DA68" s="314" t="str">
        <f aca="false">IF($B68&lt;&gt;"",'Chronos (M1..M20)'!$H1782,"")</f>
        <v/>
      </c>
      <c r="DB68" s="315" t="str">
        <f aca="false">IF('Chronos (M1..M20)'!$I1782&lt;&gt;"",'Chronos (M1..M20)'!$I1782," ")</f>
        <v> </v>
      </c>
      <c r="DC68" s="316" t="n">
        <f aca="false">IF('Chronos (M1..M20)'!$J1782&lt;&gt;"",'Chronos (M1..M20)'!$J1782,0)</f>
        <v>0</v>
      </c>
      <c r="DD68" s="317" t="str">
        <f aca="false">IF($B68&lt;&gt;"",IF(DB68&lt;&gt;" ",(INDEX(DA$9:DB$12,MATCH(DA68,DA$9:DA$12),2)/DB68)*1000,0),"")</f>
        <v/>
      </c>
      <c r="DE68" s="318" t="str">
        <f aca="false">IF(DB$9&lt;&gt;"",IF($B68&lt;&gt;"",DD68-DC68,""),"")</f>
        <v/>
      </c>
      <c r="DF68" s="313" t="str">
        <f aca="false">IF($B68&lt;&gt;"",$B68,"")</f>
        <v/>
      </c>
      <c r="DG68" s="314" t="str">
        <f aca="false">IF($B68&lt;&gt;"",'Chronos (M1..M20)'!$H1883,"")</f>
        <v/>
      </c>
      <c r="DH68" s="315" t="str">
        <f aca="false">IF('Chronos (M1..M20)'!$I1883&lt;&gt;"",'Chronos (M1..M20)'!$I1883," ")</f>
        <v> </v>
      </c>
      <c r="DI68" s="316" t="n">
        <f aca="false">IF('Chronos (M1..M20)'!$J1883&lt;&gt;"",'Chronos (M1..M20)'!$J1883,0)</f>
        <v>0</v>
      </c>
      <c r="DJ68" s="317" t="str">
        <f aca="false">IF($B68&lt;&gt;"",IF(DH68&lt;&gt;" ",(INDEX(DG$9:DH$12,MATCH(DG68,DG$9:DG$12),2)/DH68)*1000,0),"")</f>
        <v/>
      </c>
      <c r="DK68" s="318" t="str">
        <f aca="false">IF(DH$9&lt;&gt;"",IF($B68&lt;&gt;"",DJ68-DI68,""),"")</f>
        <v/>
      </c>
      <c r="DL68" s="314" t="str">
        <f aca="false">IF($B68&lt;&gt;"",'Chronos (M1..M20)'!$H1984,"")</f>
        <v/>
      </c>
      <c r="DM68" s="315" t="str">
        <f aca="false">IF('Chronos (M1..M20)'!$I1984&lt;&gt;"",'Chronos (M1..M20)'!$I1984," ")</f>
        <v> </v>
      </c>
      <c r="DN68" s="316" t="n">
        <f aca="false">IF('Chronos (M1..M20)'!$J1984&lt;&gt;"",'Chronos (M1..M20)'!$J1984,0)</f>
        <v>0</v>
      </c>
      <c r="DO68" s="317" t="str">
        <f aca="false">IF($B68&lt;&gt;"",IF(DM68&lt;&gt;" ",(INDEX(DL$9:DM$12,MATCH(DL68,DL$9:DL$12),2)/DM68)*1000,0),"")</f>
        <v/>
      </c>
      <c r="DP68" s="318" t="str">
        <f aca="false">IF(DM$9&lt;&gt;"",IF($B68&lt;&gt;"",DO68-DN68,""),"")</f>
        <v/>
      </c>
      <c r="DQ68" s="0"/>
      <c r="DR68" s="319" t="e">
        <f aca="false">SUM(O68,T68,Z68)</f>
        <v>#VALUE!</v>
      </c>
      <c r="DS68" s="319" t="e">
        <f aca="false">SUM(DR68,AE68,AK68,AP68,AV68,BA68,BG68,BL68,BR68,BW68,CC68,CH68,CN68,CS68,CY68,DD68,DJ68,DO68)</f>
        <v>#VALUE!</v>
      </c>
      <c r="DT68" s="319" t="n">
        <f aca="false">SUM(N68,S68,Y68,AD68,AJ68,AO68,AU68,AZ68,BF68,BK68,BQ68,BV68,CB68,CG68,CM68,CR68,CX68,DC68,DI68,DN68)</f>
        <v>0</v>
      </c>
      <c r="DU68" s="319" t="e">
        <f aca="false">SMALL($DZ68:$ES68,1)</f>
        <v>#VALUE!</v>
      </c>
      <c r="DV68" s="319" t="e">
        <f aca="false">SMALL($DZ68:$ES68,2)</f>
        <v>#VALUE!</v>
      </c>
      <c r="DW68" s="319" t="e">
        <f aca="false">SMALL($DZ68:$ES68,3)</f>
        <v>#VALUE!</v>
      </c>
      <c r="DX68" s="319" t="e">
        <f aca="false">SMALL($DZ68:$ES68,3)</f>
        <v>#VALUE!</v>
      </c>
      <c r="DY68" s="0"/>
      <c r="DZ68" s="321" t="str">
        <f aca="false">IF($EC$1&lt;&gt;"",O68," ")</f>
        <v/>
      </c>
      <c r="EA68" s="321" t="str">
        <f aca="false">IF($EC$2&lt;&gt;"",T68," ")</f>
        <v/>
      </c>
      <c r="EB68" s="321" t="str">
        <f aca="false">IF($EC$3&lt;&gt;"",Z68," ")</f>
        <v/>
      </c>
      <c r="EC68" s="321" t="str">
        <f aca="false">IF($EC$4&lt;&gt;"",AE68," ")</f>
        <v/>
      </c>
      <c r="ED68" s="321" t="str">
        <f aca="false">IF($EC$5&lt;&gt;"",AK68," ")</f>
        <v/>
      </c>
      <c r="EE68" s="321" t="str">
        <f aca="false">IF($EC$6&lt;&gt;"",AP68," ")</f>
        <v/>
      </c>
      <c r="EF68" s="321" t="str">
        <f aca="false">IF($EC$7&lt;&gt;"",AV68," ")</f>
        <v/>
      </c>
      <c r="EG68" s="321" t="str">
        <f aca="false">IF($EC$8&lt;&gt;"",BA68," ")</f>
        <v> </v>
      </c>
      <c r="EH68" s="321" t="str">
        <f aca="false">IF($EC$9&lt;&gt;"",BG68," ")</f>
        <v> </v>
      </c>
      <c r="EI68" s="321" t="str">
        <f aca="false">IF($EC$10&lt;&gt;"",BL68," ")</f>
        <v> </v>
      </c>
      <c r="EJ68" s="321" t="str">
        <f aca="false">IF($EE$1&lt;&gt;"",BR68," ")</f>
        <v> </v>
      </c>
      <c r="EK68" s="321" t="str">
        <f aca="false">IF($EE$2&lt;&gt;"",BW68," ")</f>
        <v> </v>
      </c>
      <c r="EL68" s="321" t="str">
        <f aca="false">IF($EE$3&lt;&gt;"",CC68," ")</f>
        <v> </v>
      </c>
      <c r="EM68" s="321" t="str">
        <f aca="false">IF($EE$4&lt;&gt;"",CH68," ")</f>
        <v> </v>
      </c>
      <c r="EN68" s="321" t="str">
        <f aca="false">IF($EE$5&lt;&gt;"",CN68," ")</f>
        <v> </v>
      </c>
      <c r="EO68" s="321" t="str">
        <f aca="false">IF($EE$6&lt;&gt;"",CS68," ")</f>
        <v> </v>
      </c>
      <c r="EP68" s="321" t="str">
        <f aca="false">IF($EE$7&lt;&gt;"",CY68," ")</f>
        <v> </v>
      </c>
      <c r="EQ68" s="321" t="str">
        <f aca="false">IF($EE$8&lt;&gt;"",DD68," ")</f>
        <v> </v>
      </c>
      <c r="ER68" s="321" t="str">
        <f aca="false">IF($EE$9&lt;&gt;"",DJ68," ")</f>
        <v> </v>
      </c>
      <c r="ES68" s="321" t="str">
        <f aca="false">IF($EE$10&lt;&gt;"",DO68," ")</f>
        <v> </v>
      </c>
      <c r="ET68" s="322" t="e">
        <f aca="false">SMALL(DZ68:EC68,1)</f>
        <v>#VALUE!</v>
      </c>
      <c r="EU68" s="323" t="e">
        <f aca="false">SMALL(DZ68:ED68,1)</f>
        <v>#VALUE!</v>
      </c>
      <c r="EV68" s="323" t="e">
        <f aca="false">SMALL(DZ68:EE68,1)</f>
        <v>#VALUE!</v>
      </c>
      <c r="EW68" s="323" t="e">
        <f aca="false">SMALL(DZ68:EF68,1)</f>
        <v>#VALUE!</v>
      </c>
      <c r="EX68" s="323" t="e">
        <f aca="false">SMALL(DZ68:EG68,1)</f>
        <v>#VALUE!</v>
      </c>
      <c r="EY68" s="323" t="e">
        <f aca="false">SMALL(DZ68:EH68,1)</f>
        <v>#VALUE!</v>
      </c>
      <c r="EZ68" s="323" t="e">
        <f aca="false">SMALL(DZ68:EI68,1)</f>
        <v>#VALUE!</v>
      </c>
      <c r="FA68" s="323" t="e">
        <f aca="false">SMALL(DZ68:EJ68,1)</f>
        <v>#VALUE!</v>
      </c>
      <c r="FB68" s="323" t="e">
        <f aca="false">SMALL(DZ68:EK68,1)</f>
        <v>#VALUE!</v>
      </c>
      <c r="FC68" s="323" t="e">
        <f aca="false">SMALL(DZ68:EL68,1)</f>
        <v>#VALUE!</v>
      </c>
      <c r="FD68" s="323" t="e">
        <f aca="false">SMALL(DZ68:EM68,1)</f>
        <v>#VALUE!</v>
      </c>
      <c r="FE68" s="323" t="e">
        <f aca="false">SMALL(DZ68:EN68,1)</f>
        <v>#VALUE!</v>
      </c>
      <c r="FF68" s="323" t="e">
        <f aca="false">SMALL(DZ68:EO68,1)</f>
        <v>#VALUE!</v>
      </c>
      <c r="FG68" s="323" t="e">
        <f aca="false">SMALL(DZ68:EP68,1)</f>
        <v>#VALUE!</v>
      </c>
      <c r="FH68" s="323" t="e">
        <f aca="false">SMALL(DZ68:EQ68,1)</f>
        <v>#VALUE!</v>
      </c>
      <c r="FI68" s="323" t="e">
        <f aca="false">SMALL(DZ68:ER68,1)</f>
        <v>#VALUE!</v>
      </c>
      <c r="FJ68" s="324" t="e">
        <f aca="false">SMALL(DZ68:ES68,1)</f>
        <v>#VALUE!</v>
      </c>
      <c r="FK68" s="322" t="e">
        <f aca="false">SMALL(DZ68:EN68,2)</f>
        <v>#VALUE!</v>
      </c>
      <c r="FL68" s="323" t="e">
        <f aca="false">SMALL(DZ68:EO68,2)</f>
        <v>#VALUE!</v>
      </c>
      <c r="FM68" s="323" t="e">
        <f aca="false">SMALL(DZ68:EP68,2)</f>
        <v>#VALUE!</v>
      </c>
      <c r="FN68" s="323" t="e">
        <f aca="false">SMALL(DZ68:EQ68,2)</f>
        <v>#VALUE!</v>
      </c>
      <c r="FO68" s="323" t="e">
        <f aca="false">SMALL(DZ68:ER68,2)</f>
        <v>#VALUE!</v>
      </c>
      <c r="FP68" s="324" t="e">
        <f aca="false">SMALL(DZ68:ES68,2)</f>
        <v>#VALUE!</v>
      </c>
      <c r="FQ68" s="0"/>
      <c r="FR68" s="328" t="str">
        <f aca="false">IF($B68&lt;&gt;"",IF($EB$1&gt;=FR$13,$P68,""),"")</f>
        <v/>
      </c>
      <c r="FS68" s="329" t="str">
        <f aca="false">IF($B68&lt;&gt;"",IF($EB$1&gt;=FS$13,$P68+$U68,""),"")</f>
        <v/>
      </c>
      <c r="FT68" s="329" t="str">
        <f aca="false">IF($B68&lt;&gt;"",IF($EB$1&gt;=FT$13,$P68+$U68+$AA68,""),"")</f>
        <v/>
      </c>
      <c r="FU68" s="329" t="str">
        <f aca="false">IF($B68&lt;&gt;"",IF($EB$1&gt;=FU$13,$P68+$U68+$AA68+$AF68-ET68,""),"")</f>
        <v/>
      </c>
      <c r="FV68" s="329" t="str">
        <f aca="false">IF($B68&lt;&gt;"",IF($EB$1&gt;=FV$13,$P68+$U68+$AA68+$AF68+$AL68-EU68,""),"")</f>
        <v/>
      </c>
      <c r="FW68" s="329" t="str">
        <f aca="false">IF($B68&lt;&gt;"",IF($EB$1&gt;=FW$13,$P68+$U68+$AA68+$AF68+$AL68+$AQ68-EV68,""),"")</f>
        <v/>
      </c>
      <c r="FX68" s="329" t="str">
        <f aca="false">IF($B68&lt;&gt;"",IF($EB$1&gt;=FX$13,$P68+$U68+$AA68+$AF68+$AL68+$AQ68+$AW68-EW68,""),"")</f>
        <v/>
      </c>
      <c r="FY68" s="329" t="str">
        <f aca="false">IF($B68&lt;&gt;"",IF($EB$1&gt;=FY$13,$P68+$U68+$AA68+$AF68+$AL68+$AQ68+$AW68+$BB68-EX68,""),"")</f>
        <v/>
      </c>
      <c r="FZ68" s="329" t="str">
        <f aca="false">IF($B68&lt;&gt;"",IF($EB$1&gt;=FZ$13,$P68+$U68+$AA68+$AF68+$AL68+$AQ68+$AW68+$BB68+$BH68-EY68,""),"")</f>
        <v/>
      </c>
      <c r="GA68" s="329" t="str">
        <f aca="false">IF($B68&lt;&gt;"",IF($EB$1&gt;=GA$13,$P68+$U68+$AA68+$AF68+$AL68+$AQ68+$AW68+$BB68+$BH68+$BM68-EZ68,""),"")</f>
        <v/>
      </c>
      <c r="GB68" s="329" t="str">
        <f aca="false">IF($B68&lt;&gt;"",IF($EB$1&gt;=GB$13,$P68+$U68+$AA68+$AF68+$AL68+$AQ68+$AW68+$BB68+$BH68+$BM68+$BS68-FA68,""),"")</f>
        <v/>
      </c>
      <c r="GC68" s="329" t="str">
        <f aca="false">IF($B68&lt;&gt;"",IF($EB$1&gt;=GC$13,$P68+$U68+$AA68+$AF68+$AL68+$AQ68+$AW68+$BB68+$BH68+$BM68+$BS68+$BX68-FB68,""),"")</f>
        <v/>
      </c>
      <c r="GD68" s="329" t="str">
        <f aca="false">IF($B68&lt;&gt;"",IF($EB$1&gt;=GD$13,$P68+$U68+$AA68+$AF68+$AL68+$AQ68+$AW68+$BB68+$BH68+$BM68+$BS68+$BX68+$CD68-FC68,""),"")</f>
        <v/>
      </c>
      <c r="GE68" s="329" t="str">
        <f aca="false">IF($B68&lt;&gt;"",IF($EB$1&gt;=GE$13,$P68+$U68+$AA68+$AF68+$AL68+$AQ68+$AW68+$BB68+$BH68+$BM68+$BS68+$BX68+$CD68+$CI68-FD68,""),"")</f>
        <v/>
      </c>
      <c r="GF68" s="329" t="str">
        <f aca="false">IF($B68&lt;&gt;"",IF($EB$1&gt;=GF$13,$P68+$U68+$AA68+$AF68+$AL68+$AQ68+$AW68+$BB68+$BH68+$BM68+$BS68+$BX68+$CD68+$CI68+$CO68-FE68-FK68,""),"")</f>
        <v/>
      </c>
      <c r="GG68" s="329" t="str">
        <f aca="false">IF($B68&lt;&gt;"",IF($EB$1&gt;=GG$13,$P68+$U68+$AA68+$AF68+$AL68+$AQ68+$AW68+$BB68+$BH68+$BM68+$BS68+$BX68+$CD68+$CI68+$CO68+$CT68-FF68-FL68,""),"")</f>
        <v/>
      </c>
      <c r="GH68" s="329" t="str">
        <f aca="false">IF($B68&lt;&gt;"",IF($EB$1&gt;=GH$13,$P68+$U68+$AA68+$AF68+$AL68+$AQ68+$AW68+$BB68+$BH68+$BM68+$BS68+$BX68+$CD68+$CI68+$CO68+$CT68+$CZ68-FG68-FM68,""),"")</f>
        <v/>
      </c>
      <c r="GI68" s="329" t="str">
        <f aca="false">IF($B68&lt;&gt;"",IF($EB$1&gt;=GI$13,$P68+$U68+$AA68+$AF68+$AL68+$AQ68+$AW68+$BB68+$BH68+$BM68+$BS68+$BX68+$CD68+$CI68+$CO68+$CT68+$CZ68+$DE68-FH68-FN68,""),"")</f>
        <v/>
      </c>
      <c r="GJ68" s="329" t="str">
        <f aca="false">IF($B68&lt;&gt;"",IF($EB$1&gt;=GJ$13,$P68+$U68+$AA68+$AF68+$AL68+$AQ68+$AW68+$BB68+$BH68+$BM68+$BS68+$BX68+$CD68+$CI68+$CO68+$CT68+$CZ68+$DE68+$DK68-FI68-FO68,""),"")</f>
        <v/>
      </c>
      <c r="GK68" s="330" t="str">
        <f aca="false">IF($B68&lt;&gt;"",IF($EB$1&gt;=GK$13,$P68+$U68+$AA68+$AF68+$AL68+$AQ68+$AW68+$BB68+$BH68+$BM68+$BS68+$BX68+$CD68+$CI68+$CO68+$CT68+$CZ68+$DE68+$DK68+$DP68-FJ68-FP68,""),"")</f>
        <v/>
      </c>
      <c r="GL68" s="0"/>
      <c r="GM68" s="328" t="str">
        <f aca="false">IF($B68&lt;&gt;"",IF($EB$1&gt;=GM$13,RANK(FR68,FR$14:FR$113,0),""),"")</f>
        <v/>
      </c>
      <c r="GN68" s="329" t="str">
        <f aca="false">IF($B68&lt;&gt;"",IF($EB$1&gt;=GN$13,RANK(FS68,FS$14:FS$113,0),""),"")</f>
        <v/>
      </c>
      <c r="GO68" s="329" t="str">
        <f aca="false">IF($B68&lt;&gt;"",IF($EB$1&gt;=GO$13,RANK(FT68,FT$14:FT$113,0),""),"")</f>
        <v/>
      </c>
      <c r="GP68" s="329" t="str">
        <f aca="false">IF($B68&lt;&gt;"",IF($EB$1&gt;=GP$13,RANK(FU68,FU$14:FU$113,0),""),"")</f>
        <v/>
      </c>
      <c r="GQ68" s="329" t="str">
        <f aca="false">IF($B68&lt;&gt;"",IF($EB$1&gt;=GQ$13,RANK(FV68,FV$14:FV$113,0),""),"")</f>
        <v/>
      </c>
      <c r="GR68" s="329" t="str">
        <f aca="false">IF($B68&lt;&gt;"",IF($EB$1&gt;=GR$13,RANK(FW68,FW$14:FW$113,0),""),"")</f>
        <v/>
      </c>
      <c r="GS68" s="329" t="str">
        <f aca="false">IF($B68&lt;&gt;"",IF($EB$1&gt;=GS$13,RANK(FX68,FX$14:FX$113,0),""),"")</f>
        <v/>
      </c>
      <c r="GT68" s="329" t="str">
        <f aca="false">IF($B68&lt;&gt;"",IF($EB$1&gt;=GT$13,RANK(FY68,FY$14:FY$113,0),""),"")</f>
        <v/>
      </c>
      <c r="GU68" s="329" t="str">
        <f aca="false">IF($B68&lt;&gt;"",IF($EB$1&gt;=GU$13,RANK(FZ68,FZ$14:FZ$113,0),""),"")</f>
        <v/>
      </c>
      <c r="GV68" s="329" t="str">
        <f aca="false">IF($B68&lt;&gt;"",IF($EB$1&gt;=GV$13,RANK(GA68,GA$14:GA$113,0),""),"")</f>
        <v/>
      </c>
      <c r="GW68" s="329" t="str">
        <f aca="false">IF($B68&lt;&gt;"",IF($EB$1&gt;=GW$13,RANK(GB68,GB$14:GB$113,0),""),"")</f>
        <v/>
      </c>
      <c r="GX68" s="329" t="str">
        <f aca="false">IF($B68&lt;&gt;"",IF($EB$1&gt;=GX$13,RANK(GC68,GC$14:GC$113,0),""),"")</f>
        <v/>
      </c>
      <c r="GY68" s="329" t="str">
        <f aca="false">IF($B68&lt;&gt;"",IF($EB$1&gt;=GY$13,RANK(GD68,GD$14:GD$113,0),""),"")</f>
        <v/>
      </c>
      <c r="GZ68" s="329" t="str">
        <f aca="false">IF($B68&lt;&gt;"",IF($EB$1&gt;=GZ$13,RANK(GE68,GE$14:GE$113,0),""),"")</f>
        <v/>
      </c>
      <c r="HA68" s="329" t="str">
        <f aca="false">IF($B68&lt;&gt;"",IF($EB$1&gt;=HA$13,RANK(GF68,GF$14:GF$113,0),""),"")</f>
        <v/>
      </c>
      <c r="HB68" s="329" t="str">
        <f aca="false">IF($B68&lt;&gt;"",IF($EB$1&gt;=HB$13,RANK(GG68,GG$14:GG$113,0),""),"")</f>
        <v/>
      </c>
      <c r="HC68" s="329" t="str">
        <f aca="false">IF($B68&lt;&gt;"",IF($EB$1&gt;=HC$13,RANK(GH68,GH$14:GH$113,0),""),"")</f>
        <v/>
      </c>
      <c r="HD68" s="329" t="str">
        <f aca="false">IF($B68&lt;&gt;"",IF($EB$1&gt;=HD$13,RANK(GI68,GI$14:GI$113,0),""),"")</f>
        <v/>
      </c>
      <c r="HE68" s="329" t="str">
        <f aca="false">IF($B68&lt;&gt;"",IF($EB$1&gt;=HE$13,RANK(GJ68,GJ$14:GJ$113,0),""),"")</f>
        <v/>
      </c>
      <c r="HF68" s="330" t="str">
        <f aca="false">IF($B68&lt;&gt;"",IF($EB$1&gt;=HF$13,RANK(GK68,GK$14:GK$113,0),""),"")</f>
        <v/>
      </c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13" hidden="false" customHeight="false" outlineLevel="0" collapsed="false">
      <c r="A69" s="308" t="str">
        <f aca="false">IF(B69&lt;&gt;"",RANK(I69,I$14:I$113,0),"")</f>
        <v/>
      </c>
      <c r="B69" s="309" t="str">
        <f aca="false">IF('Chronos (M1..M20)'!B66&lt;&gt;"",'Chronos (M1..M20)'!B66,"")</f>
        <v/>
      </c>
      <c r="C69" s="310" t="str">
        <f aca="false">IF(B69&lt;&gt;"",'Chronos (M1..M20)'!C66,"")</f>
        <v/>
      </c>
      <c r="D69" s="215" t="str">
        <f aca="false">IF(B69&lt;&gt;"",Pilotes!P66,"")</f>
        <v/>
      </c>
      <c r="E69" s="310"/>
      <c r="F69" s="310" t="str">
        <f aca="false">IF(B69&lt;&gt;"",Pilotes!F66,"")</f>
        <v/>
      </c>
      <c r="G69" s="310" t="str">
        <f aca="false">IF(C69&lt;&gt;"",Pilotes!E66,"")</f>
        <v/>
      </c>
      <c r="H69" s="310" t="str">
        <f aca="false">IF(D69&lt;&gt;"",'Chronos (M1..M20)'!D66,"")</f>
        <v/>
      </c>
      <c r="I69" s="311" t="n">
        <f aca="false">IF(B69&lt;&gt;"",IF($EB$1&lt;4,DR69-DT69,IF($EB$1&lt;15,DS69-DU69-DT69,DS69-DU69-DV69-DT69)),0)</f>
        <v>0</v>
      </c>
      <c r="J69" s="312" t="str">
        <f aca="false">IF(B69&lt;&gt;"",IF(I69,(I69/MAXA(I$14:I$113))*1000,0),"")</f>
        <v/>
      </c>
      <c r="K69" s="313" t="str">
        <f aca="false">IF($B69&lt;&gt;"",$B69,"")</f>
        <v/>
      </c>
      <c r="L69" s="314" t="str">
        <f aca="false">IF($B69&lt;&gt;"",'Chronos (M1..M20)'!$H66,"")</f>
        <v/>
      </c>
      <c r="M69" s="315" t="str">
        <f aca="false">IF('Chronos (M1..M20)'!$I66&lt;&gt;"",'Chronos (M1..M20)'!$I66," ")</f>
        <v> </v>
      </c>
      <c r="N69" s="316" t="n">
        <f aca="false">IF('Chronos (M1..M20)'!$J66&lt;&gt;"",'Chronos (M1..M20)'!$J66,0)</f>
        <v>0</v>
      </c>
      <c r="O69" s="317" t="str">
        <f aca="false">IF($B69&lt;&gt;"",IF(M69&lt;&gt;" ",(INDEX(L$9:M$12,MATCH(L69,L$9:L$12),2)/M69)*1000,0),"")</f>
        <v/>
      </c>
      <c r="P69" s="318" t="str">
        <f aca="false">IF(M$9&lt;&gt;"",IF($B69&lt;&gt;"",O69-N69,""),"")</f>
        <v/>
      </c>
      <c r="Q69" s="314" t="str">
        <f aca="false">IF($B69&lt;&gt;"",'Chronos (M1..M20)'!$H167,"")</f>
        <v/>
      </c>
      <c r="R69" s="315" t="str">
        <f aca="false">IF('Chronos (M1..M20)'!$I167&lt;&gt;"",'Chronos (M1..M20)'!$I167," ")</f>
        <v> </v>
      </c>
      <c r="S69" s="316" t="n">
        <f aca="false">IF('Chronos (M1..M20)'!$J167&lt;&gt;"",'Chronos (M1..M20)'!$J167,0)</f>
        <v>0</v>
      </c>
      <c r="T69" s="317" t="str">
        <f aca="false">IF($B69&lt;&gt;"",IF(R69&lt;&gt;" ",(INDEX(Q$9:R$12,MATCH(Q69,Q$9:Q$12),2)/R69)*1000,0),"")</f>
        <v/>
      </c>
      <c r="U69" s="318" t="str">
        <f aca="false">IF(R$9&lt;&gt;"",IF($B69&lt;&gt;"",T69-S69,""),"")</f>
        <v/>
      </c>
      <c r="V69" s="313" t="str">
        <f aca="false">IF($B69&lt;&gt;"",$B69,"")</f>
        <v/>
      </c>
      <c r="W69" s="314" t="str">
        <f aca="false">IF($B69&lt;&gt;"",'Chronos (M1..M20)'!$H268,"")</f>
        <v/>
      </c>
      <c r="X69" s="315" t="str">
        <f aca="false">IF('Chronos (M1..M20)'!$I268&lt;&gt;"",'Chronos (M1..M20)'!$I268," ")</f>
        <v> </v>
      </c>
      <c r="Y69" s="316" t="n">
        <f aca="false">IF('Chronos (M1..M20)'!$J268&lt;&gt;"",'Chronos (M1..M20)'!$J268,0)</f>
        <v>0</v>
      </c>
      <c r="Z69" s="317" t="str">
        <f aca="false">IF($B69&lt;&gt;"",IF(X69&lt;&gt;" ",(INDEX(W$9:X$12,MATCH(W69,W$9:W$12),2)/X69)*1000,0),"")</f>
        <v/>
      </c>
      <c r="AA69" s="318" t="str">
        <f aca="false">IF(X$9&lt;&gt;"",IF($B69&lt;&gt;"",Z69-Y69,""),"")</f>
        <v/>
      </c>
      <c r="AB69" s="314" t="str">
        <f aca="false">IF($B69&lt;&gt;"",'Chronos (M1..M20)'!$H369,"")</f>
        <v/>
      </c>
      <c r="AC69" s="315" t="str">
        <f aca="false">IF('Chronos (M1..M20)'!$I369&lt;&gt;"",'Chronos (M1..M20)'!$I369," ")</f>
        <v> </v>
      </c>
      <c r="AD69" s="316" t="n">
        <f aca="false">IF('Chronos (M1..M20)'!$J369&lt;&gt;"",'Chronos (M1..M20)'!$J369,0)</f>
        <v>0</v>
      </c>
      <c r="AE69" s="317" t="str">
        <f aca="false">IF($B69&lt;&gt;"",IF(AC69&lt;&gt;" ",(INDEX(AB$9:AC$12,MATCH(AB69,AB$9:AB$12),2)/AC69)*1000,0),"")</f>
        <v/>
      </c>
      <c r="AF69" s="318" t="str">
        <f aca="false">IF(AC$9&lt;&gt;"",IF($B69&lt;&gt;"",AE69-AD69,""),"")</f>
        <v/>
      </c>
      <c r="AG69" s="313" t="str">
        <f aca="false">IF($B69&lt;&gt;"",$B69,"")</f>
        <v/>
      </c>
      <c r="AH69" s="314" t="str">
        <f aca="false">IF($B69&lt;&gt;"",'Chronos (M1..M20)'!$H470,"")</f>
        <v/>
      </c>
      <c r="AI69" s="315" t="str">
        <f aca="false">IF('Chronos (M1..M20)'!$I470&lt;&gt;"",'Chronos (M1..M20)'!$I470," ")</f>
        <v> </v>
      </c>
      <c r="AJ69" s="316" t="n">
        <f aca="false">IF('Chronos (M1..M20)'!$J470&lt;&gt;"",'Chronos (M1..M20)'!$J470,0)</f>
        <v>0</v>
      </c>
      <c r="AK69" s="317" t="str">
        <f aca="false">IF($B69&lt;&gt;"",IF(AI69&lt;&gt;" ",(INDEX(AH$9:AI$12,MATCH(AH69,AH$9:AH$12),2)/AI69)*1000,0),"")</f>
        <v/>
      </c>
      <c r="AL69" s="318" t="str">
        <f aca="false">IF(AI$9&lt;&gt;"",IF($B69&lt;&gt;"",AK69-AJ69,""),"")</f>
        <v/>
      </c>
      <c r="AM69" s="314" t="str">
        <f aca="false">IF($B69&lt;&gt;"",'Chronos (M1..M20)'!$H571,"")</f>
        <v/>
      </c>
      <c r="AN69" s="315" t="str">
        <f aca="false">IF('Chronos (M1..M20)'!$I571&lt;&gt;"",'Chronos (M1..M20)'!$I571," ")</f>
        <v> </v>
      </c>
      <c r="AO69" s="316" t="n">
        <f aca="false">IF('Chronos (M1..M20)'!$J571&lt;&gt;"",'Chronos (M1..M20)'!$J571,0)</f>
        <v>0</v>
      </c>
      <c r="AP69" s="317" t="str">
        <f aca="false">IF($B69&lt;&gt;"",IF(AN69&lt;&gt;" ",(INDEX(AM$9:AN$12,MATCH(AM69,AM$9:AM$12),2)/AN69)*1000,0),"")</f>
        <v/>
      </c>
      <c r="AQ69" s="318" t="str">
        <f aca="false">IF(AN$9&lt;&gt;"",IF($B69&lt;&gt;"",AP69-AO69,""),"")</f>
        <v/>
      </c>
      <c r="AR69" s="313" t="str">
        <f aca="false">IF($B69&lt;&gt;"",$B69,"")</f>
        <v/>
      </c>
      <c r="AS69" s="314" t="str">
        <f aca="false">IF($B69&lt;&gt;"",'Chronos (M1..M20)'!$H672,"")</f>
        <v/>
      </c>
      <c r="AT69" s="315" t="str">
        <f aca="false">IF('Chronos (M1..M20)'!$I672&lt;&gt;"",'Chronos (M1..M20)'!$I672," ")</f>
        <v> </v>
      </c>
      <c r="AU69" s="316" t="n">
        <f aca="false">IF('Chronos (M1..M20)'!$J672&lt;&gt;"",'Chronos (M1..M20)'!$J672,0)</f>
        <v>0</v>
      </c>
      <c r="AV69" s="317" t="str">
        <f aca="false">IF($B69&lt;&gt;"",IF(AT69&lt;&gt;" ",(INDEX(AS$9:AT$12,MATCH(AS69,AS$9:AS$12),2)/AT69)*1000,0),"")</f>
        <v/>
      </c>
      <c r="AW69" s="318" t="str">
        <f aca="false">IF(AT$9&lt;&gt;"",IF($B69&lt;&gt;"",AV69-AU69,""),"")</f>
        <v/>
      </c>
      <c r="AX69" s="314" t="str">
        <f aca="false">IF($B69&lt;&gt;"",'Chronos (M1..M20)'!$H773,"")</f>
        <v/>
      </c>
      <c r="AY69" s="315" t="str">
        <f aca="false">IF('Chronos (M1..M20)'!$I773&lt;&gt;"",'Chronos (M1..M20)'!$I773," ")</f>
        <v> </v>
      </c>
      <c r="AZ69" s="316" t="n">
        <f aca="false">IF('Chronos (M1..M20)'!$J773&lt;&gt;"",'Chronos (M1..M20)'!$J773,0)</f>
        <v>0</v>
      </c>
      <c r="BA69" s="317" t="str">
        <f aca="false">IF($B69&lt;&gt;"",IF(AY69&lt;&gt;" ",(INDEX(AX$9:AY$12,MATCH(AX69,AX$9:AX$12),2)/AY69)*1000,0),"")</f>
        <v/>
      </c>
      <c r="BB69" s="318" t="str">
        <f aca="false">IF(AY$9&lt;&gt;"",IF($B69&lt;&gt;"",BA69-AZ69,""),"")</f>
        <v/>
      </c>
      <c r="BC69" s="313" t="str">
        <f aca="false">IF($B69&lt;&gt;"",$B69,"")</f>
        <v/>
      </c>
      <c r="BD69" s="314" t="str">
        <f aca="false">IF($B69&lt;&gt;"",'Chronos (M1..M20)'!$H874,"")</f>
        <v/>
      </c>
      <c r="BE69" s="315" t="str">
        <f aca="false">IF('Chronos (M1..M20)'!$I874&lt;&gt;"",'Chronos (M1..M20)'!$I874," ")</f>
        <v> </v>
      </c>
      <c r="BF69" s="316" t="n">
        <f aca="false">IF('Chronos (M1..M20)'!$J874&lt;&gt;"",'Chronos (M1..M20)'!$J874,0)</f>
        <v>0</v>
      </c>
      <c r="BG69" s="317" t="str">
        <f aca="false">IF($B69&lt;&gt;"",IF(BE69&lt;&gt;" ",(INDEX(BD$9:BE$12,MATCH(BD69,BD$9:BD$12),2)/BE69)*1000,0),"")</f>
        <v/>
      </c>
      <c r="BH69" s="318" t="str">
        <f aca="false">IF(BE$9&lt;&gt;"",IF($B69&lt;&gt;"",BG69-BF69,""),"")</f>
        <v/>
      </c>
      <c r="BI69" s="314" t="str">
        <f aca="false">IF($B69&lt;&gt;"",'Chronos (M1..M20)'!$H975,"")</f>
        <v/>
      </c>
      <c r="BJ69" s="315" t="str">
        <f aca="false">IF('Chronos (M1..M20)'!$I975&lt;&gt;"",'Chronos (M1..M20)'!$I975," ")</f>
        <v> </v>
      </c>
      <c r="BK69" s="316" t="n">
        <f aca="false">IF('Chronos (M1..M20)'!$J975&lt;&gt;"",'Chronos (M1..M20)'!$J975,0)</f>
        <v>0</v>
      </c>
      <c r="BL69" s="317" t="str">
        <f aca="false">IF($B69&lt;&gt;"",IF(BJ69&lt;&gt;" ",(INDEX(BI$9:BJ$12,MATCH(BI69,BI$9:BI$12),2)/BJ69)*1000,0),"")</f>
        <v/>
      </c>
      <c r="BM69" s="318" t="str">
        <f aca="false">IF(BJ$9&lt;&gt;"",IF($B69&lt;&gt;"",BL69-BK69,""),"")</f>
        <v/>
      </c>
      <c r="BN69" s="313" t="str">
        <f aca="false">IF($B69&lt;&gt;"",$B69,"")</f>
        <v/>
      </c>
      <c r="BO69" s="314" t="str">
        <f aca="false">IF($B69&lt;&gt;"",'Chronos (M1..M20)'!$H1076,"")</f>
        <v/>
      </c>
      <c r="BP69" s="315" t="str">
        <f aca="false">IF('Chronos (M1..M20)'!$I1076&lt;&gt;"",'Chronos (M1..M20)'!$I1076," ")</f>
        <v> </v>
      </c>
      <c r="BQ69" s="316" t="n">
        <f aca="false">IF('Chronos (M1..M20)'!$J1076&lt;&gt;"",'Chronos (M1..M20)'!$J1076,0)</f>
        <v>0</v>
      </c>
      <c r="BR69" s="317" t="str">
        <f aca="false">IF($B69&lt;&gt;"",IF(BP69&lt;&gt;" ",(INDEX(BO$9:BP$12,MATCH(BO69,BO$9:BO$12),2)/BP69)*1000,0),"")</f>
        <v/>
      </c>
      <c r="BS69" s="318" t="str">
        <f aca="false">IF(BP$9&lt;&gt;"",IF($B69&lt;&gt;"",BR69-BQ69,""),"")</f>
        <v/>
      </c>
      <c r="BT69" s="314" t="str">
        <f aca="false">IF($B69&lt;&gt;"",'Chronos (M1..M20)'!$H1177,"")</f>
        <v/>
      </c>
      <c r="BU69" s="315" t="str">
        <f aca="false">IF('Chronos (M1..M20)'!$I1177&lt;&gt;"",'Chronos (M1..M20)'!$I1177," ")</f>
        <v> </v>
      </c>
      <c r="BV69" s="316" t="n">
        <f aca="false">IF('Chronos (M1..M20)'!$J1177&lt;&gt;"",'Chronos (M1..M20)'!$J1177,0)</f>
        <v>0</v>
      </c>
      <c r="BW69" s="317" t="str">
        <f aca="false">IF($B69&lt;&gt;"",IF(BU69&lt;&gt;" ",(INDEX(BT$9:BU$12,MATCH(BT69,BT$9:BT$12),2)/BU69)*1000,0),"")</f>
        <v/>
      </c>
      <c r="BX69" s="318" t="str">
        <f aca="false">IF(BU$9&lt;&gt;"",IF($B69&lt;&gt;"",BW69-BV69,""),"")</f>
        <v/>
      </c>
      <c r="BY69" s="313" t="str">
        <f aca="false">IF($B69&lt;&gt;"",$B69,"")</f>
        <v/>
      </c>
      <c r="BZ69" s="314" t="str">
        <f aca="false">IF($B69&lt;&gt;"",'Chronos (M1..M20)'!$H1278,"")</f>
        <v/>
      </c>
      <c r="CA69" s="315" t="str">
        <f aca="false">IF('Chronos (M1..M20)'!$I1278&lt;&gt;"",'Chronos (M1..M20)'!$I1278," ")</f>
        <v> </v>
      </c>
      <c r="CB69" s="316" t="n">
        <f aca="false">IF('Chronos (M1..M20)'!$J1278&lt;&gt;"",'Chronos (M1..M20)'!$J1278,0)</f>
        <v>0</v>
      </c>
      <c r="CC69" s="317" t="str">
        <f aca="false">IF($B69&lt;&gt;"",IF(CA69&lt;&gt;" ",(INDEX(BZ$9:CA$12,MATCH(BZ69,BZ$9:BZ$12),2)/CA69)*1000,0),"")</f>
        <v/>
      </c>
      <c r="CD69" s="318" t="str">
        <f aca="false">IF(CA$9&lt;&gt;"",IF($B69&lt;&gt;"",CC69-CB69,""),"")</f>
        <v/>
      </c>
      <c r="CE69" s="314" t="str">
        <f aca="false">IF($B69&lt;&gt;"",'Chronos (M1..M20)'!$H1379,"")</f>
        <v/>
      </c>
      <c r="CF69" s="315" t="str">
        <f aca="false">IF('Chronos (M1..M20)'!$I1379&lt;&gt;"",'Chronos (M1..M20)'!$I1379," ")</f>
        <v> </v>
      </c>
      <c r="CG69" s="316" t="n">
        <f aca="false">IF('Chronos (M1..M20)'!$J1379&lt;&gt;"",'Chronos (M1..M20)'!$J1379,0)</f>
        <v>0</v>
      </c>
      <c r="CH69" s="317" t="str">
        <f aca="false">IF($B69&lt;&gt;"",IF(CF69&lt;&gt;" ",(INDEX(CE$9:CF$12,MATCH(CE69,CE$9:CE$12),2)/CF69)*1000,0),"")</f>
        <v/>
      </c>
      <c r="CI69" s="318" t="str">
        <f aca="false">IF(CF$9&lt;&gt;"",IF($B69&lt;&gt;"",CH69-CG69,""),"")</f>
        <v/>
      </c>
      <c r="CJ69" s="313" t="str">
        <f aca="false">IF($B69&lt;&gt;"",$B69,"")</f>
        <v/>
      </c>
      <c r="CK69" s="314" t="str">
        <f aca="false">IF($B69&lt;&gt;"",'Chronos (M1..M20)'!$H1480,"")</f>
        <v/>
      </c>
      <c r="CL69" s="315" t="str">
        <f aca="false">IF('Chronos (M1..M20)'!$I1480&lt;&gt;"",'Chronos (M1..M20)'!$I1480," ")</f>
        <v> </v>
      </c>
      <c r="CM69" s="316" t="n">
        <f aca="false">IF('Chronos (M1..M20)'!$J1480&lt;&gt;"",'Chronos (M1..M20)'!$J1480,0)</f>
        <v>0</v>
      </c>
      <c r="CN69" s="317" t="str">
        <f aca="false">IF($B69&lt;&gt;"",IF(CL69&lt;&gt;" ",(INDEX(CK$9:CL$12,MATCH(CK69,CK$9:CK$12),2)/CL69)*1000,0),"")</f>
        <v/>
      </c>
      <c r="CO69" s="318" t="str">
        <f aca="false">IF(CL$9&lt;&gt;"",IF($B69&lt;&gt;"",CN69-CM69,""),"")</f>
        <v/>
      </c>
      <c r="CP69" s="314" t="str">
        <f aca="false">IF($B69&lt;&gt;"",'Chronos (M1..M20)'!$H1581,"")</f>
        <v/>
      </c>
      <c r="CQ69" s="315" t="str">
        <f aca="false">IF('Chronos (M1..M20)'!$I1581&lt;&gt;"",'Chronos (M1..M20)'!$I1581," ")</f>
        <v> </v>
      </c>
      <c r="CR69" s="316" t="n">
        <f aca="false">IF('Chronos (M1..M20)'!$J1581&lt;&gt;"",'Chronos (M1..M20)'!$J1581,0)</f>
        <v>0</v>
      </c>
      <c r="CS69" s="317" t="str">
        <f aca="false">IF($B69&lt;&gt;"",IF(CQ69&lt;&gt;" ",(INDEX(CP$9:CQ$12,MATCH(CP69,CP$9:CP$12),2)/CQ69)*1000,0),"")</f>
        <v/>
      </c>
      <c r="CT69" s="318" t="str">
        <f aca="false">IF(CQ$9&lt;&gt;"",IF($B69&lt;&gt;"",CS69-CR69,""),"")</f>
        <v/>
      </c>
      <c r="CU69" s="313" t="str">
        <f aca="false">IF($B69&lt;&gt;"",$B69,"")</f>
        <v/>
      </c>
      <c r="CV69" s="314" t="str">
        <f aca="false">IF($B69&lt;&gt;"",'Chronos (M1..M20)'!$H1682,"")</f>
        <v/>
      </c>
      <c r="CW69" s="315" t="str">
        <f aca="false">IF('Chronos (M1..M20)'!$I1682&lt;&gt;"",'Chronos (M1..M20)'!$I1682," ")</f>
        <v> </v>
      </c>
      <c r="CX69" s="316" t="n">
        <f aca="false">IF('Chronos (M1..M20)'!$J1682&lt;&gt;"",'Chronos (M1..M20)'!$J1682,0)</f>
        <v>0</v>
      </c>
      <c r="CY69" s="317" t="str">
        <f aca="false">IF($B69&lt;&gt;"",IF(CW69&lt;&gt;" ",(INDEX(CV$9:CW$12,MATCH(CV69,CV$9:CV$12),2)/CW69)*1000,0),"")</f>
        <v/>
      </c>
      <c r="CZ69" s="318" t="str">
        <f aca="false">IF(CW$9&lt;&gt;"",IF($B69&lt;&gt;"",CY69-CX69,""),"")</f>
        <v/>
      </c>
      <c r="DA69" s="314" t="str">
        <f aca="false">IF($B69&lt;&gt;"",'Chronos (M1..M20)'!$H1783,"")</f>
        <v/>
      </c>
      <c r="DB69" s="315" t="str">
        <f aca="false">IF('Chronos (M1..M20)'!$I1783&lt;&gt;"",'Chronos (M1..M20)'!$I1783," ")</f>
        <v> </v>
      </c>
      <c r="DC69" s="316" t="n">
        <f aca="false">IF('Chronos (M1..M20)'!$J1783&lt;&gt;"",'Chronos (M1..M20)'!$J1783,0)</f>
        <v>0</v>
      </c>
      <c r="DD69" s="317" t="str">
        <f aca="false">IF($B69&lt;&gt;"",IF(DB69&lt;&gt;" ",(INDEX(DA$9:DB$12,MATCH(DA69,DA$9:DA$12),2)/DB69)*1000,0),"")</f>
        <v/>
      </c>
      <c r="DE69" s="318" t="str">
        <f aca="false">IF(DB$9&lt;&gt;"",IF($B69&lt;&gt;"",DD69-DC69,""),"")</f>
        <v/>
      </c>
      <c r="DF69" s="313" t="str">
        <f aca="false">IF($B69&lt;&gt;"",$B69,"")</f>
        <v/>
      </c>
      <c r="DG69" s="314" t="str">
        <f aca="false">IF($B69&lt;&gt;"",'Chronos (M1..M20)'!$H1884,"")</f>
        <v/>
      </c>
      <c r="DH69" s="315" t="str">
        <f aca="false">IF('Chronos (M1..M20)'!$I1884&lt;&gt;"",'Chronos (M1..M20)'!$I1884," ")</f>
        <v> </v>
      </c>
      <c r="DI69" s="316" t="n">
        <f aca="false">IF('Chronos (M1..M20)'!$J1884&lt;&gt;"",'Chronos (M1..M20)'!$J1884,0)</f>
        <v>0</v>
      </c>
      <c r="DJ69" s="317" t="str">
        <f aca="false">IF($B69&lt;&gt;"",IF(DH69&lt;&gt;" ",(INDEX(DG$9:DH$12,MATCH(DG69,DG$9:DG$12),2)/DH69)*1000,0),"")</f>
        <v/>
      </c>
      <c r="DK69" s="318" t="str">
        <f aca="false">IF(DH$9&lt;&gt;"",IF($B69&lt;&gt;"",DJ69-DI69,""),"")</f>
        <v/>
      </c>
      <c r="DL69" s="314" t="str">
        <f aca="false">IF($B69&lt;&gt;"",'Chronos (M1..M20)'!$H1985,"")</f>
        <v/>
      </c>
      <c r="DM69" s="315" t="str">
        <f aca="false">IF('Chronos (M1..M20)'!$I1985&lt;&gt;"",'Chronos (M1..M20)'!$I1985," ")</f>
        <v> </v>
      </c>
      <c r="DN69" s="316" t="n">
        <f aca="false">IF('Chronos (M1..M20)'!$J1985&lt;&gt;"",'Chronos (M1..M20)'!$J1985,0)</f>
        <v>0</v>
      </c>
      <c r="DO69" s="317" t="str">
        <f aca="false">IF($B69&lt;&gt;"",IF(DM69&lt;&gt;" ",(INDEX(DL$9:DM$12,MATCH(DL69,DL$9:DL$12),2)/DM69)*1000,0),"")</f>
        <v/>
      </c>
      <c r="DP69" s="318" t="str">
        <f aca="false">IF(DM$9&lt;&gt;"",IF($B69&lt;&gt;"",DO69-DN69,""),"")</f>
        <v/>
      </c>
      <c r="DQ69" s="0"/>
      <c r="DR69" s="319" t="e">
        <f aca="false">SUM(O69,T69,Z69)</f>
        <v>#VALUE!</v>
      </c>
      <c r="DS69" s="319" t="e">
        <f aca="false">SUM(DR69,AE69,AK69,AP69,AV69,BA69,BG69,BL69,BR69,BW69,CC69,CH69,CN69,CS69,CY69,DD69,DJ69,DO69)</f>
        <v>#VALUE!</v>
      </c>
      <c r="DT69" s="319" t="n">
        <f aca="false">SUM(N69,S69,Y69,AD69,AJ69,AO69,AU69,AZ69,BF69,BK69,BQ69,BV69,CB69,CG69,CM69,CR69,CX69,DC69,DI69,DN69)</f>
        <v>0</v>
      </c>
      <c r="DU69" s="319" t="e">
        <f aca="false">SMALL($DZ69:$ES69,1)</f>
        <v>#VALUE!</v>
      </c>
      <c r="DV69" s="319" t="e">
        <f aca="false">SMALL($DZ69:$ES69,2)</f>
        <v>#VALUE!</v>
      </c>
      <c r="DW69" s="319" t="e">
        <f aca="false">SMALL($DZ69:$ES69,3)</f>
        <v>#VALUE!</v>
      </c>
      <c r="DX69" s="319" t="e">
        <f aca="false">SMALL($DZ69:$ES69,3)</f>
        <v>#VALUE!</v>
      </c>
      <c r="DY69" s="0"/>
      <c r="DZ69" s="321" t="str">
        <f aca="false">IF($EC$1&lt;&gt;"",O69," ")</f>
        <v/>
      </c>
      <c r="EA69" s="321" t="str">
        <f aca="false">IF($EC$2&lt;&gt;"",T69," ")</f>
        <v/>
      </c>
      <c r="EB69" s="321" t="str">
        <f aca="false">IF($EC$3&lt;&gt;"",Z69," ")</f>
        <v/>
      </c>
      <c r="EC69" s="321" t="str">
        <f aca="false">IF($EC$4&lt;&gt;"",AE69," ")</f>
        <v/>
      </c>
      <c r="ED69" s="321" t="str">
        <f aca="false">IF($EC$5&lt;&gt;"",AK69," ")</f>
        <v/>
      </c>
      <c r="EE69" s="321" t="str">
        <f aca="false">IF($EC$6&lt;&gt;"",AP69," ")</f>
        <v/>
      </c>
      <c r="EF69" s="321" t="str">
        <f aca="false">IF($EC$7&lt;&gt;"",AV69," ")</f>
        <v/>
      </c>
      <c r="EG69" s="321" t="str">
        <f aca="false">IF($EC$8&lt;&gt;"",BA69," ")</f>
        <v> </v>
      </c>
      <c r="EH69" s="321" t="str">
        <f aca="false">IF($EC$9&lt;&gt;"",BG69," ")</f>
        <v> </v>
      </c>
      <c r="EI69" s="321" t="str">
        <f aca="false">IF($EC$10&lt;&gt;"",BL69," ")</f>
        <v> </v>
      </c>
      <c r="EJ69" s="321" t="str">
        <f aca="false">IF($EE$1&lt;&gt;"",BR69," ")</f>
        <v> </v>
      </c>
      <c r="EK69" s="321" t="str">
        <f aca="false">IF($EE$2&lt;&gt;"",BW69," ")</f>
        <v> </v>
      </c>
      <c r="EL69" s="321" t="str">
        <f aca="false">IF($EE$3&lt;&gt;"",CC69," ")</f>
        <v> </v>
      </c>
      <c r="EM69" s="321" t="str">
        <f aca="false">IF($EE$4&lt;&gt;"",CH69," ")</f>
        <v> </v>
      </c>
      <c r="EN69" s="321" t="str">
        <f aca="false">IF($EE$5&lt;&gt;"",CN69," ")</f>
        <v> </v>
      </c>
      <c r="EO69" s="321" t="str">
        <f aca="false">IF($EE$6&lt;&gt;"",CS69," ")</f>
        <v> </v>
      </c>
      <c r="EP69" s="321" t="str">
        <f aca="false">IF($EE$7&lt;&gt;"",CY69," ")</f>
        <v> </v>
      </c>
      <c r="EQ69" s="321" t="str">
        <f aca="false">IF($EE$8&lt;&gt;"",DD69," ")</f>
        <v> </v>
      </c>
      <c r="ER69" s="321" t="str">
        <f aca="false">IF($EE$9&lt;&gt;"",DJ69," ")</f>
        <v> </v>
      </c>
      <c r="ES69" s="321" t="str">
        <f aca="false">IF($EE$10&lt;&gt;"",DO69," ")</f>
        <v> </v>
      </c>
      <c r="ET69" s="322" t="e">
        <f aca="false">SMALL(DZ69:EC69,1)</f>
        <v>#VALUE!</v>
      </c>
      <c r="EU69" s="323" t="e">
        <f aca="false">SMALL(DZ69:ED69,1)</f>
        <v>#VALUE!</v>
      </c>
      <c r="EV69" s="323" t="e">
        <f aca="false">SMALL(DZ69:EE69,1)</f>
        <v>#VALUE!</v>
      </c>
      <c r="EW69" s="323" t="e">
        <f aca="false">SMALL(DZ69:EF69,1)</f>
        <v>#VALUE!</v>
      </c>
      <c r="EX69" s="323" t="e">
        <f aca="false">SMALL(DZ69:EG69,1)</f>
        <v>#VALUE!</v>
      </c>
      <c r="EY69" s="323" t="e">
        <f aca="false">SMALL(DZ69:EH69,1)</f>
        <v>#VALUE!</v>
      </c>
      <c r="EZ69" s="323" t="e">
        <f aca="false">SMALL(DZ69:EI69,1)</f>
        <v>#VALUE!</v>
      </c>
      <c r="FA69" s="323" t="e">
        <f aca="false">SMALL(DZ69:EJ69,1)</f>
        <v>#VALUE!</v>
      </c>
      <c r="FB69" s="323" t="e">
        <f aca="false">SMALL(DZ69:EK69,1)</f>
        <v>#VALUE!</v>
      </c>
      <c r="FC69" s="323" t="e">
        <f aca="false">SMALL(DZ69:EL69,1)</f>
        <v>#VALUE!</v>
      </c>
      <c r="FD69" s="323" t="e">
        <f aca="false">SMALL(DZ69:EM69,1)</f>
        <v>#VALUE!</v>
      </c>
      <c r="FE69" s="323" t="e">
        <f aca="false">SMALL(DZ69:EN69,1)</f>
        <v>#VALUE!</v>
      </c>
      <c r="FF69" s="323" t="e">
        <f aca="false">SMALL(DZ69:EO69,1)</f>
        <v>#VALUE!</v>
      </c>
      <c r="FG69" s="323" t="e">
        <f aca="false">SMALL(DZ69:EP69,1)</f>
        <v>#VALUE!</v>
      </c>
      <c r="FH69" s="323" t="e">
        <f aca="false">SMALL(DZ69:EQ69,1)</f>
        <v>#VALUE!</v>
      </c>
      <c r="FI69" s="323" t="e">
        <f aca="false">SMALL(DZ69:ER69,1)</f>
        <v>#VALUE!</v>
      </c>
      <c r="FJ69" s="324" t="e">
        <f aca="false">SMALL(DZ69:ES69,1)</f>
        <v>#VALUE!</v>
      </c>
      <c r="FK69" s="322" t="e">
        <f aca="false">SMALL(DZ69:EN69,2)</f>
        <v>#VALUE!</v>
      </c>
      <c r="FL69" s="323" t="e">
        <f aca="false">SMALL(DZ69:EO69,2)</f>
        <v>#VALUE!</v>
      </c>
      <c r="FM69" s="323" t="e">
        <f aca="false">SMALL(DZ69:EP69,2)</f>
        <v>#VALUE!</v>
      </c>
      <c r="FN69" s="323" t="e">
        <f aca="false">SMALL(DZ69:EQ69,2)</f>
        <v>#VALUE!</v>
      </c>
      <c r="FO69" s="323" t="e">
        <f aca="false">SMALL(DZ69:ER69,2)</f>
        <v>#VALUE!</v>
      </c>
      <c r="FP69" s="324" t="e">
        <f aca="false">SMALL(DZ69:ES69,2)</f>
        <v>#VALUE!</v>
      </c>
      <c r="FQ69" s="0"/>
      <c r="FR69" s="328" t="str">
        <f aca="false">IF($B69&lt;&gt;"",IF($EB$1&gt;=FR$13,$P69,""),"")</f>
        <v/>
      </c>
      <c r="FS69" s="329" t="str">
        <f aca="false">IF($B69&lt;&gt;"",IF($EB$1&gt;=FS$13,$P69+$U69,""),"")</f>
        <v/>
      </c>
      <c r="FT69" s="329" t="str">
        <f aca="false">IF($B69&lt;&gt;"",IF($EB$1&gt;=FT$13,$P69+$U69+$AA69,""),"")</f>
        <v/>
      </c>
      <c r="FU69" s="329" t="str">
        <f aca="false">IF($B69&lt;&gt;"",IF($EB$1&gt;=FU$13,$P69+$U69+$AA69+$AF69-ET69,""),"")</f>
        <v/>
      </c>
      <c r="FV69" s="329" t="str">
        <f aca="false">IF($B69&lt;&gt;"",IF($EB$1&gt;=FV$13,$P69+$U69+$AA69+$AF69+$AL69-EU69,""),"")</f>
        <v/>
      </c>
      <c r="FW69" s="329" t="str">
        <f aca="false">IF($B69&lt;&gt;"",IF($EB$1&gt;=FW$13,$P69+$U69+$AA69+$AF69+$AL69+$AQ69-EV69,""),"")</f>
        <v/>
      </c>
      <c r="FX69" s="329" t="str">
        <f aca="false">IF($B69&lt;&gt;"",IF($EB$1&gt;=FX$13,$P69+$U69+$AA69+$AF69+$AL69+$AQ69+$AW69-EW69,""),"")</f>
        <v/>
      </c>
      <c r="FY69" s="329" t="str">
        <f aca="false">IF($B69&lt;&gt;"",IF($EB$1&gt;=FY$13,$P69+$U69+$AA69+$AF69+$AL69+$AQ69+$AW69+$BB69-EX69,""),"")</f>
        <v/>
      </c>
      <c r="FZ69" s="329" t="str">
        <f aca="false">IF($B69&lt;&gt;"",IF($EB$1&gt;=FZ$13,$P69+$U69+$AA69+$AF69+$AL69+$AQ69+$AW69+$BB69+$BH69-EY69,""),"")</f>
        <v/>
      </c>
      <c r="GA69" s="329" t="str">
        <f aca="false">IF($B69&lt;&gt;"",IF($EB$1&gt;=GA$13,$P69+$U69+$AA69+$AF69+$AL69+$AQ69+$AW69+$BB69+$BH69+$BM69-EZ69,""),"")</f>
        <v/>
      </c>
      <c r="GB69" s="329" t="str">
        <f aca="false">IF($B69&lt;&gt;"",IF($EB$1&gt;=GB$13,$P69+$U69+$AA69+$AF69+$AL69+$AQ69+$AW69+$BB69+$BH69+$BM69+$BS69-FA69,""),"")</f>
        <v/>
      </c>
      <c r="GC69" s="329" t="str">
        <f aca="false">IF($B69&lt;&gt;"",IF($EB$1&gt;=GC$13,$P69+$U69+$AA69+$AF69+$AL69+$AQ69+$AW69+$BB69+$BH69+$BM69+$BS69+$BX69-FB69,""),"")</f>
        <v/>
      </c>
      <c r="GD69" s="329" t="str">
        <f aca="false">IF($B69&lt;&gt;"",IF($EB$1&gt;=GD$13,$P69+$U69+$AA69+$AF69+$AL69+$AQ69+$AW69+$BB69+$BH69+$BM69+$BS69+$BX69+$CD69-FC69,""),"")</f>
        <v/>
      </c>
      <c r="GE69" s="329" t="str">
        <f aca="false">IF($B69&lt;&gt;"",IF($EB$1&gt;=GE$13,$P69+$U69+$AA69+$AF69+$AL69+$AQ69+$AW69+$BB69+$BH69+$BM69+$BS69+$BX69+$CD69+$CI69-FD69,""),"")</f>
        <v/>
      </c>
      <c r="GF69" s="329" t="str">
        <f aca="false">IF($B69&lt;&gt;"",IF($EB$1&gt;=GF$13,$P69+$U69+$AA69+$AF69+$AL69+$AQ69+$AW69+$BB69+$BH69+$BM69+$BS69+$BX69+$CD69+$CI69+$CO69-FE69-FK69,""),"")</f>
        <v/>
      </c>
      <c r="GG69" s="329" t="str">
        <f aca="false">IF($B69&lt;&gt;"",IF($EB$1&gt;=GG$13,$P69+$U69+$AA69+$AF69+$AL69+$AQ69+$AW69+$BB69+$BH69+$BM69+$BS69+$BX69+$CD69+$CI69+$CO69+$CT69-FF69-FL69,""),"")</f>
        <v/>
      </c>
      <c r="GH69" s="329" t="str">
        <f aca="false">IF($B69&lt;&gt;"",IF($EB$1&gt;=GH$13,$P69+$U69+$AA69+$AF69+$AL69+$AQ69+$AW69+$BB69+$BH69+$BM69+$BS69+$BX69+$CD69+$CI69+$CO69+$CT69+$CZ69-FG69-FM69,""),"")</f>
        <v/>
      </c>
      <c r="GI69" s="329" t="str">
        <f aca="false">IF($B69&lt;&gt;"",IF($EB$1&gt;=GI$13,$P69+$U69+$AA69+$AF69+$AL69+$AQ69+$AW69+$BB69+$BH69+$BM69+$BS69+$BX69+$CD69+$CI69+$CO69+$CT69+$CZ69+$DE69-FH69-FN69,""),"")</f>
        <v/>
      </c>
      <c r="GJ69" s="329" t="str">
        <f aca="false">IF($B69&lt;&gt;"",IF($EB$1&gt;=GJ$13,$P69+$U69+$AA69+$AF69+$AL69+$AQ69+$AW69+$BB69+$BH69+$BM69+$BS69+$BX69+$CD69+$CI69+$CO69+$CT69+$CZ69+$DE69+$DK69-FI69-FO69,""),"")</f>
        <v/>
      </c>
      <c r="GK69" s="330" t="str">
        <f aca="false">IF($B69&lt;&gt;"",IF($EB$1&gt;=GK$13,$P69+$U69+$AA69+$AF69+$AL69+$AQ69+$AW69+$BB69+$BH69+$BM69+$BS69+$BX69+$CD69+$CI69+$CO69+$CT69+$CZ69+$DE69+$DK69+$DP69-FJ69-FP69,""),"")</f>
        <v/>
      </c>
      <c r="GL69" s="0"/>
      <c r="GM69" s="328" t="str">
        <f aca="false">IF($B69&lt;&gt;"",IF($EB$1&gt;=GM$13,RANK(FR69,FR$14:FR$113,0),""),"")</f>
        <v/>
      </c>
      <c r="GN69" s="329" t="str">
        <f aca="false">IF($B69&lt;&gt;"",IF($EB$1&gt;=GN$13,RANK(FS69,FS$14:FS$113,0),""),"")</f>
        <v/>
      </c>
      <c r="GO69" s="329" t="str">
        <f aca="false">IF($B69&lt;&gt;"",IF($EB$1&gt;=GO$13,RANK(FT69,FT$14:FT$113,0),""),"")</f>
        <v/>
      </c>
      <c r="GP69" s="329" t="str">
        <f aca="false">IF($B69&lt;&gt;"",IF($EB$1&gt;=GP$13,RANK(FU69,FU$14:FU$113,0),""),"")</f>
        <v/>
      </c>
      <c r="GQ69" s="329" t="str">
        <f aca="false">IF($B69&lt;&gt;"",IF($EB$1&gt;=GQ$13,RANK(FV69,FV$14:FV$113,0),""),"")</f>
        <v/>
      </c>
      <c r="GR69" s="329" t="str">
        <f aca="false">IF($B69&lt;&gt;"",IF($EB$1&gt;=GR$13,RANK(FW69,FW$14:FW$113,0),""),"")</f>
        <v/>
      </c>
      <c r="GS69" s="329" t="str">
        <f aca="false">IF($B69&lt;&gt;"",IF($EB$1&gt;=GS$13,RANK(FX69,FX$14:FX$113,0),""),"")</f>
        <v/>
      </c>
      <c r="GT69" s="329" t="str">
        <f aca="false">IF($B69&lt;&gt;"",IF($EB$1&gt;=GT$13,RANK(FY69,FY$14:FY$113,0),""),"")</f>
        <v/>
      </c>
      <c r="GU69" s="329" t="str">
        <f aca="false">IF($B69&lt;&gt;"",IF($EB$1&gt;=GU$13,RANK(FZ69,FZ$14:FZ$113,0),""),"")</f>
        <v/>
      </c>
      <c r="GV69" s="329" t="str">
        <f aca="false">IF($B69&lt;&gt;"",IF($EB$1&gt;=GV$13,RANK(GA69,GA$14:GA$113,0),""),"")</f>
        <v/>
      </c>
      <c r="GW69" s="329" t="str">
        <f aca="false">IF($B69&lt;&gt;"",IF($EB$1&gt;=GW$13,RANK(GB69,GB$14:GB$113,0),""),"")</f>
        <v/>
      </c>
      <c r="GX69" s="329" t="str">
        <f aca="false">IF($B69&lt;&gt;"",IF($EB$1&gt;=GX$13,RANK(GC69,GC$14:GC$113,0),""),"")</f>
        <v/>
      </c>
      <c r="GY69" s="329" t="str">
        <f aca="false">IF($B69&lt;&gt;"",IF($EB$1&gt;=GY$13,RANK(GD69,GD$14:GD$113,0),""),"")</f>
        <v/>
      </c>
      <c r="GZ69" s="329" t="str">
        <f aca="false">IF($B69&lt;&gt;"",IF($EB$1&gt;=GZ$13,RANK(GE69,GE$14:GE$113,0),""),"")</f>
        <v/>
      </c>
      <c r="HA69" s="329" t="str">
        <f aca="false">IF($B69&lt;&gt;"",IF($EB$1&gt;=HA$13,RANK(GF69,GF$14:GF$113,0),""),"")</f>
        <v/>
      </c>
      <c r="HB69" s="329" t="str">
        <f aca="false">IF($B69&lt;&gt;"",IF($EB$1&gt;=HB$13,RANK(GG69,GG$14:GG$113,0),""),"")</f>
        <v/>
      </c>
      <c r="HC69" s="329" t="str">
        <f aca="false">IF($B69&lt;&gt;"",IF($EB$1&gt;=HC$13,RANK(GH69,GH$14:GH$113,0),""),"")</f>
        <v/>
      </c>
      <c r="HD69" s="329" t="str">
        <f aca="false">IF($B69&lt;&gt;"",IF($EB$1&gt;=HD$13,RANK(GI69,GI$14:GI$113,0),""),"")</f>
        <v/>
      </c>
      <c r="HE69" s="329" t="str">
        <f aca="false">IF($B69&lt;&gt;"",IF($EB$1&gt;=HE$13,RANK(GJ69,GJ$14:GJ$113,0),""),"")</f>
        <v/>
      </c>
      <c r="HF69" s="330" t="str">
        <f aca="false">IF($B69&lt;&gt;"",IF($EB$1&gt;=HF$13,RANK(GK69,GK$14:GK$113,0),""),"")</f>
        <v/>
      </c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13" hidden="false" customHeight="false" outlineLevel="0" collapsed="false">
      <c r="A70" s="308" t="str">
        <f aca="false">IF(B70&lt;&gt;"",RANK(I70,I$14:I$113,0),"")</f>
        <v/>
      </c>
      <c r="B70" s="309" t="str">
        <f aca="false">IF('Chronos (M1..M20)'!B67&lt;&gt;"",'Chronos (M1..M20)'!B67,"")</f>
        <v/>
      </c>
      <c r="C70" s="310" t="str">
        <f aca="false">IF(B70&lt;&gt;"",'Chronos (M1..M20)'!C67,"")</f>
        <v/>
      </c>
      <c r="D70" s="215" t="str">
        <f aca="false">IF(B70&lt;&gt;"",Pilotes!P67,"")</f>
        <v/>
      </c>
      <c r="E70" s="310"/>
      <c r="F70" s="310" t="str">
        <f aca="false">IF(B70&lt;&gt;"",Pilotes!F67,"")</f>
        <v/>
      </c>
      <c r="G70" s="310" t="str">
        <f aca="false">IF(C70&lt;&gt;"",Pilotes!E67,"")</f>
        <v/>
      </c>
      <c r="H70" s="310" t="str">
        <f aca="false">IF(D70&lt;&gt;"",'Chronos (M1..M20)'!D67,"")</f>
        <v/>
      </c>
      <c r="I70" s="311" t="n">
        <f aca="false">IF(B70&lt;&gt;"",IF($EB$1&lt;4,DR70-DT70,IF($EB$1&lt;15,DS70-DU70-DT70,DS70-DU70-DV70-DT70)),0)</f>
        <v>0</v>
      </c>
      <c r="J70" s="312" t="str">
        <f aca="false">IF(B70&lt;&gt;"",IF(I70,(I70/MAXA(I$14:I$113))*1000,0),"")</f>
        <v/>
      </c>
      <c r="K70" s="313" t="str">
        <f aca="false">IF($B70&lt;&gt;"",$B70,"")</f>
        <v/>
      </c>
      <c r="L70" s="314" t="str">
        <f aca="false">IF($B70&lt;&gt;"",'Chronos (M1..M20)'!$H67,"")</f>
        <v/>
      </c>
      <c r="M70" s="315" t="str">
        <f aca="false">IF('Chronos (M1..M20)'!$I67&lt;&gt;"",'Chronos (M1..M20)'!$I67," ")</f>
        <v> </v>
      </c>
      <c r="N70" s="316" t="n">
        <f aca="false">IF('Chronos (M1..M20)'!$J67&lt;&gt;"",'Chronos (M1..M20)'!$J67,0)</f>
        <v>0</v>
      </c>
      <c r="O70" s="317" t="str">
        <f aca="false">IF($B70&lt;&gt;"",IF(M70&lt;&gt;" ",(INDEX(L$9:M$12,MATCH(L70,L$9:L$12),2)/M70)*1000,0),"")</f>
        <v/>
      </c>
      <c r="P70" s="318" t="str">
        <f aca="false">IF(M$9&lt;&gt;"",IF($B70&lt;&gt;"",O70-N70,""),"")</f>
        <v/>
      </c>
      <c r="Q70" s="314" t="str">
        <f aca="false">IF($B70&lt;&gt;"",'Chronos (M1..M20)'!$H168,"")</f>
        <v/>
      </c>
      <c r="R70" s="315" t="str">
        <f aca="false">IF('Chronos (M1..M20)'!$I168&lt;&gt;"",'Chronos (M1..M20)'!$I168," ")</f>
        <v> </v>
      </c>
      <c r="S70" s="316" t="n">
        <f aca="false">IF('Chronos (M1..M20)'!$J168&lt;&gt;"",'Chronos (M1..M20)'!$J168,0)</f>
        <v>0</v>
      </c>
      <c r="T70" s="317" t="str">
        <f aca="false">IF($B70&lt;&gt;"",IF(R70&lt;&gt;" ",(INDEX(Q$9:R$12,MATCH(Q70,Q$9:Q$12),2)/R70)*1000,0),"")</f>
        <v/>
      </c>
      <c r="U70" s="318" t="str">
        <f aca="false">IF(R$9&lt;&gt;"",IF($B70&lt;&gt;"",T70-S70,""),"")</f>
        <v/>
      </c>
      <c r="V70" s="313" t="str">
        <f aca="false">IF($B70&lt;&gt;"",$B70,"")</f>
        <v/>
      </c>
      <c r="W70" s="314" t="str">
        <f aca="false">IF($B70&lt;&gt;"",'Chronos (M1..M20)'!$H269,"")</f>
        <v/>
      </c>
      <c r="X70" s="315" t="str">
        <f aca="false">IF('Chronos (M1..M20)'!$I269&lt;&gt;"",'Chronos (M1..M20)'!$I269," ")</f>
        <v> </v>
      </c>
      <c r="Y70" s="316" t="n">
        <f aca="false">IF('Chronos (M1..M20)'!$J269&lt;&gt;"",'Chronos (M1..M20)'!$J269,0)</f>
        <v>0</v>
      </c>
      <c r="Z70" s="317" t="str">
        <f aca="false">IF($B70&lt;&gt;"",IF(X70&lt;&gt;" ",(INDEX(W$9:X$12,MATCH(W70,W$9:W$12),2)/X70)*1000,0),"")</f>
        <v/>
      </c>
      <c r="AA70" s="318" t="str">
        <f aca="false">IF(X$9&lt;&gt;"",IF($B70&lt;&gt;"",Z70-Y70,""),"")</f>
        <v/>
      </c>
      <c r="AB70" s="314" t="str">
        <f aca="false">IF($B70&lt;&gt;"",'Chronos (M1..M20)'!$H370,"")</f>
        <v/>
      </c>
      <c r="AC70" s="315" t="str">
        <f aca="false">IF('Chronos (M1..M20)'!$I370&lt;&gt;"",'Chronos (M1..M20)'!$I370," ")</f>
        <v> </v>
      </c>
      <c r="AD70" s="316" t="n">
        <f aca="false">IF('Chronos (M1..M20)'!$J370&lt;&gt;"",'Chronos (M1..M20)'!$J370,0)</f>
        <v>0</v>
      </c>
      <c r="AE70" s="317" t="str">
        <f aca="false">IF($B70&lt;&gt;"",IF(AC70&lt;&gt;" ",(INDEX(AB$9:AC$12,MATCH(AB70,AB$9:AB$12),2)/AC70)*1000,0),"")</f>
        <v/>
      </c>
      <c r="AF70" s="318" t="str">
        <f aca="false">IF(AC$9&lt;&gt;"",IF($B70&lt;&gt;"",AE70-AD70,""),"")</f>
        <v/>
      </c>
      <c r="AG70" s="313" t="str">
        <f aca="false">IF($B70&lt;&gt;"",$B70,"")</f>
        <v/>
      </c>
      <c r="AH70" s="314" t="str">
        <f aca="false">IF($B70&lt;&gt;"",'Chronos (M1..M20)'!$H471,"")</f>
        <v/>
      </c>
      <c r="AI70" s="315" t="str">
        <f aca="false">IF('Chronos (M1..M20)'!$I471&lt;&gt;"",'Chronos (M1..M20)'!$I471," ")</f>
        <v> </v>
      </c>
      <c r="AJ70" s="316" t="n">
        <f aca="false">IF('Chronos (M1..M20)'!$J471&lt;&gt;"",'Chronos (M1..M20)'!$J471,0)</f>
        <v>0</v>
      </c>
      <c r="AK70" s="317" t="str">
        <f aca="false">IF($B70&lt;&gt;"",IF(AI70&lt;&gt;" ",(INDEX(AH$9:AI$12,MATCH(AH70,AH$9:AH$12),2)/AI70)*1000,0),"")</f>
        <v/>
      </c>
      <c r="AL70" s="318" t="str">
        <f aca="false">IF(AI$9&lt;&gt;"",IF($B70&lt;&gt;"",AK70-AJ70,""),"")</f>
        <v/>
      </c>
      <c r="AM70" s="314" t="str">
        <f aca="false">IF($B70&lt;&gt;"",'Chronos (M1..M20)'!$H572,"")</f>
        <v/>
      </c>
      <c r="AN70" s="315" t="str">
        <f aca="false">IF('Chronos (M1..M20)'!$I572&lt;&gt;"",'Chronos (M1..M20)'!$I572," ")</f>
        <v> </v>
      </c>
      <c r="AO70" s="316" t="n">
        <f aca="false">IF('Chronos (M1..M20)'!$J572&lt;&gt;"",'Chronos (M1..M20)'!$J572,0)</f>
        <v>0</v>
      </c>
      <c r="AP70" s="317" t="str">
        <f aca="false">IF($B70&lt;&gt;"",IF(AN70&lt;&gt;" ",(INDEX(AM$9:AN$12,MATCH(AM70,AM$9:AM$12),2)/AN70)*1000,0),"")</f>
        <v/>
      </c>
      <c r="AQ70" s="318" t="str">
        <f aca="false">IF(AN$9&lt;&gt;"",IF($B70&lt;&gt;"",AP70-AO70,""),"")</f>
        <v/>
      </c>
      <c r="AR70" s="313" t="str">
        <f aca="false">IF($B70&lt;&gt;"",$B70,"")</f>
        <v/>
      </c>
      <c r="AS70" s="314" t="str">
        <f aca="false">IF($B70&lt;&gt;"",'Chronos (M1..M20)'!$H673,"")</f>
        <v/>
      </c>
      <c r="AT70" s="315" t="str">
        <f aca="false">IF('Chronos (M1..M20)'!$I673&lt;&gt;"",'Chronos (M1..M20)'!$I673," ")</f>
        <v> </v>
      </c>
      <c r="AU70" s="316" t="n">
        <f aca="false">IF('Chronos (M1..M20)'!$J673&lt;&gt;"",'Chronos (M1..M20)'!$J673,0)</f>
        <v>0</v>
      </c>
      <c r="AV70" s="317" t="str">
        <f aca="false">IF($B70&lt;&gt;"",IF(AT70&lt;&gt;" ",(INDEX(AS$9:AT$12,MATCH(AS70,AS$9:AS$12),2)/AT70)*1000,0),"")</f>
        <v/>
      </c>
      <c r="AW70" s="318" t="str">
        <f aca="false">IF(AT$9&lt;&gt;"",IF($B70&lt;&gt;"",AV70-AU70,""),"")</f>
        <v/>
      </c>
      <c r="AX70" s="314" t="str">
        <f aca="false">IF($B70&lt;&gt;"",'Chronos (M1..M20)'!$H774,"")</f>
        <v/>
      </c>
      <c r="AY70" s="315" t="str">
        <f aca="false">IF('Chronos (M1..M20)'!$I774&lt;&gt;"",'Chronos (M1..M20)'!$I774," ")</f>
        <v> </v>
      </c>
      <c r="AZ70" s="316" t="n">
        <f aca="false">IF('Chronos (M1..M20)'!$J774&lt;&gt;"",'Chronos (M1..M20)'!$J774,0)</f>
        <v>0</v>
      </c>
      <c r="BA70" s="317" t="str">
        <f aca="false">IF($B70&lt;&gt;"",IF(AY70&lt;&gt;" ",(INDEX(AX$9:AY$12,MATCH(AX70,AX$9:AX$12),2)/AY70)*1000,0),"")</f>
        <v/>
      </c>
      <c r="BB70" s="318" t="str">
        <f aca="false">IF(AY$9&lt;&gt;"",IF($B70&lt;&gt;"",BA70-AZ70,""),"")</f>
        <v/>
      </c>
      <c r="BC70" s="313" t="str">
        <f aca="false">IF($B70&lt;&gt;"",$B70,"")</f>
        <v/>
      </c>
      <c r="BD70" s="314" t="str">
        <f aca="false">IF($B70&lt;&gt;"",'Chronos (M1..M20)'!$H875,"")</f>
        <v/>
      </c>
      <c r="BE70" s="315" t="str">
        <f aca="false">IF('Chronos (M1..M20)'!$I875&lt;&gt;"",'Chronos (M1..M20)'!$I875," ")</f>
        <v> </v>
      </c>
      <c r="BF70" s="316" t="n">
        <f aca="false">IF('Chronos (M1..M20)'!$J875&lt;&gt;"",'Chronos (M1..M20)'!$J875,0)</f>
        <v>0</v>
      </c>
      <c r="BG70" s="317" t="str">
        <f aca="false">IF($B70&lt;&gt;"",IF(BE70&lt;&gt;" ",(INDEX(BD$9:BE$12,MATCH(BD70,BD$9:BD$12),2)/BE70)*1000,0),"")</f>
        <v/>
      </c>
      <c r="BH70" s="318" t="str">
        <f aca="false">IF(BE$9&lt;&gt;"",IF($B70&lt;&gt;"",BG70-BF70,""),"")</f>
        <v/>
      </c>
      <c r="BI70" s="314" t="str">
        <f aca="false">IF($B70&lt;&gt;"",'Chronos (M1..M20)'!$H976,"")</f>
        <v/>
      </c>
      <c r="BJ70" s="315" t="str">
        <f aca="false">IF('Chronos (M1..M20)'!$I976&lt;&gt;"",'Chronos (M1..M20)'!$I976," ")</f>
        <v> </v>
      </c>
      <c r="BK70" s="316" t="n">
        <f aca="false">IF('Chronos (M1..M20)'!$J976&lt;&gt;"",'Chronos (M1..M20)'!$J976,0)</f>
        <v>0</v>
      </c>
      <c r="BL70" s="317" t="str">
        <f aca="false">IF($B70&lt;&gt;"",IF(BJ70&lt;&gt;" ",(INDEX(BI$9:BJ$12,MATCH(BI70,BI$9:BI$12),2)/BJ70)*1000,0),"")</f>
        <v/>
      </c>
      <c r="BM70" s="318" t="str">
        <f aca="false">IF(BJ$9&lt;&gt;"",IF($B70&lt;&gt;"",BL70-BK70,""),"")</f>
        <v/>
      </c>
      <c r="BN70" s="313" t="str">
        <f aca="false">IF($B70&lt;&gt;"",$B70,"")</f>
        <v/>
      </c>
      <c r="BO70" s="314" t="str">
        <f aca="false">IF($B70&lt;&gt;"",'Chronos (M1..M20)'!$H1077,"")</f>
        <v/>
      </c>
      <c r="BP70" s="315" t="str">
        <f aca="false">IF('Chronos (M1..M20)'!$I1077&lt;&gt;"",'Chronos (M1..M20)'!$I1077," ")</f>
        <v> </v>
      </c>
      <c r="BQ70" s="316" t="n">
        <f aca="false">IF('Chronos (M1..M20)'!$J1077&lt;&gt;"",'Chronos (M1..M20)'!$J1077,0)</f>
        <v>0</v>
      </c>
      <c r="BR70" s="317" t="str">
        <f aca="false">IF($B70&lt;&gt;"",IF(BP70&lt;&gt;" ",(INDEX(BO$9:BP$12,MATCH(BO70,BO$9:BO$12),2)/BP70)*1000,0),"")</f>
        <v/>
      </c>
      <c r="BS70" s="318" t="str">
        <f aca="false">IF(BP$9&lt;&gt;"",IF($B70&lt;&gt;"",BR70-BQ70,""),"")</f>
        <v/>
      </c>
      <c r="BT70" s="314" t="str">
        <f aca="false">IF($B70&lt;&gt;"",'Chronos (M1..M20)'!$H1178,"")</f>
        <v/>
      </c>
      <c r="BU70" s="315" t="str">
        <f aca="false">IF('Chronos (M1..M20)'!$I1178&lt;&gt;"",'Chronos (M1..M20)'!$I1178," ")</f>
        <v> </v>
      </c>
      <c r="BV70" s="316" t="n">
        <f aca="false">IF('Chronos (M1..M20)'!$J1178&lt;&gt;"",'Chronos (M1..M20)'!$J1178,0)</f>
        <v>0</v>
      </c>
      <c r="BW70" s="317" t="str">
        <f aca="false">IF($B70&lt;&gt;"",IF(BU70&lt;&gt;" ",(INDEX(BT$9:BU$12,MATCH(BT70,BT$9:BT$12),2)/BU70)*1000,0),"")</f>
        <v/>
      </c>
      <c r="BX70" s="318" t="str">
        <f aca="false">IF(BU$9&lt;&gt;"",IF($B70&lt;&gt;"",BW70-BV70,""),"")</f>
        <v/>
      </c>
      <c r="BY70" s="313" t="str">
        <f aca="false">IF($B70&lt;&gt;"",$B70,"")</f>
        <v/>
      </c>
      <c r="BZ70" s="314" t="str">
        <f aca="false">IF($B70&lt;&gt;"",'Chronos (M1..M20)'!$H1279,"")</f>
        <v/>
      </c>
      <c r="CA70" s="315" t="str">
        <f aca="false">IF('Chronos (M1..M20)'!$I1279&lt;&gt;"",'Chronos (M1..M20)'!$I1279," ")</f>
        <v> </v>
      </c>
      <c r="CB70" s="316" t="n">
        <f aca="false">IF('Chronos (M1..M20)'!$J1279&lt;&gt;"",'Chronos (M1..M20)'!$J1279,0)</f>
        <v>0</v>
      </c>
      <c r="CC70" s="317" t="str">
        <f aca="false">IF($B70&lt;&gt;"",IF(CA70&lt;&gt;" ",(INDEX(BZ$9:CA$12,MATCH(BZ70,BZ$9:BZ$12),2)/CA70)*1000,0),"")</f>
        <v/>
      </c>
      <c r="CD70" s="318" t="str">
        <f aca="false">IF(CA$9&lt;&gt;"",IF($B70&lt;&gt;"",CC70-CB70,""),"")</f>
        <v/>
      </c>
      <c r="CE70" s="314" t="str">
        <f aca="false">IF($B70&lt;&gt;"",'Chronos (M1..M20)'!$H1380,"")</f>
        <v/>
      </c>
      <c r="CF70" s="315" t="str">
        <f aca="false">IF('Chronos (M1..M20)'!$I1380&lt;&gt;"",'Chronos (M1..M20)'!$I1380," ")</f>
        <v> </v>
      </c>
      <c r="CG70" s="316" t="n">
        <f aca="false">IF('Chronos (M1..M20)'!$J1380&lt;&gt;"",'Chronos (M1..M20)'!$J1380,0)</f>
        <v>0</v>
      </c>
      <c r="CH70" s="317" t="str">
        <f aca="false">IF($B70&lt;&gt;"",IF(CF70&lt;&gt;" ",(INDEX(CE$9:CF$12,MATCH(CE70,CE$9:CE$12),2)/CF70)*1000,0),"")</f>
        <v/>
      </c>
      <c r="CI70" s="318" t="str">
        <f aca="false">IF(CF$9&lt;&gt;"",IF($B70&lt;&gt;"",CH70-CG70,""),"")</f>
        <v/>
      </c>
      <c r="CJ70" s="313" t="str">
        <f aca="false">IF($B70&lt;&gt;"",$B70,"")</f>
        <v/>
      </c>
      <c r="CK70" s="314" t="str">
        <f aca="false">IF($B70&lt;&gt;"",'Chronos (M1..M20)'!$H1481,"")</f>
        <v/>
      </c>
      <c r="CL70" s="315" t="str">
        <f aca="false">IF('Chronos (M1..M20)'!$I1481&lt;&gt;"",'Chronos (M1..M20)'!$I1481," ")</f>
        <v> </v>
      </c>
      <c r="CM70" s="316" t="n">
        <f aca="false">IF('Chronos (M1..M20)'!$J1481&lt;&gt;"",'Chronos (M1..M20)'!$J1481,0)</f>
        <v>0</v>
      </c>
      <c r="CN70" s="317" t="str">
        <f aca="false">IF($B70&lt;&gt;"",IF(CL70&lt;&gt;" ",(INDEX(CK$9:CL$12,MATCH(CK70,CK$9:CK$12),2)/CL70)*1000,0),"")</f>
        <v/>
      </c>
      <c r="CO70" s="318" t="str">
        <f aca="false">IF(CL$9&lt;&gt;"",IF($B70&lt;&gt;"",CN70-CM70,""),"")</f>
        <v/>
      </c>
      <c r="CP70" s="314" t="str">
        <f aca="false">IF($B70&lt;&gt;"",'Chronos (M1..M20)'!$H1582,"")</f>
        <v/>
      </c>
      <c r="CQ70" s="315" t="str">
        <f aca="false">IF('Chronos (M1..M20)'!$I1582&lt;&gt;"",'Chronos (M1..M20)'!$I1582," ")</f>
        <v> </v>
      </c>
      <c r="CR70" s="316" t="n">
        <f aca="false">IF('Chronos (M1..M20)'!$J1582&lt;&gt;"",'Chronos (M1..M20)'!$J1582,0)</f>
        <v>0</v>
      </c>
      <c r="CS70" s="317" t="str">
        <f aca="false">IF($B70&lt;&gt;"",IF(CQ70&lt;&gt;" ",(INDEX(CP$9:CQ$12,MATCH(CP70,CP$9:CP$12),2)/CQ70)*1000,0),"")</f>
        <v/>
      </c>
      <c r="CT70" s="318" t="str">
        <f aca="false">IF(CQ$9&lt;&gt;"",IF($B70&lt;&gt;"",CS70-CR70,""),"")</f>
        <v/>
      </c>
      <c r="CU70" s="313" t="str">
        <f aca="false">IF($B70&lt;&gt;"",$B70,"")</f>
        <v/>
      </c>
      <c r="CV70" s="314" t="str">
        <f aca="false">IF($B70&lt;&gt;"",'Chronos (M1..M20)'!$H1683,"")</f>
        <v/>
      </c>
      <c r="CW70" s="315" t="str">
        <f aca="false">IF('Chronos (M1..M20)'!$I1683&lt;&gt;"",'Chronos (M1..M20)'!$I1683," ")</f>
        <v> </v>
      </c>
      <c r="CX70" s="316" t="n">
        <f aca="false">IF('Chronos (M1..M20)'!$J1683&lt;&gt;"",'Chronos (M1..M20)'!$J1683,0)</f>
        <v>0</v>
      </c>
      <c r="CY70" s="317" t="str">
        <f aca="false">IF($B70&lt;&gt;"",IF(CW70&lt;&gt;" ",(INDEX(CV$9:CW$12,MATCH(CV70,CV$9:CV$12),2)/CW70)*1000,0),"")</f>
        <v/>
      </c>
      <c r="CZ70" s="318" t="str">
        <f aca="false">IF(CW$9&lt;&gt;"",IF($B70&lt;&gt;"",CY70-CX70,""),"")</f>
        <v/>
      </c>
      <c r="DA70" s="314" t="str">
        <f aca="false">IF($B70&lt;&gt;"",'Chronos (M1..M20)'!$H1784,"")</f>
        <v/>
      </c>
      <c r="DB70" s="315" t="str">
        <f aca="false">IF('Chronos (M1..M20)'!$I1784&lt;&gt;"",'Chronos (M1..M20)'!$I1784," ")</f>
        <v> </v>
      </c>
      <c r="DC70" s="316" t="n">
        <f aca="false">IF('Chronos (M1..M20)'!$J1784&lt;&gt;"",'Chronos (M1..M20)'!$J1784,0)</f>
        <v>0</v>
      </c>
      <c r="DD70" s="317" t="str">
        <f aca="false">IF($B70&lt;&gt;"",IF(DB70&lt;&gt;" ",(INDEX(DA$9:DB$12,MATCH(DA70,DA$9:DA$12),2)/DB70)*1000,0),"")</f>
        <v/>
      </c>
      <c r="DE70" s="318" t="str">
        <f aca="false">IF(DB$9&lt;&gt;"",IF($B70&lt;&gt;"",DD70-DC70,""),"")</f>
        <v/>
      </c>
      <c r="DF70" s="313" t="str">
        <f aca="false">IF($B70&lt;&gt;"",$B70,"")</f>
        <v/>
      </c>
      <c r="DG70" s="314" t="str">
        <f aca="false">IF($B70&lt;&gt;"",'Chronos (M1..M20)'!$H1885,"")</f>
        <v/>
      </c>
      <c r="DH70" s="315" t="str">
        <f aca="false">IF('Chronos (M1..M20)'!$I1885&lt;&gt;"",'Chronos (M1..M20)'!$I1885," ")</f>
        <v> </v>
      </c>
      <c r="DI70" s="316" t="n">
        <f aca="false">IF('Chronos (M1..M20)'!$J1885&lt;&gt;"",'Chronos (M1..M20)'!$J1885,0)</f>
        <v>0</v>
      </c>
      <c r="DJ70" s="317" t="str">
        <f aca="false">IF($B70&lt;&gt;"",IF(DH70&lt;&gt;" ",(INDEX(DG$9:DH$12,MATCH(DG70,DG$9:DG$12),2)/DH70)*1000,0),"")</f>
        <v/>
      </c>
      <c r="DK70" s="318" t="str">
        <f aca="false">IF(DH$9&lt;&gt;"",IF($B70&lt;&gt;"",DJ70-DI70,""),"")</f>
        <v/>
      </c>
      <c r="DL70" s="314" t="str">
        <f aca="false">IF($B70&lt;&gt;"",'Chronos (M1..M20)'!$H1986,"")</f>
        <v/>
      </c>
      <c r="DM70" s="315" t="str">
        <f aca="false">IF('Chronos (M1..M20)'!$I1986&lt;&gt;"",'Chronos (M1..M20)'!$I1986," ")</f>
        <v> </v>
      </c>
      <c r="DN70" s="316" t="n">
        <f aca="false">IF('Chronos (M1..M20)'!$J1986&lt;&gt;"",'Chronos (M1..M20)'!$J1986,0)</f>
        <v>0</v>
      </c>
      <c r="DO70" s="317" t="str">
        <f aca="false">IF($B70&lt;&gt;"",IF(DM70&lt;&gt;" ",(INDEX(DL$9:DM$12,MATCH(DL70,DL$9:DL$12),2)/DM70)*1000,0),"")</f>
        <v/>
      </c>
      <c r="DP70" s="318" t="str">
        <f aca="false">IF(DM$9&lt;&gt;"",IF($B70&lt;&gt;"",DO70-DN70,""),"")</f>
        <v/>
      </c>
      <c r="DQ70" s="0"/>
      <c r="DR70" s="319" t="e">
        <f aca="false">SUM(O70,T70,Z70)</f>
        <v>#VALUE!</v>
      </c>
      <c r="DS70" s="319" t="e">
        <f aca="false">SUM(DR70,AE70,AK70,AP70,AV70,BA70,BG70,BL70,BR70,BW70,CC70,CH70,CN70,CS70,CY70,DD70,DJ70,DO70)</f>
        <v>#VALUE!</v>
      </c>
      <c r="DT70" s="319" t="n">
        <f aca="false">SUM(N70,S70,Y70,AD70,AJ70,AO70,AU70,AZ70,BF70,BK70,BQ70,BV70,CB70,CG70,CM70,CR70,CX70,DC70,DI70,DN70)</f>
        <v>0</v>
      </c>
      <c r="DU70" s="319" t="e">
        <f aca="false">SMALL($DZ70:$ES70,1)</f>
        <v>#VALUE!</v>
      </c>
      <c r="DV70" s="319" t="e">
        <f aca="false">SMALL($DZ70:$ES70,2)</f>
        <v>#VALUE!</v>
      </c>
      <c r="DW70" s="319" t="e">
        <f aca="false">SMALL($DZ70:$ES70,3)</f>
        <v>#VALUE!</v>
      </c>
      <c r="DX70" s="319" t="e">
        <f aca="false">SMALL($DZ70:$ES70,3)</f>
        <v>#VALUE!</v>
      </c>
      <c r="DY70" s="0"/>
      <c r="DZ70" s="321" t="str">
        <f aca="false">IF($EC$1&lt;&gt;"",O70," ")</f>
        <v/>
      </c>
      <c r="EA70" s="321" t="str">
        <f aca="false">IF($EC$2&lt;&gt;"",T70," ")</f>
        <v/>
      </c>
      <c r="EB70" s="321" t="str">
        <f aca="false">IF($EC$3&lt;&gt;"",Z70," ")</f>
        <v/>
      </c>
      <c r="EC70" s="321" t="str">
        <f aca="false">IF($EC$4&lt;&gt;"",AE70," ")</f>
        <v/>
      </c>
      <c r="ED70" s="321" t="str">
        <f aca="false">IF($EC$5&lt;&gt;"",AK70," ")</f>
        <v/>
      </c>
      <c r="EE70" s="321" t="str">
        <f aca="false">IF($EC$6&lt;&gt;"",AP70," ")</f>
        <v/>
      </c>
      <c r="EF70" s="321" t="str">
        <f aca="false">IF($EC$7&lt;&gt;"",AV70," ")</f>
        <v/>
      </c>
      <c r="EG70" s="321" t="str">
        <f aca="false">IF($EC$8&lt;&gt;"",BA70," ")</f>
        <v> </v>
      </c>
      <c r="EH70" s="321" t="str">
        <f aca="false">IF($EC$9&lt;&gt;"",BG70," ")</f>
        <v> </v>
      </c>
      <c r="EI70" s="321" t="str">
        <f aca="false">IF($EC$10&lt;&gt;"",BL70," ")</f>
        <v> </v>
      </c>
      <c r="EJ70" s="321" t="str">
        <f aca="false">IF($EE$1&lt;&gt;"",BR70," ")</f>
        <v> </v>
      </c>
      <c r="EK70" s="321" t="str">
        <f aca="false">IF($EE$2&lt;&gt;"",BW70," ")</f>
        <v> </v>
      </c>
      <c r="EL70" s="321" t="str">
        <f aca="false">IF($EE$3&lt;&gt;"",CC70," ")</f>
        <v> </v>
      </c>
      <c r="EM70" s="321" t="str">
        <f aca="false">IF($EE$4&lt;&gt;"",CH70," ")</f>
        <v> </v>
      </c>
      <c r="EN70" s="321" t="str">
        <f aca="false">IF($EE$5&lt;&gt;"",CN70," ")</f>
        <v> </v>
      </c>
      <c r="EO70" s="321" t="str">
        <f aca="false">IF($EE$6&lt;&gt;"",CS70," ")</f>
        <v> </v>
      </c>
      <c r="EP70" s="321" t="str">
        <f aca="false">IF($EE$7&lt;&gt;"",CY70," ")</f>
        <v> </v>
      </c>
      <c r="EQ70" s="321" t="str">
        <f aca="false">IF($EE$8&lt;&gt;"",DD70," ")</f>
        <v> </v>
      </c>
      <c r="ER70" s="321" t="str">
        <f aca="false">IF($EE$9&lt;&gt;"",DJ70," ")</f>
        <v> </v>
      </c>
      <c r="ES70" s="321" t="str">
        <f aca="false">IF($EE$10&lt;&gt;"",DO70," ")</f>
        <v> </v>
      </c>
      <c r="ET70" s="322" t="e">
        <f aca="false">SMALL(DZ70:EC70,1)</f>
        <v>#VALUE!</v>
      </c>
      <c r="EU70" s="323" t="e">
        <f aca="false">SMALL(DZ70:ED70,1)</f>
        <v>#VALUE!</v>
      </c>
      <c r="EV70" s="323" t="e">
        <f aca="false">SMALL(DZ70:EE70,1)</f>
        <v>#VALUE!</v>
      </c>
      <c r="EW70" s="323" t="e">
        <f aca="false">SMALL(DZ70:EF70,1)</f>
        <v>#VALUE!</v>
      </c>
      <c r="EX70" s="323" t="e">
        <f aca="false">SMALL(DZ70:EG70,1)</f>
        <v>#VALUE!</v>
      </c>
      <c r="EY70" s="323" t="e">
        <f aca="false">SMALL(DZ70:EH70,1)</f>
        <v>#VALUE!</v>
      </c>
      <c r="EZ70" s="323" t="e">
        <f aca="false">SMALL(DZ70:EI70,1)</f>
        <v>#VALUE!</v>
      </c>
      <c r="FA70" s="323" t="e">
        <f aca="false">SMALL(DZ70:EJ70,1)</f>
        <v>#VALUE!</v>
      </c>
      <c r="FB70" s="323" t="e">
        <f aca="false">SMALL(DZ70:EK70,1)</f>
        <v>#VALUE!</v>
      </c>
      <c r="FC70" s="323" t="e">
        <f aca="false">SMALL(DZ70:EL70,1)</f>
        <v>#VALUE!</v>
      </c>
      <c r="FD70" s="323" t="e">
        <f aca="false">SMALL(DZ70:EM70,1)</f>
        <v>#VALUE!</v>
      </c>
      <c r="FE70" s="323" t="e">
        <f aca="false">SMALL(DZ70:EN70,1)</f>
        <v>#VALUE!</v>
      </c>
      <c r="FF70" s="323" t="e">
        <f aca="false">SMALL(DZ70:EO70,1)</f>
        <v>#VALUE!</v>
      </c>
      <c r="FG70" s="323" t="e">
        <f aca="false">SMALL(DZ70:EP70,1)</f>
        <v>#VALUE!</v>
      </c>
      <c r="FH70" s="323" t="e">
        <f aca="false">SMALL(DZ70:EQ70,1)</f>
        <v>#VALUE!</v>
      </c>
      <c r="FI70" s="323" t="e">
        <f aca="false">SMALL(DZ70:ER70,1)</f>
        <v>#VALUE!</v>
      </c>
      <c r="FJ70" s="324" t="e">
        <f aca="false">SMALL(DZ70:ES70,1)</f>
        <v>#VALUE!</v>
      </c>
      <c r="FK70" s="322" t="e">
        <f aca="false">SMALL(DZ70:EN70,2)</f>
        <v>#VALUE!</v>
      </c>
      <c r="FL70" s="323" t="e">
        <f aca="false">SMALL(DZ70:EO70,2)</f>
        <v>#VALUE!</v>
      </c>
      <c r="FM70" s="323" t="e">
        <f aca="false">SMALL(DZ70:EP70,2)</f>
        <v>#VALUE!</v>
      </c>
      <c r="FN70" s="323" t="e">
        <f aca="false">SMALL(DZ70:EQ70,2)</f>
        <v>#VALUE!</v>
      </c>
      <c r="FO70" s="323" t="e">
        <f aca="false">SMALL(DZ70:ER70,2)</f>
        <v>#VALUE!</v>
      </c>
      <c r="FP70" s="324" t="e">
        <f aca="false">SMALL(DZ70:ES70,2)</f>
        <v>#VALUE!</v>
      </c>
      <c r="FQ70" s="0"/>
      <c r="FR70" s="328" t="str">
        <f aca="false">IF($B70&lt;&gt;"",IF($EB$1&gt;=FR$13,$P70,""),"")</f>
        <v/>
      </c>
      <c r="FS70" s="329" t="str">
        <f aca="false">IF($B70&lt;&gt;"",IF($EB$1&gt;=FS$13,$P70+$U70,""),"")</f>
        <v/>
      </c>
      <c r="FT70" s="329" t="str">
        <f aca="false">IF($B70&lt;&gt;"",IF($EB$1&gt;=FT$13,$P70+$U70+$AA70,""),"")</f>
        <v/>
      </c>
      <c r="FU70" s="329" t="str">
        <f aca="false">IF($B70&lt;&gt;"",IF($EB$1&gt;=FU$13,$P70+$U70+$AA70+$AF70-ET70,""),"")</f>
        <v/>
      </c>
      <c r="FV70" s="329" t="str">
        <f aca="false">IF($B70&lt;&gt;"",IF($EB$1&gt;=FV$13,$P70+$U70+$AA70+$AF70+$AL70-EU70,""),"")</f>
        <v/>
      </c>
      <c r="FW70" s="329" t="str">
        <f aca="false">IF($B70&lt;&gt;"",IF($EB$1&gt;=FW$13,$P70+$U70+$AA70+$AF70+$AL70+$AQ70-EV70,""),"")</f>
        <v/>
      </c>
      <c r="FX70" s="329" t="str">
        <f aca="false">IF($B70&lt;&gt;"",IF($EB$1&gt;=FX$13,$P70+$U70+$AA70+$AF70+$AL70+$AQ70+$AW70-EW70,""),"")</f>
        <v/>
      </c>
      <c r="FY70" s="329" t="str">
        <f aca="false">IF($B70&lt;&gt;"",IF($EB$1&gt;=FY$13,$P70+$U70+$AA70+$AF70+$AL70+$AQ70+$AW70+$BB70-EX70,""),"")</f>
        <v/>
      </c>
      <c r="FZ70" s="329" t="str">
        <f aca="false">IF($B70&lt;&gt;"",IF($EB$1&gt;=FZ$13,$P70+$U70+$AA70+$AF70+$AL70+$AQ70+$AW70+$BB70+$BH70-EY70,""),"")</f>
        <v/>
      </c>
      <c r="GA70" s="329" t="str">
        <f aca="false">IF($B70&lt;&gt;"",IF($EB$1&gt;=GA$13,$P70+$U70+$AA70+$AF70+$AL70+$AQ70+$AW70+$BB70+$BH70+$BM70-EZ70,""),"")</f>
        <v/>
      </c>
      <c r="GB70" s="329" t="str">
        <f aca="false">IF($B70&lt;&gt;"",IF($EB$1&gt;=GB$13,$P70+$U70+$AA70+$AF70+$AL70+$AQ70+$AW70+$BB70+$BH70+$BM70+$BS70-FA70,""),"")</f>
        <v/>
      </c>
      <c r="GC70" s="329" t="str">
        <f aca="false">IF($B70&lt;&gt;"",IF($EB$1&gt;=GC$13,$P70+$U70+$AA70+$AF70+$AL70+$AQ70+$AW70+$BB70+$BH70+$BM70+$BS70+$BX70-FB70,""),"")</f>
        <v/>
      </c>
      <c r="GD70" s="329" t="str">
        <f aca="false">IF($B70&lt;&gt;"",IF($EB$1&gt;=GD$13,$P70+$U70+$AA70+$AF70+$AL70+$AQ70+$AW70+$BB70+$BH70+$BM70+$BS70+$BX70+$CD70-FC70,""),"")</f>
        <v/>
      </c>
      <c r="GE70" s="329" t="str">
        <f aca="false">IF($B70&lt;&gt;"",IF($EB$1&gt;=GE$13,$P70+$U70+$AA70+$AF70+$AL70+$AQ70+$AW70+$BB70+$BH70+$BM70+$BS70+$BX70+$CD70+$CI70-FD70,""),"")</f>
        <v/>
      </c>
      <c r="GF70" s="329" t="str">
        <f aca="false">IF($B70&lt;&gt;"",IF($EB$1&gt;=GF$13,$P70+$U70+$AA70+$AF70+$AL70+$AQ70+$AW70+$BB70+$BH70+$BM70+$BS70+$BX70+$CD70+$CI70+$CO70-FE70-FK70,""),"")</f>
        <v/>
      </c>
      <c r="GG70" s="329" t="str">
        <f aca="false">IF($B70&lt;&gt;"",IF($EB$1&gt;=GG$13,$P70+$U70+$AA70+$AF70+$AL70+$AQ70+$AW70+$BB70+$BH70+$BM70+$BS70+$BX70+$CD70+$CI70+$CO70+$CT70-FF70-FL70,""),"")</f>
        <v/>
      </c>
      <c r="GH70" s="329" t="str">
        <f aca="false">IF($B70&lt;&gt;"",IF($EB$1&gt;=GH$13,$P70+$U70+$AA70+$AF70+$AL70+$AQ70+$AW70+$BB70+$BH70+$BM70+$BS70+$BX70+$CD70+$CI70+$CO70+$CT70+$CZ70-FG70-FM70,""),"")</f>
        <v/>
      </c>
      <c r="GI70" s="329" t="str">
        <f aca="false">IF($B70&lt;&gt;"",IF($EB$1&gt;=GI$13,$P70+$U70+$AA70+$AF70+$AL70+$AQ70+$AW70+$BB70+$BH70+$BM70+$BS70+$BX70+$CD70+$CI70+$CO70+$CT70+$CZ70+$DE70-FH70-FN70,""),"")</f>
        <v/>
      </c>
      <c r="GJ70" s="329" t="str">
        <f aca="false">IF($B70&lt;&gt;"",IF($EB$1&gt;=GJ$13,$P70+$U70+$AA70+$AF70+$AL70+$AQ70+$AW70+$BB70+$BH70+$BM70+$BS70+$BX70+$CD70+$CI70+$CO70+$CT70+$CZ70+$DE70+$DK70-FI70-FO70,""),"")</f>
        <v/>
      </c>
      <c r="GK70" s="330" t="str">
        <f aca="false">IF($B70&lt;&gt;"",IF($EB$1&gt;=GK$13,$P70+$U70+$AA70+$AF70+$AL70+$AQ70+$AW70+$BB70+$BH70+$BM70+$BS70+$BX70+$CD70+$CI70+$CO70+$CT70+$CZ70+$DE70+$DK70+$DP70-FJ70-FP70,""),"")</f>
        <v/>
      </c>
      <c r="GL70" s="0"/>
      <c r="GM70" s="328" t="str">
        <f aca="false">IF($B70&lt;&gt;"",IF($EB$1&gt;=GM$13,RANK(FR70,FR$14:FR$113,0),""),"")</f>
        <v/>
      </c>
      <c r="GN70" s="329" t="str">
        <f aca="false">IF($B70&lt;&gt;"",IF($EB$1&gt;=GN$13,RANK(FS70,FS$14:FS$113,0),""),"")</f>
        <v/>
      </c>
      <c r="GO70" s="329" t="str">
        <f aca="false">IF($B70&lt;&gt;"",IF($EB$1&gt;=GO$13,RANK(FT70,FT$14:FT$113,0),""),"")</f>
        <v/>
      </c>
      <c r="GP70" s="329" t="str">
        <f aca="false">IF($B70&lt;&gt;"",IF($EB$1&gt;=GP$13,RANK(FU70,FU$14:FU$113,0),""),"")</f>
        <v/>
      </c>
      <c r="GQ70" s="329" t="str">
        <f aca="false">IF($B70&lt;&gt;"",IF($EB$1&gt;=GQ$13,RANK(FV70,FV$14:FV$113,0),""),"")</f>
        <v/>
      </c>
      <c r="GR70" s="329" t="str">
        <f aca="false">IF($B70&lt;&gt;"",IF($EB$1&gt;=GR$13,RANK(FW70,FW$14:FW$113,0),""),"")</f>
        <v/>
      </c>
      <c r="GS70" s="329" t="str">
        <f aca="false">IF($B70&lt;&gt;"",IF($EB$1&gt;=GS$13,RANK(FX70,FX$14:FX$113,0),""),"")</f>
        <v/>
      </c>
      <c r="GT70" s="329" t="str">
        <f aca="false">IF($B70&lt;&gt;"",IF($EB$1&gt;=GT$13,RANK(FY70,FY$14:FY$113,0),""),"")</f>
        <v/>
      </c>
      <c r="GU70" s="329" t="str">
        <f aca="false">IF($B70&lt;&gt;"",IF($EB$1&gt;=GU$13,RANK(FZ70,FZ$14:FZ$113,0),""),"")</f>
        <v/>
      </c>
      <c r="GV70" s="329" t="str">
        <f aca="false">IF($B70&lt;&gt;"",IF($EB$1&gt;=GV$13,RANK(GA70,GA$14:GA$113,0),""),"")</f>
        <v/>
      </c>
      <c r="GW70" s="329" t="str">
        <f aca="false">IF($B70&lt;&gt;"",IF($EB$1&gt;=GW$13,RANK(GB70,GB$14:GB$113,0),""),"")</f>
        <v/>
      </c>
      <c r="GX70" s="329" t="str">
        <f aca="false">IF($B70&lt;&gt;"",IF($EB$1&gt;=GX$13,RANK(GC70,GC$14:GC$113,0),""),"")</f>
        <v/>
      </c>
      <c r="GY70" s="329" t="str">
        <f aca="false">IF($B70&lt;&gt;"",IF($EB$1&gt;=GY$13,RANK(GD70,GD$14:GD$113,0),""),"")</f>
        <v/>
      </c>
      <c r="GZ70" s="329" t="str">
        <f aca="false">IF($B70&lt;&gt;"",IF($EB$1&gt;=GZ$13,RANK(GE70,GE$14:GE$113,0),""),"")</f>
        <v/>
      </c>
      <c r="HA70" s="329" t="str">
        <f aca="false">IF($B70&lt;&gt;"",IF($EB$1&gt;=HA$13,RANK(GF70,GF$14:GF$113,0),""),"")</f>
        <v/>
      </c>
      <c r="HB70" s="329" t="str">
        <f aca="false">IF($B70&lt;&gt;"",IF($EB$1&gt;=HB$13,RANK(GG70,GG$14:GG$113,0),""),"")</f>
        <v/>
      </c>
      <c r="HC70" s="329" t="str">
        <f aca="false">IF($B70&lt;&gt;"",IF($EB$1&gt;=HC$13,RANK(GH70,GH$14:GH$113,0),""),"")</f>
        <v/>
      </c>
      <c r="HD70" s="329" t="str">
        <f aca="false">IF($B70&lt;&gt;"",IF($EB$1&gt;=HD$13,RANK(GI70,GI$14:GI$113,0),""),"")</f>
        <v/>
      </c>
      <c r="HE70" s="329" t="str">
        <f aca="false">IF($B70&lt;&gt;"",IF($EB$1&gt;=HE$13,RANK(GJ70,GJ$14:GJ$113,0),""),"")</f>
        <v/>
      </c>
      <c r="HF70" s="330" t="str">
        <f aca="false">IF($B70&lt;&gt;"",IF($EB$1&gt;=HF$13,RANK(GK70,GK$14:GK$113,0),""),"")</f>
        <v/>
      </c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customFormat="false" ht="13" hidden="false" customHeight="false" outlineLevel="0" collapsed="false">
      <c r="A71" s="308" t="str">
        <f aca="false">IF(B71&lt;&gt;"",RANK(I71,I$14:I$113,0),"")</f>
        <v/>
      </c>
      <c r="B71" s="309" t="str">
        <f aca="false">IF('Chronos (M1..M20)'!B68&lt;&gt;"",'Chronos (M1..M20)'!B68,"")</f>
        <v/>
      </c>
      <c r="C71" s="310" t="str">
        <f aca="false">IF(B71&lt;&gt;"",'Chronos (M1..M20)'!C68,"")</f>
        <v/>
      </c>
      <c r="D71" s="215" t="str">
        <f aca="false">IF(B71&lt;&gt;"",Pilotes!P32,"")</f>
        <v/>
      </c>
      <c r="E71" s="310"/>
      <c r="F71" s="310" t="str">
        <f aca="false">IF(B71&lt;&gt;"",Pilotes!F32,"")</f>
        <v/>
      </c>
      <c r="G71" s="310" t="str">
        <f aca="false">IF(C71&lt;&gt;"",Pilotes!E32,"")</f>
        <v/>
      </c>
      <c r="H71" s="310" t="str">
        <f aca="false">IF(D71&lt;&gt;"",'Chronos (M1..M20)'!D68,"")</f>
        <v/>
      </c>
      <c r="I71" s="311" t="n">
        <f aca="false">IF(B71&lt;&gt;"",IF($EB$1&lt;4,DR71-DT71,IF($EB$1&lt;15,DS71-DU71-DT71,DS71-DU71-DV71-DT71)),0)</f>
        <v>0</v>
      </c>
      <c r="J71" s="312" t="str">
        <f aca="false">IF(B71&lt;&gt;"",IF(I71,(I71/MAXA(I$14:I$113))*1000,0),"")</f>
        <v/>
      </c>
      <c r="K71" s="313" t="str">
        <f aca="false">IF($B71&lt;&gt;"",$B71,"")</f>
        <v/>
      </c>
      <c r="L71" s="314" t="str">
        <f aca="false">IF($B71&lt;&gt;"",'Chronos (M1..M20)'!$H68,"")</f>
        <v/>
      </c>
      <c r="M71" s="315" t="str">
        <f aca="false">IF('Chronos (M1..M20)'!$I68&lt;&gt;"",'Chronos (M1..M20)'!$I68," ")</f>
        <v> </v>
      </c>
      <c r="N71" s="316" t="n">
        <f aca="false">IF('Chronos (M1..M20)'!$J68&lt;&gt;"",'Chronos (M1..M20)'!$J68,0)</f>
        <v>0</v>
      </c>
      <c r="O71" s="317" t="str">
        <f aca="false">IF($B71&lt;&gt;"",IF(M71&lt;&gt;" ",(INDEX(L$9:M$12,MATCH(L71,L$9:L$12),2)/M71)*1000,0),"")</f>
        <v/>
      </c>
      <c r="P71" s="318" t="str">
        <f aca="false">IF(M$9&lt;&gt;"",IF($B71&lt;&gt;"",O71-N71,""),"")</f>
        <v/>
      </c>
      <c r="Q71" s="314" t="str">
        <f aca="false">IF($B71&lt;&gt;"",'Chronos (M1..M20)'!$H169,"")</f>
        <v/>
      </c>
      <c r="R71" s="315" t="str">
        <f aca="false">IF('Chronos (M1..M20)'!$I169&lt;&gt;"",'Chronos (M1..M20)'!$I169," ")</f>
        <v> </v>
      </c>
      <c r="S71" s="316" t="n">
        <f aca="false">IF('Chronos (M1..M20)'!$J169&lt;&gt;"",'Chronos (M1..M20)'!$J169,0)</f>
        <v>0</v>
      </c>
      <c r="T71" s="317" t="str">
        <f aca="false">IF($B71&lt;&gt;"",IF(R71&lt;&gt;" ",(INDEX(Q$9:R$12,MATCH(Q71,Q$9:Q$12),2)/R71)*1000,0),"")</f>
        <v/>
      </c>
      <c r="U71" s="318" t="str">
        <f aca="false">IF(R$9&lt;&gt;"",IF($B71&lt;&gt;"",T71-S71,""),"")</f>
        <v/>
      </c>
      <c r="V71" s="313" t="str">
        <f aca="false">IF($B71&lt;&gt;"",$B71,"")</f>
        <v/>
      </c>
      <c r="W71" s="314" t="str">
        <f aca="false">IF($B71&lt;&gt;"",'Chronos (M1..M20)'!$H270,"")</f>
        <v/>
      </c>
      <c r="X71" s="315" t="str">
        <f aca="false">IF('Chronos (M1..M20)'!$I270&lt;&gt;"",'Chronos (M1..M20)'!$I270," ")</f>
        <v> </v>
      </c>
      <c r="Y71" s="316" t="n">
        <f aca="false">IF('Chronos (M1..M20)'!$J270&lt;&gt;"",'Chronos (M1..M20)'!$J270,0)</f>
        <v>0</v>
      </c>
      <c r="Z71" s="317" t="str">
        <f aca="false">IF($B71&lt;&gt;"",IF(X71&lt;&gt;" ",(INDEX(W$9:X$12,MATCH(W71,W$9:W$12),2)/X71)*1000,0),"")</f>
        <v/>
      </c>
      <c r="AA71" s="318" t="str">
        <f aca="false">IF(X$9&lt;&gt;"",IF($B71&lt;&gt;"",Z71-Y71,""),"")</f>
        <v/>
      </c>
      <c r="AB71" s="314" t="str">
        <f aca="false">IF($B71&lt;&gt;"",'Chronos (M1..M20)'!$H371,"")</f>
        <v/>
      </c>
      <c r="AC71" s="315" t="str">
        <f aca="false">IF('Chronos (M1..M20)'!$I371&lt;&gt;"",'Chronos (M1..M20)'!$I371," ")</f>
        <v> </v>
      </c>
      <c r="AD71" s="316" t="n">
        <f aca="false">IF('Chronos (M1..M20)'!$J371&lt;&gt;"",'Chronos (M1..M20)'!$J371,0)</f>
        <v>0</v>
      </c>
      <c r="AE71" s="317" t="str">
        <f aca="false">IF($B71&lt;&gt;"",IF(AC71&lt;&gt;" ",(INDEX(AB$9:AC$12,MATCH(AB71,AB$9:AB$12),2)/AC71)*1000,0),"")</f>
        <v/>
      </c>
      <c r="AF71" s="318" t="str">
        <f aca="false">IF(AC$9&lt;&gt;"",IF($B71&lt;&gt;"",AE71-AD71,""),"")</f>
        <v/>
      </c>
      <c r="AG71" s="313" t="str">
        <f aca="false">IF($B71&lt;&gt;"",$B71,"")</f>
        <v/>
      </c>
      <c r="AH71" s="314" t="str">
        <f aca="false">IF($B71&lt;&gt;"",'Chronos (M1..M20)'!$H472,"")</f>
        <v/>
      </c>
      <c r="AI71" s="315" t="str">
        <f aca="false">IF('Chronos (M1..M20)'!$I472&lt;&gt;"",'Chronos (M1..M20)'!$I472," ")</f>
        <v> </v>
      </c>
      <c r="AJ71" s="316" t="n">
        <f aca="false">IF('Chronos (M1..M20)'!$J472&lt;&gt;"",'Chronos (M1..M20)'!$J472,0)</f>
        <v>0</v>
      </c>
      <c r="AK71" s="317" t="str">
        <f aca="false">IF($B71&lt;&gt;"",IF(AI71&lt;&gt;" ",(INDEX(AH$9:AI$12,MATCH(AH71,AH$9:AH$12),2)/AI71)*1000,0),"")</f>
        <v/>
      </c>
      <c r="AL71" s="318" t="str">
        <f aca="false">IF(AI$9&lt;&gt;"",IF($B71&lt;&gt;"",AK71-AJ71,""),"")</f>
        <v/>
      </c>
      <c r="AM71" s="314" t="str">
        <f aca="false">IF($B71&lt;&gt;"",'Chronos (M1..M20)'!$H573,"")</f>
        <v/>
      </c>
      <c r="AN71" s="315" t="str">
        <f aca="false">IF('Chronos (M1..M20)'!$I573&lt;&gt;"",'Chronos (M1..M20)'!$I573," ")</f>
        <v> </v>
      </c>
      <c r="AO71" s="316" t="n">
        <f aca="false">IF('Chronos (M1..M20)'!$J573&lt;&gt;"",'Chronos (M1..M20)'!$J573,0)</f>
        <v>0</v>
      </c>
      <c r="AP71" s="317" t="str">
        <f aca="false">IF($B71&lt;&gt;"",IF(AN71&lt;&gt;" ",(INDEX(AM$9:AN$12,MATCH(AM71,AM$9:AM$12),2)/AN71)*1000,0),"")</f>
        <v/>
      </c>
      <c r="AQ71" s="318" t="str">
        <f aca="false">IF(AN$9&lt;&gt;"",IF($B71&lt;&gt;"",AP71-AO71,""),"")</f>
        <v/>
      </c>
      <c r="AR71" s="313" t="str">
        <f aca="false">IF($B71&lt;&gt;"",$B71,"")</f>
        <v/>
      </c>
      <c r="AS71" s="314" t="str">
        <f aca="false">IF($B71&lt;&gt;"",'Chronos (M1..M20)'!$H674,"")</f>
        <v/>
      </c>
      <c r="AT71" s="315" t="str">
        <f aca="false">IF('Chronos (M1..M20)'!$I674&lt;&gt;"",'Chronos (M1..M20)'!$I674," ")</f>
        <v> </v>
      </c>
      <c r="AU71" s="316" t="n">
        <f aca="false">IF('Chronos (M1..M20)'!$J674&lt;&gt;"",'Chronos (M1..M20)'!$J674,0)</f>
        <v>0</v>
      </c>
      <c r="AV71" s="317" t="str">
        <f aca="false">IF($B71&lt;&gt;"",IF(AT71&lt;&gt;" ",(INDEX(AS$9:AT$12,MATCH(AS71,AS$9:AS$12),2)/AT71)*1000,0),"")</f>
        <v/>
      </c>
      <c r="AW71" s="318" t="str">
        <f aca="false">IF(AT$9&lt;&gt;"",IF($B71&lt;&gt;"",AV71-AU71,""),"")</f>
        <v/>
      </c>
      <c r="AX71" s="314" t="str">
        <f aca="false">IF($B71&lt;&gt;"",'Chronos (M1..M20)'!$H775,"")</f>
        <v/>
      </c>
      <c r="AY71" s="315" t="str">
        <f aca="false">IF('Chronos (M1..M20)'!$I775&lt;&gt;"",'Chronos (M1..M20)'!$I775," ")</f>
        <v> </v>
      </c>
      <c r="AZ71" s="316" t="n">
        <f aca="false">IF('Chronos (M1..M20)'!$J775&lt;&gt;"",'Chronos (M1..M20)'!$J775,0)</f>
        <v>0</v>
      </c>
      <c r="BA71" s="317" t="str">
        <f aca="false">IF($B71&lt;&gt;"",IF(AY71&lt;&gt;" ",(INDEX(AX$9:AY$12,MATCH(AX71,AX$9:AX$12),2)/AY71)*1000,0),"")</f>
        <v/>
      </c>
      <c r="BB71" s="318" t="str">
        <f aca="false">IF(AY$9&lt;&gt;"",IF($B71&lt;&gt;"",BA71-AZ71,""),"")</f>
        <v/>
      </c>
      <c r="BC71" s="313" t="str">
        <f aca="false">IF($B71&lt;&gt;"",$B71,"")</f>
        <v/>
      </c>
      <c r="BD71" s="314" t="str">
        <f aca="false">IF($B71&lt;&gt;"",'Chronos (M1..M20)'!$H876,"")</f>
        <v/>
      </c>
      <c r="BE71" s="315" t="str">
        <f aca="false">IF('Chronos (M1..M20)'!$I876&lt;&gt;"",'Chronos (M1..M20)'!$I876," ")</f>
        <v> </v>
      </c>
      <c r="BF71" s="316" t="n">
        <f aca="false">IF('Chronos (M1..M20)'!$J876&lt;&gt;"",'Chronos (M1..M20)'!$J876,0)</f>
        <v>0</v>
      </c>
      <c r="BG71" s="317" t="str">
        <f aca="false">IF($B71&lt;&gt;"",IF(BE71&lt;&gt;" ",(INDEX(BD$9:BE$12,MATCH(BD71,BD$9:BD$12),2)/BE71)*1000,0),"")</f>
        <v/>
      </c>
      <c r="BH71" s="318" t="str">
        <f aca="false">IF(BE$9&lt;&gt;"",IF($B71&lt;&gt;"",BG71-BF71,""),"")</f>
        <v/>
      </c>
      <c r="BI71" s="314" t="str">
        <f aca="false">IF($B71&lt;&gt;"",'Chronos (M1..M20)'!$H977,"")</f>
        <v/>
      </c>
      <c r="BJ71" s="315" t="str">
        <f aca="false">IF('Chronos (M1..M20)'!$I977&lt;&gt;"",'Chronos (M1..M20)'!$I977," ")</f>
        <v> </v>
      </c>
      <c r="BK71" s="316" t="n">
        <f aca="false">IF('Chronos (M1..M20)'!$J977&lt;&gt;"",'Chronos (M1..M20)'!$J977,0)</f>
        <v>0</v>
      </c>
      <c r="BL71" s="317" t="str">
        <f aca="false">IF($B71&lt;&gt;"",IF(BJ71&lt;&gt;" ",(INDEX(BI$9:BJ$12,MATCH(BI71,BI$9:BI$12),2)/BJ71)*1000,0),"")</f>
        <v/>
      </c>
      <c r="BM71" s="318" t="str">
        <f aca="false">IF(BJ$9&lt;&gt;"",IF($B71&lt;&gt;"",BL71-BK71,""),"")</f>
        <v/>
      </c>
      <c r="BN71" s="313" t="str">
        <f aca="false">IF($B71&lt;&gt;"",$B71,"")</f>
        <v/>
      </c>
      <c r="BO71" s="314" t="str">
        <f aca="false">IF($B71&lt;&gt;"",'Chronos (M1..M20)'!$H1078,"")</f>
        <v/>
      </c>
      <c r="BP71" s="315" t="str">
        <f aca="false">IF('Chronos (M1..M20)'!$I1078&lt;&gt;"",'Chronos (M1..M20)'!$I1078," ")</f>
        <v> </v>
      </c>
      <c r="BQ71" s="316" t="n">
        <f aca="false">IF('Chronos (M1..M20)'!$J1078&lt;&gt;"",'Chronos (M1..M20)'!$J1078,0)</f>
        <v>0</v>
      </c>
      <c r="BR71" s="317" t="str">
        <f aca="false">IF($B71&lt;&gt;"",IF(BP71&lt;&gt;" ",(INDEX(BO$9:BP$12,MATCH(BO71,BO$9:BO$12),2)/BP71)*1000,0),"")</f>
        <v/>
      </c>
      <c r="BS71" s="318" t="str">
        <f aca="false">IF(BP$9&lt;&gt;"",IF($B71&lt;&gt;"",BR71-BQ71,""),"")</f>
        <v/>
      </c>
      <c r="BT71" s="314" t="str">
        <f aca="false">IF($B71&lt;&gt;"",'Chronos (M1..M20)'!$H1179,"")</f>
        <v/>
      </c>
      <c r="BU71" s="315" t="str">
        <f aca="false">IF('Chronos (M1..M20)'!$I1179&lt;&gt;"",'Chronos (M1..M20)'!$I1179," ")</f>
        <v> </v>
      </c>
      <c r="BV71" s="316" t="n">
        <f aca="false">IF('Chronos (M1..M20)'!$J1179&lt;&gt;"",'Chronos (M1..M20)'!$J1179,0)</f>
        <v>0</v>
      </c>
      <c r="BW71" s="317" t="str">
        <f aca="false">IF($B71&lt;&gt;"",IF(BU71&lt;&gt;" ",(INDEX(BT$9:BU$12,MATCH(BT71,BT$9:BT$12),2)/BU71)*1000,0),"")</f>
        <v/>
      </c>
      <c r="BX71" s="318" t="str">
        <f aca="false">IF(BU$9&lt;&gt;"",IF($B71&lt;&gt;"",BW71-BV71,""),"")</f>
        <v/>
      </c>
      <c r="BY71" s="313" t="str">
        <f aca="false">IF($B71&lt;&gt;"",$B71,"")</f>
        <v/>
      </c>
      <c r="BZ71" s="314" t="str">
        <f aca="false">IF($B71&lt;&gt;"",'Chronos (M1..M20)'!$H1280,"")</f>
        <v/>
      </c>
      <c r="CA71" s="315" t="str">
        <f aca="false">IF('Chronos (M1..M20)'!$I1280&lt;&gt;"",'Chronos (M1..M20)'!$I1280," ")</f>
        <v> </v>
      </c>
      <c r="CB71" s="316" t="n">
        <f aca="false">IF('Chronos (M1..M20)'!$J1280&lt;&gt;"",'Chronos (M1..M20)'!$J1280,0)</f>
        <v>0</v>
      </c>
      <c r="CC71" s="317" t="str">
        <f aca="false">IF($B71&lt;&gt;"",IF(CA71&lt;&gt;" ",(INDEX(BZ$9:CA$12,MATCH(BZ71,BZ$9:BZ$12),2)/CA71)*1000,0),"")</f>
        <v/>
      </c>
      <c r="CD71" s="318" t="str">
        <f aca="false">IF(CA$9&lt;&gt;"",IF($B71&lt;&gt;"",CC71-CB71,""),"")</f>
        <v/>
      </c>
      <c r="CE71" s="314" t="str">
        <f aca="false">IF($B71&lt;&gt;"",'Chronos (M1..M20)'!$H1381,"")</f>
        <v/>
      </c>
      <c r="CF71" s="315" t="str">
        <f aca="false">IF('Chronos (M1..M20)'!$I1381&lt;&gt;"",'Chronos (M1..M20)'!$I1381," ")</f>
        <v> </v>
      </c>
      <c r="CG71" s="316" t="n">
        <f aca="false">IF('Chronos (M1..M20)'!$J1381&lt;&gt;"",'Chronos (M1..M20)'!$J1381,0)</f>
        <v>0</v>
      </c>
      <c r="CH71" s="317" t="str">
        <f aca="false">IF($B71&lt;&gt;"",IF(CF71&lt;&gt;" ",(INDEX(CE$9:CF$12,MATCH(CE71,CE$9:CE$12),2)/CF71)*1000,0),"")</f>
        <v/>
      </c>
      <c r="CI71" s="318" t="str">
        <f aca="false">IF(CF$9&lt;&gt;"",IF($B71&lt;&gt;"",CH71-CG71,""),"")</f>
        <v/>
      </c>
      <c r="CJ71" s="313" t="str">
        <f aca="false">IF($B71&lt;&gt;"",$B71,"")</f>
        <v/>
      </c>
      <c r="CK71" s="314" t="str">
        <f aca="false">IF($B71&lt;&gt;"",'Chronos (M1..M20)'!$H1482,"")</f>
        <v/>
      </c>
      <c r="CL71" s="315" t="str">
        <f aca="false">IF('Chronos (M1..M20)'!$I1482&lt;&gt;"",'Chronos (M1..M20)'!$I1482," ")</f>
        <v> </v>
      </c>
      <c r="CM71" s="316" t="n">
        <f aca="false">IF('Chronos (M1..M20)'!$J1482&lt;&gt;"",'Chronos (M1..M20)'!$J1482,0)</f>
        <v>0</v>
      </c>
      <c r="CN71" s="317" t="str">
        <f aca="false">IF($B71&lt;&gt;"",IF(CL71&lt;&gt;" ",(INDEX(CK$9:CL$12,MATCH(CK71,CK$9:CK$12),2)/CL71)*1000,0),"")</f>
        <v/>
      </c>
      <c r="CO71" s="318" t="str">
        <f aca="false">IF(CL$9&lt;&gt;"",IF($B71&lt;&gt;"",CN71-CM71,""),"")</f>
        <v/>
      </c>
      <c r="CP71" s="314" t="str">
        <f aca="false">IF($B71&lt;&gt;"",'Chronos (M1..M20)'!$H1583,"")</f>
        <v/>
      </c>
      <c r="CQ71" s="315" t="str">
        <f aca="false">IF('Chronos (M1..M20)'!$I1583&lt;&gt;"",'Chronos (M1..M20)'!$I1583," ")</f>
        <v> </v>
      </c>
      <c r="CR71" s="316" t="n">
        <f aca="false">IF('Chronos (M1..M20)'!$J1583&lt;&gt;"",'Chronos (M1..M20)'!$J1583,0)</f>
        <v>0</v>
      </c>
      <c r="CS71" s="317" t="str">
        <f aca="false">IF($B71&lt;&gt;"",IF(CQ71&lt;&gt;" ",(INDEX(CP$9:CQ$12,MATCH(CP71,CP$9:CP$12),2)/CQ71)*1000,0),"")</f>
        <v/>
      </c>
      <c r="CT71" s="318" t="str">
        <f aca="false">IF(CQ$9&lt;&gt;"",IF($B71&lt;&gt;"",CS71-CR71,""),"")</f>
        <v/>
      </c>
      <c r="CU71" s="313" t="str">
        <f aca="false">IF($B71&lt;&gt;"",$B71,"")</f>
        <v/>
      </c>
      <c r="CV71" s="314" t="str">
        <f aca="false">IF($B71&lt;&gt;"",'Chronos (M1..M20)'!$H1684,"")</f>
        <v/>
      </c>
      <c r="CW71" s="315" t="str">
        <f aca="false">IF('Chronos (M1..M20)'!$I1684&lt;&gt;"",'Chronos (M1..M20)'!$I1684," ")</f>
        <v> </v>
      </c>
      <c r="CX71" s="316" t="n">
        <f aca="false">IF('Chronos (M1..M20)'!$J1684&lt;&gt;"",'Chronos (M1..M20)'!$J1684,0)</f>
        <v>0</v>
      </c>
      <c r="CY71" s="317" t="str">
        <f aca="false">IF($B71&lt;&gt;"",IF(CW71&lt;&gt;" ",(INDEX(CV$9:CW$12,MATCH(CV71,CV$9:CV$12),2)/CW71)*1000,0),"")</f>
        <v/>
      </c>
      <c r="CZ71" s="318" t="str">
        <f aca="false">IF(CW$9&lt;&gt;"",IF($B71&lt;&gt;"",CY71-CX71,""),"")</f>
        <v/>
      </c>
      <c r="DA71" s="314" t="str">
        <f aca="false">IF($B71&lt;&gt;"",'Chronos (M1..M20)'!$H1785,"")</f>
        <v/>
      </c>
      <c r="DB71" s="315" t="str">
        <f aca="false">IF('Chronos (M1..M20)'!$I1785&lt;&gt;"",'Chronos (M1..M20)'!$I1785," ")</f>
        <v> </v>
      </c>
      <c r="DC71" s="316" t="n">
        <f aca="false">IF('Chronos (M1..M20)'!$J1785&lt;&gt;"",'Chronos (M1..M20)'!$J1785,0)</f>
        <v>0</v>
      </c>
      <c r="DD71" s="317" t="str">
        <f aca="false">IF($B71&lt;&gt;"",IF(DB71&lt;&gt;" ",(INDEX(DA$9:DB$12,MATCH(DA71,DA$9:DA$12),2)/DB71)*1000,0),"")</f>
        <v/>
      </c>
      <c r="DE71" s="318" t="str">
        <f aca="false">IF(DB$9&lt;&gt;"",IF($B71&lt;&gt;"",DD71-DC71,""),"")</f>
        <v/>
      </c>
      <c r="DF71" s="313" t="str">
        <f aca="false">IF($B71&lt;&gt;"",$B71,"")</f>
        <v/>
      </c>
      <c r="DG71" s="314" t="str">
        <f aca="false">IF($B71&lt;&gt;"",'Chronos (M1..M20)'!$H1886,"")</f>
        <v/>
      </c>
      <c r="DH71" s="315" t="str">
        <f aca="false">IF('Chronos (M1..M20)'!$I1886&lt;&gt;"",'Chronos (M1..M20)'!$I1886," ")</f>
        <v> </v>
      </c>
      <c r="DI71" s="316" t="n">
        <f aca="false">IF('Chronos (M1..M20)'!$J1886&lt;&gt;"",'Chronos (M1..M20)'!$J1886,0)</f>
        <v>0</v>
      </c>
      <c r="DJ71" s="317" t="str">
        <f aca="false">IF($B71&lt;&gt;"",IF(DH71&lt;&gt;" ",(INDEX(DG$9:DH$12,MATCH(DG71,DG$9:DG$12),2)/DH71)*1000,0),"")</f>
        <v/>
      </c>
      <c r="DK71" s="318" t="str">
        <f aca="false">IF(DH$9&lt;&gt;"",IF($B71&lt;&gt;"",DJ71-DI71,""),"")</f>
        <v/>
      </c>
      <c r="DL71" s="314" t="str">
        <f aca="false">IF($B71&lt;&gt;"",'Chronos (M1..M20)'!$H1987,"")</f>
        <v/>
      </c>
      <c r="DM71" s="315" t="str">
        <f aca="false">IF('Chronos (M1..M20)'!$I1987&lt;&gt;"",'Chronos (M1..M20)'!$I1987," ")</f>
        <v> </v>
      </c>
      <c r="DN71" s="316" t="n">
        <f aca="false">IF('Chronos (M1..M20)'!$J1987&lt;&gt;"",'Chronos (M1..M20)'!$J1987,0)</f>
        <v>0</v>
      </c>
      <c r="DO71" s="317" t="str">
        <f aca="false">IF($B71&lt;&gt;"",IF(DM71&lt;&gt;" ",(INDEX(DL$9:DM$12,MATCH(DL71,DL$9:DL$12),2)/DM71)*1000,0),"")</f>
        <v/>
      </c>
      <c r="DP71" s="318" t="str">
        <f aca="false">IF(DM$9&lt;&gt;"",IF($B71&lt;&gt;"",DO71-DN71,""),"")</f>
        <v/>
      </c>
      <c r="DQ71" s="0"/>
      <c r="DR71" s="319" t="e">
        <f aca="false">SUM(O71,T71,Z71)</f>
        <v>#VALUE!</v>
      </c>
      <c r="DS71" s="319" t="e">
        <f aca="false">SUM(DR71,AE71,AK71,AP71,AV71,BA71,BG71,BL71,BR71,BW71,CC71,CH71,CN71,CS71,CY71,DD71,DJ71,DO71)</f>
        <v>#VALUE!</v>
      </c>
      <c r="DT71" s="319" t="n">
        <f aca="false">SUM(N71,S71,Y71,AD71,AJ71,AO71,AU71,AZ71,BF71,BK71,BQ71,BV71,CB71,CG71,CM71,CR71,CX71,DC71,DI71,DN71)</f>
        <v>0</v>
      </c>
      <c r="DU71" s="319" t="e">
        <f aca="false">SMALL($DZ71:$ES71,1)</f>
        <v>#VALUE!</v>
      </c>
      <c r="DV71" s="319" t="e">
        <f aca="false">SMALL($DZ71:$ES71,2)</f>
        <v>#VALUE!</v>
      </c>
      <c r="DW71" s="319" t="e">
        <f aca="false">SMALL($DZ71:$ES71,3)</f>
        <v>#VALUE!</v>
      </c>
      <c r="DX71" s="319" t="e">
        <f aca="false">SMALL($DZ71:$ES71,3)</f>
        <v>#VALUE!</v>
      </c>
      <c r="DY71" s="0"/>
      <c r="DZ71" s="321" t="str">
        <f aca="false">IF($EC$1&lt;&gt;"",O71," ")</f>
        <v/>
      </c>
      <c r="EA71" s="321" t="str">
        <f aca="false">IF($EC$2&lt;&gt;"",T71," ")</f>
        <v/>
      </c>
      <c r="EB71" s="321" t="str">
        <f aca="false">IF($EC$3&lt;&gt;"",Z71," ")</f>
        <v/>
      </c>
      <c r="EC71" s="321" t="str">
        <f aca="false">IF($EC$4&lt;&gt;"",AE71," ")</f>
        <v/>
      </c>
      <c r="ED71" s="321" t="str">
        <f aca="false">IF($EC$5&lt;&gt;"",AK71," ")</f>
        <v/>
      </c>
      <c r="EE71" s="321" t="str">
        <f aca="false">IF($EC$6&lt;&gt;"",AP71," ")</f>
        <v/>
      </c>
      <c r="EF71" s="321" t="str">
        <f aca="false">IF($EC$7&lt;&gt;"",AV71," ")</f>
        <v/>
      </c>
      <c r="EG71" s="321" t="str">
        <f aca="false">IF($EC$8&lt;&gt;"",BA71," ")</f>
        <v> </v>
      </c>
      <c r="EH71" s="321" t="str">
        <f aca="false">IF($EC$9&lt;&gt;"",BG71," ")</f>
        <v> </v>
      </c>
      <c r="EI71" s="321" t="str">
        <f aca="false">IF($EC$10&lt;&gt;"",BL71," ")</f>
        <v> </v>
      </c>
      <c r="EJ71" s="321" t="str">
        <f aca="false">IF($EE$1&lt;&gt;"",BR71," ")</f>
        <v> </v>
      </c>
      <c r="EK71" s="321" t="str">
        <f aca="false">IF($EE$2&lt;&gt;"",BW71," ")</f>
        <v> </v>
      </c>
      <c r="EL71" s="321" t="str">
        <f aca="false">IF($EE$3&lt;&gt;"",CC71," ")</f>
        <v> </v>
      </c>
      <c r="EM71" s="321" t="str">
        <f aca="false">IF($EE$4&lt;&gt;"",CH71," ")</f>
        <v> </v>
      </c>
      <c r="EN71" s="321" t="str">
        <f aca="false">IF($EE$5&lt;&gt;"",CN71," ")</f>
        <v> </v>
      </c>
      <c r="EO71" s="321" t="str">
        <f aca="false">IF($EE$6&lt;&gt;"",CS71," ")</f>
        <v> </v>
      </c>
      <c r="EP71" s="321" t="str">
        <f aca="false">IF($EE$7&lt;&gt;"",CY71," ")</f>
        <v> </v>
      </c>
      <c r="EQ71" s="321" t="str">
        <f aca="false">IF($EE$8&lt;&gt;"",DD71," ")</f>
        <v> </v>
      </c>
      <c r="ER71" s="321" t="str">
        <f aca="false">IF($EE$9&lt;&gt;"",DJ71," ")</f>
        <v> </v>
      </c>
      <c r="ES71" s="321" t="str">
        <f aca="false">IF($EE$10&lt;&gt;"",DO71," ")</f>
        <v> </v>
      </c>
      <c r="ET71" s="322" t="e">
        <f aca="false">SMALL(DZ71:EC71,1)</f>
        <v>#VALUE!</v>
      </c>
      <c r="EU71" s="323" t="e">
        <f aca="false">SMALL(DZ71:ED71,1)</f>
        <v>#VALUE!</v>
      </c>
      <c r="EV71" s="323" t="e">
        <f aca="false">SMALL(DZ71:EE71,1)</f>
        <v>#VALUE!</v>
      </c>
      <c r="EW71" s="323" t="e">
        <f aca="false">SMALL(DZ71:EF71,1)</f>
        <v>#VALUE!</v>
      </c>
      <c r="EX71" s="323" t="e">
        <f aca="false">SMALL(DZ71:EG71,1)</f>
        <v>#VALUE!</v>
      </c>
      <c r="EY71" s="323" t="e">
        <f aca="false">SMALL(DZ71:EH71,1)</f>
        <v>#VALUE!</v>
      </c>
      <c r="EZ71" s="323" t="e">
        <f aca="false">SMALL(DZ71:EI71,1)</f>
        <v>#VALUE!</v>
      </c>
      <c r="FA71" s="323" t="e">
        <f aca="false">SMALL(DZ71:EJ71,1)</f>
        <v>#VALUE!</v>
      </c>
      <c r="FB71" s="323" t="e">
        <f aca="false">SMALL(DZ71:EK71,1)</f>
        <v>#VALUE!</v>
      </c>
      <c r="FC71" s="323" t="e">
        <f aca="false">SMALL(DZ71:EL71,1)</f>
        <v>#VALUE!</v>
      </c>
      <c r="FD71" s="323" t="e">
        <f aca="false">SMALL(DZ71:EM71,1)</f>
        <v>#VALUE!</v>
      </c>
      <c r="FE71" s="323" t="e">
        <f aca="false">SMALL(DZ71:EN71,1)</f>
        <v>#VALUE!</v>
      </c>
      <c r="FF71" s="323" t="e">
        <f aca="false">SMALL(DZ71:EO71,1)</f>
        <v>#VALUE!</v>
      </c>
      <c r="FG71" s="323" t="e">
        <f aca="false">SMALL(DZ71:EP71,1)</f>
        <v>#VALUE!</v>
      </c>
      <c r="FH71" s="323" t="e">
        <f aca="false">SMALL(DZ71:EQ71,1)</f>
        <v>#VALUE!</v>
      </c>
      <c r="FI71" s="323" t="e">
        <f aca="false">SMALL(DZ71:ER71,1)</f>
        <v>#VALUE!</v>
      </c>
      <c r="FJ71" s="324" t="e">
        <f aca="false">SMALL(DZ71:ES71,1)</f>
        <v>#VALUE!</v>
      </c>
      <c r="FK71" s="322" t="e">
        <f aca="false">SMALL(DZ71:EN71,2)</f>
        <v>#VALUE!</v>
      </c>
      <c r="FL71" s="323" t="e">
        <f aca="false">SMALL(DZ71:EO71,2)</f>
        <v>#VALUE!</v>
      </c>
      <c r="FM71" s="323" t="e">
        <f aca="false">SMALL(DZ71:EP71,2)</f>
        <v>#VALUE!</v>
      </c>
      <c r="FN71" s="323" t="e">
        <f aca="false">SMALL(DZ71:EQ71,2)</f>
        <v>#VALUE!</v>
      </c>
      <c r="FO71" s="323" t="e">
        <f aca="false">SMALL(DZ71:ER71,2)</f>
        <v>#VALUE!</v>
      </c>
      <c r="FP71" s="324" t="e">
        <f aca="false">SMALL(DZ71:ES71,2)</f>
        <v>#VALUE!</v>
      </c>
      <c r="FQ71" s="0"/>
      <c r="FR71" s="328" t="str">
        <f aca="false">IF($B71&lt;&gt;"",IF($EB$1&gt;=FR$13,$P71,""),"")</f>
        <v/>
      </c>
      <c r="FS71" s="329" t="str">
        <f aca="false">IF($B71&lt;&gt;"",IF($EB$1&gt;=FS$13,$P71+$U71,""),"")</f>
        <v/>
      </c>
      <c r="FT71" s="329" t="str">
        <f aca="false">IF($B71&lt;&gt;"",IF($EB$1&gt;=FT$13,$P71+$U71+$AA71,""),"")</f>
        <v/>
      </c>
      <c r="FU71" s="329" t="str">
        <f aca="false">IF($B71&lt;&gt;"",IF($EB$1&gt;=FU$13,$P71+$U71+$AA71+$AF71-ET71,""),"")</f>
        <v/>
      </c>
      <c r="FV71" s="329" t="str">
        <f aca="false">IF($B71&lt;&gt;"",IF($EB$1&gt;=FV$13,$P71+$U71+$AA71+$AF71+$AL71-EU71,""),"")</f>
        <v/>
      </c>
      <c r="FW71" s="329" t="str">
        <f aca="false">IF($B71&lt;&gt;"",IF($EB$1&gt;=FW$13,$P71+$U71+$AA71+$AF71+$AL71+$AQ71-EV71,""),"")</f>
        <v/>
      </c>
      <c r="FX71" s="329" t="str">
        <f aca="false">IF($B71&lt;&gt;"",IF($EB$1&gt;=FX$13,$P71+$U71+$AA71+$AF71+$AL71+$AQ71+$AW71-EW71,""),"")</f>
        <v/>
      </c>
      <c r="FY71" s="329" t="str">
        <f aca="false">IF($B71&lt;&gt;"",IF($EB$1&gt;=FY$13,$P71+$U71+$AA71+$AF71+$AL71+$AQ71+$AW71+$BB71-EX71,""),"")</f>
        <v/>
      </c>
      <c r="FZ71" s="329" t="str">
        <f aca="false">IF($B71&lt;&gt;"",IF($EB$1&gt;=FZ$13,$P71+$U71+$AA71+$AF71+$AL71+$AQ71+$AW71+$BB71+$BH71-EY71,""),"")</f>
        <v/>
      </c>
      <c r="GA71" s="329" t="str">
        <f aca="false">IF($B71&lt;&gt;"",IF($EB$1&gt;=GA$13,$P71+$U71+$AA71+$AF71+$AL71+$AQ71+$AW71+$BB71+$BH71+$BM71-EZ71,""),"")</f>
        <v/>
      </c>
      <c r="GB71" s="329" t="str">
        <f aca="false">IF($B71&lt;&gt;"",IF($EB$1&gt;=GB$13,$P71+$U71+$AA71+$AF71+$AL71+$AQ71+$AW71+$BB71+$BH71+$BM71+$BS71-FA71,""),"")</f>
        <v/>
      </c>
      <c r="GC71" s="329" t="str">
        <f aca="false">IF($B71&lt;&gt;"",IF($EB$1&gt;=GC$13,$P71+$U71+$AA71+$AF71+$AL71+$AQ71+$AW71+$BB71+$BH71+$BM71+$BS71+$BX71-FB71,""),"")</f>
        <v/>
      </c>
      <c r="GD71" s="329" t="str">
        <f aca="false">IF($B71&lt;&gt;"",IF($EB$1&gt;=GD$13,$P71+$U71+$AA71+$AF71+$AL71+$AQ71+$AW71+$BB71+$BH71+$BM71+$BS71+$BX71+$CD71-FC71,""),"")</f>
        <v/>
      </c>
      <c r="GE71" s="329" t="str">
        <f aca="false">IF($B71&lt;&gt;"",IF($EB$1&gt;=GE$13,$P71+$U71+$AA71+$AF71+$AL71+$AQ71+$AW71+$BB71+$BH71+$BM71+$BS71+$BX71+$CD71+$CI71-FD71,""),"")</f>
        <v/>
      </c>
      <c r="GF71" s="329" t="str">
        <f aca="false">IF($B71&lt;&gt;"",IF($EB$1&gt;=GF$13,$P71+$U71+$AA71+$AF71+$AL71+$AQ71+$AW71+$BB71+$BH71+$BM71+$BS71+$BX71+$CD71+$CI71+$CO71-FE71-FK71,""),"")</f>
        <v/>
      </c>
      <c r="GG71" s="329" t="str">
        <f aca="false">IF($B71&lt;&gt;"",IF($EB$1&gt;=GG$13,$P71+$U71+$AA71+$AF71+$AL71+$AQ71+$AW71+$BB71+$BH71+$BM71+$BS71+$BX71+$CD71+$CI71+$CO71+$CT71-FF71-FL71,""),"")</f>
        <v/>
      </c>
      <c r="GH71" s="329" t="str">
        <f aca="false">IF($B71&lt;&gt;"",IF($EB$1&gt;=GH$13,$P71+$U71+$AA71+$AF71+$AL71+$AQ71+$AW71+$BB71+$BH71+$BM71+$BS71+$BX71+$CD71+$CI71+$CO71+$CT71+$CZ71-FG71-FM71,""),"")</f>
        <v/>
      </c>
      <c r="GI71" s="329" t="str">
        <f aca="false">IF($B71&lt;&gt;"",IF($EB$1&gt;=GI$13,$P71+$U71+$AA71+$AF71+$AL71+$AQ71+$AW71+$BB71+$BH71+$BM71+$BS71+$BX71+$CD71+$CI71+$CO71+$CT71+$CZ71+$DE71-FH71-FN71,""),"")</f>
        <v/>
      </c>
      <c r="GJ71" s="329" t="str">
        <f aca="false">IF($B71&lt;&gt;"",IF($EB$1&gt;=GJ$13,$P71+$U71+$AA71+$AF71+$AL71+$AQ71+$AW71+$BB71+$BH71+$BM71+$BS71+$BX71+$CD71+$CI71+$CO71+$CT71+$CZ71+$DE71+$DK71-FI71-FO71,""),"")</f>
        <v/>
      </c>
      <c r="GK71" s="330" t="str">
        <f aca="false">IF($B71&lt;&gt;"",IF($EB$1&gt;=GK$13,$P71+$U71+$AA71+$AF71+$AL71+$AQ71+$AW71+$BB71+$BH71+$BM71+$BS71+$BX71+$CD71+$CI71+$CO71+$CT71+$CZ71+$DE71+$DK71+$DP71-FJ71-FP71,""),"")</f>
        <v/>
      </c>
      <c r="GL71" s="0"/>
      <c r="GM71" s="328" t="str">
        <f aca="false">IF($B71&lt;&gt;"",IF($EB$1&gt;=GM$13,RANK(FR71,FR$14:FR$113,0),""),"")</f>
        <v/>
      </c>
      <c r="GN71" s="329" t="str">
        <f aca="false">IF($B71&lt;&gt;"",IF($EB$1&gt;=GN$13,RANK(FS71,FS$14:FS$113,0),""),"")</f>
        <v/>
      </c>
      <c r="GO71" s="329" t="str">
        <f aca="false">IF($B71&lt;&gt;"",IF($EB$1&gt;=GO$13,RANK(FT71,FT$14:FT$113,0),""),"")</f>
        <v/>
      </c>
      <c r="GP71" s="329" t="str">
        <f aca="false">IF($B71&lt;&gt;"",IF($EB$1&gt;=GP$13,RANK(FU71,FU$14:FU$113,0),""),"")</f>
        <v/>
      </c>
      <c r="GQ71" s="329" t="str">
        <f aca="false">IF($B71&lt;&gt;"",IF($EB$1&gt;=GQ$13,RANK(FV71,FV$14:FV$113,0),""),"")</f>
        <v/>
      </c>
      <c r="GR71" s="329" t="str">
        <f aca="false">IF($B71&lt;&gt;"",IF($EB$1&gt;=GR$13,RANK(FW71,FW$14:FW$113,0),""),"")</f>
        <v/>
      </c>
      <c r="GS71" s="329" t="str">
        <f aca="false">IF($B71&lt;&gt;"",IF($EB$1&gt;=GS$13,RANK(FX71,FX$14:FX$113,0),""),"")</f>
        <v/>
      </c>
      <c r="GT71" s="329" t="str">
        <f aca="false">IF($B71&lt;&gt;"",IF($EB$1&gt;=GT$13,RANK(FY71,FY$14:FY$113,0),""),"")</f>
        <v/>
      </c>
      <c r="GU71" s="329" t="str">
        <f aca="false">IF($B71&lt;&gt;"",IF($EB$1&gt;=GU$13,RANK(FZ71,FZ$14:FZ$113,0),""),"")</f>
        <v/>
      </c>
      <c r="GV71" s="329" t="str">
        <f aca="false">IF($B71&lt;&gt;"",IF($EB$1&gt;=GV$13,RANK(GA71,GA$14:GA$113,0),""),"")</f>
        <v/>
      </c>
      <c r="GW71" s="329" t="str">
        <f aca="false">IF($B71&lt;&gt;"",IF($EB$1&gt;=GW$13,RANK(GB71,GB$14:GB$113,0),""),"")</f>
        <v/>
      </c>
      <c r="GX71" s="329" t="str">
        <f aca="false">IF($B71&lt;&gt;"",IF($EB$1&gt;=GX$13,RANK(GC71,GC$14:GC$113,0),""),"")</f>
        <v/>
      </c>
      <c r="GY71" s="329" t="str">
        <f aca="false">IF($B71&lt;&gt;"",IF($EB$1&gt;=GY$13,RANK(GD71,GD$14:GD$113,0),""),"")</f>
        <v/>
      </c>
      <c r="GZ71" s="329" t="str">
        <f aca="false">IF($B71&lt;&gt;"",IF($EB$1&gt;=GZ$13,RANK(GE71,GE$14:GE$113,0),""),"")</f>
        <v/>
      </c>
      <c r="HA71" s="329" t="str">
        <f aca="false">IF($B71&lt;&gt;"",IF($EB$1&gt;=HA$13,RANK(GF71,GF$14:GF$113,0),""),"")</f>
        <v/>
      </c>
      <c r="HB71" s="329" t="str">
        <f aca="false">IF($B71&lt;&gt;"",IF($EB$1&gt;=HB$13,RANK(GG71,GG$14:GG$113,0),""),"")</f>
        <v/>
      </c>
      <c r="HC71" s="329" t="str">
        <f aca="false">IF($B71&lt;&gt;"",IF($EB$1&gt;=HC$13,RANK(GH71,GH$14:GH$113,0),""),"")</f>
        <v/>
      </c>
      <c r="HD71" s="329" t="str">
        <f aca="false">IF($B71&lt;&gt;"",IF($EB$1&gt;=HD$13,RANK(GI71,GI$14:GI$113,0),""),"")</f>
        <v/>
      </c>
      <c r="HE71" s="329" t="str">
        <f aca="false">IF($B71&lt;&gt;"",IF($EB$1&gt;=HE$13,RANK(GJ71,GJ$14:GJ$113,0),""),"")</f>
        <v/>
      </c>
      <c r="HF71" s="330" t="str">
        <f aca="false">IF($B71&lt;&gt;"",IF($EB$1&gt;=HF$13,RANK(GK71,GK$14:GK$113,0),""),"")</f>
        <v/>
      </c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customFormat="false" ht="13" hidden="false" customHeight="false" outlineLevel="0" collapsed="false">
      <c r="A72" s="308" t="str">
        <f aca="false">IF(B72&lt;&gt;"",RANK(I72,I$14:I$113,0),"")</f>
        <v/>
      </c>
      <c r="B72" s="309" t="str">
        <f aca="false">IF('Chronos (M1..M20)'!B69&lt;&gt;"",'Chronos (M1..M20)'!B69,"")</f>
        <v/>
      </c>
      <c r="C72" s="310" t="str">
        <f aca="false">IF(B72&lt;&gt;"",'Chronos (M1..M20)'!C69,"")</f>
        <v/>
      </c>
      <c r="D72" s="215" t="str">
        <f aca="false">IF(B72&lt;&gt;"",Pilotes!P16,"")</f>
        <v/>
      </c>
      <c r="E72" s="310"/>
      <c r="F72" s="310" t="str">
        <f aca="false">IF(B72&lt;&gt;"",Pilotes!F16,"")</f>
        <v/>
      </c>
      <c r="G72" s="310" t="str">
        <f aca="false">IF(C72&lt;&gt;"",Pilotes!E16,"")</f>
        <v/>
      </c>
      <c r="H72" s="310" t="str">
        <f aca="false">IF(D72&lt;&gt;"",'Chronos (M1..M20)'!D69,"")</f>
        <v/>
      </c>
      <c r="I72" s="311" t="n">
        <f aca="false">IF(B72&lt;&gt;"",IF($EB$1&lt;4,DR72-DT72,IF($EB$1&lt;15,DS72-DU72-DT72,DS72-DU72-DV72-DT72)),0)</f>
        <v>0</v>
      </c>
      <c r="J72" s="312" t="str">
        <f aca="false">IF(B72&lt;&gt;"",IF(I72,(I72/MAXA(I$14:I$113))*1000,0),"")</f>
        <v/>
      </c>
      <c r="K72" s="313" t="str">
        <f aca="false">IF($B72&lt;&gt;"",$B72,"")</f>
        <v/>
      </c>
      <c r="L72" s="314" t="str">
        <f aca="false">IF($B72&lt;&gt;"",'Chronos (M1..M20)'!$H69,"")</f>
        <v/>
      </c>
      <c r="M72" s="315" t="str">
        <f aca="false">IF('Chronos (M1..M20)'!$I69&lt;&gt;"",'Chronos (M1..M20)'!$I69," ")</f>
        <v> </v>
      </c>
      <c r="N72" s="316" t="n">
        <f aca="false">IF('Chronos (M1..M20)'!$J69&lt;&gt;"",'Chronos (M1..M20)'!$J69,0)</f>
        <v>0</v>
      </c>
      <c r="O72" s="317" t="str">
        <f aca="false">IF($B72&lt;&gt;"",IF(M72&lt;&gt;" ",(INDEX(L$9:M$12,MATCH(L72,L$9:L$12),2)/M72)*1000,0),"")</f>
        <v/>
      </c>
      <c r="P72" s="318" t="str">
        <f aca="false">IF(M$9&lt;&gt;"",IF($B72&lt;&gt;"",O72-N72,""),"")</f>
        <v/>
      </c>
      <c r="Q72" s="314" t="str">
        <f aca="false">IF($B72&lt;&gt;"",'Chronos (M1..M20)'!$H170,"")</f>
        <v/>
      </c>
      <c r="R72" s="315" t="str">
        <f aca="false">IF('Chronos (M1..M20)'!$I170&lt;&gt;"",'Chronos (M1..M20)'!$I170," ")</f>
        <v> </v>
      </c>
      <c r="S72" s="316" t="n">
        <f aca="false">IF('Chronos (M1..M20)'!$J170&lt;&gt;"",'Chronos (M1..M20)'!$J170,0)</f>
        <v>0</v>
      </c>
      <c r="T72" s="317" t="str">
        <f aca="false">IF($B72&lt;&gt;"",IF(R72&lt;&gt;" ",(INDEX(Q$9:R$12,MATCH(Q72,Q$9:Q$12),2)/R72)*1000,0),"")</f>
        <v/>
      </c>
      <c r="U72" s="318" t="str">
        <f aca="false">IF(R$9&lt;&gt;"",IF($B72&lt;&gt;"",T72-S72,""),"")</f>
        <v/>
      </c>
      <c r="V72" s="313" t="str">
        <f aca="false">IF($B72&lt;&gt;"",$B72,"")</f>
        <v/>
      </c>
      <c r="W72" s="314" t="str">
        <f aca="false">IF($B72&lt;&gt;"",'Chronos (M1..M20)'!$H271,"")</f>
        <v/>
      </c>
      <c r="X72" s="315" t="str">
        <f aca="false">IF('Chronos (M1..M20)'!$I271&lt;&gt;"",'Chronos (M1..M20)'!$I271," ")</f>
        <v> </v>
      </c>
      <c r="Y72" s="316" t="n">
        <f aca="false">IF('Chronos (M1..M20)'!$J271&lt;&gt;"",'Chronos (M1..M20)'!$J271,0)</f>
        <v>0</v>
      </c>
      <c r="Z72" s="317" t="str">
        <f aca="false">IF($B72&lt;&gt;"",IF(X72&lt;&gt;" ",(INDEX(W$9:X$12,MATCH(W72,W$9:W$12),2)/X72)*1000,0),"")</f>
        <v/>
      </c>
      <c r="AA72" s="318" t="str">
        <f aca="false">IF(X$9&lt;&gt;"",IF($B72&lt;&gt;"",Z72-Y72,""),"")</f>
        <v/>
      </c>
      <c r="AB72" s="314" t="str">
        <f aca="false">IF($B72&lt;&gt;"",'Chronos (M1..M20)'!$H372,"")</f>
        <v/>
      </c>
      <c r="AC72" s="315" t="str">
        <f aca="false">IF('Chronos (M1..M20)'!$I372&lt;&gt;"",'Chronos (M1..M20)'!$I372," ")</f>
        <v> </v>
      </c>
      <c r="AD72" s="316" t="n">
        <f aca="false">IF('Chronos (M1..M20)'!$J372&lt;&gt;"",'Chronos (M1..M20)'!$J372,0)</f>
        <v>0</v>
      </c>
      <c r="AE72" s="317" t="str">
        <f aca="false">IF($B72&lt;&gt;"",IF(AC72&lt;&gt;" ",(INDEX(AB$9:AC$12,MATCH(AB72,AB$9:AB$12),2)/AC72)*1000,0),"")</f>
        <v/>
      </c>
      <c r="AF72" s="318" t="str">
        <f aca="false">IF(AC$9&lt;&gt;"",IF($B72&lt;&gt;"",AE72-AD72,""),"")</f>
        <v/>
      </c>
      <c r="AG72" s="313" t="str">
        <f aca="false">IF($B72&lt;&gt;"",$B72,"")</f>
        <v/>
      </c>
      <c r="AH72" s="314" t="str">
        <f aca="false">IF($B72&lt;&gt;"",'Chronos (M1..M20)'!$H473,"")</f>
        <v/>
      </c>
      <c r="AI72" s="315" t="str">
        <f aca="false">IF('Chronos (M1..M20)'!$I473&lt;&gt;"",'Chronos (M1..M20)'!$I473," ")</f>
        <v> </v>
      </c>
      <c r="AJ72" s="316" t="n">
        <f aca="false">IF('Chronos (M1..M20)'!$J473&lt;&gt;"",'Chronos (M1..M20)'!$J473,0)</f>
        <v>0</v>
      </c>
      <c r="AK72" s="317" t="str">
        <f aca="false">IF($B72&lt;&gt;"",IF(AI72&lt;&gt;" ",(INDEX(AH$9:AI$12,MATCH(AH72,AH$9:AH$12),2)/AI72)*1000,0),"")</f>
        <v/>
      </c>
      <c r="AL72" s="318" t="str">
        <f aca="false">IF(AI$9&lt;&gt;"",IF($B72&lt;&gt;"",AK72-AJ72,""),"")</f>
        <v/>
      </c>
      <c r="AM72" s="314" t="str">
        <f aca="false">IF($B72&lt;&gt;"",'Chronos (M1..M20)'!$H574,"")</f>
        <v/>
      </c>
      <c r="AN72" s="315" t="str">
        <f aca="false">IF('Chronos (M1..M20)'!$I574&lt;&gt;"",'Chronos (M1..M20)'!$I574," ")</f>
        <v> </v>
      </c>
      <c r="AO72" s="316" t="n">
        <f aca="false">IF('Chronos (M1..M20)'!$J574&lt;&gt;"",'Chronos (M1..M20)'!$J574,0)</f>
        <v>0</v>
      </c>
      <c r="AP72" s="317" t="str">
        <f aca="false">IF($B72&lt;&gt;"",IF(AN72&lt;&gt;" ",(INDEX(AM$9:AN$12,MATCH(AM72,AM$9:AM$12),2)/AN72)*1000,0),"")</f>
        <v/>
      </c>
      <c r="AQ72" s="318" t="str">
        <f aca="false">IF(AN$9&lt;&gt;"",IF($B72&lt;&gt;"",AP72-AO72,""),"")</f>
        <v/>
      </c>
      <c r="AR72" s="313" t="str">
        <f aca="false">IF($B72&lt;&gt;"",$B72,"")</f>
        <v/>
      </c>
      <c r="AS72" s="314" t="str">
        <f aca="false">IF($B72&lt;&gt;"",'Chronos (M1..M20)'!$H675,"")</f>
        <v/>
      </c>
      <c r="AT72" s="315" t="str">
        <f aca="false">IF('Chronos (M1..M20)'!$I675&lt;&gt;"",'Chronos (M1..M20)'!$I675," ")</f>
        <v> </v>
      </c>
      <c r="AU72" s="316" t="n">
        <f aca="false">IF('Chronos (M1..M20)'!$J675&lt;&gt;"",'Chronos (M1..M20)'!$J675,0)</f>
        <v>0</v>
      </c>
      <c r="AV72" s="317" t="str">
        <f aca="false">IF($B72&lt;&gt;"",IF(AT72&lt;&gt;" ",(INDEX(AS$9:AT$12,MATCH(AS72,AS$9:AS$12),2)/AT72)*1000,0),"")</f>
        <v/>
      </c>
      <c r="AW72" s="318" t="str">
        <f aca="false">IF(AT$9&lt;&gt;"",IF($B72&lt;&gt;"",AV72-AU72,""),"")</f>
        <v/>
      </c>
      <c r="AX72" s="314" t="str">
        <f aca="false">IF($B72&lt;&gt;"",'Chronos (M1..M20)'!$H776,"")</f>
        <v/>
      </c>
      <c r="AY72" s="315" t="str">
        <f aca="false">IF('Chronos (M1..M20)'!$I776&lt;&gt;"",'Chronos (M1..M20)'!$I776," ")</f>
        <v> </v>
      </c>
      <c r="AZ72" s="316" t="n">
        <f aca="false">IF('Chronos (M1..M20)'!$J776&lt;&gt;"",'Chronos (M1..M20)'!$J776,0)</f>
        <v>0</v>
      </c>
      <c r="BA72" s="317" t="str">
        <f aca="false">IF($B72&lt;&gt;"",IF(AY72&lt;&gt;" ",(INDEX(AX$9:AY$12,MATCH(AX72,AX$9:AX$12),2)/AY72)*1000,0),"")</f>
        <v/>
      </c>
      <c r="BB72" s="318" t="str">
        <f aca="false">IF(AY$9&lt;&gt;"",IF($B72&lt;&gt;"",BA72-AZ72,""),"")</f>
        <v/>
      </c>
      <c r="BC72" s="313" t="str">
        <f aca="false">IF($B72&lt;&gt;"",$B72,"")</f>
        <v/>
      </c>
      <c r="BD72" s="314" t="str">
        <f aca="false">IF($B72&lt;&gt;"",'Chronos (M1..M20)'!$H877,"")</f>
        <v/>
      </c>
      <c r="BE72" s="315" t="str">
        <f aca="false">IF('Chronos (M1..M20)'!$I877&lt;&gt;"",'Chronos (M1..M20)'!$I877," ")</f>
        <v> </v>
      </c>
      <c r="BF72" s="316" t="n">
        <f aca="false">IF('Chronos (M1..M20)'!$J877&lt;&gt;"",'Chronos (M1..M20)'!$J877,0)</f>
        <v>0</v>
      </c>
      <c r="BG72" s="317" t="str">
        <f aca="false">IF($B72&lt;&gt;"",IF(BE72&lt;&gt;" ",(INDEX(BD$9:BE$12,MATCH(BD72,BD$9:BD$12),2)/BE72)*1000,0),"")</f>
        <v/>
      </c>
      <c r="BH72" s="318" t="str">
        <f aca="false">IF(BE$9&lt;&gt;"",IF($B72&lt;&gt;"",BG72-BF72,""),"")</f>
        <v/>
      </c>
      <c r="BI72" s="314" t="str">
        <f aca="false">IF($B72&lt;&gt;"",'Chronos (M1..M20)'!$H978,"")</f>
        <v/>
      </c>
      <c r="BJ72" s="315" t="str">
        <f aca="false">IF('Chronos (M1..M20)'!$I978&lt;&gt;"",'Chronos (M1..M20)'!$I978," ")</f>
        <v> </v>
      </c>
      <c r="BK72" s="316" t="n">
        <f aca="false">IF('Chronos (M1..M20)'!$J978&lt;&gt;"",'Chronos (M1..M20)'!$J978,0)</f>
        <v>0</v>
      </c>
      <c r="BL72" s="317" t="str">
        <f aca="false">IF($B72&lt;&gt;"",IF(BJ72&lt;&gt;" ",(INDEX(BI$9:BJ$12,MATCH(BI72,BI$9:BI$12),2)/BJ72)*1000,0),"")</f>
        <v/>
      </c>
      <c r="BM72" s="318" t="str">
        <f aca="false">IF(BJ$9&lt;&gt;"",IF($B72&lt;&gt;"",BL72-BK72,""),"")</f>
        <v/>
      </c>
      <c r="BN72" s="313" t="str">
        <f aca="false">IF($B72&lt;&gt;"",$B72,"")</f>
        <v/>
      </c>
      <c r="BO72" s="314" t="str">
        <f aca="false">IF($B72&lt;&gt;"",'Chronos (M1..M20)'!$H1079,"")</f>
        <v/>
      </c>
      <c r="BP72" s="315" t="str">
        <f aca="false">IF('Chronos (M1..M20)'!$I1079&lt;&gt;"",'Chronos (M1..M20)'!$I1079," ")</f>
        <v> </v>
      </c>
      <c r="BQ72" s="316" t="n">
        <f aca="false">IF('Chronos (M1..M20)'!$J1079&lt;&gt;"",'Chronos (M1..M20)'!$J1079,0)</f>
        <v>0</v>
      </c>
      <c r="BR72" s="317" t="str">
        <f aca="false">IF($B72&lt;&gt;"",IF(BP72&lt;&gt;" ",(INDEX(BO$9:BP$12,MATCH(BO72,BO$9:BO$12),2)/BP72)*1000,0),"")</f>
        <v/>
      </c>
      <c r="BS72" s="318" t="str">
        <f aca="false">IF(BP$9&lt;&gt;"",IF($B72&lt;&gt;"",BR72-BQ72,""),"")</f>
        <v/>
      </c>
      <c r="BT72" s="314" t="str">
        <f aca="false">IF($B72&lt;&gt;"",'Chronos (M1..M20)'!$H1180,"")</f>
        <v/>
      </c>
      <c r="BU72" s="315" t="str">
        <f aca="false">IF('Chronos (M1..M20)'!$I1180&lt;&gt;"",'Chronos (M1..M20)'!$I1180," ")</f>
        <v> </v>
      </c>
      <c r="BV72" s="316" t="n">
        <f aca="false">IF('Chronos (M1..M20)'!$J1180&lt;&gt;"",'Chronos (M1..M20)'!$J1180,0)</f>
        <v>0</v>
      </c>
      <c r="BW72" s="317" t="str">
        <f aca="false">IF($B72&lt;&gt;"",IF(BU72&lt;&gt;" ",(INDEX(BT$9:BU$12,MATCH(BT72,BT$9:BT$12),2)/BU72)*1000,0),"")</f>
        <v/>
      </c>
      <c r="BX72" s="318" t="str">
        <f aca="false">IF(BU$9&lt;&gt;"",IF($B72&lt;&gt;"",BW72-BV72,""),"")</f>
        <v/>
      </c>
      <c r="BY72" s="313" t="str">
        <f aca="false">IF($B72&lt;&gt;"",$B72,"")</f>
        <v/>
      </c>
      <c r="BZ72" s="314" t="str">
        <f aca="false">IF($B72&lt;&gt;"",'Chronos (M1..M20)'!$H1281,"")</f>
        <v/>
      </c>
      <c r="CA72" s="315" t="str">
        <f aca="false">IF('Chronos (M1..M20)'!$I1281&lt;&gt;"",'Chronos (M1..M20)'!$I1281," ")</f>
        <v> </v>
      </c>
      <c r="CB72" s="316" t="n">
        <f aca="false">IF('Chronos (M1..M20)'!$J1281&lt;&gt;"",'Chronos (M1..M20)'!$J1281,0)</f>
        <v>0</v>
      </c>
      <c r="CC72" s="317" t="str">
        <f aca="false">IF($B72&lt;&gt;"",IF(CA72&lt;&gt;" ",(INDEX(BZ$9:CA$12,MATCH(BZ72,BZ$9:BZ$12),2)/CA72)*1000,0),"")</f>
        <v/>
      </c>
      <c r="CD72" s="318" t="str">
        <f aca="false">IF(CA$9&lt;&gt;"",IF($B72&lt;&gt;"",CC72-CB72,""),"")</f>
        <v/>
      </c>
      <c r="CE72" s="314" t="str">
        <f aca="false">IF($B72&lt;&gt;"",'Chronos (M1..M20)'!$H1382,"")</f>
        <v/>
      </c>
      <c r="CF72" s="315" t="str">
        <f aca="false">IF('Chronos (M1..M20)'!$I1382&lt;&gt;"",'Chronos (M1..M20)'!$I1382," ")</f>
        <v> </v>
      </c>
      <c r="CG72" s="316" t="n">
        <f aca="false">IF('Chronos (M1..M20)'!$J1382&lt;&gt;"",'Chronos (M1..M20)'!$J1382,0)</f>
        <v>0</v>
      </c>
      <c r="CH72" s="317" t="str">
        <f aca="false">IF($B72&lt;&gt;"",IF(CF72&lt;&gt;" ",(INDEX(CE$9:CF$12,MATCH(CE72,CE$9:CE$12),2)/CF72)*1000,0),"")</f>
        <v/>
      </c>
      <c r="CI72" s="318" t="str">
        <f aca="false">IF(CF$9&lt;&gt;"",IF($B72&lt;&gt;"",CH72-CG72,""),"")</f>
        <v/>
      </c>
      <c r="CJ72" s="313" t="str">
        <f aca="false">IF($B72&lt;&gt;"",$B72,"")</f>
        <v/>
      </c>
      <c r="CK72" s="314" t="str">
        <f aca="false">IF($B72&lt;&gt;"",'Chronos (M1..M20)'!$H1483,"")</f>
        <v/>
      </c>
      <c r="CL72" s="315" t="str">
        <f aca="false">IF('Chronos (M1..M20)'!$I1483&lt;&gt;"",'Chronos (M1..M20)'!$I1483," ")</f>
        <v> </v>
      </c>
      <c r="CM72" s="316" t="n">
        <f aca="false">IF('Chronos (M1..M20)'!$J1483&lt;&gt;"",'Chronos (M1..M20)'!$J1483,0)</f>
        <v>0</v>
      </c>
      <c r="CN72" s="317" t="str">
        <f aca="false">IF($B72&lt;&gt;"",IF(CL72&lt;&gt;" ",(INDEX(CK$9:CL$12,MATCH(CK72,CK$9:CK$12),2)/CL72)*1000,0),"")</f>
        <v/>
      </c>
      <c r="CO72" s="318" t="str">
        <f aca="false">IF(CL$9&lt;&gt;"",IF($B72&lt;&gt;"",CN72-CM72,""),"")</f>
        <v/>
      </c>
      <c r="CP72" s="314" t="str">
        <f aca="false">IF($B72&lt;&gt;"",'Chronos (M1..M20)'!$H1584,"")</f>
        <v/>
      </c>
      <c r="CQ72" s="315" t="str">
        <f aca="false">IF('Chronos (M1..M20)'!$I1584&lt;&gt;"",'Chronos (M1..M20)'!$I1584," ")</f>
        <v> </v>
      </c>
      <c r="CR72" s="316" t="n">
        <f aca="false">IF('Chronos (M1..M20)'!$J1584&lt;&gt;"",'Chronos (M1..M20)'!$J1584,0)</f>
        <v>0</v>
      </c>
      <c r="CS72" s="317" t="str">
        <f aca="false">IF($B72&lt;&gt;"",IF(CQ72&lt;&gt;" ",(INDEX(CP$9:CQ$12,MATCH(CP72,CP$9:CP$12),2)/CQ72)*1000,0),"")</f>
        <v/>
      </c>
      <c r="CT72" s="318" t="str">
        <f aca="false">IF(CQ$9&lt;&gt;"",IF($B72&lt;&gt;"",CS72-CR72,""),"")</f>
        <v/>
      </c>
      <c r="CU72" s="313" t="str">
        <f aca="false">IF($B72&lt;&gt;"",$B72,"")</f>
        <v/>
      </c>
      <c r="CV72" s="314" t="str">
        <f aca="false">IF($B72&lt;&gt;"",'Chronos (M1..M20)'!$H1685,"")</f>
        <v/>
      </c>
      <c r="CW72" s="315" t="str">
        <f aca="false">IF('Chronos (M1..M20)'!$I1685&lt;&gt;"",'Chronos (M1..M20)'!$I1685," ")</f>
        <v> </v>
      </c>
      <c r="CX72" s="316" t="n">
        <f aca="false">IF('Chronos (M1..M20)'!$J1685&lt;&gt;"",'Chronos (M1..M20)'!$J1685,0)</f>
        <v>0</v>
      </c>
      <c r="CY72" s="317" t="str">
        <f aca="false">IF($B72&lt;&gt;"",IF(CW72&lt;&gt;" ",(INDEX(CV$9:CW$12,MATCH(CV72,CV$9:CV$12),2)/CW72)*1000,0),"")</f>
        <v/>
      </c>
      <c r="CZ72" s="318" t="str">
        <f aca="false">IF(CW$9&lt;&gt;"",IF($B72&lt;&gt;"",CY72-CX72,""),"")</f>
        <v/>
      </c>
      <c r="DA72" s="314" t="str">
        <f aca="false">IF($B72&lt;&gt;"",'Chronos (M1..M20)'!$H1786,"")</f>
        <v/>
      </c>
      <c r="DB72" s="315" t="str">
        <f aca="false">IF('Chronos (M1..M20)'!$I1786&lt;&gt;"",'Chronos (M1..M20)'!$I1786," ")</f>
        <v> </v>
      </c>
      <c r="DC72" s="316" t="n">
        <f aca="false">IF('Chronos (M1..M20)'!$J1786&lt;&gt;"",'Chronos (M1..M20)'!$J1786,0)</f>
        <v>0</v>
      </c>
      <c r="DD72" s="317" t="str">
        <f aca="false">IF($B72&lt;&gt;"",IF(DB72&lt;&gt;" ",(INDEX(DA$9:DB$12,MATCH(DA72,DA$9:DA$12),2)/DB72)*1000,0),"")</f>
        <v/>
      </c>
      <c r="DE72" s="318" t="str">
        <f aca="false">IF(DB$9&lt;&gt;"",IF($B72&lt;&gt;"",DD72-DC72,""),"")</f>
        <v/>
      </c>
      <c r="DF72" s="313" t="str">
        <f aca="false">IF($B72&lt;&gt;"",$B72,"")</f>
        <v/>
      </c>
      <c r="DG72" s="314" t="str">
        <f aca="false">IF($B72&lt;&gt;"",'Chronos (M1..M20)'!$H1887,"")</f>
        <v/>
      </c>
      <c r="DH72" s="315" t="str">
        <f aca="false">IF('Chronos (M1..M20)'!$I1887&lt;&gt;"",'Chronos (M1..M20)'!$I1887," ")</f>
        <v> </v>
      </c>
      <c r="DI72" s="316" t="n">
        <f aca="false">IF('Chronos (M1..M20)'!$J1887&lt;&gt;"",'Chronos (M1..M20)'!$J1887,0)</f>
        <v>0</v>
      </c>
      <c r="DJ72" s="317" t="str">
        <f aca="false">IF($B72&lt;&gt;"",IF(DH72&lt;&gt;" ",(INDEX(DG$9:DH$12,MATCH(DG72,DG$9:DG$12),2)/DH72)*1000,0),"")</f>
        <v/>
      </c>
      <c r="DK72" s="318" t="str">
        <f aca="false">IF(DH$9&lt;&gt;"",IF($B72&lt;&gt;"",DJ72-DI72,""),"")</f>
        <v/>
      </c>
      <c r="DL72" s="314" t="str">
        <f aca="false">IF($B72&lt;&gt;"",'Chronos (M1..M20)'!$H1988,"")</f>
        <v/>
      </c>
      <c r="DM72" s="315" t="str">
        <f aca="false">IF('Chronos (M1..M20)'!$I1988&lt;&gt;"",'Chronos (M1..M20)'!$I1988," ")</f>
        <v> </v>
      </c>
      <c r="DN72" s="316" t="n">
        <f aca="false">IF('Chronos (M1..M20)'!$J1988&lt;&gt;"",'Chronos (M1..M20)'!$J1988,0)</f>
        <v>0</v>
      </c>
      <c r="DO72" s="317" t="str">
        <f aca="false">IF($B72&lt;&gt;"",IF(DM72&lt;&gt;" ",(INDEX(DL$9:DM$12,MATCH(DL72,DL$9:DL$12),2)/DM72)*1000,0),"")</f>
        <v/>
      </c>
      <c r="DP72" s="318" t="str">
        <f aca="false">IF(DM$9&lt;&gt;"",IF($B72&lt;&gt;"",DO72-DN72,""),"")</f>
        <v/>
      </c>
      <c r="DQ72" s="0"/>
      <c r="DR72" s="319" t="e">
        <f aca="false">SUM(O72,T72,Z72)</f>
        <v>#VALUE!</v>
      </c>
      <c r="DS72" s="319" t="e">
        <f aca="false">SUM(DR72,AE72,AK72,AP72,AV72,BA72,BG72,BL72,BR72,BW72,CC72,CH72,CN72,CS72,CY72,DD72,DJ72,DO72)</f>
        <v>#VALUE!</v>
      </c>
      <c r="DT72" s="319" t="n">
        <f aca="false">SUM(N72,S72,Y72,AD72,AJ72,AO72,AU72,AZ72,BF72,BK72,BQ72,BV72,CB72,CG72,CM72,CR72,CX72,DC72,DI72,DN72)</f>
        <v>0</v>
      </c>
      <c r="DU72" s="319" t="e">
        <f aca="false">SMALL($DZ72:$ES72,1)</f>
        <v>#VALUE!</v>
      </c>
      <c r="DV72" s="319" t="e">
        <f aca="false">SMALL($DZ72:$ES72,2)</f>
        <v>#VALUE!</v>
      </c>
      <c r="DW72" s="319" t="e">
        <f aca="false">SMALL($DZ72:$ES72,3)</f>
        <v>#VALUE!</v>
      </c>
      <c r="DX72" s="319" t="e">
        <f aca="false">SMALL($DZ72:$ES72,3)</f>
        <v>#VALUE!</v>
      </c>
      <c r="DY72" s="0"/>
      <c r="DZ72" s="321" t="str">
        <f aca="false">IF($EC$1&lt;&gt;"",O72," ")</f>
        <v/>
      </c>
      <c r="EA72" s="321" t="str">
        <f aca="false">IF($EC$2&lt;&gt;"",T72," ")</f>
        <v/>
      </c>
      <c r="EB72" s="321" t="str">
        <f aca="false">IF($EC$3&lt;&gt;"",Z72," ")</f>
        <v/>
      </c>
      <c r="EC72" s="321" t="str">
        <f aca="false">IF($EC$4&lt;&gt;"",AE72," ")</f>
        <v/>
      </c>
      <c r="ED72" s="321" t="str">
        <f aca="false">IF($EC$5&lt;&gt;"",AK72," ")</f>
        <v/>
      </c>
      <c r="EE72" s="321" t="str">
        <f aca="false">IF($EC$6&lt;&gt;"",AP72," ")</f>
        <v/>
      </c>
      <c r="EF72" s="321" t="str">
        <f aca="false">IF($EC$7&lt;&gt;"",AV72," ")</f>
        <v/>
      </c>
      <c r="EG72" s="321" t="str">
        <f aca="false">IF($EC$8&lt;&gt;"",BA72," ")</f>
        <v> </v>
      </c>
      <c r="EH72" s="321" t="str">
        <f aca="false">IF($EC$9&lt;&gt;"",BG72," ")</f>
        <v> </v>
      </c>
      <c r="EI72" s="321" t="str">
        <f aca="false">IF($EC$10&lt;&gt;"",BL72," ")</f>
        <v> </v>
      </c>
      <c r="EJ72" s="321" t="str">
        <f aca="false">IF($EE$1&lt;&gt;"",BR72," ")</f>
        <v> </v>
      </c>
      <c r="EK72" s="321" t="str">
        <f aca="false">IF($EE$2&lt;&gt;"",BW72," ")</f>
        <v> </v>
      </c>
      <c r="EL72" s="321" t="str">
        <f aca="false">IF($EE$3&lt;&gt;"",CC72," ")</f>
        <v> </v>
      </c>
      <c r="EM72" s="321" t="str">
        <f aca="false">IF($EE$4&lt;&gt;"",CH72," ")</f>
        <v> </v>
      </c>
      <c r="EN72" s="321" t="str">
        <f aca="false">IF($EE$5&lt;&gt;"",CN72," ")</f>
        <v> </v>
      </c>
      <c r="EO72" s="321" t="str">
        <f aca="false">IF($EE$6&lt;&gt;"",CS72," ")</f>
        <v> </v>
      </c>
      <c r="EP72" s="321" t="str">
        <f aca="false">IF($EE$7&lt;&gt;"",CY72," ")</f>
        <v> </v>
      </c>
      <c r="EQ72" s="321" t="str">
        <f aca="false">IF($EE$8&lt;&gt;"",DD72," ")</f>
        <v> </v>
      </c>
      <c r="ER72" s="321" t="str">
        <f aca="false">IF($EE$9&lt;&gt;"",DJ72," ")</f>
        <v> </v>
      </c>
      <c r="ES72" s="321" t="str">
        <f aca="false">IF($EE$10&lt;&gt;"",DO72," ")</f>
        <v> </v>
      </c>
      <c r="ET72" s="322" t="e">
        <f aca="false">SMALL(DZ72:EC72,1)</f>
        <v>#VALUE!</v>
      </c>
      <c r="EU72" s="323" t="e">
        <f aca="false">SMALL(DZ72:ED72,1)</f>
        <v>#VALUE!</v>
      </c>
      <c r="EV72" s="323" t="e">
        <f aca="false">SMALL(DZ72:EE72,1)</f>
        <v>#VALUE!</v>
      </c>
      <c r="EW72" s="323" t="e">
        <f aca="false">SMALL(DZ72:EF72,1)</f>
        <v>#VALUE!</v>
      </c>
      <c r="EX72" s="323" t="e">
        <f aca="false">SMALL(DZ72:EG72,1)</f>
        <v>#VALUE!</v>
      </c>
      <c r="EY72" s="323" t="e">
        <f aca="false">SMALL(DZ72:EH72,1)</f>
        <v>#VALUE!</v>
      </c>
      <c r="EZ72" s="323" t="e">
        <f aca="false">SMALL(DZ72:EI72,1)</f>
        <v>#VALUE!</v>
      </c>
      <c r="FA72" s="323" t="e">
        <f aca="false">SMALL(DZ72:EJ72,1)</f>
        <v>#VALUE!</v>
      </c>
      <c r="FB72" s="323" t="e">
        <f aca="false">SMALL(DZ72:EK72,1)</f>
        <v>#VALUE!</v>
      </c>
      <c r="FC72" s="323" t="e">
        <f aca="false">SMALL(DZ72:EL72,1)</f>
        <v>#VALUE!</v>
      </c>
      <c r="FD72" s="323" t="e">
        <f aca="false">SMALL(DZ72:EM72,1)</f>
        <v>#VALUE!</v>
      </c>
      <c r="FE72" s="323" t="e">
        <f aca="false">SMALL(DZ72:EN72,1)</f>
        <v>#VALUE!</v>
      </c>
      <c r="FF72" s="323" t="e">
        <f aca="false">SMALL(DZ72:EO72,1)</f>
        <v>#VALUE!</v>
      </c>
      <c r="FG72" s="323" t="e">
        <f aca="false">SMALL(DZ72:EP72,1)</f>
        <v>#VALUE!</v>
      </c>
      <c r="FH72" s="323" t="e">
        <f aca="false">SMALL(DZ72:EQ72,1)</f>
        <v>#VALUE!</v>
      </c>
      <c r="FI72" s="323" t="e">
        <f aca="false">SMALL(DZ72:ER72,1)</f>
        <v>#VALUE!</v>
      </c>
      <c r="FJ72" s="324" t="e">
        <f aca="false">SMALL(DZ72:ES72,1)</f>
        <v>#VALUE!</v>
      </c>
      <c r="FK72" s="322" t="e">
        <f aca="false">SMALL(DZ72:EN72,2)</f>
        <v>#VALUE!</v>
      </c>
      <c r="FL72" s="323" t="e">
        <f aca="false">SMALL(DZ72:EO72,2)</f>
        <v>#VALUE!</v>
      </c>
      <c r="FM72" s="323" t="e">
        <f aca="false">SMALL(DZ72:EP72,2)</f>
        <v>#VALUE!</v>
      </c>
      <c r="FN72" s="323" t="e">
        <f aca="false">SMALL(DZ72:EQ72,2)</f>
        <v>#VALUE!</v>
      </c>
      <c r="FO72" s="323" t="e">
        <f aca="false">SMALL(DZ72:ER72,2)</f>
        <v>#VALUE!</v>
      </c>
      <c r="FP72" s="324" t="e">
        <f aca="false">SMALL(DZ72:ES72,2)</f>
        <v>#VALUE!</v>
      </c>
      <c r="FQ72" s="0"/>
      <c r="FR72" s="328" t="str">
        <f aca="false">IF($B72&lt;&gt;"",IF($EB$1&gt;=FR$13,$P72,""),"")</f>
        <v/>
      </c>
      <c r="FS72" s="329" t="str">
        <f aca="false">IF($B72&lt;&gt;"",IF($EB$1&gt;=FS$13,$P72+$U72,""),"")</f>
        <v/>
      </c>
      <c r="FT72" s="329" t="str">
        <f aca="false">IF($B72&lt;&gt;"",IF($EB$1&gt;=FT$13,$P72+$U72+$AA72,""),"")</f>
        <v/>
      </c>
      <c r="FU72" s="329" t="str">
        <f aca="false">IF($B72&lt;&gt;"",IF($EB$1&gt;=FU$13,$P72+$U72+$AA72+$AF72-ET72,""),"")</f>
        <v/>
      </c>
      <c r="FV72" s="329" t="str">
        <f aca="false">IF($B72&lt;&gt;"",IF($EB$1&gt;=FV$13,$P72+$U72+$AA72+$AF72+$AL72-EU72,""),"")</f>
        <v/>
      </c>
      <c r="FW72" s="329" t="str">
        <f aca="false">IF($B72&lt;&gt;"",IF($EB$1&gt;=FW$13,$P72+$U72+$AA72+$AF72+$AL72+$AQ72-EV72,""),"")</f>
        <v/>
      </c>
      <c r="FX72" s="329" t="str">
        <f aca="false">IF($B72&lt;&gt;"",IF($EB$1&gt;=FX$13,$P72+$U72+$AA72+$AF72+$AL72+$AQ72+$AW72-EW72,""),"")</f>
        <v/>
      </c>
      <c r="FY72" s="329" t="str">
        <f aca="false">IF($B72&lt;&gt;"",IF($EB$1&gt;=FY$13,$P72+$U72+$AA72+$AF72+$AL72+$AQ72+$AW72+$BB72-EX72,""),"")</f>
        <v/>
      </c>
      <c r="FZ72" s="329" t="str">
        <f aca="false">IF($B72&lt;&gt;"",IF($EB$1&gt;=FZ$13,$P72+$U72+$AA72+$AF72+$AL72+$AQ72+$AW72+$BB72+$BH72-EY72,""),"")</f>
        <v/>
      </c>
      <c r="GA72" s="329" t="str">
        <f aca="false">IF($B72&lt;&gt;"",IF($EB$1&gt;=GA$13,$P72+$U72+$AA72+$AF72+$AL72+$AQ72+$AW72+$BB72+$BH72+$BM72-EZ72,""),"")</f>
        <v/>
      </c>
      <c r="GB72" s="329" t="str">
        <f aca="false">IF($B72&lt;&gt;"",IF($EB$1&gt;=GB$13,$P72+$U72+$AA72+$AF72+$AL72+$AQ72+$AW72+$BB72+$BH72+$BM72+$BS72-FA72,""),"")</f>
        <v/>
      </c>
      <c r="GC72" s="329" t="str">
        <f aca="false">IF($B72&lt;&gt;"",IF($EB$1&gt;=GC$13,$P72+$U72+$AA72+$AF72+$AL72+$AQ72+$AW72+$BB72+$BH72+$BM72+$BS72+$BX72-FB72,""),"")</f>
        <v/>
      </c>
      <c r="GD72" s="329" t="str">
        <f aca="false">IF($B72&lt;&gt;"",IF($EB$1&gt;=GD$13,$P72+$U72+$AA72+$AF72+$AL72+$AQ72+$AW72+$BB72+$BH72+$BM72+$BS72+$BX72+$CD72-FC72,""),"")</f>
        <v/>
      </c>
      <c r="GE72" s="329" t="str">
        <f aca="false">IF($B72&lt;&gt;"",IF($EB$1&gt;=GE$13,$P72+$U72+$AA72+$AF72+$AL72+$AQ72+$AW72+$BB72+$BH72+$BM72+$BS72+$BX72+$CD72+$CI72-FD72,""),"")</f>
        <v/>
      </c>
      <c r="GF72" s="329" t="str">
        <f aca="false">IF($B72&lt;&gt;"",IF($EB$1&gt;=GF$13,$P72+$U72+$AA72+$AF72+$AL72+$AQ72+$AW72+$BB72+$BH72+$BM72+$BS72+$BX72+$CD72+$CI72+$CO72-FE72-FK72,""),"")</f>
        <v/>
      </c>
      <c r="GG72" s="329" t="str">
        <f aca="false">IF($B72&lt;&gt;"",IF($EB$1&gt;=GG$13,$P72+$U72+$AA72+$AF72+$AL72+$AQ72+$AW72+$BB72+$BH72+$BM72+$BS72+$BX72+$CD72+$CI72+$CO72+$CT72-FF72-FL72,""),"")</f>
        <v/>
      </c>
      <c r="GH72" s="329" t="str">
        <f aca="false">IF($B72&lt;&gt;"",IF($EB$1&gt;=GH$13,$P72+$U72+$AA72+$AF72+$AL72+$AQ72+$AW72+$BB72+$BH72+$BM72+$BS72+$BX72+$CD72+$CI72+$CO72+$CT72+$CZ72-FG72-FM72,""),"")</f>
        <v/>
      </c>
      <c r="GI72" s="329" t="str">
        <f aca="false">IF($B72&lt;&gt;"",IF($EB$1&gt;=GI$13,$P72+$U72+$AA72+$AF72+$AL72+$AQ72+$AW72+$BB72+$BH72+$BM72+$BS72+$BX72+$CD72+$CI72+$CO72+$CT72+$CZ72+$DE72-FH72-FN72,""),"")</f>
        <v/>
      </c>
      <c r="GJ72" s="329" t="str">
        <f aca="false">IF($B72&lt;&gt;"",IF($EB$1&gt;=GJ$13,$P72+$U72+$AA72+$AF72+$AL72+$AQ72+$AW72+$BB72+$BH72+$BM72+$BS72+$BX72+$CD72+$CI72+$CO72+$CT72+$CZ72+$DE72+$DK72-FI72-FO72,""),"")</f>
        <v/>
      </c>
      <c r="GK72" s="330" t="str">
        <f aca="false">IF($B72&lt;&gt;"",IF($EB$1&gt;=GK$13,$P72+$U72+$AA72+$AF72+$AL72+$AQ72+$AW72+$BB72+$BH72+$BM72+$BS72+$BX72+$CD72+$CI72+$CO72+$CT72+$CZ72+$DE72+$DK72+$DP72-FJ72-FP72,""),"")</f>
        <v/>
      </c>
      <c r="GL72" s="0"/>
      <c r="GM72" s="328" t="str">
        <f aca="false">IF($B72&lt;&gt;"",IF($EB$1&gt;=GM$13,RANK(FR72,FR$14:FR$113,0),""),"")</f>
        <v/>
      </c>
      <c r="GN72" s="329" t="str">
        <f aca="false">IF($B72&lt;&gt;"",IF($EB$1&gt;=GN$13,RANK(FS72,FS$14:FS$113,0),""),"")</f>
        <v/>
      </c>
      <c r="GO72" s="329" t="str">
        <f aca="false">IF($B72&lt;&gt;"",IF($EB$1&gt;=GO$13,RANK(FT72,FT$14:FT$113,0),""),"")</f>
        <v/>
      </c>
      <c r="GP72" s="329" t="str">
        <f aca="false">IF($B72&lt;&gt;"",IF($EB$1&gt;=GP$13,RANK(FU72,FU$14:FU$113,0),""),"")</f>
        <v/>
      </c>
      <c r="GQ72" s="329" t="str">
        <f aca="false">IF($B72&lt;&gt;"",IF($EB$1&gt;=GQ$13,RANK(FV72,FV$14:FV$113,0),""),"")</f>
        <v/>
      </c>
      <c r="GR72" s="329" t="str">
        <f aca="false">IF($B72&lt;&gt;"",IF($EB$1&gt;=GR$13,RANK(FW72,FW$14:FW$113,0),""),"")</f>
        <v/>
      </c>
      <c r="GS72" s="329" t="str">
        <f aca="false">IF($B72&lt;&gt;"",IF($EB$1&gt;=GS$13,RANK(FX72,FX$14:FX$113,0),""),"")</f>
        <v/>
      </c>
      <c r="GT72" s="329" t="str">
        <f aca="false">IF($B72&lt;&gt;"",IF($EB$1&gt;=GT$13,RANK(FY72,FY$14:FY$113,0),""),"")</f>
        <v/>
      </c>
      <c r="GU72" s="329" t="str">
        <f aca="false">IF($B72&lt;&gt;"",IF($EB$1&gt;=GU$13,RANK(FZ72,FZ$14:FZ$113,0),""),"")</f>
        <v/>
      </c>
      <c r="GV72" s="329" t="str">
        <f aca="false">IF($B72&lt;&gt;"",IF($EB$1&gt;=GV$13,RANK(GA72,GA$14:GA$113,0),""),"")</f>
        <v/>
      </c>
      <c r="GW72" s="329" t="str">
        <f aca="false">IF($B72&lt;&gt;"",IF($EB$1&gt;=GW$13,RANK(GB72,GB$14:GB$113,0),""),"")</f>
        <v/>
      </c>
      <c r="GX72" s="329" t="str">
        <f aca="false">IF($B72&lt;&gt;"",IF($EB$1&gt;=GX$13,RANK(GC72,GC$14:GC$113,0),""),"")</f>
        <v/>
      </c>
      <c r="GY72" s="329" t="str">
        <f aca="false">IF($B72&lt;&gt;"",IF($EB$1&gt;=GY$13,RANK(GD72,GD$14:GD$113,0),""),"")</f>
        <v/>
      </c>
      <c r="GZ72" s="329" t="str">
        <f aca="false">IF($B72&lt;&gt;"",IF($EB$1&gt;=GZ$13,RANK(GE72,GE$14:GE$113,0),""),"")</f>
        <v/>
      </c>
      <c r="HA72" s="329" t="str">
        <f aca="false">IF($B72&lt;&gt;"",IF($EB$1&gt;=HA$13,RANK(GF72,GF$14:GF$113,0),""),"")</f>
        <v/>
      </c>
      <c r="HB72" s="329" t="str">
        <f aca="false">IF($B72&lt;&gt;"",IF($EB$1&gt;=HB$13,RANK(GG72,GG$14:GG$113,0),""),"")</f>
        <v/>
      </c>
      <c r="HC72" s="329" t="str">
        <f aca="false">IF($B72&lt;&gt;"",IF($EB$1&gt;=HC$13,RANK(GH72,GH$14:GH$113,0),""),"")</f>
        <v/>
      </c>
      <c r="HD72" s="329" t="str">
        <f aca="false">IF($B72&lt;&gt;"",IF($EB$1&gt;=HD$13,RANK(GI72,GI$14:GI$113,0),""),"")</f>
        <v/>
      </c>
      <c r="HE72" s="329" t="str">
        <f aca="false">IF($B72&lt;&gt;"",IF($EB$1&gt;=HE$13,RANK(GJ72,GJ$14:GJ$113,0),""),"")</f>
        <v/>
      </c>
      <c r="HF72" s="330" t="str">
        <f aca="false">IF($B72&lt;&gt;"",IF($EB$1&gt;=HF$13,RANK(GK72,GK$14:GK$113,0),""),"")</f>
        <v/>
      </c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customFormat="false" ht="13" hidden="false" customHeight="false" outlineLevel="0" collapsed="false">
      <c r="A73" s="308" t="str">
        <f aca="false">IF(B73&lt;&gt;"",RANK(I73,I$14:I$113,0),"")</f>
        <v/>
      </c>
      <c r="B73" s="309" t="str">
        <f aca="false">IF('Chronos (M1..M20)'!B70&lt;&gt;"",'Chronos (M1..M20)'!B70,"")</f>
        <v/>
      </c>
      <c r="C73" s="310" t="str">
        <f aca="false">IF(B73&lt;&gt;"",'Chronos (M1..M20)'!C70,"")</f>
        <v/>
      </c>
      <c r="D73" s="215" t="str">
        <f aca="false">IF(B73&lt;&gt;"",Pilotes!P70,"")</f>
        <v/>
      </c>
      <c r="E73" s="310"/>
      <c r="F73" s="310" t="str">
        <f aca="false">IF(B73&lt;&gt;"",Pilotes!F70,"")</f>
        <v/>
      </c>
      <c r="G73" s="310" t="str">
        <f aca="false">IF(C73&lt;&gt;"",Pilotes!E70,"")</f>
        <v/>
      </c>
      <c r="H73" s="310" t="str">
        <f aca="false">IF(D73&lt;&gt;"",'Chronos (M1..M20)'!D70,"")</f>
        <v/>
      </c>
      <c r="I73" s="311" t="n">
        <f aca="false">IF(B73&lt;&gt;"",IF($EB$1&lt;4,DR73-DT73,IF($EB$1&lt;15,DS73-DU73-DT73,DS73-DU73-DV73-DT73)),0)</f>
        <v>0</v>
      </c>
      <c r="J73" s="312" t="str">
        <f aca="false">IF(B73&lt;&gt;"",IF(I73,(I73/MAXA(I$14:I$113))*1000,0),"")</f>
        <v/>
      </c>
      <c r="K73" s="313" t="str">
        <f aca="false">IF($B73&lt;&gt;"",$B73,"")</f>
        <v/>
      </c>
      <c r="L73" s="314" t="str">
        <f aca="false">IF($B73&lt;&gt;"",'Chronos (M1..M20)'!$H70,"")</f>
        <v/>
      </c>
      <c r="M73" s="315" t="str">
        <f aca="false">IF('Chronos (M1..M20)'!$I70&lt;&gt;"",'Chronos (M1..M20)'!$I70," ")</f>
        <v> </v>
      </c>
      <c r="N73" s="316" t="n">
        <f aca="false">IF('Chronos (M1..M20)'!$J70&lt;&gt;"",'Chronos (M1..M20)'!$J70,0)</f>
        <v>0</v>
      </c>
      <c r="O73" s="317" t="str">
        <f aca="false">IF($B73&lt;&gt;"",IF(M73&lt;&gt;" ",(INDEX(L$9:M$12,MATCH(L73,L$9:L$12),2)/M73)*1000,0),"")</f>
        <v/>
      </c>
      <c r="P73" s="318" t="str">
        <f aca="false">IF(M$9&lt;&gt;"",IF($B73&lt;&gt;"",O73-N73,""),"")</f>
        <v/>
      </c>
      <c r="Q73" s="314" t="str">
        <f aca="false">IF($B73&lt;&gt;"",'Chronos (M1..M20)'!$H171,"")</f>
        <v/>
      </c>
      <c r="R73" s="315" t="str">
        <f aca="false">IF('Chronos (M1..M20)'!$I171&lt;&gt;"",'Chronos (M1..M20)'!$I171," ")</f>
        <v> </v>
      </c>
      <c r="S73" s="316" t="n">
        <f aca="false">IF('Chronos (M1..M20)'!$J171&lt;&gt;"",'Chronos (M1..M20)'!$J171,0)</f>
        <v>0</v>
      </c>
      <c r="T73" s="317" t="str">
        <f aca="false">IF($B73&lt;&gt;"",IF(R73&lt;&gt;" ",(INDEX(Q$9:R$12,MATCH(Q73,Q$9:Q$12),2)/R73)*1000,0),"")</f>
        <v/>
      </c>
      <c r="U73" s="318" t="str">
        <f aca="false">IF(R$9&lt;&gt;"",IF($B73&lt;&gt;"",T73-S73,""),"")</f>
        <v/>
      </c>
      <c r="V73" s="313" t="str">
        <f aca="false">IF($B73&lt;&gt;"",$B73,"")</f>
        <v/>
      </c>
      <c r="W73" s="314" t="str">
        <f aca="false">IF($B73&lt;&gt;"",'Chronos (M1..M20)'!$H272,"")</f>
        <v/>
      </c>
      <c r="X73" s="315" t="str">
        <f aca="false">IF('Chronos (M1..M20)'!$I272&lt;&gt;"",'Chronos (M1..M20)'!$I272," ")</f>
        <v> </v>
      </c>
      <c r="Y73" s="316" t="n">
        <f aca="false">IF('Chronos (M1..M20)'!$J272&lt;&gt;"",'Chronos (M1..M20)'!$J272,0)</f>
        <v>0</v>
      </c>
      <c r="Z73" s="317" t="str">
        <f aca="false">IF($B73&lt;&gt;"",IF(X73&lt;&gt;" ",(INDEX(W$9:X$12,MATCH(W73,W$9:W$12),2)/X73)*1000,0),"")</f>
        <v/>
      </c>
      <c r="AA73" s="318" t="str">
        <f aca="false">IF(X$9&lt;&gt;"",IF($B73&lt;&gt;"",Z73-Y73,""),"")</f>
        <v/>
      </c>
      <c r="AB73" s="314" t="str">
        <f aca="false">IF($B73&lt;&gt;"",'Chronos (M1..M20)'!$H373,"")</f>
        <v/>
      </c>
      <c r="AC73" s="315" t="str">
        <f aca="false">IF('Chronos (M1..M20)'!$I373&lt;&gt;"",'Chronos (M1..M20)'!$I373," ")</f>
        <v> </v>
      </c>
      <c r="AD73" s="316" t="n">
        <f aca="false">IF('Chronos (M1..M20)'!$J373&lt;&gt;"",'Chronos (M1..M20)'!$J373,0)</f>
        <v>0</v>
      </c>
      <c r="AE73" s="317" t="str">
        <f aca="false">IF($B73&lt;&gt;"",IF(AC73&lt;&gt;" ",(INDEX(AB$9:AC$12,MATCH(AB73,AB$9:AB$12),2)/AC73)*1000,0),"")</f>
        <v/>
      </c>
      <c r="AF73" s="318" t="str">
        <f aca="false">IF(AC$9&lt;&gt;"",IF($B73&lt;&gt;"",AE73-AD73,""),"")</f>
        <v/>
      </c>
      <c r="AG73" s="313" t="str">
        <f aca="false">IF($B73&lt;&gt;"",$B73,"")</f>
        <v/>
      </c>
      <c r="AH73" s="314" t="str">
        <f aca="false">IF($B73&lt;&gt;"",'Chronos (M1..M20)'!$H474,"")</f>
        <v/>
      </c>
      <c r="AI73" s="315" t="str">
        <f aca="false">IF('Chronos (M1..M20)'!$I474&lt;&gt;"",'Chronos (M1..M20)'!$I474," ")</f>
        <v> </v>
      </c>
      <c r="AJ73" s="316" t="n">
        <f aca="false">IF('Chronos (M1..M20)'!$J474&lt;&gt;"",'Chronos (M1..M20)'!$J474,0)</f>
        <v>0</v>
      </c>
      <c r="AK73" s="317" t="str">
        <f aca="false">IF($B73&lt;&gt;"",IF(AI73&lt;&gt;" ",(INDEX(AH$9:AI$12,MATCH(AH73,AH$9:AH$12),2)/AI73)*1000,0),"")</f>
        <v/>
      </c>
      <c r="AL73" s="318" t="str">
        <f aca="false">IF(AI$9&lt;&gt;"",IF($B73&lt;&gt;"",AK73-AJ73,""),"")</f>
        <v/>
      </c>
      <c r="AM73" s="314" t="str">
        <f aca="false">IF($B73&lt;&gt;"",'Chronos (M1..M20)'!$H575,"")</f>
        <v/>
      </c>
      <c r="AN73" s="315" t="str">
        <f aca="false">IF('Chronos (M1..M20)'!$I575&lt;&gt;"",'Chronos (M1..M20)'!$I575," ")</f>
        <v> </v>
      </c>
      <c r="AO73" s="316" t="n">
        <f aca="false">IF('Chronos (M1..M20)'!$J575&lt;&gt;"",'Chronos (M1..M20)'!$J575,0)</f>
        <v>0</v>
      </c>
      <c r="AP73" s="317" t="str">
        <f aca="false">IF($B73&lt;&gt;"",IF(AN73&lt;&gt;" ",(INDEX(AM$9:AN$12,MATCH(AM73,AM$9:AM$12),2)/AN73)*1000,0),"")</f>
        <v/>
      </c>
      <c r="AQ73" s="318" t="str">
        <f aca="false">IF(AN$9&lt;&gt;"",IF($B73&lt;&gt;"",AP73-AO73,""),"")</f>
        <v/>
      </c>
      <c r="AR73" s="313" t="str">
        <f aca="false">IF($B73&lt;&gt;"",$B73,"")</f>
        <v/>
      </c>
      <c r="AS73" s="314" t="str">
        <f aca="false">IF($B73&lt;&gt;"",'Chronos (M1..M20)'!$H676,"")</f>
        <v/>
      </c>
      <c r="AT73" s="315" t="str">
        <f aca="false">IF('Chronos (M1..M20)'!$I676&lt;&gt;"",'Chronos (M1..M20)'!$I676," ")</f>
        <v> </v>
      </c>
      <c r="AU73" s="316" t="n">
        <f aca="false">IF('Chronos (M1..M20)'!$J676&lt;&gt;"",'Chronos (M1..M20)'!$J676,0)</f>
        <v>0</v>
      </c>
      <c r="AV73" s="317" t="str">
        <f aca="false">IF($B73&lt;&gt;"",IF(AT73&lt;&gt;" ",(INDEX(AS$9:AT$12,MATCH(AS73,AS$9:AS$12),2)/AT73)*1000,0),"")</f>
        <v/>
      </c>
      <c r="AW73" s="318" t="str">
        <f aca="false">IF(AT$9&lt;&gt;"",IF($B73&lt;&gt;"",AV73-AU73,""),"")</f>
        <v/>
      </c>
      <c r="AX73" s="314" t="str">
        <f aca="false">IF($B73&lt;&gt;"",'Chronos (M1..M20)'!$H777,"")</f>
        <v/>
      </c>
      <c r="AY73" s="315" t="str">
        <f aca="false">IF('Chronos (M1..M20)'!$I777&lt;&gt;"",'Chronos (M1..M20)'!$I777," ")</f>
        <v> </v>
      </c>
      <c r="AZ73" s="316" t="n">
        <f aca="false">IF('Chronos (M1..M20)'!$J777&lt;&gt;"",'Chronos (M1..M20)'!$J777,0)</f>
        <v>0</v>
      </c>
      <c r="BA73" s="317" t="str">
        <f aca="false">IF($B73&lt;&gt;"",IF(AY73&lt;&gt;" ",(INDEX(AX$9:AY$12,MATCH(AX73,AX$9:AX$12),2)/AY73)*1000,0),"")</f>
        <v/>
      </c>
      <c r="BB73" s="318" t="str">
        <f aca="false">IF(AY$9&lt;&gt;"",IF($B73&lt;&gt;"",BA73-AZ73,""),"")</f>
        <v/>
      </c>
      <c r="BC73" s="313" t="str">
        <f aca="false">IF($B73&lt;&gt;"",$B73,"")</f>
        <v/>
      </c>
      <c r="BD73" s="314" t="str">
        <f aca="false">IF($B73&lt;&gt;"",'Chronos (M1..M20)'!$H878,"")</f>
        <v/>
      </c>
      <c r="BE73" s="315" t="str">
        <f aca="false">IF('Chronos (M1..M20)'!$I878&lt;&gt;"",'Chronos (M1..M20)'!$I878," ")</f>
        <v> </v>
      </c>
      <c r="BF73" s="316" t="n">
        <f aca="false">IF('Chronos (M1..M20)'!$J878&lt;&gt;"",'Chronos (M1..M20)'!$J878,0)</f>
        <v>0</v>
      </c>
      <c r="BG73" s="317" t="str">
        <f aca="false">IF($B73&lt;&gt;"",IF(BE73&lt;&gt;" ",(INDEX(BD$9:BE$12,MATCH(BD73,BD$9:BD$12),2)/BE73)*1000,0),"")</f>
        <v/>
      </c>
      <c r="BH73" s="318" t="str">
        <f aca="false">IF(BE$9&lt;&gt;"",IF($B73&lt;&gt;"",BG73-BF73,""),"")</f>
        <v/>
      </c>
      <c r="BI73" s="314" t="str">
        <f aca="false">IF($B73&lt;&gt;"",'Chronos (M1..M20)'!$H979,"")</f>
        <v/>
      </c>
      <c r="BJ73" s="315" t="str">
        <f aca="false">IF('Chronos (M1..M20)'!$I979&lt;&gt;"",'Chronos (M1..M20)'!$I979," ")</f>
        <v> </v>
      </c>
      <c r="BK73" s="316" t="n">
        <f aca="false">IF('Chronos (M1..M20)'!$J979&lt;&gt;"",'Chronos (M1..M20)'!$J979,0)</f>
        <v>0</v>
      </c>
      <c r="BL73" s="317" t="str">
        <f aca="false">IF($B73&lt;&gt;"",IF(BJ73&lt;&gt;" ",(INDEX(BI$9:BJ$12,MATCH(BI73,BI$9:BI$12),2)/BJ73)*1000,0),"")</f>
        <v/>
      </c>
      <c r="BM73" s="318" t="str">
        <f aca="false">IF(BJ$9&lt;&gt;"",IF($B73&lt;&gt;"",BL73-BK73,""),"")</f>
        <v/>
      </c>
      <c r="BN73" s="313" t="str">
        <f aca="false">IF($B73&lt;&gt;"",$B73,"")</f>
        <v/>
      </c>
      <c r="BO73" s="314" t="str">
        <f aca="false">IF($B73&lt;&gt;"",'Chronos (M1..M20)'!$H1080,"")</f>
        <v/>
      </c>
      <c r="BP73" s="315" t="str">
        <f aca="false">IF('Chronos (M1..M20)'!$I1080&lt;&gt;"",'Chronos (M1..M20)'!$I1080," ")</f>
        <v> </v>
      </c>
      <c r="BQ73" s="316" t="n">
        <f aca="false">IF('Chronos (M1..M20)'!$J1080&lt;&gt;"",'Chronos (M1..M20)'!$J1080,0)</f>
        <v>0</v>
      </c>
      <c r="BR73" s="317" t="str">
        <f aca="false">IF($B73&lt;&gt;"",IF(BP73&lt;&gt;" ",(INDEX(BO$9:BP$12,MATCH(BO73,BO$9:BO$12),2)/BP73)*1000,0),"")</f>
        <v/>
      </c>
      <c r="BS73" s="318" t="str">
        <f aca="false">IF(BP$9&lt;&gt;"",IF($B73&lt;&gt;"",BR73-BQ73,""),"")</f>
        <v/>
      </c>
      <c r="BT73" s="314" t="str">
        <f aca="false">IF($B73&lt;&gt;"",'Chronos (M1..M20)'!$H1181,"")</f>
        <v/>
      </c>
      <c r="BU73" s="315" t="str">
        <f aca="false">IF('Chronos (M1..M20)'!$I1181&lt;&gt;"",'Chronos (M1..M20)'!$I1181," ")</f>
        <v> </v>
      </c>
      <c r="BV73" s="316" t="n">
        <f aca="false">IF('Chronos (M1..M20)'!$J1181&lt;&gt;"",'Chronos (M1..M20)'!$J1181,0)</f>
        <v>0</v>
      </c>
      <c r="BW73" s="317" t="str">
        <f aca="false">IF($B73&lt;&gt;"",IF(BU73&lt;&gt;" ",(INDEX(BT$9:BU$12,MATCH(BT73,BT$9:BT$12),2)/BU73)*1000,0),"")</f>
        <v/>
      </c>
      <c r="BX73" s="318" t="str">
        <f aca="false">IF(BU$9&lt;&gt;"",IF($B73&lt;&gt;"",BW73-BV73,""),"")</f>
        <v/>
      </c>
      <c r="BY73" s="313" t="str">
        <f aca="false">IF($B73&lt;&gt;"",$B73,"")</f>
        <v/>
      </c>
      <c r="BZ73" s="314" t="str">
        <f aca="false">IF($B73&lt;&gt;"",'Chronos (M1..M20)'!$H1282,"")</f>
        <v/>
      </c>
      <c r="CA73" s="315" t="str">
        <f aca="false">IF('Chronos (M1..M20)'!$I1282&lt;&gt;"",'Chronos (M1..M20)'!$I1282," ")</f>
        <v> </v>
      </c>
      <c r="CB73" s="316" t="n">
        <f aca="false">IF('Chronos (M1..M20)'!$J1282&lt;&gt;"",'Chronos (M1..M20)'!$J1282,0)</f>
        <v>0</v>
      </c>
      <c r="CC73" s="317" t="str">
        <f aca="false">IF($B73&lt;&gt;"",IF(CA73&lt;&gt;" ",(INDEX(BZ$9:CA$12,MATCH(BZ73,BZ$9:BZ$12),2)/CA73)*1000,0),"")</f>
        <v/>
      </c>
      <c r="CD73" s="318" t="str">
        <f aca="false">IF(CA$9&lt;&gt;"",IF($B73&lt;&gt;"",CC73-CB73,""),"")</f>
        <v/>
      </c>
      <c r="CE73" s="314" t="str">
        <f aca="false">IF($B73&lt;&gt;"",'Chronos (M1..M20)'!$H1383,"")</f>
        <v/>
      </c>
      <c r="CF73" s="315" t="str">
        <f aca="false">IF('Chronos (M1..M20)'!$I1383&lt;&gt;"",'Chronos (M1..M20)'!$I1383," ")</f>
        <v> </v>
      </c>
      <c r="CG73" s="316" t="n">
        <f aca="false">IF('Chronos (M1..M20)'!$J1383&lt;&gt;"",'Chronos (M1..M20)'!$J1383,0)</f>
        <v>0</v>
      </c>
      <c r="CH73" s="317" t="str">
        <f aca="false">IF($B73&lt;&gt;"",IF(CF73&lt;&gt;" ",(INDEX(CE$9:CF$12,MATCH(CE73,CE$9:CE$12),2)/CF73)*1000,0),"")</f>
        <v/>
      </c>
      <c r="CI73" s="318" t="str">
        <f aca="false">IF(CF$9&lt;&gt;"",IF($B73&lt;&gt;"",CH73-CG73,""),"")</f>
        <v/>
      </c>
      <c r="CJ73" s="313" t="str">
        <f aca="false">IF($B73&lt;&gt;"",$B73,"")</f>
        <v/>
      </c>
      <c r="CK73" s="314" t="str">
        <f aca="false">IF($B73&lt;&gt;"",'Chronos (M1..M20)'!$H1484,"")</f>
        <v/>
      </c>
      <c r="CL73" s="315" t="str">
        <f aca="false">IF('Chronos (M1..M20)'!$I1484&lt;&gt;"",'Chronos (M1..M20)'!$I1484," ")</f>
        <v> </v>
      </c>
      <c r="CM73" s="316" t="n">
        <f aca="false">IF('Chronos (M1..M20)'!$J1484&lt;&gt;"",'Chronos (M1..M20)'!$J1484,0)</f>
        <v>0</v>
      </c>
      <c r="CN73" s="317" t="str">
        <f aca="false">IF($B73&lt;&gt;"",IF(CL73&lt;&gt;" ",(INDEX(CK$9:CL$12,MATCH(CK73,CK$9:CK$12),2)/CL73)*1000,0),"")</f>
        <v/>
      </c>
      <c r="CO73" s="318" t="str">
        <f aca="false">IF(CL$9&lt;&gt;"",IF($B73&lt;&gt;"",CN73-CM73,""),"")</f>
        <v/>
      </c>
      <c r="CP73" s="314" t="str">
        <f aca="false">IF($B73&lt;&gt;"",'Chronos (M1..M20)'!$H1585,"")</f>
        <v/>
      </c>
      <c r="CQ73" s="315" t="str">
        <f aca="false">IF('Chronos (M1..M20)'!$I1585&lt;&gt;"",'Chronos (M1..M20)'!$I1585," ")</f>
        <v> </v>
      </c>
      <c r="CR73" s="316" t="n">
        <f aca="false">IF('Chronos (M1..M20)'!$J1585&lt;&gt;"",'Chronos (M1..M20)'!$J1585,0)</f>
        <v>0</v>
      </c>
      <c r="CS73" s="317" t="str">
        <f aca="false">IF($B73&lt;&gt;"",IF(CQ73&lt;&gt;" ",(INDEX(CP$9:CQ$12,MATCH(CP73,CP$9:CP$12),2)/CQ73)*1000,0),"")</f>
        <v/>
      </c>
      <c r="CT73" s="318" t="str">
        <f aca="false">IF(CQ$9&lt;&gt;"",IF($B73&lt;&gt;"",CS73-CR73,""),"")</f>
        <v/>
      </c>
      <c r="CU73" s="313" t="str">
        <f aca="false">IF($B73&lt;&gt;"",$B73,"")</f>
        <v/>
      </c>
      <c r="CV73" s="314" t="str">
        <f aca="false">IF($B73&lt;&gt;"",'Chronos (M1..M20)'!$H1686,"")</f>
        <v/>
      </c>
      <c r="CW73" s="315" t="str">
        <f aca="false">IF('Chronos (M1..M20)'!$I1686&lt;&gt;"",'Chronos (M1..M20)'!$I1686," ")</f>
        <v> </v>
      </c>
      <c r="CX73" s="316" t="n">
        <f aca="false">IF('Chronos (M1..M20)'!$J1686&lt;&gt;"",'Chronos (M1..M20)'!$J1686,0)</f>
        <v>0</v>
      </c>
      <c r="CY73" s="317" t="str">
        <f aca="false">IF($B73&lt;&gt;"",IF(CW73&lt;&gt;" ",(INDEX(CV$9:CW$12,MATCH(CV73,CV$9:CV$12),2)/CW73)*1000,0),"")</f>
        <v/>
      </c>
      <c r="CZ73" s="318" t="str">
        <f aca="false">IF(CW$9&lt;&gt;"",IF($B73&lt;&gt;"",CY73-CX73,""),"")</f>
        <v/>
      </c>
      <c r="DA73" s="314" t="str">
        <f aca="false">IF($B73&lt;&gt;"",'Chronos (M1..M20)'!$H1787,"")</f>
        <v/>
      </c>
      <c r="DB73" s="315" t="str">
        <f aca="false">IF('Chronos (M1..M20)'!$I1787&lt;&gt;"",'Chronos (M1..M20)'!$I1787," ")</f>
        <v> </v>
      </c>
      <c r="DC73" s="316" t="n">
        <f aca="false">IF('Chronos (M1..M20)'!$J1787&lt;&gt;"",'Chronos (M1..M20)'!$J1787,0)</f>
        <v>0</v>
      </c>
      <c r="DD73" s="317" t="str">
        <f aca="false">IF($B73&lt;&gt;"",IF(DB73&lt;&gt;" ",(INDEX(DA$9:DB$12,MATCH(DA73,DA$9:DA$12),2)/DB73)*1000,0),"")</f>
        <v/>
      </c>
      <c r="DE73" s="318" t="str">
        <f aca="false">IF(DB$9&lt;&gt;"",IF($B73&lt;&gt;"",DD73-DC73,""),"")</f>
        <v/>
      </c>
      <c r="DF73" s="313" t="str">
        <f aca="false">IF($B73&lt;&gt;"",$B73,"")</f>
        <v/>
      </c>
      <c r="DG73" s="314" t="str">
        <f aca="false">IF($B73&lt;&gt;"",'Chronos (M1..M20)'!$H1888,"")</f>
        <v/>
      </c>
      <c r="DH73" s="315" t="str">
        <f aca="false">IF('Chronos (M1..M20)'!$I1888&lt;&gt;"",'Chronos (M1..M20)'!$I1888," ")</f>
        <v> </v>
      </c>
      <c r="DI73" s="316" t="n">
        <f aca="false">IF('Chronos (M1..M20)'!$J1888&lt;&gt;"",'Chronos (M1..M20)'!$J1888,0)</f>
        <v>0</v>
      </c>
      <c r="DJ73" s="317" t="str">
        <f aca="false">IF($B73&lt;&gt;"",IF(DH73&lt;&gt;" ",(INDEX(DG$9:DH$12,MATCH(DG73,DG$9:DG$12),2)/DH73)*1000,0),"")</f>
        <v/>
      </c>
      <c r="DK73" s="318" t="str">
        <f aca="false">IF(DH$9&lt;&gt;"",IF($B73&lt;&gt;"",DJ73-DI73,""),"")</f>
        <v/>
      </c>
      <c r="DL73" s="314" t="str">
        <f aca="false">IF($B73&lt;&gt;"",'Chronos (M1..M20)'!$H1989,"")</f>
        <v/>
      </c>
      <c r="DM73" s="315" t="str">
        <f aca="false">IF('Chronos (M1..M20)'!$I1989&lt;&gt;"",'Chronos (M1..M20)'!$I1989," ")</f>
        <v> </v>
      </c>
      <c r="DN73" s="316" t="n">
        <f aca="false">IF('Chronos (M1..M20)'!$J1989&lt;&gt;"",'Chronos (M1..M20)'!$J1989,0)</f>
        <v>0</v>
      </c>
      <c r="DO73" s="317" t="str">
        <f aca="false">IF($B73&lt;&gt;"",IF(DM73&lt;&gt;" ",(INDEX(DL$9:DM$12,MATCH(DL73,DL$9:DL$12),2)/DM73)*1000,0),"")</f>
        <v/>
      </c>
      <c r="DP73" s="318" t="str">
        <f aca="false">IF(DM$9&lt;&gt;"",IF($B73&lt;&gt;"",DO73-DN73,""),"")</f>
        <v/>
      </c>
      <c r="DQ73" s="0"/>
      <c r="DR73" s="319" t="e">
        <f aca="false">SUM(O73,T73,Z73)</f>
        <v>#VALUE!</v>
      </c>
      <c r="DS73" s="319" t="e">
        <f aca="false">SUM(DR73,AE73,AK73,AP73,AV73,BA73,BG73,BL73,BR73,BW73,CC73,CH73,CN73,CS73,CY73,DD73,DJ73,DO73)</f>
        <v>#VALUE!</v>
      </c>
      <c r="DT73" s="319" t="n">
        <f aca="false">SUM(N73,S73,Y73,AD73,AJ73,AO73,AU73,AZ73,BF73,BK73,BQ73,BV73,CB73,CG73,CM73,CR73,CX73,DC73,DI73,DN73)</f>
        <v>0</v>
      </c>
      <c r="DU73" s="319" t="e">
        <f aca="false">SMALL($DZ73:$ES73,1)</f>
        <v>#VALUE!</v>
      </c>
      <c r="DV73" s="319" t="e">
        <f aca="false">SMALL($DZ73:$ES73,2)</f>
        <v>#VALUE!</v>
      </c>
      <c r="DW73" s="319" t="e">
        <f aca="false">SMALL($DZ73:$ES73,3)</f>
        <v>#VALUE!</v>
      </c>
      <c r="DX73" s="319" t="e">
        <f aca="false">SMALL($DZ73:$ES73,3)</f>
        <v>#VALUE!</v>
      </c>
      <c r="DY73" s="0"/>
      <c r="DZ73" s="321" t="str">
        <f aca="false">IF($EC$1&lt;&gt;"",O73," ")</f>
        <v/>
      </c>
      <c r="EA73" s="321" t="str">
        <f aca="false">IF($EC$2&lt;&gt;"",T73," ")</f>
        <v/>
      </c>
      <c r="EB73" s="321" t="str">
        <f aca="false">IF($EC$3&lt;&gt;"",Z73," ")</f>
        <v/>
      </c>
      <c r="EC73" s="321" t="str">
        <f aca="false">IF($EC$4&lt;&gt;"",AE73," ")</f>
        <v/>
      </c>
      <c r="ED73" s="321" t="str">
        <f aca="false">IF($EC$5&lt;&gt;"",AK73," ")</f>
        <v/>
      </c>
      <c r="EE73" s="321" t="str">
        <f aca="false">IF($EC$6&lt;&gt;"",AP73," ")</f>
        <v/>
      </c>
      <c r="EF73" s="321" t="str">
        <f aca="false">IF($EC$7&lt;&gt;"",AV73," ")</f>
        <v/>
      </c>
      <c r="EG73" s="321" t="str">
        <f aca="false">IF($EC$8&lt;&gt;"",BA73," ")</f>
        <v> </v>
      </c>
      <c r="EH73" s="321" t="str">
        <f aca="false">IF($EC$9&lt;&gt;"",BG73," ")</f>
        <v> </v>
      </c>
      <c r="EI73" s="321" t="str">
        <f aca="false">IF($EC$10&lt;&gt;"",BL73," ")</f>
        <v> </v>
      </c>
      <c r="EJ73" s="321" t="str">
        <f aca="false">IF($EE$1&lt;&gt;"",BR73," ")</f>
        <v> </v>
      </c>
      <c r="EK73" s="321" t="str">
        <f aca="false">IF($EE$2&lt;&gt;"",BW73," ")</f>
        <v> </v>
      </c>
      <c r="EL73" s="321" t="str">
        <f aca="false">IF($EE$3&lt;&gt;"",CC73," ")</f>
        <v> </v>
      </c>
      <c r="EM73" s="321" t="str">
        <f aca="false">IF($EE$4&lt;&gt;"",CH73," ")</f>
        <v> </v>
      </c>
      <c r="EN73" s="321" t="str">
        <f aca="false">IF($EE$5&lt;&gt;"",CN73," ")</f>
        <v> </v>
      </c>
      <c r="EO73" s="321" t="str">
        <f aca="false">IF($EE$6&lt;&gt;"",CS73," ")</f>
        <v> </v>
      </c>
      <c r="EP73" s="321" t="str">
        <f aca="false">IF($EE$7&lt;&gt;"",CY73," ")</f>
        <v> </v>
      </c>
      <c r="EQ73" s="321" t="str">
        <f aca="false">IF($EE$8&lt;&gt;"",DD73," ")</f>
        <v> </v>
      </c>
      <c r="ER73" s="321" t="str">
        <f aca="false">IF($EE$9&lt;&gt;"",DJ73," ")</f>
        <v> </v>
      </c>
      <c r="ES73" s="321" t="str">
        <f aca="false">IF($EE$10&lt;&gt;"",DO73," ")</f>
        <v> </v>
      </c>
      <c r="ET73" s="322" t="e">
        <f aca="false">SMALL(DZ73:EC73,1)</f>
        <v>#VALUE!</v>
      </c>
      <c r="EU73" s="323" t="e">
        <f aca="false">SMALL(DZ73:ED73,1)</f>
        <v>#VALUE!</v>
      </c>
      <c r="EV73" s="323" t="e">
        <f aca="false">SMALL(DZ73:EE73,1)</f>
        <v>#VALUE!</v>
      </c>
      <c r="EW73" s="323" t="e">
        <f aca="false">SMALL(DZ73:EF73,1)</f>
        <v>#VALUE!</v>
      </c>
      <c r="EX73" s="323" t="e">
        <f aca="false">SMALL(DZ73:EG73,1)</f>
        <v>#VALUE!</v>
      </c>
      <c r="EY73" s="323" t="e">
        <f aca="false">SMALL(DZ73:EH73,1)</f>
        <v>#VALUE!</v>
      </c>
      <c r="EZ73" s="323" t="e">
        <f aca="false">SMALL(DZ73:EI73,1)</f>
        <v>#VALUE!</v>
      </c>
      <c r="FA73" s="323" t="e">
        <f aca="false">SMALL(DZ73:EJ73,1)</f>
        <v>#VALUE!</v>
      </c>
      <c r="FB73" s="323" t="e">
        <f aca="false">SMALL(DZ73:EK73,1)</f>
        <v>#VALUE!</v>
      </c>
      <c r="FC73" s="323" t="e">
        <f aca="false">SMALL(DZ73:EL73,1)</f>
        <v>#VALUE!</v>
      </c>
      <c r="FD73" s="323" t="e">
        <f aca="false">SMALL(DZ73:EM73,1)</f>
        <v>#VALUE!</v>
      </c>
      <c r="FE73" s="323" t="e">
        <f aca="false">SMALL(DZ73:EN73,1)</f>
        <v>#VALUE!</v>
      </c>
      <c r="FF73" s="323" t="e">
        <f aca="false">SMALL(DZ73:EO73,1)</f>
        <v>#VALUE!</v>
      </c>
      <c r="FG73" s="323" t="e">
        <f aca="false">SMALL(DZ73:EP73,1)</f>
        <v>#VALUE!</v>
      </c>
      <c r="FH73" s="323" t="e">
        <f aca="false">SMALL(DZ73:EQ73,1)</f>
        <v>#VALUE!</v>
      </c>
      <c r="FI73" s="323" t="e">
        <f aca="false">SMALL(DZ73:ER73,1)</f>
        <v>#VALUE!</v>
      </c>
      <c r="FJ73" s="324" t="e">
        <f aca="false">SMALL(DZ73:ES73,1)</f>
        <v>#VALUE!</v>
      </c>
      <c r="FK73" s="322" t="e">
        <f aca="false">SMALL(DZ73:EN73,2)</f>
        <v>#VALUE!</v>
      </c>
      <c r="FL73" s="323" t="e">
        <f aca="false">SMALL(DZ73:EO73,2)</f>
        <v>#VALUE!</v>
      </c>
      <c r="FM73" s="323" t="e">
        <f aca="false">SMALL(DZ73:EP73,2)</f>
        <v>#VALUE!</v>
      </c>
      <c r="FN73" s="323" t="e">
        <f aca="false">SMALL(DZ73:EQ73,2)</f>
        <v>#VALUE!</v>
      </c>
      <c r="FO73" s="323" t="e">
        <f aca="false">SMALL(DZ73:ER73,2)</f>
        <v>#VALUE!</v>
      </c>
      <c r="FP73" s="324" t="e">
        <f aca="false">SMALL(DZ73:ES73,2)</f>
        <v>#VALUE!</v>
      </c>
      <c r="FQ73" s="0"/>
      <c r="FR73" s="328" t="str">
        <f aca="false">IF($B73&lt;&gt;"",IF($EB$1&gt;=FR$13,$P73,""),"")</f>
        <v/>
      </c>
      <c r="FS73" s="329" t="str">
        <f aca="false">IF($B73&lt;&gt;"",IF($EB$1&gt;=FS$13,$P73+$U73,""),"")</f>
        <v/>
      </c>
      <c r="FT73" s="329" t="str">
        <f aca="false">IF($B73&lt;&gt;"",IF($EB$1&gt;=FT$13,$P73+$U73+$AA73,""),"")</f>
        <v/>
      </c>
      <c r="FU73" s="329" t="str">
        <f aca="false">IF($B73&lt;&gt;"",IF($EB$1&gt;=FU$13,$P73+$U73+$AA73+$AF73-ET73,""),"")</f>
        <v/>
      </c>
      <c r="FV73" s="329" t="str">
        <f aca="false">IF($B73&lt;&gt;"",IF($EB$1&gt;=FV$13,$P73+$U73+$AA73+$AF73+$AL73-EU73,""),"")</f>
        <v/>
      </c>
      <c r="FW73" s="329" t="str">
        <f aca="false">IF($B73&lt;&gt;"",IF($EB$1&gt;=FW$13,$P73+$U73+$AA73+$AF73+$AL73+$AQ73-EV73,""),"")</f>
        <v/>
      </c>
      <c r="FX73" s="329" t="str">
        <f aca="false">IF($B73&lt;&gt;"",IF($EB$1&gt;=FX$13,$P73+$U73+$AA73+$AF73+$AL73+$AQ73+$AW73-EW73,""),"")</f>
        <v/>
      </c>
      <c r="FY73" s="329" t="str">
        <f aca="false">IF($B73&lt;&gt;"",IF($EB$1&gt;=FY$13,$P73+$U73+$AA73+$AF73+$AL73+$AQ73+$AW73+$BB73-EX73,""),"")</f>
        <v/>
      </c>
      <c r="FZ73" s="329" t="str">
        <f aca="false">IF($B73&lt;&gt;"",IF($EB$1&gt;=FZ$13,$P73+$U73+$AA73+$AF73+$AL73+$AQ73+$AW73+$BB73+$BH73-EY73,""),"")</f>
        <v/>
      </c>
      <c r="GA73" s="329" t="str">
        <f aca="false">IF($B73&lt;&gt;"",IF($EB$1&gt;=GA$13,$P73+$U73+$AA73+$AF73+$AL73+$AQ73+$AW73+$BB73+$BH73+$BM73-EZ73,""),"")</f>
        <v/>
      </c>
      <c r="GB73" s="329" t="str">
        <f aca="false">IF($B73&lt;&gt;"",IF($EB$1&gt;=GB$13,$P73+$U73+$AA73+$AF73+$AL73+$AQ73+$AW73+$BB73+$BH73+$BM73+$BS73-FA73,""),"")</f>
        <v/>
      </c>
      <c r="GC73" s="329" t="str">
        <f aca="false">IF($B73&lt;&gt;"",IF($EB$1&gt;=GC$13,$P73+$U73+$AA73+$AF73+$AL73+$AQ73+$AW73+$BB73+$BH73+$BM73+$BS73+$BX73-FB73,""),"")</f>
        <v/>
      </c>
      <c r="GD73" s="329" t="str">
        <f aca="false">IF($B73&lt;&gt;"",IF($EB$1&gt;=GD$13,$P73+$U73+$AA73+$AF73+$AL73+$AQ73+$AW73+$BB73+$BH73+$BM73+$BS73+$BX73+$CD73-FC73,""),"")</f>
        <v/>
      </c>
      <c r="GE73" s="329" t="str">
        <f aca="false">IF($B73&lt;&gt;"",IF($EB$1&gt;=GE$13,$P73+$U73+$AA73+$AF73+$AL73+$AQ73+$AW73+$BB73+$BH73+$BM73+$BS73+$BX73+$CD73+$CI73-FD73,""),"")</f>
        <v/>
      </c>
      <c r="GF73" s="329" t="str">
        <f aca="false">IF($B73&lt;&gt;"",IF($EB$1&gt;=GF$13,$P73+$U73+$AA73+$AF73+$AL73+$AQ73+$AW73+$BB73+$BH73+$BM73+$BS73+$BX73+$CD73+$CI73+$CO73-FE73-FK73,""),"")</f>
        <v/>
      </c>
      <c r="GG73" s="329" t="str">
        <f aca="false">IF($B73&lt;&gt;"",IF($EB$1&gt;=GG$13,$P73+$U73+$AA73+$AF73+$AL73+$AQ73+$AW73+$BB73+$BH73+$BM73+$BS73+$BX73+$CD73+$CI73+$CO73+$CT73-FF73-FL73,""),"")</f>
        <v/>
      </c>
      <c r="GH73" s="329" t="str">
        <f aca="false">IF($B73&lt;&gt;"",IF($EB$1&gt;=GH$13,$P73+$U73+$AA73+$AF73+$AL73+$AQ73+$AW73+$BB73+$BH73+$BM73+$BS73+$BX73+$CD73+$CI73+$CO73+$CT73+$CZ73-FG73-FM73,""),"")</f>
        <v/>
      </c>
      <c r="GI73" s="329" t="str">
        <f aca="false">IF($B73&lt;&gt;"",IF($EB$1&gt;=GI$13,$P73+$U73+$AA73+$AF73+$AL73+$AQ73+$AW73+$BB73+$BH73+$BM73+$BS73+$BX73+$CD73+$CI73+$CO73+$CT73+$CZ73+$DE73-FH73-FN73,""),"")</f>
        <v/>
      </c>
      <c r="GJ73" s="329" t="str">
        <f aca="false">IF($B73&lt;&gt;"",IF($EB$1&gt;=GJ$13,$P73+$U73+$AA73+$AF73+$AL73+$AQ73+$AW73+$BB73+$BH73+$BM73+$BS73+$BX73+$CD73+$CI73+$CO73+$CT73+$CZ73+$DE73+$DK73-FI73-FO73,""),"")</f>
        <v/>
      </c>
      <c r="GK73" s="330" t="str">
        <f aca="false">IF($B73&lt;&gt;"",IF($EB$1&gt;=GK$13,$P73+$U73+$AA73+$AF73+$AL73+$AQ73+$AW73+$BB73+$BH73+$BM73+$BS73+$BX73+$CD73+$CI73+$CO73+$CT73+$CZ73+$DE73+$DK73+$DP73-FJ73-FP73,""),"")</f>
        <v/>
      </c>
      <c r="GL73" s="0"/>
      <c r="GM73" s="328" t="str">
        <f aca="false">IF($B73&lt;&gt;"",IF($EB$1&gt;=GM$13,RANK(FR73,FR$14:FR$113,0),""),"")</f>
        <v/>
      </c>
      <c r="GN73" s="329" t="str">
        <f aca="false">IF($B73&lt;&gt;"",IF($EB$1&gt;=GN$13,RANK(FS73,FS$14:FS$113,0),""),"")</f>
        <v/>
      </c>
      <c r="GO73" s="329" t="str">
        <f aca="false">IF($B73&lt;&gt;"",IF($EB$1&gt;=GO$13,RANK(FT73,FT$14:FT$113,0),""),"")</f>
        <v/>
      </c>
      <c r="GP73" s="329" t="str">
        <f aca="false">IF($B73&lt;&gt;"",IF($EB$1&gt;=GP$13,RANK(FU73,FU$14:FU$113,0),""),"")</f>
        <v/>
      </c>
      <c r="GQ73" s="329" t="str">
        <f aca="false">IF($B73&lt;&gt;"",IF($EB$1&gt;=GQ$13,RANK(FV73,FV$14:FV$113,0),""),"")</f>
        <v/>
      </c>
      <c r="GR73" s="329" t="str">
        <f aca="false">IF($B73&lt;&gt;"",IF($EB$1&gt;=GR$13,RANK(FW73,FW$14:FW$113,0),""),"")</f>
        <v/>
      </c>
      <c r="GS73" s="329" t="str">
        <f aca="false">IF($B73&lt;&gt;"",IF($EB$1&gt;=GS$13,RANK(FX73,FX$14:FX$113,0),""),"")</f>
        <v/>
      </c>
      <c r="GT73" s="329" t="str">
        <f aca="false">IF($B73&lt;&gt;"",IF($EB$1&gt;=GT$13,RANK(FY73,FY$14:FY$113,0),""),"")</f>
        <v/>
      </c>
      <c r="GU73" s="329" t="str">
        <f aca="false">IF($B73&lt;&gt;"",IF($EB$1&gt;=GU$13,RANK(FZ73,FZ$14:FZ$113,0),""),"")</f>
        <v/>
      </c>
      <c r="GV73" s="329" t="str">
        <f aca="false">IF($B73&lt;&gt;"",IF($EB$1&gt;=GV$13,RANK(GA73,GA$14:GA$113,0),""),"")</f>
        <v/>
      </c>
      <c r="GW73" s="329" t="str">
        <f aca="false">IF($B73&lt;&gt;"",IF($EB$1&gt;=GW$13,RANK(GB73,GB$14:GB$113,0),""),"")</f>
        <v/>
      </c>
      <c r="GX73" s="329" t="str">
        <f aca="false">IF($B73&lt;&gt;"",IF($EB$1&gt;=GX$13,RANK(GC73,GC$14:GC$113,0),""),"")</f>
        <v/>
      </c>
      <c r="GY73" s="329" t="str">
        <f aca="false">IF($B73&lt;&gt;"",IF($EB$1&gt;=GY$13,RANK(GD73,GD$14:GD$113,0),""),"")</f>
        <v/>
      </c>
      <c r="GZ73" s="329" t="str">
        <f aca="false">IF($B73&lt;&gt;"",IF($EB$1&gt;=GZ$13,RANK(GE73,GE$14:GE$113,0),""),"")</f>
        <v/>
      </c>
      <c r="HA73" s="329" t="str">
        <f aca="false">IF($B73&lt;&gt;"",IF($EB$1&gt;=HA$13,RANK(GF73,GF$14:GF$113,0),""),"")</f>
        <v/>
      </c>
      <c r="HB73" s="329" t="str">
        <f aca="false">IF($B73&lt;&gt;"",IF($EB$1&gt;=HB$13,RANK(GG73,GG$14:GG$113,0),""),"")</f>
        <v/>
      </c>
      <c r="HC73" s="329" t="str">
        <f aca="false">IF($B73&lt;&gt;"",IF($EB$1&gt;=HC$13,RANK(GH73,GH$14:GH$113,0),""),"")</f>
        <v/>
      </c>
      <c r="HD73" s="329" t="str">
        <f aca="false">IF($B73&lt;&gt;"",IF($EB$1&gt;=HD$13,RANK(GI73,GI$14:GI$113,0),""),"")</f>
        <v/>
      </c>
      <c r="HE73" s="329" t="str">
        <f aca="false">IF($B73&lt;&gt;"",IF($EB$1&gt;=HE$13,RANK(GJ73,GJ$14:GJ$113,0),""),"")</f>
        <v/>
      </c>
      <c r="HF73" s="330" t="str">
        <f aca="false">IF($B73&lt;&gt;"",IF($EB$1&gt;=HF$13,RANK(GK73,GK$14:GK$113,0),""),"")</f>
        <v/>
      </c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customFormat="false" ht="13" hidden="false" customHeight="false" outlineLevel="0" collapsed="false">
      <c r="A74" s="308" t="str">
        <f aca="false">IF(B74&lt;&gt;"",RANK(I74,I$14:I$113,0),"")</f>
        <v/>
      </c>
      <c r="B74" s="309" t="str">
        <f aca="false">IF('Chronos (M1..M20)'!B71&lt;&gt;"",'Chronos (M1..M20)'!B71,"")</f>
        <v/>
      </c>
      <c r="C74" s="310" t="str">
        <f aca="false">IF(B74&lt;&gt;"",'Chronos (M1..M20)'!C71,"")</f>
        <v/>
      </c>
      <c r="D74" s="215" t="str">
        <f aca="false">IF(B74&lt;&gt;"",Pilotes!P71,"")</f>
        <v/>
      </c>
      <c r="E74" s="310"/>
      <c r="F74" s="310" t="str">
        <f aca="false">IF(B74&lt;&gt;"",Pilotes!F71,"")</f>
        <v/>
      </c>
      <c r="G74" s="310" t="str">
        <f aca="false">IF(C74&lt;&gt;"",Pilotes!E71,"")</f>
        <v/>
      </c>
      <c r="H74" s="310" t="str">
        <f aca="false">IF(D74&lt;&gt;"",'Chronos (M1..M20)'!D71,"")</f>
        <v/>
      </c>
      <c r="I74" s="311" t="n">
        <f aca="false">IF(B74&lt;&gt;"",IF($EB$1&lt;4,DR74-DT74,IF($EB$1&lt;15,DS74-DU74-DT74,DS74-DU74-DV74-DT74)),0)</f>
        <v>0</v>
      </c>
      <c r="J74" s="312" t="str">
        <f aca="false">IF(B74&lt;&gt;"",IF(I74,(I74/MAXA(I$14:I$113))*1000,0),"")</f>
        <v/>
      </c>
      <c r="K74" s="313" t="str">
        <f aca="false">IF($B74&lt;&gt;"",$B74,"")</f>
        <v/>
      </c>
      <c r="L74" s="314" t="str">
        <f aca="false">IF($B74&lt;&gt;"",'Chronos (M1..M20)'!$H71,"")</f>
        <v/>
      </c>
      <c r="M74" s="315" t="str">
        <f aca="false">IF('Chronos (M1..M20)'!$I71&lt;&gt;"",'Chronos (M1..M20)'!$I71," ")</f>
        <v> </v>
      </c>
      <c r="N74" s="316" t="n">
        <f aca="false">IF('Chronos (M1..M20)'!$J71&lt;&gt;"",'Chronos (M1..M20)'!$J71,0)</f>
        <v>0</v>
      </c>
      <c r="O74" s="317" t="str">
        <f aca="false">IF($B74&lt;&gt;"",IF(M74&lt;&gt;" ",(INDEX(L$9:M$12,MATCH(L74,L$9:L$12),2)/M74)*1000,0),"")</f>
        <v/>
      </c>
      <c r="P74" s="318" t="str">
        <f aca="false">IF(M$9&lt;&gt;"",IF($B74&lt;&gt;"",O74-N74,""),"")</f>
        <v/>
      </c>
      <c r="Q74" s="314" t="str">
        <f aca="false">IF($B74&lt;&gt;"",'Chronos (M1..M20)'!$H172,"")</f>
        <v/>
      </c>
      <c r="R74" s="315" t="str">
        <f aca="false">IF('Chronos (M1..M20)'!$I172&lt;&gt;"",'Chronos (M1..M20)'!$I172," ")</f>
        <v> </v>
      </c>
      <c r="S74" s="316" t="n">
        <f aca="false">IF('Chronos (M1..M20)'!$J172&lt;&gt;"",'Chronos (M1..M20)'!$J172,0)</f>
        <v>0</v>
      </c>
      <c r="T74" s="317" t="str">
        <f aca="false">IF($B74&lt;&gt;"",IF(R74&lt;&gt;" ",(INDEX(Q$9:R$12,MATCH(Q74,Q$9:Q$12),2)/R74)*1000,0),"")</f>
        <v/>
      </c>
      <c r="U74" s="318" t="str">
        <f aca="false">IF(R$9&lt;&gt;"",IF($B74&lt;&gt;"",T74-S74,""),"")</f>
        <v/>
      </c>
      <c r="V74" s="313" t="str">
        <f aca="false">IF($B74&lt;&gt;"",$B74,"")</f>
        <v/>
      </c>
      <c r="W74" s="314" t="str">
        <f aca="false">IF($B74&lt;&gt;"",'Chronos (M1..M20)'!$H273,"")</f>
        <v/>
      </c>
      <c r="X74" s="315" t="str">
        <f aca="false">IF('Chronos (M1..M20)'!$I273&lt;&gt;"",'Chronos (M1..M20)'!$I273," ")</f>
        <v> </v>
      </c>
      <c r="Y74" s="316" t="n">
        <f aca="false">IF('Chronos (M1..M20)'!$J273&lt;&gt;"",'Chronos (M1..M20)'!$J273,0)</f>
        <v>0</v>
      </c>
      <c r="Z74" s="317" t="str">
        <f aca="false">IF($B74&lt;&gt;"",IF(X74&lt;&gt;" ",(INDEX(W$9:X$12,MATCH(W74,W$9:W$12),2)/X74)*1000,0),"")</f>
        <v/>
      </c>
      <c r="AA74" s="318" t="str">
        <f aca="false">IF(X$9&lt;&gt;"",IF($B74&lt;&gt;"",Z74-Y74,""),"")</f>
        <v/>
      </c>
      <c r="AB74" s="314" t="str">
        <f aca="false">IF($B74&lt;&gt;"",'Chronos (M1..M20)'!$H374,"")</f>
        <v/>
      </c>
      <c r="AC74" s="315" t="str">
        <f aca="false">IF('Chronos (M1..M20)'!$I374&lt;&gt;"",'Chronos (M1..M20)'!$I374," ")</f>
        <v> </v>
      </c>
      <c r="AD74" s="316" t="n">
        <f aca="false">IF('Chronos (M1..M20)'!$J374&lt;&gt;"",'Chronos (M1..M20)'!$J374,0)</f>
        <v>0</v>
      </c>
      <c r="AE74" s="317" t="str">
        <f aca="false">IF($B74&lt;&gt;"",IF(AC74&lt;&gt;" ",(INDEX(AB$9:AC$12,MATCH(AB74,AB$9:AB$12),2)/AC74)*1000,0),"")</f>
        <v/>
      </c>
      <c r="AF74" s="318" t="str">
        <f aca="false">IF(AC$9&lt;&gt;"",IF($B74&lt;&gt;"",AE74-AD74,""),"")</f>
        <v/>
      </c>
      <c r="AG74" s="313" t="str">
        <f aca="false">IF($B74&lt;&gt;"",$B74,"")</f>
        <v/>
      </c>
      <c r="AH74" s="314" t="str">
        <f aca="false">IF($B74&lt;&gt;"",'Chronos (M1..M20)'!$H475,"")</f>
        <v/>
      </c>
      <c r="AI74" s="315" t="str">
        <f aca="false">IF('Chronos (M1..M20)'!$I475&lt;&gt;"",'Chronos (M1..M20)'!$I475," ")</f>
        <v> </v>
      </c>
      <c r="AJ74" s="316" t="n">
        <f aca="false">IF('Chronos (M1..M20)'!$J475&lt;&gt;"",'Chronos (M1..M20)'!$J475,0)</f>
        <v>0</v>
      </c>
      <c r="AK74" s="317" t="str">
        <f aca="false">IF($B74&lt;&gt;"",IF(AI74&lt;&gt;" ",(INDEX(AH$9:AI$12,MATCH(AH74,AH$9:AH$12),2)/AI74)*1000,0),"")</f>
        <v/>
      </c>
      <c r="AL74" s="318" t="str">
        <f aca="false">IF(AI$9&lt;&gt;"",IF($B74&lt;&gt;"",AK74-AJ74,""),"")</f>
        <v/>
      </c>
      <c r="AM74" s="314" t="str">
        <f aca="false">IF($B74&lt;&gt;"",'Chronos (M1..M20)'!$H576,"")</f>
        <v/>
      </c>
      <c r="AN74" s="315" t="str">
        <f aca="false">IF('Chronos (M1..M20)'!$I576&lt;&gt;"",'Chronos (M1..M20)'!$I576," ")</f>
        <v> </v>
      </c>
      <c r="AO74" s="316" t="n">
        <f aca="false">IF('Chronos (M1..M20)'!$J576&lt;&gt;"",'Chronos (M1..M20)'!$J576,0)</f>
        <v>0</v>
      </c>
      <c r="AP74" s="317" t="str">
        <f aca="false">IF($B74&lt;&gt;"",IF(AN74&lt;&gt;" ",(INDEX(AM$9:AN$12,MATCH(AM74,AM$9:AM$12),2)/AN74)*1000,0),"")</f>
        <v/>
      </c>
      <c r="AQ74" s="318" t="str">
        <f aca="false">IF(AN$9&lt;&gt;"",IF($B74&lt;&gt;"",AP74-AO74,""),"")</f>
        <v/>
      </c>
      <c r="AR74" s="313" t="str">
        <f aca="false">IF($B74&lt;&gt;"",$B74,"")</f>
        <v/>
      </c>
      <c r="AS74" s="314" t="str">
        <f aca="false">IF($B74&lt;&gt;"",'Chronos (M1..M20)'!$H677,"")</f>
        <v/>
      </c>
      <c r="AT74" s="315" t="str">
        <f aca="false">IF('Chronos (M1..M20)'!$I677&lt;&gt;"",'Chronos (M1..M20)'!$I677," ")</f>
        <v> </v>
      </c>
      <c r="AU74" s="316" t="n">
        <f aca="false">IF('Chronos (M1..M20)'!$J677&lt;&gt;"",'Chronos (M1..M20)'!$J677,0)</f>
        <v>0</v>
      </c>
      <c r="AV74" s="317" t="str">
        <f aca="false">IF($B74&lt;&gt;"",IF(AT74&lt;&gt;" ",(INDEX(AS$9:AT$12,MATCH(AS74,AS$9:AS$12),2)/AT74)*1000,0),"")</f>
        <v/>
      </c>
      <c r="AW74" s="318" t="str">
        <f aca="false">IF(AT$9&lt;&gt;"",IF($B74&lt;&gt;"",AV74-AU74,""),"")</f>
        <v/>
      </c>
      <c r="AX74" s="314" t="str">
        <f aca="false">IF($B74&lt;&gt;"",'Chronos (M1..M20)'!$H778,"")</f>
        <v/>
      </c>
      <c r="AY74" s="315" t="str">
        <f aca="false">IF('Chronos (M1..M20)'!$I778&lt;&gt;"",'Chronos (M1..M20)'!$I778," ")</f>
        <v> </v>
      </c>
      <c r="AZ74" s="316" t="n">
        <f aca="false">IF('Chronos (M1..M20)'!$J778&lt;&gt;"",'Chronos (M1..M20)'!$J778,0)</f>
        <v>0</v>
      </c>
      <c r="BA74" s="317" t="str">
        <f aca="false">IF($B74&lt;&gt;"",IF(AY74&lt;&gt;" ",(INDEX(AX$9:AY$12,MATCH(AX74,AX$9:AX$12),2)/AY74)*1000,0),"")</f>
        <v/>
      </c>
      <c r="BB74" s="318" t="str">
        <f aca="false">IF(AY$9&lt;&gt;"",IF($B74&lt;&gt;"",BA74-AZ74,""),"")</f>
        <v/>
      </c>
      <c r="BC74" s="313" t="str">
        <f aca="false">IF($B74&lt;&gt;"",$B74,"")</f>
        <v/>
      </c>
      <c r="BD74" s="314" t="str">
        <f aca="false">IF($B74&lt;&gt;"",'Chronos (M1..M20)'!$H879,"")</f>
        <v/>
      </c>
      <c r="BE74" s="315" t="str">
        <f aca="false">IF('Chronos (M1..M20)'!$I879&lt;&gt;"",'Chronos (M1..M20)'!$I879," ")</f>
        <v> </v>
      </c>
      <c r="BF74" s="316" t="n">
        <f aca="false">IF('Chronos (M1..M20)'!$J879&lt;&gt;"",'Chronos (M1..M20)'!$J879,0)</f>
        <v>0</v>
      </c>
      <c r="BG74" s="317" t="str">
        <f aca="false">IF($B74&lt;&gt;"",IF(BE74&lt;&gt;" ",(INDEX(BD$9:BE$12,MATCH(BD74,BD$9:BD$12),2)/BE74)*1000,0),"")</f>
        <v/>
      </c>
      <c r="BH74" s="318" t="str">
        <f aca="false">IF(BE$9&lt;&gt;"",IF($B74&lt;&gt;"",BG74-BF74,""),"")</f>
        <v/>
      </c>
      <c r="BI74" s="314" t="str">
        <f aca="false">IF($B74&lt;&gt;"",'Chronos (M1..M20)'!$H980,"")</f>
        <v/>
      </c>
      <c r="BJ74" s="315" t="str">
        <f aca="false">IF('Chronos (M1..M20)'!$I980&lt;&gt;"",'Chronos (M1..M20)'!$I980," ")</f>
        <v> </v>
      </c>
      <c r="BK74" s="316" t="n">
        <f aca="false">IF('Chronos (M1..M20)'!$J980&lt;&gt;"",'Chronos (M1..M20)'!$J980,0)</f>
        <v>0</v>
      </c>
      <c r="BL74" s="317" t="str">
        <f aca="false">IF($B74&lt;&gt;"",IF(BJ74&lt;&gt;" ",(INDEX(BI$9:BJ$12,MATCH(BI74,BI$9:BI$12),2)/BJ74)*1000,0),"")</f>
        <v/>
      </c>
      <c r="BM74" s="318" t="str">
        <f aca="false">IF(BJ$9&lt;&gt;"",IF($B74&lt;&gt;"",BL74-BK74,""),"")</f>
        <v/>
      </c>
      <c r="BN74" s="313" t="str">
        <f aca="false">IF($B74&lt;&gt;"",$B74,"")</f>
        <v/>
      </c>
      <c r="BO74" s="314" t="str">
        <f aca="false">IF($B74&lt;&gt;"",'Chronos (M1..M20)'!$H1081,"")</f>
        <v/>
      </c>
      <c r="BP74" s="315" t="str">
        <f aca="false">IF('Chronos (M1..M20)'!$I1081&lt;&gt;"",'Chronos (M1..M20)'!$I1081," ")</f>
        <v> </v>
      </c>
      <c r="BQ74" s="316" t="n">
        <f aca="false">IF('Chronos (M1..M20)'!$J1081&lt;&gt;"",'Chronos (M1..M20)'!$J1081,0)</f>
        <v>0</v>
      </c>
      <c r="BR74" s="317" t="str">
        <f aca="false">IF($B74&lt;&gt;"",IF(BP74&lt;&gt;" ",(INDEX(BO$9:BP$12,MATCH(BO74,BO$9:BO$12),2)/BP74)*1000,0),"")</f>
        <v/>
      </c>
      <c r="BS74" s="318" t="str">
        <f aca="false">IF(BP$9&lt;&gt;"",IF($B74&lt;&gt;"",BR74-BQ74,""),"")</f>
        <v/>
      </c>
      <c r="BT74" s="314" t="str">
        <f aca="false">IF($B74&lt;&gt;"",'Chronos (M1..M20)'!$H1182,"")</f>
        <v/>
      </c>
      <c r="BU74" s="315" t="str">
        <f aca="false">IF('Chronos (M1..M20)'!$I1182&lt;&gt;"",'Chronos (M1..M20)'!$I1182," ")</f>
        <v> </v>
      </c>
      <c r="BV74" s="316" t="n">
        <f aca="false">IF('Chronos (M1..M20)'!$J1182&lt;&gt;"",'Chronos (M1..M20)'!$J1182,0)</f>
        <v>0</v>
      </c>
      <c r="BW74" s="317" t="str">
        <f aca="false">IF($B74&lt;&gt;"",IF(BU74&lt;&gt;" ",(INDEX(BT$9:BU$12,MATCH(BT74,BT$9:BT$12),2)/BU74)*1000,0),"")</f>
        <v/>
      </c>
      <c r="BX74" s="318" t="str">
        <f aca="false">IF(BU$9&lt;&gt;"",IF($B74&lt;&gt;"",BW74-BV74,""),"")</f>
        <v/>
      </c>
      <c r="BY74" s="313" t="str">
        <f aca="false">IF($B74&lt;&gt;"",$B74,"")</f>
        <v/>
      </c>
      <c r="BZ74" s="314" t="str">
        <f aca="false">IF($B74&lt;&gt;"",'Chronos (M1..M20)'!$H1283,"")</f>
        <v/>
      </c>
      <c r="CA74" s="315" t="str">
        <f aca="false">IF('Chronos (M1..M20)'!$I1283&lt;&gt;"",'Chronos (M1..M20)'!$I1283," ")</f>
        <v> </v>
      </c>
      <c r="CB74" s="316" t="n">
        <f aca="false">IF('Chronos (M1..M20)'!$J1283&lt;&gt;"",'Chronos (M1..M20)'!$J1283,0)</f>
        <v>0</v>
      </c>
      <c r="CC74" s="317" t="str">
        <f aca="false">IF($B74&lt;&gt;"",IF(CA74&lt;&gt;" ",(INDEX(BZ$9:CA$12,MATCH(BZ74,BZ$9:BZ$12),2)/CA74)*1000,0),"")</f>
        <v/>
      </c>
      <c r="CD74" s="318" t="str">
        <f aca="false">IF(CA$9&lt;&gt;"",IF($B74&lt;&gt;"",CC74-CB74,""),"")</f>
        <v/>
      </c>
      <c r="CE74" s="314" t="str">
        <f aca="false">IF($B74&lt;&gt;"",'Chronos (M1..M20)'!$H1384,"")</f>
        <v/>
      </c>
      <c r="CF74" s="315" t="str">
        <f aca="false">IF('Chronos (M1..M20)'!$I1384&lt;&gt;"",'Chronos (M1..M20)'!$I1384," ")</f>
        <v> </v>
      </c>
      <c r="CG74" s="316" t="n">
        <f aca="false">IF('Chronos (M1..M20)'!$J1384&lt;&gt;"",'Chronos (M1..M20)'!$J1384,0)</f>
        <v>0</v>
      </c>
      <c r="CH74" s="317" t="str">
        <f aca="false">IF($B74&lt;&gt;"",IF(CF74&lt;&gt;" ",(INDEX(CE$9:CF$12,MATCH(CE74,CE$9:CE$12),2)/CF74)*1000,0),"")</f>
        <v/>
      </c>
      <c r="CI74" s="318" t="str">
        <f aca="false">IF(CF$9&lt;&gt;"",IF($B74&lt;&gt;"",CH74-CG74,""),"")</f>
        <v/>
      </c>
      <c r="CJ74" s="313" t="str">
        <f aca="false">IF($B74&lt;&gt;"",$B74,"")</f>
        <v/>
      </c>
      <c r="CK74" s="314" t="str">
        <f aca="false">IF($B74&lt;&gt;"",'Chronos (M1..M20)'!$H1485,"")</f>
        <v/>
      </c>
      <c r="CL74" s="315" t="str">
        <f aca="false">IF('Chronos (M1..M20)'!$I1485&lt;&gt;"",'Chronos (M1..M20)'!$I1485," ")</f>
        <v> </v>
      </c>
      <c r="CM74" s="316" t="n">
        <f aca="false">IF('Chronos (M1..M20)'!$J1485&lt;&gt;"",'Chronos (M1..M20)'!$J1485,0)</f>
        <v>0</v>
      </c>
      <c r="CN74" s="317" t="str">
        <f aca="false">IF($B74&lt;&gt;"",IF(CL74&lt;&gt;" ",(INDEX(CK$9:CL$12,MATCH(CK74,CK$9:CK$12),2)/CL74)*1000,0),"")</f>
        <v/>
      </c>
      <c r="CO74" s="318" t="str">
        <f aca="false">IF(CL$9&lt;&gt;"",IF($B74&lt;&gt;"",CN74-CM74,""),"")</f>
        <v/>
      </c>
      <c r="CP74" s="314" t="str">
        <f aca="false">IF($B74&lt;&gt;"",'Chronos (M1..M20)'!$H1586,"")</f>
        <v/>
      </c>
      <c r="CQ74" s="315" t="str">
        <f aca="false">IF('Chronos (M1..M20)'!$I1586&lt;&gt;"",'Chronos (M1..M20)'!$I1586," ")</f>
        <v> </v>
      </c>
      <c r="CR74" s="316" t="n">
        <f aca="false">IF('Chronos (M1..M20)'!$J1586&lt;&gt;"",'Chronos (M1..M20)'!$J1586,0)</f>
        <v>0</v>
      </c>
      <c r="CS74" s="317" t="str">
        <f aca="false">IF($B74&lt;&gt;"",IF(CQ74&lt;&gt;" ",(INDEX(CP$9:CQ$12,MATCH(CP74,CP$9:CP$12),2)/CQ74)*1000,0),"")</f>
        <v/>
      </c>
      <c r="CT74" s="318" t="str">
        <f aca="false">IF(CQ$9&lt;&gt;"",IF($B74&lt;&gt;"",CS74-CR74,""),"")</f>
        <v/>
      </c>
      <c r="CU74" s="313" t="str">
        <f aca="false">IF($B74&lt;&gt;"",$B74,"")</f>
        <v/>
      </c>
      <c r="CV74" s="314" t="str">
        <f aca="false">IF($B74&lt;&gt;"",'Chronos (M1..M20)'!$H1687,"")</f>
        <v/>
      </c>
      <c r="CW74" s="315" t="str">
        <f aca="false">IF('Chronos (M1..M20)'!$I1687&lt;&gt;"",'Chronos (M1..M20)'!$I1687," ")</f>
        <v> </v>
      </c>
      <c r="CX74" s="316" t="n">
        <f aca="false">IF('Chronos (M1..M20)'!$J1687&lt;&gt;"",'Chronos (M1..M20)'!$J1687,0)</f>
        <v>0</v>
      </c>
      <c r="CY74" s="317" t="str">
        <f aca="false">IF($B74&lt;&gt;"",IF(CW74&lt;&gt;" ",(INDEX(CV$9:CW$12,MATCH(CV74,CV$9:CV$12),2)/CW74)*1000,0),"")</f>
        <v/>
      </c>
      <c r="CZ74" s="318" t="str">
        <f aca="false">IF(CW$9&lt;&gt;"",IF($B74&lt;&gt;"",CY74-CX74,""),"")</f>
        <v/>
      </c>
      <c r="DA74" s="314" t="str">
        <f aca="false">IF($B74&lt;&gt;"",'Chronos (M1..M20)'!$H1788,"")</f>
        <v/>
      </c>
      <c r="DB74" s="315" t="str">
        <f aca="false">IF('Chronos (M1..M20)'!$I1788&lt;&gt;"",'Chronos (M1..M20)'!$I1788," ")</f>
        <v> </v>
      </c>
      <c r="DC74" s="316" t="n">
        <f aca="false">IF('Chronos (M1..M20)'!$J1788&lt;&gt;"",'Chronos (M1..M20)'!$J1788,0)</f>
        <v>0</v>
      </c>
      <c r="DD74" s="317" t="str">
        <f aca="false">IF($B74&lt;&gt;"",IF(DB74&lt;&gt;" ",(INDEX(DA$9:DB$12,MATCH(DA74,DA$9:DA$12),2)/DB74)*1000,0),"")</f>
        <v/>
      </c>
      <c r="DE74" s="318" t="str">
        <f aca="false">IF(DB$9&lt;&gt;"",IF($B74&lt;&gt;"",DD74-DC74,""),"")</f>
        <v/>
      </c>
      <c r="DF74" s="313" t="str">
        <f aca="false">IF($B74&lt;&gt;"",$B74,"")</f>
        <v/>
      </c>
      <c r="DG74" s="314" t="str">
        <f aca="false">IF($B74&lt;&gt;"",'Chronos (M1..M20)'!$H1889,"")</f>
        <v/>
      </c>
      <c r="DH74" s="315" t="str">
        <f aca="false">IF('Chronos (M1..M20)'!$I1889&lt;&gt;"",'Chronos (M1..M20)'!$I1889," ")</f>
        <v> </v>
      </c>
      <c r="DI74" s="316" t="n">
        <f aca="false">IF('Chronos (M1..M20)'!$J1889&lt;&gt;"",'Chronos (M1..M20)'!$J1889,0)</f>
        <v>0</v>
      </c>
      <c r="DJ74" s="317" t="str">
        <f aca="false">IF($B74&lt;&gt;"",IF(DH74&lt;&gt;" ",(INDEX(DG$9:DH$12,MATCH(DG74,DG$9:DG$12),2)/DH74)*1000,0),"")</f>
        <v/>
      </c>
      <c r="DK74" s="318" t="str">
        <f aca="false">IF(DH$9&lt;&gt;"",IF($B74&lt;&gt;"",DJ74-DI74,""),"")</f>
        <v/>
      </c>
      <c r="DL74" s="314" t="str">
        <f aca="false">IF($B74&lt;&gt;"",'Chronos (M1..M20)'!$H1990,"")</f>
        <v/>
      </c>
      <c r="DM74" s="315" t="str">
        <f aca="false">IF('Chronos (M1..M20)'!$I1990&lt;&gt;"",'Chronos (M1..M20)'!$I1990," ")</f>
        <v> </v>
      </c>
      <c r="DN74" s="316" t="n">
        <f aca="false">IF('Chronos (M1..M20)'!$J1990&lt;&gt;"",'Chronos (M1..M20)'!$J1990,0)</f>
        <v>0</v>
      </c>
      <c r="DO74" s="317" t="str">
        <f aca="false">IF($B74&lt;&gt;"",IF(DM74&lt;&gt;" ",(INDEX(DL$9:DM$12,MATCH(DL74,DL$9:DL$12),2)/DM74)*1000,0),"")</f>
        <v/>
      </c>
      <c r="DP74" s="318" t="str">
        <f aca="false">IF(DM$9&lt;&gt;"",IF($B74&lt;&gt;"",DO74-DN74,""),"")</f>
        <v/>
      </c>
      <c r="DQ74" s="0"/>
      <c r="DR74" s="319" t="e">
        <f aca="false">SUM(O74,T74,Z74)</f>
        <v>#VALUE!</v>
      </c>
      <c r="DS74" s="319" t="e">
        <f aca="false">SUM(DR74,AE74,AK74,AP74,AV74,BA74,BG74,BL74,BR74,BW74,CC74,CH74,CN74,CS74,CY74,DD74,DJ74,DO74)</f>
        <v>#VALUE!</v>
      </c>
      <c r="DT74" s="319" t="n">
        <f aca="false">SUM(N74,S74,Y74,AD74,AJ74,AO74,AU74,AZ74,BF74,BK74,BQ74,BV74,CB74,CG74,CM74,CR74,CX74,DC74,DI74,DN74)</f>
        <v>0</v>
      </c>
      <c r="DU74" s="319" t="e">
        <f aca="false">SMALL($DZ74:$ES74,1)</f>
        <v>#VALUE!</v>
      </c>
      <c r="DV74" s="319" t="e">
        <f aca="false">SMALL($DZ74:$ES74,2)</f>
        <v>#VALUE!</v>
      </c>
      <c r="DW74" s="319" t="e">
        <f aca="false">SMALL($DZ74:$ES74,3)</f>
        <v>#VALUE!</v>
      </c>
      <c r="DX74" s="319" t="e">
        <f aca="false">SMALL($DZ74:$ES74,3)</f>
        <v>#VALUE!</v>
      </c>
      <c r="DY74" s="0"/>
      <c r="DZ74" s="321" t="str">
        <f aca="false">IF($EC$1&lt;&gt;"",O74," ")</f>
        <v/>
      </c>
      <c r="EA74" s="321" t="str">
        <f aca="false">IF($EC$2&lt;&gt;"",T74," ")</f>
        <v/>
      </c>
      <c r="EB74" s="321" t="str">
        <f aca="false">IF($EC$3&lt;&gt;"",Z74," ")</f>
        <v/>
      </c>
      <c r="EC74" s="321" t="str">
        <f aca="false">IF($EC$4&lt;&gt;"",AE74," ")</f>
        <v/>
      </c>
      <c r="ED74" s="321" t="str">
        <f aca="false">IF($EC$5&lt;&gt;"",AK74," ")</f>
        <v/>
      </c>
      <c r="EE74" s="321" t="str">
        <f aca="false">IF($EC$6&lt;&gt;"",AP74," ")</f>
        <v/>
      </c>
      <c r="EF74" s="321" t="str">
        <f aca="false">IF($EC$7&lt;&gt;"",AV74," ")</f>
        <v/>
      </c>
      <c r="EG74" s="321" t="str">
        <f aca="false">IF($EC$8&lt;&gt;"",BA74," ")</f>
        <v> </v>
      </c>
      <c r="EH74" s="321" t="str">
        <f aca="false">IF($EC$9&lt;&gt;"",BG74," ")</f>
        <v> </v>
      </c>
      <c r="EI74" s="321" t="str">
        <f aca="false">IF($EC$10&lt;&gt;"",BL74," ")</f>
        <v> </v>
      </c>
      <c r="EJ74" s="321" t="str">
        <f aca="false">IF($EE$1&lt;&gt;"",BR74," ")</f>
        <v> </v>
      </c>
      <c r="EK74" s="321" t="str">
        <f aca="false">IF($EE$2&lt;&gt;"",BW74," ")</f>
        <v> </v>
      </c>
      <c r="EL74" s="321" t="str">
        <f aca="false">IF($EE$3&lt;&gt;"",CC74," ")</f>
        <v> </v>
      </c>
      <c r="EM74" s="321" t="str">
        <f aca="false">IF($EE$4&lt;&gt;"",CH74," ")</f>
        <v> </v>
      </c>
      <c r="EN74" s="321" t="str">
        <f aca="false">IF($EE$5&lt;&gt;"",CN74," ")</f>
        <v> </v>
      </c>
      <c r="EO74" s="321" t="str">
        <f aca="false">IF($EE$6&lt;&gt;"",CS74," ")</f>
        <v> </v>
      </c>
      <c r="EP74" s="321" t="str">
        <f aca="false">IF($EE$7&lt;&gt;"",CY74," ")</f>
        <v> </v>
      </c>
      <c r="EQ74" s="321" t="str">
        <f aca="false">IF($EE$8&lt;&gt;"",DD74," ")</f>
        <v> </v>
      </c>
      <c r="ER74" s="321" t="str">
        <f aca="false">IF($EE$9&lt;&gt;"",DJ74," ")</f>
        <v> </v>
      </c>
      <c r="ES74" s="321" t="str">
        <f aca="false">IF($EE$10&lt;&gt;"",DO74," ")</f>
        <v> </v>
      </c>
      <c r="ET74" s="322" t="e">
        <f aca="false">SMALL(DZ74:EC74,1)</f>
        <v>#VALUE!</v>
      </c>
      <c r="EU74" s="323" t="e">
        <f aca="false">SMALL(DZ74:ED74,1)</f>
        <v>#VALUE!</v>
      </c>
      <c r="EV74" s="323" t="e">
        <f aca="false">SMALL(DZ74:EE74,1)</f>
        <v>#VALUE!</v>
      </c>
      <c r="EW74" s="323" t="e">
        <f aca="false">SMALL(DZ74:EF74,1)</f>
        <v>#VALUE!</v>
      </c>
      <c r="EX74" s="323" t="e">
        <f aca="false">SMALL(DZ74:EG74,1)</f>
        <v>#VALUE!</v>
      </c>
      <c r="EY74" s="323" t="e">
        <f aca="false">SMALL(DZ74:EH74,1)</f>
        <v>#VALUE!</v>
      </c>
      <c r="EZ74" s="323" t="e">
        <f aca="false">SMALL(DZ74:EI74,1)</f>
        <v>#VALUE!</v>
      </c>
      <c r="FA74" s="323" t="e">
        <f aca="false">SMALL(DZ74:EJ74,1)</f>
        <v>#VALUE!</v>
      </c>
      <c r="FB74" s="323" t="e">
        <f aca="false">SMALL(DZ74:EK74,1)</f>
        <v>#VALUE!</v>
      </c>
      <c r="FC74" s="323" t="e">
        <f aca="false">SMALL(DZ74:EL74,1)</f>
        <v>#VALUE!</v>
      </c>
      <c r="FD74" s="323" t="e">
        <f aca="false">SMALL(DZ74:EM74,1)</f>
        <v>#VALUE!</v>
      </c>
      <c r="FE74" s="323" t="e">
        <f aca="false">SMALL(DZ74:EN74,1)</f>
        <v>#VALUE!</v>
      </c>
      <c r="FF74" s="323" t="e">
        <f aca="false">SMALL(DZ74:EO74,1)</f>
        <v>#VALUE!</v>
      </c>
      <c r="FG74" s="323" t="e">
        <f aca="false">SMALL(DZ74:EP74,1)</f>
        <v>#VALUE!</v>
      </c>
      <c r="FH74" s="323" t="e">
        <f aca="false">SMALL(DZ74:EQ74,1)</f>
        <v>#VALUE!</v>
      </c>
      <c r="FI74" s="323" t="e">
        <f aca="false">SMALL(DZ74:ER74,1)</f>
        <v>#VALUE!</v>
      </c>
      <c r="FJ74" s="324" t="e">
        <f aca="false">SMALL(DZ74:ES74,1)</f>
        <v>#VALUE!</v>
      </c>
      <c r="FK74" s="322" t="e">
        <f aca="false">SMALL(DZ74:EN74,2)</f>
        <v>#VALUE!</v>
      </c>
      <c r="FL74" s="323" t="e">
        <f aca="false">SMALL(DZ74:EO74,2)</f>
        <v>#VALUE!</v>
      </c>
      <c r="FM74" s="323" t="e">
        <f aca="false">SMALL(DZ74:EP74,2)</f>
        <v>#VALUE!</v>
      </c>
      <c r="FN74" s="323" t="e">
        <f aca="false">SMALL(DZ74:EQ74,2)</f>
        <v>#VALUE!</v>
      </c>
      <c r="FO74" s="323" t="e">
        <f aca="false">SMALL(DZ74:ER74,2)</f>
        <v>#VALUE!</v>
      </c>
      <c r="FP74" s="324" t="e">
        <f aca="false">SMALL(DZ74:ES74,2)</f>
        <v>#VALUE!</v>
      </c>
      <c r="FQ74" s="0"/>
      <c r="FR74" s="328" t="str">
        <f aca="false">IF($B74&lt;&gt;"",IF($EB$1&gt;=FR$13,$P74,""),"")</f>
        <v/>
      </c>
      <c r="FS74" s="329" t="str">
        <f aca="false">IF($B74&lt;&gt;"",IF($EB$1&gt;=FS$13,$P74+$U74,""),"")</f>
        <v/>
      </c>
      <c r="FT74" s="329" t="str">
        <f aca="false">IF($B74&lt;&gt;"",IF($EB$1&gt;=FT$13,$P74+$U74+$AA74,""),"")</f>
        <v/>
      </c>
      <c r="FU74" s="329" t="str">
        <f aca="false">IF($B74&lt;&gt;"",IF($EB$1&gt;=FU$13,$P74+$U74+$AA74+$AF74-ET74,""),"")</f>
        <v/>
      </c>
      <c r="FV74" s="329" t="str">
        <f aca="false">IF($B74&lt;&gt;"",IF($EB$1&gt;=FV$13,$P74+$U74+$AA74+$AF74+$AL74-EU74,""),"")</f>
        <v/>
      </c>
      <c r="FW74" s="329" t="str">
        <f aca="false">IF($B74&lt;&gt;"",IF($EB$1&gt;=FW$13,$P74+$U74+$AA74+$AF74+$AL74+$AQ74-EV74,""),"")</f>
        <v/>
      </c>
      <c r="FX74" s="329" t="str">
        <f aca="false">IF($B74&lt;&gt;"",IF($EB$1&gt;=FX$13,$P74+$U74+$AA74+$AF74+$AL74+$AQ74+$AW74-EW74,""),"")</f>
        <v/>
      </c>
      <c r="FY74" s="329" t="str">
        <f aca="false">IF($B74&lt;&gt;"",IF($EB$1&gt;=FY$13,$P74+$U74+$AA74+$AF74+$AL74+$AQ74+$AW74+$BB74-EX74,""),"")</f>
        <v/>
      </c>
      <c r="FZ74" s="329" t="str">
        <f aca="false">IF($B74&lt;&gt;"",IF($EB$1&gt;=FZ$13,$P74+$U74+$AA74+$AF74+$AL74+$AQ74+$AW74+$BB74+$BH74-EY74,""),"")</f>
        <v/>
      </c>
      <c r="GA74" s="329" t="str">
        <f aca="false">IF($B74&lt;&gt;"",IF($EB$1&gt;=GA$13,$P74+$U74+$AA74+$AF74+$AL74+$AQ74+$AW74+$BB74+$BH74+$BM74-EZ74,""),"")</f>
        <v/>
      </c>
      <c r="GB74" s="329" t="str">
        <f aca="false">IF($B74&lt;&gt;"",IF($EB$1&gt;=GB$13,$P74+$U74+$AA74+$AF74+$AL74+$AQ74+$AW74+$BB74+$BH74+$BM74+$BS74-FA74,""),"")</f>
        <v/>
      </c>
      <c r="GC74" s="329" t="str">
        <f aca="false">IF($B74&lt;&gt;"",IF($EB$1&gt;=GC$13,$P74+$U74+$AA74+$AF74+$AL74+$AQ74+$AW74+$BB74+$BH74+$BM74+$BS74+$BX74-FB74,""),"")</f>
        <v/>
      </c>
      <c r="GD74" s="329" t="str">
        <f aca="false">IF($B74&lt;&gt;"",IF($EB$1&gt;=GD$13,$P74+$U74+$AA74+$AF74+$AL74+$AQ74+$AW74+$BB74+$BH74+$BM74+$BS74+$BX74+$CD74-FC74,""),"")</f>
        <v/>
      </c>
      <c r="GE74" s="329" t="str">
        <f aca="false">IF($B74&lt;&gt;"",IF($EB$1&gt;=GE$13,$P74+$U74+$AA74+$AF74+$AL74+$AQ74+$AW74+$BB74+$BH74+$BM74+$BS74+$BX74+$CD74+$CI74-FD74,""),"")</f>
        <v/>
      </c>
      <c r="GF74" s="329" t="str">
        <f aca="false">IF($B74&lt;&gt;"",IF($EB$1&gt;=GF$13,$P74+$U74+$AA74+$AF74+$AL74+$AQ74+$AW74+$BB74+$BH74+$BM74+$BS74+$BX74+$CD74+$CI74+$CO74-FE74-FK74,""),"")</f>
        <v/>
      </c>
      <c r="GG74" s="329" t="str">
        <f aca="false">IF($B74&lt;&gt;"",IF($EB$1&gt;=GG$13,$P74+$U74+$AA74+$AF74+$AL74+$AQ74+$AW74+$BB74+$BH74+$BM74+$BS74+$BX74+$CD74+$CI74+$CO74+$CT74-FF74-FL74,""),"")</f>
        <v/>
      </c>
      <c r="GH74" s="329" t="str">
        <f aca="false">IF($B74&lt;&gt;"",IF($EB$1&gt;=GH$13,$P74+$U74+$AA74+$AF74+$AL74+$AQ74+$AW74+$BB74+$BH74+$BM74+$BS74+$BX74+$CD74+$CI74+$CO74+$CT74+$CZ74-FG74-FM74,""),"")</f>
        <v/>
      </c>
      <c r="GI74" s="329" t="str">
        <f aca="false">IF($B74&lt;&gt;"",IF($EB$1&gt;=GI$13,$P74+$U74+$AA74+$AF74+$AL74+$AQ74+$AW74+$BB74+$BH74+$BM74+$BS74+$BX74+$CD74+$CI74+$CO74+$CT74+$CZ74+$DE74-FH74-FN74,""),"")</f>
        <v/>
      </c>
      <c r="GJ74" s="329" t="str">
        <f aca="false">IF($B74&lt;&gt;"",IF($EB$1&gt;=GJ$13,$P74+$U74+$AA74+$AF74+$AL74+$AQ74+$AW74+$BB74+$BH74+$BM74+$BS74+$BX74+$CD74+$CI74+$CO74+$CT74+$CZ74+$DE74+$DK74-FI74-FO74,""),"")</f>
        <v/>
      </c>
      <c r="GK74" s="330" t="str">
        <f aca="false">IF($B74&lt;&gt;"",IF($EB$1&gt;=GK$13,$P74+$U74+$AA74+$AF74+$AL74+$AQ74+$AW74+$BB74+$BH74+$BM74+$BS74+$BX74+$CD74+$CI74+$CO74+$CT74+$CZ74+$DE74+$DK74+$DP74-FJ74-FP74,""),"")</f>
        <v/>
      </c>
      <c r="GL74" s="0"/>
      <c r="GM74" s="328" t="str">
        <f aca="false">IF($B74&lt;&gt;"",IF($EB$1&gt;=GM$13,RANK(FR74,FR$14:FR$113,0),""),"")</f>
        <v/>
      </c>
      <c r="GN74" s="329" t="str">
        <f aca="false">IF($B74&lt;&gt;"",IF($EB$1&gt;=GN$13,RANK(FS74,FS$14:FS$113,0),""),"")</f>
        <v/>
      </c>
      <c r="GO74" s="329" t="str">
        <f aca="false">IF($B74&lt;&gt;"",IF($EB$1&gt;=GO$13,RANK(FT74,FT$14:FT$113,0),""),"")</f>
        <v/>
      </c>
      <c r="GP74" s="329" t="str">
        <f aca="false">IF($B74&lt;&gt;"",IF($EB$1&gt;=GP$13,RANK(FU74,FU$14:FU$113,0),""),"")</f>
        <v/>
      </c>
      <c r="GQ74" s="329" t="str">
        <f aca="false">IF($B74&lt;&gt;"",IF($EB$1&gt;=GQ$13,RANK(FV74,FV$14:FV$113,0),""),"")</f>
        <v/>
      </c>
      <c r="GR74" s="329" t="str">
        <f aca="false">IF($B74&lt;&gt;"",IF($EB$1&gt;=GR$13,RANK(FW74,FW$14:FW$113,0),""),"")</f>
        <v/>
      </c>
      <c r="GS74" s="329" t="str">
        <f aca="false">IF($B74&lt;&gt;"",IF($EB$1&gt;=GS$13,RANK(FX74,FX$14:FX$113,0),""),"")</f>
        <v/>
      </c>
      <c r="GT74" s="329" t="str">
        <f aca="false">IF($B74&lt;&gt;"",IF($EB$1&gt;=GT$13,RANK(FY74,FY$14:FY$113,0),""),"")</f>
        <v/>
      </c>
      <c r="GU74" s="329" t="str">
        <f aca="false">IF($B74&lt;&gt;"",IF($EB$1&gt;=GU$13,RANK(FZ74,FZ$14:FZ$113,0),""),"")</f>
        <v/>
      </c>
      <c r="GV74" s="329" t="str">
        <f aca="false">IF($B74&lt;&gt;"",IF($EB$1&gt;=GV$13,RANK(GA74,GA$14:GA$113,0),""),"")</f>
        <v/>
      </c>
      <c r="GW74" s="329" t="str">
        <f aca="false">IF($B74&lt;&gt;"",IF($EB$1&gt;=GW$13,RANK(GB74,GB$14:GB$113,0),""),"")</f>
        <v/>
      </c>
      <c r="GX74" s="329" t="str">
        <f aca="false">IF($B74&lt;&gt;"",IF($EB$1&gt;=GX$13,RANK(GC74,GC$14:GC$113,0),""),"")</f>
        <v/>
      </c>
      <c r="GY74" s="329" t="str">
        <f aca="false">IF($B74&lt;&gt;"",IF($EB$1&gt;=GY$13,RANK(GD74,GD$14:GD$113,0),""),"")</f>
        <v/>
      </c>
      <c r="GZ74" s="329" t="str">
        <f aca="false">IF($B74&lt;&gt;"",IF($EB$1&gt;=GZ$13,RANK(GE74,GE$14:GE$113,0),""),"")</f>
        <v/>
      </c>
      <c r="HA74" s="329" t="str">
        <f aca="false">IF($B74&lt;&gt;"",IF($EB$1&gt;=HA$13,RANK(GF74,GF$14:GF$113,0),""),"")</f>
        <v/>
      </c>
      <c r="HB74" s="329" t="str">
        <f aca="false">IF($B74&lt;&gt;"",IF($EB$1&gt;=HB$13,RANK(GG74,GG$14:GG$113,0),""),"")</f>
        <v/>
      </c>
      <c r="HC74" s="329" t="str">
        <f aca="false">IF($B74&lt;&gt;"",IF($EB$1&gt;=HC$13,RANK(GH74,GH$14:GH$113,0),""),"")</f>
        <v/>
      </c>
      <c r="HD74" s="329" t="str">
        <f aca="false">IF($B74&lt;&gt;"",IF($EB$1&gt;=HD$13,RANK(GI74,GI$14:GI$113,0),""),"")</f>
        <v/>
      </c>
      <c r="HE74" s="329" t="str">
        <f aca="false">IF($B74&lt;&gt;"",IF($EB$1&gt;=HE$13,RANK(GJ74,GJ$14:GJ$113,0),""),"")</f>
        <v/>
      </c>
      <c r="HF74" s="330" t="str">
        <f aca="false">IF($B74&lt;&gt;"",IF($EB$1&gt;=HF$13,RANK(GK74,GK$14:GK$113,0),""),"")</f>
        <v/>
      </c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13" hidden="false" customHeight="false" outlineLevel="0" collapsed="false">
      <c r="A75" s="308" t="str">
        <f aca="false">IF(B75&lt;&gt;"",RANK(I75,I$14:I$113,0),"")</f>
        <v/>
      </c>
      <c r="B75" s="309" t="str">
        <f aca="false">IF('Chronos (M1..M20)'!B72&lt;&gt;"",'Chronos (M1..M20)'!B72,"")</f>
        <v/>
      </c>
      <c r="C75" s="310" t="str">
        <f aca="false">IF(B75&lt;&gt;"",'Chronos (M1..M20)'!C72,"")</f>
        <v/>
      </c>
      <c r="D75" s="215" t="str">
        <f aca="false">IF(B75&lt;&gt;"",Pilotes!P72,"")</f>
        <v/>
      </c>
      <c r="E75" s="310"/>
      <c r="F75" s="310" t="str">
        <f aca="false">IF(B75&lt;&gt;"",Pilotes!F72,"")</f>
        <v/>
      </c>
      <c r="G75" s="310" t="str">
        <f aca="false">IF(C75&lt;&gt;"",Pilotes!E72,"")</f>
        <v/>
      </c>
      <c r="H75" s="310" t="str">
        <f aca="false">IF(D75&lt;&gt;"",'Chronos (M1..M20)'!D72,"")</f>
        <v/>
      </c>
      <c r="I75" s="311" t="n">
        <f aca="false">IF(B75&lt;&gt;"",IF($EB$1&lt;4,DR75-DT75,IF($EB$1&lt;15,DS75-DU75-DT75,DS75-DU75-DV75-DT75)),0)</f>
        <v>0</v>
      </c>
      <c r="J75" s="312" t="str">
        <f aca="false">IF(B75&lt;&gt;"",IF(I75,(I75/MAXA(I$14:I$113))*1000,0),"")</f>
        <v/>
      </c>
      <c r="K75" s="313" t="str">
        <f aca="false">IF($B75&lt;&gt;"",$B75,"")</f>
        <v/>
      </c>
      <c r="L75" s="314" t="str">
        <f aca="false">IF($B75&lt;&gt;"",'Chronos (M1..M20)'!$H72,"")</f>
        <v/>
      </c>
      <c r="M75" s="315" t="str">
        <f aca="false">IF('Chronos (M1..M20)'!$I72&lt;&gt;"",'Chronos (M1..M20)'!$I72," ")</f>
        <v> </v>
      </c>
      <c r="N75" s="316" t="n">
        <f aca="false">IF('Chronos (M1..M20)'!$J72&lt;&gt;"",'Chronos (M1..M20)'!$J72,0)</f>
        <v>0</v>
      </c>
      <c r="O75" s="317" t="str">
        <f aca="false">IF($B75&lt;&gt;"",IF(M75&lt;&gt;" ",(INDEX(L$9:M$12,MATCH(L75,L$9:L$12),2)/M75)*1000,0),"")</f>
        <v/>
      </c>
      <c r="P75" s="318" t="str">
        <f aca="false">IF(M$9&lt;&gt;"",IF($B75&lt;&gt;"",O75-N75,""),"")</f>
        <v/>
      </c>
      <c r="Q75" s="314" t="str">
        <f aca="false">IF($B75&lt;&gt;"",'Chronos (M1..M20)'!$H173,"")</f>
        <v/>
      </c>
      <c r="R75" s="315" t="str">
        <f aca="false">IF('Chronos (M1..M20)'!$I173&lt;&gt;"",'Chronos (M1..M20)'!$I173," ")</f>
        <v> </v>
      </c>
      <c r="S75" s="316" t="n">
        <f aca="false">IF('Chronos (M1..M20)'!$J173&lt;&gt;"",'Chronos (M1..M20)'!$J173,0)</f>
        <v>0</v>
      </c>
      <c r="T75" s="317" t="str">
        <f aca="false">IF($B75&lt;&gt;"",IF(R75&lt;&gt;" ",(INDEX(Q$9:R$12,MATCH(Q75,Q$9:Q$12),2)/R75)*1000,0),"")</f>
        <v/>
      </c>
      <c r="U75" s="318" t="str">
        <f aca="false">IF(R$9&lt;&gt;"",IF($B75&lt;&gt;"",T75-S75,""),"")</f>
        <v/>
      </c>
      <c r="V75" s="313" t="str">
        <f aca="false">IF($B75&lt;&gt;"",$B75,"")</f>
        <v/>
      </c>
      <c r="W75" s="314" t="str">
        <f aca="false">IF($B75&lt;&gt;"",'Chronos (M1..M20)'!$H274,"")</f>
        <v/>
      </c>
      <c r="X75" s="315" t="str">
        <f aca="false">IF('Chronos (M1..M20)'!$I274&lt;&gt;"",'Chronos (M1..M20)'!$I274," ")</f>
        <v> </v>
      </c>
      <c r="Y75" s="316" t="n">
        <f aca="false">IF('Chronos (M1..M20)'!$J274&lt;&gt;"",'Chronos (M1..M20)'!$J274,0)</f>
        <v>0</v>
      </c>
      <c r="Z75" s="317" t="str">
        <f aca="false">IF($B75&lt;&gt;"",IF(X75&lt;&gt;" ",(INDEX(W$9:X$12,MATCH(W75,W$9:W$12),2)/X75)*1000,0),"")</f>
        <v/>
      </c>
      <c r="AA75" s="318" t="str">
        <f aca="false">IF(X$9&lt;&gt;"",IF($B75&lt;&gt;"",Z75-Y75,""),"")</f>
        <v/>
      </c>
      <c r="AB75" s="314" t="str">
        <f aca="false">IF($B75&lt;&gt;"",'Chronos (M1..M20)'!$H375,"")</f>
        <v/>
      </c>
      <c r="AC75" s="315" t="str">
        <f aca="false">IF('Chronos (M1..M20)'!$I375&lt;&gt;"",'Chronos (M1..M20)'!$I375," ")</f>
        <v> </v>
      </c>
      <c r="AD75" s="316" t="n">
        <f aca="false">IF('Chronos (M1..M20)'!$J375&lt;&gt;"",'Chronos (M1..M20)'!$J375,0)</f>
        <v>0</v>
      </c>
      <c r="AE75" s="317" t="str">
        <f aca="false">IF($B75&lt;&gt;"",IF(AC75&lt;&gt;" ",(INDEX(AB$9:AC$12,MATCH(AB75,AB$9:AB$12),2)/AC75)*1000,0),"")</f>
        <v/>
      </c>
      <c r="AF75" s="318" t="str">
        <f aca="false">IF(AC$9&lt;&gt;"",IF($B75&lt;&gt;"",AE75-AD75,""),"")</f>
        <v/>
      </c>
      <c r="AG75" s="313" t="str">
        <f aca="false">IF($B75&lt;&gt;"",$B75,"")</f>
        <v/>
      </c>
      <c r="AH75" s="314" t="str">
        <f aca="false">IF($B75&lt;&gt;"",'Chronos (M1..M20)'!$H476,"")</f>
        <v/>
      </c>
      <c r="AI75" s="315" t="str">
        <f aca="false">IF('Chronos (M1..M20)'!$I476&lt;&gt;"",'Chronos (M1..M20)'!$I476," ")</f>
        <v> </v>
      </c>
      <c r="AJ75" s="316" t="n">
        <f aca="false">IF('Chronos (M1..M20)'!$J476&lt;&gt;"",'Chronos (M1..M20)'!$J476,0)</f>
        <v>0</v>
      </c>
      <c r="AK75" s="317" t="str">
        <f aca="false">IF($B75&lt;&gt;"",IF(AI75&lt;&gt;" ",(INDEX(AH$9:AI$12,MATCH(AH75,AH$9:AH$12),2)/AI75)*1000,0),"")</f>
        <v/>
      </c>
      <c r="AL75" s="318" t="str">
        <f aca="false">IF(AI$9&lt;&gt;"",IF($B75&lt;&gt;"",AK75-AJ75,""),"")</f>
        <v/>
      </c>
      <c r="AM75" s="314" t="str">
        <f aca="false">IF($B75&lt;&gt;"",'Chronos (M1..M20)'!$H577,"")</f>
        <v/>
      </c>
      <c r="AN75" s="315" t="str">
        <f aca="false">IF('Chronos (M1..M20)'!$I577&lt;&gt;"",'Chronos (M1..M20)'!$I577," ")</f>
        <v> </v>
      </c>
      <c r="AO75" s="316" t="n">
        <f aca="false">IF('Chronos (M1..M20)'!$J577&lt;&gt;"",'Chronos (M1..M20)'!$J577,0)</f>
        <v>0</v>
      </c>
      <c r="AP75" s="317" t="str">
        <f aca="false">IF($B75&lt;&gt;"",IF(AN75&lt;&gt;" ",(INDEX(AM$9:AN$12,MATCH(AM75,AM$9:AM$12),2)/AN75)*1000,0),"")</f>
        <v/>
      </c>
      <c r="AQ75" s="318" t="str">
        <f aca="false">IF(AN$9&lt;&gt;"",IF($B75&lt;&gt;"",AP75-AO75,""),"")</f>
        <v/>
      </c>
      <c r="AR75" s="313" t="str">
        <f aca="false">IF($B75&lt;&gt;"",$B75,"")</f>
        <v/>
      </c>
      <c r="AS75" s="314" t="str">
        <f aca="false">IF($B75&lt;&gt;"",'Chronos (M1..M20)'!$H678,"")</f>
        <v/>
      </c>
      <c r="AT75" s="315" t="str">
        <f aca="false">IF('Chronos (M1..M20)'!$I678&lt;&gt;"",'Chronos (M1..M20)'!$I678," ")</f>
        <v> </v>
      </c>
      <c r="AU75" s="316" t="n">
        <f aca="false">IF('Chronos (M1..M20)'!$J678&lt;&gt;"",'Chronos (M1..M20)'!$J678,0)</f>
        <v>0</v>
      </c>
      <c r="AV75" s="317" t="str">
        <f aca="false">IF($B75&lt;&gt;"",IF(AT75&lt;&gt;" ",(INDEX(AS$9:AT$12,MATCH(AS75,AS$9:AS$12),2)/AT75)*1000,0),"")</f>
        <v/>
      </c>
      <c r="AW75" s="318" t="str">
        <f aca="false">IF(AT$9&lt;&gt;"",IF($B75&lt;&gt;"",AV75-AU75,""),"")</f>
        <v/>
      </c>
      <c r="AX75" s="314" t="str">
        <f aca="false">IF($B75&lt;&gt;"",'Chronos (M1..M20)'!$H779,"")</f>
        <v/>
      </c>
      <c r="AY75" s="315" t="str">
        <f aca="false">IF('Chronos (M1..M20)'!$I779&lt;&gt;"",'Chronos (M1..M20)'!$I779," ")</f>
        <v> </v>
      </c>
      <c r="AZ75" s="316" t="n">
        <f aca="false">IF('Chronos (M1..M20)'!$J779&lt;&gt;"",'Chronos (M1..M20)'!$J779,0)</f>
        <v>0</v>
      </c>
      <c r="BA75" s="317" t="str">
        <f aca="false">IF($B75&lt;&gt;"",IF(AY75&lt;&gt;" ",(INDEX(AX$9:AY$12,MATCH(AX75,AX$9:AX$12),2)/AY75)*1000,0),"")</f>
        <v/>
      </c>
      <c r="BB75" s="318" t="str">
        <f aca="false">IF(AY$9&lt;&gt;"",IF($B75&lt;&gt;"",BA75-AZ75,""),"")</f>
        <v/>
      </c>
      <c r="BC75" s="313" t="str">
        <f aca="false">IF($B75&lt;&gt;"",$B75,"")</f>
        <v/>
      </c>
      <c r="BD75" s="314" t="str">
        <f aca="false">IF($B75&lt;&gt;"",'Chronos (M1..M20)'!$H880,"")</f>
        <v/>
      </c>
      <c r="BE75" s="315" t="str">
        <f aca="false">IF('Chronos (M1..M20)'!$I880&lt;&gt;"",'Chronos (M1..M20)'!$I880," ")</f>
        <v> </v>
      </c>
      <c r="BF75" s="316" t="n">
        <f aca="false">IF('Chronos (M1..M20)'!$J880&lt;&gt;"",'Chronos (M1..M20)'!$J880,0)</f>
        <v>0</v>
      </c>
      <c r="BG75" s="317" t="str">
        <f aca="false">IF($B75&lt;&gt;"",IF(BE75&lt;&gt;" ",(INDEX(BD$9:BE$12,MATCH(BD75,BD$9:BD$12),2)/BE75)*1000,0),"")</f>
        <v/>
      </c>
      <c r="BH75" s="318" t="str">
        <f aca="false">IF(BE$9&lt;&gt;"",IF($B75&lt;&gt;"",BG75-BF75,""),"")</f>
        <v/>
      </c>
      <c r="BI75" s="314" t="str">
        <f aca="false">IF($B75&lt;&gt;"",'Chronos (M1..M20)'!$H981,"")</f>
        <v/>
      </c>
      <c r="BJ75" s="315" t="str">
        <f aca="false">IF('Chronos (M1..M20)'!$I981&lt;&gt;"",'Chronos (M1..M20)'!$I981," ")</f>
        <v> </v>
      </c>
      <c r="BK75" s="316" t="n">
        <f aca="false">IF('Chronos (M1..M20)'!$J981&lt;&gt;"",'Chronos (M1..M20)'!$J981,0)</f>
        <v>0</v>
      </c>
      <c r="BL75" s="317" t="str">
        <f aca="false">IF($B75&lt;&gt;"",IF(BJ75&lt;&gt;" ",(INDEX(BI$9:BJ$12,MATCH(BI75,BI$9:BI$12),2)/BJ75)*1000,0),"")</f>
        <v/>
      </c>
      <c r="BM75" s="318" t="str">
        <f aca="false">IF(BJ$9&lt;&gt;"",IF($B75&lt;&gt;"",BL75-BK75,""),"")</f>
        <v/>
      </c>
      <c r="BN75" s="313" t="str">
        <f aca="false">IF($B75&lt;&gt;"",$B75,"")</f>
        <v/>
      </c>
      <c r="BO75" s="314" t="str">
        <f aca="false">IF($B75&lt;&gt;"",'Chronos (M1..M20)'!$H1082,"")</f>
        <v/>
      </c>
      <c r="BP75" s="315" t="str">
        <f aca="false">IF('Chronos (M1..M20)'!$I1082&lt;&gt;"",'Chronos (M1..M20)'!$I1082," ")</f>
        <v> </v>
      </c>
      <c r="BQ75" s="316" t="n">
        <f aca="false">IF('Chronos (M1..M20)'!$J1082&lt;&gt;"",'Chronos (M1..M20)'!$J1082,0)</f>
        <v>0</v>
      </c>
      <c r="BR75" s="317" t="str">
        <f aca="false">IF($B75&lt;&gt;"",IF(BP75&lt;&gt;" ",(INDEX(BO$9:BP$12,MATCH(BO75,BO$9:BO$12),2)/BP75)*1000,0),"")</f>
        <v/>
      </c>
      <c r="BS75" s="318" t="str">
        <f aca="false">IF(BP$9&lt;&gt;"",IF($B75&lt;&gt;"",BR75-BQ75,""),"")</f>
        <v/>
      </c>
      <c r="BT75" s="314" t="str">
        <f aca="false">IF($B75&lt;&gt;"",'Chronos (M1..M20)'!$H1183,"")</f>
        <v/>
      </c>
      <c r="BU75" s="315" t="str">
        <f aca="false">IF('Chronos (M1..M20)'!$I1183&lt;&gt;"",'Chronos (M1..M20)'!$I1183," ")</f>
        <v> </v>
      </c>
      <c r="BV75" s="316" t="n">
        <f aca="false">IF('Chronos (M1..M20)'!$J1183&lt;&gt;"",'Chronos (M1..M20)'!$J1183,0)</f>
        <v>0</v>
      </c>
      <c r="BW75" s="317" t="str">
        <f aca="false">IF($B75&lt;&gt;"",IF(BU75&lt;&gt;" ",(INDEX(BT$9:BU$12,MATCH(BT75,BT$9:BT$12),2)/BU75)*1000,0),"")</f>
        <v/>
      </c>
      <c r="BX75" s="318" t="str">
        <f aca="false">IF(BU$9&lt;&gt;"",IF($B75&lt;&gt;"",BW75-BV75,""),"")</f>
        <v/>
      </c>
      <c r="BY75" s="313" t="str">
        <f aca="false">IF($B75&lt;&gt;"",$B75,"")</f>
        <v/>
      </c>
      <c r="BZ75" s="314" t="str">
        <f aca="false">IF($B75&lt;&gt;"",'Chronos (M1..M20)'!$H1284,"")</f>
        <v/>
      </c>
      <c r="CA75" s="315" t="str">
        <f aca="false">IF('Chronos (M1..M20)'!$I1284&lt;&gt;"",'Chronos (M1..M20)'!$I1284," ")</f>
        <v> </v>
      </c>
      <c r="CB75" s="316" t="n">
        <f aca="false">IF('Chronos (M1..M20)'!$J1284&lt;&gt;"",'Chronos (M1..M20)'!$J1284,0)</f>
        <v>0</v>
      </c>
      <c r="CC75" s="317" t="str">
        <f aca="false">IF($B75&lt;&gt;"",IF(CA75&lt;&gt;" ",(INDEX(BZ$9:CA$12,MATCH(BZ75,BZ$9:BZ$12),2)/CA75)*1000,0),"")</f>
        <v/>
      </c>
      <c r="CD75" s="318" t="str">
        <f aca="false">IF(CA$9&lt;&gt;"",IF($B75&lt;&gt;"",CC75-CB75,""),"")</f>
        <v/>
      </c>
      <c r="CE75" s="314" t="str">
        <f aca="false">IF($B75&lt;&gt;"",'Chronos (M1..M20)'!$H1385,"")</f>
        <v/>
      </c>
      <c r="CF75" s="315" t="str">
        <f aca="false">IF('Chronos (M1..M20)'!$I1385&lt;&gt;"",'Chronos (M1..M20)'!$I1385," ")</f>
        <v> </v>
      </c>
      <c r="CG75" s="316" t="n">
        <f aca="false">IF('Chronos (M1..M20)'!$J1385&lt;&gt;"",'Chronos (M1..M20)'!$J1385,0)</f>
        <v>0</v>
      </c>
      <c r="CH75" s="317" t="str">
        <f aca="false">IF($B75&lt;&gt;"",IF(CF75&lt;&gt;" ",(INDEX(CE$9:CF$12,MATCH(CE75,CE$9:CE$12),2)/CF75)*1000,0),"")</f>
        <v/>
      </c>
      <c r="CI75" s="318" t="str">
        <f aca="false">IF(CF$9&lt;&gt;"",IF($B75&lt;&gt;"",CH75-CG75,""),"")</f>
        <v/>
      </c>
      <c r="CJ75" s="313" t="str">
        <f aca="false">IF($B75&lt;&gt;"",$B75,"")</f>
        <v/>
      </c>
      <c r="CK75" s="314" t="str">
        <f aca="false">IF($B75&lt;&gt;"",'Chronos (M1..M20)'!$H1486,"")</f>
        <v/>
      </c>
      <c r="CL75" s="315" t="str">
        <f aca="false">IF('Chronos (M1..M20)'!$I1486&lt;&gt;"",'Chronos (M1..M20)'!$I1486," ")</f>
        <v> </v>
      </c>
      <c r="CM75" s="316" t="n">
        <f aca="false">IF('Chronos (M1..M20)'!$J1486&lt;&gt;"",'Chronos (M1..M20)'!$J1486,0)</f>
        <v>0</v>
      </c>
      <c r="CN75" s="317" t="str">
        <f aca="false">IF($B75&lt;&gt;"",IF(CL75&lt;&gt;" ",(INDEX(CK$9:CL$12,MATCH(CK75,CK$9:CK$12),2)/CL75)*1000,0),"")</f>
        <v/>
      </c>
      <c r="CO75" s="318" t="str">
        <f aca="false">IF(CL$9&lt;&gt;"",IF($B75&lt;&gt;"",CN75-CM75,""),"")</f>
        <v/>
      </c>
      <c r="CP75" s="314" t="str">
        <f aca="false">IF($B75&lt;&gt;"",'Chronos (M1..M20)'!$H1587,"")</f>
        <v/>
      </c>
      <c r="CQ75" s="315" t="str">
        <f aca="false">IF('Chronos (M1..M20)'!$I1587&lt;&gt;"",'Chronos (M1..M20)'!$I1587," ")</f>
        <v> </v>
      </c>
      <c r="CR75" s="316" t="n">
        <f aca="false">IF('Chronos (M1..M20)'!$J1587&lt;&gt;"",'Chronos (M1..M20)'!$J1587,0)</f>
        <v>0</v>
      </c>
      <c r="CS75" s="317" t="str">
        <f aca="false">IF($B75&lt;&gt;"",IF(CQ75&lt;&gt;" ",(INDEX(CP$9:CQ$12,MATCH(CP75,CP$9:CP$12),2)/CQ75)*1000,0),"")</f>
        <v/>
      </c>
      <c r="CT75" s="318" t="str">
        <f aca="false">IF(CQ$9&lt;&gt;"",IF($B75&lt;&gt;"",CS75-CR75,""),"")</f>
        <v/>
      </c>
      <c r="CU75" s="313" t="str">
        <f aca="false">IF($B75&lt;&gt;"",$B75,"")</f>
        <v/>
      </c>
      <c r="CV75" s="314" t="str">
        <f aca="false">IF($B75&lt;&gt;"",'Chronos (M1..M20)'!$H1688,"")</f>
        <v/>
      </c>
      <c r="CW75" s="315" t="str">
        <f aca="false">IF('Chronos (M1..M20)'!$I1688&lt;&gt;"",'Chronos (M1..M20)'!$I1688," ")</f>
        <v> </v>
      </c>
      <c r="CX75" s="316" t="n">
        <f aca="false">IF('Chronos (M1..M20)'!$J1688&lt;&gt;"",'Chronos (M1..M20)'!$J1688,0)</f>
        <v>0</v>
      </c>
      <c r="CY75" s="317" t="str">
        <f aca="false">IF($B75&lt;&gt;"",IF(CW75&lt;&gt;" ",(INDEX(CV$9:CW$12,MATCH(CV75,CV$9:CV$12),2)/CW75)*1000,0),"")</f>
        <v/>
      </c>
      <c r="CZ75" s="318" t="str">
        <f aca="false">IF(CW$9&lt;&gt;"",IF($B75&lt;&gt;"",CY75-CX75,""),"")</f>
        <v/>
      </c>
      <c r="DA75" s="314" t="str">
        <f aca="false">IF($B75&lt;&gt;"",'Chronos (M1..M20)'!$H1789,"")</f>
        <v/>
      </c>
      <c r="DB75" s="315" t="str">
        <f aca="false">IF('Chronos (M1..M20)'!$I1789&lt;&gt;"",'Chronos (M1..M20)'!$I1789," ")</f>
        <v> </v>
      </c>
      <c r="DC75" s="316" t="n">
        <f aca="false">IF('Chronos (M1..M20)'!$J1789&lt;&gt;"",'Chronos (M1..M20)'!$J1789,0)</f>
        <v>0</v>
      </c>
      <c r="DD75" s="317" t="str">
        <f aca="false">IF($B75&lt;&gt;"",IF(DB75&lt;&gt;" ",(INDEX(DA$9:DB$12,MATCH(DA75,DA$9:DA$12),2)/DB75)*1000,0),"")</f>
        <v/>
      </c>
      <c r="DE75" s="318" t="str">
        <f aca="false">IF(DB$9&lt;&gt;"",IF($B75&lt;&gt;"",DD75-DC75,""),"")</f>
        <v/>
      </c>
      <c r="DF75" s="313" t="str">
        <f aca="false">IF($B75&lt;&gt;"",$B75,"")</f>
        <v/>
      </c>
      <c r="DG75" s="314" t="str">
        <f aca="false">IF($B75&lt;&gt;"",'Chronos (M1..M20)'!$H1890,"")</f>
        <v/>
      </c>
      <c r="DH75" s="315" t="str">
        <f aca="false">IF('Chronos (M1..M20)'!$I1890&lt;&gt;"",'Chronos (M1..M20)'!$I1890," ")</f>
        <v> </v>
      </c>
      <c r="DI75" s="316" t="n">
        <f aca="false">IF('Chronos (M1..M20)'!$J1890&lt;&gt;"",'Chronos (M1..M20)'!$J1890,0)</f>
        <v>0</v>
      </c>
      <c r="DJ75" s="317" t="str">
        <f aca="false">IF($B75&lt;&gt;"",IF(DH75&lt;&gt;" ",(INDEX(DG$9:DH$12,MATCH(DG75,DG$9:DG$12),2)/DH75)*1000,0),"")</f>
        <v/>
      </c>
      <c r="DK75" s="318" t="str">
        <f aca="false">IF(DH$9&lt;&gt;"",IF($B75&lt;&gt;"",DJ75-DI75,""),"")</f>
        <v/>
      </c>
      <c r="DL75" s="314" t="str">
        <f aca="false">IF($B75&lt;&gt;"",'Chronos (M1..M20)'!$H1991,"")</f>
        <v/>
      </c>
      <c r="DM75" s="315" t="str">
        <f aca="false">IF('Chronos (M1..M20)'!$I1991&lt;&gt;"",'Chronos (M1..M20)'!$I1991," ")</f>
        <v> </v>
      </c>
      <c r="DN75" s="316" t="n">
        <f aca="false">IF('Chronos (M1..M20)'!$J1991&lt;&gt;"",'Chronos (M1..M20)'!$J1991,0)</f>
        <v>0</v>
      </c>
      <c r="DO75" s="317" t="str">
        <f aca="false">IF($B75&lt;&gt;"",IF(DM75&lt;&gt;" ",(INDEX(DL$9:DM$12,MATCH(DL75,DL$9:DL$12),2)/DM75)*1000,0),"")</f>
        <v/>
      </c>
      <c r="DP75" s="318" t="str">
        <f aca="false">IF(DM$9&lt;&gt;"",IF($B75&lt;&gt;"",DO75-DN75,""),"")</f>
        <v/>
      </c>
      <c r="DQ75" s="0"/>
      <c r="DR75" s="319" t="e">
        <f aca="false">SUM(O75,T75,Z75)</f>
        <v>#VALUE!</v>
      </c>
      <c r="DS75" s="319" t="e">
        <f aca="false">SUM(DR75,AE75,AK75,AP75,AV75,BA75,BG75,BL75,BR75,BW75,CC75,CH75,CN75,CS75,CY75,DD75,DJ75,DO75)</f>
        <v>#VALUE!</v>
      </c>
      <c r="DT75" s="319" t="n">
        <f aca="false">SUM(N75,S75,Y75,AD75,AJ75,AO75,AU75,AZ75,BF75,BK75,BQ75,BV75,CB75,CG75,CM75,CR75,CX75,DC75,DI75,DN75)</f>
        <v>0</v>
      </c>
      <c r="DU75" s="319" t="e">
        <f aca="false">SMALL($DZ75:$ES75,1)</f>
        <v>#VALUE!</v>
      </c>
      <c r="DV75" s="319" t="e">
        <f aca="false">SMALL($DZ75:$ES75,2)</f>
        <v>#VALUE!</v>
      </c>
      <c r="DW75" s="319" t="e">
        <f aca="false">SMALL($DZ75:$ES75,3)</f>
        <v>#VALUE!</v>
      </c>
      <c r="DX75" s="319" t="e">
        <f aca="false">SMALL($DZ75:$ES75,3)</f>
        <v>#VALUE!</v>
      </c>
      <c r="DY75" s="0"/>
      <c r="DZ75" s="321" t="str">
        <f aca="false">IF($EC$1&lt;&gt;"",O75," ")</f>
        <v/>
      </c>
      <c r="EA75" s="321" t="str">
        <f aca="false">IF($EC$2&lt;&gt;"",T75," ")</f>
        <v/>
      </c>
      <c r="EB75" s="321" t="str">
        <f aca="false">IF($EC$3&lt;&gt;"",Z75," ")</f>
        <v/>
      </c>
      <c r="EC75" s="321" t="str">
        <f aca="false">IF($EC$4&lt;&gt;"",AE75," ")</f>
        <v/>
      </c>
      <c r="ED75" s="321" t="str">
        <f aca="false">IF($EC$5&lt;&gt;"",AK75," ")</f>
        <v/>
      </c>
      <c r="EE75" s="321" t="str">
        <f aca="false">IF($EC$6&lt;&gt;"",AP75," ")</f>
        <v/>
      </c>
      <c r="EF75" s="321" t="str">
        <f aca="false">IF($EC$7&lt;&gt;"",AV75," ")</f>
        <v/>
      </c>
      <c r="EG75" s="321" t="str">
        <f aca="false">IF($EC$8&lt;&gt;"",BA75," ")</f>
        <v> </v>
      </c>
      <c r="EH75" s="321" t="str">
        <f aca="false">IF($EC$9&lt;&gt;"",BG75," ")</f>
        <v> </v>
      </c>
      <c r="EI75" s="321" t="str">
        <f aca="false">IF($EC$10&lt;&gt;"",BL75," ")</f>
        <v> </v>
      </c>
      <c r="EJ75" s="321" t="str">
        <f aca="false">IF($EE$1&lt;&gt;"",BR75," ")</f>
        <v> </v>
      </c>
      <c r="EK75" s="321" t="str">
        <f aca="false">IF($EE$2&lt;&gt;"",BW75," ")</f>
        <v> </v>
      </c>
      <c r="EL75" s="321" t="str">
        <f aca="false">IF($EE$3&lt;&gt;"",CC75," ")</f>
        <v> </v>
      </c>
      <c r="EM75" s="321" t="str">
        <f aca="false">IF($EE$4&lt;&gt;"",CH75," ")</f>
        <v> </v>
      </c>
      <c r="EN75" s="321" t="str">
        <f aca="false">IF($EE$5&lt;&gt;"",CN75," ")</f>
        <v> </v>
      </c>
      <c r="EO75" s="321" t="str">
        <f aca="false">IF($EE$6&lt;&gt;"",CS75," ")</f>
        <v> </v>
      </c>
      <c r="EP75" s="321" t="str">
        <f aca="false">IF($EE$7&lt;&gt;"",CY75," ")</f>
        <v> </v>
      </c>
      <c r="EQ75" s="321" t="str">
        <f aca="false">IF($EE$8&lt;&gt;"",DD75," ")</f>
        <v> </v>
      </c>
      <c r="ER75" s="321" t="str">
        <f aca="false">IF($EE$9&lt;&gt;"",DJ75," ")</f>
        <v> </v>
      </c>
      <c r="ES75" s="321" t="str">
        <f aca="false">IF($EE$10&lt;&gt;"",DO75," ")</f>
        <v> </v>
      </c>
      <c r="ET75" s="322" t="e">
        <f aca="false">SMALL(DZ75:EC75,1)</f>
        <v>#VALUE!</v>
      </c>
      <c r="EU75" s="323" t="e">
        <f aca="false">SMALL(DZ75:ED75,1)</f>
        <v>#VALUE!</v>
      </c>
      <c r="EV75" s="323" t="e">
        <f aca="false">SMALL(DZ75:EE75,1)</f>
        <v>#VALUE!</v>
      </c>
      <c r="EW75" s="323" t="e">
        <f aca="false">SMALL(DZ75:EF75,1)</f>
        <v>#VALUE!</v>
      </c>
      <c r="EX75" s="323" t="e">
        <f aca="false">SMALL(DZ75:EG75,1)</f>
        <v>#VALUE!</v>
      </c>
      <c r="EY75" s="323" t="e">
        <f aca="false">SMALL(DZ75:EH75,1)</f>
        <v>#VALUE!</v>
      </c>
      <c r="EZ75" s="323" t="e">
        <f aca="false">SMALL(DZ75:EI75,1)</f>
        <v>#VALUE!</v>
      </c>
      <c r="FA75" s="323" t="e">
        <f aca="false">SMALL(DZ75:EJ75,1)</f>
        <v>#VALUE!</v>
      </c>
      <c r="FB75" s="323" t="e">
        <f aca="false">SMALL(DZ75:EK75,1)</f>
        <v>#VALUE!</v>
      </c>
      <c r="FC75" s="323" t="e">
        <f aca="false">SMALL(DZ75:EL75,1)</f>
        <v>#VALUE!</v>
      </c>
      <c r="FD75" s="323" t="e">
        <f aca="false">SMALL(DZ75:EM75,1)</f>
        <v>#VALUE!</v>
      </c>
      <c r="FE75" s="323" t="e">
        <f aca="false">SMALL(DZ75:EN75,1)</f>
        <v>#VALUE!</v>
      </c>
      <c r="FF75" s="323" t="e">
        <f aca="false">SMALL(DZ75:EO75,1)</f>
        <v>#VALUE!</v>
      </c>
      <c r="FG75" s="323" t="e">
        <f aca="false">SMALL(DZ75:EP75,1)</f>
        <v>#VALUE!</v>
      </c>
      <c r="FH75" s="323" t="e">
        <f aca="false">SMALL(DZ75:EQ75,1)</f>
        <v>#VALUE!</v>
      </c>
      <c r="FI75" s="323" t="e">
        <f aca="false">SMALL(DZ75:ER75,1)</f>
        <v>#VALUE!</v>
      </c>
      <c r="FJ75" s="324" t="e">
        <f aca="false">SMALL(DZ75:ES75,1)</f>
        <v>#VALUE!</v>
      </c>
      <c r="FK75" s="322" t="e">
        <f aca="false">SMALL(DZ75:EN75,2)</f>
        <v>#VALUE!</v>
      </c>
      <c r="FL75" s="323" t="e">
        <f aca="false">SMALL(DZ75:EO75,2)</f>
        <v>#VALUE!</v>
      </c>
      <c r="FM75" s="323" t="e">
        <f aca="false">SMALL(DZ75:EP75,2)</f>
        <v>#VALUE!</v>
      </c>
      <c r="FN75" s="323" t="e">
        <f aca="false">SMALL(DZ75:EQ75,2)</f>
        <v>#VALUE!</v>
      </c>
      <c r="FO75" s="323" t="e">
        <f aca="false">SMALL(DZ75:ER75,2)</f>
        <v>#VALUE!</v>
      </c>
      <c r="FP75" s="324" t="e">
        <f aca="false">SMALL(DZ75:ES75,2)</f>
        <v>#VALUE!</v>
      </c>
      <c r="FQ75" s="0"/>
      <c r="FR75" s="328" t="str">
        <f aca="false">IF($B75&lt;&gt;"",IF($EB$1&gt;=FR$13,$P75,""),"")</f>
        <v/>
      </c>
      <c r="FS75" s="329" t="str">
        <f aca="false">IF($B75&lt;&gt;"",IF($EB$1&gt;=FS$13,$P75+$U75,""),"")</f>
        <v/>
      </c>
      <c r="FT75" s="329" t="str">
        <f aca="false">IF($B75&lt;&gt;"",IF($EB$1&gt;=FT$13,$P75+$U75+$AA75,""),"")</f>
        <v/>
      </c>
      <c r="FU75" s="329" t="str">
        <f aca="false">IF($B75&lt;&gt;"",IF($EB$1&gt;=FU$13,$P75+$U75+$AA75+$AF75-ET75,""),"")</f>
        <v/>
      </c>
      <c r="FV75" s="329" t="str">
        <f aca="false">IF($B75&lt;&gt;"",IF($EB$1&gt;=FV$13,$P75+$U75+$AA75+$AF75+$AL75-EU75,""),"")</f>
        <v/>
      </c>
      <c r="FW75" s="329" t="str">
        <f aca="false">IF($B75&lt;&gt;"",IF($EB$1&gt;=FW$13,$P75+$U75+$AA75+$AF75+$AL75+$AQ75-EV75,""),"")</f>
        <v/>
      </c>
      <c r="FX75" s="329" t="str">
        <f aca="false">IF($B75&lt;&gt;"",IF($EB$1&gt;=FX$13,$P75+$U75+$AA75+$AF75+$AL75+$AQ75+$AW75-EW75,""),"")</f>
        <v/>
      </c>
      <c r="FY75" s="329" t="str">
        <f aca="false">IF($B75&lt;&gt;"",IF($EB$1&gt;=FY$13,$P75+$U75+$AA75+$AF75+$AL75+$AQ75+$AW75+$BB75-EX75,""),"")</f>
        <v/>
      </c>
      <c r="FZ75" s="329" t="str">
        <f aca="false">IF($B75&lt;&gt;"",IF($EB$1&gt;=FZ$13,$P75+$U75+$AA75+$AF75+$AL75+$AQ75+$AW75+$BB75+$BH75-EY75,""),"")</f>
        <v/>
      </c>
      <c r="GA75" s="329" t="str">
        <f aca="false">IF($B75&lt;&gt;"",IF($EB$1&gt;=GA$13,$P75+$U75+$AA75+$AF75+$AL75+$AQ75+$AW75+$BB75+$BH75+$BM75-EZ75,""),"")</f>
        <v/>
      </c>
      <c r="GB75" s="329" t="str">
        <f aca="false">IF($B75&lt;&gt;"",IF($EB$1&gt;=GB$13,$P75+$U75+$AA75+$AF75+$AL75+$AQ75+$AW75+$BB75+$BH75+$BM75+$BS75-FA75,""),"")</f>
        <v/>
      </c>
      <c r="GC75" s="329" t="str">
        <f aca="false">IF($B75&lt;&gt;"",IF($EB$1&gt;=GC$13,$P75+$U75+$AA75+$AF75+$AL75+$AQ75+$AW75+$BB75+$BH75+$BM75+$BS75+$BX75-FB75,""),"")</f>
        <v/>
      </c>
      <c r="GD75" s="329" t="str">
        <f aca="false">IF($B75&lt;&gt;"",IF($EB$1&gt;=GD$13,$P75+$U75+$AA75+$AF75+$AL75+$AQ75+$AW75+$BB75+$BH75+$BM75+$BS75+$BX75+$CD75-FC75,""),"")</f>
        <v/>
      </c>
      <c r="GE75" s="329" t="str">
        <f aca="false">IF($B75&lt;&gt;"",IF($EB$1&gt;=GE$13,$P75+$U75+$AA75+$AF75+$AL75+$AQ75+$AW75+$BB75+$BH75+$BM75+$BS75+$BX75+$CD75+$CI75-FD75,""),"")</f>
        <v/>
      </c>
      <c r="GF75" s="329" t="str">
        <f aca="false">IF($B75&lt;&gt;"",IF($EB$1&gt;=GF$13,$P75+$U75+$AA75+$AF75+$AL75+$AQ75+$AW75+$BB75+$BH75+$BM75+$BS75+$BX75+$CD75+$CI75+$CO75-FE75-FK75,""),"")</f>
        <v/>
      </c>
      <c r="GG75" s="329" t="str">
        <f aca="false">IF($B75&lt;&gt;"",IF($EB$1&gt;=GG$13,$P75+$U75+$AA75+$AF75+$AL75+$AQ75+$AW75+$BB75+$BH75+$BM75+$BS75+$BX75+$CD75+$CI75+$CO75+$CT75-FF75-FL75,""),"")</f>
        <v/>
      </c>
      <c r="GH75" s="329" t="str">
        <f aca="false">IF($B75&lt;&gt;"",IF($EB$1&gt;=GH$13,$P75+$U75+$AA75+$AF75+$AL75+$AQ75+$AW75+$BB75+$BH75+$BM75+$BS75+$BX75+$CD75+$CI75+$CO75+$CT75+$CZ75-FG75-FM75,""),"")</f>
        <v/>
      </c>
      <c r="GI75" s="329" t="str">
        <f aca="false">IF($B75&lt;&gt;"",IF($EB$1&gt;=GI$13,$P75+$U75+$AA75+$AF75+$AL75+$AQ75+$AW75+$BB75+$BH75+$BM75+$BS75+$BX75+$CD75+$CI75+$CO75+$CT75+$CZ75+$DE75-FH75-FN75,""),"")</f>
        <v/>
      </c>
      <c r="GJ75" s="329" t="str">
        <f aca="false">IF($B75&lt;&gt;"",IF($EB$1&gt;=GJ$13,$P75+$U75+$AA75+$AF75+$AL75+$AQ75+$AW75+$BB75+$BH75+$BM75+$BS75+$BX75+$CD75+$CI75+$CO75+$CT75+$CZ75+$DE75+$DK75-FI75-FO75,""),"")</f>
        <v/>
      </c>
      <c r="GK75" s="330" t="str">
        <f aca="false">IF($B75&lt;&gt;"",IF($EB$1&gt;=GK$13,$P75+$U75+$AA75+$AF75+$AL75+$AQ75+$AW75+$BB75+$BH75+$BM75+$BS75+$BX75+$CD75+$CI75+$CO75+$CT75+$CZ75+$DE75+$DK75+$DP75-FJ75-FP75,""),"")</f>
        <v/>
      </c>
      <c r="GL75" s="0"/>
      <c r="GM75" s="328" t="str">
        <f aca="false">IF($B75&lt;&gt;"",IF($EB$1&gt;=GM$13,RANK(FR75,FR$14:FR$113,0),""),"")</f>
        <v/>
      </c>
      <c r="GN75" s="329" t="str">
        <f aca="false">IF($B75&lt;&gt;"",IF($EB$1&gt;=GN$13,RANK(FS75,FS$14:FS$113,0),""),"")</f>
        <v/>
      </c>
      <c r="GO75" s="329" t="str">
        <f aca="false">IF($B75&lt;&gt;"",IF($EB$1&gt;=GO$13,RANK(FT75,FT$14:FT$113,0),""),"")</f>
        <v/>
      </c>
      <c r="GP75" s="329" t="str">
        <f aca="false">IF($B75&lt;&gt;"",IF($EB$1&gt;=GP$13,RANK(FU75,FU$14:FU$113,0),""),"")</f>
        <v/>
      </c>
      <c r="GQ75" s="329" t="str">
        <f aca="false">IF($B75&lt;&gt;"",IF($EB$1&gt;=GQ$13,RANK(FV75,FV$14:FV$113,0),""),"")</f>
        <v/>
      </c>
      <c r="GR75" s="329" t="str">
        <f aca="false">IF($B75&lt;&gt;"",IF($EB$1&gt;=GR$13,RANK(FW75,FW$14:FW$113,0),""),"")</f>
        <v/>
      </c>
      <c r="GS75" s="329" t="str">
        <f aca="false">IF($B75&lt;&gt;"",IF($EB$1&gt;=GS$13,RANK(FX75,FX$14:FX$113,0),""),"")</f>
        <v/>
      </c>
      <c r="GT75" s="329" t="str">
        <f aca="false">IF($B75&lt;&gt;"",IF($EB$1&gt;=GT$13,RANK(FY75,FY$14:FY$113,0),""),"")</f>
        <v/>
      </c>
      <c r="GU75" s="329" t="str">
        <f aca="false">IF($B75&lt;&gt;"",IF($EB$1&gt;=GU$13,RANK(FZ75,FZ$14:FZ$113,0),""),"")</f>
        <v/>
      </c>
      <c r="GV75" s="329" t="str">
        <f aca="false">IF($B75&lt;&gt;"",IF($EB$1&gt;=GV$13,RANK(GA75,GA$14:GA$113,0),""),"")</f>
        <v/>
      </c>
      <c r="GW75" s="329" t="str">
        <f aca="false">IF($B75&lt;&gt;"",IF($EB$1&gt;=GW$13,RANK(GB75,GB$14:GB$113,0),""),"")</f>
        <v/>
      </c>
      <c r="GX75" s="329" t="str">
        <f aca="false">IF($B75&lt;&gt;"",IF($EB$1&gt;=GX$13,RANK(GC75,GC$14:GC$113,0),""),"")</f>
        <v/>
      </c>
      <c r="GY75" s="329" t="str">
        <f aca="false">IF($B75&lt;&gt;"",IF($EB$1&gt;=GY$13,RANK(GD75,GD$14:GD$113,0),""),"")</f>
        <v/>
      </c>
      <c r="GZ75" s="329" t="str">
        <f aca="false">IF($B75&lt;&gt;"",IF($EB$1&gt;=GZ$13,RANK(GE75,GE$14:GE$113,0),""),"")</f>
        <v/>
      </c>
      <c r="HA75" s="329" t="str">
        <f aca="false">IF($B75&lt;&gt;"",IF($EB$1&gt;=HA$13,RANK(GF75,GF$14:GF$113,0),""),"")</f>
        <v/>
      </c>
      <c r="HB75" s="329" t="str">
        <f aca="false">IF($B75&lt;&gt;"",IF($EB$1&gt;=HB$13,RANK(GG75,GG$14:GG$113,0),""),"")</f>
        <v/>
      </c>
      <c r="HC75" s="329" t="str">
        <f aca="false">IF($B75&lt;&gt;"",IF($EB$1&gt;=HC$13,RANK(GH75,GH$14:GH$113,0),""),"")</f>
        <v/>
      </c>
      <c r="HD75" s="329" t="str">
        <f aca="false">IF($B75&lt;&gt;"",IF($EB$1&gt;=HD$13,RANK(GI75,GI$14:GI$113,0),""),"")</f>
        <v/>
      </c>
      <c r="HE75" s="329" t="str">
        <f aca="false">IF($B75&lt;&gt;"",IF($EB$1&gt;=HE$13,RANK(GJ75,GJ$14:GJ$113,0),""),"")</f>
        <v/>
      </c>
      <c r="HF75" s="330" t="str">
        <f aca="false">IF($B75&lt;&gt;"",IF($EB$1&gt;=HF$13,RANK(GK75,GK$14:GK$113,0),""),"")</f>
        <v/>
      </c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13" hidden="false" customHeight="false" outlineLevel="0" collapsed="false">
      <c r="A76" s="308" t="str">
        <f aca="false">IF(B76&lt;&gt;"",RANK(I76,I$14:I$113,0),"")</f>
        <v/>
      </c>
      <c r="B76" s="309" t="str">
        <f aca="false">IF('Chronos (M1..M20)'!B73&lt;&gt;"",'Chronos (M1..M20)'!B73,"")</f>
        <v/>
      </c>
      <c r="C76" s="310" t="str">
        <f aca="false">IF(B76&lt;&gt;"",'Chronos (M1..M20)'!C73,"")</f>
        <v/>
      </c>
      <c r="D76" s="215" t="str">
        <f aca="false">IF(B76&lt;&gt;"",Pilotes!P73,"")</f>
        <v/>
      </c>
      <c r="E76" s="310"/>
      <c r="F76" s="310" t="str">
        <f aca="false">IF(B76&lt;&gt;"",Pilotes!F73,"")</f>
        <v/>
      </c>
      <c r="G76" s="310" t="str">
        <f aca="false">IF(C76&lt;&gt;"",Pilotes!E73,"")</f>
        <v/>
      </c>
      <c r="H76" s="310" t="str">
        <f aca="false">IF(D76&lt;&gt;"",'Chronos (M1..M20)'!D73,"")</f>
        <v/>
      </c>
      <c r="I76" s="311" t="n">
        <f aca="false">IF(B76&lt;&gt;"",IF($EB$1&lt;4,DR76-DT76,IF($EB$1&lt;15,DS76-DU76-DT76,DS76-DU76-DV76-DT76)),0)</f>
        <v>0</v>
      </c>
      <c r="J76" s="312" t="str">
        <f aca="false">IF(B76&lt;&gt;"",IF(I76,(I76/MAXA(I$14:I$113))*1000,0),"")</f>
        <v/>
      </c>
      <c r="K76" s="313" t="str">
        <f aca="false">IF($B76&lt;&gt;"",$B76,"")</f>
        <v/>
      </c>
      <c r="L76" s="314" t="str">
        <f aca="false">IF($B76&lt;&gt;"",'Chronos (M1..M20)'!$H73,"")</f>
        <v/>
      </c>
      <c r="M76" s="315" t="str">
        <f aca="false">IF('Chronos (M1..M20)'!$I73&lt;&gt;"",'Chronos (M1..M20)'!$I73," ")</f>
        <v> </v>
      </c>
      <c r="N76" s="316" t="n">
        <f aca="false">IF('Chronos (M1..M20)'!$J73&lt;&gt;"",'Chronos (M1..M20)'!$J73,0)</f>
        <v>0</v>
      </c>
      <c r="O76" s="317" t="str">
        <f aca="false">IF($B76&lt;&gt;"",IF(M76&lt;&gt;" ",(INDEX(L$9:M$12,MATCH(L76,L$9:L$12),2)/M76)*1000,0),"")</f>
        <v/>
      </c>
      <c r="P76" s="318" t="str">
        <f aca="false">IF(M$9&lt;&gt;"",IF($B76&lt;&gt;"",O76-N76,""),"")</f>
        <v/>
      </c>
      <c r="Q76" s="314" t="str">
        <f aca="false">IF($B76&lt;&gt;"",'Chronos (M1..M20)'!$H174,"")</f>
        <v/>
      </c>
      <c r="R76" s="315" t="str">
        <f aca="false">IF('Chronos (M1..M20)'!$I174&lt;&gt;"",'Chronos (M1..M20)'!$I174," ")</f>
        <v> </v>
      </c>
      <c r="S76" s="316" t="n">
        <f aca="false">IF('Chronos (M1..M20)'!$J174&lt;&gt;"",'Chronos (M1..M20)'!$J174,0)</f>
        <v>0</v>
      </c>
      <c r="T76" s="317" t="str">
        <f aca="false">IF($B76&lt;&gt;"",IF(R76&lt;&gt;" ",(INDEX(Q$9:R$12,MATCH(Q76,Q$9:Q$12),2)/R76)*1000,0),"")</f>
        <v/>
      </c>
      <c r="U76" s="318" t="str">
        <f aca="false">IF(R$9&lt;&gt;"",IF($B76&lt;&gt;"",T76-S76,""),"")</f>
        <v/>
      </c>
      <c r="V76" s="313" t="str">
        <f aca="false">IF($B76&lt;&gt;"",$B76,"")</f>
        <v/>
      </c>
      <c r="W76" s="314" t="str">
        <f aca="false">IF($B76&lt;&gt;"",'Chronos (M1..M20)'!$H275,"")</f>
        <v/>
      </c>
      <c r="X76" s="315" t="str">
        <f aca="false">IF('Chronos (M1..M20)'!$I275&lt;&gt;"",'Chronos (M1..M20)'!$I275," ")</f>
        <v> </v>
      </c>
      <c r="Y76" s="316" t="n">
        <f aca="false">IF('Chronos (M1..M20)'!$J275&lt;&gt;"",'Chronos (M1..M20)'!$J275,0)</f>
        <v>0</v>
      </c>
      <c r="Z76" s="317" t="str">
        <f aca="false">IF($B76&lt;&gt;"",IF(X76&lt;&gt;" ",(INDEX(W$9:X$12,MATCH(W76,W$9:W$12),2)/X76)*1000,0),"")</f>
        <v/>
      </c>
      <c r="AA76" s="318" t="str">
        <f aca="false">IF(X$9&lt;&gt;"",IF($B76&lt;&gt;"",Z76-Y76,""),"")</f>
        <v/>
      </c>
      <c r="AB76" s="314" t="str">
        <f aca="false">IF($B76&lt;&gt;"",'Chronos (M1..M20)'!$H376,"")</f>
        <v/>
      </c>
      <c r="AC76" s="315" t="str">
        <f aca="false">IF('Chronos (M1..M20)'!$I376&lt;&gt;"",'Chronos (M1..M20)'!$I376," ")</f>
        <v> </v>
      </c>
      <c r="AD76" s="316" t="n">
        <f aca="false">IF('Chronos (M1..M20)'!$J376&lt;&gt;"",'Chronos (M1..M20)'!$J376,0)</f>
        <v>0</v>
      </c>
      <c r="AE76" s="317" t="str">
        <f aca="false">IF($B76&lt;&gt;"",IF(AC76&lt;&gt;" ",(INDEX(AB$9:AC$12,MATCH(AB76,AB$9:AB$12),2)/AC76)*1000,0),"")</f>
        <v/>
      </c>
      <c r="AF76" s="318" t="str">
        <f aca="false">IF(AC$9&lt;&gt;"",IF($B76&lt;&gt;"",AE76-AD76,""),"")</f>
        <v/>
      </c>
      <c r="AG76" s="313" t="str">
        <f aca="false">IF($B76&lt;&gt;"",$B76,"")</f>
        <v/>
      </c>
      <c r="AH76" s="314" t="str">
        <f aca="false">IF($B76&lt;&gt;"",'Chronos (M1..M20)'!$H477,"")</f>
        <v/>
      </c>
      <c r="AI76" s="315" t="str">
        <f aca="false">IF('Chronos (M1..M20)'!$I477&lt;&gt;"",'Chronos (M1..M20)'!$I477," ")</f>
        <v> </v>
      </c>
      <c r="AJ76" s="316" t="n">
        <f aca="false">IF('Chronos (M1..M20)'!$J477&lt;&gt;"",'Chronos (M1..M20)'!$J477,0)</f>
        <v>0</v>
      </c>
      <c r="AK76" s="317" t="str">
        <f aca="false">IF($B76&lt;&gt;"",IF(AI76&lt;&gt;" ",(INDEX(AH$9:AI$12,MATCH(AH76,AH$9:AH$12),2)/AI76)*1000,0),"")</f>
        <v/>
      </c>
      <c r="AL76" s="318" t="str">
        <f aca="false">IF(AI$9&lt;&gt;"",IF($B76&lt;&gt;"",AK76-AJ76,""),"")</f>
        <v/>
      </c>
      <c r="AM76" s="314" t="str">
        <f aca="false">IF($B76&lt;&gt;"",'Chronos (M1..M20)'!$H578,"")</f>
        <v/>
      </c>
      <c r="AN76" s="315" t="str">
        <f aca="false">IF('Chronos (M1..M20)'!$I578&lt;&gt;"",'Chronos (M1..M20)'!$I578," ")</f>
        <v> </v>
      </c>
      <c r="AO76" s="316" t="n">
        <f aca="false">IF('Chronos (M1..M20)'!$J578&lt;&gt;"",'Chronos (M1..M20)'!$J578,0)</f>
        <v>0</v>
      </c>
      <c r="AP76" s="317" t="str">
        <f aca="false">IF($B76&lt;&gt;"",IF(AN76&lt;&gt;" ",(INDEX(AM$9:AN$12,MATCH(AM76,AM$9:AM$12),2)/AN76)*1000,0),"")</f>
        <v/>
      </c>
      <c r="AQ76" s="318" t="str">
        <f aca="false">IF(AN$9&lt;&gt;"",IF($B76&lt;&gt;"",AP76-AO76,""),"")</f>
        <v/>
      </c>
      <c r="AR76" s="313" t="str">
        <f aca="false">IF($B76&lt;&gt;"",$B76,"")</f>
        <v/>
      </c>
      <c r="AS76" s="314" t="str">
        <f aca="false">IF($B76&lt;&gt;"",'Chronos (M1..M20)'!$H679,"")</f>
        <v/>
      </c>
      <c r="AT76" s="315" t="str">
        <f aca="false">IF('Chronos (M1..M20)'!$I679&lt;&gt;"",'Chronos (M1..M20)'!$I679," ")</f>
        <v> </v>
      </c>
      <c r="AU76" s="316" t="n">
        <f aca="false">IF('Chronos (M1..M20)'!$J679&lt;&gt;"",'Chronos (M1..M20)'!$J679,0)</f>
        <v>0</v>
      </c>
      <c r="AV76" s="317" t="str">
        <f aca="false">IF($B76&lt;&gt;"",IF(AT76&lt;&gt;" ",(INDEX(AS$9:AT$12,MATCH(AS76,AS$9:AS$12),2)/AT76)*1000,0),"")</f>
        <v/>
      </c>
      <c r="AW76" s="318" t="str">
        <f aca="false">IF(AT$9&lt;&gt;"",IF($B76&lt;&gt;"",AV76-AU76,""),"")</f>
        <v/>
      </c>
      <c r="AX76" s="314" t="str">
        <f aca="false">IF($B76&lt;&gt;"",'Chronos (M1..M20)'!$H780,"")</f>
        <v/>
      </c>
      <c r="AY76" s="315" t="str">
        <f aca="false">IF('Chronos (M1..M20)'!$I780&lt;&gt;"",'Chronos (M1..M20)'!$I780," ")</f>
        <v> </v>
      </c>
      <c r="AZ76" s="316" t="n">
        <f aca="false">IF('Chronos (M1..M20)'!$J780&lt;&gt;"",'Chronos (M1..M20)'!$J780,0)</f>
        <v>0</v>
      </c>
      <c r="BA76" s="317" t="str">
        <f aca="false">IF($B76&lt;&gt;"",IF(AY76&lt;&gt;" ",(INDEX(AX$9:AY$12,MATCH(AX76,AX$9:AX$12),2)/AY76)*1000,0),"")</f>
        <v/>
      </c>
      <c r="BB76" s="318" t="str">
        <f aca="false">IF(AY$9&lt;&gt;"",IF($B76&lt;&gt;"",BA76-AZ76,""),"")</f>
        <v/>
      </c>
      <c r="BC76" s="313" t="str">
        <f aca="false">IF($B76&lt;&gt;"",$B76,"")</f>
        <v/>
      </c>
      <c r="BD76" s="314" t="str">
        <f aca="false">IF($B76&lt;&gt;"",'Chronos (M1..M20)'!$H881,"")</f>
        <v/>
      </c>
      <c r="BE76" s="315" t="str">
        <f aca="false">IF('Chronos (M1..M20)'!$I881&lt;&gt;"",'Chronos (M1..M20)'!$I881," ")</f>
        <v> </v>
      </c>
      <c r="BF76" s="316" t="n">
        <f aca="false">IF('Chronos (M1..M20)'!$J881&lt;&gt;"",'Chronos (M1..M20)'!$J881,0)</f>
        <v>0</v>
      </c>
      <c r="BG76" s="317" t="str">
        <f aca="false">IF($B76&lt;&gt;"",IF(BE76&lt;&gt;" ",(INDEX(BD$9:BE$12,MATCH(BD76,BD$9:BD$12),2)/BE76)*1000,0),"")</f>
        <v/>
      </c>
      <c r="BH76" s="318" t="str">
        <f aca="false">IF(BE$9&lt;&gt;"",IF($B76&lt;&gt;"",BG76-BF76,""),"")</f>
        <v/>
      </c>
      <c r="BI76" s="314" t="str">
        <f aca="false">IF($B76&lt;&gt;"",'Chronos (M1..M20)'!$H982,"")</f>
        <v/>
      </c>
      <c r="BJ76" s="315" t="str">
        <f aca="false">IF('Chronos (M1..M20)'!$I982&lt;&gt;"",'Chronos (M1..M20)'!$I982," ")</f>
        <v> </v>
      </c>
      <c r="BK76" s="316" t="n">
        <f aca="false">IF('Chronos (M1..M20)'!$J982&lt;&gt;"",'Chronos (M1..M20)'!$J982,0)</f>
        <v>0</v>
      </c>
      <c r="BL76" s="317" t="str">
        <f aca="false">IF($B76&lt;&gt;"",IF(BJ76&lt;&gt;" ",(INDEX(BI$9:BJ$12,MATCH(BI76,BI$9:BI$12),2)/BJ76)*1000,0),"")</f>
        <v/>
      </c>
      <c r="BM76" s="318" t="str">
        <f aca="false">IF(BJ$9&lt;&gt;"",IF($B76&lt;&gt;"",BL76-BK76,""),"")</f>
        <v/>
      </c>
      <c r="BN76" s="313" t="str">
        <f aca="false">IF($B76&lt;&gt;"",$B76,"")</f>
        <v/>
      </c>
      <c r="BO76" s="314" t="str">
        <f aca="false">IF($B76&lt;&gt;"",'Chronos (M1..M20)'!$H1083,"")</f>
        <v/>
      </c>
      <c r="BP76" s="315" t="str">
        <f aca="false">IF('Chronos (M1..M20)'!$I1083&lt;&gt;"",'Chronos (M1..M20)'!$I1083," ")</f>
        <v> </v>
      </c>
      <c r="BQ76" s="316" t="n">
        <f aca="false">IF('Chronos (M1..M20)'!$J1083&lt;&gt;"",'Chronos (M1..M20)'!$J1083,0)</f>
        <v>0</v>
      </c>
      <c r="BR76" s="317" t="str">
        <f aca="false">IF($B76&lt;&gt;"",IF(BP76&lt;&gt;" ",(INDEX(BO$9:BP$12,MATCH(BO76,BO$9:BO$12),2)/BP76)*1000,0),"")</f>
        <v/>
      </c>
      <c r="BS76" s="318" t="str">
        <f aca="false">IF(BP$9&lt;&gt;"",IF($B76&lt;&gt;"",BR76-BQ76,""),"")</f>
        <v/>
      </c>
      <c r="BT76" s="314" t="str">
        <f aca="false">IF($B76&lt;&gt;"",'Chronos (M1..M20)'!$H1184,"")</f>
        <v/>
      </c>
      <c r="BU76" s="315" t="str">
        <f aca="false">IF('Chronos (M1..M20)'!$I1184&lt;&gt;"",'Chronos (M1..M20)'!$I1184," ")</f>
        <v> </v>
      </c>
      <c r="BV76" s="316" t="n">
        <f aca="false">IF('Chronos (M1..M20)'!$J1184&lt;&gt;"",'Chronos (M1..M20)'!$J1184,0)</f>
        <v>0</v>
      </c>
      <c r="BW76" s="317" t="str">
        <f aca="false">IF($B76&lt;&gt;"",IF(BU76&lt;&gt;" ",(INDEX(BT$9:BU$12,MATCH(BT76,BT$9:BT$12),2)/BU76)*1000,0),"")</f>
        <v/>
      </c>
      <c r="BX76" s="318" t="str">
        <f aca="false">IF(BU$9&lt;&gt;"",IF($B76&lt;&gt;"",BW76-BV76,""),"")</f>
        <v/>
      </c>
      <c r="BY76" s="313" t="str">
        <f aca="false">IF($B76&lt;&gt;"",$B76,"")</f>
        <v/>
      </c>
      <c r="BZ76" s="314" t="str">
        <f aca="false">IF($B76&lt;&gt;"",'Chronos (M1..M20)'!$H1285,"")</f>
        <v/>
      </c>
      <c r="CA76" s="315" t="str">
        <f aca="false">IF('Chronos (M1..M20)'!$I1285&lt;&gt;"",'Chronos (M1..M20)'!$I1285," ")</f>
        <v> </v>
      </c>
      <c r="CB76" s="316" t="n">
        <f aca="false">IF('Chronos (M1..M20)'!$J1285&lt;&gt;"",'Chronos (M1..M20)'!$J1285,0)</f>
        <v>0</v>
      </c>
      <c r="CC76" s="317" t="str">
        <f aca="false">IF($B76&lt;&gt;"",IF(CA76&lt;&gt;" ",(INDEX(BZ$9:CA$12,MATCH(BZ76,BZ$9:BZ$12),2)/CA76)*1000,0),"")</f>
        <v/>
      </c>
      <c r="CD76" s="318" t="str">
        <f aca="false">IF(CA$9&lt;&gt;"",IF($B76&lt;&gt;"",CC76-CB76,""),"")</f>
        <v/>
      </c>
      <c r="CE76" s="314" t="str">
        <f aca="false">IF($B76&lt;&gt;"",'Chronos (M1..M20)'!$H1386,"")</f>
        <v/>
      </c>
      <c r="CF76" s="315" t="str">
        <f aca="false">IF('Chronos (M1..M20)'!$I1386&lt;&gt;"",'Chronos (M1..M20)'!$I1386," ")</f>
        <v> </v>
      </c>
      <c r="CG76" s="316" t="n">
        <f aca="false">IF('Chronos (M1..M20)'!$J1386&lt;&gt;"",'Chronos (M1..M20)'!$J1386,0)</f>
        <v>0</v>
      </c>
      <c r="CH76" s="317" t="str">
        <f aca="false">IF($B76&lt;&gt;"",IF(CF76&lt;&gt;" ",(INDEX(CE$9:CF$12,MATCH(CE76,CE$9:CE$12),2)/CF76)*1000,0),"")</f>
        <v/>
      </c>
      <c r="CI76" s="318" t="str">
        <f aca="false">IF(CF$9&lt;&gt;"",IF($B76&lt;&gt;"",CH76-CG76,""),"")</f>
        <v/>
      </c>
      <c r="CJ76" s="313" t="str">
        <f aca="false">IF($B76&lt;&gt;"",$B76,"")</f>
        <v/>
      </c>
      <c r="CK76" s="314" t="str">
        <f aca="false">IF($B76&lt;&gt;"",'Chronos (M1..M20)'!$H1487,"")</f>
        <v/>
      </c>
      <c r="CL76" s="315" t="str">
        <f aca="false">IF('Chronos (M1..M20)'!$I1487&lt;&gt;"",'Chronos (M1..M20)'!$I1487," ")</f>
        <v> </v>
      </c>
      <c r="CM76" s="316" t="n">
        <f aca="false">IF('Chronos (M1..M20)'!$J1487&lt;&gt;"",'Chronos (M1..M20)'!$J1487,0)</f>
        <v>0</v>
      </c>
      <c r="CN76" s="317" t="str">
        <f aca="false">IF($B76&lt;&gt;"",IF(CL76&lt;&gt;" ",(INDEX(CK$9:CL$12,MATCH(CK76,CK$9:CK$12),2)/CL76)*1000,0),"")</f>
        <v/>
      </c>
      <c r="CO76" s="318" t="str">
        <f aca="false">IF(CL$9&lt;&gt;"",IF($B76&lt;&gt;"",CN76-CM76,""),"")</f>
        <v/>
      </c>
      <c r="CP76" s="314" t="str">
        <f aca="false">IF($B76&lt;&gt;"",'Chronos (M1..M20)'!$H1588,"")</f>
        <v/>
      </c>
      <c r="CQ76" s="315" t="str">
        <f aca="false">IF('Chronos (M1..M20)'!$I1588&lt;&gt;"",'Chronos (M1..M20)'!$I1588," ")</f>
        <v> </v>
      </c>
      <c r="CR76" s="316" t="n">
        <f aca="false">IF('Chronos (M1..M20)'!$J1588&lt;&gt;"",'Chronos (M1..M20)'!$J1588,0)</f>
        <v>0</v>
      </c>
      <c r="CS76" s="317" t="str">
        <f aca="false">IF($B76&lt;&gt;"",IF(CQ76&lt;&gt;" ",(INDEX(CP$9:CQ$12,MATCH(CP76,CP$9:CP$12),2)/CQ76)*1000,0),"")</f>
        <v/>
      </c>
      <c r="CT76" s="318" t="str">
        <f aca="false">IF(CQ$9&lt;&gt;"",IF($B76&lt;&gt;"",CS76-CR76,""),"")</f>
        <v/>
      </c>
      <c r="CU76" s="313" t="str">
        <f aca="false">IF($B76&lt;&gt;"",$B76,"")</f>
        <v/>
      </c>
      <c r="CV76" s="314" t="str">
        <f aca="false">IF($B76&lt;&gt;"",'Chronos (M1..M20)'!$H1689,"")</f>
        <v/>
      </c>
      <c r="CW76" s="315" t="str">
        <f aca="false">IF('Chronos (M1..M20)'!$I1689&lt;&gt;"",'Chronos (M1..M20)'!$I1689," ")</f>
        <v> </v>
      </c>
      <c r="CX76" s="316" t="n">
        <f aca="false">IF('Chronos (M1..M20)'!$J1689&lt;&gt;"",'Chronos (M1..M20)'!$J1689,0)</f>
        <v>0</v>
      </c>
      <c r="CY76" s="317" t="str">
        <f aca="false">IF($B76&lt;&gt;"",IF(CW76&lt;&gt;" ",(INDEX(CV$9:CW$12,MATCH(CV76,CV$9:CV$12),2)/CW76)*1000,0),"")</f>
        <v/>
      </c>
      <c r="CZ76" s="318" t="str">
        <f aca="false">IF(CW$9&lt;&gt;"",IF($B76&lt;&gt;"",CY76-CX76,""),"")</f>
        <v/>
      </c>
      <c r="DA76" s="314" t="str">
        <f aca="false">IF($B76&lt;&gt;"",'Chronos (M1..M20)'!$H1790,"")</f>
        <v/>
      </c>
      <c r="DB76" s="315" t="str">
        <f aca="false">IF('Chronos (M1..M20)'!$I1790&lt;&gt;"",'Chronos (M1..M20)'!$I1790," ")</f>
        <v> </v>
      </c>
      <c r="DC76" s="316" t="n">
        <f aca="false">IF('Chronos (M1..M20)'!$J1790&lt;&gt;"",'Chronos (M1..M20)'!$J1790,0)</f>
        <v>0</v>
      </c>
      <c r="DD76" s="317" t="str">
        <f aca="false">IF($B76&lt;&gt;"",IF(DB76&lt;&gt;" ",(INDEX(DA$9:DB$12,MATCH(DA76,DA$9:DA$12),2)/DB76)*1000,0),"")</f>
        <v/>
      </c>
      <c r="DE76" s="318" t="str">
        <f aca="false">IF(DB$9&lt;&gt;"",IF($B76&lt;&gt;"",DD76-DC76,""),"")</f>
        <v/>
      </c>
      <c r="DF76" s="313" t="str">
        <f aca="false">IF($B76&lt;&gt;"",$B76,"")</f>
        <v/>
      </c>
      <c r="DG76" s="314" t="str">
        <f aca="false">IF($B76&lt;&gt;"",'Chronos (M1..M20)'!$H1891,"")</f>
        <v/>
      </c>
      <c r="DH76" s="315" t="str">
        <f aca="false">IF('Chronos (M1..M20)'!$I1891&lt;&gt;"",'Chronos (M1..M20)'!$I1891," ")</f>
        <v> </v>
      </c>
      <c r="DI76" s="316" t="n">
        <f aca="false">IF('Chronos (M1..M20)'!$J1891&lt;&gt;"",'Chronos (M1..M20)'!$J1891,0)</f>
        <v>0</v>
      </c>
      <c r="DJ76" s="317" t="str">
        <f aca="false">IF($B76&lt;&gt;"",IF(DH76&lt;&gt;" ",(INDEX(DG$9:DH$12,MATCH(DG76,DG$9:DG$12),2)/DH76)*1000,0),"")</f>
        <v/>
      </c>
      <c r="DK76" s="318" t="str">
        <f aca="false">IF(DH$9&lt;&gt;"",IF($B76&lt;&gt;"",DJ76-DI76,""),"")</f>
        <v/>
      </c>
      <c r="DL76" s="314" t="str">
        <f aca="false">IF($B76&lt;&gt;"",'Chronos (M1..M20)'!$H1992,"")</f>
        <v/>
      </c>
      <c r="DM76" s="315" t="str">
        <f aca="false">IF('Chronos (M1..M20)'!$I1992&lt;&gt;"",'Chronos (M1..M20)'!$I1992," ")</f>
        <v> </v>
      </c>
      <c r="DN76" s="316" t="n">
        <f aca="false">IF('Chronos (M1..M20)'!$J1992&lt;&gt;"",'Chronos (M1..M20)'!$J1992,0)</f>
        <v>0</v>
      </c>
      <c r="DO76" s="317" t="str">
        <f aca="false">IF($B76&lt;&gt;"",IF(DM76&lt;&gt;" ",(INDEX(DL$9:DM$12,MATCH(DL76,DL$9:DL$12),2)/DM76)*1000,0),"")</f>
        <v/>
      </c>
      <c r="DP76" s="318" t="str">
        <f aca="false">IF(DM$9&lt;&gt;"",IF($B76&lt;&gt;"",DO76-DN76,""),"")</f>
        <v/>
      </c>
      <c r="DQ76" s="0"/>
      <c r="DR76" s="319" t="e">
        <f aca="false">SUM(O76,T76,Z76)</f>
        <v>#VALUE!</v>
      </c>
      <c r="DS76" s="319" t="e">
        <f aca="false">SUM(DR76,AE76,AK76,AP76,AV76,BA76,BG76,BL76,BR76,BW76,CC76,CH76,CN76,CS76,CY76,DD76,DJ76,DO76)</f>
        <v>#VALUE!</v>
      </c>
      <c r="DT76" s="319" t="n">
        <f aca="false">SUM(N76,S76,Y76,AD76,AJ76,AO76,AU76,AZ76,BF76,BK76,BQ76,BV76,CB76,CG76,CM76,CR76,CX76,DC76,DI76,DN76)</f>
        <v>0</v>
      </c>
      <c r="DU76" s="319" t="e">
        <f aca="false">SMALL($DZ76:$ES76,1)</f>
        <v>#VALUE!</v>
      </c>
      <c r="DV76" s="319" t="e">
        <f aca="false">SMALL($DZ76:$ES76,2)</f>
        <v>#VALUE!</v>
      </c>
      <c r="DW76" s="319" t="e">
        <f aca="false">SMALL($DZ76:$ES76,3)</f>
        <v>#VALUE!</v>
      </c>
      <c r="DX76" s="319" t="e">
        <f aca="false">SMALL($DZ76:$ES76,3)</f>
        <v>#VALUE!</v>
      </c>
      <c r="DY76" s="0"/>
      <c r="DZ76" s="321" t="str">
        <f aca="false">IF($EC$1&lt;&gt;"",O76," ")</f>
        <v/>
      </c>
      <c r="EA76" s="321" t="str">
        <f aca="false">IF($EC$2&lt;&gt;"",T76," ")</f>
        <v/>
      </c>
      <c r="EB76" s="321" t="str">
        <f aca="false">IF($EC$3&lt;&gt;"",Z76," ")</f>
        <v/>
      </c>
      <c r="EC76" s="321" t="str">
        <f aca="false">IF($EC$4&lt;&gt;"",AE76," ")</f>
        <v/>
      </c>
      <c r="ED76" s="321" t="str">
        <f aca="false">IF($EC$5&lt;&gt;"",AK76," ")</f>
        <v/>
      </c>
      <c r="EE76" s="321" t="str">
        <f aca="false">IF($EC$6&lt;&gt;"",AP76," ")</f>
        <v/>
      </c>
      <c r="EF76" s="321" t="str">
        <f aca="false">IF($EC$7&lt;&gt;"",AV76," ")</f>
        <v/>
      </c>
      <c r="EG76" s="321" t="str">
        <f aca="false">IF($EC$8&lt;&gt;"",BA76," ")</f>
        <v> </v>
      </c>
      <c r="EH76" s="321" t="str">
        <f aca="false">IF($EC$9&lt;&gt;"",BG76," ")</f>
        <v> </v>
      </c>
      <c r="EI76" s="321" t="str">
        <f aca="false">IF($EC$10&lt;&gt;"",BL76," ")</f>
        <v> </v>
      </c>
      <c r="EJ76" s="321" t="str">
        <f aca="false">IF($EE$1&lt;&gt;"",BR76," ")</f>
        <v> </v>
      </c>
      <c r="EK76" s="321" t="str">
        <f aca="false">IF($EE$2&lt;&gt;"",BW76," ")</f>
        <v> </v>
      </c>
      <c r="EL76" s="321" t="str">
        <f aca="false">IF($EE$3&lt;&gt;"",CC76," ")</f>
        <v> </v>
      </c>
      <c r="EM76" s="321" t="str">
        <f aca="false">IF($EE$4&lt;&gt;"",CH76," ")</f>
        <v> </v>
      </c>
      <c r="EN76" s="321" t="str">
        <f aca="false">IF($EE$5&lt;&gt;"",CN76," ")</f>
        <v> </v>
      </c>
      <c r="EO76" s="321" t="str">
        <f aca="false">IF($EE$6&lt;&gt;"",CS76," ")</f>
        <v> </v>
      </c>
      <c r="EP76" s="321" t="str">
        <f aca="false">IF($EE$7&lt;&gt;"",CY76," ")</f>
        <v> </v>
      </c>
      <c r="EQ76" s="321" t="str">
        <f aca="false">IF($EE$8&lt;&gt;"",DD76," ")</f>
        <v> </v>
      </c>
      <c r="ER76" s="321" t="str">
        <f aca="false">IF($EE$9&lt;&gt;"",DJ76," ")</f>
        <v> </v>
      </c>
      <c r="ES76" s="321" t="str">
        <f aca="false">IF($EE$10&lt;&gt;"",DO76," ")</f>
        <v> </v>
      </c>
      <c r="ET76" s="322" t="e">
        <f aca="false">SMALL(DZ76:EC76,1)</f>
        <v>#VALUE!</v>
      </c>
      <c r="EU76" s="323" t="e">
        <f aca="false">SMALL(DZ76:ED76,1)</f>
        <v>#VALUE!</v>
      </c>
      <c r="EV76" s="323" t="e">
        <f aca="false">SMALL(DZ76:EE76,1)</f>
        <v>#VALUE!</v>
      </c>
      <c r="EW76" s="323" t="e">
        <f aca="false">SMALL(DZ76:EF76,1)</f>
        <v>#VALUE!</v>
      </c>
      <c r="EX76" s="323" t="e">
        <f aca="false">SMALL(DZ76:EG76,1)</f>
        <v>#VALUE!</v>
      </c>
      <c r="EY76" s="323" t="e">
        <f aca="false">SMALL(DZ76:EH76,1)</f>
        <v>#VALUE!</v>
      </c>
      <c r="EZ76" s="323" t="e">
        <f aca="false">SMALL(DZ76:EI76,1)</f>
        <v>#VALUE!</v>
      </c>
      <c r="FA76" s="323" t="e">
        <f aca="false">SMALL(DZ76:EJ76,1)</f>
        <v>#VALUE!</v>
      </c>
      <c r="FB76" s="323" t="e">
        <f aca="false">SMALL(DZ76:EK76,1)</f>
        <v>#VALUE!</v>
      </c>
      <c r="FC76" s="323" t="e">
        <f aca="false">SMALL(DZ76:EL76,1)</f>
        <v>#VALUE!</v>
      </c>
      <c r="FD76" s="323" t="e">
        <f aca="false">SMALL(DZ76:EM76,1)</f>
        <v>#VALUE!</v>
      </c>
      <c r="FE76" s="323" t="e">
        <f aca="false">SMALL(DZ76:EN76,1)</f>
        <v>#VALUE!</v>
      </c>
      <c r="FF76" s="323" t="e">
        <f aca="false">SMALL(DZ76:EO76,1)</f>
        <v>#VALUE!</v>
      </c>
      <c r="FG76" s="323" t="e">
        <f aca="false">SMALL(DZ76:EP76,1)</f>
        <v>#VALUE!</v>
      </c>
      <c r="FH76" s="323" t="e">
        <f aca="false">SMALL(DZ76:EQ76,1)</f>
        <v>#VALUE!</v>
      </c>
      <c r="FI76" s="323" t="e">
        <f aca="false">SMALL(DZ76:ER76,1)</f>
        <v>#VALUE!</v>
      </c>
      <c r="FJ76" s="324" t="e">
        <f aca="false">SMALL(DZ76:ES76,1)</f>
        <v>#VALUE!</v>
      </c>
      <c r="FK76" s="322" t="e">
        <f aca="false">SMALL(DZ76:EN76,2)</f>
        <v>#VALUE!</v>
      </c>
      <c r="FL76" s="323" t="e">
        <f aca="false">SMALL(DZ76:EO76,2)</f>
        <v>#VALUE!</v>
      </c>
      <c r="FM76" s="323" t="e">
        <f aca="false">SMALL(DZ76:EP76,2)</f>
        <v>#VALUE!</v>
      </c>
      <c r="FN76" s="323" t="e">
        <f aca="false">SMALL(DZ76:EQ76,2)</f>
        <v>#VALUE!</v>
      </c>
      <c r="FO76" s="323" t="e">
        <f aca="false">SMALL(DZ76:ER76,2)</f>
        <v>#VALUE!</v>
      </c>
      <c r="FP76" s="324" t="e">
        <f aca="false">SMALL(DZ76:ES76,2)</f>
        <v>#VALUE!</v>
      </c>
      <c r="FQ76" s="0"/>
      <c r="FR76" s="328" t="str">
        <f aca="false">IF($B76&lt;&gt;"",IF($EB$1&gt;=FR$13,$P76,""),"")</f>
        <v/>
      </c>
      <c r="FS76" s="329" t="str">
        <f aca="false">IF($B76&lt;&gt;"",IF($EB$1&gt;=FS$13,$P76+$U76,""),"")</f>
        <v/>
      </c>
      <c r="FT76" s="329" t="str">
        <f aca="false">IF($B76&lt;&gt;"",IF($EB$1&gt;=FT$13,$P76+$U76+$AA76,""),"")</f>
        <v/>
      </c>
      <c r="FU76" s="329" t="str">
        <f aca="false">IF($B76&lt;&gt;"",IF($EB$1&gt;=FU$13,$P76+$U76+$AA76+$AF76-ET76,""),"")</f>
        <v/>
      </c>
      <c r="FV76" s="329" t="str">
        <f aca="false">IF($B76&lt;&gt;"",IF($EB$1&gt;=FV$13,$P76+$U76+$AA76+$AF76+$AL76-EU76,""),"")</f>
        <v/>
      </c>
      <c r="FW76" s="329" t="str">
        <f aca="false">IF($B76&lt;&gt;"",IF($EB$1&gt;=FW$13,$P76+$U76+$AA76+$AF76+$AL76+$AQ76-EV76,""),"")</f>
        <v/>
      </c>
      <c r="FX76" s="329" t="str">
        <f aca="false">IF($B76&lt;&gt;"",IF($EB$1&gt;=FX$13,$P76+$U76+$AA76+$AF76+$AL76+$AQ76+$AW76-EW76,""),"")</f>
        <v/>
      </c>
      <c r="FY76" s="329" t="str">
        <f aca="false">IF($B76&lt;&gt;"",IF($EB$1&gt;=FY$13,$P76+$U76+$AA76+$AF76+$AL76+$AQ76+$AW76+$BB76-EX76,""),"")</f>
        <v/>
      </c>
      <c r="FZ76" s="329" t="str">
        <f aca="false">IF($B76&lt;&gt;"",IF($EB$1&gt;=FZ$13,$P76+$U76+$AA76+$AF76+$AL76+$AQ76+$AW76+$BB76+$BH76-EY76,""),"")</f>
        <v/>
      </c>
      <c r="GA76" s="329" t="str">
        <f aca="false">IF($B76&lt;&gt;"",IF($EB$1&gt;=GA$13,$P76+$U76+$AA76+$AF76+$AL76+$AQ76+$AW76+$BB76+$BH76+$BM76-EZ76,""),"")</f>
        <v/>
      </c>
      <c r="GB76" s="329" t="str">
        <f aca="false">IF($B76&lt;&gt;"",IF($EB$1&gt;=GB$13,$P76+$U76+$AA76+$AF76+$AL76+$AQ76+$AW76+$BB76+$BH76+$BM76+$BS76-FA76,""),"")</f>
        <v/>
      </c>
      <c r="GC76" s="329" t="str">
        <f aca="false">IF($B76&lt;&gt;"",IF($EB$1&gt;=GC$13,$P76+$U76+$AA76+$AF76+$AL76+$AQ76+$AW76+$BB76+$BH76+$BM76+$BS76+$BX76-FB76,""),"")</f>
        <v/>
      </c>
      <c r="GD76" s="329" t="str">
        <f aca="false">IF($B76&lt;&gt;"",IF($EB$1&gt;=GD$13,$P76+$U76+$AA76+$AF76+$AL76+$AQ76+$AW76+$BB76+$BH76+$BM76+$BS76+$BX76+$CD76-FC76,""),"")</f>
        <v/>
      </c>
      <c r="GE76" s="329" t="str">
        <f aca="false">IF($B76&lt;&gt;"",IF($EB$1&gt;=GE$13,$P76+$U76+$AA76+$AF76+$AL76+$AQ76+$AW76+$BB76+$BH76+$BM76+$BS76+$BX76+$CD76+$CI76-FD76,""),"")</f>
        <v/>
      </c>
      <c r="GF76" s="329" t="str">
        <f aca="false">IF($B76&lt;&gt;"",IF($EB$1&gt;=GF$13,$P76+$U76+$AA76+$AF76+$AL76+$AQ76+$AW76+$BB76+$BH76+$BM76+$BS76+$BX76+$CD76+$CI76+$CO76-FE76-FK76,""),"")</f>
        <v/>
      </c>
      <c r="GG76" s="329" t="str">
        <f aca="false">IF($B76&lt;&gt;"",IF($EB$1&gt;=GG$13,$P76+$U76+$AA76+$AF76+$AL76+$AQ76+$AW76+$BB76+$BH76+$BM76+$BS76+$BX76+$CD76+$CI76+$CO76+$CT76-FF76-FL76,""),"")</f>
        <v/>
      </c>
      <c r="GH76" s="329" t="str">
        <f aca="false">IF($B76&lt;&gt;"",IF($EB$1&gt;=GH$13,$P76+$U76+$AA76+$AF76+$AL76+$AQ76+$AW76+$BB76+$BH76+$BM76+$BS76+$BX76+$CD76+$CI76+$CO76+$CT76+$CZ76-FG76-FM76,""),"")</f>
        <v/>
      </c>
      <c r="GI76" s="329" t="str">
        <f aca="false">IF($B76&lt;&gt;"",IF($EB$1&gt;=GI$13,$P76+$U76+$AA76+$AF76+$AL76+$AQ76+$AW76+$BB76+$BH76+$BM76+$BS76+$BX76+$CD76+$CI76+$CO76+$CT76+$CZ76+$DE76-FH76-FN76,""),"")</f>
        <v/>
      </c>
      <c r="GJ76" s="329" t="str">
        <f aca="false">IF($B76&lt;&gt;"",IF($EB$1&gt;=GJ$13,$P76+$U76+$AA76+$AF76+$AL76+$AQ76+$AW76+$BB76+$BH76+$BM76+$BS76+$BX76+$CD76+$CI76+$CO76+$CT76+$CZ76+$DE76+$DK76-FI76-FO76,""),"")</f>
        <v/>
      </c>
      <c r="GK76" s="330" t="str">
        <f aca="false">IF($B76&lt;&gt;"",IF($EB$1&gt;=GK$13,$P76+$U76+$AA76+$AF76+$AL76+$AQ76+$AW76+$BB76+$BH76+$BM76+$BS76+$BX76+$CD76+$CI76+$CO76+$CT76+$CZ76+$DE76+$DK76+$DP76-FJ76-FP76,""),"")</f>
        <v/>
      </c>
      <c r="GL76" s="0"/>
      <c r="GM76" s="328" t="str">
        <f aca="false">IF($B76&lt;&gt;"",IF($EB$1&gt;=GM$13,RANK(FR76,FR$14:FR$113,0),""),"")</f>
        <v/>
      </c>
      <c r="GN76" s="329" t="str">
        <f aca="false">IF($B76&lt;&gt;"",IF($EB$1&gt;=GN$13,RANK(FS76,FS$14:FS$113,0),""),"")</f>
        <v/>
      </c>
      <c r="GO76" s="329" t="str">
        <f aca="false">IF($B76&lt;&gt;"",IF($EB$1&gt;=GO$13,RANK(FT76,FT$14:FT$113,0),""),"")</f>
        <v/>
      </c>
      <c r="GP76" s="329" t="str">
        <f aca="false">IF($B76&lt;&gt;"",IF($EB$1&gt;=GP$13,RANK(FU76,FU$14:FU$113,0),""),"")</f>
        <v/>
      </c>
      <c r="GQ76" s="329" t="str">
        <f aca="false">IF($B76&lt;&gt;"",IF($EB$1&gt;=GQ$13,RANK(FV76,FV$14:FV$113,0),""),"")</f>
        <v/>
      </c>
      <c r="GR76" s="329" t="str">
        <f aca="false">IF($B76&lt;&gt;"",IF($EB$1&gt;=GR$13,RANK(FW76,FW$14:FW$113,0),""),"")</f>
        <v/>
      </c>
      <c r="GS76" s="329" t="str">
        <f aca="false">IF($B76&lt;&gt;"",IF($EB$1&gt;=GS$13,RANK(FX76,FX$14:FX$113,0),""),"")</f>
        <v/>
      </c>
      <c r="GT76" s="329" t="str">
        <f aca="false">IF($B76&lt;&gt;"",IF($EB$1&gt;=GT$13,RANK(FY76,FY$14:FY$113,0),""),"")</f>
        <v/>
      </c>
      <c r="GU76" s="329" t="str">
        <f aca="false">IF($B76&lt;&gt;"",IF($EB$1&gt;=GU$13,RANK(FZ76,FZ$14:FZ$113,0),""),"")</f>
        <v/>
      </c>
      <c r="GV76" s="329" t="str">
        <f aca="false">IF($B76&lt;&gt;"",IF($EB$1&gt;=GV$13,RANK(GA76,GA$14:GA$113,0),""),"")</f>
        <v/>
      </c>
      <c r="GW76" s="329" t="str">
        <f aca="false">IF($B76&lt;&gt;"",IF($EB$1&gt;=GW$13,RANK(GB76,GB$14:GB$113,0),""),"")</f>
        <v/>
      </c>
      <c r="GX76" s="329" t="str">
        <f aca="false">IF($B76&lt;&gt;"",IF($EB$1&gt;=GX$13,RANK(GC76,GC$14:GC$113,0),""),"")</f>
        <v/>
      </c>
      <c r="GY76" s="329" t="str">
        <f aca="false">IF($B76&lt;&gt;"",IF($EB$1&gt;=GY$13,RANK(GD76,GD$14:GD$113,0),""),"")</f>
        <v/>
      </c>
      <c r="GZ76" s="329" t="str">
        <f aca="false">IF($B76&lt;&gt;"",IF($EB$1&gt;=GZ$13,RANK(GE76,GE$14:GE$113,0),""),"")</f>
        <v/>
      </c>
      <c r="HA76" s="329" t="str">
        <f aca="false">IF($B76&lt;&gt;"",IF($EB$1&gt;=HA$13,RANK(GF76,GF$14:GF$113,0),""),"")</f>
        <v/>
      </c>
      <c r="HB76" s="329" t="str">
        <f aca="false">IF($B76&lt;&gt;"",IF($EB$1&gt;=HB$13,RANK(GG76,GG$14:GG$113,0),""),"")</f>
        <v/>
      </c>
      <c r="HC76" s="329" t="str">
        <f aca="false">IF($B76&lt;&gt;"",IF($EB$1&gt;=HC$13,RANK(GH76,GH$14:GH$113,0),""),"")</f>
        <v/>
      </c>
      <c r="HD76" s="329" t="str">
        <f aca="false">IF($B76&lt;&gt;"",IF($EB$1&gt;=HD$13,RANK(GI76,GI$14:GI$113,0),""),"")</f>
        <v/>
      </c>
      <c r="HE76" s="329" t="str">
        <f aca="false">IF($B76&lt;&gt;"",IF($EB$1&gt;=HE$13,RANK(GJ76,GJ$14:GJ$113,0),""),"")</f>
        <v/>
      </c>
      <c r="HF76" s="330" t="str">
        <f aca="false">IF($B76&lt;&gt;"",IF($EB$1&gt;=HF$13,RANK(GK76,GK$14:GK$113,0),""),"")</f>
        <v/>
      </c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13" hidden="false" customHeight="false" outlineLevel="0" collapsed="false">
      <c r="A77" s="308" t="str">
        <f aca="false">IF(B77&lt;&gt;"",RANK(I77,I$14:I$113,0),"")</f>
        <v/>
      </c>
      <c r="B77" s="309" t="str">
        <f aca="false">IF('Chronos (M1..M20)'!B74&lt;&gt;"",'Chronos (M1..M20)'!B74,"")</f>
        <v/>
      </c>
      <c r="C77" s="310" t="str">
        <f aca="false">IF(B77&lt;&gt;"",'Chronos (M1..M20)'!C74,"")</f>
        <v/>
      </c>
      <c r="D77" s="215" t="str">
        <f aca="false">IF(B77&lt;&gt;"",Pilotes!P74,"")</f>
        <v/>
      </c>
      <c r="E77" s="310"/>
      <c r="F77" s="310" t="str">
        <f aca="false">IF(B77&lt;&gt;"",Pilotes!F74,"")</f>
        <v/>
      </c>
      <c r="G77" s="310" t="str">
        <f aca="false">IF(C77&lt;&gt;"",Pilotes!E74,"")</f>
        <v/>
      </c>
      <c r="H77" s="310" t="str">
        <f aca="false">IF(D77&lt;&gt;"",'Chronos (M1..M20)'!D74,"")</f>
        <v/>
      </c>
      <c r="I77" s="311" t="n">
        <f aca="false">IF(B77&lt;&gt;"",IF($EB$1&lt;4,DR77-DT77,IF($EB$1&lt;15,DS77-DU77-DT77,DS77-DU77-DV77-DT77)),0)</f>
        <v>0</v>
      </c>
      <c r="J77" s="312" t="str">
        <f aca="false">IF(B77&lt;&gt;"",IF(I77,(I77/MAXA(I$14:I$113))*1000,0),"")</f>
        <v/>
      </c>
      <c r="K77" s="313" t="str">
        <f aca="false">IF($B77&lt;&gt;"",$B77,"")</f>
        <v/>
      </c>
      <c r="L77" s="314" t="str">
        <f aca="false">IF($B77&lt;&gt;"",'Chronos (M1..M20)'!$H74,"")</f>
        <v/>
      </c>
      <c r="M77" s="315" t="str">
        <f aca="false">IF('Chronos (M1..M20)'!$I74&lt;&gt;"",'Chronos (M1..M20)'!$I74," ")</f>
        <v> </v>
      </c>
      <c r="N77" s="316" t="n">
        <f aca="false">IF('Chronos (M1..M20)'!$J74&lt;&gt;"",'Chronos (M1..M20)'!$J74,0)</f>
        <v>0</v>
      </c>
      <c r="O77" s="317" t="str">
        <f aca="false">IF($B77&lt;&gt;"",IF(M77&lt;&gt;" ",(INDEX(L$9:M$12,MATCH(L77,L$9:L$12),2)/M77)*1000,0),"")</f>
        <v/>
      </c>
      <c r="P77" s="318" t="str">
        <f aca="false">IF(M$9&lt;&gt;"",IF($B77&lt;&gt;"",O77-N77,""),"")</f>
        <v/>
      </c>
      <c r="Q77" s="314" t="str">
        <f aca="false">IF($B77&lt;&gt;"",'Chronos (M1..M20)'!$H175,"")</f>
        <v/>
      </c>
      <c r="R77" s="315" t="str">
        <f aca="false">IF('Chronos (M1..M20)'!$I175&lt;&gt;"",'Chronos (M1..M20)'!$I175," ")</f>
        <v> </v>
      </c>
      <c r="S77" s="316" t="n">
        <f aca="false">IF('Chronos (M1..M20)'!$J175&lt;&gt;"",'Chronos (M1..M20)'!$J175,0)</f>
        <v>0</v>
      </c>
      <c r="T77" s="317" t="str">
        <f aca="false">IF($B77&lt;&gt;"",IF(R77&lt;&gt;" ",(INDEX(Q$9:R$12,MATCH(Q77,Q$9:Q$12),2)/R77)*1000,0),"")</f>
        <v/>
      </c>
      <c r="U77" s="318" t="str">
        <f aca="false">IF(R$9&lt;&gt;"",IF($B77&lt;&gt;"",T77-S77,""),"")</f>
        <v/>
      </c>
      <c r="V77" s="313" t="str">
        <f aca="false">IF($B77&lt;&gt;"",$B77,"")</f>
        <v/>
      </c>
      <c r="W77" s="314" t="str">
        <f aca="false">IF($B77&lt;&gt;"",'Chronos (M1..M20)'!$H276,"")</f>
        <v/>
      </c>
      <c r="X77" s="315" t="str">
        <f aca="false">IF('Chronos (M1..M20)'!$I276&lt;&gt;"",'Chronos (M1..M20)'!$I276," ")</f>
        <v> </v>
      </c>
      <c r="Y77" s="316" t="n">
        <f aca="false">IF('Chronos (M1..M20)'!$J276&lt;&gt;"",'Chronos (M1..M20)'!$J276,0)</f>
        <v>0</v>
      </c>
      <c r="Z77" s="317" t="str">
        <f aca="false">IF($B77&lt;&gt;"",IF(X77&lt;&gt;" ",(INDEX(W$9:X$12,MATCH(W77,W$9:W$12),2)/X77)*1000,0),"")</f>
        <v/>
      </c>
      <c r="AA77" s="318" t="str">
        <f aca="false">IF(X$9&lt;&gt;"",IF($B77&lt;&gt;"",Z77-Y77,""),"")</f>
        <v/>
      </c>
      <c r="AB77" s="314" t="str">
        <f aca="false">IF($B77&lt;&gt;"",'Chronos (M1..M20)'!$H377,"")</f>
        <v/>
      </c>
      <c r="AC77" s="315" t="str">
        <f aca="false">IF('Chronos (M1..M20)'!$I377&lt;&gt;"",'Chronos (M1..M20)'!$I377," ")</f>
        <v> </v>
      </c>
      <c r="AD77" s="316" t="n">
        <f aca="false">IF('Chronos (M1..M20)'!$J377&lt;&gt;"",'Chronos (M1..M20)'!$J377,0)</f>
        <v>0</v>
      </c>
      <c r="AE77" s="317" t="str">
        <f aca="false">IF($B77&lt;&gt;"",IF(AC77&lt;&gt;" ",(INDEX(AB$9:AC$12,MATCH(AB77,AB$9:AB$12),2)/AC77)*1000,0),"")</f>
        <v/>
      </c>
      <c r="AF77" s="318" t="str">
        <f aca="false">IF(AC$9&lt;&gt;"",IF($B77&lt;&gt;"",AE77-AD77,""),"")</f>
        <v/>
      </c>
      <c r="AG77" s="313" t="str">
        <f aca="false">IF($B77&lt;&gt;"",$B77,"")</f>
        <v/>
      </c>
      <c r="AH77" s="314" t="str">
        <f aca="false">IF($B77&lt;&gt;"",'Chronos (M1..M20)'!$H478,"")</f>
        <v/>
      </c>
      <c r="AI77" s="315" t="str">
        <f aca="false">IF('Chronos (M1..M20)'!$I478&lt;&gt;"",'Chronos (M1..M20)'!$I478," ")</f>
        <v> </v>
      </c>
      <c r="AJ77" s="316" t="n">
        <f aca="false">IF('Chronos (M1..M20)'!$J478&lt;&gt;"",'Chronos (M1..M20)'!$J478,0)</f>
        <v>0</v>
      </c>
      <c r="AK77" s="317" t="str">
        <f aca="false">IF($B77&lt;&gt;"",IF(AI77&lt;&gt;" ",(INDEX(AH$9:AI$12,MATCH(AH77,AH$9:AH$12),2)/AI77)*1000,0),"")</f>
        <v/>
      </c>
      <c r="AL77" s="318" t="str">
        <f aca="false">IF(AI$9&lt;&gt;"",IF($B77&lt;&gt;"",AK77-AJ77,""),"")</f>
        <v/>
      </c>
      <c r="AM77" s="314" t="str">
        <f aca="false">IF($B77&lt;&gt;"",'Chronos (M1..M20)'!$H579,"")</f>
        <v/>
      </c>
      <c r="AN77" s="315" t="str">
        <f aca="false">IF('Chronos (M1..M20)'!$I579&lt;&gt;"",'Chronos (M1..M20)'!$I579," ")</f>
        <v> </v>
      </c>
      <c r="AO77" s="316" t="n">
        <f aca="false">IF('Chronos (M1..M20)'!$J579&lt;&gt;"",'Chronos (M1..M20)'!$J579,0)</f>
        <v>0</v>
      </c>
      <c r="AP77" s="317" t="str">
        <f aca="false">IF($B77&lt;&gt;"",IF(AN77&lt;&gt;" ",(INDEX(AM$9:AN$12,MATCH(AM77,AM$9:AM$12),2)/AN77)*1000,0),"")</f>
        <v/>
      </c>
      <c r="AQ77" s="318" t="str">
        <f aca="false">IF(AN$9&lt;&gt;"",IF($B77&lt;&gt;"",AP77-AO77,""),"")</f>
        <v/>
      </c>
      <c r="AR77" s="313" t="str">
        <f aca="false">IF($B77&lt;&gt;"",$B77,"")</f>
        <v/>
      </c>
      <c r="AS77" s="314" t="str">
        <f aca="false">IF($B77&lt;&gt;"",'Chronos (M1..M20)'!$H680,"")</f>
        <v/>
      </c>
      <c r="AT77" s="315" t="str">
        <f aca="false">IF('Chronos (M1..M20)'!$I680&lt;&gt;"",'Chronos (M1..M20)'!$I680," ")</f>
        <v> </v>
      </c>
      <c r="AU77" s="316" t="n">
        <f aca="false">IF('Chronos (M1..M20)'!$J680&lt;&gt;"",'Chronos (M1..M20)'!$J680,0)</f>
        <v>0</v>
      </c>
      <c r="AV77" s="317" t="str">
        <f aca="false">IF($B77&lt;&gt;"",IF(AT77&lt;&gt;" ",(INDEX(AS$9:AT$12,MATCH(AS77,AS$9:AS$12),2)/AT77)*1000,0),"")</f>
        <v/>
      </c>
      <c r="AW77" s="318" t="str">
        <f aca="false">IF(AT$9&lt;&gt;"",IF($B77&lt;&gt;"",AV77-AU77,""),"")</f>
        <v/>
      </c>
      <c r="AX77" s="314" t="str">
        <f aca="false">IF($B77&lt;&gt;"",'Chronos (M1..M20)'!$H781,"")</f>
        <v/>
      </c>
      <c r="AY77" s="315" t="str">
        <f aca="false">IF('Chronos (M1..M20)'!$I781&lt;&gt;"",'Chronos (M1..M20)'!$I781," ")</f>
        <v> </v>
      </c>
      <c r="AZ77" s="316" t="n">
        <f aca="false">IF('Chronos (M1..M20)'!$J781&lt;&gt;"",'Chronos (M1..M20)'!$J781,0)</f>
        <v>0</v>
      </c>
      <c r="BA77" s="317" t="str">
        <f aca="false">IF($B77&lt;&gt;"",IF(AY77&lt;&gt;" ",(INDEX(AX$9:AY$12,MATCH(AX77,AX$9:AX$12),2)/AY77)*1000,0),"")</f>
        <v/>
      </c>
      <c r="BB77" s="318" t="str">
        <f aca="false">IF(AY$9&lt;&gt;"",IF($B77&lt;&gt;"",BA77-AZ77,""),"")</f>
        <v/>
      </c>
      <c r="BC77" s="313" t="str">
        <f aca="false">IF($B77&lt;&gt;"",$B77,"")</f>
        <v/>
      </c>
      <c r="BD77" s="314" t="str">
        <f aca="false">IF($B77&lt;&gt;"",'Chronos (M1..M20)'!$H882,"")</f>
        <v/>
      </c>
      <c r="BE77" s="315" t="str">
        <f aca="false">IF('Chronos (M1..M20)'!$I882&lt;&gt;"",'Chronos (M1..M20)'!$I882," ")</f>
        <v> </v>
      </c>
      <c r="BF77" s="316" t="n">
        <f aca="false">IF('Chronos (M1..M20)'!$J882&lt;&gt;"",'Chronos (M1..M20)'!$J882,0)</f>
        <v>0</v>
      </c>
      <c r="BG77" s="317" t="str">
        <f aca="false">IF($B77&lt;&gt;"",IF(BE77&lt;&gt;" ",(INDEX(BD$9:BE$12,MATCH(BD77,BD$9:BD$12),2)/BE77)*1000,0),"")</f>
        <v/>
      </c>
      <c r="BH77" s="318" t="str">
        <f aca="false">IF(BE$9&lt;&gt;"",IF($B77&lt;&gt;"",BG77-BF77,""),"")</f>
        <v/>
      </c>
      <c r="BI77" s="314" t="str">
        <f aca="false">IF($B77&lt;&gt;"",'Chronos (M1..M20)'!$H983,"")</f>
        <v/>
      </c>
      <c r="BJ77" s="315" t="str">
        <f aca="false">IF('Chronos (M1..M20)'!$I983&lt;&gt;"",'Chronos (M1..M20)'!$I983," ")</f>
        <v> </v>
      </c>
      <c r="BK77" s="316" t="n">
        <f aca="false">IF('Chronos (M1..M20)'!$J983&lt;&gt;"",'Chronos (M1..M20)'!$J983,0)</f>
        <v>0</v>
      </c>
      <c r="BL77" s="317" t="str">
        <f aca="false">IF($B77&lt;&gt;"",IF(BJ77&lt;&gt;" ",(INDEX(BI$9:BJ$12,MATCH(BI77,BI$9:BI$12),2)/BJ77)*1000,0),"")</f>
        <v/>
      </c>
      <c r="BM77" s="318" t="str">
        <f aca="false">IF(BJ$9&lt;&gt;"",IF($B77&lt;&gt;"",BL77-BK77,""),"")</f>
        <v/>
      </c>
      <c r="BN77" s="313" t="str">
        <f aca="false">IF($B77&lt;&gt;"",$B77,"")</f>
        <v/>
      </c>
      <c r="BO77" s="314" t="str">
        <f aca="false">IF($B77&lt;&gt;"",'Chronos (M1..M20)'!$H1084,"")</f>
        <v/>
      </c>
      <c r="BP77" s="315" t="str">
        <f aca="false">IF('Chronos (M1..M20)'!$I1084&lt;&gt;"",'Chronos (M1..M20)'!$I1084," ")</f>
        <v> </v>
      </c>
      <c r="BQ77" s="316" t="n">
        <f aca="false">IF('Chronos (M1..M20)'!$J1084&lt;&gt;"",'Chronos (M1..M20)'!$J1084,0)</f>
        <v>0</v>
      </c>
      <c r="BR77" s="317" t="str">
        <f aca="false">IF($B77&lt;&gt;"",IF(BP77&lt;&gt;" ",(INDEX(BO$9:BP$12,MATCH(BO77,BO$9:BO$12),2)/BP77)*1000,0),"")</f>
        <v/>
      </c>
      <c r="BS77" s="318" t="str">
        <f aca="false">IF(BP$9&lt;&gt;"",IF($B77&lt;&gt;"",BR77-BQ77,""),"")</f>
        <v/>
      </c>
      <c r="BT77" s="314" t="str">
        <f aca="false">IF($B77&lt;&gt;"",'Chronos (M1..M20)'!$H1185,"")</f>
        <v/>
      </c>
      <c r="BU77" s="315" t="str">
        <f aca="false">IF('Chronos (M1..M20)'!$I1185&lt;&gt;"",'Chronos (M1..M20)'!$I1185," ")</f>
        <v> </v>
      </c>
      <c r="BV77" s="316" t="n">
        <f aca="false">IF('Chronos (M1..M20)'!$J1185&lt;&gt;"",'Chronos (M1..M20)'!$J1185,0)</f>
        <v>0</v>
      </c>
      <c r="BW77" s="317" t="str">
        <f aca="false">IF($B77&lt;&gt;"",IF(BU77&lt;&gt;" ",(INDEX(BT$9:BU$12,MATCH(BT77,BT$9:BT$12),2)/BU77)*1000,0),"")</f>
        <v/>
      </c>
      <c r="BX77" s="318" t="str">
        <f aca="false">IF(BU$9&lt;&gt;"",IF($B77&lt;&gt;"",BW77-BV77,""),"")</f>
        <v/>
      </c>
      <c r="BY77" s="313" t="str">
        <f aca="false">IF($B77&lt;&gt;"",$B77,"")</f>
        <v/>
      </c>
      <c r="BZ77" s="314" t="str">
        <f aca="false">IF($B77&lt;&gt;"",'Chronos (M1..M20)'!$H1286,"")</f>
        <v/>
      </c>
      <c r="CA77" s="315" t="str">
        <f aca="false">IF('Chronos (M1..M20)'!$I1286&lt;&gt;"",'Chronos (M1..M20)'!$I1286," ")</f>
        <v> </v>
      </c>
      <c r="CB77" s="316" t="n">
        <f aca="false">IF('Chronos (M1..M20)'!$J1286&lt;&gt;"",'Chronos (M1..M20)'!$J1286,0)</f>
        <v>0</v>
      </c>
      <c r="CC77" s="317" t="str">
        <f aca="false">IF($B77&lt;&gt;"",IF(CA77&lt;&gt;" ",(INDEX(BZ$9:CA$12,MATCH(BZ77,BZ$9:BZ$12),2)/CA77)*1000,0),"")</f>
        <v/>
      </c>
      <c r="CD77" s="318" t="str">
        <f aca="false">IF(CA$9&lt;&gt;"",IF($B77&lt;&gt;"",CC77-CB77,""),"")</f>
        <v/>
      </c>
      <c r="CE77" s="314" t="str">
        <f aca="false">IF($B77&lt;&gt;"",'Chronos (M1..M20)'!$H1387,"")</f>
        <v/>
      </c>
      <c r="CF77" s="315" t="str">
        <f aca="false">IF('Chronos (M1..M20)'!$I1387&lt;&gt;"",'Chronos (M1..M20)'!$I1387," ")</f>
        <v> </v>
      </c>
      <c r="CG77" s="316" t="n">
        <f aca="false">IF('Chronos (M1..M20)'!$J1387&lt;&gt;"",'Chronos (M1..M20)'!$J1387,0)</f>
        <v>0</v>
      </c>
      <c r="CH77" s="317" t="str">
        <f aca="false">IF($B77&lt;&gt;"",IF(CF77&lt;&gt;" ",(INDEX(CE$9:CF$12,MATCH(CE77,CE$9:CE$12),2)/CF77)*1000,0),"")</f>
        <v/>
      </c>
      <c r="CI77" s="318" t="str">
        <f aca="false">IF(CF$9&lt;&gt;"",IF($B77&lt;&gt;"",CH77-CG77,""),"")</f>
        <v/>
      </c>
      <c r="CJ77" s="313" t="str">
        <f aca="false">IF($B77&lt;&gt;"",$B77,"")</f>
        <v/>
      </c>
      <c r="CK77" s="314" t="str">
        <f aca="false">IF($B77&lt;&gt;"",'Chronos (M1..M20)'!$H1488,"")</f>
        <v/>
      </c>
      <c r="CL77" s="315" t="str">
        <f aca="false">IF('Chronos (M1..M20)'!$I1488&lt;&gt;"",'Chronos (M1..M20)'!$I1488," ")</f>
        <v> </v>
      </c>
      <c r="CM77" s="316" t="n">
        <f aca="false">IF('Chronos (M1..M20)'!$J1488&lt;&gt;"",'Chronos (M1..M20)'!$J1488,0)</f>
        <v>0</v>
      </c>
      <c r="CN77" s="317" t="str">
        <f aca="false">IF($B77&lt;&gt;"",IF(CL77&lt;&gt;" ",(INDEX(CK$9:CL$12,MATCH(CK77,CK$9:CK$12),2)/CL77)*1000,0),"")</f>
        <v/>
      </c>
      <c r="CO77" s="318" t="str">
        <f aca="false">IF(CL$9&lt;&gt;"",IF($B77&lt;&gt;"",CN77-CM77,""),"")</f>
        <v/>
      </c>
      <c r="CP77" s="314" t="str">
        <f aca="false">IF($B77&lt;&gt;"",'Chronos (M1..M20)'!$H1589,"")</f>
        <v/>
      </c>
      <c r="CQ77" s="315" t="str">
        <f aca="false">IF('Chronos (M1..M20)'!$I1589&lt;&gt;"",'Chronos (M1..M20)'!$I1589," ")</f>
        <v> </v>
      </c>
      <c r="CR77" s="316" t="n">
        <f aca="false">IF('Chronos (M1..M20)'!$J1589&lt;&gt;"",'Chronos (M1..M20)'!$J1589,0)</f>
        <v>0</v>
      </c>
      <c r="CS77" s="317" t="str">
        <f aca="false">IF($B77&lt;&gt;"",IF(CQ77&lt;&gt;" ",(INDEX(CP$9:CQ$12,MATCH(CP77,CP$9:CP$12),2)/CQ77)*1000,0),"")</f>
        <v/>
      </c>
      <c r="CT77" s="318" t="str">
        <f aca="false">IF(CQ$9&lt;&gt;"",IF($B77&lt;&gt;"",CS77-CR77,""),"")</f>
        <v/>
      </c>
      <c r="CU77" s="313" t="str">
        <f aca="false">IF($B77&lt;&gt;"",$B77,"")</f>
        <v/>
      </c>
      <c r="CV77" s="314" t="str">
        <f aca="false">IF($B77&lt;&gt;"",'Chronos (M1..M20)'!$H1690,"")</f>
        <v/>
      </c>
      <c r="CW77" s="315" t="str">
        <f aca="false">IF('Chronos (M1..M20)'!$I1690&lt;&gt;"",'Chronos (M1..M20)'!$I1690," ")</f>
        <v> </v>
      </c>
      <c r="CX77" s="316" t="n">
        <f aca="false">IF('Chronos (M1..M20)'!$J1690&lt;&gt;"",'Chronos (M1..M20)'!$J1690,0)</f>
        <v>0</v>
      </c>
      <c r="CY77" s="317" t="str">
        <f aca="false">IF($B77&lt;&gt;"",IF(CW77&lt;&gt;" ",(INDEX(CV$9:CW$12,MATCH(CV77,CV$9:CV$12),2)/CW77)*1000,0),"")</f>
        <v/>
      </c>
      <c r="CZ77" s="318" t="str">
        <f aca="false">IF(CW$9&lt;&gt;"",IF($B77&lt;&gt;"",CY77-CX77,""),"")</f>
        <v/>
      </c>
      <c r="DA77" s="314" t="str">
        <f aca="false">IF($B77&lt;&gt;"",'Chronos (M1..M20)'!$H1791,"")</f>
        <v/>
      </c>
      <c r="DB77" s="315" t="str">
        <f aca="false">IF('Chronos (M1..M20)'!$I1791&lt;&gt;"",'Chronos (M1..M20)'!$I1791," ")</f>
        <v> </v>
      </c>
      <c r="DC77" s="316" t="n">
        <f aca="false">IF('Chronos (M1..M20)'!$J1791&lt;&gt;"",'Chronos (M1..M20)'!$J1791,0)</f>
        <v>0</v>
      </c>
      <c r="DD77" s="317" t="str">
        <f aca="false">IF($B77&lt;&gt;"",IF(DB77&lt;&gt;" ",(INDEX(DA$9:DB$12,MATCH(DA77,DA$9:DA$12),2)/DB77)*1000,0),"")</f>
        <v/>
      </c>
      <c r="DE77" s="318" t="str">
        <f aca="false">IF(DB$9&lt;&gt;"",IF($B77&lt;&gt;"",DD77-DC77,""),"")</f>
        <v/>
      </c>
      <c r="DF77" s="313" t="str">
        <f aca="false">IF($B77&lt;&gt;"",$B77,"")</f>
        <v/>
      </c>
      <c r="DG77" s="314" t="str">
        <f aca="false">IF($B77&lt;&gt;"",'Chronos (M1..M20)'!$H1892,"")</f>
        <v/>
      </c>
      <c r="DH77" s="315" t="str">
        <f aca="false">IF('Chronos (M1..M20)'!$I1892&lt;&gt;"",'Chronos (M1..M20)'!$I1892," ")</f>
        <v> </v>
      </c>
      <c r="DI77" s="316" t="n">
        <f aca="false">IF('Chronos (M1..M20)'!$J1892&lt;&gt;"",'Chronos (M1..M20)'!$J1892,0)</f>
        <v>0</v>
      </c>
      <c r="DJ77" s="317" t="str">
        <f aca="false">IF($B77&lt;&gt;"",IF(DH77&lt;&gt;" ",(INDEX(DG$9:DH$12,MATCH(DG77,DG$9:DG$12),2)/DH77)*1000,0),"")</f>
        <v/>
      </c>
      <c r="DK77" s="318" t="str">
        <f aca="false">IF(DH$9&lt;&gt;"",IF($B77&lt;&gt;"",DJ77-DI77,""),"")</f>
        <v/>
      </c>
      <c r="DL77" s="314" t="str">
        <f aca="false">IF($B77&lt;&gt;"",'Chronos (M1..M20)'!$H1993,"")</f>
        <v/>
      </c>
      <c r="DM77" s="315" t="str">
        <f aca="false">IF('Chronos (M1..M20)'!$I1993&lt;&gt;"",'Chronos (M1..M20)'!$I1993," ")</f>
        <v> </v>
      </c>
      <c r="DN77" s="316" t="n">
        <f aca="false">IF('Chronos (M1..M20)'!$J1993&lt;&gt;"",'Chronos (M1..M20)'!$J1993,0)</f>
        <v>0</v>
      </c>
      <c r="DO77" s="317" t="str">
        <f aca="false">IF($B77&lt;&gt;"",IF(DM77&lt;&gt;" ",(INDEX(DL$9:DM$12,MATCH(DL77,DL$9:DL$12),2)/DM77)*1000,0),"")</f>
        <v/>
      </c>
      <c r="DP77" s="318" t="str">
        <f aca="false">IF(DM$9&lt;&gt;"",IF($B77&lt;&gt;"",DO77-DN77,""),"")</f>
        <v/>
      </c>
      <c r="DQ77" s="0"/>
      <c r="DR77" s="319" t="e">
        <f aca="false">SUM(O77,T77,Z77)</f>
        <v>#VALUE!</v>
      </c>
      <c r="DS77" s="319" t="e">
        <f aca="false">SUM(DR77,AE77,AK77,AP77,AV77,BA77,BG77,BL77,BR77,BW77,CC77,CH77,CN77,CS77,CY77,DD77,DJ77,DO77)</f>
        <v>#VALUE!</v>
      </c>
      <c r="DT77" s="319" t="n">
        <f aca="false">SUM(N77,S77,Y77,AD77,AJ77,AO77,AU77,AZ77,BF77,BK77,BQ77,BV77,CB77,CG77,CM77,CR77,CX77,DC77,DI77,DN77)</f>
        <v>0</v>
      </c>
      <c r="DU77" s="319" t="e">
        <f aca="false">SMALL($DZ77:$ES77,1)</f>
        <v>#VALUE!</v>
      </c>
      <c r="DV77" s="319" t="e">
        <f aca="false">SMALL($DZ77:$ES77,2)</f>
        <v>#VALUE!</v>
      </c>
      <c r="DW77" s="319" t="e">
        <f aca="false">SMALL($DZ77:$ES77,3)</f>
        <v>#VALUE!</v>
      </c>
      <c r="DX77" s="319" t="e">
        <f aca="false">SMALL($DZ77:$ES77,3)</f>
        <v>#VALUE!</v>
      </c>
      <c r="DY77" s="0"/>
      <c r="DZ77" s="321" t="str">
        <f aca="false">IF($EC$1&lt;&gt;"",O77," ")</f>
        <v/>
      </c>
      <c r="EA77" s="321" t="str">
        <f aca="false">IF($EC$2&lt;&gt;"",T77," ")</f>
        <v/>
      </c>
      <c r="EB77" s="321" t="str">
        <f aca="false">IF($EC$3&lt;&gt;"",Z77," ")</f>
        <v/>
      </c>
      <c r="EC77" s="321" t="str">
        <f aca="false">IF($EC$4&lt;&gt;"",AE77," ")</f>
        <v/>
      </c>
      <c r="ED77" s="321" t="str">
        <f aca="false">IF($EC$5&lt;&gt;"",AK77," ")</f>
        <v/>
      </c>
      <c r="EE77" s="321" t="str">
        <f aca="false">IF($EC$6&lt;&gt;"",AP77," ")</f>
        <v/>
      </c>
      <c r="EF77" s="321" t="str">
        <f aca="false">IF($EC$7&lt;&gt;"",AV77," ")</f>
        <v/>
      </c>
      <c r="EG77" s="321" t="str">
        <f aca="false">IF($EC$8&lt;&gt;"",BA77," ")</f>
        <v> </v>
      </c>
      <c r="EH77" s="321" t="str">
        <f aca="false">IF($EC$9&lt;&gt;"",BG77," ")</f>
        <v> </v>
      </c>
      <c r="EI77" s="321" t="str">
        <f aca="false">IF($EC$10&lt;&gt;"",BL77," ")</f>
        <v> </v>
      </c>
      <c r="EJ77" s="321" t="str">
        <f aca="false">IF($EE$1&lt;&gt;"",BR77," ")</f>
        <v> </v>
      </c>
      <c r="EK77" s="321" t="str">
        <f aca="false">IF($EE$2&lt;&gt;"",BW77," ")</f>
        <v> </v>
      </c>
      <c r="EL77" s="321" t="str">
        <f aca="false">IF($EE$3&lt;&gt;"",CC77," ")</f>
        <v> </v>
      </c>
      <c r="EM77" s="321" t="str">
        <f aca="false">IF($EE$4&lt;&gt;"",CH77," ")</f>
        <v> </v>
      </c>
      <c r="EN77" s="321" t="str">
        <f aca="false">IF($EE$5&lt;&gt;"",CN77," ")</f>
        <v> </v>
      </c>
      <c r="EO77" s="321" t="str">
        <f aca="false">IF($EE$6&lt;&gt;"",CS77," ")</f>
        <v> </v>
      </c>
      <c r="EP77" s="321" t="str">
        <f aca="false">IF($EE$7&lt;&gt;"",CY77," ")</f>
        <v> </v>
      </c>
      <c r="EQ77" s="321" t="str">
        <f aca="false">IF($EE$8&lt;&gt;"",DD77," ")</f>
        <v> </v>
      </c>
      <c r="ER77" s="321" t="str">
        <f aca="false">IF($EE$9&lt;&gt;"",DJ77," ")</f>
        <v> </v>
      </c>
      <c r="ES77" s="321" t="str">
        <f aca="false">IF($EE$10&lt;&gt;"",DO77," ")</f>
        <v> </v>
      </c>
      <c r="ET77" s="322" t="e">
        <f aca="false">SMALL(DZ77:EC77,1)</f>
        <v>#VALUE!</v>
      </c>
      <c r="EU77" s="323" t="e">
        <f aca="false">SMALL(DZ77:ED77,1)</f>
        <v>#VALUE!</v>
      </c>
      <c r="EV77" s="323" t="e">
        <f aca="false">SMALL(DZ77:EE77,1)</f>
        <v>#VALUE!</v>
      </c>
      <c r="EW77" s="323" t="e">
        <f aca="false">SMALL(DZ77:EF77,1)</f>
        <v>#VALUE!</v>
      </c>
      <c r="EX77" s="323" t="e">
        <f aca="false">SMALL(DZ77:EG77,1)</f>
        <v>#VALUE!</v>
      </c>
      <c r="EY77" s="323" t="e">
        <f aca="false">SMALL(DZ77:EH77,1)</f>
        <v>#VALUE!</v>
      </c>
      <c r="EZ77" s="323" t="e">
        <f aca="false">SMALL(DZ77:EI77,1)</f>
        <v>#VALUE!</v>
      </c>
      <c r="FA77" s="323" t="e">
        <f aca="false">SMALL(DZ77:EJ77,1)</f>
        <v>#VALUE!</v>
      </c>
      <c r="FB77" s="323" t="e">
        <f aca="false">SMALL(DZ77:EK77,1)</f>
        <v>#VALUE!</v>
      </c>
      <c r="FC77" s="323" t="e">
        <f aca="false">SMALL(DZ77:EL77,1)</f>
        <v>#VALUE!</v>
      </c>
      <c r="FD77" s="323" t="e">
        <f aca="false">SMALL(DZ77:EM77,1)</f>
        <v>#VALUE!</v>
      </c>
      <c r="FE77" s="323" t="e">
        <f aca="false">SMALL(DZ77:EN77,1)</f>
        <v>#VALUE!</v>
      </c>
      <c r="FF77" s="323" t="e">
        <f aca="false">SMALL(DZ77:EO77,1)</f>
        <v>#VALUE!</v>
      </c>
      <c r="FG77" s="323" t="e">
        <f aca="false">SMALL(DZ77:EP77,1)</f>
        <v>#VALUE!</v>
      </c>
      <c r="FH77" s="323" t="e">
        <f aca="false">SMALL(DZ77:EQ77,1)</f>
        <v>#VALUE!</v>
      </c>
      <c r="FI77" s="323" t="e">
        <f aca="false">SMALL(DZ77:ER77,1)</f>
        <v>#VALUE!</v>
      </c>
      <c r="FJ77" s="324" t="e">
        <f aca="false">SMALL(DZ77:ES77,1)</f>
        <v>#VALUE!</v>
      </c>
      <c r="FK77" s="322" t="e">
        <f aca="false">SMALL(DZ77:EN77,2)</f>
        <v>#VALUE!</v>
      </c>
      <c r="FL77" s="323" t="e">
        <f aca="false">SMALL(DZ77:EO77,2)</f>
        <v>#VALUE!</v>
      </c>
      <c r="FM77" s="323" t="e">
        <f aca="false">SMALL(DZ77:EP77,2)</f>
        <v>#VALUE!</v>
      </c>
      <c r="FN77" s="323" t="e">
        <f aca="false">SMALL(DZ77:EQ77,2)</f>
        <v>#VALUE!</v>
      </c>
      <c r="FO77" s="323" t="e">
        <f aca="false">SMALL(DZ77:ER77,2)</f>
        <v>#VALUE!</v>
      </c>
      <c r="FP77" s="324" t="e">
        <f aca="false">SMALL(DZ77:ES77,2)</f>
        <v>#VALUE!</v>
      </c>
      <c r="FQ77" s="0"/>
      <c r="FR77" s="328" t="str">
        <f aca="false">IF($B77&lt;&gt;"",IF($EB$1&gt;=FR$13,$P77,""),"")</f>
        <v/>
      </c>
      <c r="FS77" s="329" t="str">
        <f aca="false">IF($B77&lt;&gt;"",IF($EB$1&gt;=FS$13,$P77+$U77,""),"")</f>
        <v/>
      </c>
      <c r="FT77" s="329" t="str">
        <f aca="false">IF($B77&lt;&gt;"",IF($EB$1&gt;=FT$13,$P77+$U77+$AA77,""),"")</f>
        <v/>
      </c>
      <c r="FU77" s="329" t="str">
        <f aca="false">IF($B77&lt;&gt;"",IF($EB$1&gt;=FU$13,$P77+$U77+$AA77+$AF77-ET77,""),"")</f>
        <v/>
      </c>
      <c r="FV77" s="329" t="str">
        <f aca="false">IF($B77&lt;&gt;"",IF($EB$1&gt;=FV$13,$P77+$U77+$AA77+$AF77+$AL77-EU77,""),"")</f>
        <v/>
      </c>
      <c r="FW77" s="329" t="str">
        <f aca="false">IF($B77&lt;&gt;"",IF($EB$1&gt;=FW$13,$P77+$U77+$AA77+$AF77+$AL77+$AQ77-EV77,""),"")</f>
        <v/>
      </c>
      <c r="FX77" s="329" t="str">
        <f aca="false">IF($B77&lt;&gt;"",IF($EB$1&gt;=FX$13,$P77+$U77+$AA77+$AF77+$AL77+$AQ77+$AW77-EW77,""),"")</f>
        <v/>
      </c>
      <c r="FY77" s="329" t="str">
        <f aca="false">IF($B77&lt;&gt;"",IF($EB$1&gt;=FY$13,$P77+$U77+$AA77+$AF77+$AL77+$AQ77+$AW77+$BB77-EX77,""),"")</f>
        <v/>
      </c>
      <c r="FZ77" s="329" t="str">
        <f aca="false">IF($B77&lt;&gt;"",IF($EB$1&gt;=FZ$13,$P77+$U77+$AA77+$AF77+$AL77+$AQ77+$AW77+$BB77+$BH77-EY77,""),"")</f>
        <v/>
      </c>
      <c r="GA77" s="329" t="str">
        <f aca="false">IF($B77&lt;&gt;"",IF($EB$1&gt;=GA$13,$P77+$U77+$AA77+$AF77+$AL77+$AQ77+$AW77+$BB77+$BH77+$BM77-EZ77,""),"")</f>
        <v/>
      </c>
      <c r="GB77" s="329" t="str">
        <f aca="false">IF($B77&lt;&gt;"",IF($EB$1&gt;=GB$13,$P77+$U77+$AA77+$AF77+$AL77+$AQ77+$AW77+$BB77+$BH77+$BM77+$BS77-FA77,""),"")</f>
        <v/>
      </c>
      <c r="GC77" s="329" t="str">
        <f aca="false">IF($B77&lt;&gt;"",IF($EB$1&gt;=GC$13,$P77+$U77+$AA77+$AF77+$AL77+$AQ77+$AW77+$BB77+$BH77+$BM77+$BS77+$BX77-FB77,""),"")</f>
        <v/>
      </c>
      <c r="GD77" s="329" t="str">
        <f aca="false">IF($B77&lt;&gt;"",IF($EB$1&gt;=GD$13,$P77+$U77+$AA77+$AF77+$AL77+$AQ77+$AW77+$BB77+$BH77+$BM77+$BS77+$BX77+$CD77-FC77,""),"")</f>
        <v/>
      </c>
      <c r="GE77" s="329" t="str">
        <f aca="false">IF($B77&lt;&gt;"",IF($EB$1&gt;=GE$13,$P77+$U77+$AA77+$AF77+$AL77+$AQ77+$AW77+$BB77+$BH77+$BM77+$BS77+$BX77+$CD77+$CI77-FD77,""),"")</f>
        <v/>
      </c>
      <c r="GF77" s="329" t="str">
        <f aca="false">IF($B77&lt;&gt;"",IF($EB$1&gt;=GF$13,$P77+$U77+$AA77+$AF77+$AL77+$AQ77+$AW77+$BB77+$BH77+$BM77+$BS77+$BX77+$CD77+$CI77+$CO77-FE77-FK77,""),"")</f>
        <v/>
      </c>
      <c r="GG77" s="329" t="str">
        <f aca="false">IF($B77&lt;&gt;"",IF($EB$1&gt;=GG$13,$P77+$U77+$AA77+$AF77+$AL77+$AQ77+$AW77+$BB77+$BH77+$BM77+$BS77+$BX77+$CD77+$CI77+$CO77+$CT77-FF77-FL77,""),"")</f>
        <v/>
      </c>
      <c r="GH77" s="329" t="str">
        <f aca="false">IF($B77&lt;&gt;"",IF($EB$1&gt;=GH$13,$P77+$U77+$AA77+$AF77+$AL77+$AQ77+$AW77+$BB77+$BH77+$BM77+$BS77+$BX77+$CD77+$CI77+$CO77+$CT77+$CZ77-FG77-FM77,""),"")</f>
        <v/>
      </c>
      <c r="GI77" s="329" t="str">
        <f aca="false">IF($B77&lt;&gt;"",IF($EB$1&gt;=GI$13,$P77+$U77+$AA77+$AF77+$AL77+$AQ77+$AW77+$BB77+$BH77+$BM77+$BS77+$BX77+$CD77+$CI77+$CO77+$CT77+$CZ77+$DE77-FH77-FN77,""),"")</f>
        <v/>
      </c>
      <c r="GJ77" s="329" t="str">
        <f aca="false">IF($B77&lt;&gt;"",IF($EB$1&gt;=GJ$13,$P77+$U77+$AA77+$AF77+$AL77+$AQ77+$AW77+$BB77+$BH77+$BM77+$BS77+$BX77+$CD77+$CI77+$CO77+$CT77+$CZ77+$DE77+$DK77-FI77-FO77,""),"")</f>
        <v/>
      </c>
      <c r="GK77" s="330" t="str">
        <f aca="false">IF($B77&lt;&gt;"",IF($EB$1&gt;=GK$13,$P77+$U77+$AA77+$AF77+$AL77+$AQ77+$AW77+$BB77+$BH77+$BM77+$BS77+$BX77+$CD77+$CI77+$CO77+$CT77+$CZ77+$DE77+$DK77+$DP77-FJ77-FP77,""),"")</f>
        <v/>
      </c>
      <c r="GL77" s="0"/>
      <c r="GM77" s="328" t="str">
        <f aca="false">IF($B77&lt;&gt;"",IF($EB$1&gt;=GM$13,RANK(FR77,FR$14:FR$113,0),""),"")</f>
        <v/>
      </c>
      <c r="GN77" s="329" t="str">
        <f aca="false">IF($B77&lt;&gt;"",IF($EB$1&gt;=GN$13,RANK(FS77,FS$14:FS$113,0),""),"")</f>
        <v/>
      </c>
      <c r="GO77" s="329" t="str">
        <f aca="false">IF($B77&lt;&gt;"",IF($EB$1&gt;=GO$13,RANK(FT77,FT$14:FT$113,0),""),"")</f>
        <v/>
      </c>
      <c r="GP77" s="329" t="str">
        <f aca="false">IF($B77&lt;&gt;"",IF($EB$1&gt;=GP$13,RANK(FU77,FU$14:FU$113,0),""),"")</f>
        <v/>
      </c>
      <c r="GQ77" s="329" t="str">
        <f aca="false">IF($B77&lt;&gt;"",IF($EB$1&gt;=GQ$13,RANK(FV77,FV$14:FV$113,0),""),"")</f>
        <v/>
      </c>
      <c r="GR77" s="329" t="str">
        <f aca="false">IF($B77&lt;&gt;"",IF($EB$1&gt;=GR$13,RANK(FW77,FW$14:FW$113,0),""),"")</f>
        <v/>
      </c>
      <c r="GS77" s="329" t="str">
        <f aca="false">IF($B77&lt;&gt;"",IF($EB$1&gt;=GS$13,RANK(FX77,FX$14:FX$113,0),""),"")</f>
        <v/>
      </c>
      <c r="GT77" s="329" t="str">
        <f aca="false">IF($B77&lt;&gt;"",IF($EB$1&gt;=GT$13,RANK(FY77,FY$14:FY$113,0),""),"")</f>
        <v/>
      </c>
      <c r="GU77" s="329" t="str">
        <f aca="false">IF($B77&lt;&gt;"",IF($EB$1&gt;=GU$13,RANK(FZ77,FZ$14:FZ$113,0),""),"")</f>
        <v/>
      </c>
      <c r="GV77" s="329" t="str">
        <f aca="false">IF($B77&lt;&gt;"",IF($EB$1&gt;=GV$13,RANK(GA77,GA$14:GA$113,0),""),"")</f>
        <v/>
      </c>
      <c r="GW77" s="329" t="str">
        <f aca="false">IF($B77&lt;&gt;"",IF($EB$1&gt;=GW$13,RANK(GB77,GB$14:GB$113,0),""),"")</f>
        <v/>
      </c>
      <c r="GX77" s="329" t="str">
        <f aca="false">IF($B77&lt;&gt;"",IF($EB$1&gt;=GX$13,RANK(GC77,GC$14:GC$113,0),""),"")</f>
        <v/>
      </c>
      <c r="GY77" s="329" t="str">
        <f aca="false">IF($B77&lt;&gt;"",IF($EB$1&gt;=GY$13,RANK(GD77,GD$14:GD$113,0),""),"")</f>
        <v/>
      </c>
      <c r="GZ77" s="329" t="str">
        <f aca="false">IF($B77&lt;&gt;"",IF($EB$1&gt;=GZ$13,RANK(GE77,GE$14:GE$113,0),""),"")</f>
        <v/>
      </c>
      <c r="HA77" s="329" t="str">
        <f aca="false">IF($B77&lt;&gt;"",IF($EB$1&gt;=HA$13,RANK(GF77,GF$14:GF$113,0),""),"")</f>
        <v/>
      </c>
      <c r="HB77" s="329" t="str">
        <f aca="false">IF($B77&lt;&gt;"",IF($EB$1&gt;=HB$13,RANK(GG77,GG$14:GG$113,0),""),"")</f>
        <v/>
      </c>
      <c r="HC77" s="329" t="str">
        <f aca="false">IF($B77&lt;&gt;"",IF($EB$1&gt;=HC$13,RANK(GH77,GH$14:GH$113,0),""),"")</f>
        <v/>
      </c>
      <c r="HD77" s="329" t="str">
        <f aca="false">IF($B77&lt;&gt;"",IF($EB$1&gt;=HD$13,RANK(GI77,GI$14:GI$113,0),""),"")</f>
        <v/>
      </c>
      <c r="HE77" s="329" t="str">
        <f aca="false">IF($B77&lt;&gt;"",IF($EB$1&gt;=HE$13,RANK(GJ77,GJ$14:GJ$113,0),""),"")</f>
        <v/>
      </c>
      <c r="HF77" s="330" t="str">
        <f aca="false">IF($B77&lt;&gt;"",IF($EB$1&gt;=HF$13,RANK(GK77,GK$14:GK$113,0),""),"")</f>
        <v/>
      </c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customFormat="false" ht="13" hidden="false" customHeight="false" outlineLevel="0" collapsed="false">
      <c r="A78" s="308" t="str">
        <f aca="false">IF(B78&lt;&gt;"",RANK(I78,I$14:I$113,0),"")</f>
        <v/>
      </c>
      <c r="B78" s="309" t="str">
        <f aca="false">IF('Chronos (M1..M20)'!B75&lt;&gt;"",'Chronos (M1..M20)'!B75,"")</f>
        <v/>
      </c>
      <c r="C78" s="310" t="str">
        <f aca="false">IF(B78&lt;&gt;"",'Chronos (M1..M20)'!C75,"")</f>
        <v/>
      </c>
      <c r="D78" s="215" t="str">
        <f aca="false">IF(B78&lt;&gt;"",Pilotes!P75,"")</f>
        <v/>
      </c>
      <c r="E78" s="310"/>
      <c r="F78" s="310" t="str">
        <f aca="false">IF(B78&lt;&gt;"",Pilotes!F75,"")</f>
        <v/>
      </c>
      <c r="G78" s="310" t="str">
        <f aca="false">IF(C78&lt;&gt;"",Pilotes!E75,"")</f>
        <v/>
      </c>
      <c r="H78" s="310" t="str">
        <f aca="false">IF(D78&lt;&gt;"",'Chronos (M1..M20)'!D75,"")</f>
        <v/>
      </c>
      <c r="I78" s="311" t="n">
        <f aca="false">IF(B78&lt;&gt;"",IF($EB$1&lt;4,DR78-DT78,IF($EB$1&lt;15,DS78-DU78-DT78,DS78-DU78-DV78-DT78)),0)</f>
        <v>0</v>
      </c>
      <c r="J78" s="312" t="str">
        <f aca="false">IF(B78&lt;&gt;"",IF(I78,(I78/MAXA(I$14:I$113))*1000,0),"")</f>
        <v/>
      </c>
      <c r="K78" s="313" t="str">
        <f aca="false">IF($B78&lt;&gt;"",$B78,"")</f>
        <v/>
      </c>
      <c r="L78" s="314" t="str">
        <f aca="false">IF($B78&lt;&gt;"",'Chronos (M1..M20)'!$H75,"")</f>
        <v/>
      </c>
      <c r="M78" s="315" t="str">
        <f aca="false">IF('Chronos (M1..M20)'!$I75&lt;&gt;"",'Chronos (M1..M20)'!$I75," ")</f>
        <v> </v>
      </c>
      <c r="N78" s="316" t="n">
        <f aca="false">IF('Chronos (M1..M20)'!$J75&lt;&gt;"",'Chronos (M1..M20)'!$J75,0)</f>
        <v>0</v>
      </c>
      <c r="O78" s="317" t="str">
        <f aca="false">IF($B78&lt;&gt;"",IF(M78&lt;&gt;" ",(INDEX(L$9:M$12,MATCH(L78,L$9:L$12),2)/M78)*1000,0),"")</f>
        <v/>
      </c>
      <c r="P78" s="318" t="str">
        <f aca="false">IF(M$9&lt;&gt;"",IF($B78&lt;&gt;"",O78-N78,""),"")</f>
        <v/>
      </c>
      <c r="Q78" s="314" t="str">
        <f aca="false">IF($B78&lt;&gt;"",'Chronos (M1..M20)'!$H176,"")</f>
        <v/>
      </c>
      <c r="R78" s="315" t="str">
        <f aca="false">IF('Chronos (M1..M20)'!$I176&lt;&gt;"",'Chronos (M1..M20)'!$I176," ")</f>
        <v> </v>
      </c>
      <c r="S78" s="316" t="n">
        <f aca="false">IF('Chronos (M1..M20)'!$J176&lt;&gt;"",'Chronos (M1..M20)'!$J176,0)</f>
        <v>0</v>
      </c>
      <c r="T78" s="317" t="str">
        <f aca="false">IF($B78&lt;&gt;"",IF(R78&lt;&gt;" ",(INDEX(Q$9:R$12,MATCH(Q78,Q$9:Q$12),2)/R78)*1000,0),"")</f>
        <v/>
      </c>
      <c r="U78" s="318" t="str">
        <f aca="false">IF(R$9&lt;&gt;"",IF($B78&lt;&gt;"",T78-S78,""),"")</f>
        <v/>
      </c>
      <c r="V78" s="313" t="str">
        <f aca="false">IF($B78&lt;&gt;"",$B78,"")</f>
        <v/>
      </c>
      <c r="W78" s="314" t="str">
        <f aca="false">IF($B78&lt;&gt;"",'Chronos (M1..M20)'!$H277,"")</f>
        <v/>
      </c>
      <c r="X78" s="315" t="str">
        <f aca="false">IF('Chronos (M1..M20)'!$I277&lt;&gt;"",'Chronos (M1..M20)'!$I277," ")</f>
        <v> </v>
      </c>
      <c r="Y78" s="316" t="n">
        <f aca="false">IF('Chronos (M1..M20)'!$J277&lt;&gt;"",'Chronos (M1..M20)'!$J277,0)</f>
        <v>0</v>
      </c>
      <c r="Z78" s="317" t="str">
        <f aca="false">IF($B78&lt;&gt;"",IF(X78&lt;&gt;" ",(INDEX(W$9:X$12,MATCH(W78,W$9:W$12),2)/X78)*1000,0),"")</f>
        <v/>
      </c>
      <c r="AA78" s="318" t="str">
        <f aca="false">IF(X$9&lt;&gt;"",IF($B78&lt;&gt;"",Z78-Y78,""),"")</f>
        <v/>
      </c>
      <c r="AB78" s="314" t="str">
        <f aca="false">IF($B78&lt;&gt;"",'Chronos (M1..M20)'!$H378,"")</f>
        <v/>
      </c>
      <c r="AC78" s="315" t="str">
        <f aca="false">IF('Chronos (M1..M20)'!$I378&lt;&gt;"",'Chronos (M1..M20)'!$I378," ")</f>
        <v> </v>
      </c>
      <c r="AD78" s="316" t="n">
        <f aca="false">IF('Chronos (M1..M20)'!$J378&lt;&gt;"",'Chronos (M1..M20)'!$J378,0)</f>
        <v>0</v>
      </c>
      <c r="AE78" s="317" t="str">
        <f aca="false">IF($B78&lt;&gt;"",IF(AC78&lt;&gt;" ",(INDEX(AB$9:AC$12,MATCH(AB78,AB$9:AB$12),2)/AC78)*1000,0),"")</f>
        <v/>
      </c>
      <c r="AF78" s="318" t="str">
        <f aca="false">IF(AC$9&lt;&gt;"",IF($B78&lt;&gt;"",AE78-AD78,""),"")</f>
        <v/>
      </c>
      <c r="AG78" s="313" t="str">
        <f aca="false">IF($B78&lt;&gt;"",$B78,"")</f>
        <v/>
      </c>
      <c r="AH78" s="314" t="str">
        <f aca="false">IF($B78&lt;&gt;"",'Chronos (M1..M20)'!$H479,"")</f>
        <v/>
      </c>
      <c r="AI78" s="315" t="str">
        <f aca="false">IF('Chronos (M1..M20)'!$I479&lt;&gt;"",'Chronos (M1..M20)'!$I479," ")</f>
        <v> </v>
      </c>
      <c r="AJ78" s="316" t="n">
        <f aca="false">IF('Chronos (M1..M20)'!$J479&lt;&gt;"",'Chronos (M1..M20)'!$J479,0)</f>
        <v>0</v>
      </c>
      <c r="AK78" s="317" t="str">
        <f aca="false">IF($B78&lt;&gt;"",IF(AI78&lt;&gt;" ",(INDEX(AH$9:AI$12,MATCH(AH78,AH$9:AH$12),2)/AI78)*1000,0),"")</f>
        <v/>
      </c>
      <c r="AL78" s="318" t="str">
        <f aca="false">IF(AI$9&lt;&gt;"",IF($B78&lt;&gt;"",AK78-AJ78,""),"")</f>
        <v/>
      </c>
      <c r="AM78" s="314" t="str">
        <f aca="false">IF($B78&lt;&gt;"",'Chronos (M1..M20)'!$H580,"")</f>
        <v/>
      </c>
      <c r="AN78" s="315" t="str">
        <f aca="false">IF('Chronos (M1..M20)'!$I580&lt;&gt;"",'Chronos (M1..M20)'!$I580," ")</f>
        <v> </v>
      </c>
      <c r="AO78" s="316" t="n">
        <f aca="false">IF('Chronos (M1..M20)'!$J580&lt;&gt;"",'Chronos (M1..M20)'!$J580,0)</f>
        <v>0</v>
      </c>
      <c r="AP78" s="317" t="str">
        <f aca="false">IF($B78&lt;&gt;"",IF(AN78&lt;&gt;" ",(INDEX(AM$9:AN$12,MATCH(AM78,AM$9:AM$12),2)/AN78)*1000,0),"")</f>
        <v/>
      </c>
      <c r="AQ78" s="318" t="str">
        <f aca="false">IF(AN$9&lt;&gt;"",IF($B78&lt;&gt;"",AP78-AO78,""),"")</f>
        <v/>
      </c>
      <c r="AR78" s="313" t="str">
        <f aca="false">IF($B78&lt;&gt;"",$B78,"")</f>
        <v/>
      </c>
      <c r="AS78" s="314" t="str">
        <f aca="false">IF($B78&lt;&gt;"",'Chronos (M1..M20)'!$H681,"")</f>
        <v/>
      </c>
      <c r="AT78" s="315" t="str">
        <f aca="false">IF('Chronos (M1..M20)'!$I681&lt;&gt;"",'Chronos (M1..M20)'!$I681," ")</f>
        <v> </v>
      </c>
      <c r="AU78" s="316" t="n">
        <f aca="false">IF('Chronos (M1..M20)'!$J681&lt;&gt;"",'Chronos (M1..M20)'!$J681,0)</f>
        <v>0</v>
      </c>
      <c r="AV78" s="317" t="str">
        <f aca="false">IF($B78&lt;&gt;"",IF(AT78&lt;&gt;" ",(INDEX(AS$9:AT$12,MATCH(AS78,AS$9:AS$12),2)/AT78)*1000,0),"")</f>
        <v/>
      </c>
      <c r="AW78" s="318" t="str">
        <f aca="false">IF(AT$9&lt;&gt;"",IF($B78&lt;&gt;"",AV78-AU78,""),"")</f>
        <v/>
      </c>
      <c r="AX78" s="314" t="str">
        <f aca="false">IF($B78&lt;&gt;"",'Chronos (M1..M20)'!$H782,"")</f>
        <v/>
      </c>
      <c r="AY78" s="315" t="str">
        <f aca="false">IF('Chronos (M1..M20)'!$I782&lt;&gt;"",'Chronos (M1..M20)'!$I782," ")</f>
        <v> </v>
      </c>
      <c r="AZ78" s="316" t="n">
        <f aca="false">IF('Chronos (M1..M20)'!$J782&lt;&gt;"",'Chronos (M1..M20)'!$J782,0)</f>
        <v>0</v>
      </c>
      <c r="BA78" s="317" t="str">
        <f aca="false">IF($B78&lt;&gt;"",IF(AY78&lt;&gt;" ",(INDEX(AX$9:AY$12,MATCH(AX78,AX$9:AX$12),2)/AY78)*1000,0),"")</f>
        <v/>
      </c>
      <c r="BB78" s="318" t="str">
        <f aca="false">IF(AY$9&lt;&gt;"",IF($B78&lt;&gt;"",BA78-AZ78,""),"")</f>
        <v/>
      </c>
      <c r="BC78" s="313" t="str">
        <f aca="false">IF($B78&lt;&gt;"",$B78,"")</f>
        <v/>
      </c>
      <c r="BD78" s="314" t="str">
        <f aca="false">IF($B78&lt;&gt;"",'Chronos (M1..M20)'!$H883,"")</f>
        <v/>
      </c>
      <c r="BE78" s="315" t="str">
        <f aca="false">IF('Chronos (M1..M20)'!$I883&lt;&gt;"",'Chronos (M1..M20)'!$I883," ")</f>
        <v> </v>
      </c>
      <c r="BF78" s="316" t="n">
        <f aca="false">IF('Chronos (M1..M20)'!$J883&lt;&gt;"",'Chronos (M1..M20)'!$J883,0)</f>
        <v>0</v>
      </c>
      <c r="BG78" s="317" t="str">
        <f aca="false">IF($B78&lt;&gt;"",IF(BE78&lt;&gt;" ",(INDEX(BD$9:BE$12,MATCH(BD78,BD$9:BD$12),2)/BE78)*1000,0),"")</f>
        <v/>
      </c>
      <c r="BH78" s="318" t="str">
        <f aca="false">IF(BE$9&lt;&gt;"",IF($B78&lt;&gt;"",BG78-BF78,""),"")</f>
        <v/>
      </c>
      <c r="BI78" s="314" t="str">
        <f aca="false">IF($B78&lt;&gt;"",'Chronos (M1..M20)'!$H984,"")</f>
        <v/>
      </c>
      <c r="BJ78" s="315" t="str">
        <f aca="false">IF('Chronos (M1..M20)'!$I984&lt;&gt;"",'Chronos (M1..M20)'!$I984," ")</f>
        <v> </v>
      </c>
      <c r="BK78" s="316" t="n">
        <f aca="false">IF('Chronos (M1..M20)'!$J984&lt;&gt;"",'Chronos (M1..M20)'!$J984,0)</f>
        <v>0</v>
      </c>
      <c r="BL78" s="317" t="str">
        <f aca="false">IF($B78&lt;&gt;"",IF(BJ78&lt;&gt;" ",(INDEX(BI$9:BJ$12,MATCH(BI78,BI$9:BI$12),2)/BJ78)*1000,0),"")</f>
        <v/>
      </c>
      <c r="BM78" s="318" t="str">
        <f aca="false">IF(BJ$9&lt;&gt;"",IF($B78&lt;&gt;"",BL78-BK78,""),"")</f>
        <v/>
      </c>
      <c r="BN78" s="313" t="str">
        <f aca="false">IF($B78&lt;&gt;"",$B78,"")</f>
        <v/>
      </c>
      <c r="BO78" s="314" t="str">
        <f aca="false">IF($B78&lt;&gt;"",'Chronos (M1..M20)'!$H1085,"")</f>
        <v/>
      </c>
      <c r="BP78" s="315" t="str">
        <f aca="false">IF('Chronos (M1..M20)'!$I1085&lt;&gt;"",'Chronos (M1..M20)'!$I1085," ")</f>
        <v> </v>
      </c>
      <c r="BQ78" s="316" t="n">
        <f aca="false">IF('Chronos (M1..M20)'!$J1085&lt;&gt;"",'Chronos (M1..M20)'!$J1085,0)</f>
        <v>0</v>
      </c>
      <c r="BR78" s="317" t="str">
        <f aca="false">IF($B78&lt;&gt;"",IF(BP78&lt;&gt;" ",(INDEX(BO$9:BP$12,MATCH(BO78,BO$9:BO$12),2)/BP78)*1000,0),"")</f>
        <v/>
      </c>
      <c r="BS78" s="318" t="str">
        <f aca="false">IF(BP$9&lt;&gt;"",IF($B78&lt;&gt;"",BR78-BQ78,""),"")</f>
        <v/>
      </c>
      <c r="BT78" s="314" t="str">
        <f aca="false">IF($B78&lt;&gt;"",'Chronos (M1..M20)'!$H1186,"")</f>
        <v/>
      </c>
      <c r="BU78" s="315" t="str">
        <f aca="false">IF('Chronos (M1..M20)'!$I1186&lt;&gt;"",'Chronos (M1..M20)'!$I1186," ")</f>
        <v> </v>
      </c>
      <c r="BV78" s="316" t="n">
        <f aca="false">IF('Chronos (M1..M20)'!$J1186&lt;&gt;"",'Chronos (M1..M20)'!$J1186,0)</f>
        <v>0</v>
      </c>
      <c r="BW78" s="317" t="str">
        <f aca="false">IF($B78&lt;&gt;"",IF(BU78&lt;&gt;" ",(INDEX(BT$9:BU$12,MATCH(BT78,BT$9:BT$12),2)/BU78)*1000,0),"")</f>
        <v/>
      </c>
      <c r="BX78" s="318" t="str">
        <f aca="false">IF(BU$9&lt;&gt;"",IF($B78&lt;&gt;"",BW78-BV78,""),"")</f>
        <v/>
      </c>
      <c r="BY78" s="313" t="str">
        <f aca="false">IF($B78&lt;&gt;"",$B78,"")</f>
        <v/>
      </c>
      <c r="BZ78" s="314" t="str">
        <f aca="false">IF($B78&lt;&gt;"",'Chronos (M1..M20)'!$H1287,"")</f>
        <v/>
      </c>
      <c r="CA78" s="315" t="str">
        <f aca="false">IF('Chronos (M1..M20)'!$I1287&lt;&gt;"",'Chronos (M1..M20)'!$I1287," ")</f>
        <v> </v>
      </c>
      <c r="CB78" s="316" t="n">
        <f aca="false">IF('Chronos (M1..M20)'!$J1287&lt;&gt;"",'Chronos (M1..M20)'!$J1287,0)</f>
        <v>0</v>
      </c>
      <c r="CC78" s="317" t="str">
        <f aca="false">IF($B78&lt;&gt;"",IF(CA78&lt;&gt;" ",(INDEX(BZ$9:CA$12,MATCH(BZ78,BZ$9:BZ$12),2)/CA78)*1000,0),"")</f>
        <v/>
      </c>
      <c r="CD78" s="318" t="str">
        <f aca="false">IF(CA$9&lt;&gt;"",IF($B78&lt;&gt;"",CC78-CB78,""),"")</f>
        <v/>
      </c>
      <c r="CE78" s="314" t="str">
        <f aca="false">IF($B78&lt;&gt;"",'Chronos (M1..M20)'!$H1388,"")</f>
        <v/>
      </c>
      <c r="CF78" s="315" t="str">
        <f aca="false">IF('Chronos (M1..M20)'!$I1388&lt;&gt;"",'Chronos (M1..M20)'!$I1388," ")</f>
        <v> </v>
      </c>
      <c r="CG78" s="316" t="n">
        <f aca="false">IF('Chronos (M1..M20)'!$J1388&lt;&gt;"",'Chronos (M1..M20)'!$J1388,0)</f>
        <v>0</v>
      </c>
      <c r="CH78" s="317" t="str">
        <f aca="false">IF($B78&lt;&gt;"",IF(CF78&lt;&gt;" ",(INDEX(CE$9:CF$12,MATCH(CE78,CE$9:CE$12),2)/CF78)*1000,0),"")</f>
        <v/>
      </c>
      <c r="CI78" s="318" t="str">
        <f aca="false">IF(CF$9&lt;&gt;"",IF($B78&lt;&gt;"",CH78-CG78,""),"")</f>
        <v/>
      </c>
      <c r="CJ78" s="313" t="str">
        <f aca="false">IF($B78&lt;&gt;"",$B78,"")</f>
        <v/>
      </c>
      <c r="CK78" s="314" t="str">
        <f aca="false">IF($B78&lt;&gt;"",'Chronos (M1..M20)'!$H1489,"")</f>
        <v/>
      </c>
      <c r="CL78" s="315" t="str">
        <f aca="false">IF('Chronos (M1..M20)'!$I1489&lt;&gt;"",'Chronos (M1..M20)'!$I1489," ")</f>
        <v> </v>
      </c>
      <c r="CM78" s="316" t="n">
        <f aca="false">IF('Chronos (M1..M20)'!$J1489&lt;&gt;"",'Chronos (M1..M20)'!$J1489,0)</f>
        <v>0</v>
      </c>
      <c r="CN78" s="317" t="str">
        <f aca="false">IF($B78&lt;&gt;"",IF(CL78&lt;&gt;" ",(INDEX(CK$9:CL$12,MATCH(CK78,CK$9:CK$12),2)/CL78)*1000,0),"")</f>
        <v/>
      </c>
      <c r="CO78" s="318" t="str">
        <f aca="false">IF(CL$9&lt;&gt;"",IF($B78&lt;&gt;"",CN78-CM78,""),"")</f>
        <v/>
      </c>
      <c r="CP78" s="314" t="str">
        <f aca="false">IF($B78&lt;&gt;"",'Chronos (M1..M20)'!$H1590,"")</f>
        <v/>
      </c>
      <c r="CQ78" s="315" t="str">
        <f aca="false">IF('Chronos (M1..M20)'!$I1590&lt;&gt;"",'Chronos (M1..M20)'!$I1590," ")</f>
        <v> </v>
      </c>
      <c r="CR78" s="316" t="n">
        <f aca="false">IF('Chronos (M1..M20)'!$J1590&lt;&gt;"",'Chronos (M1..M20)'!$J1590,0)</f>
        <v>0</v>
      </c>
      <c r="CS78" s="317" t="str">
        <f aca="false">IF($B78&lt;&gt;"",IF(CQ78&lt;&gt;" ",(INDEX(CP$9:CQ$12,MATCH(CP78,CP$9:CP$12),2)/CQ78)*1000,0),"")</f>
        <v/>
      </c>
      <c r="CT78" s="318" t="str">
        <f aca="false">IF(CQ$9&lt;&gt;"",IF($B78&lt;&gt;"",CS78-CR78,""),"")</f>
        <v/>
      </c>
      <c r="CU78" s="313" t="str">
        <f aca="false">IF($B78&lt;&gt;"",$B78,"")</f>
        <v/>
      </c>
      <c r="CV78" s="314" t="str">
        <f aca="false">IF($B78&lt;&gt;"",'Chronos (M1..M20)'!$H1691,"")</f>
        <v/>
      </c>
      <c r="CW78" s="315" t="str">
        <f aca="false">IF('Chronos (M1..M20)'!$I1691&lt;&gt;"",'Chronos (M1..M20)'!$I1691," ")</f>
        <v> </v>
      </c>
      <c r="CX78" s="316" t="n">
        <f aca="false">IF('Chronos (M1..M20)'!$J1691&lt;&gt;"",'Chronos (M1..M20)'!$J1691,0)</f>
        <v>0</v>
      </c>
      <c r="CY78" s="317" t="str">
        <f aca="false">IF($B78&lt;&gt;"",IF(CW78&lt;&gt;" ",(INDEX(CV$9:CW$12,MATCH(CV78,CV$9:CV$12),2)/CW78)*1000,0),"")</f>
        <v/>
      </c>
      <c r="CZ78" s="318" t="str">
        <f aca="false">IF(CW$9&lt;&gt;"",IF($B78&lt;&gt;"",CY78-CX78,""),"")</f>
        <v/>
      </c>
      <c r="DA78" s="314" t="str">
        <f aca="false">IF($B78&lt;&gt;"",'Chronos (M1..M20)'!$H1792,"")</f>
        <v/>
      </c>
      <c r="DB78" s="315" t="str">
        <f aca="false">IF('Chronos (M1..M20)'!$I1792&lt;&gt;"",'Chronos (M1..M20)'!$I1792," ")</f>
        <v> </v>
      </c>
      <c r="DC78" s="316" t="n">
        <f aca="false">IF('Chronos (M1..M20)'!$J1792&lt;&gt;"",'Chronos (M1..M20)'!$J1792,0)</f>
        <v>0</v>
      </c>
      <c r="DD78" s="317" t="str">
        <f aca="false">IF($B78&lt;&gt;"",IF(DB78&lt;&gt;" ",(INDEX(DA$9:DB$12,MATCH(DA78,DA$9:DA$12),2)/DB78)*1000,0),"")</f>
        <v/>
      </c>
      <c r="DE78" s="318" t="str">
        <f aca="false">IF(DB$9&lt;&gt;"",IF($B78&lt;&gt;"",DD78-DC78,""),"")</f>
        <v/>
      </c>
      <c r="DF78" s="313" t="str">
        <f aca="false">IF($B78&lt;&gt;"",$B78,"")</f>
        <v/>
      </c>
      <c r="DG78" s="314" t="str">
        <f aca="false">IF($B78&lt;&gt;"",'Chronos (M1..M20)'!$H1893,"")</f>
        <v/>
      </c>
      <c r="DH78" s="315" t="str">
        <f aca="false">IF('Chronos (M1..M20)'!$I1893&lt;&gt;"",'Chronos (M1..M20)'!$I1893," ")</f>
        <v> </v>
      </c>
      <c r="DI78" s="316" t="n">
        <f aca="false">IF('Chronos (M1..M20)'!$J1893&lt;&gt;"",'Chronos (M1..M20)'!$J1893,0)</f>
        <v>0</v>
      </c>
      <c r="DJ78" s="317" t="str">
        <f aca="false">IF($B78&lt;&gt;"",IF(DH78&lt;&gt;" ",(INDEX(DG$9:DH$12,MATCH(DG78,DG$9:DG$12),2)/DH78)*1000,0),"")</f>
        <v/>
      </c>
      <c r="DK78" s="318" t="str">
        <f aca="false">IF(DH$9&lt;&gt;"",IF($B78&lt;&gt;"",DJ78-DI78,""),"")</f>
        <v/>
      </c>
      <c r="DL78" s="314" t="str">
        <f aca="false">IF($B78&lt;&gt;"",'Chronos (M1..M20)'!$H1994,"")</f>
        <v/>
      </c>
      <c r="DM78" s="315" t="str">
        <f aca="false">IF('Chronos (M1..M20)'!$I1994&lt;&gt;"",'Chronos (M1..M20)'!$I1994," ")</f>
        <v> </v>
      </c>
      <c r="DN78" s="316" t="n">
        <f aca="false">IF('Chronos (M1..M20)'!$J1994&lt;&gt;"",'Chronos (M1..M20)'!$J1994,0)</f>
        <v>0</v>
      </c>
      <c r="DO78" s="317" t="str">
        <f aca="false">IF($B78&lt;&gt;"",IF(DM78&lt;&gt;" ",(INDEX(DL$9:DM$12,MATCH(DL78,DL$9:DL$12),2)/DM78)*1000,0),"")</f>
        <v/>
      </c>
      <c r="DP78" s="318" t="str">
        <f aca="false">IF(DM$9&lt;&gt;"",IF($B78&lt;&gt;"",DO78-DN78,""),"")</f>
        <v/>
      </c>
      <c r="DQ78" s="0"/>
      <c r="DR78" s="319" t="e">
        <f aca="false">SUM(O78,T78,Z78)</f>
        <v>#VALUE!</v>
      </c>
      <c r="DS78" s="319" t="e">
        <f aca="false">SUM(DR78,AE78,AK78,AP78,AV78,BA78,BG78,BL78,BR78,BW78,CC78,CH78,CN78,CS78,CY78,DD78,DJ78,DO78)</f>
        <v>#VALUE!</v>
      </c>
      <c r="DT78" s="319" t="n">
        <f aca="false">SUM(N78,S78,Y78,AD78,AJ78,AO78,AU78,AZ78,BF78,BK78,BQ78,BV78,CB78,CG78,CM78,CR78,CX78,DC78,DI78,DN78)</f>
        <v>0</v>
      </c>
      <c r="DU78" s="319" t="e">
        <f aca="false">SMALL($DZ78:$ES78,1)</f>
        <v>#VALUE!</v>
      </c>
      <c r="DV78" s="319" t="e">
        <f aca="false">SMALL($DZ78:$ES78,2)</f>
        <v>#VALUE!</v>
      </c>
      <c r="DW78" s="319" t="e">
        <f aca="false">SMALL($DZ78:$ES78,3)</f>
        <v>#VALUE!</v>
      </c>
      <c r="DX78" s="319" t="e">
        <f aca="false">SMALL($DZ78:$ES78,3)</f>
        <v>#VALUE!</v>
      </c>
      <c r="DY78" s="0"/>
      <c r="DZ78" s="321" t="str">
        <f aca="false">IF($EC$1&lt;&gt;"",O78," ")</f>
        <v/>
      </c>
      <c r="EA78" s="321" t="str">
        <f aca="false">IF($EC$2&lt;&gt;"",T78," ")</f>
        <v/>
      </c>
      <c r="EB78" s="321" t="str">
        <f aca="false">IF($EC$3&lt;&gt;"",Z78," ")</f>
        <v/>
      </c>
      <c r="EC78" s="321" t="str">
        <f aca="false">IF($EC$4&lt;&gt;"",AE78," ")</f>
        <v/>
      </c>
      <c r="ED78" s="321" t="str">
        <f aca="false">IF($EC$5&lt;&gt;"",AK78," ")</f>
        <v/>
      </c>
      <c r="EE78" s="321" t="str">
        <f aca="false">IF($EC$6&lt;&gt;"",AP78," ")</f>
        <v/>
      </c>
      <c r="EF78" s="321" t="str">
        <f aca="false">IF($EC$7&lt;&gt;"",AV78," ")</f>
        <v/>
      </c>
      <c r="EG78" s="321" t="str">
        <f aca="false">IF($EC$8&lt;&gt;"",BA78," ")</f>
        <v> </v>
      </c>
      <c r="EH78" s="321" t="str">
        <f aca="false">IF($EC$9&lt;&gt;"",BG78," ")</f>
        <v> </v>
      </c>
      <c r="EI78" s="321" t="str">
        <f aca="false">IF($EC$10&lt;&gt;"",BL78," ")</f>
        <v> </v>
      </c>
      <c r="EJ78" s="321" t="str">
        <f aca="false">IF($EE$1&lt;&gt;"",BR78," ")</f>
        <v> </v>
      </c>
      <c r="EK78" s="321" t="str">
        <f aca="false">IF($EE$2&lt;&gt;"",BW78," ")</f>
        <v> </v>
      </c>
      <c r="EL78" s="321" t="str">
        <f aca="false">IF($EE$3&lt;&gt;"",CC78," ")</f>
        <v> </v>
      </c>
      <c r="EM78" s="321" t="str">
        <f aca="false">IF($EE$4&lt;&gt;"",CH78," ")</f>
        <v> </v>
      </c>
      <c r="EN78" s="321" t="str">
        <f aca="false">IF($EE$5&lt;&gt;"",CN78," ")</f>
        <v> </v>
      </c>
      <c r="EO78" s="321" t="str">
        <f aca="false">IF($EE$6&lt;&gt;"",CS78," ")</f>
        <v> </v>
      </c>
      <c r="EP78" s="321" t="str">
        <f aca="false">IF($EE$7&lt;&gt;"",CY78," ")</f>
        <v> </v>
      </c>
      <c r="EQ78" s="321" t="str">
        <f aca="false">IF($EE$8&lt;&gt;"",DD78," ")</f>
        <v> </v>
      </c>
      <c r="ER78" s="321" t="str">
        <f aca="false">IF($EE$9&lt;&gt;"",DJ78," ")</f>
        <v> </v>
      </c>
      <c r="ES78" s="321" t="str">
        <f aca="false">IF($EE$10&lt;&gt;"",DO78," ")</f>
        <v> </v>
      </c>
      <c r="ET78" s="322" t="e">
        <f aca="false">SMALL(DZ78:EC78,1)</f>
        <v>#VALUE!</v>
      </c>
      <c r="EU78" s="323" t="e">
        <f aca="false">SMALL(DZ78:ED78,1)</f>
        <v>#VALUE!</v>
      </c>
      <c r="EV78" s="323" t="e">
        <f aca="false">SMALL(DZ78:EE78,1)</f>
        <v>#VALUE!</v>
      </c>
      <c r="EW78" s="323" t="e">
        <f aca="false">SMALL(DZ78:EF78,1)</f>
        <v>#VALUE!</v>
      </c>
      <c r="EX78" s="323" t="e">
        <f aca="false">SMALL(DZ78:EG78,1)</f>
        <v>#VALUE!</v>
      </c>
      <c r="EY78" s="323" t="e">
        <f aca="false">SMALL(DZ78:EH78,1)</f>
        <v>#VALUE!</v>
      </c>
      <c r="EZ78" s="323" t="e">
        <f aca="false">SMALL(DZ78:EI78,1)</f>
        <v>#VALUE!</v>
      </c>
      <c r="FA78" s="323" t="e">
        <f aca="false">SMALL(DZ78:EJ78,1)</f>
        <v>#VALUE!</v>
      </c>
      <c r="FB78" s="323" t="e">
        <f aca="false">SMALL(DZ78:EK78,1)</f>
        <v>#VALUE!</v>
      </c>
      <c r="FC78" s="323" t="e">
        <f aca="false">SMALL(DZ78:EL78,1)</f>
        <v>#VALUE!</v>
      </c>
      <c r="FD78" s="323" t="e">
        <f aca="false">SMALL(DZ78:EM78,1)</f>
        <v>#VALUE!</v>
      </c>
      <c r="FE78" s="323" t="e">
        <f aca="false">SMALL(DZ78:EN78,1)</f>
        <v>#VALUE!</v>
      </c>
      <c r="FF78" s="323" t="e">
        <f aca="false">SMALL(DZ78:EO78,1)</f>
        <v>#VALUE!</v>
      </c>
      <c r="FG78" s="323" t="e">
        <f aca="false">SMALL(DZ78:EP78,1)</f>
        <v>#VALUE!</v>
      </c>
      <c r="FH78" s="323" t="e">
        <f aca="false">SMALL(DZ78:EQ78,1)</f>
        <v>#VALUE!</v>
      </c>
      <c r="FI78" s="323" t="e">
        <f aca="false">SMALL(DZ78:ER78,1)</f>
        <v>#VALUE!</v>
      </c>
      <c r="FJ78" s="324" t="e">
        <f aca="false">SMALL(DZ78:ES78,1)</f>
        <v>#VALUE!</v>
      </c>
      <c r="FK78" s="322" t="e">
        <f aca="false">SMALL(DZ78:EN78,2)</f>
        <v>#VALUE!</v>
      </c>
      <c r="FL78" s="323" t="e">
        <f aca="false">SMALL(DZ78:EO78,2)</f>
        <v>#VALUE!</v>
      </c>
      <c r="FM78" s="323" t="e">
        <f aca="false">SMALL(DZ78:EP78,2)</f>
        <v>#VALUE!</v>
      </c>
      <c r="FN78" s="323" t="e">
        <f aca="false">SMALL(DZ78:EQ78,2)</f>
        <v>#VALUE!</v>
      </c>
      <c r="FO78" s="323" t="e">
        <f aca="false">SMALL(DZ78:ER78,2)</f>
        <v>#VALUE!</v>
      </c>
      <c r="FP78" s="324" t="e">
        <f aca="false">SMALL(DZ78:ES78,2)</f>
        <v>#VALUE!</v>
      </c>
      <c r="FQ78" s="0"/>
      <c r="FR78" s="328" t="str">
        <f aca="false">IF($B78&lt;&gt;"",IF($EB$1&gt;=FR$13,$P78,""),"")</f>
        <v/>
      </c>
      <c r="FS78" s="329" t="str">
        <f aca="false">IF($B78&lt;&gt;"",IF($EB$1&gt;=FS$13,$P78+$U78,""),"")</f>
        <v/>
      </c>
      <c r="FT78" s="329" t="str">
        <f aca="false">IF($B78&lt;&gt;"",IF($EB$1&gt;=FT$13,$P78+$U78+$AA78,""),"")</f>
        <v/>
      </c>
      <c r="FU78" s="329" t="str">
        <f aca="false">IF($B78&lt;&gt;"",IF($EB$1&gt;=FU$13,$P78+$U78+$AA78+$AF78-ET78,""),"")</f>
        <v/>
      </c>
      <c r="FV78" s="329" t="str">
        <f aca="false">IF($B78&lt;&gt;"",IF($EB$1&gt;=FV$13,$P78+$U78+$AA78+$AF78+$AL78-EU78,""),"")</f>
        <v/>
      </c>
      <c r="FW78" s="329" t="str">
        <f aca="false">IF($B78&lt;&gt;"",IF($EB$1&gt;=FW$13,$P78+$U78+$AA78+$AF78+$AL78+$AQ78-EV78,""),"")</f>
        <v/>
      </c>
      <c r="FX78" s="329" t="str">
        <f aca="false">IF($B78&lt;&gt;"",IF($EB$1&gt;=FX$13,$P78+$U78+$AA78+$AF78+$AL78+$AQ78+$AW78-EW78,""),"")</f>
        <v/>
      </c>
      <c r="FY78" s="329" t="str">
        <f aca="false">IF($B78&lt;&gt;"",IF($EB$1&gt;=FY$13,$P78+$U78+$AA78+$AF78+$AL78+$AQ78+$AW78+$BB78-EX78,""),"")</f>
        <v/>
      </c>
      <c r="FZ78" s="329" t="str">
        <f aca="false">IF($B78&lt;&gt;"",IF($EB$1&gt;=FZ$13,$P78+$U78+$AA78+$AF78+$AL78+$AQ78+$AW78+$BB78+$BH78-EY78,""),"")</f>
        <v/>
      </c>
      <c r="GA78" s="329" t="str">
        <f aca="false">IF($B78&lt;&gt;"",IF($EB$1&gt;=GA$13,$P78+$U78+$AA78+$AF78+$AL78+$AQ78+$AW78+$BB78+$BH78+$BM78-EZ78,""),"")</f>
        <v/>
      </c>
      <c r="GB78" s="329" t="str">
        <f aca="false">IF($B78&lt;&gt;"",IF($EB$1&gt;=GB$13,$P78+$U78+$AA78+$AF78+$AL78+$AQ78+$AW78+$BB78+$BH78+$BM78+$BS78-FA78,""),"")</f>
        <v/>
      </c>
      <c r="GC78" s="329" t="str">
        <f aca="false">IF($B78&lt;&gt;"",IF($EB$1&gt;=GC$13,$P78+$U78+$AA78+$AF78+$AL78+$AQ78+$AW78+$BB78+$BH78+$BM78+$BS78+$BX78-FB78,""),"")</f>
        <v/>
      </c>
      <c r="GD78" s="329" t="str">
        <f aca="false">IF($B78&lt;&gt;"",IF($EB$1&gt;=GD$13,$P78+$U78+$AA78+$AF78+$AL78+$AQ78+$AW78+$BB78+$BH78+$BM78+$BS78+$BX78+$CD78-FC78,""),"")</f>
        <v/>
      </c>
      <c r="GE78" s="329" t="str">
        <f aca="false">IF($B78&lt;&gt;"",IF($EB$1&gt;=GE$13,$P78+$U78+$AA78+$AF78+$AL78+$AQ78+$AW78+$BB78+$BH78+$BM78+$BS78+$BX78+$CD78+$CI78-FD78,""),"")</f>
        <v/>
      </c>
      <c r="GF78" s="329" t="str">
        <f aca="false">IF($B78&lt;&gt;"",IF($EB$1&gt;=GF$13,$P78+$U78+$AA78+$AF78+$AL78+$AQ78+$AW78+$BB78+$BH78+$BM78+$BS78+$BX78+$CD78+$CI78+$CO78-FE78-FK78,""),"")</f>
        <v/>
      </c>
      <c r="GG78" s="329" t="str">
        <f aca="false">IF($B78&lt;&gt;"",IF($EB$1&gt;=GG$13,$P78+$U78+$AA78+$AF78+$AL78+$AQ78+$AW78+$BB78+$BH78+$BM78+$BS78+$BX78+$CD78+$CI78+$CO78+$CT78-FF78-FL78,""),"")</f>
        <v/>
      </c>
      <c r="GH78" s="329" t="str">
        <f aca="false">IF($B78&lt;&gt;"",IF($EB$1&gt;=GH$13,$P78+$U78+$AA78+$AF78+$AL78+$AQ78+$AW78+$BB78+$BH78+$BM78+$BS78+$BX78+$CD78+$CI78+$CO78+$CT78+$CZ78-FG78-FM78,""),"")</f>
        <v/>
      </c>
      <c r="GI78" s="329" t="str">
        <f aca="false">IF($B78&lt;&gt;"",IF($EB$1&gt;=GI$13,$P78+$U78+$AA78+$AF78+$AL78+$AQ78+$AW78+$BB78+$BH78+$BM78+$BS78+$BX78+$CD78+$CI78+$CO78+$CT78+$CZ78+$DE78-FH78-FN78,""),"")</f>
        <v/>
      </c>
      <c r="GJ78" s="329" t="str">
        <f aca="false">IF($B78&lt;&gt;"",IF($EB$1&gt;=GJ$13,$P78+$U78+$AA78+$AF78+$AL78+$AQ78+$AW78+$BB78+$BH78+$BM78+$BS78+$BX78+$CD78+$CI78+$CO78+$CT78+$CZ78+$DE78+$DK78-FI78-FO78,""),"")</f>
        <v/>
      </c>
      <c r="GK78" s="330" t="str">
        <f aca="false">IF($B78&lt;&gt;"",IF($EB$1&gt;=GK$13,$P78+$U78+$AA78+$AF78+$AL78+$AQ78+$AW78+$BB78+$BH78+$BM78+$BS78+$BX78+$CD78+$CI78+$CO78+$CT78+$CZ78+$DE78+$DK78+$DP78-FJ78-FP78,""),"")</f>
        <v/>
      </c>
      <c r="GL78" s="0"/>
      <c r="GM78" s="328" t="str">
        <f aca="false">IF($B78&lt;&gt;"",IF($EB$1&gt;=GM$13,RANK(FR78,FR$14:FR$113,0),""),"")</f>
        <v/>
      </c>
      <c r="GN78" s="329" t="str">
        <f aca="false">IF($B78&lt;&gt;"",IF($EB$1&gt;=GN$13,RANK(FS78,FS$14:FS$113,0),""),"")</f>
        <v/>
      </c>
      <c r="GO78" s="329" t="str">
        <f aca="false">IF($B78&lt;&gt;"",IF($EB$1&gt;=GO$13,RANK(FT78,FT$14:FT$113,0),""),"")</f>
        <v/>
      </c>
      <c r="GP78" s="329" t="str">
        <f aca="false">IF($B78&lt;&gt;"",IF($EB$1&gt;=GP$13,RANK(FU78,FU$14:FU$113,0),""),"")</f>
        <v/>
      </c>
      <c r="GQ78" s="329" t="str">
        <f aca="false">IF($B78&lt;&gt;"",IF($EB$1&gt;=GQ$13,RANK(FV78,FV$14:FV$113,0),""),"")</f>
        <v/>
      </c>
      <c r="GR78" s="329" t="str">
        <f aca="false">IF($B78&lt;&gt;"",IF($EB$1&gt;=GR$13,RANK(FW78,FW$14:FW$113,0),""),"")</f>
        <v/>
      </c>
      <c r="GS78" s="329" t="str">
        <f aca="false">IF($B78&lt;&gt;"",IF($EB$1&gt;=GS$13,RANK(FX78,FX$14:FX$113,0),""),"")</f>
        <v/>
      </c>
      <c r="GT78" s="329" t="str">
        <f aca="false">IF($B78&lt;&gt;"",IF($EB$1&gt;=GT$13,RANK(FY78,FY$14:FY$113,0),""),"")</f>
        <v/>
      </c>
      <c r="GU78" s="329" t="str">
        <f aca="false">IF($B78&lt;&gt;"",IF($EB$1&gt;=GU$13,RANK(FZ78,FZ$14:FZ$113,0),""),"")</f>
        <v/>
      </c>
      <c r="GV78" s="329" t="str">
        <f aca="false">IF($B78&lt;&gt;"",IF($EB$1&gt;=GV$13,RANK(GA78,GA$14:GA$113,0),""),"")</f>
        <v/>
      </c>
      <c r="GW78" s="329" t="str">
        <f aca="false">IF($B78&lt;&gt;"",IF($EB$1&gt;=GW$13,RANK(GB78,GB$14:GB$113,0),""),"")</f>
        <v/>
      </c>
      <c r="GX78" s="329" t="str">
        <f aca="false">IF($B78&lt;&gt;"",IF($EB$1&gt;=GX$13,RANK(GC78,GC$14:GC$113,0),""),"")</f>
        <v/>
      </c>
      <c r="GY78" s="329" t="str">
        <f aca="false">IF($B78&lt;&gt;"",IF($EB$1&gt;=GY$13,RANK(GD78,GD$14:GD$113,0),""),"")</f>
        <v/>
      </c>
      <c r="GZ78" s="329" t="str">
        <f aca="false">IF($B78&lt;&gt;"",IF($EB$1&gt;=GZ$13,RANK(GE78,GE$14:GE$113,0),""),"")</f>
        <v/>
      </c>
      <c r="HA78" s="329" t="str">
        <f aca="false">IF($B78&lt;&gt;"",IF($EB$1&gt;=HA$13,RANK(GF78,GF$14:GF$113,0),""),"")</f>
        <v/>
      </c>
      <c r="HB78" s="329" t="str">
        <f aca="false">IF($B78&lt;&gt;"",IF($EB$1&gt;=HB$13,RANK(GG78,GG$14:GG$113,0),""),"")</f>
        <v/>
      </c>
      <c r="HC78" s="329" t="str">
        <f aca="false">IF($B78&lt;&gt;"",IF($EB$1&gt;=HC$13,RANK(GH78,GH$14:GH$113,0),""),"")</f>
        <v/>
      </c>
      <c r="HD78" s="329" t="str">
        <f aca="false">IF($B78&lt;&gt;"",IF($EB$1&gt;=HD$13,RANK(GI78,GI$14:GI$113,0),""),"")</f>
        <v/>
      </c>
      <c r="HE78" s="329" t="str">
        <f aca="false">IF($B78&lt;&gt;"",IF($EB$1&gt;=HE$13,RANK(GJ78,GJ$14:GJ$113,0),""),"")</f>
        <v/>
      </c>
      <c r="HF78" s="330" t="str">
        <f aca="false">IF($B78&lt;&gt;"",IF($EB$1&gt;=HF$13,RANK(GK78,GK$14:GK$113,0),""),"")</f>
        <v/>
      </c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customFormat="false" ht="13" hidden="false" customHeight="false" outlineLevel="0" collapsed="false">
      <c r="A79" s="308" t="str">
        <f aca="false">IF(B79&lt;&gt;"",RANK(I79,I$14:I$113,0),"")</f>
        <v/>
      </c>
      <c r="B79" s="309" t="str">
        <f aca="false">IF('Chronos (M1..M20)'!B76&lt;&gt;"",'Chronos (M1..M20)'!B76,"")</f>
        <v/>
      </c>
      <c r="C79" s="310" t="str">
        <f aca="false">IF(B79&lt;&gt;"",'Chronos (M1..M20)'!C76,"")</f>
        <v/>
      </c>
      <c r="D79" s="215" t="str">
        <f aca="false">IF(B79&lt;&gt;"",Pilotes!P76,"")</f>
        <v/>
      </c>
      <c r="E79" s="310"/>
      <c r="F79" s="310" t="str">
        <f aca="false">IF(B79&lt;&gt;"",Pilotes!F76,"")</f>
        <v/>
      </c>
      <c r="G79" s="310" t="str">
        <f aca="false">IF(C79&lt;&gt;"",Pilotes!E76,"")</f>
        <v/>
      </c>
      <c r="H79" s="310" t="str">
        <f aca="false">IF(D79&lt;&gt;"",'Chronos (M1..M20)'!D76,"")</f>
        <v/>
      </c>
      <c r="I79" s="311" t="n">
        <f aca="false">IF(B79&lt;&gt;"",IF($EB$1&lt;4,DR79-DT79,IF($EB$1&lt;15,DS79-DU79-DT79,DS79-DU79-DV79-DT79)),0)</f>
        <v>0</v>
      </c>
      <c r="J79" s="312" t="str">
        <f aca="false">IF(B79&lt;&gt;"",IF(I79,(I79/MAXA(I$14:I$113))*1000,0),"")</f>
        <v/>
      </c>
      <c r="K79" s="313" t="str">
        <f aca="false">IF($B79&lt;&gt;"",$B79,"")</f>
        <v/>
      </c>
      <c r="L79" s="314" t="str">
        <f aca="false">IF($B79&lt;&gt;"",'Chronos (M1..M20)'!$H76,"")</f>
        <v/>
      </c>
      <c r="M79" s="315" t="str">
        <f aca="false">IF('Chronos (M1..M20)'!$I76&lt;&gt;"",'Chronos (M1..M20)'!$I76," ")</f>
        <v> </v>
      </c>
      <c r="N79" s="316" t="n">
        <f aca="false">IF('Chronos (M1..M20)'!$J76&lt;&gt;"",'Chronos (M1..M20)'!$J76,0)</f>
        <v>0</v>
      </c>
      <c r="O79" s="317" t="str">
        <f aca="false">IF($B79&lt;&gt;"",IF(M79&lt;&gt;" ",(INDEX(L$9:M$12,MATCH(L79,L$9:L$12),2)/M79)*1000,0),"")</f>
        <v/>
      </c>
      <c r="P79" s="318" t="str">
        <f aca="false">IF(M$9&lt;&gt;"",IF($B79&lt;&gt;"",O79-N79,""),"")</f>
        <v/>
      </c>
      <c r="Q79" s="314" t="str">
        <f aca="false">IF($B79&lt;&gt;"",'Chronos (M1..M20)'!$H177,"")</f>
        <v/>
      </c>
      <c r="R79" s="315" t="str">
        <f aca="false">IF('Chronos (M1..M20)'!$I177&lt;&gt;"",'Chronos (M1..M20)'!$I177," ")</f>
        <v> </v>
      </c>
      <c r="S79" s="316" t="n">
        <f aca="false">IF('Chronos (M1..M20)'!$J177&lt;&gt;"",'Chronos (M1..M20)'!$J177,0)</f>
        <v>0</v>
      </c>
      <c r="T79" s="317" t="str">
        <f aca="false">IF($B79&lt;&gt;"",IF(R79&lt;&gt;" ",(INDEX(Q$9:R$12,MATCH(Q79,Q$9:Q$12),2)/R79)*1000,0),"")</f>
        <v/>
      </c>
      <c r="U79" s="318" t="str">
        <f aca="false">IF(R$9&lt;&gt;"",IF($B79&lt;&gt;"",T79-S79,""),"")</f>
        <v/>
      </c>
      <c r="V79" s="313" t="str">
        <f aca="false">IF($B79&lt;&gt;"",$B79,"")</f>
        <v/>
      </c>
      <c r="W79" s="314" t="str">
        <f aca="false">IF($B79&lt;&gt;"",'Chronos (M1..M20)'!$H278,"")</f>
        <v/>
      </c>
      <c r="X79" s="315" t="str">
        <f aca="false">IF('Chronos (M1..M20)'!$I278&lt;&gt;"",'Chronos (M1..M20)'!$I278," ")</f>
        <v> </v>
      </c>
      <c r="Y79" s="316" t="n">
        <f aca="false">IF('Chronos (M1..M20)'!$J278&lt;&gt;"",'Chronos (M1..M20)'!$J278,0)</f>
        <v>0</v>
      </c>
      <c r="Z79" s="317" t="str">
        <f aca="false">IF($B79&lt;&gt;"",IF(X79&lt;&gt;" ",(INDEX(W$9:X$12,MATCH(W79,W$9:W$12),2)/X79)*1000,0),"")</f>
        <v/>
      </c>
      <c r="AA79" s="318" t="str">
        <f aca="false">IF(X$9&lt;&gt;"",IF($B79&lt;&gt;"",Z79-Y79,""),"")</f>
        <v/>
      </c>
      <c r="AB79" s="314" t="str">
        <f aca="false">IF($B79&lt;&gt;"",'Chronos (M1..M20)'!$H379,"")</f>
        <v/>
      </c>
      <c r="AC79" s="315" t="str">
        <f aca="false">IF('Chronos (M1..M20)'!$I379&lt;&gt;"",'Chronos (M1..M20)'!$I379," ")</f>
        <v> </v>
      </c>
      <c r="AD79" s="316" t="n">
        <f aca="false">IF('Chronos (M1..M20)'!$J379&lt;&gt;"",'Chronos (M1..M20)'!$J379,0)</f>
        <v>0</v>
      </c>
      <c r="AE79" s="317" t="str">
        <f aca="false">IF($B79&lt;&gt;"",IF(AC79&lt;&gt;" ",(INDEX(AB$9:AC$12,MATCH(AB79,AB$9:AB$12),2)/AC79)*1000,0),"")</f>
        <v/>
      </c>
      <c r="AF79" s="318" t="str">
        <f aca="false">IF(AC$9&lt;&gt;"",IF($B79&lt;&gt;"",AE79-AD79,""),"")</f>
        <v/>
      </c>
      <c r="AG79" s="313" t="str">
        <f aca="false">IF($B79&lt;&gt;"",$B79,"")</f>
        <v/>
      </c>
      <c r="AH79" s="314" t="str">
        <f aca="false">IF($B79&lt;&gt;"",'Chronos (M1..M20)'!$H480,"")</f>
        <v/>
      </c>
      <c r="AI79" s="315" t="str">
        <f aca="false">IF('Chronos (M1..M20)'!$I480&lt;&gt;"",'Chronos (M1..M20)'!$I480," ")</f>
        <v> </v>
      </c>
      <c r="AJ79" s="316" t="n">
        <f aca="false">IF('Chronos (M1..M20)'!$J480&lt;&gt;"",'Chronos (M1..M20)'!$J480,0)</f>
        <v>0</v>
      </c>
      <c r="AK79" s="317" t="str">
        <f aca="false">IF($B79&lt;&gt;"",IF(AI79&lt;&gt;" ",(INDEX(AH$9:AI$12,MATCH(AH79,AH$9:AH$12),2)/AI79)*1000,0),"")</f>
        <v/>
      </c>
      <c r="AL79" s="318" t="str">
        <f aca="false">IF(AI$9&lt;&gt;"",IF($B79&lt;&gt;"",AK79-AJ79,""),"")</f>
        <v/>
      </c>
      <c r="AM79" s="314" t="str">
        <f aca="false">IF($B79&lt;&gt;"",'Chronos (M1..M20)'!$H581,"")</f>
        <v/>
      </c>
      <c r="AN79" s="315" t="str">
        <f aca="false">IF('Chronos (M1..M20)'!$I581&lt;&gt;"",'Chronos (M1..M20)'!$I581," ")</f>
        <v> </v>
      </c>
      <c r="AO79" s="316" t="n">
        <f aca="false">IF('Chronos (M1..M20)'!$J581&lt;&gt;"",'Chronos (M1..M20)'!$J581,0)</f>
        <v>0</v>
      </c>
      <c r="AP79" s="317" t="str">
        <f aca="false">IF($B79&lt;&gt;"",IF(AN79&lt;&gt;" ",(INDEX(AM$9:AN$12,MATCH(AM79,AM$9:AM$12),2)/AN79)*1000,0),"")</f>
        <v/>
      </c>
      <c r="AQ79" s="318" t="str">
        <f aca="false">IF(AN$9&lt;&gt;"",IF($B79&lt;&gt;"",AP79-AO79,""),"")</f>
        <v/>
      </c>
      <c r="AR79" s="313" t="str">
        <f aca="false">IF($B79&lt;&gt;"",$B79,"")</f>
        <v/>
      </c>
      <c r="AS79" s="314" t="str">
        <f aca="false">IF($B79&lt;&gt;"",'Chronos (M1..M20)'!$H682,"")</f>
        <v/>
      </c>
      <c r="AT79" s="315" t="str">
        <f aca="false">IF('Chronos (M1..M20)'!$I682&lt;&gt;"",'Chronos (M1..M20)'!$I682," ")</f>
        <v> </v>
      </c>
      <c r="AU79" s="316" t="n">
        <f aca="false">IF('Chronos (M1..M20)'!$J682&lt;&gt;"",'Chronos (M1..M20)'!$J682,0)</f>
        <v>0</v>
      </c>
      <c r="AV79" s="317" t="str">
        <f aca="false">IF($B79&lt;&gt;"",IF(AT79&lt;&gt;" ",(INDEX(AS$9:AT$12,MATCH(AS79,AS$9:AS$12),2)/AT79)*1000,0),"")</f>
        <v/>
      </c>
      <c r="AW79" s="318" t="str">
        <f aca="false">IF(AT$9&lt;&gt;"",IF($B79&lt;&gt;"",AV79-AU79,""),"")</f>
        <v/>
      </c>
      <c r="AX79" s="314" t="str">
        <f aca="false">IF($B79&lt;&gt;"",'Chronos (M1..M20)'!$H783,"")</f>
        <v/>
      </c>
      <c r="AY79" s="315" t="str">
        <f aca="false">IF('Chronos (M1..M20)'!$I783&lt;&gt;"",'Chronos (M1..M20)'!$I783," ")</f>
        <v> </v>
      </c>
      <c r="AZ79" s="316" t="n">
        <f aca="false">IF('Chronos (M1..M20)'!$J783&lt;&gt;"",'Chronos (M1..M20)'!$J783,0)</f>
        <v>0</v>
      </c>
      <c r="BA79" s="317" t="str">
        <f aca="false">IF($B79&lt;&gt;"",IF(AY79&lt;&gt;" ",(INDEX(AX$9:AY$12,MATCH(AX79,AX$9:AX$12),2)/AY79)*1000,0),"")</f>
        <v/>
      </c>
      <c r="BB79" s="318" t="str">
        <f aca="false">IF(AY$9&lt;&gt;"",IF($B79&lt;&gt;"",BA79-AZ79,""),"")</f>
        <v/>
      </c>
      <c r="BC79" s="313" t="str">
        <f aca="false">IF($B79&lt;&gt;"",$B79,"")</f>
        <v/>
      </c>
      <c r="BD79" s="314" t="str">
        <f aca="false">IF($B79&lt;&gt;"",'Chronos (M1..M20)'!$H884,"")</f>
        <v/>
      </c>
      <c r="BE79" s="315" t="str">
        <f aca="false">IF('Chronos (M1..M20)'!$I884&lt;&gt;"",'Chronos (M1..M20)'!$I884," ")</f>
        <v> </v>
      </c>
      <c r="BF79" s="316" t="n">
        <f aca="false">IF('Chronos (M1..M20)'!$J884&lt;&gt;"",'Chronos (M1..M20)'!$J884,0)</f>
        <v>0</v>
      </c>
      <c r="BG79" s="317" t="str">
        <f aca="false">IF($B79&lt;&gt;"",IF(BE79&lt;&gt;" ",(INDEX(BD$9:BE$12,MATCH(BD79,BD$9:BD$12),2)/BE79)*1000,0),"")</f>
        <v/>
      </c>
      <c r="BH79" s="318" t="str">
        <f aca="false">IF(BE$9&lt;&gt;"",IF($B79&lt;&gt;"",BG79-BF79,""),"")</f>
        <v/>
      </c>
      <c r="BI79" s="314" t="str">
        <f aca="false">IF($B79&lt;&gt;"",'Chronos (M1..M20)'!$H985,"")</f>
        <v/>
      </c>
      <c r="BJ79" s="315" t="str">
        <f aca="false">IF('Chronos (M1..M20)'!$I985&lt;&gt;"",'Chronos (M1..M20)'!$I985," ")</f>
        <v> </v>
      </c>
      <c r="BK79" s="316" t="n">
        <f aca="false">IF('Chronos (M1..M20)'!$J985&lt;&gt;"",'Chronos (M1..M20)'!$J985,0)</f>
        <v>0</v>
      </c>
      <c r="BL79" s="317" t="str">
        <f aca="false">IF($B79&lt;&gt;"",IF(BJ79&lt;&gt;" ",(INDEX(BI$9:BJ$12,MATCH(BI79,BI$9:BI$12),2)/BJ79)*1000,0),"")</f>
        <v/>
      </c>
      <c r="BM79" s="318" t="str">
        <f aca="false">IF(BJ$9&lt;&gt;"",IF($B79&lt;&gt;"",BL79-BK79,""),"")</f>
        <v/>
      </c>
      <c r="BN79" s="313" t="str">
        <f aca="false">IF($B79&lt;&gt;"",$B79,"")</f>
        <v/>
      </c>
      <c r="BO79" s="314" t="str">
        <f aca="false">IF($B79&lt;&gt;"",'Chronos (M1..M20)'!$H1086,"")</f>
        <v/>
      </c>
      <c r="BP79" s="315" t="str">
        <f aca="false">IF('Chronos (M1..M20)'!$I1086&lt;&gt;"",'Chronos (M1..M20)'!$I1086," ")</f>
        <v> </v>
      </c>
      <c r="BQ79" s="316" t="n">
        <f aca="false">IF('Chronos (M1..M20)'!$J1086&lt;&gt;"",'Chronos (M1..M20)'!$J1086,0)</f>
        <v>0</v>
      </c>
      <c r="BR79" s="317" t="str">
        <f aca="false">IF($B79&lt;&gt;"",IF(BP79&lt;&gt;" ",(INDEX(BO$9:BP$12,MATCH(BO79,BO$9:BO$12),2)/BP79)*1000,0),"")</f>
        <v/>
      </c>
      <c r="BS79" s="318" t="str">
        <f aca="false">IF(BP$9&lt;&gt;"",IF($B79&lt;&gt;"",BR79-BQ79,""),"")</f>
        <v/>
      </c>
      <c r="BT79" s="314" t="str">
        <f aca="false">IF($B79&lt;&gt;"",'Chronos (M1..M20)'!$H1187,"")</f>
        <v/>
      </c>
      <c r="BU79" s="315" t="str">
        <f aca="false">IF('Chronos (M1..M20)'!$I1187&lt;&gt;"",'Chronos (M1..M20)'!$I1187," ")</f>
        <v> </v>
      </c>
      <c r="BV79" s="316" t="n">
        <f aca="false">IF('Chronos (M1..M20)'!$J1187&lt;&gt;"",'Chronos (M1..M20)'!$J1187,0)</f>
        <v>0</v>
      </c>
      <c r="BW79" s="317" t="str">
        <f aca="false">IF($B79&lt;&gt;"",IF(BU79&lt;&gt;" ",(INDEX(BT$9:BU$12,MATCH(BT79,BT$9:BT$12),2)/BU79)*1000,0),"")</f>
        <v/>
      </c>
      <c r="BX79" s="318" t="str">
        <f aca="false">IF(BU$9&lt;&gt;"",IF($B79&lt;&gt;"",BW79-BV79,""),"")</f>
        <v/>
      </c>
      <c r="BY79" s="313" t="str">
        <f aca="false">IF($B79&lt;&gt;"",$B79,"")</f>
        <v/>
      </c>
      <c r="BZ79" s="314" t="str">
        <f aca="false">IF($B79&lt;&gt;"",'Chronos (M1..M20)'!$H1288,"")</f>
        <v/>
      </c>
      <c r="CA79" s="315" t="str">
        <f aca="false">IF('Chronos (M1..M20)'!$I1288&lt;&gt;"",'Chronos (M1..M20)'!$I1288," ")</f>
        <v> </v>
      </c>
      <c r="CB79" s="316" t="n">
        <f aca="false">IF('Chronos (M1..M20)'!$J1288&lt;&gt;"",'Chronos (M1..M20)'!$J1288,0)</f>
        <v>0</v>
      </c>
      <c r="CC79" s="317" t="str">
        <f aca="false">IF($B79&lt;&gt;"",IF(CA79&lt;&gt;" ",(INDEX(BZ$9:CA$12,MATCH(BZ79,BZ$9:BZ$12),2)/CA79)*1000,0),"")</f>
        <v/>
      </c>
      <c r="CD79" s="318" t="str">
        <f aca="false">IF(CA$9&lt;&gt;"",IF($B79&lt;&gt;"",CC79-CB79,""),"")</f>
        <v/>
      </c>
      <c r="CE79" s="314" t="str">
        <f aca="false">IF($B79&lt;&gt;"",'Chronos (M1..M20)'!$H1389,"")</f>
        <v/>
      </c>
      <c r="CF79" s="315" t="str">
        <f aca="false">IF('Chronos (M1..M20)'!$I1389&lt;&gt;"",'Chronos (M1..M20)'!$I1389," ")</f>
        <v> </v>
      </c>
      <c r="CG79" s="316" t="n">
        <f aca="false">IF('Chronos (M1..M20)'!$J1389&lt;&gt;"",'Chronos (M1..M20)'!$J1389,0)</f>
        <v>0</v>
      </c>
      <c r="CH79" s="317" t="str">
        <f aca="false">IF($B79&lt;&gt;"",IF(CF79&lt;&gt;" ",(INDEX(CE$9:CF$12,MATCH(CE79,CE$9:CE$12),2)/CF79)*1000,0),"")</f>
        <v/>
      </c>
      <c r="CI79" s="318" t="str">
        <f aca="false">IF(CF$9&lt;&gt;"",IF($B79&lt;&gt;"",CH79-CG79,""),"")</f>
        <v/>
      </c>
      <c r="CJ79" s="313" t="str">
        <f aca="false">IF($B79&lt;&gt;"",$B79,"")</f>
        <v/>
      </c>
      <c r="CK79" s="314" t="str">
        <f aca="false">IF($B79&lt;&gt;"",'Chronos (M1..M20)'!$H1490,"")</f>
        <v/>
      </c>
      <c r="CL79" s="315" t="str">
        <f aca="false">IF('Chronos (M1..M20)'!$I1490&lt;&gt;"",'Chronos (M1..M20)'!$I1490," ")</f>
        <v> </v>
      </c>
      <c r="CM79" s="316" t="n">
        <f aca="false">IF('Chronos (M1..M20)'!$J1490&lt;&gt;"",'Chronos (M1..M20)'!$J1490,0)</f>
        <v>0</v>
      </c>
      <c r="CN79" s="317" t="str">
        <f aca="false">IF($B79&lt;&gt;"",IF(CL79&lt;&gt;" ",(INDEX(CK$9:CL$12,MATCH(CK79,CK$9:CK$12),2)/CL79)*1000,0),"")</f>
        <v/>
      </c>
      <c r="CO79" s="318" t="str">
        <f aca="false">IF(CL$9&lt;&gt;"",IF($B79&lt;&gt;"",CN79-CM79,""),"")</f>
        <v/>
      </c>
      <c r="CP79" s="314" t="str">
        <f aca="false">IF($B79&lt;&gt;"",'Chronos (M1..M20)'!$H1591,"")</f>
        <v/>
      </c>
      <c r="CQ79" s="315" t="str">
        <f aca="false">IF('Chronos (M1..M20)'!$I1591&lt;&gt;"",'Chronos (M1..M20)'!$I1591," ")</f>
        <v> </v>
      </c>
      <c r="CR79" s="316" t="n">
        <f aca="false">IF('Chronos (M1..M20)'!$J1591&lt;&gt;"",'Chronos (M1..M20)'!$J1591,0)</f>
        <v>0</v>
      </c>
      <c r="CS79" s="317" t="str">
        <f aca="false">IF($B79&lt;&gt;"",IF(CQ79&lt;&gt;" ",(INDEX(CP$9:CQ$12,MATCH(CP79,CP$9:CP$12),2)/CQ79)*1000,0),"")</f>
        <v/>
      </c>
      <c r="CT79" s="318" t="str">
        <f aca="false">IF(CQ$9&lt;&gt;"",IF($B79&lt;&gt;"",CS79-CR79,""),"")</f>
        <v/>
      </c>
      <c r="CU79" s="313" t="str">
        <f aca="false">IF($B79&lt;&gt;"",$B79,"")</f>
        <v/>
      </c>
      <c r="CV79" s="314" t="str">
        <f aca="false">IF($B79&lt;&gt;"",'Chronos (M1..M20)'!$H1692,"")</f>
        <v/>
      </c>
      <c r="CW79" s="315" t="str">
        <f aca="false">IF('Chronos (M1..M20)'!$I1692&lt;&gt;"",'Chronos (M1..M20)'!$I1692," ")</f>
        <v> </v>
      </c>
      <c r="CX79" s="316" t="n">
        <f aca="false">IF('Chronos (M1..M20)'!$J1692&lt;&gt;"",'Chronos (M1..M20)'!$J1692,0)</f>
        <v>0</v>
      </c>
      <c r="CY79" s="317" t="str">
        <f aca="false">IF($B79&lt;&gt;"",IF(CW79&lt;&gt;" ",(INDEX(CV$9:CW$12,MATCH(CV79,CV$9:CV$12),2)/CW79)*1000,0),"")</f>
        <v/>
      </c>
      <c r="CZ79" s="318" t="str">
        <f aca="false">IF(CW$9&lt;&gt;"",IF($B79&lt;&gt;"",CY79-CX79,""),"")</f>
        <v/>
      </c>
      <c r="DA79" s="314" t="str">
        <f aca="false">IF($B79&lt;&gt;"",'Chronos (M1..M20)'!$H1793,"")</f>
        <v/>
      </c>
      <c r="DB79" s="315" t="str">
        <f aca="false">IF('Chronos (M1..M20)'!$I1793&lt;&gt;"",'Chronos (M1..M20)'!$I1793," ")</f>
        <v> </v>
      </c>
      <c r="DC79" s="316" t="n">
        <f aca="false">IF('Chronos (M1..M20)'!$J1793&lt;&gt;"",'Chronos (M1..M20)'!$J1793,0)</f>
        <v>0</v>
      </c>
      <c r="DD79" s="317" t="str">
        <f aca="false">IF($B79&lt;&gt;"",IF(DB79&lt;&gt;" ",(INDEX(DA$9:DB$12,MATCH(DA79,DA$9:DA$12),2)/DB79)*1000,0),"")</f>
        <v/>
      </c>
      <c r="DE79" s="318" t="str">
        <f aca="false">IF(DB$9&lt;&gt;"",IF($B79&lt;&gt;"",DD79-DC79,""),"")</f>
        <v/>
      </c>
      <c r="DF79" s="313" t="str">
        <f aca="false">IF($B79&lt;&gt;"",$B79,"")</f>
        <v/>
      </c>
      <c r="DG79" s="314" t="str">
        <f aca="false">IF($B79&lt;&gt;"",'Chronos (M1..M20)'!$H1894,"")</f>
        <v/>
      </c>
      <c r="DH79" s="315" t="str">
        <f aca="false">IF('Chronos (M1..M20)'!$I1894&lt;&gt;"",'Chronos (M1..M20)'!$I1894," ")</f>
        <v> </v>
      </c>
      <c r="DI79" s="316" t="n">
        <f aca="false">IF('Chronos (M1..M20)'!$J1894&lt;&gt;"",'Chronos (M1..M20)'!$J1894,0)</f>
        <v>0</v>
      </c>
      <c r="DJ79" s="317" t="str">
        <f aca="false">IF($B79&lt;&gt;"",IF(DH79&lt;&gt;" ",(INDEX(DG$9:DH$12,MATCH(DG79,DG$9:DG$12),2)/DH79)*1000,0),"")</f>
        <v/>
      </c>
      <c r="DK79" s="318" t="str">
        <f aca="false">IF(DH$9&lt;&gt;"",IF($B79&lt;&gt;"",DJ79-DI79,""),"")</f>
        <v/>
      </c>
      <c r="DL79" s="314" t="str">
        <f aca="false">IF($B79&lt;&gt;"",'Chronos (M1..M20)'!$H1995,"")</f>
        <v/>
      </c>
      <c r="DM79" s="315" t="str">
        <f aca="false">IF('Chronos (M1..M20)'!$I1995&lt;&gt;"",'Chronos (M1..M20)'!$I1995," ")</f>
        <v> </v>
      </c>
      <c r="DN79" s="316" t="n">
        <f aca="false">IF('Chronos (M1..M20)'!$J1995&lt;&gt;"",'Chronos (M1..M20)'!$J1995,0)</f>
        <v>0</v>
      </c>
      <c r="DO79" s="317" t="str">
        <f aca="false">IF($B79&lt;&gt;"",IF(DM79&lt;&gt;" ",(INDEX(DL$9:DM$12,MATCH(DL79,DL$9:DL$12),2)/DM79)*1000,0),"")</f>
        <v/>
      </c>
      <c r="DP79" s="318" t="str">
        <f aca="false">IF(DM$9&lt;&gt;"",IF($B79&lt;&gt;"",DO79-DN79,""),"")</f>
        <v/>
      </c>
      <c r="DQ79" s="0"/>
      <c r="DR79" s="319" t="e">
        <f aca="false">SUM(O79,T79,Z79)</f>
        <v>#VALUE!</v>
      </c>
      <c r="DS79" s="319" t="e">
        <f aca="false">SUM(DR79,AE79,AK79,AP79,AV79,BA79,BG79,BL79,BR79,BW79,CC79,CH79,CN79,CS79,CY79,DD79,DJ79,DO79)</f>
        <v>#VALUE!</v>
      </c>
      <c r="DT79" s="319" t="n">
        <f aca="false">SUM(N79,S79,Y79,AD79,AJ79,AO79,AU79,AZ79,BF79,BK79,BQ79,BV79,CB79,CG79,CM79,CR79,CX79,DC79,DI79,DN79)</f>
        <v>0</v>
      </c>
      <c r="DU79" s="319" t="e">
        <f aca="false">SMALL($DZ79:$ES79,1)</f>
        <v>#VALUE!</v>
      </c>
      <c r="DV79" s="319" t="e">
        <f aca="false">SMALL($DZ79:$ES79,2)</f>
        <v>#VALUE!</v>
      </c>
      <c r="DW79" s="319" t="e">
        <f aca="false">SMALL($DZ79:$ES79,3)</f>
        <v>#VALUE!</v>
      </c>
      <c r="DX79" s="319" t="e">
        <f aca="false">SMALL($DZ79:$ES79,3)</f>
        <v>#VALUE!</v>
      </c>
      <c r="DY79" s="0"/>
      <c r="DZ79" s="321" t="str">
        <f aca="false">IF($EC$1&lt;&gt;"",O79," ")</f>
        <v/>
      </c>
      <c r="EA79" s="321" t="str">
        <f aca="false">IF($EC$2&lt;&gt;"",T79," ")</f>
        <v/>
      </c>
      <c r="EB79" s="321" t="str">
        <f aca="false">IF($EC$3&lt;&gt;"",Z79," ")</f>
        <v/>
      </c>
      <c r="EC79" s="321" t="str">
        <f aca="false">IF($EC$4&lt;&gt;"",AE79," ")</f>
        <v/>
      </c>
      <c r="ED79" s="321" t="str">
        <f aca="false">IF($EC$5&lt;&gt;"",AK79," ")</f>
        <v/>
      </c>
      <c r="EE79" s="321" t="str">
        <f aca="false">IF($EC$6&lt;&gt;"",AP79," ")</f>
        <v/>
      </c>
      <c r="EF79" s="321" t="str">
        <f aca="false">IF($EC$7&lt;&gt;"",AV79," ")</f>
        <v/>
      </c>
      <c r="EG79" s="321" t="str">
        <f aca="false">IF($EC$8&lt;&gt;"",BA79," ")</f>
        <v> </v>
      </c>
      <c r="EH79" s="321" t="str">
        <f aca="false">IF($EC$9&lt;&gt;"",BG79," ")</f>
        <v> </v>
      </c>
      <c r="EI79" s="321" t="str">
        <f aca="false">IF($EC$10&lt;&gt;"",BL79," ")</f>
        <v> </v>
      </c>
      <c r="EJ79" s="321" t="str">
        <f aca="false">IF($EE$1&lt;&gt;"",BR79," ")</f>
        <v> </v>
      </c>
      <c r="EK79" s="321" t="str">
        <f aca="false">IF($EE$2&lt;&gt;"",BW79," ")</f>
        <v> </v>
      </c>
      <c r="EL79" s="321" t="str">
        <f aca="false">IF($EE$3&lt;&gt;"",CC79," ")</f>
        <v> </v>
      </c>
      <c r="EM79" s="321" t="str">
        <f aca="false">IF($EE$4&lt;&gt;"",CH79," ")</f>
        <v> </v>
      </c>
      <c r="EN79" s="321" t="str">
        <f aca="false">IF($EE$5&lt;&gt;"",CN79," ")</f>
        <v> </v>
      </c>
      <c r="EO79" s="321" t="str">
        <f aca="false">IF($EE$6&lt;&gt;"",CS79," ")</f>
        <v> </v>
      </c>
      <c r="EP79" s="321" t="str">
        <f aca="false">IF($EE$7&lt;&gt;"",CY79," ")</f>
        <v> </v>
      </c>
      <c r="EQ79" s="321" t="str">
        <f aca="false">IF($EE$8&lt;&gt;"",DD79," ")</f>
        <v> </v>
      </c>
      <c r="ER79" s="321" t="str">
        <f aca="false">IF($EE$9&lt;&gt;"",DJ79," ")</f>
        <v> </v>
      </c>
      <c r="ES79" s="321" t="str">
        <f aca="false">IF($EE$10&lt;&gt;"",DO79," ")</f>
        <v> </v>
      </c>
      <c r="ET79" s="322" t="e">
        <f aca="false">SMALL(DZ79:EC79,1)</f>
        <v>#VALUE!</v>
      </c>
      <c r="EU79" s="323" t="e">
        <f aca="false">SMALL(DZ79:ED79,1)</f>
        <v>#VALUE!</v>
      </c>
      <c r="EV79" s="323" t="e">
        <f aca="false">SMALL(DZ79:EE79,1)</f>
        <v>#VALUE!</v>
      </c>
      <c r="EW79" s="323" t="e">
        <f aca="false">SMALL(DZ79:EF79,1)</f>
        <v>#VALUE!</v>
      </c>
      <c r="EX79" s="323" t="e">
        <f aca="false">SMALL(DZ79:EG79,1)</f>
        <v>#VALUE!</v>
      </c>
      <c r="EY79" s="323" t="e">
        <f aca="false">SMALL(DZ79:EH79,1)</f>
        <v>#VALUE!</v>
      </c>
      <c r="EZ79" s="323" t="e">
        <f aca="false">SMALL(DZ79:EI79,1)</f>
        <v>#VALUE!</v>
      </c>
      <c r="FA79" s="323" t="e">
        <f aca="false">SMALL(DZ79:EJ79,1)</f>
        <v>#VALUE!</v>
      </c>
      <c r="FB79" s="323" t="e">
        <f aca="false">SMALL(DZ79:EK79,1)</f>
        <v>#VALUE!</v>
      </c>
      <c r="FC79" s="323" t="e">
        <f aca="false">SMALL(DZ79:EL79,1)</f>
        <v>#VALUE!</v>
      </c>
      <c r="FD79" s="323" t="e">
        <f aca="false">SMALL(DZ79:EM79,1)</f>
        <v>#VALUE!</v>
      </c>
      <c r="FE79" s="323" t="e">
        <f aca="false">SMALL(DZ79:EN79,1)</f>
        <v>#VALUE!</v>
      </c>
      <c r="FF79" s="323" t="e">
        <f aca="false">SMALL(DZ79:EO79,1)</f>
        <v>#VALUE!</v>
      </c>
      <c r="FG79" s="323" t="e">
        <f aca="false">SMALL(DZ79:EP79,1)</f>
        <v>#VALUE!</v>
      </c>
      <c r="FH79" s="323" t="e">
        <f aca="false">SMALL(DZ79:EQ79,1)</f>
        <v>#VALUE!</v>
      </c>
      <c r="FI79" s="323" t="e">
        <f aca="false">SMALL(DZ79:ER79,1)</f>
        <v>#VALUE!</v>
      </c>
      <c r="FJ79" s="324" t="e">
        <f aca="false">SMALL(DZ79:ES79,1)</f>
        <v>#VALUE!</v>
      </c>
      <c r="FK79" s="322" t="e">
        <f aca="false">SMALL(DZ79:EN79,2)</f>
        <v>#VALUE!</v>
      </c>
      <c r="FL79" s="323" t="e">
        <f aca="false">SMALL(DZ79:EO79,2)</f>
        <v>#VALUE!</v>
      </c>
      <c r="FM79" s="323" t="e">
        <f aca="false">SMALL(DZ79:EP79,2)</f>
        <v>#VALUE!</v>
      </c>
      <c r="FN79" s="323" t="e">
        <f aca="false">SMALL(DZ79:EQ79,2)</f>
        <v>#VALUE!</v>
      </c>
      <c r="FO79" s="323" t="e">
        <f aca="false">SMALL(DZ79:ER79,2)</f>
        <v>#VALUE!</v>
      </c>
      <c r="FP79" s="324" t="e">
        <f aca="false">SMALL(DZ79:ES79,2)</f>
        <v>#VALUE!</v>
      </c>
      <c r="FQ79" s="0"/>
      <c r="FR79" s="328" t="str">
        <f aca="false">IF($B79&lt;&gt;"",IF($EB$1&gt;=FR$13,$P79,""),"")</f>
        <v/>
      </c>
      <c r="FS79" s="329" t="str">
        <f aca="false">IF($B79&lt;&gt;"",IF($EB$1&gt;=FS$13,$P79+$U79,""),"")</f>
        <v/>
      </c>
      <c r="FT79" s="329" t="str">
        <f aca="false">IF($B79&lt;&gt;"",IF($EB$1&gt;=FT$13,$P79+$U79+$AA79,""),"")</f>
        <v/>
      </c>
      <c r="FU79" s="329" t="str">
        <f aca="false">IF($B79&lt;&gt;"",IF($EB$1&gt;=FU$13,$P79+$U79+$AA79+$AF79-ET79,""),"")</f>
        <v/>
      </c>
      <c r="FV79" s="329" t="str">
        <f aca="false">IF($B79&lt;&gt;"",IF($EB$1&gt;=FV$13,$P79+$U79+$AA79+$AF79+$AL79-EU79,""),"")</f>
        <v/>
      </c>
      <c r="FW79" s="329" t="str">
        <f aca="false">IF($B79&lt;&gt;"",IF($EB$1&gt;=FW$13,$P79+$U79+$AA79+$AF79+$AL79+$AQ79-EV79,""),"")</f>
        <v/>
      </c>
      <c r="FX79" s="329" t="str">
        <f aca="false">IF($B79&lt;&gt;"",IF($EB$1&gt;=FX$13,$P79+$U79+$AA79+$AF79+$AL79+$AQ79+$AW79-EW79,""),"")</f>
        <v/>
      </c>
      <c r="FY79" s="329" t="str">
        <f aca="false">IF($B79&lt;&gt;"",IF($EB$1&gt;=FY$13,$P79+$U79+$AA79+$AF79+$AL79+$AQ79+$AW79+$BB79-EX79,""),"")</f>
        <v/>
      </c>
      <c r="FZ79" s="329" t="str">
        <f aca="false">IF($B79&lt;&gt;"",IF($EB$1&gt;=FZ$13,$P79+$U79+$AA79+$AF79+$AL79+$AQ79+$AW79+$BB79+$BH79-EY79,""),"")</f>
        <v/>
      </c>
      <c r="GA79" s="329" t="str">
        <f aca="false">IF($B79&lt;&gt;"",IF($EB$1&gt;=GA$13,$P79+$U79+$AA79+$AF79+$AL79+$AQ79+$AW79+$BB79+$BH79+$BM79-EZ79,""),"")</f>
        <v/>
      </c>
      <c r="GB79" s="329" t="str">
        <f aca="false">IF($B79&lt;&gt;"",IF($EB$1&gt;=GB$13,$P79+$U79+$AA79+$AF79+$AL79+$AQ79+$AW79+$BB79+$BH79+$BM79+$BS79-FA79,""),"")</f>
        <v/>
      </c>
      <c r="GC79" s="329" t="str">
        <f aca="false">IF($B79&lt;&gt;"",IF($EB$1&gt;=GC$13,$P79+$U79+$AA79+$AF79+$AL79+$AQ79+$AW79+$BB79+$BH79+$BM79+$BS79+$BX79-FB79,""),"")</f>
        <v/>
      </c>
      <c r="GD79" s="329" t="str">
        <f aca="false">IF($B79&lt;&gt;"",IF($EB$1&gt;=GD$13,$P79+$U79+$AA79+$AF79+$AL79+$AQ79+$AW79+$BB79+$BH79+$BM79+$BS79+$BX79+$CD79-FC79,""),"")</f>
        <v/>
      </c>
      <c r="GE79" s="329" t="str">
        <f aca="false">IF($B79&lt;&gt;"",IF($EB$1&gt;=GE$13,$P79+$U79+$AA79+$AF79+$AL79+$AQ79+$AW79+$BB79+$BH79+$BM79+$BS79+$BX79+$CD79+$CI79-FD79,""),"")</f>
        <v/>
      </c>
      <c r="GF79" s="329" t="str">
        <f aca="false">IF($B79&lt;&gt;"",IF($EB$1&gt;=GF$13,$P79+$U79+$AA79+$AF79+$AL79+$AQ79+$AW79+$BB79+$BH79+$BM79+$BS79+$BX79+$CD79+$CI79+$CO79-FE79-FK79,""),"")</f>
        <v/>
      </c>
      <c r="GG79" s="329" t="str">
        <f aca="false">IF($B79&lt;&gt;"",IF($EB$1&gt;=GG$13,$P79+$U79+$AA79+$AF79+$AL79+$AQ79+$AW79+$BB79+$BH79+$BM79+$BS79+$BX79+$CD79+$CI79+$CO79+$CT79-FF79-FL79,""),"")</f>
        <v/>
      </c>
      <c r="GH79" s="329" t="str">
        <f aca="false">IF($B79&lt;&gt;"",IF($EB$1&gt;=GH$13,$P79+$U79+$AA79+$AF79+$AL79+$AQ79+$AW79+$BB79+$BH79+$BM79+$BS79+$BX79+$CD79+$CI79+$CO79+$CT79+$CZ79-FG79-FM79,""),"")</f>
        <v/>
      </c>
      <c r="GI79" s="329" t="str">
        <f aca="false">IF($B79&lt;&gt;"",IF($EB$1&gt;=GI$13,$P79+$U79+$AA79+$AF79+$AL79+$AQ79+$AW79+$BB79+$BH79+$BM79+$BS79+$BX79+$CD79+$CI79+$CO79+$CT79+$CZ79+$DE79-FH79-FN79,""),"")</f>
        <v/>
      </c>
      <c r="GJ79" s="329" t="str">
        <f aca="false">IF($B79&lt;&gt;"",IF($EB$1&gt;=GJ$13,$P79+$U79+$AA79+$AF79+$AL79+$AQ79+$AW79+$BB79+$BH79+$BM79+$BS79+$BX79+$CD79+$CI79+$CO79+$CT79+$CZ79+$DE79+$DK79-FI79-FO79,""),"")</f>
        <v/>
      </c>
      <c r="GK79" s="330" t="str">
        <f aca="false">IF($B79&lt;&gt;"",IF($EB$1&gt;=GK$13,$P79+$U79+$AA79+$AF79+$AL79+$AQ79+$AW79+$BB79+$BH79+$BM79+$BS79+$BX79+$CD79+$CI79+$CO79+$CT79+$CZ79+$DE79+$DK79+$DP79-FJ79-FP79,""),"")</f>
        <v/>
      </c>
      <c r="GL79" s="0"/>
      <c r="GM79" s="328" t="str">
        <f aca="false">IF($B79&lt;&gt;"",IF($EB$1&gt;=GM$13,RANK(FR79,FR$14:FR$113,0),""),"")</f>
        <v/>
      </c>
      <c r="GN79" s="329" t="str">
        <f aca="false">IF($B79&lt;&gt;"",IF($EB$1&gt;=GN$13,RANK(FS79,FS$14:FS$113,0),""),"")</f>
        <v/>
      </c>
      <c r="GO79" s="329" t="str">
        <f aca="false">IF($B79&lt;&gt;"",IF($EB$1&gt;=GO$13,RANK(FT79,FT$14:FT$113,0),""),"")</f>
        <v/>
      </c>
      <c r="GP79" s="329" t="str">
        <f aca="false">IF($B79&lt;&gt;"",IF($EB$1&gt;=GP$13,RANK(FU79,FU$14:FU$113,0),""),"")</f>
        <v/>
      </c>
      <c r="GQ79" s="329" t="str">
        <f aca="false">IF($B79&lt;&gt;"",IF($EB$1&gt;=GQ$13,RANK(FV79,FV$14:FV$113,0),""),"")</f>
        <v/>
      </c>
      <c r="GR79" s="329" t="str">
        <f aca="false">IF($B79&lt;&gt;"",IF($EB$1&gt;=GR$13,RANK(FW79,FW$14:FW$113,0),""),"")</f>
        <v/>
      </c>
      <c r="GS79" s="329" t="str">
        <f aca="false">IF($B79&lt;&gt;"",IF($EB$1&gt;=GS$13,RANK(FX79,FX$14:FX$113,0),""),"")</f>
        <v/>
      </c>
      <c r="GT79" s="329" t="str">
        <f aca="false">IF($B79&lt;&gt;"",IF($EB$1&gt;=GT$13,RANK(FY79,FY$14:FY$113,0),""),"")</f>
        <v/>
      </c>
      <c r="GU79" s="329" t="str">
        <f aca="false">IF($B79&lt;&gt;"",IF($EB$1&gt;=GU$13,RANK(FZ79,FZ$14:FZ$113,0),""),"")</f>
        <v/>
      </c>
      <c r="GV79" s="329" t="str">
        <f aca="false">IF($B79&lt;&gt;"",IF($EB$1&gt;=GV$13,RANK(GA79,GA$14:GA$113,0),""),"")</f>
        <v/>
      </c>
      <c r="GW79" s="329" t="str">
        <f aca="false">IF($B79&lt;&gt;"",IF($EB$1&gt;=GW$13,RANK(GB79,GB$14:GB$113,0),""),"")</f>
        <v/>
      </c>
      <c r="GX79" s="329" t="str">
        <f aca="false">IF($B79&lt;&gt;"",IF($EB$1&gt;=GX$13,RANK(GC79,GC$14:GC$113,0),""),"")</f>
        <v/>
      </c>
      <c r="GY79" s="329" t="str">
        <f aca="false">IF($B79&lt;&gt;"",IF($EB$1&gt;=GY$13,RANK(GD79,GD$14:GD$113,0),""),"")</f>
        <v/>
      </c>
      <c r="GZ79" s="329" t="str">
        <f aca="false">IF($B79&lt;&gt;"",IF($EB$1&gt;=GZ$13,RANK(GE79,GE$14:GE$113,0),""),"")</f>
        <v/>
      </c>
      <c r="HA79" s="329" t="str">
        <f aca="false">IF($B79&lt;&gt;"",IF($EB$1&gt;=HA$13,RANK(GF79,GF$14:GF$113,0),""),"")</f>
        <v/>
      </c>
      <c r="HB79" s="329" t="str">
        <f aca="false">IF($B79&lt;&gt;"",IF($EB$1&gt;=HB$13,RANK(GG79,GG$14:GG$113,0),""),"")</f>
        <v/>
      </c>
      <c r="HC79" s="329" t="str">
        <f aca="false">IF($B79&lt;&gt;"",IF($EB$1&gt;=HC$13,RANK(GH79,GH$14:GH$113,0),""),"")</f>
        <v/>
      </c>
      <c r="HD79" s="329" t="str">
        <f aca="false">IF($B79&lt;&gt;"",IF($EB$1&gt;=HD$13,RANK(GI79,GI$14:GI$113,0),""),"")</f>
        <v/>
      </c>
      <c r="HE79" s="329" t="str">
        <f aca="false">IF($B79&lt;&gt;"",IF($EB$1&gt;=HE$13,RANK(GJ79,GJ$14:GJ$113,0),""),"")</f>
        <v/>
      </c>
      <c r="HF79" s="330" t="str">
        <f aca="false">IF($B79&lt;&gt;"",IF($EB$1&gt;=HF$13,RANK(GK79,GK$14:GK$113,0),""),"")</f>
        <v/>
      </c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customFormat="false" ht="13" hidden="false" customHeight="false" outlineLevel="0" collapsed="false">
      <c r="A80" s="308" t="str">
        <f aca="false">IF(B80&lt;&gt;"",RANK(I80,I$14:I$113,0),"")</f>
        <v/>
      </c>
      <c r="B80" s="309" t="str">
        <f aca="false">IF('Chronos (M1..M20)'!B77&lt;&gt;"",'Chronos (M1..M20)'!B77,"")</f>
        <v/>
      </c>
      <c r="C80" s="310" t="str">
        <f aca="false">IF(B80&lt;&gt;"",'Chronos (M1..M20)'!C77,"")</f>
        <v/>
      </c>
      <c r="D80" s="215" t="str">
        <f aca="false">IF(B80&lt;&gt;"",Pilotes!P77,"")</f>
        <v/>
      </c>
      <c r="E80" s="310"/>
      <c r="F80" s="310" t="str">
        <f aca="false">IF(B80&lt;&gt;"",Pilotes!F77,"")</f>
        <v/>
      </c>
      <c r="G80" s="310" t="str">
        <f aca="false">IF(C80&lt;&gt;"",Pilotes!E77,"")</f>
        <v/>
      </c>
      <c r="H80" s="310" t="str">
        <f aca="false">IF(D80&lt;&gt;"",'Chronos (M1..M20)'!D77,"")</f>
        <v/>
      </c>
      <c r="I80" s="311" t="n">
        <f aca="false">IF(B80&lt;&gt;"",IF($EB$1&lt;4,DR80-DT80,IF($EB$1&lt;15,DS80-DU80-DT80,DS80-DU80-DV80-DT80)),0)</f>
        <v>0</v>
      </c>
      <c r="J80" s="312" t="str">
        <f aca="false">IF(B80&lt;&gt;"",IF(I80,(I80/MAXA(I$14:I$113))*1000,0),"")</f>
        <v/>
      </c>
      <c r="K80" s="313" t="str">
        <f aca="false">IF($B80&lt;&gt;"",$B80,"")</f>
        <v/>
      </c>
      <c r="L80" s="314" t="str">
        <f aca="false">IF($B80&lt;&gt;"",'Chronos (M1..M20)'!$H77,"")</f>
        <v/>
      </c>
      <c r="M80" s="315" t="str">
        <f aca="false">IF('Chronos (M1..M20)'!$I77&lt;&gt;"",'Chronos (M1..M20)'!$I77," ")</f>
        <v> </v>
      </c>
      <c r="N80" s="316" t="n">
        <f aca="false">IF('Chronos (M1..M20)'!$J77&lt;&gt;"",'Chronos (M1..M20)'!$J77,0)</f>
        <v>0</v>
      </c>
      <c r="O80" s="317" t="str">
        <f aca="false">IF($B80&lt;&gt;"",IF(M80&lt;&gt;" ",(INDEX(L$9:M$12,MATCH(L80,L$9:L$12),2)/M80)*1000,0),"")</f>
        <v/>
      </c>
      <c r="P80" s="318" t="str">
        <f aca="false">IF(M$9&lt;&gt;"",IF($B80&lt;&gt;"",O80-N80,""),"")</f>
        <v/>
      </c>
      <c r="Q80" s="314" t="str">
        <f aca="false">IF($B80&lt;&gt;"",'Chronos (M1..M20)'!$H178,"")</f>
        <v/>
      </c>
      <c r="R80" s="315" t="str">
        <f aca="false">IF('Chronos (M1..M20)'!$I178&lt;&gt;"",'Chronos (M1..M20)'!$I178," ")</f>
        <v> </v>
      </c>
      <c r="S80" s="316" t="n">
        <f aca="false">IF('Chronos (M1..M20)'!$J178&lt;&gt;"",'Chronos (M1..M20)'!$J178,0)</f>
        <v>0</v>
      </c>
      <c r="T80" s="317" t="str">
        <f aca="false">IF($B80&lt;&gt;"",IF(R80&lt;&gt;" ",(INDEX(Q$9:R$12,MATCH(Q80,Q$9:Q$12),2)/R80)*1000,0),"")</f>
        <v/>
      </c>
      <c r="U80" s="318" t="str">
        <f aca="false">IF(R$9&lt;&gt;"",IF($B80&lt;&gt;"",T80-S80,""),"")</f>
        <v/>
      </c>
      <c r="V80" s="313" t="str">
        <f aca="false">IF($B80&lt;&gt;"",$B80,"")</f>
        <v/>
      </c>
      <c r="W80" s="314" t="str">
        <f aca="false">IF($B80&lt;&gt;"",'Chronos (M1..M20)'!$H279,"")</f>
        <v/>
      </c>
      <c r="X80" s="315" t="str">
        <f aca="false">IF('Chronos (M1..M20)'!$I279&lt;&gt;"",'Chronos (M1..M20)'!$I279," ")</f>
        <v> </v>
      </c>
      <c r="Y80" s="316" t="n">
        <f aca="false">IF('Chronos (M1..M20)'!$J279&lt;&gt;"",'Chronos (M1..M20)'!$J279,0)</f>
        <v>0</v>
      </c>
      <c r="Z80" s="317" t="str">
        <f aca="false">IF($B80&lt;&gt;"",IF(X80&lt;&gt;" ",(INDEX(W$9:X$12,MATCH(W80,W$9:W$12),2)/X80)*1000,0),"")</f>
        <v/>
      </c>
      <c r="AA80" s="318" t="str">
        <f aca="false">IF(X$9&lt;&gt;"",IF($B80&lt;&gt;"",Z80-Y80,""),"")</f>
        <v/>
      </c>
      <c r="AB80" s="314" t="str">
        <f aca="false">IF($B80&lt;&gt;"",'Chronos (M1..M20)'!$H380,"")</f>
        <v/>
      </c>
      <c r="AC80" s="315" t="str">
        <f aca="false">IF('Chronos (M1..M20)'!$I380&lt;&gt;"",'Chronos (M1..M20)'!$I380," ")</f>
        <v> </v>
      </c>
      <c r="AD80" s="316" t="n">
        <f aca="false">IF('Chronos (M1..M20)'!$J380&lt;&gt;"",'Chronos (M1..M20)'!$J380,0)</f>
        <v>0</v>
      </c>
      <c r="AE80" s="317" t="str">
        <f aca="false">IF($B80&lt;&gt;"",IF(AC80&lt;&gt;" ",(INDEX(AB$9:AC$12,MATCH(AB80,AB$9:AB$12),2)/AC80)*1000,0),"")</f>
        <v/>
      </c>
      <c r="AF80" s="318" t="str">
        <f aca="false">IF(AC$9&lt;&gt;"",IF($B80&lt;&gt;"",AE80-AD80,""),"")</f>
        <v/>
      </c>
      <c r="AG80" s="313" t="str">
        <f aca="false">IF($B80&lt;&gt;"",$B80,"")</f>
        <v/>
      </c>
      <c r="AH80" s="314" t="str">
        <f aca="false">IF($B80&lt;&gt;"",'Chronos (M1..M20)'!$H481,"")</f>
        <v/>
      </c>
      <c r="AI80" s="315" t="str">
        <f aca="false">IF('Chronos (M1..M20)'!$I481&lt;&gt;"",'Chronos (M1..M20)'!$I481," ")</f>
        <v> </v>
      </c>
      <c r="AJ80" s="316" t="n">
        <f aca="false">IF('Chronos (M1..M20)'!$J481&lt;&gt;"",'Chronos (M1..M20)'!$J481,0)</f>
        <v>0</v>
      </c>
      <c r="AK80" s="317" t="str">
        <f aca="false">IF($B80&lt;&gt;"",IF(AI80&lt;&gt;" ",(INDEX(AH$9:AI$12,MATCH(AH80,AH$9:AH$12),2)/AI80)*1000,0),"")</f>
        <v/>
      </c>
      <c r="AL80" s="318" t="str">
        <f aca="false">IF(AI$9&lt;&gt;"",IF($B80&lt;&gt;"",AK80-AJ80,""),"")</f>
        <v/>
      </c>
      <c r="AM80" s="314" t="str">
        <f aca="false">IF($B80&lt;&gt;"",'Chronos (M1..M20)'!$H582,"")</f>
        <v/>
      </c>
      <c r="AN80" s="315" t="str">
        <f aca="false">IF('Chronos (M1..M20)'!$I582&lt;&gt;"",'Chronos (M1..M20)'!$I582," ")</f>
        <v> </v>
      </c>
      <c r="AO80" s="316" t="n">
        <f aca="false">IF('Chronos (M1..M20)'!$J582&lt;&gt;"",'Chronos (M1..M20)'!$J582,0)</f>
        <v>0</v>
      </c>
      <c r="AP80" s="317" t="str">
        <f aca="false">IF($B80&lt;&gt;"",IF(AN80&lt;&gt;" ",(INDEX(AM$9:AN$12,MATCH(AM80,AM$9:AM$12),2)/AN80)*1000,0),"")</f>
        <v/>
      </c>
      <c r="AQ80" s="318" t="str">
        <f aca="false">IF(AN$9&lt;&gt;"",IF($B80&lt;&gt;"",AP80-AO80,""),"")</f>
        <v/>
      </c>
      <c r="AR80" s="313" t="str">
        <f aca="false">IF($B80&lt;&gt;"",$B80,"")</f>
        <v/>
      </c>
      <c r="AS80" s="314" t="str">
        <f aca="false">IF($B80&lt;&gt;"",'Chronos (M1..M20)'!$H683,"")</f>
        <v/>
      </c>
      <c r="AT80" s="315" t="str">
        <f aca="false">IF('Chronos (M1..M20)'!$I683&lt;&gt;"",'Chronos (M1..M20)'!$I683," ")</f>
        <v> </v>
      </c>
      <c r="AU80" s="316" t="n">
        <f aca="false">IF('Chronos (M1..M20)'!$J683&lt;&gt;"",'Chronos (M1..M20)'!$J683,0)</f>
        <v>0</v>
      </c>
      <c r="AV80" s="317" t="str">
        <f aca="false">IF($B80&lt;&gt;"",IF(AT80&lt;&gt;" ",(INDEX(AS$9:AT$12,MATCH(AS80,AS$9:AS$12),2)/AT80)*1000,0),"")</f>
        <v/>
      </c>
      <c r="AW80" s="318" t="str">
        <f aca="false">IF(AT$9&lt;&gt;"",IF($B80&lt;&gt;"",AV80-AU80,""),"")</f>
        <v/>
      </c>
      <c r="AX80" s="314" t="str">
        <f aca="false">IF($B80&lt;&gt;"",'Chronos (M1..M20)'!$H784,"")</f>
        <v/>
      </c>
      <c r="AY80" s="315" t="str">
        <f aca="false">IF('Chronos (M1..M20)'!$I784&lt;&gt;"",'Chronos (M1..M20)'!$I784," ")</f>
        <v> </v>
      </c>
      <c r="AZ80" s="316" t="n">
        <f aca="false">IF('Chronos (M1..M20)'!$J784&lt;&gt;"",'Chronos (M1..M20)'!$J784,0)</f>
        <v>0</v>
      </c>
      <c r="BA80" s="317" t="str">
        <f aca="false">IF($B80&lt;&gt;"",IF(AY80&lt;&gt;" ",(INDEX(AX$9:AY$12,MATCH(AX80,AX$9:AX$12),2)/AY80)*1000,0),"")</f>
        <v/>
      </c>
      <c r="BB80" s="318" t="str">
        <f aca="false">IF(AY$9&lt;&gt;"",IF($B80&lt;&gt;"",BA80-AZ80,""),"")</f>
        <v/>
      </c>
      <c r="BC80" s="313" t="str">
        <f aca="false">IF($B80&lt;&gt;"",$B80,"")</f>
        <v/>
      </c>
      <c r="BD80" s="314" t="str">
        <f aca="false">IF($B80&lt;&gt;"",'Chronos (M1..M20)'!$H885,"")</f>
        <v/>
      </c>
      <c r="BE80" s="315" t="str">
        <f aca="false">IF('Chronos (M1..M20)'!$I885&lt;&gt;"",'Chronos (M1..M20)'!$I885," ")</f>
        <v> </v>
      </c>
      <c r="BF80" s="316" t="n">
        <f aca="false">IF('Chronos (M1..M20)'!$J885&lt;&gt;"",'Chronos (M1..M20)'!$J885,0)</f>
        <v>0</v>
      </c>
      <c r="BG80" s="317" t="str">
        <f aca="false">IF($B80&lt;&gt;"",IF(BE80&lt;&gt;" ",(INDEX(BD$9:BE$12,MATCH(BD80,BD$9:BD$12),2)/BE80)*1000,0),"")</f>
        <v/>
      </c>
      <c r="BH80" s="318" t="str">
        <f aca="false">IF(BE$9&lt;&gt;"",IF($B80&lt;&gt;"",BG80-BF80,""),"")</f>
        <v/>
      </c>
      <c r="BI80" s="314" t="str">
        <f aca="false">IF($B80&lt;&gt;"",'Chronos (M1..M20)'!$H986,"")</f>
        <v/>
      </c>
      <c r="BJ80" s="315" t="str">
        <f aca="false">IF('Chronos (M1..M20)'!$I986&lt;&gt;"",'Chronos (M1..M20)'!$I986," ")</f>
        <v> </v>
      </c>
      <c r="BK80" s="316" t="n">
        <f aca="false">IF('Chronos (M1..M20)'!$J986&lt;&gt;"",'Chronos (M1..M20)'!$J986,0)</f>
        <v>0</v>
      </c>
      <c r="BL80" s="317" t="str">
        <f aca="false">IF($B80&lt;&gt;"",IF(BJ80&lt;&gt;" ",(INDEX(BI$9:BJ$12,MATCH(BI80,BI$9:BI$12),2)/BJ80)*1000,0),"")</f>
        <v/>
      </c>
      <c r="BM80" s="318" t="str">
        <f aca="false">IF(BJ$9&lt;&gt;"",IF($B80&lt;&gt;"",BL80-BK80,""),"")</f>
        <v/>
      </c>
      <c r="BN80" s="313" t="str">
        <f aca="false">IF($B80&lt;&gt;"",$B80,"")</f>
        <v/>
      </c>
      <c r="BO80" s="314" t="str">
        <f aca="false">IF($B80&lt;&gt;"",'Chronos (M1..M20)'!$H1087,"")</f>
        <v/>
      </c>
      <c r="BP80" s="315" t="str">
        <f aca="false">IF('Chronos (M1..M20)'!$I1087&lt;&gt;"",'Chronos (M1..M20)'!$I1087," ")</f>
        <v> </v>
      </c>
      <c r="BQ80" s="316" t="n">
        <f aca="false">IF('Chronos (M1..M20)'!$J1087&lt;&gt;"",'Chronos (M1..M20)'!$J1087,0)</f>
        <v>0</v>
      </c>
      <c r="BR80" s="317" t="str">
        <f aca="false">IF($B80&lt;&gt;"",IF(BP80&lt;&gt;" ",(INDEX(BO$9:BP$12,MATCH(BO80,BO$9:BO$12),2)/BP80)*1000,0),"")</f>
        <v/>
      </c>
      <c r="BS80" s="318" t="str">
        <f aca="false">IF(BP$9&lt;&gt;"",IF($B80&lt;&gt;"",BR80-BQ80,""),"")</f>
        <v/>
      </c>
      <c r="BT80" s="314" t="str">
        <f aca="false">IF($B80&lt;&gt;"",'Chronos (M1..M20)'!$H1188,"")</f>
        <v/>
      </c>
      <c r="BU80" s="315" t="str">
        <f aca="false">IF('Chronos (M1..M20)'!$I1188&lt;&gt;"",'Chronos (M1..M20)'!$I1188," ")</f>
        <v> </v>
      </c>
      <c r="BV80" s="316" t="n">
        <f aca="false">IF('Chronos (M1..M20)'!$J1188&lt;&gt;"",'Chronos (M1..M20)'!$J1188,0)</f>
        <v>0</v>
      </c>
      <c r="BW80" s="317" t="str">
        <f aca="false">IF($B80&lt;&gt;"",IF(BU80&lt;&gt;" ",(INDEX(BT$9:BU$12,MATCH(BT80,BT$9:BT$12),2)/BU80)*1000,0),"")</f>
        <v/>
      </c>
      <c r="BX80" s="318" t="str">
        <f aca="false">IF(BU$9&lt;&gt;"",IF($B80&lt;&gt;"",BW80-BV80,""),"")</f>
        <v/>
      </c>
      <c r="BY80" s="313" t="str">
        <f aca="false">IF($B80&lt;&gt;"",$B80,"")</f>
        <v/>
      </c>
      <c r="BZ80" s="314" t="str">
        <f aca="false">IF($B80&lt;&gt;"",'Chronos (M1..M20)'!$H1289,"")</f>
        <v/>
      </c>
      <c r="CA80" s="315" t="str">
        <f aca="false">IF('Chronos (M1..M20)'!$I1289&lt;&gt;"",'Chronos (M1..M20)'!$I1289," ")</f>
        <v> </v>
      </c>
      <c r="CB80" s="316" t="n">
        <f aca="false">IF('Chronos (M1..M20)'!$J1289&lt;&gt;"",'Chronos (M1..M20)'!$J1289,0)</f>
        <v>0</v>
      </c>
      <c r="CC80" s="317" t="str">
        <f aca="false">IF($B80&lt;&gt;"",IF(CA80&lt;&gt;" ",(INDEX(BZ$9:CA$12,MATCH(BZ80,BZ$9:BZ$12),2)/CA80)*1000,0),"")</f>
        <v/>
      </c>
      <c r="CD80" s="318" t="str">
        <f aca="false">IF(CA$9&lt;&gt;"",IF($B80&lt;&gt;"",CC80-CB80,""),"")</f>
        <v/>
      </c>
      <c r="CE80" s="314" t="str">
        <f aca="false">IF($B80&lt;&gt;"",'Chronos (M1..M20)'!$H1390,"")</f>
        <v/>
      </c>
      <c r="CF80" s="315" t="str">
        <f aca="false">IF('Chronos (M1..M20)'!$I1390&lt;&gt;"",'Chronos (M1..M20)'!$I1390," ")</f>
        <v> </v>
      </c>
      <c r="CG80" s="316" t="n">
        <f aca="false">IF('Chronos (M1..M20)'!$J1390&lt;&gt;"",'Chronos (M1..M20)'!$J1390,0)</f>
        <v>0</v>
      </c>
      <c r="CH80" s="317" t="str">
        <f aca="false">IF($B80&lt;&gt;"",IF(CF80&lt;&gt;" ",(INDEX(CE$9:CF$12,MATCH(CE80,CE$9:CE$12),2)/CF80)*1000,0),"")</f>
        <v/>
      </c>
      <c r="CI80" s="318" t="str">
        <f aca="false">IF(CF$9&lt;&gt;"",IF($B80&lt;&gt;"",CH80-CG80,""),"")</f>
        <v/>
      </c>
      <c r="CJ80" s="313" t="str">
        <f aca="false">IF($B80&lt;&gt;"",$B80,"")</f>
        <v/>
      </c>
      <c r="CK80" s="314" t="str">
        <f aca="false">IF($B80&lt;&gt;"",'Chronos (M1..M20)'!$H1491,"")</f>
        <v/>
      </c>
      <c r="CL80" s="315" t="str">
        <f aca="false">IF('Chronos (M1..M20)'!$I1491&lt;&gt;"",'Chronos (M1..M20)'!$I1491," ")</f>
        <v> </v>
      </c>
      <c r="CM80" s="316" t="n">
        <f aca="false">IF('Chronos (M1..M20)'!$J1491&lt;&gt;"",'Chronos (M1..M20)'!$J1491,0)</f>
        <v>0</v>
      </c>
      <c r="CN80" s="317" t="str">
        <f aca="false">IF($B80&lt;&gt;"",IF(CL80&lt;&gt;" ",(INDEX(CK$9:CL$12,MATCH(CK80,CK$9:CK$12),2)/CL80)*1000,0),"")</f>
        <v/>
      </c>
      <c r="CO80" s="318" t="str">
        <f aca="false">IF(CL$9&lt;&gt;"",IF($B80&lt;&gt;"",CN80-CM80,""),"")</f>
        <v/>
      </c>
      <c r="CP80" s="314" t="str">
        <f aca="false">IF($B80&lt;&gt;"",'Chronos (M1..M20)'!$H1592,"")</f>
        <v/>
      </c>
      <c r="CQ80" s="315" t="str">
        <f aca="false">IF('Chronos (M1..M20)'!$I1592&lt;&gt;"",'Chronos (M1..M20)'!$I1592," ")</f>
        <v> </v>
      </c>
      <c r="CR80" s="316" t="n">
        <f aca="false">IF('Chronos (M1..M20)'!$J1592&lt;&gt;"",'Chronos (M1..M20)'!$J1592,0)</f>
        <v>0</v>
      </c>
      <c r="CS80" s="317" t="str">
        <f aca="false">IF($B80&lt;&gt;"",IF(CQ80&lt;&gt;" ",(INDEX(CP$9:CQ$12,MATCH(CP80,CP$9:CP$12),2)/CQ80)*1000,0),"")</f>
        <v/>
      </c>
      <c r="CT80" s="318" t="str">
        <f aca="false">IF(CQ$9&lt;&gt;"",IF($B80&lt;&gt;"",CS80-CR80,""),"")</f>
        <v/>
      </c>
      <c r="CU80" s="313" t="str">
        <f aca="false">IF($B80&lt;&gt;"",$B80,"")</f>
        <v/>
      </c>
      <c r="CV80" s="314" t="str">
        <f aca="false">IF($B80&lt;&gt;"",'Chronos (M1..M20)'!$H1693,"")</f>
        <v/>
      </c>
      <c r="CW80" s="315" t="str">
        <f aca="false">IF('Chronos (M1..M20)'!$I1693&lt;&gt;"",'Chronos (M1..M20)'!$I1693," ")</f>
        <v> </v>
      </c>
      <c r="CX80" s="316" t="n">
        <f aca="false">IF('Chronos (M1..M20)'!$J1693&lt;&gt;"",'Chronos (M1..M20)'!$J1693,0)</f>
        <v>0</v>
      </c>
      <c r="CY80" s="317" t="str">
        <f aca="false">IF($B80&lt;&gt;"",IF(CW80&lt;&gt;" ",(INDEX(CV$9:CW$12,MATCH(CV80,CV$9:CV$12),2)/CW80)*1000,0),"")</f>
        <v/>
      </c>
      <c r="CZ80" s="318" t="str">
        <f aca="false">IF(CW$9&lt;&gt;"",IF($B80&lt;&gt;"",CY80-CX80,""),"")</f>
        <v/>
      </c>
      <c r="DA80" s="314" t="str">
        <f aca="false">IF($B80&lt;&gt;"",'Chronos (M1..M20)'!$H1794,"")</f>
        <v/>
      </c>
      <c r="DB80" s="315" t="str">
        <f aca="false">IF('Chronos (M1..M20)'!$I1794&lt;&gt;"",'Chronos (M1..M20)'!$I1794," ")</f>
        <v> </v>
      </c>
      <c r="DC80" s="316" t="n">
        <f aca="false">IF('Chronos (M1..M20)'!$J1794&lt;&gt;"",'Chronos (M1..M20)'!$J1794,0)</f>
        <v>0</v>
      </c>
      <c r="DD80" s="317" t="str">
        <f aca="false">IF($B80&lt;&gt;"",IF(DB80&lt;&gt;" ",(INDEX(DA$9:DB$12,MATCH(DA80,DA$9:DA$12),2)/DB80)*1000,0),"")</f>
        <v/>
      </c>
      <c r="DE80" s="318" t="str">
        <f aca="false">IF(DB$9&lt;&gt;"",IF($B80&lt;&gt;"",DD80-DC80,""),"")</f>
        <v/>
      </c>
      <c r="DF80" s="313" t="str">
        <f aca="false">IF($B80&lt;&gt;"",$B80,"")</f>
        <v/>
      </c>
      <c r="DG80" s="314" t="str">
        <f aca="false">IF($B80&lt;&gt;"",'Chronos (M1..M20)'!$H1895,"")</f>
        <v/>
      </c>
      <c r="DH80" s="315" t="str">
        <f aca="false">IF('Chronos (M1..M20)'!$I1895&lt;&gt;"",'Chronos (M1..M20)'!$I1895," ")</f>
        <v> </v>
      </c>
      <c r="DI80" s="316" t="n">
        <f aca="false">IF('Chronos (M1..M20)'!$J1895&lt;&gt;"",'Chronos (M1..M20)'!$J1895,0)</f>
        <v>0</v>
      </c>
      <c r="DJ80" s="317" t="str">
        <f aca="false">IF($B80&lt;&gt;"",IF(DH80&lt;&gt;" ",(INDEX(DG$9:DH$12,MATCH(DG80,DG$9:DG$12),2)/DH80)*1000,0),"")</f>
        <v/>
      </c>
      <c r="DK80" s="318" t="str">
        <f aca="false">IF(DH$9&lt;&gt;"",IF($B80&lt;&gt;"",DJ80-DI80,""),"")</f>
        <v/>
      </c>
      <c r="DL80" s="314" t="str">
        <f aca="false">IF($B80&lt;&gt;"",'Chronos (M1..M20)'!$H1996,"")</f>
        <v/>
      </c>
      <c r="DM80" s="315" t="str">
        <f aca="false">IF('Chronos (M1..M20)'!$I1996&lt;&gt;"",'Chronos (M1..M20)'!$I1996," ")</f>
        <v> </v>
      </c>
      <c r="DN80" s="316" t="n">
        <f aca="false">IF('Chronos (M1..M20)'!$J1996&lt;&gt;"",'Chronos (M1..M20)'!$J1996,0)</f>
        <v>0</v>
      </c>
      <c r="DO80" s="317" t="str">
        <f aca="false">IF($B80&lt;&gt;"",IF(DM80&lt;&gt;" ",(INDEX(DL$9:DM$12,MATCH(DL80,DL$9:DL$12),2)/DM80)*1000,0),"")</f>
        <v/>
      </c>
      <c r="DP80" s="318" t="str">
        <f aca="false">IF(DM$9&lt;&gt;"",IF($B80&lt;&gt;"",DO80-DN80,""),"")</f>
        <v/>
      </c>
      <c r="DQ80" s="0"/>
      <c r="DR80" s="319" t="e">
        <f aca="false">SUM(O80,T80,Z80)</f>
        <v>#VALUE!</v>
      </c>
      <c r="DS80" s="319" t="e">
        <f aca="false">SUM(DR80,AE80,AK80,AP80,AV80,BA80,BG80,BL80,BR80,BW80,CC80,CH80,CN80,CS80,CY80,DD80,DJ80,DO80)</f>
        <v>#VALUE!</v>
      </c>
      <c r="DT80" s="319" t="n">
        <f aca="false">SUM(N80,S80,Y80,AD80,AJ80,AO80,AU80,AZ80,BF80,BK80,BQ80,BV80,CB80,CG80,CM80,CR80,CX80,DC80,DI80,DN80)</f>
        <v>0</v>
      </c>
      <c r="DU80" s="319" t="e">
        <f aca="false">SMALL($DZ80:$ES80,1)</f>
        <v>#VALUE!</v>
      </c>
      <c r="DV80" s="319" t="e">
        <f aca="false">SMALL($DZ80:$ES80,2)</f>
        <v>#VALUE!</v>
      </c>
      <c r="DW80" s="319" t="e">
        <f aca="false">SMALL($DZ80:$ES80,3)</f>
        <v>#VALUE!</v>
      </c>
      <c r="DX80" s="319" t="e">
        <f aca="false">SMALL($DZ80:$ES80,3)</f>
        <v>#VALUE!</v>
      </c>
      <c r="DY80" s="0"/>
      <c r="DZ80" s="321" t="str">
        <f aca="false">IF($EC$1&lt;&gt;"",O80," ")</f>
        <v/>
      </c>
      <c r="EA80" s="321" t="str">
        <f aca="false">IF($EC$2&lt;&gt;"",T80," ")</f>
        <v/>
      </c>
      <c r="EB80" s="321" t="str">
        <f aca="false">IF($EC$3&lt;&gt;"",Z80," ")</f>
        <v/>
      </c>
      <c r="EC80" s="321" t="str">
        <f aca="false">IF($EC$4&lt;&gt;"",AE80," ")</f>
        <v/>
      </c>
      <c r="ED80" s="321" t="str">
        <f aca="false">IF($EC$5&lt;&gt;"",AK80," ")</f>
        <v/>
      </c>
      <c r="EE80" s="321" t="str">
        <f aca="false">IF($EC$6&lt;&gt;"",AP80," ")</f>
        <v/>
      </c>
      <c r="EF80" s="321" t="str">
        <f aca="false">IF($EC$7&lt;&gt;"",AV80," ")</f>
        <v/>
      </c>
      <c r="EG80" s="321" t="str">
        <f aca="false">IF($EC$8&lt;&gt;"",BA80," ")</f>
        <v> </v>
      </c>
      <c r="EH80" s="321" t="str">
        <f aca="false">IF($EC$9&lt;&gt;"",BG80," ")</f>
        <v> </v>
      </c>
      <c r="EI80" s="321" t="str">
        <f aca="false">IF($EC$10&lt;&gt;"",BL80," ")</f>
        <v> </v>
      </c>
      <c r="EJ80" s="321" t="str">
        <f aca="false">IF($EE$1&lt;&gt;"",BR80," ")</f>
        <v> </v>
      </c>
      <c r="EK80" s="321" t="str">
        <f aca="false">IF($EE$2&lt;&gt;"",BW80," ")</f>
        <v> </v>
      </c>
      <c r="EL80" s="321" t="str">
        <f aca="false">IF($EE$3&lt;&gt;"",CC80," ")</f>
        <v> </v>
      </c>
      <c r="EM80" s="321" t="str">
        <f aca="false">IF($EE$4&lt;&gt;"",CH80," ")</f>
        <v> </v>
      </c>
      <c r="EN80" s="321" t="str">
        <f aca="false">IF($EE$5&lt;&gt;"",CN80," ")</f>
        <v> </v>
      </c>
      <c r="EO80" s="321" t="str">
        <f aca="false">IF($EE$6&lt;&gt;"",CS80," ")</f>
        <v> </v>
      </c>
      <c r="EP80" s="321" t="str">
        <f aca="false">IF($EE$7&lt;&gt;"",CY80," ")</f>
        <v> </v>
      </c>
      <c r="EQ80" s="321" t="str">
        <f aca="false">IF($EE$8&lt;&gt;"",DD80," ")</f>
        <v> </v>
      </c>
      <c r="ER80" s="321" t="str">
        <f aca="false">IF($EE$9&lt;&gt;"",DJ80," ")</f>
        <v> </v>
      </c>
      <c r="ES80" s="321" t="str">
        <f aca="false">IF($EE$10&lt;&gt;"",DO80," ")</f>
        <v> </v>
      </c>
      <c r="ET80" s="322" t="e">
        <f aca="false">SMALL(DZ80:EC80,1)</f>
        <v>#VALUE!</v>
      </c>
      <c r="EU80" s="323" t="e">
        <f aca="false">SMALL(DZ80:ED80,1)</f>
        <v>#VALUE!</v>
      </c>
      <c r="EV80" s="323" t="e">
        <f aca="false">SMALL(DZ80:EE80,1)</f>
        <v>#VALUE!</v>
      </c>
      <c r="EW80" s="323" t="e">
        <f aca="false">SMALL(DZ80:EF80,1)</f>
        <v>#VALUE!</v>
      </c>
      <c r="EX80" s="323" t="e">
        <f aca="false">SMALL(DZ80:EG80,1)</f>
        <v>#VALUE!</v>
      </c>
      <c r="EY80" s="323" t="e">
        <f aca="false">SMALL(DZ80:EH80,1)</f>
        <v>#VALUE!</v>
      </c>
      <c r="EZ80" s="323" t="e">
        <f aca="false">SMALL(DZ80:EI80,1)</f>
        <v>#VALUE!</v>
      </c>
      <c r="FA80" s="323" t="e">
        <f aca="false">SMALL(DZ80:EJ80,1)</f>
        <v>#VALUE!</v>
      </c>
      <c r="FB80" s="323" t="e">
        <f aca="false">SMALL(DZ80:EK80,1)</f>
        <v>#VALUE!</v>
      </c>
      <c r="FC80" s="323" t="e">
        <f aca="false">SMALL(DZ80:EL80,1)</f>
        <v>#VALUE!</v>
      </c>
      <c r="FD80" s="323" t="e">
        <f aca="false">SMALL(DZ80:EM80,1)</f>
        <v>#VALUE!</v>
      </c>
      <c r="FE80" s="323" t="e">
        <f aca="false">SMALL(DZ80:EN80,1)</f>
        <v>#VALUE!</v>
      </c>
      <c r="FF80" s="323" t="e">
        <f aca="false">SMALL(DZ80:EO80,1)</f>
        <v>#VALUE!</v>
      </c>
      <c r="FG80" s="323" t="e">
        <f aca="false">SMALL(DZ80:EP80,1)</f>
        <v>#VALUE!</v>
      </c>
      <c r="FH80" s="323" t="e">
        <f aca="false">SMALL(DZ80:EQ80,1)</f>
        <v>#VALUE!</v>
      </c>
      <c r="FI80" s="323" t="e">
        <f aca="false">SMALL(DZ80:ER80,1)</f>
        <v>#VALUE!</v>
      </c>
      <c r="FJ80" s="324" t="e">
        <f aca="false">SMALL(DZ80:ES80,1)</f>
        <v>#VALUE!</v>
      </c>
      <c r="FK80" s="322" t="e">
        <f aca="false">SMALL(DZ80:EN80,2)</f>
        <v>#VALUE!</v>
      </c>
      <c r="FL80" s="323" t="e">
        <f aca="false">SMALL(DZ80:EO80,2)</f>
        <v>#VALUE!</v>
      </c>
      <c r="FM80" s="323" t="e">
        <f aca="false">SMALL(DZ80:EP80,2)</f>
        <v>#VALUE!</v>
      </c>
      <c r="FN80" s="323" t="e">
        <f aca="false">SMALL(DZ80:EQ80,2)</f>
        <v>#VALUE!</v>
      </c>
      <c r="FO80" s="323" t="e">
        <f aca="false">SMALL(DZ80:ER80,2)</f>
        <v>#VALUE!</v>
      </c>
      <c r="FP80" s="324" t="e">
        <f aca="false">SMALL(DZ80:ES80,2)</f>
        <v>#VALUE!</v>
      </c>
      <c r="FQ80" s="0"/>
      <c r="FR80" s="328" t="str">
        <f aca="false">IF($B80&lt;&gt;"",IF($EB$1&gt;=FR$13,$P80,""),"")</f>
        <v/>
      </c>
      <c r="FS80" s="329" t="str">
        <f aca="false">IF($B80&lt;&gt;"",IF($EB$1&gt;=FS$13,$P80+$U80,""),"")</f>
        <v/>
      </c>
      <c r="FT80" s="329" t="str">
        <f aca="false">IF($B80&lt;&gt;"",IF($EB$1&gt;=FT$13,$P80+$U80+$AA80,""),"")</f>
        <v/>
      </c>
      <c r="FU80" s="329" t="str">
        <f aca="false">IF($B80&lt;&gt;"",IF($EB$1&gt;=FU$13,$P80+$U80+$AA80+$AF80-ET80,""),"")</f>
        <v/>
      </c>
      <c r="FV80" s="329" t="str">
        <f aca="false">IF($B80&lt;&gt;"",IF($EB$1&gt;=FV$13,$P80+$U80+$AA80+$AF80+$AL80-EU80,""),"")</f>
        <v/>
      </c>
      <c r="FW80" s="329" t="str">
        <f aca="false">IF($B80&lt;&gt;"",IF($EB$1&gt;=FW$13,$P80+$U80+$AA80+$AF80+$AL80+$AQ80-EV80,""),"")</f>
        <v/>
      </c>
      <c r="FX80" s="329" t="str">
        <f aca="false">IF($B80&lt;&gt;"",IF($EB$1&gt;=FX$13,$P80+$U80+$AA80+$AF80+$AL80+$AQ80+$AW80-EW80,""),"")</f>
        <v/>
      </c>
      <c r="FY80" s="329" t="str">
        <f aca="false">IF($B80&lt;&gt;"",IF($EB$1&gt;=FY$13,$P80+$U80+$AA80+$AF80+$AL80+$AQ80+$AW80+$BB80-EX80,""),"")</f>
        <v/>
      </c>
      <c r="FZ80" s="329" t="str">
        <f aca="false">IF($B80&lt;&gt;"",IF($EB$1&gt;=FZ$13,$P80+$U80+$AA80+$AF80+$AL80+$AQ80+$AW80+$BB80+$BH80-EY80,""),"")</f>
        <v/>
      </c>
      <c r="GA80" s="329" t="str">
        <f aca="false">IF($B80&lt;&gt;"",IF($EB$1&gt;=GA$13,$P80+$U80+$AA80+$AF80+$AL80+$AQ80+$AW80+$BB80+$BH80+$BM80-EZ80,""),"")</f>
        <v/>
      </c>
      <c r="GB80" s="329" t="str">
        <f aca="false">IF($B80&lt;&gt;"",IF($EB$1&gt;=GB$13,$P80+$U80+$AA80+$AF80+$AL80+$AQ80+$AW80+$BB80+$BH80+$BM80+$BS80-FA80,""),"")</f>
        <v/>
      </c>
      <c r="GC80" s="329" t="str">
        <f aca="false">IF($B80&lt;&gt;"",IF($EB$1&gt;=GC$13,$P80+$U80+$AA80+$AF80+$AL80+$AQ80+$AW80+$BB80+$BH80+$BM80+$BS80+$BX80-FB80,""),"")</f>
        <v/>
      </c>
      <c r="GD80" s="329" t="str">
        <f aca="false">IF($B80&lt;&gt;"",IF($EB$1&gt;=GD$13,$P80+$U80+$AA80+$AF80+$AL80+$AQ80+$AW80+$BB80+$BH80+$BM80+$BS80+$BX80+$CD80-FC80,""),"")</f>
        <v/>
      </c>
      <c r="GE80" s="329" t="str">
        <f aca="false">IF($B80&lt;&gt;"",IF($EB$1&gt;=GE$13,$P80+$U80+$AA80+$AF80+$AL80+$AQ80+$AW80+$BB80+$BH80+$BM80+$BS80+$BX80+$CD80+$CI80-FD80,""),"")</f>
        <v/>
      </c>
      <c r="GF80" s="329" t="str">
        <f aca="false">IF($B80&lt;&gt;"",IF($EB$1&gt;=GF$13,$P80+$U80+$AA80+$AF80+$AL80+$AQ80+$AW80+$BB80+$BH80+$BM80+$BS80+$BX80+$CD80+$CI80+$CO80-FE80-FK80,""),"")</f>
        <v/>
      </c>
      <c r="GG80" s="329" t="str">
        <f aca="false">IF($B80&lt;&gt;"",IF($EB$1&gt;=GG$13,$P80+$U80+$AA80+$AF80+$AL80+$AQ80+$AW80+$BB80+$BH80+$BM80+$BS80+$BX80+$CD80+$CI80+$CO80+$CT80-FF80-FL80,""),"")</f>
        <v/>
      </c>
      <c r="GH80" s="329" t="str">
        <f aca="false">IF($B80&lt;&gt;"",IF($EB$1&gt;=GH$13,$P80+$U80+$AA80+$AF80+$AL80+$AQ80+$AW80+$BB80+$BH80+$BM80+$BS80+$BX80+$CD80+$CI80+$CO80+$CT80+$CZ80-FG80-FM80,""),"")</f>
        <v/>
      </c>
      <c r="GI80" s="329" t="str">
        <f aca="false">IF($B80&lt;&gt;"",IF($EB$1&gt;=GI$13,$P80+$U80+$AA80+$AF80+$AL80+$AQ80+$AW80+$BB80+$BH80+$BM80+$BS80+$BX80+$CD80+$CI80+$CO80+$CT80+$CZ80+$DE80-FH80-FN80,""),"")</f>
        <v/>
      </c>
      <c r="GJ80" s="329" t="str">
        <f aca="false">IF($B80&lt;&gt;"",IF($EB$1&gt;=GJ$13,$P80+$U80+$AA80+$AF80+$AL80+$AQ80+$AW80+$BB80+$BH80+$BM80+$BS80+$BX80+$CD80+$CI80+$CO80+$CT80+$CZ80+$DE80+$DK80-FI80-FO80,""),"")</f>
        <v/>
      </c>
      <c r="GK80" s="330" t="str">
        <f aca="false">IF($B80&lt;&gt;"",IF($EB$1&gt;=GK$13,$P80+$U80+$AA80+$AF80+$AL80+$AQ80+$AW80+$BB80+$BH80+$BM80+$BS80+$BX80+$CD80+$CI80+$CO80+$CT80+$CZ80+$DE80+$DK80+$DP80-FJ80-FP80,""),"")</f>
        <v/>
      </c>
      <c r="GL80" s="0"/>
      <c r="GM80" s="328" t="str">
        <f aca="false">IF($B80&lt;&gt;"",IF($EB$1&gt;=GM$13,RANK(FR80,FR$14:FR$113,0),""),"")</f>
        <v/>
      </c>
      <c r="GN80" s="329" t="str">
        <f aca="false">IF($B80&lt;&gt;"",IF($EB$1&gt;=GN$13,RANK(FS80,FS$14:FS$113,0),""),"")</f>
        <v/>
      </c>
      <c r="GO80" s="329" t="str">
        <f aca="false">IF($B80&lt;&gt;"",IF($EB$1&gt;=GO$13,RANK(FT80,FT$14:FT$113,0),""),"")</f>
        <v/>
      </c>
      <c r="GP80" s="329" t="str">
        <f aca="false">IF($B80&lt;&gt;"",IF($EB$1&gt;=GP$13,RANK(FU80,FU$14:FU$113,0),""),"")</f>
        <v/>
      </c>
      <c r="GQ80" s="329" t="str">
        <f aca="false">IF($B80&lt;&gt;"",IF($EB$1&gt;=GQ$13,RANK(FV80,FV$14:FV$113,0),""),"")</f>
        <v/>
      </c>
      <c r="GR80" s="329" t="str">
        <f aca="false">IF($B80&lt;&gt;"",IF($EB$1&gt;=GR$13,RANK(FW80,FW$14:FW$113,0),""),"")</f>
        <v/>
      </c>
      <c r="GS80" s="329" t="str">
        <f aca="false">IF($B80&lt;&gt;"",IF($EB$1&gt;=GS$13,RANK(FX80,FX$14:FX$113,0),""),"")</f>
        <v/>
      </c>
      <c r="GT80" s="329" t="str">
        <f aca="false">IF($B80&lt;&gt;"",IF($EB$1&gt;=GT$13,RANK(FY80,FY$14:FY$113,0),""),"")</f>
        <v/>
      </c>
      <c r="GU80" s="329" t="str">
        <f aca="false">IF($B80&lt;&gt;"",IF($EB$1&gt;=GU$13,RANK(FZ80,FZ$14:FZ$113,0),""),"")</f>
        <v/>
      </c>
      <c r="GV80" s="329" t="str">
        <f aca="false">IF($B80&lt;&gt;"",IF($EB$1&gt;=GV$13,RANK(GA80,GA$14:GA$113,0),""),"")</f>
        <v/>
      </c>
      <c r="GW80" s="329" t="str">
        <f aca="false">IF($B80&lt;&gt;"",IF($EB$1&gt;=GW$13,RANK(GB80,GB$14:GB$113,0),""),"")</f>
        <v/>
      </c>
      <c r="GX80" s="329" t="str">
        <f aca="false">IF($B80&lt;&gt;"",IF($EB$1&gt;=GX$13,RANK(GC80,GC$14:GC$113,0),""),"")</f>
        <v/>
      </c>
      <c r="GY80" s="329" t="str">
        <f aca="false">IF($B80&lt;&gt;"",IF($EB$1&gt;=GY$13,RANK(GD80,GD$14:GD$113,0),""),"")</f>
        <v/>
      </c>
      <c r="GZ80" s="329" t="str">
        <f aca="false">IF($B80&lt;&gt;"",IF($EB$1&gt;=GZ$13,RANK(GE80,GE$14:GE$113,0),""),"")</f>
        <v/>
      </c>
      <c r="HA80" s="329" t="str">
        <f aca="false">IF($B80&lt;&gt;"",IF($EB$1&gt;=HA$13,RANK(GF80,GF$14:GF$113,0),""),"")</f>
        <v/>
      </c>
      <c r="HB80" s="329" t="str">
        <f aca="false">IF($B80&lt;&gt;"",IF($EB$1&gt;=HB$13,RANK(GG80,GG$14:GG$113,0),""),"")</f>
        <v/>
      </c>
      <c r="HC80" s="329" t="str">
        <f aca="false">IF($B80&lt;&gt;"",IF($EB$1&gt;=HC$13,RANK(GH80,GH$14:GH$113,0),""),"")</f>
        <v/>
      </c>
      <c r="HD80" s="329" t="str">
        <f aca="false">IF($B80&lt;&gt;"",IF($EB$1&gt;=HD$13,RANK(GI80,GI$14:GI$113,0),""),"")</f>
        <v/>
      </c>
      <c r="HE80" s="329" t="str">
        <f aca="false">IF($B80&lt;&gt;"",IF($EB$1&gt;=HE$13,RANK(GJ80,GJ$14:GJ$113,0),""),"")</f>
        <v/>
      </c>
      <c r="HF80" s="330" t="str">
        <f aca="false">IF($B80&lt;&gt;"",IF($EB$1&gt;=HF$13,RANK(GK80,GK$14:GK$113,0),""),"")</f>
        <v/>
      </c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customFormat="false" ht="13" hidden="false" customHeight="false" outlineLevel="0" collapsed="false">
      <c r="A81" s="308" t="str">
        <f aca="false">IF(B81&lt;&gt;"",RANK(I81,I$14:I$113,0),"")</f>
        <v/>
      </c>
      <c r="B81" s="309" t="str">
        <f aca="false">IF('Chronos (M1..M20)'!B78&lt;&gt;"",'Chronos (M1..M20)'!B78,"")</f>
        <v/>
      </c>
      <c r="C81" s="310" t="str">
        <f aca="false">IF(B81&lt;&gt;"",'Chronos (M1..M20)'!C78,"")</f>
        <v/>
      </c>
      <c r="D81" s="215" t="str">
        <f aca="false">IF(B81&lt;&gt;"",Pilotes!P78,"")</f>
        <v/>
      </c>
      <c r="E81" s="310"/>
      <c r="F81" s="310" t="str">
        <f aca="false">IF(B81&lt;&gt;"",Pilotes!F78,"")</f>
        <v/>
      </c>
      <c r="G81" s="310" t="str">
        <f aca="false">IF(C81&lt;&gt;"",Pilotes!E78,"")</f>
        <v/>
      </c>
      <c r="H81" s="310" t="str">
        <f aca="false">IF(D81&lt;&gt;"",'Chronos (M1..M20)'!D78,"")</f>
        <v/>
      </c>
      <c r="I81" s="311" t="n">
        <f aca="false">IF(B81&lt;&gt;"",IF($EB$1&lt;4,DR81-DT81,IF($EB$1&lt;15,DS81-DU81-DT81,DS81-DU81-DV81-DT81)),0)</f>
        <v>0</v>
      </c>
      <c r="J81" s="312" t="str">
        <f aca="false">IF(B81&lt;&gt;"",IF(I81,(I81/MAXA(I$14:I$113))*1000,0),"")</f>
        <v/>
      </c>
      <c r="K81" s="313" t="str">
        <f aca="false">IF($B81&lt;&gt;"",$B81,"")</f>
        <v/>
      </c>
      <c r="L81" s="314" t="str">
        <f aca="false">IF($B81&lt;&gt;"",'Chronos (M1..M20)'!$H78,"")</f>
        <v/>
      </c>
      <c r="M81" s="315" t="str">
        <f aca="false">IF('Chronos (M1..M20)'!$I78&lt;&gt;"",'Chronos (M1..M20)'!$I78," ")</f>
        <v> </v>
      </c>
      <c r="N81" s="316" t="n">
        <f aca="false">IF('Chronos (M1..M20)'!$J78&lt;&gt;"",'Chronos (M1..M20)'!$J78,0)</f>
        <v>0</v>
      </c>
      <c r="O81" s="317" t="str">
        <f aca="false">IF($B81&lt;&gt;"",IF(M81&lt;&gt;" ",(INDEX(L$9:M$12,MATCH(L81,L$9:L$12),2)/M81)*1000,0),"")</f>
        <v/>
      </c>
      <c r="P81" s="318" t="str">
        <f aca="false">IF(M$9&lt;&gt;"",IF($B81&lt;&gt;"",O81-N81,""),"")</f>
        <v/>
      </c>
      <c r="Q81" s="314" t="str">
        <f aca="false">IF($B81&lt;&gt;"",'Chronos (M1..M20)'!$H179,"")</f>
        <v/>
      </c>
      <c r="R81" s="315" t="str">
        <f aca="false">IF('Chronos (M1..M20)'!$I179&lt;&gt;"",'Chronos (M1..M20)'!$I179," ")</f>
        <v> </v>
      </c>
      <c r="S81" s="316" t="n">
        <f aca="false">IF('Chronos (M1..M20)'!$J179&lt;&gt;"",'Chronos (M1..M20)'!$J179,0)</f>
        <v>0</v>
      </c>
      <c r="T81" s="317" t="str">
        <f aca="false">IF($B81&lt;&gt;"",IF(R81&lt;&gt;" ",(INDEX(Q$9:R$12,MATCH(Q81,Q$9:Q$12),2)/R81)*1000,0),"")</f>
        <v/>
      </c>
      <c r="U81" s="318" t="str">
        <f aca="false">IF(R$9&lt;&gt;"",IF($B81&lt;&gt;"",T81-S81,""),"")</f>
        <v/>
      </c>
      <c r="V81" s="313" t="str">
        <f aca="false">IF($B81&lt;&gt;"",$B81,"")</f>
        <v/>
      </c>
      <c r="W81" s="314" t="str">
        <f aca="false">IF($B81&lt;&gt;"",'Chronos (M1..M20)'!$H280,"")</f>
        <v/>
      </c>
      <c r="X81" s="315" t="str">
        <f aca="false">IF('Chronos (M1..M20)'!$I280&lt;&gt;"",'Chronos (M1..M20)'!$I280," ")</f>
        <v> </v>
      </c>
      <c r="Y81" s="316" t="n">
        <f aca="false">IF('Chronos (M1..M20)'!$J280&lt;&gt;"",'Chronos (M1..M20)'!$J280,0)</f>
        <v>0</v>
      </c>
      <c r="Z81" s="317" t="str">
        <f aca="false">IF($B81&lt;&gt;"",IF(X81&lt;&gt;" ",(INDEX(W$9:X$12,MATCH(W81,W$9:W$12),2)/X81)*1000,0),"")</f>
        <v/>
      </c>
      <c r="AA81" s="318" t="str">
        <f aca="false">IF(X$9&lt;&gt;"",IF($B81&lt;&gt;"",Z81-Y81,""),"")</f>
        <v/>
      </c>
      <c r="AB81" s="314" t="str">
        <f aca="false">IF($B81&lt;&gt;"",'Chronos (M1..M20)'!$H381,"")</f>
        <v/>
      </c>
      <c r="AC81" s="315" t="str">
        <f aca="false">IF('Chronos (M1..M20)'!$I381&lt;&gt;"",'Chronos (M1..M20)'!$I381," ")</f>
        <v> </v>
      </c>
      <c r="AD81" s="316" t="n">
        <f aca="false">IF('Chronos (M1..M20)'!$J381&lt;&gt;"",'Chronos (M1..M20)'!$J381,0)</f>
        <v>0</v>
      </c>
      <c r="AE81" s="317" t="str">
        <f aca="false">IF($B81&lt;&gt;"",IF(AC81&lt;&gt;" ",(INDEX(AB$9:AC$12,MATCH(AB81,AB$9:AB$12),2)/AC81)*1000,0),"")</f>
        <v/>
      </c>
      <c r="AF81" s="318" t="str">
        <f aca="false">IF(AC$9&lt;&gt;"",IF($B81&lt;&gt;"",AE81-AD81,""),"")</f>
        <v/>
      </c>
      <c r="AG81" s="313" t="str">
        <f aca="false">IF($B81&lt;&gt;"",$B81,"")</f>
        <v/>
      </c>
      <c r="AH81" s="314" t="str">
        <f aca="false">IF($B81&lt;&gt;"",'Chronos (M1..M20)'!$H482,"")</f>
        <v/>
      </c>
      <c r="AI81" s="315" t="str">
        <f aca="false">IF('Chronos (M1..M20)'!$I482&lt;&gt;"",'Chronos (M1..M20)'!$I482," ")</f>
        <v> </v>
      </c>
      <c r="AJ81" s="316" t="n">
        <f aca="false">IF('Chronos (M1..M20)'!$J482&lt;&gt;"",'Chronos (M1..M20)'!$J482,0)</f>
        <v>0</v>
      </c>
      <c r="AK81" s="317" t="str">
        <f aca="false">IF($B81&lt;&gt;"",IF(AI81&lt;&gt;" ",(INDEX(AH$9:AI$12,MATCH(AH81,AH$9:AH$12),2)/AI81)*1000,0),"")</f>
        <v/>
      </c>
      <c r="AL81" s="318" t="str">
        <f aca="false">IF(AI$9&lt;&gt;"",IF($B81&lt;&gt;"",AK81-AJ81,""),"")</f>
        <v/>
      </c>
      <c r="AM81" s="314" t="str">
        <f aca="false">IF($B81&lt;&gt;"",'Chronos (M1..M20)'!$H583,"")</f>
        <v/>
      </c>
      <c r="AN81" s="315" t="str">
        <f aca="false">IF('Chronos (M1..M20)'!$I583&lt;&gt;"",'Chronos (M1..M20)'!$I583," ")</f>
        <v> </v>
      </c>
      <c r="AO81" s="316" t="n">
        <f aca="false">IF('Chronos (M1..M20)'!$J583&lt;&gt;"",'Chronos (M1..M20)'!$J583,0)</f>
        <v>0</v>
      </c>
      <c r="AP81" s="317" t="str">
        <f aca="false">IF($B81&lt;&gt;"",IF(AN81&lt;&gt;" ",(INDEX(AM$9:AN$12,MATCH(AM81,AM$9:AM$12),2)/AN81)*1000,0),"")</f>
        <v/>
      </c>
      <c r="AQ81" s="318" t="str">
        <f aca="false">IF(AN$9&lt;&gt;"",IF($B81&lt;&gt;"",AP81-AO81,""),"")</f>
        <v/>
      </c>
      <c r="AR81" s="313" t="str">
        <f aca="false">IF($B81&lt;&gt;"",$B81,"")</f>
        <v/>
      </c>
      <c r="AS81" s="314" t="str">
        <f aca="false">IF($B81&lt;&gt;"",'Chronos (M1..M20)'!$H684,"")</f>
        <v/>
      </c>
      <c r="AT81" s="315" t="str">
        <f aca="false">IF('Chronos (M1..M20)'!$I684&lt;&gt;"",'Chronos (M1..M20)'!$I684," ")</f>
        <v> </v>
      </c>
      <c r="AU81" s="316" t="n">
        <f aca="false">IF('Chronos (M1..M20)'!$J684&lt;&gt;"",'Chronos (M1..M20)'!$J684,0)</f>
        <v>0</v>
      </c>
      <c r="AV81" s="317" t="str">
        <f aca="false">IF($B81&lt;&gt;"",IF(AT81&lt;&gt;" ",(INDEX(AS$9:AT$12,MATCH(AS81,AS$9:AS$12),2)/AT81)*1000,0),"")</f>
        <v/>
      </c>
      <c r="AW81" s="318" t="str">
        <f aca="false">IF(AT$9&lt;&gt;"",IF($B81&lt;&gt;"",AV81-AU81,""),"")</f>
        <v/>
      </c>
      <c r="AX81" s="314" t="str">
        <f aca="false">IF($B81&lt;&gt;"",'Chronos (M1..M20)'!$H785,"")</f>
        <v/>
      </c>
      <c r="AY81" s="315" t="str">
        <f aca="false">IF('Chronos (M1..M20)'!$I785&lt;&gt;"",'Chronos (M1..M20)'!$I785," ")</f>
        <v> </v>
      </c>
      <c r="AZ81" s="316" t="n">
        <f aca="false">IF('Chronos (M1..M20)'!$J785&lt;&gt;"",'Chronos (M1..M20)'!$J785,0)</f>
        <v>0</v>
      </c>
      <c r="BA81" s="317" t="str">
        <f aca="false">IF($B81&lt;&gt;"",IF(AY81&lt;&gt;" ",(INDEX(AX$9:AY$12,MATCH(AX81,AX$9:AX$12),2)/AY81)*1000,0),"")</f>
        <v/>
      </c>
      <c r="BB81" s="318" t="str">
        <f aca="false">IF(AY$9&lt;&gt;"",IF($B81&lt;&gt;"",BA81-AZ81,""),"")</f>
        <v/>
      </c>
      <c r="BC81" s="313" t="str">
        <f aca="false">IF($B81&lt;&gt;"",$B81,"")</f>
        <v/>
      </c>
      <c r="BD81" s="314" t="str">
        <f aca="false">IF($B81&lt;&gt;"",'Chronos (M1..M20)'!$H886,"")</f>
        <v/>
      </c>
      <c r="BE81" s="315" t="str">
        <f aca="false">IF('Chronos (M1..M20)'!$I886&lt;&gt;"",'Chronos (M1..M20)'!$I886," ")</f>
        <v> </v>
      </c>
      <c r="BF81" s="316" t="n">
        <f aca="false">IF('Chronos (M1..M20)'!$J886&lt;&gt;"",'Chronos (M1..M20)'!$J886,0)</f>
        <v>0</v>
      </c>
      <c r="BG81" s="317" t="str">
        <f aca="false">IF($B81&lt;&gt;"",IF(BE81&lt;&gt;" ",(INDEX(BD$9:BE$12,MATCH(BD81,BD$9:BD$12),2)/BE81)*1000,0),"")</f>
        <v/>
      </c>
      <c r="BH81" s="318" t="str">
        <f aca="false">IF(BE$9&lt;&gt;"",IF($B81&lt;&gt;"",BG81-BF81,""),"")</f>
        <v/>
      </c>
      <c r="BI81" s="314" t="str">
        <f aca="false">IF($B81&lt;&gt;"",'Chronos (M1..M20)'!$H987,"")</f>
        <v/>
      </c>
      <c r="BJ81" s="315" t="str">
        <f aca="false">IF('Chronos (M1..M20)'!$I987&lt;&gt;"",'Chronos (M1..M20)'!$I987," ")</f>
        <v> </v>
      </c>
      <c r="BK81" s="316" t="n">
        <f aca="false">IF('Chronos (M1..M20)'!$J987&lt;&gt;"",'Chronos (M1..M20)'!$J987,0)</f>
        <v>0</v>
      </c>
      <c r="BL81" s="317" t="str">
        <f aca="false">IF($B81&lt;&gt;"",IF(BJ81&lt;&gt;" ",(INDEX(BI$9:BJ$12,MATCH(BI81,BI$9:BI$12),2)/BJ81)*1000,0),"")</f>
        <v/>
      </c>
      <c r="BM81" s="318" t="str">
        <f aca="false">IF(BJ$9&lt;&gt;"",IF($B81&lt;&gt;"",BL81-BK81,""),"")</f>
        <v/>
      </c>
      <c r="BN81" s="313" t="str">
        <f aca="false">IF($B81&lt;&gt;"",$B81,"")</f>
        <v/>
      </c>
      <c r="BO81" s="314" t="str">
        <f aca="false">IF($B81&lt;&gt;"",'Chronos (M1..M20)'!$H1088,"")</f>
        <v/>
      </c>
      <c r="BP81" s="315" t="str">
        <f aca="false">IF('Chronos (M1..M20)'!$I1088&lt;&gt;"",'Chronos (M1..M20)'!$I1088," ")</f>
        <v> </v>
      </c>
      <c r="BQ81" s="316" t="n">
        <f aca="false">IF('Chronos (M1..M20)'!$J1088&lt;&gt;"",'Chronos (M1..M20)'!$J1088,0)</f>
        <v>0</v>
      </c>
      <c r="BR81" s="317" t="str">
        <f aca="false">IF($B81&lt;&gt;"",IF(BP81&lt;&gt;" ",(INDEX(BO$9:BP$12,MATCH(BO81,BO$9:BO$12),2)/BP81)*1000,0),"")</f>
        <v/>
      </c>
      <c r="BS81" s="318" t="str">
        <f aca="false">IF(BP$9&lt;&gt;"",IF($B81&lt;&gt;"",BR81-BQ81,""),"")</f>
        <v/>
      </c>
      <c r="BT81" s="314" t="str">
        <f aca="false">IF($B81&lt;&gt;"",'Chronos (M1..M20)'!$H1189,"")</f>
        <v/>
      </c>
      <c r="BU81" s="315" t="str">
        <f aca="false">IF('Chronos (M1..M20)'!$I1189&lt;&gt;"",'Chronos (M1..M20)'!$I1189," ")</f>
        <v> </v>
      </c>
      <c r="BV81" s="316" t="n">
        <f aca="false">IF('Chronos (M1..M20)'!$J1189&lt;&gt;"",'Chronos (M1..M20)'!$J1189,0)</f>
        <v>0</v>
      </c>
      <c r="BW81" s="317" t="str">
        <f aca="false">IF($B81&lt;&gt;"",IF(BU81&lt;&gt;" ",(INDEX(BT$9:BU$12,MATCH(BT81,BT$9:BT$12),2)/BU81)*1000,0),"")</f>
        <v/>
      </c>
      <c r="BX81" s="318" t="str">
        <f aca="false">IF(BU$9&lt;&gt;"",IF($B81&lt;&gt;"",BW81-BV81,""),"")</f>
        <v/>
      </c>
      <c r="BY81" s="313" t="str">
        <f aca="false">IF($B81&lt;&gt;"",$B81,"")</f>
        <v/>
      </c>
      <c r="BZ81" s="314" t="str">
        <f aca="false">IF($B81&lt;&gt;"",'Chronos (M1..M20)'!$H1290,"")</f>
        <v/>
      </c>
      <c r="CA81" s="315" t="str">
        <f aca="false">IF('Chronos (M1..M20)'!$I1290&lt;&gt;"",'Chronos (M1..M20)'!$I1290," ")</f>
        <v> </v>
      </c>
      <c r="CB81" s="316" t="n">
        <f aca="false">IF('Chronos (M1..M20)'!$J1290&lt;&gt;"",'Chronos (M1..M20)'!$J1290,0)</f>
        <v>0</v>
      </c>
      <c r="CC81" s="317" t="str">
        <f aca="false">IF($B81&lt;&gt;"",IF(CA81&lt;&gt;" ",(INDEX(BZ$9:CA$12,MATCH(BZ81,BZ$9:BZ$12),2)/CA81)*1000,0),"")</f>
        <v/>
      </c>
      <c r="CD81" s="318" t="str">
        <f aca="false">IF(CA$9&lt;&gt;"",IF($B81&lt;&gt;"",CC81-CB81,""),"")</f>
        <v/>
      </c>
      <c r="CE81" s="314" t="str">
        <f aca="false">IF($B81&lt;&gt;"",'Chronos (M1..M20)'!$H1391,"")</f>
        <v/>
      </c>
      <c r="CF81" s="315" t="str">
        <f aca="false">IF('Chronos (M1..M20)'!$I1391&lt;&gt;"",'Chronos (M1..M20)'!$I1391," ")</f>
        <v> </v>
      </c>
      <c r="CG81" s="316" t="n">
        <f aca="false">IF('Chronos (M1..M20)'!$J1391&lt;&gt;"",'Chronos (M1..M20)'!$J1391,0)</f>
        <v>0</v>
      </c>
      <c r="CH81" s="317" t="str">
        <f aca="false">IF($B81&lt;&gt;"",IF(CF81&lt;&gt;" ",(INDEX(CE$9:CF$12,MATCH(CE81,CE$9:CE$12),2)/CF81)*1000,0),"")</f>
        <v/>
      </c>
      <c r="CI81" s="318" t="str">
        <f aca="false">IF(CF$9&lt;&gt;"",IF($B81&lt;&gt;"",CH81-CG81,""),"")</f>
        <v/>
      </c>
      <c r="CJ81" s="313" t="str">
        <f aca="false">IF($B81&lt;&gt;"",$B81,"")</f>
        <v/>
      </c>
      <c r="CK81" s="314" t="str">
        <f aca="false">IF($B81&lt;&gt;"",'Chronos (M1..M20)'!$H1492,"")</f>
        <v/>
      </c>
      <c r="CL81" s="315" t="str">
        <f aca="false">IF('Chronos (M1..M20)'!$I1492&lt;&gt;"",'Chronos (M1..M20)'!$I1492," ")</f>
        <v> </v>
      </c>
      <c r="CM81" s="316" t="n">
        <f aca="false">IF('Chronos (M1..M20)'!$J1492&lt;&gt;"",'Chronos (M1..M20)'!$J1492,0)</f>
        <v>0</v>
      </c>
      <c r="CN81" s="317" t="str">
        <f aca="false">IF($B81&lt;&gt;"",IF(CL81&lt;&gt;" ",(INDEX(CK$9:CL$12,MATCH(CK81,CK$9:CK$12),2)/CL81)*1000,0),"")</f>
        <v/>
      </c>
      <c r="CO81" s="318" t="str">
        <f aca="false">IF(CL$9&lt;&gt;"",IF($B81&lt;&gt;"",CN81-CM81,""),"")</f>
        <v/>
      </c>
      <c r="CP81" s="314" t="str">
        <f aca="false">IF($B81&lt;&gt;"",'Chronos (M1..M20)'!$H1593,"")</f>
        <v/>
      </c>
      <c r="CQ81" s="315" t="str">
        <f aca="false">IF('Chronos (M1..M20)'!$I1593&lt;&gt;"",'Chronos (M1..M20)'!$I1593," ")</f>
        <v> </v>
      </c>
      <c r="CR81" s="316" t="n">
        <f aca="false">IF('Chronos (M1..M20)'!$J1593&lt;&gt;"",'Chronos (M1..M20)'!$J1593,0)</f>
        <v>0</v>
      </c>
      <c r="CS81" s="317" t="str">
        <f aca="false">IF($B81&lt;&gt;"",IF(CQ81&lt;&gt;" ",(INDEX(CP$9:CQ$12,MATCH(CP81,CP$9:CP$12),2)/CQ81)*1000,0),"")</f>
        <v/>
      </c>
      <c r="CT81" s="318" t="str">
        <f aca="false">IF(CQ$9&lt;&gt;"",IF($B81&lt;&gt;"",CS81-CR81,""),"")</f>
        <v/>
      </c>
      <c r="CU81" s="313" t="str">
        <f aca="false">IF($B81&lt;&gt;"",$B81,"")</f>
        <v/>
      </c>
      <c r="CV81" s="314" t="str">
        <f aca="false">IF($B81&lt;&gt;"",'Chronos (M1..M20)'!$H1694,"")</f>
        <v/>
      </c>
      <c r="CW81" s="315" t="str">
        <f aca="false">IF('Chronos (M1..M20)'!$I1694&lt;&gt;"",'Chronos (M1..M20)'!$I1694," ")</f>
        <v> </v>
      </c>
      <c r="CX81" s="316" t="n">
        <f aca="false">IF('Chronos (M1..M20)'!$J1694&lt;&gt;"",'Chronos (M1..M20)'!$J1694,0)</f>
        <v>0</v>
      </c>
      <c r="CY81" s="317" t="str">
        <f aca="false">IF($B81&lt;&gt;"",IF(CW81&lt;&gt;" ",(INDEX(CV$9:CW$12,MATCH(CV81,CV$9:CV$12),2)/CW81)*1000,0),"")</f>
        <v/>
      </c>
      <c r="CZ81" s="318" t="str">
        <f aca="false">IF(CW$9&lt;&gt;"",IF($B81&lt;&gt;"",CY81-CX81,""),"")</f>
        <v/>
      </c>
      <c r="DA81" s="314" t="str">
        <f aca="false">IF($B81&lt;&gt;"",'Chronos (M1..M20)'!$H1795,"")</f>
        <v/>
      </c>
      <c r="DB81" s="315" t="str">
        <f aca="false">IF('Chronos (M1..M20)'!$I1795&lt;&gt;"",'Chronos (M1..M20)'!$I1795," ")</f>
        <v> </v>
      </c>
      <c r="DC81" s="316" t="n">
        <f aca="false">IF('Chronos (M1..M20)'!$J1795&lt;&gt;"",'Chronos (M1..M20)'!$J1795,0)</f>
        <v>0</v>
      </c>
      <c r="DD81" s="317" t="str">
        <f aca="false">IF($B81&lt;&gt;"",IF(DB81&lt;&gt;" ",(INDEX(DA$9:DB$12,MATCH(DA81,DA$9:DA$12),2)/DB81)*1000,0),"")</f>
        <v/>
      </c>
      <c r="DE81" s="318" t="str">
        <f aca="false">IF(DB$9&lt;&gt;"",IF($B81&lt;&gt;"",DD81-DC81,""),"")</f>
        <v/>
      </c>
      <c r="DF81" s="313" t="str">
        <f aca="false">IF($B81&lt;&gt;"",$B81,"")</f>
        <v/>
      </c>
      <c r="DG81" s="314" t="str">
        <f aca="false">IF($B81&lt;&gt;"",'Chronos (M1..M20)'!$H1896,"")</f>
        <v/>
      </c>
      <c r="DH81" s="315" t="str">
        <f aca="false">IF('Chronos (M1..M20)'!$I1896&lt;&gt;"",'Chronos (M1..M20)'!$I1896," ")</f>
        <v> </v>
      </c>
      <c r="DI81" s="316" t="n">
        <f aca="false">IF('Chronos (M1..M20)'!$J1896&lt;&gt;"",'Chronos (M1..M20)'!$J1896,0)</f>
        <v>0</v>
      </c>
      <c r="DJ81" s="317" t="str">
        <f aca="false">IF($B81&lt;&gt;"",IF(DH81&lt;&gt;" ",(INDEX(DG$9:DH$12,MATCH(DG81,DG$9:DG$12),2)/DH81)*1000,0),"")</f>
        <v/>
      </c>
      <c r="DK81" s="318" t="str">
        <f aca="false">IF(DH$9&lt;&gt;"",IF($B81&lt;&gt;"",DJ81-DI81,""),"")</f>
        <v/>
      </c>
      <c r="DL81" s="314" t="str">
        <f aca="false">IF($B81&lt;&gt;"",'Chronos (M1..M20)'!$H1997,"")</f>
        <v/>
      </c>
      <c r="DM81" s="315" t="str">
        <f aca="false">IF('Chronos (M1..M20)'!$I1997&lt;&gt;"",'Chronos (M1..M20)'!$I1997," ")</f>
        <v> </v>
      </c>
      <c r="DN81" s="316" t="n">
        <f aca="false">IF('Chronos (M1..M20)'!$J1997&lt;&gt;"",'Chronos (M1..M20)'!$J1997,0)</f>
        <v>0</v>
      </c>
      <c r="DO81" s="317" t="str">
        <f aca="false">IF($B81&lt;&gt;"",IF(DM81&lt;&gt;" ",(INDEX(DL$9:DM$12,MATCH(DL81,DL$9:DL$12),2)/DM81)*1000,0),"")</f>
        <v/>
      </c>
      <c r="DP81" s="318" t="str">
        <f aca="false">IF(DM$9&lt;&gt;"",IF($B81&lt;&gt;"",DO81-DN81,""),"")</f>
        <v/>
      </c>
      <c r="DQ81" s="0"/>
      <c r="DR81" s="319" t="e">
        <f aca="false">SUM(O81,T81,Z81)</f>
        <v>#VALUE!</v>
      </c>
      <c r="DS81" s="319" t="e">
        <f aca="false">SUM(DR81,AE81,AK81,AP81,AV81,BA81,BG81,BL81,BR81,BW81,CC81,CH81,CN81,CS81,CY81,DD81,DJ81,DO81)</f>
        <v>#VALUE!</v>
      </c>
      <c r="DT81" s="319" t="n">
        <f aca="false">SUM(N81,S81,Y81,AD81,AJ81,AO81,AU81,AZ81,BF81,BK81,BQ81,BV81,CB81,CG81,CM81,CR81,CX81,DC81,DI81,DN81)</f>
        <v>0</v>
      </c>
      <c r="DU81" s="319" t="e">
        <f aca="false">SMALL($DZ81:$ES81,1)</f>
        <v>#VALUE!</v>
      </c>
      <c r="DV81" s="319" t="e">
        <f aca="false">SMALL($DZ81:$ES81,2)</f>
        <v>#VALUE!</v>
      </c>
      <c r="DW81" s="319" t="e">
        <f aca="false">SMALL($DZ81:$ES81,3)</f>
        <v>#VALUE!</v>
      </c>
      <c r="DX81" s="319" t="e">
        <f aca="false">SMALL($DZ81:$ES81,3)</f>
        <v>#VALUE!</v>
      </c>
      <c r="DY81" s="0"/>
      <c r="DZ81" s="321" t="str">
        <f aca="false">IF($EC$1&lt;&gt;"",O81," ")</f>
        <v/>
      </c>
      <c r="EA81" s="321" t="str">
        <f aca="false">IF($EC$2&lt;&gt;"",T81," ")</f>
        <v/>
      </c>
      <c r="EB81" s="321" t="str">
        <f aca="false">IF($EC$3&lt;&gt;"",Z81," ")</f>
        <v/>
      </c>
      <c r="EC81" s="321" t="str">
        <f aca="false">IF($EC$4&lt;&gt;"",AE81," ")</f>
        <v/>
      </c>
      <c r="ED81" s="321" t="str">
        <f aca="false">IF($EC$5&lt;&gt;"",AK81," ")</f>
        <v/>
      </c>
      <c r="EE81" s="321" t="str">
        <f aca="false">IF($EC$6&lt;&gt;"",AP81," ")</f>
        <v/>
      </c>
      <c r="EF81" s="321" t="str">
        <f aca="false">IF($EC$7&lt;&gt;"",AV81," ")</f>
        <v/>
      </c>
      <c r="EG81" s="321" t="str">
        <f aca="false">IF($EC$8&lt;&gt;"",BA81," ")</f>
        <v> </v>
      </c>
      <c r="EH81" s="321" t="str">
        <f aca="false">IF($EC$9&lt;&gt;"",BG81," ")</f>
        <v> </v>
      </c>
      <c r="EI81" s="321" t="str">
        <f aca="false">IF($EC$10&lt;&gt;"",BL81," ")</f>
        <v> </v>
      </c>
      <c r="EJ81" s="321" t="str">
        <f aca="false">IF($EE$1&lt;&gt;"",BR81," ")</f>
        <v> </v>
      </c>
      <c r="EK81" s="321" t="str">
        <f aca="false">IF($EE$2&lt;&gt;"",BW81," ")</f>
        <v> </v>
      </c>
      <c r="EL81" s="321" t="str">
        <f aca="false">IF($EE$3&lt;&gt;"",CC81," ")</f>
        <v> </v>
      </c>
      <c r="EM81" s="321" t="str">
        <f aca="false">IF($EE$4&lt;&gt;"",CH81," ")</f>
        <v> </v>
      </c>
      <c r="EN81" s="321" t="str">
        <f aca="false">IF($EE$5&lt;&gt;"",CN81," ")</f>
        <v> </v>
      </c>
      <c r="EO81" s="321" t="str">
        <f aca="false">IF($EE$6&lt;&gt;"",CS81," ")</f>
        <v> </v>
      </c>
      <c r="EP81" s="321" t="str">
        <f aca="false">IF($EE$7&lt;&gt;"",CY81," ")</f>
        <v> </v>
      </c>
      <c r="EQ81" s="321" t="str">
        <f aca="false">IF($EE$8&lt;&gt;"",DD81," ")</f>
        <v> </v>
      </c>
      <c r="ER81" s="321" t="str">
        <f aca="false">IF($EE$9&lt;&gt;"",DJ81," ")</f>
        <v> </v>
      </c>
      <c r="ES81" s="321" t="str">
        <f aca="false">IF($EE$10&lt;&gt;"",DO81," ")</f>
        <v> </v>
      </c>
      <c r="ET81" s="322" t="e">
        <f aca="false">SMALL(DZ81:EC81,1)</f>
        <v>#VALUE!</v>
      </c>
      <c r="EU81" s="323" t="e">
        <f aca="false">SMALL(DZ81:ED81,1)</f>
        <v>#VALUE!</v>
      </c>
      <c r="EV81" s="323" t="e">
        <f aca="false">SMALL(DZ81:EE81,1)</f>
        <v>#VALUE!</v>
      </c>
      <c r="EW81" s="323" t="e">
        <f aca="false">SMALL(DZ81:EF81,1)</f>
        <v>#VALUE!</v>
      </c>
      <c r="EX81" s="323" t="e">
        <f aca="false">SMALL(DZ81:EG81,1)</f>
        <v>#VALUE!</v>
      </c>
      <c r="EY81" s="323" t="e">
        <f aca="false">SMALL(DZ81:EH81,1)</f>
        <v>#VALUE!</v>
      </c>
      <c r="EZ81" s="323" t="e">
        <f aca="false">SMALL(DZ81:EI81,1)</f>
        <v>#VALUE!</v>
      </c>
      <c r="FA81" s="323" t="e">
        <f aca="false">SMALL(DZ81:EJ81,1)</f>
        <v>#VALUE!</v>
      </c>
      <c r="FB81" s="323" t="e">
        <f aca="false">SMALL(DZ81:EK81,1)</f>
        <v>#VALUE!</v>
      </c>
      <c r="FC81" s="323" t="e">
        <f aca="false">SMALL(DZ81:EL81,1)</f>
        <v>#VALUE!</v>
      </c>
      <c r="FD81" s="323" t="e">
        <f aca="false">SMALL(DZ81:EM81,1)</f>
        <v>#VALUE!</v>
      </c>
      <c r="FE81" s="323" t="e">
        <f aca="false">SMALL(DZ81:EN81,1)</f>
        <v>#VALUE!</v>
      </c>
      <c r="FF81" s="323" t="e">
        <f aca="false">SMALL(DZ81:EO81,1)</f>
        <v>#VALUE!</v>
      </c>
      <c r="FG81" s="323" t="e">
        <f aca="false">SMALL(DZ81:EP81,1)</f>
        <v>#VALUE!</v>
      </c>
      <c r="FH81" s="323" t="e">
        <f aca="false">SMALL(DZ81:EQ81,1)</f>
        <v>#VALUE!</v>
      </c>
      <c r="FI81" s="323" t="e">
        <f aca="false">SMALL(DZ81:ER81,1)</f>
        <v>#VALUE!</v>
      </c>
      <c r="FJ81" s="324" t="e">
        <f aca="false">SMALL(DZ81:ES81,1)</f>
        <v>#VALUE!</v>
      </c>
      <c r="FK81" s="322" t="e">
        <f aca="false">SMALL(DZ81:EN81,2)</f>
        <v>#VALUE!</v>
      </c>
      <c r="FL81" s="323" t="e">
        <f aca="false">SMALL(DZ81:EO81,2)</f>
        <v>#VALUE!</v>
      </c>
      <c r="FM81" s="323" t="e">
        <f aca="false">SMALL(DZ81:EP81,2)</f>
        <v>#VALUE!</v>
      </c>
      <c r="FN81" s="323" t="e">
        <f aca="false">SMALL(DZ81:EQ81,2)</f>
        <v>#VALUE!</v>
      </c>
      <c r="FO81" s="323" t="e">
        <f aca="false">SMALL(DZ81:ER81,2)</f>
        <v>#VALUE!</v>
      </c>
      <c r="FP81" s="324" t="e">
        <f aca="false">SMALL(DZ81:ES81,2)</f>
        <v>#VALUE!</v>
      </c>
      <c r="FQ81" s="0"/>
      <c r="FR81" s="328" t="str">
        <f aca="false">IF($B81&lt;&gt;"",IF($EB$1&gt;=FR$13,$P81,""),"")</f>
        <v/>
      </c>
      <c r="FS81" s="329" t="str">
        <f aca="false">IF($B81&lt;&gt;"",IF($EB$1&gt;=FS$13,$P81+$U81,""),"")</f>
        <v/>
      </c>
      <c r="FT81" s="329" t="str">
        <f aca="false">IF($B81&lt;&gt;"",IF($EB$1&gt;=FT$13,$P81+$U81+$AA81,""),"")</f>
        <v/>
      </c>
      <c r="FU81" s="329" t="str">
        <f aca="false">IF($B81&lt;&gt;"",IF($EB$1&gt;=FU$13,$P81+$U81+$AA81+$AF81-ET81,""),"")</f>
        <v/>
      </c>
      <c r="FV81" s="329" t="str">
        <f aca="false">IF($B81&lt;&gt;"",IF($EB$1&gt;=FV$13,$P81+$U81+$AA81+$AF81+$AL81-EU81,""),"")</f>
        <v/>
      </c>
      <c r="FW81" s="329" t="str">
        <f aca="false">IF($B81&lt;&gt;"",IF($EB$1&gt;=FW$13,$P81+$U81+$AA81+$AF81+$AL81+$AQ81-EV81,""),"")</f>
        <v/>
      </c>
      <c r="FX81" s="329" t="str">
        <f aca="false">IF($B81&lt;&gt;"",IF($EB$1&gt;=FX$13,$P81+$U81+$AA81+$AF81+$AL81+$AQ81+$AW81-EW81,""),"")</f>
        <v/>
      </c>
      <c r="FY81" s="329" t="str">
        <f aca="false">IF($B81&lt;&gt;"",IF($EB$1&gt;=FY$13,$P81+$U81+$AA81+$AF81+$AL81+$AQ81+$AW81+$BB81-EX81,""),"")</f>
        <v/>
      </c>
      <c r="FZ81" s="329" t="str">
        <f aca="false">IF($B81&lt;&gt;"",IF($EB$1&gt;=FZ$13,$P81+$U81+$AA81+$AF81+$AL81+$AQ81+$AW81+$BB81+$BH81-EY81,""),"")</f>
        <v/>
      </c>
      <c r="GA81" s="329" t="str">
        <f aca="false">IF($B81&lt;&gt;"",IF($EB$1&gt;=GA$13,$P81+$U81+$AA81+$AF81+$AL81+$AQ81+$AW81+$BB81+$BH81+$BM81-EZ81,""),"")</f>
        <v/>
      </c>
      <c r="GB81" s="329" t="str">
        <f aca="false">IF($B81&lt;&gt;"",IF($EB$1&gt;=GB$13,$P81+$U81+$AA81+$AF81+$AL81+$AQ81+$AW81+$BB81+$BH81+$BM81+$BS81-FA81,""),"")</f>
        <v/>
      </c>
      <c r="GC81" s="329" t="str">
        <f aca="false">IF($B81&lt;&gt;"",IF($EB$1&gt;=GC$13,$P81+$U81+$AA81+$AF81+$AL81+$AQ81+$AW81+$BB81+$BH81+$BM81+$BS81+$BX81-FB81,""),"")</f>
        <v/>
      </c>
      <c r="GD81" s="329" t="str">
        <f aca="false">IF($B81&lt;&gt;"",IF($EB$1&gt;=GD$13,$P81+$U81+$AA81+$AF81+$AL81+$AQ81+$AW81+$BB81+$BH81+$BM81+$BS81+$BX81+$CD81-FC81,""),"")</f>
        <v/>
      </c>
      <c r="GE81" s="329" t="str">
        <f aca="false">IF($B81&lt;&gt;"",IF($EB$1&gt;=GE$13,$P81+$U81+$AA81+$AF81+$AL81+$AQ81+$AW81+$BB81+$BH81+$BM81+$BS81+$BX81+$CD81+$CI81-FD81,""),"")</f>
        <v/>
      </c>
      <c r="GF81" s="329" t="str">
        <f aca="false">IF($B81&lt;&gt;"",IF($EB$1&gt;=GF$13,$P81+$U81+$AA81+$AF81+$AL81+$AQ81+$AW81+$BB81+$BH81+$BM81+$BS81+$BX81+$CD81+$CI81+$CO81-FE81-FK81,""),"")</f>
        <v/>
      </c>
      <c r="GG81" s="329" t="str">
        <f aca="false">IF($B81&lt;&gt;"",IF($EB$1&gt;=GG$13,$P81+$U81+$AA81+$AF81+$AL81+$AQ81+$AW81+$BB81+$BH81+$BM81+$BS81+$BX81+$CD81+$CI81+$CO81+$CT81-FF81-FL81,""),"")</f>
        <v/>
      </c>
      <c r="GH81" s="329" t="str">
        <f aca="false">IF($B81&lt;&gt;"",IF($EB$1&gt;=GH$13,$P81+$U81+$AA81+$AF81+$AL81+$AQ81+$AW81+$BB81+$BH81+$BM81+$BS81+$BX81+$CD81+$CI81+$CO81+$CT81+$CZ81-FG81-FM81,""),"")</f>
        <v/>
      </c>
      <c r="GI81" s="329" t="str">
        <f aca="false">IF($B81&lt;&gt;"",IF($EB$1&gt;=GI$13,$P81+$U81+$AA81+$AF81+$AL81+$AQ81+$AW81+$BB81+$BH81+$BM81+$BS81+$BX81+$CD81+$CI81+$CO81+$CT81+$CZ81+$DE81-FH81-FN81,""),"")</f>
        <v/>
      </c>
      <c r="GJ81" s="329" t="str">
        <f aca="false">IF($B81&lt;&gt;"",IF($EB$1&gt;=GJ$13,$P81+$U81+$AA81+$AF81+$AL81+$AQ81+$AW81+$BB81+$BH81+$BM81+$BS81+$BX81+$CD81+$CI81+$CO81+$CT81+$CZ81+$DE81+$DK81-FI81-FO81,""),"")</f>
        <v/>
      </c>
      <c r="GK81" s="330" t="str">
        <f aca="false">IF($B81&lt;&gt;"",IF($EB$1&gt;=GK$13,$P81+$U81+$AA81+$AF81+$AL81+$AQ81+$AW81+$BB81+$BH81+$BM81+$BS81+$BX81+$CD81+$CI81+$CO81+$CT81+$CZ81+$DE81+$DK81+$DP81-FJ81-FP81,""),"")</f>
        <v/>
      </c>
      <c r="GL81" s="0"/>
      <c r="GM81" s="328" t="str">
        <f aca="false">IF($B81&lt;&gt;"",IF($EB$1&gt;=GM$13,RANK(FR81,FR$14:FR$113,0),""),"")</f>
        <v/>
      </c>
      <c r="GN81" s="329" t="str">
        <f aca="false">IF($B81&lt;&gt;"",IF($EB$1&gt;=GN$13,RANK(FS81,FS$14:FS$113,0),""),"")</f>
        <v/>
      </c>
      <c r="GO81" s="329" t="str">
        <f aca="false">IF($B81&lt;&gt;"",IF($EB$1&gt;=GO$13,RANK(FT81,FT$14:FT$113,0),""),"")</f>
        <v/>
      </c>
      <c r="GP81" s="329" t="str">
        <f aca="false">IF($B81&lt;&gt;"",IF($EB$1&gt;=GP$13,RANK(FU81,FU$14:FU$113,0),""),"")</f>
        <v/>
      </c>
      <c r="GQ81" s="329" t="str">
        <f aca="false">IF($B81&lt;&gt;"",IF($EB$1&gt;=GQ$13,RANK(FV81,FV$14:FV$113,0),""),"")</f>
        <v/>
      </c>
      <c r="GR81" s="329" t="str">
        <f aca="false">IF($B81&lt;&gt;"",IF($EB$1&gt;=GR$13,RANK(FW81,FW$14:FW$113,0),""),"")</f>
        <v/>
      </c>
      <c r="GS81" s="329" t="str">
        <f aca="false">IF($B81&lt;&gt;"",IF($EB$1&gt;=GS$13,RANK(FX81,FX$14:FX$113,0),""),"")</f>
        <v/>
      </c>
      <c r="GT81" s="329" t="str">
        <f aca="false">IF($B81&lt;&gt;"",IF($EB$1&gt;=GT$13,RANK(FY81,FY$14:FY$113,0),""),"")</f>
        <v/>
      </c>
      <c r="GU81" s="329" t="str">
        <f aca="false">IF($B81&lt;&gt;"",IF($EB$1&gt;=GU$13,RANK(FZ81,FZ$14:FZ$113,0),""),"")</f>
        <v/>
      </c>
      <c r="GV81" s="329" t="str">
        <f aca="false">IF($B81&lt;&gt;"",IF($EB$1&gt;=GV$13,RANK(GA81,GA$14:GA$113,0),""),"")</f>
        <v/>
      </c>
      <c r="GW81" s="329" t="str">
        <f aca="false">IF($B81&lt;&gt;"",IF($EB$1&gt;=GW$13,RANK(GB81,GB$14:GB$113,0),""),"")</f>
        <v/>
      </c>
      <c r="GX81" s="329" t="str">
        <f aca="false">IF($B81&lt;&gt;"",IF($EB$1&gt;=GX$13,RANK(GC81,GC$14:GC$113,0),""),"")</f>
        <v/>
      </c>
      <c r="GY81" s="329" t="str">
        <f aca="false">IF($B81&lt;&gt;"",IF($EB$1&gt;=GY$13,RANK(GD81,GD$14:GD$113,0),""),"")</f>
        <v/>
      </c>
      <c r="GZ81" s="329" t="str">
        <f aca="false">IF($B81&lt;&gt;"",IF($EB$1&gt;=GZ$13,RANK(GE81,GE$14:GE$113,0),""),"")</f>
        <v/>
      </c>
      <c r="HA81" s="329" t="str">
        <f aca="false">IF($B81&lt;&gt;"",IF($EB$1&gt;=HA$13,RANK(GF81,GF$14:GF$113,0),""),"")</f>
        <v/>
      </c>
      <c r="HB81" s="329" t="str">
        <f aca="false">IF($B81&lt;&gt;"",IF($EB$1&gt;=HB$13,RANK(GG81,GG$14:GG$113,0),""),"")</f>
        <v/>
      </c>
      <c r="HC81" s="329" t="str">
        <f aca="false">IF($B81&lt;&gt;"",IF($EB$1&gt;=HC$13,RANK(GH81,GH$14:GH$113,0),""),"")</f>
        <v/>
      </c>
      <c r="HD81" s="329" t="str">
        <f aca="false">IF($B81&lt;&gt;"",IF($EB$1&gt;=HD$13,RANK(GI81,GI$14:GI$113,0),""),"")</f>
        <v/>
      </c>
      <c r="HE81" s="329" t="str">
        <f aca="false">IF($B81&lt;&gt;"",IF($EB$1&gt;=HE$13,RANK(GJ81,GJ$14:GJ$113,0),""),"")</f>
        <v/>
      </c>
      <c r="HF81" s="330" t="str">
        <f aca="false">IF($B81&lt;&gt;"",IF($EB$1&gt;=HF$13,RANK(GK81,GK$14:GK$113,0),""),"")</f>
        <v/>
      </c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13" hidden="false" customHeight="false" outlineLevel="0" collapsed="false">
      <c r="A82" s="308" t="str">
        <f aca="false">IF(B82&lt;&gt;"",RANK(I82,I$14:I$113,0),"")</f>
        <v/>
      </c>
      <c r="B82" s="309" t="str">
        <f aca="false">IF('Chronos (M1..M20)'!B79&lt;&gt;"",'Chronos (M1..M20)'!B79,"")</f>
        <v/>
      </c>
      <c r="C82" s="310" t="str">
        <f aca="false">IF(B82&lt;&gt;"",'Chronos (M1..M20)'!C79,"")</f>
        <v/>
      </c>
      <c r="D82" s="215" t="str">
        <f aca="false">IF(B82&lt;&gt;"",Pilotes!P79,"")</f>
        <v/>
      </c>
      <c r="E82" s="310"/>
      <c r="F82" s="310" t="str">
        <f aca="false">IF(B82&lt;&gt;"",Pilotes!F79,"")</f>
        <v/>
      </c>
      <c r="G82" s="310" t="str">
        <f aca="false">IF(C82&lt;&gt;"",Pilotes!E79,"")</f>
        <v/>
      </c>
      <c r="H82" s="310" t="str">
        <f aca="false">IF(D82&lt;&gt;"",'Chronos (M1..M20)'!D79,"")</f>
        <v/>
      </c>
      <c r="I82" s="311" t="n">
        <f aca="false">IF(B82&lt;&gt;"",IF($EB$1&lt;4,DR82-DT82,IF($EB$1&lt;15,DS82-DU82-DT82,DS82-DU82-DV82-DT82)),0)</f>
        <v>0</v>
      </c>
      <c r="J82" s="312" t="str">
        <f aca="false">IF(B82&lt;&gt;"",IF(I82,(I82/MAXA(I$14:I$113))*1000,0),"")</f>
        <v/>
      </c>
      <c r="K82" s="313" t="str">
        <f aca="false">IF($B82&lt;&gt;"",$B82,"")</f>
        <v/>
      </c>
      <c r="L82" s="314" t="str">
        <f aca="false">IF($B82&lt;&gt;"",'Chronos (M1..M20)'!$H79,"")</f>
        <v/>
      </c>
      <c r="M82" s="315" t="str">
        <f aca="false">IF('Chronos (M1..M20)'!$I79&lt;&gt;"",'Chronos (M1..M20)'!$I79," ")</f>
        <v> </v>
      </c>
      <c r="N82" s="316" t="n">
        <f aca="false">IF('Chronos (M1..M20)'!$J79&lt;&gt;"",'Chronos (M1..M20)'!$J79,0)</f>
        <v>0</v>
      </c>
      <c r="O82" s="317" t="str">
        <f aca="false">IF($B82&lt;&gt;"",IF(M82&lt;&gt;" ",(INDEX(L$9:M$12,MATCH(L82,L$9:L$12),2)/M82)*1000,0),"")</f>
        <v/>
      </c>
      <c r="P82" s="318" t="str">
        <f aca="false">IF(M$9&lt;&gt;"",IF($B82&lt;&gt;"",O82-N82,""),"")</f>
        <v/>
      </c>
      <c r="Q82" s="314" t="str">
        <f aca="false">IF($B82&lt;&gt;"",'Chronos (M1..M20)'!$H180,"")</f>
        <v/>
      </c>
      <c r="R82" s="315" t="str">
        <f aca="false">IF('Chronos (M1..M20)'!$I180&lt;&gt;"",'Chronos (M1..M20)'!$I180," ")</f>
        <v> </v>
      </c>
      <c r="S82" s="316" t="n">
        <f aca="false">IF('Chronos (M1..M20)'!$J180&lt;&gt;"",'Chronos (M1..M20)'!$J180,0)</f>
        <v>0</v>
      </c>
      <c r="T82" s="317" t="str">
        <f aca="false">IF($B82&lt;&gt;"",IF(R82&lt;&gt;" ",(INDEX(Q$9:R$12,MATCH(Q82,Q$9:Q$12),2)/R82)*1000,0),"")</f>
        <v/>
      </c>
      <c r="U82" s="318" t="str">
        <f aca="false">IF(R$9&lt;&gt;"",IF($B82&lt;&gt;"",T82-S82,""),"")</f>
        <v/>
      </c>
      <c r="V82" s="313" t="str">
        <f aca="false">IF($B82&lt;&gt;"",$B82,"")</f>
        <v/>
      </c>
      <c r="W82" s="314" t="str">
        <f aca="false">IF($B82&lt;&gt;"",'Chronos (M1..M20)'!$H281,"")</f>
        <v/>
      </c>
      <c r="X82" s="315" t="str">
        <f aca="false">IF('Chronos (M1..M20)'!$I281&lt;&gt;"",'Chronos (M1..M20)'!$I281," ")</f>
        <v> </v>
      </c>
      <c r="Y82" s="316" t="n">
        <f aca="false">IF('Chronos (M1..M20)'!$J281&lt;&gt;"",'Chronos (M1..M20)'!$J281,0)</f>
        <v>0</v>
      </c>
      <c r="Z82" s="317" t="str">
        <f aca="false">IF($B82&lt;&gt;"",IF(X82&lt;&gt;" ",(INDEX(W$9:X$12,MATCH(W82,W$9:W$12),2)/X82)*1000,0),"")</f>
        <v/>
      </c>
      <c r="AA82" s="318" t="str">
        <f aca="false">IF(X$9&lt;&gt;"",IF($B82&lt;&gt;"",Z82-Y82,""),"")</f>
        <v/>
      </c>
      <c r="AB82" s="314" t="str">
        <f aca="false">IF($B82&lt;&gt;"",'Chronos (M1..M20)'!$H382,"")</f>
        <v/>
      </c>
      <c r="AC82" s="315" t="str">
        <f aca="false">IF('Chronos (M1..M20)'!$I382&lt;&gt;"",'Chronos (M1..M20)'!$I382," ")</f>
        <v> </v>
      </c>
      <c r="AD82" s="316" t="n">
        <f aca="false">IF('Chronos (M1..M20)'!$J382&lt;&gt;"",'Chronos (M1..M20)'!$J382,0)</f>
        <v>0</v>
      </c>
      <c r="AE82" s="317" t="str">
        <f aca="false">IF($B82&lt;&gt;"",IF(AC82&lt;&gt;" ",(INDEX(AB$9:AC$12,MATCH(AB82,AB$9:AB$12),2)/AC82)*1000,0),"")</f>
        <v/>
      </c>
      <c r="AF82" s="318" t="str">
        <f aca="false">IF(AC$9&lt;&gt;"",IF($B82&lt;&gt;"",AE82-AD82,""),"")</f>
        <v/>
      </c>
      <c r="AG82" s="313" t="str">
        <f aca="false">IF($B82&lt;&gt;"",$B82,"")</f>
        <v/>
      </c>
      <c r="AH82" s="314" t="str">
        <f aca="false">IF($B82&lt;&gt;"",'Chronos (M1..M20)'!$H483,"")</f>
        <v/>
      </c>
      <c r="AI82" s="315" t="str">
        <f aca="false">IF('Chronos (M1..M20)'!$I483&lt;&gt;"",'Chronos (M1..M20)'!$I483," ")</f>
        <v> </v>
      </c>
      <c r="AJ82" s="316" t="n">
        <f aca="false">IF('Chronos (M1..M20)'!$J483&lt;&gt;"",'Chronos (M1..M20)'!$J483,0)</f>
        <v>0</v>
      </c>
      <c r="AK82" s="317" t="str">
        <f aca="false">IF($B82&lt;&gt;"",IF(AI82&lt;&gt;" ",(INDEX(AH$9:AI$12,MATCH(AH82,AH$9:AH$12),2)/AI82)*1000,0),"")</f>
        <v/>
      </c>
      <c r="AL82" s="318" t="str">
        <f aca="false">IF(AI$9&lt;&gt;"",IF($B82&lt;&gt;"",AK82-AJ82,""),"")</f>
        <v/>
      </c>
      <c r="AM82" s="314" t="str">
        <f aca="false">IF($B82&lt;&gt;"",'Chronos (M1..M20)'!$H584,"")</f>
        <v/>
      </c>
      <c r="AN82" s="315" t="str">
        <f aca="false">IF('Chronos (M1..M20)'!$I584&lt;&gt;"",'Chronos (M1..M20)'!$I584," ")</f>
        <v> </v>
      </c>
      <c r="AO82" s="316" t="n">
        <f aca="false">IF('Chronos (M1..M20)'!$J584&lt;&gt;"",'Chronos (M1..M20)'!$J584,0)</f>
        <v>0</v>
      </c>
      <c r="AP82" s="317" t="str">
        <f aca="false">IF($B82&lt;&gt;"",IF(AN82&lt;&gt;" ",(INDEX(AM$9:AN$12,MATCH(AM82,AM$9:AM$12),2)/AN82)*1000,0),"")</f>
        <v/>
      </c>
      <c r="AQ82" s="318" t="str">
        <f aca="false">IF(AN$9&lt;&gt;"",IF($B82&lt;&gt;"",AP82-AO82,""),"")</f>
        <v/>
      </c>
      <c r="AR82" s="313" t="str">
        <f aca="false">IF($B82&lt;&gt;"",$B82,"")</f>
        <v/>
      </c>
      <c r="AS82" s="314" t="str">
        <f aca="false">IF($B82&lt;&gt;"",'Chronos (M1..M20)'!$H685,"")</f>
        <v/>
      </c>
      <c r="AT82" s="315" t="str">
        <f aca="false">IF('Chronos (M1..M20)'!$I685&lt;&gt;"",'Chronos (M1..M20)'!$I685," ")</f>
        <v> </v>
      </c>
      <c r="AU82" s="316" t="n">
        <f aca="false">IF('Chronos (M1..M20)'!$J685&lt;&gt;"",'Chronos (M1..M20)'!$J685,0)</f>
        <v>0</v>
      </c>
      <c r="AV82" s="317" t="str">
        <f aca="false">IF($B82&lt;&gt;"",IF(AT82&lt;&gt;" ",(INDEX(AS$9:AT$12,MATCH(AS82,AS$9:AS$12),2)/AT82)*1000,0),"")</f>
        <v/>
      </c>
      <c r="AW82" s="318" t="str">
        <f aca="false">IF(AT$9&lt;&gt;"",IF($B82&lt;&gt;"",AV82-AU82,""),"")</f>
        <v/>
      </c>
      <c r="AX82" s="314" t="str">
        <f aca="false">IF($B82&lt;&gt;"",'Chronos (M1..M20)'!$H786,"")</f>
        <v/>
      </c>
      <c r="AY82" s="315" t="str">
        <f aca="false">IF('Chronos (M1..M20)'!$I786&lt;&gt;"",'Chronos (M1..M20)'!$I786," ")</f>
        <v> </v>
      </c>
      <c r="AZ82" s="316" t="n">
        <f aca="false">IF('Chronos (M1..M20)'!$J786&lt;&gt;"",'Chronos (M1..M20)'!$J786,0)</f>
        <v>0</v>
      </c>
      <c r="BA82" s="317" t="str">
        <f aca="false">IF($B82&lt;&gt;"",IF(AY82&lt;&gt;" ",(INDEX(AX$9:AY$12,MATCH(AX82,AX$9:AX$12),2)/AY82)*1000,0),"")</f>
        <v/>
      </c>
      <c r="BB82" s="318" t="str">
        <f aca="false">IF(AY$9&lt;&gt;"",IF($B82&lt;&gt;"",BA82-AZ82,""),"")</f>
        <v/>
      </c>
      <c r="BC82" s="313" t="str">
        <f aca="false">IF($B82&lt;&gt;"",$B82,"")</f>
        <v/>
      </c>
      <c r="BD82" s="314" t="str">
        <f aca="false">IF($B82&lt;&gt;"",'Chronos (M1..M20)'!$H887,"")</f>
        <v/>
      </c>
      <c r="BE82" s="315" t="str">
        <f aca="false">IF('Chronos (M1..M20)'!$I887&lt;&gt;"",'Chronos (M1..M20)'!$I887," ")</f>
        <v> </v>
      </c>
      <c r="BF82" s="316" t="n">
        <f aca="false">IF('Chronos (M1..M20)'!$J887&lt;&gt;"",'Chronos (M1..M20)'!$J887,0)</f>
        <v>0</v>
      </c>
      <c r="BG82" s="317" t="str">
        <f aca="false">IF($B82&lt;&gt;"",IF(BE82&lt;&gt;" ",(INDEX(BD$9:BE$12,MATCH(BD82,BD$9:BD$12),2)/BE82)*1000,0),"")</f>
        <v/>
      </c>
      <c r="BH82" s="318" t="str">
        <f aca="false">IF(BE$9&lt;&gt;"",IF($B82&lt;&gt;"",BG82-BF82,""),"")</f>
        <v/>
      </c>
      <c r="BI82" s="314" t="str">
        <f aca="false">IF($B82&lt;&gt;"",'Chronos (M1..M20)'!$H988,"")</f>
        <v/>
      </c>
      <c r="BJ82" s="315" t="str">
        <f aca="false">IF('Chronos (M1..M20)'!$I988&lt;&gt;"",'Chronos (M1..M20)'!$I988," ")</f>
        <v> </v>
      </c>
      <c r="BK82" s="316" t="n">
        <f aca="false">IF('Chronos (M1..M20)'!$J988&lt;&gt;"",'Chronos (M1..M20)'!$J988,0)</f>
        <v>0</v>
      </c>
      <c r="BL82" s="317" t="str">
        <f aca="false">IF($B82&lt;&gt;"",IF(BJ82&lt;&gt;" ",(INDEX(BI$9:BJ$12,MATCH(BI82,BI$9:BI$12),2)/BJ82)*1000,0),"")</f>
        <v/>
      </c>
      <c r="BM82" s="318" t="str">
        <f aca="false">IF(BJ$9&lt;&gt;"",IF($B82&lt;&gt;"",BL82-BK82,""),"")</f>
        <v/>
      </c>
      <c r="BN82" s="313" t="str">
        <f aca="false">IF($B82&lt;&gt;"",$B82,"")</f>
        <v/>
      </c>
      <c r="BO82" s="314" t="str">
        <f aca="false">IF($B82&lt;&gt;"",'Chronos (M1..M20)'!$H1089,"")</f>
        <v/>
      </c>
      <c r="BP82" s="315" t="str">
        <f aca="false">IF('Chronos (M1..M20)'!$I1089&lt;&gt;"",'Chronos (M1..M20)'!$I1089," ")</f>
        <v> </v>
      </c>
      <c r="BQ82" s="316" t="n">
        <f aca="false">IF('Chronos (M1..M20)'!$J1089&lt;&gt;"",'Chronos (M1..M20)'!$J1089,0)</f>
        <v>0</v>
      </c>
      <c r="BR82" s="317" t="str">
        <f aca="false">IF($B82&lt;&gt;"",IF(BP82&lt;&gt;" ",(INDEX(BO$9:BP$12,MATCH(BO82,BO$9:BO$12),2)/BP82)*1000,0),"")</f>
        <v/>
      </c>
      <c r="BS82" s="318" t="str">
        <f aca="false">IF(BP$9&lt;&gt;"",IF($B82&lt;&gt;"",BR82-BQ82,""),"")</f>
        <v/>
      </c>
      <c r="BT82" s="314" t="str">
        <f aca="false">IF($B82&lt;&gt;"",'Chronos (M1..M20)'!$H1190,"")</f>
        <v/>
      </c>
      <c r="BU82" s="315" t="str">
        <f aca="false">IF('Chronos (M1..M20)'!$I1190&lt;&gt;"",'Chronos (M1..M20)'!$I1190," ")</f>
        <v> </v>
      </c>
      <c r="BV82" s="316" t="n">
        <f aca="false">IF('Chronos (M1..M20)'!$J1190&lt;&gt;"",'Chronos (M1..M20)'!$J1190,0)</f>
        <v>0</v>
      </c>
      <c r="BW82" s="317" t="str">
        <f aca="false">IF($B82&lt;&gt;"",IF(BU82&lt;&gt;" ",(INDEX(BT$9:BU$12,MATCH(BT82,BT$9:BT$12),2)/BU82)*1000,0),"")</f>
        <v/>
      </c>
      <c r="BX82" s="318" t="str">
        <f aca="false">IF(BU$9&lt;&gt;"",IF($B82&lt;&gt;"",BW82-BV82,""),"")</f>
        <v/>
      </c>
      <c r="BY82" s="313" t="str">
        <f aca="false">IF($B82&lt;&gt;"",$B82,"")</f>
        <v/>
      </c>
      <c r="BZ82" s="314" t="str">
        <f aca="false">IF($B82&lt;&gt;"",'Chronos (M1..M20)'!$H1291,"")</f>
        <v/>
      </c>
      <c r="CA82" s="315" t="str">
        <f aca="false">IF('Chronos (M1..M20)'!$I1291&lt;&gt;"",'Chronos (M1..M20)'!$I1291," ")</f>
        <v> </v>
      </c>
      <c r="CB82" s="316" t="n">
        <f aca="false">IF('Chronos (M1..M20)'!$J1291&lt;&gt;"",'Chronos (M1..M20)'!$J1291,0)</f>
        <v>0</v>
      </c>
      <c r="CC82" s="317" t="str">
        <f aca="false">IF($B82&lt;&gt;"",IF(CA82&lt;&gt;" ",(INDEX(BZ$9:CA$12,MATCH(BZ82,BZ$9:BZ$12),2)/CA82)*1000,0),"")</f>
        <v/>
      </c>
      <c r="CD82" s="318" t="str">
        <f aca="false">IF(CA$9&lt;&gt;"",IF($B82&lt;&gt;"",CC82-CB82,""),"")</f>
        <v/>
      </c>
      <c r="CE82" s="314" t="str">
        <f aca="false">IF($B82&lt;&gt;"",'Chronos (M1..M20)'!$H1392,"")</f>
        <v/>
      </c>
      <c r="CF82" s="315" t="str">
        <f aca="false">IF('Chronos (M1..M20)'!$I1392&lt;&gt;"",'Chronos (M1..M20)'!$I1392," ")</f>
        <v> </v>
      </c>
      <c r="CG82" s="316" t="n">
        <f aca="false">IF('Chronos (M1..M20)'!$J1392&lt;&gt;"",'Chronos (M1..M20)'!$J1392,0)</f>
        <v>0</v>
      </c>
      <c r="CH82" s="317" t="str">
        <f aca="false">IF($B82&lt;&gt;"",IF(CF82&lt;&gt;" ",(INDEX(CE$9:CF$12,MATCH(CE82,CE$9:CE$12),2)/CF82)*1000,0),"")</f>
        <v/>
      </c>
      <c r="CI82" s="318" t="str">
        <f aca="false">IF(CF$9&lt;&gt;"",IF($B82&lt;&gt;"",CH82-CG82,""),"")</f>
        <v/>
      </c>
      <c r="CJ82" s="313" t="str">
        <f aca="false">IF($B82&lt;&gt;"",$B82,"")</f>
        <v/>
      </c>
      <c r="CK82" s="314" t="str">
        <f aca="false">IF($B82&lt;&gt;"",'Chronos (M1..M20)'!$H1493,"")</f>
        <v/>
      </c>
      <c r="CL82" s="315" t="str">
        <f aca="false">IF('Chronos (M1..M20)'!$I1493&lt;&gt;"",'Chronos (M1..M20)'!$I1493," ")</f>
        <v> </v>
      </c>
      <c r="CM82" s="316" t="n">
        <f aca="false">IF('Chronos (M1..M20)'!$J1493&lt;&gt;"",'Chronos (M1..M20)'!$J1493,0)</f>
        <v>0</v>
      </c>
      <c r="CN82" s="317" t="str">
        <f aca="false">IF($B82&lt;&gt;"",IF(CL82&lt;&gt;" ",(INDEX(CK$9:CL$12,MATCH(CK82,CK$9:CK$12),2)/CL82)*1000,0),"")</f>
        <v/>
      </c>
      <c r="CO82" s="318" t="str">
        <f aca="false">IF(CL$9&lt;&gt;"",IF($B82&lt;&gt;"",CN82-CM82,""),"")</f>
        <v/>
      </c>
      <c r="CP82" s="314" t="str">
        <f aca="false">IF($B82&lt;&gt;"",'Chronos (M1..M20)'!$H1594,"")</f>
        <v/>
      </c>
      <c r="CQ82" s="315" t="str">
        <f aca="false">IF('Chronos (M1..M20)'!$I1594&lt;&gt;"",'Chronos (M1..M20)'!$I1594," ")</f>
        <v> </v>
      </c>
      <c r="CR82" s="316" t="n">
        <f aca="false">IF('Chronos (M1..M20)'!$J1594&lt;&gt;"",'Chronos (M1..M20)'!$J1594,0)</f>
        <v>0</v>
      </c>
      <c r="CS82" s="317" t="str">
        <f aca="false">IF($B82&lt;&gt;"",IF(CQ82&lt;&gt;" ",(INDEX(CP$9:CQ$12,MATCH(CP82,CP$9:CP$12),2)/CQ82)*1000,0),"")</f>
        <v/>
      </c>
      <c r="CT82" s="318" t="str">
        <f aca="false">IF(CQ$9&lt;&gt;"",IF($B82&lt;&gt;"",CS82-CR82,""),"")</f>
        <v/>
      </c>
      <c r="CU82" s="313" t="str">
        <f aca="false">IF($B82&lt;&gt;"",$B82,"")</f>
        <v/>
      </c>
      <c r="CV82" s="314" t="str">
        <f aca="false">IF($B82&lt;&gt;"",'Chronos (M1..M20)'!$H1695,"")</f>
        <v/>
      </c>
      <c r="CW82" s="315" t="str">
        <f aca="false">IF('Chronos (M1..M20)'!$I1695&lt;&gt;"",'Chronos (M1..M20)'!$I1695," ")</f>
        <v> </v>
      </c>
      <c r="CX82" s="316" t="n">
        <f aca="false">IF('Chronos (M1..M20)'!$J1695&lt;&gt;"",'Chronos (M1..M20)'!$J1695,0)</f>
        <v>0</v>
      </c>
      <c r="CY82" s="317" t="str">
        <f aca="false">IF($B82&lt;&gt;"",IF(CW82&lt;&gt;" ",(INDEX(CV$9:CW$12,MATCH(CV82,CV$9:CV$12),2)/CW82)*1000,0),"")</f>
        <v/>
      </c>
      <c r="CZ82" s="318" t="str">
        <f aca="false">IF(CW$9&lt;&gt;"",IF($B82&lt;&gt;"",CY82-CX82,""),"")</f>
        <v/>
      </c>
      <c r="DA82" s="314" t="str">
        <f aca="false">IF($B82&lt;&gt;"",'Chronos (M1..M20)'!$H1796,"")</f>
        <v/>
      </c>
      <c r="DB82" s="315" t="str">
        <f aca="false">IF('Chronos (M1..M20)'!$I1796&lt;&gt;"",'Chronos (M1..M20)'!$I1796," ")</f>
        <v> </v>
      </c>
      <c r="DC82" s="316" t="n">
        <f aca="false">IF('Chronos (M1..M20)'!$J1796&lt;&gt;"",'Chronos (M1..M20)'!$J1796,0)</f>
        <v>0</v>
      </c>
      <c r="DD82" s="317" t="str">
        <f aca="false">IF($B82&lt;&gt;"",IF(DB82&lt;&gt;" ",(INDEX(DA$9:DB$12,MATCH(DA82,DA$9:DA$12),2)/DB82)*1000,0),"")</f>
        <v/>
      </c>
      <c r="DE82" s="318" t="str">
        <f aca="false">IF(DB$9&lt;&gt;"",IF($B82&lt;&gt;"",DD82-DC82,""),"")</f>
        <v/>
      </c>
      <c r="DF82" s="313" t="str">
        <f aca="false">IF($B82&lt;&gt;"",$B82,"")</f>
        <v/>
      </c>
      <c r="DG82" s="314" t="str">
        <f aca="false">IF($B82&lt;&gt;"",'Chronos (M1..M20)'!$H1897,"")</f>
        <v/>
      </c>
      <c r="DH82" s="315" t="str">
        <f aca="false">IF('Chronos (M1..M20)'!$I1897&lt;&gt;"",'Chronos (M1..M20)'!$I1897," ")</f>
        <v> </v>
      </c>
      <c r="DI82" s="316" t="n">
        <f aca="false">IF('Chronos (M1..M20)'!$J1897&lt;&gt;"",'Chronos (M1..M20)'!$J1897,0)</f>
        <v>0</v>
      </c>
      <c r="DJ82" s="317" t="str">
        <f aca="false">IF($B82&lt;&gt;"",IF(DH82&lt;&gt;" ",(INDEX(DG$9:DH$12,MATCH(DG82,DG$9:DG$12),2)/DH82)*1000,0),"")</f>
        <v/>
      </c>
      <c r="DK82" s="318" t="str">
        <f aca="false">IF(DH$9&lt;&gt;"",IF($B82&lt;&gt;"",DJ82-DI82,""),"")</f>
        <v/>
      </c>
      <c r="DL82" s="314" t="str">
        <f aca="false">IF($B82&lt;&gt;"",'Chronos (M1..M20)'!$H1998,"")</f>
        <v/>
      </c>
      <c r="DM82" s="315" t="str">
        <f aca="false">IF('Chronos (M1..M20)'!$I1998&lt;&gt;"",'Chronos (M1..M20)'!$I1998," ")</f>
        <v> </v>
      </c>
      <c r="DN82" s="316" t="n">
        <f aca="false">IF('Chronos (M1..M20)'!$J1998&lt;&gt;"",'Chronos (M1..M20)'!$J1998,0)</f>
        <v>0</v>
      </c>
      <c r="DO82" s="317" t="str">
        <f aca="false">IF($B82&lt;&gt;"",IF(DM82&lt;&gt;" ",(INDEX(DL$9:DM$12,MATCH(DL82,DL$9:DL$12),2)/DM82)*1000,0),"")</f>
        <v/>
      </c>
      <c r="DP82" s="318" t="str">
        <f aca="false">IF(DM$9&lt;&gt;"",IF($B82&lt;&gt;"",DO82-DN82,""),"")</f>
        <v/>
      </c>
      <c r="DQ82" s="0"/>
      <c r="DR82" s="319" t="e">
        <f aca="false">SUM(O82,T82,Z82)</f>
        <v>#VALUE!</v>
      </c>
      <c r="DS82" s="319" t="e">
        <f aca="false">SUM(DR82,AE82,AK82,AP82,AV82,BA82,BG82,BL82,BR82,BW82,CC82,CH82,CN82,CS82,CY82,DD82,DJ82,DO82)</f>
        <v>#VALUE!</v>
      </c>
      <c r="DT82" s="319" t="n">
        <f aca="false">SUM(N82,S82,Y82,AD82,AJ82,AO82,AU82,AZ82,BF82,BK82,BQ82,BV82,CB82,CG82,CM82,CR82,CX82,DC82,DI82,DN82)</f>
        <v>0</v>
      </c>
      <c r="DU82" s="319" t="e">
        <f aca="false">SMALL($DZ82:$ES82,1)</f>
        <v>#VALUE!</v>
      </c>
      <c r="DV82" s="319" t="e">
        <f aca="false">SMALL($DZ82:$ES82,2)</f>
        <v>#VALUE!</v>
      </c>
      <c r="DW82" s="319" t="e">
        <f aca="false">SMALL($DZ82:$ES82,3)</f>
        <v>#VALUE!</v>
      </c>
      <c r="DX82" s="319" t="e">
        <f aca="false">SMALL($DZ82:$ES82,3)</f>
        <v>#VALUE!</v>
      </c>
      <c r="DY82" s="0"/>
      <c r="DZ82" s="321" t="str">
        <f aca="false">IF($EC$1&lt;&gt;"",O82," ")</f>
        <v/>
      </c>
      <c r="EA82" s="321" t="str">
        <f aca="false">IF($EC$2&lt;&gt;"",T82," ")</f>
        <v/>
      </c>
      <c r="EB82" s="321" t="str">
        <f aca="false">IF($EC$3&lt;&gt;"",Z82," ")</f>
        <v/>
      </c>
      <c r="EC82" s="321" t="str">
        <f aca="false">IF($EC$4&lt;&gt;"",AE82," ")</f>
        <v/>
      </c>
      <c r="ED82" s="321" t="str">
        <f aca="false">IF($EC$5&lt;&gt;"",AK82," ")</f>
        <v/>
      </c>
      <c r="EE82" s="321" t="str">
        <f aca="false">IF($EC$6&lt;&gt;"",AP82," ")</f>
        <v/>
      </c>
      <c r="EF82" s="321" t="str">
        <f aca="false">IF($EC$7&lt;&gt;"",AV82," ")</f>
        <v/>
      </c>
      <c r="EG82" s="321" t="str">
        <f aca="false">IF($EC$8&lt;&gt;"",BA82," ")</f>
        <v> </v>
      </c>
      <c r="EH82" s="321" t="str">
        <f aca="false">IF($EC$9&lt;&gt;"",BG82," ")</f>
        <v> </v>
      </c>
      <c r="EI82" s="321" t="str">
        <f aca="false">IF($EC$10&lt;&gt;"",BL82," ")</f>
        <v> </v>
      </c>
      <c r="EJ82" s="321" t="str">
        <f aca="false">IF($EE$1&lt;&gt;"",BR82," ")</f>
        <v> </v>
      </c>
      <c r="EK82" s="321" t="str">
        <f aca="false">IF($EE$2&lt;&gt;"",BW82," ")</f>
        <v> </v>
      </c>
      <c r="EL82" s="321" t="str">
        <f aca="false">IF($EE$3&lt;&gt;"",CC82," ")</f>
        <v> </v>
      </c>
      <c r="EM82" s="321" t="str">
        <f aca="false">IF($EE$4&lt;&gt;"",CH82," ")</f>
        <v> </v>
      </c>
      <c r="EN82" s="321" t="str">
        <f aca="false">IF($EE$5&lt;&gt;"",CN82," ")</f>
        <v> </v>
      </c>
      <c r="EO82" s="321" t="str">
        <f aca="false">IF($EE$6&lt;&gt;"",CS82," ")</f>
        <v> </v>
      </c>
      <c r="EP82" s="321" t="str">
        <f aca="false">IF($EE$7&lt;&gt;"",CY82," ")</f>
        <v> </v>
      </c>
      <c r="EQ82" s="321" t="str">
        <f aca="false">IF($EE$8&lt;&gt;"",DD82," ")</f>
        <v> </v>
      </c>
      <c r="ER82" s="321" t="str">
        <f aca="false">IF($EE$9&lt;&gt;"",DJ82," ")</f>
        <v> </v>
      </c>
      <c r="ES82" s="321" t="str">
        <f aca="false">IF($EE$10&lt;&gt;"",DO82," ")</f>
        <v> </v>
      </c>
      <c r="ET82" s="322" t="e">
        <f aca="false">SMALL(DZ82:EC82,1)</f>
        <v>#VALUE!</v>
      </c>
      <c r="EU82" s="323" t="e">
        <f aca="false">SMALL(DZ82:ED82,1)</f>
        <v>#VALUE!</v>
      </c>
      <c r="EV82" s="323" t="e">
        <f aca="false">SMALL(DZ82:EE82,1)</f>
        <v>#VALUE!</v>
      </c>
      <c r="EW82" s="323" t="e">
        <f aca="false">SMALL(DZ82:EF82,1)</f>
        <v>#VALUE!</v>
      </c>
      <c r="EX82" s="323" t="e">
        <f aca="false">SMALL(DZ82:EG82,1)</f>
        <v>#VALUE!</v>
      </c>
      <c r="EY82" s="323" t="e">
        <f aca="false">SMALL(DZ82:EH82,1)</f>
        <v>#VALUE!</v>
      </c>
      <c r="EZ82" s="323" t="e">
        <f aca="false">SMALL(DZ82:EI82,1)</f>
        <v>#VALUE!</v>
      </c>
      <c r="FA82" s="323" t="e">
        <f aca="false">SMALL(DZ82:EJ82,1)</f>
        <v>#VALUE!</v>
      </c>
      <c r="FB82" s="323" t="e">
        <f aca="false">SMALL(DZ82:EK82,1)</f>
        <v>#VALUE!</v>
      </c>
      <c r="FC82" s="323" t="e">
        <f aca="false">SMALL(DZ82:EL82,1)</f>
        <v>#VALUE!</v>
      </c>
      <c r="FD82" s="323" t="e">
        <f aca="false">SMALL(DZ82:EM82,1)</f>
        <v>#VALUE!</v>
      </c>
      <c r="FE82" s="323" t="e">
        <f aca="false">SMALL(DZ82:EN82,1)</f>
        <v>#VALUE!</v>
      </c>
      <c r="FF82" s="323" t="e">
        <f aca="false">SMALL(DZ82:EO82,1)</f>
        <v>#VALUE!</v>
      </c>
      <c r="FG82" s="323" t="e">
        <f aca="false">SMALL(DZ82:EP82,1)</f>
        <v>#VALUE!</v>
      </c>
      <c r="FH82" s="323" t="e">
        <f aca="false">SMALL(DZ82:EQ82,1)</f>
        <v>#VALUE!</v>
      </c>
      <c r="FI82" s="323" t="e">
        <f aca="false">SMALL(DZ82:ER82,1)</f>
        <v>#VALUE!</v>
      </c>
      <c r="FJ82" s="324" t="e">
        <f aca="false">SMALL(DZ82:ES82,1)</f>
        <v>#VALUE!</v>
      </c>
      <c r="FK82" s="322" t="e">
        <f aca="false">SMALL(DZ82:EN82,2)</f>
        <v>#VALUE!</v>
      </c>
      <c r="FL82" s="323" t="e">
        <f aca="false">SMALL(DZ82:EO82,2)</f>
        <v>#VALUE!</v>
      </c>
      <c r="FM82" s="323" t="e">
        <f aca="false">SMALL(DZ82:EP82,2)</f>
        <v>#VALUE!</v>
      </c>
      <c r="FN82" s="323" t="e">
        <f aca="false">SMALL(DZ82:EQ82,2)</f>
        <v>#VALUE!</v>
      </c>
      <c r="FO82" s="323" t="e">
        <f aca="false">SMALL(DZ82:ER82,2)</f>
        <v>#VALUE!</v>
      </c>
      <c r="FP82" s="324" t="e">
        <f aca="false">SMALL(DZ82:ES82,2)</f>
        <v>#VALUE!</v>
      </c>
      <c r="FQ82" s="0"/>
      <c r="FR82" s="328" t="str">
        <f aca="false">IF($B82&lt;&gt;"",IF($EB$1&gt;=FR$13,$P82,""),"")</f>
        <v/>
      </c>
      <c r="FS82" s="329" t="str">
        <f aca="false">IF($B82&lt;&gt;"",IF($EB$1&gt;=FS$13,$P82+$U82,""),"")</f>
        <v/>
      </c>
      <c r="FT82" s="329" t="str">
        <f aca="false">IF($B82&lt;&gt;"",IF($EB$1&gt;=FT$13,$P82+$U82+$AA82,""),"")</f>
        <v/>
      </c>
      <c r="FU82" s="329" t="str">
        <f aca="false">IF($B82&lt;&gt;"",IF($EB$1&gt;=FU$13,$P82+$U82+$AA82+$AF82-ET82,""),"")</f>
        <v/>
      </c>
      <c r="FV82" s="329" t="str">
        <f aca="false">IF($B82&lt;&gt;"",IF($EB$1&gt;=FV$13,$P82+$U82+$AA82+$AF82+$AL82-EU82,""),"")</f>
        <v/>
      </c>
      <c r="FW82" s="329" t="str">
        <f aca="false">IF($B82&lt;&gt;"",IF($EB$1&gt;=FW$13,$P82+$U82+$AA82+$AF82+$AL82+$AQ82-EV82,""),"")</f>
        <v/>
      </c>
      <c r="FX82" s="329" t="str">
        <f aca="false">IF($B82&lt;&gt;"",IF($EB$1&gt;=FX$13,$P82+$U82+$AA82+$AF82+$AL82+$AQ82+$AW82-EW82,""),"")</f>
        <v/>
      </c>
      <c r="FY82" s="329" t="str">
        <f aca="false">IF($B82&lt;&gt;"",IF($EB$1&gt;=FY$13,$P82+$U82+$AA82+$AF82+$AL82+$AQ82+$AW82+$BB82-EX82,""),"")</f>
        <v/>
      </c>
      <c r="FZ82" s="329" t="str">
        <f aca="false">IF($B82&lt;&gt;"",IF($EB$1&gt;=FZ$13,$P82+$U82+$AA82+$AF82+$AL82+$AQ82+$AW82+$BB82+$BH82-EY82,""),"")</f>
        <v/>
      </c>
      <c r="GA82" s="329" t="str">
        <f aca="false">IF($B82&lt;&gt;"",IF($EB$1&gt;=GA$13,$P82+$U82+$AA82+$AF82+$AL82+$AQ82+$AW82+$BB82+$BH82+$BM82-EZ82,""),"")</f>
        <v/>
      </c>
      <c r="GB82" s="329" t="str">
        <f aca="false">IF($B82&lt;&gt;"",IF($EB$1&gt;=GB$13,$P82+$U82+$AA82+$AF82+$AL82+$AQ82+$AW82+$BB82+$BH82+$BM82+$BS82-FA82,""),"")</f>
        <v/>
      </c>
      <c r="GC82" s="329" t="str">
        <f aca="false">IF($B82&lt;&gt;"",IF($EB$1&gt;=GC$13,$P82+$U82+$AA82+$AF82+$AL82+$AQ82+$AW82+$BB82+$BH82+$BM82+$BS82+$BX82-FB82,""),"")</f>
        <v/>
      </c>
      <c r="GD82" s="329" t="str">
        <f aca="false">IF($B82&lt;&gt;"",IF($EB$1&gt;=GD$13,$P82+$U82+$AA82+$AF82+$AL82+$AQ82+$AW82+$BB82+$BH82+$BM82+$BS82+$BX82+$CD82-FC82,""),"")</f>
        <v/>
      </c>
      <c r="GE82" s="329" t="str">
        <f aca="false">IF($B82&lt;&gt;"",IF($EB$1&gt;=GE$13,$P82+$U82+$AA82+$AF82+$AL82+$AQ82+$AW82+$BB82+$BH82+$BM82+$BS82+$BX82+$CD82+$CI82-FD82,""),"")</f>
        <v/>
      </c>
      <c r="GF82" s="329" t="str">
        <f aca="false">IF($B82&lt;&gt;"",IF($EB$1&gt;=GF$13,$P82+$U82+$AA82+$AF82+$AL82+$AQ82+$AW82+$BB82+$BH82+$BM82+$BS82+$BX82+$CD82+$CI82+$CO82-FE82-FK82,""),"")</f>
        <v/>
      </c>
      <c r="GG82" s="329" t="str">
        <f aca="false">IF($B82&lt;&gt;"",IF($EB$1&gt;=GG$13,$P82+$U82+$AA82+$AF82+$AL82+$AQ82+$AW82+$BB82+$BH82+$BM82+$BS82+$BX82+$CD82+$CI82+$CO82+$CT82-FF82-FL82,""),"")</f>
        <v/>
      </c>
      <c r="GH82" s="329" t="str">
        <f aca="false">IF($B82&lt;&gt;"",IF($EB$1&gt;=GH$13,$P82+$U82+$AA82+$AF82+$AL82+$AQ82+$AW82+$BB82+$BH82+$BM82+$BS82+$BX82+$CD82+$CI82+$CO82+$CT82+$CZ82-FG82-FM82,""),"")</f>
        <v/>
      </c>
      <c r="GI82" s="329" t="str">
        <f aca="false">IF($B82&lt;&gt;"",IF($EB$1&gt;=GI$13,$P82+$U82+$AA82+$AF82+$AL82+$AQ82+$AW82+$BB82+$BH82+$BM82+$BS82+$BX82+$CD82+$CI82+$CO82+$CT82+$CZ82+$DE82-FH82-FN82,""),"")</f>
        <v/>
      </c>
      <c r="GJ82" s="329" t="str">
        <f aca="false">IF($B82&lt;&gt;"",IF($EB$1&gt;=GJ$13,$P82+$U82+$AA82+$AF82+$AL82+$AQ82+$AW82+$BB82+$BH82+$BM82+$BS82+$BX82+$CD82+$CI82+$CO82+$CT82+$CZ82+$DE82+$DK82-FI82-FO82,""),"")</f>
        <v/>
      </c>
      <c r="GK82" s="330" t="str">
        <f aca="false">IF($B82&lt;&gt;"",IF($EB$1&gt;=GK$13,$P82+$U82+$AA82+$AF82+$AL82+$AQ82+$AW82+$BB82+$BH82+$BM82+$BS82+$BX82+$CD82+$CI82+$CO82+$CT82+$CZ82+$DE82+$DK82+$DP82-FJ82-FP82,""),"")</f>
        <v/>
      </c>
      <c r="GL82" s="0"/>
      <c r="GM82" s="328" t="str">
        <f aca="false">IF($B82&lt;&gt;"",IF($EB$1&gt;=GM$13,RANK(FR82,FR$14:FR$113,0),""),"")</f>
        <v/>
      </c>
      <c r="GN82" s="329" t="str">
        <f aca="false">IF($B82&lt;&gt;"",IF($EB$1&gt;=GN$13,RANK(FS82,FS$14:FS$113,0),""),"")</f>
        <v/>
      </c>
      <c r="GO82" s="329" t="str">
        <f aca="false">IF($B82&lt;&gt;"",IF($EB$1&gt;=GO$13,RANK(FT82,FT$14:FT$113,0),""),"")</f>
        <v/>
      </c>
      <c r="GP82" s="329" t="str">
        <f aca="false">IF($B82&lt;&gt;"",IF($EB$1&gt;=GP$13,RANK(FU82,FU$14:FU$113,0),""),"")</f>
        <v/>
      </c>
      <c r="GQ82" s="329" t="str">
        <f aca="false">IF($B82&lt;&gt;"",IF($EB$1&gt;=GQ$13,RANK(FV82,FV$14:FV$113,0),""),"")</f>
        <v/>
      </c>
      <c r="GR82" s="329" t="str">
        <f aca="false">IF($B82&lt;&gt;"",IF($EB$1&gt;=GR$13,RANK(FW82,FW$14:FW$113,0),""),"")</f>
        <v/>
      </c>
      <c r="GS82" s="329" t="str">
        <f aca="false">IF($B82&lt;&gt;"",IF($EB$1&gt;=GS$13,RANK(FX82,FX$14:FX$113,0),""),"")</f>
        <v/>
      </c>
      <c r="GT82" s="329" t="str">
        <f aca="false">IF($B82&lt;&gt;"",IF($EB$1&gt;=GT$13,RANK(FY82,FY$14:FY$113,0),""),"")</f>
        <v/>
      </c>
      <c r="GU82" s="329" t="str">
        <f aca="false">IF($B82&lt;&gt;"",IF($EB$1&gt;=GU$13,RANK(FZ82,FZ$14:FZ$113,0),""),"")</f>
        <v/>
      </c>
      <c r="GV82" s="329" t="str">
        <f aca="false">IF($B82&lt;&gt;"",IF($EB$1&gt;=GV$13,RANK(GA82,GA$14:GA$113,0),""),"")</f>
        <v/>
      </c>
      <c r="GW82" s="329" t="str">
        <f aca="false">IF($B82&lt;&gt;"",IF($EB$1&gt;=GW$13,RANK(GB82,GB$14:GB$113,0),""),"")</f>
        <v/>
      </c>
      <c r="GX82" s="329" t="str">
        <f aca="false">IF($B82&lt;&gt;"",IF($EB$1&gt;=GX$13,RANK(GC82,GC$14:GC$113,0),""),"")</f>
        <v/>
      </c>
      <c r="GY82" s="329" t="str">
        <f aca="false">IF($B82&lt;&gt;"",IF($EB$1&gt;=GY$13,RANK(GD82,GD$14:GD$113,0),""),"")</f>
        <v/>
      </c>
      <c r="GZ82" s="329" t="str">
        <f aca="false">IF($B82&lt;&gt;"",IF($EB$1&gt;=GZ$13,RANK(GE82,GE$14:GE$113,0),""),"")</f>
        <v/>
      </c>
      <c r="HA82" s="329" t="str">
        <f aca="false">IF($B82&lt;&gt;"",IF($EB$1&gt;=HA$13,RANK(GF82,GF$14:GF$113,0),""),"")</f>
        <v/>
      </c>
      <c r="HB82" s="329" t="str">
        <f aca="false">IF($B82&lt;&gt;"",IF($EB$1&gt;=HB$13,RANK(GG82,GG$14:GG$113,0),""),"")</f>
        <v/>
      </c>
      <c r="HC82" s="329" t="str">
        <f aca="false">IF($B82&lt;&gt;"",IF($EB$1&gt;=HC$13,RANK(GH82,GH$14:GH$113,0),""),"")</f>
        <v/>
      </c>
      <c r="HD82" s="329" t="str">
        <f aca="false">IF($B82&lt;&gt;"",IF($EB$1&gt;=HD$13,RANK(GI82,GI$14:GI$113,0),""),"")</f>
        <v/>
      </c>
      <c r="HE82" s="329" t="str">
        <f aca="false">IF($B82&lt;&gt;"",IF($EB$1&gt;=HE$13,RANK(GJ82,GJ$14:GJ$113,0),""),"")</f>
        <v/>
      </c>
      <c r="HF82" s="330" t="str">
        <f aca="false">IF($B82&lt;&gt;"",IF($EB$1&gt;=HF$13,RANK(GK82,GK$14:GK$113,0),""),"")</f>
        <v/>
      </c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13" hidden="false" customHeight="false" outlineLevel="0" collapsed="false">
      <c r="A83" s="308" t="str">
        <f aca="false">IF(B83&lt;&gt;"",RANK(I83,I$14:I$113,0),"")</f>
        <v/>
      </c>
      <c r="B83" s="309" t="str">
        <f aca="false">IF('Chronos (M1..M20)'!B80&lt;&gt;"",'Chronos (M1..M20)'!B80,"")</f>
        <v/>
      </c>
      <c r="C83" s="310" t="str">
        <f aca="false">IF(B83&lt;&gt;"",'Chronos (M1..M20)'!C80,"")</f>
        <v/>
      </c>
      <c r="D83" s="215" t="str">
        <f aca="false">IF(B83&lt;&gt;"",Pilotes!P80,"")</f>
        <v/>
      </c>
      <c r="E83" s="310"/>
      <c r="F83" s="310" t="str">
        <f aca="false">IF(B83&lt;&gt;"",Pilotes!F80,"")</f>
        <v/>
      </c>
      <c r="G83" s="310" t="str">
        <f aca="false">IF(C83&lt;&gt;"",Pilotes!E80,"")</f>
        <v/>
      </c>
      <c r="H83" s="310" t="str">
        <f aca="false">IF(D83&lt;&gt;"",'Chronos (M1..M20)'!D80,"")</f>
        <v/>
      </c>
      <c r="I83" s="311" t="n">
        <f aca="false">IF(B83&lt;&gt;"",IF($EB$1&lt;4,DR83-DT83,IF($EB$1&lt;15,DS83-DU83-DT83,DS83-DU83-DV83-DT83)),0)</f>
        <v>0</v>
      </c>
      <c r="J83" s="312" t="str">
        <f aca="false">IF(B83&lt;&gt;"",IF(I83,(I83/MAXA(I$14:I$113))*1000,0),"")</f>
        <v/>
      </c>
      <c r="K83" s="313" t="str">
        <f aca="false">IF($B83&lt;&gt;"",$B83,"")</f>
        <v/>
      </c>
      <c r="L83" s="314" t="str">
        <f aca="false">IF($B83&lt;&gt;"",'Chronos (M1..M20)'!$H80,"")</f>
        <v/>
      </c>
      <c r="M83" s="315" t="str">
        <f aca="false">IF('Chronos (M1..M20)'!$I80&lt;&gt;"",'Chronos (M1..M20)'!$I80," ")</f>
        <v> </v>
      </c>
      <c r="N83" s="316" t="n">
        <f aca="false">IF('Chronos (M1..M20)'!$J80&lt;&gt;"",'Chronos (M1..M20)'!$J80,0)</f>
        <v>0</v>
      </c>
      <c r="O83" s="317" t="str">
        <f aca="false">IF($B83&lt;&gt;"",IF(M83&lt;&gt;" ",(INDEX(L$9:M$12,MATCH(L83,L$9:L$12),2)/M83)*1000,0),"")</f>
        <v/>
      </c>
      <c r="P83" s="318" t="str">
        <f aca="false">IF(M$9&lt;&gt;"",IF($B83&lt;&gt;"",O83-N83,""),"")</f>
        <v/>
      </c>
      <c r="Q83" s="314" t="str">
        <f aca="false">IF($B83&lt;&gt;"",'Chronos (M1..M20)'!$H181,"")</f>
        <v/>
      </c>
      <c r="R83" s="315" t="str">
        <f aca="false">IF('Chronos (M1..M20)'!$I181&lt;&gt;"",'Chronos (M1..M20)'!$I181," ")</f>
        <v> </v>
      </c>
      <c r="S83" s="316" t="n">
        <f aca="false">IF('Chronos (M1..M20)'!$J181&lt;&gt;"",'Chronos (M1..M20)'!$J181,0)</f>
        <v>0</v>
      </c>
      <c r="T83" s="317" t="str">
        <f aca="false">IF($B83&lt;&gt;"",IF(R83&lt;&gt;" ",(INDEX(Q$9:R$12,MATCH(Q83,Q$9:Q$12),2)/R83)*1000,0),"")</f>
        <v/>
      </c>
      <c r="U83" s="318" t="str">
        <f aca="false">IF(R$9&lt;&gt;"",IF($B83&lt;&gt;"",T83-S83,""),"")</f>
        <v/>
      </c>
      <c r="V83" s="313" t="str">
        <f aca="false">IF($B83&lt;&gt;"",$B83,"")</f>
        <v/>
      </c>
      <c r="W83" s="314" t="str">
        <f aca="false">IF($B83&lt;&gt;"",'Chronos (M1..M20)'!$H282,"")</f>
        <v/>
      </c>
      <c r="X83" s="315" t="str">
        <f aca="false">IF('Chronos (M1..M20)'!$I282&lt;&gt;"",'Chronos (M1..M20)'!$I282," ")</f>
        <v> </v>
      </c>
      <c r="Y83" s="316" t="n">
        <f aca="false">IF('Chronos (M1..M20)'!$J282&lt;&gt;"",'Chronos (M1..M20)'!$J282,0)</f>
        <v>0</v>
      </c>
      <c r="Z83" s="317" t="str">
        <f aca="false">IF($B83&lt;&gt;"",IF(X83&lt;&gt;" ",(INDEX(W$9:X$12,MATCH(W83,W$9:W$12),2)/X83)*1000,0),"")</f>
        <v/>
      </c>
      <c r="AA83" s="318" t="str">
        <f aca="false">IF(X$9&lt;&gt;"",IF($B83&lt;&gt;"",Z83-Y83,""),"")</f>
        <v/>
      </c>
      <c r="AB83" s="314" t="str">
        <f aca="false">IF($B83&lt;&gt;"",'Chronos (M1..M20)'!$H383,"")</f>
        <v/>
      </c>
      <c r="AC83" s="315" t="str">
        <f aca="false">IF('Chronos (M1..M20)'!$I383&lt;&gt;"",'Chronos (M1..M20)'!$I383," ")</f>
        <v> </v>
      </c>
      <c r="AD83" s="316" t="n">
        <f aca="false">IF('Chronos (M1..M20)'!$J383&lt;&gt;"",'Chronos (M1..M20)'!$J383,0)</f>
        <v>0</v>
      </c>
      <c r="AE83" s="317" t="str">
        <f aca="false">IF($B83&lt;&gt;"",IF(AC83&lt;&gt;" ",(INDEX(AB$9:AC$12,MATCH(AB83,AB$9:AB$12),2)/AC83)*1000,0),"")</f>
        <v/>
      </c>
      <c r="AF83" s="318" t="str">
        <f aca="false">IF(AC$9&lt;&gt;"",IF($B83&lt;&gt;"",AE83-AD83,""),"")</f>
        <v/>
      </c>
      <c r="AG83" s="313" t="str">
        <f aca="false">IF($B83&lt;&gt;"",$B83,"")</f>
        <v/>
      </c>
      <c r="AH83" s="314" t="str">
        <f aca="false">IF($B83&lt;&gt;"",'Chronos (M1..M20)'!$H484,"")</f>
        <v/>
      </c>
      <c r="AI83" s="315" t="str">
        <f aca="false">IF('Chronos (M1..M20)'!$I484&lt;&gt;"",'Chronos (M1..M20)'!$I484," ")</f>
        <v> </v>
      </c>
      <c r="AJ83" s="316" t="n">
        <f aca="false">IF('Chronos (M1..M20)'!$J484&lt;&gt;"",'Chronos (M1..M20)'!$J484,0)</f>
        <v>0</v>
      </c>
      <c r="AK83" s="317" t="str">
        <f aca="false">IF($B83&lt;&gt;"",IF(AI83&lt;&gt;" ",(INDEX(AH$9:AI$12,MATCH(AH83,AH$9:AH$12),2)/AI83)*1000,0),"")</f>
        <v/>
      </c>
      <c r="AL83" s="318" t="str">
        <f aca="false">IF(AI$9&lt;&gt;"",IF($B83&lt;&gt;"",AK83-AJ83,""),"")</f>
        <v/>
      </c>
      <c r="AM83" s="314" t="str">
        <f aca="false">IF($B83&lt;&gt;"",'Chronos (M1..M20)'!$H585,"")</f>
        <v/>
      </c>
      <c r="AN83" s="315" t="str">
        <f aca="false">IF('Chronos (M1..M20)'!$I585&lt;&gt;"",'Chronos (M1..M20)'!$I585," ")</f>
        <v> </v>
      </c>
      <c r="AO83" s="316" t="n">
        <f aca="false">IF('Chronos (M1..M20)'!$J585&lt;&gt;"",'Chronos (M1..M20)'!$J585,0)</f>
        <v>0</v>
      </c>
      <c r="AP83" s="317" t="str">
        <f aca="false">IF($B83&lt;&gt;"",IF(AN83&lt;&gt;" ",(INDEX(AM$9:AN$12,MATCH(AM83,AM$9:AM$12),2)/AN83)*1000,0),"")</f>
        <v/>
      </c>
      <c r="AQ83" s="318" t="str">
        <f aca="false">IF(AN$9&lt;&gt;"",IF($B83&lt;&gt;"",AP83-AO83,""),"")</f>
        <v/>
      </c>
      <c r="AR83" s="313" t="str">
        <f aca="false">IF($B83&lt;&gt;"",$B83,"")</f>
        <v/>
      </c>
      <c r="AS83" s="314" t="str">
        <f aca="false">IF($B83&lt;&gt;"",'Chronos (M1..M20)'!$H686,"")</f>
        <v/>
      </c>
      <c r="AT83" s="315" t="str">
        <f aca="false">IF('Chronos (M1..M20)'!$I686&lt;&gt;"",'Chronos (M1..M20)'!$I686," ")</f>
        <v> </v>
      </c>
      <c r="AU83" s="316" t="n">
        <f aca="false">IF('Chronos (M1..M20)'!$J686&lt;&gt;"",'Chronos (M1..M20)'!$J686,0)</f>
        <v>0</v>
      </c>
      <c r="AV83" s="317" t="str">
        <f aca="false">IF($B83&lt;&gt;"",IF(AT83&lt;&gt;" ",(INDEX(AS$9:AT$12,MATCH(AS83,AS$9:AS$12),2)/AT83)*1000,0),"")</f>
        <v/>
      </c>
      <c r="AW83" s="318" t="str">
        <f aca="false">IF(AT$9&lt;&gt;"",IF($B83&lt;&gt;"",AV83-AU83,""),"")</f>
        <v/>
      </c>
      <c r="AX83" s="314" t="str">
        <f aca="false">IF($B83&lt;&gt;"",'Chronos (M1..M20)'!$H787,"")</f>
        <v/>
      </c>
      <c r="AY83" s="315" t="str">
        <f aca="false">IF('Chronos (M1..M20)'!$I787&lt;&gt;"",'Chronos (M1..M20)'!$I787," ")</f>
        <v> </v>
      </c>
      <c r="AZ83" s="316" t="n">
        <f aca="false">IF('Chronos (M1..M20)'!$J787&lt;&gt;"",'Chronos (M1..M20)'!$J787,0)</f>
        <v>0</v>
      </c>
      <c r="BA83" s="317" t="str">
        <f aca="false">IF($B83&lt;&gt;"",IF(AY83&lt;&gt;" ",(INDEX(AX$9:AY$12,MATCH(AX83,AX$9:AX$12),2)/AY83)*1000,0),"")</f>
        <v/>
      </c>
      <c r="BB83" s="318" t="str">
        <f aca="false">IF(AY$9&lt;&gt;"",IF($B83&lt;&gt;"",BA83-AZ83,""),"")</f>
        <v/>
      </c>
      <c r="BC83" s="313" t="str">
        <f aca="false">IF($B83&lt;&gt;"",$B83,"")</f>
        <v/>
      </c>
      <c r="BD83" s="314" t="str">
        <f aca="false">IF($B83&lt;&gt;"",'Chronos (M1..M20)'!$H888,"")</f>
        <v/>
      </c>
      <c r="BE83" s="315" t="str">
        <f aca="false">IF('Chronos (M1..M20)'!$I888&lt;&gt;"",'Chronos (M1..M20)'!$I888," ")</f>
        <v> </v>
      </c>
      <c r="BF83" s="316" t="n">
        <f aca="false">IF('Chronos (M1..M20)'!$J888&lt;&gt;"",'Chronos (M1..M20)'!$J888,0)</f>
        <v>0</v>
      </c>
      <c r="BG83" s="317" t="str">
        <f aca="false">IF($B83&lt;&gt;"",IF(BE83&lt;&gt;" ",(INDEX(BD$9:BE$12,MATCH(BD83,BD$9:BD$12),2)/BE83)*1000,0),"")</f>
        <v/>
      </c>
      <c r="BH83" s="318" t="str">
        <f aca="false">IF(BE$9&lt;&gt;"",IF($B83&lt;&gt;"",BG83-BF83,""),"")</f>
        <v/>
      </c>
      <c r="BI83" s="314" t="str">
        <f aca="false">IF($B83&lt;&gt;"",'Chronos (M1..M20)'!$H989,"")</f>
        <v/>
      </c>
      <c r="BJ83" s="315" t="str">
        <f aca="false">IF('Chronos (M1..M20)'!$I989&lt;&gt;"",'Chronos (M1..M20)'!$I989," ")</f>
        <v> </v>
      </c>
      <c r="BK83" s="316" t="n">
        <f aca="false">IF('Chronos (M1..M20)'!$J989&lt;&gt;"",'Chronos (M1..M20)'!$J989,0)</f>
        <v>0</v>
      </c>
      <c r="BL83" s="317" t="str">
        <f aca="false">IF($B83&lt;&gt;"",IF(BJ83&lt;&gt;" ",(INDEX(BI$9:BJ$12,MATCH(BI83,BI$9:BI$12),2)/BJ83)*1000,0),"")</f>
        <v/>
      </c>
      <c r="BM83" s="318" t="str">
        <f aca="false">IF(BJ$9&lt;&gt;"",IF($B83&lt;&gt;"",BL83-BK83,""),"")</f>
        <v/>
      </c>
      <c r="BN83" s="313" t="str">
        <f aca="false">IF($B83&lt;&gt;"",$B83,"")</f>
        <v/>
      </c>
      <c r="BO83" s="314" t="str">
        <f aca="false">IF($B83&lt;&gt;"",'Chronos (M1..M20)'!$H1090,"")</f>
        <v/>
      </c>
      <c r="BP83" s="315" t="str">
        <f aca="false">IF('Chronos (M1..M20)'!$I1090&lt;&gt;"",'Chronos (M1..M20)'!$I1090," ")</f>
        <v> </v>
      </c>
      <c r="BQ83" s="316" t="n">
        <f aca="false">IF('Chronos (M1..M20)'!$J1090&lt;&gt;"",'Chronos (M1..M20)'!$J1090,0)</f>
        <v>0</v>
      </c>
      <c r="BR83" s="317" t="str">
        <f aca="false">IF($B83&lt;&gt;"",IF(BP83&lt;&gt;" ",(INDEX(BO$9:BP$12,MATCH(BO83,BO$9:BO$12),2)/BP83)*1000,0),"")</f>
        <v/>
      </c>
      <c r="BS83" s="318" t="str">
        <f aca="false">IF(BP$9&lt;&gt;"",IF($B83&lt;&gt;"",BR83-BQ83,""),"")</f>
        <v/>
      </c>
      <c r="BT83" s="314" t="str">
        <f aca="false">IF($B83&lt;&gt;"",'Chronos (M1..M20)'!$H1191,"")</f>
        <v/>
      </c>
      <c r="BU83" s="315" t="str">
        <f aca="false">IF('Chronos (M1..M20)'!$I1191&lt;&gt;"",'Chronos (M1..M20)'!$I1191," ")</f>
        <v> </v>
      </c>
      <c r="BV83" s="316" t="n">
        <f aca="false">IF('Chronos (M1..M20)'!$J1191&lt;&gt;"",'Chronos (M1..M20)'!$J1191,0)</f>
        <v>0</v>
      </c>
      <c r="BW83" s="317" t="str">
        <f aca="false">IF($B83&lt;&gt;"",IF(BU83&lt;&gt;" ",(INDEX(BT$9:BU$12,MATCH(BT83,BT$9:BT$12),2)/BU83)*1000,0),"")</f>
        <v/>
      </c>
      <c r="BX83" s="318" t="str">
        <f aca="false">IF(BU$9&lt;&gt;"",IF($B83&lt;&gt;"",BW83-BV83,""),"")</f>
        <v/>
      </c>
      <c r="BY83" s="313" t="str">
        <f aca="false">IF($B83&lt;&gt;"",$B83,"")</f>
        <v/>
      </c>
      <c r="BZ83" s="314" t="str">
        <f aca="false">IF($B83&lt;&gt;"",'Chronos (M1..M20)'!$H1292,"")</f>
        <v/>
      </c>
      <c r="CA83" s="315" t="str">
        <f aca="false">IF('Chronos (M1..M20)'!$I1292&lt;&gt;"",'Chronos (M1..M20)'!$I1292," ")</f>
        <v> </v>
      </c>
      <c r="CB83" s="316" t="n">
        <f aca="false">IF('Chronos (M1..M20)'!$J1292&lt;&gt;"",'Chronos (M1..M20)'!$J1292,0)</f>
        <v>0</v>
      </c>
      <c r="CC83" s="317" t="str">
        <f aca="false">IF($B83&lt;&gt;"",IF(CA83&lt;&gt;" ",(INDEX(BZ$9:CA$12,MATCH(BZ83,BZ$9:BZ$12),2)/CA83)*1000,0),"")</f>
        <v/>
      </c>
      <c r="CD83" s="318" t="str">
        <f aca="false">IF(CA$9&lt;&gt;"",IF($B83&lt;&gt;"",CC83-CB83,""),"")</f>
        <v/>
      </c>
      <c r="CE83" s="314" t="str">
        <f aca="false">IF($B83&lt;&gt;"",'Chronos (M1..M20)'!$H1393,"")</f>
        <v/>
      </c>
      <c r="CF83" s="315" t="str">
        <f aca="false">IF('Chronos (M1..M20)'!$I1393&lt;&gt;"",'Chronos (M1..M20)'!$I1393," ")</f>
        <v> </v>
      </c>
      <c r="CG83" s="316" t="n">
        <f aca="false">IF('Chronos (M1..M20)'!$J1393&lt;&gt;"",'Chronos (M1..M20)'!$J1393,0)</f>
        <v>0</v>
      </c>
      <c r="CH83" s="317" t="str">
        <f aca="false">IF($B83&lt;&gt;"",IF(CF83&lt;&gt;" ",(INDEX(CE$9:CF$12,MATCH(CE83,CE$9:CE$12),2)/CF83)*1000,0),"")</f>
        <v/>
      </c>
      <c r="CI83" s="318" t="str">
        <f aca="false">IF(CF$9&lt;&gt;"",IF($B83&lt;&gt;"",CH83-CG83,""),"")</f>
        <v/>
      </c>
      <c r="CJ83" s="313" t="str">
        <f aca="false">IF($B83&lt;&gt;"",$B83,"")</f>
        <v/>
      </c>
      <c r="CK83" s="314" t="str">
        <f aca="false">IF($B83&lt;&gt;"",'Chronos (M1..M20)'!$H1494,"")</f>
        <v/>
      </c>
      <c r="CL83" s="315" t="str">
        <f aca="false">IF('Chronos (M1..M20)'!$I1494&lt;&gt;"",'Chronos (M1..M20)'!$I1494," ")</f>
        <v> </v>
      </c>
      <c r="CM83" s="316" t="n">
        <f aca="false">IF('Chronos (M1..M20)'!$J1494&lt;&gt;"",'Chronos (M1..M20)'!$J1494,0)</f>
        <v>0</v>
      </c>
      <c r="CN83" s="317" t="str">
        <f aca="false">IF($B83&lt;&gt;"",IF(CL83&lt;&gt;" ",(INDEX(CK$9:CL$12,MATCH(CK83,CK$9:CK$12),2)/CL83)*1000,0),"")</f>
        <v/>
      </c>
      <c r="CO83" s="318" t="str">
        <f aca="false">IF(CL$9&lt;&gt;"",IF($B83&lt;&gt;"",CN83-CM83,""),"")</f>
        <v/>
      </c>
      <c r="CP83" s="314" t="str">
        <f aca="false">IF($B83&lt;&gt;"",'Chronos (M1..M20)'!$H1595,"")</f>
        <v/>
      </c>
      <c r="CQ83" s="315" t="str">
        <f aca="false">IF('Chronos (M1..M20)'!$I1595&lt;&gt;"",'Chronos (M1..M20)'!$I1595," ")</f>
        <v> </v>
      </c>
      <c r="CR83" s="316" t="n">
        <f aca="false">IF('Chronos (M1..M20)'!$J1595&lt;&gt;"",'Chronos (M1..M20)'!$J1595,0)</f>
        <v>0</v>
      </c>
      <c r="CS83" s="317" t="str">
        <f aca="false">IF($B83&lt;&gt;"",IF(CQ83&lt;&gt;" ",(INDEX(CP$9:CQ$12,MATCH(CP83,CP$9:CP$12),2)/CQ83)*1000,0),"")</f>
        <v/>
      </c>
      <c r="CT83" s="318" t="str">
        <f aca="false">IF(CQ$9&lt;&gt;"",IF($B83&lt;&gt;"",CS83-CR83,""),"")</f>
        <v/>
      </c>
      <c r="CU83" s="313" t="str">
        <f aca="false">IF($B83&lt;&gt;"",$B83,"")</f>
        <v/>
      </c>
      <c r="CV83" s="314" t="str">
        <f aca="false">IF($B83&lt;&gt;"",'Chronos (M1..M20)'!$H1696,"")</f>
        <v/>
      </c>
      <c r="CW83" s="315" t="str">
        <f aca="false">IF('Chronos (M1..M20)'!$I1696&lt;&gt;"",'Chronos (M1..M20)'!$I1696," ")</f>
        <v> </v>
      </c>
      <c r="CX83" s="316" t="n">
        <f aca="false">IF('Chronos (M1..M20)'!$J1696&lt;&gt;"",'Chronos (M1..M20)'!$J1696,0)</f>
        <v>0</v>
      </c>
      <c r="CY83" s="317" t="str">
        <f aca="false">IF($B83&lt;&gt;"",IF(CW83&lt;&gt;" ",(INDEX(CV$9:CW$12,MATCH(CV83,CV$9:CV$12),2)/CW83)*1000,0),"")</f>
        <v/>
      </c>
      <c r="CZ83" s="318" t="str">
        <f aca="false">IF(CW$9&lt;&gt;"",IF($B83&lt;&gt;"",CY83-CX83,""),"")</f>
        <v/>
      </c>
      <c r="DA83" s="314" t="str">
        <f aca="false">IF($B83&lt;&gt;"",'Chronos (M1..M20)'!$H1797,"")</f>
        <v/>
      </c>
      <c r="DB83" s="315" t="str">
        <f aca="false">IF('Chronos (M1..M20)'!$I1797&lt;&gt;"",'Chronos (M1..M20)'!$I1797," ")</f>
        <v> </v>
      </c>
      <c r="DC83" s="316" t="n">
        <f aca="false">IF('Chronos (M1..M20)'!$J1797&lt;&gt;"",'Chronos (M1..M20)'!$J1797,0)</f>
        <v>0</v>
      </c>
      <c r="DD83" s="317" t="str">
        <f aca="false">IF($B83&lt;&gt;"",IF(DB83&lt;&gt;" ",(INDEX(DA$9:DB$12,MATCH(DA83,DA$9:DA$12),2)/DB83)*1000,0),"")</f>
        <v/>
      </c>
      <c r="DE83" s="318" t="str">
        <f aca="false">IF(DB$9&lt;&gt;"",IF($B83&lt;&gt;"",DD83-DC83,""),"")</f>
        <v/>
      </c>
      <c r="DF83" s="313" t="str">
        <f aca="false">IF($B83&lt;&gt;"",$B83,"")</f>
        <v/>
      </c>
      <c r="DG83" s="314" t="str">
        <f aca="false">IF($B83&lt;&gt;"",'Chronos (M1..M20)'!$H1898,"")</f>
        <v/>
      </c>
      <c r="DH83" s="315" t="str">
        <f aca="false">IF('Chronos (M1..M20)'!$I1898&lt;&gt;"",'Chronos (M1..M20)'!$I1898," ")</f>
        <v> </v>
      </c>
      <c r="DI83" s="316" t="n">
        <f aca="false">IF('Chronos (M1..M20)'!$J1898&lt;&gt;"",'Chronos (M1..M20)'!$J1898,0)</f>
        <v>0</v>
      </c>
      <c r="DJ83" s="317" t="str">
        <f aca="false">IF($B83&lt;&gt;"",IF(DH83&lt;&gt;" ",(INDEX(DG$9:DH$12,MATCH(DG83,DG$9:DG$12),2)/DH83)*1000,0),"")</f>
        <v/>
      </c>
      <c r="DK83" s="318" t="str">
        <f aca="false">IF(DH$9&lt;&gt;"",IF($B83&lt;&gt;"",DJ83-DI83,""),"")</f>
        <v/>
      </c>
      <c r="DL83" s="314" t="str">
        <f aca="false">IF($B83&lt;&gt;"",'Chronos (M1..M20)'!$H1999,"")</f>
        <v/>
      </c>
      <c r="DM83" s="315" t="str">
        <f aca="false">IF('Chronos (M1..M20)'!$I1999&lt;&gt;"",'Chronos (M1..M20)'!$I1999," ")</f>
        <v> </v>
      </c>
      <c r="DN83" s="316" t="n">
        <f aca="false">IF('Chronos (M1..M20)'!$J1999&lt;&gt;"",'Chronos (M1..M20)'!$J1999,0)</f>
        <v>0</v>
      </c>
      <c r="DO83" s="317" t="str">
        <f aca="false">IF($B83&lt;&gt;"",IF(DM83&lt;&gt;" ",(INDEX(DL$9:DM$12,MATCH(DL83,DL$9:DL$12),2)/DM83)*1000,0),"")</f>
        <v/>
      </c>
      <c r="DP83" s="318" t="str">
        <f aca="false">IF(DM$9&lt;&gt;"",IF($B83&lt;&gt;"",DO83-DN83,""),"")</f>
        <v/>
      </c>
      <c r="DQ83" s="0"/>
      <c r="DR83" s="319" t="e">
        <f aca="false">SUM(O83,T83,Z83)</f>
        <v>#VALUE!</v>
      </c>
      <c r="DS83" s="319" t="e">
        <f aca="false">SUM(DR83,AE83,AK83,AP83,AV83,BA83,BG83,BL83,BR83,BW83,CC83,CH83,CN83,CS83,CY83,DD83,DJ83,DO83)</f>
        <v>#VALUE!</v>
      </c>
      <c r="DT83" s="319" t="n">
        <f aca="false">SUM(N83,S83,Y83,AD83,AJ83,AO83,AU83,AZ83,BF83,BK83,BQ83,BV83,CB83,CG83,CM83,CR83,CX83,DC83,DI83,DN83)</f>
        <v>0</v>
      </c>
      <c r="DU83" s="319" t="e">
        <f aca="false">SMALL($DZ83:$ES83,1)</f>
        <v>#VALUE!</v>
      </c>
      <c r="DV83" s="319" t="e">
        <f aca="false">SMALL($DZ83:$ES83,2)</f>
        <v>#VALUE!</v>
      </c>
      <c r="DW83" s="319" t="e">
        <f aca="false">SMALL($DZ83:$ES83,3)</f>
        <v>#VALUE!</v>
      </c>
      <c r="DX83" s="319" t="e">
        <f aca="false">SMALL($DZ83:$ES83,3)</f>
        <v>#VALUE!</v>
      </c>
      <c r="DY83" s="0"/>
      <c r="DZ83" s="321" t="str">
        <f aca="false">IF($EC$1&lt;&gt;"",O83," ")</f>
        <v/>
      </c>
      <c r="EA83" s="321" t="str">
        <f aca="false">IF($EC$2&lt;&gt;"",T83," ")</f>
        <v/>
      </c>
      <c r="EB83" s="321" t="str">
        <f aca="false">IF($EC$3&lt;&gt;"",Z83," ")</f>
        <v/>
      </c>
      <c r="EC83" s="321" t="str">
        <f aca="false">IF($EC$4&lt;&gt;"",AE83," ")</f>
        <v/>
      </c>
      <c r="ED83" s="321" t="str">
        <f aca="false">IF($EC$5&lt;&gt;"",AK83," ")</f>
        <v/>
      </c>
      <c r="EE83" s="321" t="str">
        <f aca="false">IF($EC$6&lt;&gt;"",AP83," ")</f>
        <v/>
      </c>
      <c r="EF83" s="321" t="str">
        <f aca="false">IF($EC$7&lt;&gt;"",AV83," ")</f>
        <v/>
      </c>
      <c r="EG83" s="321" t="str">
        <f aca="false">IF($EC$8&lt;&gt;"",BA83," ")</f>
        <v> </v>
      </c>
      <c r="EH83" s="321" t="str">
        <f aca="false">IF($EC$9&lt;&gt;"",BG83," ")</f>
        <v> </v>
      </c>
      <c r="EI83" s="321" t="str">
        <f aca="false">IF($EC$10&lt;&gt;"",BL83," ")</f>
        <v> </v>
      </c>
      <c r="EJ83" s="321" t="str">
        <f aca="false">IF($EE$1&lt;&gt;"",BR83," ")</f>
        <v> </v>
      </c>
      <c r="EK83" s="321" t="str">
        <f aca="false">IF($EE$2&lt;&gt;"",BW83," ")</f>
        <v> </v>
      </c>
      <c r="EL83" s="321" t="str">
        <f aca="false">IF($EE$3&lt;&gt;"",CC83," ")</f>
        <v> </v>
      </c>
      <c r="EM83" s="321" t="str">
        <f aca="false">IF($EE$4&lt;&gt;"",CH83," ")</f>
        <v> </v>
      </c>
      <c r="EN83" s="321" t="str">
        <f aca="false">IF($EE$5&lt;&gt;"",CN83," ")</f>
        <v> </v>
      </c>
      <c r="EO83" s="321" t="str">
        <f aca="false">IF($EE$6&lt;&gt;"",CS83," ")</f>
        <v> </v>
      </c>
      <c r="EP83" s="321" t="str">
        <f aca="false">IF($EE$7&lt;&gt;"",CY83," ")</f>
        <v> </v>
      </c>
      <c r="EQ83" s="321" t="str">
        <f aca="false">IF($EE$8&lt;&gt;"",DD83," ")</f>
        <v> </v>
      </c>
      <c r="ER83" s="321" t="str">
        <f aca="false">IF($EE$9&lt;&gt;"",DJ83," ")</f>
        <v> </v>
      </c>
      <c r="ES83" s="321" t="str">
        <f aca="false">IF($EE$10&lt;&gt;"",DO83," ")</f>
        <v> </v>
      </c>
      <c r="ET83" s="322" t="e">
        <f aca="false">SMALL(DZ83:EC83,1)</f>
        <v>#VALUE!</v>
      </c>
      <c r="EU83" s="323" t="e">
        <f aca="false">SMALL(DZ83:ED83,1)</f>
        <v>#VALUE!</v>
      </c>
      <c r="EV83" s="323" t="e">
        <f aca="false">SMALL(DZ83:EE83,1)</f>
        <v>#VALUE!</v>
      </c>
      <c r="EW83" s="323" t="e">
        <f aca="false">SMALL(DZ83:EF83,1)</f>
        <v>#VALUE!</v>
      </c>
      <c r="EX83" s="323" t="e">
        <f aca="false">SMALL(DZ83:EG83,1)</f>
        <v>#VALUE!</v>
      </c>
      <c r="EY83" s="323" t="e">
        <f aca="false">SMALL(DZ83:EH83,1)</f>
        <v>#VALUE!</v>
      </c>
      <c r="EZ83" s="323" t="e">
        <f aca="false">SMALL(DZ83:EI83,1)</f>
        <v>#VALUE!</v>
      </c>
      <c r="FA83" s="323" t="e">
        <f aca="false">SMALL(DZ83:EJ83,1)</f>
        <v>#VALUE!</v>
      </c>
      <c r="FB83" s="323" t="e">
        <f aca="false">SMALL(DZ83:EK83,1)</f>
        <v>#VALUE!</v>
      </c>
      <c r="FC83" s="323" t="e">
        <f aca="false">SMALL(DZ83:EL83,1)</f>
        <v>#VALUE!</v>
      </c>
      <c r="FD83" s="323" t="e">
        <f aca="false">SMALL(DZ83:EM83,1)</f>
        <v>#VALUE!</v>
      </c>
      <c r="FE83" s="323" t="e">
        <f aca="false">SMALL(DZ83:EN83,1)</f>
        <v>#VALUE!</v>
      </c>
      <c r="FF83" s="323" t="e">
        <f aca="false">SMALL(DZ83:EO83,1)</f>
        <v>#VALUE!</v>
      </c>
      <c r="FG83" s="323" t="e">
        <f aca="false">SMALL(DZ83:EP83,1)</f>
        <v>#VALUE!</v>
      </c>
      <c r="FH83" s="323" t="e">
        <f aca="false">SMALL(DZ83:EQ83,1)</f>
        <v>#VALUE!</v>
      </c>
      <c r="FI83" s="323" t="e">
        <f aca="false">SMALL(DZ83:ER83,1)</f>
        <v>#VALUE!</v>
      </c>
      <c r="FJ83" s="324" t="e">
        <f aca="false">SMALL(DZ83:ES83,1)</f>
        <v>#VALUE!</v>
      </c>
      <c r="FK83" s="322" t="e">
        <f aca="false">SMALL(DZ83:EN83,2)</f>
        <v>#VALUE!</v>
      </c>
      <c r="FL83" s="323" t="e">
        <f aca="false">SMALL(DZ83:EO83,2)</f>
        <v>#VALUE!</v>
      </c>
      <c r="FM83" s="323" t="e">
        <f aca="false">SMALL(DZ83:EP83,2)</f>
        <v>#VALUE!</v>
      </c>
      <c r="FN83" s="323" t="e">
        <f aca="false">SMALL(DZ83:EQ83,2)</f>
        <v>#VALUE!</v>
      </c>
      <c r="FO83" s="323" t="e">
        <f aca="false">SMALL(DZ83:ER83,2)</f>
        <v>#VALUE!</v>
      </c>
      <c r="FP83" s="324" t="e">
        <f aca="false">SMALL(DZ83:ES83,2)</f>
        <v>#VALUE!</v>
      </c>
      <c r="FQ83" s="0"/>
      <c r="FR83" s="328" t="str">
        <f aca="false">IF($B83&lt;&gt;"",IF($EB$1&gt;=FR$13,$P83,""),"")</f>
        <v/>
      </c>
      <c r="FS83" s="329" t="str">
        <f aca="false">IF($B83&lt;&gt;"",IF($EB$1&gt;=FS$13,$P83+$U83,""),"")</f>
        <v/>
      </c>
      <c r="FT83" s="329" t="str">
        <f aca="false">IF($B83&lt;&gt;"",IF($EB$1&gt;=FT$13,$P83+$U83+$AA83,""),"")</f>
        <v/>
      </c>
      <c r="FU83" s="329" t="str">
        <f aca="false">IF($B83&lt;&gt;"",IF($EB$1&gt;=FU$13,$P83+$U83+$AA83+$AF83-ET83,""),"")</f>
        <v/>
      </c>
      <c r="FV83" s="329" t="str">
        <f aca="false">IF($B83&lt;&gt;"",IF($EB$1&gt;=FV$13,$P83+$U83+$AA83+$AF83+$AL83-EU83,""),"")</f>
        <v/>
      </c>
      <c r="FW83" s="329" t="str">
        <f aca="false">IF($B83&lt;&gt;"",IF($EB$1&gt;=FW$13,$P83+$U83+$AA83+$AF83+$AL83+$AQ83-EV83,""),"")</f>
        <v/>
      </c>
      <c r="FX83" s="329" t="str">
        <f aca="false">IF($B83&lt;&gt;"",IF($EB$1&gt;=FX$13,$P83+$U83+$AA83+$AF83+$AL83+$AQ83+$AW83-EW83,""),"")</f>
        <v/>
      </c>
      <c r="FY83" s="329" t="str">
        <f aca="false">IF($B83&lt;&gt;"",IF($EB$1&gt;=FY$13,$P83+$U83+$AA83+$AF83+$AL83+$AQ83+$AW83+$BB83-EX83,""),"")</f>
        <v/>
      </c>
      <c r="FZ83" s="329" t="str">
        <f aca="false">IF($B83&lt;&gt;"",IF($EB$1&gt;=FZ$13,$P83+$U83+$AA83+$AF83+$AL83+$AQ83+$AW83+$BB83+$BH83-EY83,""),"")</f>
        <v/>
      </c>
      <c r="GA83" s="329" t="str">
        <f aca="false">IF($B83&lt;&gt;"",IF($EB$1&gt;=GA$13,$P83+$U83+$AA83+$AF83+$AL83+$AQ83+$AW83+$BB83+$BH83+$BM83-EZ83,""),"")</f>
        <v/>
      </c>
      <c r="GB83" s="329" t="str">
        <f aca="false">IF($B83&lt;&gt;"",IF($EB$1&gt;=GB$13,$P83+$U83+$AA83+$AF83+$AL83+$AQ83+$AW83+$BB83+$BH83+$BM83+$BS83-FA83,""),"")</f>
        <v/>
      </c>
      <c r="GC83" s="329" t="str">
        <f aca="false">IF($B83&lt;&gt;"",IF($EB$1&gt;=GC$13,$P83+$U83+$AA83+$AF83+$AL83+$AQ83+$AW83+$BB83+$BH83+$BM83+$BS83+$BX83-FB83,""),"")</f>
        <v/>
      </c>
      <c r="GD83" s="329" t="str">
        <f aca="false">IF($B83&lt;&gt;"",IF($EB$1&gt;=GD$13,$P83+$U83+$AA83+$AF83+$AL83+$AQ83+$AW83+$BB83+$BH83+$BM83+$BS83+$BX83+$CD83-FC83,""),"")</f>
        <v/>
      </c>
      <c r="GE83" s="329" t="str">
        <f aca="false">IF($B83&lt;&gt;"",IF($EB$1&gt;=GE$13,$P83+$U83+$AA83+$AF83+$AL83+$AQ83+$AW83+$BB83+$BH83+$BM83+$BS83+$BX83+$CD83+$CI83-FD83,""),"")</f>
        <v/>
      </c>
      <c r="GF83" s="329" t="str">
        <f aca="false">IF($B83&lt;&gt;"",IF($EB$1&gt;=GF$13,$P83+$U83+$AA83+$AF83+$AL83+$AQ83+$AW83+$BB83+$BH83+$BM83+$BS83+$BX83+$CD83+$CI83+$CO83-FE83-FK83,""),"")</f>
        <v/>
      </c>
      <c r="GG83" s="329" t="str">
        <f aca="false">IF($B83&lt;&gt;"",IF($EB$1&gt;=GG$13,$P83+$U83+$AA83+$AF83+$AL83+$AQ83+$AW83+$BB83+$BH83+$BM83+$BS83+$BX83+$CD83+$CI83+$CO83+$CT83-FF83-FL83,""),"")</f>
        <v/>
      </c>
      <c r="GH83" s="329" t="str">
        <f aca="false">IF($B83&lt;&gt;"",IF($EB$1&gt;=GH$13,$P83+$U83+$AA83+$AF83+$AL83+$AQ83+$AW83+$BB83+$BH83+$BM83+$BS83+$BX83+$CD83+$CI83+$CO83+$CT83+$CZ83-FG83-FM83,""),"")</f>
        <v/>
      </c>
      <c r="GI83" s="329" t="str">
        <f aca="false">IF($B83&lt;&gt;"",IF($EB$1&gt;=GI$13,$P83+$U83+$AA83+$AF83+$AL83+$AQ83+$AW83+$BB83+$BH83+$BM83+$BS83+$BX83+$CD83+$CI83+$CO83+$CT83+$CZ83+$DE83-FH83-FN83,""),"")</f>
        <v/>
      </c>
      <c r="GJ83" s="329" t="str">
        <f aca="false">IF($B83&lt;&gt;"",IF($EB$1&gt;=GJ$13,$P83+$U83+$AA83+$AF83+$AL83+$AQ83+$AW83+$BB83+$BH83+$BM83+$BS83+$BX83+$CD83+$CI83+$CO83+$CT83+$CZ83+$DE83+$DK83-FI83-FO83,""),"")</f>
        <v/>
      </c>
      <c r="GK83" s="330" t="str">
        <f aca="false">IF($B83&lt;&gt;"",IF($EB$1&gt;=GK$13,$P83+$U83+$AA83+$AF83+$AL83+$AQ83+$AW83+$BB83+$BH83+$BM83+$BS83+$BX83+$CD83+$CI83+$CO83+$CT83+$CZ83+$DE83+$DK83+$DP83-FJ83-FP83,""),"")</f>
        <v/>
      </c>
      <c r="GL83" s="0"/>
      <c r="GM83" s="328" t="str">
        <f aca="false">IF($B83&lt;&gt;"",IF($EB$1&gt;=GM$13,RANK(FR83,FR$14:FR$113,0),""),"")</f>
        <v/>
      </c>
      <c r="GN83" s="329" t="str">
        <f aca="false">IF($B83&lt;&gt;"",IF($EB$1&gt;=GN$13,RANK(FS83,FS$14:FS$113,0),""),"")</f>
        <v/>
      </c>
      <c r="GO83" s="329" t="str">
        <f aca="false">IF($B83&lt;&gt;"",IF($EB$1&gt;=GO$13,RANK(FT83,FT$14:FT$113,0),""),"")</f>
        <v/>
      </c>
      <c r="GP83" s="329" t="str">
        <f aca="false">IF($B83&lt;&gt;"",IF($EB$1&gt;=GP$13,RANK(FU83,FU$14:FU$113,0),""),"")</f>
        <v/>
      </c>
      <c r="GQ83" s="329" t="str">
        <f aca="false">IF($B83&lt;&gt;"",IF($EB$1&gt;=GQ$13,RANK(FV83,FV$14:FV$113,0),""),"")</f>
        <v/>
      </c>
      <c r="GR83" s="329" t="str">
        <f aca="false">IF($B83&lt;&gt;"",IF($EB$1&gt;=GR$13,RANK(FW83,FW$14:FW$113,0),""),"")</f>
        <v/>
      </c>
      <c r="GS83" s="329" t="str">
        <f aca="false">IF($B83&lt;&gt;"",IF($EB$1&gt;=GS$13,RANK(FX83,FX$14:FX$113,0),""),"")</f>
        <v/>
      </c>
      <c r="GT83" s="329" t="str">
        <f aca="false">IF($B83&lt;&gt;"",IF($EB$1&gt;=GT$13,RANK(FY83,FY$14:FY$113,0),""),"")</f>
        <v/>
      </c>
      <c r="GU83" s="329" t="str">
        <f aca="false">IF($B83&lt;&gt;"",IF($EB$1&gt;=GU$13,RANK(FZ83,FZ$14:FZ$113,0),""),"")</f>
        <v/>
      </c>
      <c r="GV83" s="329" t="str">
        <f aca="false">IF($B83&lt;&gt;"",IF($EB$1&gt;=GV$13,RANK(GA83,GA$14:GA$113,0),""),"")</f>
        <v/>
      </c>
      <c r="GW83" s="329" t="str">
        <f aca="false">IF($B83&lt;&gt;"",IF($EB$1&gt;=GW$13,RANK(GB83,GB$14:GB$113,0),""),"")</f>
        <v/>
      </c>
      <c r="GX83" s="329" t="str">
        <f aca="false">IF($B83&lt;&gt;"",IF($EB$1&gt;=GX$13,RANK(GC83,GC$14:GC$113,0),""),"")</f>
        <v/>
      </c>
      <c r="GY83" s="329" t="str">
        <f aca="false">IF($B83&lt;&gt;"",IF($EB$1&gt;=GY$13,RANK(GD83,GD$14:GD$113,0),""),"")</f>
        <v/>
      </c>
      <c r="GZ83" s="329" t="str">
        <f aca="false">IF($B83&lt;&gt;"",IF($EB$1&gt;=GZ$13,RANK(GE83,GE$14:GE$113,0),""),"")</f>
        <v/>
      </c>
      <c r="HA83" s="329" t="str">
        <f aca="false">IF($B83&lt;&gt;"",IF($EB$1&gt;=HA$13,RANK(GF83,GF$14:GF$113,0),""),"")</f>
        <v/>
      </c>
      <c r="HB83" s="329" t="str">
        <f aca="false">IF($B83&lt;&gt;"",IF($EB$1&gt;=HB$13,RANK(GG83,GG$14:GG$113,0),""),"")</f>
        <v/>
      </c>
      <c r="HC83" s="329" t="str">
        <f aca="false">IF($B83&lt;&gt;"",IF($EB$1&gt;=HC$13,RANK(GH83,GH$14:GH$113,0),""),"")</f>
        <v/>
      </c>
      <c r="HD83" s="329" t="str">
        <f aca="false">IF($B83&lt;&gt;"",IF($EB$1&gt;=HD$13,RANK(GI83,GI$14:GI$113,0),""),"")</f>
        <v/>
      </c>
      <c r="HE83" s="329" t="str">
        <f aca="false">IF($B83&lt;&gt;"",IF($EB$1&gt;=HE$13,RANK(GJ83,GJ$14:GJ$113,0),""),"")</f>
        <v/>
      </c>
      <c r="HF83" s="330" t="str">
        <f aca="false">IF($B83&lt;&gt;"",IF($EB$1&gt;=HF$13,RANK(GK83,GK$14:GK$113,0),""),"")</f>
        <v/>
      </c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13" hidden="false" customHeight="false" outlineLevel="0" collapsed="false">
      <c r="A84" s="308" t="str">
        <f aca="false">IF(B84&lt;&gt;"",RANK(I84,I$14:I$113,0),"")</f>
        <v/>
      </c>
      <c r="B84" s="309" t="str">
        <f aca="false">IF('Chronos (M1..M20)'!B81&lt;&gt;"",'Chronos (M1..M20)'!B81,"")</f>
        <v/>
      </c>
      <c r="C84" s="310" t="str">
        <f aca="false">IF(B84&lt;&gt;"",'Chronos (M1..M20)'!C81,"")</f>
        <v/>
      </c>
      <c r="D84" s="215" t="str">
        <f aca="false">IF(B84&lt;&gt;"",Pilotes!P81,"")</f>
        <v/>
      </c>
      <c r="E84" s="310"/>
      <c r="F84" s="310" t="str">
        <f aca="false">IF(B84&lt;&gt;"",Pilotes!F81,"")</f>
        <v/>
      </c>
      <c r="G84" s="310" t="str">
        <f aca="false">IF(C84&lt;&gt;"",Pilotes!E81,"")</f>
        <v/>
      </c>
      <c r="H84" s="310" t="str">
        <f aca="false">IF(D84&lt;&gt;"",'Chronos (M1..M20)'!D81,"")</f>
        <v/>
      </c>
      <c r="I84" s="311" t="n">
        <f aca="false">IF(B84&lt;&gt;"",IF($EB$1&lt;4,DR84-DT84,IF($EB$1&lt;15,DS84-DU84-DT84,DS84-DU84-DV84-DT84)),0)</f>
        <v>0</v>
      </c>
      <c r="J84" s="312" t="str">
        <f aca="false">IF(B84&lt;&gt;"",IF(I84,(I84/MAXA(I$14:I$113))*1000,0),"")</f>
        <v/>
      </c>
      <c r="K84" s="313" t="str">
        <f aca="false">IF($B84&lt;&gt;"",$B84,"")</f>
        <v/>
      </c>
      <c r="L84" s="314" t="str">
        <f aca="false">IF($B84&lt;&gt;"",'Chronos (M1..M20)'!$H81,"")</f>
        <v/>
      </c>
      <c r="M84" s="315" t="str">
        <f aca="false">IF('Chronos (M1..M20)'!$I81&lt;&gt;"",'Chronos (M1..M20)'!$I81," ")</f>
        <v> </v>
      </c>
      <c r="N84" s="316" t="n">
        <f aca="false">IF('Chronos (M1..M20)'!$J81&lt;&gt;"",'Chronos (M1..M20)'!$J81,0)</f>
        <v>0</v>
      </c>
      <c r="O84" s="317" t="str">
        <f aca="false">IF($B84&lt;&gt;"",IF(M84&lt;&gt;" ",(INDEX(L$9:M$12,MATCH(L84,L$9:L$12),2)/M84)*1000,0),"")</f>
        <v/>
      </c>
      <c r="P84" s="318" t="str">
        <f aca="false">IF(M$9&lt;&gt;"",IF($B84&lt;&gt;"",O84-N84,""),"")</f>
        <v/>
      </c>
      <c r="Q84" s="314" t="str">
        <f aca="false">IF($B84&lt;&gt;"",'Chronos (M1..M20)'!$H182,"")</f>
        <v/>
      </c>
      <c r="R84" s="315" t="str">
        <f aca="false">IF('Chronos (M1..M20)'!$I182&lt;&gt;"",'Chronos (M1..M20)'!$I182," ")</f>
        <v> </v>
      </c>
      <c r="S84" s="316" t="n">
        <f aca="false">IF('Chronos (M1..M20)'!$J182&lt;&gt;"",'Chronos (M1..M20)'!$J182,0)</f>
        <v>0</v>
      </c>
      <c r="T84" s="317" t="str">
        <f aca="false">IF($B84&lt;&gt;"",IF(R84&lt;&gt;" ",(INDEX(Q$9:R$12,MATCH(Q84,Q$9:Q$12),2)/R84)*1000,0),"")</f>
        <v/>
      </c>
      <c r="U84" s="318" t="str">
        <f aca="false">IF(R$9&lt;&gt;"",IF($B84&lt;&gt;"",T84-S84,""),"")</f>
        <v/>
      </c>
      <c r="V84" s="313" t="str">
        <f aca="false">IF($B84&lt;&gt;"",$B84,"")</f>
        <v/>
      </c>
      <c r="W84" s="314" t="str">
        <f aca="false">IF($B84&lt;&gt;"",'Chronos (M1..M20)'!$H283,"")</f>
        <v/>
      </c>
      <c r="X84" s="315" t="str">
        <f aca="false">IF('Chronos (M1..M20)'!$I283&lt;&gt;"",'Chronos (M1..M20)'!$I283," ")</f>
        <v> </v>
      </c>
      <c r="Y84" s="316" t="n">
        <f aca="false">IF('Chronos (M1..M20)'!$J283&lt;&gt;"",'Chronos (M1..M20)'!$J283,0)</f>
        <v>0</v>
      </c>
      <c r="Z84" s="317" t="str">
        <f aca="false">IF($B84&lt;&gt;"",IF(X84&lt;&gt;" ",(INDEX(W$9:X$12,MATCH(W84,W$9:W$12),2)/X84)*1000,0),"")</f>
        <v/>
      </c>
      <c r="AA84" s="318" t="str">
        <f aca="false">IF(X$9&lt;&gt;"",IF($B84&lt;&gt;"",Z84-Y84,""),"")</f>
        <v/>
      </c>
      <c r="AB84" s="314" t="str">
        <f aca="false">IF($B84&lt;&gt;"",'Chronos (M1..M20)'!$H384,"")</f>
        <v/>
      </c>
      <c r="AC84" s="315" t="str">
        <f aca="false">IF('Chronos (M1..M20)'!$I384&lt;&gt;"",'Chronos (M1..M20)'!$I384," ")</f>
        <v> </v>
      </c>
      <c r="AD84" s="316" t="n">
        <f aca="false">IF('Chronos (M1..M20)'!$J384&lt;&gt;"",'Chronos (M1..M20)'!$J384,0)</f>
        <v>0</v>
      </c>
      <c r="AE84" s="317" t="str">
        <f aca="false">IF($B84&lt;&gt;"",IF(AC84&lt;&gt;" ",(INDEX(AB$9:AC$12,MATCH(AB84,AB$9:AB$12),2)/AC84)*1000,0),"")</f>
        <v/>
      </c>
      <c r="AF84" s="318" t="str">
        <f aca="false">IF(AC$9&lt;&gt;"",IF($B84&lt;&gt;"",AE84-AD84,""),"")</f>
        <v/>
      </c>
      <c r="AG84" s="313" t="str">
        <f aca="false">IF($B84&lt;&gt;"",$B84,"")</f>
        <v/>
      </c>
      <c r="AH84" s="314" t="str">
        <f aca="false">IF($B84&lt;&gt;"",'Chronos (M1..M20)'!$H485,"")</f>
        <v/>
      </c>
      <c r="AI84" s="315" t="str">
        <f aca="false">IF('Chronos (M1..M20)'!$I485&lt;&gt;"",'Chronos (M1..M20)'!$I485," ")</f>
        <v> </v>
      </c>
      <c r="AJ84" s="316" t="n">
        <f aca="false">IF('Chronos (M1..M20)'!$J485&lt;&gt;"",'Chronos (M1..M20)'!$J485,0)</f>
        <v>0</v>
      </c>
      <c r="AK84" s="317" t="str">
        <f aca="false">IF($B84&lt;&gt;"",IF(AI84&lt;&gt;" ",(INDEX(AH$9:AI$12,MATCH(AH84,AH$9:AH$12),2)/AI84)*1000,0),"")</f>
        <v/>
      </c>
      <c r="AL84" s="318" t="str">
        <f aca="false">IF(AI$9&lt;&gt;"",IF($B84&lt;&gt;"",AK84-AJ84,""),"")</f>
        <v/>
      </c>
      <c r="AM84" s="314" t="str">
        <f aca="false">IF($B84&lt;&gt;"",'Chronos (M1..M20)'!$H586,"")</f>
        <v/>
      </c>
      <c r="AN84" s="315" t="str">
        <f aca="false">IF('Chronos (M1..M20)'!$I586&lt;&gt;"",'Chronos (M1..M20)'!$I586," ")</f>
        <v> </v>
      </c>
      <c r="AO84" s="316" t="n">
        <f aca="false">IF('Chronos (M1..M20)'!$J586&lt;&gt;"",'Chronos (M1..M20)'!$J586,0)</f>
        <v>0</v>
      </c>
      <c r="AP84" s="317" t="str">
        <f aca="false">IF($B84&lt;&gt;"",IF(AN84&lt;&gt;" ",(INDEX(AM$9:AN$12,MATCH(AM84,AM$9:AM$12),2)/AN84)*1000,0),"")</f>
        <v/>
      </c>
      <c r="AQ84" s="318" t="str">
        <f aca="false">IF(AN$9&lt;&gt;"",IF($B84&lt;&gt;"",AP84-AO84,""),"")</f>
        <v/>
      </c>
      <c r="AR84" s="313" t="str">
        <f aca="false">IF($B84&lt;&gt;"",$B84,"")</f>
        <v/>
      </c>
      <c r="AS84" s="314" t="str">
        <f aca="false">IF($B84&lt;&gt;"",'Chronos (M1..M20)'!$H687,"")</f>
        <v/>
      </c>
      <c r="AT84" s="315" t="str">
        <f aca="false">IF('Chronos (M1..M20)'!$I687&lt;&gt;"",'Chronos (M1..M20)'!$I687," ")</f>
        <v> </v>
      </c>
      <c r="AU84" s="316" t="n">
        <f aca="false">IF('Chronos (M1..M20)'!$J687&lt;&gt;"",'Chronos (M1..M20)'!$J687,0)</f>
        <v>0</v>
      </c>
      <c r="AV84" s="317" t="str">
        <f aca="false">IF($B84&lt;&gt;"",IF(AT84&lt;&gt;" ",(INDEX(AS$9:AT$12,MATCH(AS84,AS$9:AS$12),2)/AT84)*1000,0),"")</f>
        <v/>
      </c>
      <c r="AW84" s="318" t="str">
        <f aca="false">IF(AT$9&lt;&gt;"",IF($B84&lt;&gt;"",AV84-AU84,""),"")</f>
        <v/>
      </c>
      <c r="AX84" s="314" t="str">
        <f aca="false">IF($B84&lt;&gt;"",'Chronos (M1..M20)'!$H788,"")</f>
        <v/>
      </c>
      <c r="AY84" s="315" t="str">
        <f aca="false">IF('Chronos (M1..M20)'!$I788&lt;&gt;"",'Chronos (M1..M20)'!$I788," ")</f>
        <v> </v>
      </c>
      <c r="AZ84" s="316" t="n">
        <f aca="false">IF('Chronos (M1..M20)'!$J788&lt;&gt;"",'Chronos (M1..M20)'!$J788,0)</f>
        <v>0</v>
      </c>
      <c r="BA84" s="317" t="str">
        <f aca="false">IF($B84&lt;&gt;"",IF(AY84&lt;&gt;" ",(INDEX(AX$9:AY$12,MATCH(AX84,AX$9:AX$12),2)/AY84)*1000,0),"")</f>
        <v/>
      </c>
      <c r="BB84" s="318" t="str">
        <f aca="false">IF(AY$9&lt;&gt;"",IF($B84&lt;&gt;"",BA84-AZ84,""),"")</f>
        <v/>
      </c>
      <c r="BC84" s="313" t="str">
        <f aca="false">IF($B84&lt;&gt;"",$B84,"")</f>
        <v/>
      </c>
      <c r="BD84" s="314" t="str">
        <f aca="false">IF($B84&lt;&gt;"",'Chronos (M1..M20)'!$H889,"")</f>
        <v/>
      </c>
      <c r="BE84" s="315" t="str">
        <f aca="false">IF('Chronos (M1..M20)'!$I889&lt;&gt;"",'Chronos (M1..M20)'!$I889," ")</f>
        <v> </v>
      </c>
      <c r="BF84" s="316" t="n">
        <f aca="false">IF('Chronos (M1..M20)'!$J889&lt;&gt;"",'Chronos (M1..M20)'!$J889,0)</f>
        <v>0</v>
      </c>
      <c r="BG84" s="317" t="str">
        <f aca="false">IF($B84&lt;&gt;"",IF(BE84&lt;&gt;" ",(INDEX(BD$9:BE$12,MATCH(BD84,BD$9:BD$12),2)/BE84)*1000,0),"")</f>
        <v/>
      </c>
      <c r="BH84" s="318" t="str">
        <f aca="false">IF(BE$9&lt;&gt;"",IF($B84&lt;&gt;"",BG84-BF84,""),"")</f>
        <v/>
      </c>
      <c r="BI84" s="314" t="str">
        <f aca="false">IF($B84&lt;&gt;"",'Chronos (M1..M20)'!$H990,"")</f>
        <v/>
      </c>
      <c r="BJ84" s="315" t="str">
        <f aca="false">IF('Chronos (M1..M20)'!$I990&lt;&gt;"",'Chronos (M1..M20)'!$I990," ")</f>
        <v> </v>
      </c>
      <c r="BK84" s="316" t="n">
        <f aca="false">IF('Chronos (M1..M20)'!$J990&lt;&gt;"",'Chronos (M1..M20)'!$J990,0)</f>
        <v>0</v>
      </c>
      <c r="BL84" s="317" t="str">
        <f aca="false">IF($B84&lt;&gt;"",IF(BJ84&lt;&gt;" ",(INDEX(BI$9:BJ$12,MATCH(BI84,BI$9:BI$12),2)/BJ84)*1000,0),"")</f>
        <v/>
      </c>
      <c r="BM84" s="318" t="str">
        <f aca="false">IF(BJ$9&lt;&gt;"",IF($B84&lt;&gt;"",BL84-BK84,""),"")</f>
        <v/>
      </c>
      <c r="BN84" s="313" t="str">
        <f aca="false">IF($B84&lt;&gt;"",$B84,"")</f>
        <v/>
      </c>
      <c r="BO84" s="314" t="str">
        <f aca="false">IF($B84&lt;&gt;"",'Chronos (M1..M20)'!$H1091,"")</f>
        <v/>
      </c>
      <c r="BP84" s="315" t="str">
        <f aca="false">IF('Chronos (M1..M20)'!$I1091&lt;&gt;"",'Chronos (M1..M20)'!$I1091," ")</f>
        <v> </v>
      </c>
      <c r="BQ84" s="316" t="n">
        <f aca="false">IF('Chronos (M1..M20)'!$J1091&lt;&gt;"",'Chronos (M1..M20)'!$J1091,0)</f>
        <v>0</v>
      </c>
      <c r="BR84" s="317" t="str">
        <f aca="false">IF($B84&lt;&gt;"",IF(BP84&lt;&gt;" ",(INDEX(BO$9:BP$12,MATCH(BO84,BO$9:BO$12),2)/BP84)*1000,0),"")</f>
        <v/>
      </c>
      <c r="BS84" s="318" t="str">
        <f aca="false">IF(BP$9&lt;&gt;"",IF($B84&lt;&gt;"",BR84-BQ84,""),"")</f>
        <v/>
      </c>
      <c r="BT84" s="314" t="str">
        <f aca="false">IF($B84&lt;&gt;"",'Chronos (M1..M20)'!$H1192,"")</f>
        <v/>
      </c>
      <c r="BU84" s="315" t="str">
        <f aca="false">IF('Chronos (M1..M20)'!$I1192&lt;&gt;"",'Chronos (M1..M20)'!$I1192," ")</f>
        <v> </v>
      </c>
      <c r="BV84" s="316" t="n">
        <f aca="false">IF('Chronos (M1..M20)'!$J1192&lt;&gt;"",'Chronos (M1..M20)'!$J1192,0)</f>
        <v>0</v>
      </c>
      <c r="BW84" s="317" t="str">
        <f aca="false">IF($B84&lt;&gt;"",IF(BU84&lt;&gt;" ",(INDEX(BT$9:BU$12,MATCH(BT84,BT$9:BT$12),2)/BU84)*1000,0),"")</f>
        <v/>
      </c>
      <c r="BX84" s="318" t="str">
        <f aca="false">IF(BU$9&lt;&gt;"",IF($B84&lt;&gt;"",BW84-BV84,""),"")</f>
        <v/>
      </c>
      <c r="BY84" s="313" t="str">
        <f aca="false">IF($B84&lt;&gt;"",$B84,"")</f>
        <v/>
      </c>
      <c r="BZ84" s="314" t="str">
        <f aca="false">IF($B84&lt;&gt;"",'Chronos (M1..M20)'!$H1293,"")</f>
        <v/>
      </c>
      <c r="CA84" s="315" t="str">
        <f aca="false">IF('Chronos (M1..M20)'!$I1293&lt;&gt;"",'Chronos (M1..M20)'!$I1293," ")</f>
        <v> </v>
      </c>
      <c r="CB84" s="316" t="n">
        <f aca="false">IF('Chronos (M1..M20)'!$J1293&lt;&gt;"",'Chronos (M1..M20)'!$J1293,0)</f>
        <v>0</v>
      </c>
      <c r="CC84" s="317" t="str">
        <f aca="false">IF($B84&lt;&gt;"",IF(CA84&lt;&gt;" ",(INDEX(BZ$9:CA$12,MATCH(BZ84,BZ$9:BZ$12),2)/CA84)*1000,0),"")</f>
        <v/>
      </c>
      <c r="CD84" s="318" t="str">
        <f aca="false">IF(CA$9&lt;&gt;"",IF($B84&lt;&gt;"",CC84-CB84,""),"")</f>
        <v/>
      </c>
      <c r="CE84" s="314" t="str">
        <f aca="false">IF($B84&lt;&gt;"",'Chronos (M1..M20)'!$H1394,"")</f>
        <v/>
      </c>
      <c r="CF84" s="315" t="str">
        <f aca="false">IF('Chronos (M1..M20)'!$I1394&lt;&gt;"",'Chronos (M1..M20)'!$I1394," ")</f>
        <v> </v>
      </c>
      <c r="CG84" s="316" t="n">
        <f aca="false">IF('Chronos (M1..M20)'!$J1394&lt;&gt;"",'Chronos (M1..M20)'!$J1394,0)</f>
        <v>0</v>
      </c>
      <c r="CH84" s="317" t="str">
        <f aca="false">IF($B84&lt;&gt;"",IF(CF84&lt;&gt;" ",(INDEX(CE$9:CF$12,MATCH(CE84,CE$9:CE$12),2)/CF84)*1000,0),"")</f>
        <v/>
      </c>
      <c r="CI84" s="318" t="str">
        <f aca="false">IF(CF$9&lt;&gt;"",IF($B84&lt;&gt;"",CH84-CG84,""),"")</f>
        <v/>
      </c>
      <c r="CJ84" s="313" t="str">
        <f aca="false">IF($B84&lt;&gt;"",$B84,"")</f>
        <v/>
      </c>
      <c r="CK84" s="314" t="str">
        <f aca="false">IF($B84&lt;&gt;"",'Chronos (M1..M20)'!$H1495,"")</f>
        <v/>
      </c>
      <c r="CL84" s="315" t="str">
        <f aca="false">IF('Chronos (M1..M20)'!$I1495&lt;&gt;"",'Chronos (M1..M20)'!$I1495," ")</f>
        <v> </v>
      </c>
      <c r="CM84" s="316" t="n">
        <f aca="false">IF('Chronos (M1..M20)'!$J1495&lt;&gt;"",'Chronos (M1..M20)'!$J1495,0)</f>
        <v>0</v>
      </c>
      <c r="CN84" s="317" t="str">
        <f aca="false">IF($B84&lt;&gt;"",IF(CL84&lt;&gt;" ",(INDEX(CK$9:CL$12,MATCH(CK84,CK$9:CK$12),2)/CL84)*1000,0),"")</f>
        <v/>
      </c>
      <c r="CO84" s="318" t="str">
        <f aca="false">IF(CL$9&lt;&gt;"",IF($B84&lt;&gt;"",CN84-CM84,""),"")</f>
        <v/>
      </c>
      <c r="CP84" s="314" t="str">
        <f aca="false">IF($B84&lt;&gt;"",'Chronos (M1..M20)'!$H1596,"")</f>
        <v/>
      </c>
      <c r="CQ84" s="315" t="str">
        <f aca="false">IF('Chronos (M1..M20)'!$I1596&lt;&gt;"",'Chronos (M1..M20)'!$I1596," ")</f>
        <v> </v>
      </c>
      <c r="CR84" s="316" t="n">
        <f aca="false">IF('Chronos (M1..M20)'!$J1596&lt;&gt;"",'Chronos (M1..M20)'!$J1596,0)</f>
        <v>0</v>
      </c>
      <c r="CS84" s="317" t="str">
        <f aca="false">IF($B84&lt;&gt;"",IF(CQ84&lt;&gt;" ",(INDEX(CP$9:CQ$12,MATCH(CP84,CP$9:CP$12),2)/CQ84)*1000,0),"")</f>
        <v/>
      </c>
      <c r="CT84" s="318" t="str">
        <f aca="false">IF(CQ$9&lt;&gt;"",IF($B84&lt;&gt;"",CS84-CR84,""),"")</f>
        <v/>
      </c>
      <c r="CU84" s="313" t="str">
        <f aca="false">IF($B84&lt;&gt;"",$B84,"")</f>
        <v/>
      </c>
      <c r="CV84" s="314" t="str">
        <f aca="false">IF($B84&lt;&gt;"",'Chronos (M1..M20)'!$H1697,"")</f>
        <v/>
      </c>
      <c r="CW84" s="315" t="str">
        <f aca="false">IF('Chronos (M1..M20)'!$I1697&lt;&gt;"",'Chronos (M1..M20)'!$I1697," ")</f>
        <v> </v>
      </c>
      <c r="CX84" s="316" t="n">
        <f aca="false">IF('Chronos (M1..M20)'!$J1697&lt;&gt;"",'Chronos (M1..M20)'!$J1697,0)</f>
        <v>0</v>
      </c>
      <c r="CY84" s="317" t="str">
        <f aca="false">IF($B84&lt;&gt;"",IF(CW84&lt;&gt;" ",(INDEX(CV$9:CW$12,MATCH(CV84,CV$9:CV$12),2)/CW84)*1000,0),"")</f>
        <v/>
      </c>
      <c r="CZ84" s="318" t="str">
        <f aca="false">IF(CW$9&lt;&gt;"",IF($B84&lt;&gt;"",CY84-CX84,""),"")</f>
        <v/>
      </c>
      <c r="DA84" s="314" t="str">
        <f aca="false">IF($B84&lt;&gt;"",'Chronos (M1..M20)'!$H1798,"")</f>
        <v/>
      </c>
      <c r="DB84" s="315" t="str">
        <f aca="false">IF('Chronos (M1..M20)'!$I1798&lt;&gt;"",'Chronos (M1..M20)'!$I1798," ")</f>
        <v> </v>
      </c>
      <c r="DC84" s="316" t="n">
        <f aca="false">IF('Chronos (M1..M20)'!$J1798&lt;&gt;"",'Chronos (M1..M20)'!$J1798,0)</f>
        <v>0</v>
      </c>
      <c r="DD84" s="317" t="str">
        <f aca="false">IF($B84&lt;&gt;"",IF(DB84&lt;&gt;" ",(INDEX(DA$9:DB$12,MATCH(DA84,DA$9:DA$12),2)/DB84)*1000,0),"")</f>
        <v/>
      </c>
      <c r="DE84" s="318" t="str">
        <f aca="false">IF(DB$9&lt;&gt;"",IF($B84&lt;&gt;"",DD84-DC84,""),"")</f>
        <v/>
      </c>
      <c r="DF84" s="313" t="str">
        <f aca="false">IF($B84&lt;&gt;"",$B84,"")</f>
        <v/>
      </c>
      <c r="DG84" s="314" t="str">
        <f aca="false">IF($B84&lt;&gt;"",'Chronos (M1..M20)'!$H1899,"")</f>
        <v/>
      </c>
      <c r="DH84" s="315" t="str">
        <f aca="false">IF('Chronos (M1..M20)'!$I1899&lt;&gt;"",'Chronos (M1..M20)'!$I1899," ")</f>
        <v> </v>
      </c>
      <c r="DI84" s="316" t="n">
        <f aca="false">IF('Chronos (M1..M20)'!$J1899&lt;&gt;"",'Chronos (M1..M20)'!$J1899,0)</f>
        <v>0</v>
      </c>
      <c r="DJ84" s="317" t="str">
        <f aca="false">IF($B84&lt;&gt;"",IF(DH84&lt;&gt;" ",(INDEX(DG$9:DH$12,MATCH(DG84,DG$9:DG$12),2)/DH84)*1000,0),"")</f>
        <v/>
      </c>
      <c r="DK84" s="318" t="str">
        <f aca="false">IF(DH$9&lt;&gt;"",IF($B84&lt;&gt;"",DJ84-DI84,""),"")</f>
        <v/>
      </c>
      <c r="DL84" s="314" t="str">
        <f aca="false">IF($B84&lt;&gt;"",'Chronos (M1..M20)'!$H2000,"")</f>
        <v/>
      </c>
      <c r="DM84" s="315" t="str">
        <f aca="false">IF('Chronos (M1..M20)'!$I2000&lt;&gt;"",'Chronos (M1..M20)'!$I2000," ")</f>
        <v> </v>
      </c>
      <c r="DN84" s="316" t="n">
        <f aca="false">IF('Chronos (M1..M20)'!$J2000&lt;&gt;"",'Chronos (M1..M20)'!$J2000,0)</f>
        <v>0</v>
      </c>
      <c r="DO84" s="317" t="str">
        <f aca="false">IF($B84&lt;&gt;"",IF(DM84&lt;&gt;" ",(INDEX(DL$9:DM$12,MATCH(DL84,DL$9:DL$12),2)/DM84)*1000,0),"")</f>
        <v/>
      </c>
      <c r="DP84" s="318" t="str">
        <f aca="false">IF(DM$9&lt;&gt;"",IF($B84&lt;&gt;"",DO84-DN84,""),"")</f>
        <v/>
      </c>
      <c r="DQ84" s="0"/>
      <c r="DR84" s="319" t="e">
        <f aca="false">SUM(O84,T84,Z84)</f>
        <v>#VALUE!</v>
      </c>
      <c r="DS84" s="319" t="e">
        <f aca="false">SUM(DR84,AE84,AK84,AP84,AV84,BA84,BG84,BL84,BR84,BW84,CC84,CH84,CN84,CS84,CY84,DD84,DJ84,DO84)</f>
        <v>#VALUE!</v>
      </c>
      <c r="DT84" s="319" t="n">
        <f aca="false">SUM(N84,S84,Y84,AD84,AJ84,AO84,AU84,AZ84,BF84,BK84,BQ84,BV84,CB84,CG84,CM84,CR84,CX84,DC84,DI84,DN84)</f>
        <v>0</v>
      </c>
      <c r="DU84" s="319" t="e">
        <f aca="false">SMALL($DZ84:$ES84,1)</f>
        <v>#VALUE!</v>
      </c>
      <c r="DV84" s="319" t="e">
        <f aca="false">SMALL($DZ84:$ES84,2)</f>
        <v>#VALUE!</v>
      </c>
      <c r="DW84" s="319" t="e">
        <f aca="false">SMALL($DZ84:$ES84,3)</f>
        <v>#VALUE!</v>
      </c>
      <c r="DX84" s="319" t="e">
        <f aca="false">SMALL($DZ84:$ES84,3)</f>
        <v>#VALUE!</v>
      </c>
      <c r="DY84" s="0"/>
      <c r="DZ84" s="321" t="str">
        <f aca="false">IF($EC$1&lt;&gt;"",O84," ")</f>
        <v/>
      </c>
      <c r="EA84" s="321" t="str">
        <f aca="false">IF($EC$2&lt;&gt;"",T84," ")</f>
        <v/>
      </c>
      <c r="EB84" s="321" t="str">
        <f aca="false">IF($EC$3&lt;&gt;"",Z84," ")</f>
        <v/>
      </c>
      <c r="EC84" s="321" t="str">
        <f aca="false">IF($EC$4&lt;&gt;"",AE84," ")</f>
        <v/>
      </c>
      <c r="ED84" s="321" t="str">
        <f aca="false">IF($EC$5&lt;&gt;"",AK84," ")</f>
        <v/>
      </c>
      <c r="EE84" s="321" t="str">
        <f aca="false">IF($EC$6&lt;&gt;"",AP84," ")</f>
        <v/>
      </c>
      <c r="EF84" s="321" t="str">
        <f aca="false">IF($EC$7&lt;&gt;"",AV84," ")</f>
        <v/>
      </c>
      <c r="EG84" s="321" t="str">
        <f aca="false">IF($EC$8&lt;&gt;"",BA84," ")</f>
        <v> </v>
      </c>
      <c r="EH84" s="321" t="str">
        <f aca="false">IF($EC$9&lt;&gt;"",BG84," ")</f>
        <v> </v>
      </c>
      <c r="EI84" s="321" t="str">
        <f aca="false">IF($EC$10&lt;&gt;"",BL84," ")</f>
        <v> </v>
      </c>
      <c r="EJ84" s="321" t="str">
        <f aca="false">IF($EE$1&lt;&gt;"",BR84," ")</f>
        <v> </v>
      </c>
      <c r="EK84" s="321" t="str">
        <f aca="false">IF($EE$2&lt;&gt;"",BW84," ")</f>
        <v> </v>
      </c>
      <c r="EL84" s="321" t="str">
        <f aca="false">IF($EE$3&lt;&gt;"",CC84," ")</f>
        <v> </v>
      </c>
      <c r="EM84" s="321" t="str">
        <f aca="false">IF($EE$4&lt;&gt;"",CH84," ")</f>
        <v> </v>
      </c>
      <c r="EN84" s="321" t="str">
        <f aca="false">IF($EE$5&lt;&gt;"",CN84," ")</f>
        <v> </v>
      </c>
      <c r="EO84" s="321" t="str">
        <f aca="false">IF($EE$6&lt;&gt;"",CS84," ")</f>
        <v> </v>
      </c>
      <c r="EP84" s="321" t="str">
        <f aca="false">IF($EE$7&lt;&gt;"",CY84," ")</f>
        <v> </v>
      </c>
      <c r="EQ84" s="321" t="str">
        <f aca="false">IF($EE$8&lt;&gt;"",DD84," ")</f>
        <v> </v>
      </c>
      <c r="ER84" s="321" t="str">
        <f aca="false">IF($EE$9&lt;&gt;"",DJ84," ")</f>
        <v> </v>
      </c>
      <c r="ES84" s="321" t="str">
        <f aca="false">IF($EE$10&lt;&gt;"",DO84," ")</f>
        <v> </v>
      </c>
      <c r="ET84" s="322" t="e">
        <f aca="false">SMALL(DZ84:EC84,1)</f>
        <v>#VALUE!</v>
      </c>
      <c r="EU84" s="323" t="e">
        <f aca="false">SMALL(DZ84:ED84,1)</f>
        <v>#VALUE!</v>
      </c>
      <c r="EV84" s="323" t="e">
        <f aca="false">SMALL(DZ84:EE84,1)</f>
        <v>#VALUE!</v>
      </c>
      <c r="EW84" s="323" t="e">
        <f aca="false">SMALL(DZ84:EF84,1)</f>
        <v>#VALUE!</v>
      </c>
      <c r="EX84" s="323" t="e">
        <f aca="false">SMALL(DZ84:EG84,1)</f>
        <v>#VALUE!</v>
      </c>
      <c r="EY84" s="323" t="e">
        <f aca="false">SMALL(DZ84:EH84,1)</f>
        <v>#VALUE!</v>
      </c>
      <c r="EZ84" s="323" t="e">
        <f aca="false">SMALL(DZ84:EI84,1)</f>
        <v>#VALUE!</v>
      </c>
      <c r="FA84" s="323" t="e">
        <f aca="false">SMALL(DZ84:EJ84,1)</f>
        <v>#VALUE!</v>
      </c>
      <c r="FB84" s="323" t="e">
        <f aca="false">SMALL(DZ84:EK84,1)</f>
        <v>#VALUE!</v>
      </c>
      <c r="FC84" s="323" t="e">
        <f aca="false">SMALL(DZ84:EL84,1)</f>
        <v>#VALUE!</v>
      </c>
      <c r="FD84" s="323" t="e">
        <f aca="false">SMALL(DZ84:EM84,1)</f>
        <v>#VALUE!</v>
      </c>
      <c r="FE84" s="323" t="e">
        <f aca="false">SMALL(DZ84:EN84,1)</f>
        <v>#VALUE!</v>
      </c>
      <c r="FF84" s="323" t="e">
        <f aca="false">SMALL(DZ84:EO84,1)</f>
        <v>#VALUE!</v>
      </c>
      <c r="FG84" s="323" t="e">
        <f aca="false">SMALL(DZ84:EP84,1)</f>
        <v>#VALUE!</v>
      </c>
      <c r="FH84" s="323" t="e">
        <f aca="false">SMALL(DZ84:EQ84,1)</f>
        <v>#VALUE!</v>
      </c>
      <c r="FI84" s="323" t="e">
        <f aca="false">SMALL(DZ84:ER84,1)</f>
        <v>#VALUE!</v>
      </c>
      <c r="FJ84" s="324" t="e">
        <f aca="false">SMALL(DZ84:ES84,1)</f>
        <v>#VALUE!</v>
      </c>
      <c r="FK84" s="322" t="e">
        <f aca="false">SMALL(DZ84:EN84,2)</f>
        <v>#VALUE!</v>
      </c>
      <c r="FL84" s="323" t="e">
        <f aca="false">SMALL(DZ84:EO84,2)</f>
        <v>#VALUE!</v>
      </c>
      <c r="FM84" s="323" t="e">
        <f aca="false">SMALL(DZ84:EP84,2)</f>
        <v>#VALUE!</v>
      </c>
      <c r="FN84" s="323" t="e">
        <f aca="false">SMALL(DZ84:EQ84,2)</f>
        <v>#VALUE!</v>
      </c>
      <c r="FO84" s="323" t="e">
        <f aca="false">SMALL(DZ84:ER84,2)</f>
        <v>#VALUE!</v>
      </c>
      <c r="FP84" s="324" t="e">
        <f aca="false">SMALL(DZ84:ES84,2)</f>
        <v>#VALUE!</v>
      </c>
      <c r="FQ84" s="0"/>
      <c r="FR84" s="328" t="str">
        <f aca="false">IF($B84&lt;&gt;"",IF($EB$1&gt;=FR$13,$P84,""),"")</f>
        <v/>
      </c>
      <c r="FS84" s="329" t="str">
        <f aca="false">IF($B84&lt;&gt;"",IF($EB$1&gt;=FS$13,$P84+$U84,""),"")</f>
        <v/>
      </c>
      <c r="FT84" s="329" t="str">
        <f aca="false">IF($B84&lt;&gt;"",IF($EB$1&gt;=FT$13,$P84+$U84+$AA84,""),"")</f>
        <v/>
      </c>
      <c r="FU84" s="329" t="str">
        <f aca="false">IF($B84&lt;&gt;"",IF($EB$1&gt;=FU$13,$P84+$U84+$AA84+$AF84-ET84,""),"")</f>
        <v/>
      </c>
      <c r="FV84" s="329" t="str">
        <f aca="false">IF($B84&lt;&gt;"",IF($EB$1&gt;=FV$13,$P84+$U84+$AA84+$AF84+$AL84-EU84,""),"")</f>
        <v/>
      </c>
      <c r="FW84" s="329" t="str">
        <f aca="false">IF($B84&lt;&gt;"",IF($EB$1&gt;=FW$13,$P84+$U84+$AA84+$AF84+$AL84+$AQ84-EV84,""),"")</f>
        <v/>
      </c>
      <c r="FX84" s="329" t="str">
        <f aca="false">IF($B84&lt;&gt;"",IF($EB$1&gt;=FX$13,$P84+$U84+$AA84+$AF84+$AL84+$AQ84+$AW84-EW84,""),"")</f>
        <v/>
      </c>
      <c r="FY84" s="329" t="str">
        <f aca="false">IF($B84&lt;&gt;"",IF($EB$1&gt;=FY$13,$P84+$U84+$AA84+$AF84+$AL84+$AQ84+$AW84+$BB84-EX84,""),"")</f>
        <v/>
      </c>
      <c r="FZ84" s="329" t="str">
        <f aca="false">IF($B84&lt;&gt;"",IF($EB$1&gt;=FZ$13,$P84+$U84+$AA84+$AF84+$AL84+$AQ84+$AW84+$BB84+$BH84-EY84,""),"")</f>
        <v/>
      </c>
      <c r="GA84" s="329" t="str">
        <f aca="false">IF($B84&lt;&gt;"",IF($EB$1&gt;=GA$13,$P84+$U84+$AA84+$AF84+$AL84+$AQ84+$AW84+$BB84+$BH84+$BM84-EZ84,""),"")</f>
        <v/>
      </c>
      <c r="GB84" s="329" t="str">
        <f aca="false">IF($B84&lt;&gt;"",IF($EB$1&gt;=GB$13,$P84+$U84+$AA84+$AF84+$AL84+$AQ84+$AW84+$BB84+$BH84+$BM84+$BS84-FA84,""),"")</f>
        <v/>
      </c>
      <c r="GC84" s="329" t="str">
        <f aca="false">IF($B84&lt;&gt;"",IF($EB$1&gt;=GC$13,$P84+$U84+$AA84+$AF84+$AL84+$AQ84+$AW84+$BB84+$BH84+$BM84+$BS84+$BX84-FB84,""),"")</f>
        <v/>
      </c>
      <c r="GD84" s="329" t="str">
        <f aca="false">IF($B84&lt;&gt;"",IF($EB$1&gt;=GD$13,$P84+$U84+$AA84+$AF84+$AL84+$AQ84+$AW84+$BB84+$BH84+$BM84+$BS84+$BX84+$CD84-FC84,""),"")</f>
        <v/>
      </c>
      <c r="GE84" s="329" t="str">
        <f aca="false">IF($B84&lt;&gt;"",IF($EB$1&gt;=GE$13,$P84+$U84+$AA84+$AF84+$AL84+$AQ84+$AW84+$BB84+$BH84+$BM84+$BS84+$BX84+$CD84+$CI84-FD84,""),"")</f>
        <v/>
      </c>
      <c r="GF84" s="329" t="str">
        <f aca="false">IF($B84&lt;&gt;"",IF($EB$1&gt;=GF$13,$P84+$U84+$AA84+$AF84+$AL84+$AQ84+$AW84+$BB84+$BH84+$BM84+$BS84+$BX84+$CD84+$CI84+$CO84-FE84-FK84,""),"")</f>
        <v/>
      </c>
      <c r="GG84" s="329" t="str">
        <f aca="false">IF($B84&lt;&gt;"",IF($EB$1&gt;=GG$13,$P84+$U84+$AA84+$AF84+$AL84+$AQ84+$AW84+$BB84+$BH84+$BM84+$BS84+$BX84+$CD84+$CI84+$CO84+$CT84-FF84-FL84,""),"")</f>
        <v/>
      </c>
      <c r="GH84" s="329" t="str">
        <f aca="false">IF($B84&lt;&gt;"",IF($EB$1&gt;=GH$13,$P84+$U84+$AA84+$AF84+$AL84+$AQ84+$AW84+$BB84+$BH84+$BM84+$BS84+$BX84+$CD84+$CI84+$CO84+$CT84+$CZ84-FG84-FM84,""),"")</f>
        <v/>
      </c>
      <c r="GI84" s="329" t="str">
        <f aca="false">IF($B84&lt;&gt;"",IF($EB$1&gt;=GI$13,$P84+$U84+$AA84+$AF84+$AL84+$AQ84+$AW84+$BB84+$BH84+$BM84+$BS84+$BX84+$CD84+$CI84+$CO84+$CT84+$CZ84+$DE84-FH84-FN84,""),"")</f>
        <v/>
      </c>
      <c r="GJ84" s="329" t="str">
        <f aca="false">IF($B84&lt;&gt;"",IF($EB$1&gt;=GJ$13,$P84+$U84+$AA84+$AF84+$AL84+$AQ84+$AW84+$BB84+$BH84+$BM84+$BS84+$BX84+$CD84+$CI84+$CO84+$CT84+$CZ84+$DE84+$DK84-FI84-FO84,""),"")</f>
        <v/>
      </c>
      <c r="GK84" s="330" t="str">
        <f aca="false">IF($B84&lt;&gt;"",IF($EB$1&gt;=GK$13,$P84+$U84+$AA84+$AF84+$AL84+$AQ84+$AW84+$BB84+$BH84+$BM84+$BS84+$BX84+$CD84+$CI84+$CO84+$CT84+$CZ84+$DE84+$DK84+$DP84-FJ84-FP84,""),"")</f>
        <v/>
      </c>
      <c r="GL84" s="0"/>
      <c r="GM84" s="328" t="str">
        <f aca="false">IF($B84&lt;&gt;"",IF($EB$1&gt;=GM$13,RANK(FR84,FR$14:FR$113,0),""),"")</f>
        <v/>
      </c>
      <c r="GN84" s="329" t="str">
        <f aca="false">IF($B84&lt;&gt;"",IF($EB$1&gt;=GN$13,RANK(FS84,FS$14:FS$113,0),""),"")</f>
        <v/>
      </c>
      <c r="GO84" s="329" t="str">
        <f aca="false">IF($B84&lt;&gt;"",IF($EB$1&gt;=GO$13,RANK(FT84,FT$14:FT$113,0),""),"")</f>
        <v/>
      </c>
      <c r="GP84" s="329" t="str">
        <f aca="false">IF($B84&lt;&gt;"",IF($EB$1&gt;=GP$13,RANK(FU84,FU$14:FU$113,0),""),"")</f>
        <v/>
      </c>
      <c r="GQ84" s="329" t="str">
        <f aca="false">IF($B84&lt;&gt;"",IF($EB$1&gt;=GQ$13,RANK(FV84,FV$14:FV$113,0),""),"")</f>
        <v/>
      </c>
      <c r="GR84" s="329" t="str">
        <f aca="false">IF($B84&lt;&gt;"",IF($EB$1&gt;=GR$13,RANK(FW84,FW$14:FW$113,0),""),"")</f>
        <v/>
      </c>
      <c r="GS84" s="329" t="str">
        <f aca="false">IF($B84&lt;&gt;"",IF($EB$1&gt;=GS$13,RANK(FX84,FX$14:FX$113,0),""),"")</f>
        <v/>
      </c>
      <c r="GT84" s="329" t="str">
        <f aca="false">IF($B84&lt;&gt;"",IF($EB$1&gt;=GT$13,RANK(FY84,FY$14:FY$113,0),""),"")</f>
        <v/>
      </c>
      <c r="GU84" s="329" t="str">
        <f aca="false">IF($B84&lt;&gt;"",IF($EB$1&gt;=GU$13,RANK(FZ84,FZ$14:FZ$113,0),""),"")</f>
        <v/>
      </c>
      <c r="GV84" s="329" t="str">
        <f aca="false">IF($B84&lt;&gt;"",IF($EB$1&gt;=GV$13,RANK(GA84,GA$14:GA$113,0),""),"")</f>
        <v/>
      </c>
      <c r="GW84" s="329" t="str">
        <f aca="false">IF($B84&lt;&gt;"",IF($EB$1&gt;=GW$13,RANK(GB84,GB$14:GB$113,0),""),"")</f>
        <v/>
      </c>
      <c r="GX84" s="329" t="str">
        <f aca="false">IF($B84&lt;&gt;"",IF($EB$1&gt;=GX$13,RANK(GC84,GC$14:GC$113,0),""),"")</f>
        <v/>
      </c>
      <c r="GY84" s="329" t="str">
        <f aca="false">IF($B84&lt;&gt;"",IF($EB$1&gt;=GY$13,RANK(GD84,GD$14:GD$113,0),""),"")</f>
        <v/>
      </c>
      <c r="GZ84" s="329" t="str">
        <f aca="false">IF($B84&lt;&gt;"",IF($EB$1&gt;=GZ$13,RANK(GE84,GE$14:GE$113,0),""),"")</f>
        <v/>
      </c>
      <c r="HA84" s="329" t="str">
        <f aca="false">IF($B84&lt;&gt;"",IF($EB$1&gt;=HA$13,RANK(GF84,GF$14:GF$113,0),""),"")</f>
        <v/>
      </c>
      <c r="HB84" s="329" t="str">
        <f aca="false">IF($B84&lt;&gt;"",IF($EB$1&gt;=HB$13,RANK(GG84,GG$14:GG$113,0),""),"")</f>
        <v/>
      </c>
      <c r="HC84" s="329" t="str">
        <f aca="false">IF($B84&lt;&gt;"",IF($EB$1&gt;=HC$13,RANK(GH84,GH$14:GH$113,0),""),"")</f>
        <v/>
      </c>
      <c r="HD84" s="329" t="str">
        <f aca="false">IF($B84&lt;&gt;"",IF($EB$1&gt;=HD$13,RANK(GI84,GI$14:GI$113,0),""),"")</f>
        <v/>
      </c>
      <c r="HE84" s="329" t="str">
        <f aca="false">IF($B84&lt;&gt;"",IF($EB$1&gt;=HE$13,RANK(GJ84,GJ$14:GJ$113,0),""),"")</f>
        <v/>
      </c>
      <c r="HF84" s="330" t="str">
        <f aca="false">IF($B84&lt;&gt;"",IF($EB$1&gt;=HF$13,RANK(GK84,GK$14:GK$113,0),""),"")</f>
        <v/>
      </c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13" hidden="false" customHeight="false" outlineLevel="0" collapsed="false">
      <c r="A85" s="308" t="str">
        <f aca="false">IF(B85&lt;&gt;"",RANK(I85,I$14:I$113,0),"")</f>
        <v/>
      </c>
      <c r="B85" s="309" t="str">
        <f aca="false">IF('Chronos (M1..M20)'!B82&lt;&gt;"",'Chronos (M1..M20)'!B82,"")</f>
        <v/>
      </c>
      <c r="C85" s="310" t="str">
        <f aca="false">IF(B85&lt;&gt;"",'Chronos (M1..M20)'!C82,"")</f>
        <v/>
      </c>
      <c r="D85" s="215" t="str">
        <f aca="false">IF(B85&lt;&gt;"",Pilotes!P82,"")</f>
        <v/>
      </c>
      <c r="E85" s="310"/>
      <c r="F85" s="310" t="str">
        <f aca="false">IF(B85&lt;&gt;"",Pilotes!F82,"")</f>
        <v/>
      </c>
      <c r="G85" s="310" t="str">
        <f aca="false">IF(C85&lt;&gt;"",Pilotes!E82,"")</f>
        <v/>
      </c>
      <c r="H85" s="310" t="str">
        <f aca="false">IF(D85&lt;&gt;"",'Chronos (M1..M20)'!D82,"")</f>
        <v/>
      </c>
      <c r="I85" s="311" t="n">
        <f aca="false">IF(B85&lt;&gt;"",IF($EB$1&lt;4,DR85-DT85,IF($EB$1&lt;15,DS85-DU85-DT85,DS85-DU85-DV85-DT85)),0)</f>
        <v>0</v>
      </c>
      <c r="J85" s="312" t="str">
        <f aca="false">IF(B85&lt;&gt;"",IF(I85,(I85/MAXA(I$14:I$113))*1000,0),"")</f>
        <v/>
      </c>
      <c r="K85" s="313" t="str">
        <f aca="false">IF($B85&lt;&gt;"",$B85,"")</f>
        <v/>
      </c>
      <c r="L85" s="314" t="str">
        <f aca="false">IF($B85&lt;&gt;"",'Chronos (M1..M20)'!$H82,"")</f>
        <v/>
      </c>
      <c r="M85" s="315" t="str">
        <f aca="false">IF('Chronos (M1..M20)'!$I82&lt;&gt;"",'Chronos (M1..M20)'!$I82," ")</f>
        <v> </v>
      </c>
      <c r="N85" s="316" t="n">
        <f aca="false">IF('Chronos (M1..M20)'!$J82&lt;&gt;"",'Chronos (M1..M20)'!$J82,0)</f>
        <v>0</v>
      </c>
      <c r="O85" s="317" t="str">
        <f aca="false">IF($B85&lt;&gt;"",IF(M85&lt;&gt;" ",(INDEX(L$9:M$12,MATCH(L85,L$9:L$12),2)/M85)*1000,0),"")</f>
        <v/>
      </c>
      <c r="P85" s="318" t="str">
        <f aca="false">IF(M$9&lt;&gt;"",IF($B85&lt;&gt;"",O85-N85,""),"")</f>
        <v/>
      </c>
      <c r="Q85" s="314" t="str">
        <f aca="false">IF($B85&lt;&gt;"",'Chronos (M1..M20)'!$H183,"")</f>
        <v/>
      </c>
      <c r="R85" s="315" t="str">
        <f aca="false">IF('Chronos (M1..M20)'!$I183&lt;&gt;"",'Chronos (M1..M20)'!$I183," ")</f>
        <v> </v>
      </c>
      <c r="S85" s="316" t="n">
        <f aca="false">IF('Chronos (M1..M20)'!$J183&lt;&gt;"",'Chronos (M1..M20)'!$J183,0)</f>
        <v>0</v>
      </c>
      <c r="T85" s="317" t="str">
        <f aca="false">IF($B85&lt;&gt;"",IF(R85&lt;&gt;" ",(INDEX(Q$9:R$12,MATCH(Q85,Q$9:Q$12),2)/R85)*1000,0),"")</f>
        <v/>
      </c>
      <c r="U85" s="318" t="str">
        <f aca="false">IF(R$9&lt;&gt;"",IF($B85&lt;&gt;"",T85-S85,""),"")</f>
        <v/>
      </c>
      <c r="V85" s="313" t="str">
        <f aca="false">IF($B85&lt;&gt;"",$B85,"")</f>
        <v/>
      </c>
      <c r="W85" s="314" t="str">
        <f aca="false">IF($B85&lt;&gt;"",'Chronos (M1..M20)'!$H284,"")</f>
        <v/>
      </c>
      <c r="X85" s="315" t="str">
        <f aca="false">IF('Chronos (M1..M20)'!$I284&lt;&gt;"",'Chronos (M1..M20)'!$I284," ")</f>
        <v> </v>
      </c>
      <c r="Y85" s="316" t="n">
        <f aca="false">IF('Chronos (M1..M20)'!$J284&lt;&gt;"",'Chronos (M1..M20)'!$J284,0)</f>
        <v>0</v>
      </c>
      <c r="Z85" s="317" t="str">
        <f aca="false">IF($B85&lt;&gt;"",IF(X85&lt;&gt;" ",(INDEX(W$9:X$12,MATCH(W85,W$9:W$12),2)/X85)*1000,0),"")</f>
        <v/>
      </c>
      <c r="AA85" s="318" t="str">
        <f aca="false">IF(X$9&lt;&gt;"",IF($B85&lt;&gt;"",Z85-Y85,""),"")</f>
        <v/>
      </c>
      <c r="AB85" s="314" t="str">
        <f aca="false">IF($B85&lt;&gt;"",'Chronos (M1..M20)'!$H385,"")</f>
        <v/>
      </c>
      <c r="AC85" s="315" t="str">
        <f aca="false">IF('Chronos (M1..M20)'!$I385&lt;&gt;"",'Chronos (M1..M20)'!$I385," ")</f>
        <v> </v>
      </c>
      <c r="AD85" s="316" t="n">
        <f aca="false">IF('Chronos (M1..M20)'!$J385&lt;&gt;"",'Chronos (M1..M20)'!$J385,0)</f>
        <v>0</v>
      </c>
      <c r="AE85" s="317" t="str">
        <f aca="false">IF($B85&lt;&gt;"",IF(AC85&lt;&gt;" ",(INDEX(AB$9:AC$12,MATCH(AB85,AB$9:AB$12),2)/AC85)*1000,0),"")</f>
        <v/>
      </c>
      <c r="AF85" s="318" t="str">
        <f aca="false">IF(AC$9&lt;&gt;"",IF($B85&lt;&gt;"",AE85-AD85,""),"")</f>
        <v/>
      </c>
      <c r="AG85" s="313" t="str">
        <f aca="false">IF($B85&lt;&gt;"",$B85,"")</f>
        <v/>
      </c>
      <c r="AH85" s="314" t="str">
        <f aca="false">IF($B85&lt;&gt;"",'Chronos (M1..M20)'!$H486,"")</f>
        <v/>
      </c>
      <c r="AI85" s="315" t="str">
        <f aca="false">IF('Chronos (M1..M20)'!$I486&lt;&gt;"",'Chronos (M1..M20)'!$I486," ")</f>
        <v> </v>
      </c>
      <c r="AJ85" s="316" t="n">
        <f aca="false">IF('Chronos (M1..M20)'!$J486&lt;&gt;"",'Chronos (M1..M20)'!$J486,0)</f>
        <v>0</v>
      </c>
      <c r="AK85" s="317" t="str">
        <f aca="false">IF($B85&lt;&gt;"",IF(AI85&lt;&gt;" ",(INDEX(AH$9:AI$12,MATCH(AH85,AH$9:AH$12),2)/AI85)*1000,0),"")</f>
        <v/>
      </c>
      <c r="AL85" s="318" t="str">
        <f aca="false">IF(AI$9&lt;&gt;"",IF($B85&lt;&gt;"",AK85-AJ85,""),"")</f>
        <v/>
      </c>
      <c r="AM85" s="314" t="str">
        <f aca="false">IF($B85&lt;&gt;"",'Chronos (M1..M20)'!$H587,"")</f>
        <v/>
      </c>
      <c r="AN85" s="315" t="str">
        <f aca="false">IF('Chronos (M1..M20)'!$I587&lt;&gt;"",'Chronos (M1..M20)'!$I587," ")</f>
        <v> </v>
      </c>
      <c r="AO85" s="316" t="n">
        <f aca="false">IF('Chronos (M1..M20)'!$J587&lt;&gt;"",'Chronos (M1..M20)'!$J587,0)</f>
        <v>0</v>
      </c>
      <c r="AP85" s="317" t="str">
        <f aca="false">IF($B85&lt;&gt;"",IF(AN85&lt;&gt;" ",(INDEX(AM$9:AN$12,MATCH(AM85,AM$9:AM$12),2)/AN85)*1000,0),"")</f>
        <v/>
      </c>
      <c r="AQ85" s="318" t="str">
        <f aca="false">IF(AN$9&lt;&gt;"",IF($B85&lt;&gt;"",AP85-AO85,""),"")</f>
        <v/>
      </c>
      <c r="AR85" s="313" t="str">
        <f aca="false">IF($B85&lt;&gt;"",$B85,"")</f>
        <v/>
      </c>
      <c r="AS85" s="314" t="str">
        <f aca="false">IF($B85&lt;&gt;"",'Chronos (M1..M20)'!$H688,"")</f>
        <v/>
      </c>
      <c r="AT85" s="315" t="str">
        <f aca="false">IF('Chronos (M1..M20)'!$I688&lt;&gt;"",'Chronos (M1..M20)'!$I688," ")</f>
        <v> </v>
      </c>
      <c r="AU85" s="316" t="n">
        <f aca="false">IF('Chronos (M1..M20)'!$J688&lt;&gt;"",'Chronos (M1..M20)'!$J688,0)</f>
        <v>0</v>
      </c>
      <c r="AV85" s="317" t="str">
        <f aca="false">IF($B85&lt;&gt;"",IF(AT85&lt;&gt;" ",(INDEX(AS$9:AT$12,MATCH(AS85,AS$9:AS$12),2)/AT85)*1000,0),"")</f>
        <v/>
      </c>
      <c r="AW85" s="318" t="str">
        <f aca="false">IF(AT$9&lt;&gt;"",IF($B85&lt;&gt;"",AV85-AU85,""),"")</f>
        <v/>
      </c>
      <c r="AX85" s="314" t="str">
        <f aca="false">IF($B85&lt;&gt;"",'Chronos (M1..M20)'!$H789,"")</f>
        <v/>
      </c>
      <c r="AY85" s="315" t="str">
        <f aca="false">IF('Chronos (M1..M20)'!$I789&lt;&gt;"",'Chronos (M1..M20)'!$I789," ")</f>
        <v> </v>
      </c>
      <c r="AZ85" s="316" t="n">
        <f aca="false">IF('Chronos (M1..M20)'!$J789&lt;&gt;"",'Chronos (M1..M20)'!$J789,0)</f>
        <v>0</v>
      </c>
      <c r="BA85" s="317" t="str">
        <f aca="false">IF($B85&lt;&gt;"",IF(AY85&lt;&gt;" ",(INDEX(AX$9:AY$12,MATCH(AX85,AX$9:AX$12),2)/AY85)*1000,0),"")</f>
        <v/>
      </c>
      <c r="BB85" s="318" t="str">
        <f aca="false">IF(AY$9&lt;&gt;"",IF($B85&lt;&gt;"",BA85-AZ85,""),"")</f>
        <v/>
      </c>
      <c r="BC85" s="313" t="str">
        <f aca="false">IF($B85&lt;&gt;"",$B85,"")</f>
        <v/>
      </c>
      <c r="BD85" s="314" t="str">
        <f aca="false">IF($B85&lt;&gt;"",'Chronos (M1..M20)'!$H890,"")</f>
        <v/>
      </c>
      <c r="BE85" s="315" t="str">
        <f aca="false">IF('Chronos (M1..M20)'!$I890&lt;&gt;"",'Chronos (M1..M20)'!$I890," ")</f>
        <v> </v>
      </c>
      <c r="BF85" s="316" t="n">
        <f aca="false">IF('Chronos (M1..M20)'!$J890&lt;&gt;"",'Chronos (M1..M20)'!$J890,0)</f>
        <v>0</v>
      </c>
      <c r="BG85" s="317" t="str">
        <f aca="false">IF($B85&lt;&gt;"",IF(BE85&lt;&gt;" ",(INDEX(BD$9:BE$12,MATCH(BD85,BD$9:BD$12),2)/BE85)*1000,0),"")</f>
        <v/>
      </c>
      <c r="BH85" s="318" t="str">
        <f aca="false">IF(BE$9&lt;&gt;"",IF($B85&lt;&gt;"",BG85-BF85,""),"")</f>
        <v/>
      </c>
      <c r="BI85" s="314" t="str">
        <f aca="false">IF($B85&lt;&gt;"",'Chronos (M1..M20)'!$H991,"")</f>
        <v/>
      </c>
      <c r="BJ85" s="315" t="str">
        <f aca="false">IF('Chronos (M1..M20)'!$I991&lt;&gt;"",'Chronos (M1..M20)'!$I991," ")</f>
        <v> </v>
      </c>
      <c r="BK85" s="316" t="n">
        <f aca="false">IF('Chronos (M1..M20)'!$J991&lt;&gt;"",'Chronos (M1..M20)'!$J991,0)</f>
        <v>0</v>
      </c>
      <c r="BL85" s="317" t="str">
        <f aca="false">IF($B85&lt;&gt;"",IF(BJ85&lt;&gt;" ",(INDEX(BI$9:BJ$12,MATCH(BI85,BI$9:BI$12),2)/BJ85)*1000,0),"")</f>
        <v/>
      </c>
      <c r="BM85" s="318" t="str">
        <f aca="false">IF(BJ$9&lt;&gt;"",IF($B85&lt;&gt;"",BL85-BK85,""),"")</f>
        <v/>
      </c>
      <c r="BN85" s="313" t="str">
        <f aca="false">IF($B85&lt;&gt;"",$B85,"")</f>
        <v/>
      </c>
      <c r="BO85" s="314" t="str">
        <f aca="false">IF($B85&lt;&gt;"",'Chronos (M1..M20)'!$H1092,"")</f>
        <v/>
      </c>
      <c r="BP85" s="315" t="str">
        <f aca="false">IF('Chronos (M1..M20)'!$I1092&lt;&gt;"",'Chronos (M1..M20)'!$I1092," ")</f>
        <v> </v>
      </c>
      <c r="BQ85" s="316" t="n">
        <f aca="false">IF('Chronos (M1..M20)'!$J1092&lt;&gt;"",'Chronos (M1..M20)'!$J1092,0)</f>
        <v>0</v>
      </c>
      <c r="BR85" s="317" t="str">
        <f aca="false">IF($B85&lt;&gt;"",IF(BP85&lt;&gt;" ",(INDEX(BO$9:BP$12,MATCH(BO85,BO$9:BO$12),2)/BP85)*1000,0),"")</f>
        <v/>
      </c>
      <c r="BS85" s="318" t="str">
        <f aca="false">IF(BP$9&lt;&gt;"",IF($B85&lt;&gt;"",BR85-BQ85,""),"")</f>
        <v/>
      </c>
      <c r="BT85" s="314" t="str">
        <f aca="false">IF($B85&lt;&gt;"",'Chronos (M1..M20)'!$H1193,"")</f>
        <v/>
      </c>
      <c r="BU85" s="315" t="str">
        <f aca="false">IF('Chronos (M1..M20)'!$I1193&lt;&gt;"",'Chronos (M1..M20)'!$I1193," ")</f>
        <v> </v>
      </c>
      <c r="BV85" s="316" t="n">
        <f aca="false">IF('Chronos (M1..M20)'!$J1193&lt;&gt;"",'Chronos (M1..M20)'!$J1193,0)</f>
        <v>0</v>
      </c>
      <c r="BW85" s="317" t="str">
        <f aca="false">IF($B85&lt;&gt;"",IF(BU85&lt;&gt;" ",(INDEX(BT$9:BU$12,MATCH(BT85,BT$9:BT$12),2)/BU85)*1000,0),"")</f>
        <v/>
      </c>
      <c r="BX85" s="318" t="str">
        <f aca="false">IF(BU$9&lt;&gt;"",IF($B85&lt;&gt;"",BW85-BV85,""),"")</f>
        <v/>
      </c>
      <c r="BY85" s="313" t="str">
        <f aca="false">IF($B85&lt;&gt;"",$B85,"")</f>
        <v/>
      </c>
      <c r="BZ85" s="314" t="str">
        <f aca="false">IF($B85&lt;&gt;"",'Chronos (M1..M20)'!$H1294,"")</f>
        <v/>
      </c>
      <c r="CA85" s="315" t="str">
        <f aca="false">IF('Chronos (M1..M20)'!$I1294&lt;&gt;"",'Chronos (M1..M20)'!$I1294," ")</f>
        <v> </v>
      </c>
      <c r="CB85" s="316" t="n">
        <f aca="false">IF('Chronos (M1..M20)'!$J1294&lt;&gt;"",'Chronos (M1..M20)'!$J1294,0)</f>
        <v>0</v>
      </c>
      <c r="CC85" s="317" t="str">
        <f aca="false">IF($B85&lt;&gt;"",IF(CA85&lt;&gt;" ",(INDEX(BZ$9:CA$12,MATCH(BZ85,BZ$9:BZ$12),2)/CA85)*1000,0),"")</f>
        <v/>
      </c>
      <c r="CD85" s="318" t="str">
        <f aca="false">IF(CA$9&lt;&gt;"",IF($B85&lt;&gt;"",CC85-CB85,""),"")</f>
        <v/>
      </c>
      <c r="CE85" s="314" t="str">
        <f aca="false">IF($B85&lt;&gt;"",'Chronos (M1..M20)'!$H1395,"")</f>
        <v/>
      </c>
      <c r="CF85" s="315" t="str">
        <f aca="false">IF('Chronos (M1..M20)'!$I1395&lt;&gt;"",'Chronos (M1..M20)'!$I1395," ")</f>
        <v> </v>
      </c>
      <c r="CG85" s="316" t="n">
        <f aca="false">IF('Chronos (M1..M20)'!$J1395&lt;&gt;"",'Chronos (M1..M20)'!$J1395,0)</f>
        <v>0</v>
      </c>
      <c r="CH85" s="317" t="str">
        <f aca="false">IF($B85&lt;&gt;"",IF(CF85&lt;&gt;" ",(INDEX(CE$9:CF$12,MATCH(CE85,CE$9:CE$12),2)/CF85)*1000,0),"")</f>
        <v/>
      </c>
      <c r="CI85" s="318" t="str">
        <f aca="false">IF(CF$9&lt;&gt;"",IF($B85&lt;&gt;"",CH85-CG85,""),"")</f>
        <v/>
      </c>
      <c r="CJ85" s="313" t="str">
        <f aca="false">IF($B85&lt;&gt;"",$B85,"")</f>
        <v/>
      </c>
      <c r="CK85" s="314" t="str">
        <f aca="false">IF($B85&lt;&gt;"",'Chronos (M1..M20)'!$H1496,"")</f>
        <v/>
      </c>
      <c r="CL85" s="315" t="str">
        <f aca="false">IF('Chronos (M1..M20)'!$I1496&lt;&gt;"",'Chronos (M1..M20)'!$I1496," ")</f>
        <v> </v>
      </c>
      <c r="CM85" s="316" t="n">
        <f aca="false">IF('Chronos (M1..M20)'!$J1496&lt;&gt;"",'Chronos (M1..M20)'!$J1496,0)</f>
        <v>0</v>
      </c>
      <c r="CN85" s="317" t="str">
        <f aca="false">IF($B85&lt;&gt;"",IF(CL85&lt;&gt;" ",(INDEX(CK$9:CL$12,MATCH(CK85,CK$9:CK$12),2)/CL85)*1000,0),"")</f>
        <v/>
      </c>
      <c r="CO85" s="318" t="str">
        <f aca="false">IF(CL$9&lt;&gt;"",IF($B85&lt;&gt;"",CN85-CM85,""),"")</f>
        <v/>
      </c>
      <c r="CP85" s="314" t="str">
        <f aca="false">IF($B85&lt;&gt;"",'Chronos (M1..M20)'!$H1597,"")</f>
        <v/>
      </c>
      <c r="CQ85" s="315" t="str">
        <f aca="false">IF('Chronos (M1..M20)'!$I1597&lt;&gt;"",'Chronos (M1..M20)'!$I1597," ")</f>
        <v> </v>
      </c>
      <c r="CR85" s="316" t="n">
        <f aca="false">IF('Chronos (M1..M20)'!$J1597&lt;&gt;"",'Chronos (M1..M20)'!$J1597,0)</f>
        <v>0</v>
      </c>
      <c r="CS85" s="317" t="str">
        <f aca="false">IF($B85&lt;&gt;"",IF(CQ85&lt;&gt;" ",(INDEX(CP$9:CQ$12,MATCH(CP85,CP$9:CP$12),2)/CQ85)*1000,0),"")</f>
        <v/>
      </c>
      <c r="CT85" s="318" t="str">
        <f aca="false">IF(CQ$9&lt;&gt;"",IF($B85&lt;&gt;"",CS85-CR85,""),"")</f>
        <v/>
      </c>
      <c r="CU85" s="313" t="str">
        <f aca="false">IF($B85&lt;&gt;"",$B85,"")</f>
        <v/>
      </c>
      <c r="CV85" s="314" t="str">
        <f aca="false">IF($B85&lt;&gt;"",'Chronos (M1..M20)'!$H1698,"")</f>
        <v/>
      </c>
      <c r="CW85" s="315" t="str">
        <f aca="false">IF('Chronos (M1..M20)'!$I1698&lt;&gt;"",'Chronos (M1..M20)'!$I1698," ")</f>
        <v> </v>
      </c>
      <c r="CX85" s="316" t="n">
        <f aca="false">IF('Chronos (M1..M20)'!$J1698&lt;&gt;"",'Chronos (M1..M20)'!$J1698,0)</f>
        <v>0</v>
      </c>
      <c r="CY85" s="317" t="str">
        <f aca="false">IF($B85&lt;&gt;"",IF(CW85&lt;&gt;" ",(INDEX(CV$9:CW$12,MATCH(CV85,CV$9:CV$12),2)/CW85)*1000,0),"")</f>
        <v/>
      </c>
      <c r="CZ85" s="318" t="str">
        <f aca="false">IF(CW$9&lt;&gt;"",IF($B85&lt;&gt;"",CY85-CX85,""),"")</f>
        <v/>
      </c>
      <c r="DA85" s="314" t="str">
        <f aca="false">IF($B85&lt;&gt;"",'Chronos (M1..M20)'!$H1799,"")</f>
        <v/>
      </c>
      <c r="DB85" s="315" t="str">
        <f aca="false">IF('Chronos (M1..M20)'!$I1799&lt;&gt;"",'Chronos (M1..M20)'!$I1799," ")</f>
        <v> </v>
      </c>
      <c r="DC85" s="316" t="n">
        <f aca="false">IF('Chronos (M1..M20)'!$J1799&lt;&gt;"",'Chronos (M1..M20)'!$J1799,0)</f>
        <v>0</v>
      </c>
      <c r="DD85" s="317" t="str">
        <f aca="false">IF($B85&lt;&gt;"",IF(DB85&lt;&gt;" ",(INDEX(DA$9:DB$12,MATCH(DA85,DA$9:DA$12),2)/DB85)*1000,0),"")</f>
        <v/>
      </c>
      <c r="DE85" s="318" t="str">
        <f aca="false">IF(DB$9&lt;&gt;"",IF($B85&lt;&gt;"",DD85-DC85,""),"")</f>
        <v/>
      </c>
      <c r="DF85" s="313" t="str">
        <f aca="false">IF($B85&lt;&gt;"",$B85,"")</f>
        <v/>
      </c>
      <c r="DG85" s="314" t="str">
        <f aca="false">IF($B85&lt;&gt;"",'Chronos (M1..M20)'!$H1900,"")</f>
        <v/>
      </c>
      <c r="DH85" s="315" t="str">
        <f aca="false">IF('Chronos (M1..M20)'!$I1900&lt;&gt;"",'Chronos (M1..M20)'!$I1900," ")</f>
        <v> </v>
      </c>
      <c r="DI85" s="316" t="n">
        <f aca="false">IF('Chronos (M1..M20)'!$J1900&lt;&gt;"",'Chronos (M1..M20)'!$J1900,0)</f>
        <v>0</v>
      </c>
      <c r="DJ85" s="317" t="str">
        <f aca="false">IF($B85&lt;&gt;"",IF(DH85&lt;&gt;" ",(INDEX(DG$9:DH$12,MATCH(DG85,DG$9:DG$12),2)/DH85)*1000,0),"")</f>
        <v/>
      </c>
      <c r="DK85" s="318" t="str">
        <f aca="false">IF(DH$9&lt;&gt;"",IF($B85&lt;&gt;"",DJ85-DI85,""),"")</f>
        <v/>
      </c>
      <c r="DL85" s="314" t="str">
        <f aca="false">IF($B85&lt;&gt;"",'Chronos (M1..M20)'!$H2001,"")</f>
        <v/>
      </c>
      <c r="DM85" s="315" t="str">
        <f aca="false">IF('Chronos (M1..M20)'!$I2001&lt;&gt;"",'Chronos (M1..M20)'!$I2001," ")</f>
        <v> </v>
      </c>
      <c r="DN85" s="316" t="n">
        <f aca="false">IF('Chronos (M1..M20)'!$J2001&lt;&gt;"",'Chronos (M1..M20)'!$J2001,0)</f>
        <v>0</v>
      </c>
      <c r="DO85" s="317" t="str">
        <f aca="false">IF($B85&lt;&gt;"",IF(DM85&lt;&gt;" ",(INDEX(DL$9:DM$12,MATCH(DL85,DL$9:DL$12),2)/DM85)*1000,0),"")</f>
        <v/>
      </c>
      <c r="DP85" s="318" t="str">
        <f aca="false">IF(DM$9&lt;&gt;"",IF($B85&lt;&gt;"",DO85-DN85,""),"")</f>
        <v/>
      </c>
      <c r="DQ85" s="0"/>
      <c r="DR85" s="319" t="e">
        <f aca="false">SUM(O85,T85,Z85)</f>
        <v>#VALUE!</v>
      </c>
      <c r="DS85" s="319" t="e">
        <f aca="false">SUM(DR85,AE85,AK85,AP85,AV85,BA85,BG85,BL85,BR85,BW85,CC85,CH85,CN85,CS85,CY85,DD85,DJ85,DO85)</f>
        <v>#VALUE!</v>
      </c>
      <c r="DT85" s="319" t="n">
        <f aca="false">SUM(N85,S85,Y85,AD85,AJ85,AO85,AU85,AZ85,BF85,BK85,BQ85,BV85,CB85,CG85,CM85,CR85,CX85,DC85,DI85,DN85)</f>
        <v>0</v>
      </c>
      <c r="DU85" s="319" t="e">
        <f aca="false">SMALL($DZ85:$ES85,1)</f>
        <v>#VALUE!</v>
      </c>
      <c r="DV85" s="319" t="e">
        <f aca="false">SMALL($DZ85:$ES85,2)</f>
        <v>#VALUE!</v>
      </c>
      <c r="DW85" s="319" t="e">
        <f aca="false">SMALL($DZ85:$ES85,3)</f>
        <v>#VALUE!</v>
      </c>
      <c r="DX85" s="319" t="e">
        <f aca="false">SMALL($DZ85:$ES85,3)</f>
        <v>#VALUE!</v>
      </c>
      <c r="DY85" s="0"/>
      <c r="DZ85" s="321" t="str">
        <f aca="false">IF($EC$1&lt;&gt;"",O85," ")</f>
        <v/>
      </c>
      <c r="EA85" s="321" t="str">
        <f aca="false">IF($EC$2&lt;&gt;"",T85," ")</f>
        <v/>
      </c>
      <c r="EB85" s="321" t="str">
        <f aca="false">IF($EC$3&lt;&gt;"",Z85," ")</f>
        <v/>
      </c>
      <c r="EC85" s="321" t="str">
        <f aca="false">IF($EC$4&lt;&gt;"",AE85," ")</f>
        <v/>
      </c>
      <c r="ED85" s="321" t="str">
        <f aca="false">IF($EC$5&lt;&gt;"",AK85," ")</f>
        <v/>
      </c>
      <c r="EE85" s="321" t="str">
        <f aca="false">IF($EC$6&lt;&gt;"",AP85," ")</f>
        <v/>
      </c>
      <c r="EF85" s="321" t="str">
        <f aca="false">IF($EC$7&lt;&gt;"",AV85," ")</f>
        <v/>
      </c>
      <c r="EG85" s="321" t="str">
        <f aca="false">IF($EC$8&lt;&gt;"",BA85," ")</f>
        <v> </v>
      </c>
      <c r="EH85" s="321" t="str">
        <f aca="false">IF($EC$9&lt;&gt;"",BG85," ")</f>
        <v> </v>
      </c>
      <c r="EI85" s="321" t="str">
        <f aca="false">IF($EC$10&lt;&gt;"",BL85," ")</f>
        <v> </v>
      </c>
      <c r="EJ85" s="321" t="str">
        <f aca="false">IF($EE$1&lt;&gt;"",BR85," ")</f>
        <v> </v>
      </c>
      <c r="EK85" s="321" t="str">
        <f aca="false">IF($EE$2&lt;&gt;"",BW85," ")</f>
        <v> </v>
      </c>
      <c r="EL85" s="321" t="str">
        <f aca="false">IF($EE$3&lt;&gt;"",CC85," ")</f>
        <v> </v>
      </c>
      <c r="EM85" s="321" t="str">
        <f aca="false">IF($EE$4&lt;&gt;"",CH85," ")</f>
        <v> </v>
      </c>
      <c r="EN85" s="321" t="str">
        <f aca="false">IF($EE$5&lt;&gt;"",CN85," ")</f>
        <v> </v>
      </c>
      <c r="EO85" s="321" t="str">
        <f aca="false">IF($EE$6&lt;&gt;"",CS85," ")</f>
        <v> </v>
      </c>
      <c r="EP85" s="321" t="str">
        <f aca="false">IF($EE$7&lt;&gt;"",CY85," ")</f>
        <v> </v>
      </c>
      <c r="EQ85" s="321" t="str">
        <f aca="false">IF($EE$8&lt;&gt;"",DD85," ")</f>
        <v> </v>
      </c>
      <c r="ER85" s="321" t="str">
        <f aca="false">IF($EE$9&lt;&gt;"",DJ85," ")</f>
        <v> </v>
      </c>
      <c r="ES85" s="321" t="str">
        <f aca="false">IF($EE$10&lt;&gt;"",DO85," ")</f>
        <v> </v>
      </c>
      <c r="ET85" s="322" t="e">
        <f aca="false">SMALL(DZ85:EC85,1)</f>
        <v>#VALUE!</v>
      </c>
      <c r="EU85" s="323" t="e">
        <f aca="false">SMALL(DZ85:ED85,1)</f>
        <v>#VALUE!</v>
      </c>
      <c r="EV85" s="323" t="e">
        <f aca="false">SMALL(DZ85:EE85,1)</f>
        <v>#VALUE!</v>
      </c>
      <c r="EW85" s="323" t="e">
        <f aca="false">SMALL(DZ85:EF85,1)</f>
        <v>#VALUE!</v>
      </c>
      <c r="EX85" s="323" t="e">
        <f aca="false">SMALL(DZ85:EG85,1)</f>
        <v>#VALUE!</v>
      </c>
      <c r="EY85" s="323" t="e">
        <f aca="false">SMALL(DZ85:EH85,1)</f>
        <v>#VALUE!</v>
      </c>
      <c r="EZ85" s="323" t="e">
        <f aca="false">SMALL(DZ85:EI85,1)</f>
        <v>#VALUE!</v>
      </c>
      <c r="FA85" s="323" t="e">
        <f aca="false">SMALL(DZ85:EJ85,1)</f>
        <v>#VALUE!</v>
      </c>
      <c r="FB85" s="323" t="e">
        <f aca="false">SMALL(DZ85:EK85,1)</f>
        <v>#VALUE!</v>
      </c>
      <c r="FC85" s="323" t="e">
        <f aca="false">SMALL(DZ85:EL85,1)</f>
        <v>#VALUE!</v>
      </c>
      <c r="FD85" s="323" t="e">
        <f aca="false">SMALL(DZ85:EM85,1)</f>
        <v>#VALUE!</v>
      </c>
      <c r="FE85" s="323" t="e">
        <f aca="false">SMALL(DZ85:EN85,1)</f>
        <v>#VALUE!</v>
      </c>
      <c r="FF85" s="323" t="e">
        <f aca="false">SMALL(DZ85:EO85,1)</f>
        <v>#VALUE!</v>
      </c>
      <c r="FG85" s="323" t="e">
        <f aca="false">SMALL(DZ85:EP85,1)</f>
        <v>#VALUE!</v>
      </c>
      <c r="FH85" s="323" t="e">
        <f aca="false">SMALL(DZ85:EQ85,1)</f>
        <v>#VALUE!</v>
      </c>
      <c r="FI85" s="323" t="e">
        <f aca="false">SMALL(DZ85:ER85,1)</f>
        <v>#VALUE!</v>
      </c>
      <c r="FJ85" s="324" t="e">
        <f aca="false">SMALL(DZ85:ES85,1)</f>
        <v>#VALUE!</v>
      </c>
      <c r="FK85" s="322" t="e">
        <f aca="false">SMALL(DZ85:EN85,2)</f>
        <v>#VALUE!</v>
      </c>
      <c r="FL85" s="323" t="e">
        <f aca="false">SMALL(DZ85:EO85,2)</f>
        <v>#VALUE!</v>
      </c>
      <c r="FM85" s="323" t="e">
        <f aca="false">SMALL(DZ85:EP85,2)</f>
        <v>#VALUE!</v>
      </c>
      <c r="FN85" s="323" t="e">
        <f aca="false">SMALL(DZ85:EQ85,2)</f>
        <v>#VALUE!</v>
      </c>
      <c r="FO85" s="323" t="e">
        <f aca="false">SMALL(DZ85:ER85,2)</f>
        <v>#VALUE!</v>
      </c>
      <c r="FP85" s="324" t="e">
        <f aca="false">SMALL(DZ85:ES85,2)</f>
        <v>#VALUE!</v>
      </c>
      <c r="FQ85" s="0"/>
      <c r="FR85" s="328" t="str">
        <f aca="false">IF($B85&lt;&gt;"",IF($EB$1&gt;=FR$13,$P85,""),"")</f>
        <v/>
      </c>
      <c r="FS85" s="329" t="str">
        <f aca="false">IF($B85&lt;&gt;"",IF($EB$1&gt;=FS$13,$P85+$U85,""),"")</f>
        <v/>
      </c>
      <c r="FT85" s="329" t="str">
        <f aca="false">IF($B85&lt;&gt;"",IF($EB$1&gt;=FT$13,$P85+$U85+$AA85,""),"")</f>
        <v/>
      </c>
      <c r="FU85" s="329" t="str">
        <f aca="false">IF($B85&lt;&gt;"",IF($EB$1&gt;=FU$13,$P85+$U85+$AA85+$AF85-ET85,""),"")</f>
        <v/>
      </c>
      <c r="FV85" s="329" t="str">
        <f aca="false">IF($B85&lt;&gt;"",IF($EB$1&gt;=FV$13,$P85+$U85+$AA85+$AF85+$AL85-EU85,""),"")</f>
        <v/>
      </c>
      <c r="FW85" s="329" t="str">
        <f aca="false">IF($B85&lt;&gt;"",IF($EB$1&gt;=FW$13,$P85+$U85+$AA85+$AF85+$AL85+$AQ85-EV85,""),"")</f>
        <v/>
      </c>
      <c r="FX85" s="329" t="str">
        <f aca="false">IF($B85&lt;&gt;"",IF($EB$1&gt;=FX$13,$P85+$U85+$AA85+$AF85+$AL85+$AQ85+$AW85-EW85,""),"")</f>
        <v/>
      </c>
      <c r="FY85" s="329" t="str">
        <f aca="false">IF($B85&lt;&gt;"",IF($EB$1&gt;=FY$13,$P85+$U85+$AA85+$AF85+$AL85+$AQ85+$AW85+$BB85-EX85,""),"")</f>
        <v/>
      </c>
      <c r="FZ85" s="329" t="str">
        <f aca="false">IF($B85&lt;&gt;"",IF($EB$1&gt;=FZ$13,$P85+$U85+$AA85+$AF85+$AL85+$AQ85+$AW85+$BB85+$BH85-EY85,""),"")</f>
        <v/>
      </c>
      <c r="GA85" s="329" t="str">
        <f aca="false">IF($B85&lt;&gt;"",IF($EB$1&gt;=GA$13,$P85+$U85+$AA85+$AF85+$AL85+$AQ85+$AW85+$BB85+$BH85+$BM85-EZ85,""),"")</f>
        <v/>
      </c>
      <c r="GB85" s="329" t="str">
        <f aca="false">IF($B85&lt;&gt;"",IF($EB$1&gt;=GB$13,$P85+$U85+$AA85+$AF85+$AL85+$AQ85+$AW85+$BB85+$BH85+$BM85+$BS85-FA85,""),"")</f>
        <v/>
      </c>
      <c r="GC85" s="329" t="str">
        <f aca="false">IF($B85&lt;&gt;"",IF($EB$1&gt;=GC$13,$P85+$U85+$AA85+$AF85+$AL85+$AQ85+$AW85+$BB85+$BH85+$BM85+$BS85+$BX85-FB85,""),"")</f>
        <v/>
      </c>
      <c r="GD85" s="329" t="str">
        <f aca="false">IF($B85&lt;&gt;"",IF($EB$1&gt;=GD$13,$P85+$U85+$AA85+$AF85+$AL85+$AQ85+$AW85+$BB85+$BH85+$BM85+$BS85+$BX85+$CD85-FC85,""),"")</f>
        <v/>
      </c>
      <c r="GE85" s="329" t="str">
        <f aca="false">IF($B85&lt;&gt;"",IF($EB$1&gt;=GE$13,$P85+$U85+$AA85+$AF85+$AL85+$AQ85+$AW85+$BB85+$BH85+$BM85+$BS85+$BX85+$CD85+$CI85-FD85,""),"")</f>
        <v/>
      </c>
      <c r="GF85" s="329" t="str">
        <f aca="false">IF($B85&lt;&gt;"",IF($EB$1&gt;=GF$13,$P85+$U85+$AA85+$AF85+$AL85+$AQ85+$AW85+$BB85+$BH85+$BM85+$BS85+$BX85+$CD85+$CI85+$CO85-FE85-FK85,""),"")</f>
        <v/>
      </c>
      <c r="GG85" s="329" t="str">
        <f aca="false">IF($B85&lt;&gt;"",IF($EB$1&gt;=GG$13,$P85+$U85+$AA85+$AF85+$AL85+$AQ85+$AW85+$BB85+$BH85+$BM85+$BS85+$BX85+$CD85+$CI85+$CO85+$CT85-FF85-FL85,""),"")</f>
        <v/>
      </c>
      <c r="GH85" s="329" t="str">
        <f aca="false">IF($B85&lt;&gt;"",IF($EB$1&gt;=GH$13,$P85+$U85+$AA85+$AF85+$AL85+$AQ85+$AW85+$BB85+$BH85+$BM85+$BS85+$BX85+$CD85+$CI85+$CO85+$CT85+$CZ85-FG85-FM85,""),"")</f>
        <v/>
      </c>
      <c r="GI85" s="329" t="str">
        <f aca="false">IF($B85&lt;&gt;"",IF($EB$1&gt;=GI$13,$P85+$U85+$AA85+$AF85+$AL85+$AQ85+$AW85+$BB85+$BH85+$BM85+$BS85+$BX85+$CD85+$CI85+$CO85+$CT85+$CZ85+$DE85-FH85-FN85,""),"")</f>
        <v/>
      </c>
      <c r="GJ85" s="329" t="str">
        <f aca="false">IF($B85&lt;&gt;"",IF($EB$1&gt;=GJ$13,$P85+$U85+$AA85+$AF85+$AL85+$AQ85+$AW85+$BB85+$BH85+$BM85+$BS85+$BX85+$CD85+$CI85+$CO85+$CT85+$CZ85+$DE85+$DK85-FI85-FO85,""),"")</f>
        <v/>
      </c>
      <c r="GK85" s="330" t="str">
        <f aca="false">IF($B85&lt;&gt;"",IF($EB$1&gt;=GK$13,$P85+$U85+$AA85+$AF85+$AL85+$AQ85+$AW85+$BB85+$BH85+$BM85+$BS85+$BX85+$CD85+$CI85+$CO85+$CT85+$CZ85+$DE85+$DK85+$DP85-FJ85-FP85,""),"")</f>
        <v/>
      </c>
      <c r="GL85" s="0"/>
      <c r="GM85" s="328" t="str">
        <f aca="false">IF($B85&lt;&gt;"",IF($EB$1&gt;=GM$13,RANK(FR85,FR$14:FR$113,0),""),"")</f>
        <v/>
      </c>
      <c r="GN85" s="329" t="str">
        <f aca="false">IF($B85&lt;&gt;"",IF($EB$1&gt;=GN$13,RANK(FS85,FS$14:FS$113,0),""),"")</f>
        <v/>
      </c>
      <c r="GO85" s="329" t="str">
        <f aca="false">IF($B85&lt;&gt;"",IF($EB$1&gt;=GO$13,RANK(FT85,FT$14:FT$113,0),""),"")</f>
        <v/>
      </c>
      <c r="GP85" s="329" t="str">
        <f aca="false">IF($B85&lt;&gt;"",IF($EB$1&gt;=GP$13,RANK(FU85,FU$14:FU$113,0),""),"")</f>
        <v/>
      </c>
      <c r="GQ85" s="329" t="str">
        <f aca="false">IF($B85&lt;&gt;"",IF($EB$1&gt;=GQ$13,RANK(FV85,FV$14:FV$113,0),""),"")</f>
        <v/>
      </c>
      <c r="GR85" s="329" t="str">
        <f aca="false">IF($B85&lt;&gt;"",IF($EB$1&gt;=GR$13,RANK(FW85,FW$14:FW$113,0),""),"")</f>
        <v/>
      </c>
      <c r="GS85" s="329" t="str">
        <f aca="false">IF($B85&lt;&gt;"",IF($EB$1&gt;=GS$13,RANK(FX85,FX$14:FX$113,0),""),"")</f>
        <v/>
      </c>
      <c r="GT85" s="329" t="str">
        <f aca="false">IF($B85&lt;&gt;"",IF($EB$1&gt;=GT$13,RANK(FY85,FY$14:FY$113,0),""),"")</f>
        <v/>
      </c>
      <c r="GU85" s="329" t="str">
        <f aca="false">IF($B85&lt;&gt;"",IF($EB$1&gt;=GU$13,RANK(FZ85,FZ$14:FZ$113,0),""),"")</f>
        <v/>
      </c>
      <c r="GV85" s="329" t="str">
        <f aca="false">IF($B85&lt;&gt;"",IF($EB$1&gt;=GV$13,RANK(GA85,GA$14:GA$113,0),""),"")</f>
        <v/>
      </c>
      <c r="GW85" s="329" t="str">
        <f aca="false">IF($B85&lt;&gt;"",IF($EB$1&gt;=GW$13,RANK(GB85,GB$14:GB$113,0),""),"")</f>
        <v/>
      </c>
      <c r="GX85" s="329" t="str">
        <f aca="false">IF($B85&lt;&gt;"",IF($EB$1&gt;=GX$13,RANK(GC85,GC$14:GC$113,0),""),"")</f>
        <v/>
      </c>
      <c r="GY85" s="329" t="str">
        <f aca="false">IF($B85&lt;&gt;"",IF($EB$1&gt;=GY$13,RANK(GD85,GD$14:GD$113,0),""),"")</f>
        <v/>
      </c>
      <c r="GZ85" s="329" t="str">
        <f aca="false">IF($B85&lt;&gt;"",IF($EB$1&gt;=GZ$13,RANK(GE85,GE$14:GE$113,0),""),"")</f>
        <v/>
      </c>
      <c r="HA85" s="329" t="str">
        <f aca="false">IF($B85&lt;&gt;"",IF($EB$1&gt;=HA$13,RANK(GF85,GF$14:GF$113,0),""),"")</f>
        <v/>
      </c>
      <c r="HB85" s="329" t="str">
        <f aca="false">IF($B85&lt;&gt;"",IF($EB$1&gt;=HB$13,RANK(GG85,GG$14:GG$113,0),""),"")</f>
        <v/>
      </c>
      <c r="HC85" s="329" t="str">
        <f aca="false">IF($B85&lt;&gt;"",IF($EB$1&gt;=HC$13,RANK(GH85,GH$14:GH$113,0),""),"")</f>
        <v/>
      </c>
      <c r="HD85" s="329" t="str">
        <f aca="false">IF($B85&lt;&gt;"",IF($EB$1&gt;=HD$13,RANK(GI85,GI$14:GI$113,0),""),"")</f>
        <v/>
      </c>
      <c r="HE85" s="329" t="str">
        <f aca="false">IF($B85&lt;&gt;"",IF($EB$1&gt;=HE$13,RANK(GJ85,GJ$14:GJ$113,0),""),"")</f>
        <v/>
      </c>
      <c r="HF85" s="330" t="str">
        <f aca="false">IF($B85&lt;&gt;"",IF($EB$1&gt;=HF$13,RANK(GK85,GK$14:GK$113,0),""),"")</f>
        <v/>
      </c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13" hidden="false" customHeight="false" outlineLevel="0" collapsed="false">
      <c r="A86" s="308" t="str">
        <f aca="false">IF(B86&lt;&gt;"",RANK(I86,I$14:I$113,0),"")</f>
        <v/>
      </c>
      <c r="B86" s="309" t="str">
        <f aca="false">IF('Chronos (M1..M20)'!B83&lt;&gt;"",'Chronos (M1..M20)'!B83,"")</f>
        <v/>
      </c>
      <c r="C86" s="310" t="str">
        <f aca="false">IF(B86&lt;&gt;"",'Chronos (M1..M20)'!C83,"")</f>
        <v/>
      </c>
      <c r="D86" s="215" t="str">
        <f aca="false">IF(B86&lt;&gt;"",Pilotes!P83,"")</f>
        <v/>
      </c>
      <c r="E86" s="310"/>
      <c r="F86" s="310" t="str">
        <f aca="false">IF(B86&lt;&gt;"",Pilotes!F83,"")</f>
        <v/>
      </c>
      <c r="G86" s="310" t="str">
        <f aca="false">IF(C86&lt;&gt;"",Pilotes!E83,"")</f>
        <v/>
      </c>
      <c r="H86" s="310" t="str">
        <f aca="false">IF(D86&lt;&gt;"",'Chronos (M1..M20)'!D83,"")</f>
        <v/>
      </c>
      <c r="I86" s="311" t="n">
        <f aca="false">IF(B86&lt;&gt;"",IF($EB$1&lt;4,DR86-DT86,IF($EB$1&lt;15,DS86-DU86-DT86,DS86-DU86-DV86-DT86)),0)</f>
        <v>0</v>
      </c>
      <c r="J86" s="312" t="str">
        <f aca="false">IF(B86&lt;&gt;"",IF(I86,(I86/MAXA(I$14:I$113))*1000,0),"")</f>
        <v/>
      </c>
      <c r="K86" s="313" t="str">
        <f aca="false">IF($B86&lt;&gt;"",$B86,"")</f>
        <v/>
      </c>
      <c r="L86" s="314" t="str">
        <f aca="false">IF($B86&lt;&gt;"",'Chronos (M1..M20)'!$H83,"")</f>
        <v/>
      </c>
      <c r="M86" s="315" t="str">
        <f aca="false">IF('Chronos (M1..M20)'!$I83&lt;&gt;"",'Chronos (M1..M20)'!$I83," ")</f>
        <v> </v>
      </c>
      <c r="N86" s="316" t="n">
        <f aca="false">IF('Chronos (M1..M20)'!$J83&lt;&gt;"",'Chronos (M1..M20)'!$J83,0)</f>
        <v>0</v>
      </c>
      <c r="O86" s="317" t="str">
        <f aca="false">IF($B86&lt;&gt;"",IF(M86&lt;&gt;" ",(INDEX(L$9:M$12,MATCH(L86,L$9:L$12),2)/M86)*1000,0),"")</f>
        <v/>
      </c>
      <c r="P86" s="318" t="str">
        <f aca="false">IF(M$9&lt;&gt;"",IF($B86&lt;&gt;"",O86-N86,""),"")</f>
        <v/>
      </c>
      <c r="Q86" s="314" t="str">
        <f aca="false">IF($B86&lt;&gt;"",'Chronos (M1..M20)'!$H184,"")</f>
        <v/>
      </c>
      <c r="R86" s="315" t="str">
        <f aca="false">IF('Chronos (M1..M20)'!$I184&lt;&gt;"",'Chronos (M1..M20)'!$I184," ")</f>
        <v> </v>
      </c>
      <c r="S86" s="316" t="n">
        <f aca="false">IF('Chronos (M1..M20)'!$J184&lt;&gt;"",'Chronos (M1..M20)'!$J184,0)</f>
        <v>0</v>
      </c>
      <c r="T86" s="317" t="str">
        <f aca="false">IF($B86&lt;&gt;"",IF(R86&lt;&gt;" ",(INDEX(Q$9:R$12,MATCH(Q86,Q$9:Q$12),2)/R86)*1000,0),"")</f>
        <v/>
      </c>
      <c r="U86" s="318" t="str">
        <f aca="false">IF(R$9&lt;&gt;"",IF($B86&lt;&gt;"",T86-S86,""),"")</f>
        <v/>
      </c>
      <c r="V86" s="313" t="str">
        <f aca="false">IF($B86&lt;&gt;"",$B86,"")</f>
        <v/>
      </c>
      <c r="W86" s="314" t="str">
        <f aca="false">IF($B86&lt;&gt;"",'Chronos (M1..M20)'!$H285,"")</f>
        <v/>
      </c>
      <c r="X86" s="315" t="str">
        <f aca="false">IF('Chronos (M1..M20)'!$I285&lt;&gt;"",'Chronos (M1..M20)'!$I285," ")</f>
        <v> </v>
      </c>
      <c r="Y86" s="316" t="n">
        <f aca="false">IF('Chronos (M1..M20)'!$J285&lt;&gt;"",'Chronos (M1..M20)'!$J285,0)</f>
        <v>0</v>
      </c>
      <c r="Z86" s="317" t="str">
        <f aca="false">IF($B86&lt;&gt;"",IF(X86&lt;&gt;" ",(INDEX(W$9:X$12,MATCH(W86,W$9:W$12),2)/X86)*1000,0),"")</f>
        <v/>
      </c>
      <c r="AA86" s="318" t="str">
        <f aca="false">IF(X$9&lt;&gt;"",IF($B86&lt;&gt;"",Z86-Y86,""),"")</f>
        <v/>
      </c>
      <c r="AB86" s="314" t="str">
        <f aca="false">IF($B86&lt;&gt;"",'Chronos (M1..M20)'!$H386,"")</f>
        <v/>
      </c>
      <c r="AC86" s="315" t="str">
        <f aca="false">IF('Chronos (M1..M20)'!$I386&lt;&gt;"",'Chronos (M1..M20)'!$I386," ")</f>
        <v> </v>
      </c>
      <c r="AD86" s="316" t="n">
        <f aca="false">IF('Chronos (M1..M20)'!$J386&lt;&gt;"",'Chronos (M1..M20)'!$J386,0)</f>
        <v>0</v>
      </c>
      <c r="AE86" s="317" t="str">
        <f aca="false">IF($B86&lt;&gt;"",IF(AC86&lt;&gt;" ",(INDEX(AB$9:AC$12,MATCH(AB86,AB$9:AB$12),2)/AC86)*1000,0),"")</f>
        <v/>
      </c>
      <c r="AF86" s="318" t="str">
        <f aca="false">IF(AC$9&lt;&gt;"",IF($B86&lt;&gt;"",AE86-AD86,""),"")</f>
        <v/>
      </c>
      <c r="AG86" s="313" t="str">
        <f aca="false">IF($B86&lt;&gt;"",$B86,"")</f>
        <v/>
      </c>
      <c r="AH86" s="314" t="str">
        <f aca="false">IF($B86&lt;&gt;"",'Chronos (M1..M20)'!$H487,"")</f>
        <v/>
      </c>
      <c r="AI86" s="315" t="str">
        <f aca="false">IF('Chronos (M1..M20)'!$I487&lt;&gt;"",'Chronos (M1..M20)'!$I487," ")</f>
        <v> </v>
      </c>
      <c r="AJ86" s="316" t="n">
        <f aca="false">IF('Chronos (M1..M20)'!$J487&lt;&gt;"",'Chronos (M1..M20)'!$J487,0)</f>
        <v>0</v>
      </c>
      <c r="AK86" s="317" t="str">
        <f aca="false">IF($B86&lt;&gt;"",IF(AI86&lt;&gt;" ",(INDEX(AH$9:AI$12,MATCH(AH86,AH$9:AH$12),2)/AI86)*1000,0),"")</f>
        <v/>
      </c>
      <c r="AL86" s="318" t="str">
        <f aca="false">IF(AI$9&lt;&gt;"",IF($B86&lt;&gt;"",AK86-AJ86,""),"")</f>
        <v/>
      </c>
      <c r="AM86" s="314" t="str">
        <f aca="false">IF($B86&lt;&gt;"",'Chronos (M1..M20)'!$H588,"")</f>
        <v/>
      </c>
      <c r="AN86" s="315" t="str">
        <f aca="false">IF('Chronos (M1..M20)'!$I588&lt;&gt;"",'Chronos (M1..M20)'!$I588," ")</f>
        <v> </v>
      </c>
      <c r="AO86" s="316" t="n">
        <f aca="false">IF('Chronos (M1..M20)'!$J588&lt;&gt;"",'Chronos (M1..M20)'!$J588,0)</f>
        <v>0</v>
      </c>
      <c r="AP86" s="317" t="str">
        <f aca="false">IF($B86&lt;&gt;"",IF(AN86&lt;&gt;" ",(INDEX(AM$9:AN$12,MATCH(AM86,AM$9:AM$12),2)/AN86)*1000,0),"")</f>
        <v/>
      </c>
      <c r="AQ86" s="318" t="str">
        <f aca="false">IF(AN$9&lt;&gt;"",IF($B86&lt;&gt;"",AP86-AO86,""),"")</f>
        <v/>
      </c>
      <c r="AR86" s="313" t="str">
        <f aca="false">IF($B86&lt;&gt;"",$B86,"")</f>
        <v/>
      </c>
      <c r="AS86" s="314" t="str">
        <f aca="false">IF($B86&lt;&gt;"",'Chronos (M1..M20)'!$H689,"")</f>
        <v/>
      </c>
      <c r="AT86" s="315" t="str">
        <f aca="false">IF('Chronos (M1..M20)'!$I689&lt;&gt;"",'Chronos (M1..M20)'!$I689," ")</f>
        <v> </v>
      </c>
      <c r="AU86" s="316" t="n">
        <f aca="false">IF('Chronos (M1..M20)'!$J689&lt;&gt;"",'Chronos (M1..M20)'!$J689,0)</f>
        <v>0</v>
      </c>
      <c r="AV86" s="317" t="str">
        <f aca="false">IF($B86&lt;&gt;"",IF(AT86&lt;&gt;" ",(INDEX(AS$9:AT$12,MATCH(AS86,AS$9:AS$12),2)/AT86)*1000,0),"")</f>
        <v/>
      </c>
      <c r="AW86" s="318" t="str">
        <f aca="false">IF(AT$9&lt;&gt;"",IF($B86&lt;&gt;"",AV86-AU86,""),"")</f>
        <v/>
      </c>
      <c r="AX86" s="314" t="str">
        <f aca="false">IF($B86&lt;&gt;"",'Chronos (M1..M20)'!$H790,"")</f>
        <v/>
      </c>
      <c r="AY86" s="315" t="str">
        <f aca="false">IF('Chronos (M1..M20)'!$I790&lt;&gt;"",'Chronos (M1..M20)'!$I790," ")</f>
        <v> </v>
      </c>
      <c r="AZ86" s="316" t="n">
        <f aca="false">IF('Chronos (M1..M20)'!$J790&lt;&gt;"",'Chronos (M1..M20)'!$J790,0)</f>
        <v>0</v>
      </c>
      <c r="BA86" s="317" t="str">
        <f aca="false">IF($B86&lt;&gt;"",IF(AY86&lt;&gt;" ",(INDEX(AX$9:AY$12,MATCH(AX86,AX$9:AX$12),2)/AY86)*1000,0),"")</f>
        <v/>
      </c>
      <c r="BB86" s="318" t="str">
        <f aca="false">IF(AY$9&lt;&gt;"",IF($B86&lt;&gt;"",BA86-AZ86,""),"")</f>
        <v/>
      </c>
      <c r="BC86" s="313" t="str">
        <f aca="false">IF($B86&lt;&gt;"",$B86,"")</f>
        <v/>
      </c>
      <c r="BD86" s="314" t="str">
        <f aca="false">IF($B86&lt;&gt;"",'Chronos (M1..M20)'!$H891,"")</f>
        <v/>
      </c>
      <c r="BE86" s="315" t="str">
        <f aca="false">IF('Chronos (M1..M20)'!$I891&lt;&gt;"",'Chronos (M1..M20)'!$I891," ")</f>
        <v> </v>
      </c>
      <c r="BF86" s="316" t="n">
        <f aca="false">IF('Chronos (M1..M20)'!$J891&lt;&gt;"",'Chronos (M1..M20)'!$J891,0)</f>
        <v>0</v>
      </c>
      <c r="BG86" s="317" t="str">
        <f aca="false">IF($B86&lt;&gt;"",IF(BE86&lt;&gt;" ",(INDEX(BD$9:BE$12,MATCH(BD86,BD$9:BD$12),2)/BE86)*1000,0),"")</f>
        <v/>
      </c>
      <c r="BH86" s="318" t="str">
        <f aca="false">IF(BE$9&lt;&gt;"",IF($B86&lt;&gt;"",BG86-BF86,""),"")</f>
        <v/>
      </c>
      <c r="BI86" s="314" t="str">
        <f aca="false">IF($B86&lt;&gt;"",'Chronos (M1..M20)'!$H992,"")</f>
        <v/>
      </c>
      <c r="BJ86" s="315" t="str">
        <f aca="false">IF('Chronos (M1..M20)'!$I992&lt;&gt;"",'Chronos (M1..M20)'!$I992," ")</f>
        <v> </v>
      </c>
      <c r="BK86" s="316" t="n">
        <f aca="false">IF('Chronos (M1..M20)'!$J992&lt;&gt;"",'Chronos (M1..M20)'!$J992,0)</f>
        <v>0</v>
      </c>
      <c r="BL86" s="317" t="str">
        <f aca="false">IF($B86&lt;&gt;"",IF(BJ86&lt;&gt;" ",(INDEX(BI$9:BJ$12,MATCH(BI86,BI$9:BI$12),2)/BJ86)*1000,0),"")</f>
        <v/>
      </c>
      <c r="BM86" s="318" t="str">
        <f aca="false">IF(BJ$9&lt;&gt;"",IF($B86&lt;&gt;"",BL86-BK86,""),"")</f>
        <v/>
      </c>
      <c r="BN86" s="313" t="str">
        <f aca="false">IF($B86&lt;&gt;"",$B86,"")</f>
        <v/>
      </c>
      <c r="BO86" s="314" t="str">
        <f aca="false">IF($B86&lt;&gt;"",'Chronos (M1..M20)'!$H1093,"")</f>
        <v/>
      </c>
      <c r="BP86" s="315" t="str">
        <f aca="false">IF('Chronos (M1..M20)'!$I1093&lt;&gt;"",'Chronos (M1..M20)'!$I1093," ")</f>
        <v> </v>
      </c>
      <c r="BQ86" s="316" t="n">
        <f aca="false">IF('Chronos (M1..M20)'!$J1093&lt;&gt;"",'Chronos (M1..M20)'!$J1093,0)</f>
        <v>0</v>
      </c>
      <c r="BR86" s="317" t="str">
        <f aca="false">IF($B86&lt;&gt;"",IF(BP86&lt;&gt;" ",(INDEX(BO$9:BP$12,MATCH(BO86,BO$9:BO$12),2)/BP86)*1000,0),"")</f>
        <v/>
      </c>
      <c r="BS86" s="318" t="str">
        <f aca="false">IF(BP$9&lt;&gt;"",IF($B86&lt;&gt;"",BR86-BQ86,""),"")</f>
        <v/>
      </c>
      <c r="BT86" s="314" t="str">
        <f aca="false">IF($B86&lt;&gt;"",'Chronos (M1..M20)'!$H1194,"")</f>
        <v/>
      </c>
      <c r="BU86" s="315" t="str">
        <f aca="false">IF('Chronos (M1..M20)'!$I1194&lt;&gt;"",'Chronos (M1..M20)'!$I1194," ")</f>
        <v> </v>
      </c>
      <c r="BV86" s="316" t="n">
        <f aca="false">IF('Chronos (M1..M20)'!$J1194&lt;&gt;"",'Chronos (M1..M20)'!$J1194,0)</f>
        <v>0</v>
      </c>
      <c r="BW86" s="317" t="str">
        <f aca="false">IF($B86&lt;&gt;"",IF(BU86&lt;&gt;" ",(INDEX(BT$9:BU$12,MATCH(BT86,BT$9:BT$12),2)/BU86)*1000,0),"")</f>
        <v/>
      </c>
      <c r="BX86" s="318" t="str">
        <f aca="false">IF(BU$9&lt;&gt;"",IF($B86&lt;&gt;"",BW86-BV86,""),"")</f>
        <v/>
      </c>
      <c r="BY86" s="313" t="str">
        <f aca="false">IF($B86&lt;&gt;"",$B86,"")</f>
        <v/>
      </c>
      <c r="BZ86" s="314" t="str">
        <f aca="false">IF($B86&lt;&gt;"",'Chronos (M1..M20)'!$H1295,"")</f>
        <v/>
      </c>
      <c r="CA86" s="315" t="str">
        <f aca="false">IF('Chronos (M1..M20)'!$I1295&lt;&gt;"",'Chronos (M1..M20)'!$I1295," ")</f>
        <v> </v>
      </c>
      <c r="CB86" s="316" t="n">
        <f aca="false">IF('Chronos (M1..M20)'!$J1295&lt;&gt;"",'Chronos (M1..M20)'!$J1295,0)</f>
        <v>0</v>
      </c>
      <c r="CC86" s="317" t="str">
        <f aca="false">IF($B86&lt;&gt;"",IF(CA86&lt;&gt;" ",(INDEX(BZ$9:CA$12,MATCH(BZ86,BZ$9:BZ$12),2)/CA86)*1000,0),"")</f>
        <v/>
      </c>
      <c r="CD86" s="318" t="str">
        <f aca="false">IF(CA$9&lt;&gt;"",IF($B86&lt;&gt;"",CC86-CB86,""),"")</f>
        <v/>
      </c>
      <c r="CE86" s="314" t="str">
        <f aca="false">IF($B86&lt;&gt;"",'Chronos (M1..M20)'!$H1396,"")</f>
        <v/>
      </c>
      <c r="CF86" s="315" t="str">
        <f aca="false">IF('Chronos (M1..M20)'!$I1396&lt;&gt;"",'Chronos (M1..M20)'!$I1396," ")</f>
        <v> </v>
      </c>
      <c r="CG86" s="316" t="n">
        <f aca="false">IF('Chronos (M1..M20)'!$J1396&lt;&gt;"",'Chronos (M1..M20)'!$J1396,0)</f>
        <v>0</v>
      </c>
      <c r="CH86" s="317" t="str">
        <f aca="false">IF($B86&lt;&gt;"",IF(CF86&lt;&gt;" ",(INDEX(CE$9:CF$12,MATCH(CE86,CE$9:CE$12),2)/CF86)*1000,0),"")</f>
        <v/>
      </c>
      <c r="CI86" s="318" t="str">
        <f aca="false">IF(CF$9&lt;&gt;"",IF($B86&lt;&gt;"",CH86-CG86,""),"")</f>
        <v/>
      </c>
      <c r="CJ86" s="313" t="str">
        <f aca="false">IF($B86&lt;&gt;"",$B86,"")</f>
        <v/>
      </c>
      <c r="CK86" s="314" t="str">
        <f aca="false">IF($B86&lt;&gt;"",'Chronos (M1..M20)'!$H1497,"")</f>
        <v/>
      </c>
      <c r="CL86" s="315" t="str">
        <f aca="false">IF('Chronos (M1..M20)'!$I1497&lt;&gt;"",'Chronos (M1..M20)'!$I1497," ")</f>
        <v> </v>
      </c>
      <c r="CM86" s="316" t="n">
        <f aca="false">IF('Chronos (M1..M20)'!$J1497&lt;&gt;"",'Chronos (M1..M20)'!$J1497,0)</f>
        <v>0</v>
      </c>
      <c r="CN86" s="317" t="str">
        <f aca="false">IF($B86&lt;&gt;"",IF(CL86&lt;&gt;" ",(INDEX(CK$9:CL$12,MATCH(CK86,CK$9:CK$12),2)/CL86)*1000,0),"")</f>
        <v/>
      </c>
      <c r="CO86" s="318" t="str">
        <f aca="false">IF(CL$9&lt;&gt;"",IF($B86&lt;&gt;"",CN86-CM86,""),"")</f>
        <v/>
      </c>
      <c r="CP86" s="314" t="str">
        <f aca="false">IF($B86&lt;&gt;"",'Chronos (M1..M20)'!$H1598,"")</f>
        <v/>
      </c>
      <c r="CQ86" s="315" t="str">
        <f aca="false">IF('Chronos (M1..M20)'!$I1598&lt;&gt;"",'Chronos (M1..M20)'!$I1598," ")</f>
        <v> </v>
      </c>
      <c r="CR86" s="316" t="n">
        <f aca="false">IF('Chronos (M1..M20)'!$J1598&lt;&gt;"",'Chronos (M1..M20)'!$J1598,0)</f>
        <v>0</v>
      </c>
      <c r="CS86" s="317" t="str">
        <f aca="false">IF($B86&lt;&gt;"",IF(CQ86&lt;&gt;" ",(INDEX(CP$9:CQ$12,MATCH(CP86,CP$9:CP$12),2)/CQ86)*1000,0),"")</f>
        <v/>
      </c>
      <c r="CT86" s="318" t="str">
        <f aca="false">IF(CQ$9&lt;&gt;"",IF($B86&lt;&gt;"",CS86-CR86,""),"")</f>
        <v/>
      </c>
      <c r="CU86" s="313" t="str">
        <f aca="false">IF($B86&lt;&gt;"",$B86,"")</f>
        <v/>
      </c>
      <c r="CV86" s="314" t="str">
        <f aca="false">IF($B86&lt;&gt;"",'Chronos (M1..M20)'!$H1699,"")</f>
        <v/>
      </c>
      <c r="CW86" s="315" t="str">
        <f aca="false">IF('Chronos (M1..M20)'!$I1699&lt;&gt;"",'Chronos (M1..M20)'!$I1699," ")</f>
        <v> </v>
      </c>
      <c r="CX86" s="316" t="n">
        <f aca="false">IF('Chronos (M1..M20)'!$J1699&lt;&gt;"",'Chronos (M1..M20)'!$J1699,0)</f>
        <v>0</v>
      </c>
      <c r="CY86" s="317" t="str">
        <f aca="false">IF($B86&lt;&gt;"",IF(CW86&lt;&gt;" ",(INDEX(CV$9:CW$12,MATCH(CV86,CV$9:CV$12),2)/CW86)*1000,0),"")</f>
        <v/>
      </c>
      <c r="CZ86" s="318" t="str">
        <f aca="false">IF(CW$9&lt;&gt;"",IF($B86&lt;&gt;"",CY86-CX86,""),"")</f>
        <v/>
      </c>
      <c r="DA86" s="314" t="str">
        <f aca="false">IF($B86&lt;&gt;"",'Chronos (M1..M20)'!$H1800,"")</f>
        <v/>
      </c>
      <c r="DB86" s="315" t="str">
        <f aca="false">IF('Chronos (M1..M20)'!$I1800&lt;&gt;"",'Chronos (M1..M20)'!$I1800," ")</f>
        <v> </v>
      </c>
      <c r="DC86" s="316" t="n">
        <f aca="false">IF('Chronos (M1..M20)'!$J1800&lt;&gt;"",'Chronos (M1..M20)'!$J1800,0)</f>
        <v>0</v>
      </c>
      <c r="DD86" s="317" t="str">
        <f aca="false">IF($B86&lt;&gt;"",IF(DB86&lt;&gt;" ",(INDEX(DA$9:DB$12,MATCH(DA86,DA$9:DA$12),2)/DB86)*1000,0),"")</f>
        <v/>
      </c>
      <c r="DE86" s="318" t="str">
        <f aca="false">IF(DB$9&lt;&gt;"",IF($B86&lt;&gt;"",DD86-DC86,""),"")</f>
        <v/>
      </c>
      <c r="DF86" s="313" t="str">
        <f aca="false">IF($B86&lt;&gt;"",$B86,"")</f>
        <v/>
      </c>
      <c r="DG86" s="314" t="str">
        <f aca="false">IF($B86&lt;&gt;"",'Chronos (M1..M20)'!$H1901,"")</f>
        <v/>
      </c>
      <c r="DH86" s="315" t="str">
        <f aca="false">IF('Chronos (M1..M20)'!$I1901&lt;&gt;"",'Chronos (M1..M20)'!$I1901," ")</f>
        <v> </v>
      </c>
      <c r="DI86" s="316" t="n">
        <f aca="false">IF('Chronos (M1..M20)'!$J1901&lt;&gt;"",'Chronos (M1..M20)'!$J1901,0)</f>
        <v>0</v>
      </c>
      <c r="DJ86" s="317" t="str">
        <f aca="false">IF($B86&lt;&gt;"",IF(DH86&lt;&gt;" ",(INDEX(DG$9:DH$12,MATCH(DG86,DG$9:DG$12),2)/DH86)*1000,0),"")</f>
        <v/>
      </c>
      <c r="DK86" s="318" t="str">
        <f aca="false">IF(DH$9&lt;&gt;"",IF($B86&lt;&gt;"",DJ86-DI86,""),"")</f>
        <v/>
      </c>
      <c r="DL86" s="314" t="str">
        <f aca="false">IF($B86&lt;&gt;"",'Chronos (M1..M20)'!$H2002,"")</f>
        <v/>
      </c>
      <c r="DM86" s="315" t="str">
        <f aca="false">IF('Chronos (M1..M20)'!$I2002&lt;&gt;"",'Chronos (M1..M20)'!$I2002," ")</f>
        <v> </v>
      </c>
      <c r="DN86" s="316" t="n">
        <f aca="false">IF('Chronos (M1..M20)'!$J2002&lt;&gt;"",'Chronos (M1..M20)'!$J2002,0)</f>
        <v>0</v>
      </c>
      <c r="DO86" s="317" t="str">
        <f aca="false">IF($B86&lt;&gt;"",IF(DM86&lt;&gt;" ",(INDEX(DL$9:DM$12,MATCH(DL86,DL$9:DL$12),2)/DM86)*1000,0),"")</f>
        <v/>
      </c>
      <c r="DP86" s="318" t="str">
        <f aca="false">IF(DM$9&lt;&gt;"",IF($B86&lt;&gt;"",DO86-DN86,""),"")</f>
        <v/>
      </c>
      <c r="DQ86" s="0"/>
      <c r="DR86" s="319" t="e">
        <f aca="false">SUM(O86,T86,Z86)</f>
        <v>#VALUE!</v>
      </c>
      <c r="DS86" s="319" t="e">
        <f aca="false">SUM(DR86,AE86,AK86,AP86,AV86,BA86,BG86,BL86,BR86,BW86,CC86,CH86,CN86,CS86,CY86,DD86,DJ86,DO86)</f>
        <v>#VALUE!</v>
      </c>
      <c r="DT86" s="319" t="n">
        <f aca="false">SUM(N86,S86,Y86,AD86,AJ86,AO86,AU86,AZ86,BF86,BK86,BQ86,BV86,CB86,CG86,CM86,CR86,CX86,DC86,DI86,DN86)</f>
        <v>0</v>
      </c>
      <c r="DU86" s="319" t="e">
        <f aca="false">SMALL($DZ86:$ES86,1)</f>
        <v>#VALUE!</v>
      </c>
      <c r="DV86" s="319" t="e">
        <f aca="false">SMALL($DZ86:$ES86,2)</f>
        <v>#VALUE!</v>
      </c>
      <c r="DW86" s="319" t="e">
        <f aca="false">SMALL($DZ86:$ES86,3)</f>
        <v>#VALUE!</v>
      </c>
      <c r="DX86" s="319" t="e">
        <f aca="false">SMALL($DZ86:$ES86,3)</f>
        <v>#VALUE!</v>
      </c>
      <c r="DY86" s="0"/>
      <c r="DZ86" s="321" t="str">
        <f aca="false">IF($EC$1&lt;&gt;"",O86," ")</f>
        <v/>
      </c>
      <c r="EA86" s="321" t="str">
        <f aca="false">IF($EC$2&lt;&gt;"",T86," ")</f>
        <v/>
      </c>
      <c r="EB86" s="321" t="str">
        <f aca="false">IF($EC$3&lt;&gt;"",Z86," ")</f>
        <v/>
      </c>
      <c r="EC86" s="321" t="str">
        <f aca="false">IF($EC$4&lt;&gt;"",AE86," ")</f>
        <v/>
      </c>
      <c r="ED86" s="321" t="str">
        <f aca="false">IF($EC$5&lt;&gt;"",AK86," ")</f>
        <v/>
      </c>
      <c r="EE86" s="321" t="str">
        <f aca="false">IF($EC$6&lt;&gt;"",AP86," ")</f>
        <v/>
      </c>
      <c r="EF86" s="321" t="str">
        <f aca="false">IF($EC$7&lt;&gt;"",AV86," ")</f>
        <v/>
      </c>
      <c r="EG86" s="321" t="str">
        <f aca="false">IF($EC$8&lt;&gt;"",BA86," ")</f>
        <v> </v>
      </c>
      <c r="EH86" s="321" t="str">
        <f aca="false">IF($EC$9&lt;&gt;"",BG86," ")</f>
        <v> </v>
      </c>
      <c r="EI86" s="321" t="str">
        <f aca="false">IF($EC$10&lt;&gt;"",BL86," ")</f>
        <v> </v>
      </c>
      <c r="EJ86" s="321" t="str">
        <f aca="false">IF($EE$1&lt;&gt;"",BR86," ")</f>
        <v> </v>
      </c>
      <c r="EK86" s="321" t="str">
        <f aca="false">IF($EE$2&lt;&gt;"",BW86," ")</f>
        <v> </v>
      </c>
      <c r="EL86" s="321" t="str">
        <f aca="false">IF($EE$3&lt;&gt;"",CC86," ")</f>
        <v> </v>
      </c>
      <c r="EM86" s="321" t="str">
        <f aca="false">IF($EE$4&lt;&gt;"",CH86," ")</f>
        <v> </v>
      </c>
      <c r="EN86" s="321" t="str">
        <f aca="false">IF($EE$5&lt;&gt;"",CN86," ")</f>
        <v> </v>
      </c>
      <c r="EO86" s="321" t="str">
        <f aca="false">IF($EE$6&lt;&gt;"",CS86," ")</f>
        <v> </v>
      </c>
      <c r="EP86" s="321" t="str">
        <f aca="false">IF($EE$7&lt;&gt;"",CY86," ")</f>
        <v> </v>
      </c>
      <c r="EQ86" s="321" t="str">
        <f aca="false">IF($EE$8&lt;&gt;"",DD86," ")</f>
        <v> </v>
      </c>
      <c r="ER86" s="321" t="str">
        <f aca="false">IF($EE$9&lt;&gt;"",DJ86," ")</f>
        <v> </v>
      </c>
      <c r="ES86" s="321" t="str">
        <f aca="false">IF($EE$10&lt;&gt;"",DO86," ")</f>
        <v> </v>
      </c>
      <c r="ET86" s="322" t="e">
        <f aca="false">SMALL(DZ86:EC86,1)</f>
        <v>#VALUE!</v>
      </c>
      <c r="EU86" s="323" t="e">
        <f aca="false">SMALL(DZ86:ED86,1)</f>
        <v>#VALUE!</v>
      </c>
      <c r="EV86" s="323" t="e">
        <f aca="false">SMALL(DZ86:EE86,1)</f>
        <v>#VALUE!</v>
      </c>
      <c r="EW86" s="323" t="e">
        <f aca="false">SMALL(DZ86:EF86,1)</f>
        <v>#VALUE!</v>
      </c>
      <c r="EX86" s="323" t="e">
        <f aca="false">SMALL(DZ86:EG86,1)</f>
        <v>#VALUE!</v>
      </c>
      <c r="EY86" s="323" t="e">
        <f aca="false">SMALL(DZ86:EH86,1)</f>
        <v>#VALUE!</v>
      </c>
      <c r="EZ86" s="323" t="e">
        <f aca="false">SMALL(DZ86:EI86,1)</f>
        <v>#VALUE!</v>
      </c>
      <c r="FA86" s="323" t="e">
        <f aca="false">SMALL(DZ86:EJ86,1)</f>
        <v>#VALUE!</v>
      </c>
      <c r="FB86" s="323" t="e">
        <f aca="false">SMALL(DZ86:EK86,1)</f>
        <v>#VALUE!</v>
      </c>
      <c r="FC86" s="323" t="e">
        <f aca="false">SMALL(DZ86:EL86,1)</f>
        <v>#VALUE!</v>
      </c>
      <c r="FD86" s="323" t="e">
        <f aca="false">SMALL(DZ86:EM86,1)</f>
        <v>#VALUE!</v>
      </c>
      <c r="FE86" s="323" t="e">
        <f aca="false">SMALL(DZ86:EN86,1)</f>
        <v>#VALUE!</v>
      </c>
      <c r="FF86" s="323" t="e">
        <f aca="false">SMALL(DZ86:EO86,1)</f>
        <v>#VALUE!</v>
      </c>
      <c r="FG86" s="323" t="e">
        <f aca="false">SMALL(DZ86:EP86,1)</f>
        <v>#VALUE!</v>
      </c>
      <c r="FH86" s="323" t="e">
        <f aca="false">SMALL(DZ86:EQ86,1)</f>
        <v>#VALUE!</v>
      </c>
      <c r="FI86" s="323" t="e">
        <f aca="false">SMALL(DZ86:ER86,1)</f>
        <v>#VALUE!</v>
      </c>
      <c r="FJ86" s="324" t="e">
        <f aca="false">SMALL(DZ86:ES86,1)</f>
        <v>#VALUE!</v>
      </c>
      <c r="FK86" s="322" t="e">
        <f aca="false">SMALL(DZ86:EN86,2)</f>
        <v>#VALUE!</v>
      </c>
      <c r="FL86" s="323" t="e">
        <f aca="false">SMALL(DZ86:EO86,2)</f>
        <v>#VALUE!</v>
      </c>
      <c r="FM86" s="323" t="e">
        <f aca="false">SMALL(DZ86:EP86,2)</f>
        <v>#VALUE!</v>
      </c>
      <c r="FN86" s="323" t="e">
        <f aca="false">SMALL(DZ86:EQ86,2)</f>
        <v>#VALUE!</v>
      </c>
      <c r="FO86" s="323" t="e">
        <f aca="false">SMALL(DZ86:ER86,2)</f>
        <v>#VALUE!</v>
      </c>
      <c r="FP86" s="324" t="e">
        <f aca="false">SMALL(DZ86:ES86,2)</f>
        <v>#VALUE!</v>
      </c>
      <c r="FQ86" s="0"/>
      <c r="FR86" s="328" t="str">
        <f aca="false">IF($B86&lt;&gt;"",IF($EB$1&gt;=FR$13,$P86,""),"")</f>
        <v/>
      </c>
      <c r="FS86" s="329" t="str">
        <f aca="false">IF($B86&lt;&gt;"",IF($EB$1&gt;=FS$13,$P86+$U86,""),"")</f>
        <v/>
      </c>
      <c r="FT86" s="329" t="str">
        <f aca="false">IF($B86&lt;&gt;"",IF($EB$1&gt;=FT$13,$P86+$U86+$AA86,""),"")</f>
        <v/>
      </c>
      <c r="FU86" s="329" t="str">
        <f aca="false">IF($B86&lt;&gt;"",IF($EB$1&gt;=FU$13,$P86+$U86+$AA86+$AF86-ET86,""),"")</f>
        <v/>
      </c>
      <c r="FV86" s="329" t="str">
        <f aca="false">IF($B86&lt;&gt;"",IF($EB$1&gt;=FV$13,$P86+$U86+$AA86+$AF86+$AL86-EU86,""),"")</f>
        <v/>
      </c>
      <c r="FW86" s="329" t="str">
        <f aca="false">IF($B86&lt;&gt;"",IF($EB$1&gt;=FW$13,$P86+$U86+$AA86+$AF86+$AL86+$AQ86-EV86,""),"")</f>
        <v/>
      </c>
      <c r="FX86" s="329" t="str">
        <f aca="false">IF($B86&lt;&gt;"",IF($EB$1&gt;=FX$13,$P86+$U86+$AA86+$AF86+$AL86+$AQ86+$AW86-EW86,""),"")</f>
        <v/>
      </c>
      <c r="FY86" s="329" t="str">
        <f aca="false">IF($B86&lt;&gt;"",IF($EB$1&gt;=FY$13,$P86+$U86+$AA86+$AF86+$AL86+$AQ86+$AW86+$BB86-EX86,""),"")</f>
        <v/>
      </c>
      <c r="FZ86" s="329" t="str">
        <f aca="false">IF($B86&lt;&gt;"",IF($EB$1&gt;=FZ$13,$P86+$U86+$AA86+$AF86+$AL86+$AQ86+$AW86+$BB86+$BH86-EY86,""),"")</f>
        <v/>
      </c>
      <c r="GA86" s="329" t="str">
        <f aca="false">IF($B86&lt;&gt;"",IF($EB$1&gt;=GA$13,$P86+$U86+$AA86+$AF86+$AL86+$AQ86+$AW86+$BB86+$BH86+$BM86-EZ86,""),"")</f>
        <v/>
      </c>
      <c r="GB86" s="329" t="str">
        <f aca="false">IF($B86&lt;&gt;"",IF($EB$1&gt;=GB$13,$P86+$U86+$AA86+$AF86+$AL86+$AQ86+$AW86+$BB86+$BH86+$BM86+$BS86-FA86,""),"")</f>
        <v/>
      </c>
      <c r="GC86" s="329" t="str">
        <f aca="false">IF($B86&lt;&gt;"",IF($EB$1&gt;=GC$13,$P86+$U86+$AA86+$AF86+$AL86+$AQ86+$AW86+$BB86+$BH86+$BM86+$BS86+$BX86-FB86,""),"")</f>
        <v/>
      </c>
      <c r="GD86" s="329" t="str">
        <f aca="false">IF($B86&lt;&gt;"",IF($EB$1&gt;=GD$13,$P86+$U86+$AA86+$AF86+$AL86+$AQ86+$AW86+$BB86+$BH86+$BM86+$BS86+$BX86+$CD86-FC86,""),"")</f>
        <v/>
      </c>
      <c r="GE86" s="329" t="str">
        <f aca="false">IF($B86&lt;&gt;"",IF($EB$1&gt;=GE$13,$P86+$U86+$AA86+$AF86+$AL86+$AQ86+$AW86+$BB86+$BH86+$BM86+$BS86+$BX86+$CD86+$CI86-FD86,""),"")</f>
        <v/>
      </c>
      <c r="GF86" s="329" t="str">
        <f aca="false">IF($B86&lt;&gt;"",IF($EB$1&gt;=GF$13,$P86+$U86+$AA86+$AF86+$AL86+$AQ86+$AW86+$BB86+$BH86+$BM86+$BS86+$BX86+$CD86+$CI86+$CO86-FE86-FK86,""),"")</f>
        <v/>
      </c>
      <c r="GG86" s="329" t="str">
        <f aca="false">IF($B86&lt;&gt;"",IF($EB$1&gt;=GG$13,$P86+$U86+$AA86+$AF86+$AL86+$AQ86+$AW86+$BB86+$BH86+$BM86+$BS86+$BX86+$CD86+$CI86+$CO86+$CT86-FF86-FL86,""),"")</f>
        <v/>
      </c>
      <c r="GH86" s="329" t="str">
        <f aca="false">IF($B86&lt;&gt;"",IF($EB$1&gt;=GH$13,$P86+$U86+$AA86+$AF86+$AL86+$AQ86+$AW86+$BB86+$BH86+$BM86+$BS86+$BX86+$CD86+$CI86+$CO86+$CT86+$CZ86-FG86-FM86,""),"")</f>
        <v/>
      </c>
      <c r="GI86" s="329" t="str">
        <f aca="false">IF($B86&lt;&gt;"",IF($EB$1&gt;=GI$13,$P86+$U86+$AA86+$AF86+$AL86+$AQ86+$AW86+$BB86+$BH86+$BM86+$BS86+$BX86+$CD86+$CI86+$CO86+$CT86+$CZ86+$DE86-FH86-FN86,""),"")</f>
        <v/>
      </c>
      <c r="GJ86" s="329" t="str">
        <f aca="false">IF($B86&lt;&gt;"",IF($EB$1&gt;=GJ$13,$P86+$U86+$AA86+$AF86+$AL86+$AQ86+$AW86+$BB86+$BH86+$BM86+$BS86+$BX86+$CD86+$CI86+$CO86+$CT86+$CZ86+$DE86+$DK86-FI86-FO86,""),"")</f>
        <v/>
      </c>
      <c r="GK86" s="330" t="str">
        <f aca="false">IF($B86&lt;&gt;"",IF($EB$1&gt;=GK$13,$P86+$U86+$AA86+$AF86+$AL86+$AQ86+$AW86+$BB86+$BH86+$BM86+$BS86+$BX86+$CD86+$CI86+$CO86+$CT86+$CZ86+$DE86+$DK86+$DP86-FJ86-FP86,""),"")</f>
        <v/>
      </c>
      <c r="GL86" s="0"/>
      <c r="GM86" s="328" t="str">
        <f aca="false">IF($B86&lt;&gt;"",IF($EB$1&gt;=GM$13,RANK(FR86,FR$14:FR$113,0),""),"")</f>
        <v/>
      </c>
      <c r="GN86" s="329" t="str">
        <f aca="false">IF($B86&lt;&gt;"",IF($EB$1&gt;=GN$13,RANK(FS86,FS$14:FS$113,0),""),"")</f>
        <v/>
      </c>
      <c r="GO86" s="329" t="str">
        <f aca="false">IF($B86&lt;&gt;"",IF($EB$1&gt;=GO$13,RANK(FT86,FT$14:FT$113,0),""),"")</f>
        <v/>
      </c>
      <c r="GP86" s="329" t="str">
        <f aca="false">IF($B86&lt;&gt;"",IF($EB$1&gt;=GP$13,RANK(FU86,FU$14:FU$113,0),""),"")</f>
        <v/>
      </c>
      <c r="GQ86" s="329" t="str">
        <f aca="false">IF($B86&lt;&gt;"",IF($EB$1&gt;=GQ$13,RANK(FV86,FV$14:FV$113,0),""),"")</f>
        <v/>
      </c>
      <c r="GR86" s="329" t="str">
        <f aca="false">IF($B86&lt;&gt;"",IF($EB$1&gt;=GR$13,RANK(FW86,FW$14:FW$113,0),""),"")</f>
        <v/>
      </c>
      <c r="GS86" s="329" t="str">
        <f aca="false">IF($B86&lt;&gt;"",IF($EB$1&gt;=GS$13,RANK(FX86,FX$14:FX$113,0),""),"")</f>
        <v/>
      </c>
      <c r="GT86" s="329" t="str">
        <f aca="false">IF($B86&lt;&gt;"",IF($EB$1&gt;=GT$13,RANK(FY86,FY$14:FY$113,0),""),"")</f>
        <v/>
      </c>
      <c r="GU86" s="329" t="str">
        <f aca="false">IF($B86&lt;&gt;"",IF($EB$1&gt;=GU$13,RANK(FZ86,FZ$14:FZ$113,0),""),"")</f>
        <v/>
      </c>
      <c r="GV86" s="329" t="str">
        <f aca="false">IF($B86&lt;&gt;"",IF($EB$1&gt;=GV$13,RANK(GA86,GA$14:GA$113,0),""),"")</f>
        <v/>
      </c>
      <c r="GW86" s="329" t="str">
        <f aca="false">IF($B86&lt;&gt;"",IF($EB$1&gt;=GW$13,RANK(GB86,GB$14:GB$113,0),""),"")</f>
        <v/>
      </c>
      <c r="GX86" s="329" t="str">
        <f aca="false">IF($B86&lt;&gt;"",IF($EB$1&gt;=GX$13,RANK(GC86,GC$14:GC$113,0),""),"")</f>
        <v/>
      </c>
      <c r="GY86" s="329" t="str">
        <f aca="false">IF($B86&lt;&gt;"",IF($EB$1&gt;=GY$13,RANK(GD86,GD$14:GD$113,0),""),"")</f>
        <v/>
      </c>
      <c r="GZ86" s="329" t="str">
        <f aca="false">IF($B86&lt;&gt;"",IF($EB$1&gt;=GZ$13,RANK(GE86,GE$14:GE$113,0),""),"")</f>
        <v/>
      </c>
      <c r="HA86" s="329" t="str">
        <f aca="false">IF($B86&lt;&gt;"",IF($EB$1&gt;=HA$13,RANK(GF86,GF$14:GF$113,0),""),"")</f>
        <v/>
      </c>
      <c r="HB86" s="329" t="str">
        <f aca="false">IF($B86&lt;&gt;"",IF($EB$1&gt;=HB$13,RANK(GG86,GG$14:GG$113,0),""),"")</f>
        <v/>
      </c>
      <c r="HC86" s="329" t="str">
        <f aca="false">IF($B86&lt;&gt;"",IF($EB$1&gt;=HC$13,RANK(GH86,GH$14:GH$113,0),""),"")</f>
        <v/>
      </c>
      <c r="HD86" s="329" t="str">
        <f aca="false">IF($B86&lt;&gt;"",IF($EB$1&gt;=HD$13,RANK(GI86,GI$14:GI$113,0),""),"")</f>
        <v/>
      </c>
      <c r="HE86" s="329" t="str">
        <f aca="false">IF($B86&lt;&gt;"",IF($EB$1&gt;=HE$13,RANK(GJ86,GJ$14:GJ$113,0),""),"")</f>
        <v/>
      </c>
      <c r="HF86" s="330" t="str">
        <f aca="false">IF($B86&lt;&gt;"",IF($EB$1&gt;=HF$13,RANK(GK86,GK$14:GK$113,0),""),"")</f>
        <v/>
      </c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13" hidden="false" customHeight="false" outlineLevel="0" collapsed="false">
      <c r="A87" s="308" t="str">
        <f aca="false">IF(B87&lt;&gt;"",RANK(I87,I$14:I$113,0),"")</f>
        <v/>
      </c>
      <c r="B87" s="309" t="str">
        <f aca="false">IF('Chronos (M1..M20)'!B84&lt;&gt;"",'Chronos (M1..M20)'!B84,"")</f>
        <v/>
      </c>
      <c r="C87" s="310" t="str">
        <f aca="false">IF(B87&lt;&gt;"",'Chronos (M1..M20)'!C84,"")</f>
        <v/>
      </c>
      <c r="D87" s="215" t="str">
        <f aca="false">IF(B87&lt;&gt;"",Pilotes!P84,"")</f>
        <v/>
      </c>
      <c r="E87" s="310"/>
      <c r="F87" s="310" t="str">
        <f aca="false">IF(B87&lt;&gt;"",Pilotes!F84,"")</f>
        <v/>
      </c>
      <c r="G87" s="310" t="str">
        <f aca="false">IF(C87&lt;&gt;"",Pilotes!E84,"")</f>
        <v/>
      </c>
      <c r="H87" s="310" t="str">
        <f aca="false">IF(D87&lt;&gt;"",'Chronos (M1..M20)'!D84,"")</f>
        <v/>
      </c>
      <c r="I87" s="311" t="n">
        <f aca="false">IF(B87&lt;&gt;"",IF($EB$1&lt;4,DR87-DT87,IF($EB$1&lt;15,DS87-DU87-DT87,DS87-DU87-DV87-DT87)),0)</f>
        <v>0</v>
      </c>
      <c r="J87" s="312" t="str">
        <f aca="false">IF(B87&lt;&gt;"",IF(I87,(I87/MAXA(I$14:I$113))*1000,0),"")</f>
        <v/>
      </c>
      <c r="K87" s="313" t="str">
        <f aca="false">IF($B87&lt;&gt;"",$B87,"")</f>
        <v/>
      </c>
      <c r="L87" s="314" t="str">
        <f aca="false">IF($B87&lt;&gt;"",'Chronos (M1..M20)'!$H84,"")</f>
        <v/>
      </c>
      <c r="M87" s="315" t="str">
        <f aca="false">IF('Chronos (M1..M20)'!$I84&lt;&gt;"",'Chronos (M1..M20)'!$I84," ")</f>
        <v> </v>
      </c>
      <c r="N87" s="316" t="n">
        <f aca="false">IF('Chronos (M1..M20)'!$J84&lt;&gt;"",'Chronos (M1..M20)'!$J84,0)</f>
        <v>0</v>
      </c>
      <c r="O87" s="317" t="str">
        <f aca="false">IF($B87&lt;&gt;"",IF(M87&lt;&gt;" ",(INDEX(L$9:M$12,MATCH(L87,L$9:L$12),2)/M87)*1000,0),"")</f>
        <v/>
      </c>
      <c r="P87" s="318" t="str">
        <f aca="false">IF(M$9&lt;&gt;"",IF($B87&lt;&gt;"",O87-N87,""),"")</f>
        <v/>
      </c>
      <c r="Q87" s="314" t="str">
        <f aca="false">IF($B87&lt;&gt;"",'Chronos (M1..M20)'!$H185,"")</f>
        <v/>
      </c>
      <c r="R87" s="315" t="str">
        <f aca="false">IF('Chronos (M1..M20)'!$I185&lt;&gt;"",'Chronos (M1..M20)'!$I185," ")</f>
        <v> </v>
      </c>
      <c r="S87" s="316" t="n">
        <f aca="false">IF('Chronos (M1..M20)'!$J185&lt;&gt;"",'Chronos (M1..M20)'!$J185,0)</f>
        <v>0</v>
      </c>
      <c r="T87" s="317" t="str">
        <f aca="false">IF($B87&lt;&gt;"",IF(R87&lt;&gt;" ",(INDEX(Q$9:R$12,MATCH(Q87,Q$9:Q$12),2)/R87)*1000,0),"")</f>
        <v/>
      </c>
      <c r="U87" s="318" t="str">
        <f aca="false">IF(R$9&lt;&gt;"",IF($B87&lt;&gt;"",T87-S87,""),"")</f>
        <v/>
      </c>
      <c r="V87" s="313" t="str">
        <f aca="false">IF($B87&lt;&gt;"",$B87,"")</f>
        <v/>
      </c>
      <c r="W87" s="314" t="str">
        <f aca="false">IF($B87&lt;&gt;"",'Chronos (M1..M20)'!$H286,"")</f>
        <v/>
      </c>
      <c r="X87" s="315" t="str">
        <f aca="false">IF('Chronos (M1..M20)'!$I286&lt;&gt;"",'Chronos (M1..M20)'!$I286," ")</f>
        <v> </v>
      </c>
      <c r="Y87" s="316" t="n">
        <f aca="false">IF('Chronos (M1..M20)'!$J286&lt;&gt;"",'Chronos (M1..M20)'!$J286,0)</f>
        <v>0</v>
      </c>
      <c r="Z87" s="317" t="str">
        <f aca="false">IF($B87&lt;&gt;"",IF(X87&lt;&gt;" ",(INDEX(W$9:X$12,MATCH(W87,W$9:W$12),2)/X87)*1000,0),"")</f>
        <v/>
      </c>
      <c r="AA87" s="318" t="str">
        <f aca="false">IF(X$9&lt;&gt;"",IF($B87&lt;&gt;"",Z87-Y87,""),"")</f>
        <v/>
      </c>
      <c r="AB87" s="314" t="str">
        <f aca="false">IF($B87&lt;&gt;"",'Chronos (M1..M20)'!$H387,"")</f>
        <v/>
      </c>
      <c r="AC87" s="315" t="str">
        <f aca="false">IF('Chronos (M1..M20)'!$I387&lt;&gt;"",'Chronos (M1..M20)'!$I387," ")</f>
        <v> </v>
      </c>
      <c r="AD87" s="316" t="n">
        <f aca="false">IF('Chronos (M1..M20)'!$J387&lt;&gt;"",'Chronos (M1..M20)'!$J387,0)</f>
        <v>0</v>
      </c>
      <c r="AE87" s="317" t="str">
        <f aca="false">IF($B87&lt;&gt;"",IF(AC87&lt;&gt;" ",(INDEX(AB$9:AC$12,MATCH(AB87,AB$9:AB$12),2)/AC87)*1000,0),"")</f>
        <v/>
      </c>
      <c r="AF87" s="318" t="str">
        <f aca="false">IF(AC$9&lt;&gt;"",IF($B87&lt;&gt;"",AE87-AD87,""),"")</f>
        <v/>
      </c>
      <c r="AG87" s="313" t="str">
        <f aca="false">IF($B87&lt;&gt;"",$B87,"")</f>
        <v/>
      </c>
      <c r="AH87" s="314" t="str">
        <f aca="false">IF($B87&lt;&gt;"",'Chronos (M1..M20)'!$H488,"")</f>
        <v/>
      </c>
      <c r="AI87" s="315" t="str">
        <f aca="false">IF('Chronos (M1..M20)'!$I488&lt;&gt;"",'Chronos (M1..M20)'!$I488," ")</f>
        <v> </v>
      </c>
      <c r="AJ87" s="316" t="n">
        <f aca="false">IF('Chronos (M1..M20)'!$J488&lt;&gt;"",'Chronos (M1..M20)'!$J488,0)</f>
        <v>0</v>
      </c>
      <c r="AK87" s="317" t="str">
        <f aca="false">IF($B87&lt;&gt;"",IF(AI87&lt;&gt;" ",(INDEX(AH$9:AI$12,MATCH(AH87,AH$9:AH$12),2)/AI87)*1000,0),"")</f>
        <v/>
      </c>
      <c r="AL87" s="318" t="str">
        <f aca="false">IF(AI$9&lt;&gt;"",IF($B87&lt;&gt;"",AK87-AJ87,""),"")</f>
        <v/>
      </c>
      <c r="AM87" s="314" t="str">
        <f aca="false">IF($B87&lt;&gt;"",'Chronos (M1..M20)'!$H589,"")</f>
        <v/>
      </c>
      <c r="AN87" s="315" t="str">
        <f aca="false">IF('Chronos (M1..M20)'!$I589&lt;&gt;"",'Chronos (M1..M20)'!$I589," ")</f>
        <v> </v>
      </c>
      <c r="AO87" s="316" t="n">
        <f aca="false">IF('Chronos (M1..M20)'!$J589&lt;&gt;"",'Chronos (M1..M20)'!$J589,0)</f>
        <v>0</v>
      </c>
      <c r="AP87" s="317" t="str">
        <f aca="false">IF($B87&lt;&gt;"",IF(AN87&lt;&gt;" ",(INDEX(AM$9:AN$12,MATCH(AM87,AM$9:AM$12),2)/AN87)*1000,0),"")</f>
        <v/>
      </c>
      <c r="AQ87" s="318" t="str">
        <f aca="false">IF(AN$9&lt;&gt;"",IF($B87&lt;&gt;"",AP87-AO87,""),"")</f>
        <v/>
      </c>
      <c r="AR87" s="313" t="str">
        <f aca="false">IF($B87&lt;&gt;"",$B87,"")</f>
        <v/>
      </c>
      <c r="AS87" s="314" t="str">
        <f aca="false">IF($B87&lt;&gt;"",'Chronos (M1..M20)'!$H690,"")</f>
        <v/>
      </c>
      <c r="AT87" s="315" t="str">
        <f aca="false">IF('Chronos (M1..M20)'!$I690&lt;&gt;"",'Chronos (M1..M20)'!$I690," ")</f>
        <v> </v>
      </c>
      <c r="AU87" s="316" t="n">
        <f aca="false">IF('Chronos (M1..M20)'!$J690&lt;&gt;"",'Chronos (M1..M20)'!$J690,0)</f>
        <v>0</v>
      </c>
      <c r="AV87" s="317" t="str">
        <f aca="false">IF($B87&lt;&gt;"",IF(AT87&lt;&gt;" ",(INDEX(AS$9:AT$12,MATCH(AS87,AS$9:AS$12),2)/AT87)*1000,0),"")</f>
        <v/>
      </c>
      <c r="AW87" s="318" t="str">
        <f aca="false">IF(AT$9&lt;&gt;"",IF($B87&lt;&gt;"",AV87-AU87,""),"")</f>
        <v/>
      </c>
      <c r="AX87" s="314" t="str">
        <f aca="false">IF($B87&lt;&gt;"",'Chronos (M1..M20)'!$H791,"")</f>
        <v/>
      </c>
      <c r="AY87" s="315" t="str">
        <f aca="false">IF('Chronos (M1..M20)'!$I791&lt;&gt;"",'Chronos (M1..M20)'!$I791," ")</f>
        <v> </v>
      </c>
      <c r="AZ87" s="316" t="n">
        <f aca="false">IF('Chronos (M1..M20)'!$J791&lt;&gt;"",'Chronos (M1..M20)'!$J791,0)</f>
        <v>0</v>
      </c>
      <c r="BA87" s="317" t="str">
        <f aca="false">IF($B87&lt;&gt;"",IF(AY87&lt;&gt;" ",(INDEX(AX$9:AY$12,MATCH(AX87,AX$9:AX$12),2)/AY87)*1000,0),"")</f>
        <v/>
      </c>
      <c r="BB87" s="318" t="str">
        <f aca="false">IF(AY$9&lt;&gt;"",IF($B87&lt;&gt;"",BA87-AZ87,""),"")</f>
        <v/>
      </c>
      <c r="BC87" s="313" t="str">
        <f aca="false">IF($B87&lt;&gt;"",$B87,"")</f>
        <v/>
      </c>
      <c r="BD87" s="314" t="str">
        <f aca="false">IF($B87&lt;&gt;"",'Chronos (M1..M20)'!$H892,"")</f>
        <v/>
      </c>
      <c r="BE87" s="315" t="str">
        <f aca="false">IF('Chronos (M1..M20)'!$I892&lt;&gt;"",'Chronos (M1..M20)'!$I892," ")</f>
        <v> </v>
      </c>
      <c r="BF87" s="316" t="n">
        <f aca="false">IF('Chronos (M1..M20)'!$J892&lt;&gt;"",'Chronos (M1..M20)'!$J892,0)</f>
        <v>0</v>
      </c>
      <c r="BG87" s="317" t="str">
        <f aca="false">IF($B87&lt;&gt;"",IF(BE87&lt;&gt;" ",(INDEX(BD$9:BE$12,MATCH(BD87,BD$9:BD$12),2)/BE87)*1000,0),"")</f>
        <v/>
      </c>
      <c r="BH87" s="318" t="str">
        <f aca="false">IF(BE$9&lt;&gt;"",IF($B87&lt;&gt;"",BG87-BF87,""),"")</f>
        <v/>
      </c>
      <c r="BI87" s="314" t="str">
        <f aca="false">IF($B87&lt;&gt;"",'Chronos (M1..M20)'!$H993,"")</f>
        <v/>
      </c>
      <c r="BJ87" s="315" t="str">
        <f aca="false">IF('Chronos (M1..M20)'!$I993&lt;&gt;"",'Chronos (M1..M20)'!$I993," ")</f>
        <v> </v>
      </c>
      <c r="BK87" s="316" t="n">
        <f aca="false">IF('Chronos (M1..M20)'!$J993&lt;&gt;"",'Chronos (M1..M20)'!$J993,0)</f>
        <v>0</v>
      </c>
      <c r="BL87" s="317" t="str">
        <f aca="false">IF($B87&lt;&gt;"",IF(BJ87&lt;&gt;" ",(INDEX(BI$9:BJ$12,MATCH(BI87,BI$9:BI$12),2)/BJ87)*1000,0),"")</f>
        <v/>
      </c>
      <c r="BM87" s="318" t="str">
        <f aca="false">IF(BJ$9&lt;&gt;"",IF($B87&lt;&gt;"",BL87-BK87,""),"")</f>
        <v/>
      </c>
      <c r="BN87" s="313" t="str">
        <f aca="false">IF($B87&lt;&gt;"",$B87,"")</f>
        <v/>
      </c>
      <c r="BO87" s="314" t="str">
        <f aca="false">IF($B87&lt;&gt;"",'Chronos (M1..M20)'!$H1094,"")</f>
        <v/>
      </c>
      <c r="BP87" s="315" t="str">
        <f aca="false">IF('Chronos (M1..M20)'!$I1094&lt;&gt;"",'Chronos (M1..M20)'!$I1094," ")</f>
        <v> </v>
      </c>
      <c r="BQ87" s="316" t="n">
        <f aca="false">IF('Chronos (M1..M20)'!$J1094&lt;&gt;"",'Chronos (M1..M20)'!$J1094,0)</f>
        <v>0</v>
      </c>
      <c r="BR87" s="317" t="str">
        <f aca="false">IF($B87&lt;&gt;"",IF(BP87&lt;&gt;" ",(INDEX(BO$9:BP$12,MATCH(BO87,BO$9:BO$12),2)/BP87)*1000,0),"")</f>
        <v/>
      </c>
      <c r="BS87" s="318" t="str">
        <f aca="false">IF(BP$9&lt;&gt;"",IF($B87&lt;&gt;"",BR87-BQ87,""),"")</f>
        <v/>
      </c>
      <c r="BT87" s="314" t="str">
        <f aca="false">IF($B87&lt;&gt;"",'Chronos (M1..M20)'!$H1195,"")</f>
        <v/>
      </c>
      <c r="BU87" s="315" t="str">
        <f aca="false">IF('Chronos (M1..M20)'!$I1195&lt;&gt;"",'Chronos (M1..M20)'!$I1195," ")</f>
        <v> </v>
      </c>
      <c r="BV87" s="316" t="n">
        <f aca="false">IF('Chronos (M1..M20)'!$J1195&lt;&gt;"",'Chronos (M1..M20)'!$J1195,0)</f>
        <v>0</v>
      </c>
      <c r="BW87" s="317" t="str">
        <f aca="false">IF($B87&lt;&gt;"",IF(BU87&lt;&gt;" ",(INDEX(BT$9:BU$12,MATCH(BT87,BT$9:BT$12),2)/BU87)*1000,0),"")</f>
        <v/>
      </c>
      <c r="BX87" s="318" t="str">
        <f aca="false">IF(BU$9&lt;&gt;"",IF($B87&lt;&gt;"",BW87-BV87,""),"")</f>
        <v/>
      </c>
      <c r="BY87" s="313" t="str">
        <f aca="false">IF($B87&lt;&gt;"",$B87,"")</f>
        <v/>
      </c>
      <c r="BZ87" s="314" t="str">
        <f aca="false">IF($B87&lt;&gt;"",'Chronos (M1..M20)'!$H1296,"")</f>
        <v/>
      </c>
      <c r="CA87" s="315" t="str">
        <f aca="false">IF('Chronos (M1..M20)'!$I1296&lt;&gt;"",'Chronos (M1..M20)'!$I1296," ")</f>
        <v> </v>
      </c>
      <c r="CB87" s="316" t="n">
        <f aca="false">IF('Chronos (M1..M20)'!$J1296&lt;&gt;"",'Chronos (M1..M20)'!$J1296,0)</f>
        <v>0</v>
      </c>
      <c r="CC87" s="317" t="str">
        <f aca="false">IF($B87&lt;&gt;"",IF(CA87&lt;&gt;" ",(INDEX(BZ$9:CA$12,MATCH(BZ87,BZ$9:BZ$12),2)/CA87)*1000,0),"")</f>
        <v/>
      </c>
      <c r="CD87" s="318" t="str">
        <f aca="false">IF(CA$9&lt;&gt;"",IF($B87&lt;&gt;"",CC87-CB87,""),"")</f>
        <v/>
      </c>
      <c r="CE87" s="314" t="str">
        <f aca="false">IF($B87&lt;&gt;"",'Chronos (M1..M20)'!$H1397,"")</f>
        <v/>
      </c>
      <c r="CF87" s="315" t="str">
        <f aca="false">IF('Chronos (M1..M20)'!$I1397&lt;&gt;"",'Chronos (M1..M20)'!$I1397," ")</f>
        <v> </v>
      </c>
      <c r="CG87" s="316" t="n">
        <f aca="false">IF('Chronos (M1..M20)'!$J1397&lt;&gt;"",'Chronos (M1..M20)'!$J1397,0)</f>
        <v>0</v>
      </c>
      <c r="CH87" s="317" t="str">
        <f aca="false">IF($B87&lt;&gt;"",IF(CF87&lt;&gt;" ",(INDEX(CE$9:CF$12,MATCH(CE87,CE$9:CE$12),2)/CF87)*1000,0),"")</f>
        <v/>
      </c>
      <c r="CI87" s="318" t="str">
        <f aca="false">IF(CF$9&lt;&gt;"",IF($B87&lt;&gt;"",CH87-CG87,""),"")</f>
        <v/>
      </c>
      <c r="CJ87" s="313" t="str">
        <f aca="false">IF($B87&lt;&gt;"",$B87,"")</f>
        <v/>
      </c>
      <c r="CK87" s="314" t="str">
        <f aca="false">IF($B87&lt;&gt;"",'Chronos (M1..M20)'!$H1498,"")</f>
        <v/>
      </c>
      <c r="CL87" s="315" t="str">
        <f aca="false">IF('Chronos (M1..M20)'!$I1498&lt;&gt;"",'Chronos (M1..M20)'!$I1498," ")</f>
        <v> </v>
      </c>
      <c r="CM87" s="316" t="n">
        <f aca="false">IF('Chronos (M1..M20)'!$J1498&lt;&gt;"",'Chronos (M1..M20)'!$J1498,0)</f>
        <v>0</v>
      </c>
      <c r="CN87" s="317" t="str">
        <f aca="false">IF($B87&lt;&gt;"",IF(CL87&lt;&gt;" ",(INDEX(CK$9:CL$12,MATCH(CK87,CK$9:CK$12),2)/CL87)*1000,0),"")</f>
        <v/>
      </c>
      <c r="CO87" s="318" t="str">
        <f aca="false">IF(CL$9&lt;&gt;"",IF($B87&lt;&gt;"",CN87-CM87,""),"")</f>
        <v/>
      </c>
      <c r="CP87" s="314" t="str">
        <f aca="false">IF($B87&lt;&gt;"",'Chronos (M1..M20)'!$H1599,"")</f>
        <v/>
      </c>
      <c r="CQ87" s="315" t="str">
        <f aca="false">IF('Chronos (M1..M20)'!$I1599&lt;&gt;"",'Chronos (M1..M20)'!$I1599," ")</f>
        <v> </v>
      </c>
      <c r="CR87" s="316" t="n">
        <f aca="false">IF('Chronos (M1..M20)'!$J1599&lt;&gt;"",'Chronos (M1..M20)'!$J1599,0)</f>
        <v>0</v>
      </c>
      <c r="CS87" s="317" t="str">
        <f aca="false">IF($B87&lt;&gt;"",IF(CQ87&lt;&gt;" ",(INDEX(CP$9:CQ$12,MATCH(CP87,CP$9:CP$12),2)/CQ87)*1000,0),"")</f>
        <v/>
      </c>
      <c r="CT87" s="318" t="str">
        <f aca="false">IF(CQ$9&lt;&gt;"",IF($B87&lt;&gt;"",CS87-CR87,""),"")</f>
        <v/>
      </c>
      <c r="CU87" s="313" t="str">
        <f aca="false">IF($B87&lt;&gt;"",$B87,"")</f>
        <v/>
      </c>
      <c r="CV87" s="314" t="str">
        <f aca="false">IF($B87&lt;&gt;"",'Chronos (M1..M20)'!$H1700,"")</f>
        <v/>
      </c>
      <c r="CW87" s="315" t="str">
        <f aca="false">IF('Chronos (M1..M20)'!$I1700&lt;&gt;"",'Chronos (M1..M20)'!$I1700," ")</f>
        <v> </v>
      </c>
      <c r="CX87" s="316" t="n">
        <f aca="false">IF('Chronos (M1..M20)'!$J1700&lt;&gt;"",'Chronos (M1..M20)'!$J1700,0)</f>
        <v>0</v>
      </c>
      <c r="CY87" s="317" t="str">
        <f aca="false">IF($B87&lt;&gt;"",IF(CW87&lt;&gt;" ",(INDEX(CV$9:CW$12,MATCH(CV87,CV$9:CV$12),2)/CW87)*1000,0),"")</f>
        <v/>
      </c>
      <c r="CZ87" s="318" t="str">
        <f aca="false">IF(CW$9&lt;&gt;"",IF($B87&lt;&gt;"",CY87-CX87,""),"")</f>
        <v/>
      </c>
      <c r="DA87" s="314" t="str">
        <f aca="false">IF($B87&lt;&gt;"",'Chronos (M1..M20)'!$H1801,"")</f>
        <v/>
      </c>
      <c r="DB87" s="315" t="str">
        <f aca="false">IF('Chronos (M1..M20)'!$I1801&lt;&gt;"",'Chronos (M1..M20)'!$I1801," ")</f>
        <v> </v>
      </c>
      <c r="DC87" s="316" t="n">
        <f aca="false">IF('Chronos (M1..M20)'!$J1801&lt;&gt;"",'Chronos (M1..M20)'!$J1801,0)</f>
        <v>0</v>
      </c>
      <c r="DD87" s="317" t="str">
        <f aca="false">IF($B87&lt;&gt;"",IF(DB87&lt;&gt;" ",(INDEX(DA$9:DB$12,MATCH(DA87,DA$9:DA$12),2)/DB87)*1000,0),"")</f>
        <v/>
      </c>
      <c r="DE87" s="318" t="str">
        <f aca="false">IF(DB$9&lt;&gt;"",IF($B87&lt;&gt;"",DD87-DC87,""),"")</f>
        <v/>
      </c>
      <c r="DF87" s="313" t="str">
        <f aca="false">IF($B87&lt;&gt;"",$B87,"")</f>
        <v/>
      </c>
      <c r="DG87" s="314" t="str">
        <f aca="false">IF($B87&lt;&gt;"",'Chronos (M1..M20)'!$H1902,"")</f>
        <v/>
      </c>
      <c r="DH87" s="315" t="str">
        <f aca="false">IF('Chronos (M1..M20)'!$I1902&lt;&gt;"",'Chronos (M1..M20)'!$I1902," ")</f>
        <v> </v>
      </c>
      <c r="DI87" s="316" t="n">
        <f aca="false">IF('Chronos (M1..M20)'!$J1902&lt;&gt;"",'Chronos (M1..M20)'!$J1902,0)</f>
        <v>0</v>
      </c>
      <c r="DJ87" s="317" t="str">
        <f aca="false">IF($B87&lt;&gt;"",IF(DH87&lt;&gt;" ",(INDEX(DG$9:DH$12,MATCH(DG87,DG$9:DG$12),2)/DH87)*1000,0),"")</f>
        <v/>
      </c>
      <c r="DK87" s="318" t="str">
        <f aca="false">IF(DH$9&lt;&gt;"",IF($B87&lt;&gt;"",DJ87-DI87,""),"")</f>
        <v/>
      </c>
      <c r="DL87" s="314" t="str">
        <f aca="false">IF($B87&lt;&gt;"",'Chronos (M1..M20)'!$H2003,"")</f>
        <v/>
      </c>
      <c r="DM87" s="315" t="str">
        <f aca="false">IF('Chronos (M1..M20)'!$I2003&lt;&gt;"",'Chronos (M1..M20)'!$I2003," ")</f>
        <v> </v>
      </c>
      <c r="DN87" s="316" t="n">
        <f aca="false">IF('Chronos (M1..M20)'!$J2003&lt;&gt;"",'Chronos (M1..M20)'!$J2003,0)</f>
        <v>0</v>
      </c>
      <c r="DO87" s="317" t="str">
        <f aca="false">IF($B87&lt;&gt;"",IF(DM87&lt;&gt;" ",(INDEX(DL$9:DM$12,MATCH(DL87,DL$9:DL$12),2)/DM87)*1000,0),"")</f>
        <v/>
      </c>
      <c r="DP87" s="318" t="str">
        <f aca="false">IF(DM$9&lt;&gt;"",IF($B87&lt;&gt;"",DO87-DN87,""),"")</f>
        <v/>
      </c>
      <c r="DQ87" s="0"/>
      <c r="DR87" s="319" t="e">
        <f aca="false">SUM(O87,T87,Z87)</f>
        <v>#VALUE!</v>
      </c>
      <c r="DS87" s="319" t="e">
        <f aca="false">SUM(DR87,AE87,AK87,AP87,AV87,BA87,BG87,BL87,BR87,BW87,CC87,CH87,CN87,CS87,CY87,DD87,DJ87,DO87)</f>
        <v>#VALUE!</v>
      </c>
      <c r="DT87" s="319" t="n">
        <f aca="false">SUM(N87,S87,Y87,AD87,AJ87,AO87,AU87,AZ87,BF87,BK87,BQ87,BV87,CB87,CG87,CM87,CR87,CX87,DC87,DI87,DN87)</f>
        <v>0</v>
      </c>
      <c r="DU87" s="319" t="e">
        <f aca="false">SMALL($DZ87:$ES87,1)</f>
        <v>#VALUE!</v>
      </c>
      <c r="DV87" s="319" t="e">
        <f aca="false">SMALL($DZ87:$ES87,2)</f>
        <v>#VALUE!</v>
      </c>
      <c r="DW87" s="319" t="e">
        <f aca="false">SMALL($DZ87:$ES87,3)</f>
        <v>#VALUE!</v>
      </c>
      <c r="DX87" s="319" t="e">
        <f aca="false">SMALL($DZ87:$ES87,3)</f>
        <v>#VALUE!</v>
      </c>
      <c r="DY87" s="0"/>
      <c r="DZ87" s="321" t="str">
        <f aca="false">IF($EC$1&lt;&gt;"",O87," ")</f>
        <v/>
      </c>
      <c r="EA87" s="321" t="str">
        <f aca="false">IF($EC$2&lt;&gt;"",T87," ")</f>
        <v/>
      </c>
      <c r="EB87" s="321" t="str">
        <f aca="false">IF($EC$3&lt;&gt;"",Z87," ")</f>
        <v/>
      </c>
      <c r="EC87" s="321" t="str">
        <f aca="false">IF($EC$4&lt;&gt;"",AE87," ")</f>
        <v/>
      </c>
      <c r="ED87" s="321" t="str">
        <f aca="false">IF($EC$5&lt;&gt;"",AK87," ")</f>
        <v/>
      </c>
      <c r="EE87" s="321" t="str">
        <f aca="false">IF($EC$6&lt;&gt;"",AP87," ")</f>
        <v/>
      </c>
      <c r="EF87" s="321" t="str">
        <f aca="false">IF($EC$7&lt;&gt;"",AV87," ")</f>
        <v/>
      </c>
      <c r="EG87" s="321" t="str">
        <f aca="false">IF($EC$8&lt;&gt;"",BA87," ")</f>
        <v> </v>
      </c>
      <c r="EH87" s="321" t="str">
        <f aca="false">IF($EC$9&lt;&gt;"",BG87," ")</f>
        <v> </v>
      </c>
      <c r="EI87" s="321" t="str">
        <f aca="false">IF($EC$10&lt;&gt;"",BL87," ")</f>
        <v> </v>
      </c>
      <c r="EJ87" s="321" t="str">
        <f aca="false">IF($EE$1&lt;&gt;"",BR87," ")</f>
        <v> </v>
      </c>
      <c r="EK87" s="321" t="str">
        <f aca="false">IF($EE$2&lt;&gt;"",BW87," ")</f>
        <v> </v>
      </c>
      <c r="EL87" s="321" t="str">
        <f aca="false">IF($EE$3&lt;&gt;"",CC87," ")</f>
        <v> </v>
      </c>
      <c r="EM87" s="321" t="str">
        <f aca="false">IF($EE$4&lt;&gt;"",CH87," ")</f>
        <v> </v>
      </c>
      <c r="EN87" s="321" t="str">
        <f aca="false">IF($EE$5&lt;&gt;"",CN87," ")</f>
        <v> </v>
      </c>
      <c r="EO87" s="321" t="str">
        <f aca="false">IF($EE$6&lt;&gt;"",CS87," ")</f>
        <v> </v>
      </c>
      <c r="EP87" s="321" t="str">
        <f aca="false">IF($EE$7&lt;&gt;"",CY87," ")</f>
        <v> </v>
      </c>
      <c r="EQ87" s="321" t="str">
        <f aca="false">IF($EE$8&lt;&gt;"",DD87," ")</f>
        <v> </v>
      </c>
      <c r="ER87" s="321" t="str">
        <f aca="false">IF($EE$9&lt;&gt;"",DJ87," ")</f>
        <v> </v>
      </c>
      <c r="ES87" s="321" t="str">
        <f aca="false">IF($EE$10&lt;&gt;"",DO87," ")</f>
        <v> </v>
      </c>
      <c r="ET87" s="322" t="e">
        <f aca="false">SMALL(DZ87:EC87,1)</f>
        <v>#VALUE!</v>
      </c>
      <c r="EU87" s="323" t="e">
        <f aca="false">SMALL(DZ87:ED87,1)</f>
        <v>#VALUE!</v>
      </c>
      <c r="EV87" s="323" t="e">
        <f aca="false">SMALL(DZ87:EE87,1)</f>
        <v>#VALUE!</v>
      </c>
      <c r="EW87" s="323" t="e">
        <f aca="false">SMALL(DZ87:EF87,1)</f>
        <v>#VALUE!</v>
      </c>
      <c r="EX87" s="323" t="e">
        <f aca="false">SMALL(DZ87:EG87,1)</f>
        <v>#VALUE!</v>
      </c>
      <c r="EY87" s="323" t="e">
        <f aca="false">SMALL(DZ87:EH87,1)</f>
        <v>#VALUE!</v>
      </c>
      <c r="EZ87" s="323" t="e">
        <f aca="false">SMALL(DZ87:EI87,1)</f>
        <v>#VALUE!</v>
      </c>
      <c r="FA87" s="323" t="e">
        <f aca="false">SMALL(DZ87:EJ87,1)</f>
        <v>#VALUE!</v>
      </c>
      <c r="FB87" s="323" t="e">
        <f aca="false">SMALL(DZ87:EK87,1)</f>
        <v>#VALUE!</v>
      </c>
      <c r="FC87" s="323" t="e">
        <f aca="false">SMALL(DZ87:EL87,1)</f>
        <v>#VALUE!</v>
      </c>
      <c r="FD87" s="323" t="e">
        <f aca="false">SMALL(DZ87:EM87,1)</f>
        <v>#VALUE!</v>
      </c>
      <c r="FE87" s="323" t="e">
        <f aca="false">SMALL(DZ87:EN87,1)</f>
        <v>#VALUE!</v>
      </c>
      <c r="FF87" s="323" t="e">
        <f aca="false">SMALL(DZ87:EO87,1)</f>
        <v>#VALUE!</v>
      </c>
      <c r="FG87" s="323" t="e">
        <f aca="false">SMALL(DZ87:EP87,1)</f>
        <v>#VALUE!</v>
      </c>
      <c r="FH87" s="323" t="e">
        <f aca="false">SMALL(DZ87:EQ87,1)</f>
        <v>#VALUE!</v>
      </c>
      <c r="FI87" s="323" t="e">
        <f aca="false">SMALL(DZ87:ER87,1)</f>
        <v>#VALUE!</v>
      </c>
      <c r="FJ87" s="324" t="e">
        <f aca="false">SMALL(DZ87:ES87,1)</f>
        <v>#VALUE!</v>
      </c>
      <c r="FK87" s="322" t="e">
        <f aca="false">SMALL(DZ87:EN87,2)</f>
        <v>#VALUE!</v>
      </c>
      <c r="FL87" s="323" t="e">
        <f aca="false">SMALL(DZ87:EO87,2)</f>
        <v>#VALUE!</v>
      </c>
      <c r="FM87" s="323" t="e">
        <f aca="false">SMALL(DZ87:EP87,2)</f>
        <v>#VALUE!</v>
      </c>
      <c r="FN87" s="323" t="e">
        <f aca="false">SMALL(DZ87:EQ87,2)</f>
        <v>#VALUE!</v>
      </c>
      <c r="FO87" s="323" t="e">
        <f aca="false">SMALL(DZ87:ER87,2)</f>
        <v>#VALUE!</v>
      </c>
      <c r="FP87" s="324" t="e">
        <f aca="false">SMALL(DZ87:ES87,2)</f>
        <v>#VALUE!</v>
      </c>
      <c r="FQ87" s="0"/>
      <c r="FR87" s="328" t="str">
        <f aca="false">IF($B87&lt;&gt;"",IF($EB$1&gt;=FR$13,$P87,""),"")</f>
        <v/>
      </c>
      <c r="FS87" s="329" t="str">
        <f aca="false">IF($B87&lt;&gt;"",IF($EB$1&gt;=FS$13,$P87+$U87,""),"")</f>
        <v/>
      </c>
      <c r="FT87" s="329" t="str">
        <f aca="false">IF($B87&lt;&gt;"",IF($EB$1&gt;=FT$13,$P87+$U87+$AA87,""),"")</f>
        <v/>
      </c>
      <c r="FU87" s="329" t="str">
        <f aca="false">IF($B87&lt;&gt;"",IF($EB$1&gt;=FU$13,$P87+$U87+$AA87+$AF87-ET87,""),"")</f>
        <v/>
      </c>
      <c r="FV87" s="329" t="str">
        <f aca="false">IF($B87&lt;&gt;"",IF($EB$1&gt;=FV$13,$P87+$U87+$AA87+$AF87+$AL87-EU87,""),"")</f>
        <v/>
      </c>
      <c r="FW87" s="329" t="str">
        <f aca="false">IF($B87&lt;&gt;"",IF($EB$1&gt;=FW$13,$P87+$U87+$AA87+$AF87+$AL87+$AQ87-EV87,""),"")</f>
        <v/>
      </c>
      <c r="FX87" s="329" t="str">
        <f aca="false">IF($B87&lt;&gt;"",IF($EB$1&gt;=FX$13,$P87+$U87+$AA87+$AF87+$AL87+$AQ87+$AW87-EW87,""),"")</f>
        <v/>
      </c>
      <c r="FY87" s="329" t="str">
        <f aca="false">IF($B87&lt;&gt;"",IF($EB$1&gt;=FY$13,$P87+$U87+$AA87+$AF87+$AL87+$AQ87+$AW87+$BB87-EX87,""),"")</f>
        <v/>
      </c>
      <c r="FZ87" s="329" t="str">
        <f aca="false">IF($B87&lt;&gt;"",IF($EB$1&gt;=FZ$13,$P87+$U87+$AA87+$AF87+$AL87+$AQ87+$AW87+$BB87+$BH87-EY87,""),"")</f>
        <v/>
      </c>
      <c r="GA87" s="329" t="str">
        <f aca="false">IF($B87&lt;&gt;"",IF($EB$1&gt;=GA$13,$P87+$U87+$AA87+$AF87+$AL87+$AQ87+$AW87+$BB87+$BH87+$BM87-EZ87,""),"")</f>
        <v/>
      </c>
      <c r="GB87" s="329" t="str">
        <f aca="false">IF($B87&lt;&gt;"",IF($EB$1&gt;=GB$13,$P87+$U87+$AA87+$AF87+$AL87+$AQ87+$AW87+$BB87+$BH87+$BM87+$BS87-FA87,""),"")</f>
        <v/>
      </c>
      <c r="GC87" s="329" t="str">
        <f aca="false">IF($B87&lt;&gt;"",IF($EB$1&gt;=GC$13,$P87+$U87+$AA87+$AF87+$AL87+$AQ87+$AW87+$BB87+$BH87+$BM87+$BS87+$BX87-FB87,""),"")</f>
        <v/>
      </c>
      <c r="GD87" s="329" t="str">
        <f aca="false">IF($B87&lt;&gt;"",IF($EB$1&gt;=GD$13,$P87+$U87+$AA87+$AF87+$AL87+$AQ87+$AW87+$BB87+$BH87+$BM87+$BS87+$BX87+$CD87-FC87,""),"")</f>
        <v/>
      </c>
      <c r="GE87" s="329" t="str">
        <f aca="false">IF($B87&lt;&gt;"",IF($EB$1&gt;=GE$13,$P87+$U87+$AA87+$AF87+$AL87+$AQ87+$AW87+$BB87+$BH87+$BM87+$BS87+$BX87+$CD87+$CI87-FD87,""),"")</f>
        <v/>
      </c>
      <c r="GF87" s="329" t="str">
        <f aca="false">IF($B87&lt;&gt;"",IF($EB$1&gt;=GF$13,$P87+$U87+$AA87+$AF87+$AL87+$AQ87+$AW87+$BB87+$BH87+$BM87+$BS87+$BX87+$CD87+$CI87+$CO87-FE87-FK87,""),"")</f>
        <v/>
      </c>
      <c r="GG87" s="329" t="str">
        <f aca="false">IF($B87&lt;&gt;"",IF($EB$1&gt;=GG$13,$P87+$U87+$AA87+$AF87+$AL87+$AQ87+$AW87+$BB87+$BH87+$BM87+$BS87+$BX87+$CD87+$CI87+$CO87+$CT87-FF87-FL87,""),"")</f>
        <v/>
      </c>
      <c r="GH87" s="329" t="str">
        <f aca="false">IF($B87&lt;&gt;"",IF($EB$1&gt;=GH$13,$P87+$U87+$AA87+$AF87+$AL87+$AQ87+$AW87+$BB87+$BH87+$BM87+$BS87+$BX87+$CD87+$CI87+$CO87+$CT87+$CZ87-FG87-FM87,""),"")</f>
        <v/>
      </c>
      <c r="GI87" s="329" t="str">
        <f aca="false">IF($B87&lt;&gt;"",IF($EB$1&gt;=GI$13,$P87+$U87+$AA87+$AF87+$AL87+$AQ87+$AW87+$BB87+$BH87+$BM87+$BS87+$BX87+$CD87+$CI87+$CO87+$CT87+$CZ87+$DE87-FH87-FN87,""),"")</f>
        <v/>
      </c>
      <c r="GJ87" s="329" t="str">
        <f aca="false">IF($B87&lt;&gt;"",IF($EB$1&gt;=GJ$13,$P87+$U87+$AA87+$AF87+$AL87+$AQ87+$AW87+$BB87+$BH87+$BM87+$BS87+$BX87+$CD87+$CI87+$CO87+$CT87+$CZ87+$DE87+$DK87-FI87-FO87,""),"")</f>
        <v/>
      </c>
      <c r="GK87" s="330" t="str">
        <f aca="false">IF($B87&lt;&gt;"",IF($EB$1&gt;=GK$13,$P87+$U87+$AA87+$AF87+$AL87+$AQ87+$AW87+$BB87+$BH87+$BM87+$BS87+$BX87+$CD87+$CI87+$CO87+$CT87+$CZ87+$DE87+$DK87+$DP87-FJ87-FP87,""),"")</f>
        <v/>
      </c>
      <c r="GL87" s="0"/>
      <c r="GM87" s="328" t="str">
        <f aca="false">IF($B87&lt;&gt;"",IF($EB$1&gt;=GM$13,RANK(FR87,FR$14:FR$113,0),""),"")</f>
        <v/>
      </c>
      <c r="GN87" s="329" t="str">
        <f aca="false">IF($B87&lt;&gt;"",IF($EB$1&gt;=GN$13,RANK(FS87,FS$14:FS$113,0),""),"")</f>
        <v/>
      </c>
      <c r="GO87" s="329" t="str">
        <f aca="false">IF($B87&lt;&gt;"",IF($EB$1&gt;=GO$13,RANK(FT87,FT$14:FT$113,0),""),"")</f>
        <v/>
      </c>
      <c r="GP87" s="329" t="str">
        <f aca="false">IF($B87&lt;&gt;"",IF($EB$1&gt;=GP$13,RANK(FU87,FU$14:FU$113,0),""),"")</f>
        <v/>
      </c>
      <c r="GQ87" s="329" t="str">
        <f aca="false">IF($B87&lt;&gt;"",IF($EB$1&gt;=GQ$13,RANK(FV87,FV$14:FV$113,0),""),"")</f>
        <v/>
      </c>
      <c r="GR87" s="329" t="str">
        <f aca="false">IF($B87&lt;&gt;"",IF($EB$1&gt;=GR$13,RANK(FW87,FW$14:FW$113,0),""),"")</f>
        <v/>
      </c>
      <c r="GS87" s="329" t="str">
        <f aca="false">IF($B87&lt;&gt;"",IF($EB$1&gt;=GS$13,RANK(FX87,FX$14:FX$113,0),""),"")</f>
        <v/>
      </c>
      <c r="GT87" s="329" t="str">
        <f aca="false">IF($B87&lt;&gt;"",IF($EB$1&gt;=GT$13,RANK(FY87,FY$14:FY$113,0),""),"")</f>
        <v/>
      </c>
      <c r="GU87" s="329" t="str">
        <f aca="false">IF($B87&lt;&gt;"",IF($EB$1&gt;=GU$13,RANK(FZ87,FZ$14:FZ$113,0),""),"")</f>
        <v/>
      </c>
      <c r="GV87" s="329" t="str">
        <f aca="false">IF($B87&lt;&gt;"",IF($EB$1&gt;=GV$13,RANK(GA87,GA$14:GA$113,0),""),"")</f>
        <v/>
      </c>
      <c r="GW87" s="329" t="str">
        <f aca="false">IF($B87&lt;&gt;"",IF($EB$1&gt;=GW$13,RANK(GB87,GB$14:GB$113,0),""),"")</f>
        <v/>
      </c>
      <c r="GX87" s="329" t="str">
        <f aca="false">IF($B87&lt;&gt;"",IF($EB$1&gt;=GX$13,RANK(GC87,GC$14:GC$113,0),""),"")</f>
        <v/>
      </c>
      <c r="GY87" s="329" t="str">
        <f aca="false">IF($B87&lt;&gt;"",IF($EB$1&gt;=GY$13,RANK(GD87,GD$14:GD$113,0),""),"")</f>
        <v/>
      </c>
      <c r="GZ87" s="329" t="str">
        <f aca="false">IF($B87&lt;&gt;"",IF($EB$1&gt;=GZ$13,RANK(GE87,GE$14:GE$113,0),""),"")</f>
        <v/>
      </c>
      <c r="HA87" s="329" t="str">
        <f aca="false">IF($B87&lt;&gt;"",IF($EB$1&gt;=HA$13,RANK(GF87,GF$14:GF$113,0),""),"")</f>
        <v/>
      </c>
      <c r="HB87" s="329" t="str">
        <f aca="false">IF($B87&lt;&gt;"",IF($EB$1&gt;=HB$13,RANK(GG87,GG$14:GG$113,0),""),"")</f>
        <v/>
      </c>
      <c r="HC87" s="329" t="str">
        <f aca="false">IF($B87&lt;&gt;"",IF($EB$1&gt;=HC$13,RANK(GH87,GH$14:GH$113,0),""),"")</f>
        <v/>
      </c>
      <c r="HD87" s="329" t="str">
        <f aca="false">IF($B87&lt;&gt;"",IF($EB$1&gt;=HD$13,RANK(GI87,GI$14:GI$113,0),""),"")</f>
        <v/>
      </c>
      <c r="HE87" s="329" t="str">
        <f aca="false">IF($B87&lt;&gt;"",IF($EB$1&gt;=HE$13,RANK(GJ87,GJ$14:GJ$113,0),""),"")</f>
        <v/>
      </c>
      <c r="HF87" s="330" t="str">
        <f aca="false">IF($B87&lt;&gt;"",IF($EB$1&gt;=HF$13,RANK(GK87,GK$14:GK$113,0),""),"")</f>
        <v/>
      </c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13" hidden="false" customHeight="false" outlineLevel="0" collapsed="false">
      <c r="A88" s="308" t="str">
        <f aca="false">IF(B88&lt;&gt;"",RANK(I88,I$14:I$113,0),"")</f>
        <v/>
      </c>
      <c r="B88" s="309" t="str">
        <f aca="false">IF('Chronos (M1..M20)'!B85&lt;&gt;"",'Chronos (M1..M20)'!B85,"")</f>
        <v/>
      </c>
      <c r="C88" s="310" t="str">
        <f aca="false">IF(B88&lt;&gt;"",'Chronos (M1..M20)'!C85,"")</f>
        <v/>
      </c>
      <c r="D88" s="215" t="str">
        <f aca="false">IF(B88&lt;&gt;"",Pilotes!P85,"")</f>
        <v/>
      </c>
      <c r="E88" s="310"/>
      <c r="F88" s="310" t="str">
        <f aca="false">IF(B88&lt;&gt;"",Pilotes!F85,"")</f>
        <v/>
      </c>
      <c r="G88" s="310" t="str">
        <f aca="false">IF(C88&lt;&gt;"",Pilotes!E85,"")</f>
        <v/>
      </c>
      <c r="H88" s="310" t="str">
        <f aca="false">IF(D88&lt;&gt;"",'Chronos (M1..M20)'!D85,"")</f>
        <v/>
      </c>
      <c r="I88" s="311" t="n">
        <f aca="false">IF(B88&lt;&gt;"",IF($EB$1&lt;4,DR88-DT88,IF($EB$1&lt;15,DS88-DU88-DT88,DS88-DU88-DV88-DT88)),0)</f>
        <v>0</v>
      </c>
      <c r="J88" s="312" t="str">
        <f aca="false">IF(B88&lt;&gt;"",IF(I88,(I88/MAXA(I$14:I$113))*1000,0),"")</f>
        <v/>
      </c>
      <c r="K88" s="313" t="str">
        <f aca="false">IF($B88&lt;&gt;"",$B88,"")</f>
        <v/>
      </c>
      <c r="L88" s="314" t="str">
        <f aca="false">IF($B88&lt;&gt;"",'Chronos (M1..M20)'!$H85,"")</f>
        <v/>
      </c>
      <c r="M88" s="315" t="str">
        <f aca="false">IF('Chronos (M1..M20)'!$I85&lt;&gt;"",'Chronos (M1..M20)'!$I85," ")</f>
        <v> </v>
      </c>
      <c r="N88" s="316" t="n">
        <f aca="false">IF('Chronos (M1..M20)'!$J85&lt;&gt;"",'Chronos (M1..M20)'!$J85,0)</f>
        <v>0</v>
      </c>
      <c r="O88" s="317" t="str">
        <f aca="false">IF($B88&lt;&gt;"",IF(M88&lt;&gt;" ",(INDEX(L$9:M$12,MATCH(L88,L$9:L$12),2)/M88)*1000,0),"")</f>
        <v/>
      </c>
      <c r="P88" s="318" t="str">
        <f aca="false">IF(M$9&lt;&gt;"",IF($B88&lt;&gt;"",O88-N88,""),"")</f>
        <v/>
      </c>
      <c r="Q88" s="314" t="str">
        <f aca="false">IF($B88&lt;&gt;"",'Chronos (M1..M20)'!$H186,"")</f>
        <v/>
      </c>
      <c r="R88" s="315" t="str">
        <f aca="false">IF('Chronos (M1..M20)'!$I186&lt;&gt;"",'Chronos (M1..M20)'!$I186," ")</f>
        <v> </v>
      </c>
      <c r="S88" s="316" t="n">
        <f aca="false">IF('Chronos (M1..M20)'!$J186&lt;&gt;"",'Chronos (M1..M20)'!$J186,0)</f>
        <v>0</v>
      </c>
      <c r="T88" s="317" t="str">
        <f aca="false">IF($B88&lt;&gt;"",IF(R88&lt;&gt;" ",(INDEX(Q$9:R$12,MATCH(Q88,Q$9:Q$12),2)/R88)*1000,0),"")</f>
        <v/>
      </c>
      <c r="U88" s="318" t="str">
        <f aca="false">IF(R$9&lt;&gt;"",IF($B88&lt;&gt;"",T88-S88,""),"")</f>
        <v/>
      </c>
      <c r="V88" s="313" t="str">
        <f aca="false">IF($B88&lt;&gt;"",$B88,"")</f>
        <v/>
      </c>
      <c r="W88" s="314" t="str">
        <f aca="false">IF($B88&lt;&gt;"",'Chronos (M1..M20)'!$H287,"")</f>
        <v/>
      </c>
      <c r="X88" s="315" t="str">
        <f aca="false">IF('Chronos (M1..M20)'!$I287&lt;&gt;"",'Chronos (M1..M20)'!$I287," ")</f>
        <v> </v>
      </c>
      <c r="Y88" s="316" t="n">
        <f aca="false">IF('Chronos (M1..M20)'!$J287&lt;&gt;"",'Chronos (M1..M20)'!$J287,0)</f>
        <v>0</v>
      </c>
      <c r="Z88" s="317" t="str">
        <f aca="false">IF($B88&lt;&gt;"",IF(X88&lt;&gt;" ",(INDEX(W$9:X$12,MATCH(W88,W$9:W$12),2)/X88)*1000,0),"")</f>
        <v/>
      </c>
      <c r="AA88" s="318" t="str">
        <f aca="false">IF(X$9&lt;&gt;"",IF($B88&lt;&gt;"",Z88-Y88,""),"")</f>
        <v/>
      </c>
      <c r="AB88" s="314" t="str">
        <f aca="false">IF($B88&lt;&gt;"",'Chronos (M1..M20)'!$H388,"")</f>
        <v/>
      </c>
      <c r="AC88" s="315" t="str">
        <f aca="false">IF('Chronos (M1..M20)'!$I388&lt;&gt;"",'Chronos (M1..M20)'!$I388," ")</f>
        <v> </v>
      </c>
      <c r="AD88" s="316" t="n">
        <f aca="false">IF('Chronos (M1..M20)'!$J388&lt;&gt;"",'Chronos (M1..M20)'!$J388,0)</f>
        <v>0</v>
      </c>
      <c r="AE88" s="317" t="str">
        <f aca="false">IF($B88&lt;&gt;"",IF(AC88&lt;&gt;" ",(INDEX(AB$9:AC$12,MATCH(AB88,AB$9:AB$12),2)/AC88)*1000,0),"")</f>
        <v/>
      </c>
      <c r="AF88" s="318" t="str">
        <f aca="false">IF(AC$9&lt;&gt;"",IF($B88&lt;&gt;"",AE88-AD88,""),"")</f>
        <v/>
      </c>
      <c r="AG88" s="313" t="str">
        <f aca="false">IF($B88&lt;&gt;"",$B88,"")</f>
        <v/>
      </c>
      <c r="AH88" s="314" t="str">
        <f aca="false">IF($B88&lt;&gt;"",'Chronos (M1..M20)'!$H489,"")</f>
        <v/>
      </c>
      <c r="AI88" s="315" t="str">
        <f aca="false">IF('Chronos (M1..M20)'!$I489&lt;&gt;"",'Chronos (M1..M20)'!$I489," ")</f>
        <v> </v>
      </c>
      <c r="AJ88" s="316" t="n">
        <f aca="false">IF('Chronos (M1..M20)'!$J489&lt;&gt;"",'Chronos (M1..M20)'!$J489,0)</f>
        <v>0</v>
      </c>
      <c r="AK88" s="317" t="str">
        <f aca="false">IF($B88&lt;&gt;"",IF(AI88&lt;&gt;" ",(INDEX(AH$9:AI$12,MATCH(AH88,AH$9:AH$12),2)/AI88)*1000,0),"")</f>
        <v/>
      </c>
      <c r="AL88" s="318" t="str">
        <f aca="false">IF(AI$9&lt;&gt;"",IF($B88&lt;&gt;"",AK88-AJ88,""),"")</f>
        <v/>
      </c>
      <c r="AM88" s="314" t="str">
        <f aca="false">IF($B88&lt;&gt;"",'Chronos (M1..M20)'!$H590,"")</f>
        <v/>
      </c>
      <c r="AN88" s="315" t="str">
        <f aca="false">IF('Chronos (M1..M20)'!$I590&lt;&gt;"",'Chronos (M1..M20)'!$I590," ")</f>
        <v> </v>
      </c>
      <c r="AO88" s="316" t="n">
        <f aca="false">IF('Chronos (M1..M20)'!$J590&lt;&gt;"",'Chronos (M1..M20)'!$J590,0)</f>
        <v>0</v>
      </c>
      <c r="AP88" s="317" t="str">
        <f aca="false">IF($B88&lt;&gt;"",IF(AN88&lt;&gt;" ",(INDEX(AM$9:AN$12,MATCH(AM88,AM$9:AM$12),2)/AN88)*1000,0),"")</f>
        <v/>
      </c>
      <c r="AQ88" s="318" t="str">
        <f aca="false">IF(AN$9&lt;&gt;"",IF($B88&lt;&gt;"",AP88-AO88,""),"")</f>
        <v/>
      </c>
      <c r="AR88" s="313" t="str">
        <f aca="false">IF($B88&lt;&gt;"",$B88,"")</f>
        <v/>
      </c>
      <c r="AS88" s="314" t="str">
        <f aca="false">IF($B88&lt;&gt;"",'Chronos (M1..M20)'!$H691,"")</f>
        <v/>
      </c>
      <c r="AT88" s="315" t="str">
        <f aca="false">IF('Chronos (M1..M20)'!$I691&lt;&gt;"",'Chronos (M1..M20)'!$I691," ")</f>
        <v> </v>
      </c>
      <c r="AU88" s="316" t="n">
        <f aca="false">IF('Chronos (M1..M20)'!$J691&lt;&gt;"",'Chronos (M1..M20)'!$J691,0)</f>
        <v>0</v>
      </c>
      <c r="AV88" s="317" t="str">
        <f aca="false">IF($B88&lt;&gt;"",IF(AT88&lt;&gt;" ",(INDEX(AS$9:AT$12,MATCH(AS88,AS$9:AS$12),2)/AT88)*1000,0),"")</f>
        <v/>
      </c>
      <c r="AW88" s="318" t="str">
        <f aca="false">IF(AT$9&lt;&gt;"",IF($B88&lt;&gt;"",AV88-AU88,""),"")</f>
        <v/>
      </c>
      <c r="AX88" s="314" t="str">
        <f aca="false">IF($B88&lt;&gt;"",'Chronos (M1..M20)'!$H792,"")</f>
        <v/>
      </c>
      <c r="AY88" s="315" t="str">
        <f aca="false">IF('Chronos (M1..M20)'!$I792&lt;&gt;"",'Chronos (M1..M20)'!$I792," ")</f>
        <v> </v>
      </c>
      <c r="AZ88" s="316" t="n">
        <f aca="false">IF('Chronos (M1..M20)'!$J792&lt;&gt;"",'Chronos (M1..M20)'!$J792,0)</f>
        <v>0</v>
      </c>
      <c r="BA88" s="317" t="str">
        <f aca="false">IF($B88&lt;&gt;"",IF(AY88&lt;&gt;" ",(INDEX(AX$9:AY$12,MATCH(AX88,AX$9:AX$12),2)/AY88)*1000,0),"")</f>
        <v/>
      </c>
      <c r="BB88" s="318" t="str">
        <f aca="false">IF(AY$9&lt;&gt;"",IF($B88&lt;&gt;"",BA88-AZ88,""),"")</f>
        <v/>
      </c>
      <c r="BC88" s="313" t="str">
        <f aca="false">IF($B88&lt;&gt;"",$B88,"")</f>
        <v/>
      </c>
      <c r="BD88" s="314" t="str">
        <f aca="false">IF($B88&lt;&gt;"",'Chronos (M1..M20)'!$H893,"")</f>
        <v/>
      </c>
      <c r="BE88" s="315" t="str">
        <f aca="false">IF('Chronos (M1..M20)'!$I893&lt;&gt;"",'Chronos (M1..M20)'!$I893," ")</f>
        <v> </v>
      </c>
      <c r="BF88" s="316" t="n">
        <f aca="false">IF('Chronos (M1..M20)'!$J893&lt;&gt;"",'Chronos (M1..M20)'!$J893,0)</f>
        <v>0</v>
      </c>
      <c r="BG88" s="317" t="str">
        <f aca="false">IF($B88&lt;&gt;"",IF(BE88&lt;&gt;" ",(INDEX(BD$9:BE$12,MATCH(BD88,BD$9:BD$12),2)/BE88)*1000,0),"")</f>
        <v/>
      </c>
      <c r="BH88" s="318" t="str">
        <f aca="false">IF(BE$9&lt;&gt;"",IF($B88&lt;&gt;"",BG88-BF88,""),"")</f>
        <v/>
      </c>
      <c r="BI88" s="314" t="str">
        <f aca="false">IF($B88&lt;&gt;"",'Chronos (M1..M20)'!$H994,"")</f>
        <v/>
      </c>
      <c r="BJ88" s="315" t="str">
        <f aca="false">IF('Chronos (M1..M20)'!$I994&lt;&gt;"",'Chronos (M1..M20)'!$I994," ")</f>
        <v> </v>
      </c>
      <c r="BK88" s="316" t="n">
        <f aca="false">IF('Chronos (M1..M20)'!$J994&lt;&gt;"",'Chronos (M1..M20)'!$J994,0)</f>
        <v>0</v>
      </c>
      <c r="BL88" s="317" t="str">
        <f aca="false">IF($B88&lt;&gt;"",IF(BJ88&lt;&gt;" ",(INDEX(BI$9:BJ$12,MATCH(BI88,BI$9:BI$12),2)/BJ88)*1000,0),"")</f>
        <v/>
      </c>
      <c r="BM88" s="318" t="str">
        <f aca="false">IF(BJ$9&lt;&gt;"",IF($B88&lt;&gt;"",BL88-BK88,""),"")</f>
        <v/>
      </c>
      <c r="BN88" s="313" t="str">
        <f aca="false">IF($B88&lt;&gt;"",$B88,"")</f>
        <v/>
      </c>
      <c r="BO88" s="314" t="str">
        <f aca="false">IF($B88&lt;&gt;"",'Chronos (M1..M20)'!$H1095,"")</f>
        <v/>
      </c>
      <c r="BP88" s="315" t="str">
        <f aca="false">IF('Chronos (M1..M20)'!$I1095&lt;&gt;"",'Chronos (M1..M20)'!$I1095," ")</f>
        <v> </v>
      </c>
      <c r="BQ88" s="316" t="n">
        <f aca="false">IF('Chronos (M1..M20)'!$J1095&lt;&gt;"",'Chronos (M1..M20)'!$J1095,0)</f>
        <v>0</v>
      </c>
      <c r="BR88" s="317" t="str">
        <f aca="false">IF($B88&lt;&gt;"",IF(BP88&lt;&gt;" ",(INDEX(BO$9:BP$12,MATCH(BO88,BO$9:BO$12),2)/BP88)*1000,0),"")</f>
        <v/>
      </c>
      <c r="BS88" s="318" t="str">
        <f aca="false">IF(BP$9&lt;&gt;"",IF($B88&lt;&gt;"",BR88-BQ88,""),"")</f>
        <v/>
      </c>
      <c r="BT88" s="314" t="str">
        <f aca="false">IF($B88&lt;&gt;"",'Chronos (M1..M20)'!$H1196,"")</f>
        <v/>
      </c>
      <c r="BU88" s="315" t="str">
        <f aca="false">IF('Chronos (M1..M20)'!$I1196&lt;&gt;"",'Chronos (M1..M20)'!$I1196," ")</f>
        <v> </v>
      </c>
      <c r="BV88" s="316" t="n">
        <f aca="false">IF('Chronos (M1..M20)'!$J1196&lt;&gt;"",'Chronos (M1..M20)'!$J1196,0)</f>
        <v>0</v>
      </c>
      <c r="BW88" s="317" t="str">
        <f aca="false">IF($B88&lt;&gt;"",IF(BU88&lt;&gt;" ",(INDEX(BT$9:BU$12,MATCH(BT88,BT$9:BT$12),2)/BU88)*1000,0),"")</f>
        <v/>
      </c>
      <c r="BX88" s="318" t="str">
        <f aca="false">IF(BU$9&lt;&gt;"",IF($B88&lt;&gt;"",BW88-BV88,""),"")</f>
        <v/>
      </c>
      <c r="BY88" s="313" t="str">
        <f aca="false">IF($B88&lt;&gt;"",$B88,"")</f>
        <v/>
      </c>
      <c r="BZ88" s="314" t="str">
        <f aca="false">IF($B88&lt;&gt;"",'Chronos (M1..M20)'!$H1297,"")</f>
        <v/>
      </c>
      <c r="CA88" s="315" t="str">
        <f aca="false">IF('Chronos (M1..M20)'!$I1297&lt;&gt;"",'Chronos (M1..M20)'!$I1297," ")</f>
        <v> </v>
      </c>
      <c r="CB88" s="316" t="n">
        <f aca="false">IF('Chronos (M1..M20)'!$J1297&lt;&gt;"",'Chronos (M1..M20)'!$J1297,0)</f>
        <v>0</v>
      </c>
      <c r="CC88" s="317" t="str">
        <f aca="false">IF($B88&lt;&gt;"",IF(CA88&lt;&gt;" ",(INDEX(BZ$9:CA$12,MATCH(BZ88,BZ$9:BZ$12),2)/CA88)*1000,0),"")</f>
        <v/>
      </c>
      <c r="CD88" s="318" t="str">
        <f aca="false">IF(CA$9&lt;&gt;"",IF($B88&lt;&gt;"",CC88-CB88,""),"")</f>
        <v/>
      </c>
      <c r="CE88" s="314" t="str">
        <f aca="false">IF($B88&lt;&gt;"",'Chronos (M1..M20)'!$H1398,"")</f>
        <v/>
      </c>
      <c r="CF88" s="315" t="str">
        <f aca="false">IF('Chronos (M1..M20)'!$I1398&lt;&gt;"",'Chronos (M1..M20)'!$I1398," ")</f>
        <v> </v>
      </c>
      <c r="CG88" s="316" t="n">
        <f aca="false">IF('Chronos (M1..M20)'!$J1398&lt;&gt;"",'Chronos (M1..M20)'!$J1398,0)</f>
        <v>0</v>
      </c>
      <c r="CH88" s="317" t="str">
        <f aca="false">IF($B88&lt;&gt;"",IF(CF88&lt;&gt;" ",(INDEX(CE$9:CF$12,MATCH(CE88,CE$9:CE$12),2)/CF88)*1000,0),"")</f>
        <v/>
      </c>
      <c r="CI88" s="318" t="str">
        <f aca="false">IF(CF$9&lt;&gt;"",IF($B88&lt;&gt;"",CH88-CG88,""),"")</f>
        <v/>
      </c>
      <c r="CJ88" s="313" t="str">
        <f aca="false">IF($B88&lt;&gt;"",$B88,"")</f>
        <v/>
      </c>
      <c r="CK88" s="314" t="str">
        <f aca="false">IF($B88&lt;&gt;"",'Chronos (M1..M20)'!$H1499,"")</f>
        <v/>
      </c>
      <c r="CL88" s="315" t="str">
        <f aca="false">IF('Chronos (M1..M20)'!$I1499&lt;&gt;"",'Chronos (M1..M20)'!$I1499," ")</f>
        <v> </v>
      </c>
      <c r="CM88" s="316" t="n">
        <f aca="false">IF('Chronos (M1..M20)'!$J1499&lt;&gt;"",'Chronos (M1..M20)'!$J1499,0)</f>
        <v>0</v>
      </c>
      <c r="CN88" s="317" t="str">
        <f aca="false">IF($B88&lt;&gt;"",IF(CL88&lt;&gt;" ",(INDEX(CK$9:CL$12,MATCH(CK88,CK$9:CK$12),2)/CL88)*1000,0),"")</f>
        <v/>
      </c>
      <c r="CO88" s="318" t="str">
        <f aca="false">IF(CL$9&lt;&gt;"",IF($B88&lt;&gt;"",CN88-CM88,""),"")</f>
        <v/>
      </c>
      <c r="CP88" s="314" t="str">
        <f aca="false">IF($B88&lt;&gt;"",'Chronos (M1..M20)'!$H1600,"")</f>
        <v/>
      </c>
      <c r="CQ88" s="315" t="str">
        <f aca="false">IF('Chronos (M1..M20)'!$I1600&lt;&gt;"",'Chronos (M1..M20)'!$I1600," ")</f>
        <v> </v>
      </c>
      <c r="CR88" s="316" t="n">
        <f aca="false">IF('Chronos (M1..M20)'!$J1600&lt;&gt;"",'Chronos (M1..M20)'!$J1600,0)</f>
        <v>0</v>
      </c>
      <c r="CS88" s="317" t="str">
        <f aca="false">IF($B88&lt;&gt;"",IF(CQ88&lt;&gt;" ",(INDEX(CP$9:CQ$12,MATCH(CP88,CP$9:CP$12),2)/CQ88)*1000,0),"")</f>
        <v/>
      </c>
      <c r="CT88" s="318" t="str">
        <f aca="false">IF(CQ$9&lt;&gt;"",IF($B88&lt;&gt;"",CS88-CR88,""),"")</f>
        <v/>
      </c>
      <c r="CU88" s="313" t="str">
        <f aca="false">IF($B88&lt;&gt;"",$B88,"")</f>
        <v/>
      </c>
      <c r="CV88" s="314" t="str">
        <f aca="false">IF($B88&lt;&gt;"",'Chronos (M1..M20)'!$H1701,"")</f>
        <v/>
      </c>
      <c r="CW88" s="315" t="str">
        <f aca="false">IF('Chronos (M1..M20)'!$I1701&lt;&gt;"",'Chronos (M1..M20)'!$I1701," ")</f>
        <v> </v>
      </c>
      <c r="CX88" s="316" t="n">
        <f aca="false">IF('Chronos (M1..M20)'!$J1701&lt;&gt;"",'Chronos (M1..M20)'!$J1701,0)</f>
        <v>0</v>
      </c>
      <c r="CY88" s="317" t="str">
        <f aca="false">IF($B88&lt;&gt;"",IF(CW88&lt;&gt;" ",(INDEX(CV$9:CW$12,MATCH(CV88,CV$9:CV$12),2)/CW88)*1000,0),"")</f>
        <v/>
      </c>
      <c r="CZ88" s="318" t="str">
        <f aca="false">IF(CW$9&lt;&gt;"",IF($B88&lt;&gt;"",CY88-CX88,""),"")</f>
        <v/>
      </c>
      <c r="DA88" s="314" t="str">
        <f aca="false">IF($B88&lt;&gt;"",'Chronos (M1..M20)'!$H1802,"")</f>
        <v/>
      </c>
      <c r="DB88" s="315" t="str">
        <f aca="false">IF('Chronos (M1..M20)'!$I1802&lt;&gt;"",'Chronos (M1..M20)'!$I1802," ")</f>
        <v> </v>
      </c>
      <c r="DC88" s="316" t="n">
        <f aca="false">IF('Chronos (M1..M20)'!$J1802&lt;&gt;"",'Chronos (M1..M20)'!$J1802,0)</f>
        <v>0</v>
      </c>
      <c r="DD88" s="317" t="str">
        <f aca="false">IF($B88&lt;&gt;"",IF(DB88&lt;&gt;" ",(INDEX(DA$9:DB$12,MATCH(DA88,DA$9:DA$12),2)/DB88)*1000,0),"")</f>
        <v/>
      </c>
      <c r="DE88" s="318" t="str">
        <f aca="false">IF(DB$9&lt;&gt;"",IF($B88&lt;&gt;"",DD88-DC88,""),"")</f>
        <v/>
      </c>
      <c r="DF88" s="313" t="str">
        <f aca="false">IF($B88&lt;&gt;"",$B88,"")</f>
        <v/>
      </c>
      <c r="DG88" s="314" t="str">
        <f aca="false">IF($B88&lt;&gt;"",'Chronos (M1..M20)'!$H1903,"")</f>
        <v/>
      </c>
      <c r="DH88" s="315" t="str">
        <f aca="false">IF('Chronos (M1..M20)'!$I1903&lt;&gt;"",'Chronos (M1..M20)'!$I1903," ")</f>
        <v> </v>
      </c>
      <c r="DI88" s="316" t="n">
        <f aca="false">IF('Chronos (M1..M20)'!$J1903&lt;&gt;"",'Chronos (M1..M20)'!$J1903,0)</f>
        <v>0</v>
      </c>
      <c r="DJ88" s="317" t="str">
        <f aca="false">IF($B88&lt;&gt;"",IF(DH88&lt;&gt;" ",(INDEX(DG$9:DH$12,MATCH(DG88,DG$9:DG$12),2)/DH88)*1000,0),"")</f>
        <v/>
      </c>
      <c r="DK88" s="318" t="str">
        <f aca="false">IF(DH$9&lt;&gt;"",IF($B88&lt;&gt;"",DJ88-DI88,""),"")</f>
        <v/>
      </c>
      <c r="DL88" s="314" t="str">
        <f aca="false">IF($B88&lt;&gt;"",'Chronos (M1..M20)'!$H2004,"")</f>
        <v/>
      </c>
      <c r="DM88" s="315" t="str">
        <f aca="false">IF('Chronos (M1..M20)'!$I2004&lt;&gt;"",'Chronos (M1..M20)'!$I2004," ")</f>
        <v> </v>
      </c>
      <c r="DN88" s="316" t="n">
        <f aca="false">IF('Chronos (M1..M20)'!$J2004&lt;&gt;"",'Chronos (M1..M20)'!$J2004,0)</f>
        <v>0</v>
      </c>
      <c r="DO88" s="317" t="str">
        <f aca="false">IF($B88&lt;&gt;"",IF(DM88&lt;&gt;" ",(INDEX(DL$9:DM$12,MATCH(DL88,DL$9:DL$12),2)/DM88)*1000,0),"")</f>
        <v/>
      </c>
      <c r="DP88" s="318" t="str">
        <f aca="false">IF(DM$9&lt;&gt;"",IF($B88&lt;&gt;"",DO88-DN88,""),"")</f>
        <v/>
      </c>
      <c r="DQ88" s="0"/>
      <c r="DR88" s="319" t="e">
        <f aca="false">SUM(O88,T88,Z88)</f>
        <v>#VALUE!</v>
      </c>
      <c r="DS88" s="319" t="e">
        <f aca="false">SUM(DR88,AE88,AK88,AP88,AV88,BA88,BG88,BL88,BR88,BW88,CC88,CH88,CN88,CS88,CY88,DD88,DJ88,DO88)</f>
        <v>#VALUE!</v>
      </c>
      <c r="DT88" s="319" t="n">
        <f aca="false">SUM(N88,S88,Y88,AD88,AJ88,AO88,AU88,AZ88,BF88,BK88,BQ88,BV88,CB88,CG88,CM88,CR88,CX88,DC88,DI88,DN88)</f>
        <v>0</v>
      </c>
      <c r="DU88" s="319" t="e">
        <f aca="false">SMALL($DZ88:$ES88,1)</f>
        <v>#VALUE!</v>
      </c>
      <c r="DV88" s="319" t="e">
        <f aca="false">SMALL($DZ88:$ES88,2)</f>
        <v>#VALUE!</v>
      </c>
      <c r="DW88" s="319" t="e">
        <f aca="false">SMALL($DZ88:$ES88,3)</f>
        <v>#VALUE!</v>
      </c>
      <c r="DX88" s="319" t="e">
        <f aca="false">SMALL($DZ88:$ES88,3)</f>
        <v>#VALUE!</v>
      </c>
      <c r="DY88" s="0"/>
      <c r="DZ88" s="321" t="str">
        <f aca="false">IF($EC$1&lt;&gt;"",O88," ")</f>
        <v/>
      </c>
      <c r="EA88" s="321" t="str">
        <f aca="false">IF($EC$2&lt;&gt;"",T88," ")</f>
        <v/>
      </c>
      <c r="EB88" s="321" t="str">
        <f aca="false">IF($EC$3&lt;&gt;"",Z88," ")</f>
        <v/>
      </c>
      <c r="EC88" s="321" t="str">
        <f aca="false">IF($EC$4&lt;&gt;"",AE88," ")</f>
        <v/>
      </c>
      <c r="ED88" s="321" t="str">
        <f aca="false">IF($EC$5&lt;&gt;"",AK88," ")</f>
        <v/>
      </c>
      <c r="EE88" s="321" t="str">
        <f aca="false">IF($EC$6&lt;&gt;"",AP88," ")</f>
        <v/>
      </c>
      <c r="EF88" s="321" t="str">
        <f aca="false">IF($EC$7&lt;&gt;"",AV88," ")</f>
        <v/>
      </c>
      <c r="EG88" s="321" t="str">
        <f aca="false">IF($EC$8&lt;&gt;"",BA88," ")</f>
        <v> </v>
      </c>
      <c r="EH88" s="321" t="str">
        <f aca="false">IF($EC$9&lt;&gt;"",BG88," ")</f>
        <v> </v>
      </c>
      <c r="EI88" s="321" t="str">
        <f aca="false">IF($EC$10&lt;&gt;"",BL88," ")</f>
        <v> </v>
      </c>
      <c r="EJ88" s="321" t="str">
        <f aca="false">IF($EE$1&lt;&gt;"",BR88," ")</f>
        <v> </v>
      </c>
      <c r="EK88" s="321" t="str">
        <f aca="false">IF($EE$2&lt;&gt;"",BW88," ")</f>
        <v> </v>
      </c>
      <c r="EL88" s="321" t="str">
        <f aca="false">IF($EE$3&lt;&gt;"",CC88," ")</f>
        <v> </v>
      </c>
      <c r="EM88" s="321" t="str">
        <f aca="false">IF($EE$4&lt;&gt;"",CH88," ")</f>
        <v> </v>
      </c>
      <c r="EN88" s="321" t="str">
        <f aca="false">IF($EE$5&lt;&gt;"",CN88," ")</f>
        <v> </v>
      </c>
      <c r="EO88" s="321" t="str">
        <f aca="false">IF($EE$6&lt;&gt;"",CS88," ")</f>
        <v> </v>
      </c>
      <c r="EP88" s="321" t="str">
        <f aca="false">IF($EE$7&lt;&gt;"",CY88," ")</f>
        <v> </v>
      </c>
      <c r="EQ88" s="321" t="str">
        <f aca="false">IF($EE$8&lt;&gt;"",DD88," ")</f>
        <v> </v>
      </c>
      <c r="ER88" s="321" t="str">
        <f aca="false">IF($EE$9&lt;&gt;"",DJ88," ")</f>
        <v> </v>
      </c>
      <c r="ES88" s="321" t="str">
        <f aca="false">IF($EE$10&lt;&gt;"",DO88," ")</f>
        <v> </v>
      </c>
      <c r="ET88" s="322" t="e">
        <f aca="false">SMALL(DZ88:EC88,1)</f>
        <v>#VALUE!</v>
      </c>
      <c r="EU88" s="323" t="e">
        <f aca="false">SMALL(DZ88:ED88,1)</f>
        <v>#VALUE!</v>
      </c>
      <c r="EV88" s="323" t="e">
        <f aca="false">SMALL(DZ88:EE88,1)</f>
        <v>#VALUE!</v>
      </c>
      <c r="EW88" s="323" t="e">
        <f aca="false">SMALL(DZ88:EF88,1)</f>
        <v>#VALUE!</v>
      </c>
      <c r="EX88" s="323" t="e">
        <f aca="false">SMALL(DZ88:EG88,1)</f>
        <v>#VALUE!</v>
      </c>
      <c r="EY88" s="323" t="e">
        <f aca="false">SMALL(DZ88:EH88,1)</f>
        <v>#VALUE!</v>
      </c>
      <c r="EZ88" s="323" t="e">
        <f aca="false">SMALL(DZ88:EI88,1)</f>
        <v>#VALUE!</v>
      </c>
      <c r="FA88" s="323" t="e">
        <f aca="false">SMALL(DZ88:EJ88,1)</f>
        <v>#VALUE!</v>
      </c>
      <c r="FB88" s="323" t="e">
        <f aca="false">SMALL(DZ88:EK88,1)</f>
        <v>#VALUE!</v>
      </c>
      <c r="FC88" s="323" t="e">
        <f aca="false">SMALL(DZ88:EL88,1)</f>
        <v>#VALUE!</v>
      </c>
      <c r="FD88" s="323" t="e">
        <f aca="false">SMALL(DZ88:EM88,1)</f>
        <v>#VALUE!</v>
      </c>
      <c r="FE88" s="323" t="e">
        <f aca="false">SMALL(DZ88:EN88,1)</f>
        <v>#VALUE!</v>
      </c>
      <c r="FF88" s="323" t="e">
        <f aca="false">SMALL(DZ88:EO88,1)</f>
        <v>#VALUE!</v>
      </c>
      <c r="FG88" s="323" t="e">
        <f aca="false">SMALL(DZ88:EP88,1)</f>
        <v>#VALUE!</v>
      </c>
      <c r="FH88" s="323" t="e">
        <f aca="false">SMALL(DZ88:EQ88,1)</f>
        <v>#VALUE!</v>
      </c>
      <c r="FI88" s="323" t="e">
        <f aca="false">SMALL(DZ88:ER88,1)</f>
        <v>#VALUE!</v>
      </c>
      <c r="FJ88" s="324" t="e">
        <f aca="false">SMALL(DZ88:ES88,1)</f>
        <v>#VALUE!</v>
      </c>
      <c r="FK88" s="322" t="e">
        <f aca="false">SMALL(DZ88:EN88,2)</f>
        <v>#VALUE!</v>
      </c>
      <c r="FL88" s="323" t="e">
        <f aca="false">SMALL(DZ88:EO88,2)</f>
        <v>#VALUE!</v>
      </c>
      <c r="FM88" s="323" t="e">
        <f aca="false">SMALL(DZ88:EP88,2)</f>
        <v>#VALUE!</v>
      </c>
      <c r="FN88" s="323" t="e">
        <f aca="false">SMALL(DZ88:EQ88,2)</f>
        <v>#VALUE!</v>
      </c>
      <c r="FO88" s="323" t="e">
        <f aca="false">SMALL(DZ88:ER88,2)</f>
        <v>#VALUE!</v>
      </c>
      <c r="FP88" s="324" t="e">
        <f aca="false">SMALL(DZ88:ES88,2)</f>
        <v>#VALUE!</v>
      </c>
      <c r="FQ88" s="0"/>
      <c r="FR88" s="328" t="str">
        <f aca="false">IF($B88&lt;&gt;"",IF($EB$1&gt;=FR$13,$P88,""),"")</f>
        <v/>
      </c>
      <c r="FS88" s="329" t="str">
        <f aca="false">IF($B88&lt;&gt;"",IF($EB$1&gt;=FS$13,$P88+$U88,""),"")</f>
        <v/>
      </c>
      <c r="FT88" s="329" t="str">
        <f aca="false">IF($B88&lt;&gt;"",IF($EB$1&gt;=FT$13,$P88+$U88+$AA88,""),"")</f>
        <v/>
      </c>
      <c r="FU88" s="329" t="str">
        <f aca="false">IF($B88&lt;&gt;"",IF($EB$1&gt;=FU$13,$P88+$U88+$AA88+$AF88-ET88,""),"")</f>
        <v/>
      </c>
      <c r="FV88" s="329" t="str">
        <f aca="false">IF($B88&lt;&gt;"",IF($EB$1&gt;=FV$13,$P88+$U88+$AA88+$AF88+$AL88-EU88,""),"")</f>
        <v/>
      </c>
      <c r="FW88" s="329" t="str">
        <f aca="false">IF($B88&lt;&gt;"",IF($EB$1&gt;=FW$13,$P88+$U88+$AA88+$AF88+$AL88+$AQ88-EV88,""),"")</f>
        <v/>
      </c>
      <c r="FX88" s="329" t="str">
        <f aca="false">IF($B88&lt;&gt;"",IF($EB$1&gt;=FX$13,$P88+$U88+$AA88+$AF88+$AL88+$AQ88+$AW88-EW88,""),"")</f>
        <v/>
      </c>
      <c r="FY88" s="329" t="str">
        <f aca="false">IF($B88&lt;&gt;"",IF($EB$1&gt;=FY$13,$P88+$U88+$AA88+$AF88+$AL88+$AQ88+$AW88+$BB88-EX88,""),"")</f>
        <v/>
      </c>
      <c r="FZ88" s="329" t="str">
        <f aca="false">IF($B88&lt;&gt;"",IF($EB$1&gt;=FZ$13,$P88+$U88+$AA88+$AF88+$AL88+$AQ88+$AW88+$BB88+$BH88-EY88,""),"")</f>
        <v/>
      </c>
      <c r="GA88" s="329" t="str">
        <f aca="false">IF($B88&lt;&gt;"",IF($EB$1&gt;=GA$13,$P88+$U88+$AA88+$AF88+$AL88+$AQ88+$AW88+$BB88+$BH88+$BM88-EZ88,""),"")</f>
        <v/>
      </c>
      <c r="GB88" s="329" t="str">
        <f aca="false">IF($B88&lt;&gt;"",IF($EB$1&gt;=GB$13,$P88+$U88+$AA88+$AF88+$AL88+$AQ88+$AW88+$BB88+$BH88+$BM88+$BS88-FA88,""),"")</f>
        <v/>
      </c>
      <c r="GC88" s="329" t="str">
        <f aca="false">IF($B88&lt;&gt;"",IF($EB$1&gt;=GC$13,$P88+$U88+$AA88+$AF88+$AL88+$AQ88+$AW88+$BB88+$BH88+$BM88+$BS88+$BX88-FB88,""),"")</f>
        <v/>
      </c>
      <c r="GD88" s="329" t="str">
        <f aca="false">IF($B88&lt;&gt;"",IF($EB$1&gt;=GD$13,$P88+$U88+$AA88+$AF88+$AL88+$AQ88+$AW88+$BB88+$BH88+$BM88+$BS88+$BX88+$CD88-FC88,""),"")</f>
        <v/>
      </c>
      <c r="GE88" s="329" t="str">
        <f aca="false">IF($B88&lt;&gt;"",IF($EB$1&gt;=GE$13,$P88+$U88+$AA88+$AF88+$AL88+$AQ88+$AW88+$BB88+$BH88+$BM88+$BS88+$BX88+$CD88+$CI88-FD88,""),"")</f>
        <v/>
      </c>
      <c r="GF88" s="329" t="str">
        <f aca="false">IF($B88&lt;&gt;"",IF($EB$1&gt;=GF$13,$P88+$U88+$AA88+$AF88+$AL88+$AQ88+$AW88+$BB88+$BH88+$BM88+$BS88+$BX88+$CD88+$CI88+$CO88-FE88-FK88,""),"")</f>
        <v/>
      </c>
      <c r="GG88" s="329" t="str">
        <f aca="false">IF($B88&lt;&gt;"",IF($EB$1&gt;=GG$13,$P88+$U88+$AA88+$AF88+$AL88+$AQ88+$AW88+$BB88+$BH88+$BM88+$BS88+$BX88+$CD88+$CI88+$CO88+$CT88-FF88-FL88,""),"")</f>
        <v/>
      </c>
      <c r="GH88" s="329" t="str">
        <f aca="false">IF($B88&lt;&gt;"",IF($EB$1&gt;=GH$13,$P88+$U88+$AA88+$AF88+$AL88+$AQ88+$AW88+$BB88+$BH88+$BM88+$BS88+$BX88+$CD88+$CI88+$CO88+$CT88+$CZ88-FG88-FM88,""),"")</f>
        <v/>
      </c>
      <c r="GI88" s="329" t="str">
        <f aca="false">IF($B88&lt;&gt;"",IF($EB$1&gt;=GI$13,$P88+$U88+$AA88+$AF88+$AL88+$AQ88+$AW88+$BB88+$BH88+$BM88+$BS88+$BX88+$CD88+$CI88+$CO88+$CT88+$CZ88+$DE88-FH88-FN88,""),"")</f>
        <v/>
      </c>
      <c r="GJ88" s="329" t="str">
        <f aca="false">IF($B88&lt;&gt;"",IF($EB$1&gt;=GJ$13,$P88+$U88+$AA88+$AF88+$AL88+$AQ88+$AW88+$BB88+$BH88+$BM88+$BS88+$BX88+$CD88+$CI88+$CO88+$CT88+$CZ88+$DE88+$DK88-FI88-FO88,""),"")</f>
        <v/>
      </c>
      <c r="GK88" s="330" t="str">
        <f aca="false">IF($B88&lt;&gt;"",IF($EB$1&gt;=GK$13,$P88+$U88+$AA88+$AF88+$AL88+$AQ88+$AW88+$BB88+$BH88+$BM88+$BS88+$BX88+$CD88+$CI88+$CO88+$CT88+$CZ88+$DE88+$DK88+$DP88-FJ88-FP88,""),"")</f>
        <v/>
      </c>
      <c r="GL88" s="0"/>
      <c r="GM88" s="328" t="str">
        <f aca="false">IF($B88&lt;&gt;"",IF($EB$1&gt;=GM$13,RANK(FR88,FR$14:FR$113,0),""),"")</f>
        <v/>
      </c>
      <c r="GN88" s="329" t="str">
        <f aca="false">IF($B88&lt;&gt;"",IF($EB$1&gt;=GN$13,RANK(FS88,FS$14:FS$113,0),""),"")</f>
        <v/>
      </c>
      <c r="GO88" s="329" t="str">
        <f aca="false">IF($B88&lt;&gt;"",IF($EB$1&gt;=GO$13,RANK(FT88,FT$14:FT$113,0),""),"")</f>
        <v/>
      </c>
      <c r="GP88" s="329" t="str">
        <f aca="false">IF($B88&lt;&gt;"",IF($EB$1&gt;=GP$13,RANK(FU88,FU$14:FU$113,0),""),"")</f>
        <v/>
      </c>
      <c r="GQ88" s="329" t="str">
        <f aca="false">IF($B88&lt;&gt;"",IF($EB$1&gt;=GQ$13,RANK(FV88,FV$14:FV$113,0),""),"")</f>
        <v/>
      </c>
      <c r="GR88" s="329" t="str">
        <f aca="false">IF($B88&lt;&gt;"",IF($EB$1&gt;=GR$13,RANK(FW88,FW$14:FW$113,0),""),"")</f>
        <v/>
      </c>
      <c r="GS88" s="329" t="str">
        <f aca="false">IF($B88&lt;&gt;"",IF($EB$1&gt;=GS$13,RANK(FX88,FX$14:FX$113,0),""),"")</f>
        <v/>
      </c>
      <c r="GT88" s="329" t="str">
        <f aca="false">IF($B88&lt;&gt;"",IF($EB$1&gt;=GT$13,RANK(FY88,FY$14:FY$113,0),""),"")</f>
        <v/>
      </c>
      <c r="GU88" s="329" t="str">
        <f aca="false">IF($B88&lt;&gt;"",IF($EB$1&gt;=GU$13,RANK(FZ88,FZ$14:FZ$113,0),""),"")</f>
        <v/>
      </c>
      <c r="GV88" s="329" t="str">
        <f aca="false">IF($B88&lt;&gt;"",IF($EB$1&gt;=GV$13,RANK(GA88,GA$14:GA$113,0),""),"")</f>
        <v/>
      </c>
      <c r="GW88" s="329" t="str">
        <f aca="false">IF($B88&lt;&gt;"",IF($EB$1&gt;=GW$13,RANK(GB88,GB$14:GB$113,0),""),"")</f>
        <v/>
      </c>
      <c r="GX88" s="329" t="str">
        <f aca="false">IF($B88&lt;&gt;"",IF($EB$1&gt;=GX$13,RANK(GC88,GC$14:GC$113,0),""),"")</f>
        <v/>
      </c>
      <c r="GY88" s="329" t="str">
        <f aca="false">IF($B88&lt;&gt;"",IF($EB$1&gt;=GY$13,RANK(GD88,GD$14:GD$113,0),""),"")</f>
        <v/>
      </c>
      <c r="GZ88" s="329" t="str">
        <f aca="false">IF($B88&lt;&gt;"",IF($EB$1&gt;=GZ$13,RANK(GE88,GE$14:GE$113,0),""),"")</f>
        <v/>
      </c>
      <c r="HA88" s="329" t="str">
        <f aca="false">IF($B88&lt;&gt;"",IF($EB$1&gt;=HA$13,RANK(GF88,GF$14:GF$113,0),""),"")</f>
        <v/>
      </c>
      <c r="HB88" s="329" t="str">
        <f aca="false">IF($B88&lt;&gt;"",IF($EB$1&gt;=HB$13,RANK(GG88,GG$14:GG$113,0),""),"")</f>
        <v/>
      </c>
      <c r="HC88" s="329" t="str">
        <f aca="false">IF($B88&lt;&gt;"",IF($EB$1&gt;=HC$13,RANK(GH88,GH$14:GH$113,0),""),"")</f>
        <v/>
      </c>
      <c r="HD88" s="329" t="str">
        <f aca="false">IF($B88&lt;&gt;"",IF($EB$1&gt;=HD$13,RANK(GI88,GI$14:GI$113,0),""),"")</f>
        <v/>
      </c>
      <c r="HE88" s="329" t="str">
        <f aca="false">IF($B88&lt;&gt;"",IF($EB$1&gt;=HE$13,RANK(GJ88,GJ$14:GJ$113,0),""),"")</f>
        <v/>
      </c>
      <c r="HF88" s="330" t="str">
        <f aca="false">IF($B88&lt;&gt;"",IF($EB$1&gt;=HF$13,RANK(GK88,GK$14:GK$113,0),""),"")</f>
        <v/>
      </c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3" hidden="false" customHeight="false" outlineLevel="0" collapsed="false">
      <c r="A89" s="308" t="str">
        <f aca="false">IF(B89&lt;&gt;"",RANK(I89,I$14:I$113,0),"")</f>
        <v/>
      </c>
      <c r="B89" s="309" t="str">
        <f aca="false">IF('Chronos (M1..M20)'!B86&lt;&gt;"",'Chronos (M1..M20)'!B86,"")</f>
        <v/>
      </c>
      <c r="C89" s="310" t="str">
        <f aca="false">IF(B89&lt;&gt;"",'Chronos (M1..M20)'!C86,"")</f>
        <v/>
      </c>
      <c r="D89" s="215" t="str">
        <f aca="false">IF(B89&lt;&gt;"",Pilotes!P86,"")</f>
        <v/>
      </c>
      <c r="E89" s="310"/>
      <c r="F89" s="310" t="str">
        <f aca="false">IF(B89&lt;&gt;"",Pilotes!F86,"")</f>
        <v/>
      </c>
      <c r="G89" s="310" t="str">
        <f aca="false">IF(C89&lt;&gt;"",Pilotes!E86,"")</f>
        <v/>
      </c>
      <c r="H89" s="310" t="str">
        <f aca="false">IF(D89&lt;&gt;"",'Chronos (M1..M20)'!D86,"")</f>
        <v/>
      </c>
      <c r="I89" s="311" t="n">
        <f aca="false">IF(B89&lt;&gt;"",IF($EB$1&lt;4,DR89-DT89,IF($EB$1&lt;15,DS89-DU89-DT89,DS89-DU89-DV89-DT89)),0)</f>
        <v>0</v>
      </c>
      <c r="J89" s="312" t="str">
        <f aca="false">IF(B89&lt;&gt;"",IF(I89,(I89/MAXA(I$14:I$113))*1000,0),"")</f>
        <v/>
      </c>
      <c r="K89" s="313" t="str">
        <f aca="false">IF($B89&lt;&gt;"",$B89,"")</f>
        <v/>
      </c>
      <c r="L89" s="314" t="str">
        <f aca="false">IF($B89&lt;&gt;"",'Chronos (M1..M20)'!$H86,"")</f>
        <v/>
      </c>
      <c r="M89" s="315" t="str">
        <f aca="false">IF('Chronos (M1..M20)'!$I86&lt;&gt;"",'Chronos (M1..M20)'!$I86," ")</f>
        <v> </v>
      </c>
      <c r="N89" s="316" t="n">
        <f aca="false">IF('Chronos (M1..M20)'!$J86&lt;&gt;"",'Chronos (M1..M20)'!$J86,0)</f>
        <v>0</v>
      </c>
      <c r="O89" s="317" t="str">
        <f aca="false">IF($B89&lt;&gt;"",IF(M89&lt;&gt;" ",(INDEX(L$9:M$12,MATCH(L89,L$9:L$12),2)/M89)*1000,0),"")</f>
        <v/>
      </c>
      <c r="P89" s="318" t="str">
        <f aca="false">IF(M$9&lt;&gt;"",IF($B89&lt;&gt;"",O89-N89,""),"")</f>
        <v/>
      </c>
      <c r="Q89" s="314" t="str">
        <f aca="false">IF($B89&lt;&gt;"",'Chronos (M1..M20)'!$H187,"")</f>
        <v/>
      </c>
      <c r="R89" s="315" t="str">
        <f aca="false">IF('Chronos (M1..M20)'!$I187&lt;&gt;"",'Chronos (M1..M20)'!$I187," ")</f>
        <v> </v>
      </c>
      <c r="S89" s="316" t="n">
        <f aca="false">IF('Chronos (M1..M20)'!$J187&lt;&gt;"",'Chronos (M1..M20)'!$J187,0)</f>
        <v>0</v>
      </c>
      <c r="T89" s="317" t="str">
        <f aca="false">IF($B89&lt;&gt;"",IF(R89&lt;&gt;" ",(INDEX(Q$9:R$12,MATCH(Q89,Q$9:Q$12),2)/R89)*1000,0),"")</f>
        <v/>
      </c>
      <c r="U89" s="318" t="str">
        <f aca="false">IF(R$9&lt;&gt;"",IF($B89&lt;&gt;"",T89-S89,""),"")</f>
        <v/>
      </c>
      <c r="V89" s="313" t="str">
        <f aca="false">IF($B89&lt;&gt;"",$B89,"")</f>
        <v/>
      </c>
      <c r="W89" s="314" t="str">
        <f aca="false">IF($B89&lt;&gt;"",'Chronos (M1..M20)'!$H288,"")</f>
        <v/>
      </c>
      <c r="X89" s="315" t="str">
        <f aca="false">IF('Chronos (M1..M20)'!$I288&lt;&gt;"",'Chronos (M1..M20)'!$I288," ")</f>
        <v> </v>
      </c>
      <c r="Y89" s="316" t="n">
        <f aca="false">IF('Chronos (M1..M20)'!$J288&lt;&gt;"",'Chronos (M1..M20)'!$J288,0)</f>
        <v>0</v>
      </c>
      <c r="Z89" s="317" t="str">
        <f aca="false">IF($B89&lt;&gt;"",IF(X89&lt;&gt;" ",(INDEX(W$9:X$12,MATCH(W89,W$9:W$12),2)/X89)*1000,0),"")</f>
        <v/>
      </c>
      <c r="AA89" s="318" t="str">
        <f aca="false">IF(X$9&lt;&gt;"",IF($B89&lt;&gt;"",Z89-Y89,""),"")</f>
        <v/>
      </c>
      <c r="AB89" s="314" t="str">
        <f aca="false">IF($B89&lt;&gt;"",'Chronos (M1..M20)'!$H389,"")</f>
        <v/>
      </c>
      <c r="AC89" s="315" t="str">
        <f aca="false">IF('Chronos (M1..M20)'!$I389&lt;&gt;"",'Chronos (M1..M20)'!$I389," ")</f>
        <v> </v>
      </c>
      <c r="AD89" s="316" t="n">
        <f aca="false">IF('Chronos (M1..M20)'!$J389&lt;&gt;"",'Chronos (M1..M20)'!$J389,0)</f>
        <v>0</v>
      </c>
      <c r="AE89" s="317" t="str">
        <f aca="false">IF($B89&lt;&gt;"",IF(AC89&lt;&gt;" ",(INDEX(AB$9:AC$12,MATCH(AB89,AB$9:AB$12),2)/AC89)*1000,0),"")</f>
        <v/>
      </c>
      <c r="AF89" s="318" t="str">
        <f aca="false">IF(AC$9&lt;&gt;"",IF($B89&lt;&gt;"",AE89-AD89,""),"")</f>
        <v/>
      </c>
      <c r="AG89" s="313" t="str">
        <f aca="false">IF($B89&lt;&gt;"",$B89,"")</f>
        <v/>
      </c>
      <c r="AH89" s="314" t="str">
        <f aca="false">IF($B89&lt;&gt;"",'Chronos (M1..M20)'!$H490,"")</f>
        <v/>
      </c>
      <c r="AI89" s="315" t="str">
        <f aca="false">IF('Chronos (M1..M20)'!$I490&lt;&gt;"",'Chronos (M1..M20)'!$I490," ")</f>
        <v> </v>
      </c>
      <c r="AJ89" s="316" t="n">
        <f aca="false">IF('Chronos (M1..M20)'!$J490&lt;&gt;"",'Chronos (M1..M20)'!$J490,0)</f>
        <v>0</v>
      </c>
      <c r="AK89" s="317" t="str">
        <f aca="false">IF($B89&lt;&gt;"",IF(AI89&lt;&gt;" ",(INDEX(AH$9:AI$12,MATCH(AH89,AH$9:AH$12),2)/AI89)*1000,0),"")</f>
        <v/>
      </c>
      <c r="AL89" s="318" t="str">
        <f aca="false">IF(AI$9&lt;&gt;"",IF($B89&lt;&gt;"",AK89-AJ89,""),"")</f>
        <v/>
      </c>
      <c r="AM89" s="314" t="str">
        <f aca="false">IF($B89&lt;&gt;"",'Chronos (M1..M20)'!$H591,"")</f>
        <v/>
      </c>
      <c r="AN89" s="315" t="str">
        <f aca="false">IF('Chronos (M1..M20)'!$I591&lt;&gt;"",'Chronos (M1..M20)'!$I591," ")</f>
        <v> </v>
      </c>
      <c r="AO89" s="316" t="n">
        <f aca="false">IF('Chronos (M1..M20)'!$J591&lt;&gt;"",'Chronos (M1..M20)'!$J591,0)</f>
        <v>0</v>
      </c>
      <c r="AP89" s="317" t="str">
        <f aca="false">IF($B89&lt;&gt;"",IF(AN89&lt;&gt;" ",(INDEX(AM$9:AN$12,MATCH(AM89,AM$9:AM$12),2)/AN89)*1000,0),"")</f>
        <v/>
      </c>
      <c r="AQ89" s="318" t="str">
        <f aca="false">IF(AN$9&lt;&gt;"",IF($B89&lt;&gt;"",AP89-AO89,""),"")</f>
        <v/>
      </c>
      <c r="AR89" s="313" t="str">
        <f aca="false">IF($B89&lt;&gt;"",$B89,"")</f>
        <v/>
      </c>
      <c r="AS89" s="314" t="str">
        <f aca="false">IF($B89&lt;&gt;"",'Chronos (M1..M20)'!$H692,"")</f>
        <v/>
      </c>
      <c r="AT89" s="315" t="str">
        <f aca="false">IF('Chronos (M1..M20)'!$I692&lt;&gt;"",'Chronos (M1..M20)'!$I692," ")</f>
        <v> </v>
      </c>
      <c r="AU89" s="316" t="n">
        <f aca="false">IF('Chronos (M1..M20)'!$J692&lt;&gt;"",'Chronos (M1..M20)'!$J692,0)</f>
        <v>0</v>
      </c>
      <c r="AV89" s="317" t="str">
        <f aca="false">IF($B89&lt;&gt;"",IF(AT89&lt;&gt;" ",(INDEX(AS$9:AT$12,MATCH(AS89,AS$9:AS$12),2)/AT89)*1000,0),"")</f>
        <v/>
      </c>
      <c r="AW89" s="318" t="str">
        <f aca="false">IF(AT$9&lt;&gt;"",IF($B89&lt;&gt;"",AV89-AU89,""),"")</f>
        <v/>
      </c>
      <c r="AX89" s="314" t="str">
        <f aca="false">IF($B89&lt;&gt;"",'Chronos (M1..M20)'!$H793,"")</f>
        <v/>
      </c>
      <c r="AY89" s="315" t="str">
        <f aca="false">IF('Chronos (M1..M20)'!$I793&lt;&gt;"",'Chronos (M1..M20)'!$I793," ")</f>
        <v> </v>
      </c>
      <c r="AZ89" s="316" t="n">
        <f aca="false">IF('Chronos (M1..M20)'!$J793&lt;&gt;"",'Chronos (M1..M20)'!$J793,0)</f>
        <v>0</v>
      </c>
      <c r="BA89" s="317" t="str">
        <f aca="false">IF($B89&lt;&gt;"",IF(AY89&lt;&gt;" ",(INDEX(AX$9:AY$12,MATCH(AX89,AX$9:AX$12),2)/AY89)*1000,0),"")</f>
        <v/>
      </c>
      <c r="BB89" s="318" t="str">
        <f aca="false">IF(AY$9&lt;&gt;"",IF($B89&lt;&gt;"",BA89-AZ89,""),"")</f>
        <v/>
      </c>
      <c r="BC89" s="313" t="str">
        <f aca="false">IF($B89&lt;&gt;"",$B89,"")</f>
        <v/>
      </c>
      <c r="BD89" s="314" t="str">
        <f aca="false">IF($B89&lt;&gt;"",'Chronos (M1..M20)'!$H894,"")</f>
        <v/>
      </c>
      <c r="BE89" s="315" t="str">
        <f aca="false">IF('Chronos (M1..M20)'!$I894&lt;&gt;"",'Chronos (M1..M20)'!$I894," ")</f>
        <v> </v>
      </c>
      <c r="BF89" s="316" t="n">
        <f aca="false">IF('Chronos (M1..M20)'!$J894&lt;&gt;"",'Chronos (M1..M20)'!$J894,0)</f>
        <v>0</v>
      </c>
      <c r="BG89" s="317" t="str">
        <f aca="false">IF($B89&lt;&gt;"",IF(BE89&lt;&gt;" ",(INDEX(BD$9:BE$12,MATCH(BD89,BD$9:BD$12),2)/BE89)*1000,0),"")</f>
        <v/>
      </c>
      <c r="BH89" s="318" t="str">
        <f aca="false">IF(BE$9&lt;&gt;"",IF($B89&lt;&gt;"",BG89-BF89,""),"")</f>
        <v/>
      </c>
      <c r="BI89" s="314" t="str">
        <f aca="false">IF($B89&lt;&gt;"",'Chronos (M1..M20)'!$H995,"")</f>
        <v/>
      </c>
      <c r="BJ89" s="315" t="str">
        <f aca="false">IF('Chronos (M1..M20)'!$I995&lt;&gt;"",'Chronos (M1..M20)'!$I995," ")</f>
        <v> </v>
      </c>
      <c r="BK89" s="316" t="n">
        <f aca="false">IF('Chronos (M1..M20)'!$J995&lt;&gt;"",'Chronos (M1..M20)'!$J995,0)</f>
        <v>0</v>
      </c>
      <c r="BL89" s="317" t="str">
        <f aca="false">IF($B89&lt;&gt;"",IF(BJ89&lt;&gt;" ",(INDEX(BI$9:BJ$12,MATCH(BI89,BI$9:BI$12),2)/BJ89)*1000,0),"")</f>
        <v/>
      </c>
      <c r="BM89" s="318" t="str">
        <f aca="false">IF(BJ$9&lt;&gt;"",IF($B89&lt;&gt;"",BL89-BK89,""),"")</f>
        <v/>
      </c>
      <c r="BN89" s="313" t="str">
        <f aca="false">IF($B89&lt;&gt;"",$B89,"")</f>
        <v/>
      </c>
      <c r="BO89" s="314" t="str">
        <f aca="false">IF($B89&lt;&gt;"",'Chronos (M1..M20)'!$H1096,"")</f>
        <v/>
      </c>
      <c r="BP89" s="315" t="str">
        <f aca="false">IF('Chronos (M1..M20)'!$I1096&lt;&gt;"",'Chronos (M1..M20)'!$I1096," ")</f>
        <v> </v>
      </c>
      <c r="BQ89" s="316" t="n">
        <f aca="false">IF('Chronos (M1..M20)'!$J1096&lt;&gt;"",'Chronos (M1..M20)'!$J1096,0)</f>
        <v>0</v>
      </c>
      <c r="BR89" s="317" t="str">
        <f aca="false">IF($B89&lt;&gt;"",IF(BP89&lt;&gt;" ",(INDEX(BO$9:BP$12,MATCH(BO89,BO$9:BO$12),2)/BP89)*1000,0),"")</f>
        <v/>
      </c>
      <c r="BS89" s="318" t="str">
        <f aca="false">IF(BP$9&lt;&gt;"",IF($B89&lt;&gt;"",BR89-BQ89,""),"")</f>
        <v/>
      </c>
      <c r="BT89" s="314" t="str">
        <f aca="false">IF($B89&lt;&gt;"",'Chronos (M1..M20)'!$H1197,"")</f>
        <v/>
      </c>
      <c r="BU89" s="315" t="str">
        <f aca="false">IF('Chronos (M1..M20)'!$I1197&lt;&gt;"",'Chronos (M1..M20)'!$I1197," ")</f>
        <v> </v>
      </c>
      <c r="BV89" s="316" t="n">
        <f aca="false">IF('Chronos (M1..M20)'!$J1197&lt;&gt;"",'Chronos (M1..M20)'!$J1197,0)</f>
        <v>0</v>
      </c>
      <c r="BW89" s="317" t="str">
        <f aca="false">IF($B89&lt;&gt;"",IF(BU89&lt;&gt;" ",(INDEX(BT$9:BU$12,MATCH(BT89,BT$9:BT$12),2)/BU89)*1000,0),"")</f>
        <v/>
      </c>
      <c r="BX89" s="318" t="str">
        <f aca="false">IF(BU$9&lt;&gt;"",IF($B89&lt;&gt;"",BW89-BV89,""),"")</f>
        <v/>
      </c>
      <c r="BY89" s="313" t="str">
        <f aca="false">IF($B89&lt;&gt;"",$B89,"")</f>
        <v/>
      </c>
      <c r="BZ89" s="314" t="str">
        <f aca="false">IF($B89&lt;&gt;"",'Chronos (M1..M20)'!$H1298,"")</f>
        <v/>
      </c>
      <c r="CA89" s="315" t="str">
        <f aca="false">IF('Chronos (M1..M20)'!$I1298&lt;&gt;"",'Chronos (M1..M20)'!$I1298," ")</f>
        <v> </v>
      </c>
      <c r="CB89" s="316" t="n">
        <f aca="false">IF('Chronos (M1..M20)'!$J1298&lt;&gt;"",'Chronos (M1..M20)'!$J1298,0)</f>
        <v>0</v>
      </c>
      <c r="CC89" s="317" t="str">
        <f aca="false">IF($B89&lt;&gt;"",IF(CA89&lt;&gt;" ",(INDEX(BZ$9:CA$12,MATCH(BZ89,BZ$9:BZ$12),2)/CA89)*1000,0),"")</f>
        <v/>
      </c>
      <c r="CD89" s="318" t="str">
        <f aca="false">IF(CA$9&lt;&gt;"",IF($B89&lt;&gt;"",CC89-CB89,""),"")</f>
        <v/>
      </c>
      <c r="CE89" s="314" t="str">
        <f aca="false">IF($B89&lt;&gt;"",'Chronos (M1..M20)'!$H1399,"")</f>
        <v/>
      </c>
      <c r="CF89" s="315" t="str">
        <f aca="false">IF('Chronos (M1..M20)'!$I1399&lt;&gt;"",'Chronos (M1..M20)'!$I1399," ")</f>
        <v> </v>
      </c>
      <c r="CG89" s="316" t="n">
        <f aca="false">IF('Chronos (M1..M20)'!$J1399&lt;&gt;"",'Chronos (M1..M20)'!$J1399,0)</f>
        <v>0</v>
      </c>
      <c r="CH89" s="317" t="str">
        <f aca="false">IF($B89&lt;&gt;"",IF(CF89&lt;&gt;" ",(INDEX(CE$9:CF$12,MATCH(CE89,CE$9:CE$12),2)/CF89)*1000,0),"")</f>
        <v/>
      </c>
      <c r="CI89" s="318" t="str">
        <f aca="false">IF(CF$9&lt;&gt;"",IF($B89&lt;&gt;"",CH89-CG89,""),"")</f>
        <v/>
      </c>
      <c r="CJ89" s="313" t="str">
        <f aca="false">IF($B89&lt;&gt;"",$B89,"")</f>
        <v/>
      </c>
      <c r="CK89" s="314" t="str">
        <f aca="false">IF($B89&lt;&gt;"",'Chronos (M1..M20)'!$H1500,"")</f>
        <v/>
      </c>
      <c r="CL89" s="315" t="str">
        <f aca="false">IF('Chronos (M1..M20)'!$I1500&lt;&gt;"",'Chronos (M1..M20)'!$I1500," ")</f>
        <v> </v>
      </c>
      <c r="CM89" s="316" t="n">
        <f aca="false">IF('Chronos (M1..M20)'!$J1500&lt;&gt;"",'Chronos (M1..M20)'!$J1500,0)</f>
        <v>0</v>
      </c>
      <c r="CN89" s="317" t="str">
        <f aca="false">IF($B89&lt;&gt;"",IF(CL89&lt;&gt;" ",(INDEX(CK$9:CL$12,MATCH(CK89,CK$9:CK$12),2)/CL89)*1000,0),"")</f>
        <v/>
      </c>
      <c r="CO89" s="318" t="str">
        <f aca="false">IF(CL$9&lt;&gt;"",IF($B89&lt;&gt;"",CN89-CM89,""),"")</f>
        <v/>
      </c>
      <c r="CP89" s="314" t="str">
        <f aca="false">IF($B89&lt;&gt;"",'Chronos (M1..M20)'!$H1601,"")</f>
        <v/>
      </c>
      <c r="CQ89" s="315" t="str">
        <f aca="false">IF('Chronos (M1..M20)'!$I1601&lt;&gt;"",'Chronos (M1..M20)'!$I1601," ")</f>
        <v> </v>
      </c>
      <c r="CR89" s="316" t="n">
        <f aca="false">IF('Chronos (M1..M20)'!$J1601&lt;&gt;"",'Chronos (M1..M20)'!$J1601,0)</f>
        <v>0</v>
      </c>
      <c r="CS89" s="317" t="str">
        <f aca="false">IF($B89&lt;&gt;"",IF(CQ89&lt;&gt;" ",(INDEX(CP$9:CQ$12,MATCH(CP89,CP$9:CP$12),2)/CQ89)*1000,0),"")</f>
        <v/>
      </c>
      <c r="CT89" s="318" t="str">
        <f aca="false">IF(CQ$9&lt;&gt;"",IF($B89&lt;&gt;"",CS89-CR89,""),"")</f>
        <v/>
      </c>
      <c r="CU89" s="313" t="str">
        <f aca="false">IF($B89&lt;&gt;"",$B89,"")</f>
        <v/>
      </c>
      <c r="CV89" s="314" t="str">
        <f aca="false">IF($B89&lt;&gt;"",'Chronos (M1..M20)'!$H1702,"")</f>
        <v/>
      </c>
      <c r="CW89" s="315" t="str">
        <f aca="false">IF('Chronos (M1..M20)'!$I1702&lt;&gt;"",'Chronos (M1..M20)'!$I1702," ")</f>
        <v> </v>
      </c>
      <c r="CX89" s="316" t="n">
        <f aca="false">IF('Chronos (M1..M20)'!$J1702&lt;&gt;"",'Chronos (M1..M20)'!$J1702,0)</f>
        <v>0</v>
      </c>
      <c r="CY89" s="317" t="str">
        <f aca="false">IF($B89&lt;&gt;"",IF(CW89&lt;&gt;" ",(INDEX(CV$9:CW$12,MATCH(CV89,CV$9:CV$12),2)/CW89)*1000,0),"")</f>
        <v/>
      </c>
      <c r="CZ89" s="318" t="str">
        <f aca="false">IF(CW$9&lt;&gt;"",IF($B89&lt;&gt;"",CY89-CX89,""),"")</f>
        <v/>
      </c>
      <c r="DA89" s="314" t="str">
        <f aca="false">IF($B89&lt;&gt;"",'Chronos (M1..M20)'!$H1803,"")</f>
        <v/>
      </c>
      <c r="DB89" s="315" t="str">
        <f aca="false">IF('Chronos (M1..M20)'!$I1803&lt;&gt;"",'Chronos (M1..M20)'!$I1803," ")</f>
        <v> </v>
      </c>
      <c r="DC89" s="316" t="n">
        <f aca="false">IF('Chronos (M1..M20)'!$J1803&lt;&gt;"",'Chronos (M1..M20)'!$J1803,0)</f>
        <v>0</v>
      </c>
      <c r="DD89" s="317" t="str">
        <f aca="false">IF($B89&lt;&gt;"",IF(DB89&lt;&gt;" ",(INDEX(DA$9:DB$12,MATCH(DA89,DA$9:DA$12),2)/DB89)*1000,0),"")</f>
        <v/>
      </c>
      <c r="DE89" s="318" t="str">
        <f aca="false">IF(DB$9&lt;&gt;"",IF($B89&lt;&gt;"",DD89-DC89,""),"")</f>
        <v/>
      </c>
      <c r="DF89" s="313" t="str">
        <f aca="false">IF($B89&lt;&gt;"",$B89,"")</f>
        <v/>
      </c>
      <c r="DG89" s="314" t="str">
        <f aca="false">IF($B89&lt;&gt;"",'Chronos (M1..M20)'!$H1904,"")</f>
        <v/>
      </c>
      <c r="DH89" s="315" t="str">
        <f aca="false">IF('Chronos (M1..M20)'!$I1904&lt;&gt;"",'Chronos (M1..M20)'!$I1904," ")</f>
        <v> </v>
      </c>
      <c r="DI89" s="316" t="n">
        <f aca="false">IF('Chronos (M1..M20)'!$J1904&lt;&gt;"",'Chronos (M1..M20)'!$J1904,0)</f>
        <v>0</v>
      </c>
      <c r="DJ89" s="317" t="str">
        <f aca="false">IF($B89&lt;&gt;"",IF(DH89&lt;&gt;" ",(INDEX(DG$9:DH$12,MATCH(DG89,DG$9:DG$12),2)/DH89)*1000,0),"")</f>
        <v/>
      </c>
      <c r="DK89" s="318" t="str">
        <f aca="false">IF(DH$9&lt;&gt;"",IF($B89&lt;&gt;"",DJ89-DI89,""),"")</f>
        <v/>
      </c>
      <c r="DL89" s="314" t="str">
        <f aca="false">IF($B89&lt;&gt;"",'Chronos (M1..M20)'!$H2005,"")</f>
        <v/>
      </c>
      <c r="DM89" s="315" t="str">
        <f aca="false">IF('Chronos (M1..M20)'!$I2005&lt;&gt;"",'Chronos (M1..M20)'!$I2005," ")</f>
        <v> </v>
      </c>
      <c r="DN89" s="316" t="n">
        <f aca="false">IF('Chronos (M1..M20)'!$J2005&lt;&gt;"",'Chronos (M1..M20)'!$J2005,0)</f>
        <v>0</v>
      </c>
      <c r="DO89" s="317" t="str">
        <f aca="false">IF($B89&lt;&gt;"",IF(DM89&lt;&gt;" ",(INDEX(DL$9:DM$12,MATCH(DL89,DL$9:DL$12),2)/DM89)*1000,0),"")</f>
        <v/>
      </c>
      <c r="DP89" s="318" t="str">
        <f aca="false">IF(DM$9&lt;&gt;"",IF($B89&lt;&gt;"",DO89-DN89,""),"")</f>
        <v/>
      </c>
      <c r="DQ89" s="0"/>
      <c r="DR89" s="319" t="e">
        <f aca="false">SUM(O89,T89,Z89)</f>
        <v>#VALUE!</v>
      </c>
      <c r="DS89" s="319" t="e">
        <f aca="false">SUM(DR89,AE89,AK89,AP89,AV89,BA89,BG89,BL89,BR89,BW89,CC89,CH89,CN89,CS89,CY89,DD89,DJ89,DO89)</f>
        <v>#VALUE!</v>
      </c>
      <c r="DT89" s="319" t="n">
        <f aca="false">SUM(N89,S89,Y89,AD89,AJ89,AO89,AU89,AZ89,BF89,BK89,BQ89,BV89,CB89,CG89,CM89,CR89,CX89,DC89,DI89,DN89)</f>
        <v>0</v>
      </c>
      <c r="DU89" s="319" t="e">
        <f aca="false">SMALL($DZ89:$ES89,1)</f>
        <v>#VALUE!</v>
      </c>
      <c r="DV89" s="319" t="e">
        <f aca="false">SMALL($DZ89:$ES89,2)</f>
        <v>#VALUE!</v>
      </c>
      <c r="DW89" s="319" t="e">
        <f aca="false">SMALL($DZ89:$ES89,3)</f>
        <v>#VALUE!</v>
      </c>
      <c r="DX89" s="319" t="e">
        <f aca="false">SMALL($DZ89:$ES89,3)</f>
        <v>#VALUE!</v>
      </c>
      <c r="DY89" s="0"/>
      <c r="DZ89" s="321" t="str">
        <f aca="false">IF($EC$1&lt;&gt;"",O89," ")</f>
        <v/>
      </c>
      <c r="EA89" s="321" t="str">
        <f aca="false">IF($EC$2&lt;&gt;"",T89," ")</f>
        <v/>
      </c>
      <c r="EB89" s="321" t="str">
        <f aca="false">IF($EC$3&lt;&gt;"",Z89," ")</f>
        <v/>
      </c>
      <c r="EC89" s="321" t="str">
        <f aca="false">IF($EC$4&lt;&gt;"",AE89," ")</f>
        <v/>
      </c>
      <c r="ED89" s="321" t="str">
        <f aca="false">IF($EC$5&lt;&gt;"",AK89," ")</f>
        <v/>
      </c>
      <c r="EE89" s="321" t="str">
        <f aca="false">IF($EC$6&lt;&gt;"",AP89," ")</f>
        <v/>
      </c>
      <c r="EF89" s="321" t="str">
        <f aca="false">IF($EC$7&lt;&gt;"",AV89," ")</f>
        <v/>
      </c>
      <c r="EG89" s="321" t="str">
        <f aca="false">IF($EC$8&lt;&gt;"",BA89," ")</f>
        <v> </v>
      </c>
      <c r="EH89" s="321" t="str">
        <f aca="false">IF($EC$9&lt;&gt;"",BG89," ")</f>
        <v> </v>
      </c>
      <c r="EI89" s="321" t="str">
        <f aca="false">IF($EC$10&lt;&gt;"",BL89," ")</f>
        <v> </v>
      </c>
      <c r="EJ89" s="321" t="str">
        <f aca="false">IF($EE$1&lt;&gt;"",BR89," ")</f>
        <v> </v>
      </c>
      <c r="EK89" s="321" t="str">
        <f aca="false">IF($EE$2&lt;&gt;"",BW89," ")</f>
        <v> </v>
      </c>
      <c r="EL89" s="321" t="str">
        <f aca="false">IF($EE$3&lt;&gt;"",CC89," ")</f>
        <v> </v>
      </c>
      <c r="EM89" s="321" t="str">
        <f aca="false">IF($EE$4&lt;&gt;"",CH89," ")</f>
        <v> </v>
      </c>
      <c r="EN89" s="321" t="str">
        <f aca="false">IF($EE$5&lt;&gt;"",CN89," ")</f>
        <v> </v>
      </c>
      <c r="EO89" s="321" t="str">
        <f aca="false">IF($EE$6&lt;&gt;"",CS89," ")</f>
        <v> </v>
      </c>
      <c r="EP89" s="321" t="str">
        <f aca="false">IF($EE$7&lt;&gt;"",CY89," ")</f>
        <v> </v>
      </c>
      <c r="EQ89" s="321" t="str">
        <f aca="false">IF($EE$8&lt;&gt;"",DD89," ")</f>
        <v> </v>
      </c>
      <c r="ER89" s="321" t="str">
        <f aca="false">IF($EE$9&lt;&gt;"",DJ89," ")</f>
        <v> </v>
      </c>
      <c r="ES89" s="321" t="str">
        <f aca="false">IF($EE$10&lt;&gt;"",DO89," ")</f>
        <v> </v>
      </c>
      <c r="ET89" s="322" t="e">
        <f aca="false">SMALL(DZ89:EC89,1)</f>
        <v>#VALUE!</v>
      </c>
      <c r="EU89" s="323" t="e">
        <f aca="false">SMALL(DZ89:ED89,1)</f>
        <v>#VALUE!</v>
      </c>
      <c r="EV89" s="323" t="e">
        <f aca="false">SMALL(DZ89:EE89,1)</f>
        <v>#VALUE!</v>
      </c>
      <c r="EW89" s="323" t="e">
        <f aca="false">SMALL(DZ89:EF89,1)</f>
        <v>#VALUE!</v>
      </c>
      <c r="EX89" s="323" t="e">
        <f aca="false">SMALL(DZ89:EG89,1)</f>
        <v>#VALUE!</v>
      </c>
      <c r="EY89" s="323" t="e">
        <f aca="false">SMALL(DZ89:EH89,1)</f>
        <v>#VALUE!</v>
      </c>
      <c r="EZ89" s="323" t="e">
        <f aca="false">SMALL(DZ89:EI89,1)</f>
        <v>#VALUE!</v>
      </c>
      <c r="FA89" s="323" t="e">
        <f aca="false">SMALL(DZ89:EJ89,1)</f>
        <v>#VALUE!</v>
      </c>
      <c r="FB89" s="323" t="e">
        <f aca="false">SMALL(DZ89:EK89,1)</f>
        <v>#VALUE!</v>
      </c>
      <c r="FC89" s="323" t="e">
        <f aca="false">SMALL(DZ89:EL89,1)</f>
        <v>#VALUE!</v>
      </c>
      <c r="FD89" s="323" t="e">
        <f aca="false">SMALL(DZ89:EM89,1)</f>
        <v>#VALUE!</v>
      </c>
      <c r="FE89" s="323" t="e">
        <f aca="false">SMALL(DZ89:EN89,1)</f>
        <v>#VALUE!</v>
      </c>
      <c r="FF89" s="323" t="e">
        <f aca="false">SMALL(DZ89:EO89,1)</f>
        <v>#VALUE!</v>
      </c>
      <c r="FG89" s="323" t="e">
        <f aca="false">SMALL(DZ89:EP89,1)</f>
        <v>#VALUE!</v>
      </c>
      <c r="FH89" s="323" t="e">
        <f aca="false">SMALL(DZ89:EQ89,1)</f>
        <v>#VALUE!</v>
      </c>
      <c r="FI89" s="323" t="e">
        <f aca="false">SMALL(DZ89:ER89,1)</f>
        <v>#VALUE!</v>
      </c>
      <c r="FJ89" s="324" t="e">
        <f aca="false">SMALL(DZ89:ES89,1)</f>
        <v>#VALUE!</v>
      </c>
      <c r="FK89" s="322" t="e">
        <f aca="false">SMALL(DZ89:EN89,2)</f>
        <v>#VALUE!</v>
      </c>
      <c r="FL89" s="323" t="e">
        <f aca="false">SMALL(DZ89:EO89,2)</f>
        <v>#VALUE!</v>
      </c>
      <c r="FM89" s="323" t="e">
        <f aca="false">SMALL(DZ89:EP89,2)</f>
        <v>#VALUE!</v>
      </c>
      <c r="FN89" s="323" t="e">
        <f aca="false">SMALL(DZ89:EQ89,2)</f>
        <v>#VALUE!</v>
      </c>
      <c r="FO89" s="323" t="e">
        <f aca="false">SMALL(DZ89:ER89,2)</f>
        <v>#VALUE!</v>
      </c>
      <c r="FP89" s="324" t="e">
        <f aca="false">SMALL(DZ89:ES89,2)</f>
        <v>#VALUE!</v>
      </c>
      <c r="FQ89" s="0"/>
      <c r="FR89" s="328" t="str">
        <f aca="false">IF($B89&lt;&gt;"",IF($EB$1&gt;=FR$13,$P89,""),"")</f>
        <v/>
      </c>
      <c r="FS89" s="329" t="str">
        <f aca="false">IF($B89&lt;&gt;"",IF($EB$1&gt;=FS$13,$P89+$U89,""),"")</f>
        <v/>
      </c>
      <c r="FT89" s="329" t="str">
        <f aca="false">IF($B89&lt;&gt;"",IF($EB$1&gt;=FT$13,$P89+$U89+$AA89,""),"")</f>
        <v/>
      </c>
      <c r="FU89" s="329" t="str">
        <f aca="false">IF($B89&lt;&gt;"",IF($EB$1&gt;=FU$13,$P89+$U89+$AA89+$AF89-ET89,""),"")</f>
        <v/>
      </c>
      <c r="FV89" s="329" t="str">
        <f aca="false">IF($B89&lt;&gt;"",IF($EB$1&gt;=FV$13,$P89+$U89+$AA89+$AF89+$AL89-EU89,""),"")</f>
        <v/>
      </c>
      <c r="FW89" s="329" t="str">
        <f aca="false">IF($B89&lt;&gt;"",IF($EB$1&gt;=FW$13,$P89+$U89+$AA89+$AF89+$AL89+$AQ89-EV89,""),"")</f>
        <v/>
      </c>
      <c r="FX89" s="329" t="str">
        <f aca="false">IF($B89&lt;&gt;"",IF($EB$1&gt;=FX$13,$P89+$U89+$AA89+$AF89+$AL89+$AQ89+$AW89-EW89,""),"")</f>
        <v/>
      </c>
      <c r="FY89" s="329" t="str">
        <f aca="false">IF($B89&lt;&gt;"",IF($EB$1&gt;=FY$13,$P89+$U89+$AA89+$AF89+$AL89+$AQ89+$AW89+$BB89-EX89,""),"")</f>
        <v/>
      </c>
      <c r="FZ89" s="329" t="str">
        <f aca="false">IF($B89&lt;&gt;"",IF($EB$1&gt;=FZ$13,$P89+$U89+$AA89+$AF89+$AL89+$AQ89+$AW89+$BB89+$BH89-EY89,""),"")</f>
        <v/>
      </c>
      <c r="GA89" s="329" t="str">
        <f aca="false">IF($B89&lt;&gt;"",IF($EB$1&gt;=GA$13,$P89+$U89+$AA89+$AF89+$AL89+$AQ89+$AW89+$BB89+$BH89+$BM89-EZ89,""),"")</f>
        <v/>
      </c>
      <c r="GB89" s="329" t="str">
        <f aca="false">IF($B89&lt;&gt;"",IF($EB$1&gt;=GB$13,$P89+$U89+$AA89+$AF89+$AL89+$AQ89+$AW89+$BB89+$BH89+$BM89+$BS89-FA89,""),"")</f>
        <v/>
      </c>
      <c r="GC89" s="329" t="str">
        <f aca="false">IF($B89&lt;&gt;"",IF($EB$1&gt;=GC$13,$P89+$U89+$AA89+$AF89+$AL89+$AQ89+$AW89+$BB89+$BH89+$BM89+$BS89+$BX89-FB89,""),"")</f>
        <v/>
      </c>
      <c r="GD89" s="329" t="str">
        <f aca="false">IF($B89&lt;&gt;"",IF($EB$1&gt;=GD$13,$P89+$U89+$AA89+$AF89+$AL89+$AQ89+$AW89+$BB89+$BH89+$BM89+$BS89+$BX89+$CD89-FC89,""),"")</f>
        <v/>
      </c>
      <c r="GE89" s="329" t="str">
        <f aca="false">IF($B89&lt;&gt;"",IF($EB$1&gt;=GE$13,$P89+$U89+$AA89+$AF89+$AL89+$AQ89+$AW89+$BB89+$BH89+$BM89+$BS89+$BX89+$CD89+$CI89-FD89,""),"")</f>
        <v/>
      </c>
      <c r="GF89" s="329" t="str">
        <f aca="false">IF($B89&lt;&gt;"",IF($EB$1&gt;=GF$13,$P89+$U89+$AA89+$AF89+$AL89+$AQ89+$AW89+$BB89+$BH89+$BM89+$BS89+$BX89+$CD89+$CI89+$CO89-FE89-FK89,""),"")</f>
        <v/>
      </c>
      <c r="GG89" s="329" t="str">
        <f aca="false">IF($B89&lt;&gt;"",IF($EB$1&gt;=GG$13,$P89+$U89+$AA89+$AF89+$AL89+$AQ89+$AW89+$BB89+$BH89+$BM89+$BS89+$BX89+$CD89+$CI89+$CO89+$CT89-FF89-FL89,""),"")</f>
        <v/>
      </c>
      <c r="GH89" s="329" t="str">
        <f aca="false">IF($B89&lt;&gt;"",IF($EB$1&gt;=GH$13,$P89+$U89+$AA89+$AF89+$AL89+$AQ89+$AW89+$BB89+$BH89+$BM89+$BS89+$BX89+$CD89+$CI89+$CO89+$CT89+$CZ89-FG89-FM89,""),"")</f>
        <v/>
      </c>
      <c r="GI89" s="329" t="str">
        <f aca="false">IF($B89&lt;&gt;"",IF($EB$1&gt;=GI$13,$P89+$U89+$AA89+$AF89+$AL89+$AQ89+$AW89+$BB89+$BH89+$BM89+$BS89+$BX89+$CD89+$CI89+$CO89+$CT89+$CZ89+$DE89-FH89-FN89,""),"")</f>
        <v/>
      </c>
      <c r="GJ89" s="329" t="str">
        <f aca="false">IF($B89&lt;&gt;"",IF($EB$1&gt;=GJ$13,$P89+$U89+$AA89+$AF89+$AL89+$AQ89+$AW89+$BB89+$BH89+$BM89+$BS89+$BX89+$CD89+$CI89+$CO89+$CT89+$CZ89+$DE89+$DK89-FI89-FO89,""),"")</f>
        <v/>
      </c>
      <c r="GK89" s="330" t="str">
        <f aca="false">IF($B89&lt;&gt;"",IF($EB$1&gt;=GK$13,$P89+$U89+$AA89+$AF89+$AL89+$AQ89+$AW89+$BB89+$BH89+$BM89+$BS89+$BX89+$CD89+$CI89+$CO89+$CT89+$CZ89+$DE89+$DK89+$DP89-FJ89-FP89,""),"")</f>
        <v/>
      </c>
      <c r="GL89" s="0"/>
      <c r="GM89" s="328" t="str">
        <f aca="false">IF($B89&lt;&gt;"",IF($EB$1&gt;=GM$13,RANK(FR89,FR$14:FR$113,0),""),"")</f>
        <v/>
      </c>
      <c r="GN89" s="329" t="str">
        <f aca="false">IF($B89&lt;&gt;"",IF($EB$1&gt;=GN$13,RANK(FS89,FS$14:FS$113,0),""),"")</f>
        <v/>
      </c>
      <c r="GO89" s="329" t="str">
        <f aca="false">IF($B89&lt;&gt;"",IF($EB$1&gt;=GO$13,RANK(FT89,FT$14:FT$113,0),""),"")</f>
        <v/>
      </c>
      <c r="GP89" s="329" t="str">
        <f aca="false">IF($B89&lt;&gt;"",IF($EB$1&gt;=GP$13,RANK(FU89,FU$14:FU$113,0),""),"")</f>
        <v/>
      </c>
      <c r="GQ89" s="329" t="str">
        <f aca="false">IF($B89&lt;&gt;"",IF($EB$1&gt;=GQ$13,RANK(FV89,FV$14:FV$113,0),""),"")</f>
        <v/>
      </c>
      <c r="GR89" s="329" t="str">
        <f aca="false">IF($B89&lt;&gt;"",IF($EB$1&gt;=GR$13,RANK(FW89,FW$14:FW$113,0),""),"")</f>
        <v/>
      </c>
      <c r="GS89" s="329" t="str">
        <f aca="false">IF($B89&lt;&gt;"",IF($EB$1&gt;=GS$13,RANK(FX89,FX$14:FX$113,0),""),"")</f>
        <v/>
      </c>
      <c r="GT89" s="329" t="str">
        <f aca="false">IF($B89&lt;&gt;"",IF($EB$1&gt;=GT$13,RANK(FY89,FY$14:FY$113,0),""),"")</f>
        <v/>
      </c>
      <c r="GU89" s="329" t="str">
        <f aca="false">IF($B89&lt;&gt;"",IF($EB$1&gt;=GU$13,RANK(FZ89,FZ$14:FZ$113,0),""),"")</f>
        <v/>
      </c>
      <c r="GV89" s="329" t="str">
        <f aca="false">IF($B89&lt;&gt;"",IF($EB$1&gt;=GV$13,RANK(GA89,GA$14:GA$113,0),""),"")</f>
        <v/>
      </c>
      <c r="GW89" s="329" t="str">
        <f aca="false">IF($B89&lt;&gt;"",IF($EB$1&gt;=GW$13,RANK(GB89,GB$14:GB$113,0),""),"")</f>
        <v/>
      </c>
      <c r="GX89" s="329" t="str">
        <f aca="false">IF($B89&lt;&gt;"",IF($EB$1&gt;=GX$13,RANK(GC89,GC$14:GC$113,0),""),"")</f>
        <v/>
      </c>
      <c r="GY89" s="329" t="str">
        <f aca="false">IF($B89&lt;&gt;"",IF($EB$1&gt;=GY$13,RANK(GD89,GD$14:GD$113,0),""),"")</f>
        <v/>
      </c>
      <c r="GZ89" s="329" t="str">
        <f aca="false">IF($B89&lt;&gt;"",IF($EB$1&gt;=GZ$13,RANK(GE89,GE$14:GE$113,0),""),"")</f>
        <v/>
      </c>
      <c r="HA89" s="329" t="str">
        <f aca="false">IF($B89&lt;&gt;"",IF($EB$1&gt;=HA$13,RANK(GF89,GF$14:GF$113,0),""),"")</f>
        <v/>
      </c>
      <c r="HB89" s="329" t="str">
        <f aca="false">IF($B89&lt;&gt;"",IF($EB$1&gt;=HB$13,RANK(GG89,GG$14:GG$113,0),""),"")</f>
        <v/>
      </c>
      <c r="HC89" s="329" t="str">
        <f aca="false">IF($B89&lt;&gt;"",IF($EB$1&gt;=HC$13,RANK(GH89,GH$14:GH$113,0),""),"")</f>
        <v/>
      </c>
      <c r="HD89" s="329" t="str">
        <f aca="false">IF($B89&lt;&gt;"",IF($EB$1&gt;=HD$13,RANK(GI89,GI$14:GI$113,0),""),"")</f>
        <v/>
      </c>
      <c r="HE89" s="329" t="str">
        <f aca="false">IF($B89&lt;&gt;"",IF($EB$1&gt;=HE$13,RANK(GJ89,GJ$14:GJ$113,0),""),"")</f>
        <v/>
      </c>
      <c r="HF89" s="330" t="str">
        <f aca="false">IF($B89&lt;&gt;"",IF($EB$1&gt;=HF$13,RANK(GK89,GK$14:GK$113,0),""),"")</f>
        <v/>
      </c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13" hidden="false" customHeight="false" outlineLevel="0" collapsed="false">
      <c r="A90" s="308" t="str">
        <f aca="false">IF(B90&lt;&gt;"",RANK(I90,I$14:I$113,0),"")</f>
        <v/>
      </c>
      <c r="B90" s="309" t="str">
        <f aca="false">IF('Chronos (M1..M20)'!B87&lt;&gt;"",'Chronos (M1..M20)'!B87,"")</f>
        <v/>
      </c>
      <c r="C90" s="310" t="str">
        <f aca="false">IF(B90&lt;&gt;"",'Chronos (M1..M20)'!C87,"")</f>
        <v/>
      </c>
      <c r="D90" s="215" t="str">
        <f aca="false">IF(B90&lt;&gt;"",Pilotes!P87,"")</f>
        <v/>
      </c>
      <c r="E90" s="310"/>
      <c r="F90" s="310" t="str">
        <f aca="false">IF(B90&lt;&gt;"",Pilotes!F87,"")</f>
        <v/>
      </c>
      <c r="G90" s="310" t="str">
        <f aca="false">IF(C90&lt;&gt;"",Pilotes!E87,"")</f>
        <v/>
      </c>
      <c r="H90" s="310" t="str">
        <f aca="false">IF(D90&lt;&gt;"",'Chronos (M1..M20)'!D87,"")</f>
        <v/>
      </c>
      <c r="I90" s="311" t="n">
        <f aca="false">IF(B90&lt;&gt;"",IF($EB$1&lt;4,DR90-DT90,IF($EB$1&lt;15,DS90-DU90-DT90,DS90-DU90-DV90-DT90)),0)</f>
        <v>0</v>
      </c>
      <c r="J90" s="312" t="str">
        <f aca="false">IF(B90&lt;&gt;"",IF(I90,(I90/MAXA(I$14:I$113))*1000,0),"")</f>
        <v/>
      </c>
      <c r="K90" s="313" t="str">
        <f aca="false">IF($B90&lt;&gt;"",$B90,"")</f>
        <v/>
      </c>
      <c r="L90" s="314" t="str">
        <f aca="false">IF($B90&lt;&gt;"",'Chronos (M1..M20)'!$H87,"")</f>
        <v/>
      </c>
      <c r="M90" s="315" t="str">
        <f aca="false">IF('Chronos (M1..M20)'!$I87&lt;&gt;"",'Chronos (M1..M20)'!$I87," ")</f>
        <v> </v>
      </c>
      <c r="N90" s="316" t="n">
        <f aca="false">IF('Chronos (M1..M20)'!$J87&lt;&gt;"",'Chronos (M1..M20)'!$J87,0)</f>
        <v>0</v>
      </c>
      <c r="O90" s="317" t="str">
        <f aca="false">IF($B90&lt;&gt;"",IF(M90&lt;&gt;" ",(INDEX(L$9:M$12,MATCH(L90,L$9:L$12),2)/M90)*1000,0),"")</f>
        <v/>
      </c>
      <c r="P90" s="318" t="str">
        <f aca="false">IF(M$9&lt;&gt;"",IF($B90&lt;&gt;"",O90-N90,""),"")</f>
        <v/>
      </c>
      <c r="Q90" s="314" t="str">
        <f aca="false">IF($B90&lt;&gt;"",'Chronos (M1..M20)'!$H188,"")</f>
        <v/>
      </c>
      <c r="R90" s="315" t="str">
        <f aca="false">IF('Chronos (M1..M20)'!$I188&lt;&gt;"",'Chronos (M1..M20)'!$I188," ")</f>
        <v> </v>
      </c>
      <c r="S90" s="316" t="n">
        <f aca="false">IF('Chronos (M1..M20)'!$J188&lt;&gt;"",'Chronos (M1..M20)'!$J188,0)</f>
        <v>0</v>
      </c>
      <c r="T90" s="317" t="str">
        <f aca="false">IF($B90&lt;&gt;"",IF(R90&lt;&gt;" ",(INDEX(Q$9:R$12,MATCH(Q90,Q$9:Q$12),2)/R90)*1000,0),"")</f>
        <v/>
      </c>
      <c r="U90" s="318" t="str">
        <f aca="false">IF(R$9&lt;&gt;"",IF($B90&lt;&gt;"",T90-S90,""),"")</f>
        <v/>
      </c>
      <c r="V90" s="313" t="str">
        <f aca="false">IF($B90&lt;&gt;"",$B90,"")</f>
        <v/>
      </c>
      <c r="W90" s="314" t="str">
        <f aca="false">IF($B90&lt;&gt;"",'Chronos (M1..M20)'!$H289,"")</f>
        <v/>
      </c>
      <c r="X90" s="315" t="str">
        <f aca="false">IF('Chronos (M1..M20)'!$I289&lt;&gt;"",'Chronos (M1..M20)'!$I289," ")</f>
        <v> </v>
      </c>
      <c r="Y90" s="316" t="n">
        <f aca="false">IF('Chronos (M1..M20)'!$J289&lt;&gt;"",'Chronos (M1..M20)'!$J289,0)</f>
        <v>0</v>
      </c>
      <c r="Z90" s="317" t="str">
        <f aca="false">IF($B90&lt;&gt;"",IF(X90&lt;&gt;" ",(INDEX(W$9:X$12,MATCH(W90,W$9:W$12),2)/X90)*1000,0),"")</f>
        <v/>
      </c>
      <c r="AA90" s="318" t="str">
        <f aca="false">IF(X$9&lt;&gt;"",IF($B90&lt;&gt;"",Z90-Y90,""),"")</f>
        <v/>
      </c>
      <c r="AB90" s="314" t="str">
        <f aca="false">IF($B90&lt;&gt;"",'Chronos (M1..M20)'!$H390,"")</f>
        <v/>
      </c>
      <c r="AC90" s="315" t="str">
        <f aca="false">IF('Chronos (M1..M20)'!$I390&lt;&gt;"",'Chronos (M1..M20)'!$I390," ")</f>
        <v> </v>
      </c>
      <c r="AD90" s="316" t="n">
        <f aca="false">IF('Chronos (M1..M20)'!$J390&lt;&gt;"",'Chronos (M1..M20)'!$J390,0)</f>
        <v>0</v>
      </c>
      <c r="AE90" s="317" t="str">
        <f aca="false">IF($B90&lt;&gt;"",IF(AC90&lt;&gt;" ",(INDEX(AB$9:AC$12,MATCH(AB90,AB$9:AB$12),2)/AC90)*1000,0),"")</f>
        <v/>
      </c>
      <c r="AF90" s="318" t="str">
        <f aca="false">IF(AC$9&lt;&gt;"",IF($B90&lt;&gt;"",AE90-AD90,""),"")</f>
        <v/>
      </c>
      <c r="AG90" s="313" t="str">
        <f aca="false">IF($B90&lt;&gt;"",$B90,"")</f>
        <v/>
      </c>
      <c r="AH90" s="314" t="str">
        <f aca="false">IF($B90&lt;&gt;"",'Chronos (M1..M20)'!$H491,"")</f>
        <v/>
      </c>
      <c r="AI90" s="315" t="str">
        <f aca="false">IF('Chronos (M1..M20)'!$I491&lt;&gt;"",'Chronos (M1..M20)'!$I491," ")</f>
        <v> </v>
      </c>
      <c r="AJ90" s="316" t="n">
        <f aca="false">IF('Chronos (M1..M20)'!$J491&lt;&gt;"",'Chronos (M1..M20)'!$J491,0)</f>
        <v>0</v>
      </c>
      <c r="AK90" s="317" t="str">
        <f aca="false">IF($B90&lt;&gt;"",IF(AI90&lt;&gt;" ",(INDEX(AH$9:AI$12,MATCH(AH90,AH$9:AH$12),2)/AI90)*1000,0),"")</f>
        <v/>
      </c>
      <c r="AL90" s="318" t="str">
        <f aca="false">IF(AI$9&lt;&gt;"",IF($B90&lt;&gt;"",AK90-AJ90,""),"")</f>
        <v/>
      </c>
      <c r="AM90" s="314" t="str">
        <f aca="false">IF($B90&lt;&gt;"",'Chronos (M1..M20)'!$H592,"")</f>
        <v/>
      </c>
      <c r="AN90" s="315" t="str">
        <f aca="false">IF('Chronos (M1..M20)'!$I592&lt;&gt;"",'Chronos (M1..M20)'!$I592," ")</f>
        <v> </v>
      </c>
      <c r="AO90" s="316" t="n">
        <f aca="false">IF('Chronos (M1..M20)'!$J592&lt;&gt;"",'Chronos (M1..M20)'!$J592,0)</f>
        <v>0</v>
      </c>
      <c r="AP90" s="317" t="str">
        <f aca="false">IF($B90&lt;&gt;"",IF(AN90&lt;&gt;" ",(INDEX(AM$9:AN$12,MATCH(AM90,AM$9:AM$12),2)/AN90)*1000,0),"")</f>
        <v/>
      </c>
      <c r="AQ90" s="318" t="str">
        <f aca="false">IF(AN$9&lt;&gt;"",IF($B90&lt;&gt;"",AP90-AO90,""),"")</f>
        <v/>
      </c>
      <c r="AR90" s="313" t="str">
        <f aca="false">IF($B90&lt;&gt;"",$B90,"")</f>
        <v/>
      </c>
      <c r="AS90" s="314" t="str">
        <f aca="false">IF($B90&lt;&gt;"",'Chronos (M1..M20)'!$H693,"")</f>
        <v/>
      </c>
      <c r="AT90" s="315" t="str">
        <f aca="false">IF('Chronos (M1..M20)'!$I693&lt;&gt;"",'Chronos (M1..M20)'!$I693," ")</f>
        <v> </v>
      </c>
      <c r="AU90" s="316" t="n">
        <f aca="false">IF('Chronos (M1..M20)'!$J693&lt;&gt;"",'Chronos (M1..M20)'!$J693,0)</f>
        <v>0</v>
      </c>
      <c r="AV90" s="317" t="str">
        <f aca="false">IF($B90&lt;&gt;"",IF(AT90&lt;&gt;" ",(INDEX(AS$9:AT$12,MATCH(AS90,AS$9:AS$12),2)/AT90)*1000,0),"")</f>
        <v/>
      </c>
      <c r="AW90" s="318" t="str">
        <f aca="false">IF(AT$9&lt;&gt;"",IF($B90&lt;&gt;"",AV90-AU90,""),"")</f>
        <v/>
      </c>
      <c r="AX90" s="314" t="str">
        <f aca="false">IF($B90&lt;&gt;"",'Chronos (M1..M20)'!$H794,"")</f>
        <v/>
      </c>
      <c r="AY90" s="315" t="str">
        <f aca="false">IF('Chronos (M1..M20)'!$I794&lt;&gt;"",'Chronos (M1..M20)'!$I794," ")</f>
        <v> </v>
      </c>
      <c r="AZ90" s="316" t="n">
        <f aca="false">IF('Chronos (M1..M20)'!$J794&lt;&gt;"",'Chronos (M1..M20)'!$J794,0)</f>
        <v>0</v>
      </c>
      <c r="BA90" s="317" t="str">
        <f aca="false">IF($B90&lt;&gt;"",IF(AY90&lt;&gt;" ",(INDEX(AX$9:AY$12,MATCH(AX90,AX$9:AX$12),2)/AY90)*1000,0),"")</f>
        <v/>
      </c>
      <c r="BB90" s="318" t="str">
        <f aca="false">IF(AY$9&lt;&gt;"",IF($B90&lt;&gt;"",BA90-AZ90,""),"")</f>
        <v/>
      </c>
      <c r="BC90" s="313" t="str">
        <f aca="false">IF($B90&lt;&gt;"",$B90,"")</f>
        <v/>
      </c>
      <c r="BD90" s="314" t="str">
        <f aca="false">IF($B90&lt;&gt;"",'Chronos (M1..M20)'!$H895,"")</f>
        <v/>
      </c>
      <c r="BE90" s="315" t="str">
        <f aca="false">IF('Chronos (M1..M20)'!$I895&lt;&gt;"",'Chronos (M1..M20)'!$I895," ")</f>
        <v> </v>
      </c>
      <c r="BF90" s="316" t="n">
        <f aca="false">IF('Chronos (M1..M20)'!$J895&lt;&gt;"",'Chronos (M1..M20)'!$J895,0)</f>
        <v>0</v>
      </c>
      <c r="BG90" s="317" t="str">
        <f aca="false">IF($B90&lt;&gt;"",IF(BE90&lt;&gt;" ",(INDEX(BD$9:BE$12,MATCH(BD90,BD$9:BD$12),2)/BE90)*1000,0),"")</f>
        <v/>
      </c>
      <c r="BH90" s="318" t="str">
        <f aca="false">IF(BE$9&lt;&gt;"",IF($B90&lt;&gt;"",BG90-BF90,""),"")</f>
        <v/>
      </c>
      <c r="BI90" s="314" t="str">
        <f aca="false">IF($B90&lt;&gt;"",'Chronos (M1..M20)'!$H996,"")</f>
        <v/>
      </c>
      <c r="BJ90" s="315" t="str">
        <f aca="false">IF('Chronos (M1..M20)'!$I996&lt;&gt;"",'Chronos (M1..M20)'!$I996," ")</f>
        <v> </v>
      </c>
      <c r="BK90" s="316" t="n">
        <f aca="false">IF('Chronos (M1..M20)'!$J996&lt;&gt;"",'Chronos (M1..M20)'!$J996,0)</f>
        <v>0</v>
      </c>
      <c r="BL90" s="317" t="str">
        <f aca="false">IF($B90&lt;&gt;"",IF(BJ90&lt;&gt;" ",(INDEX(BI$9:BJ$12,MATCH(BI90,BI$9:BI$12),2)/BJ90)*1000,0),"")</f>
        <v/>
      </c>
      <c r="BM90" s="318" t="str">
        <f aca="false">IF(BJ$9&lt;&gt;"",IF($B90&lt;&gt;"",BL90-BK90,""),"")</f>
        <v/>
      </c>
      <c r="BN90" s="313" t="str">
        <f aca="false">IF($B90&lt;&gt;"",$B90,"")</f>
        <v/>
      </c>
      <c r="BO90" s="314" t="str">
        <f aca="false">IF($B90&lt;&gt;"",'Chronos (M1..M20)'!$H1097,"")</f>
        <v/>
      </c>
      <c r="BP90" s="315" t="str">
        <f aca="false">IF('Chronos (M1..M20)'!$I1097&lt;&gt;"",'Chronos (M1..M20)'!$I1097," ")</f>
        <v> </v>
      </c>
      <c r="BQ90" s="316" t="n">
        <f aca="false">IF('Chronos (M1..M20)'!$J1097&lt;&gt;"",'Chronos (M1..M20)'!$J1097,0)</f>
        <v>0</v>
      </c>
      <c r="BR90" s="317" t="str">
        <f aca="false">IF($B90&lt;&gt;"",IF(BP90&lt;&gt;" ",(INDEX(BO$9:BP$12,MATCH(BO90,BO$9:BO$12),2)/BP90)*1000,0),"")</f>
        <v/>
      </c>
      <c r="BS90" s="318" t="str">
        <f aca="false">IF(BP$9&lt;&gt;"",IF($B90&lt;&gt;"",BR90-BQ90,""),"")</f>
        <v/>
      </c>
      <c r="BT90" s="314" t="str">
        <f aca="false">IF($B90&lt;&gt;"",'Chronos (M1..M20)'!$H1198,"")</f>
        <v/>
      </c>
      <c r="BU90" s="315" t="str">
        <f aca="false">IF('Chronos (M1..M20)'!$I1198&lt;&gt;"",'Chronos (M1..M20)'!$I1198," ")</f>
        <v> </v>
      </c>
      <c r="BV90" s="316" t="n">
        <f aca="false">IF('Chronos (M1..M20)'!$J1198&lt;&gt;"",'Chronos (M1..M20)'!$J1198,0)</f>
        <v>0</v>
      </c>
      <c r="BW90" s="317" t="str">
        <f aca="false">IF($B90&lt;&gt;"",IF(BU90&lt;&gt;" ",(INDEX(BT$9:BU$12,MATCH(BT90,BT$9:BT$12),2)/BU90)*1000,0),"")</f>
        <v/>
      </c>
      <c r="BX90" s="318" t="str">
        <f aca="false">IF(BU$9&lt;&gt;"",IF($B90&lt;&gt;"",BW90-BV90,""),"")</f>
        <v/>
      </c>
      <c r="BY90" s="313" t="str">
        <f aca="false">IF($B90&lt;&gt;"",$B90,"")</f>
        <v/>
      </c>
      <c r="BZ90" s="314" t="str">
        <f aca="false">IF($B90&lt;&gt;"",'Chronos (M1..M20)'!$H1299,"")</f>
        <v/>
      </c>
      <c r="CA90" s="315" t="str">
        <f aca="false">IF('Chronos (M1..M20)'!$I1299&lt;&gt;"",'Chronos (M1..M20)'!$I1299," ")</f>
        <v> </v>
      </c>
      <c r="CB90" s="316" t="n">
        <f aca="false">IF('Chronos (M1..M20)'!$J1299&lt;&gt;"",'Chronos (M1..M20)'!$J1299,0)</f>
        <v>0</v>
      </c>
      <c r="CC90" s="317" t="str">
        <f aca="false">IF($B90&lt;&gt;"",IF(CA90&lt;&gt;" ",(INDEX(BZ$9:CA$12,MATCH(BZ90,BZ$9:BZ$12),2)/CA90)*1000,0),"")</f>
        <v/>
      </c>
      <c r="CD90" s="318" t="str">
        <f aca="false">IF(CA$9&lt;&gt;"",IF($B90&lt;&gt;"",CC90-CB90,""),"")</f>
        <v/>
      </c>
      <c r="CE90" s="314" t="str">
        <f aca="false">IF($B90&lt;&gt;"",'Chronos (M1..M20)'!$H1400,"")</f>
        <v/>
      </c>
      <c r="CF90" s="315" t="str">
        <f aca="false">IF('Chronos (M1..M20)'!$I1400&lt;&gt;"",'Chronos (M1..M20)'!$I1400," ")</f>
        <v> </v>
      </c>
      <c r="CG90" s="316" t="n">
        <f aca="false">IF('Chronos (M1..M20)'!$J1400&lt;&gt;"",'Chronos (M1..M20)'!$J1400,0)</f>
        <v>0</v>
      </c>
      <c r="CH90" s="317" t="str">
        <f aca="false">IF($B90&lt;&gt;"",IF(CF90&lt;&gt;" ",(INDEX(CE$9:CF$12,MATCH(CE90,CE$9:CE$12),2)/CF90)*1000,0),"")</f>
        <v/>
      </c>
      <c r="CI90" s="318" t="str">
        <f aca="false">IF(CF$9&lt;&gt;"",IF($B90&lt;&gt;"",CH90-CG90,""),"")</f>
        <v/>
      </c>
      <c r="CJ90" s="313" t="str">
        <f aca="false">IF($B90&lt;&gt;"",$B90,"")</f>
        <v/>
      </c>
      <c r="CK90" s="314" t="str">
        <f aca="false">IF($B90&lt;&gt;"",'Chronos (M1..M20)'!$H1501,"")</f>
        <v/>
      </c>
      <c r="CL90" s="315" t="str">
        <f aca="false">IF('Chronos (M1..M20)'!$I1501&lt;&gt;"",'Chronos (M1..M20)'!$I1501," ")</f>
        <v> </v>
      </c>
      <c r="CM90" s="316" t="n">
        <f aca="false">IF('Chronos (M1..M20)'!$J1501&lt;&gt;"",'Chronos (M1..M20)'!$J1501,0)</f>
        <v>0</v>
      </c>
      <c r="CN90" s="317" t="str">
        <f aca="false">IF($B90&lt;&gt;"",IF(CL90&lt;&gt;" ",(INDEX(CK$9:CL$12,MATCH(CK90,CK$9:CK$12),2)/CL90)*1000,0),"")</f>
        <v/>
      </c>
      <c r="CO90" s="318" t="str">
        <f aca="false">IF(CL$9&lt;&gt;"",IF($B90&lt;&gt;"",CN90-CM90,""),"")</f>
        <v/>
      </c>
      <c r="CP90" s="314" t="str">
        <f aca="false">IF($B90&lt;&gt;"",'Chronos (M1..M20)'!$H1602,"")</f>
        <v/>
      </c>
      <c r="CQ90" s="315" t="str">
        <f aca="false">IF('Chronos (M1..M20)'!$I1602&lt;&gt;"",'Chronos (M1..M20)'!$I1602," ")</f>
        <v> </v>
      </c>
      <c r="CR90" s="316" t="n">
        <f aca="false">IF('Chronos (M1..M20)'!$J1602&lt;&gt;"",'Chronos (M1..M20)'!$J1602,0)</f>
        <v>0</v>
      </c>
      <c r="CS90" s="317" t="str">
        <f aca="false">IF($B90&lt;&gt;"",IF(CQ90&lt;&gt;" ",(INDEX(CP$9:CQ$12,MATCH(CP90,CP$9:CP$12),2)/CQ90)*1000,0),"")</f>
        <v/>
      </c>
      <c r="CT90" s="318" t="str">
        <f aca="false">IF(CQ$9&lt;&gt;"",IF($B90&lt;&gt;"",CS90-CR90,""),"")</f>
        <v/>
      </c>
      <c r="CU90" s="313" t="str">
        <f aca="false">IF($B90&lt;&gt;"",$B90,"")</f>
        <v/>
      </c>
      <c r="CV90" s="314" t="str">
        <f aca="false">IF($B90&lt;&gt;"",'Chronos (M1..M20)'!$H1703,"")</f>
        <v/>
      </c>
      <c r="CW90" s="315" t="str">
        <f aca="false">IF('Chronos (M1..M20)'!$I1703&lt;&gt;"",'Chronos (M1..M20)'!$I1703," ")</f>
        <v> </v>
      </c>
      <c r="CX90" s="316" t="n">
        <f aca="false">IF('Chronos (M1..M20)'!$J1703&lt;&gt;"",'Chronos (M1..M20)'!$J1703,0)</f>
        <v>0</v>
      </c>
      <c r="CY90" s="317" t="str">
        <f aca="false">IF($B90&lt;&gt;"",IF(CW90&lt;&gt;" ",(INDEX(CV$9:CW$12,MATCH(CV90,CV$9:CV$12),2)/CW90)*1000,0),"")</f>
        <v/>
      </c>
      <c r="CZ90" s="318" t="str">
        <f aca="false">IF(CW$9&lt;&gt;"",IF($B90&lt;&gt;"",CY90-CX90,""),"")</f>
        <v/>
      </c>
      <c r="DA90" s="314" t="str">
        <f aca="false">IF($B90&lt;&gt;"",'Chronos (M1..M20)'!$H1804,"")</f>
        <v/>
      </c>
      <c r="DB90" s="315" t="str">
        <f aca="false">IF('Chronos (M1..M20)'!$I1804&lt;&gt;"",'Chronos (M1..M20)'!$I1804," ")</f>
        <v> </v>
      </c>
      <c r="DC90" s="316" t="n">
        <f aca="false">IF('Chronos (M1..M20)'!$J1804&lt;&gt;"",'Chronos (M1..M20)'!$J1804,0)</f>
        <v>0</v>
      </c>
      <c r="DD90" s="317" t="str">
        <f aca="false">IF($B90&lt;&gt;"",IF(DB90&lt;&gt;" ",(INDEX(DA$9:DB$12,MATCH(DA90,DA$9:DA$12),2)/DB90)*1000,0),"")</f>
        <v/>
      </c>
      <c r="DE90" s="318" t="str">
        <f aca="false">IF(DB$9&lt;&gt;"",IF($B90&lt;&gt;"",DD90-DC90,""),"")</f>
        <v/>
      </c>
      <c r="DF90" s="313" t="str">
        <f aca="false">IF($B90&lt;&gt;"",$B90,"")</f>
        <v/>
      </c>
      <c r="DG90" s="314" t="str">
        <f aca="false">IF($B90&lt;&gt;"",'Chronos (M1..M20)'!$H1905,"")</f>
        <v/>
      </c>
      <c r="DH90" s="315" t="str">
        <f aca="false">IF('Chronos (M1..M20)'!$I1905&lt;&gt;"",'Chronos (M1..M20)'!$I1905," ")</f>
        <v> </v>
      </c>
      <c r="DI90" s="316" t="n">
        <f aca="false">IF('Chronos (M1..M20)'!$J1905&lt;&gt;"",'Chronos (M1..M20)'!$J1905,0)</f>
        <v>0</v>
      </c>
      <c r="DJ90" s="317" t="str">
        <f aca="false">IF($B90&lt;&gt;"",IF(DH90&lt;&gt;" ",(INDEX(DG$9:DH$12,MATCH(DG90,DG$9:DG$12),2)/DH90)*1000,0),"")</f>
        <v/>
      </c>
      <c r="DK90" s="318" t="str">
        <f aca="false">IF(DH$9&lt;&gt;"",IF($B90&lt;&gt;"",DJ90-DI90,""),"")</f>
        <v/>
      </c>
      <c r="DL90" s="314" t="str">
        <f aca="false">IF($B90&lt;&gt;"",'Chronos (M1..M20)'!$H2006,"")</f>
        <v/>
      </c>
      <c r="DM90" s="315" t="str">
        <f aca="false">IF('Chronos (M1..M20)'!$I2006&lt;&gt;"",'Chronos (M1..M20)'!$I2006," ")</f>
        <v> </v>
      </c>
      <c r="DN90" s="316" t="n">
        <f aca="false">IF('Chronos (M1..M20)'!$J2006&lt;&gt;"",'Chronos (M1..M20)'!$J2006,0)</f>
        <v>0</v>
      </c>
      <c r="DO90" s="317" t="str">
        <f aca="false">IF($B90&lt;&gt;"",IF(DM90&lt;&gt;" ",(INDEX(DL$9:DM$12,MATCH(DL90,DL$9:DL$12),2)/DM90)*1000,0),"")</f>
        <v/>
      </c>
      <c r="DP90" s="318" t="str">
        <f aca="false">IF(DM$9&lt;&gt;"",IF($B90&lt;&gt;"",DO90-DN90,""),"")</f>
        <v/>
      </c>
      <c r="DQ90" s="0"/>
      <c r="DR90" s="319" t="e">
        <f aca="false">SUM(O90,T90,Z90)</f>
        <v>#VALUE!</v>
      </c>
      <c r="DS90" s="319" t="e">
        <f aca="false">SUM(DR90,AE90,AK90,AP90,AV90,BA90,BG90,BL90,BR90,BW90,CC90,CH90,CN90,CS90,CY90,DD90,DJ90,DO90)</f>
        <v>#VALUE!</v>
      </c>
      <c r="DT90" s="319" t="n">
        <f aca="false">SUM(N90,S90,Y90,AD90,AJ90,AO90,AU90,AZ90,BF90,BK90,BQ90,BV90,CB90,CG90,CM90,CR90,CX90,DC90,DI90,DN90)</f>
        <v>0</v>
      </c>
      <c r="DU90" s="319" t="e">
        <f aca="false">SMALL($DZ90:$ES90,1)</f>
        <v>#VALUE!</v>
      </c>
      <c r="DV90" s="319" t="e">
        <f aca="false">SMALL($DZ90:$ES90,2)</f>
        <v>#VALUE!</v>
      </c>
      <c r="DW90" s="319" t="e">
        <f aca="false">SMALL($DZ90:$ES90,3)</f>
        <v>#VALUE!</v>
      </c>
      <c r="DX90" s="319" t="e">
        <f aca="false">SMALL($DZ90:$ES90,3)</f>
        <v>#VALUE!</v>
      </c>
      <c r="DY90" s="0"/>
      <c r="DZ90" s="321" t="str">
        <f aca="false">IF($EC$1&lt;&gt;"",O90," ")</f>
        <v/>
      </c>
      <c r="EA90" s="321" t="str">
        <f aca="false">IF($EC$2&lt;&gt;"",T90," ")</f>
        <v/>
      </c>
      <c r="EB90" s="321" t="str">
        <f aca="false">IF($EC$3&lt;&gt;"",Z90," ")</f>
        <v/>
      </c>
      <c r="EC90" s="321" t="str">
        <f aca="false">IF($EC$4&lt;&gt;"",AE90," ")</f>
        <v/>
      </c>
      <c r="ED90" s="321" t="str">
        <f aca="false">IF($EC$5&lt;&gt;"",AK90," ")</f>
        <v/>
      </c>
      <c r="EE90" s="321" t="str">
        <f aca="false">IF($EC$6&lt;&gt;"",AP90," ")</f>
        <v/>
      </c>
      <c r="EF90" s="321" t="str">
        <f aca="false">IF($EC$7&lt;&gt;"",AV90," ")</f>
        <v/>
      </c>
      <c r="EG90" s="321" t="str">
        <f aca="false">IF($EC$8&lt;&gt;"",BA90," ")</f>
        <v> </v>
      </c>
      <c r="EH90" s="321" t="str">
        <f aca="false">IF($EC$9&lt;&gt;"",BG90," ")</f>
        <v> </v>
      </c>
      <c r="EI90" s="321" t="str">
        <f aca="false">IF($EC$10&lt;&gt;"",BL90," ")</f>
        <v> </v>
      </c>
      <c r="EJ90" s="321" t="str">
        <f aca="false">IF($EE$1&lt;&gt;"",BR90," ")</f>
        <v> </v>
      </c>
      <c r="EK90" s="321" t="str">
        <f aca="false">IF($EE$2&lt;&gt;"",BW90," ")</f>
        <v> </v>
      </c>
      <c r="EL90" s="321" t="str">
        <f aca="false">IF($EE$3&lt;&gt;"",CC90," ")</f>
        <v> </v>
      </c>
      <c r="EM90" s="321" t="str">
        <f aca="false">IF($EE$4&lt;&gt;"",CH90," ")</f>
        <v> </v>
      </c>
      <c r="EN90" s="321" t="str">
        <f aca="false">IF($EE$5&lt;&gt;"",CN90," ")</f>
        <v> </v>
      </c>
      <c r="EO90" s="321" t="str">
        <f aca="false">IF($EE$6&lt;&gt;"",CS90," ")</f>
        <v> </v>
      </c>
      <c r="EP90" s="321" t="str">
        <f aca="false">IF($EE$7&lt;&gt;"",CY90," ")</f>
        <v> </v>
      </c>
      <c r="EQ90" s="321" t="str">
        <f aca="false">IF($EE$8&lt;&gt;"",DD90," ")</f>
        <v> </v>
      </c>
      <c r="ER90" s="321" t="str">
        <f aca="false">IF($EE$9&lt;&gt;"",DJ90," ")</f>
        <v> </v>
      </c>
      <c r="ES90" s="321" t="str">
        <f aca="false">IF($EE$10&lt;&gt;"",DO90," ")</f>
        <v> </v>
      </c>
      <c r="ET90" s="322" t="e">
        <f aca="false">SMALL(DZ90:EC90,1)</f>
        <v>#VALUE!</v>
      </c>
      <c r="EU90" s="323" t="e">
        <f aca="false">SMALL(DZ90:ED90,1)</f>
        <v>#VALUE!</v>
      </c>
      <c r="EV90" s="323" t="e">
        <f aca="false">SMALL(DZ90:EE90,1)</f>
        <v>#VALUE!</v>
      </c>
      <c r="EW90" s="323" t="e">
        <f aca="false">SMALL(DZ90:EF90,1)</f>
        <v>#VALUE!</v>
      </c>
      <c r="EX90" s="323" t="e">
        <f aca="false">SMALL(DZ90:EG90,1)</f>
        <v>#VALUE!</v>
      </c>
      <c r="EY90" s="323" t="e">
        <f aca="false">SMALL(DZ90:EH90,1)</f>
        <v>#VALUE!</v>
      </c>
      <c r="EZ90" s="323" t="e">
        <f aca="false">SMALL(DZ90:EI90,1)</f>
        <v>#VALUE!</v>
      </c>
      <c r="FA90" s="323" t="e">
        <f aca="false">SMALL(DZ90:EJ90,1)</f>
        <v>#VALUE!</v>
      </c>
      <c r="FB90" s="323" t="e">
        <f aca="false">SMALL(DZ90:EK90,1)</f>
        <v>#VALUE!</v>
      </c>
      <c r="FC90" s="323" t="e">
        <f aca="false">SMALL(DZ90:EL90,1)</f>
        <v>#VALUE!</v>
      </c>
      <c r="FD90" s="323" t="e">
        <f aca="false">SMALL(DZ90:EM90,1)</f>
        <v>#VALUE!</v>
      </c>
      <c r="FE90" s="323" t="e">
        <f aca="false">SMALL(DZ90:EN90,1)</f>
        <v>#VALUE!</v>
      </c>
      <c r="FF90" s="323" t="e">
        <f aca="false">SMALL(DZ90:EO90,1)</f>
        <v>#VALUE!</v>
      </c>
      <c r="FG90" s="323" t="e">
        <f aca="false">SMALL(DZ90:EP90,1)</f>
        <v>#VALUE!</v>
      </c>
      <c r="FH90" s="323" t="e">
        <f aca="false">SMALL(DZ90:EQ90,1)</f>
        <v>#VALUE!</v>
      </c>
      <c r="FI90" s="323" t="e">
        <f aca="false">SMALL(DZ90:ER90,1)</f>
        <v>#VALUE!</v>
      </c>
      <c r="FJ90" s="324" t="e">
        <f aca="false">SMALL(DZ90:ES90,1)</f>
        <v>#VALUE!</v>
      </c>
      <c r="FK90" s="322" t="e">
        <f aca="false">SMALL(DZ90:EN90,2)</f>
        <v>#VALUE!</v>
      </c>
      <c r="FL90" s="323" t="e">
        <f aca="false">SMALL(DZ90:EO90,2)</f>
        <v>#VALUE!</v>
      </c>
      <c r="FM90" s="323" t="e">
        <f aca="false">SMALL(DZ90:EP90,2)</f>
        <v>#VALUE!</v>
      </c>
      <c r="FN90" s="323" t="e">
        <f aca="false">SMALL(DZ90:EQ90,2)</f>
        <v>#VALUE!</v>
      </c>
      <c r="FO90" s="323" t="e">
        <f aca="false">SMALL(DZ90:ER90,2)</f>
        <v>#VALUE!</v>
      </c>
      <c r="FP90" s="324" t="e">
        <f aca="false">SMALL(DZ90:ES90,2)</f>
        <v>#VALUE!</v>
      </c>
      <c r="FQ90" s="0"/>
      <c r="FR90" s="328" t="str">
        <f aca="false">IF($B90&lt;&gt;"",IF($EB$1&gt;=FR$13,$P90,""),"")</f>
        <v/>
      </c>
      <c r="FS90" s="329" t="str">
        <f aca="false">IF($B90&lt;&gt;"",IF($EB$1&gt;=FS$13,$P90+$U90,""),"")</f>
        <v/>
      </c>
      <c r="FT90" s="329" t="str">
        <f aca="false">IF($B90&lt;&gt;"",IF($EB$1&gt;=FT$13,$P90+$U90+$AA90,""),"")</f>
        <v/>
      </c>
      <c r="FU90" s="329" t="str">
        <f aca="false">IF($B90&lt;&gt;"",IF($EB$1&gt;=FU$13,$P90+$U90+$AA90+$AF90-ET90,""),"")</f>
        <v/>
      </c>
      <c r="FV90" s="329" t="str">
        <f aca="false">IF($B90&lt;&gt;"",IF($EB$1&gt;=FV$13,$P90+$U90+$AA90+$AF90+$AL90-EU90,""),"")</f>
        <v/>
      </c>
      <c r="FW90" s="329" t="str">
        <f aca="false">IF($B90&lt;&gt;"",IF($EB$1&gt;=FW$13,$P90+$U90+$AA90+$AF90+$AL90+$AQ90-EV90,""),"")</f>
        <v/>
      </c>
      <c r="FX90" s="329" t="str">
        <f aca="false">IF($B90&lt;&gt;"",IF($EB$1&gt;=FX$13,$P90+$U90+$AA90+$AF90+$AL90+$AQ90+$AW90-EW90,""),"")</f>
        <v/>
      </c>
      <c r="FY90" s="329" t="str">
        <f aca="false">IF($B90&lt;&gt;"",IF($EB$1&gt;=FY$13,$P90+$U90+$AA90+$AF90+$AL90+$AQ90+$AW90+$BB90-EX90,""),"")</f>
        <v/>
      </c>
      <c r="FZ90" s="329" t="str">
        <f aca="false">IF($B90&lt;&gt;"",IF($EB$1&gt;=FZ$13,$P90+$U90+$AA90+$AF90+$AL90+$AQ90+$AW90+$BB90+$BH90-EY90,""),"")</f>
        <v/>
      </c>
      <c r="GA90" s="329" t="str">
        <f aca="false">IF($B90&lt;&gt;"",IF($EB$1&gt;=GA$13,$P90+$U90+$AA90+$AF90+$AL90+$AQ90+$AW90+$BB90+$BH90+$BM90-EZ90,""),"")</f>
        <v/>
      </c>
      <c r="GB90" s="329" t="str">
        <f aca="false">IF($B90&lt;&gt;"",IF($EB$1&gt;=GB$13,$P90+$U90+$AA90+$AF90+$AL90+$AQ90+$AW90+$BB90+$BH90+$BM90+$BS90-FA90,""),"")</f>
        <v/>
      </c>
      <c r="GC90" s="329" t="str">
        <f aca="false">IF($B90&lt;&gt;"",IF($EB$1&gt;=GC$13,$P90+$U90+$AA90+$AF90+$AL90+$AQ90+$AW90+$BB90+$BH90+$BM90+$BS90+$BX90-FB90,""),"")</f>
        <v/>
      </c>
      <c r="GD90" s="329" t="str">
        <f aca="false">IF($B90&lt;&gt;"",IF($EB$1&gt;=GD$13,$P90+$U90+$AA90+$AF90+$AL90+$AQ90+$AW90+$BB90+$BH90+$BM90+$BS90+$BX90+$CD90-FC90,""),"")</f>
        <v/>
      </c>
      <c r="GE90" s="329" t="str">
        <f aca="false">IF($B90&lt;&gt;"",IF($EB$1&gt;=GE$13,$P90+$U90+$AA90+$AF90+$AL90+$AQ90+$AW90+$BB90+$BH90+$BM90+$BS90+$BX90+$CD90+$CI90-FD90,""),"")</f>
        <v/>
      </c>
      <c r="GF90" s="329" t="str">
        <f aca="false">IF($B90&lt;&gt;"",IF($EB$1&gt;=GF$13,$P90+$U90+$AA90+$AF90+$AL90+$AQ90+$AW90+$BB90+$BH90+$BM90+$BS90+$BX90+$CD90+$CI90+$CO90-FE90-FK90,""),"")</f>
        <v/>
      </c>
      <c r="GG90" s="329" t="str">
        <f aca="false">IF($B90&lt;&gt;"",IF($EB$1&gt;=GG$13,$P90+$U90+$AA90+$AF90+$AL90+$AQ90+$AW90+$BB90+$BH90+$BM90+$BS90+$BX90+$CD90+$CI90+$CO90+$CT90-FF90-FL90,""),"")</f>
        <v/>
      </c>
      <c r="GH90" s="329" t="str">
        <f aca="false">IF($B90&lt;&gt;"",IF($EB$1&gt;=GH$13,$P90+$U90+$AA90+$AF90+$AL90+$AQ90+$AW90+$BB90+$BH90+$BM90+$BS90+$BX90+$CD90+$CI90+$CO90+$CT90+$CZ90-FG90-FM90,""),"")</f>
        <v/>
      </c>
      <c r="GI90" s="329" t="str">
        <f aca="false">IF($B90&lt;&gt;"",IF($EB$1&gt;=GI$13,$P90+$U90+$AA90+$AF90+$AL90+$AQ90+$AW90+$BB90+$BH90+$BM90+$BS90+$BX90+$CD90+$CI90+$CO90+$CT90+$CZ90+$DE90-FH90-FN90,""),"")</f>
        <v/>
      </c>
      <c r="GJ90" s="329" t="str">
        <f aca="false">IF($B90&lt;&gt;"",IF($EB$1&gt;=GJ$13,$P90+$U90+$AA90+$AF90+$AL90+$AQ90+$AW90+$BB90+$BH90+$BM90+$BS90+$BX90+$CD90+$CI90+$CO90+$CT90+$CZ90+$DE90+$DK90-FI90-FO90,""),"")</f>
        <v/>
      </c>
      <c r="GK90" s="330" t="str">
        <f aca="false">IF($B90&lt;&gt;"",IF($EB$1&gt;=GK$13,$P90+$U90+$AA90+$AF90+$AL90+$AQ90+$AW90+$BB90+$BH90+$BM90+$BS90+$BX90+$CD90+$CI90+$CO90+$CT90+$CZ90+$DE90+$DK90+$DP90-FJ90-FP90,""),"")</f>
        <v/>
      </c>
      <c r="GL90" s="0"/>
      <c r="GM90" s="328" t="str">
        <f aca="false">IF($B90&lt;&gt;"",IF($EB$1&gt;=GM$13,RANK(FR90,FR$14:FR$113,0),""),"")</f>
        <v/>
      </c>
      <c r="GN90" s="329" t="str">
        <f aca="false">IF($B90&lt;&gt;"",IF($EB$1&gt;=GN$13,RANK(FS90,FS$14:FS$113,0),""),"")</f>
        <v/>
      </c>
      <c r="GO90" s="329" t="str">
        <f aca="false">IF($B90&lt;&gt;"",IF($EB$1&gt;=GO$13,RANK(FT90,FT$14:FT$113,0),""),"")</f>
        <v/>
      </c>
      <c r="GP90" s="329" t="str">
        <f aca="false">IF($B90&lt;&gt;"",IF($EB$1&gt;=GP$13,RANK(FU90,FU$14:FU$113,0),""),"")</f>
        <v/>
      </c>
      <c r="GQ90" s="329" t="str">
        <f aca="false">IF($B90&lt;&gt;"",IF($EB$1&gt;=GQ$13,RANK(FV90,FV$14:FV$113,0),""),"")</f>
        <v/>
      </c>
      <c r="GR90" s="329" t="str">
        <f aca="false">IF($B90&lt;&gt;"",IF($EB$1&gt;=GR$13,RANK(FW90,FW$14:FW$113,0),""),"")</f>
        <v/>
      </c>
      <c r="GS90" s="329" t="str">
        <f aca="false">IF($B90&lt;&gt;"",IF($EB$1&gt;=GS$13,RANK(FX90,FX$14:FX$113,0),""),"")</f>
        <v/>
      </c>
      <c r="GT90" s="329" t="str">
        <f aca="false">IF($B90&lt;&gt;"",IF($EB$1&gt;=GT$13,RANK(FY90,FY$14:FY$113,0),""),"")</f>
        <v/>
      </c>
      <c r="GU90" s="329" t="str">
        <f aca="false">IF($B90&lt;&gt;"",IF($EB$1&gt;=GU$13,RANK(FZ90,FZ$14:FZ$113,0),""),"")</f>
        <v/>
      </c>
      <c r="GV90" s="329" t="str">
        <f aca="false">IF($B90&lt;&gt;"",IF($EB$1&gt;=GV$13,RANK(GA90,GA$14:GA$113,0),""),"")</f>
        <v/>
      </c>
      <c r="GW90" s="329" t="str">
        <f aca="false">IF($B90&lt;&gt;"",IF($EB$1&gt;=GW$13,RANK(GB90,GB$14:GB$113,0),""),"")</f>
        <v/>
      </c>
      <c r="GX90" s="329" t="str">
        <f aca="false">IF($B90&lt;&gt;"",IF($EB$1&gt;=GX$13,RANK(GC90,GC$14:GC$113,0),""),"")</f>
        <v/>
      </c>
      <c r="GY90" s="329" t="str">
        <f aca="false">IF($B90&lt;&gt;"",IF($EB$1&gt;=GY$13,RANK(GD90,GD$14:GD$113,0),""),"")</f>
        <v/>
      </c>
      <c r="GZ90" s="329" t="str">
        <f aca="false">IF($B90&lt;&gt;"",IF($EB$1&gt;=GZ$13,RANK(GE90,GE$14:GE$113,0),""),"")</f>
        <v/>
      </c>
      <c r="HA90" s="329" t="str">
        <f aca="false">IF($B90&lt;&gt;"",IF($EB$1&gt;=HA$13,RANK(GF90,GF$14:GF$113,0),""),"")</f>
        <v/>
      </c>
      <c r="HB90" s="329" t="str">
        <f aca="false">IF($B90&lt;&gt;"",IF($EB$1&gt;=HB$13,RANK(GG90,GG$14:GG$113,0),""),"")</f>
        <v/>
      </c>
      <c r="HC90" s="329" t="str">
        <f aca="false">IF($B90&lt;&gt;"",IF($EB$1&gt;=HC$13,RANK(GH90,GH$14:GH$113,0),""),"")</f>
        <v/>
      </c>
      <c r="HD90" s="329" t="str">
        <f aca="false">IF($B90&lt;&gt;"",IF($EB$1&gt;=HD$13,RANK(GI90,GI$14:GI$113,0),""),"")</f>
        <v/>
      </c>
      <c r="HE90" s="329" t="str">
        <f aca="false">IF($B90&lt;&gt;"",IF($EB$1&gt;=HE$13,RANK(GJ90,GJ$14:GJ$113,0),""),"")</f>
        <v/>
      </c>
      <c r="HF90" s="330" t="str">
        <f aca="false">IF($B90&lt;&gt;"",IF($EB$1&gt;=HF$13,RANK(GK90,GK$14:GK$113,0),""),"")</f>
        <v/>
      </c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13" hidden="false" customHeight="false" outlineLevel="0" collapsed="false">
      <c r="A91" s="308" t="str">
        <f aca="false">IF(B91&lt;&gt;"",RANK(I91,I$14:I$113,0),"")</f>
        <v/>
      </c>
      <c r="B91" s="309" t="str">
        <f aca="false">IF('Chronos (M1..M20)'!B88&lt;&gt;"",'Chronos (M1..M20)'!B88,"")</f>
        <v/>
      </c>
      <c r="C91" s="310" t="str">
        <f aca="false">IF(B91&lt;&gt;"",'Chronos (M1..M20)'!C88,"")</f>
        <v/>
      </c>
      <c r="D91" s="215" t="str">
        <f aca="false">IF(B91&lt;&gt;"",Pilotes!P88,"")</f>
        <v/>
      </c>
      <c r="E91" s="310"/>
      <c r="F91" s="310" t="str">
        <f aca="false">IF(B91&lt;&gt;"",Pilotes!F88,"")</f>
        <v/>
      </c>
      <c r="G91" s="310" t="str">
        <f aca="false">IF(C91&lt;&gt;"",Pilotes!E88,"")</f>
        <v/>
      </c>
      <c r="H91" s="310" t="str">
        <f aca="false">IF(D91&lt;&gt;"",'Chronos (M1..M20)'!D88,"")</f>
        <v/>
      </c>
      <c r="I91" s="311" t="n">
        <f aca="false">IF(B91&lt;&gt;"",IF($EB$1&lt;4,DR91-DT91,IF($EB$1&lt;15,DS91-DU91-DT91,DS91-DU91-DV91-DT91)),0)</f>
        <v>0</v>
      </c>
      <c r="J91" s="312" t="str">
        <f aca="false">IF(B91&lt;&gt;"",IF(I91,(I91/MAXA(I$14:I$113))*1000,0),"")</f>
        <v/>
      </c>
      <c r="K91" s="313" t="str">
        <f aca="false">IF($B91&lt;&gt;"",$B91,"")</f>
        <v/>
      </c>
      <c r="L91" s="314" t="str">
        <f aca="false">IF($B91&lt;&gt;"",'Chronos (M1..M20)'!$H88,"")</f>
        <v/>
      </c>
      <c r="M91" s="315" t="str">
        <f aca="false">IF('Chronos (M1..M20)'!$I88&lt;&gt;"",'Chronos (M1..M20)'!$I88," ")</f>
        <v> </v>
      </c>
      <c r="N91" s="316" t="n">
        <f aca="false">IF('Chronos (M1..M20)'!$J88&lt;&gt;"",'Chronos (M1..M20)'!$J88,0)</f>
        <v>0</v>
      </c>
      <c r="O91" s="317" t="str">
        <f aca="false">IF($B91&lt;&gt;"",IF(M91&lt;&gt;" ",(INDEX(L$9:M$12,MATCH(L91,L$9:L$12),2)/M91)*1000,0),"")</f>
        <v/>
      </c>
      <c r="P91" s="318" t="str">
        <f aca="false">IF(M$9&lt;&gt;"",IF($B91&lt;&gt;"",O91-N91,""),"")</f>
        <v/>
      </c>
      <c r="Q91" s="314" t="str">
        <f aca="false">IF($B91&lt;&gt;"",'Chronos (M1..M20)'!$H189,"")</f>
        <v/>
      </c>
      <c r="R91" s="315" t="str">
        <f aca="false">IF('Chronos (M1..M20)'!$I189&lt;&gt;"",'Chronos (M1..M20)'!$I189," ")</f>
        <v> </v>
      </c>
      <c r="S91" s="316" t="n">
        <f aca="false">IF('Chronos (M1..M20)'!$J189&lt;&gt;"",'Chronos (M1..M20)'!$J189,0)</f>
        <v>0</v>
      </c>
      <c r="T91" s="317" t="str">
        <f aca="false">IF($B91&lt;&gt;"",IF(R91&lt;&gt;" ",(INDEX(Q$9:R$12,MATCH(Q91,Q$9:Q$12),2)/R91)*1000,0),"")</f>
        <v/>
      </c>
      <c r="U91" s="318" t="str">
        <f aca="false">IF(R$9&lt;&gt;"",IF($B91&lt;&gt;"",T91-S91,""),"")</f>
        <v/>
      </c>
      <c r="V91" s="313" t="str">
        <f aca="false">IF($B91&lt;&gt;"",$B91,"")</f>
        <v/>
      </c>
      <c r="W91" s="314" t="str">
        <f aca="false">IF($B91&lt;&gt;"",'Chronos (M1..M20)'!$H290,"")</f>
        <v/>
      </c>
      <c r="X91" s="315" t="str">
        <f aca="false">IF('Chronos (M1..M20)'!$I290&lt;&gt;"",'Chronos (M1..M20)'!$I290," ")</f>
        <v> </v>
      </c>
      <c r="Y91" s="316" t="n">
        <f aca="false">IF('Chronos (M1..M20)'!$J290&lt;&gt;"",'Chronos (M1..M20)'!$J290,0)</f>
        <v>0</v>
      </c>
      <c r="Z91" s="317" t="str">
        <f aca="false">IF($B91&lt;&gt;"",IF(X91&lt;&gt;" ",(INDEX(W$9:X$12,MATCH(W91,W$9:W$12),2)/X91)*1000,0),"")</f>
        <v/>
      </c>
      <c r="AA91" s="318" t="str">
        <f aca="false">IF(X$9&lt;&gt;"",IF($B91&lt;&gt;"",Z91-Y91,""),"")</f>
        <v/>
      </c>
      <c r="AB91" s="314" t="str">
        <f aca="false">IF($B91&lt;&gt;"",'Chronos (M1..M20)'!$H391,"")</f>
        <v/>
      </c>
      <c r="AC91" s="315" t="str">
        <f aca="false">IF('Chronos (M1..M20)'!$I391&lt;&gt;"",'Chronos (M1..M20)'!$I391," ")</f>
        <v> </v>
      </c>
      <c r="AD91" s="316" t="n">
        <f aca="false">IF('Chronos (M1..M20)'!$J391&lt;&gt;"",'Chronos (M1..M20)'!$J391,0)</f>
        <v>0</v>
      </c>
      <c r="AE91" s="317" t="str">
        <f aca="false">IF($B91&lt;&gt;"",IF(AC91&lt;&gt;" ",(INDEX(AB$9:AC$12,MATCH(AB91,AB$9:AB$12),2)/AC91)*1000,0),"")</f>
        <v/>
      </c>
      <c r="AF91" s="318" t="str">
        <f aca="false">IF(AC$9&lt;&gt;"",IF($B91&lt;&gt;"",AE91-AD91,""),"")</f>
        <v/>
      </c>
      <c r="AG91" s="313" t="str">
        <f aca="false">IF($B91&lt;&gt;"",$B91,"")</f>
        <v/>
      </c>
      <c r="AH91" s="314" t="str">
        <f aca="false">IF($B91&lt;&gt;"",'Chronos (M1..M20)'!$H492,"")</f>
        <v/>
      </c>
      <c r="AI91" s="315" t="str">
        <f aca="false">IF('Chronos (M1..M20)'!$I492&lt;&gt;"",'Chronos (M1..M20)'!$I492," ")</f>
        <v> </v>
      </c>
      <c r="AJ91" s="316" t="n">
        <f aca="false">IF('Chronos (M1..M20)'!$J492&lt;&gt;"",'Chronos (M1..M20)'!$J492,0)</f>
        <v>0</v>
      </c>
      <c r="AK91" s="317" t="str">
        <f aca="false">IF($B91&lt;&gt;"",IF(AI91&lt;&gt;" ",(INDEX(AH$9:AI$12,MATCH(AH91,AH$9:AH$12),2)/AI91)*1000,0),"")</f>
        <v/>
      </c>
      <c r="AL91" s="318" t="str">
        <f aca="false">IF(AI$9&lt;&gt;"",IF($B91&lt;&gt;"",AK91-AJ91,""),"")</f>
        <v/>
      </c>
      <c r="AM91" s="314" t="str">
        <f aca="false">IF($B91&lt;&gt;"",'Chronos (M1..M20)'!$H593,"")</f>
        <v/>
      </c>
      <c r="AN91" s="315" t="str">
        <f aca="false">IF('Chronos (M1..M20)'!$I593&lt;&gt;"",'Chronos (M1..M20)'!$I593," ")</f>
        <v> </v>
      </c>
      <c r="AO91" s="316" t="n">
        <f aca="false">IF('Chronos (M1..M20)'!$J593&lt;&gt;"",'Chronos (M1..M20)'!$J593,0)</f>
        <v>0</v>
      </c>
      <c r="AP91" s="317" t="str">
        <f aca="false">IF($B91&lt;&gt;"",IF(AN91&lt;&gt;" ",(INDEX(AM$9:AN$12,MATCH(AM91,AM$9:AM$12),2)/AN91)*1000,0),"")</f>
        <v/>
      </c>
      <c r="AQ91" s="318" t="str">
        <f aca="false">IF(AN$9&lt;&gt;"",IF($B91&lt;&gt;"",AP91-AO91,""),"")</f>
        <v/>
      </c>
      <c r="AR91" s="313" t="str">
        <f aca="false">IF($B91&lt;&gt;"",$B91,"")</f>
        <v/>
      </c>
      <c r="AS91" s="314" t="str">
        <f aca="false">IF($B91&lt;&gt;"",'Chronos (M1..M20)'!$H694,"")</f>
        <v/>
      </c>
      <c r="AT91" s="315" t="str">
        <f aca="false">IF('Chronos (M1..M20)'!$I694&lt;&gt;"",'Chronos (M1..M20)'!$I694," ")</f>
        <v> </v>
      </c>
      <c r="AU91" s="316" t="n">
        <f aca="false">IF('Chronos (M1..M20)'!$J694&lt;&gt;"",'Chronos (M1..M20)'!$J694,0)</f>
        <v>0</v>
      </c>
      <c r="AV91" s="317" t="str">
        <f aca="false">IF($B91&lt;&gt;"",IF(AT91&lt;&gt;" ",(INDEX(AS$9:AT$12,MATCH(AS91,AS$9:AS$12),2)/AT91)*1000,0),"")</f>
        <v/>
      </c>
      <c r="AW91" s="318" t="str">
        <f aca="false">IF(AT$9&lt;&gt;"",IF($B91&lt;&gt;"",AV91-AU91,""),"")</f>
        <v/>
      </c>
      <c r="AX91" s="314" t="str">
        <f aca="false">IF($B91&lt;&gt;"",'Chronos (M1..M20)'!$H795,"")</f>
        <v/>
      </c>
      <c r="AY91" s="315" t="str">
        <f aca="false">IF('Chronos (M1..M20)'!$I795&lt;&gt;"",'Chronos (M1..M20)'!$I795," ")</f>
        <v> </v>
      </c>
      <c r="AZ91" s="316" t="n">
        <f aca="false">IF('Chronos (M1..M20)'!$J795&lt;&gt;"",'Chronos (M1..M20)'!$J795,0)</f>
        <v>0</v>
      </c>
      <c r="BA91" s="317" t="str">
        <f aca="false">IF($B91&lt;&gt;"",IF(AY91&lt;&gt;" ",(INDEX(AX$9:AY$12,MATCH(AX91,AX$9:AX$12),2)/AY91)*1000,0),"")</f>
        <v/>
      </c>
      <c r="BB91" s="318" t="str">
        <f aca="false">IF(AY$9&lt;&gt;"",IF($B91&lt;&gt;"",BA91-AZ91,""),"")</f>
        <v/>
      </c>
      <c r="BC91" s="313" t="str">
        <f aca="false">IF($B91&lt;&gt;"",$B91,"")</f>
        <v/>
      </c>
      <c r="BD91" s="314" t="str">
        <f aca="false">IF($B91&lt;&gt;"",'Chronos (M1..M20)'!$H896,"")</f>
        <v/>
      </c>
      <c r="BE91" s="315" t="str">
        <f aca="false">IF('Chronos (M1..M20)'!$I896&lt;&gt;"",'Chronos (M1..M20)'!$I896," ")</f>
        <v> </v>
      </c>
      <c r="BF91" s="316" t="n">
        <f aca="false">IF('Chronos (M1..M20)'!$J896&lt;&gt;"",'Chronos (M1..M20)'!$J896,0)</f>
        <v>0</v>
      </c>
      <c r="BG91" s="317" t="str">
        <f aca="false">IF($B91&lt;&gt;"",IF(BE91&lt;&gt;" ",(INDEX(BD$9:BE$12,MATCH(BD91,BD$9:BD$12),2)/BE91)*1000,0),"")</f>
        <v/>
      </c>
      <c r="BH91" s="318" t="str">
        <f aca="false">IF(BE$9&lt;&gt;"",IF($B91&lt;&gt;"",BG91-BF91,""),"")</f>
        <v/>
      </c>
      <c r="BI91" s="314" t="str">
        <f aca="false">IF($B91&lt;&gt;"",'Chronos (M1..M20)'!$H997,"")</f>
        <v/>
      </c>
      <c r="BJ91" s="315" t="str">
        <f aca="false">IF('Chronos (M1..M20)'!$I997&lt;&gt;"",'Chronos (M1..M20)'!$I997," ")</f>
        <v> </v>
      </c>
      <c r="BK91" s="316" t="n">
        <f aca="false">IF('Chronos (M1..M20)'!$J997&lt;&gt;"",'Chronos (M1..M20)'!$J997,0)</f>
        <v>0</v>
      </c>
      <c r="BL91" s="317" t="str">
        <f aca="false">IF($B91&lt;&gt;"",IF(BJ91&lt;&gt;" ",(INDEX(BI$9:BJ$12,MATCH(BI91,BI$9:BI$12),2)/BJ91)*1000,0),"")</f>
        <v/>
      </c>
      <c r="BM91" s="318" t="str">
        <f aca="false">IF(BJ$9&lt;&gt;"",IF($B91&lt;&gt;"",BL91-BK91,""),"")</f>
        <v/>
      </c>
      <c r="BN91" s="313" t="str">
        <f aca="false">IF($B91&lt;&gt;"",$B91,"")</f>
        <v/>
      </c>
      <c r="BO91" s="314" t="str">
        <f aca="false">IF($B91&lt;&gt;"",'Chronos (M1..M20)'!$H1098,"")</f>
        <v/>
      </c>
      <c r="BP91" s="315" t="str">
        <f aca="false">IF('Chronos (M1..M20)'!$I1098&lt;&gt;"",'Chronos (M1..M20)'!$I1098," ")</f>
        <v> </v>
      </c>
      <c r="BQ91" s="316" t="n">
        <f aca="false">IF('Chronos (M1..M20)'!$J1098&lt;&gt;"",'Chronos (M1..M20)'!$J1098,0)</f>
        <v>0</v>
      </c>
      <c r="BR91" s="317" t="str">
        <f aca="false">IF($B91&lt;&gt;"",IF(BP91&lt;&gt;" ",(INDEX(BO$9:BP$12,MATCH(BO91,BO$9:BO$12),2)/BP91)*1000,0),"")</f>
        <v/>
      </c>
      <c r="BS91" s="318" t="str">
        <f aca="false">IF(BP$9&lt;&gt;"",IF($B91&lt;&gt;"",BR91-BQ91,""),"")</f>
        <v/>
      </c>
      <c r="BT91" s="314" t="str">
        <f aca="false">IF($B91&lt;&gt;"",'Chronos (M1..M20)'!$H1199,"")</f>
        <v/>
      </c>
      <c r="BU91" s="315" t="str">
        <f aca="false">IF('Chronos (M1..M20)'!$I1199&lt;&gt;"",'Chronos (M1..M20)'!$I1199," ")</f>
        <v> </v>
      </c>
      <c r="BV91" s="316" t="n">
        <f aca="false">IF('Chronos (M1..M20)'!$J1199&lt;&gt;"",'Chronos (M1..M20)'!$J1199,0)</f>
        <v>0</v>
      </c>
      <c r="BW91" s="317" t="str">
        <f aca="false">IF($B91&lt;&gt;"",IF(BU91&lt;&gt;" ",(INDEX(BT$9:BU$12,MATCH(BT91,BT$9:BT$12),2)/BU91)*1000,0),"")</f>
        <v/>
      </c>
      <c r="BX91" s="318" t="str">
        <f aca="false">IF(BU$9&lt;&gt;"",IF($B91&lt;&gt;"",BW91-BV91,""),"")</f>
        <v/>
      </c>
      <c r="BY91" s="313" t="str">
        <f aca="false">IF($B91&lt;&gt;"",$B91,"")</f>
        <v/>
      </c>
      <c r="BZ91" s="314" t="str">
        <f aca="false">IF($B91&lt;&gt;"",'Chronos (M1..M20)'!$H1300,"")</f>
        <v/>
      </c>
      <c r="CA91" s="315" t="str">
        <f aca="false">IF('Chronos (M1..M20)'!$I1300&lt;&gt;"",'Chronos (M1..M20)'!$I1300," ")</f>
        <v> </v>
      </c>
      <c r="CB91" s="316" t="n">
        <f aca="false">IF('Chronos (M1..M20)'!$J1300&lt;&gt;"",'Chronos (M1..M20)'!$J1300,0)</f>
        <v>0</v>
      </c>
      <c r="CC91" s="317" t="str">
        <f aca="false">IF($B91&lt;&gt;"",IF(CA91&lt;&gt;" ",(INDEX(BZ$9:CA$12,MATCH(BZ91,BZ$9:BZ$12),2)/CA91)*1000,0),"")</f>
        <v/>
      </c>
      <c r="CD91" s="318" t="str">
        <f aca="false">IF(CA$9&lt;&gt;"",IF($B91&lt;&gt;"",CC91-CB91,""),"")</f>
        <v/>
      </c>
      <c r="CE91" s="314" t="str">
        <f aca="false">IF($B91&lt;&gt;"",'Chronos (M1..M20)'!$H1401,"")</f>
        <v/>
      </c>
      <c r="CF91" s="315" t="str">
        <f aca="false">IF('Chronos (M1..M20)'!$I1401&lt;&gt;"",'Chronos (M1..M20)'!$I1401," ")</f>
        <v> </v>
      </c>
      <c r="CG91" s="316" t="n">
        <f aca="false">IF('Chronos (M1..M20)'!$J1401&lt;&gt;"",'Chronos (M1..M20)'!$J1401,0)</f>
        <v>0</v>
      </c>
      <c r="CH91" s="317" t="str">
        <f aca="false">IF($B91&lt;&gt;"",IF(CF91&lt;&gt;" ",(INDEX(CE$9:CF$12,MATCH(CE91,CE$9:CE$12),2)/CF91)*1000,0),"")</f>
        <v/>
      </c>
      <c r="CI91" s="318" t="str">
        <f aca="false">IF(CF$9&lt;&gt;"",IF($B91&lt;&gt;"",CH91-CG91,""),"")</f>
        <v/>
      </c>
      <c r="CJ91" s="313" t="str">
        <f aca="false">IF($B91&lt;&gt;"",$B91,"")</f>
        <v/>
      </c>
      <c r="CK91" s="314" t="str">
        <f aca="false">IF($B91&lt;&gt;"",'Chronos (M1..M20)'!$H1502,"")</f>
        <v/>
      </c>
      <c r="CL91" s="315" t="str">
        <f aca="false">IF('Chronos (M1..M20)'!$I1502&lt;&gt;"",'Chronos (M1..M20)'!$I1502," ")</f>
        <v> </v>
      </c>
      <c r="CM91" s="316" t="n">
        <f aca="false">IF('Chronos (M1..M20)'!$J1502&lt;&gt;"",'Chronos (M1..M20)'!$J1502,0)</f>
        <v>0</v>
      </c>
      <c r="CN91" s="317" t="str">
        <f aca="false">IF($B91&lt;&gt;"",IF(CL91&lt;&gt;" ",(INDEX(CK$9:CL$12,MATCH(CK91,CK$9:CK$12),2)/CL91)*1000,0),"")</f>
        <v/>
      </c>
      <c r="CO91" s="318" t="str">
        <f aca="false">IF(CL$9&lt;&gt;"",IF($B91&lt;&gt;"",CN91-CM91,""),"")</f>
        <v/>
      </c>
      <c r="CP91" s="314" t="str">
        <f aca="false">IF($B91&lt;&gt;"",'Chronos (M1..M20)'!$H1603,"")</f>
        <v/>
      </c>
      <c r="CQ91" s="315" t="str">
        <f aca="false">IF('Chronos (M1..M20)'!$I1603&lt;&gt;"",'Chronos (M1..M20)'!$I1603," ")</f>
        <v> </v>
      </c>
      <c r="CR91" s="316" t="n">
        <f aca="false">IF('Chronos (M1..M20)'!$J1603&lt;&gt;"",'Chronos (M1..M20)'!$J1603,0)</f>
        <v>0</v>
      </c>
      <c r="CS91" s="317" t="str">
        <f aca="false">IF($B91&lt;&gt;"",IF(CQ91&lt;&gt;" ",(INDEX(CP$9:CQ$12,MATCH(CP91,CP$9:CP$12),2)/CQ91)*1000,0),"")</f>
        <v/>
      </c>
      <c r="CT91" s="318" t="str">
        <f aca="false">IF(CQ$9&lt;&gt;"",IF($B91&lt;&gt;"",CS91-CR91,""),"")</f>
        <v/>
      </c>
      <c r="CU91" s="313" t="str">
        <f aca="false">IF($B91&lt;&gt;"",$B91,"")</f>
        <v/>
      </c>
      <c r="CV91" s="314" t="str">
        <f aca="false">IF($B91&lt;&gt;"",'Chronos (M1..M20)'!$H1704,"")</f>
        <v/>
      </c>
      <c r="CW91" s="315" t="str">
        <f aca="false">IF('Chronos (M1..M20)'!$I1704&lt;&gt;"",'Chronos (M1..M20)'!$I1704," ")</f>
        <v> </v>
      </c>
      <c r="CX91" s="316" t="n">
        <f aca="false">IF('Chronos (M1..M20)'!$J1704&lt;&gt;"",'Chronos (M1..M20)'!$J1704,0)</f>
        <v>0</v>
      </c>
      <c r="CY91" s="317" t="str">
        <f aca="false">IF($B91&lt;&gt;"",IF(CW91&lt;&gt;" ",(INDEX(CV$9:CW$12,MATCH(CV91,CV$9:CV$12),2)/CW91)*1000,0),"")</f>
        <v/>
      </c>
      <c r="CZ91" s="318" t="str">
        <f aca="false">IF(CW$9&lt;&gt;"",IF($B91&lt;&gt;"",CY91-CX91,""),"")</f>
        <v/>
      </c>
      <c r="DA91" s="314" t="str">
        <f aca="false">IF($B91&lt;&gt;"",'Chronos (M1..M20)'!$H1805,"")</f>
        <v/>
      </c>
      <c r="DB91" s="315" t="str">
        <f aca="false">IF('Chronos (M1..M20)'!$I1805&lt;&gt;"",'Chronos (M1..M20)'!$I1805," ")</f>
        <v> </v>
      </c>
      <c r="DC91" s="316" t="n">
        <f aca="false">IF('Chronos (M1..M20)'!$J1805&lt;&gt;"",'Chronos (M1..M20)'!$J1805,0)</f>
        <v>0</v>
      </c>
      <c r="DD91" s="317" t="str">
        <f aca="false">IF($B91&lt;&gt;"",IF(DB91&lt;&gt;" ",(INDEX(DA$9:DB$12,MATCH(DA91,DA$9:DA$12),2)/DB91)*1000,0),"")</f>
        <v/>
      </c>
      <c r="DE91" s="318" t="str">
        <f aca="false">IF(DB$9&lt;&gt;"",IF($B91&lt;&gt;"",DD91-DC91,""),"")</f>
        <v/>
      </c>
      <c r="DF91" s="313" t="str">
        <f aca="false">IF($B91&lt;&gt;"",$B91,"")</f>
        <v/>
      </c>
      <c r="DG91" s="314" t="str">
        <f aca="false">IF($B91&lt;&gt;"",'Chronos (M1..M20)'!$H1906,"")</f>
        <v/>
      </c>
      <c r="DH91" s="315" t="str">
        <f aca="false">IF('Chronos (M1..M20)'!$I1906&lt;&gt;"",'Chronos (M1..M20)'!$I1906," ")</f>
        <v> </v>
      </c>
      <c r="DI91" s="316" t="n">
        <f aca="false">IF('Chronos (M1..M20)'!$J1906&lt;&gt;"",'Chronos (M1..M20)'!$J1906,0)</f>
        <v>0</v>
      </c>
      <c r="DJ91" s="317" t="str">
        <f aca="false">IF($B91&lt;&gt;"",IF(DH91&lt;&gt;" ",(INDEX(DG$9:DH$12,MATCH(DG91,DG$9:DG$12),2)/DH91)*1000,0),"")</f>
        <v/>
      </c>
      <c r="DK91" s="318" t="str">
        <f aca="false">IF(DH$9&lt;&gt;"",IF($B91&lt;&gt;"",DJ91-DI91,""),"")</f>
        <v/>
      </c>
      <c r="DL91" s="314" t="str">
        <f aca="false">IF($B91&lt;&gt;"",'Chronos (M1..M20)'!$H2007,"")</f>
        <v/>
      </c>
      <c r="DM91" s="315" t="str">
        <f aca="false">IF('Chronos (M1..M20)'!$I2007&lt;&gt;"",'Chronos (M1..M20)'!$I2007," ")</f>
        <v> </v>
      </c>
      <c r="DN91" s="316" t="n">
        <f aca="false">IF('Chronos (M1..M20)'!$J2007&lt;&gt;"",'Chronos (M1..M20)'!$J2007,0)</f>
        <v>0</v>
      </c>
      <c r="DO91" s="317" t="str">
        <f aca="false">IF($B91&lt;&gt;"",IF(DM91&lt;&gt;" ",(INDEX(DL$9:DM$12,MATCH(DL91,DL$9:DL$12),2)/DM91)*1000,0),"")</f>
        <v/>
      </c>
      <c r="DP91" s="318" t="str">
        <f aca="false">IF(DM$9&lt;&gt;"",IF($B91&lt;&gt;"",DO91-DN91,""),"")</f>
        <v/>
      </c>
      <c r="DQ91" s="0"/>
      <c r="DR91" s="319" t="e">
        <f aca="false">SUM(O91,T91,Z91)</f>
        <v>#VALUE!</v>
      </c>
      <c r="DS91" s="319" t="e">
        <f aca="false">SUM(DR91,AE91,AK91,AP91,AV91,BA91,BG91,BL91,BR91,BW91,CC91,CH91,CN91,CS91,CY91,DD91,DJ91,DO91)</f>
        <v>#VALUE!</v>
      </c>
      <c r="DT91" s="319" t="n">
        <f aca="false">SUM(N91,S91,Y91,AD91,AJ91,AO91,AU91,AZ91,BF91,BK91,BQ91,BV91,CB91,CG91,CM91,CR91,CX91,DC91,DI91,DN91)</f>
        <v>0</v>
      </c>
      <c r="DU91" s="319" t="e">
        <f aca="false">SMALL($DZ91:$ES91,1)</f>
        <v>#VALUE!</v>
      </c>
      <c r="DV91" s="319" t="e">
        <f aca="false">SMALL($DZ91:$ES91,2)</f>
        <v>#VALUE!</v>
      </c>
      <c r="DW91" s="319" t="e">
        <f aca="false">SMALL($DZ91:$ES91,3)</f>
        <v>#VALUE!</v>
      </c>
      <c r="DX91" s="319" t="e">
        <f aca="false">SMALL($DZ91:$ES91,3)</f>
        <v>#VALUE!</v>
      </c>
      <c r="DY91" s="0"/>
      <c r="DZ91" s="321" t="str">
        <f aca="false">IF($EC$1&lt;&gt;"",O91," ")</f>
        <v/>
      </c>
      <c r="EA91" s="321" t="str">
        <f aca="false">IF($EC$2&lt;&gt;"",T91," ")</f>
        <v/>
      </c>
      <c r="EB91" s="321" t="str">
        <f aca="false">IF($EC$3&lt;&gt;"",Z91," ")</f>
        <v/>
      </c>
      <c r="EC91" s="321" t="str">
        <f aca="false">IF($EC$4&lt;&gt;"",AE91," ")</f>
        <v/>
      </c>
      <c r="ED91" s="321" t="str">
        <f aca="false">IF($EC$5&lt;&gt;"",AK91," ")</f>
        <v/>
      </c>
      <c r="EE91" s="321" t="str">
        <f aca="false">IF($EC$6&lt;&gt;"",AP91," ")</f>
        <v/>
      </c>
      <c r="EF91" s="321" t="str">
        <f aca="false">IF($EC$7&lt;&gt;"",AV91," ")</f>
        <v/>
      </c>
      <c r="EG91" s="321" t="str">
        <f aca="false">IF($EC$8&lt;&gt;"",BA91," ")</f>
        <v> </v>
      </c>
      <c r="EH91" s="321" t="str">
        <f aca="false">IF($EC$9&lt;&gt;"",BG91," ")</f>
        <v> </v>
      </c>
      <c r="EI91" s="321" t="str">
        <f aca="false">IF($EC$10&lt;&gt;"",BL91," ")</f>
        <v> </v>
      </c>
      <c r="EJ91" s="321" t="str">
        <f aca="false">IF($EE$1&lt;&gt;"",BR91," ")</f>
        <v> </v>
      </c>
      <c r="EK91" s="321" t="str">
        <f aca="false">IF($EE$2&lt;&gt;"",BW91," ")</f>
        <v> </v>
      </c>
      <c r="EL91" s="321" t="str">
        <f aca="false">IF($EE$3&lt;&gt;"",CC91," ")</f>
        <v> </v>
      </c>
      <c r="EM91" s="321" t="str">
        <f aca="false">IF($EE$4&lt;&gt;"",CH91," ")</f>
        <v> </v>
      </c>
      <c r="EN91" s="321" t="str">
        <f aca="false">IF($EE$5&lt;&gt;"",CN91," ")</f>
        <v> </v>
      </c>
      <c r="EO91" s="321" t="str">
        <f aca="false">IF($EE$6&lt;&gt;"",CS91," ")</f>
        <v> </v>
      </c>
      <c r="EP91" s="321" t="str">
        <f aca="false">IF($EE$7&lt;&gt;"",CY91," ")</f>
        <v> </v>
      </c>
      <c r="EQ91" s="321" t="str">
        <f aca="false">IF($EE$8&lt;&gt;"",DD91," ")</f>
        <v> </v>
      </c>
      <c r="ER91" s="321" t="str">
        <f aca="false">IF($EE$9&lt;&gt;"",DJ91," ")</f>
        <v> </v>
      </c>
      <c r="ES91" s="321" t="str">
        <f aca="false">IF($EE$10&lt;&gt;"",DO91," ")</f>
        <v> </v>
      </c>
      <c r="ET91" s="322" t="e">
        <f aca="false">SMALL(DZ91:EC91,1)</f>
        <v>#VALUE!</v>
      </c>
      <c r="EU91" s="323" t="e">
        <f aca="false">SMALL(DZ91:ED91,1)</f>
        <v>#VALUE!</v>
      </c>
      <c r="EV91" s="323" t="e">
        <f aca="false">SMALL(DZ91:EE91,1)</f>
        <v>#VALUE!</v>
      </c>
      <c r="EW91" s="323" t="e">
        <f aca="false">SMALL(DZ91:EF91,1)</f>
        <v>#VALUE!</v>
      </c>
      <c r="EX91" s="323" t="e">
        <f aca="false">SMALL(DZ91:EG91,1)</f>
        <v>#VALUE!</v>
      </c>
      <c r="EY91" s="323" t="e">
        <f aca="false">SMALL(DZ91:EH91,1)</f>
        <v>#VALUE!</v>
      </c>
      <c r="EZ91" s="323" t="e">
        <f aca="false">SMALL(DZ91:EI91,1)</f>
        <v>#VALUE!</v>
      </c>
      <c r="FA91" s="323" t="e">
        <f aca="false">SMALL(DZ91:EJ91,1)</f>
        <v>#VALUE!</v>
      </c>
      <c r="FB91" s="323" t="e">
        <f aca="false">SMALL(DZ91:EK91,1)</f>
        <v>#VALUE!</v>
      </c>
      <c r="FC91" s="323" t="e">
        <f aca="false">SMALL(DZ91:EL91,1)</f>
        <v>#VALUE!</v>
      </c>
      <c r="FD91" s="323" t="e">
        <f aca="false">SMALL(DZ91:EM91,1)</f>
        <v>#VALUE!</v>
      </c>
      <c r="FE91" s="323" t="e">
        <f aca="false">SMALL(DZ91:EN91,1)</f>
        <v>#VALUE!</v>
      </c>
      <c r="FF91" s="323" t="e">
        <f aca="false">SMALL(DZ91:EO91,1)</f>
        <v>#VALUE!</v>
      </c>
      <c r="FG91" s="323" t="e">
        <f aca="false">SMALL(DZ91:EP91,1)</f>
        <v>#VALUE!</v>
      </c>
      <c r="FH91" s="323" t="e">
        <f aca="false">SMALL(DZ91:EQ91,1)</f>
        <v>#VALUE!</v>
      </c>
      <c r="FI91" s="323" t="e">
        <f aca="false">SMALL(DZ91:ER91,1)</f>
        <v>#VALUE!</v>
      </c>
      <c r="FJ91" s="324" t="e">
        <f aca="false">SMALL(DZ91:ES91,1)</f>
        <v>#VALUE!</v>
      </c>
      <c r="FK91" s="322" t="e">
        <f aca="false">SMALL(DZ91:EN91,2)</f>
        <v>#VALUE!</v>
      </c>
      <c r="FL91" s="323" t="e">
        <f aca="false">SMALL(DZ91:EO91,2)</f>
        <v>#VALUE!</v>
      </c>
      <c r="FM91" s="323" t="e">
        <f aca="false">SMALL(DZ91:EP91,2)</f>
        <v>#VALUE!</v>
      </c>
      <c r="FN91" s="323" t="e">
        <f aca="false">SMALL(DZ91:EQ91,2)</f>
        <v>#VALUE!</v>
      </c>
      <c r="FO91" s="323" t="e">
        <f aca="false">SMALL(DZ91:ER91,2)</f>
        <v>#VALUE!</v>
      </c>
      <c r="FP91" s="324" t="e">
        <f aca="false">SMALL(DZ91:ES91,2)</f>
        <v>#VALUE!</v>
      </c>
      <c r="FQ91" s="0"/>
      <c r="FR91" s="328" t="str">
        <f aca="false">IF($B91&lt;&gt;"",IF($EB$1&gt;=FR$13,$P91,""),"")</f>
        <v/>
      </c>
      <c r="FS91" s="329" t="str">
        <f aca="false">IF($B91&lt;&gt;"",IF($EB$1&gt;=FS$13,$P91+$U91,""),"")</f>
        <v/>
      </c>
      <c r="FT91" s="329" t="str">
        <f aca="false">IF($B91&lt;&gt;"",IF($EB$1&gt;=FT$13,$P91+$U91+$AA91,""),"")</f>
        <v/>
      </c>
      <c r="FU91" s="329" t="str">
        <f aca="false">IF($B91&lt;&gt;"",IF($EB$1&gt;=FU$13,$P91+$U91+$AA91+$AF91-ET91,""),"")</f>
        <v/>
      </c>
      <c r="FV91" s="329" t="str">
        <f aca="false">IF($B91&lt;&gt;"",IF($EB$1&gt;=FV$13,$P91+$U91+$AA91+$AF91+$AL91-EU91,""),"")</f>
        <v/>
      </c>
      <c r="FW91" s="329" t="str">
        <f aca="false">IF($B91&lt;&gt;"",IF($EB$1&gt;=FW$13,$P91+$U91+$AA91+$AF91+$AL91+$AQ91-EV91,""),"")</f>
        <v/>
      </c>
      <c r="FX91" s="329" t="str">
        <f aca="false">IF($B91&lt;&gt;"",IF($EB$1&gt;=FX$13,$P91+$U91+$AA91+$AF91+$AL91+$AQ91+$AW91-EW91,""),"")</f>
        <v/>
      </c>
      <c r="FY91" s="329" t="str">
        <f aca="false">IF($B91&lt;&gt;"",IF($EB$1&gt;=FY$13,$P91+$U91+$AA91+$AF91+$AL91+$AQ91+$AW91+$BB91-EX91,""),"")</f>
        <v/>
      </c>
      <c r="FZ91" s="329" t="str">
        <f aca="false">IF($B91&lt;&gt;"",IF($EB$1&gt;=FZ$13,$P91+$U91+$AA91+$AF91+$AL91+$AQ91+$AW91+$BB91+$BH91-EY91,""),"")</f>
        <v/>
      </c>
      <c r="GA91" s="329" t="str">
        <f aca="false">IF($B91&lt;&gt;"",IF($EB$1&gt;=GA$13,$P91+$U91+$AA91+$AF91+$AL91+$AQ91+$AW91+$BB91+$BH91+$BM91-EZ91,""),"")</f>
        <v/>
      </c>
      <c r="GB91" s="329" t="str">
        <f aca="false">IF($B91&lt;&gt;"",IF($EB$1&gt;=GB$13,$P91+$U91+$AA91+$AF91+$AL91+$AQ91+$AW91+$BB91+$BH91+$BM91+$BS91-FA91,""),"")</f>
        <v/>
      </c>
      <c r="GC91" s="329" t="str">
        <f aca="false">IF($B91&lt;&gt;"",IF($EB$1&gt;=GC$13,$P91+$U91+$AA91+$AF91+$AL91+$AQ91+$AW91+$BB91+$BH91+$BM91+$BS91+$BX91-FB91,""),"")</f>
        <v/>
      </c>
      <c r="GD91" s="329" t="str">
        <f aca="false">IF($B91&lt;&gt;"",IF($EB$1&gt;=GD$13,$P91+$U91+$AA91+$AF91+$AL91+$AQ91+$AW91+$BB91+$BH91+$BM91+$BS91+$BX91+$CD91-FC91,""),"")</f>
        <v/>
      </c>
      <c r="GE91" s="329" t="str">
        <f aca="false">IF($B91&lt;&gt;"",IF($EB$1&gt;=GE$13,$P91+$U91+$AA91+$AF91+$AL91+$AQ91+$AW91+$BB91+$BH91+$BM91+$BS91+$BX91+$CD91+$CI91-FD91,""),"")</f>
        <v/>
      </c>
      <c r="GF91" s="329" t="str">
        <f aca="false">IF($B91&lt;&gt;"",IF($EB$1&gt;=GF$13,$P91+$U91+$AA91+$AF91+$AL91+$AQ91+$AW91+$BB91+$BH91+$BM91+$BS91+$BX91+$CD91+$CI91+$CO91-FE91-FK91,""),"")</f>
        <v/>
      </c>
      <c r="GG91" s="329" t="str">
        <f aca="false">IF($B91&lt;&gt;"",IF($EB$1&gt;=GG$13,$P91+$U91+$AA91+$AF91+$AL91+$AQ91+$AW91+$BB91+$BH91+$BM91+$BS91+$BX91+$CD91+$CI91+$CO91+$CT91-FF91-FL91,""),"")</f>
        <v/>
      </c>
      <c r="GH91" s="329" t="str">
        <f aca="false">IF($B91&lt;&gt;"",IF($EB$1&gt;=GH$13,$P91+$U91+$AA91+$AF91+$AL91+$AQ91+$AW91+$BB91+$BH91+$BM91+$BS91+$BX91+$CD91+$CI91+$CO91+$CT91+$CZ91-FG91-FM91,""),"")</f>
        <v/>
      </c>
      <c r="GI91" s="329" t="str">
        <f aca="false">IF($B91&lt;&gt;"",IF($EB$1&gt;=GI$13,$P91+$U91+$AA91+$AF91+$AL91+$AQ91+$AW91+$BB91+$BH91+$BM91+$BS91+$BX91+$CD91+$CI91+$CO91+$CT91+$CZ91+$DE91-FH91-FN91,""),"")</f>
        <v/>
      </c>
      <c r="GJ91" s="329" t="str">
        <f aca="false">IF($B91&lt;&gt;"",IF($EB$1&gt;=GJ$13,$P91+$U91+$AA91+$AF91+$AL91+$AQ91+$AW91+$BB91+$BH91+$BM91+$BS91+$BX91+$CD91+$CI91+$CO91+$CT91+$CZ91+$DE91+$DK91-FI91-FO91,""),"")</f>
        <v/>
      </c>
      <c r="GK91" s="330" t="str">
        <f aca="false">IF($B91&lt;&gt;"",IF($EB$1&gt;=GK$13,$P91+$U91+$AA91+$AF91+$AL91+$AQ91+$AW91+$BB91+$BH91+$BM91+$BS91+$BX91+$CD91+$CI91+$CO91+$CT91+$CZ91+$DE91+$DK91+$DP91-FJ91-FP91,""),"")</f>
        <v/>
      </c>
      <c r="GL91" s="0"/>
      <c r="GM91" s="328" t="str">
        <f aca="false">IF($B91&lt;&gt;"",IF($EB$1&gt;=GM$13,RANK(FR91,FR$14:FR$113,0),""),"")</f>
        <v/>
      </c>
      <c r="GN91" s="329" t="str">
        <f aca="false">IF($B91&lt;&gt;"",IF($EB$1&gt;=GN$13,RANK(FS91,FS$14:FS$113,0),""),"")</f>
        <v/>
      </c>
      <c r="GO91" s="329" t="str">
        <f aca="false">IF($B91&lt;&gt;"",IF($EB$1&gt;=GO$13,RANK(FT91,FT$14:FT$113,0),""),"")</f>
        <v/>
      </c>
      <c r="GP91" s="329" t="str">
        <f aca="false">IF($B91&lt;&gt;"",IF($EB$1&gt;=GP$13,RANK(FU91,FU$14:FU$113,0),""),"")</f>
        <v/>
      </c>
      <c r="GQ91" s="329" t="str">
        <f aca="false">IF($B91&lt;&gt;"",IF($EB$1&gt;=GQ$13,RANK(FV91,FV$14:FV$113,0),""),"")</f>
        <v/>
      </c>
      <c r="GR91" s="329" t="str">
        <f aca="false">IF($B91&lt;&gt;"",IF($EB$1&gt;=GR$13,RANK(FW91,FW$14:FW$113,0),""),"")</f>
        <v/>
      </c>
      <c r="GS91" s="329" t="str">
        <f aca="false">IF($B91&lt;&gt;"",IF($EB$1&gt;=GS$13,RANK(FX91,FX$14:FX$113,0),""),"")</f>
        <v/>
      </c>
      <c r="GT91" s="329" t="str">
        <f aca="false">IF($B91&lt;&gt;"",IF($EB$1&gt;=GT$13,RANK(FY91,FY$14:FY$113,0),""),"")</f>
        <v/>
      </c>
      <c r="GU91" s="329" t="str">
        <f aca="false">IF($B91&lt;&gt;"",IF($EB$1&gt;=GU$13,RANK(FZ91,FZ$14:FZ$113,0),""),"")</f>
        <v/>
      </c>
      <c r="GV91" s="329" t="str">
        <f aca="false">IF($B91&lt;&gt;"",IF($EB$1&gt;=GV$13,RANK(GA91,GA$14:GA$113,0),""),"")</f>
        <v/>
      </c>
      <c r="GW91" s="329" t="str">
        <f aca="false">IF($B91&lt;&gt;"",IF($EB$1&gt;=GW$13,RANK(GB91,GB$14:GB$113,0),""),"")</f>
        <v/>
      </c>
      <c r="GX91" s="329" t="str">
        <f aca="false">IF($B91&lt;&gt;"",IF($EB$1&gt;=GX$13,RANK(GC91,GC$14:GC$113,0),""),"")</f>
        <v/>
      </c>
      <c r="GY91" s="329" t="str">
        <f aca="false">IF($B91&lt;&gt;"",IF($EB$1&gt;=GY$13,RANK(GD91,GD$14:GD$113,0),""),"")</f>
        <v/>
      </c>
      <c r="GZ91" s="329" t="str">
        <f aca="false">IF($B91&lt;&gt;"",IF($EB$1&gt;=GZ$13,RANK(GE91,GE$14:GE$113,0),""),"")</f>
        <v/>
      </c>
      <c r="HA91" s="329" t="str">
        <f aca="false">IF($B91&lt;&gt;"",IF($EB$1&gt;=HA$13,RANK(GF91,GF$14:GF$113,0),""),"")</f>
        <v/>
      </c>
      <c r="HB91" s="329" t="str">
        <f aca="false">IF($B91&lt;&gt;"",IF($EB$1&gt;=HB$13,RANK(GG91,GG$14:GG$113,0),""),"")</f>
        <v/>
      </c>
      <c r="HC91" s="329" t="str">
        <f aca="false">IF($B91&lt;&gt;"",IF($EB$1&gt;=HC$13,RANK(GH91,GH$14:GH$113,0),""),"")</f>
        <v/>
      </c>
      <c r="HD91" s="329" t="str">
        <f aca="false">IF($B91&lt;&gt;"",IF($EB$1&gt;=HD$13,RANK(GI91,GI$14:GI$113,0),""),"")</f>
        <v/>
      </c>
      <c r="HE91" s="329" t="str">
        <f aca="false">IF($B91&lt;&gt;"",IF($EB$1&gt;=HE$13,RANK(GJ91,GJ$14:GJ$113,0),""),"")</f>
        <v/>
      </c>
      <c r="HF91" s="330" t="str">
        <f aca="false">IF($B91&lt;&gt;"",IF($EB$1&gt;=HF$13,RANK(GK91,GK$14:GK$113,0),""),"")</f>
        <v/>
      </c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customFormat="false" ht="13" hidden="false" customHeight="false" outlineLevel="0" collapsed="false">
      <c r="A92" s="308" t="str">
        <f aca="false">IF(B92&lt;&gt;"",RANK(I92,I$14:I$113,0),"")</f>
        <v/>
      </c>
      <c r="B92" s="309" t="str">
        <f aca="false">IF('Chronos (M1..M20)'!B89&lt;&gt;"",'Chronos (M1..M20)'!B89,"")</f>
        <v/>
      </c>
      <c r="C92" s="310" t="str">
        <f aca="false">IF(B92&lt;&gt;"",'Chronos (M1..M20)'!C89,"")</f>
        <v/>
      </c>
      <c r="D92" s="215" t="str">
        <f aca="false">IF(B92&lt;&gt;"",Pilotes!P89,"")</f>
        <v/>
      </c>
      <c r="E92" s="310"/>
      <c r="F92" s="310" t="str">
        <f aca="false">IF(B92&lt;&gt;"",Pilotes!F89,"")</f>
        <v/>
      </c>
      <c r="G92" s="310" t="str">
        <f aca="false">IF(C92&lt;&gt;"",Pilotes!E89,"")</f>
        <v/>
      </c>
      <c r="H92" s="310" t="str">
        <f aca="false">IF(D92&lt;&gt;"",'Chronos (M1..M20)'!D89,"")</f>
        <v/>
      </c>
      <c r="I92" s="311" t="n">
        <f aca="false">IF(B92&lt;&gt;"",IF($EB$1&lt;4,DR92-DT92,IF($EB$1&lt;15,DS92-DU92-DT92,DS92-DU92-DV92-DT92)),0)</f>
        <v>0</v>
      </c>
      <c r="J92" s="312" t="str">
        <f aca="false">IF(B92&lt;&gt;"",IF(I92,(I92/MAXA(I$14:I$113))*1000,0),"")</f>
        <v/>
      </c>
      <c r="K92" s="313" t="str">
        <f aca="false">IF($B92&lt;&gt;"",$B92,"")</f>
        <v/>
      </c>
      <c r="L92" s="314" t="str">
        <f aca="false">IF($B92&lt;&gt;"",'Chronos (M1..M20)'!$H89,"")</f>
        <v/>
      </c>
      <c r="M92" s="315" t="str">
        <f aca="false">IF('Chronos (M1..M20)'!$I89&lt;&gt;"",'Chronos (M1..M20)'!$I89," ")</f>
        <v> </v>
      </c>
      <c r="N92" s="316" t="n">
        <f aca="false">IF('Chronos (M1..M20)'!$J89&lt;&gt;"",'Chronos (M1..M20)'!$J89,0)</f>
        <v>0</v>
      </c>
      <c r="O92" s="317" t="str">
        <f aca="false">IF($B92&lt;&gt;"",IF(M92&lt;&gt;" ",(INDEX(L$9:M$12,MATCH(L92,L$9:L$12),2)/M92)*1000,0),"")</f>
        <v/>
      </c>
      <c r="P92" s="318" t="str">
        <f aca="false">IF(M$9&lt;&gt;"",IF($B92&lt;&gt;"",O92-N92,""),"")</f>
        <v/>
      </c>
      <c r="Q92" s="314" t="str">
        <f aca="false">IF($B92&lt;&gt;"",'Chronos (M1..M20)'!$H190,"")</f>
        <v/>
      </c>
      <c r="R92" s="315" t="str">
        <f aca="false">IF('Chronos (M1..M20)'!$I190&lt;&gt;"",'Chronos (M1..M20)'!$I190," ")</f>
        <v> </v>
      </c>
      <c r="S92" s="316" t="n">
        <f aca="false">IF('Chronos (M1..M20)'!$J190&lt;&gt;"",'Chronos (M1..M20)'!$J190,0)</f>
        <v>0</v>
      </c>
      <c r="T92" s="317" t="str">
        <f aca="false">IF($B92&lt;&gt;"",IF(R92&lt;&gt;" ",(INDEX(Q$9:R$12,MATCH(Q92,Q$9:Q$12),2)/R92)*1000,0),"")</f>
        <v/>
      </c>
      <c r="U92" s="318" t="str">
        <f aca="false">IF(R$9&lt;&gt;"",IF($B92&lt;&gt;"",T92-S92,""),"")</f>
        <v/>
      </c>
      <c r="V92" s="313" t="str">
        <f aca="false">IF($B92&lt;&gt;"",$B92,"")</f>
        <v/>
      </c>
      <c r="W92" s="314" t="str">
        <f aca="false">IF($B92&lt;&gt;"",'Chronos (M1..M20)'!$H291,"")</f>
        <v/>
      </c>
      <c r="X92" s="315" t="str">
        <f aca="false">IF('Chronos (M1..M20)'!$I291&lt;&gt;"",'Chronos (M1..M20)'!$I291," ")</f>
        <v> </v>
      </c>
      <c r="Y92" s="316" t="n">
        <f aca="false">IF('Chronos (M1..M20)'!$J291&lt;&gt;"",'Chronos (M1..M20)'!$J291,0)</f>
        <v>0</v>
      </c>
      <c r="Z92" s="317" t="str">
        <f aca="false">IF($B92&lt;&gt;"",IF(X92&lt;&gt;" ",(INDEX(W$9:X$12,MATCH(W92,W$9:W$12),2)/X92)*1000,0),"")</f>
        <v/>
      </c>
      <c r="AA92" s="318" t="str">
        <f aca="false">IF(X$9&lt;&gt;"",IF($B92&lt;&gt;"",Z92-Y92,""),"")</f>
        <v/>
      </c>
      <c r="AB92" s="314" t="str">
        <f aca="false">IF($B92&lt;&gt;"",'Chronos (M1..M20)'!$H392,"")</f>
        <v/>
      </c>
      <c r="AC92" s="315" t="str">
        <f aca="false">IF('Chronos (M1..M20)'!$I392&lt;&gt;"",'Chronos (M1..M20)'!$I392," ")</f>
        <v> </v>
      </c>
      <c r="AD92" s="316" t="n">
        <f aca="false">IF('Chronos (M1..M20)'!$J392&lt;&gt;"",'Chronos (M1..M20)'!$J392,0)</f>
        <v>0</v>
      </c>
      <c r="AE92" s="317" t="str">
        <f aca="false">IF($B92&lt;&gt;"",IF(AC92&lt;&gt;" ",(INDEX(AB$9:AC$12,MATCH(AB92,AB$9:AB$12),2)/AC92)*1000,0),"")</f>
        <v/>
      </c>
      <c r="AF92" s="318" t="str">
        <f aca="false">IF(AC$9&lt;&gt;"",IF($B92&lt;&gt;"",AE92-AD92,""),"")</f>
        <v/>
      </c>
      <c r="AG92" s="313" t="str">
        <f aca="false">IF($B92&lt;&gt;"",$B92,"")</f>
        <v/>
      </c>
      <c r="AH92" s="314" t="str">
        <f aca="false">IF($B92&lt;&gt;"",'Chronos (M1..M20)'!$H493,"")</f>
        <v/>
      </c>
      <c r="AI92" s="315" t="str">
        <f aca="false">IF('Chronos (M1..M20)'!$I493&lt;&gt;"",'Chronos (M1..M20)'!$I493," ")</f>
        <v> </v>
      </c>
      <c r="AJ92" s="316" t="n">
        <f aca="false">IF('Chronos (M1..M20)'!$J493&lt;&gt;"",'Chronos (M1..M20)'!$J493,0)</f>
        <v>0</v>
      </c>
      <c r="AK92" s="317" t="str">
        <f aca="false">IF($B92&lt;&gt;"",IF(AI92&lt;&gt;" ",(INDEX(AH$9:AI$12,MATCH(AH92,AH$9:AH$12),2)/AI92)*1000,0),"")</f>
        <v/>
      </c>
      <c r="AL92" s="318" t="str">
        <f aca="false">IF(AI$9&lt;&gt;"",IF($B92&lt;&gt;"",AK92-AJ92,""),"")</f>
        <v/>
      </c>
      <c r="AM92" s="314" t="str">
        <f aca="false">IF($B92&lt;&gt;"",'Chronos (M1..M20)'!$H594,"")</f>
        <v/>
      </c>
      <c r="AN92" s="315" t="str">
        <f aca="false">IF('Chronos (M1..M20)'!$I594&lt;&gt;"",'Chronos (M1..M20)'!$I594," ")</f>
        <v> </v>
      </c>
      <c r="AO92" s="316" t="n">
        <f aca="false">IF('Chronos (M1..M20)'!$J594&lt;&gt;"",'Chronos (M1..M20)'!$J594,0)</f>
        <v>0</v>
      </c>
      <c r="AP92" s="317" t="str">
        <f aca="false">IF($B92&lt;&gt;"",IF(AN92&lt;&gt;" ",(INDEX(AM$9:AN$12,MATCH(AM92,AM$9:AM$12),2)/AN92)*1000,0),"")</f>
        <v/>
      </c>
      <c r="AQ92" s="318" t="str">
        <f aca="false">IF(AN$9&lt;&gt;"",IF($B92&lt;&gt;"",AP92-AO92,""),"")</f>
        <v/>
      </c>
      <c r="AR92" s="313" t="str">
        <f aca="false">IF($B92&lt;&gt;"",$B92,"")</f>
        <v/>
      </c>
      <c r="AS92" s="314" t="str">
        <f aca="false">IF($B92&lt;&gt;"",'Chronos (M1..M20)'!$H695,"")</f>
        <v/>
      </c>
      <c r="AT92" s="315" t="str">
        <f aca="false">IF('Chronos (M1..M20)'!$I695&lt;&gt;"",'Chronos (M1..M20)'!$I695," ")</f>
        <v> </v>
      </c>
      <c r="AU92" s="316" t="n">
        <f aca="false">IF('Chronos (M1..M20)'!$J695&lt;&gt;"",'Chronos (M1..M20)'!$J695,0)</f>
        <v>0</v>
      </c>
      <c r="AV92" s="317" t="str">
        <f aca="false">IF($B92&lt;&gt;"",IF(AT92&lt;&gt;" ",(INDEX(AS$9:AT$12,MATCH(AS92,AS$9:AS$12),2)/AT92)*1000,0),"")</f>
        <v/>
      </c>
      <c r="AW92" s="318" t="str">
        <f aca="false">IF(AT$9&lt;&gt;"",IF($B92&lt;&gt;"",AV92-AU92,""),"")</f>
        <v/>
      </c>
      <c r="AX92" s="314" t="str">
        <f aca="false">IF($B92&lt;&gt;"",'Chronos (M1..M20)'!$H796,"")</f>
        <v/>
      </c>
      <c r="AY92" s="315" t="str">
        <f aca="false">IF('Chronos (M1..M20)'!$I796&lt;&gt;"",'Chronos (M1..M20)'!$I796," ")</f>
        <v> </v>
      </c>
      <c r="AZ92" s="316" t="n">
        <f aca="false">IF('Chronos (M1..M20)'!$J796&lt;&gt;"",'Chronos (M1..M20)'!$J796,0)</f>
        <v>0</v>
      </c>
      <c r="BA92" s="317" t="str">
        <f aca="false">IF($B92&lt;&gt;"",IF(AY92&lt;&gt;" ",(INDEX(AX$9:AY$12,MATCH(AX92,AX$9:AX$12),2)/AY92)*1000,0),"")</f>
        <v/>
      </c>
      <c r="BB92" s="318" t="str">
        <f aca="false">IF(AY$9&lt;&gt;"",IF($B92&lt;&gt;"",BA92-AZ92,""),"")</f>
        <v/>
      </c>
      <c r="BC92" s="313" t="str">
        <f aca="false">IF($B92&lt;&gt;"",$B92,"")</f>
        <v/>
      </c>
      <c r="BD92" s="314" t="str">
        <f aca="false">IF($B92&lt;&gt;"",'Chronos (M1..M20)'!$H897,"")</f>
        <v/>
      </c>
      <c r="BE92" s="315" t="str">
        <f aca="false">IF('Chronos (M1..M20)'!$I897&lt;&gt;"",'Chronos (M1..M20)'!$I897," ")</f>
        <v> </v>
      </c>
      <c r="BF92" s="316" t="n">
        <f aca="false">IF('Chronos (M1..M20)'!$J897&lt;&gt;"",'Chronos (M1..M20)'!$J897,0)</f>
        <v>0</v>
      </c>
      <c r="BG92" s="317" t="str">
        <f aca="false">IF($B92&lt;&gt;"",IF(BE92&lt;&gt;" ",(INDEX(BD$9:BE$12,MATCH(BD92,BD$9:BD$12),2)/BE92)*1000,0),"")</f>
        <v/>
      </c>
      <c r="BH92" s="318" t="str">
        <f aca="false">IF(BE$9&lt;&gt;"",IF($B92&lt;&gt;"",BG92-BF92,""),"")</f>
        <v/>
      </c>
      <c r="BI92" s="314" t="str">
        <f aca="false">IF($B92&lt;&gt;"",'Chronos (M1..M20)'!$H998,"")</f>
        <v/>
      </c>
      <c r="BJ92" s="315" t="str">
        <f aca="false">IF('Chronos (M1..M20)'!$I998&lt;&gt;"",'Chronos (M1..M20)'!$I998," ")</f>
        <v> </v>
      </c>
      <c r="BK92" s="316" t="n">
        <f aca="false">IF('Chronos (M1..M20)'!$J998&lt;&gt;"",'Chronos (M1..M20)'!$J998,0)</f>
        <v>0</v>
      </c>
      <c r="BL92" s="317" t="str">
        <f aca="false">IF($B92&lt;&gt;"",IF(BJ92&lt;&gt;" ",(INDEX(BI$9:BJ$12,MATCH(BI92,BI$9:BI$12),2)/BJ92)*1000,0),"")</f>
        <v/>
      </c>
      <c r="BM92" s="318" t="str">
        <f aca="false">IF(BJ$9&lt;&gt;"",IF($B92&lt;&gt;"",BL92-BK92,""),"")</f>
        <v/>
      </c>
      <c r="BN92" s="313" t="str">
        <f aca="false">IF($B92&lt;&gt;"",$B92,"")</f>
        <v/>
      </c>
      <c r="BO92" s="314" t="str">
        <f aca="false">IF($B92&lt;&gt;"",'Chronos (M1..M20)'!$H1099,"")</f>
        <v/>
      </c>
      <c r="BP92" s="315" t="str">
        <f aca="false">IF('Chronos (M1..M20)'!$I1099&lt;&gt;"",'Chronos (M1..M20)'!$I1099," ")</f>
        <v> </v>
      </c>
      <c r="BQ92" s="316" t="n">
        <f aca="false">IF('Chronos (M1..M20)'!$J1099&lt;&gt;"",'Chronos (M1..M20)'!$J1099,0)</f>
        <v>0</v>
      </c>
      <c r="BR92" s="317" t="str">
        <f aca="false">IF($B92&lt;&gt;"",IF(BP92&lt;&gt;" ",(INDEX(BO$9:BP$12,MATCH(BO92,BO$9:BO$12),2)/BP92)*1000,0),"")</f>
        <v/>
      </c>
      <c r="BS92" s="318" t="str">
        <f aca="false">IF(BP$9&lt;&gt;"",IF($B92&lt;&gt;"",BR92-BQ92,""),"")</f>
        <v/>
      </c>
      <c r="BT92" s="314" t="str">
        <f aca="false">IF($B92&lt;&gt;"",'Chronos (M1..M20)'!$H1200,"")</f>
        <v/>
      </c>
      <c r="BU92" s="315" t="str">
        <f aca="false">IF('Chronos (M1..M20)'!$I1200&lt;&gt;"",'Chronos (M1..M20)'!$I1200," ")</f>
        <v> </v>
      </c>
      <c r="BV92" s="316" t="n">
        <f aca="false">IF('Chronos (M1..M20)'!$J1200&lt;&gt;"",'Chronos (M1..M20)'!$J1200,0)</f>
        <v>0</v>
      </c>
      <c r="BW92" s="317" t="str">
        <f aca="false">IF($B92&lt;&gt;"",IF(BU92&lt;&gt;" ",(INDEX(BT$9:BU$12,MATCH(BT92,BT$9:BT$12),2)/BU92)*1000,0),"")</f>
        <v/>
      </c>
      <c r="BX92" s="318" t="str">
        <f aca="false">IF(BU$9&lt;&gt;"",IF($B92&lt;&gt;"",BW92-BV92,""),"")</f>
        <v/>
      </c>
      <c r="BY92" s="313" t="str">
        <f aca="false">IF($B92&lt;&gt;"",$B92,"")</f>
        <v/>
      </c>
      <c r="BZ92" s="314" t="str">
        <f aca="false">IF($B92&lt;&gt;"",'Chronos (M1..M20)'!$H1301,"")</f>
        <v/>
      </c>
      <c r="CA92" s="315" t="str">
        <f aca="false">IF('Chronos (M1..M20)'!$I1301&lt;&gt;"",'Chronos (M1..M20)'!$I1301," ")</f>
        <v> </v>
      </c>
      <c r="CB92" s="316" t="n">
        <f aca="false">IF('Chronos (M1..M20)'!$J1301&lt;&gt;"",'Chronos (M1..M20)'!$J1301,0)</f>
        <v>0</v>
      </c>
      <c r="CC92" s="317" t="str">
        <f aca="false">IF($B92&lt;&gt;"",IF(CA92&lt;&gt;" ",(INDEX(BZ$9:CA$12,MATCH(BZ92,BZ$9:BZ$12),2)/CA92)*1000,0),"")</f>
        <v/>
      </c>
      <c r="CD92" s="318" t="str">
        <f aca="false">IF(CA$9&lt;&gt;"",IF($B92&lt;&gt;"",CC92-CB92,""),"")</f>
        <v/>
      </c>
      <c r="CE92" s="314" t="str">
        <f aca="false">IF($B92&lt;&gt;"",'Chronos (M1..M20)'!$H1402,"")</f>
        <v/>
      </c>
      <c r="CF92" s="315" t="str">
        <f aca="false">IF('Chronos (M1..M20)'!$I1402&lt;&gt;"",'Chronos (M1..M20)'!$I1402," ")</f>
        <v> </v>
      </c>
      <c r="CG92" s="316" t="n">
        <f aca="false">IF('Chronos (M1..M20)'!$J1402&lt;&gt;"",'Chronos (M1..M20)'!$J1402,0)</f>
        <v>0</v>
      </c>
      <c r="CH92" s="317" t="str">
        <f aca="false">IF($B92&lt;&gt;"",IF(CF92&lt;&gt;" ",(INDEX(CE$9:CF$12,MATCH(CE92,CE$9:CE$12),2)/CF92)*1000,0),"")</f>
        <v/>
      </c>
      <c r="CI92" s="318" t="str">
        <f aca="false">IF(CF$9&lt;&gt;"",IF($B92&lt;&gt;"",CH92-CG92,""),"")</f>
        <v/>
      </c>
      <c r="CJ92" s="313" t="str">
        <f aca="false">IF($B92&lt;&gt;"",$B92,"")</f>
        <v/>
      </c>
      <c r="CK92" s="314" t="str">
        <f aca="false">IF($B92&lt;&gt;"",'Chronos (M1..M20)'!$H1503,"")</f>
        <v/>
      </c>
      <c r="CL92" s="315" t="str">
        <f aca="false">IF('Chronos (M1..M20)'!$I1503&lt;&gt;"",'Chronos (M1..M20)'!$I1503," ")</f>
        <v> </v>
      </c>
      <c r="CM92" s="316" t="n">
        <f aca="false">IF('Chronos (M1..M20)'!$J1503&lt;&gt;"",'Chronos (M1..M20)'!$J1503,0)</f>
        <v>0</v>
      </c>
      <c r="CN92" s="317" t="str">
        <f aca="false">IF($B92&lt;&gt;"",IF(CL92&lt;&gt;" ",(INDEX(CK$9:CL$12,MATCH(CK92,CK$9:CK$12),2)/CL92)*1000,0),"")</f>
        <v/>
      </c>
      <c r="CO92" s="318" t="str">
        <f aca="false">IF(CL$9&lt;&gt;"",IF($B92&lt;&gt;"",CN92-CM92,""),"")</f>
        <v/>
      </c>
      <c r="CP92" s="314" t="str">
        <f aca="false">IF($B92&lt;&gt;"",'Chronos (M1..M20)'!$H1604,"")</f>
        <v/>
      </c>
      <c r="CQ92" s="315" t="str">
        <f aca="false">IF('Chronos (M1..M20)'!$I1604&lt;&gt;"",'Chronos (M1..M20)'!$I1604," ")</f>
        <v> </v>
      </c>
      <c r="CR92" s="316" t="n">
        <f aca="false">IF('Chronos (M1..M20)'!$J1604&lt;&gt;"",'Chronos (M1..M20)'!$J1604,0)</f>
        <v>0</v>
      </c>
      <c r="CS92" s="317" t="str">
        <f aca="false">IF($B92&lt;&gt;"",IF(CQ92&lt;&gt;" ",(INDEX(CP$9:CQ$12,MATCH(CP92,CP$9:CP$12),2)/CQ92)*1000,0),"")</f>
        <v/>
      </c>
      <c r="CT92" s="318" t="str">
        <f aca="false">IF(CQ$9&lt;&gt;"",IF($B92&lt;&gt;"",CS92-CR92,""),"")</f>
        <v/>
      </c>
      <c r="CU92" s="313" t="str">
        <f aca="false">IF($B92&lt;&gt;"",$B92,"")</f>
        <v/>
      </c>
      <c r="CV92" s="314" t="str">
        <f aca="false">IF($B92&lt;&gt;"",'Chronos (M1..M20)'!$H1705,"")</f>
        <v/>
      </c>
      <c r="CW92" s="315" t="str">
        <f aca="false">IF('Chronos (M1..M20)'!$I1705&lt;&gt;"",'Chronos (M1..M20)'!$I1705," ")</f>
        <v> </v>
      </c>
      <c r="CX92" s="316" t="n">
        <f aca="false">IF('Chronos (M1..M20)'!$J1705&lt;&gt;"",'Chronos (M1..M20)'!$J1705,0)</f>
        <v>0</v>
      </c>
      <c r="CY92" s="317" t="str">
        <f aca="false">IF($B92&lt;&gt;"",IF(CW92&lt;&gt;" ",(INDEX(CV$9:CW$12,MATCH(CV92,CV$9:CV$12),2)/CW92)*1000,0),"")</f>
        <v/>
      </c>
      <c r="CZ92" s="318" t="str">
        <f aca="false">IF(CW$9&lt;&gt;"",IF($B92&lt;&gt;"",CY92-CX92,""),"")</f>
        <v/>
      </c>
      <c r="DA92" s="314" t="str">
        <f aca="false">IF($B92&lt;&gt;"",'Chronos (M1..M20)'!$H1806,"")</f>
        <v/>
      </c>
      <c r="DB92" s="315" t="str">
        <f aca="false">IF('Chronos (M1..M20)'!$I1806&lt;&gt;"",'Chronos (M1..M20)'!$I1806," ")</f>
        <v> </v>
      </c>
      <c r="DC92" s="316" t="n">
        <f aca="false">IF('Chronos (M1..M20)'!$J1806&lt;&gt;"",'Chronos (M1..M20)'!$J1806,0)</f>
        <v>0</v>
      </c>
      <c r="DD92" s="317" t="str">
        <f aca="false">IF($B92&lt;&gt;"",IF(DB92&lt;&gt;" ",(INDEX(DA$9:DB$12,MATCH(DA92,DA$9:DA$12),2)/DB92)*1000,0),"")</f>
        <v/>
      </c>
      <c r="DE92" s="318" t="str">
        <f aca="false">IF(DB$9&lt;&gt;"",IF($B92&lt;&gt;"",DD92-DC92,""),"")</f>
        <v/>
      </c>
      <c r="DF92" s="313" t="str">
        <f aca="false">IF($B92&lt;&gt;"",$B92,"")</f>
        <v/>
      </c>
      <c r="DG92" s="314" t="str">
        <f aca="false">IF($B92&lt;&gt;"",'Chronos (M1..M20)'!$H1907,"")</f>
        <v/>
      </c>
      <c r="DH92" s="315" t="str">
        <f aca="false">IF('Chronos (M1..M20)'!$I1907&lt;&gt;"",'Chronos (M1..M20)'!$I1907," ")</f>
        <v> </v>
      </c>
      <c r="DI92" s="316" t="n">
        <f aca="false">IF('Chronos (M1..M20)'!$J1907&lt;&gt;"",'Chronos (M1..M20)'!$J1907,0)</f>
        <v>0</v>
      </c>
      <c r="DJ92" s="317" t="str">
        <f aca="false">IF($B92&lt;&gt;"",IF(DH92&lt;&gt;" ",(INDEX(DG$9:DH$12,MATCH(DG92,DG$9:DG$12),2)/DH92)*1000,0),"")</f>
        <v/>
      </c>
      <c r="DK92" s="318" t="str">
        <f aca="false">IF(DH$9&lt;&gt;"",IF($B92&lt;&gt;"",DJ92-DI92,""),"")</f>
        <v/>
      </c>
      <c r="DL92" s="314" t="str">
        <f aca="false">IF($B92&lt;&gt;"",'Chronos (M1..M20)'!$H2008,"")</f>
        <v/>
      </c>
      <c r="DM92" s="315" t="str">
        <f aca="false">IF('Chronos (M1..M20)'!$I2008&lt;&gt;"",'Chronos (M1..M20)'!$I2008," ")</f>
        <v> </v>
      </c>
      <c r="DN92" s="316" t="n">
        <f aca="false">IF('Chronos (M1..M20)'!$J2008&lt;&gt;"",'Chronos (M1..M20)'!$J2008,0)</f>
        <v>0</v>
      </c>
      <c r="DO92" s="317" t="str">
        <f aca="false">IF($B92&lt;&gt;"",IF(DM92&lt;&gt;" ",(INDEX(DL$9:DM$12,MATCH(DL92,DL$9:DL$12),2)/DM92)*1000,0),"")</f>
        <v/>
      </c>
      <c r="DP92" s="318" t="str">
        <f aca="false">IF(DM$9&lt;&gt;"",IF($B92&lt;&gt;"",DO92-DN92,""),"")</f>
        <v/>
      </c>
      <c r="DQ92" s="0"/>
      <c r="DR92" s="319" t="e">
        <f aca="false">SUM(O92,T92,Z92)</f>
        <v>#VALUE!</v>
      </c>
      <c r="DS92" s="319" t="e">
        <f aca="false">SUM(DR92,AE92,AK92,AP92,AV92,BA92,BG92,BL92,BR92,BW92,CC92,CH92,CN92,CS92,CY92,DD92,DJ92,DO92)</f>
        <v>#VALUE!</v>
      </c>
      <c r="DT92" s="319" t="n">
        <f aca="false">SUM(N92,S92,Y92,AD92,AJ92,AO92,AU92,AZ92,BF92,BK92,BQ92,BV92,CB92,CG92,CM92,CR92,CX92,DC92,DI92,DN92)</f>
        <v>0</v>
      </c>
      <c r="DU92" s="319" t="e">
        <f aca="false">SMALL($DZ92:$ES92,1)</f>
        <v>#VALUE!</v>
      </c>
      <c r="DV92" s="319" t="e">
        <f aca="false">SMALL($DZ92:$ES92,2)</f>
        <v>#VALUE!</v>
      </c>
      <c r="DW92" s="319" t="e">
        <f aca="false">SMALL($DZ92:$ES92,3)</f>
        <v>#VALUE!</v>
      </c>
      <c r="DX92" s="319" t="e">
        <f aca="false">SMALL($DZ92:$ES92,3)</f>
        <v>#VALUE!</v>
      </c>
      <c r="DY92" s="0"/>
      <c r="DZ92" s="321" t="str">
        <f aca="false">IF($EC$1&lt;&gt;"",O92," ")</f>
        <v/>
      </c>
      <c r="EA92" s="321" t="str">
        <f aca="false">IF($EC$2&lt;&gt;"",T92," ")</f>
        <v/>
      </c>
      <c r="EB92" s="321" t="str">
        <f aca="false">IF($EC$3&lt;&gt;"",Z92," ")</f>
        <v/>
      </c>
      <c r="EC92" s="321" t="str">
        <f aca="false">IF($EC$4&lt;&gt;"",AE92," ")</f>
        <v/>
      </c>
      <c r="ED92" s="321" t="str">
        <f aca="false">IF($EC$5&lt;&gt;"",AK92," ")</f>
        <v/>
      </c>
      <c r="EE92" s="321" t="str">
        <f aca="false">IF($EC$6&lt;&gt;"",AP92," ")</f>
        <v/>
      </c>
      <c r="EF92" s="321" t="str">
        <f aca="false">IF($EC$7&lt;&gt;"",AV92," ")</f>
        <v/>
      </c>
      <c r="EG92" s="321" t="str">
        <f aca="false">IF($EC$8&lt;&gt;"",BA92," ")</f>
        <v> </v>
      </c>
      <c r="EH92" s="321" t="str">
        <f aca="false">IF($EC$9&lt;&gt;"",BG92," ")</f>
        <v> </v>
      </c>
      <c r="EI92" s="321" t="str">
        <f aca="false">IF($EC$10&lt;&gt;"",BL92," ")</f>
        <v> </v>
      </c>
      <c r="EJ92" s="321" t="str">
        <f aca="false">IF($EE$1&lt;&gt;"",BR92," ")</f>
        <v> </v>
      </c>
      <c r="EK92" s="321" t="str">
        <f aca="false">IF($EE$2&lt;&gt;"",BW92," ")</f>
        <v> </v>
      </c>
      <c r="EL92" s="321" t="str">
        <f aca="false">IF($EE$3&lt;&gt;"",CC92," ")</f>
        <v> </v>
      </c>
      <c r="EM92" s="321" t="str">
        <f aca="false">IF($EE$4&lt;&gt;"",CH92," ")</f>
        <v> </v>
      </c>
      <c r="EN92" s="321" t="str">
        <f aca="false">IF($EE$5&lt;&gt;"",CN92," ")</f>
        <v> </v>
      </c>
      <c r="EO92" s="321" t="str">
        <f aca="false">IF($EE$6&lt;&gt;"",CS92," ")</f>
        <v> </v>
      </c>
      <c r="EP92" s="321" t="str">
        <f aca="false">IF($EE$7&lt;&gt;"",CY92," ")</f>
        <v> </v>
      </c>
      <c r="EQ92" s="321" t="str">
        <f aca="false">IF($EE$8&lt;&gt;"",DD92," ")</f>
        <v> </v>
      </c>
      <c r="ER92" s="321" t="str">
        <f aca="false">IF($EE$9&lt;&gt;"",DJ92," ")</f>
        <v> </v>
      </c>
      <c r="ES92" s="321" t="str">
        <f aca="false">IF($EE$10&lt;&gt;"",DO92," ")</f>
        <v> </v>
      </c>
      <c r="ET92" s="322" t="e">
        <f aca="false">SMALL(DZ92:EC92,1)</f>
        <v>#VALUE!</v>
      </c>
      <c r="EU92" s="323" t="e">
        <f aca="false">SMALL(DZ92:ED92,1)</f>
        <v>#VALUE!</v>
      </c>
      <c r="EV92" s="323" t="e">
        <f aca="false">SMALL(DZ92:EE92,1)</f>
        <v>#VALUE!</v>
      </c>
      <c r="EW92" s="323" t="e">
        <f aca="false">SMALL(DZ92:EF92,1)</f>
        <v>#VALUE!</v>
      </c>
      <c r="EX92" s="323" t="e">
        <f aca="false">SMALL(DZ92:EG92,1)</f>
        <v>#VALUE!</v>
      </c>
      <c r="EY92" s="323" t="e">
        <f aca="false">SMALL(DZ92:EH92,1)</f>
        <v>#VALUE!</v>
      </c>
      <c r="EZ92" s="323" t="e">
        <f aca="false">SMALL(DZ92:EI92,1)</f>
        <v>#VALUE!</v>
      </c>
      <c r="FA92" s="323" t="e">
        <f aca="false">SMALL(DZ92:EJ92,1)</f>
        <v>#VALUE!</v>
      </c>
      <c r="FB92" s="323" t="e">
        <f aca="false">SMALL(DZ92:EK92,1)</f>
        <v>#VALUE!</v>
      </c>
      <c r="FC92" s="323" t="e">
        <f aca="false">SMALL(DZ92:EL92,1)</f>
        <v>#VALUE!</v>
      </c>
      <c r="FD92" s="323" t="e">
        <f aca="false">SMALL(DZ92:EM92,1)</f>
        <v>#VALUE!</v>
      </c>
      <c r="FE92" s="323" t="e">
        <f aca="false">SMALL(DZ92:EN92,1)</f>
        <v>#VALUE!</v>
      </c>
      <c r="FF92" s="323" t="e">
        <f aca="false">SMALL(DZ92:EO92,1)</f>
        <v>#VALUE!</v>
      </c>
      <c r="FG92" s="323" t="e">
        <f aca="false">SMALL(DZ92:EP92,1)</f>
        <v>#VALUE!</v>
      </c>
      <c r="FH92" s="323" t="e">
        <f aca="false">SMALL(DZ92:EQ92,1)</f>
        <v>#VALUE!</v>
      </c>
      <c r="FI92" s="323" t="e">
        <f aca="false">SMALL(DZ92:ER92,1)</f>
        <v>#VALUE!</v>
      </c>
      <c r="FJ92" s="324" t="e">
        <f aca="false">SMALL(DZ92:ES92,1)</f>
        <v>#VALUE!</v>
      </c>
      <c r="FK92" s="322" t="e">
        <f aca="false">SMALL(DZ92:EN92,2)</f>
        <v>#VALUE!</v>
      </c>
      <c r="FL92" s="323" t="e">
        <f aca="false">SMALL(DZ92:EO92,2)</f>
        <v>#VALUE!</v>
      </c>
      <c r="FM92" s="323" t="e">
        <f aca="false">SMALL(DZ92:EP92,2)</f>
        <v>#VALUE!</v>
      </c>
      <c r="FN92" s="323" t="e">
        <f aca="false">SMALL(DZ92:EQ92,2)</f>
        <v>#VALUE!</v>
      </c>
      <c r="FO92" s="323" t="e">
        <f aca="false">SMALL(DZ92:ER92,2)</f>
        <v>#VALUE!</v>
      </c>
      <c r="FP92" s="324" t="e">
        <f aca="false">SMALL(DZ92:ES92,2)</f>
        <v>#VALUE!</v>
      </c>
      <c r="FQ92" s="0"/>
      <c r="FR92" s="328" t="str">
        <f aca="false">IF($B92&lt;&gt;"",IF($EB$1&gt;=FR$13,$P92,""),"")</f>
        <v/>
      </c>
      <c r="FS92" s="329" t="str">
        <f aca="false">IF($B92&lt;&gt;"",IF($EB$1&gt;=FS$13,$P92+$U92,""),"")</f>
        <v/>
      </c>
      <c r="FT92" s="329" t="str">
        <f aca="false">IF($B92&lt;&gt;"",IF($EB$1&gt;=FT$13,$P92+$U92+$AA92,""),"")</f>
        <v/>
      </c>
      <c r="FU92" s="329" t="str">
        <f aca="false">IF($B92&lt;&gt;"",IF($EB$1&gt;=FU$13,$P92+$U92+$AA92+$AF92-ET92,""),"")</f>
        <v/>
      </c>
      <c r="FV92" s="329" t="str">
        <f aca="false">IF($B92&lt;&gt;"",IF($EB$1&gt;=FV$13,$P92+$U92+$AA92+$AF92+$AL92-EU92,""),"")</f>
        <v/>
      </c>
      <c r="FW92" s="329" t="str">
        <f aca="false">IF($B92&lt;&gt;"",IF($EB$1&gt;=FW$13,$P92+$U92+$AA92+$AF92+$AL92+$AQ92-EV92,""),"")</f>
        <v/>
      </c>
      <c r="FX92" s="329" t="str">
        <f aca="false">IF($B92&lt;&gt;"",IF($EB$1&gt;=FX$13,$P92+$U92+$AA92+$AF92+$AL92+$AQ92+$AW92-EW92,""),"")</f>
        <v/>
      </c>
      <c r="FY92" s="329" t="str">
        <f aca="false">IF($B92&lt;&gt;"",IF($EB$1&gt;=FY$13,$P92+$U92+$AA92+$AF92+$AL92+$AQ92+$AW92+$BB92-EX92,""),"")</f>
        <v/>
      </c>
      <c r="FZ92" s="329" t="str">
        <f aca="false">IF($B92&lt;&gt;"",IF($EB$1&gt;=FZ$13,$P92+$U92+$AA92+$AF92+$AL92+$AQ92+$AW92+$BB92+$BH92-EY92,""),"")</f>
        <v/>
      </c>
      <c r="GA92" s="329" t="str">
        <f aca="false">IF($B92&lt;&gt;"",IF($EB$1&gt;=GA$13,$P92+$U92+$AA92+$AF92+$AL92+$AQ92+$AW92+$BB92+$BH92+$BM92-EZ92,""),"")</f>
        <v/>
      </c>
      <c r="GB92" s="329" t="str">
        <f aca="false">IF($B92&lt;&gt;"",IF($EB$1&gt;=GB$13,$P92+$U92+$AA92+$AF92+$AL92+$AQ92+$AW92+$BB92+$BH92+$BM92+$BS92-FA92,""),"")</f>
        <v/>
      </c>
      <c r="GC92" s="329" t="str">
        <f aca="false">IF($B92&lt;&gt;"",IF($EB$1&gt;=GC$13,$P92+$U92+$AA92+$AF92+$AL92+$AQ92+$AW92+$BB92+$BH92+$BM92+$BS92+$BX92-FB92,""),"")</f>
        <v/>
      </c>
      <c r="GD92" s="329" t="str">
        <f aca="false">IF($B92&lt;&gt;"",IF($EB$1&gt;=GD$13,$P92+$U92+$AA92+$AF92+$AL92+$AQ92+$AW92+$BB92+$BH92+$BM92+$BS92+$BX92+$CD92-FC92,""),"")</f>
        <v/>
      </c>
      <c r="GE92" s="329" t="str">
        <f aca="false">IF($B92&lt;&gt;"",IF($EB$1&gt;=GE$13,$P92+$U92+$AA92+$AF92+$AL92+$AQ92+$AW92+$BB92+$BH92+$BM92+$BS92+$BX92+$CD92+$CI92-FD92,""),"")</f>
        <v/>
      </c>
      <c r="GF92" s="329" t="str">
        <f aca="false">IF($B92&lt;&gt;"",IF($EB$1&gt;=GF$13,$P92+$U92+$AA92+$AF92+$AL92+$AQ92+$AW92+$BB92+$BH92+$BM92+$BS92+$BX92+$CD92+$CI92+$CO92-FE92-FK92,""),"")</f>
        <v/>
      </c>
      <c r="GG92" s="329" t="str">
        <f aca="false">IF($B92&lt;&gt;"",IF($EB$1&gt;=GG$13,$P92+$U92+$AA92+$AF92+$AL92+$AQ92+$AW92+$BB92+$BH92+$BM92+$BS92+$BX92+$CD92+$CI92+$CO92+$CT92-FF92-FL92,""),"")</f>
        <v/>
      </c>
      <c r="GH92" s="329" t="str">
        <f aca="false">IF($B92&lt;&gt;"",IF($EB$1&gt;=GH$13,$P92+$U92+$AA92+$AF92+$AL92+$AQ92+$AW92+$BB92+$BH92+$BM92+$BS92+$BX92+$CD92+$CI92+$CO92+$CT92+$CZ92-FG92-FM92,""),"")</f>
        <v/>
      </c>
      <c r="GI92" s="329" t="str">
        <f aca="false">IF($B92&lt;&gt;"",IF($EB$1&gt;=GI$13,$P92+$U92+$AA92+$AF92+$AL92+$AQ92+$AW92+$BB92+$BH92+$BM92+$BS92+$BX92+$CD92+$CI92+$CO92+$CT92+$CZ92+$DE92-FH92-FN92,""),"")</f>
        <v/>
      </c>
      <c r="GJ92" s="329" t="str">
        <f aca="false">IF($B92&lt;&gt;"",IF($EB$1&gt;=GJ$13,$P92+$U92+$AA92+$AF92+$AL92+$AQ92+$AW92+$BB92+$BH92+$BM92+$BS92+$BX92+$CD92+$CI92+$CO92+$CT92+$CZ92+$DE92+$DK92-FI92-FO92,""),"")</f>
        <v/>
      </c>
      <c r="GK92" s="330" t="str">
        <f aca="false">IF($B92&lt;&gt;"",IF($EB$1&gt;=GK$13,$P92+$U92+$AA92+$AF92+$AL92+$AQ92+$AW92+$BB92+$BH92+$BM92+$BS92+$BX92+$CD92+$CI92+$CO92+$CT92+$CZ92+$DE92+$DK92+$DP92-FJ92-FP92,""),"")</f>
        <v/>
      </c>
      <c r="GL92" s="0"/>
      <c r="GM92" s="328" t="str">
        <f aca="false">IF($B92&lt;&gt;"",IF($EB$1&gt;=GM$13,RANK(FR92,FR$14:FR$113,0),""),"")</f>
        <v/>
      </c>
      <c r="GN92" s="329" t="str">
        <f aca="false">IF($B92&lt;&gt;"",IF($EB$1&gt;=GN$13,RANK(FS92,FS$14:FS$113,0),""),"")</f>
        <v/>
      </c>
      <c r="GO92" s="329" t="str">
        <f aca="false">IF($B92&lt;&gt;"",IF($EB$1&gt;=GO$13,RANK(FT92,FT$14:FT$113,0),""),"")</f>
        <v/>
      </c>
      <c r="GP92" s="329" t="str">
        <f aca="false">IF($B92&lt;&gt;"",IF($EB$1&gt;=GP$13,RANK(FU92,FU$14:FU$113,0),""),"")</f>
        <v/>
      </c>
      <c r="GQ92" s="329" t="str">
        <f aca="false">IF($B92&lt;&gt;"",IF($EB$1&gt;=GQ$13,RANK(FV92,FV$14:FV$113,0),""),"")</f>
        <v/>
      </c>
      <c r="GR92" s="329" t="str">
        <f aca="false">IF($B92&lt;&gt;"",IF($EB$1&gt;=GR$13,RANK(FW92,FW$14:FW$113,0),""),"")</f>
        <v/>
      </c>
      <c r="GS92" s="329" t="str">
        <f aca="false">IF($B92&lt;&gt;"",IF($EB$1&gt;=GS$13,RANK(FX92,FX$14:FX$113,0),""),"")</f>
        <v/>
      </c>
      <c r="GT92" s="329" t="str">
        <f aca="false">IF($B92&lt;&gt;"",IF($EB$1&gt;=GT$13,RANK(FY92,FY$14:FY$113,0),""),"")</f>
        <v/>
      </c>
      <c r="GU92" s="329" t="str">
        <f aca="false">IF($B92&lt;&gt;"",IF($EB$1&gt;=GU$13,RANK(FZ92,FZ$14:FZ$113,0),""),"")</f>
        <v/>
      </c>
      <c r="GV92" s="329" t="str">
        <f aca="false">IF($B92&lt;&gt;"",IF($EB$1&gt;=GV$13,RANK(GA92,GA$14:GA$113,0),""),"")</f>
        <v/>
      </c>
      <c r="GW92" s="329" t="str">
        <f aca="false">IF($B92&lt;&gt;"",IF($EB$1&gt;=GW$13,RANK(GB92,GB$14:GB$113,0),""),"")</f>
        <v/>
      </c>
      <c r="GX92" s="329" t="str">
        <f aca="false">IF($B92&lt;&gt;"",IF($EB$1&gt;=GX$13,RANK(GC92,GC$14:GC$113,0),""),"")</f>
        <v/>
      </c>
      <c r="GY92" s="329" t="str">
        <f aca="false">IF($B92&lt;&gt;"",IF($EB$1&gt;=GY$13,RANK(GD92,GD$14:GD$113,0),""),"")</f>
        <v/>
      </c>
      <c r="GZ92" s="329" t="str">
        <f aca="false">IF($B92&lt;&gt;"",IF($EB$1&gt;=GZ$13,RANK(GE92,GE$14:GE$113,0),""),"")</f>
        <v/>
      </c>
      <c r="HA92" s="329" t="str">
        <f aca="false">IF($B92&lt;&gt;"",IF($EB$1&gt;=HA$13,RANK(GF92,GF$14:GF$113,0),""),"")</f>
        <v/>
      </c>
      <c r="HB92" s="329" t="str">
        <f aca="false">IF($B92&lt;&gt;"",IF($EB$1&gt;=HB$13,RANK(GG92,GG$14:GG$113,0),""),"")</f>
        <v/>
      </c>
      <c r="HC92" s="329" t="str">
        <f aca="false">IF($B92&lt;&gt;"",IF($EB$1&gt;=HC$13,RANK(GH92,GH$14:GH$113,0),""),"")</f>
        <v/>
      </c>
      <c r="HD92" s="329" t="str">
        <f aca="false">IF($B92&lt;&gt;"",IF($EB$1&gt;=HD$13,RANK(GI92,GI$14:GI$113,0),""),"")</f>
        <v/>
      </c>
      <c r="HE92" s="329" t="str">
        <f aca="false">IF($B92&lt;&gt;"",IF($EB$1&gt;=HE$13,RANK(GJ92,GJ$14:GJ$113,0),""),"")</f>
        <v/>
      </c>
      <c r="HF92" s="330" t="str">
        <f aca="false">IF($B92&lt;&gt;"",IF($EB$1&gt;=HF$13,RANK(GK92,GK$14:GK$113,0),""),"")</f>
        <v/>
      </c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customFormat="false" ht="13" hidden="false" customHeight="false" outlineLevel="0" collapsed="false">
      <c r="A93" s="308" t="str">
        <f aca="false">IF(B93&lt;&gt;"",RANK(I93,I$14:I$113,0),"")</f>
        <v/>
      </c>
      <c r="B93" s="309" t="str">
        <f aca="false">IF('Chronos (M1..M20)'!B90&lt;&gt;"",'Chronos (M1..M20)'!B90,"")</f>
        <v/>
      </c>
      <c r="C93" s="310" t="str">
        <f aca="false">IF(B93&lt;&gt;"",'Chronos (M1..M20)'!C90,"")</f>
        <v/>
      </c>
      <c r="D93" s="215" t="str">
        <f aca="false">IF(B93&lt;&gt;"",Pilotes!P90,"")</f>
        <v/>
      </c>
      <c r="E93" s="310"/>
      <c r="F93" s="310" t="str">
        <f aca="false">IF(B93&lt;&gt;"",Pilotes!F90,"")</f>
        <v/>
      </c>
      <c r="G93" s="310" t="str">
        <f aca="false">IF(C93&lt;&gt;"",Pilotes!E90,"")</f>
        <v/>
      </c>
      <c r="H93" s="310" t="str">
        <f aca="false">IF(D93&lt;&gt;"",'Chronos (M1..M20)'!D90,"")</f>
        <v/>
      </c>
      <c r="I93" s="311" t="n">
        <f aca="false">IF(B93&lt;&gt;"",IF($EB$1&lt;4,DR93-DT93,IF($EB$1&lt;15,DS93-DU93-DT93,DS93-DU93-DV93-DT93)),0)</f>
        <v>0</v>
      </c>
      <c r="J93" s="312" t="str">
        <f aca="false">IF(B93&lt;&gt;"",IF(I93,(I93/MAXA(I$14:I$113))*1000,0),"")</f>
        <v/>
      </c>
      <c r="K93" s="313" t="str">
        <f aca="false">IF($B93&lt;&gt;"",$B93,"")</f>
        <v/>
      </c>
      <c r="L93" s="314" t="str">
        <f aca="false">IF($B93&lt;&gt;"",'Chronos (M1..M20)'!$H90,"")</f>
        <v/>
      </c>
      <c r="M93" s="315" t="str">
        <f aca="false">IF('Chronos (M1..M20)'!$I90&lt;&gt;"",'Chronos (M1..M20)'!$I90," ")</f>
        <v> </v>
      </c>
      <c r="N93" s="316" t="n">
        <f aca="false">IF('Chronos (M1..M20)'!$J90&lt;&gt;"",'Chronos (M1..M20)'!$J90,0)</f>
        <v>0</v>
      </c>
      <c r="O93" s="317" t="str">
        <f aca="false">IF($B93&lt;&gt;"",IF(M93&lt;&gt;" ",(INDEX(L$9:M$12,MATCH(L93,L$9:L$12),2)/M93)*1000,0),"")</f>
        <v/>
      </c>
      <c r="P93" s="318" t="str">
        <f aca="false">IF(M$9&lt;&gt;"",IF($B93&lt;&gt;"",O93-N93,""),"")</f>
        <v/>
      </c>
      <c r="Q93" s="314" t="str">
        <f aca="false">IF($B93&lt;&gt;"",'Chronos (M1..M20)'!$H191,"")</f>
        <v/>
      </c>
      <c r="R93" s="315" t="str">
        <f aca="false">IF('Chronos (M1..M20)'!$I191&lt;&gt;"",'Chronos (M1..M20)'!$I191," ")</f>
        <v> </v>
      </c>
      <c r="S93" s="316" t="n">
        <f aca="false">IF('Chronos (M1..M20)'!$J191&lt;&gt;"",'Chronos (M1..M20)'!$J191,0)</f>
        <v>0</v>
      </c>
      <c r="T93" s="317" t="str">
        <f aca="false">IF($B93&lt;&gt;"",IF(R93&lt;&gt;" ",(INDEX(Q$9:R$12,MATCH(Q93,Q$9:Q$12),2)/R93)*1000,0),"")</f>
        <v/>
      </c>
      <c r="U93" s="318" t="str">
        <f aca="false">IF(R$9&lt;&gt;"",IF($B93&lt;&gt;"",T93-S93,""),"")</f>
        <v/>
      </c>
      <c r="V93" s="313" t="str">
        <f aca="false">IF($B93&lt;&gt;"",$B93,"")</f>
        <v/>
      </c>
      <c r="W93" s="314" t="str">
        <f aca="false">IF($B93&lt;&gt;"",'Chronos (M1..M20)'!$H292,"")</f>
        <v/>
      </c>
      <c r="X93" s="315" t="str">
        <f aca="false">IF('Chronos (M1..M20)'!$I292&lt;&gt;"",'Chronos (M1..M20)'!$I292," ")</f>
        <v> </v>
      </c>
      <c r="Y93" s="316" t="n">
        <f aca="false">IF('Chronos (M1..M20)'!$J292&lt;&gt;"",'Chronos (M1..M20)'!$J292,0)</f>
        <v>0</v>
      </c>
      <c r="Z93" s="317" t="str">
        <f aca="false">IF($B93&lt;&gt;"",IF(X93&lt;&gt;" ",(INDEX(W$9:X$12,MATCH(W93,W$9:W$12),2)/X93)*1000,0),"")</f>
        <v/>
      </c>
      <c r="AA93" s="318" t="str">
        <f aca="false">IF(X$9&lt;&gt;"",IF($B93&lt;&gt;"",Z93-Y93,""),"")</f>
        <v/>
      </c>
      <c r="AB93" s="314" t="str">
        <f aca="false">IF($B93&lt;&gt;"",'Chronos (M1..M20)'!$H393,"")</f>
        <v/>
      </c>
      <c r="AC93" s="315" t="str">
        <f aca="false">IF('Chronos (M1..M20)'!$I393&lt;&gt;"",'Chronos (M1..M20)'!$I393," ")</f>
        <v> </v>
      </c>
      <c r="AD93" s="316" t="n">
        <f aca="false">IF('Chronos (M1..M20)'!$J393&lt;&gt;"",'Chronos (M1..M20)'!$J393,0)</f>
        <v>0</v>
      </c>
      <c r="AE93" s="317" t="str">
        <f aca="false">IF($B93&lt;&gt;"",IF(AC93&lt;&gt;" ",(INDEX(AB$9:AC$12,MATCH(AB93,AB$9:AB$12),2)/AC93)*1000,0),"")</f>
        <v/>
      </c>
      <c r="AF93" s="318" t="str">
        <f aca="false">IF(AC$9&lt;&gt;"",IF($B93&lt;&gt;"",AE93-AD93,""),"")</f>
        <v/>
      </c>
      <c r="AG93" s="313" t="str">
        <f aca="false">IF($B93&lt;&gt;"",$B93,"")</f>
        <v/>
      </c>
      <c r="AH93" s="314" t="str">
        <f aca="false">IF($B93&lt;&gt;"",'Chronos (M1..M20)'!$H494,"")</f>
        <v/>
      </c>
      <c r="AI93" s="315" t="str">
        <f aca="false">IF('Chronos (M1..M20)'!$I494&lt;&gt;"",'Chronos (M1..M20)'!$I494," ")</f>
        <v> </v>
      </c>
      <c r="AJ93" s="316" t="n">
        <f aca="false">IF('Chronos (M1..M20)'!$J494&lt;&gt;"",'Chronos (M1..M20)'!$J494,0)</f>
        <v>0</v>
      </c>
      <c r="AK93" s="317" t="str">
        <f aca="false">IF($B93&lt;&gt;"",IF(AI93&lt;&gt;" ",(INDEX(AH$9:AI$12,MATCH(AH93,AH$9:AH$12),2)/AI93)*1000,0),"")</f>
        <v/>
      </c>
      <c r="AL93" s="318" t="str">
        <f aca="false">IF(AI$9&lt;&gt;"",IF($B93&lt;&gt;"",AK93-AJ93,""),"")</f>
        <v/>
      </c>
      <c r="AM93" s="314" t="str">
        <f aca="false">IF($B93&lt;&gt;"",'Chronos (M1..M20)'!$H595,"")</f>
        <v/>
      </c>
      <c r="AN93" s="315" t="str">
        <f aca="false">IF('Chronos (M1..M20)'!$I595&lt;&gt;"",'Chronos (M1..M20)'!$I595," ")</f>
        <v> </v>
      </c>
      <c r="AO93" s="316" t="n">
        <f aca="false">IF('Chronos (M1..M20)'!$J595&lt;&gt;"",'Chronos (M1..M20)'!$J595,0)</f>
        <v>0</v>
      </c>
      <c r="AP93" s="317" t="str">
        <f aca="false">IF($B93&lt;&gt;"",IF(AN93&lt;&gt;" ",(INDEX(AM$9:AN$12,MATCH(AM93,AM$9:AM$12),2)/AN93)*1000,0),"")</f>
        <v/>
      </c>
      <c r="AQ93" s="318" t="str">
        <f aca="false">IF(AN$9&lt;&gt;"",IF($B93&lt;&gt;"",AP93-AO93,""),"")</f>
        <v/>
      </c>
      <c r="AR93" s="313" t="str">
        <f aca="false">IF($B93&lt;&gt;"",$B93,"")</f>
        <v/>
      </c>
      <c r="AS93" s="314" t="str">
        <f aca="false">IF($B93&lt;&gt;"",'Chronos (M1..M20)'!$H696,"")</f>
        <v/>
      </c>
      <c r="AT93" s="315" t="str">
        <f aca="false">IF('Chronos (M1..M20)'!$I696&lt;&gt;"",'Chronos (M1..M20)'!$I696," ")</f>
        <v> </v>
      </c>
      <c r="AU93" s="316" t="n">
        <f aca="false">IF('Chronos (M1..M20)'!$J696&lt;&gt;"",'Chronos (M1..M20)'!$J696,0)</f>
        <v>0</v>
      </c>
      <c r="AV93" s="317" t="str">
        <f aca="false">IF($B93&lt;&gt;"",IF(AT93&lt;&gt;" ",(INDEX(AS$9:AT$12,MATCH(AS93,AS$9:AS$12),2)/AT93)*1000,0),"")</f>
        <v/>
      </c>
      <c r="AW93" s="318" t="str">
        <f aca="false">IF(AT$9&lt;&gt;"",IF($B93&lt;&gt;"",AV93-AU93,""),"")</f>
        <v/>
      </c>
      <c r="AX93" s="314" t="str">
        <f aca="false">IF($B93&lt;&gt;"",'Chronos (M1..M20)'!$H797,"")</f>
        <v/>
      </c>
      <c r="AY93" s="315" t="str">
        <f aca="false">IF('Chronos (M1..M20)'!$I797&lt;&gt;"",'Chronos (M1..M20)'!$I797," ")</f>
        <v> </v>
      </c>
      <c r="AZ93" s="316" t="n">
        <f aca="false">IF('Chronos (M1..M20)'!$J797&lt;&gt;"",'Chronos (M1..M20)'!$J797,0)</f>
        <v>0</v>
      </c>
      <c r="BA93" s="317" t="str">
        <f aca="false">IF($B93&lt;&gt;"",IF(AY93&lt;&gt;" ",(INDEX(AX$9:AY$12,MATCH(AX93,AX$9:AX$12),2)/AY93)*1000,0),"")</f>
        <v/>
      </c>
      <c r="BB93" s="318" t="str">
        <f aca="false">IF(AY$9&lt;&gt;"",IF($B93&lt;&gt;"",BA93-AZ93,""),"")</f>
        <v/>
      </c>
      <c r="BC93" s="313" t="str">
        <f aca="false">IF($B93&lt;&gt;"",$B93,"")</f>
        <v/>
      </c>
      <c r="BD93" s="314" t="str">
        <f aca="false">IF($B93&lt;&gt;"",'Chronos (M1..M20)'!$H898,"")</f>
        <v/>
      </c>
      <c r="BE93" s="315" t="str">
        <f aca="false">IF('Chronos (M1..M20)'!$I898&lt;&gt;"",'Chronos (M1..M20)'!$I898," ")</f>
        <v> </v>
      </c>
      <c r="BF93" s="316" t="n">
        <f aca="false">IF('Chronos (M1..M20)'!$J898&lt;&gt;"",'Chronos (M1..M20)'!$J898,0)</f>
        <v>0</v>
      </c>
      <c r="BG93" s="317" t="str">
        <f aca="false">IF($B93&lt;&gt;"",IF(BE93&lt;&gt;" ",(INDEX(BD$9:BE$12,MATCH(BD93,BD$9:BD$12),2)/BE93)*1000,0),"")</f>
        <v/>
      </c>
      <c r="BH93" s="318" t="str">
        <f aca="false">IF(BE$9&lt;&gt;"",IF($B93&lt;&gt;"",BG93-BF93,""),"")</f>
        <v/>
      </c>
      <c r="BI93" s="314" t="str">
        <f aca="false">IF($B93&lt;&gt;"",'Chronos (M1..M20)'!$H999,"")</f>
        <v/>
      </c>
      <c r="BJ93" s="315" t="str">
        <f aca="false">IF('Chronos (M1..M20)'!$I999&lt;&gt;"",'Chronos (M1..M20)'!$I999," ")</f>
        <v> </v>
      </c>
      <c r="BK93" s="316" t="n">
        <f aca="false">IF('Chronos (M1..M20)'!$J999&lt;&gt;"",'Chronos (M1..M20)'!$J999,0)</f>
        <v>0</v>
      </c>
      <c r="BL93" s="317" t="str">
        <f aca="false">IF($B93&lt;&gt;"",IF(BJ93&lt;&gt;" ",(INDEX(BI$9:BJ$12,MATCH(BI93,BI$9:BI$12),2)/BJ93)*1000,0),"")</f>
        <v/>
      </c>
      <c r="BM93" s="318" t="str">
        <f aca="false">IF(BJ$9&lt;&gt;"",IF($B93&lt;&gt;"",BL93-BK93,""),"")</f>
        <v/>
      </c>
      <c r="BN93" s="313" t="str">
        <f aca="false">IF($B93&lt;&gt;"",$B93,"")</f>
        <v/>
      </c>
      <c r="BO93" s="314" t="str">
        <f aca="false">IF($B93&lt;&gt;"",'Chronos (M1..M20)'!$H1100,"")</f>
        <v/>
      </c>
      <c r="BP93" s="315" t="str">
        <f aca="false">IF('Chronos (M1..M20)'!$I1100&lt;&gt;"",'Chronos (M1..M20)'!$I1100," ")</f>
        <v> </v>
      </c>
      <c r="BQ93" s="316" t="n">
        <f aca="false">IF('Chronos (M1..M20)'!$J1100&lt;&gt;"",'Chronos (M1..M20)'!$J1100,0)</f>
        <v>0</v>
      </c>
      <c r="BR93" s="317" t="str">
        <f aca="false">IF($B93&lt;&gt;"",IF(BP93&lt;&gt;" ",(INDEX(BO$9:BP$12,MATCH(BO93,BO$9:BO$12),2)/BP93)*1000,0),"")</f>
        <v/>
      </c>
      <c r="BS93" s="318" t="str">
        <f aca="false">IF(BP$9&lt;&gt;"",IF($B93&lt;&gt;"",BR93-BQ93,""),"")</f>
        <v/>
      </c>
      <c r="BT93" s="314" t="str">
        <f aca="false">IF($B93&lt;&gt;"",'Chronos (M1..M20)'!$H1201,"")</f>
        <v/>
      </c>
      <c r="BU93" s="315" t="str">
        <f aca="false">IF('Chronos (M1..M20)'!$I1201&lt;&gt;"",'Chronos (M1..M20)'!$I1201," ")</f>
        <v> </v>
      </c>
      <c r="BV93" s="316" t="n">
        <f aca="false">IF('Chronos (M1..M20)'!$J1201&lt;&gt;"",'Chronos (M1..M20)'!$J1201,0)</f>
        <v>0</v>
      </c>
      <c r="BW93" s="317" t="str">
        <f aca="false">IF($B93&lt;&gt;"",IF(BU93&lt;&gt;" ",(INDEX(BT$9:BU$12,MATCH(BT93,BT$9:BT$12),2)/BU93)*1000,0),"")</f>
        <v/>
      </c>
      <c r="BX93" s="318" t="str">
        <f aca="false">IF(BU$9&lt;&gt;"",IF($B93&lt;&gt;"",BW93-BV93,""),"")</f>
        <v/>
      </c>
      <c r="BY93" s="313" t="str">
        <f aca="false">IF($B93&lt;&gt;"",$B93,"")</f>
        <v/>
      </c>
      <c r="BZ93" s="314" t="str">
        <f aca="false">IF($B93&lt;&gt;"",'Chronos (M1..M20)'!$H1302,"")</f>
        <v/>
      </c>
      <c r="CA93" s="315" t="str">
        <f aca="false">IF('Chronos (M1..M20)'!$I1302&lt;&gt;"",'Chronos (M1..M20)'!$I1302," ")</f>
        <v> </v>
      </c>
      <c r="CB93" s="316" t="n">
        <f aca="false">IF('Chronos (M1..M20)'!$J1302&lt;&gt;"",'Chronos (M1..M20)'!$J1302,0)</f>
        <v>0</v>
      </c>
      <c r="CC93" s="317" t="str">
        <f aca="false">IF($B93&lt;&gt;"",IF(CA93&lt;&gt;" ",(INDEX(BZ$9:CA$12,MATCH(BZ93,BZ$9:BZ$12),2)/CA93)*1000,0),"")</f>
        <v/>
      </c>
      <c r="CD93" s="318" t="str">
        <f aca="false">IF(CA$9&lt;&gt;"",IF($B93&lt;&gt;"",CC93-CB93,""),"")</f>
        <v/>
      </c>
      <c r="CE93" s="314" t="str">
        <f aca="false">IF($B93&lt;&gt;"",'Chronos (M1..M20)'!$H1403,"")</f>
        <v/>
      </c>
      <c r="CF93" s="315" t="str">
        <f aca="false">IF('Chronos (M1..M20)'!$I1403&lt;&gt;"",'Chronos (M1..M20)'!$I1403," ")</f>
        <v> </v>
      </c>
      <c r="CG93" s="316" t="n">
        <f aca="false">IF('Chronos (M1..M20)'!$J1403&lt;&gt;"",'Chronos (M1..M20)'!$J1403,0)</f>
        <v>0</v>
      </c>
      <c r="CH93" s="317" t="str">
        <f aca="false">IF($B93&lt;&gt;"",IF(CF93&lt;&gt;" ",(INDEX(CE$9:CF$12,MATCH(CE93,CE$9:CE$12),2)/CF93)*1000,0),"")</f>
        <v/>
      </c>
      <c r="CI93" s="318" t="str">
        <f aca="false">IF(CF$9&lt;&gt;"",IF($B93&lt;&gt;"",CH93-CG93,""),"")</f>
        <v/>
      </c>
      <c r="CJ93" s="313" t="str">
        <f aca="false">IF($B93&lt;&gt;"",$B93,"")</f>
        <v/>
      </c>
      <c r="CK93" s="314" t="str">
        <f aca="false">IF($B93&lt;&gt;"",'Chronos (M1..M20)'!$H1504,"")</f>
        <v/>
      </c>
      <c r="CL93" s="315" t="str">
        <f aca="false">IF('Chronos (M1..M20)'!$I1504&lt;&gt;"",'Chronos (M1..M20)'!$I1504," ")</f>
        <v> </v>
      </c>
      <c r="CM93" s="316" t="n">
        <f aca="false">IF('Chronos (M1..M20)'!$J1504&lt;&gt;"",'Chronos (M1..M20)'!$J1504,0)</f>
        <v>0</v>
      </c>
      <c r="CN93" s="317" t="str">
        <f aca="false">IF($B93&lt;&gt;"",IF(CL93&lt;&gt;" ",(INDEX(CK$9:CL$12,MATCH(CK93,CK$9:CK$12),2)/CL93)*1000,0),"")</f>
        <v/>
      </c>
      <c r="CO93" s="318" t="str">
        <f aca="false">IF(CL$9&lt;&gt;"",IF($B93&lt;&gt;"",CN93-CM93,""),"")</f>
        <v/>
      </c>
      <c r="CP93" s="314" t="str">
        <f aca="false">IF($B93&lt;&gt;"",'Chronos (M1..M20)'!$H1605,"")</f>
        <v/>
      </c>
      <c r="CQ93" s="315" t="str">
        <f aca="false">IF('Chronos (M1..M20)'!$I1605&lt;&gt;"",'Chronos (M1..M20)'!$I1605," ")</f>
        <v> </v>
      </c>
      <c r="CR93" s="316" t="n">
        <f aca="false">IF('Chronos (M1..M20)'!$J1605&lt;&gt;"",'Chronos (M1..M20)'!$J1605,0)</f>
        <v>0</v>
      </c>
      <c r="CS93" s="317" t="str">
        <f aca="false">IF($B93&lt;&gt;"",IF(CQ93&lt;&gt;" ",(INDEX(CP$9:CQ$12,MATCH(CP93,CP$9:CP$12),2)/CQ93)*1000,0),"")</f>
        <v/>
      </c>
      <c r="CT93" s="318" t="str">
        <f aca="false">IF(CQ$9&lt;&gt;"",IF($B93&lt;&gt;"",CS93-CR93,""),"")</f>
        <v/>
      </c>
      <c r="CU93" s="313" t="str">
        <f aca="false">IF($B93&lt;&gt;"",$B93,"")</f>
        <v/>
      </c>
      <c r="CV93" s="314" t="str">
        <f aca="false">IF($B93&lt;&gt;"",'Chronos (M1..M20)'!$H1706,"")</f>
        <v/>
      </c>
      <c r="CW93" s="315" t="str">
        <f aca="false">IF('Chronos (M1..M20)'!$I1706&lt;&gt;"",'Chronos (M1..M20)'!$I1706," ")</f>
        <v> </v>
      </c>
      <c r="CX93" s="316" t="n">
        <f aca="false">IF('Chronos (M1..M20)'!$J1706&lt;&gt;"",'Chronos (M1..M20)'!$J1706,0)</f>
        <v>0</v>
      </c>
      <c r="CY93" s="317" t="str">
        <f aca="false">IF($B93&lt;&gt;"",IF(CW93&lt;&gt;" ",(INDEX(CV$9:CW$12,MATCH(CV93,CV$9:CV$12),2)/CW93)*1000,0),"")</f>
        <v/>
      </c>
      <c r="CZ93" s="318" t="str">
        <f aca="false">IF(CW$9&lt;&gt;"",IF($B93&lt;&gt;"",CY93-CX93,""),"")</f>
        <v/>
      </c>
      <c r="DA93" s="314" t="str">
        <f aca="false">IF($B93&lt;&gt;"",'Chronos (M1..M20)'!$H1807,"")</f>
        <v/>
      </c>
      <c r="DB93" s="315" t="str">
        <f aca="false">IF('Chronos (M1..M20)'!$I1807&lt;&gt;"",'Chronos (M1..M20)'!$I1807," ")</f>
        <v> </v>
      </c>
      <c r="DC93" s="316" t="n">
        <f aca="false">IF('Chronos (M1..M20)'!$J1807&lt;&gt;"",'Chronos (M1..M20)'!$J1807,0)</f>
        <v>0</v>
      </c>
      <c r="DD93" s="317" t="str">
        <f aca="false">IF($B93&lt;&gt;"",IF(DB93&lt;&gt;" ",(INDEX(DA$9:DB$12,MATCH(DA93,DA$9:DA$12),2)/DB93)*1000,0),"")</f>
        <v/>
      </c>
      <c r="DE93" s="318" t="str">
        <f aca="false">IF(DB$9&lt;&gt;"",IF($B93&lt;&gt;"",DD93-DC93,""),"")</f>
        <v/>
      </c>
      <c r="DF93" s="313" t="str">
        <f aca="false">IF($B93&lt;&gt;"",$B93,"")</f>
        <v/>
      </c>
      <c r="DG93" s="314" t="str">
        <f aca="false">IF($B93&lt;&gt;"",'Chronos (M1..M20)'!$H1908,"")</f>
        <v/>
      </c>
      <c r="DH93" s="315" t="str">
        <f aca="false">IF('Chronos (M1..M20)'!$I1908&lt;&gt;"",'Chronos (M1..M20)'!$I1908," ")</f>
        <v> </v>
      </c>
      <c r="DI93" s="316" t="n">
        <f aca="false">IF('Chronos (M1..M20)'!$J1908&lt;&gt;"",'Chronos (M1..M20)'!$J1908,0)</f>
        <v>0</v>
      </c>
      <c r="DJ93" s="317" t="str">
        <f aca="false">IF($B93&lt;&gt;"",IF(DH93&lt;&gt;" ",(INDEX(DG$9:DH$12,MATCH(DG93,DG$9:DG$12),2)/DH93)*1000,0),"")</f>
        <v/>
      </c>
      <c r="DK93" s="318" t="str">
        <f aca="false">IF(DH$9&lt;&gt;"",IF($B93&lt;&gt;"",DJ93-DI93,""),"")</f>
        <v/>
      </c>
      <c r="DL93" s="314" t="str">
        <f aca="false">IF($B93&lt;&gt;"",'Chronos (M1..M20)'!$H2009,"")</f>
        <v/>
      </c>
      <c r="DM93" s="315" t="str">
        <f aca="false">IF('Chronos (M1..M20)'!$I2009&lt;&gt;"",'Chronos (M1..M20)'!$I2009," ")</f>
        <v> </v>
      </c>
      <c r="DN93" s="316" t="n">
        <f aca="false">IF('Chronos (M1..M20)'!$J2009&lt;&gt;"",'Chronos (M1..M20)'!$J2009,0)</f>
        <v>0</v>
      </c>
      <c r="DO93" s="317" t="str">
        <f aca="false">IF($B93&lt;&gt;"",IF(DM93&lt;&gt;" ",(INDEX(DL$9:DM$12,MATCH(DL93,DL$9:DL$12),2)/DM93)*1000,0),"")</f>
        <v/>
      </c>
      <c r="DP93" s="318" t="str">
        <f aca="false">IF(DM$9&lt;&gt;"",IF($B93&lt;&gt;"",DO93-DN93,""),"")</f>
        <v/>
      </c>
      <c r="DQ93" s="0"/>
      <c r="DR93" s="319" t="e">
        <f aca="false">SUM(O93,T93,Z93)</f>
        <v>#VALUE!</v>
      </c>
      <c r="DS93" s="319" t="e">
        <f aca="false">SUM(DR93,AE93,AK93,AP93,AV93,BA93,BG93,BL93,BR93,BW93,CC93,CH93,CN93,CS93,CY93,DD93,DJ93,DO93)</f>
        <v>#VALUE!</v>
      </c>
      <c r="DT93" s="319" t="n">
        <f aca="false">SUM(N93,S93,Y93,AD93,AJ93,AO93,AU93,AZ93,BF93,BK93,BQ93,BV93,CB93,CG93,CM93,CR93,CX93,DC93,DI93,DN93)</f>
        <v>0</v>
      </c>
      <c r="DU93" s="319" t="e">
        <f aca="false">SMALL($DZ93:$ES93,1)</f>
        <v>#VALUE!</v>
      </c>
      <c r="DV93" s="319" t="e">
        <f aca="false">SMALL($DZ93:$ES93,2)</f>
        <v>#VALUE!</v>
      </c>
      <c r="DW93" s="319" t="e">
        <f aca="false">SMALL($DZ93:$ES93,3)</f>
        <v>#VALUE!</v>
      </c>
      <c r="DX93" s="319" t="e">
        <f aca="false">SMALL($DZ93:$ES93,3)</f>
        <v>#VALUE!</v>
      </c>
      <c r="DY93" s="0"/>
      <c r="DZ93" s="321" t="str">
        <f aca="false">IF($EC$1&lt;&gt;"",O93," ")</f>
        <v/>
      </c>
      <c r="EA93" s="321" t="str">
        <f aca="false">IF($EC$2&lt;&gt;"",T93," ")</f>
        <v/>
      </c>
      <c r="EB93" s="321" t="str">
        <f aca="false">IF($EC$3&lt;&gt;"",Z93," ")</f>
        <v/>
      </c>
      <c r="EC93" s="321" t="str">
        <f aca="false">IF($EC$4&lt;&gt;"",AE93," ")</f>
        <v/>
      </c>
      <c r="ED93" s="321" t="str">
        <f aca="false">IF($EC$5&lt;&gt;"",AK93," ")</f>
        <v/>
      </c>
      <c r="EE93" s="321" t="str">
        <f aca="false">IF($EC$6&lt;&gt;"",AP93," ")</f>
        <v/>
      </c>
      <c r="EF93" s="321" t="str">
        <f aca="false">IF($EC$7&lt;&gt;"",AV93," ")</f>
        <v/>
      </c>
      <c r="EG93" s="321" t="str">
        <f aca="false">IF($EC$8&lt;&gt;"",BA93," ")</f>
        <v> </v>
      </c>
      <c r="EH93" s="321" t="str">
        <f aca="false">IF($EC$9&lt;&gt;"",BG93," ")</f>
        <v> </v>
      </c>
      <c r="EI93" s="321" t="str">
        <f aca="false">IF($EC$10&lt;&gt;"",BL93," ")</f>
        <v> </v>
      </c>
      <c r="EJ93" s="321" t="str">
        <f aca="false">IF($EE$1&lt;&gt;"",BR93," ")</f>
        <v> </v>
      </c>
      <c r="EK93" s="321" t="str">
        <f aca="false">IF($EE$2&lt;&gt;"",BW93," ")</f>
        <v> </v>
      </c>
      <c r="EL93" s="321" t="str">
        <f aca="false">IF($EE$3&lt;&gt;"",CC93," ")</f>
        <v> </v>
      </c>
      <c r="EM93" s="321" t="str">
        <f aca="false">IF($EE$4&lt;&gt;"",CH93," ")</f>
        <v> </v>
      </c>
      <c r="EN93" s="321" t="str">
        <f aca="false">IF($EE$5&lt;&gt;"",CN93," ")</f>
        <v> </v>
      </c>
      <c r="EO93" s="321" t="str">
        <f aca="false">IF($EE$6&lt;&gt;"",CS93," ")</f>
        <v> </v>
      </c>
      <c r="EP93" s="321" t="str">
        <f aca="false">IF($EE$7&lt;&gt;"",CY93," ")</f>
        <v> </v>
      </c>
      <c r="EQ93" s="321" t="str">
        <f aca="false">IF($EE$8&lt;&gt;"",DD93," ")</f>
        <v> </v>
      </c>
      <c r="ER93" s="321" t="str">
        <f aca="false">IF($EE$9&lt;&gt;"",DJ93," ")</f>
        <v> </v>
      </c>
      <c r="ES93" s="321" t="str">
        <f aca="false">IF($EE$10&lt;&gt;"",DO93," ")</f>
        <v> </v>
      </c>
      <c r="ET93" s="322" t="e">
        <f aca="false">SMALL(DZ93:EC93,1)</f>
        <v>#VALUE!</v>
      </c>
      <c r="EU93" s="323" t="e">
        <f aca="false">SMALL(DZ93:ED93,1)</f>
        <v>#VALUE!</v>
      </c>
      <c r="EV93" s="323" t="e">
        <f aca="false">SMALL(DZ93:EE93,1)</f>
        <v>#VALUE!</v>
      </c>
      <c r="EW93" s="323" t="e">
        <f aca="false">SMALL(DZ93:EF93,1)</f>
        <v>#VALUE!</v>
      </c>
      <c r="EX93" s="323" t="e">
        <f aca="false">SMALL(DZ93:EG93,1)</f>
        <v>#VALUE!</v>
      </c>
      <c r="EY93" s="323" t="e">
        <f aca="false">SMALL(DZ93:EH93,1)</f>
        <v>#VALUE!</v>
      </c>
      <c r="EZ93" s="323" t="e">
        <f aca="false">SMALL(DZ93:EI93,1)</f>
        <v>#VALUE!</v>
      </c>
      <c r="FA93" s="323" t="e">
        <f aca="false">SMALL(DZ93:EJ93,1)</f>
        <v>#VALUE!</v>
      </c>
      <c r="FB93" s="323" t="e">
        <f aca="false">SMALL(DZ93:EK93,1)</f>
        <v>#VALUE!</v>
      </c>
      <c r="FC93" s="323" t="e">
        <f aca="false">SMALL(DZ93:EL93,1)</f>
        <v>#VALUE!</v>
      </c>
      <c r="FD93" s="323" t="e">
        <f aca="false">SMALL(DZ93:EM93,1)</f>
        <v>#VALUE!</v>
      </c>
      <c r="FE93" s="323" t="e">
        <f aca="false">SMALL(DZ93:EN93,1)</f>
        <v>#VALUE!</v>
      </c>
      <c r="FF93" s="323" t="e">
        <f aca="false">SMALL(DZ93:EO93,1)</f>
        <v>#VALUE!</v>
      </c>
      <c r="FG93" s="323" t="e">
        <f aca="false">SMALL(DZ93:EP93,1)</f>
        <v>#VALUE!</v>
      </c>
      <c r="FH93" s="323" t="e">
        <f aca="false">SMALL(DZ93:EQ93,1)</f>
        <v>#VALUE!</v>
      </c>
      <c r="FI93" s="323" t="e">
        <f aca="false">SMALL(DZ93:ER93,1)</f>
        <v>#VALUE!</v>
      </c>
      <c r="FJ93" s="324" t="e">
        <f aca="false">SMALL(DZ93:ES93,1)</f>
        <v>#VALUE!</v>
      </c>
      <c r="FK93" s="322" t="e">
        <f aca="false">SMALL(DZ93:EN93,2)</f>
        <v>#VALUE!</v>
      </c>
      <c r="FL93" s="323" t="e">
        <f aca="false">SMALL(DZ93:EO93,2)</f>
        <v>#VALUE!</v>
      </c>
      <c r="FM93" s="323" t="e">
        <f aca="false">SMALL(DZ93:EP93,2)</f>
        <v>#VALUE!</v>
      </c>
      <c r="FN93" s="323" t="e">
        <f aca="false">SMALL(DZ93:EQ93,2)</f>
        <v>#VALUE!</v>
      </c>
      <c r="FO93" s="323" t="e">
        <f aca="false">SMALL(DZ93:ER93,2)</f>
        <v>#VALUE!</v>
      </c>
      <c r="FP93" s="324" t="e">
        <f aca="false">SMALL(DZ93:ES93,2)</f>
        <v>#VALUE!</v>
      </c>
      <c r="FQ93" s="0"/>
      <c r="FR93" s="328" t="str">
        <f aca="false">IF($B93&lt;&gt;"",IF($EB$1&gt;=FR$13,$P93,""),"")</f>
        <v/>
      </c>
      <c r="FS93" s="329" t="str">
        <f aca="false">IF($B93&lt;&gt;"",IF($EB$1&gt;=FS$13,$P93+$U93,""),"")</f>
        <v/>
      </c>
      <c r="FT93" s="329" t="str">
        <f aca="false">IF($B93&lt;&gt;"",IF($EB$1&gt;=FT$13,$P93+$U93+$AA93,""),"")</f>
        <v/>
      </c>
      <c r="FU93" s="329" t="str">
        <f aca="false">IF($B93&lt;&gt;"",IF($EB$1&gt;=FU$13,$P93+$U93+$AA93+$AF93-ET93,""),"")</f>
        <v/>
      </c>
      <c r="FV93" s="329" t="str">
        <f aca="false">IF($B93&lt;&gt;"",IF($EB$1&gt;=FV$13,$P93+$U93+$AA93+$AF93+$AL93-EU93,""),"")</f>
        <v/>
      </c>
      <c r="FW93" s="329" t="str">
        <f aca="false">IF($B93&lt;&gt;"",IF($EB$1&gt;=FW$13,$P93+$U93+$AA93+$AF93+$AL93+$AQ93-EV93,""),"")</f>
        <v/>
      </c>
      <c r="FX93" s="329" t="str">
        <f aca="false">IF($B93&lt;&gt;"",IF($EB$1&gt;=FX$13,$P93+$U93+$AA93+$AF93+$AL93+$AQ93+$AW93-EW93,""),"")</f>
        <v/>
      </c>
      <c r="FY93" s="329" t="str">
        <f aca="false">IF($B93&lt;&gt;"",IF($EB$1&gt;=FY$13,$P93+$U93+$AA93+$AF93+$AL93+$AQ93+$AW93+$BB93-EX93,""),"")</f>
        <v/>
      </c>
      <c r="FZ93" s="329" t="str">
        <f aca="false">IF($B93&lt;&gt;"",IF($EB$1&gt;=FZ$13,$P93+$U93+$AA93+$AF93+$AL93+$AQ93+$AW93+$BB93+$BH93-EY93,""),"")</f>
        <v/>
      </c>
      <c r="GA93" s="329" t="str">
        <f aca="false">IF($B93&lt;&gt;"",IF($EB$1&gt;=GA$13,$P93+$U93+$AA93+$AF93+$AL93+$AQ93+$AW93+$BB93+$BH93+$BM93-EZ93,""),"")</f>
        <v/>
      </c>
      <c r="GB93" s="329" t="str">
        <f aca="false">IF($B93&lt;&gt;"",IF($EB$1&gt;=GB$13,$P93+$U93+$AA93+$AF93+$AL93+$AQ93+$AW93+$BB93+$BH93+$BM93+$BS93-FA93,""),"")</f>
        <v/>
      </c>
      <c r="GC93" s="329" t="str">
        <f aca="false">IF($B93&lt;&gt;"",IF($EB$1&gt;=GC$13,$P93+$U93+$AA93+$AF93+$AL93+$AQ93+$AW93+$BB93+$BH93+$BM93+$BS93+$BX93-FB93,""),"")</f>
        <v/>
      </c>
      <c r="GD93" s="329" t="str">
        <f aca="false">IF($B93&lt;&gt;"",IF($EB$1&gt;=GD$13,$P93+$U93+$AA93+$AF93+$AL93+$AQ93+$AW93+$BB93+$BH93+$BM93+$BS93+$BX93+$CD93-FC93,""),"")</f>
        <v/>
      </c>
      <c r="GE93" s="329" t="str">
        <f aca="false">IF($B93&lt;&gt;"",IF($EB$1&gt;=GE$13,$P93+$U93+$AA93+$AF93+$AL93+$AQ93+$AW93+$BB93+$BH93+$BM93+$BS93+$BX93+$CD93+$CI93-FD93,""),"")</f>
        <v/>
      </c>
      <c r="GF93" s="329" t="str">
        <f aca="false">IF($B93&lt;&gt;"",IF($EB$1&gt;=GF$13,$P93+$U93+$AA93+$AF93+$AL93+$AQ93+$AW93+$BB93+$BH93+$BM93+$BS93+$BX93+$CD93+$CI93+$CO93-FE93-FK93,""),"")</f>
        <v/>
      </c>
      <c r="GG93" s="329" t="str">
        <f aca="false">IF($B93&lt;&gt;"",IF($EB$1&gt;=GG$13,$P93+$U93+$AA93+$AF93+$AL93+$AQ93+$AW93+$BB93+$BH93+$BM93+$BS93+$BX93+$CD93+$CI93+$CO93+$CT93-FF93-FL93,""),"")</f>
        <v/>
      </c>
      <c r="GH93" s="329" t="str">
        <f aca="false">IF($B93&lt;&gt;"",IF($EB$1&gt;=GH$13,$P93+$U93+$AA93+$AF93+$AL93+$AQ93+$AW93+$BB93+$BH93+$BM93+$BS93+$BX93+$CD93+$CI93+$CO93+$CT93+$CZ93-FG93-FM93,""),"")</f>
        <v/>
      </c>
      <c r="GI93" s="329" t="str">
        <f aca="false">IF($B93&lt;&gt;"",IF($EB$1&gt;=GI$13,$P93+$U93+$AA93+$AF93+$AL93+$AQ93+$AW93+$BB93+$BH93+$BM93+$BS93+$BX93+$CD93+$CI93+$CO93+$CT93+$CZ93+$DE93-FH93-FN93,""),"")</f>
        <v/>
      </c>
      <c r="GJ93" s="329" t="str">
        <f aca="false">IF($B93&lt;&gt;"",IF($EB$1&gt;=GJ$13,$P93+$U93+$AA93+$AF93+$AL93+$AQ93+$AW93+$BB93+$BH93+$BM93+$BS93+$BX93+$CD93+$CI93+$CO93+$CT93+$CZ93+$DE93+$DK93-FI93-FO93,""),"")</f>
        <v/>
      </c>
      <c r="GK93" s="330" t="str">
        <f aca="false">IF($B93&lt;&gt;"",IF($EB$1&gt;=GK$13,$P93+$U93+$AA93+$AF93+$AL93+$AQ93+$AW93+$BB93+$BH93+$BM93+$BS93+$BX93+$CD93+$CI93+$CO93+$CT93+$CZ93+$DE93+$DK93+$DP93-FJ93-FP93,""),"")</f>
        <v/>
      </c>
      <c r="GL93" s="0"/>
      <c r="GM93" s="328" t="str">
        <f aca="false">IF($B93&lt;&gt;"",IF($EB$1&gt;=GM$13,RANK(FR93,FR$14:FR$113,0),""),"")</f>
        <v/>
      </c>
      <c r="GN93" s="329" t="str">
        <f aca="false">IF($B93&lt;&gt;"",IF($EB$1&gt;=GN$13,RANK(FS93,FS$14:FS$113,0),""),"")</f>
        <v/>
      </c>
      <c r="GO93" s="329" t="str">
        <f aca="false">IF($B93&lt;&gt;"",IF($EB$1&gt;=GO$13,RANK(FT93,FT$14:FT$113,0),""),"")</f>
        <v/>
      </c>
      <c r="GP93" s="329" t="str">
        <f aca="false">IF($B93&lt;&gt;"",IF($EB$1&gt;=GP$13,RANK(FU93,FU$14:FU$113,0),""),"")</f>
        <v/>
      </c>
      <c r="GQ93" s="329" t="str">
        <f aca="false">IF($B93&lt;&gt;"",IF($EB$1&gt;=GQ$13,RANK(FV93,FV$14:FV$113,0),""),"")</f>
        <v/>
      </c>
      <c r="GR93" s="329" t="str">
        <f aca="false">IF($B93&lt;&gt;"",IF($EB$1&gt;=GR$13,RANK(FW93,FW$14:FW$113,0),""),"")</f>
        <v/>
      </c>
      <c r="GS93" s="329" t="str">
        <f aca="false">IF($B93&lt;&gt;"",IF($EB$1&gt;=GS$13,RANK(FX93,FX$14:FX$113,0),""),"")</f>
        <v/>
      </c>
      <c r="GT93" s="329" t="str">
        <f aca="false">IF($B93&lt;&gt;"",IF($EB$1&gt;=GT$13,RANK(FY93,FY$14:FY$113,0),""),"")</f>
        <v/>
      </c>
      <c r="GU93" s="329" t="str">
        <f aca="false">IF($B93&lt;&gt;"",IF($EB$1&gt;=GU$13,RANK(FZ93,FZ$14:FZ$113,0),""),"")</f>
        <v/>
      </c>
      <c r="GV93" s="329" t="str">
        <f aca="false">IF($B93&lt;&gt;"",IF($EB$1&gt;=GV$13,RANK(GA93,GA$14:GA$113,0),""),"")</f>
        <v/>
      </c>
      <c r="GW93" s="329" t="str">
        <f aca="false">IF($B93&lt;&gt;"",IF($EB$1&gt;=GW$13,RANK(GB93,GB$14:GB$113,0),""),"")</f>
        <v/>
      </c>
      <c r="GX93" s="329" t="str">
        <f aca="false">IF($B93&lt;&gt;"",IF($EB$1&gt;=GX$13,RANK(GC93,GC$14:GC$113,0),""),"")</f>
        <v/>
      </c>
      <c r="GY93" s="329" t="str">
        <f aca="false">IF($B93&lt;&gt;"",IF($EB$1&gt;=GY$13,RANK(GD93,GD$14:GD$113,0),""),"")</f>
        <v/>
      </c>
      <c r="GZ93" s="329" t="str">
        <f aca="false">IF($B93&lt;&gt;"",IF($EB$1&gt;=GZ$13,RANK(GE93,GE$14:GE$113,0),""),"")</f>
        <v/>
      </c>
      <c r="HA93" s="329" t="str">
        <f aca="false">IF($B93&lt;&gt;"",IF($EB$1&gt;=HA$13,RANK(GF93,GF$14:GF$113,0),""),"")</f>
        <v/>
      </c>
      <c r="HB93" s="329" t="str">
        <f aca="false">IF($B93&lt;&gt;"",IF($EB$1&gt;=HB$13,RANK(GG93,GG$14:GG$113,0),""),"")</f>
        <v/>
      </c>
      <c r="HC93" s="329" t="str">
        <f aca="false">IF($B93&lt;&gt;"",IF($EB$1&gt;=HC$13,RANK(GH93,GH$14:GH$113,0),""),"")</f>
        <v/>
      </c>
      <c r="HD93" s="329" t="str">
        <f aca="false">IF($B93&lt;&gt;"",IF($EB$1&gt;=HD$13,RANK(GI93,GI$14:GI$113,0),""),"")</f>
        <v/>
      </c>
      <c r="HE93" s="329" t="str">
        <f aca="false">IF($B93&lt;&gt;"",IF($EB$1&gt;=HE$13,RANK(GJ93,GJ$14:GJ$113,0),""),"")</f>
        <v/>
      </c>
      <c r="HF93" s="330" t="str">
        <f aca="false">IF($B93&lt;&gt;"",IF($EB$1&gt;=HF$13,RANK(GK93,GK$14:GK$113,0),""),"")</f>
        <v/>
      </c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13" hidden="false" customHeight="false" outlineLevel="0" collapsed="false">
      <c r="A94" s="308" t="str">
        <f aca="false">IF(B94&lt;&gt;"",RANK(I94,I$14:I$113,0),"")</f>
        <v/>
      </c>
      <c r="B94" s="309" t="str">
        <f aca="false">IF('Chronos (M1..M20)'!B91&lt;&gt;"",'Chronos (M1..M20)'!B91,"")</f>
        <v/>
      </c>
      <c r="C94" s="310" t="str">
        <f aca="false">IF(B94&lt;&gt;"",'Chronos (M1..M20)'!C91,"")</f>
        <v/>
      </c>
      <c r="D94" s="215" t="str">
        <f aca="false">IF(B94&lt;&gt;"",Pilotes!P91,"")</f>
        <v/>
      </c>
      <c r="E94" s="310"/>
      <c r="F94" s="310" t="str">
        <f aca="false">IF(B94&lt;&gt;"",Pilotes!F91,"")</f>
        <v/>
      </c>
      <c r="G94" s="310" t="str">
        <f aca="false">IF(C94&lt;&gt;"",Pilotes!E91,"")</f>
        <v/>
      </c>
      <c r="H94" s="310" t="str">
        <f aca="false">IF(D94&lt;&gt;"",'Chronos (M1..M20)'!D91,"")</f>
        <v/>
      </c>
      <c r="I94" s="311" t="n">
        <f aca="false">IF(B94&lt;&gt;"",IF($EB$1&lt;4,DR94-DT94,IF($EB$1&lt;15,DS94-DU94-DT94,DS94-DU94-DV94-DT94)),0)</f>
        <v>0</v>
      </c>
      <c r="J94" s="312" t="str">
        <f aca="false">IF(B94&lt;&gt;"",IF(I94,(I94/MAXA(I$14:I$113))*1000,0),"")</f>
        <v/>
      </c>
      <c r="K94" s="313" t="str">
        <f aca="false">IF($B94&lt;&gt;"",$B94,"")</f>
        <v/>
      </c>
      <c r="L94" s="314" t="str">
        <f aca="false">IF($B94&lt;&gt;"",'Chronos (M1..M20)'!$H91,"")</f>
        <v/>
      </c>
      <c r="M94" s="315" t="str">
        <f aca="false">IF('Chronos (M1..M20)'!$I91&lt;&gt;"",'Chronos (M1..M20)'!$I91," ")</f>
        <v> </v>
      </c>
      <c r="N94" s="316" t="n">
        <f aca="false">IF('Chronos (M1..M20)'!$J91&lt;&gt;"",'Chronos (M1..M20)'!$J91,0)</f>
        <v>0</v>
      </c>
      <c r="O94" s="317" t="str">
        <f aca="false">IF($B94&lt;&gt;"",IF(M94&lt;&gt;" ",(INDEX(L$9:M$12,MATCH(L94,L$9:L$12),2)/M94)*1000,0),"")</f>
        <v/>
      </c>
      <c r="P94" s="318" t="str">
        <f aca="false">IF(M$9&lt;&gt;"",IF($B94&lt;&gt;"",O94-N94,""),"")</f>
        <v/>
      </c>
      <c r="Q94" s="314" t="str">
        <f aca="false">IF($B94&lt;&gt;"",'Chronos (M1..M20)'!$H192,"")</f>
        <v/>
      </c>
      <c r="R94" s="315" t="str">
        <f aca="false">IF('Chronos (M1..M20)'!$I192&lt;&gt;"",'Chronos (M1..M20)'!$I192," ")</f>
        <v> </v>
      </c>
      <c r="S94" s="316" t="n">
        <f aca="false">IF('Chronos (M1..M20)'!$J192&lt;&gt;"",'Chronos (M1..M20)'!$J192,0)</f>
        <v>0</v>
      </c>
      <c r="T94" s="317" t="str">
        <f aca="false">IF($B94&lt;&gt;"",IF(R94&lt;&gt;" ",(INDEX(Q$9:R$12,MATCH(Q94,Q$9:Q$12),2)/R94)*1000,0),"")</f>
        <v/>
      </c>
      <c r="U94" s="318" t="str">
        <f aca="false">IF(R$9&lt;&gt;"",IF($B94&lt;&gt;"",T94-S94,""),"")</f>
        <v/>
      </c>
      <c r="V94" s="313" t="str">
        <f aca="false">IF($B94&lt;&gt;"",$B94,"")</f>
        <v/>
      </c>
      <c r="W94" s="314" t="str">
        <f aca="false">IF($B94&lt;&gt;"",'Chronos (M1..M20)'!$H293,"")</f>
        <v/>
      </c>
      <c r="X94" s="315" t="str">
        <f aca="false">IF('Chronos (M1..M20)'!$I293&lt;&gt;"",'Chronos (M1..M20)'!$I293," ")</f>
        <v> </v>
      </c>
      <c r="Y94" s="316" t="n">
        <f aca="false">IF('Chronos (M1..M20)'!$J293&lt;&gt;"",'Chronos (M1..M20)'!$J293,0)</f>
        <v>0</v>
      </c>
      <c r="Z94" s="317" t="str">
        <f aca="false">IF($B94&lt;&gt;"",IF(X94&lt;&gt;" ",(INDEX(W$9:X$12,MATCH(W94,W$9:W$12),2)/X94)*1000,0),"")</f>
        <v/>
      </c>
      <c r="AA94" s="318" t="str">
        <f aca="false">IF(X$9&lt;&gt;"",IF($B94&lt;&gt;"",Z94-Y94,""),"")</f>
        <v/>
      </c>
      <c r="AB94" s="314" t="str">
        <f aca="false">IF($B94&lt;&gt;"",'Chronos (M1..M20)'!$H394,"")</f>
        <v/>
      </c>
      <c r="AC94" s="315" t="str">
        <f aca="false">IF('Chronos (M1..M20)'!$I394&lt;&gt;"",'Chronos (M1..M20)'!$I394," ")</f>
        <v> </v>
      </c>
      <c r="AD94" s="316" t="n">
        <f aca="false">IF('Chronos (M1..M20)'!$J394&lt;&gt;"",'Chronos (M1..M20)'!$J394,0)</f>
        <v>0</v>
      </c>
      <c r="AE94" s="317" t="str">
        <f aca="false">IF($B94&lt;&gt;"",IF(AC94&lt;&gt;" ",(INDEX(AB$9:AC$12,MATCH(AB94,AB$9:AB$12),2)/AC94)*1000,0),"")</f>
        <v/>
      </c>
      <c r="AF94" s="318" t="str">
        <f aca="false">IF(AC$9&lt;&gt;"",IF($B94&lt;&gt;"",AE94-AD94,""),"")</f>
        <v/>
      </c>
      <c r="AG94" s="313" t="str">
        <f aca="false">IF($B94&lt;&gt;"",$B94,"")</f>
        <v/>
      </c>
      <c r="AH94" s="314" t="str">
        <f aca="false">IF($B94&lt;&gt;"",'Chronos (M1..M20)'!$H495,"")</f>
        <v/>
      </c>
      <c r="AI94" s="315" t="str">
        <f aca="false">IF('Chronos (M1..M20)'!$I495&lt;&gt;"",'Chronos (M1..M20)'!$I495," ")</f>
        <v> </v>
      </c>
      <c r="AJ94" s="316" t="n">
        <f aca="false">IF('Chronos (M1..M20)'!$J495&lt;&gt;"",'Chronos (M1..M20)'!$J495,0)</f>
        <v>0</v>
      </c>
      <c r="AK94" s="317" t="str">
        <f aca="false">IF($B94&lt;&gt;"",IF(AI94&lt;&gt;" ",(INDEX(AH$9:AI$12,MATCH(AH94,AH$9:AH$12),2)/AI94)*1000,0),"")</f>
        <v/>
      </c>
      <c r="AL94" s="318" t="str">
        <f aca="false">IF(AI$9&lt;&gt;"",IF($B94&lt;&gt;"",AK94-AJ94,""),"")</f>
        <v/>
      </c>
      <c r="AM94" s="314" t="str">
        <f aca="false">IF($B94&lt;&gt;"",'Chronos (M1..M20)'!$H596,"")</f>
        <v/>
      </c>
      <c r="AN94" s="315" t="str">
        <f aca="false">IF('Chronos (M1..M20)'!$I596&lt;&gt;"",'Chronos (M1..M20)'!$I596," ")</f>
        <v> </v>
      </c>
      <c r="AO94" s="316" t="n">
        <f aca="false">IF('Chronos (M1..M20)'!$J596&lt;&gt;"",'Chronos (M1..M20)'!$J596,0)</f>
        <v>0</v>
      </c>
      <c r="AP94" s="317" t="str">
        <f aca="false">IF($B94&lt;&gt;"",IF(AN94&lt;&gt;" ",(INDEX(AM$9:AN$12,MATCH(AM94,AM$9:AM$12),2)/AN94)*1000,0),"")</f>
        <v/>
      </c>
      <c r="AQ94" s="318" t="str">
        <f aca="false">IF(AN$9&lt;&gt;"",IF($B94&lt;&gt;"",AP94-AO94,""),"")</f>
        <v/>
      </c>
      <c r="AR94" s="313" t="str">
        <f aca="false">IF($B94&lt;&gt;"",$B94,"")</f>
        <v/>
      </c>
      <c r="AS94" s="314" t="str">
        <f aca="false">IF($B94&lt;&gt;"",'Chronos (M1..M20)'!$H697,"")</f>
        <v/>
      </c>
      <c r="AT94" s="315" t="str">
        <f aca="false">IF('Chronos (M1..M20)'!$I697&lt;&gt;"",'Chronos (M1..M20)'!$I697," ")</f>
        <v> </v>
      </c>
      <c r="AU94" s="316" t="n">
        <f aca="false">IF('Chronos (M1..M20)'!$J697&lt;&gt;"",'Chronos (M1..M20)'!$J697,0)</f>
        <v>0</v>
      </c>
      <c r="AV94" s="317" t="str">
        <f aca="false">IF($B94&lt;&gt;"",IF(AT94&lt;&gt;" ",(INDEX(AS$9:AT$12,MATCH(AS94,AS$9:AS$12),2)/AT94)*1000,0),"")</f>
        <v/>
      </c>
      <c r="AW94" s="318" t="str">
        <f aca="false">IF(AT$9&lt;&gt;"",IF($B94&lt;&gt;"",AV94-AU94,""),"")</f>
        <v/>
      </c>
      <c r="AX94" s="314" t="str">
        <f aca="false">IF($B94&lt;&gt;"",'Chronos (M1..M20)'!$H798,"")</f>
        <v/>
      </c>
      <c r="AY94" s="315" t="str">
        <f aca="false">IF('Chronos (M1..M20)'!$I798&lt;&gt;"",'Chronos (M1..M20)'!$I798," ")</f>
        <v> </v>
      </c>
      <c r="AZ94" s="316" t="n">
        <f aca="false">IF('Chronos (M1..M20)'!$J798&lt;&gt;"",'Chronos (M1..M20)'!$J798,0)</f>
        <v>0</v>
      </c>
      <c r="BA94" s="317" t="str">
        <f aca="false">IF($B94&lt;&gt;"",IF(AY94&lt;&gt;" ",(INDEX(AX$9:AY$12,MATCH(AX94,AX$9:AX$12),2)/AY94)*1000,0),"")</f>
        <v/>
      </c>
      <c r="BB94" s="318" t="str">
        <f aca="false">IF(AY$9&lt;&gt;"",IF($B94&lt;&gt;"",BA94-AZ94,""),"")</f>
        <v/>
      </c>
      <c r="BC94" s="313" t="str">
        <f aca="false">IF($B94&lt;&gt;"",$B94,"")</f>
        <v/>
      </c>
      <c r="BD94" s="314" t="str">
        <f aca="false">IF($B94&lt;&gt;"",'Chronos (M1..M20)'!$H899,"")</f>
        <v/>
      </c>
      <c r="BE94" s="315" t="str">
        <f aca="false">IF('Chronos (M1..M20)'!$I899&lt;&gt;"",'Chronos (M1..M20)'!$I899," ")</f>
        <v> </v>
      </c>
      <c r="BF94" s="316" t="n">
        <f aca="false">IF('Chronos (M1..M20)'!$J899&lt;&gt;"",'Chronos (M1..M20)'!$J899,0)</f>
        <v>0</v>
      </c>
      <c r="BG94" s="317" t="str">
        <f aca="false">IF($B94&lt;&gt;"",IF(BE94&lt;&gt;" ",(INDEX(BD$9:BE$12,MATCH(BD94,BD$9:BD$12),2)/BE94)*1000,0),"")</f>
        <v/>
      </c>
      <c r="BH94" s="318" t="str">
        <f aca="false">IF(BE$9&lt;&gt;"",IF($B94&lt;&gt;"",BG94-BF94,""),"")</f>
        <v/>
      </c>
      <c r="BI94" s="314" t="str">
        <f aca="false">IF($B94&lt;&gt;"",'Chronos (M1..M20)'!$H1000,"")</f>
        <v/>
      </c>
      <c r="BJ94" s="315" t="str">
        <f aca="false">IF('Chronos (M1..M20)'!$I1000&lt;&gt;"",'Chronos (M1..M20)'!$I1000," ")</f>
        <v> </v>
      </c>
      <c r="BK94" s="316" t="n">
        <f aca="false">IF('Chronos (M1..M20)'!$J1000&lt;&gt;"",'Chronos (M1..M20)'!$J1000,0)</f>
        <v>0</v>
      </c>
      <c r="BL94" s="317" t="str">
        <f aca="false">IF($B94&lt;&gt;"",IF(BJ94&lt;&gt;" ",(INDEX(BI$9:BJ$12,MATCH(BI94,BI$9:BI$12),2)/BJ94)*1000,0),"")</f>
        <v/>
      </c>
      <c r="BM94" s="318" t="str">
        <f aca="false">IF(BJ$9&lt;&gt;"",IF($B94&lt;&gt;"",BL94-BK94,""),"")</f>
        <v/>
      </c>
      <c r="BN94" s="313" t="str">
        <f aca="false">IF($B94&lt;&gt;"",$B94,"")</f>
        <v/>
      </c>
      <c r="BO94" s="314" t="str">
        <f aca="false">IF($B94&lt;&gt;"",'Chronos (M1..M20)'!$H1101,"")</f>
        <v/>
      </c>
      <c r="BP94" s="315" t="str">
        <f aca="false">IF('Chronos (M1..M20)'!$I1101&lt;&gt;"",'Chronos (M1..M20)'!$I1101," ")</f>
        <v> </v>
      </c>
      <c r="BQ94" s="316" t="n">
        <f aca="false">IF('Chronos (M1..M20)'!$J1101&lt;&gt;"",'Chronos (M1..M20)'!$J1101,0)</f>
        <v>0</v>
      </c>
      <c r="BR94" s="317" t="str">
        <f aca="false">IF($B94&lt;&gt;"",IF(BP94&lt;&gt;" ",(INDEX(BO$9:BP$12,MATCH(BO94,BO$9:BO$12),2)/BP94)*1000,0),"")</f>
        <v/>
      </c>
      <c r="BS94" s="318" t="str">
        <f aca="false">IF(BP$9&lt;&gt;"",IF($B94&lt;&gt;"",BR94-BQ94,""),"")</f>
        <v/>
      </c>
      <c r="BT94" s="314" t="str">
        <f aca="false">IF($B94&lt;&gt;"",'Chronos (M1..M20)'!$H1202,"")</f>
        <v/>
      </c>
      <c r="BU94" s="315" t="str">
        <f aca="false">IF('Chronos (M1..M20)'!$I1202&lt;&gt;"",'Chronos (M1..M20)'!$I1202," ")</f>
        <v> </v>
      </c>
      <c r="BV94" s="316" t="n">
        <f aca="false">IF('Chronos (M1..M20)'!$J1202&lt;&gt;"",'Chronos (M1..M20)'!$J1202,0)</f>
        <v>0</v>
      </c>
      <c r="BW94" s="317" t="str">
        <f aca="false">IF($B94&lt;&gt;"",IF(BU94&lt;&gt;" ",(INDEX(BT$9:BU$12,MATCH(BT94,BT$9:BT$12),2)/BU94)*1000,0),"")</f>
        <v/>
      </c>
      <c r="BX94" s="318" t="str">
        <f aca="false">IF(BU$9&lt;&gt;"",IF($B94&lt;&gt;"",BW94-BV94,""),"")</f>
        <v/>
      </c>
      <c r="BY94" s="313" t="str">
        <f aca="false">IF($B94&lt;&gt;"",$B94,"")</f>
        <v/>
      </c>
      <c r="BZ94" s="314" t="str">
        <f aca="false">IF($B94&lt;&gt;"",'Chronos (M1..M20)'!$H1303,"")</f>
        <v/>
      </c>
      <c r="CA94" s="315" t="str">
        <f aca="false">IF('Chronos (M1..M20)'!$I1303&lt;&gt;"",'Chronos (M1..M20)'!$I1303," ")</f>
        <v> </v>
      </c>
      <c r="CB94" s="316" t="n">
        <f aca="false">IF('Chronos (M1..M20)'!$J1303&lt;&gt;"",'Chronos (M1..M20)'!$J1303,0)</f>
        <v>0</v>
      </c>
      <c r="CC94" s="317" t="str">
        <f aca="false">IF($B94&lt;&gt;"",IF(CA94&lt;&gt;" ",(INDEX(BZ$9:CA$12,MATCH(BZ94,BZ$9:BZ$12),2)/CA94)*1000,0),"")</f>
        <v/>
      </c>
      <c r="CD94" s="318" t="str">
        <f aca="false">IF(CA$9&lt;&gt;"",IF($B94&lt;&gt;"",CC94-CB94,""),"")</f>
        <v/>
      </c>
      <c r="CE94" s="314" t="str">
        <f aca="false">IF($B94&lt;&gt;"",'Chronos (M1..M20)'!$H1404,"")</f>
        <v/>
      </c>
      <c r="CF94" s="315" t="str">
        <f aca="false">IF('Chronos (M1..M20)'!$I1404&lt;&gt;"",'Chronos (M1..M20)'!$I1404," ")</f>
        <v> </v>
      </c>
      <c r="CG94" s="316" t="n">
        <f aca="false">IF('Chronos (M1..M20)'!$J1404&lt;&gt;"",'Chronos (M1..M20)'!$J1404,0)</f>
        <v>0</v>
      </c>
      <c r="CH94" s="317" t="str">
        <f aca="false">IF($B94&lt;&gt;"",IF(CF94&lt;&gt;" ",(INDEX(CE$9:CF$12,MATCH(CE94,CE$9:CE$12),2)/CF94)*1000,0),"")</f>
        <v/>
      </c>
      <c r="CI94" s="318" t="str">
        <f aca="false">IF(CF$9&lt;&gt;"",IF($B94&lt;&gt;"",CH94-CG94,""),"")</f>
        <v/>
      </c>
      <c r="CJ94" s="313" t="str">
        <f aca="false">IF($B94&lt;&gt;"",$B94,"")</f>
        <v/>
      </c>
      <c r="CK94" s="314" t="str">
        <f aca="false">IF($B94&lt;&gt;"",'Chronos (M1..M20)'!$H1505,"")</f>
        <v/>
      </c>
      <c r="CL94" s="315" t="str">
        <f aca="false">IF('Chronos (M1..M20)'!$I1505&lt;&gt;"",'Chronos (M1..M20)'!$I1505," ")</f>
        <v> </v>
      </c>
      <c r="CM94" s="316" t="n">
        <f aca="false">IF('Chronos (M1..M20)'!$J1505&lt;&gt;"",'Chronos (M1..M20)'!$J1505,0)</f>
        <v>0</v>
      </c>
      <c r="CN94" s="317" t="str">
        <f aca="false">IF($B94&lt;&gt;"",IF(CL94&lt;&gt;" ",(INDEX(CK$9:CL$12,MATCH(CK94,CK$9:CK$12),2)/CL94)*1000,0),"")</f>
        <v/>
      </c>
      <c r="CO94" s="318" t="str">
        <f aca="false">IF(CL$9&lt;&gt;"",IF($B94&lt;&gt;"",CN94-CM94,""),"")</f>
        <v/>
      </c>
      <c r="CP94" s="314" t="str">
        <f aca="false">IF($B94&lt;&gt;"",'Chronos (M1..M20)'!$H1606,"")</f>
        <v/>
      </c>
      <c r="CQ94" s="315" t="str">
        <f aca="false">IF('Chronos (M1..M20)'!$I1606&lt;&gt;"",'Chronos (M1..M20)'!$I1606," ")</f>
        <v> </v>
      </c>
      <c r="CR94" s="316" t="n">
        <f aca="false">IF('Chronos (M1..M20)'!$J1606&lt;&gt;"",'Chronos (M1..M20)'!$J1606,0)</f>
        <v>0</v>
      </c>
      <c r="CS94" s="317" t="str">
        <f aca="false">IF($B94&lt;&gt;"",IF(CQ94&lt;&gt;" ",(INDEX(CP$9:CQ$12,MATCH(CP94,CP$9:CP$12),2)/CQ94)*1000,0),"")</f>
        <v/>
      </c>
      <c r="CT94" s="318" t="str">
        <f aca="false">IF(CQ$9&lt;&gt;"",IF($B94&lt;&gt;"",CS94-CR94,""),"")</f>
        <v/>
      </c>
      <c r="CU94" s="313" t="str">
        <f aca="false">IF($B94&lt;&gt;"",$B94,"")</f>
        <v/>
      </c>
      <c r="CV94" s="314" t="str">
        <f aca="false">IF($B94&lt;&gt;"",'Chronos (M1..M20)'!$H1707,"")</f>
        <v/>
      </c>
      <c r="CW94" s="315" t="str">
        <f aca="false">IF('Chronos (M1..M20)'!$I1707&lt;&gt;"",'Chronos (M1..M20)'!$I1707," ")</f>
        <v> </v>
      </c>
      <c r="CX94" s="316" t="n">
        <f aca="false">IF('Chronos (M1..M20)'!$J1707&lt;&gt;"",'Chronos (M1..M20)'!$J1707,0)</f>
        <v>0</v>
      </c>
      <c r="CY94" s="317" t="str">
        <f aca="false">IF($B94&lt;&gt;"",IF(CW94&lt;&gt;" ",(INDEX(CV$9:CW$12,MATCH(CV94,CV$9:CV$12),2)/CW94)*1000,0),"")</f>
        <v/>
      </c>
      <c r="CZ94" s="318" t="str">
        <f aca="false">IF(CW$9&lt;&gt;"",IF($B94&lt;&gt;"",CY94-CX94,""),"")</f>
        <v/>
      </c>
      <c r="DA94" s="314" t="str">
        <f aca="false">IF($B94&lt;&gt;"",'Chronos (M1..M20)'!$H1808,"")</f>
        <v/>
      </c>
      <c r="DB94" s="315" t="str">
        <f aca="false">IF('Chronos (M1..M20)'!$I1808&lt;&gt;"",'Chronos (M1..M20)'!$I1808," ")</f>
        <v> </v>
      </c>
      <c r="DC94" s="316" t="n">
        <f aca="false">IF('Chronos (M1..M20)'!$J1808&lt;&gt;"",'Chronos (M1..M20)'!$J1808,0)</f>
        <v>0</v>
      </c>
      <c r="DD94" s="317" t="str">
        <f aca="false">IF($B94&lt;&gt;"",IF(DB94&lt;&gt;" ",(INDEX(DA$9:DB$12,MATCH(DA94,DA$9:DA$12),2)/DB94)*1000,0),"")</f>
        <v/>
      </c>
      <c r="DE94" s="318" t="str">
        <f aca="false">IF(DB$9&lt;&gt;"",IF($B94&lt;&gt;"",DD94-DC94,""),"")</f>
        <v/>
      </c>
      <c r="DF94" s="313" t="str">
        <f aca="false">IF($B94&lt;&gt;"",$B94,"")</f>
        <v/>
      </c>
      <c r="DG94" s="314" t="str">
        <f aca="false">IF($B94&lt;&gt;"",'Chronos (M1..M20)'!$H1909,"")</f>
        <v/>
      </c>
      <c r="DH94" s="315" t="str">
        <f aca="false">IF('Chronos (M1..M20)'!$I1909&lt;&gt;"",'Chronos (M1..M20)'!$I1909," ")</f>
        <v> </v>
      </c>
      <c r="DI94" s="316" t="n">
        <f aca="false">IF('Chronos (M1..M20)'!$J1909&lt;&gt;"",'Chronos (M1..M20)'!$J1909,0)</f>
        <v>0</v>
      </c>
      <c r="DJ94" s="317" t="str">
        <f aca="false">IF($B94&lt;&gt;"",IF(DH94&lt;&gt;" ",(INDEX(DG$9:DH$12,MATCH(DG94,DG$9:DG$12),2)/DH94)*1000,0),"")</f>
        <v/>
      </c>
      <c r="DK94" s="318" t="str">
        <f aca="false">IF(DH$9&lt;&gt;"",IF($B94&lt;&gt;"",DJ94-DI94,""),"")</f>
        <v/>
      </c>
      <c r="DL94" s="314" t="str">
        <f aca="false">IF($B94&lt;&gt;"",'Chronos (M1..M20)'!$H2010,"")</f>
        <v/>
      </c>
      <c r="DM94" s="315" t="str">
        <f aca="false">IF('Chronos (M1..M20)'!$I2010&lt;&gt;"",'Chronos (M1..M20)'!$I2010," ")</f>
        <v> </v>
      </c>
      <c r="DN94" s="316" t="n">
        <f aca="false">IF('Chronos (M1..M20)'!$J2010&lt;&gt;"",'Chronos (M1..M20)'!$J2010,0)</f>
        <v>0</v>
      </c>
      <c r="DO94" s="317" t="str">
        <f aca="false">IF($B94&lt;&gt;"",IF(DM94&lt;&gt;" ",(INDEX(DL$9:DM$12,MATCH(DL94,DL$9:DL$12),2)/DM94)*1000,0),"")</f>
        <v/>
      </c>
      <c r="DP94" s="318" t="str">
        <f aca="false">IF(DM$9&lt;&gt;"",IF($B94&lt;&gt;"",DO94-DN94,""),"")</f>
        <v/>
      </c>
      <c r="DQ94" s="0"/>
      <c r="DR94" s="319" t="e">
        <f aca="false">SUM(O94,T94,Z94)</f>
        <v>#VALUE!</v>
      </c>
      <c r="DS94" s="319" t="e">
        <f aca="false">SUM(DR94,AE94,AK94,AP94,AV94,BA94,BG94,BL94,BR94,BW94,CC94,CH94,CN94,CS94,CY94,DD94,DJ94,DO94)</f>
        <v>#VALUE!</v>
      </c>
      <c r="DT94" s="319" t="n">
        <f aca="false">SUM(N94,S94,Y94,AD94,AJ94,AO94,AU94,AZ94,BF94,BK94,BQ94,BV94,CB94,CG94,CM94,CR94,CX94,DC94,DI94,DN94)</f>
        <v>0</v>
      </c>
      <c r="DU94" s="319" t="e">
        <f aca="false">SMALL($DZ94:$ES94,1)</f>
        <v>#VALUE!</v>
      </c>
      <c r="DV94" s="319" t="e">
        <f aca="false">SMALL($DZ94:$ES94,2)</f>
        <v>#VALUE!</v>
      </c>
      <c r="DW94" s="319" t="e">
        <f aca="false">SMALL($DZ94:$ES94,3)</f>
        <v>#VALUE!</v>
      </c>
      <c r="DX94" s="319" t="e">
        <f aca="false">SMALL($DZ94:$ES94,3)</f>
        <v>#VALUE!</v>
      </c>
      <c r="DY94" s="0"/>
      <c r="DZ94" s="321" t="str">
        <f aca="false">IF($EC$1&lt;&gt;"",O94," ")</f>
        <v/>
      </c>
      <c r="EA94" s="321" t="str">
        <f aca="false">IF($EC$2&lt;&gt;"",T94," ")</f>
        <v/>
      </c>
      <c r="EB94" s="321" t="str">
        <f aca="false">IF($EC$3&lt;&gt;"",Z94," ")</f>
        <v/>
      </c>
      <c r="EC94" s="321" t="str">
        <f aca="false">IF($EC$4&lt;&gt;"",AE94," ")</f>
        <v/>
      </c>
      <c r="ED94" s="321" t="str">
        <f aca="false">IF($EC$5&lt;&gt;"",AK94," ")</f>
        <v/>
      </c>
      <c r="EE94" s="321" t="str">
        <f aca="false">IF($EC$6&lt;&gt;"",AP94," ")</f>
        <v/>
      </c>
      <c r="EF94" s="321" t="str">
        <f aca="false">IF($EC$7&lt;&gt;"",AV94," ")</f>
        <v/>
      </c>
      <c r="EG94" s="321" t="str">
        <f aca="false">IF($EC$8&lt;&gt;"",BA94," ")</f>
        <v> </v>
      </c>
      <c r="EH94" s="321" t="str">
        <f aca="false">IF($EC$9&lt;&gt;"",BG94," ")</f>
        <v> </v>
      </c>
      <c r="EI94" s="321" t="str">
        <f aca="false">IF($EC$10&lt;&gt;"",BL94," ")</f>
        <v> </v>
      </c>
      <c r="EJ94" s="321" t="str">
        <f aca="false">IF($EE$1&lt;&gt;"",BR94," ")</f>
        <v> </v>
      </c>
      <c r="EK94" s="321" t="str">
        <f aca="false">IF($EE$2&lt;&gt;"",BW94," ")</f>
        <v> </v>
      </c>
      <c r="EL94" s="321" t="str">
        <f aca="false">IF($EE$3&lt;&gt;"",CC94," ")</f>
        <v> </v>
      </c>
      <c r="EM94" s="321" t="str">
        <f aca="false">IF($EE$4&lt;&gt;"",CH94," ")</f>
        <v> </v>
      </c>
      <c r="EN94" s="321" t="str">
        <f aca="false">IF($EE$5&lt;&gt;"",CN94," ")</f>
        <v> </v>
      </c>
      <c r="EO94" s="321" t="str">
        <f aca="false">IF($EE$6&lt;&gt;"",CS94," ")</f>
        <v> </v>
      </c>
      <c r="EP94" s="321" t="str">
        <f aca="false">IF($EE$7&lt;&gt;"",CY94," ")</f>
        <v> </v>
      </c>
      <c r="EQ94" s="321" t="str">
        <f aca="false">IF($EE$8&lt;&gt;"",DD94," ")</f>
        <v> </v>
      </c>
      <c r="ER94" s="321" t="str">
        <f aca="false">IF($EE$9&lt;&gt;"",DJ94," ")</f>
        <v> </v>
      </c>
      <c r="ES94" s="321" t="str">
        <f aca="false">IF($EE$10&lt;&gt;"",DO94," ")</f>
        <v> </v>
      </c>
      <c r="ET94" s="322" t="e">
        <f aca="false">SMALL(DZ94:EC94,1)</f>
        <v>#VALUE!</v>
      </c>
      <c r="EU94" s="323" t="e">
        <f aca="false">SMALL(DZ94:ED94,1)</f>
        <v>#VALUE!</v>
      </c>
      <c r="EV94" s="323" t="e">
        <f aca="false">SMALL(DZ94:EE94,1)</f>
        <v>#VALUE!</v>
      </c>
      <c r="EW94" s="323" t="e">
        <f aca="false">SMALL(DZ94:EF94,1)</f>
        <v>#VALUE!</v>
      </c>
      <c r="EX94" s="323" t="e">
        <f aca="false">SMALL(DZ94:EG94,1)</f>
        <v>#VALUE!</v>
      </c>
      <c r="EY94" s="323" t="e">
        <f aca="false">SMALL(DZ94:EH94,1)</f>
        <v>#VALUE!</v>
      </c>
      <c r="EZ94" s="323" t="e">
        <f aca="false">SMALL(DZ94:EI94,1)</f>
        <v>#VALUE!</v>
      </c>
      <c r="FA94" s="323" t="e">
        <f aca="false">SMALL(DZ94:EJ94,1)</f>
        <v>#VALUE!</v>
      </c>
      <c r="FB94" s="323" t="e">
        <f aca="false">SMALL(DZ94:EK94,1)</f>
        <v>#VALUE!</v>
      </c>
      <c r="FC94" s="323" t="e">
        <f aca="false">SMALL(DZ94:EL94,1)</f>
        <v>#VALUE!</v>
      </c>
      <c r="FD94" s="323" t="e">
        <f aca="false">SMALL(DZ94:EM94,1)</f>
        <v>#VALUE!</v>
      </c>
      <c r="FE94" s="323" t="e">
        <f aca="false">SMALL(DZ94:EN94,1)</f>
        <v>#VALUE!</v>
      </c>
      <c r="FF94" s="323" t="e">
        <f aca="false">SMALL(DZ94:EO94,1)</f>
        <v>#VALUE!</v>
      </c>
      <c r="FG94" s="323" t="e">
        <f aca="false">SMALL(DZ94:EP94,1)</f>
        <v>#VALUE!</v>
      </c>
      <c r="FH94" s="323" t="e">
        <f aca="false">SMALL(DZ94:EQ94,1)</f>
        <v>#VALUE!</v>
      </c>
      <c r="FI94" s="323" t="e">
        <f aca="false">SMALL(DZ94:ER94,1)</f>
        <v>#VALUE!</v>
      </c>
      <c r="FJ94" s="324" t="e">
        <f aca="false">SMALL(DZ94:ES94,1)</f>
        <v>#VALUE!</v>
      </c>
      <c r="FK94" s="322" t="e">
        <f aca="false">SMALL(DZ94:EN94,2)</f>
        <v>#VALUE!</v>
      </c>
      <c r="FL94" s="323" t="e">
        <f aca="false">SMALL(DZ94:EO94,2)</f>
        <v>#VALUE!</v>
      </c>
      <c r="FM94" s="323" t="e">
        <f aca="false">SMALL(DZ94:EP94,2)</f>
        <v>#VALUE!</v>
      </c>
      <c r="FN94" s="323" t="e">
        <f aca="false">SMALL(DZ94:EQ94,2)</f>
        <v>#VALUE!</v>
      </c>
      <c r="FO94" s="323" t="e">
        <f aca="false">SMALL(DZ94:ER94,2)</f>
        <v>#VALUE!</v>
      </c>
      <c r="FP94" s="324" t="e">
        <f aca="false">SMALL(DZ94:ES94,2)</f>
        <v>#VALUE!</v>
      </c>
      <c r="FQ94" s="0"/>
      <c r="FR94" s="328" t="str">
        <f aca="false">IF($B94&lt;&gt;"",IF($EB$1&gt;=FR$13,$P94,""),"")</f>
        <v/>
      </c>
      <c r="FS94" s="329" t="str">
        <f aca="false">IF($B94&lt;&gt;"",IF($EB$1&gt;=FS$13,$P94+$U94,""),"")</f>
        <v/>
      </c>
      <c r="FT94" s="329" t="str">
        <f aca="false">IF($B94&lt;&gt;"",IF($EB$1&gt;=FT$13,$P94+$U94+$AA94,""),"")</f>
        <v/>
      </c>
      <c r="FU94" s="329" t="str">
        <f aca="false">IF($B94&lt;&gt;"",IF($EB$1&gt;=FU$13,$P94+$U94+$AA94+$AF94-ET94,""),"")</f>
        <v/>
      </c>
      <c r="FV94" s="329" t="str">
        <f aca="false">IF($B94&lt;&gt;"",IF($EB$1&gt;=FV$13,$P94+$U94+$AA94+$AF94+$AL94-EU94,""),"")</f>
        <v/>
      </c>
      <c r="FW94" s="329" t="str">
        <f aca="false">IF($B94&lt;&gt;"",IF($EB$1&gt;=FW$13,$P94+$U94+$AA94+$AF94+$AL94+$AQ94-EV94,""),"")</f>
        <v/>
      </c>
      <c r="FX94" s="329" t="str">
        <f aca="false">IF($B94&lt;&gt;"",IF($EB$1&gt;=FX$13,$P94+$U94+$AA94+$AF94+$AL94+$AQ94+$AW94-EW94,""),"")</f>
        <v/>
      </c>
      <c r="FY94" s="329" t="str">
        <f aca="false">IF($B94&lt;&gt;"",IF($EB$1&gt;=FY$13,$P94+$U94+$AA94+$AF94+$AL94+$AQ94+$AW94+$BB94-EX94,""),"")</f>
        <v/>
      </c>
      <c r="FZ94" s="329" t="str">
        <f aca="false">IF($B94&lt;&gt;"",IF($EB$1&gt;=FZ$13,$P94+$U94+$AA94+$AF94+$AL94+$AQ94+$AW94+$BB94+$BH94-EY94,""),"")</f>
        <v/>
      </c>
      <c r="GA94" s="329" t="str">
        <f aca="false">IF($B94&lt;&gt;"",IF($EB$1&gt;=GA$13,$P94+$U94+$AA94+$AF94+$AL94+$AQ94+$AW94+$BB94+$BH94+$BM94-EZ94,""),"")</f>
        <v/>
      </c>
      <c r="GB94" s="329" t="str">
        <f aca="false">IF($B94&lt;&gt;"",IF($EB$1&gt;=GB$13,$P94+$U94+$AA94+$AF94+$AL94+$AQ94+$AW94+$BB94+$BH94+$BM94+$BS94-FA94,""),"")</f>
        <v/>
      </c>
      <c r="GC94" s="329" t="str">
        <f aca="false">IF($B94&lt;&gt;"",IF($EB$1&gt;=GC$13,$P94+$U94+$AA94+$AF94+$AL94+$AQ94+$AW94+$BB94+$BH94+$BM94+$BS94+$BX94-FB94,""),"")</f>
        <v/>
      </c>
      <c r="GD94" s="329" t="str">
        <f aca="false">IF($B94&lt;&gt;"",IF($EB$1&gt;=GD$13,$P94+$U94+$AA94+$AF94+$AL94+$AQ94+$AW94+$BB94+$BH94+$BM94+$BS94+$BX94+$CD94-FC94,""),"")</f>
        <v/>
      </c>
      <c r="GE94" s="329" t="str">
        <f aca="false">IF($B94&lt;&gt;"",IF($EB$1&gt;=GE$13,$P94+$U94+$AA94+$AF94+$AL94+$AQ94+$AW94+$BB94+$BH94+$BM94+$BS94+$BX94+$CD94+$CI94-FD94,""),"")</f>
        <v/>
      </c>
      <c r="GF94" s="329" t="str">
        <f aca="false">IF($B94&lt;&gt;"",IF($EB$1&gt;=GF$13,$P94+$U94+$AA94+$AF94+$AL94+$AQ94+$AW94+$BB94+$BH94+$BM94+$BS94+$BX94+$CD94+$CI94+$CO94-FE94-FK94,""),"")</f>
        <v/>
      </c>
      <c r="GG94" s="329" t="str">
        <f aca="false">IF($B94&lt;&gt;"",IF($EB$1&gt;=GG$13,$P94+$U94+$AA94+$AF94+$AL94+$AQ94+$AW94+$BB94+$BH94+$BM94+$BS94+$BX94+$CD94+$CI94+$CO94+$CT94-FF94-FL94,""),"")</f>
        <v/>
      </c>
      <c r="GH94" s="329" t="str">
        <f aca="false">IF($B94&lt;&gt;"",IF($EB$1&gt;=GH$13,$P94+$U94+$AA94+$AF94+$AL94+$AQ94+$AW94+$BB94+$BH94+$BM94+$BS94+$BX94+$CD94+$CI94+$CO94+$CT94+$CZ94-FG94-FM94,""),"")</f>
        <v/>
      </c>
      <c r="GI94" s="329" t="str">
        <f aca="false">IF($B94&lt;&gt;"",IF($EB$1&gt;=GI$13,$P94+$U94+$AA94+$AF94+$AL94+$AQ94+$AW94+$BB94+$BH94+$BM94+$BS94+$BX94+$CD94+$CI94+$CO94+$CT94+$CZ94+$DE94-FH94-FN94,""),"")</f>
        <v/>
      </c>
      <c r="GJ94" s="329" t="str">
        <f aca="false">IF($B94&lt;&gt;"",IF($EB$1&gt;=GJ$13,$P94+$U94+$AA94+$AF94+$AL94+$AQ94+$AW94+$BB94+$BH94+$BM94+$BS94+$BX94+$CD94+$CI94+$CO94+$CT94+$CZ94+$DE94+$DK94-FI94-FO94,""),"")</f>
        <v/>
      </c>
      <c r="GK94" s="330" t="str">
        <f aca="false">IF($B94&lt;&gt;"",IF($EB$1&gt;=GK$13,$P94+$U94+$AA94+$AF94+$AL94+$AQ94+$AW94+$BB94+$BH94+$BM94+$BS94+$BX94+$CD94+$CI94+$CO94+$CT94+$CZ94+$DE94+$DK94+$DP94-FJ94-FP94,""),"")</f>
        <v/>
      </c>
      <c r="GL94" s="0"/>
      <c r="GM94" s="328" t="str">
        <f aca="false">IF($B94&lt;&gt;"",IF($EB$1&gt;=GM$13,RANK(FR94,FR$14:FR$113,0),""),"")</f>
        <v/>
      </c>
      <c r="GN94" s="329" t="str">
        <f aca="false">IF($B94&lt;&gt;"",IF($EB$1&gt;=GN$13,RANK(FS94,FS$14:FS$113,0),""),"")</f>
        <v/>
      </c>
      <c r="GO94" s="329" t="str">
        <f aca="false">IF($B94&lt;&gt;"",IF($EB$1&gt;=GO$13,RANK(FT94,FT$14:FT$113,0),""),"")</f>
        <v/>
      </c>
      <c r="GP94" s="329" t="str">
        <f aca="false">IF($B94&lt;&gt;"",IF($EB$1&gt;=GP$13,RANK(FU94,FU$14:FU$113,0),""),"")</f>
        <v/>
      </c>
      <c r="GQ94" s="329" t="str">
        <f aca="false">IF($B94&lt;&gt;"",IF($EB$1&gt;=GQ$13,RANK(FV94,FV$14:FV$113,0),""),"")</f>
        <v/>
      </c>
      <c r="GR94" s="329" t="str">
        <f aca="false">IF($B94&lt;&gt;"",IF($EB$1&gt;=GR$13,RANK(FW94,FW$14:FW$113,0),""),"")</f>
        <v/>
      </c>
      <c r="GS94" s="329" t="str">
        <f aca="false">IF($B94&lt;&gt;"",IF($EB$1&gt;=GS$13,RANK(FX94,FX$14:FX$113,0),""),"")</f>
        <v/>
      </c>
      <c r="GT94" s="329" t="str">
        <f aca="false">IF($B94&lt;&gt;"",IF($EB$1&gt;=GT$13,RANK(FY94,FY$14:FY$113,0),""),"")</f>
        <v/>
      </c>
      <c r="GU94" s="329" t="str">
        <f aca="false">IF($B94&lt;&gt;"",IF($EB$1&gt;=GU$13,RANK(FZ94,FZ$14:FZ$113,0),""),"")</f>
        <v/>
      </c>
      <c r="GV94" s="329" t="str">
        <f aca="false">IF($B94&lt;&gt;"",IF($EB$1&gt;=GV$13,RANK(GA94,GA$14:GA$113,0),""),"")</f>
        <v/>
      </c>
      <c r="GW94" s="329" t="str">
        <f aca="false">IF($B94&lt;&gt;"",IF($EB$1&gt;=GW$13,RANK(GB94,GB$14:GB$113,0),""),"")</f>
        <v/>
      </c>
      <c r="GX94" s="329" t="str">
        <f aca="false">IF($B94&lt;&gt;"",IF($EB$1&gt;=GX$13,RANK(GC94,GC$14:GC$113,0),""),"")</f>
        <v/>
      </c>
      <c r="GY94" s="329" t="str">
        <f aca="false">IF($B94&lt;&gt;"",IF($EB$1&gt;=GY$13,RANK(GD94,GD$14:GD$113,0),""),"")</f>
        <v/>
      </c>
      <c r="GZ94" s="329" t="str">
        <f aca="false">IF($B94&lt;&gt;"",IF($EB$1&gt;=GZ$13,RANK(GE94,GE$14:GE$113,0),""),"")</f>
        <v/>
      </c>
      <c r="HA94" s="329" t="str">
        <f aca="false">IF($B94&lt;&gt;"",IF($EB$1&gt;=HA$13,RANK(GF94,GF$14:GF$113,0),""),"")</f>
        <v/>
      </c>
      <c r="HB94" s="329" t="str">
        <f aca="false">IF($B94&lt;&gt;"",IF($EB$1&gt;=HB$13,RANK(GG94,GG$14:GG$113,0),""),"")</f>
        <v/>
      </c>
      <c r="HC94" s="329" t="str">
        <f aca="false">IF($B94&lt;&gt;"",IF($EB$1&gt;=HC$13,RANK(GH94,GH$14:GH$113,0),""),"")</f>
        <v/>
      </c>
      <c r="HD94" s="329" t="str">
        <f aca="false">IF($B94&lt;&gt;"",IF($EB$1&gt;=HD$13,RANK(GI94,GI$14:GI$113,0),""),"")</f>
        <v/>
      </c>
      <c r="HE94" s="329" t="str">
        <f aca="false">IF($B94&lt;&gt;"",IF($EB$1&gt;=HE$13,RANK(GJ94,GJ$14:GJ$113,0),""),"")</f>
        <v/>
      </c>
      <c r="HF94" s="330" t="str">
        <f aca="false">IF($B94&lt;&gt;"",IF($EB$1&gt;=HF$13,RANK(GK94,GK$14:GK$113,0),""),"")</f>
        <v/>
      </c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3" hidden="false" customHeight="false" outlineLevel="0" collapsed="false">
      <c r="A95" s="308" t="str">
        <f aca="false">IF(B95&lt;&gt;"",RANK(I95,I$14:I$113,0),"")</f>
        <v/>
      </c>
      <c r="B95" s="309" t="str">
        <f aca="false">IF('Chronos (M1..M20)'!B92&lt;&gt;"",'Chronos (M1..M20)'!B92,"")</f>
        <v/>
      </c>
      <c r="C95" s="310" t="str">
        <f aca="false">IF(B95&lt;&gt;"",'Chronos (M1..M20)'!C92,"")</f>
        <v/>
      </c>
      <c r="D95" s="215" t="str">
        <f aca="false">IF(B95&lt;&gt;"",Pilotes!P92,"")</f>
        <v/>
      </c>
      <c r="E95" s="310"/>
      <c r="F95" s="310" t="str">
        <f aca="false">IF(B95&lt;&gt;"",Pilotes!F92,"")</f>
        <v/>
      </c>
      <c r="G95" s="310" t="str">
        <f aca="false">IF(C95&lt;&gt;"",Pilotes!E92,"")</f>
        <v/>
      </c>
      <c r="H95" s="310" t="str">
        <f aca="false">IF(D95&lt;&gt;"",'Chronos (M1..M20)'!D92,"")</f>
        <v/>
      </c>
      <c r="I95" s="311" t="n">
        <f aca="false">IF(B95&lt;&gt;"",IF($EB$1&lt;4,DR95-DT95,IF($EB$1&lt;15,DS95-DU95-DT95,DS95-DU95-DV95-DT95)),0)</f>
        <v>0</v>
      </c>
      <c r="J95" s="312" t="str">
        <f aca="false">IF(B95&lt;&gt;"",IF(I95,(I95/MAXA(I$14:I$113))*1000,0),"")</f>
        <v/>
      </c>
      <c r="K95" s="313" t="str">
        <f aca="false">IF($B95&lt;&gt;"",$B95,"")</f>
        <v/>
      </c>
      <c r="L95" s="314" t="str">
        <f aca="false">IF($B95&lt;&gt;"",'Chronos (M1..M20)'!$H92,"")</f>
        <v/>
      </c>
      <c r="M95" s="315" t="str">
        <f aca="false">IF('Chronos (M1..M20)'!$I92&lt;&gt;"",'Chronos (M1..M20)'!$I92," ")</f>
        <v> </v>
      </c>
      <c r="N95" s="316" t="n">
        <f aca="false">IF('Chronos (M1..M20)'!$J92&lt;&gt;"",'Chronos (M1..M20)'!$J92,0)</f>
        <v>0</v>
      </c>
      <c r="O95" s="317" t="str">
        <f aca="false">IF($B95&lt;&gt;"",IF(M95&lt;&gt;" ",(INDEX(L$9:M$12,MATCH(L95,L$9:L$12),2)/M95)*1000,0),"")</f>
        <v/>
      </c>
      <c r="P95" s="318" t="str">
        <f aca="false">IF(M$9&lt;&gt;"",IF($B95&lt;&gt;"",O95-N95,""),"")</f>
        <v/>
      </c>
      <c r="Q95" s="314" t="str">
        <f aca="false">IF($B95&lt;&gt;"",'Chronos (M1..M20)'!$H193,"")</f>
        <v/>
      </c>
      <c r="R95" s="315" t="str">
        <f aca="false">IF('Chronos (M1..M20)'!$I193&lt;&gt;"",'Chronos (M1..M20)'!$I193," ")</f>
        <v> </v>
      </c>
      <c r="S95" s="316" t="n">
        <f aca="false">IF('Chronos (M1..M20)'!$J193&lt;&gt;"",'Chronos (M1..M20)'!$J193,0)</f>
        <v>0</v>
      </c>
      <c r="T95" s="317" t="str">
        <f aca="false">IF($B95&lt;&gt;"",IF(R95&lt;&gt;" ",(INDEX(Q$9:R$12,MATCH(Q95,Q$9:Q$12),2)/R95)*1000,0),"")</f>
        <v/>
      </c>
      <c r="U95" s="318" t="str">
        <f aca="false">IF(R$9&lt;&gt;"",IF($B95&lt;&gt;"",T95-S95,""),"")</f>
        <v/>
      </c>
      <c r="V95" s="313" t="str">
        <f aca="false">IF($B95&lt;&gt;"",$B95,"")</f>
        <v/>
      </c>
      <c r="W95" s="314" t="str">
        <f aca="false">IF($B95&lt;&gt;"",'Chronos (M1..M20)'!$H294,"")</f>
        <v/>
      </c>
      <c r="X95" s="315" t="str">
        <f aca="false">IF('Chronos (M1..M20)'!$I294&lt;&gt;"",'Chronos (M1..M20)'!$I294," ")</f>
        <v> </v>
      </c>
      <c r="Y95" s="316" t="n">
        <f aca="false">IF('Chronos (M1..M20)'!$J294&lt;&gt;"",'Chronos (M1..M20)'!$J294,0)</f>
        <v>0</v>
      </c>
      <c r="Z95" s="317" t="str">
        <f aca="false">IF($B95&lt;&gt;"",IF(X95&lt;&gt;" ",(INDEX(W$9:X$12,MATCH(W95,W$9:W$12),2)/X95)*1000,0),"")</f>
        <v/>
      </c>
      <c r="AA95" s="318" t="str">
        <f aca="false">IF(X$9&lt;&gt;"",IF($B95&lt;&gt;"",Z95-Y95,""),"")</f>
        <v/>
      </c>
      <c r="AB95" s="314" t="str">
        <f aca="false">IF($B95&lt;&gt;"",'Chronos (M1..M20)'!$H395,"")</f>
        <v/>
      </c>
      <c r="AC95" s="315" t="str">
        <f aca="false">IF('Chronos (M1..M20)'!$I395&lt;&gt;"",'Chronos (M1..M20)'!$I395," ")</f>
        <v> </v>
      </c>
      <c r="AD95" s="316" t="n">
        <f aca="false">IF('Chronos (M1..M20)'!$J395&lt;&gt;"",'Chronos (M1..M20)'!$J395,0)</f>
        <v>0</v>
      </c>
      <c r="AE95" s="317" t="str">
        <f aca="false">IF($B95&lt;&gt;"",IF(AC95&lt;&gt;" ",(INDEX(AB$9:AC$12,MATCH(AB95,AB$9:AB$12),2)/AC95)*1000,0),"")</f>
        <v/>
      </c>
      <c r="AF95" s="318" t="str">
        <f aca="false">IF(AC$9&lt;&gt;"",IF($B95&lt;&gt;"",AE95-AD95,""),"")</f>
        <v/>
      </c>
      <c r="AG95" s="313" t="str">
        <f aca="false">IF($B95&lt;&gt;"",$B95,"")</f>
        <v/>
      </c>
      <c r="AH95" s="314" t="str">
        <f aca="false">IF($B95&lt;&gt;"",'Chronos (M1..M20)'!$H496,"")</f>
        <v/>
      </c>
      <c r="AI95" s="315" t="str">
        <f aca="false">IF('Chronos (M1..M20)'!$I496&lt;&gt;"",'Chronos (M1..M20)'!$I496," ")</f>
        <v> </v>
      </c>
      <c r="AJ95" s="316" t="n">
        <f aca="false">IF('Chronos (M1..M20)'!$J496&lt;&gt;"",'Chronos (M1..M20)'!$J496,0)</f>
        <v>0</v>
      </c>
      <c r="AK95" s="317" t="str">
        <f aca="false">IF($B95&lt;&gt;"",IF(AI95&lt;&gt;" ",(INDEX(AH$9:AI$12,MATCH(AH95,AH$9:AH$12),2)/AI95)*1000,0),"")</f>
        <v/>
      </c>
      <c r="AL95" s="318" t="str">
        <f aca="false">IF(AI$9&lt;&gt;"",IF($B95&lt;&gt;"",AK95-AJ95,""),"")</f>
        <v/>
      </c>
      <c r="AM95" s="314" t="str">
        <f aca="false">IF($B95&lt;&gt;"",'Chronos (M1..M20)'!$H597,"")</f>
        <v/>
      </c>
      <c r="AN95" s="315" t="str">
        <f aca="false">IF('Chronos (M1..M20)'!$I597&lt;&gt;"",'Chronos (M1..M20)'!$I597," ")</f>
        <v> </v>
      </c>
      <c r="AO95" s="316" t="n">
        <f aca="false">IF('Chronos (M1..M20)'!$J597&lt;&gt;"",'Chronos (M1..M20)'!$J597,0)</f>
        <v>0</v>
      </c>
      <c r="AP95" s="317" t="str">
        <f aca="false">IF($B95&lt;&gt;"",IF(AN95&lt;&gt;" ",(INDEX(AM$9:AN$12,MATCH(AM95,AM$9:AM$12),2)/AN95)*1000,0),"")</f>
        <v/>
      </c>
      <c r="AQ95" s="318" t="str">
        <f aca="false">IF(AN$9&lt;&gt;"",IF($B95&lt;&gt;"",AP95-AO95,""),"")</f>
        <v/>
      </c>
      <c r="AR95" s="313" t="str">
        <f aca="false">IF($B95&lt;&gt;"",$B95,"")</f>
        <v/>
      </c>
      <c r="AS95" s="314" t="str">
        <f aca="false">IF($B95&lt;&gt;"",'Chronos (M1..M20)'!$H698,"")</f>
        <v/>
      </c>
      <c r="AT95" s="315" t="str">
        <f aca="false">IF('Chronos (M1..M20)'!$I698&lt;&gt;"",'Chronos (M1..M20)'!$I698," ")</f>
        <v> </v>
      </c>
      <c r="AU95" s="316" t="n">
        <f aca="false">IF('Chronos (M1..M20)'!$J698&lt;&gt;"",'Chronos (M1..M20)'!$J698,0)</f>
        <v>0</v>
      </c>
      <c r="AV95" s="317" t="str">
        <f aca="false">IF($B95&lt;&gt;"",IF(AT95&lt;&gt;" ",(INDEX(AS$9:AT$12,MATCH(AS95,AS$9:AS$12),2)/AT95)*1000,0),"")</f>
        <v/>
      </c>
      <c r="AW95" s="318" t="str">
        <f aca="false">IF(AT$9&lt;&gt;"",IF($B95&lt;&gt;"",AV95-AU95,""),"")</f>
        <v/>
      </c>
      <c r="AX95" s="314" t="str">
        <f aca="false">IF($B95&lt;&gt;"",'Chronos (M1..M20)'!$H799,"")</f>
        <v/>
      </c>
      <c r="AY95" s="315" t="str">
        <f aca="false">IF('Chronos (M1..M20)'!$I799&lt;&gt;"",'Chronos (M1..M20)'!$I799," ")</f>
        <v> </v>
      </c>
      <c r="AZ95" s="316" t="n">
        <f aca="false">IF('Chronos (M1..M20)'!$J799&lt;&gt;"",'Chronos (M1..M20)'!$J799,0)</f>
        <v>0</v>
      </c>
      <c r="BA95" s="317" t="str">
        <f aca="false">IF($B95&lt;&gt;"",IF(AY95&lt;&gt;" ",(INDEX(AX$9:AY$12,MATCH(AX95,AX$9:AX$12),2)/AY95)*1000,0),"")</f>
        <v/>
      </c>
      <c r="BB95" s="318" t="str">
        <f aca="false">IF(AY$9&lt;&gt;"",IF($B95&lt;&gt;"",BA95-AZ95,""),"")</f>
        <v/>
      </c>
      <c r="BC95" s="313" t="str">
        <f aca="false">IF($B95&lt;&gt;"",$B95,"")</f>
        <v/>
      </c>
      <c r="BD95" s="314" t="str">
        <f aca="false">IF($B95&lt;&gt;"",'Chronos (M1..M20)'!$H900,"")</f>
        <v/>
      </c>
      <c r="BE95" s="315" t="str">
        <f aca="false">IF('Chronos (M1..M20)'!$I900&lt;&gt;"",'Chronos (M1..M20)'!$I900," ")</f>
        <v> </v>
      </c>
      <c r="BF95" s="316" t="n">
        <f aca="false">IF('Chronos (M1..M20)'!$J900&lt;&gt;"",'Chronos (M1..M20)'!$J900,0)</f>
        <v>0</v>
      </c>
      <c r="BG95" s="317" t="str">
        <f aca="false">IF($B95&lt;&gt;"",IF(BE95&lt;&gt;" ",(INDEX(BD$9:BE$12,MATCH(BD95,BD$9:BD$12),2)/BE95)*1000,0),"")</f>
        <v/>
      </c>
      <c r="BH95" s="318" t="str">
        <f aca="false">IF(BE$9&lt;&gt;"",IF($B95&lt;&gt;"",BG95-BF95,""),"")</f>
        <v/>
      </c>
      <c r="BI95" s="314" t="str">
        <f aca="false">IF($B95&lt;&gt;"",'Chronos (M1..M20)'!$H1001,"")</f>
        <v/>
      </c>
      <c r="BJ95" s="315" t="str">
        <f aca="false">IF('Chronos (M1..M20)'!$I1001&lt;&gt;"",'Chronos (M1..M20)'!$I1001," ")</f>
        <v> </v>
      </c>
      <c r="BK95" s="316" t="n">
        <f aca="false">IF('Chronos (M1..M20)'!$J1001&lt;&gt;"",'Chronos (M1..M20)'!$J1001,0)</f>
        <v>0</v>
      </c>
      <c r="BL95" s="317" t="str">
        <f aca="false">IF($B95&lt;&gt;"",IF(BJ95&lt;&gt;" ",(INDEX(BI$9:BJ$12,MATCH(BI95,BI$9:BI$12),2)/BJ95)*1000,0),"")</f>
        <v/>
      </c>
      <c r="BM95" s="318" t="str">
        <f aca="false">IF(BJ$9&lt;&gt;"",IF($B95&lt;&gt;"",BL95-BK95,""),"")</f>
        <v/>
      </c>
      <c r="BN95" s="313" t="str">
        <f aca="false">IF($B95&lt;&gt;"",$B95,"")</f>
        <v/>
      </c>
      <c r="BO95" s="314" t="str">
        <f aca="false">IF($B95&lt;&gt;"",'Chronos (M1..M20)'!$H1102,"")</f>
        <v/>
      </c>
      <c r="BP95" s="315" t="str">
        <f aca="false">IF('Chronos (M1..M20)'!$I1102&lt;&gt;"",'Chronos (M1..M20)'!$I1102," ")</f>
        <v> </v>
      </c>
      <c r="BQ95" s="316" t="n">
        <f aca="false">IF('Chronos (M1..M20)'!$J1102&lt;&gt;"",'Chronos (M1..M20)'!$J1102,0)</f>
        <v>0</v>
      </c>
      <c r="BR95" s="317" t="str">
        <f aca="false">IF($B95&lt;&gt;"",IF(BP95&lt;&gt;" ",(INDEX(BO$9:BP$12,MATCH(BO95,BO$9:BO$12),2)/BP95)*1000,0),"")</f>
        <v/>
      </c>
      <c r="BS95" s="318" t="str">
        <f aca="false">IF(BP$9&lt;&gt;"",IF($B95&lt;&gt;"",BR95-BQ95,""),"")</f>
        <v/>
      </c>
      <c r="BT95" s="314" t="str">
        <f aca="false">IF($B95&lt;&gt;"",'Chronos (M1..M20)'!$H1203,"")</f>
        <v/>
      </c>
      <c r="BU95" s="315" t="str">
        <f aca="false">IF('Chronos (M1..M20)'!$I1203&lt;&gt;"",'Chronos (M1..M20)'!$I1203," ")</f>
        <v> </v>
      </c>
      <c r="BV95" s="316" t="n">
        <f aca="false">IF('Chronos (M1..M20)'!$J1203&lt;&gt;"",'Chronos (M1..M20)'!$J1203,0)</f>
        <v>0</v>
      </c>
      <c r="BW95" s="317" t="str">
        <f aca="false">IF($B95&lt;&gt;"",IF(BU95&lt;&gt;" ",(INDEX(BT$9:BU$12,MATCH(BT95,BT$9:BT$12),2)/BU95)*1000,0),"")</f>
        <v/>
      </c>
      <c r="BX95" s="318" t="str">
        <f aca="false">IF(BU$9&lt;&gt;"",IF($B95&lt;&gt;"",BW95-BV95,""),"")</f>
        <v/>
      </c>
      <c r="BY95" s="313" t="str">
        <f aca="false">IF($B95&lt;&gt;"",$B95,"")</f>
        <v/>
      </c>
      <c r="BZ95" s="314" t="str">
        <f aca="false">IF($B95&lt;&gt;"",'Chronos (M1..M20)'!$H1304,"")</f>
        <v/>
      </c>
      <c r="CA95" s="315" t="str">
        <f aca="false">IF('Chronos (M1..M20)'!$I1304&lt;&gt;"",'Chronos (M1..M20)'!$I1304," ")</f>
        <v> </v>
      </c>
      <c r="CB95" s="316" t="n">
        <f aca="false">IF('Chronos (M1..M20)'!$J1304&lt;&gt;"",'Chronos (M1..M20)'!$J1304,0)</f>
        <v>0</v>
      </c>
      <c r="CC95" s="317" t="str">
        <f aca="false">IF($B95&lt;&gt;"",IF(CA95&lt;&gt;" ",(INDEX(BZ$9:CA$12,MATCH(BZ95,BZ$9:BZ$12),2)/CA95)*1000,0),"")</f>
        <v/>
      </c>
      <c r="CD95" s="318" t="str">
        <f aca="false">IF(CA$9&lt;&gt;"",IF($B95&lt;&gt;"",CC95-CB95,""),"")</f>
        <v/>
      </c>
      <c r="CE95" s="314" t="str">
        <f aca="false">IF($B95&lt;&gt;"",'Chronos (M1..M20)'!$H1405,"")</f>
        <v/>
      </c>
      <c r="CF95" s="315" t="str">
        <f aca="false">IF('Chronos (M1..M20)'!$I1405&lt;&gt;"",'Chronos (M1..M20)'!$I1405," ")</f>
        <v> </v>
      </c>
      <c r="CG95" s="316" t="n">
        <f aca="false">IF('Chronos (M1..M20)'!$J1405&lt;&gt;"",'Chronos (M1..M20)'!$J1405,0)</f>
        <v>0</v>
      </c>
      <c r="CH95" s="317" t="str">
        <f aca="false">IF($B95&lt;&gt;"",IF(CF95&lt;&gt;" ",(INDEX(CE$9:CF$12,MATCH(CE95,CE$9:CE$12),2)/CF95)*1000,0),"")</f>
        <v/>
      </c>
      <c r="CI95" s="318" t="str">
        <f aca="false">IF(CF$9&lt;&gt;"",IF($B95&lt;&gt;"",CH95-CG95,""),"")</f>
        <v/>
      </c>
      <c r="CJ95" s="313" t="str">
        <f aca="false">IF($B95&lt;&gt;"",$B95,"")</f>
        <v/>
      </c>
      <c r="CK95" s="314" t="str">
        <f aca="false">IF($B95&lt;&gt;"",'Chronos (M1..M20)'!$H1506,"")</f>
        <v/>
      </c>
      <c r="CL95" s="315" t="str">
        <f aca="false">IF('Chronos (M1..M20)'!$I1506&lt;&gt;"",'Chronos (M1..M20)'!$I1506," ")</f>
        <v> </v>
      </c>
      <c r="CM95" s="316" t="n">
        <f aca="false">IF('Chronos (M1..M20)'!$J1506&lt;&gt;"",'Chronos (M1..M20)'!$J1506,0)</f>
        <v>0</v>
      </c>
      <c r="CN95" s="317" t="str">
        <f aca="false">IF($B95&lt;&gt;"",IF(CL95&lt;&gt;" ",(INDEX(CK$9:CL$12,MATCH(CK95,CK$9:CK$12),2)/CL95)*1000,0),"")</f>
        <v/>
      </c>
      <c r="CO95" s="318" t="str">
        <f aca="false">IF(CL$9&lt;&gt;"",IF($B95&lt;&gt;"",CN95-CM95,""),"")</f>
        <v/>
      </c>
      <c r="CP95" s="314" t="str">
        <f aca="false">IF($B95&lt;&gt;"",'Chronos (M1..M20)'!$H1607,"")</f>
        <v/>
      </c>
      <c r="CQ95" s="315" t="str">
        <f aca="false">IF('Chronos (M1..M20)'!$I1607&lt;&gt;"",'Chronos (M1..M20)'!$I1607," ")</f>
        <v> </v>
      </c>
      <c r="CR95" s="316" t="n">
        <f aca="false">IF('Chronos (M1..M20)'!$J1607&lt;&gt;"",'Chronos (M1..M20)'!$J1607,0)</f>
        <v>0</v>
      </c>
      <c r="CS95" s="317" t="str">
        <f aca="false">IF($B95&lt;&gt;"",IF(CQ95&lt;&gt;" ",(INDEX(CP$9:CQ$12,MATCH(CP95,CP$9:CP$12),2)/CQ95)*1000,0),"")</f>
        <v/>
      </c>
      <c r="CT95" s="318" t="str">
        <f aca="false">IF(CQ$9&lt;&gt;"",IF($B95&lt;&gt;"",CS95-CR95,""),"")</f>
        <v/>
      </c>
      <c r="CU95" s="313" t="str">
        <f aca="false">IF($B95&lt;&gt;"",$B95,"")</f>
        <v/>
      </c>
      <c r="CV95" s="314" t="str">
        <f aca="false">IF($B95&lt;&gt;"",'Chronos (M1..M20)'!$H1708,"")</f>
        <v/>
      </c>
      <c r="CW95" s="315" t="str">
        <f aca="false">IF('Chronos (M1..M20)'!$I1708&lt;&gt;"",'Chronos (M1..M20)'!$I1708," ")</f>
        <v> </v>
      </c>
      <c r="CX95" s="316" t="n">
        <f aca="false">IF('Chronos (M1..M20)'!$J1708&lt;&gt;"",'Chronos (M1..M20)'!$J1708,0)</f>
        <v>0</v>
      </c>
      <c r="CY95" s="317" t="str">
        <f aca="false">IF($B95&lt;&gt;"",IF(CW95&lt;&gt;" ",(INDEX(CV$9:CW$12,MATCH(CV95,CV$9:CV$12),2)/CW95)*1000,0),"")</f>
        <v/>
      </c>
      <c r="CZ95" s="318" t="str">
        <f aca="false">IF(CW$9&lt;&gt;"",IF($B95&lt;&gt;"",CY95-CX95,""),"")</f>
        <v/>
      </c>
      <c r="DA95" s="314" t="str">
        <f aca="false">IF($B95&lt;&gt;"",'Chronos (M1..M20)'!$H1809,"")</f>
        <v/>
      </c>
      <c r="DB95" s="315" t="str">
        <f aca="false">IF('Chronos (M1..M20)'!$I1809&lt;&gt;"",'Chronos (M1..M20)'!$I1809," ")</f>
        <v> </v>
      </c>
      <c r="DC95" s="316" t="n">
        <f aca="false">IF('Chronos (M1..M20)'!$J1809&lt;&gt;"",'Chronos (M1..M20)'!$J1809,0)</f>
        <v>0</v>
      </c>
      <c r="DD95" s="317" t="str">
        <f aca="false">IF($B95&lt;&gt;"",IF(DB95&lt;&gt;" ",(INDEX(DA$9:DB$12,MATCH(DA95,DA$9:DA$12),2)/DB95)*1000,0),"")</f>
        <v/>
      </c>
      <c r="DE95" s="318" t="str">
        <f aca="false">IF(DB$9&lt;&gt;"",IF($B95&lt;&gt;"",DD95-DC95,""),"")</f>
        <v/>
      </c>
      <c r="DF95" s="313" t="str">
        <f aca="false">IF($B95&lt;&gt;"",$B95,"")</f>
        <v/>
      </c>
      <c r="DG95" s="314" t="str">
        <f aca="false">IF($B95&lt;&gt;"",'Chronos (M1..M20)'!$H1910,"")</f>
        <v/>
      </c>
      <c r="DH95" s="315" t="str">
        <f aca="false">IF('Chronos (M1..M20)'!$I1910&lt;&gt;"",'Chronos (M1..M20)'!$I1910," ")</f>
        <v> </v>
      </c>
      <c r="DI95" s="316" t="n">
        <f aca="false">IF('Chronos (M1..M20)'!$J1910&lt;&gt;"",'Chronos (M1..M20)'!$J1910,0)</f>
        <v>0</v>
      </c>
      <c r="DJ95" s="317" t="str">
        <f aca="false">IF($B95&lt;&gt;"",IF(DH95&lt;&gt;" ",(INDEX(DG$9:DH$12,MATCH(DG95,DG$9:DG$12),2)/DH95)*1000,0),"")</f>
        <v/>
      </c>
      <c r="DK95" s="318" t="str">
        <f aca="false">IF(DH$9&lt;&gt;"",IF($B95&lt;&gt;"",DJ95-DI95,""),"")</f>
        <v/>
      </c>
      <c r="DL95" s="314" t="str">
        <f aca="false">IF($B95&lt;&gt;"",'Chronos (M1..M20)'!$H2011,"")</f>
        <v/>
      </c>
      <c r="DM95" s="315" t="str">
        <f aca="false">IF('Chronos (M1..M20)'!$I2011&lt;&gt;"",'Chronos (M1..M20)'!$I2011," ")</f>
        <v> </v>
      </c>
      <c r="DN95" s="316" t="n">
        <f aca="false">IF('Chronos (M1..M20)'!$J2011&lt;&gt;"",'Chronos (M1..M20)'!$J2011,0)</f>
        <v>0</v>
      </c>
      <c r="DO95" s="317" t="str">
        <f aca="false">IF($B95&lt;&gt;"",IF(DM95&lt;&gt;" ",(INDEX(DL$9:DM$12,MATCH(DL95,DL$9:DL$12),2)/DM95)*1000,0),"")</f>
        <v/>
      </c>
      <c r="DP95" s="318" t="str">
        <f aca="false">IF(DM$9&lt;&gt;"",IF($B95&lt;&gt;"",DO95-DN95,""),"")</f>
        <v/>
      </c>
      <c r="DQ95" s="0"/>
      <c r="DR95" s="319" t="e">
        <f aca="false">SUM(O95,T95,Z95)</f>
        <v>#VALUE!</v>
      </c>
      <c r="DS95" s="319" t="e">
        <f aca="false">SUM(DR95,AE95,AK95,AP95,AV95,BA95,BG95,BL95,BR95,BW95,CC95,CH95,CN95,CS95,CY95,DD95,DJ95,DO95)</f>
        <v>#VALUE!</v>
      </c>
      <c r="DT95" s="319" t="n">
        <f aca="false">SUM(N95,S95,Y95,AD95,AJ95,AO95,AU95,AZ95,BF95,BK95,BQ95,BV95,CB95,CG95,CM95,CR95,CX95,DC95,DI95,DN95)</f>
        <v>0</v>
      </c>
      <c r="DU95" s="319" t="e">
        <f aca="false">SMALL($DZ95:$ES95,1)</f>
        <v>#VALUE!</v>
      </c>
      <c r="DV95" s="319" t="e">
        <f aca="false">SMALL($DZ95:$ES95,2)</f>
        <v>#VALUE!</v>
      </c>
      <c r="DW95" s="319" t="e">
        <f aca="false">SMALL($DZ95:$ES95,3)</f>
        <v>#VALUE!</v>
      </c>
      <c r="DX95" s="319" t="e">
        <f aca="false">SMALL($DZ95:$ES95,3)</f>
        <v>#VALUE!</v>
      </c>
      <c r="DY95" s="0"/>
      <c r="DZ95" s="321" t="str">
        <f aca="false">IF($EC$1&lt;&gt;"",O95," ")</f>
        <v/>
      </c>
      <c r="EA95" s="321" t="str">
        <f aca="false">IF($EC$2&lt;&gt;"",T95," ")</f>
        <v/>
      </c>
      <c r="EB95" s="321" t="str">
        <f aca="false">IF($EC$3&lt;&gt;"",Z95," ")</f>
        <v/>
      </c>
      <c r="EC95" s="321" t="str">
        <f aca="false">IF($EC$4&lt;&gt;"",AE95," ")</f>
        <v/>
      </c>
      <c r="ED95" s="321" t="str">
        <f aca="false">IF($EC$5&lt;&gt;"",AK95," ")</f>
        <v/>
      </c>
      <c r="EE95" s="321" t="str">
        <f aca="false">IF($EC$6&lt;&gt;"",AP95," ")</f>
        <v/>
      </c>
      <c r="EF95" s="321" t="str">
        <f aca="false">IF($EC$7&lt;&gt;"",AV95," ")</f>
        <v/>
      </c>
      <c r="EG95" s="321" t="str">
        <f aca="false">IF($EC$8&lt;&gt;"",BA95," ")</f>
        <v> </v>
      </c>
      <c r="EH95" s="321" t="str">
        <f aca="false">IF($EC$9&lt;&gt;"",BG95," ")</f>
        <v> </v>
      </c>
      <c r="EI95" s="321" t="str">
        <f aca="false">IF($EC$10&lt;&gt;"",BL95," ")</f>
        <v> </v>
      </c>
      <c r="EJ95" s="321" t="str">
        <f aca="false">IF($EE$1&lt;&gt;"",BR95," ")</f>
        <v> </v>
      </c>
      <c r="EK95" s="321" t="str">
        <f aca="false">IF($EE$2&lt;&gt;"",BW95," ")</f>
        <v> </v>
      </c>
      <c r="EL95" s="321" t="str">
        <f aca="false">IF($EE$3&lt;&gt;"",CC95," ")</f>
        <v> </v>
      </c>
      <c r="EM95" s="321" t="str">
        <f aca="false">IF($EE$4&lt;&gt;"",CH95," ")</f>
        <v> </v>
      </c>
      <c r="EN95" s="321" t="str">
        <f aca="false">IF($EE$5&lt;&gt;"",CN95," ")</f>
        <v> </v>
      </c>
      <c r="EO95" s="321" t="str">
        <f aca="false">IF($EE$6&lt;&gt;"",CS95," ")</f>
        <v> </v>
      </c>
      <c r="EP95" s="321" t="str">
        <f aca="false">IF($EE$7&lt;&gt;"",CY95," ")</f>
        <v> </v>
      </c>
      <c r="EQ95" s="321" t="str">
        <f aca="false">IF($EE$8&lt;&gt;"",DD95," ")</f>
        <v> </v>
      </c>
      <c r="ER95" s="321" t="str">
        <f aca="false">IF($EE$9&lt;&gt;"",DJ95," ")</f>
        <v> </v>
      </c>
      <c r="ES95" s="321" t="str">
        <f aca="false">IF($EE$10&lt;&gt;"",DO95," ")</f>
        <v> </v>
      </c>
      <c r="ET95" s="322" t="e">
        <f aca="false">SMALL(DZ95:EC95,1)</f>
        <v>#VALUE!</v>
      </c>
      <c r="EU95" s="323" t="e">
        <f aca="false">SMALL(DZ95:ED95,1)</f>
        <v>#VALUE!</v>
      </c>
      <c r="EV95" s="323" t="e">
        <f aca="false">SMALL(DZ95:EE95,1)</f>
        <v>#VALUE!</v>
      </c>
      <c r="EW95" s="323" t="e">
        <f aca="false">SMALL(DZ95:EF95,1)</f>
        <v>#VALUE!</v>
      </c>
      <c r="EX95" s="323" t="e">
        <f aca="false">SMALL(DZ95:EG95,1)</f>
        <v>#VALUE!</v>
      </c>
      <c r="EY95" s="323" t="e">
        <f aca="false">SMALL(DZ95:EH95,1)</f>
        <v>#VALUE!</v>
      </c>
      <c r="EZ95" s="323" t="e">
        <f aca="false">SMALL(DZ95:EI95,1)</f>
        <v>#VALUE!</v>
      </c>
      <c r="FA95" s="323" t="e">
        <f aca="false">SMALL(DZ95:EJ95,1)</f>
        <v>#VALUE!</v>
      </c>
      <c r="FB95" s="323" t="e">
        <f aca="false">SMALL(DZ95:EK95,1)</f>
        <v>#VALUE!</v>
      </c>
      <c r="FC95" s="323" t="e">
        <f aca="false">SMALL(DZ95:EL95,1)</f>
        <v>#VALUE!</v>
      </c>
      <c r="FD95" s="323" t="e">
        <f aca="false">SMALL(DZ95:EM95,1)</f>
        <v>#VALUE!</v>
      </c>
      <c r="FE95" s="323" t="e">
        <f aca="false">SMALL(DZ95:EN95,1)</f>
        <v>#VALUE!</v>
      </c>
      <c r="FF95" s="323" t="e">
        <f aca="false">SMALL(DZ95:EO95,1)</f>
        <v>#VALUE!</v>
      </c>
      <c r="FG95" s="323" t="e">
        <f aca="false">SMALL(DZ95:EP95,1)</f>
        <v>#VALUE!</v>
      </c>
      <c r="FH95" s="323" t="e">
        <f aca="false">SMALL(DZ95:EQ95,1)</f>
        <v>#VALUE!</v>
      </c>
      <c r="FI95" s="323" t="e">
        <f aca="false">SMALL(DZ95:ER95,1)</f>
        <v>#VALUE!</v>
      </c>
      <c r="FJ95" s="324" t="e">
        <f aca="false">SMALL(DZ95:ES95,1)</f>
        <v>#VALUE!</v>
      </c>
      <c r="FK95" s="322" t="e">
        <f aca="false">SMALL(DZ95:EN95,2)</f>
        <v>#VALUE!</v>
      </c>
      <c r="FL95" s="323" t="e">
        <f aca="false">SMALL(DZ95:EO95,2)</f>
        <v>#VALUE!</v>
      </c>
      <c r="FM95" s="323" t="e">
        <f aca="false">SMALL(DZ95:EP95,2)</f>
        <v>#VALUE!</v>
      </c>
      <c r="FN95" s="323" t="e">
        <f aca="false">SMALL(DZ95:EQ95,2)</f>
        <v>#VALUE!</v>
      </c>
      <c r="FO95" s="323" t="e">
        <f aca="false">SMALL(DZ95:ER95,2)</f>
        <v>#VALUE!</v>
      </c>
      <c r="FP95" s="324" t="e">
        <f aca="false">SMALL(DZ95:ES95,2)</f>
        <v>#VALUE!</v>
      </c>
      <c r="FQ95" s="0"/>
      <c r="FR95" s="328" t="str">
        <f aca="false">IF($B95&lt;&gt;"",IF($EB$1&gt;=FR$13,$P95,""),"")</f>
        <v/>
      </c>
      <c r="FS95" s="329" t="str">
        <f aca="false">IF($B95&lt;&gt;"",IF($EB$1&gt;=FS$13,$P95+$U95,""),"")</f>
        <v/>
      </c>
      <c r="FT95" s="329" t="str">
        <f aca="false">IF($B95&lt;&gt;"",IF($EB$1&gt;=FT$13,$P95+$U95+$AA95,""),"")</f>
        <v/>
      </c>
      <c r="FU95" s="329" t="str">
        <f aca="false">IF($B95&lt;&gt;"",IF($EB$1&gt;=FU$13,$P95+$U95+$AA95+$AF95-ET95,""),"")</f>
        <v/>
      </c>
      <c r="FV95" s="329" t="str">
        <f aca="false">IF($B95&lt;&gt;"",IF($EB$1&gt;=FV$13,$P95+$U95+$AA95+$AF95+$AL95-EU95,""),"")</f>
        <v/>
      </c>
      <c r="FW95" s="329" t="str">
        <f aca="false">IF($B95&lt;&gt;"",IF($EB$1&gt;=FW$13,$P95+$U95+$AA95+$AF95+$AL95+$AQ95-EV95,""),"")</f>
        <v/>
      </c>
      <c r="FX95" s="329" t="str">
        <f aca="false">IF($B95&lt;&gt;"",IF($EB$1&gt;=FX$13,$P95+$U95+$AA95+$AF95+$AL95+$AQ95+$AW95-EW95,""),"")</f>
        <v/>
      </c>
      <c r="FY95" s="329" t="str">
        <f aca="false">IF($B95&lt;&gt;"",IF($EB$1&gt;=FY$13,$P95+$U95+$AA95+$AF95+$AL95+$AQ95+$AW95+$BB95-EX95,""),"")</f>
        <v/>
      </c>
      <c r="FZ95" s="329" t="str">
        <f aca="false">IF($B95&lt;&gt;"",IF($EB$1&gt;=FZ$13,$P95+$U95+$AA95+$AF95+$AL95+$AQ95+$AW95+$BB95+$BH95-EY95,""),"")</f>
        <v/>
      </c>
      <c r="GA95" s="329" t="str">
        <f aca="false">IF($B95&lt;&gt;"",IF($EB$1&gt;=GA$13,$P95+$U95+$AA95+$AF95+$AL95+$AQ95+$AW95+$BB95+$BH95+$BM95-EZ95,""),"")</f>
        <v/>
      </c>
      <c r="GB95" s="329" t="str">
        <f aca="false">IF($B95&lt;&gt;"",IF($EB$1&gt;=GB$13,$P95+$U95+$AA95+$AF95+$AL95+$AQ95+$AW95+$BB95+$BH95+$BM95+$BS95-FA95,""),"")</f>
        <v/>
      </c>
      <c r="GC95" s="329" t="str">
        <f aca="false">IF($B95&lt;&gt;"",IF($EB$1&gt;=GC$13,$P95+$U95+$AA95+$AF95+$AL95+$AQ95+$AW95+$BB95+$BH95+$BM95+$BS95+$BX95-FB95,""),"")</f>
        <v/>
      </c>
      <c r="GD95" s="329" t="str">
        <f aca="false">IF($B95&lt;&gt;"",IF($EB$1&gt;=GD$13,$P95+$U95+$AA95+$AF95+$AL95+$AQ95+$AW95+$BB95+$BH95+$BM95+$BS95+$BX95+$CD95-FC95,""),"")</f>
        <v/>
      </c>
      <c r="GE95" s="329" t="str">
        <f aca="false">IF($B95&lt;&gt;"",IF($EB$1&gt;=GE$13,$P95+$U95+$AA95+$AF95+$AL95+$AQ95+$AW95+$BB95+$BH95+$BM95+$BS95+$BX95+$CD95+$CI95-FD95,""),"")</f>
        <v/>
      </c>
      <c r="GF95" s="329" t="str">
        <f aca="false">IF($B95&lt;&gt;"",IF($EB$1&gt;=GF$13,$P95+$U95+$AA95+$AF95+$AL95+$AQ95+$AW95+$BB95+$BH95+$BM95+$BS95+$BX95+$CD95+$CI95+$CO95-FE95-FK95,""),"")</f>
        <v/>
      </c>
      <c r="GG95" s="329" t="str">
        <f aca="false">IF($B95&lt;&gt;"",IF($EB$1&gt;=GG$13,$P95+$U95+$AA95+$AF95+$AL95+$AQ95+$AW95+$BB95+$BH95+$BM95+$BS95+$BX95+$CD95+$CI95+$CO95+$CT95-FF95-FL95,""),"")</f>
        <v/>
      </c>
      <c r="GH95" s="329" t="str">
        <f aca="false">IF($B95&lt;&gt;"",IF($EB$1&gt;=GH$13,$P95+$U95+$AA95+$AF95+$AL95+$AQ95+$AW95+$BB95+$BH95+$BM95+$BS95+$BX95+$CD95+$CI95+$CO95+$CT95+$CZ95-FG95-FM95,""),"")</f>
        <v/>
      </c>
      <c r="GI95" s="329" t="str">
        <f aca="false">IF($B95&lt;&gt;"",IF($EB$1&gt;=GI$13,$P95+$U95+$AA95+$AF95+$AL95+$AQ95+$AW95+$BB95+$BH95+$BM95+$BS95+$BX95+$CD95+$CI95+$CO95+$CT95+$CZ95+$DE95-FH95-FN95,""),"")</f>
        <v/>
      </c>
      <c r="GJ95" s="329" t="str">
        <f aca="false">IF($B95&lt;&gt;"",IF($EB$1&gt;=GJ$13,$P95+$U95+$AA95+$AF95+$AL95+$AQ95+$AW95+$BB95+$BH95+$BM95+$BS95+$BX95+$CD95+$CI95+$CO95+$CT95+$CZ95+$DE95+$DK95-FI95-FO95,""),"")</f>
        <v/>
      </c>
      <c r="GK95" s="330" t="str">
        <f aca="false">IF($B95&lt;&gt;"",IF($EB$1&gt;=GK$13,$P95+$U95+$AA95+$AF95+$AL95+$AQ95+$AW95+$BB95+$BH95+$BM95+$BS95+$BX95+$CD95+$CI95+$CO95+$CT95+$CZ95+$DE95+$DK95+$DP95-FJ95-FP95,""),"")</f>
        <v/>
      </c>
      <c r="GL95" s="0"/>
      <c r="GM95" s="328" t="str">
        <f aca="false">IF($B95&lt;&gt;"",IF($EB$1&gt;=GM$13,RANK(FR95,FR$14:FR$113,0),""),"")</f>
        <v/>
      </c>
      <c r="GN95" s="329" t="str">
        <f aca="false">IF($B95&lt;&gt;"",IF($EB$1&gt;=GN$13,RANK(FS95,FS$14:FS$113,0),""),"")</f>
        <v/>
      </c>
      <c r="GO95" s="329" t="str">
        <f aca="false">IF($B95&lt;&gt;"",IF($EB$1&gt;=GO$13,RANK(FT95,FT$14:FT$113,0),""),"")</f>
        <v/>
      </c>
      <c r="GP95" s="329" t="str">
        <f aca="false">IF($B95&lt;&gt;"",IF($EB$1&gt;=GP$13,RANK(FU95,FU$14:FU$113,0),""),"")</f>
        <v/>
      </c>
      <c r="GQ95" s="329" t="str">
        <f aca="false">IF($B95&lt;&gt;"",IF($EB$1&gt;=GQ$13,RANK(FV95,FV$14:FV$113,0),""),"")</f>
        <v/>
      </c>
      <c r="GR95" s="329" t="str">
        <f aca="false">IF($B95&lt;&gt;"",IF($EB$1&gt;=GR$13,RANK(FW95,FW$14:FW$113,0),""),"")</f>
        <v/>
      </c>
      <c r="GS95" s="329" t="str">
        <f aca="false">IF($B95&lt;&gt;"",IF($EB$1&gt;=GS$13,RANK(FX95,FX$14:FX$113,0),""),"")</f>
        <v/>
      </c>
      <c r="GT95" s="329" t="str">
        <f aca="false">IF($B95&lt;&gt;"",IF($EB$1&gt;=GT$13,RANK(FY95,FY$14:FY$113,0),""),"")</f>
        <v/>
      </c>
      <c r="GU95" s="329" t="str">
        <f aca="false">IF($B95&lt;&gt;"",IF($EB$1&gt;=GU$13,RANK(FZ95,FZ$14:FZ$113,0),""),"")</f>
        <v/>
      </c>
      <c r="GV95" s="329" t="str">
        <f aca="false">IF($B95&lt;&gt;"",IF($EB$1&gt;=GV$13,RANK(GA95,GA$14:GA$113,0),""),"")</f>
        <v/>
      </c>
      <c r="GW95" s="329" t="str">
        <f aca="false">IF($B95&lt;&gt;"",IF($EB$1&gt;=GW$13,RANK(GB95,GB$14:GB$113,0),""),"")</f>
        <v/>
      </c>
      <c r="GX95" s="329" t="str">
        <f aca="false">IF($B95&lt;&gt;"",IF($EB$1&gt;=GX$13,RANK(GC95,GC$14:GC$113,0),""),"")</f>
        <v/>
      </c>
      <c r="GY95" s="329" t="str">
        <f aca="false">IF($B95&lt;&gt;"",IF($EB$1&gt;=GY$13,RANK(GD95,GD$14:GD$113,0),""),"")</f>
        <v/>
      </c>
      <c r="GZ95" s="329" t="str">
        <f aca="false">IF($B95&lt;&gt;"",IF($EB$1&gt;=GZ$13,RANK(GE95,GE$14:GE$113,0),""),"")</f>
        <v/>
      </c>
      <c r="HA95" s="329" t="str">
        <f aca="false">IF($B95&lt;&gt;"",IF($EB$1&gt;=HA$13,RANK(GF95,GF$14:GF$113,0),""),"")</f>
        <v/>
      </c>
      <c r="HB95" s="329" t="str">
        <f aca="false">IF($B95&lt;&gt;"",IF($EB$1&gt;=HB$13,RANK(GG95,GG$14:GG$113,0),""),"")</f>
        <v/>
      </c>
      <c r="HC95" s="329" t="str">
        <f aca="false">IF($B95&lt;&gt;"",IF($EB$1&gt;=HC$13,RANK(GH95,GH$14:GH$113,0),""),"")</f>
        <v/>
      </c>
      <c r="HD95" s="329" t="str">
        <f aca="false">IF($B95&lt;&gt;"",IF($EB$1&gt;=HD$13,RANK(GI95,GI$14:GI$113,0),""),"")</f>
        <v/>
      </c>
      <c r="HE95" s="329" t="str">
        <f aca="false">IF($B95&lt;&gt;"",IF($EB$1&gt;=HE$13,RANK(GJ95,GJ$14:GJ$113,0),""),"")</f>
        <v/>
      </c>
      <c r="HF95" s="330" t="str">
        <f aca="false">IF($B95&lt;&gt;"",IF($EB$1&gt;=HF$13,RANK(GK95,GK$14:GK$113,0),""),"")</f>
        <v/>
      </c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3" hidden="false" customHeight="false" outlineLevel="0" collapsed="false">
      <c r="A96" s="308" t="str">
        <f aca="false">IF(B96&lt;&gt;"",RANK(I96,I$14:I$113,0),"")</f>
        <v/>
      </c>
      <c r="B96" s="309" t="str">
        <f aca="false">IF('Chronos (M1..M20)'!B93&lt;&gt;"",'Chronos (M1..M20)'!B93,"")</f>
        <v/>
      </c>
      <c r="C96" s="310" t="str">
        <f aca="false">IF(B96&lt;&gt;"",'Chronos (M1..M20)'!C93,"")</f>
        <v/>
      </c>
      <c r="D96" s="215" t="str">
        <f aca="false">IF(B96&lt;&gt;"",Pilotes!P93,"")</f>
        <v/>
      </c>
      <c r="E96" s="310"/>
      <c r="F96" s="310" t="str">
        <f aca="false">IF(B96&lt;&gt;"",Pilotes!F93,"")</f>
        <v/>
      </c>
      <c r="G96" s="310" t="str">
        <f aca="false">IF(C96&lt;&gt;"",Pilotes!E93,"")</f>
        <v/>
      </c>
      <c r="H96" s="310" t="str">
        <f aca="false">IF(D96&lt;&gt;"",'Chronos (M1..M20)'!D93,"")</f>
        <v/>
      </c>
      <c r="I96" s="311" t="n">
        <f aca="false">IF(B96&lt;&gt;"",IF($EB$1&lt;4,DR96-DT96,IF($EB$1&lt;15,DS96-DU96-DT96,DS96-DU96-DV96-DT96)),0)</f>
        <v>0</v>
      </c>
      <c r="J96" s="312" t="str">
        <f aca="false">IF(B96&lt;&gt;"",IF(I96,(I96/MAXA(I$14:I$113))*1000,0),"")</f>
        <v/>
      </c>
      <c r="K96" s="313" t="str">
        <f aca="false">IF($B96&lt;&gt;"",$B96,"")</f>
        <v/>
      </c>
      <c r="L96" s="314" t="str">
        <f aca="false">IF($B96&lt;&gt;"",'Chronos (M1..M20)'!$H93,"")</f>
        <v/>
      </c>
      <c r="M96" s="315" t="str">
        <f aca="false">IF('Chronos (M1..M20)'!$I93&lt;&gt;"",'Chronos (M1..M20)'!$I93," ")</f>
        <v> </v>
      </c>
      <c r="N96" s="316" t="n">
        <f aca="false">IF('Chronos (M1..M20)'!$J93&lt;&gt;"",'Chronos (M1..M20)'!$J93,0)</f>
        <v>0</v>
      </c>
      <c r="O96" s="317" t="str">
        <f aca="false">IF($B96&lt;&gt;"",IF(M96&lt;&gt;" ",(INDEX(L$9:M$12,MATCH(L96,L$9:L$12),2)/M96)*1000,0),"")</f>
        <v/>
      </c>
      <c r="P96" s="318" t="str">
        <f aca="false">IF(M$9&lt;&gt;"",IF($B96&lt;&gt;"",O96-N96,""),"")</f>
        <v/>
      </c>
      <c r="Q96" s="314" t="str">
        <f aca="false">IF($B96&lt;&gt;"",'Chronos (M1..M20)'!$H194,"")</f>
        <v/>
      </c>
      <c r="R96" s="315" t="str">
        <f aca="false">IF('Chronos (M1..M20)'!$I194&lt;&gt;"",'Chronos (M1..M20)'!$I194," ")</f>
        <v> </v>
      </c>
      <c r="S96" s="316" t="n">
        <f aca="false">IF('Chronos (M1..M20)'!$J194&lt;&gt;"",'Chronos (M1..M20)'!$J194,0)</f>
        <v>0</v>
      </c>
      <c r="T96" s="317" t="str">
        <f aca="false">IF($B96&lt;&gt;"",IF(R96&lt;&gt;" ",(INDEX(Q$9:R$12,MATCH(Q96,Q$9:Q$12),2)/R96)*1000,0),"")</f>
        <v/>
      </c>
      <c r="U96" s="318" t="str">
        <f aca="false">IF(R$9&lt;&gt;"",IF($B96&lt;&gt;"",T96-S96,""),"")</f>
        <v/>
      </c>
      <c r="V96" s="313" t="str">
        <f aca="false">IF($B96&lt;&gt;"",$B96,"")</f>
        <v/>
      </c>
      <c r="W96" s="314" t="str">
        <f aca="false">IF($B96&lt;&gt;"",'Chronos (M1..M20)'!$H295,"")</f>
        <v/>
      </c>
      <c r="X96" s="315" t="str">
        <f aca="false">IF('Chronos (M1..M20)'!$I295&lt;&gt;"",'Chronos (M1..M20)'!$I295," ")</f>
        <v> </v>
      </c>
      <c r="Y96" s="316" t="n">
        <f aca="false">IF('Chronos (M1..M20)'!$J295&lt;&gt;"",'Chronos (M1..M20)'!$J295,0)</f>
        <v>0</v>
      </c>
      <c r="Z96" s="317" t="str">
        <f aca="false">IF($B96&lt;&gt;"",IF(X96&lt;&gt;" ",(INDEX(W$9:X$12,MATCH(W96,W$9:W$12),2)/X96)*1000,0),"")</f>
        <v/>
      </c>
      <c r="AA96" s="318" t="str">
        <f aca="false">IF(X$9&lt;&gt;"",IF($B96&lt;&gt;"",Z96-Y96,""),"")</f>
        <v/>
      </c>
      <c r="AB96" s="314" t="str">
        <f aca="false">IF($B96&lt;&gt;"",'Chronos (M1..M20)'!$H396,"")</f>
        <v/>
      </c>
      <c r="AC96" s="315" t="str">
        <f aca="false">IF('Chronos (M1..M20)'!$I396&lt;&gt;"",'Chronos (M1..M20)'!$I396," ")</f>
        <v> </v>
      </c>
      <c r="AD96" s="316" t="n">
        <f aca="false">IF('Chronos (M1..M20)'!$J396&lt;&gt;"",'Chronos (M1..M20)'!$J396,0)</f>
        <v>0</v>
      </c>
      <c r="AE96" s="317" t="str">
        <f aca="false">IF($B96&lt;&gt;"",IF(AC96&lt;&gt;" ",(INDEX(AB$9:AC$12,MATCH(AB96,AB$9:AB$12),2)/AC96)*1000,0),"")</f>
        <v/>
      </c>
      <c r="AF96" s="318" t="str">
        <f aca="false">IF(AC$9&lt;&gt;"",IF($B96&lt;&gt;"",AE96-AD96,""),"")</f>
        <v/>
      </c>
      <c r="AG96" s="313" t="str">
        <f aca="false">IF($B96&lt;&gt;"",$B96,"")</f>
        <v/>
      </c>
      <c r="AH96" s="314" t="str">
        <f aca="false">IF($B96&lt;&gt;"",'Chronos (M1..M20)'!$H497,"")</f>
        <v/>
      </c>
      <c r="AI96" s="315" t="str">
        <f aca="false">IF('Chronos (M1..M20)'!$I497&lt;&gt;"",'Chronos (M1..M20)'!$I497," ")</f>
        <v> </v>
      </c>
      <c r="AJ96" s="316" t="n">
        <f aca="false">IF('Chronos (M1..M20)'!$J497&lt;&gt;"",'Chronos (M1..M20)'!$J497,0)</f>
        <v>0</v>
      </c>
      <c r="AK96" s="317" t="str">
        <f aca="false">IF($B96&lt;&gt;"",IF(AI96&lt;&gt;" ",(INDEX(AH$9:AI$12,MATCH(AH96,AH$9:AH$12),2)/AI96)*1000,0),"")</f>
        <v/>
      </c>
      <c r="AL96" s="318" t="str">
        <f aca="false">IF(AI$9&lt;&gt;"",IF($B96&lt;&gt;"",AK96-AJ96,""),"")</f>
        <v/>
      </c>
      <c r="AM96" s="314" t="str">
        <f aca="false">IF($B96&lt;&gt;"",'Chronos (M1..M20)'!$H598,"")</f>
        <v/>
      </c>
      <c r="AN96" s="315" t="str">
        <f aca="false">IF('Chronos (M1..M20)'!$I598&lt;&gt;"",'Chronos (M1..M20)'!$I598," ")</f>
        <v> </v>
      </c>
      <c r="AO96" s="316" t="n">
        <f aca="false">IF('Chronos (M1..M20)'!$J598&lt;&gt;"",'Chronos (M1..M20)'!$J598,0)</f>
        <v>0</v>
      </c>
      <c r="AP96" s="317" t="str">
        <f aca="false">IF($B96&lt;&gt;"",IF(AN96&lt;&gt;" ",(INDEX(AM$9:AN$12,MATCH(AM96,AM$9:AM$12),2)/AN96)*1000,0),"")</f>
        <v/>
      </c>
      <c r="AQ96" s="318" t="str">
        <f aca="false">IF(AN$9&lt;&gt;"",IF($B96&lt;&gt;"",AP96-AO96,""),"")</f>
        <v/>
      </c>
      <c r="AR96" s="313" t="str">
        <f aca="false">IF($B96&lt;&gt;"",$B96,"")</f>
        <v/>
      </c>
      <c r="AS96" s="314" t="str">
        <f aca="false">IF($B96&lt;&gt;"",'Chronos (M1..M20)'!$H699,"")</f>
        <v/>
      </c>
      <c r="AT96" s="315" t="str">
        <f aca="false">IF('Chronos (M1..M20)'!$I699&lt;&gt;"",'Chronos (M1..M20)'!$I699," ")</f>
        <v> </v>
      </c>
      <c r="AU96" s="316" t="n">
        <f aca="false">IF('Chronos (M1..M20)'!$J699&lt;&gt;"",'Chronos (M1..M20)'!$J699,0)</f>
        <v>0</v>
      </c>
      <c r="AV96" s="317" t="str">
        <f aca="false">IF($B96&lt;&gt;"",IF(AT96&lt;&gt;" ",(INDEX(AS$9:AT$12,MATCH(AS96,AS$9:AS$12),2)/AT96)*1000,0),"")</f>
        <v/>
      </c>
      <c r="AW96" s="318" t="str">
        <f aca="false">IF(AT$9&lt;&gt;"",IF($B96&lt;&gt;"",AV96-AU96,""),"")</f>
        <v/>
      </c>
      <c r="AX96" s="314" t="str">
        <f aca="false">IF($B96&lt;&gt;"",'Chronos (M1..M20)'!$H800,"")</f>
        <v/>
      </c>
      <c r="AY96" s="315" t="str">
        <f aca="false">IF('Chronos (M1..M20)'!$I800&lt;&gt;"",'Chronos (M1..M20)'!$I800," ")</f>
        <v> </v>
      </c>
      <c r="AZ96" s="316" t="n">
        <f aca="false">IF('Chronos (M1..M20)'!$J800&lt;&gt;"",'Chronos (M1..M20)'!$J800,0)</f>
        <v>0</v>
      </c>
      <c r="BA96" s="317" t="str">
        <f aca="false">IF($B96&lt;&gt;"",IF(AY96&lt;&gt;" ",(INDEX(AX$9:AY$12,MATCH(AX96,AX$9:AX$12),2)/AY96)*1000,0),"")</f>
        <v/>
      </c>
      <c r="BB96" s="318" t="str">
        <f aca="false">IF(AY$9&lt;&gt;"",IF($B96&lt;&gt;"",BA96-AZ96,""),"")</f>
        <v/>
      </c>
      <c r="BC96" s="313" t="str">
        <f aca="false">IF($B96&lt;&gt;"",$B96,"")</f>
        <v/>
      </c>
      <c r="BD96" s="314" t="str">
        <f aca="false">IF($B96&lt;&gt;"",'Chronos (M1..M20)'!$H901,"")</f>
        <v/>
      </c>
      <c r="BE96" s="315" t="str">
        <f aca="false">IF('Chronos (M1..M20)'!$I901&lt;&gt;"",'Chronos (M1..M20)'!$I901," ")</f>
        <v> </v>
      </c>
      <c r="BF96" s="316" t="n">
        <f aca="false">IF('Chronos (M1..M20)'!$J901&lt;&gt;"",'Chronos (M1..M20)'!$J901,0)</f>
        <v>0</v>
      </c>
      <c r="BG96" s="317" t="str">
        <f aca="false">IF($B96&lt;&gt;"",IF(BE96&lt;&gt;" ",(INDEX(BD$9:BE$12,MATCH(BD96,BD$9:BD$12),2)/BE96)*1000,0),"")</f>
        <v/>
      </c>
      <c r="BH96" s="318" t="str">
        <f aca="false">IF(BE$9&lt;&gt;"",IF($B96&lt;&gt;"",BG96-BF96,""),"")</f>
        <v/>
      </c>
      <c r="BI96" s="314" t="str">
        <f aca="false">IF($B96&lt;&gt;"",'Chronos (M1..M20)'!$H1002,"")</f>
        <v/>
      </c>
      <c r="BJ96" s="315" t="str">
        <f aca="false">IF('Chronos (M1..M20)'!$I1002&lt;&gt;"",'Chronos (M1..M20)'!$I1002," ")</f>
        <v> </v>
      </c>
      <c r="BK96" s="316" t="n">
        <f aca="false">IF('Chronos (M1..M20)'!$J1002&lt;&gt;"",'Chronos (M1..M20)'!$J1002,0)</f>
        <v>0</v>
      </c>
      <c r="BL96" s="317" t="str">
        <f aca="false">IF($B96&lt;&gt;"",IF(BJ96&lt;&gt;" ",(INDEX(BI$9:BJ$12,MATCH(BI96,BI$9:BI$12),2)/BJ96)*1000,0),"")</f>
        <v/>
      </c>
      <c r="BM96" s="318" t="str">
        <f aca="false">IF(BJ$9&lt;&gt;"",IF($B96&lt;&gt;"",BL96-BK96,""),"")</f>
        <v/>
      </c>
      <c r="BN96" s="313" t="str">
        <f aca="false">IF($B96&lt;&gt;"",$B96,"")</f>
        <v/>
      </c>
      <c r="BO96" s="314" t="str">
        <f aca="false">IF($B96&lt;&gt;"",'Chronos (M1..M20)'!$H1103,"")</f>
        <v/>
      </c>
      <c r="BP96" s="315" t="str">
        <f aca="false">IF('Chronos (M1..M20)'!$I1103&lt;&gt;"",'Chronos (M1..M20)'!$I1103," ")</f>
        <v> </v>
      </c>
      <c r="BQ96" s="316" t="n">
        <f aca="false">IF('Chronos (M1..M20)'!$J1103&lt;&gt;"",'Chronos (M1..M20)'!$J1103,0)</f>
        <v>0</v>
      </c>
      <c r="BR96" s="317" t="str">
        <f aca="false">IF($B96&lt;&gt;"",IF(BP96&lt;&gt;" ",(INDEX(BO$9:BP$12,MATCH(BO96,BO$9:BO$12),2)/BP96)*1000,0),"")</f>
        <v/>
      </c>
      <c r="BS96" s="318" t="str">
        <f aca="false">IF(BP$9&lt;&gt;"",IF($B96&lt;&gt;"",BR96-BQ96,""),"")</f>
        <v/>
      </c>
      <c r="BT96" s="314" t="str">
        <f aca="false">IF($B96&lt;&gt;"",'Chronos (M1..M20)'!$H1204,"")</f>
        <v/>
      </c>
      <c r="BU96" s="315" t="str">
        <f aca="false">IF('Chronos (M1..M20)'!$I1204&lt;&gt;"",'Chronos (M1..M20)'!$I1204," ")</f>
        <v> </v>
      </c>
      <c r="BV96" s="316" t="n">
        <f aca="false">IF('Chronos (M1..M20)'!$J1204&lt;&gt;"",'Chronos (M1..M20)'!$J1204,0)</f>
        <v>0</v>
      </c>
      <c r="BW96" s="317" t="str">
        <f aca="false">IF($B96&lt;&gt;"",IF(BU96&lt;&gt;" ",(INDEX(BT$9:BU$12,MATCH(BT96,BT$9:BT$12),2)/BU96)*1000,0),"")</f>
        <v/>
      </c>
      <c r="BX96" s="318" t="str">
        <f aca="false">IF(BU$9&lt;&gt;"",IF($B96&lt;&gt;"",BW96-BV96,""),"")</f>
        <v/>
      </c>
      <c r="BY96" s="313" t="str">
        <f aca="false">IF($B96&lt;&gt;"",$B96,"")</f>
        <v/>
      </c>
      <c r="BZ96" s="314" t="str">
        <f aca="false">IF($B96&lt;&gt;"",'Chronos (M1..M20)'!$H1305,"")</f>
        <v/>
      </c>
      <c r="CA96" s="315" t="str">
        <f aca="false">IF('Chronos (M1..M20)'!$I1305&lt;&gt;"",'Chronos (M1..M20)'!$I1305," ")</f>
        <v> </v>
      </c>
      <c r="CB96" s="316" t="n">
        <f aca="false">IF('Chronos (M1..M20)'!$J1305&lt;&gt;"",'Chronos (M1..M20)'!$J1305,0)</f>
        <v>0</v>
      </c>
      <c r="CC96" s="317" t="str">
        <f aca="false">IF($B96&lt;&gt;"",IF(CA96&lt;&gt;" ",(INDEX(BZ$9:CA$12,MATCH(BZ96,BZ$9:BZ$12),2)/CA96)*1000,0),"")</f>
        <v/>
      </c>
      <c r="CD96" s="318" t="str">
        <f aca="false">IF(CA$9&lt;&gt;"",IF($B96&lt;&gt;"",CC96-CB96,""),"")</f>
        <v/>
      </c>
      <c r="CE96" s="314" t="str">
        <f aca="false">IF($B96&lt;&gt;"",'Chronos (M1..M20)'!$H1406,"")</f>
        <v/>
      </c>
      <c r="CF96" s="315" t="str">
        <f aca="false">IF('Chronos (M1..M20)'!$I1406&lt;&gt;"",'Chronos (M1..M20)'!$I1406," ")</f>
        <v> </v>
      </c>
      <c r="CG96" s="316" t="n">
        <f aca="false">IF('Chronos (M1..M20)'!$J1406&lt;&gt;"",'Chronos (M1..M20)'!$J1406,0)</f>
        <v>0</v>
      </c>
      <c r="CH96" s="317" t="str">
        <f aca="false">IF($B96&lt;&gt;"",IF(CF96&lt;&gt;" ",(INDEX(CE$9:CF$12,MATCH(CE96,CE$9:CE$12),2)/CF96)*1000,0),"")</f>
        <v/>
      </c>
      <c r="CI96" s="318" t="str">
        <f aca="false">IF(CF$9&lt;&gt;"",IF($B96&lt;&gt;"",CH96-CG96,""),"")</f>
        <v/>
      </c>
      <c r="CJ96" s="313" t="str">
        <f aca="false">IF($B96&lt;&gt;"",$B96,"")</f>
        <v/>
      </c>
      <c r="CK96" s="314" t="str">
        <f aca="false">IF($B96&lt;&gt;"",'Chronos (M1..M20)'!$H1507,"")</f>
        <v/>
      </c>
      <c r="CL96" s="315" t="str">
        <f aca="false">IF('Chronos (M1..M20)'!$I1507&lt;&gt;"",'Chronos (M1..M20)'!$I1507," ")</f>
        <v> </v>
      </c>
      <c r="CM96" s="316" t="n">
        <f aca="false">IF('Chronos (M1..M20)'!$J1507&lt;&gt;"",'Chronos (M1..M20)'!$J1507,0)</f>
        <v>0</v>
      </c>
      <c r="CN96" s="317" t="str">
        <f aca="false">IF($B96&lt;&gt;"",IF(CL96&lt;&gt;" ",(INDEX(CK$9:CL$12,MATCH(CK96,CK$9:CK$12),2)/CL96)*1000,0),"")</f>
        <v/>
      </c>
      <c r="CO96" s="318" t="str">
        <f aca="false">IF(CL$9&lt;&gt;"",IF($B96&lt;&gt;"",CN96-CM96,""),"")</f>
        <v/>
      </c>
      <c r="CP96" s="314" t="str">
        <f aca="false">IF($B96&lt;&gt;"",'Chronos (M1..M20)'!$H1608,"")</f>
        <v/>
      </c>
      <c r="CQ96" s="315" t="str">
        <f aca="false">IF('Chronos (M1..M20)'!$I1608&lt;&gt;"",'Chronos (M1..M20)'!$I1608," ")</f>
        <v> </v>
      </c>
      <c r="CR96" s="316" t="n">
        <f aca="false">IF('Chronos (M1..M20)'!$J1608&lt;&gt;"",'Chronos (M1..M20)'!$J1608,0)</f>
        <v>0</v>
      </c>
      <c r="CS96" s="317" t="str">
        <f aca="false">IF($B96&lt;&gt;"",IF(CQ96&lt;&gt;" ",(INDEX(CP$9:CQ$12,MATCH(CP96,CP$9:CP$12),2)/CQ96)*1000,0),"")</f>
        <v/>
      </c>
      <c r="CT96" s="318" t="str">
        <f aca="false">IF(CQ$9&lt;&gt;"",IF($B96&lt;&gt;"",CS96-CR96,""),"")</f>
        <v/>
      </c>
      <c r="CU96" s="313" t="str">
        <f aca="false">IF($B96&lt;&gt;"",$B96,"")</f>
        <v/>
      </c>
      <c r="CV96" s="314" t="str">
        <f aca="false">IF($B96&lt;&gt;"",'Chronos (M1..M20)'!$H1709,"")</f>
        <v/>
      </c>
      <c r="CW96" s="315" t="str">
        <f aca="false">IF('Chronos (M1..M20)'!$I1709&lt;&gt;"",'Chronos (M1..M20)'!$I1709," ")</f>
        <v> </v>
      </c>
      <c r="CX96" s="316" t="n">
        <f aca="false">IF('Chronos (M1..M20)'!$J1709&lt;&gt;"",'Chronos (M1..M20)'!$J1709,0)</f>
        <v>0</v>
      </c>
      <c r="CY96" s="317" t="str">
        <f aca="false">IF($B96&lt;&gt;"",IF(CW96&lt;&gt;" ",(INDEX(CV$9:CW$12,MATCH(CV96,CV$9:CV$12),2)/CW96)*1000,0),"")</f>
        <v/>
      </c>
      <c r="CZ96" s="318" t="str">
        <f aca="false">IF(CW$9&lt;&gt;"",IF($B96&lt;&gt;"",CY96-CX96,""),"")</f>
        <v/>
      </c>
      <c r="DA96" s="314" t="str">
        <f aca="false">IF($B96&lt;&gt;"",'Chronos (M1..M20)'!$H1810,"")</f>
        <v/>
      </c>
      <c r="DB96" s="315" t="str">
        <f aca="false">IF('Chronos (M1..M20)'!$I1810&lt;&gt;"",'Chronos (M1..M20)'!$I1810," ")</f>
        <v> </v>
      </c>
      <c r="DC96" s="316" t="n">
        <f aca="false">IF('Chronos (M1..M20)'!$J1810&lt;&gt;"",'Chronos (M1..M20)'!$J1810,0)</f>
        <v>0</v>
      </c>
      <c r="DD96" s="317" t="str">
        <f aca="false">IF($B96&lt;&gt;"",IF(DB96&lt;&gt;" ",(INDEX(DA$9:DB$12,MATCH(DA96,DA$9:DA$12),2)/DB96)*1000,0),"")</f>
        <v/>
      </c>
      <c r="DE96" s="318" t="str">
        <f aca="false">IF(DB$9&lt;&gt;"",IF($B96&lt;&gt;"",DD96-DC96,""),"")</f>
        <v/>
      </c>
      <c r="DF96" s="313" t="str">
        <f aca="false">IF($B96&lt;&gt;"",$B96,"")</f>
        <v/>
      </c>
      <c r="DG96" s="314" t="str">
        <f aca="false">IF($B96&lt;&gt;"",'Chronos (M1..M20)'!$H1911,"")</f>
        <v/>
      </c>
      <c r="DH96" s="315" t="str">
        <f aca="false">IF('Chronos (M1..M20)'!$I1911&lt;&gt;"",'Chronos (M1..M20)'!$I1911," ")</f>
        <v> </v>
      </c>
      <c r="DI96" s="316" t="n">
        <f aca="false">IF('Chronos (M1..M20)'!$J1911&lt;&gt;"",'Chronos (M1..M20)'!$J1911,0)</f>
        <v>0</v>
      </c>
      <c r="DJ96" s="317" t="str">
        <f aca="false">IF($B96&lt;&gt;"",IF(DH96&lt;&gt;" ",(INDEX(DG$9:DH$12,MATCH(DG96,DG$9:DG$12),2)/DH96)*1000,0),"")</f>
        <v/>
      </c>
      <c r="DK96" s="318" t="str">
        <f aca="false">IF(DH$9&lt;&gt;"",IF($B96&lt;&gt;"",DJ96-DI96,""),"")</f>
        <v/>
      </c>
      <c r="DL96" s="314" t="str">
        <f aca="false">IF($B96&lt;&gt;"",'Chronos (M1..M20)'!$H2012,"")</f>
        <v/>
      </c>
      <c r="DM96" s="315" t="str">
        <f aca="false">IF('Chronos (M1..M20)'!$I2012&lt;&gt;"",'Chronos (M1..M20)'!$I2012," ")</f>
        <v> </v>
      </c>
      <c r="DN96" s="316" t="n">
        <f aca="false">IF('Chronos (M1..M20)'!$J2012&lt;&gt;"",'Chronos (M1..M20)'!$J2012,0)</f>
        <v>0</v>
      </c>
      <c r="DO96" s="317" t="str">
        <f aca="false">IF($B96&lt;&gt;"",IF(DM96&lt;&gt;" ",(INDEX(DL$9:DM$12,MATCH(DL96,DL$9:DL$12),2)/DM96)*1000,0),"")</f>
        <v/>
      </c>
      <c r="DP96" s="318" t="str">
        <f aca="false">IF(DM$9&lt;&gt;"",IF($B96&lt;&gt;"",DO96-DN96,""),"")</f>
        <v/>
      </c>
      <c r="DQ96" s="0"/>
      <c r="DR96" s="319" t="e">
        <f aca="false">SUM(O96,T96,Z96)</f>
        <v>#VALUE!</v>
      </c>
      <c r="DS96" s="319" t="e">
        <f aca="false">SUM(DR96,AE96,AK96,AP96,AV96,BA96,BG96,BL96,BR96,BW96,CC96,CH96,CN96,CS96,CY96,DD96,DJ96,DO96)</f>
        <v>#VALUE!</v>
      </c>
      <c r="DT96" s="319" t="n">
        <f aca="false">SUM(N96,S96,Y96,AD96,AJ96,AO96,AU96,AZ96,BF96,BK96,BQ96,BV96,CB96,CG96,CM96,CR96,CX96,DC96,DI96,DN96)</f>
        <v>0</v>
      </c>
      <c r="DU96" s="319" t="e">
        <f aca="false">SMALL($DZ96:$ES96,1)</f>
        <v>#VALUE!</v>
      </c>
      <c r="DV96" s="319" t="e">
        <f aca="false">SMALL($DZ96:$ES96,2)</f>
        <v>#VALUE!</v>
      </c>
      <c r="DW96" s="319" t="e">
        <f aca="false">SMALL($DZ96:$ES96,3)</f>
        <v>#VALUE!</v>
      </c>
      <c r="DX96" s="319" t="e">
        <f aca="false">SMALL($DZ96:$ES96,3)</f>
        <v>#VALUE!</v>
      </c>
      <c r="DY96" s="0"/>
      <c r="DZ96" s="321" t="str">
        <f aca="false">IF($EC$1&lt;&gt;"",O96," ")</f>
        <v/>
      </c>
      <c r="EA96" s="321" t="str">
        <f aca="false">IF($EC$2&lt;&gt;"",T96," ")</f>
        <v/>
      </c>
      <c r="EB96" s="321" t="str">
        <f aca="false">IF($EC$3&lt;&gt;"",Z96," ")</f>
        <v/>
      </c>
      <c r="EC96" s="321" t="str">
        <f aca="false">IF($EC$4&lt;&gt;"",AE96," ")</f>
        <v/>
      </c>
      <c r="ED96" s="321" t="str">
        <f aca="false">IF($EC$5&lt;&gt;"",AK96," ")</f>
        <v/>
      </c>
      <c r="EE96" s="321" t="str">
        <f aca="false">IF($EC$6&lt;&gt;"",AP96," ")</f>
        <v/>
      </c>
      <c r="EF96" s="321" t="str">
        <f aca="false">IF($EC$7&lt;&gt;"",AV96," ")</f>
        <v/>
      </c>
      <c r="EG96" s="321" t="str">
        <f aca="false">IF($EC$8&lt;&gt;"",BA96," ")</f>
        <v> </v>
      </c>
      <c r="EH96" s="321" t="str">
        <f aca="false">IF($EC$9&lt;&gt;"",BG96," ")</f>
        <v> </v>
      </c>
      <c r="EI96" s="321" t="str">
        <f aca="false">IF($EC$10&lt;&gt;"",BL96," ")</f>
        <v> </v>
      </c>
      <c r="EJ96" s="321" t="str">
        <f aca="false">IF($EE$1&lt;&gt;"",BR96," ")</f>
        <v> </v>
      </c>
      <c r="EK96" s="321" t="str">
        <f aca="false">IF($EE$2&lt;&gt;"",BW96," ")</f>
        <v> </v>
      </c>
      <c r="EL96" s="321" t="str">
        <f aca="false">IF($EE$3&lt;&gt;"",CC96," ")</f>
        <v> </v>
      </c>
      <c r="EM96" s="321" t="str">
        <f aca="false">IF($EE$4&lt;&gt;"",CH96," ")</f>
        <v> </v>
      </c>
      <c r="EN96" s="321" t="str">
        <f aca="false">IF($EE$5&lt;&gt;"",CN96," ")</f>
        <v> </v>
      </c>
      <c r="EO96" s="321" t="str">
        <f aca="false">IF($EE$6&lt;&gt;"",CS96," ")</f>
        <v> </v>
      </c>
      <c r="EP96" s="321" t="str">
        <f aca="false">IF($EE$7&lt;&gt;"",CY96," ")</f>
        <v> </v>
      </c>
      <c r="EQ96" s="321" t="str">
        <f aca="false">IF($EE$8&lt;&gt;"",DD96," ")</f>
        <v> </v>
      </c>
      <c r="ER96" s="321" t="str">
        <f aca="false">IF($EE$9&lt;&gt;"",DJ96," ")</f>
        <v> </v>
      </c>
      <c r="ES96" s="321" t="str">
        <f aca="false">IF($EE$10&lt;&gt;"",DO96," ")</f>
        <v> </v>
      </c>
      <c r="ET96" s="322" t="e">
        <f aca="false">SMALL(DZ96:EC96,1)</f>
        <v>#VALUE!</v>
      </c>
      <c r="EU96" s="323" t="e">
        <f aca="false">SMALL(DZ96:ED96,1)</f>
        <v>#VALUE!</v>
      </c>
      <c r="EV96" s="323" t="e">
        <f aca="false">SMALL(DZ96:EE96,1)</f>
        <v>#VALUE!</v>
      </c>
      <c r="EW96" s="323" t="e">
        <f aca="false">SMALL(DZ96:EF96,1)</f>
        <v>#VALUE!</v>
      </c>
      <c r="EX96" s="323" t="e">
        <f aca="false">SMALL(DZ96:EG96,1)</f>
        <v>#VALUE!</v>
      </c>
      <c r="EY96" s="323" t="e">
        <f aca="false">SMALL(DZ96:EH96,1)</f>
        <v>#VALUE!</v>
      </c>
      <c r="EZ96" s="323" t="e">
        <f aca="false">SMALL(DZ96:EI96,1)</f>
        <v>#VALUE!</v>
      </c>
      <c r="FA96" s="323" t="e">
        <f aca="false">SMALL(DZ96:EJ96,1)</f>
        <v>#VALUE!</v>
      </c>
      <c r="FB96" s="323" t="e">
        <f aca="false">SMALL(DZ96:EK96,1)</f>
        <v>#VALUE!</v>
      </c>
      <c r="FC96" s="323" t="e">
        <f aca="false">SMALL(DZ96:EL96,1)</f>
        <v>#VALUE!</v>
      </c>
      <c r="FD96" s="323" t="e">
        <f aca="false">SMALL(DZ96:EM96,1)</f>
        <v>#VALUE!</v>
      </c>
      <c r="FE96" s="323" t="e">
        <f aca="false">SMALL(DZ96:EN96,1)</f>
        <v>#VALUE!</v>
      </c>
      <c r="FF96" s="323" t="e">
        <f aca="false">SMALL(DZ96:EO96,1)</f>
        <v>#VALUE!</v>
      </c>
      <c r="FG96" s="323" t="e">
        <f aca="false">SMALL(DZ96:EP96,1)</f>
        <v>#VALUE!</v>
      </c>
      <c r="FH96" s="323" t="e">
        <f aca="false">SMALL(DZ96:EQ96,1)</f>
        <v>#VALUE!</v>
      </c>
      <c r="FI96" s="323" t="e">
        <f aca="false">SMALL(DZ96:ER96,1)</f>
        <v>#VALUE!</v>
      </c>
      <c r="FJ96" s="324" t="e">
        <f aca="false">SMALL(DZ96:ES96,1)</f>
        <v>#VALUE!</v>
      </c>
      <c r="FK96" s="322" t="e">
        <f aca="false">SMALL(DZ96:EN96,2)</f>
        <v>#VALUE!</v>
      </c>
      <c r="FL96" s="323" t="e">
        <f aca="false">SMALL(DZ96:EO96,2)</f>
        <v>#VALUE!</v>
      </c>
      <c r="FM96" s="323" t="e">
        <f aca="false">SMALL(DZ96:EP96,2)</f>
        <v>#VALUE!</v>
      </c>
      <c r="FN96" s="323" t="e">
        <f aca="false">SMALL(DZ96:EQ96,2)</f>
        <v>#VALUE!</v>
      </c>
      <c r="FO96" s="323" t="e">
        <f aca="false">SMALL(DZ96:ER96,2)</f>
        <v>#VALUE!</v>
      </c>
      <c r="FP96" s="324" t="e">
        <f aca="false">SMALL(DZ96:ES96,2)</f>
        <v>#VALUE!</v>
      </c>
      <c r="FQ96" s="0"/>
      <c r="FR96" s="328" t="str">
        <f aca="false">IF($B96&lt;&gt;"",IF($EB$1&gt;=FR$13,$P96,""),"")</f>
        <v/>
      </c>
      <c r="FS96" s="329" t="str">
        <f aca="false">IF($B96&lt;&gt;"",IF($EB$1&gt;=FS$13,$P96+$U96,""),"")</f>
        <v/>
      </c>
      <c r="FT96" s="329" t="str">
        <f aca="false">IF($B96&lt;&gt;"",IF($EB$1&gt;=FT$13,$P96+$U96+$AA96,""),"")</f>
        <v/>
      </c>
      <c r="FU96" s="329" t="str">
        <f aca="false">IF($B96&lt;&gt;"",IF($EB$1&gt;=FU$13,$P96+$U96+$AA96+$AF96-ET96,""),"")</f>
        <v/>
      </c>
      <c r="FV96" s="329" t="str">
        <f aca="false">IF($B96&lt;&gt;"",IF($EB$1&gt;=FV$13,$P96+$U96+$AA96+$AF96+$AL96-EU96,""),"")</f>
        <v/>
      </c>
      <c r="FW96" s="329" t="str">
        <f aca="false">IF($B96&lt;&gt;"",IF($EB$1&gt;=FW$13,$P96+$U96+$AA96+$AF96+$AL96+$AQ96-EV96,""),"")</f>
        <v/>
      </c>
      <c r="FX96" s="329" t="str">
        <f aca="false">IF($B96&lt;&gt;"",IF($EB$1&gt;=FX$13,$P96+$U96+$AA96+$AF96+$AL96+$AQ96+$AW96-EW96,""),"")</f>
        <v/>
      </c>
      <c r="FY96" s="329" t="str">
        <f aca="false">IF($B96&lt;&gt;"",IF($EB$1&gt;=FY$13,$P96+$U96+$AA96+$AF96+$AL96+$AQ96+$AW96+$BB96-EX96,""),"")</f>
        <v/>
      </c>
      <c r="FZ96" s="329" t="str">
        <f aca="false">IF($B96&lt;&gt;"",IF($EB$1&gt;=FZ$13,$P96+$U96+$AA96+$AF96+$AL96+$AQ96+$AW96+$BB96+$BH96-EY96,""),"")</f>
        <v/>
      </c>
      <c r="GA96" s="329" t="str">
        <f aca="false">IF($B96&lt;&gt;"",IF($EB$1&gt;=GA$13,$P96+$U96+$AA96+$AF96+$AL96+$AQ96+$AW96+$BB96+$BH96+$BM96-EZ96,""),"")</f>
        <v/>
      </c>
      <c r="GB96" s="329" t="str">
        <f aca="false">IF($B96&lt;&gt;"",IF($EB$1&gt;=GB$13,$P96+$U96+$AA96+$AF96+$AL96+$AQ96+$AW96+$BB96+$BH96+$BM96+$BS96-FA96,""),"")</f>
        <v/>
      </c>
      <c r="GC96" s="329" t="str">
        <f aca="false">IF($B96&lt;&gt;"",IF($EB$1&gt;=GC$13,$P96+$U96+$AA96+$AF96+$AL96+$AQ96+$AW96+$BB96+$BH96+$BM96+$BS96+$BX96-FB96,""),"")</f>
        <v/>
      </c>
      <c r="GD96" s="329" t="str">
        <f aca="false">IF($B96&lt;&gt;"",IF($EB$1&gt;=GD$13,$P96+$U96+$AA96+$AF96+$AL96+$AQ96+$AW96+$BB96+$BH96+$BM96+$BS96+$BX96+$CD96-FC96,""),"")</f>
        <v/>
      </c>
      <c r="GE96" s="329" t="str">
        <f aca="false">IF($B96&lt;&gt;"",IF($EB$1&gt;=GE$13,$P96+$U96+$AA96+$AF96+$AL96+$AQ96+$AW96+$BB96+$BH96+$BM96+$BS96+$BX96+$CD96+$CI96-FD96,""),"")</f>
        <v/>
      </c>
      <c r="GF96" s="329" t="str">
        <f aca="false">IF($B96&lt;&gt;"",IF($EB$1&gt;=GF$13,$P96+$U96+$AA96+$AF96+$AL96+$AQ96+$AW96+$BB96+$BH96+$BM96+$BS96+$BX96+$CD96+$CI96+$CO96-FE96-FK96,""),"")</f>
        <v/>
      </c>
      <c r="GG96" s="329" t="str">
        <f aca="false">IF($B96&lt;&gt;"",IF($EB$1&gt;=GG$13,$P96+$U96+$AA96+$AF96+$AL96+$AQ96+$AW96+$BB96+$BH96+$BM96+$BS96+$BX96+$CD96+$CI96+$CO96+$CT96-FF96-FL96,""),"")</f>
        <v/>
      </c>
      <c r="GH96" s="329" t="str">
        <f aca="false">IF($B96&lt;&gt;"",IF($EB$1&gt;=GH$13,$P96+$U96+$AA96+$AF96+$AL96+$AQ96+$AW96+$BB96+$BH96+$BM96+$BS96+$BX96+$CD96+$CI96+$CO96+$CT96+$CZ96-FG96-FM96,""),"")</f>
        <v/>
      </c>
      <c r="GI96" s="329" t="str">
        <f aca="false">IF($B96&lt;&gt;"",IF($EB$1&gt;=GI$13,$P96+$U96+$AA96+$AF96+$AL96+$AQ96+$AW96+$BB96+$BH96+$BM96+$BS96+$BX96+$CD96+$CI96+$CO96+$CT96+$CZ96+$DE96-FH96-FN96,""),"")</f>
        <v/>
      </c>
      <c r="GJ96" s="329" t="str">
        <f aca="false">IF($B96&lt;&gt;"",IF($EB$1&gt;=GJ$13,$P96+$U96+$AA96+$AF96+$AL96+$AQ96+$AW96+$BB96+$BH96+$BM96+$BS96+$BX96+$CD96+$CI96+$CO96+$CT96+$CZ96+$DE96+$DK96-FI96-FO96,""),"")</f>
        <v/>
      </c>
      <c r="GK96" s="330" t="str">
        <f aca="false">IF($B96&lt;&gt;"",IF($EB$1&gt;=GK$13,$P96+$U96+$AA96+$AF96+$AL96+$AQ96+$AW96+$BB96+$BH96+$BM96+$BS96+$BX96+$CD96+$CI96+$CO96+$CT96+$CZ96+$DE96+$DK96+$DP96-FJ96-FP96,""),"")</f>
        <v/>
      </c>
      <c r="GL96" s="0"/>
      <c r="GM96" s="328" t="str">
        <f aca="false">IF($B96&lt;&gt;"",IF($EB$1&gt;=GM$13,RANK(FR96,FR$14:FR$113,0),""),"")</f>
        <v/>
      </c>
      <c r="GN96" s="329" t="str">
        <f aca="false">IF($B96&lt;&gt;"",IF($EB$1&gt;=GN$13,RANK(FS96,FS$14:FS$113,0),""),"")</f>
        <v/>
      </c>
      <c r="GO96" s="329" t="str">
        <f aca="false">IF($B96&lt;&gt;"",IF($EB$1&gt;=GO$13,RANK(FT96,FT$14:FT$113,0),""),"")</f>
        <v/>
      </c>
      <c r="GP96" s="329" t="str">
        <f aca="false">IF($B96&lt;&gt;"",IF($EB$1&gt;=GP$13,RANK(FU96,FU$14:FU$113,0),""),"")</f>
        <v/>
      </c>
      <c r="GQ96" s="329" t="str">
        <f aca="false">IF($B96&lt;&gt;"",IF($EB$1&gt;=GQ$13,RANK(FV96,FV$14:FV$113,0),""),"")</f>
        <v/>
      </c>
      <c r="GR96" s="329" t="str">
        <f aca="false">IF($B96&lt;&gt;"",IF($EB$1&gt;=GR$13,RANK(FW96,FW$14:FW$113,0),""),"")</f>
        <v/>
      </c>
      <c r="GS96" s="329" t="str">
        <f aca="false">IF($B96&lt;&gt;"",IF($EB$1&gt;=GS$13,RANK(FX96,FX$14:FX$113,0),""),"")</f>
        <v/>
      </c>
      <c r="GT96" s="329" t="str">
        <f aca="false">IF($B96&lt;&gt;"",IF($EB$1&gt;=GT$13,RANK(FY96,FY$14:FY$113,0),""),"")</f>
        <v/>
      </c>
      <c r="GU96" s="329" t="str">
        <f aca="false">IF($B96&lt;&gt;"",IF($EB$1&gt;=GU$13,RANK(FZ96,FZ$14:FZ$113,0),""),"")</f>
        <v/>
      </c>
      <c r="GV96" s="329" t="str">
        <f aca="false">IF($B96&lt;&gt;"",IF($EB$1&gt;=GV$13,RANK(GA96,GA$14:GA$113,0),""),"")</f>
        <v/>
      </c>
      <c r="GW96" s="329" t="str">
        <f aca="false">IF($B96&lt;&gt;"",IF($EB$1&gt;=GW$13,RANK(GB96,GB$14:GB$113,0),""),"")</f>
        <v/>
      </c>
      <c r="GX96" s="329" t="str">
        <f aca="false">IF($B96&lt;&gt;"",IF($EB$1&gt;=GX$13,RANK(GC96,GC$14:GC$113,0),""),"")</f>
        <v/>
      </c>
      <c r="GY96" s="329" t="str">
        <f aca="false">IF($B96&lt;&gt;"",IF($EB$1&gt;=GY$13,RANK(GD96,GD$14:GD$113,0),""),"")</f>
        <v/>
      </c>
      <c r="GZ96" s="329" t="str">
        <f aca="false">IF($B96&lt;&gt;"",IF($EB$1&gt;=GZ$13,RANK(GE96,GE$14:GE$113,0),""),"")</f>
        <v/>
      </c>
      <c r="HA96" s="329" t="str">
        <f aca="false">IF($B96&lt;&gt;"",IF($EB$1&gt;=HA$13,RANK(GF96,GF$14:GF$113,0),""),"")</f>
        <v/>
      </c>
      <c r="HB96" s="329" t="str">
        <f aca="false">IF($B96&lt;&gt;"",IF($EB$1&gt;=HB$13,RANK(GG96,GG$14:GG$113,0),""),"")</f>
        <v/>
      </c>
      <c r="HC96" s="329" t="str">
        <f aca="false">IF($B96&lt;&gt;"",IF($EB$1&gt;=HC$13,RANK(GH96,GH$14:GH$113,0),""),"")</f>
        <v/>
      </c>
      <c r="HD96" s="329" t="str">
        <f aca="false">IF($B96&lt;&gt;"",IF($EB$1&gt;=HD$13,RANK(GI96,GI$14:GI$113,0),""),"")</f>
        <v/>
      </c>
      <c r="HE96" s="329" t="str">
        <f aca="false">IF($B96&lt;&gt;"",IF($EB$1&gt;=HE$13,RANK(GJ96,GJ$14:GJ$113,0),""),"")</f>
        <v/>
      </c>
      <c r="HF96" s="330" t="str">
        <f aca="false">IF($B96&lt;&gt;"",IF($EB$1&gt;=HF$13,RANK(GK96,GK$14:GK$113,0),""),"")</f>
        <v/>
      </c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3" hidden="false" customHeight="false" outlineLevel="0" collapsed="false">
      <c r="A97" s="308" t="str">
        <f aca="false">IF(B97&lt;&gt;"",RANK(I97,I$14:I$113,0),"")</f>
        <v/>
      </c>
      <c r="B97" s="309" t="str">
        <f aca="false">IF('Chronos (M1..M20)'!B94&lt;&gt;"",'Chronos (M1..M20)'!B94,"")</f>
        <v/>
      </c>
      <c r="C97" s="310" t="str">
        <f aca="false">IF(B97&lt;&gt;"",'Chronos (M1..M20)'!C94,"")</f>
        <v/>
      </c>
      <c r="D97" s="215" t="str">
        <f aca="false">IF(B97&lt;&gt;"",Pilotes!P94,"")</f>
        <v/>
      </c>
      <c r="E97" s="310"/>
      <c r="F97" s="310" t="str">
        <f aca="false">IF(B97&lt;&gt;"",Pilotes!F94,"")</f>
        <v/>
      </c>
      <c r="G97" s="310" t="str">
        <f aca="false">IF(C97&lt;&gt;"",Pilotes!E94,"")</f>
        <v/>
      </c>
      <c r="H97" s="310" t="str">
        <f aca="false">IF(D97&lt;&gt;"",'Chronos (M1..M20)'!D94,"")</f>
        <v/>
      </c>
      <c r="I97" s="311" t="n">
        <f aca="false">IF(B97&lt;&gt;"",IF($EB$1&lt;4,DR97-DT97,IF($EB$1&lt;15,DS97-DU97-DT97,DS97-DU97-DV97-DT97)),0)</f>
        <v>0</v>
      </c>
      <c r="J97" s="312" t="str">
        <f aca="false">IF(B97&lt;&gt;"",IF(I97,(I97/MAXA(I$14:I$113))*1000,0),"")</f>
        <v/>
      </c>
      <c r="K97" s="313" t="str">
        <f aca="false">IF($B97&lt;&gt;"",$B97,"")</f>
        <v/>
      </c>
      <c r="L97" s="314" t="str">
        <f aca="false">IF($B97&lt;&gt;"",'Chronos (M1..M20)'!$H94,"")</f>
        <v/>
      </c>
      <c r="M97" s="315" t="str">
        <f aca="false">IF('Chronos (M1..M20)'!$I94&lt;&gt;"",'Chronos (M1..M20)'!$I94," ")</f>
        <v> </v>
      </c>
      <c r="N97" s="316" t="n">
        <f aca="false">IF('Chronos (M1..M20)'!$J94&lt;&gt;"",'Chronos (M1..M20)'!$J94,0)</f>
        <v>0</v>
      </c>
      <c r="O97" s="317" t="str">
        <f aca="false">IF($B97&lt;&gt;"",IF(M97&lt;&gt;" ",(INDEX(L$9:M$12,MATCH(L97,L$9:L$12),2)/M97)*1000,0),"")</f>
        <v/>
      </c>
      <c r="P97" s="318" t="str">
        <f aca="false">IF(M$9&lt;&gt;"",IF($B97&lt;&gt;"",O97-N97,""),"")</f>
        <v/>
      </c>
      <c r="Q97" s="314" t="str">
        <f aca="false">IF($B97&lt;&gt;"",'Chronos (M1..M20)'!$H195,"")</f>
        <v/>
      </c>
      <c r="R97" s="315" t="str">
        <f aca="false">IF('Chronos (M1..M20)'!$I195&lt;&gt;"",'Chronos (M1..M20)'!$I195," ")</f>
        <v> </v>
      </c>
      <c r="S97" s="316" t="n">
        <f aca="false">IF('Chronos (M1..M20)'!$J195&lt;&gt;"",'Chronos (M1..M20)'!$J195,0)</f>
        <v>0</v>
      </c>
      <c r="T97" s="317" t="str">
        <f aca="false">IF($B97&lt;&gt;"",IF(R97&lt;&gt;" ",(INDEX(Q$9:R$12,MATCH(Q97,Q$9:Q$12),2)/R97)*1000,0),"")</f>
        <v/>
      </c>
      <c r="U97" s="318" t="str">
        <f aca="false">IF(R$9&lt;&gt;"",IF($B97&lt;&gt;"",T97-S97,""),"")</f>
        <v/>
      </c>
      <c r="V97" s="313" t="str">
        <f aca="false">IF($B97&lt;&gt;"",$B97,"")</f>
        <v/>
      </c>
      <c r="W97" s="314" t="str">
        <f aca="false">IF($B97&lt;&gt;"",'Chronos (M1..M20)'!$H296,"")</f>
        <v/>
      </c>
      <c r="X97" s="315" t="str">
        <f aca="false">IF('Chronos (M1..M20)'!$I296&lt;&gt;"",'Chronos (M1..M20)'!$I296," ")</f>
        <v> </v>
      </c>
      <c r="Y97" s="316" t="n">
        <f aca="false">IF('Chronos (M1..M20)'!$J296&lt;&gt;"",'Chronos (M1..M20)'!$J296,0)</f>
        <v>0</v>
      </c>
      <c r="Z97" s="317" t="str">
        <f aca="false">IF($B97&lt;&gt;"",IF(X97&lt;&gt;" ",(INDEX(W$9:X$12,MATCH(W97,W$9:W$12),2)/X97)*1000,0),"")</f>
        <v/>
      </c>
      <c r="AA97" s="318" t="str">
        <f aca="false">IF(X$9&lt;&gt;"",IF($B97&lt;&gt;"",Z97-Y97,""),"")</f>
        <v/>
      </c>
      <c r="AB97" s="314" t="str">
        <f aca="false">IF($B97&lt;&gt;"",'Chronos (M1..M20)'!$H397,"")</f>
        <v/>
      </c>
      <c r="AC97" s="315" t="str">
        <f aca="false">IF('Chronos (M1..M20)'!$I397&lt;&gt;"",'Chronos (M1..M20)'!$I397," ")</f>
        <v> </v>
      </c>
      <c r="AD97" s="316" t="n">
        <f aca="false">IF('Chronos (M1..M20)'!$J397&lt;&gt;"",'Chronos (M1..M20)'!$J397,0)</f>
        <v>0</v>
      </c>
      <c r="AE97" s="317" t="str">
        <f aca="false">IF($B97&lt;&gt;"",IF(AC97&lt;&gt;" ",(INDEX(AB$9:AC$12,MATCH(AB97,AB$9:AB$12),2)/AC97)*1000,0),"")</f>
        <v/>
      </c>
      <c r="AF97" s="318" t="str">
        <f aca="false">IF(AC$9&lt;&gt;"",IF($B97&lt;&gt;"",AE97-AD97,""),"")</f>
        <v/>
      </c>
      <c r="AG97" s="313" t="str">
        <f aca="false">IF($B97&lt;&gt;"",$B97,"")</f>
        <v/>
      </c>
      <c r="AH97" s="314" t="str">
        <f aca="false">IF($B97&lt;&gt;"",'Chronos (M1..M20)'!$H498,"")</f>
        <v/>
      </c>
      <c r="AI97" s="315" t="str">
        <f aca="false">IF('Chronos (M1..M20)'!$I498&lt;&gt;"",'Chronos (M1..M20)'!$I498," ")</f>
        <v> </v>
      </c>
      <c r="AJ97" s="316" t="n">
        <f aca="false">IF('Chronos (M1..M20)'!$J498&lt;&gt;"",'Chronos (M1..M20)'!$J498,0)</f>
        <v>0</v>
      </c>
      <c r="AK97" s="317" t="str">
        <f aca="false">IF($B97&lt;&gt;"",IF(AI97&lt;&gt;" ",(INDEX(AH$9:AI$12,MATCH(AH97,AH$9:AH$12),2)/AI97)*1000,0),"")</f>
        <v/>
      </c>
      <c r="AL97" s="318" t="str">
        <f aca="false">IF(AI$9&lt;&gt;"",IF($B97&lt;&gt;"",AK97-AJ97,""),"")</f>
        <v/>
      </c>
      <c r="AM97" s="314" t="str">
        <f aca="false">IF($B97&lt;&gt;"",'Chronos (M1..M20)'!$H599,"")</f>
        <v/>
      </c>
      <c r="AN97" s="315" t="str">
        <f aca="false">IF('Chronos (M1..M20)'!$I599&lt;&gt;"",'Chronos (M1..M20)'!$I599," ")</f>
        <v> </v>
      </c>
      <c r="AO97" s="316" t="n">
        <f aca="false">IF('Chronos (M1..M20)'!$J599&lt;&gt;"",'Chronos (M1..M20)'!$J599,0)</f>
        <v>0</v>
      </c>
      <c r="AP97" s="317" t="str">
        <f aca="false">IF($B97&lt;&gt;"",IF(AN97&lt;&gt;" ",(INDEX(AM$9:AN$12,MATCH(AM97,AM$9:AM$12),2)/AN97)*1000,0),"")</f>
        <v/>
      </c>
      <c r="AQ97" s="318" t="str">
        <f aca="false">IF(AN$9&lt;&gt;"",IF($B97&lt;&gt;"",AP97-AO97,""),"")</f>
        <v/>
      </c>
      <c r="AR97" s="313" t="str">
        <f aca="false">IF($B97&lt;&gt;"",$B97,"")</f>
        <v/>
      </c>
      <c r="AS97" s="314" t="str">
        <f aca="false">IF($B97&lt;&gt;"",'Chronos (M1..M20)'!$H700,"")</f>
        <v/>
      </c>
      <c r="AT97" s="315" t="str">
        <f aca="false">IF('Chronos (M1..M20)'!$I700&lt;&gt;"",'Chronos (M1..M20)'!$I700," ")</f>
        <v> </v>
      </c>
      <c r="AU97" s="316" t="n">
        <f aca="false">IF('Chronos (M1..M20)'!$J700&lt;&gt;"",'Chronos (M1..M20)'!$J700,0)</f>
        <v>0</v>
      </c>
      <c r="AV97" s="317" t="str">
        <f aca="false">IF($B97&lt;&gt;"",IF(AT97&lt;&gt;" ",(INDEX(AS$9:AT$12,MATCH(AS97,AS$9:AS$12),2)/AT97)*1000,0),"")</f>
        <v/>
      </c>
      <c r="AW97" s="318" t="str">
        <f aca="false">IF(AT$9&lt;&gt;"",IF($B97&lt;&gt;"",AV97-AU97,""),"")</f>
        <v/>
      </c>
      <c r="AX97" s="314" t="str">
        <f aca="false">IF($B97&lt;&gt;"",'Chronos (M1..M20)'!$H801,"")</f>
        <v/>
      </c>
      <c r="AY97" s="315" t="str">
        <f aca="false">IF('Chronos (M1..M20)'!$I801&lt;&gt;"",'Chronos (M1..M20)'!$I801," ")</f>
        <v> </v>
      </c>
      <c r="AZ97" s="316" t="n">
        <f aca="false">IF('Chronos (M1..M20)'!$J801&lt;&gt;"",'Chronos (M1..M20)'!$J801,0)</f>
        <v>0</v>
      </c>
      <c r="BA97" s="317" t="str">
        <f aca="false">IF($B97&lt;&gt;"",IF(AY97&lt;&gt;" ",(INDEX(AX$9:AY$12,MATCH(AX97,AX$9:AX$12),2)/AY97)*1000,0),"")</f>
        <v/>
      </c>
      <c r="BB97" s="318" t="str">
        <f aca="false">IF(AY$9&lt;&gt;"",IF($B97&lt;&gt;"",BA97-AZ97,""),"")</f>
        <v/>
      </c>
      <c r="BC97" s="313" t="str">
        <f aca="false">IF($B97&lt;&gt;"",$B97,"")</f>
        <v/>
      </c>
      <c r="BD97" s="314" t="str">
        <f aca="false">IF($B97&lt;&gt;"",'Chronos (M1..M20)'!$H902,"")</f>
        <v/>
      </c>
      <c r="BE97" s="315" t="str">
        <f aca="false">IF('Chronos (M1..M20)'!$I902&lt;&gt;"",'Chronos (M1..M20)'!$I902," ")</f>
        <v> </v>
      </c>
      <c r="BF97" s="316" t="n">
        <f aca="false">IF('Chronos (M1..M20)'!$J902&lt;&gt;"",'Chronos (M1..M20)'!$J902,0)</f>
        <v>0</v>
      </c>
      <c r="BG97" s="317" t="str">
        <f aca="false">IF($B97&lt;&gt;"",IF(BE97&lt;&gt;" ",(INDEX(BD$9:BE$12,MATCH(BD97,BD$9:BD$12),2)/BE97)*1000,0),"")</f>
        <v/>
      </c>
      <c r="BH97" s="318" t="str">
        <f aca="false">IF(BE$9&lt;&gt;"",IF($B97&lt;&gt;"",BG97-BF97,""),"")</f>
        <v/>
      </c>
      <c r="BI97" s="314" t="str">
        <f aca="false">IF($B97&lt;&gt;"",'Chronos (M1..M20)'!$H1003,"")</f>
        <v/>
      </c>
      <c r="BJ97" s="315" t="str">
        <f aca="false">IF('Chronos (M1..M20)'!$I1003&lt;&gt;"",'Chronos (M1..M20)'!$I1003," ")</f>
        <v> </v>
      </c>
      <c r="BK97" s="316" t="n">
        <f aca="false">IF('Chronos (M1..M20)'!$J1003&lt;&gt;"",'Chronos (M1..M20)'!$J1003,0)</f>
        <v>0</v>
      </c>
      <c r="BL97" s="317" t="str">
        <f aca="false">IF($B97&lt;&gt;"",IF(BJ97&lt;&gt;" ",(INDEX(BI$9:BJ$12,MATCH(BI97,BI$9:BI$12),2)/BJ97)*1000,0),"")</f>
        <v/>
      </c>
      <c r="BM97" s="318" t="str">
        <f aca="false">IF(BJ$9&lt;&gt;"",IF($B97&lt;&gt;"",BL97-BK97,""),"")</f>
        <v/>
      </c>
      <c r="BN97" s="313" t="str">
        <f aca="false">IF($B97&lt;&gt;"",$B97,"")</f>
        <v/>
      </c>
      <c r="BO97" s="314" t="str">
        <f aca="false">IF($B97&lt;&gt;"",'Chronos (M1..M20)'!$H1104,"")</f>
        <v/>
      </c>
      <c r="BP97" s="315" t="str">
        <f aca="false">IF('Chronos (M1..M20)'!$I1104&lt;&gt;"",'Chronos (M1..M20)'!$I1104," ")</f>
        <v> </v>
      </c>
      <c r="BQ97" s="316" t="n">
        <f aca="false">IF('Chronos (M1..M20)'!$J1104&lt;&gt;"",'Chronos (M1..M20)'!$J1104,0)</f>
        <v>0</v>
      </c>
      <c r="BR97" s="317" t="str">
        <f aca="false">IF($B97&lt;&gt;"",IF(BP97&lt;&gt;" ",(INDEX(BO$9:BP$12,MATCH(BO97,BO$9:BO$12),2)/BP97)*1000,0),"")</f>
        <v/>
      </c>
      <c r="BS97" s="318" t="str">
        <f aca="false">IF(BP$9&lt;&gt;"",IF($B97&lt;&gt;"",BR97-BQ97,""),"")</f>
        <v/>
      </c>
      <c r="BT97" s="314" t="str">
        <f aca="false">IF($B97&lt;&gt;"",'Chronos (M1..M20)'!$H1205,"")</f>
        <v/>
      </c>
      <c r="BU97" s="315" t="str">
        <f aca="false">IF('Chronos (M1..M20)'!$I1205&lt;&gt;"",'Chronos (M1..M20)'!$I1205," ")</f>
        <v> </v>
      </c>
      <c r="BV97" s="316" t="n">
        <f aca="false">IF('Chronos (M1..M20)'!$J1205&lt;&gt;"",'Chronos (M1..M20)'!$J1205,0)</f>
        <v>0</v>
      </c>
      <c r="BW97" s="317" t="str">
        <f aca="false">IF($B97&lt;&gt;"",IF(BU97&lt;&gt;" ",(INDEX(BT$9:BU$12,MATCH(BT97,BT$9:BT$12),2)/BU97)*1000,0),"")</f>
        <v/>
      </c>
      <c r="BX97" s="318" t="str">
        <f aca="false">IF(BU$9&lt;&gt;"",IF($B97&lt;&gt;"",BW97-BV97,""),"")</f>
        <v/>
      </c>
      <c r="BY97" s="313" t="str">
        <f aca="false">IF($B97&lt;&gt;"",$B97,"")</f>
        <v/>
      </c>
      <c r="BZ97" s="314" t="str">
        <f aca="false">IF($B97&lt;&gt;"",'Chronos (M1..M20)'!$H1306,"")</f>
        <v/>
      </c>
      <c r="CA97" s="315" t="str">
        <f aca="false">IF('Chronos (M1..M20)'!$I1306&lt;&gt;"",'Chronos (M1..M20)'!$I1306," ")</f>
        <v> </v>
      </c>
      <c r="CB97" s="316" t="n">
        <f aca="false">IF('Chronos (M1..M20)'!$J1306&lt;&gt;"",'Chronos (M1..M20)'!$J1306,0)</f>
        <v>0</v>
      </c>
      <c r="CC97" s="317" t="str">
        <f aca="false">IF($B97&lt;&gt;"",IF(CA97&lt;&gt;" ",(INDEX(BZ$9:CA$12,MATCH(BZ97,BZ$9:BZ$12),2)/CA97)*1000,0),"")</f>
        <v/>
      </c>
      <c r="CD97" s="318" t="str">
        <f aca="false">IF(CA$9&lt;&gt;"",IF($B97&lt;&gt;"",CC97-CB97,""),"")</f>
        <v/>
      </c>
      <c r="CE97" s="314" t="str">
        <f aca="false">IF($B97&lt;&gt;"",'Chronos (M1..M20)'!$H1407,"")</f>
        <v/>
      </c>
      <c r="CF97" s="315" t="str">
        <f aca="false">IF('Chronos (M1..M20)'!$I1407&lt;&gt;"",'Chronos (M1..M20)'!$I1407," ")</f>
        <v> </v>
      </c>
      <c r="CG97" s="316" t="n">
        <f aca="false">IF('Chronos (M1..M20)'!$J1407&lt;&gt;"",'Chronos (M1..M20)'!$J1407,0)</f>
        <v>0</v>
      </c>
      <c r="CH97" s="317" t="str">
        <f aca="false">IF($B97&lt;&gt;"",IF(CF97&lt;&gt;" ",(INDEX(CE$9:CF$12,MATCH(CE97,CE$9:CE$12),2)/CF97)*1000,0),"")</f>
        <v/>
      </c>
      <c r="CI97" s="318" t="str">
        <f aca="false">IF(CF$9&lt;&gt;"",IF($B97&lt;&gt;"",CH97-CG97,""),"")</f>
        <v/>
      </c>
      <c r="CJ97" s="313" t="str">
        <f aca="false">IF($B97&lt;&gt;"",$B97,"")</f>
        <v/>
      </c>
      <c r="CK97" s="314" t="str">
        <f aca="false">IF($B97&lt;&gt;"",'Chronos (M1..M20)'!$H1508,"")</f>
        <v/>
      </c>
      <c r="CL97" s="315" t="str">
        <f aca="false">IF('Chronos (M1..M20)'!$I1508&lt;&gt;"",'Chronos (M1..M20)'!$I1508," ")</f>
        <v> </v>
      </c>
      <c r="CM97" s="316" t="n">
        <f aca="false">IF('Chronos (M1..M20)'!$J1508&lt;&gt;"",'Chronos (M1..M20)'!$J1508,0)</f>
        <v>0</v>
      </c>
      <c r="CN97" s="317" t="str">
        <f aca="false">IF($B97&lt;&gt;"",IF(CL97&lt;&gt;" ",(INDEX(CK$9:CL$12,MATCH(CK97,CK$9:CK$12),2)/CL97)*1000,0),"")</f>
        <v/>
      </c>
      <c r="CO97" s="318" t="str">
        <f aca="false">IF(CL$9&lt;&gt;"",IF($B97&lt;&gt;"",CN97-CM97,""),"")</f>
        <v/>
      </c>
      <c r="CP97" s="314" t="str">
        <f aca="false">IF($B97&lt;&gt;"",'Chronos (M1..M20)'!$H1609,"")</f>
        <v/>
      </c>
      <c r="CQ97" s="315" t="str">
        <f aca="false">IF('Chronos (M1..M20)'!$I1609&lt;&gt;"",'Chronos (M1..M20)'!$I1609," ")</f>
        <v> </v>
      </c>
      <c r="CR97" s="316" t="n">
        <f aca="false">IF('Chronos (M1..M20)'!$J1609&lt;&gt;"",'Chronos (M1..M20)'!$J1609,0)</f>
        <v>0</v>
      </c>
      <c r="CS97" s="317" t="str">
        <f aca="false">IF($B97&lt;&gt;"",IF(CQ97&lt;&gt;" ",(INDEX(CP$9:CQ$12,MATCH(CP97,CP$9:CP$12),2)/CQ97)*1000,0),"")</f>
        <v/>
      </c>
      <c r="CT97" s="318" t="str">
        <f aca="false">IF(CQ$9&lt;&gt;"",IF($B97&lt;&gt;"",CS97-CR97,""),"")</f>
        <v/>
      </c>
      <c r="CU97" s="313" t="str">
        <f aca="false">IF($B97&lt;&gt;"",$B97,"")</f>
        <v/>
      </c>
      <c r="CV97" s="314" t="str">
        <f aca="false">IF($B97&lt;&gt;"",'Chronos (M1..M20)'!$H1710,"")</f>
        <v/>
      </c>
      <c r="CW97" s="315" t="str">
        <f aca="false">IF('Chronos (M1..M20)'!$I1710&lt;&gt;"",'Chronos (M1..M20)'!$I1710," ")</f>
        <v> </v>
      </c>
      <c r="CX97" s="316" t="n">
        <f aca="false">IF('Chronos (M1..M20)'!$J1710&lt;&gt;"",'Chronos (M1..M20)'!$J1710,0)</f>
        <v>0</v>
      </c>
      <c r="CY97" s="317" t="str">
        <f aca="false">IF($B97&lt;&gt;"",IF(CW97&lt;&gt;" ",(INDEX(CV$9:CW$12,MATCH(CV97,CV$9:CV$12),2)/CW97)*1000,0),"")</f>
        <v/>
      </c>
      <c r="CZ97" s="318" t="str">
        <f aca="false">IF(CW$9&lt;&gt;"",IF($B97&lt;&gt;"",CY97-CX97,""),"")</f>
        <v/>
      </c>
      <c r="DA97" s="314" t="str">
        <f aca="false">IF($B97&lt;&gt;"",'Chronos (M1..M20)'!$H1811,"")</f>
        <v/>
      </c>
      <c r="DB97" s="315" t="str">
        <f aca="false">IF('Chronos (M1..M20)'!$I1811&lt;&gt;"",'Chronos (M1..M20)'!$I1811," ")</f>
        <v> </v>
      </c>
      <c r="DC97" s="316" t="n">
        <f aca="false">IF('Chronos (M1..M20)'!$J1811&lt;&gt;"",'Chronos (M1..M20)'!$J1811,0)</f>
        <v>0</v>
      </c>
      <c r="DD97" s="317" t="str">
        <f aca="false">IF($B97&lt;&gt;"",IF(DB97&lt;&gt;" ",(INDEX(DA$9:DB$12,MATCH(DA97,DA$9:DA$12),2)/DB97)*1000,0),"")</f>
        <v/>
      </c>
      <c r="DE97" s="318" t="str">
        <f aca="false">IF(DB$9&lt;&gt;"",IF($B97&lt;&gt;"",DD97-DC97,""),"")</f>
        <v/>
      </c>
      <c r="DF97" s="313" t="str">
        <f aca="false">IF($B97&lt;&gt;"",$B97,"")</f>
        <v/>
      </c>
      <c r="DG97" s="314" t="str">
        <f aca="false">IF($B97&lt;&gt;"",'Chronos (M1..M20)'!$H1912,"")</f>
        <v/>
      </c>
      <c r="DH97" s="315" t="str">
        <f aca="false">IF('Chronos (M1..M20)'!$I1912&lt;&gt;"",'Chronos (M1..M20)'!$I1912," ")</f>
        <v> </v>
      </c>
      <c r="DI97" s="316" t="n">
        <f aca="false">IF('Chronos (M1..M20)'!$J1912&lt;&gt;"",'Chronos (M1..M20)'!$J1912,0)</f>
        <v>0</v>
      </c>
      <c r="DJ97" s="317" t="str">
        <f aca="false">IF($B97&lt;&gt;"",IF(DH97&lt;&gt;" ",(INDEX(DG$9:DH$12,MATCH(DG97,DG$9:DG$12),2)/DH97)*1000,0),"")</f>
        <v/>
      </c>
      <c r="DK97" s="318" t="str">
        <f aca="false">IF(DH$9&lt;&gt;"",IF($B97&lt;&gt;"",DJ97-DI97,""),"")</f>
        <v/>
      </c>
      <c r="DL97" s="314" t="str">
        <f aca="false">IF($B97&lt;&gt;"",'Chronos (M1..M20)'!$H2013,"")</f>
        <v/>
      </c>
      <c r="DM97" s="315" t="str">
        <f aca="false">IF('Chronos (M1..M20)'!$I2013&lt;&gt;"",'Chronos (M1..M20)'!$I2013," ")</f>
        <v> </v>
      </c>
      <c r="DN97" s="316" t="n">
        <f aca="false">IF('Chronos (M1..M20)'!$J2013&lt;&gt;"",'Chronos (M1..M20)'!$J2013,0)</f>
        <v>0</v>
      </c>
      <c r="DO97" s="317" t="str">
        <f aca="false">IF($B97&lt;&gt;"",IF(DM97&lt;&gt;" ",(INDEX(DL$9:DM$12,MATCH(DL97,DL$9:DL$12),2)/DM97)*1000,0),"")</f>
        <v/>
      </c>
      <c r="DP97" s="318" t="str">
        <f aca="false">IF(DM$9&lt;&gt;"",IF($B97&lt;&gt;"",DO97-DN97,""),"")</f>
        <v/>
      </c>
      <c r="DQ97" s="0"/>
      <c r="DR97" s="319" t="e">
        <f aca="false">SUM(O97,T97,Z97)</f>
        <v>#VALUE!</v>
      </c>
      <c r="DS97" s="319" t="e">
        <f aca="false">SUM(DR97,AE97,AK97,AP97,AV97,BA97,BG97,BL97,BR97,BW97,CC97,CH97,CN97,CS97,CY97,DD97,DJ97,DO97)</f>
        <v>#VALUE!</v>
      </c>
      <c r="DT97" s="319" t="n">
        <f aca="false">SUM(N97,S97,Y97,AD97,AJ97,AO97,AU97,AZ97,BF97,BK97,BQ97,BV97,CB97,CG97,CM97,CR97,CX97,DC97,DI97,DN97)</f>
        <v>0</v>
      </c>
      <c r="DU97" s="319" t="e">
        <f aca="false">SMALL($DZ97:$ES97,1)</f>
        <v>#VALUE!</v>
      </c>
      <c r="DV97" s="319" t="e">
        <f aca="false">SMALL($DZ97:$ES97,2)</f>
        <v>#VALUE!</v>
      </c>
      <c r="DW97" s="319" t="e">
        <f aca="false">SMALL($DZ97:$ES97,3)</f>
        <v>#VALUE!</v>
      </c>
      <c r="DX97" s="319" t="e">
        <f aca="false">SMALL($DZ97:$ES97,3)</f>
        <v>#VALUE!</v>
      </c>
      <c r="DY97" s="0"/>
      <c r="DZ97" s="321" t="str">
        <f aca="false">IF($EC$1&lt;&gt;"",O97," ")</f>
        <v/>
      </c>
      <c r="EA97" s="321" t="str">
        <f aca="false">IF($EC$2&lt;&gt;"",T97," ")</f>
        <v/>
      </c>
      <c r="EB97" s="321" t="str">
        <f aca="false">IF($EC$3&lt;&gt;"",Z97," ")</f>
        <v/>
      </c>
      <c r="EC97" s="321" t="str">
        <f aca="false">IF($EC$4&lt;&gt;"",AE97," ")</f>
        <v/>
      </c>
      <c r="ED97" s="321" t="str">
        <f aca="false">IF($EC$5&lt;&gt;"",AK97," ")</f>
        <v/>
      </c>
      <c r="EE97" s="321" t="str">
        <f aca="false">IF($EC$6&lt;&gt;"",AP97," ")</f>
        <v/>
      </c>
      <c r="EF97" s="321" t="str">
        <f aca="false">IF($EC$7&lt;&gt;"",AV97," ")</f>
        <v/>
      </c>
      <c r="EG97" s="321" t="str">
        <f aca="false">IF($EC$8&lt;&gt;"",BA97," ")</f>
        <v> </v>
      </c>
      <c r="EH97" s="321" t="str">
        <f aca="false">IF($EC$9&lt;&gt;"",BG97," ")</f>
        <v> </v>
      </c>
      <c r="EI97" s="321" t="str">
        <f aca="false">IF($EC$10&lt;&gt;"",BL97," ")</f>
        <v> </v>
      </c>
      <c r="EJ97" s="321" t="str">
        <f aca="false">IF($EE$1&lt;&gt;"",BR97," ")</f>
        <v> </v>
      </c>
      <c r="EK97" s="321" t="str">
        <f aca="false">IF($EE$2&lt;&gt;"",BW97," ")</f>
        <v> </v>
      </c>
      <c r="EL97" s="321" t="str">
        <f aca="false">IF($EE$3&lt;&gt;"",CC97," ")</f>
        <v> </v>
      </c>
      <c r="EM97" s="321" t="str">
        <f aca="false">IF($EE$4&lt;&gt;"",CH97," ")</f>
        <v> </v>
      </c>
      <c r="EN97" s="321" t="str">
        <f aca="false">IF($EE$5&lt;&gt;"",CN97," ")</f>
        <v> </v>
      </c>
      <c r="EO97" s="321" t="str">
        <f aca="false">IF($EE$6&lt;&gt;"",CS97," ")</f>
        <v> </v>
      </c>
      <c r="EP97" s="321" t="str">
        <f aca="false">IF($EE$7&lt;&gt;"",CY97," ")</f>
        <v> </v>
      </c>
      <c r="EQ97" s="321" t="str">
        <f aca="false">IF($EE$8&lt;&gt;"",DD97," ")</f>
        <v> </v>
      </c>
      <c r="ER97" s="321" t="str">
        <f aca="false">IF($EE$9&lt;&gt;"",DJ97," ")</f>
        <v> </v>
      </c>
      <c r="ES97" s="321" t="str">
        <f aca="false">IF($EE$10&lt;&gt;"",DO97," ")</f>
        <v> </v>
      </c>
      <c r="ET97" s="322" t="e">
        <f aca="false">SMALL(DZ97:EC97,1)</f>
        <v>#VALUE!</v>
      </c>
      <c r="EU97" s="323" t="e">
        <f aca="false">SMALL(DZ97:ED97,1)</f>
        <v>#VALUE!</v>
      </c>
      <c r="EV97" s="323" t="e">
        <f aca="false">SMALL(DZ97:EE97,1)</f>
        <v>#VALUE!</v>
      </c>
      <c r="EW97" s="323" t="e">
        <f aca="false">SMALL(DZ97:EF97,1)</f>
        <v>#VALUE!</v>
      </c>
      <c r="EX97" s="323" t="e">
        <f aca="false">SMALL(DZ97:EG97,1)</f>
        <v>#VALUE!</v>
      </c>
      <c r="EY97" s="323" t="e">
        <f aca="false">SMALL(DZ97:EH97,1)</f>
        <v>#VALUE!</v>
      </c>
      <c r="EZ97" s="323" t="e">
        <f aca="false">SMALL(DZ97:EI97,1)</f>
        <v>#VALUE!</v>
      </c>
      <c r="FA97" s="323" t="e">
        <f aca="false">SMALL(DZ97:EJ97,1)</f>
        <v>#VALUE!</v>
      </c>
      <c r="FB97" s="323" t="e">
        <f aca="false">SMALL(DZ97:EK97,1)</f>
        <v>#VALUE!</v>
      </c>
      <c r="FC97" s="323" t="e">
        <f aca="false">SMALL(DZ97:EL97,1)</f>
        <v>#VALUE!</v>
      </c>
      <c r="FD97" s="323" t="e">
        <f aca="false">SMALL(DZ97:EM97,1)</f>
        <v>#VALUE!</v>
      </c>
      <c r="FE97" s="323" t="e">
        <f aca="false">SMALL(DZ97:EN97,1)</f>
        <v>#VALUE!</v>
      </c>
      <c r="FF97" s="323" t="e">
        <f aca="false">SMALL(DZ97:EO97,1)</f>
        <v>#VALUE!</v>
      </c>
      <c r="FG97" s="323" t="e">
        <f aca="false">SMALL(DZ97:EP97,1)</f>
        <v>#VALUE!</v>
      </c>
      <c r="FH97" s="323" t="e">
        <f aca="false">SMALL(DZ97:EQ97,1)</f>
        <v>#VALUE!</v>
      </c>
      <c r="FI97" s="323" t="e">
        <f aca="false">SMALL(DZ97:ER97,1)</f>
        <v>#VALUE!</v>
      </c>
      <c r="FJ97" s="324" t="e">
        <f aca="false">SMALL(DZ97:ES97,1)</f>
        <v>#VALUE!</v>
      </c>
      <c r="FK97" s="322" t="e">
        <f aca="false">SMALL(DZ97:EN97,2)</f>
        <v>#VALUE!</v>
      </c>
      <c r="FL97" s="323" t="e">
        <f aca="false">SMALL(DZ97:EO97,2)</f>
        <v>#VALUE!</v>
      </c>
      <c r="FM97" s="323" t="e">
        <f aca="false">SMALL(DZ97:EP97,2)</f>
        <v>#VALUE!</v>
      </c>
      <c r="FN97" s="323" t="e">
        <f aca="false">SMALL(DZ97:EQ97,2)</f>
        <v>#VALUE!</v>
      </c>
      <c r="FO97" s="323" t="e">
        <f aca="false">SMALL(DZ97:ER97,2)</f>
        <v>#VALUE!</v>
      </c>
      <c r="FP97" s="324" t="e">
        <f aca="false">SMALL(DZ97:ES97,2)</f>
        <v>#VALUE!</v>
      </c>
      <c r="FQ97" s="0"/>
      <c r="FR97" s="328" t="str">
        <f aca="false">IF($B97&lt;&gt;"",IF($EB$1&gt;=FR$13,$P97,""),"")</f>
        <v/>
      </c>
      <c r="FS97" s="329" t="str">
        <f aca="false">IF($B97&lt;&gt;"",IF($EB$1&gt;=FS$13,$P97+$U97,""),"")</f>
        <v/>
      </c>
      <c r="FT97" s="329" t="str">
        <f aca="false">IF($B97&lt;&gt;"",IF($EB$1&gt;=FT$13,$P97+$U97+$AA97,""),"")</f>
        <v/>
      </c>
      <c r="FU97" s="329" t="str">
        <f aca="false">IF($B97&lt;&gt;"",IF($EB$1&gt;=FU$13,$P97+$U97+$AA97+$AF97-ET97,""),"")</f>
        <v/>
      </c>
      <c r="FV97" s="329" t="str">
        <f aca="false">IF($B97&lt;&gt;"",IF($EB$1&gt;=FV$13,$P97+$U97+$AA97+$AF97+$AL97-EU97,""),"")</f>
        <v/>
      </c>
      <c r="FW97" s="329" t="str">
        <f aca="false">IF($B97&lt;&gt;"",IF($EB$1&gt;=FW$13,$P97+$U97+$AA97+$AF97+$AL97+$AQ97-EV97,""),"")</f>
        <v/>
      </c>
      <c r="FX97" s="329" t="str">
        <f aca="false">IF($B97&lt;&gt;"",IF($EB$1&gt;=FX$13,$P97+$U97+$AA97+$AF97+$AL97+$AQ97+$AW97-EW97,""),"")</f>
        <v/>
      </c>
      <c r="FY97" s="329" t="str">
        <f aca="false">IF($B97&lt;&gt;"",IF($EB$1&gt;=FY$13,$P97+$U97+$AA97+$AF97+$AL97+$AQ97+$AW97+$BB97-EX97,""),"")</f>
        <v/>
      </c>
      <c r="FZ97" s="329" t="str">
        <f aca="false">IF($B97&lt;&gt;"",IF($EB$1&gt;=FZ$13,$P97+$U97+$AA97+$AF97+$AL97+$AQ97+$AW97+$BB97+$BH97-EY97,""),"")</f>
        <v/>
      </c>
      <c r="GA97" s="329" t="str">
        <f aca="false">IF($B97&lt;&gt;"",IF($EB$1&gt;=GA$13,$P97+$U97+$AA97+$AF97+$AL97+$AQ97+$AW97+$BB97+$BH97+$BM97-EZ97,""),"")</f>
        <v/>
      </c>
      <c r="GB97" s="329" t="str">
        <f aca="false">IF($B97&lt;&gt;"",IF($EB$1&gt;=GB$13,$P97+$U97+$AA97+$AF97+$AL97+$AQ97+$AW97+$BB97+$BH97+$BM97+$BS97-FA97,""),"")</f>
        <v/>
      </c>
      <c r="GC97" s="329" t="str">
        <f aca="false">IF($B97&lt;&gt;"",IF($EB$1&gt;=GC$13,$P97+$U97+$AA97+$AF97+$AL97+$AQ97+$AW97+$BB97+$BH97+$BM97+$BS97+$BX97-FB97,""),"")</f>
        <v/>
      </c>
      <c r="GD97" s="329" t="str">
        <f aca="false">IF($B97&lt;&gt;"",IF($EB$1&gt;=GD$13,$P97+$U97+$AA97+$AF97+$AL97+$AQ97+$AW97+$BB97+$BH97+$BM97+$BS97+$BX97+$CD97-FC97,""),"")</f>
        <v/>
      </c>
      <c r="GE97" s="329" t="str">
        <f aca="false">IF($B97&lt;&gt;"",IF($EB$1&gt;=GE$13,$P97+$U97+$AA97+$AF97+$AL97+$AQ97+$AW97+$BB97+$BH97+$BM97+$BS97+$BX97+$CD97+$CI97-FD97,""),"")</f>
        <v/>
      </c>
      <c r="GF97" s="329" t="str">
        <f aca="false">IF($B97&lt;&gt;"",IF($EB$1&gt;=GF$13,$P97+$U97+$AA97+$AF97+$AL97+$AQ97+$AW97+$BB97+$BH97+$BM97+$BS97+$BX97+$CD97+$CI97+$CO97-FE97-FK97,""),"")</f>
        <v/>
      </c>
      <c r="GG97" s="329" t="str">
        <f aca="false">IF($B97&lt;&gt;"",IF($EB$1&gt;=GG$13,$P97+$U97+$AA97+$AF97+$AL97+$AQ97+$AW97+$BB97+$BH97+$BM97+$BS97+$BX97+$CD97+$CI97+$CO97+$CT97-FF97-FL97,""),"")</f>
        <v/>
      </c>
      <c r="GH97" s="329" t="str">
        <f aca="false">IF($B97&lt;&gt;"",IF($EB$1&gt;=GH$13,$P97+$U97+$AA97+$AF97+$AL97+$AQ97+$AW97+$BB97+$BH97+$BM97+$BS97+$BX97+$CD97+$CI97+$CO97+$CT97+$CZ97-FG97-FM97,""),"")</f>
        <v/>
      </c>
      <c r="GI97" s="329" t="str">
        <f aca="false">IF($B97&lt;&gt;"",IF($EB$1&gt;=GI$13,$P97+$U97+$AA97+$AF97+$AL97+$AQ97+$AW97+$BB97+$BH97+$BM97+$BS97+$BX97+$CD97+$CI97+$CO97+$CT97+$CZ97+$DE97-FH97-FN97,""),"")</f>
        <v/>
      </c>
      <c r="GJ97" s="329" t="str">
        <f aca="false">IF($B97&lt;&gt;"",IF($EB$1&gt;=GJ$13,$P97+$U97+$AA97+$AF97+$AL97+$AQ97+$AW97+$BB97+$BH97+$BM97+$BS97+$BX97+$CD97+$CI97+$CO97+$CT97+$CZ97+$DE97+$DK97-FI97-FO97,""),"")</f>
        <v/>
      </c>
      <c r="GK97" s="330" t="str">
        <f aca="false">IF($B97&lt;&gt;"",IF($EB$1&gt;=GK$13,$P97+$U97+$AA97+$AF97+$AL97+$AQ97+$AW97+$BB97+$BH97+$BM97+$BS97+$BX97+$CD97+$CI97+$CO97+$CT97+$CZ97+$DE97+$DK97+$DP97-FJ97-FP97,""),"")</f>
        <v/>
      </c>
      <c r="GL97" s="0"/>
      <c r="GM97" s="328" t="str">
        <f aca="false">IF($B97&lt;&gt;"",IF($EB$1&gt;=GM$13,RANK(FR97,FR$14:FR$113,0),""),"")</f>
        <v/>
      </c>
      <c r="GN97" s="329" t="str">
        <f aca="false">IF($B97&lt;&gt;"",IF($EB$1&gt;=GN$13,RANK(FS97,FS$14:FS$113,0),""),"")</f>
        <v/>
      </c>
      <c r="GO97" s="329" t="str">
        <f aca="false">IF($B97&lt;&gt;"",IF($EB$1&gt;=GO$13,RANK(FT97,FT$14:FT$113,0),""),"")</f>
        <v/>
      </c>
      <c r="GP97" s="329" t="str">
        <f aca="false">IF($B97&lt;&gt;"",IF($EB$1&gt;=GP$13,RANK(FU97,FU$14:FU$113,0),""),"")</f>
        <v/>
      </c>
      <c r="GQ97" s="329" t="str">
        <f aca="false">IF($B97&lt;&gt;"",IF($EB$1&gt;=GQ$13,RANK(FV97,FV$14:FV$113,0),""),"")</f>
        <v/>
      </c>
      <c r="GR97" s="329" t="str">
        <f aca="false">IF($B97&lt;&gt;"",IF($EB$1&gt;=GR$13,RANK(FW97,FW$14:FW$113,0),""),"")</f>
        <v/>
      </c>
      <c r="GS97" s="329" t="str">
        <f aca="false">IF($B97&lt;&gt;"",IF($EB$1&gt;=GS$13,RANK(FX97,FX$14:FX$113,0),""),"")</f>
        <v/>
      </c>
      <c r="GT97" s="329" t="str">
        <f aca="false">IF($B97&lt;&gt;"",IF($EB$1&gt;=GT$13,RANK(FY97,FY$14:FY$113,0),""),"")</f>
        <v/>
      </c>
      <c r="GU97" s="329" t="str">
        <f aca="false">IF($B97&lt;&gt;"",IF($EB$1&gt;=GU$13,RANK(FZ97,FZ$14:FZ$113,0),""),"")</f>
        <v/>
      </c>
      <c r="GV97" s="329" t="str">
        <f aca="false">IF($B97&lt;&gt;"",IF($EB$1&gt;=GV$13,RANK(GA97,GA$14:GA$113,0),""),"")</f>
        <v/>
      </c>
      <c r="GW97" s="329" t="str">
        <f aca="false">IF($B97&lt;&gt;"",IF($EB$1&gt;=GW$13,RANK(GB97,GB$14:GB$113,0),""),"")</f>
        <v/>
      </c>
      <c r="GX97" s="329" t="str">
        <f aca="false">IF($B97&lt;&gt;"",IF($EB$1&gt;=GX$13,RANK(GC97,GC$14:GC$113,0),""),"")</f>
        <v/>
      </c>
      <c r="GY97" s="329" t="str">
        <f aca="false">IF($B97&lt;&gt;"",IF($EB$1&gt;=GY$13,RANK(GD97,GD$14:GD$113,0),""),"")</f>
        <v/>
      </c>
      <c r="GZ97" s="329" t="str">
        <f aca="false">IF($B97&lt;&gt;"",IF($EB$1&gt;=GZ$13,RANK(GE97,GE$14:GE$113,0),""),"")</f>
        <v/>
      </c>
      <c r="HA97" s="329" t="str">
        <f aca="false">IF($B97&lt;&gt;"",IF($EB$1&gt;=HA$13,RANK(GF97,GF$14:GF$113,0),""),"")</f>
        <v/>
      </c>
      <c r="HB97" s="329" t="str">
        <f aca="false">IF($B97&lt;&gt;"",IF($EB$1&gt;=HB$13,RANK(GG97,GG$14:GG$113,0),""),"")</f>
        <v/>
      </c>
      <c r="HC97" s="329" t="str">
        <f aca="false">IF($B97&lt;&gt;"",IF($EB$1&gt;=HC$13,RANK(GH97,GH$14:GH$113,0),""),"")</f>
        <v/>
      </c>
      <c r="HD97" s="329" t="str">
        <f aca="false">IF($B97&lt;&gt;"",IF($EB$1&gt;=HD$13,RANK(GI97,GI$14:GI$113,0),""),"")</f>
        <v/>
      </c>
      <c r="HE97" s="329" t="str">
        <f aca="false">IF($B97&lt;&gt;"",IF($EB$1&gt;=HE$13,RANK(GJ97,GJ$14:GJ$113,0),""),"")</f>
        <v/>
      </c>
      <c r="HF97" s="330" t="str">
        <f aca="false">IF($B97&lt;&gt;"",IF($EB$1&gt;=HF$13,RANK(GK97,GK$14:GK$113,0),""),"")</f>
        <v/>
      </c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3" hidden="false" customHeight="false" outlineLevel="0" collapsed="false">
      <c r="A98" s="308" t="str">
        <f aca="false">IF(B98&lt;&gt;"",RANK(I98,I$14:I$113,0),"")</f>
        <v/>
      </c>
      <c r="B98" s="309" t="str">
        <f aca="false">IF('Chronos (M1..M20)'!B95&lt;&gt;"",'Chronos (M1..M20)'!B95,"")</f>
        <v/>
      </c>
      <c r="C98" s="310" t="str">
        <f aca="false">IF(B98&lt;&gt;"",'Chronos (M1..M20)'!C95,"")</f>
        <v/>
      </c>
      <c r="D98" s="215" t="str">
        <f aca="false">IF(B98&lt;&gt;"",Pilotes!P95,"")</f>
        <v/>
      </c>
      <c r="E98" s="310"/>
      <c r="F98" s="310" t="str">
        <f aca="false">IF(B98&lt;&gt;"",Pilotes!F95,"")</f>
        <v/>
      </c>
      <c r="G98" s="310" t="str">
        <f aca="false">IF(C98&lt;&gt;"",Pilotes!E95,"")</f>
        <v/>
      </c>
      <c r="H98" s="310" t="str">
        <f aca="false">IF(D98&lt;&gt;"",'Chronos (M1..M20)'!D95,"")</f>
        <v/>
      </c>
      <c r="I98" s="311" t="n">
        <f aca="false">IF(B98&lt;&gt;"",IF($EB$1&lt;4,DR98-DT98,IF($EB$1&lt;15,DS98-DU98-DT98,DS98-DU98-DV98-DT98)),0)</f>
        <v>0</v>
      </c>
      <c r="J98" s="312" t="str">
        <f aca="false">IF(B98&lt;&gt;"",IF(I98,(I98/MAXA(I$14:I$113))*1000,0),"")</f>
        <v/>
      </c>
      <c r="K98" s="313" t="str">
        <f aca="false">IF($B98&lt;&gt;"",$B98,"")</f>
        <v/>
      </c>
      <c r="L98" s="314" t="str">
        <f aca="false">IF($B98&lt;&gt;"",'Chronos (M1..M20)'!$H95,"")</f>
        <v/>
      </c>
      <c r="M98" s="315" t="str">
        <f aca="false">IF('Chronos (M1..M20)'!$I95&lt;&gt;"",'Chronos (M1..M20)'!$I95," ")</f>
        <v> </v>
      </c>
      <c r="N98" s="316" t="n">
        <f aca="false">IF('Chronos (M1..M20)'!$J95&lt;&gt;"",'Chronos (M1..M20)'!$J95,0)</f>
        <v>0</v>
      </c>
      <c r="O98" s="317" t="str">
        <f aca="false">IF($B98&lt;&gt;"",IF(M98&lt;&gt;" ",(INDEX(L$9:M$12,MATCH(L98,L$9:L$12),2)/M98)*1000,0),"")</f>
        <v/>
      </c>
      <c r="P98" s="318" t="str">
        <f aca="false">IF(M$9&lt;&gt;"",IF($B98&lt;&gt;"",O98-N98,""),"")</f>
        <v/>
      </c>
      <c r="Q98" s="314" t="str">
        <f aca="false">IF($B98&lt;&gt;"",'Chronos (M1..M20)'!$H196,"")</f>
        <v/>
      </c>
      <c r="R98" s="315" t="str">
        <f aca="false">IF('Chronos (M1..M20)'!$I196&lt;&gt;"",'Chronos (M1..M20)'!$I196," ")</f>
        <v> </v>
      </c>
      <c r="S98" s="316" t="n">
        <f aca="false">IF('Chronos (M1..M20)'!$J196&lt;&gt;"",'Chronos (M1..M20)'!$J196,0)</f>
        <v>0</v>
      </c>
      <c r="T98" s="317" t="str">
        <f aca="false">IF($B98&lt;&gt;"",IF(R98&lt;&gt;" ",(INDEX(Q$9:R$12,MATCH(Q98,Q$9:Q$12),2)/R98)*1000,0),"")</f>
        <v/>
      </c>
      <c r="U98" s="318" t="str">
        <f aca="false">IF(R$9&lt;&gt;"",IF($B98&lt;&gt;"",T98-S98,""),"")</f>
        <v/>
      </c>
      <c r="V98" s="313" t="str">
        <f aca="false">IF($B98&lt;&gt;"",$B98,"")</f>
        <v/>
      </c>
      <c r="W98" s="314" t="str">
        <f aca="false">IF($B98&lt;&gt;"",'Chronos (M1..M20)'!$H297,"")</f>
        <v/>
      </c>
      <c r="X98" s="315" t="str">
        <f aca="false">IF('Chronos (M1..M20)'!$I297&lt;&gt;"",'Chronos (M1..M20)'!$I297," ")</f>
        <v> </v>
      </c>
      <c r="Y98" s="316" t="n">
        <f aca="false">IF('Chronos (M1..M20)'!$J297&lt;&gt;"",'Chronos (M1..M20)'!$J297,0)</f>
        <v>0</v>
      </c>
      <c r="Z98" s="317" t="str">
        <f aca="false">IF($B98&lt;&gt;"",IF(X98&lt;&gt;" ",(INDEX(W$9:X$12,MATCH(W98,W$9:W$12),2)/X98)*1000,0),"")</f>
        <v/>
      </c>
      <c r="AA98" s="318" t="str">
        <f aca="false">IF(X$9&lt;&gt;"",IF($B98&lt;&gt;"",Z98-Y98,""),"")</f>
        <v/>
      </c>
      <c r="AB98" s="314" t="str">
        <f aca="false">IF($B98&lt;&gt;"",'Chronos (M1..M20)'!$H398,"")</f>
        <v/>
      </c>
      <c r="AC98" s="315" t="str">
        <f aca="false">IF('Chronos (M1..M20)'!$I398&lt;&gt;"",'Chronos (M1..M20)'!$I398," ")</f>
        <v> </v>
      </c>
      <c r="AD98" s="316" t="n">
        <f aca="false">IF('Chronos (M1..M20)'!$J398&lt;&gt;"",'Chronos (M1..M20)'!$J398,0)</f>
        <v>0</v>
      </c>
      <c r="AE98" s="317" t="str">
        <f aca="false">IF($B98&lt;&gt;"",IF(AC98&lt;&gt;" ",(INDEX(AB$9:AC$12,MATCH(AB98,AB$9:AB$12),2)/AC98)*1000,0),"")</f>
        <v/>
      </c>
      <c r="AF98" s="318" t="str">
        <f aca="false">IF(AC$9&lt;&gt;"",IF($B98&lt;&gt;"",AE98-AD98,""),"")</f>
        <v/>
      </c>
      <c r="AG98" s="313" t="str">
        <f aca="false">IF($B98&lt;&gt;"",$B98,"")</f>
        <v/>
      </c>
      <c r="AH98" s="314" t="str">
        <f aca="false">IF($B98&lt;&gt;"",'Chronos (M1..M20)'!$H499,"")</f>
        <v/>
      </c>
      <c r="AI98" s="315" t="str">
        <f aca="false">IF('Chronos (M1..M20)'!$I499&lt;&gt;"",'Chronos (M1..M20)'!$I499," ")</f>
        <v> </v>
      </c>
      <c r="AJ98" s="316" t="n">
        <f aca="false">IF('Chronos (M1..M20)'!$J499&lt;&gt;"",'Chronos (M1..M20)'!$J499,0)</f>
        <v>0</v>
      </c>
      <c r="AK98" s="317" t="str">
        <f aca="false">IF($B98&lt;&gt;"",IF(AI98&lt;&gt;" ",(INDEX(AH$9:AI$12,MATCH(AH98,AH$9:AH$12),2)/AI98)*1000,0),"")</f>
        <v/>
      </c>
      <c r="AL98" s="318" t="str">
        <f aca="false">IF(AI$9&lt;&gt;"",IF($B98&lt;&gt;"",AK98-AJ98,""),"")</f>
        <v/>
      </c>
      <c r="AM98" s="314" t="str">
        <f aca="false">IF($B98&lt;&gt;"",'Chronos (M1..M20)'!$H600,"")</f>
        <v/>
      </c>
      <c r="AN98" s="315" t="str">
        <f aca="false">IF('Chronos (M1..M20)'!$I600&lt;&gt;"",'Chronos (M1..M20)'!$I600," ")</f>
        <v> </v>
      </c>
      <c r="AO98" s="316" t="n">
        <f aca="false">IF('Chronos (M1..M20)'!$J600&lt;&gt;"",'Chronos (M1..M20)'!$J600,0)</f>
        <v>0</v>
      </c>
      <c r="AP98" s="317" t="str">
        <f aca="false">IF($B98&lt;&gt;"",IF(AN98&lt;&gt;" ",(INDEX(AM$9:AN$12,MATCH(AM98,AM$9:AM$12),2)/AN98)*1000,0),"")</f>
        <v/>
      </c>
      <c r="AQ98" s="318" t="str">
        <f aca="false">IF(AN$9&lt;&gt;"",IF($B98&lt;&gt;"",AP98-AO98,""),"")</f>
        <v/>
      </c>
      <c r="AR98" s="313" t="str">
        <f aca="false">IF($B98&lt;&gt;"",$B98,"")</f>
        <v/>
      </c>
      <c r="AS98" s="314" t="str">
        <f aca="false">IF($B98&lt;&gt;"",'Chronos (M1..M20)'!$H701,"")</f>
        <v/>
      </c>
      <c r="AT98" s="315" t="str">
        <f aca="false">IF('Chronos (M1..M20)'!$I701&lt;&gt;"",'Chronos (M1..M20)'!$I701," ")</f>
        <v> </v>
      </c>
      <c r="AU98" s="316" t="n">
        <f aca="false">IF('Chronos (M1..M20)'!$J701&lt;&gt;"",'Chronos (M1..M20)'!$J701,0)</f>
        <v>0</v>
      </c>
      <c r="AV98" s="317" t="str">
        <f aca="false">IF($B98&lt;&gt;"",IF(AT98&lt;&gt;" ",(INDEX(AS$9:AT$12,MATCH(AS98,AS$9:AS$12),2)/AT98)*1000,0),"")</f>
        <v/>
      </c>
      <c r="AW98" s="318" t="str">
        <f aca="false">IF(AT$9&lt;&gt;"",IF($B98&lt;&gt;"",AV98-AU98,""),"")</f>
        <v/>
      </c>
      <c r="AX98" s="314" t="str">
        <f aca="false">IF($B98&lt;&gt;"",'Chronos (M1..M20)'!$H802,"")</f>
        <v/>
      </c>
      <c r="AY98" s="315" t="str">
        <f aca="false">IF('Chronos (M1..M20)'!$I802&lt;&gt;"",'Chronos (M1..M20)'!$I802," ")</f>
        <v> </v>
      </c>
      <c r="AZ98" s="316" t="n">
        <f aca="false">IF('Chronos (M1..M20)'!$J802&lt;&gt;"",'Chronos (M1..M20)'!$J802,0)</f>
        <v>0</v>
      </c>
      <c r="BA98" s="317" t="str">
        <f aca="false">IF($B98&lt;&gt;"",IF(AY98&lt;&gt;" ",(INDEX(AX$9:AY$12,MATCH(AX98,AX$9:AX$12),2)/AY98)*1000,0),"")</f>
        <v/>
      </c>
      <c r="BB98" s="318" t="str">
        <f aca="false">IF(AY$9&lt;&gt;"",IF($B98&lt;&gt;"",BA98-AZ98,""),"")</f>
        <v/>
      </c>
      <c r="BC98" s="313" t="str">
        <f aca="false">IF($B98&lt;&gt;"",$B98,"")</f>
        <v/>
      </c>
      <c r="BD98" s="314" t="str">
        <f aca="false">IF($B98&lt;&gt;"",'Chronos (M1..M20)'!$H903,"")</f>
        <v/>
      </c>
      <c r="BE98" s="315" t="str">
        <f aca="false">IF('Chronos (M1..M20)'!$I903&lt;&gt;"",'Chronos (M1..M20)'!$I903," ")</f>
        <v> </v>
      </c>
      <c r="BF98" s="316" t="n">
        <f aca="false">IF('Chronos (M1..M20)'!$J903&lt;&gt;"",'Chronos (M1..M20)'!$J903,0)</f>
        <v>0</v>
      </c>
      <c r="BG98" s="317" t="str">
        <f aca="false">IF($B98&lt;&gt;"",IF(BE98&lt;&gt;" ",(INDEX(BD$9:BE$12,MATCH(BD98,BD$9:BD$12),2)/BE98)*1000,0),"")</f>
        <v/>
      </c>
      <c r="BH98" s="318" t="str">
        <f aca="false">IF(BE$9&lt;&gt;"",IF($B98&lt;&gt;"",BG98-BF98,""),"")</f>
        <v/>
      </c>
      <c r="BI98" s="314" t="str">
        <f aca="false">IF($B98&lt;&gt;"",'Chronos (M1..M20)'!$H1004,"")</f>
        <v/>
      </c>
      <c r="BJ98" s="315" t="str">
        <f aca="false">IF('Chronos (M1..M20)'!$I1004&lt;&gt;"",'Chronos (M1..M20)'!$I1004," ")</f>
        <v> </v>
      </c>
      <c r="BK98" s="316" t="n">
        <f aca="false">IF('Chronos (M1..M20)'!$J1004&lt;&gt;"",'Chronos (M1..M20)'!$J1004,0)</f>
        <v>0</v>
      </c>
      <c r="BL98" s="317" t="str">
        <f aca="false">IF($B98&lt;&gt;"",IF(BJ98&lt;&gt;" ",(INDEX(BI$9:BJ$12,MATCH(BI98,BI$9:BI$12),2)/BJ98)*1000,0),"")</f>
        <v/>
      </c>
      <c r="BM98" s="318" t="str">
        <f aca="false">IF(BJ$9&lt;&gt;"",IF($B98&lt;&gt;"",BL98-BK98,""),"")</f>
        <v/>
      </c>
      <c r="BN98" s="313" t="str">
        <f aca="false">IF($B98&lt;&gt;"",$B98,"")</f>
        <v/>
      </c>
      <c r="BO98" s="314" t="str">
        <f aca="false">IF($B98&lt;&gt;"",'Chronos (M1..M20)'!$H1105,"")</f>
        <v/>
      </c>
      <c r="BP98" s="315" t="str">
        <f aca="false">IF('Chronos (M1..M20)'!$I1105&lt;&gt;"",'Chronos (M1..M20)'!$I1105," ")</f>
        <v> </v>
      </c>
      <c r="BQ98" s="316" t="n">
        <f aca="false">IF('Chronos (M1..M20)'!$J1105&lt;&gt;"",'Chronos (M1..M20)'!$J1105,0)</f>
        <v>0</v>
      </c>
      <c r="BR98" s="317" t="str">
        <f aca="false">IF($B98&lt;&gt;"",IF(BP98&lt;&gt;" ",(INDEX(BO$9:BP$12,MATCH(BO98,BO$9:BO$12),2)/BP98)*1000,0),"")</f>
        <v/>
      </c>
      <c r="BS98" s="318" t="str">
        <f aca="false">IF(BP$9&lt;&gt;"",IF($B98&lt;&gt;"",BR98-BQ98,""),"")</f>
        <v/>
      </c>
      <c r="BT98" s="314" t="str">
        <f aca="false">IF($B98&lt;&gt;"",'Chronos (M1..M20)'!$H1206,"")</f>
        <v/>
      </c>
      <c r="BU98" s="315" t="str">
        <f aca="false">IF('Chronos (M1..M20)'!$I1206&lt;&gt;"",'Chronos (M1..M20)'!$I1206," ")</f>
        <v> </v>
      </c>
      <c r="BV98" s="316" t="n">
        <f aca="false">IF('Chronos (M1..M20)'!$J1206&lt;&gt;"",'Chronos (M1..M20)'!$J1206,0)</f>
        <v>0</v>
      </c>
      <c r="BW98" s="317" t="str">
        <f aca="false">IF($B98&lt;&gt;"",IF(BU98&lt;&gt;" ",(INDEX(BT$9:BU$12,MATCH(BT98,BT$9:BT$12),2)/BU98)*1000,0),"")</f>
        <v/>
      </c>
      <c r="BX98" s="318" t="str">
        <f aca="false">IF(BU$9&lt;&gt;"",IF($B98&lt;&gt;"",BW98-BV98,""),"")</f>
        <v/>
      </c>
      <c r="BY98" s="313" t="str">
        <f aca="false">IF($B98&lt;&gt;"",$B98,"")</f>
        <v/>
      </c>
      <c r="BZ98" s="314" t="str">
        <f aca="false">IF($B98&lt;&gt;"",'Chronos (M1..M20)'!$H1307,"")</f>
        <v/>
      </c>
      <c r="CA98" s="315" t="str">
        <f aca="false">IF('Chronos (M1..M20)'!$I1307&lt;&gt;"",'Chronos (M1..M20)'!$I1307," ")</f>
        <v> </v>
      </c>
      <c r="CB98" s="316" t="n">
        <f aca="false">IF('Chronos (M1..M20)'!$J1307&lt;&gt;"",'Chronos (M1..M20)'!$J1307,0)</f>
        <v>0</v>
      </c>
      <c r="CC98" s="317" t="str">
        <f aca="false">IF($B98&lt;&gt;"",IF(CA98&lt;&gt;" ",(INDEX(BZ$9:CA$12,MATCH(BZ98,BZ$9:BZ$12),2)/CA98)*1000,0),"")</f>
        <v/>
      </c>
      <c r="CD98" s="318" t="str">
        <f aca="false">IF(CA$9&lt;&gt;"",IF($B98&lt;&gt;"",CC98-CB98,""),"")</f>
        <v/>
      </c>
      <c r="CE98" s="314" t="str">
        <f aca="false">IF($B98&lt;&gt;"",'Chronos (M1..M20)'!$H1408,"")</f>
        <v/>
      </c>
      <c r="CF98" s="315" t="str">
        <f aca="false">IF('Chronos (M1..M20)'!$I1408&lt;&gt;"",'Chronos (M1..M20)'!$I1408," ")</f>
        <v> </v>
      </c>
      <c r="CG98" s="316" t="n">
        <f aca="false">IF('Chronos (M1..M20)'!$J1408&lt;&gt;"",'Chronos (M1..M20)'!$J1408,0)</f>
        <v>0</v>
      </c>
      <c r="CH98" s="317" t="str">
        <f aca="false">IF($B98&lt;&gt;"",IF(CF98&lt;&gt;" ",(INDEX(CE$9:CF$12,MATCH(CE98,CE$9:CE$12),2)/CF98)*1000,0),"")</f>
        <v/>
      </c>
      <c r="CI98" s="318" t="str">
        <f aca="false">IF(CF$9&lt;&gt;"",IF($B98&lt;&gt;"",CH98-CG98,""),"")</f>
        <v/>
      </c>
      <c r="CJ98" s="313" t="str">
        <f aca="false">IF($B98&lt;&gt;"",$B98,"")</f>
        <v/>
      </c>
      <c r="CK98" s="314" t="str">
        <f aca="false">IF($B98&lt;&gt;"",'Chronos (M1..M20)'!$H1509,"")</f>
        <v/>
      </c>
      <c r="CL98" s="315" t="str">
        <f aca="false">IF('Chronos (M1..M20)'!$I1509&lt;&gt;"",'Chronos (M1..M20)'!$I1509," ")</f>
        <v> </v>
      </c>
      <c r="CM98" s="316" t="n">
        <f aca="false">IF('Chronos (M1..M20)'!$J1509&lt;&gt;"",'Chronos (M1..M20)'!$J1509,0)</f>
        <v>0</v>
      </c>
      <c r="CN98" s="317" t="str">
        <f aca="false">IF($B98&lt;&gt;"",IF(CL98&lt;&gt;" ",(INDEX(CK$9:CL$12,MATCH(CK98,CK$9:CK$12),2)/CL98)*1000,0),"")</f>
        <v/>
      </c>
      <c r="CO98" s="318" t="str">
        <f aca="false">IF(CL$9&lt;&gt;"",IF($B98&lt;&gt;"",CN98-CM98,""),"")</f>
        <v/>
      </c>
      <c r="CP98" s="314" t="str">
        <f aca="false">IF($B98&lt;&gt;"",'Chronos (M1..M20)'!$H1610,"")</f>
        <v/>
      </c>
      <c r="CQ98" s="315" t="str">
        <f aca="false">IF('Chronos (M1..M20)'!$I1610&lt;&gt;"",'Chronos (M1..M20)'!$I1610," ")</f>
        <v> </v>
      </c>
      <c r="CR98" s="316" t="n">
        <f aca="false">IF('Chronos (M1..M20)'!$J1610&lt;&gt;"",'Chronos (M1..M20)'!$J1610,0)</f>
        <v>0</v>
      </c>
      <c r="CS98" s="317" t="str">
        <f aca="false">IF($B98&lt;&gt;"",IF(CQ98&lt;&gt;" ",(INDEX(CP$9:CQ$12,MATCH(CP98,CP$9:CP$12),2)/CQ98)*1000,0),"")</f>
        <v/>
      </c>
      <c r="CT98" s="318" t="str">
        <f aca="false">IF(CQ$9&lt;&gt;"",IF($B98&lt;&gt;"",CS98-CR98,""),"")</f>
        <v/>
      </c>
      <c r="CU98" s="313" t="str">
        <f aca="false">IF($B98&lt;&gt;"",$B98,"")</f>
        <v/>
      </c>
      <c r="CV98" s="314" t="str">
        <f aca="false">IF($B98&lt;&gt;"",'Chronos (M1..M20)'!$H1711,"")</f>
        <v/>
      </c>
      <c r="CW98" s="315" t="str">
        <f aca="false">IF('Chronos (M1..M20)'!$I1711&lt;&gt;"",'Chronos (M1..M20)'!$I1711," ")</f>
        <v> </v>
      </c>
      <c r="CX98" s="316" t="n">
        <f aca="false">IF('Chronos (M1..M20)'!$J1711&lt;&gt;"",'Chronos (M1..M20)'!$J1711,0)</f>
        <v>0</v>
      </c>
      <c r="CY98" s="317" t="str">
        <f aca="false">IF($B98&lt;&gt;"",IF(CW98&lt;&gt;" ",(INDEX(CV$9:CW$12,MATCH(CV98,CV$9:CV$12),2)/CW98)*1000,0),"")</f>
        <v/>
      </c>
      <c r="CZ98" s="318" t="str">
        <f aca="false">IF(CW$9&lt;&gt;"",IF($B98&lt;&gt;"",CY98-CX98,""),"")</f>
        <v/>
      </c>
      <c r="DA98" s="314" t="str">
        <f aca="false">IF($B98&lt;&gt;"",'Chronos (M1..M20)'!$H1812,"")</f>
        <v/>
      </c>
      <c r="DB98" s="315" t="str">
        <f aca="false">IF('Chronos (M1..M20)'!$I1812&lt;&gt;"",'Chronos (M1..M20)'!$I1812," ")</f>
        <v> </v>
      </c>
      <c r="DC98" s="316" t="n">
        <f aca="false">IF('Chronos (M1..M20)'!$J1812&lt;&gt;"",'Chronos (M1..M20)'!$J1812,0)</f>
        <v>0</v>
      </c>
      <c r="DD98" s="317" t="str">
        <f aca="false">IF($B98&lt;&gt;"",IF(DB98&lt;&gt;" ",(INDEX(DA$9:DB$12,MATCH(DA98,DA$9:DA$12),2)/DB98)*1000,0),"")</f>
        <v/>
      </c>
      <c r="DE98" s="318" t="str">
        <f aca="false">IF(DB$9&lt;&gt;"",IF($B98&lt;&gt;"",DD98-DC98,""),"")</f>
        <v/>
      </c>
      <c r="DF98" s="313" t="str">
        <f aca="false">IF($B98&lt;&gt;"",$B98,"")</f>
        <v/>
      </c>
      <c r="DG98" s="314" t="str">
        <f aca="false">IF($B98&lt;&gt;"",'Chronos (M1..M20)'!$H1913,"")</f>
        <v/>
      </c>
      <c r="DH98" s="315" t="str">
        <f aca="false">IF('Chronos (M1..M20)'!$I1913&lt;&gt;"",'Chronos (M1..M20)'!$I1913," ")</f>
        <v> </v>
      </c>
      <c r="DI98" s="316" t="n">
        <f aca="false">IF('Chronos (M1..M20)'!$J1913&lt;&gt;"",'Chronos (M1..M20)'!$J1913,0)</f>
        <v>0</v>
      </c>
      <c r="DJ98" s="317" t="str">
        <f aca="false">IF($B98&lt;&gt;"",IF(DH98&lt;&gt;" ",(INDEX(DG$9:DH$12,MATCH(DG98,DG$9:DG$12),2)/DH98)*1000,0),"")</f>
        <v/>
      </c>
      <c r="DK98" s="318" t="str">
        <f aca="false">IF(DH$9&lt;&gt;"",IF($B98&lt;&gt;"",DJ98-DI98,""),"")</f>
        <v/>
      </c>
      <c r="DL98" s="314" t="str">
        <f aca="false">IF($B98&lt;&gt;"",'Chronos (M1..M20)'!$H2014,"")</f>
        <v/>
      </c>
      <c r="DM98" s="315" t="str">
        <f aca="false">IF('Chronos (M1..M20)'!$I2014&lt;&gt;"",'Chronos (M1..M20)'!$I2014," ")</f>
        <v> </v>
      </c>
      <c r="DN98" s="316" t="n">
        <f aca="false">IF('Chronos (M1..M20)'!$J2014&lt;&gt;"",'Chronos (M1..M20)'!$J2014,0)</f>
        <v>0</v>
      </c>
      <c r="DO98" s="317" t="str">
        <f aca="false">IF($B98&lt;&gt;"",IF(DM98&lt;&gt;" ",(INDEX(DL$9:DM$12,MATCH(DL98,DL$9:DL$12),2)/DM98)*1000,0),"")</f>
        <v/>
      </c>
      <c r="DP98" s="318" t="str">
        <f aca="false">IF(DM$9&lt;&gt;"",IF($B98&lt;&gt;"",DO98-DN98,""),"")</f>
        <v/>
      </c>
      <c r="DQ98" s="0"/>
      <c r="DR98" s="319" t="e">
        <f aca="false">SUM(O98,T98,Z98)</f>
        <v>#VALUE!</v>
      </c>
      <c r="DS98" s="319" t="e">
        <f aca="false">SUM(DR98,AE98,AK98,AP98,AV98,BA98,BG98,BL98,BR98,BW98,CC98,CH98,CN98,CS98,CY98,DD98,DJ98,DO98)</f>
        <v>#VALUE!</v>
      </c>
      <c r="DT98" s="319" t="n">
        <f aca="false">SUM(N98,S98,Y98,AD98,AJ98,AO98,AU98,AZ98,BF98,BK98,BQ98,BV98,CB98,CG98,CM98,CR98,CX98,DC98,DI98,DN98)</f>
        <v>0</v>
      </c>
      <c r="DU98" s="319" t="e">
        <f aca="false">SMALL($DZ98:$ES98,1)</f>
        <v>#VALUE!</v>
      </c>
      <c r="DV98" s="319" t="e">
        <f aca="false">SMALL($DZ98:$ES98,2)</f>
        <v>#VALUE!</v>
      </c>
      <c r="DW98" s="319" t="e">
        <f aca="false">SMALL($DZ98:$ES98,3)</f>
        <v>#VALUE!</v>
      </c>
      <c r="DX98" s="319" t="e">
        <f aca="false">SMALL($DZ98:$ES98,3)</f>
        <v>#VALUE!</v>
      </c>
      <c r="DY98" s="0"/>
      <c r="DZ98" s="321" t="str">
        <f aca="false">IF($EC$1&lt;&gt;"",O98," ")</f>
        <v/>
      </c>
      <c r="EA98" s="321" t="str">
        <f aca="false">IF($EC$2&lt;&gt;"",T98," ")</f>
        <v/>
      </c>
      <c r="EB98" s="321" t="str">
        <f aca="false">IF($EC$3&lt;&gt;"",Z98," ")</f>
        <v/>
      </c>
      <c r="EC98" s="321" t="str">
        <f aca="false">IF($EC$4&lt;&gt;"",AE98," ")</f>
        <v/>
      </c>
      <c r="ED98" s="321" t="str">
        <f aca="false">IF($EC$5&lt;&gt;"",AK98," ")</f>
        <v/>
      </c>
      <c r="EE98" s="321" t="str">
        <f aca="false">IF($EC$6&lt;&gt;"",AP98," ")</f>
        <v/>
      </c>
      <c r="EF98" s="321" t="str">
        <f aca="false">IF($EC$7&lt;&gt;"",AV98," ")</f>
        <v/>
      </c>
      <c r="EG98" s="321" t="str">
        <f aca="false">IF($EC$8&lt;&gt;"",BA98," ")</f>
        <v> </v>
      </c>
      <c r="EH98" s="321" t="str">
        <f aca="false">IF($EC$9&lt;&gt;"",BG98," ")</f>
        <v> </v>
      </c>
      <c r="EI98" s="321" t="str">
        <f aca="false">IF($EC$10&lt;&gt;"",BL98," ")</f>
        <v> </v>
      </c>
      <c r="EJ98" s="321" t="str">
        <f aca="false">IF($EE$1&lt;&gt;"",BR98," ")</f>
        <v> </v>
      </c>
      <c r="EK98" s="321" t="str">
        <f aca="false">IF($EE$2&lt;&gt;"",BW98," ")</f>
        <v> </v>
      </c>
      <c r="EL98" s="321" t="str">
        <f aca="false">IF($EE$3&lt;&gt;"",CC98," ")</f>
        <v> </v>
      </c>
      <c r="EM98" s="321" t="str">
        <f aca="false">IF($EE$4&lt;&gt;"",CH98," ")</f>
        <v> </v>
      </c>
      <c r="EN98" s="321" t="str">
        <f aca="false">IF($EE$5&lt;&gt;"",CN98," ")</f>
        <v> </v>
      </c>
      <c r="EO98" s="321" t="str">
        <f aca="false">IF($EE$6&lt;&gt;"",CS98," ")</f>
        <v> </v>
      </c>
      <c r="EP98" s="321" t="str">
        <f aca="false">IF($EE$7&lt;&gt;"",CY98," ")</f>
        <v> </v>
      </c>
      <c r="EQ98" s="321" t="str">
        <f aca="false">IF($EE$8&lt;&gt;"",DD98," ")</f>
        <v> </v>
      </c>
      <c r="ER98" s="321" t="str">
        <f aca="false">IF($EE$9&lt;&gt;"",DJ98," ")</f>
        <v> </v>
      </c>
      <c r="ES98" s="321" t="str">
        <f aca="false">IF($EE$10&lt;&gt;"",DO98," ")</f>
        <v> </v>
      </c>
      <c r="ET98" s="322" t="e">
        <f aca="false">SMALL(DZ98:EC98,1)</f>
        <v>#VALUE!</v>
      </c>
      <c r="EU98" s="323" t="e">
        <f aca="false">SMALL(DZ98:ED98,1)</f>
        <v>#VALUE!</v>
      </c>
      <c r="EV98" s="323" t="e">
        <f aca="false">SMALL(DZ98:EE98,1)</f>
        <v>#VALUE!</v>
      </c>
      <c r="EW98" s="323" t="e">
        <f aca="false">SMALL(DZ98:EF98,1)</f>
        <v>#VALUE!</v>
      </c>
      <c r="EX98" s="323" t="e">
        <f aca="false">SMALL(DZ98:EG98,1)</f>
        <v>#VALUE!</v>
      </c>
      <c r="EY98" s="323" t="e">
        <f aca="false">SMALL(DZ98:EH98,1)</f>
        <v>#VALUE!</v>
      </c>
      <c r="EZ98" s="323" t="e">
        <f aca="false">SMALL(DZ98:EI98,1)</f>
        <v>#VALUE!</v>
      </c>
      <c r="FA98" s="323" t="e">
        <f aca="false">SMALL(DZ98:EJ98,1)</f>
        <v>#VALUE!</v>
      </c>
      <c r="FB98" s="323" t="e">
        <f aca="false">SMALL(DZ98:EK98,1)</f>
        <v>#VALUE!</v>
      </c>
      <c r="FC98" s="323" t="e">
        <f aca="false">SMALL(DZ98:EL98,1)</f>
        <v>#VALUE!</v>
      </c>
      <c r="FD98" s="323" t="e">
        <f aca="false">SMALL(DZ98:EM98,1)</f>
        <v>#VALUE!</v>
      </c>
      <c r="FE98" s="323" t="e">
        <f aca="false">SMALL(DZ98:EN98,1)</f>
        <v>#VALUE!</v>
      </c>
      <c r="FF98" s="323" t="e">
        <f aca="false">SMALL(DZ98:EO98,1)</f>
        <v>#VALUE!</v>
      </c>
      <c r="FG98" s="323" t="e">
        <f aca="false">SMALL(DZ98:EP98,1)</f>
        <v>#VALUE!</v>
      </c>
      <c r="FH98" s="323" t="e">
        <f aca="false">SMALL(DZ98:EQ98,1)</f>
        <v>#VALUE!</v>
      </c>
      <c r="FI98" s="323" t="e">
        <f aca="false">SMALL(DZ98:ER98,1)</f>
        <v>#VALUE!</v>
      </c>
      <c r="FJ98" s="324" t="e">
        <f aca="false">SMALL(DZ98:ES98,1)</f>
        <v>#VALUE!</v>
      </c>
      <c r="FK98" s="322" t="e">
        <f aca="false">SMALL(DZ98:EN98,2)</f>
        <v>#VALUE!</v>
      </c>
      <c r="FL98" s="323" t="e">
        <f aca="false">SMALL(DZ98:EO98,2)</f>
        <v>#VALUE!</v>
      </c>
      <c r="FM98" s="323" t="e">
        <f aca="false">SMALL(DZ98:EP98,2)</f>
        <v>#VALUE!</v>
      </c>
      <c r="FN98" s="323" t="e">
        <f aca="false">SMALL(DZ98:EQ98,2)</f>
        <v>#VALUE!</v>
      </c>
      <c r="FO98" s="323" t="e">
        <f aca="false">SMALL(DZ98:ER98,2)</f>
        <v>#VALUE!</v>
      </c>
      <c r="FP98" s="324" t="e">
        <f aca="false">SMALL(DZ98:ES98,2)</f>
        <v>#VALUE!</v>
      </c>
      <c r="FQ98" s="0"/>
      <c r="FR98" s="328" t="str">
        <f aca="false">IF($B98&lt;&gt;"",IF($EB$1&gt;=FR$13,$P98,""),"")</f>
        <v/>
      </c>
      <c r="FS98" s="329" t="str">
        <f aca="false">IF($B98&lt;&gt;"",IF($EB$1&gt;=FS$13,$P98+$U98,""),"")</f>
        <v/>
      </c>
      <c r="FT98" s="329" t="str">
        <f aca="false">IF($B98&lt;&gt;"",IF($EB$1&gt;=FT$13,$P98+$U98+$AA98,""),"")</f>
        <v/>
      </c>
      <c r="FU98" s="329" t="str">
        <f aca="false">IF($B98&lt;&gt;"",IF($EB$1&gt;=FU$13,$P98+$U98+$AA98+$AF98-ET98,""),"")</f>
        <v/>
      </c>
      <c r="FV98" s="329" t="str">
        <f aca="false">IF($B98&lt;&gt;"",IF($EB$1&gt;=FV$13,$P98+$U98+$AA98+$AF98+$AL98-EU98,""),"")</f>
        <v/>
      </c>
      <c r="FW98" s="329" t="str">
        <f aca="false">IF($B98&lt;&gt;"",IF($EB$1&gt;=FW$13,$P98+$U98+$AA98+$AF98+$AL98+$AQ98-EV98,""),"")</f>
        <v/>
      </c>
      <c r="FX98" s="329" t="str">
        <f aca="false">IF($B98&lt;&gt;"",IF($EB$1&gt;=FX$13,$P98+$U98+$AA98+$AF98+$AL98+$AQ98+$AW98-EW98,""),"")</f>
        <v/>
      </c>
      <c r="FY98" s="329" t="str">
        <f aca="false">IF($B98&lt;&gt;"",IF($EB$1&gt;=FY$13,$P98+$U98+$AA98+$AF98+$AL98+$AQ98+$AW98+$BB98-EX98,""),"")</f>
        <v/>
      </c>
      <c r="FZ98" s="329" t="str">
        <f aca="false">IF($B98&lt;&gt;"",IF($EB$1&gt;=FZ$13,$P98+$U98+$AA98+$AF98+$AL98+$AQ98+$AW98+$BB98+$BH98-EY98,""),"")</f>
        <v/>
      </c>
      <c r="GA98" s="329" t="str">
        <f aca="false">IF($B98&lt;&gt;"",IF($EB$1&gt;=GA$13,$P98+$U98+$AA98+$AF98+$AL98+$AQ98+$AW98+$BB98+$BH98+$BM98-EZ98,""),"")</f>
        <v/>
      </c>
      <c r="GB98" s="329" t="str">
        <f aca="false">IF($B98&lt;&gt;"",IF($EB$1&gt;=GB$13,$P98+$U98+$AA98+$AF98+$AL98+$AQ98+$AW98+$BB98+$BH98+$BM98+$BS98-FA98,""),"")</f>
        <v/>
      </c>
      <c r="GC98" s="329" t="str">
        <f aca="false">IF($B98&lt;&gt;"",IF($EB$1&gt;=GC$13,$P98+$U98+$AA98+$AF98+$AL98+$AQ98+$AW98+$BB98+$BH98+$BM98+$BS98+$BX98-FB98,""),"")</f>
        <v/>
      </c>
      <c r="GD98" s="329" t="str">
        <f aca="false">IF($B98&lt;&gt;"",IF($EB$1&gt;=GD$13,$P98+$U98+$AA98+$AF98+$AL98+$AQ98+$AW98+$BB98+$BH98+$BM98+$BS98+$BX98+$CD98-FC98,""),"")</f>
        <v/>
      </c>
      <c r="GE98" s="329" t="str">
        <f aca="false">IF($B98&lt;&gt;"",IF($EB$1&gt;=GE$13,$P98+$U98+$AA98+$AF98+$AL98+$AQ98+$AW98+$BB98+$BH98+$BM98+$BS98+$BX98+$CD98+$CI98-FD98,""),"")</f>
        <v/>
      </c>
      <c r="GF98" s="329" t="str">
        <f aca="false">IF($B98&lt;&gt;"",IF($EB$1&gt;=GF$13,$P98+$U98+$AA98+$AF98+$AL98+$AQ98+$AW98+$BB98+$BH98+$BM98+$BS98+$BX98+$CD98+$CI98+$CO98-FE98-FK98,""),"")</f>
        <v/>
      </c>
      <c r="GG98" s="329" t="str">
        <f aca="false">IF($B98&lt;&gt;"",IF($EB$1&gt;=GG$13,$P98+$U98+$AA98+$AF98+$AL98+$AQ98+$AW98+$BB98+$BH98+$BM98+$BS98+$BX98+$CD98+$CI98+$CO98+$CT98-FF98-FL98,""),"")</f>
        <v/>
      </c>
      <c r="GH98" s="329" t="str">
        <f aca="false">IF($B98&lt;&gt;"",IF($EB$1&gt;=GH$13,$P98+$U98+$AA98+$AF98+$AL98+$AQ98+$AW98+$BB98+$BH98+$BM98+$BS98+$BX98+$CD98+$CI98+$CO98+$CT98+$CZ98-FG98-FM98,""),"")</f>
        <v/>
      </c>
      <c r="GI98" s="329" t="str">
        <f aca="false">IF($B98&lt;&gt;"",IF($EB$1&gt;=GI$13,$P98+$U98+$AA98+$AF98+$AL98+$AQ98+$AW98+$BB98+$BH98+$BM98+$BS98+$BX98+$CD98+$CI98+$CO98+$CT98+$CZ98+$DE98-FH98-FN98,""),"")</f>
        <v/>
      </c>
      <c r="GJ98" s="329" t="str">
        <f aca="false">IF($B98&lt;&gt;"",IF($EB$1&gt;=GJ$13,$P98+$U98+$AA98+$AF98+$AL98+$AQ98+$AW98+$BB98+$BH98+$BM98+$BS98+$BX98+$CD98+$CI98+$CO98+$CT98+$CZ98+$DE98+$DK98-FI98-FO98,""),"")</f>
        <v/>
      </c>
      <c r="GK98" s="330" t="str">
        <f aca="false">IF($B98&lt;&gt;"",IF($EB$1&gt;=GK$13,$P98+$U98+$AA98+$AF98+$AL98+$AQ98+$AW98+$BB98+$BH98+$BM98+$BS98+$BX98+$CD98+$CI98+$CO98+$CT98+$CZ98+$DE98+$DK98+$DP98-FJ98-FP98,""),"")</f>
        <v/>
      </c>
      <c r="GL98" s="0"/>
      <c r="GM98" s="328" t="str">
        <f aca="false">IF($B98&lt;&gt;"",IF($EB$1&gt;=GM$13,RANK(FR98,FR$14:FR$113,0),""),"")</f>
        <v/>
      </c>
      <c r="GN98" s="329" t="str">
        <f aca="false">IF($B98&lt;&gt;"",IF($EB$1&gt;=GN$13,RANK(FS98,FS$14:FS$113,0),""),"")</f>
        <v/>
      </c>
      <c r="GO98" s="329" t="str">
        <f aca="false">IF($B98&lt;&gt;"",IF($EB$1&gt;=GO$13,RANK(FT98,FT$14:FT$113,0),""),"")</f>
        <v/>
      </c>
      <c r="GP98" s="329" t="str">
        <f aca="false">IF($B98&lt;&gt;"",IF($EB$1&gt;=GP$13,RANK(FU98,FU$14:FU$113,0),""),"")</f>
        <v/>
      </c>
      <c r="GQ98" s="329" t="str">
        <f aca="false">IF($B98&lt;&gt;"",IF($EB$1&gt;=GQ$13,RANK(FV98,FV$14:FV$113,0),""),"")</f>
        <v/>
      </c>
      <c r="GR98" s="329" t="str">
        <f aca="false">IF($B98&lt;&gt;"",IF($EB$1&gt;=GR$13,RANK(FW98,FW$14:FW$113,0),""),"")</f>
        <v/>
      </c>
      <c r="GS98" s="329" t="str">
        <f aca="false">IF($B98&lt;&gt;"",IF($EB$1&gt;=GS$13,RANK(FX98,FX$14:FX$113,0),""),"")</f>
        <v/>
      </c>
      <c r="GT98" s="329" t="str">
        <f aca="false">IF($B98&lt;&gt;"",IF($EB$1&gt;=GT$13,RANK(FY98,FY$14:FY$113,0),""),"")</f>
        <v/>
      </c>
      <c r="GU98" s="329" t="str">
        <f aca="false">IF($B98&lt;&gt;"",IF($EB$1&gt;=GU$13,RANK(FZ98,FZ$14:FZ$113,0),""),"")</f>
        <v/>
      </c>
      <c r="GV98" s="329" t="str">
        <f aca="false">IF($B98&lt;&gt;"",IF($EB$1&gt;=GV$13,RANK(GA98,GA$14:GA$113,0),""),"")</f>
        <v/>
      </c>
      <c r="GW98" s="329" t="str">
        <f aca="false">IF($B98&lt;&gt;"",IF($EB$1&gt;=GW$13,RANK(GB98,GB$14:GB$113,0),""),"")</f>
        <v/>
      </c>
      <c r="GX98" s="329" t="str">
        <f aca="false">IF($B98&lt;&gt;"",IF($EB$1&gt;=GX$13,RANK(GC98,GC$14:GC$113,0),""),"")</f>
        <v/>
      </c>
      <c r="GY98" s="329" t="str">
        <f aca="false">IF($B98&lt;&gt;"",IF($EB$1&gt;=GY$13,RANK(GD98,GD$14:GD$113,0),""),"")</f>
        <v/>
      </c>
      <c r="GZ98" s="329" t="str">
        <f aca="false">IF($B98&lt;&gt;"",IF($EB$1&gt;=GZ$13,RANK(GE98,GE$14:GE$113,0),""),"")</f>
        <v/>
      </c>
      <c r="HA98" s="329" t="str">
        <f aca="false">IF($B98&lt;&gt;"",IF($EB$1&gt;=HA$13,RANK(GF98,GF$14:GF$113,0),""),"")</f>
        <v/>
      </c>
      <c r="HB98" s="329" t="str">
        <f aca="false">IF($B98&lt;&gt;"",IF($EB$1&gt;=HB$13,RANK(GG98,GG$14:GG$113,0),""),"")</f>
        <v/>
      </c>
      <c r="HC98" s="329" t="str">
        <f aca="false">IF($B98&lt;&gt;"",IF($EB$1&gt;=HC$13,RANK(GH98,GH$14:GH$113,0),""),"")</f>
        <v/>
      </c>
      <c r="HD98" s="329" t="str">
        <f aca="false">IF($B98&lt;&gt;"",IF($EB$1&gt;=HD$13,RANK(GI98,GI$14:GI$113,0),""),"")</f>
        <v/>
      </c>
      <c r="HE98" s="329" t="str">
        <f aca="false">IF($B98&lt;&gt;"",IF($EB$1&gt;=HE$13,RANK(GJ98,GJ$14:GJ$113,0),""),"")</f>
        <v/>
      </c>
      <c r="HF98" s="330" t="str">
        <f aca="false">IF($B98&lt;&gt;"",IF($EB$1&gt;=HF$13,RANK(GK98,GK$14:GK$113,0),""),"")</f>
        <v/>
      </c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3" hidden="false" customHeight="false" outlineLevel="0" collapsed="false">
      <c r="A99" s="308" t="str">
        <f aca="false">IF(B99&lt;&gt;"",RANK(I99,I$14:I$113,0),"")</f>
        <v/>
      </c>
      <c r="B99" s="309" t="str">
        <f aca="false">IF('Chronos (M1..M20)'!B96&lt;&gt;"",'Chronos (M1..M20)'!B96,"")</f>
        <v/>
      </c>
      <c r="C99" s="310" t="str">
        <f aca="false">IF(B99&lt;&gt;"",'Chronos (M1..M20)'!C96,"")</f>
        <v/>
      </c>
      <c r="D99" s="215" t="str">
        <f aca="false">IF(B99&lt;&gt;"",Pilotes!P96,"")</f>
        <v/>
      </c>
      <c r="E99" s="310"/>
      <c r="F99" s="310" t="str">
        <f aca="false">IF(B99&lt;&gt;"",Pilotes!F96,"")</f>
        <v/>
      </c>
      <c r="G99" s="310" t="str">
        <f aca="false">IF(C99&lt;&gt;"",Pilotes!E96,"")</f>
        <v/>
      </c>
      <c r="H99" s="310" t="str">
        <f aca="false">IF(D99&lt;&gt;"",'Chronos (M1..M20)'!D96,"")</f>
        <v/>
      </c>
      <c r="I99" s="311" t="n">
        <f aca="false">IF(B99&lt;&gt;"",IF($EB$1&lt;4,DR99-DT99,IF($EB$1&lt;15,DS99-DU99-DT99,DS99-DU99-DV99-DT99)),0)</f>
        <v>0</v>
      </c>
      <c r="J99" s="312" t="str">
        <f aca="false">IF(B99&lt;&gt;"",IF(I99,(I99/MAXA(I$14:I$113))*1000,0),"")</f>
        <v/>
      </c>
      <c r="K99" s="313" t="str">
        <f aca="false">IF($B99&lt;&gt;"",$B99,"")</f>
        <v/>
      </c>
      <c r="L99" s="314" t="str">
        <f aca="false">IF($B99&lt;&gt;"",'Chronos (M1..M20)'!$H96,"")</f>
        <v/>
      </c>
      <c r="M99" s="315" t="str">
        <f aca="false">IF('Chronos (M1..M20)'!$I96&lt;&gt;"",'Chronos (M1..M20)'!$I96," ")</f>
        <v> </v>
      </c>
      <c r="N99" s="316" t="n">
        <f aca="false">IF('Chronos (M1..M20)'!$J96&lt;&gt;"",'Chronos (M1..M20)'!$J96,0)</f>
        <v>0</v>
      </c>
      <c r="O99" s="317" t="str">
        <f aca="false">IF($B99&lt;&gt;"",IF(M99&lt;&gt;" ",(INDEX(L$9:M$12,MATCH(L99,L$9:L$12),2)/M99)*1000,0),"")</f>
        <v/>
      </c>
      <c r="P99" s="318" t="str">
        <f aca="false">IF(M$9&lt;&gt;"",IF($B99&lt;&gt;"",O99-N99,""),"")</f>
        <v/>
      </c>
      <c r="Q99" s="314" t="str">
        <f aca="false">IF($B99&lt;&gt;"",'Chronos (M1..M20)'!$H197,"")</f>
        <v/>
      </c>
      <c r="R99" s="315" t="str">
        <f aca="false">IF('Chronos (M1..M20)'!$I197&lt;&gt;"",'Chronos (M1..M20)'!$I197," ")</f>
        <v> </v>
      </c>
      <c r="S99" s="316" t="n">
        <f aca="false">IF('Chronos (M1..M20)'!$J197&lt;&gt;"",'Chronos (M1..M20)'!$J197,0)</f>
        <v>0</v>
      </c>
      <c r="T99" s="317" t="str">
        <f aca="false">IF($B99&lt;&gt;"",IF(R99&lt;&gt;" ",(INDEX(Q$9:R$12,MATCH(Q99,Q$9:Q$12),2)/R99)*1000,0),"")</f>
        <v/>
      </c>
      <c r="U99" s="318" t="str">
        <f aca="false">IF(R$9&lt;&gt;"",IF($B99&lt;&gt;"",T99-S99,""),"")</f>
        <v/>
      </c>
      <c r="V99" s="313" t="str">
        <f aca="false">IF($B99&lt;&gt;"",$B99,"")</f>
        <v/>
      </c>
      <c r="W99" s="314" t="str">
        <f aca="false">IF($B99&lt;&gt;"",'Chronos (M1..M20)'!$H298,"")</f>
        <v/>
      </c>
      <c r="X99" s="315" t="str">
        <f aca="false">IF('Chronos (M1..M20)'!$I298&lt;&gt;"",'Chronos (M1..M20)'!$I298," ")</f>
        <v> </v>
      </c>
      <c r="Y99" s="316" t="n">
        <f aca="false">IF('Chronos (M1..M20)'!$J298&lt;&gt;"",'Chronos (M1..M20)'!$J298,0)</f>
        <v>0</v>
      </c>
      <c r="Z99" s="317" t="str">
        <f aca="false">IF($B99&lt;&gt;"",IF(X99&lt;&gt;" ",(INDEX(W$9:X$12,MATCH(W99,W$9:W$12),2)/X99)*1000,0),"")</f>
        <v/>
      </c>
      <c r="AA99" s="318" t="str">
        <f aca="false">IF(X$9&lt;&gt;"",IF($B99&lt;&gt;"",Z99-Y99,""),"")</f>
        <v/>
      </c>
      <c r="AB99" s="314" t="str">
        <f aca="false">IF($B99&lt;&gt;"",'Chronos (M1..M20)'!$H399,"")</f>
        <v/>
      </c>
      <c r="AC99" s="315" t="str">
        <f aca="false">IF('Chronos (M1..M20)'!$I399&lt;&gt;"",'Chronos (M1..M20)'!$I399," ")</f>
        <v> </v>
      </c>
      <c r="AD99" s="316" t="n">
        <f aca="false">IF('Chronos (M1..M20)'!$J399&lt;&gt;"",'Chronos (M1..M20)'!$J399,0)</f>
        <v>0</v>
      </c>
      <c r="AE99" s="317" t="str">
        <f aca="false">IF($B99&lt;&gt;"",IF(AC99&lt;&gt;" ",(INDEX(AB$9:AC$12,MATCH(AB99,AB$9:AB$12),2)/AC99)*1000,0),"")</f>
        <v/>
      </c>
      <c r="AF99" s="318" t="str">
        <f aca="false">IF(AC$9&lt;&gt;"",IF($B99&lt;&gt;"",AE99-AD99,""),"")</f>
        <v/>
      </c>
      <c r="AG99" s="313" t="str">
        <f aca="false">IF($B99&lt;&gt;"",$B99,"")</f>
        <v/>
      </c>
      <c r="AH99" s="314" t="str">
        <f aca="false">IF($B99&lt;&gt;"",'Chronos (M1..M20)'!$H500,"")</f>
        <v/>
      </c>
      <c r="AI99" s="315" t="str">
        <f aca="false">IF('Chronos (M1..M20)'!$I500&lt;&gt;"",'Chronos (M1..M20)'!$I500," ")</f>
        <v> </v>
      </c>
      <c r="AJ99" s="316" t="n">
        <f aca="false">IF('Chronos (M1..M20)'!$J500&lt;&gt;"",'Chronos (M1..M20)'!$J500,0)</f>
        <v>0</v>
      </c>
      <c r="AK99" s="317" t="str">
        <f aca="false">IF($B99&lt;&gt;"",IF(AI99&lt;&gt;" ",(INDEX(AH$9:AI$12,MATCH(AH99,AH$9:AH$12),2)/AI99)*1000,0),"")</f>
        <v/>
      </c>
      <c r="AL99" s="318" t="str">
        <f aca="false">IF(AI$9&lt;&gt;"",IF($B99&lt;&gt;"",AK99-AJ99,""),"")</f>
        <v/>
      </c>
      <c r="AM99" s="314" t="str">
        <f aca="false">IF($B99&lt;&gt;"",'Chronos (M1..M20)'!$H601,"")</f>
        <v/>
      </c>
      <c r="AN99" s="315" t="str">
        <f aca="false">IF('Chronos (M1..M20)'!$I601&lt;&gt;"",'Chronos (M1..M20)'!$I601," ")</f>
        <v> </v>
      </c>
      <c r="AO99" s="316" t="n">
        <f aca="false">IF('Chronos (M1..M20)'!$J601&lt;&gt;"",'Chronos (M1..M20)'!$J601,0)</f>
        <v>0</v>
      </c>
      <c r="AP99" s="317" t="str">
        <f aca="false">IF($B99&lt;&gt;"",IF(AN99&lt;&gt;" ",(INDEX(AM$9:AN$12,MATCH(AM99,AM$9:AM$12),2)/AN99)*1000,0),"")</f>
        <v/>
      </c>
      <c r="AQ99" s="318" t="str">
        <f aca="false">IF(AN$9&lt;&gt;"",IF($B99&lt;&gt;"",AP99-AO99,""),"")</f>
        <v/>
      </c>
      <c r="AR99" s="313" t="str">
        <f aca="false">IF($B99&lt;&gt;"",$B99,"")</f>
        <v/>
      </c>
      <c r="AS99" s="314" t="str">
        <f aca="false">IF($B99&lt;&gt;"",'Chronos (M1..M20)'!$H702,"")</f>
        <v/>
      </c>
      <c r="AT99" s="315" t="str">
        <f aca="false">IF('Chronos (M1..M20)'!$I702&lt;&gt;"",'Chronos (M1..M20)'!$I702," ")</f>
        <v> </v>
      </c>
      <c r="AU99" s="316" t="n">
        <f aca="false">IF('Chronos (M1..M20)'!$J702&lt;&gt;"",'Chronos (M1..M20)'!$J702,0)</f>
        <v>0</v>
      </c>
      <c r="AV99" s="317" t="str">
        <f aca="false">IF($B99&lt;&gt;"",IF(AT99&lt;&gt;" ",(INDEX(AS$9:AT$12,MATCH(AS99,AS$9:AS$12),2)/AT99)*1000,0),"")</f>
        <v/>
      </c>
      <c r="AW99" s="318" t="str">
        <f aca="false">IF(AT$9&lt;&gt;"",IF($B99&lt;&gt;"",AV99-AU99,""),"")</f>
        <v/>
      </c>
      <c r="AX99" s="314" t="str">
        <f aca="false">IF($B99&lt;&gt;"",'Chronos (M1..M20)'!$H803,"")</f>
        <v/>
      </c>
      <c r="AY99" s="315" t="str">
        <f aca="false">IF('Chronos (M1..M20)'!$I803&lt;&gt;"",'Chronos (M1..M20)'!$I803," ")</f>
        <v> </v>
      </c>
      <c r="AZ99" s="316" t="n">
        <f aca="false">IF('Chronos (M1..M20)'!$J803&lt;&gt;"",'Chronos (M1..M20)'!$J803,0)</f>
        <v>0</v>
      </c>
      <c r="BA99" s="317" t="str">
        <f aca="false">IF($B99&lt;&gt;"",IF(AY99&lt;&gt;" ",(INDEX(AX$9:AY$12,MATCH(AX99,AX$9:AX$12),2)/AY99)*1000,0),"")</f>
        <v/>
      </c>
      <c r="BB99" s="318" t="str">
        <f aca="false">IF(AY$9&lt;&gt;"",IF($B99&lt;&gt;"",BA99-AZ99,""),"")</f>
        <v/>
      </c>
      <c r="BC99" s="313" t="str">
        <f aca="false">IF($B99&lt;&gt;"",$B99,"")</f>
        <v/>
      </c>
      <c r="BD99" s="314" t="str">
        <f aca="false">IF($B99&lt;&gt;"",'Chronos (M1..M20)'!$H904,"")</f>
        <v/>
      </c>
      <c r="BE99" s="315" t="str">
        <f aca="false">IF('Chronos (M1..M20)'!$I904&lt;&gt;"",'Chronos (M1..M20)'!$I904," ")</f>
        <v> </v>
      </c>
      <c r="BF99" s="316" t="n">
        <f aca="false">IF('Chronos (M1..M20)'!$J904&lt;&gt;"",'Chronos (M1..M20)'!$J904,0)</f>
        <v>0</v>
      </c>
      <c r="BG99" s="317" t="str">
        <f aca="false">IF($B99&lt;&gt;"",IF(BE99&lt;&gt;" ",(INDEX(BD$9:BE$12,MATCH(BD99,BD$9:BD$12),2)/BE99)*1000,0),"")</f>
        <v/>
      </c>
      <c r="BH99" s="318" t="str">
        <f aca="false">IF(BE$9&lt;&gt;"",IF($B99&lt;&gt;"",BG99-BF99,""),"")</f>
        <v/>
      </c>
      <c r="BI99" s="314" t="str">
        <f aca="false">IF($B99&lt;&gt;"",'Chronos (M1..M20)'!$H1005,"")</f>
        <v/>
      </c>
      <c r="BJ99" s="315" t="str">
        <f aca="false">IF('Chronos (M1..M20)'!$I1005&lt;&gt;"",'Chronos (M1..M20)'!$I1005," ")</f>
        <v> </v>
      </c>
      <c r="BK99" s="316" t="n">
        <f aca="false">IF('Chronos (M1..M20)'!$J1005&lt;&gt;"",'Chronos (M1..M20)'!$J1005,0)</f>
        <v>0</v>
      </c>
      <c r="BL99" s="317" t="str">
        <f aca="false">IF($B99&lt;&gt;"",IF(BJ99&lt;&gt;" ",(INDEX(BI$9:BJ$12,MATCH(BI99,BI$9:BI$12),2)/BJ99)*1000,0),"")</f>
        <v/>
      </c>
      <c r="BM99" s="318" t="str">
        <f aca="false">IF(BJ$9&lt;&gt;"",IF($B99&lt;&gt;"",BL99-BK99,""),"")</f>
        <v/>
      </c>
      <c r="BN99" s="313" t="str">
        <f aca="false">IF($B99&lt;&gt;"",$B99,"")</f>
        <v/>
      </c>
      <c r="BO99" s="314" t="str">
        <f aca="false">IF($B99&lt;&gt;"",'Chronos (M1..M20)'!$H1106,"")</f>
        <v/>
      </c>
      <c r="BP99" s="315" t="str">
        <f aca="false">IF('Chronos (M1..M20)'!$I1106&lt;&gt;"",'Chronos (M1..M20)'!$I1106," ")</f>
        <v> </v>
      </c>
      <c r="BQ99" s="316" t="n">
        <f aca="false">IF('Chronos (M1..M20)'!$J1106&lt;&gt;"",'Chronos (M1..M20)'!$J1106,0)</f>
        <v>0</v>
      </c>
      <c r="BR99" s="317" t="str">
        <f aca="false">IF($B99&lt;&gt;"",IF(BP99&lt;&gt;" ",(INDEX(BO$9:BP$12,MATCH(BO99,BO$9:BO$12),2)/BP99)*1000,0),"")</f>
        <v/>
      </c>
      <c r="BS99" s="318" t="str">
        <f aca="false">IF(BP$9&lt;&gt;"",IF($B99&lt;&gt;"",BR99-BQ99,""),"")</f>
        <v/>
      </c>
      <c r="BT99" s="314" t="str">
        <f aca="false">IF($B99&lt;&gt;"",'Chronos (M1..M20)'!$H1207,"")</f>
        <v/>
      </c>
      <c r="BU99" s="315" t="str">
        <f aca="false">IF('Chronos (M1..M20)'!$I1207&lt;&gt;"",'Chronos (M1..M20)'!$I1207," ")</f>
        <v> </v>
      </c>
      <c r="BV99" s="316" t="n">
        <f aca="false">IF('Chronos (M1..M20)'!$J1207&lt;&gt;"",'Chronos (M1..M20)'!$J1207,0)</f>
        <v>0</v>
      </c>
      <c r="BW99" s="317" t="str">
        <f aca="false">IF($B99&lt;&gt;"",IF(BU99&lt;&gt;" ",(INDEX(BT$9:BU$12,MATCH(BT99,BT$9:BT$12),2)/BU99)*1000,0),"")</f>
        <v/>
      </c>
      <c r="BX99" s="318" t="str">
        <f aca="false">IF(BU$9&lt;&gt;"",IF($B99&lt;&gt;"",BW99-BV99,""),"")</f>
        <v/>
      </c>
      <c r="BY99" s="313" t="str">
        <f aca="false">IF($B99&lt;&gt;"",$B99,"")</f>
        <v/>
      </c>
      <c r="BZ99" s="314" t="str">
        <f aca="false">IF($B99&lt;&gt;"",'Chronos (M1..M20)'!$H1308,"")</f>
        <v/>
      </c>
      <c r="CA99" s="315" t="str">
        <f aca="false">IF('Chronos (M1..M20)'!$I1308&lt;&gt;"",'Chronos (M1..M20)'!$I1308," ")</f>
        <v> </v>
      </c>
      <c r="CB99" s="316" t="n">
        <f aca="false">IF('Chronos (M1..M20)'!$J1308&lt;&gt;"",'Chronos (M1..M20)'!$J1308,0)</f>
        <v>0</v>
      </c>
      <c r="CC99" s="317" t="str">
        <f aca="false">IF($B99&lt;&gt;"",IF(CA99&lt;&gt;" ",(INDEX(BZ$9:CA$12,MATCH(BZ99,BZ$9:BZ$12),2)/CA99)*1000,0),"")</f>
        <v/>
      </c>
      <c r="CD99" s="318" t="str">
        <f aca="false">IF(CA$9&lt;&gt;"",IF($B99&lt;&gt;"",CC99-CB99,""),"")</f>
        <v/>
      </c>
      <c r="CE99" s="314" t="str">
        <f aca="false">IF($B99&lt;&gt;"",'Chronos (M1..M20)'!$H1409,"")</f>
        <v/>
      </c>
      <c r="CF99" s="315" t="str">
        <f aca="false">IF('Chronos (M1..M20)'!$I1409&lt;&gt;"",'Chronos (M1..M20)'!$I1409," ")</f>
        <v> </v>
      </c>
      <c r="CG99" s="316" t="n">
        <f aca="false">IF('Chronos (M1..M20)'!$J1409&lt;&gt;"",'Chronos (M1..M20)'!$J1409,0)</f>
        <v>0</v>
      </c>
      <c r="CH99" s="317" t="str">
        <f aca="false">IF($B99&lt;&gt;"",IF(CF99&lt;&gt;" ",(INDEX(CE$9:CF$12,MATCH(CE99,CE$9:CE$12),2)/CF99)*1000,0),"")</f>
        <v/>
      </c>
      <c r="CI99" s="318" t="str">
        <f aca="false">IF(CF$9&lt;&gt;"",IF($B99&lt;&gt;"",CH99-CG99,""),"")</f>
        <v/>
      </c>
      <c r="CJ99" s="313" t="str">
        <f aca="false">IF($B99&lt;&gt;"",$B99,"")</f>
        <v/>
      </c>
      <c r="CK99" s="314" t="str">
        <f aca="false">IF($B99&lt;&gt;"",'Chronos (M1..M20)'!$H1510,"")</f>
        <v/>
      </c>
      <c r="CL99" s="315" t="str">
        <f aca="false">IF('Chronos (M1..M20)'!$I1510&lt;&gt;"",'Chronos (M1..M20)'!$I1510," ")</f>
        <v> </v>
      </c>
      <c r="CM99" s="316" t="n">
        <f aca="false">IF('Chronos (M1..M20)'!$J1510&lt;&gt;"",'Chronos (M1..M20)'!$J1510,0)</f>
        <v>0</v>
      </c>
      <c r="CN99" s="317" t="str">
        <f aca="false">IF($B99&lt;&gt;"",IF(CL99&lt;&gt;" ",(INDEX(CK$9:CL$12,MATCH(CK99,CK$9:CK$12),2)/CL99)*1000,0),"")</f>
        <v/>
      </c>
      <c r="CO99" s="318" t="str">
        <f aca="false">IF(CL$9&lt;&gt;"",IF($B99&lt;&gt;"",CN99-CM99,""),"")</f>
        <v/>
      </c>
      <c r="CP99" s="314" t="str">
        <f aca="false">IF($B99&lt;&gt;"",'Chronos (M1..M20)'!$H1611,"")</f>
        <v/>
      </c>
      <c r="CQ99" s="315" t="str">
        <f aca="false">IF('Chronos (M1..M20)'!$I1611&lt;&gt;"",'Chronos (M1..M20)'!$I1611," ")</f>
        <v> </v>
      </c>
      <c r="CR99" s="316" t="n">
        <f aca="false">IF('Chronos (M1..M20)'!$J1611&lt;&gt;"",'Chronos (M1..M20)'!$J1611,0)</f>
        <v>0</v>
      </c>
      <c r="CS99" s="317" t="str">
        <f aca="false">IF($B99&lt;&gt;"",IF(CQ99&lt;&gt;" ",(INDEX(CP$9:CQ$12,MATCH(CP99,CP$9:CP$12),2)/CQ99)*1000,0),"")</f>
        <v/>
      </c>
      <c r="CT99" s="318" t="str">
        <f aca="false">IF(CQ$9&lt;&gt;"",IF($B99&lt;&gt;"",CS99-CR99,""),"")</f>
        <v/>
      </c>
      <c r="CU99" s="313" t="str">
        <f aca="false">IF($B99&lt;&gt;"",$B99,"")</f>
        <v/>
      </c>
      <c r="CV99" s="314" t="str">
        <f aca="false">IF($B99&lt;&gt;"",'Chronos (M1..M20)'!$H1712,"")</f>
        <v/>
      </c>
      <c r="CW99" s="315" t="str">
        <f aca="false">IF('Chronos (M1..M20)'!$I1712&lt;&gt;"",'Chronos (M1..M20)'!$I1712," ")</f>
        <v> </v>
      </c>
      <c r="CX99" s="316" t="n">
        <f aca="false">IF('Chronos (M1..M20)'!$J1712&lt;&gt;"",'Chronos (M1..M20)'!$J1712,0)</f>
        <v>0</v>
      </c>
      <c r="CY99" s="317" t="str">
        <f aca="false">IF($B99&lt;&gt;"",IF(CW99&lt;&gt;" ",(INDEX(CV$9:CW$12,MATCH(CV99,CV$9:CV$12),2)/CW99)*1000,0),"")</f>
        <v/>
      </c>
      <c r="CZ99" s="318" t="str">
        <f aca="false">IF(CW$9&lt;&gt;"",IF($B99&lt;&gt;"",CY99-CX99,""),"")</f>
        <v/>
      </c>
      <c r="DA99" s="314" t="str">
        <f aca="false">IF($B99&lt;&gt;"",'Chronos (M1..M20)'!$H1813,"")</f>
        <v/>
      </c>
      <c r="DB99" s="315" t="str">
        <f aca="false">IF('Chronos (M1..M20)'!$I1813&lt;&gt;"",'Chronos (M1..M20)'!$I1813," ")</f>
        <v> </v>
      </c>
      <c r="DC99" s="316" t="n">
        <f aca="false">IF('Chronos (M1..M20)'!$J1813&lt;&gt;"",'Chronos (M1..M20)'!$J1813,0)</f>
        <v>0</v>
      </c>
      <c r="DD99" s="317" t="str">
        <f aca="false">IF($B99&lt;&gt;"",IF(DB99&lt;&gt;" ",(INDEX(DA$9:DB$12,MATCH(DA99,DA$9:DA$12),2)/DB99)*1000,0),"")</f>
        <v/>
      </c>
      <c r="DE99" s="318" t="str">
        <f aca="false">IF(DB$9&lt;&gt;"",IF($B99&lt;&gt;"",DD99-DC99,""),"")</f>
        <v/>
      </c>
      <c r="DF99" s="313" t="str">
        <f aca="false">IF($B99&lt;&gt;"",$B99,"")</f>
        <v/>
      </c>
      <c r="DG99" s="314" t="str">
        <f aca="false">IF($B99&lt;&gt;"",'Chronos (M1..M20)'!$H1914,"")</f>
        <v/>
      </c>
      <c r="DH99" s="315" t="str">
        <f aca="false">IF('Chronos (M1..M20)'!$I1914&lt;&gt;"",'Chronos (M1..M20)'!$I1914," ")</f>
        <v> </v>
      </c>
      <c r="DI99" s="316" t="n">
        <f aca="false">IF('Chronos (M1..M20)'!$J1914&lt;&gt;"",'Chronos (M1..M20)'!$J1914,0)</f>
        <v>0</v>
      </c>
      <c r="DJ99" s="317" t="str">
        <f aca="false">IF($B99&lt;&gt;"",IF(DH99&lt;&gt;" ",(INDEX(DG$9:DH$12,MATCH(DG99,DG$9:DG$12),2)/DH99)*1000,0),"")</f>
        <v/>
      </c>
      <c r="DK99" s="318" t="str">
        <f aca="false">IF(DH$9&lt;&gt;"",IF($B99&lt;&gt;"",DJ99-DI99,""),"")</f>
        <v/>
      </c>
      <c r="DL99" s="314" t="str">
        <f aca="false">IF($B99&lt;&gt;"",'Chronos (M1..M20)'!$H2015,"")</f>
        <v/>
      </c>
      <c r="DM99" s="315" t="str">
        <f aca="false">IF('Chronos (M1..M20)'!$I2015&lt;&gt;"",'Chronos (M1..M20)'!$I2015," ")</f>
        <v> </v>
      </c>
      <c r="DN99" s="316" t="n">
        <f aca="false">IF('Chronos (M1..M20)'!$J2015&lt;&gt;"",'Chronos (M1..M20)'!$J2015,0)</f>
        <v>0</v>
      </c>
      <c r="DO99" s="317" t="str">
        <f aca="false">IF($B99&lt;&gt;"",IF(DM99&lt;&gt;" ",(INDEX(DL$9:DM$12,MATCH(DL99,DL$9:DL$12),2)/DM99)*1000,0),"")</f>
        <v/>
      </c>
      <c r="DP99" s="318" t="str">
        <f aca="false">IF(DM$9&lt;&gt;"",IF($B99&lt;&gt;"",DO99-DN99,""),"")</f>
        <v/>
      </c>
      <c r="DQ99" s="0"/>
      <c r="DR99" s="319" t="e">
        <f aca="false">SUM(O99,T99,Z99)</f>
        <v>#VALUE!</v>
      </c>
      <c r="DS99" s="319" t="e">
        <f aca="false">SUM(DR99,AE99,AK99,AP99,AV99,BA99,BG99,BL99,BR99,BW99,CC99,CH99,CN99,CS99,CY99,DD99,DJ99,DO99)</f>
        <v>#VALUE!</v>
      </c>
      <c r="DT99" s="319" t="n">
        <f aca="false">SUM(N99,S99,Y99,AD99,AJ99,AO99,AU99,AZ99,BF99,BK99,BQ99,BV99,CB99,CG99,CM99,CR99,CX99,DC99,DI99,DN99)</f>
        <v>0</v>
      </c>
      <c r="DU99" s="319" t="e">
        <f aca="false">SMALL($DZ99:$ES99,1)</f>
        <v>#VALUE!</v>
      </c>
      <c r="DV99" s="319" t="e">
        <f aca="false">SMALL($DZ99:$ES99,2)</f>
        <v>#VALUE!</v>
      </c>
      <c r="DW99" s="319" t="e">
        <f aca="false">SMALL($DZ99:$ES99,3)</f>
        <v>#VALUE!</v>
      </c>
      <c r="DX99" s="319" t="e">
        <f aca="false">SMALL($DZ99:$ES99,3)</f>
        <v>#VALUE!</v>
      </c>
      <c r="DY99" s="0"/>
      <c r="DZ99" s="321" t="str">
        <f aca="false">IF($EC$1&lt;&gt;"",O99," ")</f>
        <v/>
      </c>
      <c r="EA99" s="321" t="str">
        <f aca="false">IF($EC$2&lt;&gt;"",T99," ")</f>
        <v/>
      </c>
      <c r="EB99" s="321" t="str">
        <f aca="false">IF($EC$3&lt;&gt;"",Z99," ")</f>
        <v/>
      </c>
      <c r="EC99" s="321" t="str">
        <f aca="false">IF($EC$4&lt;&gt;"",AE99," ")</f>
        <v/>
      </c>
      <c r="ED99" s="321" t="str">
        <f aca="false">IF($EC$5&lt;&gt;"",AK99," ")</f>
        <v/>
      </c>
      <c r="EE99" s="321" t="str">
        <f aca="false">IF($EC$6&lt;&gt;"",AP99," ")</f>
        <v/>
      </c>
      <c r="EF99" s="321" t="str">
        <f aca="false">IF($EC$7&lt;&gt;"",AV99," ")</f>
        <v/>
      </c>
      <c r="EG99" s="321" t="str">
        <f aca="false">IF($EC$8&lt;&gt;"",BA99," ")</f>
        <v> </v>
      </c>
      <c r="EH99" s="321" t="str">
        <f aca="false">IF($EC$9&lt;&gt;"",BG99," ")</f>
        <v> </v>
      </c>
      <c r="EI99" s="321" t="str">
        <f aca="false">IF($EC$10&lt;&gt;"",BL99," ")</f>
        <v> </v>
      </c>
      <c r="EJ99" s="321" t="str">
        <f aca="false">IF($EE$1&lt;&gt;"",BR99," ")</f>
        <v> </v>
      </c>
      <c r="EK99" s="321" t="str">
        <f aca="false">IF($EE$2&lt;&gt;"",BW99," ")</f>
        <v> </v>
      </c>
      <c r="EL99" s="321" t="str">
        <f aca="false">IF($EE$3&lt;&gt;"",CC99," ")</f>
        <v> </v>
      </c>
      <c r="EM99" s="321" t="str">
        <f aca="false">IF($EE$4&lt;&gt;"",CH99," ")</f>
        <v> </v>
      </c>
      <c r="EN99" s="321" t="str">
        <f aca="false">IF($EE$5&lt;&gt;"",CN99," ")</f>
        <v> </v>
      </c>
      <c r="EO99" s="321" t="str">
        <f aca="false">IF($EE$6&lt;&gt;"",CS99," ")</f>
        <v> </v>
      </c>
      <c r="EP99" s="321" t="str">
        <f aca="false">IF($EE$7&lt;&gt;"",CY99," ")</f>
        <v> </v>
      </c>
      <c r="EQ99" s="321" t="str">
        <f aca="false">IF($EE$8&lt;&gt;"",DD99," ")</f>
        <v> </v>
      </c>
      <c r="ER99" s="321" t="str">
        <f aca="false">IF($EE$9&lt;&gt;"",DJ99," ")</f>
        <v> </v>
      </c>
      <c r="ES99" s="321" t="str">
        <f aca="false">IF($EE$10&lt;&gt;"",DO99," ")</f>
        <v> </v>
      </c>
      <c r="ET99" s="322" t="e">
        <f aca="false">SMALL(DZ99:EC99,1)</f>
        <v>#VALUE!</v>
      </c>
      <c r="EU99" s="323" t="e">
        <f aca="false">SMALL(DZ99:ED99,1)</f>
        <v>#VALUE!</v>
      </c>
      <c r="EV99" s="323" t="e">
        <f aca="false">SMALL(DZ99:EE99,1)</f>
        <v>#VALUE!</v>
      </c>
      <c r="EW99" s="323" t="e">
        <f aca="false">SMALL(DZ99:EF99,1)</f>
        <v>#VALUE!</v>
      </c>
      <c r="EX99" s="323" t="e">
        <f aca="false">SMALL(DZ99:EG99,1)</f>
        <v>#VALUE!</v>
      </c>
      <c r="EY99" s="323" t="e">
        <f aca="false">SMALL(DZ99:EH99,1)</f>
        <v>#VALUE!</v>
      </c>
      <c r="EZ99" s="323" t="e">
        <f aca="false">SMALL(DZ99:EI99,1)</f>
        <v>#VALUE!</v>
      </c>
      <c r="FA99" s="323" t="e">
        <f aca="false">SMALL(DZ99:EJ99,1)</f>
        <v>#VALUE!</v>
      </c>
      <c r="FB99" s="323" t="e">
        <f aca="false">SMALL(DZ99:EK99,1)</f>
        <v>#VALUE!</v>
      </c>
      <c r="FC99" s="323" t="e">
        <f aca="false">SMALL(DZ99:EL99,1)</f>
        <v>#VALUE!</v>
      </c>
      <c r="FD99" s="323" t="e">
        <f aca="false">SMALL(DZ99:EM99,1)</f>
        <v>#VALUE!</v>
      </c>
      <c r="FE99" s="323" t="e">
        <f aca="false">SMALL(DZ99:EN99,1)</f>
        <v>#VALUE!</v>
      </c>
      <c r="FF99" s="323" t="e">
        <f aca="false">SMALL(DZ99:EO99,1)</f>
        <v>#VALUE!</v>
      </c>
      <c r="FG99" s="323" t="e">
        <f aca="false">SMALL(DZ99:EP99,1)</f>
        <v>#VALUE!</v>
      </c>
      <c r="FH99" s="323" t="e">
        <f aca="false">SMALL(DZ99:EQ99,1)</f>
        <v>#VALUE!</v>
      </c>
      <c r="FI99" s="323" t="e">
        <f aca="false">SMALL(DZ99:ER99,1)</f>
        <v>#VALUE!</v>
      </c>
      <c r="FJ99" s="324" t="e">
        <f aca="false">SMALL(DZ99:ES99,1)</f>
        <v>#VALUE!</v>
      </c>
      <c r="FK99" s="322" t="e">
        <f aca="false">SMALL(DZ99:EN99,2)</f>
        <v>#VALUE!</v>
      </c>
      <c r="FL99" s="323" t="e">
        <f aca="false">SMALL(DZ99:EO99,2)</f>
        <v>#VALUE!</v>
      </c>
      <c r="FM99" s="323" t="e">
        <f aca="false">SMALL(DZ99:EP99,2)</f>
        <v>#VALUE!</v>
      </c>
      <c r="FN99" s="323" t="e">
        <f aca="false">SMALL(DZ99:EQ99,2)</f>
        <v>#VALUE!</v>
      </c>
      <c r="FO99" s="323" t="e">
        <f aca="false">SMALL(DZ99:ER99,2)</f>
        <v>#VALUE!</v>
      </c>
      <c r="FP99" s="324" t="e">
        <f aca="false">SMALL(DZ99:ES99,2)</f>
        <v>#VALUE!</v>
      </c>
      <c r="FQ99" s="0"/>
      <c r="FR99" s="328" t="str">
        <f aca="false">IF($B99&lt;&gt;"",IF($EB$1&gt;=FR$13,$P99,""),"")</f>
        <v/>
      </c>
      <c r="FS99" s="329" t="str">
        <f aca="false">IF($B99&lt;&gt;"",IF($EB$1&gt;=FS$13,$P99+$U99,""),"")</f>
        <v/>
      </c>
      <c r="FT99" s="329" t="str">
        <f aca="false">IF($B99&lt;&gt;"",IF($EB$1&gt;=FT$13,$P99+$U99+$AA99,""),"")</f>
        <v/>
      </c>
      <c r="FU99" s="329" t="str">
        <f aca="false">IF($B99&lt;&gt;"",IF($EB$1&gt;=FU$13,$P99+$U99+$AA99+$AF99-ET99,""),"")</f>
        <v/>
      </c>
      <c r="FV99" s="329" t="str">
        <f aca="false">IF($B99&lt;&gt;"",IF($EB$1&gt;=FV$13,$P99+$U99+$AA99+$AF99+$AL99-EU99,""),"")</f>
        <v/>
      </c>
      <c r="FW99" s="329" t="str">
        <f aca="false">IF($B99&lt;&gt;"",IF($EB$1&gt;=FW$13,$P99+$U99+$AA99+$AF99+$AL99+$AQ99-EV99,""),"")</f>
        <v/>
      </c>
      <c r="FX99" s="329" t="str">
        <f aca="false">IF($B99&lt;&gt;"",IF($EB$1&gt;=FX$13,$P99+$U99+$AA99+$AF99+$AL99+$AQ99+$AW99-EW99,""),"")</f>
        <v/>
      </c>
      <c r="FY99" s="329" t="str">
        <f aca="false">IF($B99&lt;&gt;"",IF($EB$1&gt;=FY$13,$P99+$U99+$AA99+$AF99+$AL99+$AQ99+$AW99+$BB99-EX99,""),"")</f>
        <v/>
      </c>
      <c r="FZ99" s="329" t="str">
        <f aca="false">IF($B99&lt;&gt;"",IF($EB$1&gt;=FZ$13,$P99+$U99+$AA99+$AF99+$AL99+$AQ99+$AW99+$BB99+$BH99-EY99,""),"")</f>
        <v/>
      </c>
      <c r="GA99" s="329" t="str">
        <f aca="false">IF($B99&lt;&gt;"",IF($EB$1&gt;=GA$13,$P99+$U99+$AA99+$AF99+$AL99+$AQ99+$AW99+$BB99+$BH99+$BM99-EZ99,""),"")</f>
        <v/>
      </c>
      <c r="GB99" s="329" t="str">
        <f aca="false">IF($B99&lt;&gt;"",IF($EB$1&gt;=GB$13,$P99+$U99+$AA99+$AF99+$AL99+$AQ99+$AW99+$BB99+$BH99+$BM99+$BS99-FA99,""),"")</f>
        <v/>
      </c>
      <c r="GC99" s="329" t="str">
        <f aca="false">IF($B99&lt;&gt;"",IF($EB$1&gt;=GC$13,$P99+$U99+$AA99+$AF99+$AL99+$AQ99+$AW99+$BB99+$BH99+$BM99+$BS99+$BX99-FB99,""),"")</f>
        <v/>
      </c>
      <c r="GD99" s="329" t="str">
        <f aca="false">IF($B99&lt;&gt;"",IF($EB$1&gt;=GD$13,$P99+$U99+$AA99+$AF99+$AL99+$AQ99+$AW99+$BB99+$BH99+$BM99+$BS99+$BX99+$CD99-FC99,""),"")</f>
        <v/>
      </c>
      <c r="GE99" s="329" t="str">
        <f aca="false">IF($B99&lt;&gt;"",IF($EB$1&gt;=GE$13,$P99+$U99+$AA99+$AF99+$AL99+$AQ99+$AW99+$BB99+$BH99+$BM99+$BS99+$BX99+$CD99+$CI99-FD99,""),"")</f>
        <v/>
      </c>
      <c r="GF99" s="329" t="str">
        <f aca="false">IF($B99&lt;&gt;"",IF($EB$1&gt;=GF$13,$P99+$U99+$AA99+$AF99+$AL99+$AQ99+$AW99+$BB99+$BH99+$BM99+$BS99+$BX99+$CD99+$CI99+$CO99-FE99-FK99,""),"")</f>
        <v/>
      </c>
      <c r="GG99" s="329" t="str">
        <f aca="false">IF($B99&lt;&gt;"",IF($EB$1&gt;=GG$13,$P99+$U99+$AA99+$AF99+$AL99+$AQ99+$AW99+$BB99+$BH99+$BM99+$BS99+$BX99+$CD99+$CI99+$CO99+$CT99-FF99-FL99,""),"")</f>
        <v/>
      </c>
      <c r="GH99" s="329" t="str">
        <f aca="false">IF($B99&lt;&gt;"",IF($EB$1&gt;=GH$13,$P99+$U99+$AA99+$AF99+$AL99+$AQ99+$AW99+$BB99+$BH99+$BM99+$BS99+$BX99+$CD99+$CI99+$CO99+$CT99+$CZ99-FG99-FM99,""),"")</f>
        <v/>
      </c>
      <c r="GI99" s="329" t="str">
        <f aca="false">IF($B99&lt;&gt;"",IF($EB$1&gt;=GI$13,$P99+$U99+$AA99+$AF99+$AL99+$AQ99+$AW99+$BB99+$BH99+$BM99+$BS99+$BX99+$CD99+$CI99+$CO99+$CT99+$CZ99+$DE99-FH99-FN99,""),"")</f>
        <v/>
      </c>
      <c r="GJ99" s="329" t="str">
        <f aca="false">IF($B99&lt;&gt;"",IF($EB$1&gt;=GJ$13,$P99+$U99+$AA99+$AF99+$AL99+$AQ99+$AW99+$BB99+$BH99+$BM99+$BS99+$BX99+$CD99+$CI99+$CO99+$CT99+$CZ99+$DE99+$DK99-FI99-FO99,""),"")</f>
        <v/>
      </c>
      <c r="GK99" s="330" t="str">
        <f aca="false">IF($B99&lt;&gt;"",IF($EB$1&gt;=GK$13,$P99+$U99+$AA99+$AF99+$AL99+$AQ99+$AW99+$BB99+$BH99+$BM99+$BS99+$BX99+$CD99+$CI99+$CO99+$CT99+$CZ99+$DE99+$DK99+$DP99-FJ99-FP99,""),"")</f>
        <v/>
      </c>
      <c r="GL99" s="0"/>
      <c r="GM99" s="328" t="str">
        <f aca="false">IF($B99&lt;&gt;"",IF($EB$1&gt;=GM$13,RANK(FR99,FR$14:FR$113,0),""),"")</f>
        <v/>
      </c>
      <c r="GN99" s="329" t="str">
        <f aca="false">IF($B99&lt;&gt;"",IF($EB$1&gt;=GN$13,RANK(FS99,FS$14:FS$113,0),""),"")</f>
        <v/>
      </c>
      <c r="GO99" s="329" t="str">
        <f aca="false">IF($B99&lt;&gt;"",IF($EB$1&gt;=GO$13,RANK(FT99,FT$14:FT$113,0),""),"")</f>
        <v/>
      </c>
      <c r="GP99" s="329" t="str">
        <f aca="false">IF($B99&lt;&gt;"",IF($EB$1&gt;=GP$13,RANK(FU99,FU$14:FU$113,0),""),"")</f>
        <v/>
      </c>
      <c r="GQ99" s="329" t="str">
        <f aca="false">IF($B99&lt;&gt;"",IF($EB$1&gt;=GQ$13,RANK(FV99,FV$14:FV$113,0),""),"")</f>
        <v/>
      </c>
      <c r="GR99" s="329" t="str">
        <f aca="false">IF($B99&lt;&gt;"",IF($EB$1&gt;=GR$13,RANK(FW99,FW$14:FW$113,0),""),"")</f>
        <v/>
      </c>
      <c r="GS99" s="329" t="str">
        <f aca="false">IF($B99&lt;&gt;"",IF($EB$1&gt;=GS$13,RANK(FX99,FX$14:FX$113,0),""),"")</f>
        <v/>
      </c>
      <c r="GT99" s="329" t="str">
        <f aca="false">IF($B99&lt;&gt;"",IF($EB$1&gt;=GT$13,RANK(FY99,FY$14:FY$113,0),""),"")</f>
        <v/>
      </c>
      <c r="GU99" s="329" t="str">
        <f aca="false">IF($B99&lt;&gt;"",IF($EB$1&gt;=GU$13,RANK(FZ99,FZ$14:FZ$113,0),""),"")</f>
        <v/>
      </c>
      <c r="GV99" s="329" t="str">
        <f aca="false">IF($B99&lt;&gt;"",IF($EB$1&gt;=GV$13,RANK(GA99,GA$14:GA$113,0),""),"")</f>
        <v/>
      </c>
      <c r="GW99" s="329" t="str">
        <f aca="false">IF($B99&lt;&gt;"",IF($EB$1&gt;=GW$13,RANK(GB99,GB$14:GB$113,0),""),"")</f>
        <v/>
      </c>
      <c r="GX99" s="329" t="str">
        <f aca="false">IF($B99&lt;&gt;"",IF($EB$1&gt;=GX$13,RANK(GC99,GC$14:GC$113,0),""),"")</f>
        <v/>
      </c>
      <c r="GY99" s="329" t="str">
        <f aca="false">IF($B99&lt;&gt;"",IF($EB$1&gt;=GY$13,RANK(GD99,GD$14:GD$113,0),""),"")</f>
        <v/>
      </c>
      <c r="GZ99" s="329" t="str">
        <f aca="false">IF($B99&lt;&gt;"",IF($EB$1&gt;=GZ$13,RANK(GE99,GE$14:GE$113,0),""),"")</f>
        <v/>
      </c>
      <c r="HA99" s="329" t="str">
        <f aca="false">IF($B99&lt;&gt;"",IF($EB$1&gt;=HA$13,RANK(GF99,GF$14:GF$113,0),""),"")</f>
        <v/>
      </c>
      <c r="HB99" s="329" t="str">
        <f aca="false">IF($B99&lt;&gt;"",IF($EB$1&gt;=HB$13,RANK(GG99,GG$14:GG$113,0),""),"")</f>
        <v/>
      </c>
      <c r="HC99" s="329" t="str">
        <f aca="false">IF($B99&lt;&gt;"",IF($EB$1&gt;=HC$13,RANK(GH99,GH$14:GH$113,0),""),"")</f>
        <v/>
      </c>
      <c r="HD99" s="329" t="str">
        <f aca="false">IF($B99&lt;&gt;"",IF($EB$1&gt;=HD$13,RANK(GI99,GI$14:GI$113,0),""),"")</f>
        <v/>
      </c>
      <c r="HE99" s="329" t="str">
        <f aca="false">IF($B99&lt;&gt;"",IF($EB$1&gt;=HE$13,RANK(GJ99,GJ$14:GJ$113,0),""),"")</f>
        <v/>
      </c>
      <c r="HF99" s="330" t="str">
        <f aca="false">IF($B99&lt;&gt;"",IF($EB$1&gt;=HF$13,RANK(GK99,GK$14:GK$113,0),""),"")</f>
        <v/>
      </c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3" hidden="false" customHeight="false" outlineLevel="0" collapsed="false">
      <c r="A100" s="308" t="str">
        <f aca="false">IF(B100&lt;&gt;"",RANK(I100,I$14:I$113,0),"")</f>
        <v/>
      </c>
      <c r="B100" s="309" t="str">
        <f aca="false">IF('Chronos (M1..M20)'!B97&lt;&gt;"",'Chronos (M1..M20)'!B97,"")</f>
        <v/>
      </c>
      <c r="C100" s="310" t="str">
        <f aca="false">IF(B100&lt;&gt;"",'Chronos (M1..M20)'!C97,"")</f>
        <v/>
      </c>
      <c r="D100" s="215" t="str">
        <f aca="false">IF(B100&lt;&gt;"",Pilotes!P97,"")</f>
        <v/>
      </c>
      <c r="E100" s="310"/>
      <c r="F100" s="310" t="str">
        <f aca="false">IF(B100&lt;&gt;"",Pilotes!F97,"")</f>
        <v/>
      </c>
      <c r="G100" s="310" t="str">
        <f aca="false">IF(C100&lt;&gt;"",Pilotes!E97,"")</f>
        <v/>
      </c>
      <c r="H100" s="310" t="str">
        <f aca="false">IF(D100&lt;&gt;"",'Chronos (M1..M20)'!D97,"")</f>
        <v/>
      </c>
      <c r="I100" s="311" t="n">
        <f aca="false">IF(B100&lt;&gt;"",IF($EB$1&lt;4,DR100-DT100,IF($EB$1&lt;15,DS100-DU100-DT100,DS100-DU100-DV100-DT100)),0)</f>
        <v>0</v>
      </c>
      <c r="J100" s="312" t="str">
        <f aca="false">IF(B100&lt;&gt;"",IF(I100,(I100/MAXA(I$14:I$113))*1000,0),"")</f>
        <v/>
      </c>
      <c r="K100" s="313" t="str">
        <f aca="false">IF($B100&lt;&gt;"",$B100,"")</f>
        <v/>
      </c>
      <c r="L100" s="314" t="str">
        <f aca="false">IF($B100&lt;&gt;"",'Chronos (M1..M20)'!$H97,"")</f>
        <v/>
      </c>
      <c r="M100" s="315" t="str">
        <f aca="false">IF('Chronos (M1..M20)'!$I97&lt;&gt;"",'Chronos (M1..M20)'!$I97," ")</f>
        <v> </v>
      </c>
      <c r="N100" s="316" t="n">
        <f aca="false">IF('Chronos (M1..M20)'!$J97&lt;&gt;"",'Chronos (M1..M20)'!$J97,0)</f>
        <v>0</v>
      </c>
      <c r="O100" s="317" t="str">
        <f aca="false">IF($B100&lt;&gt;"",IF(M100&lt;&gt;" ",(INDEX(L$9:M$12,MATCH(L100,L$9:L$12),2)/M100)*1000,0),"")</f>
        <v/>
      </c>
      <c r="P100" s="318" t="str">
        <f aca="false">IF(M$9&lt;&gt;"",IF($B100&lt;&gt;"",O100-N100,""),"")</f>
        <v/>
      </c>
      <c r="Q100" s="314" t="str">
        <f aca="false">IF($B100&lt;&gt;"",'Chronos (M1..M20)'!$H198,"")</f>
        <v/>
      </c>
      <c r="R100" s="315" t="str">
        <f aca="false">IF('Chronos (M1..M20)'!$I198&lt;&gt;"",'Chronos (M1..M20)'!$I198," ")</f>
        <v> </v>
      </c>
      <c r="S100" s="316" t="n">
        <f aca="false">IF('Chronos (M1..M20)'!$J198&lt;&gt;"",'Chronos (M1..M20)'!$J198,0)</f>
        <v>0</v>
      </c>
      <c r="T100" s="317" t="str">
        <f aca="false">IF($B100&lt;&gt;"",IF(R100&lt;&gt;" ",(INDEX(Q$9:R$12,MATCH(Q100,Q$9:Q$12),2)/R100)*1000,0),"")</f>
        <v/>
      </c>
      <c r="U100" s="318" t="str">
        <f aca="false">IF(R$9&lt;&gt;"",IF($B100&lt;&gt;"",T100-S100,""),"")</f>
        <v/>
      </c>
      <c r="V100" s="313" t="str">
        <f aca="false">IF($B100&lt;&gt;"",$B100,"")</f>
        <v/>
      </c>
      <c r="W100" s="314" t="str">
        <f aca="false">IF($B100&lt;&gt;"",'Chronos (M1..M20)'!$H299,"")</f>
        <v/>
      </c>
      <c r="X100" s="315" t="str">
        <f aca="false">IF('Chronos (M1..M20)'!$I299&lt;&gt;"",'Chronos (M1..M20)'!$I299," ")</f>
        <v> </v>
      </c>
      <c r="Y100" s="316" t="n">
        <f aca="false">IF('Chronos (M1..M20)'!$J299&lt;&gt;"",'Chronos (M1..M20)'!$J299,0)</f>
        <v>0</v>
      </c>
      <c r="Z100" s="317" t="str">
        <f aca="false">IF($B100&lt;&gt;"",IF(X100&lt;&gt;" ",(INDEX(W$9:X$12,MATCH(W100,W$9:W$12),2)/X100)*1000,0),"")</f>
        <v/>
      </c>
      <c r="AA100" s="318" t="str">
        <f aca="false">IF(X$9&lt;&gt;"",IF($B100&lt;&gt;"",Z100-Y100,""),"")</f>
        <v/>
      </c>
      <c r="AB100" s="314" t="str">
        <f aca="false">IF($B100&lt;&gt;"",'Chronos (M1..M20)'!$H400,"")</f>
        <v/>
      </c>
      <c r="AC100" s="315" t="str">
        <f aca="false">IF('Chronos (M1..M20)'!$I400&lt;&gt;"",'Chronos (M1..M20)'!$I400," ")</f>
        <v> </v>
      </c>
      <c r="AD100" s="316" t="n">
        <f aca="false">IF('Chronos (M1..M20)'!$J400&lt;&gt;"",'Chronos (M1..M20)'!$J400,0)</f>
        <v>0</v>
      </c>
      <c r="AE100" s="317" t="str">
        <f aca="false">IF($B100&lt;&gt;"",IF(AC100&lt;&gt;" ",(INDEX(AB$9:AC$12,MATCH(AB100,AB$9:AB$12),2)/AC100)*1000,0),"")</f>
        <v/>
      </c>
      <c r="AF100" s="318" t="str">
        <f aca="false">IF(AC$9&lt;&gt;"",IF($B100&lt;&gt;"",AE100-AD100,""),"")</f>
        <v/>
      </c>
      <c r="AG100" s="313" t="str">
        <f aca="false">IF($B100&lt;&gt;"",$B100,"")</f>
        <v/>
      </c>
      <c r="AH100" s="314" t="str">
        <f aca="false">IF($B100&lt;&gt;"",'Chronos (M1..M20)'!$H501,"")</f>
        <v/>
      </c>
      <c r="AI100" s="315" t="str">
        <f aca="false">IF('Chronos (M1..M20)'!$I501&lt;&gt;"",'Chronos (M1..M20)'!$I501," ")</f>
        <v> </v>
      </c>
      <c r="AJ100" s="316" t="n">
        <f aca="false">IF('Chronos (M1..M20)'!$J501&lt;&gt;"",'Chronos (M1..M20)'!$J501,0)</f>
        <v>0</v>
      </c>
      <c r="AK100" s="317" t="str">
        <f aca="false">IF($B100&lt;&gt;"",IF(AI100&lt;&gt;" ",(INDEX(AH$9:AI$12,MATCH(AH100,AH$9:AH$12),2)/AI100)*1000,0),"")</f>
        <v/>
      </c>
      <c r="AL100" s="318" t="str">
        <f aca="false">IF(AI$9&lt;&gt;"",IF($B100&lt;&gt;"",AK100-AJ100,""),"")</f>
        <v/>
      </c>
      <c r="AM100" s="314" t="str">
        <f aca="false">IF($B100&lt;&gt;"",'Chronos (M1..M20)'!$H602,"")</f>
        <v/>
      </c>
      <c r="AN100" s="315" t="str">
        <f aca="false">IF('Chronos (M1..M20)'!$I602&lt;&gt;"",'Chronos (M1..M20)'!$I602," ")</f>
        <v> </v>
      </c>
      <c r="AO100" s="316" t="n">
        <f aca="false">IF('Chronos (M1..M20)'!$J602&lt;&gt;"",'Chronos (M1..M20)'!$J602,0)</f>
        <v>0</v>
      </c>
      <c r="AP100" s="317" t="str">
        <f aca="false">IF($B100&lt;&gt;"",IF(AN100&lt;&gt;" ",(INDEX(AM$9:AN$12,MATCH(AM100,AM$9:AM$12),2)/AN100)*1000,0),"")</f>
        <v/>
      </c>
      <c r="AQ100" s="318" t="str">
        <f aca="false">IF(AN$9&lt;&gt;"",IF($B100&lt;&gt;"",AP100-AO100,""),"")</f>
        <v/>
      </c>
      <c r="AR100" s="313" t="str">
        <f aca="false">IF($B100&lt;&gt;"",$B100,"")</f>
        <v/>
      </c>
      <c r="AS100" s="314" t="str">
        <f aca="false">IF($B100&lt;&gt;"",'Chronos (M1..M20)'!$H703,"")</f>
        <v/>
      </c>
      <c r="AT100" s="315" t="str">
        <f aca="false">IF('Chronos (M1..M20)'!$I703&lt;&gt;"",'Chronos (M1..M20)'!$I703," ")</f>
        <v> </v>
      </c>
      <c r="AU100" s="316" t="n">
        <f aca="false">IF('Chronos (M1..M20)'!$J703&lt;&gt;"",'Chronos (M1..M20)'!$J703,0)</f>
        <v>0</v>
      </c>
      <c r="AV100" s="317" t="str">
        <f aca="false">IF($B100&lt;&gt;"",IF(AT100&lt;&gt;" ",(INDEX(AS$9:AT$12,MATCH(AS100,AS$9:AS$12),2)/AT100)*1000,0),"")</f>
        <v/>
      </c>
      <c r="AW100" s="318" t="str">
        <f aca="false">IF(AT$9&lt;&gt;"",IF($B100&lt;&gt;"",AV100-AU100,""),"")</f>
        <v/>
      </c>
      <c r="AX100" s="314" t="str">
        <f aca="false">IF($B100&lt;&gt;"",'Chronos (M1..M20)'!$H804,"")</f>
        <v/>
      </c>
      <c r="AY100" s="315" t="str">
        <f aca="false">IF('Chronos (M1..M20)'!$I804&lt;&gt;"",'Chronos (M1..M20)'!$I804," ")</f>
        <v> </v>
      </c>
      <c r="AZ100" s="316" t="n">
        <f aca="false">IF('Chronos (M1..M20)'!$J804&lt;&gt;"",'Chronos (M1..M20)'!$J804,0)</f>
        <v>0</v>
      </c>
      <c r="BA100" s="317" t="str">
        <f aca="false">IF($B100&lt;&gt;"",IF(AY100&lt;&gt;" ",(INDEX(AX$9:AY$12,MATCH(AX100,AX$9:AX$12),2)/AY100)*1000,0),"")</f>
        <v/>
      </c>
      <c r="BB100" s="318" t="str">
        <f aca="false">IF(AY$9&lt;&gt;"",IF($B100&lt;&gt;"",BA100-AZ100,""),"")</f>
        <v/>
      </c>
      <c r="BC100" s="313" t="str">
        <f aca="false">IF($B100&lt;&gt;"",$B100,"")</f>
        <v/>
      </c>
      <c r="BD100" s="314" t="str">
        <f aca="false">IF($B100&lt;&gt;"",'Chronos (M1..M20)'!$H905,"")</f>
        <v/>
      </c>
      <c r="BE100" s="315" t="str">
        <f aca="false">IF('Chronos (M1..M20)'!$I905&lt;&gt;"",'Chronos (M1..M20)'!$I905," ")</f>
        <v> </v>
      </c>
      <c r="BF100" s="316" t="n">
        <f aca="false">IF('Chronos (M1..M20)'!$J905&lt;&gt;"",'Chronos (M1..M20)'!$J905,0)</f>
        <v>0</v>
      </c>
      <c r="BG100" s="317" t="str">
        <f aca="false">IF($B100&lt;&gt;"",IF(BE100&lt;&gt;" ",(INDEX(BD$9:BE$12,MATCH(BD100,BD$9:BD$12),2)/BE100)*1000,0),"")</f>
        <v/>
      </c>
      <c r="BH100" s="318" t="str">
        <f aca="false">IF(BE$9&lt;&gt;"",IF($B100&lt;&gt;"",BG100-BF100,""),"")</f>
        <v/>
      </c>
      <c r="BI100" s="314" t="str">
        <f aca="false">IF($B100&lt;&gt;"",'Chronos (M1..M20)'!$H1006,"")</f>
        <v/>
      </c>
      <c r="BJ100" s="315" t="str">
        <f aca="false">IF('Chronos (M1..M20)'!$I1006&lt;&gt;"",'Chronos (M1..M20)'!$I1006," ")</f>
        <v> </v>
      </c>
      <c r="BK100" s="316" t="n">
        <f aca="false">IF('Chronos (M1..M20)'!$J1006&lt;&gt;"",'Chronos (M1..M20)'!$J1006,0)</f>
        <v>0</v>
      </c>
      <c r="BL100" s="317" t="str">
        <f aca="false">IF($B100&lt;&gt;"",IF(BJ100&lt;&gt;" ",(INDEX(BI$9:BJ$12,MATCH(BI100,BI$9:BI$12),2)/BJ100)*1000,0),"")</f>
        <v/>
      </c>
      <c r="BM100" s="318" t="str">
        <f aca="false">IF(BJ$9&lt;&gt;"",IF($B100&lt;&gt;"",BL100-BK100,""),"")</f>
        <v/>
      </c>
      <c r="BN100" s="313" t="str">
        <f aca="false">IF($B100&lt;&gt;"",$B100,"")</f>
        <v/>
      </c>
      <c r="BO100" s="314" t="str">
        <f aca="false">IF($B100&lt;&gt;"",'Chronos (M1..M20)'!$H1107,"")</f>
        <v/>
      </c>
      <c r="BP100" s="315" t="str">
        <f aca="false">IF('Chronos (M1..M20)'!$I1107&lt;&gt;"",'Chronos (M1..M20)'!$I1107," ")</f>
        <v> </v>
      </c>
      <c r="BQ100" s="316" t="n">
        <f aca="false">IF('Chronos (M1..M20)'!$J1107&lt;&gt;"",'Chronos (M1..M20)'!$J1107,0)</f>
        <v>0</v>
      </c>
      <c r="BR100" s="317" t="str">
        <f aca="false">IF($B100&lt;&gt;"",IF(BP100&lt;&gt;" ",(INDEX(BO$9:BP$12,MATCH(BO100,BO$9:BO$12),2)/BP100)*1000,0),"")</f>
        <v/>
      </c>
      <c r="BS100" s="318" t="str">
        <f aca="false">IF(BP$9&lt;&gt;"",IF($B100&lt;&gt;"",BR100-BQ100,""),"")</f>
        <v/>
      </c>
      <c r="BT100" s="314" t="str">
        <f aca="false">IF($B100&lt;&gt;"",'Chronos (M1..M20)'!$H1208,"")</f>
        <v/>
      </c>
      <c r="BU100" s="315" t="str">
        <f aca="false">IF('Chronos (M1..M20)'!$I1208&lt;&gt;"",'Chronos (M1..M20)'!$I1208," ")</f>
        <v> </v>
      </c>
      <c r="BV100" s="316" t="n">
        <f aca="false">IF('Chronos (M1..M20)'!$J1208&lt;&gt;"",'Chronos (M1..M20)'!$J1208,0)</f>
        <v>0</v>
      </c>
      <c r="BW100" s="317" t="str">
        <f aca="false">IF($B100&lt;&gt;"",IF(BU100&lt;&gt;" ",(INDEX(BT$9:BU$12,MATCH(BT100,BT$9:BT$12),2)/BU100)*1000,0),"")</f>
        <v/>
      </c>
      <c r="BX100" s="318" t="str">
        <f aca="false">IF(BU$9&lt;&gt;"",IF($B100&lt;&gt;"",BW100-BV100,""),"")</f>
        <v/>
      </c>
      <c r="BY100" s="313" t="str">
        <f aca="false">IF($B100&lt;&gt;"",$B100,"")</f>
        <v/>
      </c>
      <c r="BZ100" s="314" t="str">
        <f aca="false">IF($B100&lt;&gt;"",'Chronos (M1..M20)'!$H1309,"")</f>
        <v/>
      </c>
      <c r="CA100" s="315" t="str">
        <f aca="false">IF('Chronos (M1..M20)'!$I1309&lt;&gt;"",'Chronos (M1..M20)'!$I1309," ")</f>
        <v> </v>
      </c>
      <c r="CB100" s="316" t="n">
        <f aca="false">IF('Chronos (M1..M20)'!$J1309&lt;&gt;"",'Chronos (M1..M20)'!$J1309,0)</f>
        <v>0</v>
      </c>
      <c r="CC100" s="317" t="str">
        <f aca="false">IF($B100&lt;&gt;"",IF(CA100&lt;&gt;" ",(INDEX(BZ$9:CA$12,MATCH(BZ100,BZ$9:BZ$12),2)/CA100)*1000,0),"")</f>
        <v/>
      </c>
      <c r="CD100" s="318" t="str">
        <f aca="false">IF(CA$9&lt;&gt;"",IF($B100&lt;&gt;"",CC100-CB100,""),"")</f>
        <v/>
      </c>
      <c r="CE100" s="314" t="str">
        <f aca="false">IF($B100&lt;&gt;"",'Chronos (M1..M20)'!$H1410,"")</f>
        <v/>
      </c>
      <c r="CF100" s="315" t="str">
        <f aca="false">IF('Chronos (M1..M20)'!$I1410&lt;&gt;"",'Chronos (M1..M20)'!$I1410," ")</f>
        <v> </v>
      </c>
      <c r="CG100" s="316" t="n">
        <f aca="false">IF('Chronos (M1..M20)'!$J1410&lt;&gt;"",'Chronos (M1..M20)'!$J1410,0)</f>
        <v>0</v>
      </c>
      <c r="CH100" s="317" t="str">
        <f aca="false">IF($B100&lt;&gt;"",IF(CF100&lt;&gt;" ",(INDEX(CE$9:CF$12,MATCH(CE100,CE$9:CE$12),2)/CF100)*1000,0),"")</f>
        <v/>
      </c>
      <c r="CI100" s="318" t="str">
        <f aca="false">IF(CF$9&lt;&gt;"",IF($B100&lt;&gt;"",CH100-CG100,""),"")</f>
        <v/>
      </c>
      <c r="CJ100" s="313" t="str">
        <f aca="false">IF($B100&lt;&gt;"",$B100,"")</f>
        <v/>
      </c>
      <c r="CK100" s="314" t="str">
        <f aca="false">IF($B100&lt;&gt;"",'Chronos (M1..M20)'!$H1511,"")</f>
        <v/>
      </c>
      <c r="CL100" s="315" t="str">
        <f aca="false">IF('Chronos (M1..M20)'!$I1511&lt;&gt;"",'Chronos (M1..M20)'!$I1511," ")</f>
        <v> </v>
      </c>
      <c r="CM100" s="316" t="n">
        <f aca="false">IF('Chronos (M1..M20)'!$J1511&lt;&gt;"",'Chronos (M1..M20)'!$J1511,0)</f>
        <v>0</v>
      </c>
      <c r="CN100" s="317" t="str">
        <f aca="false">IF($B100&lt;&gt;"",IF(CL100&lt;&gt;" ",(INDEX(CK$9:CL$12,MATCH(CK100,CK$9:CK$12),2)/CL100)*1000,0),"")</f>
        <v/>
      </c>
      <c r="CO100" s="318" t="str">
        <f aca="false">IF(CL$9&lt;&gt;"",IF($B100&lt;&gt;"",CN100-CM100,""),"")</f>
        <v/>
      </c>
      <c r="CP100" s="314" t="str">
        <f aca="false">IF($B100&lt;&gt;"",'Chronos (M1..M20)'!$H1612,"")</f>
        <v/>
      </c>
      <c r="CQ100" s="315" t="str">
        <f aca="false">IF('Chronos (M1..M20)'!$I1612&lt;&gt;"",'Chronos (M1..M20)'!$I1612," ")</f>
        <v> </v>
      </c>
      <c r="CR100" s="316" t="n">
        <f aca="false">IF('Chronos (M1..M20)'!$J1612&lt;&gt;"",'Chronos (M1..M20)'!$J1612,0)</f>
        <v>0</v>
      </c>
      <c r="CS100" s="317" t="str">
        <f aca="false">IF($B100&lt;&gt;"",IF(CQ100&lt;&gt;" ",(INDEX(CP$9:CQ$12,MATCH(CP100,CP$9:CP$12),2)/CQ100)*1000,0),"")</f>
        <v/>
      </c>
      <c r="CT100" s="318" t="str">
        <f aca="false">IF(CQ$9&lt;&gt;"",IF($B100&lt;&gt;"",CS100-CR100,""),"")</f>
        <v/>
      </c>
      <c r="CU100" s="313" t="str">
        <f aca="false">IF($B100&lt;&gt;"",$B100,"")</f>
        <v/>
      </c>
      <c r="CV100" s="314" t="str">
        <f aca="false">IF($B100&lt;&gt;"",'Chronos (M1..M20)'!$H1713,"")</f>
        <v/>
      </c>
      <c r="CW100" s="315" t="str">
        <f aca="false">IF('Chronos (M1..M20)'!$I1713&lt;&gt;"",'Chronos (M1..M20)'!$I1713," ")</f>
        <v> </v>
      </c>
      <c r="CX100" s="316" t="n">
        <f aca="false">IF('Chronos (M1..M20)'!$J1713&lt;&gt;"",'Chronos (M1..M20)'!$J1713,0)</f>
        <v>0</v>
      </c>
      <c r="CY100" s="317" t="str">
        <f aca="false">IF($B100&lt;&gt;"",IF(CW100&lt;&gt;" ",(INDEX(CV$9:CW$12,MATCH(CV100,CV$9:CV$12),2)/CW100)*1000,0),"")</f>
        <v/>
      </c>
      <c r="CZ100" s="318" t="str">
        <f aca="false">IF(CW$9&lt;&gt;"",IF($B100&lt;&gt;"",CY100-CX100,""),"")</f>
        <v/>
      </c>
      <c r="DA100" s="314" t="str">
        <f aca="false">IF($B100&lt;&gt;"",'Chronos (M1..M20)'!$H1814,"")</f>
        <v/>
      </c>
      <c r="DB100" s="315" t="str">
        <f aca="false">IF('Chronos (M1..M20)'!$I1814&lt;&gt;"",'Chronos (M1..M20)'!$I1814," ")</f>
        <v> </v>
      </c>
      <c r="DC100" s="316" t="n">
        <f aca="false">IF('Chronos (M1..M20)'!$J1814&lt;&gt;"",'Chronos (M1..M20)'!$J1814,0)</f>
        <v>0</v>
      </c>
      <c r="DD100" s="317" t="str">
        <f aca="false">IF($B100&lt;&gt;"",IF(DB100&lt;&gt;" ",(INDEX(DA$9:DB$12,MATCH(DA100,DA$9:DA$12),2)/DB100)*1000,0),"")</f>
        <v/>
      </c>
      <c r="DE100" s="318" t="str">
        <f aca="false">IF(DB$9&lt;&gt;"",IF($B100&lt;&gt;"",DD100-DC100,""),"")</f>
        <v/>
      </c>
      <c r="DF100" s="313" t="str">
        <f aca="false">IF($B100&lt;&gt;"",$B100,"")</f>
        <v/>
      </c>
      <c r="DG100" s="314" t="str">
        <f aca="false">IF($B100&lt;&gt;"",'Chronos (M1..M20)'!$H1915,"")</f>
        <v/>
      </c>
      <c r="DH100" s="315" t="str">
        <f aca="false">IF('Chronos (M1..M20)'!$I1915&lt;&gt;"",'Chronos (M1..M20)'!$I1915," ")</f>
        <v> </v>
      </c>
      <c r="DI100" s="316" t="n">
        <f aca="false">IF('Chronos (M1..M20)'!$J1915&lt;&gt;"",'Chronos (M1..M20)'!$J1915,0)</f>
        <v>0</v>
      </c>
      <c r="DJ100" s="317" t="str">
        <f aca="false">IF($B100&lt;&gt;"",IF(DH100&lt;&gt;" ",(INDEX(DG$9:DH$12,MATCH(DG100,DG$9:DG$12),2)/DH100)*1000,0),"")</f>
        <v/>
      </c>
      <c r="DK100" s="318" t="str">
        <f aca="false">IF(DH$9&lt;&gt;"",IF($B100&lt;&gt;"",DJ100-DI100,""),"")</f>
        <v/>
      </c>
      <c r="DL100" s="314" t="str">
        <f aca="false">IF($B100&lt;&gt;"",'Chronos (M1..M20)'!$H2016,"")</f>
        <v/>
      </c>
      <c r="DM100" s="315" t="str">
        <f aca="false">IF('Chronos (M1..M20)'!$I2016&lt;&gt;"",'Chronos (M1..M20)'!$I2016," ")</f>
        <v> </v>
      </c>
      <c r="DN100" s="316" t="n">
        <f aca="false">IF('Chronos (M1..M20)'!$J2016&lt;&gt;"",'Chronos (M1..M20)'!$J2016,0)</f>
        <v>0</v>
      </c>
      <c r="DO100" s="317" t="str">
        <f aca="false">IF($B100&lt;&gt;"",IF(DM100&lt;&gt;" ",(INDEX(DL$9:DM$12,MATCH(DL100,DL$9:DL$12),2)/DM100)*1000,0),"")</f>
        <v/>
      </c>
      <c r="DP100" s="318" t="str">
        <f aca="false">IF(DM$9&lt;&gt;"",IF($B100&lt;&gt;"",DO100-DN100,""),"")</f>
        <v/>
      </c>
      <c r="DQ100" s="0"/>
      <c r="DR100" s="319" t="e">
        <f aca="false">SUM(O100,T100,Z100)</f>
        <v>#VALUE!</v>
      </c>
      <c r="DS100" s="319" t="e">
        <f aca="false">SUM(DR100,AE100,AK100,AP100,AV100,BA100,BG100,BL100,BR100,BW100,CC100,CH100,CN100,CS100,CY100,DD100,DJ100,DO100)</f>
        <v>#VALUE!</v>
      </c>
      <c r="DT100" s="319" t="n">
        <f aca="false">SUM(N100,S100,Y100,AD100,AJ100,AO100,AU100,AZ100,BF100,BK100,BQ100,BV100,CB100,CG100,CM100,CR100,CX100,DC100,DI100,DN100)</f>
        <v>0</v>
      </c>
      <c r="DU100" s="319" t="e">
        <f aca="false">SMALL($DZ100:$ES100,1)</f>
        <v>#VALUE!</v>
      </c>
      <c r="DV100" s="319" t="e">
        <f aca="false">SMALL($DZ100:$ES100,2)</f>
        <v>#VALUE!</v>
      </c>
      <c r="DW100" s="319" t="e">
        <f aca="false">SMALL($DZ100:$ES100,3)</f>
        <v>#VALUE!</v>
      </c>
      <c r="DX100" s="319" t="e">
        <f aca="false">SMALL($DZ100:$ES100,3)</f>
        <v>#VALUE!</v>
      </c>
      <c r="DY100" s="0"/>
      <c r="DZ100" s="321" t="str">
        <f aca="false">IF($EC$1&lt;&gt;"",O100," ")</f>
        <v/>
      </c>
      <c r="EA100" s="321" t="str">
        <f aca="false">IF($EC$2&lt;&gt;"",T100," ")</f>
        <v/>
      </c>
      <c r="EB100" s="321" t="str">
        <f aca="false">IF($EC$3&lt;&gt;"",Z100," ")</f>
        <v/>
      </c>
      <c r="EC100" s="321" t="str">
        <f aca="false">IF($EC$4&lt;&gt;"",AE100," ")</f>
        <v/>
      </c>
      <c r="ED100" s="321" t="str">
        <f aca="false">IF($EC$5&lt;&gt;"",AK100," ")</f>
        <v/>
      </c>
      <c r="EE100" s="321" t="str">
        <f aca="false">IF($EC$6&lt;&gt;"",AP100," ")</f>
        <v/>
      </c>
      <c r="EF100" s="321" t="str">
        <f aca="false">IF($EC$7&lt;&gt;"",AV100," ")</f>
        <v/>
      </c>
      <c r="EG100" s="321" t="str">
        <f aca="false">IF($EC$8&lt;&gt;"",BA100," ")</f>
        <v> </v>
      </c>
      <c r="EH100" s="321" t="str">
        <f aca="false">IF($EC$9&lt;&gt;"",BG100," ")</f>
        <v> </v>
      </c>
      <c r="EI100" s="321" t="str">
        <f aca="false">IF($EC$10&lt;&gt;"",BL100," ")</f>
        <v> </v>
      </c>
      <c r="EJ100" s="321" t="str">
        <f aca="false">IF($EE$1&lt;&gt;"",BR100," ")</f>
        <v> </v>
      </c>
      <c r="EK100" s="321" t="str">
        <f aca="false">IF($EE$2&lt;&gt;"",BW100," ")</f>
        <v> </v>
      </c>
      <c r="EL100" s="321" t="str">
        <f aca="false">IF($EE$3&lt;&gt;"",CC100," ")</f>
        <v> </v>
      </c>
      <c r="EM100" s="321" t="str">
        <f aca="false">IF($EE$4&lt;&gt;"",CH100," ")</f>
        <v> </v>
      </c>
      <c r="EN100" s="321" t="str">
        <f aca="false">IF($EE$5&lt;&gt;"",CN100," ")</f>
        <v> </v>
      </c>
      <c r="EO100" s="321" t="str">
        <f aca="false">IF($EE$6&lt;&gt;"",CS100," ")</f>
        <v> </v>
      </c>
      <c r="EP100" s="321" t="str">
        <f aca="false">IF($EE$7&lt;&gt;"",CY100," ")</f>
        <v> </v>
      </c>
      <c r="EQ100" s="321" t="str">
        <f aca="false">IF($EE$8&lt;&gt;"",DD100," ")</f>
        <v> </v>
      </c>
      <c r="ER100" s="321" t="str">
        <f aca="false">IF($EE$9&lt;&gt;"",DJ100," ")</f>
        <v> </v>
      </c>
      <c r="ES100" s="321" t="str">
        <f aca="false">IF($EE$10&lt;&gt;"",DO100," ")</f>
        <v> </v>
      </c>
      <c r="ET100" s="322" t="e">
        <f aca="false">SMALL(DZ100:EC100,1)</f>
        <v>#VALUE!</v>
      </c>
      <c r="EU100" s="323" t="e">
        <f aca="false">SMALL(DZ100:ED100,1)</f>
        <v>#VALUE!</v>
      </c>
      <c r="EV100" s="323" t="e">
        <f aca="false">SMALL(DZ100:EE100,1)</f>
        <v>#VALUE!</v>
      </c>
      <c r="EW100" s="323" t="e">
        <f aca="false">SMALL(DZ100:EF100,1)</f>
        <v>#VALUE!</v>
      </c>
      <c r="EX100" s="323" t="e">
        <f aca="false">SMALL(DZ100:EG100,1)</f>
        <v>#VALUE!</v>
      </c>
      <c r="EY100" s="323" t="e">
        <f aca="false">SMALL(DZ100:EH100,1)</f>
        <v>#VALUE!</v>
      </c>
      <c r="EZ100" s="323" t="e">
        <f aca="false">SMALL(DZ100:EI100,1)</f>
        <v>#VALUE!</v>
      </c>
      <c r="FA100" s="323" t="e">
        <f aca="false">SMALL(DZ100:EJ100,1)</f>
        <v>#VALUE!</v>
      </c>
      <c r="FB100" s="323" t="e">
        <f aca="false">SMALL(DZ100:EK100,1)</f>
        <v>#VALUE!</v>
      </c>
      <c r="FC100" s="323" t="e">
        <f aca="false">SMALL(DZ100:EL100,1)</f>
        <v>#VALUE!</v>
      </c>
      <c r="FD100" s="323" t="e">
        <f aca="false">SMALL(DZ100:EM100,1)</f>
        <v>#VALUE!</v>
      </c>
      <c r="FE100" s="323" t="e">
        <f aca="false">SMALL(DZ100:EN100,1)</f>
        <v>#VALUE!</v>
      </c>
      <c r="FF100" s="323" t="e">
        <f aca="false">SMALL(DZ100:EO100,1)</f>
        <v>#VALUE!</v>
      </c>
      <c r="FG100" s="323" t="e">
        <f aca="false">SMALL(DZ100:EP100,1)</f>
        <v>#VALUE!</v>
      </c>
      <c r="FH100" s="323" t="e">
        <f aca="false">SMALL(DZ100:EQ100,1)</f>
        <v>#VALUE!</v>
      </c>
      <c r="FI100" s="323" t="e">
        <f aca="false">SMALL(DZ100:ER100,1)</f>
        <v>#VALUE!</v>
      </c>
      <c r="FJ100" s="324" t="e">
        <f aca="false">SMALL(DZ100:ES100,1)</f>
        <v>#VALUE!</v>
      </c>
      <c r="FK100" s="322" t="e">
        <f aca="false">SMALL(DZ100:EN100,2)</f>
        <v>#VALUE!</v>
      </c>
      <c r="FL100" s="323" t="e">
        <f aca="false">SMALL(DZ100:EO100,2)</f>
        <v>#VALUE!</v>
      </c>
      <c r="FM100" s="323" t="e">
        <f aca="false">SMALL(DZ100:EP100,2)</f>
        <v>#VALUE!</v>
      </c>
      <c r="FN100" s="323" t="e">
        <f aca="false">SMALL(DZ100:EQ100,2)</f>
        <v>#VALUE!</v>
      </c>
      <c r="FO100" s="323" t="e">
        <f aca="false">SMALL(DZ100:ER100,2)</f>
        <v>#VALUE!</v>
      </c>
      <c r="FP100" s="324" t="e">
        <f aca="false">SMALL(DZ100:ES100,2)</f>
        <v>#VALUE!</v>
      </c>
      <c r="FQ100" s="0"/>
      <c r="FR100" s="328" t="str">
        <f aca="false">IF($B100&lt;&gt;"",IF($EB$1&gt;=FR$13,$P100,""),"")</f>
        <v/>
      </c>
      <c r="FS100" s="329" t="str">
        <f aca="false">IF($B100&lt;&gt;"",IF($EB$1&gt;=FS$13,$P100+$U100,""),"")</f>
        <v/>
      </c>
      <c r="FT100" s="329" t="str">
        <f aca="false">IF($B100&lt;&gt;"",IF($EB$1&gt;=FT$13,$P100+$U100+$AA100,""),"")</f>
        <v/>
      </c>
      <c r="FU100" s="329" t="str">
        <f aca="false">IF($B100&lt;&gt;"",IF($EB$1&gt;=FU$13,$P100+$U100+$AA100+$AF100-ET100,""),"")</f>
        <v/>
      </c>
      <c r="FV100" s="329" t="str">
        <f aca="false">IF($B100&lt;&gt;"",IF($EB$1&gt;=FV$13,$P100+$U100+$AA100+$AF100+$AL100-EU100,""),"")</f>
        <v/>
      </c>
      <c r="FW100" s="329" t="str">
        <f aca="false">IF($B100&lt;&gt;"",IF($EB$1&gt;=FW$13,$P100+$U100+$AA100+$AF100+$AL100+$AQ100-EV100,""),"")</f>
        <v/>
      </c>
      <c r="FX100" s="329" t="str">
        <f aca="false">IF($B100&lt;&gt;"",IF($EB$1&gt;=FX$13,$P100+$U100+$AA100+$AF100+$AL100+$AQ100+$AW100-EW100,""),"")</f>
        <v/>
      </c>
      <c r="FY100" s="329" t="str">
        <f aca="false">IF($B100&lt;&gt;"",IF($EB$1&gt;=FY$13,$P100+$U100+$AA100+$AF100+$AL100+$AQ100+$AW100+$BB100-EX100,""),"")</f>
        <v/>
      </c>
      <c r="FZ100" s="329" t="str">
        <f aca="false">IF($B100&lt;&gt;"",IF($EB$1&gt;=FZ$13,$P100+$U100+$AA100+$AF100+$AL100+$AQ100+$AW100+$BB100+$BH100-EY100,""),"")</f>
        <v/>
      </c>
      <c r="GA100" s="329" t="str">
        <f aca="false">IF($B100&lt;&gt;"",IF($EB$1&gt;=GA$13,$P100+$U100+$AA100+$AF100+$AL100+$AQ100+$AW100+$BB100+$BH100+$BM100-EZ100,""),"")</f>
        <v/>
      </c>
      <c r="GB100" s="329" t="str">
        <f aca="false">IF($B100&lt;&gt;"",IF($EB$1&gt;=GB$13,$P100+$U100+$AA100+$AF100+$AL100+$AQ100+$AW100+$BB100+$BH100+$BM100+$BS100-FA100,""),"")</f>
        <v/>
      </c>
      <c r="GC100" s="329" t="str">
        <f aca="false">IF($B100&lt;&gt;"",IF($EB$1&gt;=GC$13,$P100+$U100+$AA100+$AF100+$AL100+$AQ100+$AW100+$BB100+$BH100+$BM100+$BS100+$BX100-FB100,""),"")</f>
        <v/>
      </c>
      <c r="GD100" s="329" t="str">
        <f aca="false">IF($B100&lt;&gt;"",IF($EB$1&gt;=GD$13,$P100+$U100+$AA100+$AF100+$AL100+$AQ100+$AW100+$BB100+$BH100+$BM100+$BS100+$BX100+$CD100-FC100,""),"")</f>
        <v/>
      </c>
      <c r="GE100" s="329" t="str">
        <f aca="false">IF($B100&lt;&gt;"",IF($EB$1&gt;=GE$13,$P100+$U100+$AA100+$AF100+$AL100+$AQ100+$AW100+$BB100+$BH100+$BM100+$BS100+$BX100+$CD100+$CI100-FD100,""),"")</f>
        <v/>
      </c>
      <c r="GF100" s="329" t="str">
        <f aca="false">IF($B100&lt;&gt;"",IF($EB$1&gt;=GF$13,$P100+$U100+$AA100+$AF100+$AL100+$AQ100+$AW100+$BB100+$BH100+$BM100+$BS100+$BX100+$CD100+$CI100+$CO100-FE100-FK100,""),"")</f>
        <v/>
      </c>
      <c r="GG100" s="329" t="str">
        <f aca="false">IF($B100&lt;&gt;"",IF($EB$1&gt;=GG$13,$P100+$U100+$AA100+$AF100+$AL100+$AQ100+$AW100+$BB100+$BH100+$BM100+$BS100+$BX100+$CD100+$CI100+$CO100+$CT100-FF100-FL100,""),"")</f>
        <v/>
      </c>
      <c r="GH100" s="329" t="str">
        <f aca="false">IF($B100&lt;&gt;"",IF($EB$1&gt;=GH$13,$P100+$U100+$AA100+$AF100+$AL100+$AQ100+$AW100+$BB100+$BH100+$BM100+$BS100+$BX100+$CD100+$CI100+$CO100+$CT100+$CZ100-FG100-FM100,""),"")</f>
        <v/>
      </c>
      <c r="GI100" s="329" t="str">
        <f aca="false">IF($B100&lt;&gt;"",IF($EB$1&gt;=GI$13,$P100+$U100+$AA100+$AF100+$AL100+$AQ100+$AW100+$BB100+$BH100+$BM100+$BS100+$BX100+$CD100+$CI100+$CO100+$CT100+$CZ100+$DE100-FH100-FN100,""),"")</f>
        <v/>
      </c>
      <c r="GJ100" s="329" t="str">
        <f aca="false">IF($B100&lt;&gt;"",IF($EB$1&gt;=GJ$13,$P100+$U100+$AA100+$AF100+$AL100+$AQ100+$AW100+$BB100+$BH100+$BM100+$BS100+$BX100+$CD100+$CI100+$CO100+$CT100+$CZ100+$DE100+$DK100-FI100-FO100,""),"")</f>
        <v/>
      </c>
      <c r="GK100" s="330" t="str">
        <f aca="false">IF($B100&lt;&gt;"",IF($EB$1&gt;=GK$13,$P100+$U100+$AA100+$AF100+$AL100+$AQ100+$AW100+$BB100+$BH100+$BM100+$BS100+$BX100+$CD100+$CI100+$CO100+$CT100+$CZ100+$DE100+$DK100+$DP100-FJ100-FP100,""),"")</f>
        <v/>
      </c>
      <c r="GL100" s="0"/>
      <c r="GM100" s="328" t="str">
        <f aca="false">IF($B100&lt;&gt;"",IF($EB$1&gt;=GM$13,RANK(FR100,FR$14:FR$113,0),""),"")</f>
        <v/>
      </c>
      <c r="GN100" s="329" t="str">
        <f aca="false">IF($B100&lt;&gt;"",IF($EB$1&gt;=GN$13,RANK(FS100,FS$14:FS$113,0),""),"")</f>
        <v/>
      </c>
      <c r="GO100" s="329" t="str">
        <f aca="false">IF($B100&lt;&gt;"",IF($EB$1&gt;=GO$13,RANK(FT100,FT$14:FT$113,0),""),"")</f>
        <v/>
      </c>
      <c r="GP100" s="329" t="str">
        <f aca="false">IF($B100&lt;&gt;"",IF($EB$1&gt;=GP$13,RANK(FU100,FU$14:FU$113,0),""),"")</f>
        <v/>
      </c>
      <c r="GQ100" s="329" t="str">
        <f aca="false">IF($B100&lt;&gt;"",IF($EB$1&gt;=GQ$13,RANK(FV100,FV$14:FV$113,0),""),"")</f>
        <v/>
      </c>
      <c r="GR100" s="329" t="str">
        <f aca="false">IF($B100&lt;&gt;"",IF($EB$1&gt;=GR$13,RANK(FW100,FW$14:FW$113,0),""),"")</f>
        <v/>
      </c>
      <c r="GS100" s="329" t="str">
        <f aca="false">IF($B100&lt;&gt;"",IF($EB$1&gt;=GS$13,RANK(FX100,FX$14:FX$113,0),""),"")</f>
        <v/>
      </c>
      <c r="GT100" s="329" t="str">
        <f aca="false">IF($B100&lt;&gt;"",IF($EB$1&gt;=GT$13,RANK(FY100,FY$14:FY$113,0),""),"")</f>
        <v/>
      </c>
      <c r="GU100" s="329" t="str">
        <f aca="false">IF($B100&lt;&gt;"",IF($EB$1&gt;=GU$13,RANK(FZ100,FZ$14:FZ$113,0),""),"")</f>
        <v/>
      </c>
      <c r="GV100" s="329" t="str">
        <f aca="false">IF($B100&lt;&gt;"",IF($EB$1&gt;=GV$13,RANK(GA100,GA$14:GA$113,0),""),"")</f>
        <v/>
      </c>
      <c r="GW100" s="329" t="str">
        <f aca="false">IF($B100&lt;&gt;"",IF($EB$1&gt;=GW$13,RANK(GB100,GB$14:GB$113,0),""),"")</f>
        <v/>
      </c>
      <c r="GX100" s="329" t="str">
        <f aca="false">IF($B100&lt;&gt;"",IF($EB$1&gt;=GX$13,RANK(GC100,GC$14:GC$113,0),""),"")</f>
        <v/>
      </c>
      <c r="GY100" s="329" t="str">
        <f aca="false">IF($B100&lt;&gt;"",IF($EB$1&gt;=GY$13,RANK(GD100,GD$14:GD$113,0),""),"")</f>
        <v/>
      </c>
      <c r="GZ100" s="329" t="str">
        <f aca="false">IF($B100&lt;&gt;"",IF($EB$1&gt;=GZ$13,RANK(GE100,GE$14:GE$113,0),""),"")</f>
        <v/>
      </c>
      <c r="HA100" s="329" t="str">
        <f aca="false">IF($B100&lt;&gt;"",IF($EB$1&gt;=HA$13,RANK(GF100,GF$14:GF$113,0),""),"")</f>
        <v/>
      </c>
      <c r="HB100" s="329" t="str">
        <f aca="false">IF($B100&lt;&gt;"",IF($EB$1&gt;=HB$13,RANK(GG100,GG$14:GG$113,0),""),"")</f>
        <v/>
      </c>
      <c r="HC100" s="329" t="str">
        <f aca="false">IF($B100&lt;&gt;"",IF($EB$1&gt;=HC$13,RANK(GH100,GH$14:GH$113,0),""),"")</f>
        <v/>
      </c>
      <c r="HD100" s="329" t="str">
        <f aca="false">IF($B100&lt;&gt;"",IF($EB$1&gt;=HD$13,RANK(GI100,GI$14:GI$113,0),""),"")</f>
        <v/>
      </c>
      <c r="HE100" s="329" t="str">
        <f aca="false">IF($B100&lt;&gt;"",IF($EB$1&gt;=HE$13,RANK(GJ100,GJ$14:GJ$113,0),""),"")</f>
        <v/>
      </c>
      <c r="HF100" s="330" t="str">
        <f aca="false">IF($B100&lt;&gt;"",IF($EB$1&gt;=HF$13,RANK(GK100,GK$14:GK$113,0),""),"")</f>
        <v/>
      </c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3" hidden="false" customHeight="false" outlineLevel="0" collapsed="false">
      <c r="A101" s="308" t="str">
        <f aca="false">IF(B101&lt;&gt;"",RANK(I101,I$14:I$113,0),"")</f>
        <v/>
      </c>
      <c r="B101" s="309" t="str">
        <f aca="false">IF('Chronos (M1..M20)'!B98&lt;&gt;"",'Chronos (M1..M20)'!B98,"")</f>
        <v/>
      </c>
      <c r="C101" s="310" t="str">
        <f aca="false">IF(B101&lt;&gt;"",'Chronos (M1..M20)'!C98,"")</f>
        <v/>
      </c>
      <c r="D101" s="215" t="str">
        <f aca="false">IF(B101&lt;&gt;"",Pilotes!P98,"")</f>
        <v/>
      </c>
      <c r="E101" s="310"/>
      <c r="F101" s="310" t="str">
        <f aca="false">IF(B101&lt;&gt;"",Pilotes!F98,"")</f>
        <v/>
      </c>
      <c r="G101" s="310" t="str">
        <f aca="false">IF(C101&lt;&gt;"",Pilotes!E98,"")</f>
        <v/>
      </c>
      <c r="H101" s="310" t="str">
        <f aca="false">IF(D101&lt;&gt;"",'Chronos (M1..M20)'!D98,"")</f>
        <v/>
      </c>
      <c r="I101" s="311" t="n">
        <f aca="false">IF(B101&lt;&gt;"",IF($EB$1&lt;4,DR101-DT101,IF($EB$1&lt;15,DS101-DU101-DT101,DS101-DU101-DV101-DT101)),0)</f>
        <v>0</v>
      </c>
      <c r="J101" s="312" t="str">
        <f aca="false">IF(B101&lt;&gt;"",IF(I101,(I101/MAXA(I$14:I$113))*1000,0),"")</f>
        <v/>
      </c>
      <c r="K101" s="313" t="str">
        <f aca="false">IF($B101&lt;&gt;"",$B101,"")</f>
        <v/>
      </c>
      <c r="L101" s="314" t="str">
        <f aca="false">IF($B101&lt;&gt;"",'Chronos (M1..M20)'!$H98,"")</f>
        <v/>
      </c>
      <c r="M101" s="315" t="str">
        <f aca="false">IF('Chronos (M1..M20)'!$I98&lt;&gt;"",'Chronos (M1..M20)'!$I98," ")</f>
        <v> </v>
      </c>
      <c r="N101" s="316" t="n">
        <f aca="false">IF('Chronos (M1..M20)'!$J98&lt;&gt;"",'Chronos (M1..M20)'!$J98,0)</f>
        <v>0</v>
      </c>
      <c r="O101" s="317" t="str">
        <f aca="false">IF($B101&lt;&gt;"",IF(M101&lt;&gt;" ",(INDEX(L$9:M$12,MATCH(L101,L$9:L$12),2)/M101)*1000,0),"")</f>
        <v/>
      </c>
      <c r="P101" s="318" t="str">
        <f aca="false">IF(M$9&lt;&gt;"",IF($B101&lt;&gt;"",O101-N101,""),"")</f>
        <v/>
      </c>
      <c r="Q101" s="314" t="str">
        <f aca="false">IF($B101&lt;&gt;"",'Chronos (M1..M20)'!$H199,"")</f>
        <v/>
      </c>
      <c r="R101" s="315" t="str">
        <f aca="false">IF('Chronos (M1..M20)'!$I199&lt;&gt;"",'Chronos (M1..M20)'!$I199," ")</f>
        <v> </v>
      </c>
      <c r="S101" s="316" t="n">
        <f aca="false">IF('Chronos (M1..M20)'!$J199&lt;&gt;"",'Chronos (M1..M20)'!$J199,0)</f>
        <v>0</v>
      </c>
      <c r="T101" s="317" t="str">
        <f aca="false">IF($B101&lt;&gt;"",IF(R101&lt;&gt;" ",(INDEX(Q$9:R$12,MATCH(Q101,Q$9:Q$12),2)/R101)*1000,0),"")</f>
        <v/>
      </c>
      <c r="U101" s="318" t="str">
        <f aca="false">IF(R$9&lt;&gt;"",IF($B101&lt;&gt;"",T101-S101,""),"")</f>
        <v/>
      </c>
      <c r="V101" s="313" t="str">
        <f aca="false">IF($B101&lt;&gt;"",$B101,"")</f>
        <v/>
      </c>
      <c r="W101" s="314" t="str">
        <f aca="false">IF($B101&lt;&gt;"",'Chronos (M1..M20)'!$H300,"")</f>
        <v/>
      </c>
      <c r="X101" s="315" t="str">
        <f aca="false">IF('Chronos (M1..M20)'!$I300&lt;&gt;"",'Chronos (M1..M20)'!$I300," ")</f>
        <v> </v>
      </c>
      <c r="Y101" s="316" t="n">
        <f aca="false">IF('Chronos (M1..M20)'!$J300&lt;&gt;"",'Chronos (M1..M20)'!$J300,0)</f>
        <v>0</v>
      </c>
      <c r="Z101" s="317" t="str">
        <f aca="false">IF($B101&lt;&gt;"",IF(X101&lt;&gt;" ",(INDEX(W$9:X$12,MATCH(W101,W$9:W$12),2)/X101)*1000,0),"")</f>
        <v/>
      </c>
      <c r="AA101" s="318" t="str">
        <f aca="false">IF(X$9&lt;&gt;"",IF($B101&lt;&gt;"",Z101-Y101,""),"")</f>
        <v/>
      </c>
      <c r="AB101" s="314" t="str">
        <f aca="false">IF($B101&lt;&gt;"",'Chronos (M1..M20)'!$H401,"")</f>
        <v/>
      </c>
      <c r="AC101" s="315" t="str">
        <f aca="false">IF('Chronos (M1..M20)'!$I401&lt;&gt;"",'Chronos (M1..M20)'!$I401," ")</f>
        <v> </v>
      </c>
      <c r="AD101" s="316" t="n">
        <f aca="false">IF('Chronos (M1..M20)'!$J401&lt;&gt;"",'Chronos (M1..M20)'!$J401,0)</f>
        <v>0</v>
      </c>
      <c r="AE101" s="317" t="str">
        <f aca="false">IF($B101&lt;&gt;"",IF(AC101&lt;&gt;" ",(INDEX(AB$9:AC$12,MATCH(AB101,AB$9:AB$12),2)/AC101)*1000,0),"")</f>
        <v/>
      </c>
      <c r="AF101" s="318" t="str">
        <f aca="false">IF(AC$9&lt;&gt;"",IF($B101&lt;&gt;"",AE101-AD101,""),"")</f>
        <v/>
      </c>
      <c r="AG101" s="313" t="str">
        <f aca="false">IF($B101&lt;&gt;"",$B101,"")</f>
        <v/>
      </c>
      <c r="AH101" s="314" t="str">
        <f aca="false">IF($B101&lt;&gt;"",'Chronos (M1..M20)'!$H502,"")</f>
        <v/>
      </c>
      <c r="AI101" s="315" t="str">
        <f aca="false">IF('Chronos (M1..M20)'!$I502&lt;&gt;"",'Chronos (M1..M20)'!$I502," ")</f>
        <v> </v>
      </c>
      <c r="AJ101" s="316" t="n">
        <f aca="false">IF('Chronos (M1..M20)'!$J502&lt;&gt;"",'Chronos (M1..M20)'!$J502,0)</f>
        <v>0</v>
      </c>
      <c r="AK101" s="317" t="str">
        <f aca="false">IF($B101&lt;&gt;"",IF(AI101&lt;&gt;" ",(INDEX(AH$9:AI$12,MATCH(AH101,AH$9:AH$12),2)/AI101)*1000,0),"")</f>
        <v/>
      </c>
      <c r="AL101" s="318" t="str">
        <f aca="false">IF(AI$9&lt;&gt;"",IF($B101&lt;&gt;"",AK101-AJ101,""),"")</f>
        <v/>
      </c>
      <c r="AM101" s="314" t="str">
        <f aca="false">IF($B101&lt;&gt;"",'Chronos (M1..M20)'!$H603,"")</f>
        <v/>
      </c>
      <c r="AN101" s="315" t="str">
        <f aca="false">IF('Chronos (M1..M20)'!$I603&lt;&gt;"",'Chronos (M1..M20)'!$I603," ")</f>
        <v> </v>
      </c>
      <c r="AO101" s="316" t="n">
        <f aca="false">IF('Chronos (M1..M20)'!$J603&lt;&gt;"",'Chronos (M1..M20)'!$J603,0)</f>
        <v>0</v>
      </c>
      <c r="AP101" s="317" t="str">
        <f aca="false">IF($B101&lt;&gt;"",IF(AN101&lt;&gt;" ",(INDEX(AM$9:AN$12,MATCH(AM101,AM$9:AM$12),2)/AN101)*1000,0),"")</f>
        <v/>
      </c>
      <c r="AQ101" s="318" t="str">
        <f aca="false">IF(AN$9&lt;&gt;"",IF($B101&lt;&gt;"",AP101-AO101,""),"")</f>
        <v/>
      </c>
      <c r="AR101" s="313" t="str">
        <f aca="false">IF($B101&lt;&gt;"",$B101,"")</f>
        <v/>
      </c>
      <c r="AS101" s="314" t="str">
        <f aca="false">IF($B101&lt;&gt;"",'Chronos (M1..M20)'!$H704,"")</f>
        <v/>
      </c>
      <c r="AT101" s="315" t="str">
        <f aca="false">IF('Chronos (M1..M20)'!$I704&lt;&gt;"",'Chronos (M1..M20)'!$I704," ")</f>
        <v> </v>
      </c>
      <c r="AU101" s="316" t="n">
        <f aca="false">IF('Chronos (M1..M20)'!$J704&lt;&gt;"",'Chronos (M1..M20)'!$J704,0)</f>
        <v>0</v>
      </c>
      <c r="AV101" s="317" t="str">
        <f aca="false">IF($B101&lt;&gt;"",IF(AT101&lt;&gt;" ",(INDEX(AS$9:AT$12,MATCH(AS101,AS$9:AS$12),2)/AT101)*1000,0),"")</f>
        <v/>
      </c>
      <c r="AW101" s="318" t="str">
        <f aca="false">IF(AT$9&lt;&gt;"",IF($B101&lt;&gt;"",AV101-AU101,""),"")</f>
        <v/>
      </c>
      <c r="AX101" s="314" t="str">
        <f aca="false">IF($B101&lt;&gt;"",'Chronos (M1..M20)'!$H805,"")</f>
        <v/>
      </c>
      <c r="AY101" s="315" t="str">
        <f aca="false">IF('Chronos (M1..M20)'!$I805&lt;&gt;"",'Chronos (M1..M20)'!$I805," ")</f>
        <v> </v>
      </c>
      <c r="AZ101" s="316" t="n">
        <f aca="false">IF('Chronos (M1..M20)'!$J805&lt;&gt;"",'Chronos (M1..M20)'!$J805,0)</f>
        <v>0</v>
      </c>
      <c r="BA101" s="317" t="str">
        <f aca="false">IF($B101&lt;&gt;"",IF(AY101&lt;&gt;" ",(INDEX(AX$9:AY$12,MATCH(AX101,AX$9:AX$12),2)/AY101)*1000,0),"")</f>
        <v/>
      </c>
      <c r="BB101" s="318" t="str">
        <f aca="false">IF(AY$9&lt;&gt;"",IF($B101&lt;&gt;"",BA101-AZ101,""),"")</f>
        <v/>
      </c>
      <c r="BC101" s="313" t="str">
        <f aca="false">IF($B101&lt;&gt;"",$B101,"")</f>
        <v/>
      </c>
      <c r="BD101" s="314" t="str">
        <f aca="false">IF($B101&lt;&gt;"",'Chronos (M1..M20)'!$H906,"")</f>
        <v/>
      </c>
      <c r="BE101" s="315" t="str">
        <f aca="false">IF('Chronos (M1..M20)'!$I906&lt;&gt;"",'Chronos (M1..M20)'!$I906," ")</f>
        <v> </v>
      </c>
      <c r="BF101" s="316" t="n">
        <f aca="false">IF('Chronos (M1..M20)'!$J906&lt;&gt;"",'Chronos (M1..M20)'!$J906,0)</f>
        <v>0</v>
      </c>
      <c r="BG101" s="317" t="str">
        <f aca="false">IF($B101&lt;&gt;"",IF(BE101&lt;&gt;" ",(INDEX(BD$9:BE$12,MATCH(BD101,BD$9:BD$12),2)/BE101)*1000,0),"")</f>
        <v/>
      </c>
      <c r="BH101" s="318" t="str">
        <f aca="false">IF(BE$9&lt;&gt;"",IF($B101&lt;&gt;"",BG101-BF101,""),"")</f>
        <v/>
      </c>
      <c r="BI101" s="314" t="str">
        <f aca="false">IF($B101&lt;&gt;"",'Chronos (M1..M20)'!$H1007,"")</f>
        <v/>
      </c>
      <c r="BJ101" s="315" t="str">
        <f aca="false">IF('Chronos (M1..M20)'!$I1007&lt;&gt;"",'Chronos (M1..M20)'!$I1007," ")</f>
        <v> </v>
      </c>
      <c r="BK101" s="316" t="n">
        <f aca="false">IF('Chronos (M1..M20)'!$J1007&lt;&gt;"",'Chronos (M1..M20)'!$J1007,0)</f>
        <v>0</v>
      </c>
      <c r="BL101" s="317" t="str">
        <f aca="false">IF($B101&lt;&gt;"",IF(BJ101&lt;&gt;" ",(INDEX(BI$9:BJ$12,MATCH(BI101,BI$9:BI$12),2)/BJ101)*1000,0),"")</f>
        <v/>
      </c>
      <c r="BM101" s="318" t="str">
        <f aca="false">IF(BJ$9&lt;&gt;"",IF($B101&lt;&gt;"",BL101-BK101,""),"")</f>
        <v/>
      </c>
      <c r="BN101" s="313" t="str">
        <f aca="false">IF($B101&lt;&gt;"",$B101,"")</f>
        <v/>
      </c>
      <c r="BO101" s="314" t="str">
        <f aca="false">IF($B101&lt;&gt;"",'Chronos (M1..M20)'!$H1108,"")</f>
        <v/>
      </c>
      <c r="BP101" s="315" t="str">
        <f aca="false">IF('Chronos (M1..M20)'!$I1108&lt;&gt;"",'Chronos (M1..M20)'!$I1108," ")</f>
        <v> </v>
      </c>
      <c r="BQ101" s="316" t="n">
        <f aca="false">IF('Chronos (M1..M20)'!$J1108&lt;&gt;"",'Chronos (M1..M20)'!$J1108,0)</f>
        <v>0</v>
      </c>
      <c r="BR101" s="317" t="str">
        <f aca="false">IF($B101&lt;&gt;"",IF(BP101&lt;&gt;" ",(INDEX(BO$9:BP$12,MATCH(BO101,BO$9:BO$12),2)/BP101)*1000,0),"")</f>
        <v/>
      </c>
      <c r="BS101" s="318" t="str">
        <f aca="false">IF(BP$9&lt;&gt;"",IF($B101&lt;&gt;"",BR101-BQ101,""),"")</f>
        <v/>
      </c>
      <c r="BT101" s="314" t="str">
        <f aca="false">IF($B101&lt;&gt;"",'Chronos (M1..M20)'!$H1209,"")</f>
        <v/>
      </c>
      <c r="BU101" s="315" t="str">
        <f aca="false">IF('Chronos (M1..M20)'!$I1209&lt;&gt;"",'Chronos (M1..M20)'!$I1209," ")</f>
        <v> </v>
      </c>
      <c r="BV101" s="316" t="n">
        <f aca="false">IF('Chronos (M1..M20)'!$J1209&lt;&gt;"",'Chronos (M1..M20)'!$J1209,0)</f>
        <v>0</v>
      </c>
      <c r="BW101" s="317" t="str">
        <f aca="false">IF($B101&lt;&gt;"",IF(BU101&lt;&gt;" ",(INDEX(BT$9:BU$12,MATCH(BT101,BT$9:BT$12),2)/BU101)*1000,0),"")</f>
        <v/>
      </c>
      <c r="BX101" s="318" t="str">
        <f aca="false">IF(BU$9&lt;&gt;"",IF($B101&lt;&gt;"",BW101-BV101,""),"")</f>
        <v/>
      </c>
      <c r="BY101" s="313" t="str">
        <f aca="false">IF($B101&lt;&gt;"",$B101,"")</f>
        <v/>
      </c>
      <c r="BZ101" s="314" t="str">
        <f aca="false">IF($B101&lt;&gt;"",'Chronos (M1..M20)'!$H1310,"")</f>
        <v/>
      </c>
      <c r="CA101" s="315" t="str">
        <f aca="false">IF('Chronos (M1..M20)'!$I1310&lt;&gt;"",'Chronos (M1..M20)'!$I1310," ")</f>
        <v> </v>
      </c>
      <c r="CB101" s="316" t="n">
        <f aca="false">IF('Chronos (M1..M20)'!$J1310&lt;&gt;"",'Chronos (M1..M20)'!$J1310,0)</f>
        <v>0</v>
      </c>
      <c r="CC101" s="317" t="str">
        <f aca="false">IF($B101&lt;&gt;"",IF(CA101&lt;&gt;" ",(INDEX(BZ$9:CA$12,MATCH(BZ101,BZ$9:BZ$12),2)/CA101)*1000,0),"")</f>
        <v/>
      </c>
      <c r="CD101" s="318" t="str">
        <f aca="false">IF(CA$9&lt;&gt;"",IF($B101&lt;&gt;"",CC101-CB101,""),"")</f>
        <v/>
      </c>
      <c r="CE101" s="314" t="str">
        <f aca="false">IF($B101&lt;&gt;"",'Chronos (M1..M20)'!$H1411,"")</f>
        <v/>
      </c>
      <c r="CF101" s="315" t="str">
        <f aca="false">IF('Chronos (M1..M20)'!$I1411&lt;&gt;"",'Chronos (M1..M20)'!$I1411," ")</f>
        <v> </v>
      </c>
      <c r="CG101" s="316" t="n">
        <f aca="false">IF('Chronos (M1..M20)'!$J1411&lt;&gt;"",'Chronos (M1..M20)'!$J1411,0)</f>
        <v>0</v>
      </c>
      <c r="CH101" s="317" t="str">
        <f aca="false">IF($B101&lt;&gt;"",IF(CF101&lt;&gt;" ",(INDEX(CE$9:CF$12,MATCH(CE101,CE$9:CE$12),2)/CF101)*1000,0),"")</f>
        <v/>
      </c>
      <c r="CI101" s="318" t="str">
        <f aca="false">IF(CF$9&lt;&gt;"",IF($B101&lt;&gt;"",CH101-CG101,""),"")</f>
        <v/>
      </c>
      <c r="CJ101" s="313" t="str">
        <f aca="false">IF($B101&lt;&gt;"",$B101,"")</f>
        <v/>
      </c>
      <c r="CK101" s="314" t="str">
        <f aca="false">IF($B101&lt;&gt;"",'Chronos (M1..M20)'!$H1512,"")</f>
        <v/>
      </c>
      <c r="CL101" s="315" t="str">
        <f aca="false">IF('Chronos (M1..M20)'!$I1512&lt;&gt;"",'Chronos (M1..M20)'!$I1512," ")</f>
        <v> </v>
      </c>
      <c r="CM101" s="316" t="n">
        <f aca="false">IF('Chronos (M1..M20)'!$J1512&lt;&gt;"",'Chronos (M1..M20)'!$J1512,0)</f>
        <v>0</v>
      </c>
      <c r="CN101" s="317" t="str">
        <f aca="false">IF($B101&lt;&gt;"",IF(CL101&lt;&gt;" ",(INDEX(CK$9:CL$12,MATCH(CK101,CK$9:CK$12),2)/CL101)*1000,0),"")</f>
        <v/>
      </c>
      <c r="CO101" s="318" t="str">
        <f aca="false">IF(CL$9&lt;&gt;"",IF($B101&lt;&gt;"",CN101-CM101,""),"")</f>
        <v/>
      </c>
      <c r="CP101" s="314" t="str">
        <f aca="false">IF($B101&lt;&gt;"",'Chronos (M1..M20)'!$H1613,"")</f>
        <v/>
      </c>
      <c r="CQ101" s="315" t="str">
        <f aca="false">IF('Chronos (M1..M20)'!$I1613&lt;&gt;"",'Chronos (M1..M20)'!$I1613," ")</f>
        <v> </v>
      </c>
      <c r="CR101" s="316" t="n">
        <f aca="false">IF('Chronos (M1..M20)'!$J1613&lt;&gt;"",'Chronos (M1..M20)'!$J1613,0)</f>
        <v>0</v>
      </c>
      <c r="CS101" s="317" t="str">
        <f aca="false">IF($B101&lt;&gt;"",IF(CQ101&lt;&gt;" ",(INDEX(CP$9:CQ$12,MATCH(CP101,CP$9:CP$12),2)/CQ101)*1000,0),"")</f>
        <v/>
      </c>
      <c r="CT101" s="318" t="str">
        <f aca="false">IF(CQ$9&lt;&gt;"",IF($B101&lt;&gt;"",CS101-CR101,""),"")</f>
        <v/>
      </c>
      <c r="CU101" s="313" t="str">
        <f aca="false">IF($B101&lt;&gt;"",$B101,"")</f>
        <v/>
      </c>
      <c r="CV101" s="314" t="str">
        <f aca="false">IF($B101&lt;&gt;"",'Chronos (M1..M20)'!$H1714,"")</f>
        <v/>
      </c>
      <c r="CW101" s="315" t="str">
        <f aca="false">IF('Chronos (M1..M20)'!$I1714&lt;&gt;"",'Chronos (M1..M20)'!$I1714," ")</f>
        <v> </v>
      </c>
      <c r="CX101" s="316" t="n">
        <f aca="false">IF('Chronos (M1..M20)'!$J1714&lt;&gt;"",'Chronos (M1..M20)'!$J1714,0)</f>
        <v>0</v>
      </c>
      <c r="CY101" s="317" t="str">
        <f aca="false">IF($B101&lt;&gt;"",IF(CW101&lt;&gt;" ",(INDEX(CV$9:CW$12,MATCH(CV101,CV$9:CV$12),2)/CW101)*1000,0),"")</f>
        <v/>
      </c>
      <c r="CZ101" s="318" t="str">
        <f aca="false">IF(CW$9&lt;&gt;"",IF($B101&lt;&gt;"",CY101-CX101,""),"")</f>
        <v/>
      </c>
      <c r="DA101" s="314" t="str">
        <f aca="false">IF($B101&lt;&gt;"",'Chronos (M1..M20)'!$H1815,"")</f>
        <v/>
      </c>
      <c r="DB101" s="315" t="str">
        <f aca="false">IF('Chronos (M1..M20)'!$I1815&lt;&gt;"",'Chronos (M1..M20)'!$I1815," ")</f>
        <v> </v>
      </c>
      <c r="DC101" s="316" t="n">
        <f aca="false">IF('Chronos (M1..M20)'!$J1815&lt;&gt;"",'Chronos (M1..M20)'!$J1815,0)</f>
        <v>0</v>
      </c>
      <c r="DD101" s="317" t="str">
        <f aca="false">IF($B101&lt;&gt;"",IF(DB101&lt;&gt;" ",(INDEX(DA$9:DB$12,MATCH(DA101,DA$9:DA$12),2)/DB101)*1000,0),"")</f>
        <v/>
      </c>
      <c r="DE101" s="318" t="str">
        <f aca="false">IF(DB$9&lt;&gt;"",IF($B101&lt;&gt;"",DD101-DC101,""),"")</f>
        <v/>
      </c>
      <c r="DF101" s="313" t="str">
        <f aca="false">IF($B101&lt;&gt;"",$B101,"")</f>
        <v/>
      </c>
      <c r="DG101" s="314" t="str">
        <f aca="false">IF($B101&lt;&gt;"",'Chronos (M1..M20)'!$H1916,"")</f>
        <v/>
      </c>
      <c r="DH101" s="315" t="str">
        <f aca="false">IF('Chronos (M1..M20)'!$I1916&lt;&gt;"",'Chronos (M1..M20)'!$I1916," ")</f>
        <v> </v>
      </c>
      <c r="DI101" s="316" t="n">
        <f aca="false">IF('Chronos (M1..M20)'!$J1916&lt;&gt;"",'Chronos (M1..M20)'!$J1916,0)</f>
        <v>0</v>
      </c>
      <c r="DJ101" s="317" t="str">
        <f aca="false">IF($B101&lt;&gt;"",IF(DH101&lt;&gt;" ",(INDEX(DG$9:DH$12,MATCH(DG101,DG$9:DG$12),2)/DH101)*1000,0),"")</f>
        <v/>
      </c>
      <c r="DK101" s="318" t="str">
        <f aca="false">IF(DH$9&lt;&gt;"",IF($B101&lt;&gt;"",DJ101-DI101,""),"")</f>
        <v/>
      </c>
      <c r="DL101" s="314" t="str">
        <f aca="false">IF($B101&lt;&gt;"",'Chronos (M1..M20)'!$H2017,"")</f>
        <v/>
      </c>
      <c r="DM101" s="315" t="str">
        <f aca="false">IF('Chronos (M1..M20)'!$I2017&lt;&gt;"",'Chronos (M1..M20)'!$I2017," ")</f>
        <v> </v>
      </c>
      <c r="DN101" s="316" t="n">
        <f aca="false">IF('Chronos (M1..M20)'!$J2017&lt;&gt;"",'Chronos (M1..M20)'!$J2017,0)</f>
        <v>0</v>
      </c>
      <c r="DO101" s="317" t="str">
        <f aca="false">IF($B101&lt;&gt;"",IF(DM101&lt;&gt;" ",(INDEX(DL$9:DM$12,MATCH(DL101,DL$9:DL$12),2)/DM101)*1000,0),"")</f>
        <v/>
      </c>
      <c r="DP101" s="318" t="str">
        <f aca="false">IF(DM$9&lt;&gt;"",IF($B101&lt;&gt;"",DO101-DN101,""),"")</f>
        <v/>
      </c>
      <c r="DQ101" s="0"/>
      <c r="DR101" s="319" t="e">
        <f aca="false">SUM(O101,T101,Z101)</f>
        <v>#VALUE!</v>
      </c>
      <c r="DS101" s="319" t="e">
        <f aca="false">SUM(DR101,AE101,AK101,AP101,AV101,BA101,BG101,BL101,BR101,BW101,CC101,CH101,CN101,CS101,CY101,DD101,DJ101,DO101)</f>
        <v>#VALUE!</v>
      </c>
      <c r="DT101" s="319" t="n">
        <f aca="false">SUM(N101,S101,Y101,AD101,AJ101,AO101,AU101,AZ101,BF101,BK101,BQ101,BV101,CB101,CG101,CM101,CR101,CX101,DC101,DI101,DN101)</f>
        <v>0</v>
      </c>
      <c r="DU101" s="319" t="e">
        <f aca="false">SMALL($DZ101:$ES101,1)</f>
        <v>#VALUE!</v>
      </c>
      <c r="DV101" s="319" t="e">
        <f aca="false">SMALL($DZ101:$ES101,2)</f>
        <v>#VALUE!</v>
      </c>
      <c r="DW101" s="319" t="e">
        <f aca="false">SMALL($DZ101:$ES101,3)</f>
        <v>#VALUE!</v>
      </c>
      <c r="DX101" s="319" t="e">
        <f aca="false">SMALL($DZ101:$ES101,3)</f>
        <v>#VALUE!</v>
      </c>
      <c r="DY101" s="0"/>
      <c r="DZ101" s="321" t="str">
        <f aca="false">IF($EC$1&lt;&gt;"",O101," ")</f>
        <v/>
      </c>
      <c r="EA101" s="321" t="str">
        <f aca="false">IF($EC$2&lt;&gt;"",T101," ")</f>
        <v/>
      </c>
      <c r="EB101" s="321" t="str">
        <f aca="false">IF($EC$3&lt;&gt;"",Z101," ")</f>
        <v/>
      </c>
      <c r="EC101" s="321" t="str">
        <f aca="false">IF($EC$4&lt;&gt;"",AE101," ")</f>
        <v/>
      </c>
      <c r="ED101" s="321" t="str">
        <f aca="false">IF($EC$5&lt;&gt;"",AK101," ")</f>
        <v/>
      </c>
      <c r="EE101" s="321" t="str">
        <f aca="false">IF($EC$6&lt;&gt;"",AP101," ")</f>
        <v/>
      </c>
      <c r="EF101" s="321" t="str">
        <f aca="false">IF($EC$7&lt;&gt;"",AV101," ")</f>
        <v/>
      </c>
      <c r="EG101" s="321" t="str">
        <f aca="false">IF($EC$8&lt;&gt;"",BA101," ")</f>
        <v> </v>
      </c>
      <c r="EH101" s="321" t="str">
        <f aca="false">IF($EC$9&lt;&gt;"",BG101," ")</f>
        <v> </v>
      </c>
      <c r="EI101" s="321" t="str">
        <f aca="false">IF($EC$10&lt;&gt;"",BL101," ")</f>
        <v> </v>
      </c>
      <c r="EJ101" s="321" t="str">
        <f aca="false">IF($EE$1&lt;&gt;"",BR101," ")</f>
        <v> </v>
      </c>
      <c r="EK101" s="321" t="str">
        <f aca="false">IF($EE$2&lt;&gt;"",BW101," ")</f>
        <v> </v>
      </c>
      <c r="EL101" s="321" t="str">
        <f aca="false">IF($EE$3&lt;&gt;"",CC101," ")</f>
        <v> </v>
      </c>
      <c r="EM101" s="321" t="str">
        <f aca="false">IF($EE$4&lt;&gt;"",CH101," ")</f>
        <v> </v>
      </c>
      <c r="EN101" s="321" t="str">
        <f aca="false">IF($EE$5&lt;&gt;"",CN101," ")</f>
        <v> </v>
      </c>
      <c r="EO101" s="321" t="str">
        <f aca="false">IF($EE$6&lt;&gt;"",CS101," ")</f>
        <v> </v>
      </c>
      <c r="EP101" s="321" t="str">
        <f aca="false">IF($EE$7&lt;&gt;"",CY101," ")</f>
        <v> </v>
      </c>
      <c r="EQ101" s="321" t="str">
        <f aca="false">IF($EE$8&lt;&gt;"",DD101," ")</f>
        <v> </v>
      </c>
      <c r="ER101" s="321" t="str">
        <f aca="false">IF($EE$9&lt;&gt;"",DJ101," ")</f>
        <v> </v>
      </c>
      <c r="ES101" s="321" t="str">
        <f aca="false">IF($EE$10&lt;&gt;"",DO101," ")</f>
        <v> </v>
      </c>
      <c r="ET101" s="322" t="e">
        <f aca="false">SMALL(DZ101:EC101,1)</f>
        <v>#VALUE!</v>
      </c>
      <c r="EU101" s="323" t="e">
        <f aca="false">SMALL(DZ101:ED101,1)</f>
        <v>#VALUE!</v>
      </c>
      <c r="EV101" s="323" t="e">
        <f aca="false">SMALL(DZ101:EE101,1)</f>
        <v>#VALUE!</v>
      </c>
      <c r="EW101" s="323" t="e">
        <f aca="false">SMALL(DZ101:EF101,1)</f>
        <v>#VALUE!</v>
      </c>
      <c r="EX101" s="323" t="e">
        <f aca="false">SMALL(DZ101:EG101,1)</f>
        <v>#VALUE!</v>
      </c>
      <c r="EY101" s="323" t="e">
        <f aca="false">SMALL(DZ101:EH101,1)</f>
        <v>#VALUE!</v>
      </c>
      <c r="EZ101" s="323" t="e">
        <f aca="false">SMALL(DZ101:EI101,1)</f>
        <v>#VALUE!</v>
      </c>
      <c r="FA101" s="323" t="e">
        <f aca="false">SMALL(DZ101:EJ101,1)</f>
        <v>#VALUE!</v>
      </c>
      <c r="FB101" s="323" t="e">
        <f aca="false">SMALL(DZ101:EK101,1)</f>
        <v>#VALUE!</v>
      </c>
      <c r="FC101" s="323" t="e">
        <f aca="false">SMALL(DZ101:EL101,1)</f>
        <v>#VALUE!</v>
      </c>
      <c r="FD101" s="323" t="e">
        <f aca="false">SMALL(DZ101:EM101,1)</f>
        <v>#VALUE!</v>
      </c>
      <c r="FE101" s="323" t="e">
        <f aca="false">SMALL(DZ101:EN101,1)</f>
        <v>#VALUE!</v>
      </c>
      <c r="FF101" s="323" t="e">
        <f aca="false">SMALL(DZ101:EO101,1)</f>
        <v>#VALUE!</v>
      </c>
      <c r="FG101" s="323" t="e">
        <f aca="false">SMALL(DZ101:EP101,1)</f>
        <v>#VALUE!</v>
      </c>
      <c r="FH101" s="323" t="e">
        <f aca="false">SMALL(DZ101:EQ101,1)</f>
        <v>#VALUE!</v>
      </c>
      <c r="FI101" s="323" t="e">
        <f aca="false">SMALL(DZ101:ER101,1)</f>
        <v>#VALUE!</v>
      </c>
      <c r="FJ101" s="324" t="e">
        <f aca="false">SMALL(DZ101:ES101,1)</f>
        <v>#VALUE!</v>
      </c>
      <c r="FK101" s="322" t="e">
        <f aca="false">SMALL(DZ101:EN101,2)</f>
        <v>#VALUE!</v>
      </c>
      <c r="FL101" s="323" t="e">
        <f aca="false">SMALL(DZ101:EO101,2)</f>
        <v>#VALUE!</v>
      </c>
      <c r="FM101" s="323" t="e">
        <f aca="false">SMALL(DZ101:EP101,2)</f>
        <v>#VALUE!</v>
      </c>
      <c r="FN101" s="323" t="e">
        <f aca="false">SMALL(DZ101:EQ101,2)</f>
        <v>#VALUE!</v>
      </c>
      <c r="FO101" s="323" t="e">
        <f aca="false">SMALL(DZ101:ER101,2)</f>
        <v>#VALUE!</v>
      </c>
      <c r="FP101" s="324" t="e">
        <f aca="false">SMALL(DZ101:ES101,2)</f>
        <v>#VALUE!</v>
      </c>
      <c r="FQ101" s="0"/>
      <c r="FR101" s="328" t="str">
        <f aca="false">IF($B101&lt;&gt;"",IF($EB$1&gt;=FR$13,$P101,""),"")</f>
        <v/>
      </c>
      <c r="FS101" s="329" t="str">
        <f aca="false">IF($B101&lt;&gt;"",IF($EB$1&gt;=FS$13,$P101+$U101,""),"")</f>
        <v/>
      </c>
      <c r="FT101" s="329" t="str">
        <f aca="false">IF($B101&lt;&gt;"",IF($EB$1&gt;=FT$13,$P101+$U101+$AA101,""),"")</f>
        <v/>
      </c>
      <c r="FU101" s="329" t="str">
        <f aca="false">IF($B101&lt;&gt;"",IF($EB$1&gt;=FU$13,$P101+$U101+$AA101+$AF101-ET101,""),"")</f>
        <v/>
      </c>
      <c r="FV101" s="329" t="str">
        <f aca="false">IF($B101&lt;&gt;"",IF($EB$1&gt;=FV$13,$P101+$U101+$AA101+$AF101+$AL101-EU101,""),"")</f>
        <v/>
      </c>
      <c r="FW101" s="329" t="str">
        <f aca="false">IF($B101&lt;&gt;"",IF($EB$1&gt;=FW$13,$P101+$U101+$AA101+$AF101+$AL101+$AQ101-EV101,""),"")</f>
        <v/>
      </c>
      <c r="FX101" s="329" t="str">
        <f aca="false">IF($B101&lt;&gt;"",IF($EB$1&gt;=FX$13,$P101+$U101+$AA101+$AF101+$AL101+$AQ101+$AW101-EW101,""),"")</f>
        <v/>
      </c>
      <c r="FY101" s="329" t="str">
        <f aca="false">IF($B101&lt;&gt;"",IF($EB$1&gt;=FY$13,$P101+$U101+$AA101+$AF101+$AL101+$AQ101+$AW101+$BB101-EX101,""),"")</f>
        <v/>
      </c>
      <c r="FZ101" s="329" t="str">
        <f aca="false">IF($B101&lt;&gt;"",IF($EB$1&gt;=FZ$13,$P101+$U101+$AA101+$AF101+$AL101+$AQ101+$AW101+$BB101+$BH101-EY101,""),"")</f>
        <v/>
      </c>
      <c r="GA101" s="329" t="str">
        <f aca="false">IF($B101&lt;&gt;"",IF($EB$1&gt;=GA$13,$P101+$U101+$AA101+$AF101+$AL101+$AQ101+$AW101+$BB101+$BH101+$BM101-EZ101,""),"")</f>
        <v/>
      </c>
      <c r="GB101" s="329" t="str">
        <f aca="false">IF($B101&lt;&gt;"",IF($EB$1&gt;=GB$13,$P101+$U101+$AA101+$AF101+$AL101+$AQ101+$AW101+$BB101+$BH101+$BM101+$BS101-FA101,""),"")</f>
        <v/>
      </c>
      <c r="GC101" s="329" t="str">
        <f aca="false">IF($B101&lt;&gt;"",IF($EB$1&gt;=GC$13,$P101+$U101+$AA101+$AF101+$AL101+$AQ101+$AW101+$BB101+$BH101+$BM101+$BS101+$BX101-FB101,""),"")</f>
        <v/>
      </c>
      <c r="GD101" s="329" t="str">
        <f aca="false">IF($B101&lt;&gt;"",IF($EB$1&gt;=GD$13,$P101+$U101+$AA101+$AF101+$AL101+$AQ101+$AW101+$BB101+$BH101+$BM101+$BS101+$BX101+$CD101-FC101,""),"")</f>
        <v/>
      </c>
      <c r="GE101" s="329" t="str">
        <f aca="false">IF($B101&lt;&gt;"",IF($EB$1&gt;=GE$13,$P101+$U101+$AA101+$AF101+$AL101+$AQ101+$AW101+$BB101+$BH101+$BM101+$BS101+$BX101+$CD101+$CI101-FD101,""),"")</f>
        <v/>
      </c>
      <c r="GF101" s="329" t="str">
        <f aca="false">IF($B101&lt;&gt;"",IF($EB$1&gt;=GF$13,$P101+$U101+$AA101+$AF101+$AL101+$AQ101+$AW101+$BB101+$BH101+$BM101+$BS101+$BX101+$CD101+$CI101+$CO101-FE101-FK101,""),"")</f>
        <v/>
      </c>
      <c r="GG101" s="329" t="str">
        <f aca="false">IF($B101&lt;&gt;"",IF($EB$1&gt;=GG$13,$P101+$U101+$AA101+$AF101+$AL101+$AQ101+$AW101+$BB101+$BH101+$BM101+$BS101+$BX101+$CD101+$CI101+$CO101+$CT101-FF101-FL101,""),"")</f>
        <v/>
      </c>
      <c r="GH101" s="329" t="str">
        <f aca="false">IF($B101&lt;&gt;"",IF($EB$1&gt;=GH$13,$P101+$U101+$AA101+$AF101+$AL101+$AQ101+$AW101+$BB101+$BH101+$BM101+$BS101+$BX101+$CD101+$CI101+$CO101+$CT101+$CZ101-FG101-FM101,""),"")</f>
        <v/>
      </c>
      <c r="GI101" s="329" t="str">
        <f aca="false">IF($B101&lt;&gt;"",IF($EB$1&gt;=GI$13,$P101+$U101+$AA101+$AF101+$AL101+$AQ101+$AW101+$BB101+$BH101+$BM101+$BS101+$BX101+$CD101+$CI101+$CO101+$CT101+$CZ101+$DE101-FH101-FN101,""),"")</f>
        <v/>
      </c>
      <c r="GJ101" s="329" t="str">
        <f aca="false">IF($B101&lt;&gt;"",IF($EB$1&gt;=GJ$13,$P101+$U101+$AA101+$AF101+$AL101+$AQ101+$AW101+$BB101+$BH101+$BM101+$BS101+$BX101+$CD101+$CI101+$CO101+$CT101+$CZ101+$DE101+$DK101-FI101-FO101,""),"")</f>
        <v/>
      </c>
      <c r="GK101" s="330" t="str">
        <f aca="false">IF($B101&lt;&gt;"",IF($EB$1&gt;=GK$13,$P101+$U101+$AA101+$AF101+$AL101+$AQ101+$AW101+$BB101+$BH101+$BM101+$BS101+$BX101+$CD101+$CI101+$CO101+$CT101+$CZ101+$DE101+$DK101+$DP101-FJ101-FP101,""),"")</f>
        <v/>
      </c>
      <c r="GL101" s="0"/>
      <c r="GM101" s="328" t="str">
        <f aca="false">IF($B101&lt;&gt;"",IF($EB$1&gt;=GM$13,RANK(FR101,FR$14:FR$113,0),""),"")</f>
        <v/>
      </c>
      <c r="GN101" s="329" t="str">
        <f aca="false">IF($B101&lt;&gt;"",IF($EB$1&gt;=GN$13,RANK(FS101,FS$14:FS$113,0),""),"")</f>
        <v/>
      </c>
      <c r="GO101" s="329" t="str">
        <f aca="false">IF($B101&lt;&gt;"",IF($EB$1&gt;=GO$13,RANK(FT101,FT$14:FT$113,0),""),"")</f>
        <v/>
      </c>
      <c r="GP101" s="329" t="str">
        <f aca="false">IF($B101&lt;&gt;"",IF($EB$1&gt;=GP$13,RANK(FU101,FU$14:FU$113,0),""),"")</f>
        <v/>
      </c>
      <c r="GQ101" s="329" t="str">
        <f aca="false">IF($B101&lt;&gt;"",IF($EB$1&gt;=GQ$13,RANK(FV101,FV$14:FV$113,0),""),"")</f>
        <v/>
      </c>
      <c r="GR101" s="329" t="str">
        <f aca="false">IF($B101&lt;&gt;"",IF($EB$1&gt;=GR$13,RANK(FW101,FW$14:FW$113,0),""),"")</f>
        <v/>
      </c>
      <c r="GS101" s="329" t="str">
        <f aca="false">IF($B101&lt;&gt;"",IF($EB$1&gt;=GS$13,RANK(FX101,FX$14:FX$113,0),""),"")</f>
        <v/>
      </c>
      <c r="GT101" s="329" t="str">
        <f aca="false">IF($B101&lt;&gt;"",IF($EB$1&gt;=GT$13,RANK(FY101,FY$14:FY$113,0),""),"")</f>
        <v/>
      </c>
      <c r="GU101" s="329" t="str">
        <f aca="false">IF($B101&lt;&gt;"",IF($EB$1&gt;=GU$13,RANK(FZ101,FZ$14:FZ$113,0),""),"")</f>
        <v/>
      </c>
      <c r="GV101" s="329" t="str">
        <f aca="false">IF($B101&lt;&gt;"",IF($EB$1&gt;=GV$13,RANK(GA101,GA$14:GA$113,0),""),"")</f>
        <v/>
      </c>
      <c r="GW101" s="329" t="str">
        <f aca="false">IF($B101&lt;&gt;"",IF($EB$1&gt;=GW$13,RANK(GB101,GB$14:GB$113,0),""),"")</f>
        <v/>
      </c>
      <c r="GX101" s="329" t="str">
        <f aca="false">IF($B101&lt;&gt;"",IF($EB$1&gt;=GX$13,RANK(GC101,GC$14:GC$113,0),""),"")</f>
        <v/>
      </c>
      <c r="GY101" s="329" t="str">
        <f aca="false">IF($B101&lt;&gt;"",IF($EB$1&gt;=GY$13,RANK(GD101,GD$14:GD$113,0),""),"")</f>
        <v/>
      </c>
      <c r="GZ101" s="329" t="str">
        <f aca="false">IF($B101&lt;&gt;"",IF($EB$1&gt;=GZ$13,RANK(GE101,GE$14:GE$113,0),""),"")</f>
        <v/>
      </c>
      <c r="HA101" s="329" t="str">
        <f aca="false">IF($B101&lt;&gt;"",IF($EB$1&gt;=HA$13,RANK(GF101,GF$14:GF$113,0),""),"")</f>
        <v/>
      </c>
      <c r="HB101" s="329" t="str">
        <f aca="false">IF($B101&lt;&gt;"",IF($EB$1&gt;=HB$13,RANK(GG101,GG$14:GG$113,0),""),"")</f>
        <v/>
      </c>
      <c r="HC101" s="329" t="str">
        <f aca="false">IF($B101&lt;&gt;"",IF($EB$1&gt;=HC$13,RANK(GH101,GH$14:GH$113,0),""),"")</f>
        <v/>
      </c>
      <c r="HD101" s="329" t="str">
        <f aca="false">IF($B101&lt;&gt;"",IF($EB$1&gt;=HD$13,RANK(GI101,GI$14:GI$113,0),""),"")</f>
        <v/>
      </c>
      <c r="HE101" s="329" t="str">
        <f aca="false">IF($B101&lt;&gt;"",IF($EB$1&gt;=HE$13,RANK(GJ101,GJ$14:GJ$113,0),""),"")</f>
        <v/>
      </c>
      <c r="HF101" s="330" t="str">
        <f aca="false">IF($B101&lt;&gt;"",IF($EB$1&gt;=HF$13,RANK(GK101,GK$14:GK$113,0),""),"")</f>
        <v/>
      </c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3" hidden="false" customHeight="false" outlineLevel="0" collapsed="false">
      <c r="A102" s="308" t="str">
        <f aca="false">IF(B102&lt;&gt;"",RANK(I102,I$14:I$113,0),"")</f>
        <v/>
      </c>
      <c r="B102" s="309" t="str">
        <f aca="false">IF('Chronos (M1..M20)'!B99&lt;&gt;"",'Chronos (M1..M20)'!B99,"")</f>
        <v/>
      </c>
      <c r="C102" s="310" t="str">
        <f aca="false">IF(B102&lt;&gt;"",'Chronos (M1..M20)'!C99,"")</f>
        <v/>
      </c>
      <c r="D102" s="215" t="str">
        <f aca="false">IF(B102&lt;&gt;"",Pilotes!P99,"")</f>
        <v/>
      </c>
      <c r="E102" s="310"/>
      <c r="F102" s="310" t="str">
        <f aca="false">IF(B102&lt;&gt;"",Pilotes!F99,"")</f>
        <v/>
      </c>
      <c r="G102" s="310" t="str">
        <f aca="false">IF(C102&lt;&gt;"",Pilotes!E99,"")</f>
        <v/>
      </c>
      <c r="H102" s="310" t="str">
        <f aca="false">IF(D102&lt;&gt;"",'Chronos (M1..M20)'!D99,"")</f>
        <v/>
      </c>
      <c r="I102" s="311" t="n">
        <f aca="false">IF(B102&lt;&gt;"",IF($EB$1&lt;4,DR102-DT102,IF($EB$1&lt;15,DS102-DU102-DT102,DS102-DU102-DV102-DT102)),0)</f>
        <v>0</v>
      </c>
      <c r="J102" s="312" t="str">
        <f aca="false">IF(B102&lt;&gt;"",IF(I102,(I102/MAXA(I$14:I$113))*1000,0),"")</f>
        <v/>
      </c>
      <c r="K102" s="313" t="str">
        <f aca="false">IF($B102&lt;&gt;"",$B102,"")</f>
        <v/>
      </c>
      <c r="L102" s="314" t="str">
        <f aca="false">IF($B102&lt;&gt;"",'Chronos (M1..M20)'!$H99,"")</f>
        <v/>
      </c>
      <c r="M102" s="315" t="str">
        <f aca="false">IF('Chronos (M1..M20)'!$I99&lt;&gt;"",'Chronos (M1..M20)'!$I99," ")</f>
        <v> </v>
      </c>
      <c r="N102" s="316" t="n">
        <f aca="false">IF('Chronos (M1..M20)'!$J99&lt;&gt;"",'Chronos (M1..M20)'!$J99,0)</f>
        <v>0</v>
      </c>
      <c r="O102" s="317" t="str">
        <f aca="false">IF($B102&lt;&gt;"",IF(M102&lt;&gt;" ",(INDEX(L$9:M$12,MATCH(L102,L$9:L$12),2)/M102)*1000,0),"")</f>
        <v/>
      </c>
      <c r="P102" s="318" t="str">
        <f aca="false">IF(M$9&lt;&gt;"",IF($B102&lt;&gt;"",O102-N102,""),"")</f>
        <v/>
      </c>
      <c r="Q102" s="314" t="str">
        <f aca="false">IF($B102&lt;&gt;"",'Chronos (M1..M20)'!$H200,"")</f>
        <v/>
      </c>
      <c r="R102" s="315" t="str">
        <f aca="false">IF('Chronos (M1..M20)'!$I200&lt;&gt;"",'Chronos (M1..M20)'!$I200," ")</f>
        <v> </v>
      </c>
      <c r="S102" s="316" t="n">
        <f aca="false">IF('Chronos (M1..M20)'!$J200&lt;&gt;"",'Chronos (M1..M20)'!$J200,0)</f>
        <v>0</v>
      </c>
      <c r="T102" s="317" t="str">
        <f aca="false">IF($B102&lt;&gt;"",IF(R102&lt;&gt;" ",(INDEX(Q$9:R$12,MATCH(Q102,Q$9:Q$12),2)/R102)*1000,0),"")</f>
        <v/>
      </c>
      <c r="U102" s="318" t="str">
        <f aca="false">IF(R$9&lt;&gt;"",IF($B102&lt;&gt;"",T102-S102,""),"")</f>
        <v/>
      </c>
      <c r="V102" s="313" t="str">
        <f aca="false">IF($B102&lt;&gt;"",$B102,"")</f>
        <v/>
      </c>
      <c r="W102" s="314" t="str">
        <f aca="false">IF($B102&lt;&gt;"",'Chronos (M1..M20)'!$H301,"")</f>
        <v/>
      </c>
      <c r="X102" s="315" t="str">
        <f aca="false">IF('Chronos (M1..M20)'!$I301&lt;&gt;"",'Chronos (M1..M20)'!$I301," ")</f>
        <v> </v>
      </c>
      <c r="Y102" s="316" t="n">
        <f aca="false">IF('Chronos (M1..M20)'!$J301&lt;&gt;"",'Chronos (M1..M20)'!$J301,0)</f>
        <v>0</v>
      </c>
      <c r="Z102" s="317" t="str">
        <f aca="false">IF($B102&lt;&gt;"",IF(X102&lt;&gt;" ",(INDEX(W$9:X$12,MATCH(W102,W$9:W$12),2)/X102)*1000,0),"")</f>
        <v/>
      </c>
      <c r="AA102" s="318" t="str">
        <f aca="false">IF(X$9&lt;&gt;"",IF($B102&lt;&gt;"",Z102-Y102,""),"")</f>
        <v/>
      </c>
      <c r="AB102" s="314" t="str">
        <f aca="false">IF($B102&lt;&gt;"",'Chronos (M1..M20)'!$H402,"")</f>
        <v/>
      </c>
      <c r="AC102" s="315" t="str">
        <f aca="false">IF('Chronos (M1..M20)'!$I402&lt;&gt;"",'Chronos (M1..M20)'!$I402," ")</f>
        <v> </v>
      </c>
      <c r="AD102" s="316" t="n">
        <f aca="false">IF('Chronos (M1..M20)'!$J402&lt;&gt;"",'Chronos (M1..M20)'!$J402,0)</f>
        <v>0</v>
      </c>
      <c r="AE102" s="317" t="str">
        <f aca="false">IF($B102&lt;&gt;"",IF(AC102&lt;&gt;" ",(INDEX(AB$9:AC$12,MATCH(AB102,AB$9:AB$12),2)/AC102)*1000,0),"")</f>
        <v/>
      </c>
      <c r="AF102" s="318" t="str">
        <f aca="false">IF(AC$9&lt;&gt;"",IF($B102&lt;&gt;"",AE102-AD102,""),"")</f>
        <v/>
      </c>
      <c r="AG102" s="313" t="str">
        <f aca="false">IF($B102&lt;&gt;"",$B102,"")</f>
        <v/>
      </c>
      <c r="AH102" s="314" t="str">
        <f aca="false">IF($B102&lt;&gt;"",'Chronos (M1..M20)'!$H503,"")</f>
        <v/>
      </c>
      <c r="AI102" s="315" t="str">
        <f aca="false">IF('Chronos (M1..M20)'!$I503&lt;&gt;"",'Chronos (M1..M20)'!$I503," ")</f>
        <v> </v>
      </c>
      <c r="AJ102" s="316" t="n">
        <f aca="false">IF('Chronos (M1..M20)'!$J503&lt;&gt;"",'Chronos (M1..M20)'!$J503,0)</f>
        <v>0</v>
      </c>
      <c r="AK102" s="317" t="str">
        <f aca="false">IF($B102&lt;&gt;"",IF(AI102&lt;&gt;" ",(INDEX(AH$9:AI$12,MATCH(AH102,AH$9:AH$12),2)/AI102)*1000,0),"")</f>
        <v/>
      </c>
      <c r="AL102" s="318" t="str">
        <f aca="false">IF(AI$9&lt;&gt;"",IF($B102&lt;&gt;"",AK102-AJ102,""),"")</f>
        <v/>
      </c>
      <c r="AM102" s="314" t="str">
        <f aca="false">IF($B102&lt;&gt;"",'Chronos (M1..M20)'!$H604,"")</f>
        <v/>
      </c>
      <c r="AN102" s="315" t="str">
        <f aca="false">IF('Chronos (M1..M20)'!$I604&lt;&gt;"",'Chronos (M1..M20)'!$I604," ")</f>
        <v> </v>
      </c>
      <c r="AO102" s="316" t="n">
        <f aca="false">IF('Chronos (M1..M20)'!$J604&lt;&gt;"",'Chronos (M1..M20)'!$J604,0)</f>
        <v>0</v>
      </c>
      <c r="AP102" s="317" t="str">
        <f aca="false">IF($B102&lt;&gt;"",IF(AN102&lt;&gt;" ",(INDEX(AM$9:AN$12,MATCH(AM102,AM$9:AM$12),2)/AN102)*1000,0),"")</f>
        <v/>
      </c>
      <c r="AQ102" s="318" t="str">
        <f aca="false">IF(AN$9&lt;&gt;"",IF($B102&lt;&gt;"",AP102-AO102,""),"")</f>
        <v/>
      </c>
      <c r="AR102" s="313" t="str">
        <f aca="false">IF($B102&lt;&gt;"",$B102,"")</f>
        <v/>
      </c>
      <c r="AS102" s="314" t="str">
        <f aca="false">IF($B102&lt;&gt;"",'Chronos (M1..M20)'!$H705,"")</f>
        <v/>
      </c>
      <c r="AT102" s="315" t="str">
        <f aca="false">IF('Chronos (M1..M20)'!$I705&lt;&gt;"",'Chronos (M1..M20)'!$I705," ")</f>
        <v> </v>
      </c>
      <c r="AU102" s="316" t="n">
        <f aca="false">IF('Chronos (M1..M20)'!$J705&lt;&gt;"",'Chronos (M1..M20)'!$J705,0)</f>
        <v>0</v>
      </c>
      <c r="AV102" s="317" t="str">
        <f aca="false">IF($B102&lt;&gt;"",IF(AT102&lt;&gt;" ",(INDEX(AS$9:AT$12,MATCH(AS102,AS$9:AS$12),2)/AT102)*1000,0),"")</f>
        <v/>
      </c>
      <c r="AW102" s="318" t="str">
        <f aca="false">IF(AT$9&lt;&gt;"",IF($B102&lt;&gt;"",AV102-AU102,""),"")</f>
        <v/>
      </c>
      <c r="AX102" s="314" t="str">
        <f aca="false">IF($B102&lt;&gt;"",'Chronos (M1..M20)'!$H806,"")</f>
        <v/>
      </c>
      <c r="AY102" s="315" t="str">
        <f aca="false">IF('Chronos (M1..M20)'!$I806&lt;&gt;"",'Chronos (M1..M20)'!$I806," ")</f>
        <v> </v>
      </c>
      <c r="AZ102" s="316" t="n">
        <f aca="false">IF('Chronos (M1..M20)'!$J806&lt;&gt;"",'Chronos (M1..M20)'!$J806,0)</f>
        <v>0</v>
      </c>
      <c r="BA102" s="317" t="str">
        <f aca="false">IF($B102&lt;&gt;"",IF(AY102&lt;&gt;" ",(INDEX(AX$9:AY$12,MATCH(AX102,AX$9:AX$12),2)/AY102)*1000,0),"")</f>
        <v/>
      </c>
      <c r="BB102" s="318" t="str">
        <f aca="false">IF(AY$9&lt;&gt;"",IF($B102&lt;&gt;"",BA102-AZ102,""),"")</f>
        <v/>
      </c>
      <c r="BC102" s="313" t="str">
        <f aca="false">IF($B102&lt;&gt;"",$B102,"")</f>
        <v/>
      </c>
      <c r="BD102" s="314" t="str">
        <f aca="false">IF($B102&lt;&gt;"",'Chronos (M1..M20)'!$H907,"")</f>
        <v/>
      </c>
      <c r="BE102" s="315" t="str">
        <f aca="false">IF('Chronos (M1..M20)'!$I907&lt;&gt;"",'Chronos (M1..M20)'!$I907," ")</f>
        <v> </v>
      </c>
      <c r="BF102" s="316" t="n">
        <f aca="false">IF('Chronos (M1..M20)'!$J907&lt;&gt;"",'Chronos (M1..M20)'!$J907,0)</f>
        <v>0</v>
      </c>
      <c r="BG102" s="317" t="str">
        <f aca="false">IF($B102&lt;&gt;"",IF(BE102&lt;&gt;" ",(INDEX(BD$9:BE$12,MATCH(BD102,BD$9:BD$12),2)/BE102)*1000,0),"")</f>
        <v/>
      </c>
      <c r="BH102" s="318" t="str">
        <f aca="false">IF(BE$9&lt;&gt;"",IF($B102&lt;&gt;"",BG102-BF102,""),"")</f>
        <v/>
      </c>
      <c r="BI102" s="314" t="str">
        <f aca="false">IF($B102&lt;&gt;"",'Chronos (M1..M20)'!$H1008,"")</f>
        <v/>
      </c>
      <c r="BJ102" s="315" t="str">
        <f aca="false">IF('Chronos (M1..M20)'!$I1008&lt;&gt;"",'Chronos (M1..M20)'!$I1008," ")</f>
        <v> </v>
      </c>
      <c r="BK102" s="316" t="n">
        <f aca="false">IF('Chronos (M1..M20)'!$J1008&lt;&gt;"",'Chronos (M1..M20)'!$J1008,0)</f>
        <v>0</v>
      </c>
      <c r="BL102" s="317" t="str">
        <f aca="false">IF($B102&lt;&gt;"",IF(BJ102&lt;&gt;" ",(INDEX(BI$9:BJ$12,MATCH(BI102,BI$9:BI$12),2)/BJ102)*1000,0),"")</f>
        <v/>
      </c>
      <c r="BM102" s="318" t="str">
        <f aca="false">IF(BJ$9&lt;&gt;"",IF($B102&lt;&gt;"",BL102-BK102,""),"")</f>
        <v/>
      </c>
      <c r="BN102" s="313" t="str">
        <f aca="false">IF($B102&lt;&gt;"",$B102,"")</f>
        <v/>
      </c>
      <c r="BO102" s="314" t="str">
        <f aca="false">IF($B102&lt;&gt;"",'Chronos (M1..M20)'!$H1109,"")</f>
        <v/>
      </c>
      <c r="BP102" s="315" t="str">
        <f aca="false">IF('Chronos (M1..M20)'!$I1109&lt;&gt;"",'Chronos (M1..M20)'!$I1109," ")</f>
        <v> </v>
      </c>
      <c r="BQ102" s="316" t="n">
        <f aca="false">IF('Chronos (M1..M20)'!$J1109&lt;&gt;"",'Chronos (M1..M20)'!$J1109,0)</f>
        <v>0</v>
      </c>
      <c r="BR102" s="317" t="str">
        <f aca="false">IF($B102&lt;&gt;"",IF(BP102&lt;&gt;" ",(INDEX(BO$9:BP$12,MATCH(BO102,BO$9:BO$12),2)/BP102)*1000,0),"")</f>
        <v/>
      </c>
      <c r="BS102" s="318" t="str">
        <f aca="false">IF(BP$9&lt;&gt;"",IF($B102&lt;&gt;"",BR102-BQ102,""),"")</f>
        <v/>
      </c>
      <c r="BT102" s="314" t="str">
        <f aca="false">IF($B102&lt;&gt;"",'Chronos (M1..M20)'!$H1210,"")</f>
        <v/>
      </c>
      <c r="BU102" s="315" t="str">
        <f aca="false">IF('Chronos (M1..M20)'!$I1210&lt;&gt;"",'Chronos (M1..M20)'!$I1210," ")</f>
        <v> </v>
      </c>
      <c r="BV102" s="316" t="n">
        <f aca="false">IF('Chronos (M1..M20)'!$J1210&lt;&gt;"",'Chronos (M1..M20)'!$J1210,0)</f>
        <v>0</v>
      </c>
      <c r="BW102" s="317" t="str">
        <f aca="false">IF($B102&lt;&gt;"",IF(BU102&lt;&gt;" ",(INDEX(BT$9:BU$12,MATCH(BT102,BT$9:BT$12),2)/BU102)*1000,0),"")</f>
        <v/>
      </c>
      <c r="BX102" s="318" t="str">
        <f aca="false">IF(BU$9&lt;&gt;"",IF($B102&lt;&gt;"",BW102-BV102,""),"")</f>
        <v/>
      </c>
      <c r="BY102" s="313" t="str">
        <f aca="false">IF($B102&lt;&gt;"",$B102,"")</f>
        <v/>
      </c>
      <c r="BZ102" s="314" t="str">
        <f aca="false">IF($B102&lt;&gt;"",'Chronos (M1..M20)'!$H1311,"")</f>
        <v/>
      </c>
      <c r="CA102" s="315" t="str">
        <f aca="false">IF('Chronos (M1..M20)'!$I1311&lt;&gt;"",'Chronos (M1..M20)'!$I1311," ")</f>
        <v> </v>
      </c>
      <c r="CB102" s="316" t="n">
        <f aca="false">IF('Chronos (M1..M20)'!$J1311&lt;&gt;"",'Chronos (M1..M20)'!$J1311,0)</f>
        <v>0</v>
      </c>
      <c r="CC102" s="317" t="str">
        <f aca="false">IF($B102&lt;&gt;"",IF(CA102&lt;&gt;" ",(INDEX(BZ$9:CA$12,MATCH(BZ102,BZ$9:BZ$12),2)/CA102)*1000,0),"")</f>
        <v/>
      </c>
      <c r="CD102" s="318" t="str">
        <f aca="false">IF(CA$9&lt;&gt;"",IF($B102&lt;&gt;"",CC102-CB102,""),"")</f>
        <v/>
      </c>
      <c r="CE102" s="314" t="str">
        <f aca="false">IF($B102&lt;&gt;"",'Chronos (M1..M20)'!$H1412,"")</f>
        <v/>
      </c>
      <c r="CF102" s="315" t="str">
        <f aca="false">IF('Chronos (M1..M20)'!$I1412&lt;&gt;"",'Chronos (M1..M20)'!$I1412," ")</f>
        <v> </v>
      </c>
      <c r="CG102" s="316" t="n">
        <f aca="false">IF('Chronos (M1..M20)'!$J1412&lt;&gt;"",'Chronos (M1..M20)'!$J1412,0)</f>
        <v>0</v>
      </c>
      <c r="CH102" s="317" t="str">
        <f aca="false">IF($B102&lt;&gt;"",IF(CF102&lt;&gt;" ",(INDEX(CE$9:CF$12,MATCH(CE102,CE$9:CE$12),2)/CF102)*1000,0),"")</f>
        <v/>
      </c>
      <c r="CI102" s="318" t="str">
        <f aca="false">IF(CF$9&lt;&gt;"",IF($B102&lt;&gt;"",CH102-CG102,""),"")</f>
        <v/>
      </c>
      <c r="CJ102" s="313" t="str">
        <f aca="false">IF($B102&lt;&gt;"",$B102,"")</f>
        <v/>
      </c>
      <c r="CK102" s="314" t="str">
        <f aca="false">IF($B102&lt;&gt;"",'Chronos (M1..M20)'!$H1513,"")</f>
        <v/>
      </c>
      <c r="CL102" s="315" t="str">
        <f aca="false">IF('Chronos (M1..M20)'!$I1513&lt;&gt;"",'Chronos (M1..M20)'!$I1513," ")</f>
        <v> </v>
      </c>
      <c r="CM102" s="316" t="n">
        <f aca="false">IF('Chronos (M1..M20)'!$J1513&lt;&gt;"",'Chronos (M1..M20)'!$J1513,0)</f>
        <v>0</v>
      </c>
      <c r="CN102" s="317" t="str">
        <f aca="false">IF($B102&lt;&gt;"",IF(CL102&lt;&gt;" ",(INDEX(CK$9:CL$12,MATCH(CK102,CK$9:CK$12),2)/CL102)*1000,0),"")</f>
        <v/>
      </c>
      <c r="CO102" s="318" t="str">
        <f aca="false">IF(CL$9&lt;&gt;"",IF($B102&lt;&gt;"",CN102-CM102,""),"")</f>
        <v/>
      </c>
      <c r="CP102" s="314" t="str">
        <f aca="false">IF($B102&lt;&gt;"",'Chronos (M1..M20)'!$H1614,"")</f>
        <v/>
      </c>
      <c r="CQ102" s="315" t="str">
        <f aca="false">IF('Chronos (M1..M20)'!$I1614&lt;&gt;"",'Chronos (M1..M20)'!$I1614," ")</f>
        <v> </v>
      </c>
      <c r="CR102" s="316" t="n">
        <f aca="false">IF('Chronos (M1..M20)'!$J1614&lt;&gt;"",'Chronos (M1..M20)'!$J1614,0)</f>
        <v>0</v>
      </c>
      <c r="CS102" s="317" t="str">
        <f aca="false">IF($B102&lt;&gt;"",IF(CQ102&lt;&gt;" ",(INDEX(CP$9:CQ$12,MATCH(CP102,CP$9:CP$12),2)/CQ102)*1000,0),"")</f>
        <v/>
      </c>
      <c r="CT102" s="318" t="str">
        <f aca="false">IF(CQ$9&lt;&gt;"",IF($B102&lt;&gt;"",CS102-CR102,""),"")</f>
        <v/>
      </c>
      <c r="CU102" s="313" t="str">
        <f aca="false">IF($B102&lt;&gt;"",$B102,"")</f>
        <v/>
      </c>
      <c r="CV102" s="314" t="str">
        <f aca="false">IF($B102&lt;&gt;"",'Chronos (M1..M20)'!$H1715,"")</f>
        <v/>
      </c>
      <c r="CW102" s="315" t="str">
        <f aca="false">IF('Chronos (M1..M20)'!$I1715&lt;&gt;"",'Chronos (M1..M20)'!$I1715," ")</f>
        <v> </v>
      </c>
      <c r="CX102" s="316" t="n">
        <f aca="false">IF('Chronos (M1..M20)'!$J1715&lt;&gt;"",'Chronos (M1..M20)'!$J1715,0)</f>
        <v>0</v>
      </c>
      <c r="CY102" s="317" t="str">
        <f aca="false">IF($B102&lt;&gt;"",IF(CW102&lt;&gt;" ",(INDEX(CV$9:CW$12,MATCH(CV102,CV$9:CV$12),2)/CW102)*1000,0),"")</f>
        <v/>
      </c>
      <c r="CZ102" s="318" t="str">
        <f aca="false">IF(CW$9&lt;&gt;"",IF($B102&lt;&gt;"",CY102-CX102,""),"")</f>
        <v/>
      </c>
      <c r="DA102" s="314" t="str">
        <f aca="false">IF($B102&lt;&gt;"",'Chronos (M1..M20)'!$H1816,"")</f>
        <v/>
      </c>
      <c r="DB102" s="315" t="str">
        <f aca="false">IF('Chronos (M1..M20)'!$I1816&lt;&gt;"",'Chronos (M1..M20)'!$I1816," ")</f>
        <v> </v>
      </c>
      <c r="DC102" s="316" t="n">
        <f aca="false">IF('Chronos (M1..M20)'!$J1816&lt;&gt;"",'Chronos (M1..M20)'!$J1816,0)</f>
        <v>0</v>
      </c>
      <c r="DD102" s="317" t="str">
        <f aca="false">IF($B102&lt;&gt;"",IF(DB102&lt;&gt;" ",(INDEX(DA$9:DB$12,MATCH(DA102,DA$9:DA$12),2)/DB102)*1000,0),"")</f>
        <v/>
      </c>
      <c r="DE102" s="318" t="str">
        <f aca="false">IF(DB$9&lt;&gt;"",IF($B102&lt;&gt;"",DD102-DC102,""),"")</f>
        <v/>
      </c>
      <c r="DF102" s="313" t="str">
        <f aca="false">IF($B102&lt;&gt;"",$B102,"")</f>
        <v/>
      </c>
      <c r="DG102" s="314" t="str">
        <f aca="false">IF($B102&lt;&gt;"",'Chronos (M1..M20)'!$H1917,"")</f>
        <v/>
      </c>
      <c r="DH102" s="315" t="str">
        <f aca="false">IF('Chronos (M1..M20)'!$I1917&lt;&gt;"",'Chronos (M1..M20)'!$I1917," ")</f>
        <v> </v>
      </c>
      <c r="DI102" s="316" t="n">
        <f aca="false">IF('Chronos (M1..M20)'!$J1917&lt;&gt;"",'Chronos (M1..M20)'!$J1917,0)</f>
        <v>0</v>
      </c>
      <c r="DJ102" s="317" t="str">
        <f aca="false">IF($B102&lt;&gt;"",IF(DH102&lt;&gt;" ",(INDEX(DG$9:DH$12,MATCH(DG102,DG$9:DG$12),2)/DH102)*1000,0),"")</f>
        <v/>
      </c>
      <c r="DK102" s="318" t="str">
        <f aca="false">IF(DH$9&lt;&gt;"",IF($B102&lt;&gt;"",DJ102-DI102,""),"")</f>
        <v/>
      </c>
      <c r="DL102" s="314" t="str">
        <f aca="false">IF($B102&lt;&gt;"",'Chronos (M1..M20)'!$H2018,"")</f>
        <v/>
      </c>
      <c r="DM102" s="315" t="str">
        <f aca="false">IF('Chronos (M1..M20)'!$I2018&lt;&gt;"",'Chronos (M1..M20)'!$I2018," ")</f>
        <v> </v>
      </c>
      <c r="DN102" s="316" t="n">
        <f aca="false">IF('Chronos (M1..M20)'!$J2018&lt;&gt;"",'Chronos (M1..M20)'!$J2018,0)</f>
        <v>0</v>
      </c>
      <c r="DO102" s="317" t="str">
        <f aca="false">IF($B102&lt;&gt;"",IF(DM102&lt;&gt;" ",(INDEX(DL$9:DM$12,MATCH(DL102,DL$9:DL$12),2)/DM102)*1000,0),"")</f>
        <v/>
      </c>
      <c r="DP102" s="318" t="str">
        <f aca="false">IF(DM$9&lt;&gt;"",IF($B102&lt;&gt;"",DO102-DN102,""),"")</f>
        <v/>
      </c>
      <c r="DQ102" s="0"/>
      <c r="DR102" s="319" t="e">
        <f aca="false">SUM(O102,T102,Z102)</f>
        <v>#VALUE!</v>
      </c>
      <c r="DS102" s="319" t="e">
        <f aca="false">SUM(DR102,AE102,AK102,AP102,AV102,BA102,BG102,BL102,BR102,BW102,CC102,CH102,CN102,CS102,CY102,DD102,DJ102,DO102)</f>
        <v>#VALUE!</v>
      </c>
      <c r="DT102" s="319" t="n">
        <f aca="false">SUM(N102,S102,Y102,AD102,AJ102,AO102,AU102,AZ102,BF102,BK102,BQ102,BV102,CB102,CG102,CM102,CR102,CX102,DC102,DI102,DN102)</f>
        <v>0</v>
      </c>
      <c r="DU102" s="319" t="e">
        <f aca="false">SMALL($DZ102:$ES102,1)</f>
        <v>#VALUE!</v>
      </c>
      <c r="DV102" s="319" t="e">
        <f aca="false">SMALL($DZ102:$ES102,2)</f>
        <v>#VALUE!</v>
      </c>
      <c r="DW102" s="319" t="e">
        <f aca="false">SMALL($DZ102:$ES102,3)</f>
        <v>#VALUE!</v>
      </c>
      <c r="DX102" s="319" t="e">
        <f aca="false">SMALL($DZ102:$ES102,3)</f>
        <v>#VALUE!</v>
      </c>
      <c r="DY102" s="0"/>
      <c r="DZ102" s="321" t="str">
        <f aca="false">IF($EC$1&lt;&gt;"",O102," ")</f>
        <v/>
      </c>
      <c r="EA102" s="321" t="str">
        <f aca="false">IF($EC$2&lt;&gt;"",T102," ")</f>
        <v/>
      </c>
      <c r="EB102" s="321" t="str">
        <f aca="false">IF($EC$3&lt;&gt;"",Z102," ")</f>
        <v/>
      </c>
      <c r="EC102" s="321" t="str">
        <f aca="false">IF($EC$4&lt;&gt;"",AE102," ")</f>
        <v/>
      </c>
      <c r="ED102" s="321" t="str">
        <f aca="false">IF($EC$5&lt;&gt;"",AK102," ")</f>
        <v/>
      </c>
      <c r="EE102" s="321" t="str">
        <f aca="false">IF($EC$6&lt;&gt;"",AP102," ")</f>
        <v/>
      </c>
      <c r="EF102" s="321" t="str">
        <f aca="false">IF($EC$7&lt;&gt;"",AV102," ")</f>
        <v/>
      </c>
      <c r="EG102" s="321" t="str">
        <f aca="false">IF($EC$8&lt;&gt;"",BA102," ")</f>
        <v> </v>
      </c>
      <c r="EH102" s="321" t="str">
        <f aca="false">IF($EC$9&lt;&gt;"",BG102," ")</f>
        <v> </v>
      </c>
      <c r="EI102" s="321" t="str">
        <f aca="false">IF($EC$10&lt;&gt;"",BL102," ")</f>
        <v> </v>
      </c>
      <c r="EJ102" s="321" t="str">
        <f aca="false">IF($EE$1&lt;&gt;"",BR102," ")</f>
        <v> </v>
      </c>
      <c r="EK102" s="321" t="str">
        <f aca="false">IF($EE$2&lt;&gt;"",BW102," ")</f>
        <v> </v>
      </c>
      <c r="EL102" s="321" t="str">
        <f aca="false">IF($EE$3&lt;&gt;"",CC102," ")</f>
        <v> </v>
      </c>
      <c r="EM102" s="321" t="str">
        <f aca="false">IF($EE$4&lt;&gt;"",CH102," ")</f>
        <v> </v>
      </c>
      <c r="EN102" s="321" t="str">
        <f aca="false">IF($EE$5&lt;&gt;"",CN102," ")</f>
        <v> </v>
      </c>
      <c r="EO102" s="321" t="str">
        <f aca="false">IF($EE$6&lt;&gt;"",CS102," ")</f>
        <v> </v>
      </c>
      <c r="EP102" s="321" t="str">
        <f aca="false">IF($EE$7&lt;&gt;"",CY102," ")</f>
        <v> </v>
      </c>
      <c r="EQ102" s="321" t="str">
        <f aca="false">IF($EE$8&lt;&gt;"",DD102," ")</f>
        <v> </v>
      </c>
      <c r="ER102" s="321" t="str">
        <f aca="false">IF($EE$9&lt;&gt;"",DJ102," ")</f>
        <v> </v>
      </c>
      <c r="ES102" s="321" t="str">
        <f aca="false">IF($EE$10&lt;&gt;"",DO102," ")</f>
        <v> </v>
      </c>
      <c r="ET102" s="322" t="e">
        <f aca="false">SMALL(DZ102:EC102,1)</f>
        <v>#VALUE!</v>
      </c>
      <c r="EU102" s="323" t="e">
        <f aca="false">SMALL(DZ102:ED102,1)</f>
        <v>#VALUE!</v>
      </c>
      <c r="EV102" s="323" t="e">
        <f aca="false">SMALL(DZ102:EE102,1)</f>
        <v>#VALUE!</v>
      </c>
      <c r="EW102" s="323" t="e">
        <f aca="false">SMALL(DZ102:EF102,1)</f>
        <v>#VALUE!</v>
      </c>
      <c r="EX102" s="323" t="e">
        <f aca="false">SMALL(DZ102:EG102,1)</f>
        <v>#VALUE!</v>
      </c>
      <c r="EY102" s="323" t="e">
        <f aca="false">SMALL(DZ102:EH102,1)</f>
        <v>#VALUE!</v>
      </c>
      <c r="EZ102" s="323" t="e">
        <f aca="false">SMALL(DZ102:EI102,1)</f>
        <v>#VALUE!</v>
      </c>
      <c r="FA102" s="323" t="e">
        <f aca="false">SMALL(DZ102:EJ102,1)</f>
        <v>#VALUE!</v>
      </c>
      <c r="FB102" s="323" t="e">
        <f aca="false">SMALL(DZ102:EK102,1)</f>
        <v>#VALUE!</v>
      </c>
      <c r="FC102" s="323" t="e">
        <f aca="false">SMALL(DZ102:EL102,1)</f>
        <v>#VALUE!</v>
      </c>
      <c r="FD102" s="323" t="e">
        <f aca="false">SMALL(DZ102:EM102,1)</f>
        <v>#VALUE!</v>
      </c>
      <c r="FE102" s="323" t="e">
        <f aca="false">SMALL(DZ102:EN102,1)</f>
        <v>#VALUE!</v>
      </c>
      <c r="FF102" s="323" t="e">
        <f aca="false">SMALL(DZ102:EO102,1)</f>
        <v>#VALUE!</v>
      </c>
      <c r="FG102" s="323" t="e">
        <f aca="false">SMALL(DZ102:EP102,1)</f>
        <v>#VALUE!</v>
      </c>
      <c r="FH102" s="323" t="e">
        <f aca="false">SMALL(DZ102:EQ102,1)</f>
        <v>#VALUE!</v>
      </c>
      <c r="FI102" s="323" t="e">
        <f aca="false">SMALL(DZ102:ER102,1)</f>
        <v>#VALUE!</v>
      </c>
      <c r="FJ102" s="324" t="e">
        <f aca="false">SMALL(DZ102:ES102,1)</f>
        <v>#VALUE!</v>
      </c>
      <c r="FK102" s="322" t="e">
        <f aca="false">SMALL(DZ102:EN102,2)</f>
        <v>#VALUE!</v>
      </c>
      <c r="FL102" s="323" t="e">
        <f aca="false">SMALL(DZ102:EO102,2)</f>
        <v>#VALUE!</v>
      </c>
      <c r="FM102" s="323" t="e">
        <f aca="false">SMALL(DZ102:EP102,2)</f>
        <v>#VALUE!</v>
      </c>
      <c r="FN102" s="323" t="e">
        <f aca="false">SMALL(DZ102:EQ102,2)</f>
        <v>#VALUE!</v>
      </c>
      <c r="FO102" s="323" t="e">
        <f aca="false">SMALL(DZ102:ER102,2)</f>
        <v>#VALUE!</v>
      </c>
      <c r="FP102" s="324" t="e">
        <f aca="false">SMALL(DZ102:ES102,2)</f>
        <v>#VALUE!</v>
      </c>
      <c r="FQ102" s="0"/>
      <c r="FR102" s="328" t="str">
        <f aca="false">IF($B102&lt;&gt;"",IF($EB$1&gt;=FR$13,$P102,""),"")</f>
        <v/>
      </c>
      <c r="FS102" s="329" t="str">
        <f aca="false">IF($B102&lt;&gt;"",IF($EB$1&gt;=FS$13,$P102+$U102,""),"")</f>
        <v/>
      </c>
      <c r="FT102" s="329" t="str">
        <f aca="false">IF($B102&lt;&gt;"",IF($EB$1&gt;=FT$13,$P102+$U102+$AA102,""),"")</f>
        <v/>
      </c>
      <c r="FU102" s="329" t="str">
        <f aca="false">IF($B102&lt;&gt;"",IF($EB$1&gt;=FU$13,$P102+$U102+$AA102+$AF102-ET102,""),"")</f>
        <v/>
      </c>
      <c r="FV102" s="329" t="str">
        <f aca="false">IF($B102&lt;&gt;"",IF($EB$1&gt;=FV$13,$P102+$U102+$AA102+$AF102+$AL102-EU102,""),"")</f>
        <v/>
      </c>
      <c r="FW102" s="329" t="str">
        <f aca="false">IF($B102&lt;&gt;"",IF($EB$1&gt;=FW$13,$P102+$U102+$AA102+$AF102+$AL102+$AQ102-EV102,""),"")</f>
        <v/>
      </c>
      <c r="FX102" s="329" t="str">
        <f aca="false">IF($B102&lt;&gt;"",IF($EB$1&gt;=FX$13,$P102+$U102+$AA102+$AF102+$AL102+$AQ102+$AW102-EW102,""),"")</f>
        <v/>
      </c>
      <c r="FY102" s="329" t="str">
        <f aca="false">IF($B102&lt;&gt;"",IF($EB$1&gt;=FY$13,$P102+$U102+$AA102+$AF102+$AL102+$AQ102+$AW102+$BB102-EX102,""),"")</f>
        <v/>
      </c>
      <c r="FZ102" s="329" t="str">
        <f aca="false">IF($B102&lt;&gt;"",IF($EB$1&gt;=FZ$13,$P102+$U102+$AA102+$AF102+$AL102+$AQ102+$AW102+$BB102+$BH102-EY102,""),"")</f>
        <v/>
      </c>
      <c r="GA102" s="329" t="str">
        <f aca="false">IF($B102&lt;&gt;"",IF($EB$1&gt;=GA$13,$P102+$U102+$AA102+$AF102+$AL102+$AQ102+$AW102+$BB102+$BH102+$BM102-EZ102,""),"")</f>
        <v/>
      </c>
      <c r="GB102" s="329" t="str">
        <f aca="false">IF($B102&lt;&gt;"",IF($EB$1&gt;=GB$13,$P102+$U102+$AA102+$AF102+$AL102+$AQ102+$AW102+$BB102+$BH102+$BM102+$BS102-FA102,""),"")</f>
        <v/>
      </c>
      <c r="GC102" s="329" t="str">
        <f aca="false">IF($B102&lt;&gt;"",IF($EB$1&gt;=GC$13,$P102+$U102+$AA102+$AF102+$AL102+$AQ102+$AW102+$BB102+$BH102+$BM102+$BS102+$BX102-FB102,""),"")</f>
        <v/>
      </c>
      <c r="GD102" s="329" t="str">
        <f aca="false">IF($B102&lt;&gt;"",IF($EB$1&gt;=GD$13,$P102+$U102+$AA102+$AF102+$AL102+$AQ102+$AW102+$BB102+$BH102+$BM102+$BS102+$BX102+$CD102-FC102,""),"")</f>
        <v/>
      </c>
      <c r="GE102" s="329" t="str">
        <f aca="false">IF($B102&lt;&gt;"",IF($EB$1&gt;=GE$13,$P102+$U102+$AA102+$AF102+$AL102+$AQ102+$AW102+$BB102+$BH102+$BM102+$BS102+$BX102+$CD102+$CI102-FD102,""),"")</f>
        <v/>
      </c>
      <c r="GF102" s="329" t="str">
        <f aca="false">IF($B102&lt;&gt;"",IF($EB$1&gt;=GF$13,$P102+$U102+$AA102+$AF102+$AL102+$AQ102+$AW102+$BB102+$BH102+$BM102+$BS102+$BX102+$CD102+$CI102+$CO102-FE102-FK102,""),"")</f>
        <v/>
      </c>
      <c r="GG102" s="329" t="str">
        <f aca="false">IF($B102&lt;&gt;"",IF($EB$1&gt;=GG$13,$P102+$U102+$AA102+$AF102+$AL102+$AQ102+$AW102+$BB102+$BH102+$BM102+$BS102+$BX102+$CD102+$CI102+$CO102+$CT102-FF102-FL102,""),"")</f>
        <v/>
      </c>
      <c r="GH102" s="329" t="str">
        <f aca="false">IF($B102&lt;&gt;"",IF($EB$1&gt;=GH$13,$P102+$U102+$AA102+$AF102+$AL102+$AQ102+$AW102+$BB102+$BH102+$BM102+$BS102+$BX102+$CD102+$CI102+$CO102+$CT102+$CZ102-FG102-FM102,""),"")</f>
        <v/>
      </c>
      <c r="GI102" s="329" t="str">
        <f aca="false">IF($B102&lt;&gt;"",IF($EB$1&gt;=GI$13,$P102+$U102+$AA102+$AF102+$AL102+$AQ102+$AW102+$BB102+$BH102+$BM102+$BS102+$BX102+$CD102+$CI102+$CO102+$CT102+$CZ102+$DE102-FH102-FN102,""),"")</f>
        <v/>
      </c>
      <c r="GJ102" s="329" t="str">
        <f aca="false">IF($B102&lt;&gt;"",IF($EB$1&gt;=GJ$13,$P102+$U102+$AA102+$AF102+$AL102+$AQ102+$AW102+$BB102+$BH102+$BM102+$BS102+$BX102+$CD102+$CI102+$CO102+$CT102+$CZ102+$DE102+$DK102-FI102-FO102,""),"")</f>
        <v/>
      </c>
      <c r="GK102" s="330" t="str">
        <f aca="false">IF($B102&lt;&gt;"",IF($EB$1&gt;=GK$13,$P102+$U102+$AA102+$AF102+$AL102+$AQ102+$AW102+$BB102+$BH102+$BM102+$BS102+$BX102+$CD102+$CI102+$CO102+$CT102+$CZ102+$DE102+$DK102+$DP102-FJ102-FP102,""),"")</f>
        <v/>
      </c>
      <c r="GL102" s="0"/>
      <c r="GM102" s="328" t="str">
        <f aca="false">IF($B102&lt;&gt;"",IF($EB$1&gt;=GM$13,RANK(FR102,FR$14:FR$113,0),""),"")</f>
        <v/>
      </c>
      <c r="GN102" s="329" t="str">
        <f aca="false">IF($B102&lt;&gt;"",IF($EB$1&gt;=GN$13,RANK(FS102,FS$14:FS$113,0),""),"")</f>
        <v/>
      </c>
      <c r="GO102" s="329" t="str">
        <f aca="false">IF($B102&lt;&gt;"",IF($EB$1&gt;=GO$13,RANK(FT102,FT$14:FT$113,0),""),"")</f>
        <v/>
      </c>
      <c r="GP102" s="329" t="str">
        <f aca="false">IF($B102&lt;&gt;"",IF($EB$1&gt;=GP$13,RANK(FU102,FU$14:FU$113,0),""),"")</f>
        <v/>
      </c>
      <c r="GQ102" s="329" t="str">
        <f aca="false">IF($B102&lt;&gt;"",IF($EB$1&gt;=GQ$13,RANK(FV102,FV$14:FV$113,0),""),"")</f>
        <v/>
      </c>
      <c r="GR102" s="329" t="str">
        <f aca="false">IF($B102&lt;&gt;"",IF($EB$1&gt;=GR$13,RANK(FW102,FW$14:FW$113,0),""),"")</f>
        <v/>
      </c>
      <c r="GS102" s="329" t="str">
        <f aca="false">IF($B102&lt;&gt;"",IF($EB$1&gt;=GS$13,RANK(FX102,FX$14:FX$113,0),""),"")</f>
        <v/>
      </c>
      <c r="GT102" s="329" t="str">
        <f aca="false">IF($B102&lt;&gt;"",IF($EB$1&gt;=GT$13,RANK(FY102,FY$14:FY$113,0),""),"")</f>
        <v/>
      </c>
      <c r="GU102" s="329" t="str">
        <f aca="false">IF($B102&lt;&gt;"",IF($EB$1&gt;=GU$13,RANK(FZ102,FZ$14:FZ$113,0),""),"")</f>
        <v/>
      </c>
      <c r="GV102" s="329" t="str">
        <f aca="false">IF($B102&lt;&gt;"",IF($EB$1&gt;=GV$13,RANK(GA102,GA$14:GA$113,0),""),"")</f>
        <v/>
      </c>
      <c r="GW102" s="329" t="str">
        <f aca="false">IF($B102&lt;&gt;"",IF($EB$1&gt;=GW$13,RANK(GB102,GB$14:GB$113,0),""),"")</f>
        <v/>
      </c>
      <c r="GX102" s="329" t="str">
        <f aca="false">IF($B102&lt;&gt;"",IF($EB$1&gt;=GX$13,RANK(GC102,GC$14:GC$113,0),""),"")</f>
        <v/>
      </c>
      <c r="GY102" s="329" t="str">
        <f aca="false">IF($B102&lt;&gt;"",IF($EB$1&gt;=GY$13,RANK(GD102,GD$14:GD$113,0),""),"")</f>
        <v/>
      </c>
      <c r="GZ102" s="329" t="str">
        <f aca="false">IF($B102&lt;&gt;"",IF($EB$1&gt;=GZ$13,RANK(GE102,GE$14:GE$113,0),""),"")</f>
        <v/>
      </c>
      <c r="HA102" s="329" t="str">
        <f aca="false">IF($B102&lt;&gt;"",IF($EB$1&gt;=HA$13,RANK(GF102,GF$14:GF$113,0),""),"")</f>
        <v/>
      </c>
      <c r="HB102" s="329" t="str">
        <f aca="false">IF($B102&lt;&gt;"",IF($EB$1&gt;=HB$13,RANK(GG102,GG$14:GG$113,0),""),"")</f>
        <v/>
      </c>
      <c r="HC102" s="329" t="str">
        <f aca="false">IF($B102&lt;&gt;"",IF($EB$1&gt;=HC$13,RANK(GH102,GH$14:GH$113,0),""),"")</f>
        <v/>
      </c>
      <c r="HD102" s="329" t="str">
        <f aca="false">IF($B102&lt;&gt;"",IF($EB$1&gt;=HD$13,RANK(GI102,GI$14:GI$113,0),""),"")</f>
        <v/>
      </c>
      <c r="HE102" s="329" t="str">
        <f aca="false">IF($B102&lt;&gt;"",IF($EB$1&gt;=HE$13,RANK(GJ102,GJ$14:GJ$113,0),""),"")</f>
        <v/>
      </c>
      <c r="HF102" s="330" t="str">
        <f aca="false">IF($B102&lt;&gt;"",IF($EB$1&gt;=HF$13,RANK(GK102,GK$14:GK$113,0),""),"")</f>
        <v/>
      </c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3" hidden="false" customHeight="false" outlineLevel="0" collapsed="false">
      <c r="A103" s="308" t="str">
        <f aca="false">IF(B103&lt;&gt;"",RANK(I103,I$14:I$113,0),"")</f>
        <v/>
      </c>
      <c r="B103" s="309" t="str">
        <f aca="false">IF('Chronos (M1..M20)'!B100&lt;&gt;"",'Chronos (M1..M20)'!B100,"")</f>
        <v/>
      </c>
      <c r="C103" s="310" t="str">
        <f aca="false">IF(B103&lt;&gt;"",'Chronos (M1..M20)'!C100,"")</f>
        <v/>
      </c>
      <c r="D103" s="215" t="str">
        <f aca="false">IF(B103&lt;&gt;"",Pilotes!P100,"")</f>
        <v/>
      </c>
      <c r="E103" s="310"/>
      <c r="F103" s="310" t="str">
        <f aca="false">IF(B103&lt;&gt;"",Pilotes!F100,"")</f>
        <v/>
      </c>
      <c r="G103" s="310" t="str">
        <f aca="false">IF(C103&lt;&gt;"",Pilotes!E100,"")</f>
        <v/>
      </c>
      <c r="H103" s="310" t="str">
        <f aca="false">IF(D103&lt;&gt;"",'Chronos (M1..M20)'!D100,"")</f>
        <v/>
      </c>
      <c r="I103" s="311" t="n">
        <f aca="false">IF(B103&lt;&gt;"",IF($EB$1&lt;4,DR103-DT103,IF($EB$1&lt;15,DS103-DU103-DT103,DS103-DU103-DV103-DT103)),0)</f>
        <v>0</v>
      </c>
      <c r="J103" s="312" t="str">
        <f aca="false">IF(B103&lt;&gt;"",IF(I103,(I103/MAXA(I$14:I$113))*1000,0),"")</f>
        <v/>
      </c>
      <c r="K103" s="313" t="str">
        <f aca="false">IF($B103&lt;&gt;"",$B103,"")</f>
        <v/>
      </c>
      <c r="L103" s="314" t="str">
        <f aca="false">IF($B103&lt;&gt;"",'Chronos (M1..M20)'!$H100,"")</f>
        <v/>
      </c>
      <c r="M103" s="315" t="str">
        <f aca="false">IF('Chronos (M1..M20)'!$I100&lt;&gt;"",'Chronos (M1..M20)'!$I100," ")</f>
        <v> </v>
      </c>
      <c r="N103" s="316" t="n">
        <f aca="false">IF('Chronos (M1..M20)'!$J100&lt;&gt;"",'Chronos (M1..M20)'!$J100,0)</f>
        <v>0</v>
      </c>
      <c r="O103" s="317" t="str">
        <f aca="false">IF($B103&lt;&gt;"",IF(M103&lt;&gt;" ",(INDEX(L$9:M$12,MATCH(L103,L$9:L$12),2)/M103)*1000,0),"")</f>
        <v/>
      </c>
      <c r="P103" s="318" t="str">
        <f aca="false">IF(M$9&lt;&gt;"",IF($B103&lt;&gt;"",O103-N103,""),"")</f>
        <v/>
      </c>
      <c r="Q103" s="314" t="str">
        <f aca="false">IF($B103&lt;&gt;"",'Chronos (M1..M20)'!$H201,"")</f>
        <v/>
      </c>
      <c r="R103" s="315" t="str">
        <f aca="false">IF('Chronos (M1..M20)'!$I201&lt;&gt;"",'Chronos (M1..M20)'!$I201," ")</f>
        <v> </v>
      </c>
      <c r="S103" s="316" t="n">
        <f aca="false">IF('Chronos (M1..M20)'!$J201&lt;&gt;"",'Chronos (M1..M20)'!$J201,0)</f>
        <v>0</v>
      </c>
      <c r="T103" s="317" t="str">
        <f aca="false">IF($B103&lt;&gt;"",IF(R103&lt;&gt;" ",(INDEX(Q$9:R$12,MATCH(Q103,Q$9:Q$12),2)/R103)*1000,0),"")</f>
        <v/>
      </c>
      <c r="U103" s="318" t="str">
        <f aca="false">IF(R$9&lt;&gt;"",IF($B103&lt;&gt;"",T103-S103,""),"")</f>
        <v/>
      </c>
      <c r="V103" s="313" t="str">
        <f aca="false">IF($B103&lt;&gt;"",$B103,"")</f>
        <v/>
      </c>
      <c r="W103" s="314" t="str">
        <f aca="false">IF($B103&lt;&gt;"",'Chronos (M1..M20)'!$H302,"")</f>
        <v/>
      </c>
      <c r="X103" s="315" t="str">
        <f aca="false">IF('Chronos (M1..M20)'!$I302&lt;&gt;"",'Chronos (M1..M20)'!$I302," ")</f>
        <v> </v>
      </c>
      <c r="Y103" s="316" t="n">
        <f aca="false">IF('Chronos (M1..M20)'!$J302&lt;&gt;"",'Chronos (M1..M20)'!$J302,0)</f>
        <v>0</v>
      </c>
      <c r="Z103" s="317" t="str">
        <f aca="false">IF($B103&lt;&gt;"",IF(X103&lt;&gt;" ",(INDEX(W$9:X$12,MATCH(W103,W$9:W$12),2)/X103)*1000,0),"")</f>
        <v/>
      </c>
      <c r="AA103" s="318" t="str">
        <f aca="false">IF(X$9&lt;&gt;"",IF($B103&lt;&gt;"",Z103-Y103,""),"")</f>
        <v/>
      </c>
      <c r="AB103" s="314" t="str">
        <f aca="false">IF($B103&lt;&gt;"",'Chronos (M1..M20)'!$H403,"")</f>
        <v/>
      </c>
      <c r="AC103" s="315" t="str">
        <f aca="false">IF('Chronos (M1..M20)'!$I403&lt;&gt;"",'Chronos (M1..M20)'!$I403," ")</f>
        <v> </v>
      </c>
      <c r="AD103" s="316" t="n">
        <f aca="false">IF('Chronos (M1..M20)'!$J403&lt;&gt;"",'Chronos (M1..M20)'!$J403,0)</f>
        <v>0</v>
      </c>
      <c r="AE103" s="317" t="str">
        <f aca="false">IF($B103&lt;&gt;"",IF(AC103&lt;&gt;" ",(INDEX(AB$9:AC$12,MATCH(AB103,AB$9:AB$12),2)/AC103)*1000,0),"")</f>
        <v/>
      </c>
      <c r="AF103" s="318" t="str">
        <f aca="false">IF(AC$9&lt;&gt;"",IF($B103&lt;&gt;"",AE103-AD103,""),"")</f>
        <v/>
      </c>
      <c r="AG103" s="313" t="str">
        <f aca="false">IF($B103&lt;&gt;"",$B103,"")</f>
        <v/>
      </c>
      <c r="AH103" s="314" t="str">
        <f aca="false">IF($B103&lt;&gt;"",'Chronos (M1..M20)'!$H504,"")</f>
        <v/>
      </c>
      <c r="AI103" s="315" t="str">
        <f aca="false">IF('Chronos (M1..M20)'!$I504&lt;&gt;"",'Chronos (M1..M20)'!$I504," ")</f>
        <v> </v>
      </c>
      <c r="AJ103" s="316" t="n">
        <f aca="false">IF('Chronos (M1..M20)'!$J504&lt;&gt;"",'Chronos (M1..M20)'!$J504,0)</f>
        <v>0</v>
      </c>
      <c r="AK103" s="317" t="str">
        <f aca="false">IF($B103&lt;&gt;"",IF(AI103&lt;&gt;" ",(INDEX(AH$9:AI$12,MATCH(AH103,AH$9:AH$12),2)/AI103)*1000,0),"")</f>
        <v/>
      </c>
      <c r="AL103" s="318" t="str">
        <f aca="false">IF(AI$9&lt;&gt;"",IF($B103&lt;&gt;"",AK103-AJ103,""),"")</f>
        <v/>
      </c>
      <c r="AM103" s="314" t="str">
        <f aca="false">IF($B103&lt;&gt;"",'Chronos (M1..M20)'!$H605,"")</f>
        <v/>
      </c>
      <c r="AN103" s="315" t="str">
        <f aca="false">IF('Chronos (M1..M20)'!$I605&lt;&gt;"",'Chronos (M1..M20)'!$I605," ")</f>
        <v> </v>
      </c>
      <c r="AO103" s="316" t="n">
        <f aca="false">IF('Chronos (M1..M20)'!$J605&lt;&gt;"",'Chronos (M1..M20)'!$J605,0)</f>
        <v>0</v>
      </c>
      <c r="AP103" s="317" t="str">
        <f aca="false">IF($B103&lt;&gt;"",IF(AN103&lt;&gt;" ",(INDEX(AM$9:AN$12,MATCH(AM103,AM$9:AM$12),2)/AN103)*1000,0),"")</f>
        <v/>
      </c>
      <c r="AQ103" s="318" t="str">
        <f aca="false">IF(AN$9&lt;&gt;"",IF($B103&lt;&gt;"",AP103-AO103,""),"")</f>
        <v/>
      </c>
      <c r="AR103" s="313" t="str">
        <f aca="false">IF($B103&lt;&gt;"",$B103,"")</f>
        <v/>
      </c>
      <c r="AS103" s="314" t="str">
        <f aca="false">IF($B103&lt;&gt;"",'Chronos (M1..M20)'!$H706,"")</f>
        <v/>
      </c>
      <c r="AT103" s="315" t="str">
        <f aca="false">IF('Chronos (M1..M20)'!$I706&lt;&gt;"",'Chronos (M1..M20)'!$I706," ")</f>
        <v> </v>
      </c>
      <c r="AU103" s="316" t="n">
        <f aca="false">IF('Chronos (M1..M20)'!$J706&lt;&gt;"",'Chronos (M1..M20)'!$J706,0)</f>
        <v>0</v>
      </c>
      <c r="AV103" s="317" t="str">
        <f aca="false">IF($B103&lt;&gt;"",IF(AT103&lt;&gt;" ",(INDEX(AS$9:AT$12,MATCH(AS103,AS$9:AS$12),2)/AT103)*1000,0),"")</f>
        <v/>
      </c>
      <c r="AW103" s="318" t="str">
        <f aca="false">IF(AT$9&lt;&gt;"",IF($B103&lt;&gt;"",AV103-AU103,""),"")</f>
        <v/>
      </c>
      <c r="AX103" s="314" t="str">
        <f aca="false">IF($B103&lt;&gt;"",'Chronos (M1..M20)'!$H807,"")</f>
        <v/>
      </c>
      <c r="AY103" s="315" t="str">
        <f aca="false">IF('Chronos (M1..M20)'!$I807&lt;&gt;"",'Chronos (M1..M20)'!$I807," ")</f>
        <v> </v>
      </c>
      <c r="AZ103" s="316" t="n">
        <f aca="false">IF('Chronos (M1..M20)'!$J807&lt;&gt;"",'Chronos (M1..M20)'!$J807,0)</f>
        <v>0</v>
      </c>
      <c r="BA103" s="317" t="str">
        <f aca="false">IF($B103&lt;&gt;"",IF(AY103&lt;&gt;" ",(INDEX(AX$9:AY$12,MATCH(AX103,AX$9:AX$12),2)/AY103)*1000,0),"")</f>
        <v/>
      </c>
      <c r="BB103" s="318" t="str">
        <f aca="false">IF(AY$9&lt;&gt;"",IF($B103&lt;&gt;"",BA103-AZ103,""),"")</f>
        <v/>
      </c>
      <c r="BC103" s="313" t="str">
        <f aca="false">IF($B103&lt;&gt;"",$B103,"")</f>
        <v/>
      </c>
      <c r="BD103" s="314" t="str">
        <f aca="false">IF($B103&lt;&gt;"",'Chronos (M1..M20)'!$H908,"")</f>
        <v/>
      </c>
      <c r="BE103" s="315" t="str">
        <f aca="false">IF('Chronos (M1..M20)'!$I908&lt;&gt;"",'Chronos (M1..M20)'!$I908," ")</f>
        <v> </v>
      </c>
      <c r="BF103" s="316" t="n">
        <f aca="false">IF('Chronos (M1..M20)'!$J908&lt;&gt;"",'Chronos (M1..M20)'!$J908,0)</f>
        <v>0</v>
      </c>
      <c r="BG103" s="317" t="str">
        <f aca="false">IF($B103&lt;&gt;"",IF(BE103&lt;&gt;" ",(INDEX(BD$9:BE$12,MATCH(BD103,BD$9:BD$12),2)/BE103)*1000,0),"")</f>
        <v/>
      </c>
      <c r="BH103" s="318" t="str">
        <f aca="false">IF(BE$9&lt;&gt;"",IF($B103&lt;&gt;"",BG103-BF103,""),"")</f>
        <v/>
      </c>
      <c r="BI103" s="314" t="str">
        <f aca="false">IF($B103&lt;&gt;"",'Chronos (M1..M20)'!$H1009,"")</f>
        <v/>
      </c>
      <c r="BJ103" s="315" t="str">
        <f aca="false">IF('Chronos (M1..M20)'!$I1009&lt;&gt;"",'Chronos (M1..M20)'!$I1009," ")</f>
        <v> </v>
      </c>
      <c r="BK103" s="316" t="n">
        <f aca="false">IF('Chronos (M1..M20)'!$J1009&lt;&gt;"",'Chronos (M1..M20)'!$J1009,0)</f>
        <v>0</v>
      </c>
      <c r="BL103" s="317" t="str">
        <f aca="false">IF($B103&lt;&gt;"",IF(BJ103&lt;&gt;" ",(INDEX(BI$9:BJ$12,MATCH(BI103,BI$9:BI$12),2)/BJ103)*1000,0),"")</f>
        <v/>
      </c>
      <c r="BM103" s="318" t="str">
        <f aca="false">IF(BJ$9&lt;&gt;"",IF($B103&lt;&gt;"",BL103-BK103,""),"")</f>
        <v/>
      </c>
      <c r="BN103" s="313" t="str">
        <f aca="false">IF($B103&lt;&gt;"",$B103,"")</f>
        <v/>
      </c>
      <c r="BO103" s="314" t="str">
        <f aca="false">IF($B103&lt;&gt;"",'Chronos (M1..M20)'!$H1110,"")</f>
        <v/>
      </c>
      <c r="BP103" s="315" t="str">
        <f aca="false">IF('Chronos (M1..M20)'!$I1110&lt;&gt;"",'Chronos (M1..M20)'!$I1110," ")</f>
        <v> </v>
      </c>
      <c r="BQ103" s="316" t="n">
        <f aca="false">IF('Chronos (M1..M20)'!$J1110&lt;&gt;"",'Chronos (M1..M20)'!$J1110,0)</f>
        <v>0</v>
      </c>
      <c r="BR103" s="317" t="str">
        <f aca="false">IF($B103&lt;&gt;"",IF(BP103&lt;&gt;" ",(INDEX(BO$9:BP$12,MATCH(BO103,BO$9:BO$12),2)/BP103)*1000,0),"")</f>
        <v/>
      </c>
      <c r="BS103" s="318" t="str">
        <f aca="false">IF(BP$9&lt;&gt;"",IF($B103&lt;&gt;"",BR103-BQ103,""),"")</f>
        <v/>
      </c>
      <c r="BT103" s="314" t="str">
        <f aca="false">IF($B103&lt;&gt;"",'Chronos (M1..M20)'!$H1211,"")</f>
        <v/>
      </c>
      <c r="BU103" s="315" t="str">
        <f aca="false">IF('Chronos (M1..M20)'!$I1211&lt;&gt;"",'Chronos (M1..M20)'!$I1211," ")</f>
        <v> </v>
      </c>
      <c r="BV103" s="316" t="n">
        <f aca="false">IF('Chronos (M1..M20)'!$J1211&lt;&gt;"",'Chronos (M1..M20)'!$J1211,0)</f>
        <v>0</v>
      </c>
      <c r="BW103" s="317" t="str">
        <f aca="false">IF($B103&lt;&gt;"",IF(BU103&lt;&gt;" ",(INDEX(BT$9:BU$12,MATCH(BT103,BT$9:BT$12),2)/BU103)*1000,0),"")</f>
        <v/>
      </c>
      <c r="BX103" s="318" t="str">
        <f aca="false">IF(BU$9&lt;&gt;"",IF($B103&lt;&gt;"",BW103-BV103,""),"")</f>
        <v/>
      </c>
      <c r="BY103" s="313" t="str">
        <f aca="false">IF($B103&lt;&gt;"",$B103,"")</f>
        <v/>
      </c>
      <c r="BZ103" s="314" t="str">
        <f aca="false">IF($B103&lt;&gt;"",'Chronos (M1..M20)'!$H1312,"")</f>
        <v/>
      </c>
      <c r="CA103" s="315" t="str">
        <f aca="false">IF('Chronos (M1..M20)'!$I1312&lt;&gt;"",'Chronos (M1..M20)'!$I1312," ")</f>
        <v> </v>
      </c>
      <c r="CB103" s="316" t="n">
        <f aca="false">IF('Chronos (M1..M20)'!$J1312&lt;&gt;"",'Chronos (M1..M20)'!$J1312,0)</f>
        <v>0</v>
      </c>
      <c r="CC103" s="317" t="str">
        <f aca="false">IF($B103&lt;&gt;"",IF(CA103&lt;&gt;" ",(INDEX(BZ$9:CA$12,MATCH(BZ103,BZ$9:BZ$12),2)/CA103)*1000,0),"")</f>
        <v/>
      </c>
      <c r="CD103" s="318" t="str">
        <f aca="false">IF(CA$9&lt;&gt;"",IF($B103&lt;&gt;"",CC103-CB103,""),"")</f>
        <v/>
      </c>
      <c r="CE103" s="314" t="str">
        <f aca="false">IF($B103&lt;&gt;"",'Chronos (M1..M20)'!$H1413,"")</f>
        <v/>
      </c>
      <c r="CF103" s="315" t="str">
        <f aca="false">IF('Chronos (M1..M20)'!$I1413&lt;&gt;"",'Chronos (M1..M20)'!$I1413," ")</f>
        <v> </v>
      </c>
      <c r="CG103" s="316" t="n">
        <f aca="false">IF('Chronos (M1..M20)'!$J1413&lt;&gt;"",'Chronos (M1..M20)'!$J1413,0)</f>
        <v>0</v>
      </c>
      <c r="CH103" s="317" t="str">
        <f aca="false">IF($B103&lt;&gt;"",IF(CF103&lt;&gt;" ",(INDEX(CE$9:CF$12,MATCH(CE103,CE$9:CE$12),2)/CF103)*1000,0),"")</f>
        <v/>
      </c>
      <c r="CI103" s="318" t="str">
        <f aca="false">IF(CF$9&lt;&gt;"",IF($B103&lt;&gt;"",CH103-CG103,""),"")</f>
        <v/>
      </c>
      <c r="CJ103" s="313" t="str">
        <f aca="false">IF($B103&lt;&gt;"",$B103,"")</f>
        <v/>
      </c>
      <c r="CK103" s="314" t="str">
        <f aca="false">IF($B103&lt;&gt;"",'Chronos (M1..M20)'!$H1514,"")</f>
        <v/>
      </c>
      <c r="CL103" s="315" t="str">
        <f aca="false">IF('Chronos (M1..M20)'!$I1514&lt;&gt;"",'Chronos (M1..M20)'!$I1514," ")</f>
        <v> </v>
      </c>
      <c r="CM103" s="316" t="n">
        <f aca="false">IF('Chronos (M1..M20)'!$J1514&lt;&gt;"",'Chronos (M1..M20)'!$J1514,0)</f>
        <v>0</v>
      </c>
      <c r="CN103" s="317" t="str">
        <f aca="false">IF($B103&lt;&gt;"",IF(CL103&lt;&gt;" ",(INDEX(CK$9:CL$12,MATCH(CK103,CK$9:CK$12),2)/CL103)*1000,0),"")</f>
        <v/>
      </c>
      <c r="CO103" s="318" t="str">
        <f aca="false">IF(CL$9&lt;&gt;"",IF($B103&lt;&gt;"",CN103-CM103,""),"")</f>
        <v/>
      </c>
      <c r="CP103" s="314" t="str">
        <f aca="false">IF($B103&lt;&gt;"",'Chronos (M1..M20)'!$H1615,"")</f>
        <v/>
      </c>
      <c r="CQ103" s="315" t="str">
        <f aca="false">IF('Chronos (M1..M20)'!$I1615&lt;&gt;"",'Chronos (M1..M20)'!$I1615," ")</f>
        <v> </v>
      </c>
      <c r="CR103" s="316" t="n">
        <f aca="false">IF('Chronos (M1..M20)'!$J1615&lt;&gt;"",'Chronos (M1..M20)'!$J1615,0)</f>
        <v>0</v>
      </c>
      <c r="CS103" s="317" t="str">
        <f aca="false">IF($B103&lt;&gt;"",IF(CQ103&lt;&gt;" ",(INDEX(CP$9:CQ$12,MATCH(CP103,CP$9:CP$12),2)/CQ103)*1000,0),"")</f>
        <v/>
      </c>
      <c r="CT103" s="318" t="str">
        <f aca="false">IF(CQ$9&lt;&gt;"",IF($B103&lt;&gt;"",CS103-CR103,""),"")</f>
        <v/>
      </c>
      <c r="CU103" s="313" t="str">
        <f aca="false">IF($B103&lt;&gt;"",$B103,"")</f>
        <v/>
      </c>
      <c r="CV103" s="314" t="str">
        <f aca="false">IF($B103&lt;&gt;"",'Chronos (M1..M20)'!$H1716,"")</f>
        <v/>
      </c>
      <c r="CW103" s="315" t="str">
        <f aca="false">IF('Chronos (M1..M20)'!$I1716&lt;&gt;"",'Chronos (M1..M20)'!$I1716," ")</f>
        <v> </v>
      </c>
      <c r="CX103" s="316" t="n">
        <f aca="false">IF('Chronos (M1..M20)'!$J1716&lt;&gt;"",'Chronos (M1..M20)'!$J1716,0)</f>
        <v>0</v>
      </c>
      <c r="CY103" s="317" t="str">
        <f aca="false">IF($B103&lt;&gt;"",IF(CW103&lt;&gt;" ",(INDEX(CV$9:CW$12,MATCH(CV103,CV$9:CV$12),2)/CW103)*1000,0),"")</f>
        <v/>
      </c>
      <c r="CZ103" s="318" t="str">
        <f aca="false">IF(CW$9&lt;&gt;"",IF($B103&lt;&gt;"",CY103-CX103,""),"")</f>
        <v/>
      </c>
      <c r="DA103" s="314" t="str">
        <f aca="false">IF($B103&lt;&gt;"",'Chronos (M1..M20)'!$H1817,"")</f>
        <v/>
      </c>
      <c r="DB103" s="315" t="str">
        <f aca="false">IF('Chronos (M1..M20)'!$I1817&lt;&gt;"",'Chronos (M1..M20)'!$I1817," ")</f>
        <v> </v>
      </c>
      <c r="DC103" s="316" t="n">
        <f aca="false">IF('Chronos (M1..M20)'!$J1817&lt;&gt;"",'Chronos (M1..M20)'!$J1817,0)</f>
        <v>0</v>
      </c>
      <c r="DD103" s="317" t="str">
        <f aca="false">IF($B103&lt;&gt;"",IF(DB103&lt;&gt;" ",(INDEX(DA$9:DB$12,MATCH(DA103,DA$9:DA$12),2)/DB103)*1000,0),"")</f>
        <v/>
      </c>
      <c r="DE103" s="318" t="str">
        <f aca="false">IF(DB$9&lt;&gt;"",IF($B103&lt;&gt;"",DD103-DC103,""),"")</f>
        <v/>
      </c>
      <c r="DF103" s="313" t="str">
        <f aca="false">IF($B103&lt;&gt;"",$B103,"")</f>
        <v/>
      </c>
      <c r="DG103" s="314" t="str">
        <f aca="false">IF($B103&lt;&gt;"",'Chronos (M1..M20)'!$H1918,"")</f>
        <v/>
      </c>
      <c r="DH103" s="315" t="str">
        <f aca="false">IF('Chronos (M1..M20)'!$I1918&lt;&gt;"",'Chronos (M1..M20)'!$I1918," ")</f>
        <v> </v>
      </c>
      <c r="DI103" s="316" t="n">
        <f aca="false">IF('Chronos (M1..M20)'!$J1918&lt;&gt;"",'Chronos (M1..M20)'!$J1918,0)</f>
        <v>0</v>
      </c>
      <c r="DJ103" s="317" t="str">
        <f aca="false">IF($B103&lt;&gt;"",IF(DH103&lt;&gt;" ",(INDEX(DG$9:DH$12,MATCH(DG103,DG$9:DG$12),2)/DH103)*1000,0),"")</f>
        <v/>
      </c>
      <c r="DK103" s="318" t="str">
        <f aca="false">IF(DH$9&lt;&gt;"",IF($B103&lt;&gt;"",DJ103-DI103,""),"")</f>
        <v/>
      </c>
      <c r="DL103" s="314" t="str">
        <f aca="false">IF($B103&lt;&gt;"",'Chronos (M1..M20)'!$H2019,"")</f>
        <v/>
      </c>
      <c r="DM103" s="315" t="str">
        <f aca="false">IF('Chronos (M1..M20)'!$I2019&lt;&gt;"",'Chronos (M1..M20)'!$I2019," ")</f>
        <v> </v>
      </c>
      <c r="DN103" s="316" t="n">
        <f aca="false">IF('Chronos (M1..M20)'!$J2019&lt;&gt;"",'Chronos (M1..M20)'!$J2019,0)</f>
        <v>0</v>
      </c>
      <c r="DO103" s="317" t="str">
        <f aca="false">IF($B103&lt;&gt;"",IF(DM103&lt;&gt;" ",(INDEX(DL$9:DM$12,MATCH(DL103,DL$9:DL$12),2)/DM103)*1000,0),"")</f>
        <v/>
      </c>
      <c r="DP103" s="318" t="str">
        <f aca="false">IF(DM$9&lt;&gt;"",IF($B103&lt;&gt;"",DO103-DN103,""),"")</f>
        <v/>
      </c>
      <c r="DQ103" s="0"/>
      <c r="DR103" s="319" t="e">
        <f aca="false">SUM(O103,T103,Z103)</f>
        <v>#VALUE!</v>
      </c>
      <c r="DS103" s="319" t="e">
        <f aca="false">SUM(DR103,AE103,AK103,AP103,AV103,BA103,BG103,BL103,BR103,BW103,CC103,CH103,CN103,CS103,CY103,DD103,DJ103,DO103)</f>
        <v>#VALUE!</v>
      </c>
      <c r="DT103" s="319" t="n">
        <f aca="false">SUM(N103,S103,Y103,AD103,AJ103,AO103,AU103,AZ103,BF103,BK103,BQ103,BV103,CB103,CG103,CM103,CR103,CX103,DC103,DI103,DN103)</f>
        <v>0</v>
      </c>
      <c r="DU103" s="319" t="e">
        <f aca="false">SMALL($DZ103:$ES103,1)</f>
        <v>#VALUE!</v>
      </c>
      <c r="DV103" s="319" t="e">
        <f aca="false">SMALL($DZ103:$ES103,2)</f>
        <v>#VALUE!</v>
      </c>
      <c r="DW103" s="319" t="e">
        <f aca="false">SMALL($DZ103:$ES103,3)</f>
        <v>#VALUE!</v>
      </c>
      <c r="DX103" s="319" t="e">
        <f aca="false">SMALL($DZ103:$ES103,3)</f>
        <v>#VALUE!</v>
      </c>
      <c r="DY103" s="0"/>
      <c r="DZ103" s="321" t="str">
        <f aca="false">IF($EC$1&lt;&gt;"",O103," ")</f>
        <v/>
      </c>
      <c r="EA103" s="321" t="str">
        <f aca="false">IF($EC$2&lt;&gt;"",T103," ")</f>
        <v/>
      </c>
      <c r="EB103" s="321" t="str">
        <f aca="false">IF($EC$3&lt;&gt;"",Z103," ")</f>
        <v/>
      </c>
      <c r="EC103" s="321" t="str">
        <f aca="false">IF($EC$4&lt;&gt;"",AE103," ")</f>
        <v/>
      </c>
      <c r="ED103" s="321" t="str">
        <f aca="false">IF($EC$5&lt;&gt;"",AK103," ")</f>
        <v/>
      </c>
      <c r="EE103" s="321" t="str">
        <f aca="false">IF($EC$6&lt;&gt;"",AP103," ")</f>
        <v/>
      </c>
      <c r="EF103" s="321" t="str">
        <f aca="false">IF($EC$7&lt;&gt;"",AV103," ")</f>
        <v/>
      </c>
      <c r="EG103" s="321" t="str">
        <f aca="false">IF($EC$8&lt;&gt;"",BA103," ")</f>
        <v> </v>
      </c>
      <c r="EH103" s="321" t="str">
        <f aca="false">IF($EC$9&lt;&gt;"",BG103," ")</f>
        <v> </v>
      </c>
      <c r="EI103" s="321" t="str">
        <f aca="false">IF($EC$10&lt;&gt;"",BL103," ")</f>
        <v> </v>
      </c>
      <c r="EJ103" s="321" t="str">
        <f aca="false">IF($EE$1&lt;&gt;"",BR103," ")</f>
        <v> </v>
      </c>
      <c r="EK103" s="321" t="str">
        <f aca="false">IF($EE$2&lt;&gt;"",BW103," ")</f>
        <v> </v>
      </c>
      <c r="EL103" s="321" t="str">
        <f aca="false">IF($EE$3&lt;&gt;"",CC103," ")</f>
        <v> </v>
      </c>
      <c r="EM103" s="321" t="str">
        <f aca="false">IF($EE$4&lt;&gt;"",CH103," ")</f>
        <v> </v>
      </c>
      <c r="EN103" s="321" t="str">
        <f aca="false">IF($EE$5&lt;&gt;"",CN103," ")</f>
        <v> </v>
      </c>
      <c r="EO103" s="321" t="str">
        <f aca="false">IF($EE$6&lt;&gt;"",CS103," ")</f>
        <v> </v>
      </c>
      <c r="EP103" s="321" t="str">
        <f aca="false">IF($EE$7&lt;&gt;"",CY103," ")</f>
        <v> </v>
      </c>
      <c r="EQ103" s="321" t="str">
        <f aca="false">IF($EE$8&lt;&gt;"",DD103," ")</f>
        <v> </v>
      </c>
      <c r="ER103" s="321" t="str">
        <f aca="false">IF($EE$9&lt;&gt;"",DJ103," ")</f>
        <v> </v>
      </c>
      <c r="ES103" s="321" t="str">
        <f aca="false">IF($EE$10&lt;&gt;"",DO103," ")</f>
        <v> </v>
      </c>
      <c r="ET103" s="322" t="e">
        <f aca="false">SMALL(DZ103:EC103,1)</f>
        <v>#VALUE!</v>
      </c>
      <c r="EU103" s="323" t="e">
        <f aca="false">SMALL(DZ103:ED103,1)</f>
        <v>#VALUE!</v>
      </c>
      <c r="EV103" s="323" t="e">
        <f aca="false">SMALL(DZ103:EE103,1)</f>
        <v>#VALUE!</v>
      </c>
      <c r="EW103" s="323" t="e">
        <f aca="false">SMALL(DZ103:EF103,1)</f>
        <v>#VALUE!</v>
      </c>
      <c r="EX103" s="323" t="e">
        <f aca="false">SMALL(DZ103:EG103,1)</f>
        <v>#VALUE!</v>
      </c>
      <c r="EY103" s="323" t="e">
        <f aca="false">SMALL(DZ103:EH103,1)</f>
        <v>#VALUE!</v>
      </c>
      <c r="EZ103" s="323" t="e">
        <f aca="false">SMALL(DZ103:EI103,1)</f>
        <v>#VALUE!</v>
      </c>
      <c r="FA103" s="323" t="e">
        <f aca="false">SMALL(DZ103:EJ103,1)</f>
        <v>#VALUE!</v>
      </c>
      <c r="FB103" s="323" t="e">
        <f aca="false">SMALL(DZ103:EK103,1)</f>
        <v>#VALUE!</v>
      </c>
      <c r="FC103" s="323" t="e">
        <f aca="false">SMALL(DZ103:EL103,1)</f>
        <v>#VALUE!</v>
      </c>
      <c r="FD103" s="323" t="e">
        <f aca="false">SMALL(DZ103:EM103,1)</f>
        <v>#VALUE!</v>
      </c>
      <c r="FE103" s="323" t="e">
        <f aca="false">SMALL(DZ103:EN103,1)</f>
        <v>#VALUE!</v>
      </c>
      <c r="FF103" s="323" t="e">
        <f aca="false">SMALL(DZ103:EO103,1)</f>
        <v>#VALUE!</v>
      </c>
      <c r="FG103" s="323" t="e">
        <f aca="false">SMALL(DZ103:EP103,1)</f>
        <v>#VALUE!</v>
      </c>
      <c r="FH103" s="323" t="e">
        <f aca="false">SMALL(DZ103:EQ103,1)</f>
        <v>#VALUE!</v>
      </c>
      <c r="FI103" s="323" t="e">
        <f aca="false">SMALL(DZ103:ER103,1)</f>
        <v>#VALUE!</v>
      </c>
      <c r="FJ103" s="324" t="e">
        <f aca="false">SMALL(DZ103:ES103,1)</f>
        <v>#VALUE!</v>
      </c>
      <c r="FK103" s="322" t="e">
        <f aca="false">SMALL(DZ103:EN103,2)</f>
        <v>#VALUE!</v>
      </c>
      <c r="FL103" s="323" t="e">
        <f aca="false">SMALL(DZ103:EO103,2)</f>
        <v>#VALUE!</v>
      </c>
      <c r="FM103" s="323" t="e">
        <f aca="false">SMALL(DZ103:EP103,2)</f>
        <v>#VALUE!</v>
      </c>
      <c r="FN103" s="323" t="e">
        <f aca="false">SMALL(DZ103:EQ103,2)</f>
        <v>#VALUE!</v>
      </c>
      <c r="FO103" s="323" t="e">
        <f aca="false">SMALL(DZ103:ER103,2)</f>
        <v>#VALUE!</v>
      </c>
      <c r="FP103" s="324" t="e">
        <f aca="false">SMALL(DZ103:ES103,2)</f>
        <v>#VALUE!</v>
      </c>
      <c r="FQ103" s="0"/>
      <c r="FR103" s="328" t="str">
        <f aca="false">IF($B103&lt;&gt;"",IF($EB$1&gt;=FR$13,$P103,""),"")</f>
        <v/>
      </c>
      <c r="FS103" s="329" t="str">
        <f aca="false">IF($B103&lt;&gt;"",IF($EB$1&gt;=FS$13,$P103+$U103,""),"")</f>
        <v/>
      </c>
      <c r="FT103" s="329" t="str">
        <f aca="false">IF($B103&lt;&gt;"",IF($EB$1&gt;=FT$13,$P103+$U103+$AA103,""),"")</f>
        <v/>
      </c>
      <c r="FU103" s="329" t="str">
        <f aca="false">IF($B103&lt;&gt;"",IF($EB$1&gt;=FU$13,$P103+$U103+$AA103+$AF103-ET103,""),"")</f>
        <v/>
      </c>
      <c r="FV103" s="329" t="str">
        <f aca="false">IF($B103&lt;&gt;"",IF($EB$1&gt;=FV$13,$P103+$U103+$AA103+$AF103+$AL103-EU103,""),"")</f>
        <v/>
      </c>
      <c r="FW103" s="329" t="str">
        <f aca="false">IF($B103&lt;&gt;"",IF($EB$1&gt;=FW$13,$P103+$U103+$AA103+$AF103+$AL103+$AQ103-EV103,""),"")</f>
        <v/>
      </c>
      <c r="FX103" s="329" t="str">
        <f aca="false">IF($B103&lt;&gt;"",IF($EB$1&gt;=FX$13,$P103+$U103+$AA103+$AF103+$AL103+$AQ103+$AW103-EW103,""),"")</f>
        <v/>
      </c>
      <c r="FY103" s="329" t="str">
        <f aca="false">IF($B103&lt;&gt;"",IF($EB$1&gt;=FY$13,$P103+$U103+$AA103+$AF103+$AL103+$AQ103+$AW103+$BB103-EX103,""),"")</f>
        <v/>
      </c>
      <c r="FZ103" s="329" t="str">
        <f aca="false">IF($B103&lt;&gt;"",IF($EB$1&gt;=FZ$13,$P103+$U103+$AA103+$AF103+$AL103+$AQ103+$AW103+$BB103+$BH103-EY103,""),"")</f>
        <v/>
      </c>
      <c r="GA103" s="329" t="str">
        <f aca="false">IF($B103&lt;&gt;"",IF($EB$1&gt;=GA$13,$P103+$U103+$AA103+$AF103+$AL103+$AQ103+$AW103+$BB103+$BH103+$BM103-EZ103,""),"")</f>
        <v/>
      </c>
      <c r="GB103" s="329" t="str">
        <f aca="false">IF($B103&lt;&gt;"",IF($EB$1&gt;=GB$13,$P103+$U103+$AA103+$AF103+$AL103+$AQ103+$AW103+$BB103+$BH103+$BM103+$BS103-FA103,""),"")</f>
        <v/>
      </c>
      <c r="GC103" s="329" t="str">
        <f aca="false">IF($B103&lt;&gt;"",IF($EB$1&gt;=GC$13,$P103+$U103+$AA103+$AF103+$AL103+$AQ103+$AW103+$BB103+$BH103+$BM103+$BS103+$BX103-FB103,""),"")</f>
        <v/>
      </c>
      <c r="GD103" s="329" t="str">
        <f aca="false">IF($B103&lt;&gt;"",IF($EB$1&gt;=GD$13,$P103+$U103+$AA103+$AF103+$AL103+$AQ103+$AW103+$BB103+$BH103+$BM103+$BS103+$BX103+$CD103-FC103,""),"")</f>
        <v/>
      </c>
      <c r="GE103" s="329" t="str">
        <f aca="false">IF($B103&lt;&gt;"",IF($EB$1&gt;=GE$13,$P103+$U103+$AA103+$AF103+$AL103+$AQ103+$AW103+$BB103+$BH103+$BM103+$BS103+$BX103+$CD103+$CI103-FD103,""),"")</f>
        <v/>
      </c>
      <c r="GF103" s="329" t="str">
        <f aca="false">IF($B103&lt;&gt;"",IF($EB$1&gt;=GF$13,$P103+$U103+$AA103+$AF103+$AL103+$AQ103+$AW103+$BB103+$BH103+$BM103+$BS103+$BX103+$CD103+$CI103+$CO103-FE103-FK103,""),"")</f>
        <v/>
      </c>
      <c r="GG103" s="329" t="str">
        <f aca="false">IF($B103&lt;&gt;"",IF($EB$1&gt;=GG$13,$P103+$U103+$AA103+$AF103+$AL103+$AQ103+$AW103+$BB103+$BH103+$BM103+$BS103+$BX103+$CD103+$CI103+$CO103+$CT103-FF103-FL103,""),"")</f>
        <v/>
      </c>
      <c r="GH103" s="329" t="str">
        <f aca="false">IF($B103&lt;&gt;"",IF($EB$1&gt;=GH$13,$P103+$U103+$AA103+$AF103+$AL103+$AQ103+$AW103+$BB103+$BH103+$BM103+$BS103+$BX103+$CD103+$CI103+$CO103+$CT103+$CZ103-FG103-FM103,""),"")</f>
        <v/>
      </c>
      <c r="GI103" s="329" t="str">
        <f aca="false">IF($B103&lt;&gt;"",IF($EB$1&gt;=GI$13,$P103+$U103+$AA103+$AF103+$AL103+$AQ103+$AW103+$BB103+$BH103+$BM103+$BS103+$BX103+$CD103+$CI103+$CO103+$CT103+$CZ103+$DE103-FH103-FN103,""),"")</f>
        <v/>
      </c>
      <c r="GJ103" s="329" t="str">
        <f aca="false">IF($B103&lt;&gt;"",IF($EB$1&gt;=GJ$13,$P103+$U103+$AA103+$AF103+$AL103+$AQ103+$AW103+$BB103+$BH103+$BM103+$BS103+$BX103+$CD103+$CI103+$CO103+$CT103+$CZ103+$DE103+$DK103-FI103-FO103,""),"")</f>
        <v/>
      </c>
      <c r="GK103" s="330" t="str">
        <f aca="false">IF($B103&lt;&gt;"",IF($EB$1&gt;=GK$13,$P103+$U103+$AA103+$AF103+$AL103+$AQ103+$AW103+$BB103+$BH103+$BM103+$BS103+$BX103+$CD103+$CI103+$CO103+$CT103+$CZ103+$DE103+$DK103+$DP103-FJ103-FP103,""),"")</f>
        <v/>
      </c>
      <c r="GL103" s="0"/>
      <c r="GM103" s="328" t="str">
        <f aca="false">IF($B103&lt;&gt;"",IF($EB$1&gt;=GM$13,RANK(FR103,FR$14:FR$113,0),""),"")</f>
        <v/>
      </c>
      <c r="GN103" s="329" t="str">
        <f aca="false">IF($B103&lt;&gt;"",IF($EB$1&gt;=GN$13,RANK(FS103,FS$14:FS$113,0),""),"")</f>
        <v/>
      </c>
      <c r="GO103" s="329" t="str">
        <f aca="false">IF($B103&lt;&gt;"",IF($EB$1&gt;=GO$13,RANK(FT103,FT$14:FT$113,0),""),"")</f>
        <v/>
      </c>
      <c r="GP103" s="329" t="str">
        <f aca="false">IF($B103&lt;&gt;"",IF($EB$1&gt;=GP$13,RANK(FU103,FU$14:FU$113,0),""),"")</f>
        <v/>
      </c>
      <c r="GQ103" s="329" t="str">
        <f aca="false">IF($B103&lt;&gt;"",IF($EB$1&gt;=GQ$13,RANK(FV103,FV$14:FV$113,0),""),"")</f>
        <v/>
      </c>
      <c r="GR103" s="329" t="str">
        <f aca="false">IF($B103&lt;&gt;"",IF($EB$1&gt;=GR$13,RANK(FW103,FW$14:FW$113,0),""),"")</f>
        <v/>
      </c>
      <c r="GS103" s="329" t="str">
        <f aca="false">IF($B103&lt;&gt;"",IF($EB$1&gt;=GS$13,RANK(FX103,FX$14:FX$113,0),""),"")</f>
        <v/>
      </c>
      <c r="GT103" s="329" t="str">
        <f aca="false">IF($B103&lt;&gt;"",IF($EB$1&gt;=GT$13,RANK(FY103,FY$14:FY$113,0),""),"")</f>
        <v/>
      </c>
      <c r="GU103" s="329" t="str">
        <f aca="false">IF($B103&lt;&gt;"",IF($EB$1&gt;=GU$13,RANK(FZ103,FZ$14:FZ$113,0),""),"")</f>
        <v/>
      </c>
      <c r="GV103" s="329" t="str">
        <f aca="false">IF($B103&lt;&gt;"",IF($EB$1&gt;=GV$13,RANK(GA103,GA$14:GA$113,0),""),"")</f>
        <v/>
      </c>
      <c r="GW103" s="329" t="str">
        <f aca="false">IF($B103&lt;&gt;"",IF($EB$1&gt;=GW$13,RANK(GB103,GB$14:GB$113,0),""),"")</f>
        <v/>
      </c>
      <c r="GX103" s="329" t="str">
        <f aca="false">IF($B103&lt;&gt;"",IF($EB$1&gt;=GX$13,RANK(GC103,GC$14:GC$113,0),""),"")</f>
        <v/>
      </c>
      <c r="GY103" s="329" t="str">
        <f aca="false">IF($B103&lt;&gt;"",IF($EB$1&gt;=GY$13,RANK(GD103,GD$14:GD$113,0),""),"")</f>
        <v/>
      </c>
      <c r="GZ103" s="329" t="str">
        <f aca="false">IF($B103&lt;&gt;"",IF($EB$1&gt;=GZ$13,RANK(GE103,GE$14:GE$113,0),""),"")</f>
        <v/>
      </c>
      <c r="HA103" s="329" t="str">
        <f aca="false">IF($B103&lt;&gt;"",IF($EB$1&gt;=HA$13,RANK(GF103,GF$14:GF$113,0),""),"")</f>
        <v/>
      </c>
      <c r="HB103" s="329" t="str">
        <f aca="false">IF($B103&lt;&gt;"",IF($EB$1&gt;=HB$13,RANK(GG103,GG$14:GG$113,0),""),"")</f>
        <v/>
      </c>
      <c r="HC103" s="329" t="str">
        <f aca="false">IF($B103&lt;&gt;"",IF($EB$1&gt;=HC$13,RANK(GH103,GH$14:GH$113,0),""),"")</f>
        <v/>
      </c>
      <c r="HD103" s="329" t="str">
        <f aca="false">IF($B103&lt;&gt;"",IF($EB$1&gt;=HD$13,RANK(GI103,GI$14:GI$113,0),""),"")</f>
        <v/>
      </c>
      <c r="HE103" s="329" t="str">
        <f aca="false">IF($B103&lt;&gt;"",IF($EB$1&gt;=HE$13,RANK(GJ103,GJ$14:GJ$113,0),""),"")</f>
        <v/>
      </c>
      <c r="HF103" s="330" t="str">
        <f aca="false">IF($B103&lt;&gt;"",IF($EB$1&gt;=HF$13,RANK(GK103,GK$14:GK$113,0),""),"")</f>
        <v/>
      </c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3" hidden="false" customHeight="false" outlineLevel="0" collapsed="false">
      <c r="A104" s="308" t="str">
        <f aca="false">IF(B104&lt;&gt;"",RANK(I104,I$14:I$113,0),"")</f>
        <v/>
      </c>
      <c r="B104" s="309" t="str">
        <f aca="false">IF('Chronos (M1..M20)'!B101&lt;&gt;"",'Chronos (M1..M20)'!B101,"")</f>
        <v/>
      </c>
      <c r="C104" s="310" t="str">
        <f aca="false">IF(B104&lt;&gt;"",'Chronos (M1..M20)'!C101,"")</f>
        <v/>
      </c>
      <c r="D104" s="215" t="str">
        <f aca="false">IF(B104&lt;&gt;"",Pilotes!P101,"")</f>
        <v/>
      </c>
      <c r="E104" s="310"/>
      <c r="F104" s="310" t="str">
        <f aca="false">IF(B104&lt;&gt;"",Pilotes!F101,"")</f>
        <v/>
      </c>
      <c r="G104" s="310" t="str">
        <f aca="false">IF(C104&lt;&gt;"",Pilotes!E101,"")</f>
        <v/>
      </c>
      <c r="H104" s="310" t="str">
        <f aca="false">IF(D104&lt;&gt;"",'Chronos (M1..M20)'!D101,"")</f>
        <v/>
      </c>
      <c r="I104" s="311" t="n">
        <f aca="false">IF(B104&lt;&gt;"",IF($EB$1&lt;4,DR104-DT104,IF($EB$1&lt;15,DS104-DU104-DT104,DS104-DU104-DV104-DT104)),0)</f>
        <v>0</v>
      </c>
      <c r="J104" s="312" t="str">
        <f aca="false">IF(B104&lt;&gt;"",IF(I104,(I104/MAXA(I$14:I$113))*1000,0),"")</f>
        <v/>
      </c>
      <c r="K104" s="313" t="str">
        <f aca="false">IF($B104&lt;&gt;"",$B104,"")</f>
        <v/>
      </c>
      <c r="L104" s="314" t="str">
        <f aca="false">IF($B104&lt;&gt;"",'Chronos (M1..M20)'!$H101,"")</f>
        <v/>
      </c>
      <c r="M104" s="315" t="str">
        <f aca="false">IF('Chronos (M1..M20)'!$I101&lt;&gt;"",'Chronos (M1..M20)'!$I101," ")</f>
        <v> </v>
      </c>
      <c r="N104" s="316" t="n">
        <f aca="false">IF('Chronos (M1..M20)'!$J101&lt;&gt;"",'Chronos (M1..M20)'!$J101,0)</f>
        <v>0</v>
      </c>
      <c r="O104" s="317" t="str">
        <f aca="false">IF($B104&lt;&gt;"",IF(M104&lt;&gt;" ",(INDEX(L$9:M$12,MATCH(L104,L$9:L$12),2)/M104)*1000,0),"")</f>
        <v/>
      </c>
      <c r="P104" s="318" t="str">
        <f aca="false">IF(M$9&lt;&gt;"",IF($B104&lt;&gt;"",O104-N104,""),"")</f>
        <v/>
      </c>
      <c r="Q104" s="314" t="str">
        <f aca="false">IF($B104&lt;&gt;"",'Chronos (M1..M20)'!$H202,"")</f>
        <v/>
      </c>
      <c r="R104" s="315" t="str">
        <f aca="false">IF('Chronos (M1..M20)'!$I202&lt;&gt;"",'Chronos (M1..M20)'!$I202," ")</f>
        <v> </v>
      </c>
      <c r="S104" s="316" t="n">
        <f aca="false">IF('Chronos (M1..M20)'!$J202&lt;&gt;"",'Chronos (M1..M20)'!$J202,0)</f>
        <v>0</v>
      </c>
      <c r="T104" s="317" t="str">
        <f aca="false">IF($B104&lt;&gt;"",IF(R104&lt;&gt;" ",(INDEX(Q$9:R$12,MATCH(Q104,Q$9:Q$12),2)/R104)*1000,0),"")</f>
        <v/>
      </c>
      <c r="U104" s="318" t="str">
        <f aca="false">IF(R$9&lt;&gt;"",IF($B104&lt;&gt;"",T104-S104,""),"")</f>
        <v/>
      </c>
      <c r="V104" s="313" t="str">
        <f aca="false">IF($B104&lt;&gt;"",$B104,"")</f>
        <v/>
      </c>
      <c r="W104" s="314" t="str">
        <f aca="false">IF($B104&lt;&gt;"",'Chronos (M1..M20)'!$H303,"")</f>
        <v/>
      </c>
      <c r="X104" s="315" t="str">
        <f aca="false">IF('Chronos (M1..M20)'!$I303&lt;&gt;"",'Chronos (M1..M20)'!$I303," ")</f>
        <v> </v>
      </c>
      <c r="Y104" s="316" t="n">
        <f aca="false">IF('Chronos (M1..M20)'!$J303&lt;&gt;"",'Chronos (M1..M20)'!$J303,0)</f>
        <v>0</v>
      </c>
      <c r="Z104" s="317" t="str">
        <f aca="false">IF($B104&lt;&gt;"",IF(X104&lt;&gt;" ",(INDEX(W$9:X$12,MATCH(W104,W$9:W$12),2)/X104)*1000,0),"")</f>
        <v/>
      </c>
      <c r="AA104" s="318" t="str">
        <f aca="false">IF(X$9&lt;&gt;"",IF($B104&lt;&gt;"",Z104-Y104,""),"")</f>
        <v/>
      </c>
      <c r="AB104" s="314" t="str">
        <f aca="false">IF($B104&lt;&gt;"",'Chronos (M1..M20)'!$H404,"")</f>
        <v/>
      </c>
      <c r="AC104" s="315" t="str">
        <f aca="false">IF('Chronos (M1..M20)'!$I404&lt;&gt;"",'Chronos (M1..M20)'!$I404," ")</f>
        <v> </v>
      </c>
      <c r="AD104" s="316" t="n">
        <f aca="false">IF('Chronos (M1..M20)'!$J404&lt;&gt;"",'Chronos (M1..M20)'!$J404,0)</f>
        <v>0</v>
      </c>
      <c r="AE104" s="317" t="str">
        <f aca="false">IF($B104&lt;&gt;"",IF(AC104&lt;&gt;" ",(INDEX(AB$9:AC$12,MATCH(AB104,AB$9:AB$12),2)/AC104)*1000,0),"")</f>
        <v/>
      </c>
      <c r="AF104" s="318" t="str">
        <f aca="false">IF(AC$9&lt;&gt;"",IF($B104&lt;&gt;"",AE104-AD104,""),"")</f>
        <v/>
      </c>
      <c r="AG104" s="313" t="str">
        <f aca="false">IF($B104&lt;&gt;"",$B104,"")</f>
        <v/>
      </c>
      <c r="AH104" s="314" t="str">
        <f aca="false">IF($B104&lt;&gt;"",'Chronos (M1..M20)'!$H505,"")</f>
        <v/>
      </c>
      <c r="AI104" s="315" t="str">
        <f aca="false">IF('Chronos (M1..M20)'!$I505&lt;&gt;"",'Chronos (M1..M20)'!$I505," ")</f>
        <v> </v>
      </c>
      <c r="AJ104" s="316" t="n">
        <f aca="false">IF('Chronos (M1..M20)'!$J505&lt;&gt;"",'Chronos (M1..M20)'!$J505,0)</f>
        <v>0</v>
      </c>
      <c r="AK104" s="317" t="str">
        <f aca="false">IF($B104&lt;&gt;"",IF(AI104&lt;&gt;" ",(INDEX(AH$9:AI$12,MATCH(AH104,AH$9:AH$12),2)/AI104)*1000,0),"")</f>
        <v/>
      </c>
      <c r="AL104" s="318" t="str">
        <f aca="false">IF(AI$9&lt;&gt;"",IF($B104&lt;&gt;"",AK104-AJ104,""),"")</f>
        <v/>
      </c>
      <c r="AM104" s="314" t="str">
        <f aca="false">IF($B104&lt;&gt;"",'Chronos (M1..M20)'!$H606,"")</f>
        <v/>
      </c>
      <c r="AN104" s="315" t="str">
        <f aca="false">IF('Chronos (M1..M20)'!$I606&lt;&gt;"",'Chronos (M1..M20)'!$I606," ")</f>
        <v> </v>
      </c>
      <c r="AO104" s="316" t="n">
        <f aca="false">IF('Chronos (M1..M20)'!$J606&lt;&gt;"",'Chronos (M1..M20)'!$J606,0)</f>
        <v>0</v>
      </c>
      <c r="AP104" s="317" t="str">
        <f aca="false">IF($B104&lt;&gt;"",IF(AN104&lt;&gt;" ",(INDEX(AM$9:AN$12,MATCH(AM104,AM$9:AM$12),2)/AN104)*1000,0),"")</f>
        <v/>
      </c>
      <c r="AQ104" s="318" t="str">
        <f aca="false">IF(AN$9&lt;&gt;"",IF($B104&lt;&gt;"",AP104-AO104,""),"")</f>
        <v/>
      </c>
      <c r="AR104" s="313" t="str">
        <f aca="false">IF($B104&lt;&gt;"",$B104,"")</f>
        <v/>
      </c>
      <c r="AS104" s="314" t="str">
        <f aca="false">IF($B104&lt;&gt;"",'Chronos (M1..M20)'!$H707,"")</f>
        <v/>
      </c>
      <c r="AT104" s="315" t="str">
        <f aca="false">IF('Chronos (M1..M20)'!$I707&lt;&gt;"",'Chronos (M1..M20)'!$I707," ")</f>
        <v> </v>
      </c>
      <c r="AU104" s="316" t="n">
        <f aca="false">IF('Chronos (M1..M20)'!$J707&lt;&gt;"",'Chronos (M1..M20)'!$J707,0)</f>
        <v>0</v>
      </c>
      <c r="AV104" s="317" t="str">
        <f aca="false">IF($B104&lt;&gt;"",IF(AT104&lt;&gt;" ",(INDEX(AS$9:AT$12,MATCH(AS104,AS$9:AS$12),2)/AT104)*1000,0),"")</f>
        <v/>
      </c>
      <c r="AW104" s="318" t="str">
        <f aca="false">IF(AT$9&lt;&gt;"",IF($B104&lt;&gt;"",AV104-AU104,""),"")</f>
        <v/>
      </c>
      <c r="AX104" s="314" t="str">
        <f aca="false">IF($B104&lt;&gt;"",'Chronos (M1..M20)'!$H808,"")</f>
        <v/>
      </c>
      <c r="AY104" s="315" t="str">
        <f aca="false">IF('Chronos (M1..M20)'!$I808&lt;&gt;"",'Chronos (M1..M20)'!$I808," ")</f>
        <v> </v>
      </c>
      <c r="AZ104" s="316" t="n">
        <f aca="false">IF('Chronos (M1..M20)'!$J808&lt;&gt;"",'Chronos (M1..M20)'!$J808,0)</f>
        <v>0</v>
      </c>
      <c r="BA104" s="317" t="str">
        <f aca="false">IF($B104&lt;&gt;"",IF(AY104&lt;&gt;" ",(INDEX(AX$9:AY$12,MATCH(AX104,AX$9:AX$12),2)/AY104)*1000,0),"")</f>
        <v/>
      </c>
      <c r="BB104" s="318" t="str">
        <f aca="false">IF(AY$9&lt;&gt;"",IF($B104&lt;&gt;"",BA104-AZ104,""),"")</f>
        <v/>
      </c>
      <c r="BC104" s="313" t="str">
        <f aca="false">IF($B104&lt;&gt;"",$B104,"")</f>
        <v/>
      </c>
      <c r="BD104" s="314" t="str">
        <f aca="false">IF($B104&lt;&gt;"",'Chronos (M1..M20)'!$H909,"")</f>
        <v/>
      </c>
      <c r="BE104" s="315" t="str">
        <f aca="false">IF('Chronos (M1..M20)'!$I909&lt;&gt;"",'Chronos (M1..M20)'!$I909," ")</f>
        <v> </v>
      </c>
      <c r="BF104" s="316" t="n">
        <f aca="false">IF('Chronos (M1..M20)'!$J909&lt;&gt;"",'Chronos (M1..M20)'!$J909,0)</f>
        <v>0</v>
      </c>
      <c r="BG104" s="317" t="str">
        <f aca="false">IF($B104&lt;&gt;"",IF(BE104&lt;&gt;" ",(INDEX(BD$9:BE$12,MATCH(BD104,BD$9:BD$12),2)/BE104)*1000,0),"")</f>
        <v/>
      </c>
      <c r="BH104" s="318" t="str">
        <f aca="false">IF(BE$9&lt;&gt;"",IF($B104&lt;&gt;"",BG104-BF104,""),"")</f>
        <v/>
      </c>
      <c r="BI104" s="314" t="str">
        <f aca="false">IF($B104&lt;&gt;"",'Chronos (M1..M20)'!$H1010,"")</f>
        <v/>
      </c>
      <c r="BJ104" s="315" t="str">
        <f aca="false">IF('Chronos (M1..M20)'!$I1010&lt;&gt;"",'Chronos (M1..M20)'!$I1010," ")</f>
        <v> </v>
      </c>
      <c r="BK104" s="316" t="n">
        <f aca="false">IF('Chronos (M1..M20)'!$J1010&lt;&gt;"",'Chronos (M1..M20)'!$J1010,0)</f>
        <v>0</v>
      </c>
      <c r="BL104" s="317" t="str">
        <f aca="false">IF($B104&lt;&gt;"",IF(BJ104&lt;&gt;" ",(INDEX(BI$9:BJ$12,MATCH(BI104,BI$9:BI$12),2)/BJ104)*1000,0),"")</f>
        <v/>
      </c>
      <c r="BM104" s="318" t="str">
        <f aca="false">IF(BJ$9&lt;&gt;"",IF($B104&lt;&gt;"",BL104-BK104,""),"")</f>
        <v/>
      </c>
      <c r="BN104" s="313" t="str">
        <f aca="false">IF($B104&lt;&gt;"",$B104,"")</f>
        <v/>
      </c>
      <c r="BO104" s="314" t="str">
        <f aca="false">IF($B104&lt;&gt;"",'Chronos (M1..M20)'!$H1111,"")</f>
        <v/>
      </c>
      <c r="BP104" s="315" t="str">
        <f aca="false">IF('Chronos (M1..M20)'!$I1111&lt;&gt;"",'Chronos (M1..M20)'!$I1111," ")</f>
        <v> </v>
      </c>
      <c r="BQ104" s="316" t="n">
        <f aca="false">IF('Chronos (M1..M20)'!$J1111&lt;&gt;"",'Chronos (M1..M20)'!$J1111,0)</f>
        <v>0</v>
      </c>
      <c r="BR104" s="317" t="str">
        <f aca="false">IF($B104&lt;&gt;"",IF(BP104&lt;&gt;" ",(INDEX(BO$9:BP$12,MATCH(BO104,BO$9:BO$12),2)/BP104)*1000,0),"")</f>
        <v/>
      </c>
      <c r="BS104" s="318" t="str">
        <f aca="false">IF(BP$9&lt;&gt;"",IF($B104&lt;&gt;"",BR104-BQ104,""),"")</f>
        <v/>
      </c>
      <c r="BT104" s="314" t="str">
        <f aca="false">IF($B104&lt;&gt;"",'Chronos (M1..M20)'!$H1212,"")</f>
        <v/>
      </c>
      <c r="BU104" s="315" t="str">
        <f aca="false">IF('Chronos (M1..M20)'!$I1212&lt;&gt;"",'Chronos (M1..M20)'!$I1212," ")</f>
        <v> </v>
      </c>
      <c r="BV104" s="316" t="n">
        <f aca="false">IF('Chronos (M1..M20)'!$J1212&lt;&gt;"",'Chronos (M1..M20)'!$J1212,0)</f>
        <v>0</v>
      </c>
      <c r="BW104" s="317" t="str">
        <f aca="false">IF($B104&lt;&gt;"",IF(BU104&lt;&gt;" ",(INDEX(BT$9:BU$12,MATCH(BT104,BT$9:BT$12),2)/BU104)*1000,0),"")</f>
        <v/>
      </c>
      <c r="BX104" s="318" t="str">
        <f aca="false">IF(BU$9&lt;&gt;"",IF($B104&lt;&gt;"",BW104-BV104,""),"")</f>
        <v/>
      </c>
      <c r="BY104" s="313" t="str">
        <f aca="false">IF($B104&lt;&gt;"",$B104,"")</f>
        <v/>
      </c>
      <c r="BZ104" s="314" t="str">
        <f aca="false">IF($B104&lt;&gt;"",'Chronos (M1..M20)'!$H1313,"")</f>
        <v/>
      </c>
      <c r="CA104" s="315" t="str">
        <f aca="false">IF('Chronos (M1..M20)'!$I1313&lt;&gt;"",'Chronos (M1..M20)'!$I1313," ")</f>
        <v> </v>
      </c>
      <c r="CB104" s="316" t="n">
        <f aca="false">IF('Chronos (M1..M20)'!$J1313&lt;&gt;"",'Chronos (M1..M20)'!$J1313,0)</f>
        <v>0</v>
      </c>
      <c r="CC104" s="317" t="str">
        <f aca="false">IF($B104&lt;&gt;"",IF(CA104&lt;&gt;" ",(INDEX(BZ$9:CA$12,MATCH(BZ104,BZ$9:BZ$12),2)/CA104)*1000,0),"")</f>
        <v/>
      </c>
      <c r="CD104" s="318" t="str">
        <f aca="false">IF(CA$9&lt;&gt;"",IF($B104&lt;&gt;"",CC104-CB104,""),"")</f>
        <v/>
      </c>
      <c r="CE104" s="314" t="str">
        <f aca="false">IF($B104&lt;&gt;"",'Chronos (M1..M20)'!$H1414,"")</f>
        <v/>
      </c>
      <c r="CF104" s="315" t="str">
        <f aca="false">IF('Chronos (M1..M20)'!$I1414&lt;&gt;"",'Chronos (M1..M20)'!$I1414," ")</f>
        <v> </v>
      </c>
      <c r="CG104" s="316" t="n">
        <f aca="false">IF('Chronos (M1..M20)'!$J1414&lt;&gt;"",'Chronos (M1..M20)'!$J1414,0)</f>
        <v>0</v>
      </c>
      <c r="CH104" s="317" t="str">
        <f aca="false">IF($B104&lt;&gt;"",IF(CF104&lt;&gt;" ",(INDEX(CE$9:CF$12,MATCH(CE104,CE$9:CE$12),2)/CF104)*1000,0),"")</f>
        <v/>
      </c>
      <c r="CI104" s="318" t="str">
        <f aca="false">IF(CF$9&lt;&gt;"",IF($B104&lt;&gt;"",CH104-CG104,""),"")</f>
        <v/>
      </c>
      <c r="CJ104" s="313" t="str">
        <f aca="false">IF($B104&lt;&gt;"",$B104,"")</f>
        <v/>
      </c>
      <c r="CK104" s="314" t="str">
        <f aca="false">IF($B104&lt;&gt;"",'Chronos (M1..M20)'!$H1515,"")</f>
        <v/>
      </c>
      <c r="CL104" s="315" t="str">
        <f aca="false">IF('Chronos (M1..M20)'!$I1515&lt;&gt;"",'Chronos (M1..M20)'!$I1515," ")</f>
        <v> </v>
      </c>
      <c r="CM104" s="316" t="n">
        <f aca="false">IF('Chronos (M1..M20)'!$J1515&lt;&gt;"",'Chronos (M1..M20)'!$J1515,0)</f>
        <v>0</v>
      </c>
      <c r="CN104" s="317" t="str">
        <f aca="false">IF($B104&lt;&gt;"",IF(CL104&lt;&gt;" ",(INDEX(CK$9:CL$12,MATCH(CK104,CK$9:CK$12),2)/CL104)*1000,0),"")</f>
        <v/>
      </c>
      <c r="CO104" s="318" t="str">
        <f aca="false">IF(CL$9&lt;&gt;"",IF($B104&lt;&gt;"",CN104-CM104,""),"")</f>
        <v/>
      </c>
      <c r="CP104" s="314" t="str">
        <f aca="false">IF($B104&lt;&gt;"",'Chronos (M1..M20)'!$H1616,"")</f>
        <v/>
      </c>
      <c r="CQ104" s="315" t="str">
        <f aca="false">IF('Chronos (M1..M20)'!$I1616&lt;&gt;"",'Chronos (M1..M20)'!$I1616," ")</f>
        <v> </v>
      </c>
      <c r="CR104" s="316" t="n">
        <f aca="false">IF('Chronos (M1..M20)'!$J1616&lt;&gt;"",'Chronos (M1..M20)'!$J1616,0)</f>
        <v>0</v>
      </c>
      <c r="CS104" s="317" t="str">
        <f aca="false">IF($B104&lt;&gt;"",IF(CQ104&lt;&gt;" ",(INDEX(CP$9:CQ$12,MATCH(CP104,CP$9:CP$12),2)/CQ104)*1000,0),"")</f>
        <v/>
      </c>
      <c r="CT104" s="318" t="str">
        <f aca="false">IF(CQ$9&lt;&gt;"",IF($B104&lt;&gt;"",CS104-CR104,""),"")</f>
        <v/>
      </c>
      <c r="CU104" s="313" t="str">
        <f aca="false">IF($B104&lt;&gt;"",$B104,"")</f>
        <v/>
      </c>
      <c r="CV104" s="314" t="str">
        <f aca="false">IF($B104&lt;&gt;"",'Chronos (M1..M20)'!$H1717,"")</f>
        <v/>
      </c>
      <c r="CW104" s="315" t="str">
        <f aca="false">IF('Chronos (M1..M20)'!$I1717&lt;&gt;"",'Chronos (M1..M20)'!$I1717," ")</f>
        <v> </v>
      </c>
      <c r="CX104" s="316" t="n">
        <f aca="false">IF('Chronos (M1..M20)'!$J1717&lt;&gt;"",'Chronos (M1..M20)'!$J1717,0)</f>
        <v>0</v>
      </c>
      <c r="CY104" s="317" t="str">
        <f aca="false">IF($B104&lt;&gt;"",IF(CW104&lt;&gt;" ",(INDEX(CV$9:CW$12,MATCH(CV104,CV$9:CV$12),2)/CW104)*1000,0),"")</f>
        <v/>
      </c>
      <c r="CZ104" s="318" t="str">
        <f aca="false">IF(CW$9&lt;&gt;"",IF($B104&lt;&gt;"",CY104-CX104,""),"")</f>
        <v/>
      </c>
      <c r="DA104" s="314" t="str">
        <f aca="false">IF($B104&lt;&gt;"",'Chronos (M1..M20)'!$H1818,"")</f>
        <v/>
      </c>
      <c r="DB104" s="315" t="str">
        <f aca="false">IF('Chronos (M1..M20)'!$I1818&lt;&gt;"",'Chronos (M1..M20)'!$I1818," ")</f>
        <v> </v>
      </c>
      <c r="DC104" s="316" t="n">
        <f aca="false">IF('Chronos (M1..M20)'!$J1818&lt;&gt;"",'Chronos (M1..M20)'!$J1818,0)</f>
        <v>0</v>
      </c>
      <c r="DD104" s="317" t="str">
        <f aca="false">IF($B104&lt;&gt;"",IF(DB104&lt;&gt;" ",(INDEX(DA$9:DB$12,MATCH(DA104,DA$9:DA$12),2)/DB104)*1000,0),"")</f>
        <v/>
      </c>
      <c r="DE104" s="318" t="str">
        <f aca="false">IF(DB$9&lt;&gt;"",IF($B104&lt;&gt;"",DD104-DC104,""),"")</f>
        <v/>
      </c>
      <c r="DF104" s="313" t="str">
        <f aca="false">IF($B104&lt;&gt;"",$B104,"")</f>
        <v/>
      </c>
      <c r="DG104" s="314" t="str">
        <f aca="false">IF($B104&lt;&gt;"",'Chronos (M1..M20)'!$H1919,"")</f>
        <v/>
      </c>
      <c r="DH104" s="315" t="str">
        <f aca="false">IF('Chronos (M1..M20)'!$I1919&lt;&gt;"",'Chronos (M1..M20)'!$I1919," ")</f>
        <v> </v>
      </c>
      <c r="DI104" s="316" t="n">
        <f aca="false">IF('Chronos (M1..M20)'!$J1919&lt;&gt;"",'Chronos (M1..M20)'!$J1919,0)</f>
        <v>0</v>
      </c>
      <c r="DJ104" s="317" t="str">
        <f aca="false">IF($B104&lt;&gt;"",IF(DH104&lt;&gt;" ",(INDEX(DG$9:DH$12,MATCH(DG104,DG$9:DG$12),2)/DH104)*1000,0),"")</f>
        <v/>
      </c>
      <c r="DK104" s="318" t="str">
        <f aca="false">IF(DH$9&lt;&gt;"",IF($B104&lt;&gt;"",DJ104-DI104,""),"")</f>
        <v/>
      </c>
      <c r="DL104" s="314" t="str">
        <f aca="false">IF($B104&lt;&gt;"",'Chronos (M1..M20)'!$H2020,"")</f>
        <v/>
      </c>
      <c r="DM104" s="315" t="str">
        <f aca="false">IF('Chronos (M1..M20)'!$I2020&lt;&gt;"",'Chronos (M1..M20)'!$I2020," ")</f>
        <v> </v>
      </c>
      <c r="DN104" s="316" t="n">
        <f aca="false">IF('Chronos (M1..M20)'!$J2020&lt;&gt;"",'Chronos (M1..M20)'!$J2020,0)</f>
        <v>0</v>
      </c>
      <c r="DO104" s="317" t="str">
        <f aca="false">IF($B104&lt;&gt;"",IF(DM104&lt;&gt;" ",(INDEX(DL$9:DM$12,MATCH(DL104,DL$9:DL$12),2)/DM104)*1000,0),"")</f>
        <v/>
      </c>
      <c r="DP104" s="318" t="str">
        <f aca="false">IF(DM$9&lt;&gt;"",IF($B104&lt;&gt;"",DO104-DN104,""),"")</f>
        <v/>
      </c>
      <c r="DQ104" s="0"/>
      <c r="DR104" s="319" t="e">
        <f aca="false">SUM(O104,T104,Z104)</f>
        <v>#VALUE!</v>
      </c>
      <c r="DS104" s="319" t="e">
        <f aca="false">SUM(DR104,AE104,AK104,AP104,AV104,BA104,BG104,BL104,BR104,BW104,CC104,CH104,CN104,CS104,CY104,DD104,DJ104,DO104)</f>
        <v>#VALUE!</v>
      </c>
      <c r="DT104" s="319" t="n">
        <f aca="false">SUM(N104,S104,Y104,AD104,AJ104,AO104,AU104,AZ104,BF104,BK104,BQ104,BV104,CB104,CG104,CM104,CR104,CX104,DC104,DI104,DN104)</f>
        <v>0</v>
      </c>
      <c r="DU104" s="319" t="e">
        <f aca="false">SMALL($DZ104:$ES104,1)</f>
        <v>#VALUE!</v>
      </c>
      <c r="DV104" s="319" t="e">
        <f aca="false">SMALL($DZ104:$ES104,2)</f>
        <v>#VALUE!</v>
      </c>
      <c r="DW104" s="319" t="e">
        <f aca="false">SMALL($DZ104:$ES104,3)</f>
        <v>#VALUE!</v>
      </c>
      <c r="DX104" s="319" t="e">
        <f aca="false">SMALL($DZ104:$ES104,3)</f>
        <v>#VALUE!</v>
      </c>
      <c r="DY104" s="0"/>
      <c r="DZ104" s="321" t="str">
        <f aca="false">IF($EC$1&lt;&gt;"",O104," ")</f>
        <v/>
      </c>
      <c r="EA104" s="321" t="str">
        <f aca="false">IF($EC$2&lt;&gt;"",T104," ")</f>
        <v/>
      </c>
      <c r="EB104" s="321" t="str">
        <f aca="false">IF($EC$3&lt;&gt;"",Z104," ")</f>
        <v/>
      </c>
      <c r="EC104" s="321" t="str">
        <f aca="false">IF($EC$4&lt;&gt;"",AE104," ")</f>
        <v/>
      </c>
      <c r="ED104" s="321" t="str">
        <f aca="false">IF($EC$5&lt;&gt;"",AK104," ")</f>
        <v/>
      </c>
      <c r="EE104" s="321" t="str">
        <f aca="false">IF($EC$6&lt;&gt;"",AP104," ")</f>
        <v/>
      </c>
      <c r="EF104" s="321" t="str">
        <f aca="false">IF($EC$7&lt;&gt;"",AV104," ")</f>
        <v/>
      </c>
      <c r="EG104" s="321" t="str">
        <f aca="false">IF($EC$8&lt;&gt;"",BA104," ")</f>
        <v> </v>
      </c>
      <c r="EH104" s="321" t="str">
        <f aca="false">IF($EC$9&lt;&gt;"",BG104," ")</f>
        <v> </v>
      </c>
      <c r="EI104" s="321" t="str">
        <f aca="false">IF($EC$10&lt;&gt;"",BL104," ")</f>
        <v> </v>
      </c>
      <c r="EJ104" s="321" t="str">
        <f aca="false">IF($EE$1&lt;&gt;"",BR104," ")</f>
        <v> </v>
      </c>
      <c r="EK104" s="321" t="str">
        <f aca="false">IF($EE$2&lt;&gt;"",BW104," ")</f>
        <v> </v>
      </c>
      <c r="EL104" s="321" t="str">
        <f aca="false">IF($EE$3&lt;&gt;"",CC104," ")</f>
        <v> </v>
      </c>
      <c r="EM104" s="321" t="str">
        <f aca="false">IF($EE$4&lt;&gt;"",CH104," ")</f>
        <v> </v>
      </c>
      <c r="EN104" s="321" t="str">
        <f aca="false">IF($EE$5&lt;&gt;"",CN104," ")</f>
        <v> </v>
      </c>
      <c r="EO104" s="321" t="str">
        <f aca="false">IF($EE$6&lt;&gt;"",CS104," ")</f>
        <v> </v>
      </c>
      <c r="EP104" s="321" t="str">
        <f aca="false">IF($EE$7&lt;&gt;"",CY104," ")</f>
        <v> </v>
      </c>
      <c r="EQ104" s="321" t="str">
        <f aca="false">IF($EE$8&lt;&gt;"",DD104," ")</f>
        <v> </v>
      </c>
      <c r="ER104" s="321" t="str">
        <f aca="false">IF($EE$9&lt;&gt;"",DJ104," ")</f>
        <v> </v>
      </c>
      <c r="ES104" s="321" t="str">
        <f aca="false">IF($EE$10&lt;&gt;"",DO104," ")</f>
        <v> </v>
      </c>
      <c r="ET104" s="322" t="e">
        <f aca="false">SMALL(DZ104:EC104,1)</f>
        <v>#VALUE!</v>
      </c>
      <c r="EU104" s="323" t="e">
        <f aca="false">SMALL(DZ104:ED104,1)</f>
        <v>#VALUE!</v>
      </c>
      <c r="EV104" s="323" t="e">
        <f aca="false">SMALL(DZ104:EE104,1)</f>
        <v>#VALUE!</v>
      </c>
      <c r="EW104" s="323" t="e">
        <f aca="false">SMALL(DZ104:EF104,1)</f>
        <v>#VALUE!</v>
      </c>
      <c r="EX104" s="323" t="e">
        <f aca="false">SMALL(DZ104:EG104,1)</f>
        <v>#VALUE!</v>
      </c>
      <c r="EY104" s="323" t="e">
        <f aca="false">SMALL(DZ104:EH104,1)</f>
        <v>#VALUE!</v>
      </c>
      <c r="EZ104" s="323" t="e">
        <f aca="false">SMALL(DZ104:EI104,1)</f>
        <v>#VALUE!</v>
      </c>
      <c r="FA104" s="323" t="e">
        <f aca="false">SMALL(DZ104:EJ104,1)</f>
        <v>#VALUE!</v>
      </c>
      <c r="FB104" s="323" t="e">
        <f aca="false">SMALL(DZ104:EK104,1)</f>
        <v>#VALUE!</v>
      </c>
      <c r="FC104" s="323" t="e">
        <f aca="false">SMALL(DZ104:EL104,1)</f>
        <v>#VALUE!</v>
      </c>
      <c r="FD104" s="323" t="e">
        <f aca="false">SMALL(DZ104:EM104,1)</f>
        <v>#VALUE!</v>
      </c>
      <c r="FE104" s="323" t="e">
        <f aca="false">SMALL(DZ104:EN104,1)</f>
        <v>#VALUE!</v>
      </c>
      <c r="FF104" s="323" t="e">
        <f aca="false">SMALL(DZ104:EO104,1)</f>
        <v>#VALUE!</v>
      </c>
      <c r="FG104" s="323" t="e">
        <f aca="false">SMALL(DZ104:EP104,1)</f>
        <v>#VALUE!</v>
      </c>
      <c r="FH104" s="323" t="e">
        <f aca="false">SMALL(DZ104:EQ104,1)</f>
        <v>#VALUE!</v>
      </c>
      <c r="FI104" s="323" t="e">
        <f aca="false">SMALL(DZ104:ER104,1)</f>
        <v>#VALUE!</v>
      </c>
      <c r="FJ104" s="324" t="e">
        <f aca="false">SMALL(DZ104:ES104,1)</f>
        <v>#VALUE!</v>
      </c>
      <c r="FK104" s="322" t="e">
        <f aca="false">SMALL(DZ104:EN104,2)</f>
        <v>#VALUE!</v>
      </c>
      <c r="FL104" s="323" t="e">
        <f aca="false">SMALL(DZ104:EO104,2)</f>
        <v>#VALUE!</v>
      </c>
      <c r="FM104" s="323" t="e">
        <f aca="false">SMALL(DZ104:EP104,2)</f>
        <v>#VALUE!</v>
      </c>
      <c r="FN104" s="323" t="e">
        <f aca="false">SMALL(DZ104:EQ104,2)</f>
        <v>#VALUE!</v>
      </c>
      <c r="FO104" s="323" t="e">
        <f aca="false">SMALL(DZ104:ER104,2)</f>
        <v>#VALUE!</v>
      </c>
      <c r="FP104" s="324" t="e">
        <f aca="false">SMALL(DZ104:ES104,2)</f>
        <v>#VALUE!</v>
      </c>
      <c r="FQ104" s="0"/>
      <c r="FR104" s="328" t="str">
        <f aca="false">IF($B104&lt;&gt;"",IF($EB$1&gt;=FR$13,$P104,""),"")</f>
        <v/>
      </c>
      <c r="FS104" s="329" t="str">
        <f aca="false">IF($B104&lt;&gt;"",IF($EB$1&gt;=FS$13,$P104+$U104,""),"")</f>
        <v/>
      </c>
      <c r="FT104" s="329" t="str">
        <f aca="false">IF($B104&lt;&gt;"",IF($EB$1&gt;=FT$13,$P104+$U104+$AA104,""),"")</f>
        <v/>
      </c>
      <c r="FU104" s="329" t="str">
        <f aca="false">IF($B104&lt;&gt;"",IF($EB$1&gt;=FU$13,$P104+$U104+$AA104+$AF104-ET104,""),"")</f>
        <v/>
      </c>
      <c r="FV104" s="329" t="str">
        <f aca="false">IF($B104&lt;&gt;"",IF($EB$1&gt;=FV$13,$P104+$U104+$AA104+$AF104+$AL104-EU104,""),"")</f>
        <v/>
      </c>
      <c r="FW104" s="329" t="str">
        <f aca="false">IF($B104&lt;&gt;"",IF($EB$1&gt;=FW$13,$P104+$U104+$AA104+$AF104+$AL104+$AQ104-EV104,""),"")</f>
        <v/>
      </c>
      <c r="FX104" s="329" t="str">
        <f aca="false">IF($B104&lt;&gt;"",IF($EB$1&gt;=FX$13,$P104+$U104+$AA104+$AF104+$AL104+$AQ104+$AW104-EW104,""),"")</f>
        <v/>
      </c>
      <c r="FY104" s="329" t="str">
        <f aca="false">IF($B104&lt;&gt;"",IF($EB$1&gt;=FY$13,$P104+$U104+$AA104+$AF104+$AL104+$AQ104+$AW104+$BB104-EX104,""),"")</f>
        <v/>
      </c>
      <c r="FZ104" s="329" t="str">
        <f aca="false">IF($B104&lt;&gt;"",IF($EB$1&gt;=FZ$13,$P104+$U104+$AA104+$AF104+$AL104+$AQ104+$AW104+$BB104+$BH104-EY104,""),"")</f>
        <v/>
      </c>
      <c r="GA104" s="329" t="str">
        <f aca="false">IF($B104&lt;&gt;"",IF($EB$1&gt;=GA$13,$P104+$U104+$AA104+$AF104+$AL104+$AQ104+$AW104+$BB104+$BH104+$BM104-EZ104,""),"")</f>
        <v/>
      </c>
      <c r="GB104" s="329" t="str">
        <f aca="false">IF($B104&lt;&gt;"",IF($EB$1&gt;=GB$13,$P104+$U104+$AA104+$AF104+$AL104+$AQ104+$AW104+$BB104+$BH104+$BM104+$BS104-FA104,""),"")</f>
        <v/>
      </c>
      <c r="GC104" s="329" t="str">
        <f aca="false">IF($B104&lt;&gt;"",IF($EB$1&gt;=GC$13,$P104+$U104+$AA104+$AF104+$AL104+$AQ104+$AW104+$BB104+$BH104+$BM104+$BS104+$BX104-FB104,""),"")</f>
        <v/>
      </c>
      <c r="GD104" s="329" t="str">
        <f aca="false">IF($B104&lt;&gt;"",IF($EB$1&gt;=GD$13,$P104+$U104+$AA104+$AF104+$AL104+$AQ104+$AW104+$BB104+$BH104+$BM104+$BS104+$BX104+$CD104-FC104,""),"")</f>
        <v/>
      </c>
      <c r="GE104" s="329" t="str">
        <f aca="false">IF($B104&lt;&gt;"",IF($EB$1&gt;=GE$13,$P104+$U104+$AA104+$AF104+$AL104+$AQ104+$AW104+$BB104+$BH104+$BM104+$BS104+$BX104+$CD104+$CI104-FD104,""),"")</f>
        <v/>
      </c>
      <c r="GF104" s="329" t="str">
        <f aca="false">IF($B104&lt;&gt;"",IF($EB$1&gt;=GF$13,$P104+$U104+$AA104+$AF104+$AL104+$AQ104+$AW104+$BB104+$BH104+$BM104+$BS104+$BX104+$CD104+$CI104+$CO104-FE104-FK104,""),"")</f>
        <v/>
      </c>
      <c r="GG104" s="329" t="str">
        <f aca="false">IF($B104&lt;&gt;"",IF($EB$1&gt;=GG$13,$P104+$U104+$AA104+$AF104+$AL104+$AQ104+$AW104+$BB104+$BH104+$BM104+$BS104+$BX104+$CD104+$CI104+$CO104+$CT104-FF104-FL104,""),"")</f>
        <v/>
      </c>
      <c r="GH104" s="329" t="str">
        <f aca="false">IF($B104&lt;&gt;"",IF($EB$1&gt;=GH$13,$P104+$U104+$AA104+$AF104+$AL104+$AQ104+$AW104+$BB104+$BH104+$BM104+$BS104+$BX104+$CD104+$CI104+$CO104+$CT104+$CZ104-FG104-FM104,""),"")</f>
        <v/>
      </c>
      <c r="GI104" s="329" t="str">
        <f aca="false">IF($B104&lt;&gt;"",IF($EB$1&gt;=GI$13,$P104+$U104+$AA104+$AF104+$AL104+$AQ104+$AW104+$BB104+$BH104+$BM104+$BS104+$BX104+$CD104+$CI104+$CO104+$CT104+$CZ104+$DE104-FH104-FN104,""),"")</f>
        <v/>
      </c>
      <c r="GJ104" s="329" t="str">
        <f aca="false">IF($B104&lt;&gt;"",IF($EB$1&gt;=GJ$13,$P104+$U104+$AA104+$AF104+$AL104+$AQ104+$AW104+$BB104+$BH104+$BM104+$BS104+$BX104+$CD104+$CI104+$CO104+$CT104+$CZ104+$DE104+$DK104-FI104-FO104,""),"")</f>
        <v/>
      </c>
      <c r="GK104" s="330" t="str">
        <f aca="false">IF($B104&lt;&gt;"",IF($EB$1&gt;=GK$13,$P104+$U104+$AA104+$AF104+$AL104+$AQ104+$AW104+$BB104+$BH104+$BM104+$BS104+$BX104+$CD104+$CI104+$CO104+$CT104+$CZ104+$DE104+$DK104+$DP104-FJ104-FP104,""),"")</f>
        <v/>
      </c>
      <c r="GL104" s="0"/>
      <c r="GM104" s="328" t="str">
        <f aca="false">IF($B104&lt;&gt;"",IF($EB$1&gt;=GM$13,RANK(FR104,FR$14:FR$113,0),""),"")</f>
        <v/>
      </c>
      <c r="GN104" s="329" t="str">
        <f aca="false">IF($B104&lt;&gt;"",IF($EB$1&gt;=GN$13,RANK(FS104,FS$14:FS$113,0),""),"")</f>
        <v/>
      </c>
      <c r="GO104" s="329" t="str">
        <f aca="false">IF($B104&lt;&gt;"",IF($EB$1&gt;=GO$13,RANK(FT104,FT$14:FT$113,0),""),"")</f>
        <v/>
      </c>
      <c r="GP104" s="329" t="str">
        <f aca="false">IF($B104&lt;&gt;"",IF($EB$1&gt;=GP$13,RANK(FU104,FU$14:FU$113,0),""),"")</f>
        <v/>
      </c>
      <c r="GQ104" s="329" t="str">
        <f aca="false">IF($B104&lt;&gt;"",IF($EB$1&gt;=GQ$13,RANK(FV104,FV$14:FV$113,0),""),"")</f>
        <v/>
      </c>
      <c r="GR104" s="329" t="str">
        <f aca="false">IF($B104&lt;&gt;"",IF($EB$1&gt;=GR$13,RANK(FW104,FW$14:FW$113,0),""),"")</f>
        <v/>
      </c>
      <c r="GS104" s="329" t="str">
        <f aca="false">IF($B104&lt;&gt;"",IF($EB$1&gt;=GS$13,RANK(FX104,FX$14:FX$113,0),""),"")</f>
        <v/>
      </c>
      <c r="GT104" s="329" t="str">
        <f aca="false">IF($B104&lt;&gt;"",IF($EB$1&gt;=GT$13,RANK(FY104,FY$14:FY$113,0),""),"")</f>
        <v/>
      </c>
      <c r="GU104" s="329" t="str">
        <f aca="false">IF($B104&lt;&gt;"",IF($EB$1&gt;=GU$13,RANK(FZ104,FZ$14:FZ$113,0),""),"")</f>
        <v/>
      </c>
      <c r="GV104" s="329" t="str">
        <f aca="false">IF($B104&lt;&gt;"",IF($EB$1&gt;=GV$13,RANK(GA104,GA$14:GA$113,0),""),"")</f>
        <v/>
      </c>
      <c r="GW104" s="329" t="str">
        <f aca="false">IF($B104&lt;&gt;"",IF($EB$1&gt;=GW$13,RANK(GB104,GB$14:GB$113,0),""),"")</f>
        <v/>
      </c>
      <c r="GX104" s="329" t="str">
        <f aca="false">IF($B104&lt;&gt;"",IF($EB$1&gt;=GX$13,RANK(GC104,GC$14:GC$113,0),""),"")</f>
        <v/>
      </c>
      <c r="GY104" s="329" t="str">
        <f aca="false">IF($B104&lt;&gt;"",IF($EB$1&gt;=GY$13,RANK(GD104,GD$14:GD$113,0),""),"")</f>
        <v/>
      </c>
      <c r="GZ104" s="329" t="str">
        <f aca="false">IF($B104&lt;&gt;"",IF($EB$1&gt;=GZ$13,RANK(GE104,GE$14:GE$113,0),""),"")</f>
        <v/>
      </c>
      <c r="HA104" s="329" t="str">
        <f aca="false">IF($B104&lt;&gt;"",IF($EB$1&gt;=HA$13,RANK(GF104,GF$14:GF$113,0),""),"")</f>
        <v/>
      </c>
      <c r="HB104" s="329" t="str">
        <f aca="false">IF($B104&lt;&gt;"",IF($EB$1&gt;=HB$13,RANK(GG104,GG$14:GG$113,0),""),"")</f>
        <v/>
      </c>
      <c r="HC104" s="329" t="str">
        <f aca="false">IF($B104&lt;&gt;"",IF($EB$1&gt;=HC$13,RANK(GH104,GH$14:GH$113,0),""),"")</f>
        <v/>
      </c>
      <c r="HD104" s="329" t="str">
        <f aca="false">IF($B104&lt;&gt;"",IF($EB$1&gt;=HD$13,RANK(GI104,GI$14:GI$113,0),""),"")</f>
        <v/>
      </c>
      <c r="HE104" s="329" t="str">
        <f aca="false">IF($B104&lt;&gt;"",IF($EB$1&gt;=HE$13,RANK(GJ104,GJ$14:GJ$113,0),""),"")</f>
        <v/>
      </c>
      <c r="HF104" s="330" t="str">
        <f aca="false">IF($B104&lt;&gt;"",IF($EB$1&gt;=HF$13,RANK(GK104,GK$14:GK$113,0),""),"")</f>
        <v/>
      </c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13" hidden="false" customHeight="false" outlineLevel="0" collapsed="false">
      <c r="A105" s="308" t="str">
        <f aca="false">IF(B105&lt;&gt;"",RANK(I105,I$14:I$113,0),"")</f>
        <v/>
      </c>
      <c r="B105" s="309" t="str">
        <f aca="false">IF('Chronos (M1..M20)'!B102&lt;&gt;"",'Chronos (M1..M20)'!B102,"")</f>
        <v/>
      </c>
      <c r="C105" s="310" t="str">
        <f aca="false">IF(B105&lt;&gt;"",'Chronos (M1..M20)'!C102,"")</f>
        <v/>
      </c>
      <c r="D105" s="215" t="str">
        <f aca="false">IF(B105&lt;&gt;"",Pilotes!P102,"")</f>
        <v/>
      </c>
      <c r="E105" s="310"/>
      <c r="F105" s="310" t="str">
        <f aca="false">IF(B105&lt;&gt;"",Pilotes!F102,"")</f>
        <v/>
      </c>
      <c r="G105" s="310" t="str">
        <f aca="false">IF(C105&lt;&gt;"",Pilotes!E102,"")</f>
        <v/>
      </c>
      <c r="H105" s="310" t="str">
        <f aca="false">IF(D105&lt;&gt;"",'Chronos (M1..M20)'!D102,"")</f>
        <v/>
      </c>
      <c r="I105" s="311" t="n">
        <f aca="false">IF(B105&lt;&gt;"",IF($EB$1&lt;4,DR105-DT105,IF($EB$1&lt;15,DS105-DU105-DT105,DS105-DU105-DV105-DT105)),0)</f>
        <v>0</v>
      </c>
      <c r="J105" s="312" t="str">
        <f aca="false">IF(B105&lt;&gt;"",IF(I105,(I105/MAXA(I$14:I$113))*1000,0),"")</f>
        <v/>
      </c>
      <c r="K105" s="313" t="str">
        <f aca="false">IF($B105&lt;&gt;"",$B105,"")</f>
        <v/>
      </c>
      <c r="L105" s="314" t="str">
        <f aca="false">IF($B105&lt;&gt;"",'Chronos (M1..M20)'!$H102,"")</f>
        <v/>
      </c>
      <c r="M105" s="315" t="str">
        <f aca="false">IF('Chronos (M1..M20)'!$I102&lt;&gt;"",'Chronos (M1..M20)'!$I102," ")</f>
        <v> </v>
      </c>
      <c r="N105" s="316" t="n">
        <f aca="false">IF('Chronos (M1..M20)'!$J102&lt;&gt;"",'Chronos (M1..M20)'!$J102,0)</f>
        <v>0</v>
      </c>
      <c r="O105" s="317" t="str">
        <f aca="false">IF($B105&lt;&gt;"",IF(M105&lt;&gt;" ",(INDEX(L$9:M$12,MATCH(L105,L$9:L$12),2)/M105)*1000,0),"")</f>
        <v/>
      </c>
      <c r="P105" s="318" t="str">
        <f aca="false">IF(M$9&lt;&gt;"",IF($B105&lt;&gt;"",O105-N105,""),"")</f>
        <v/>
      </c>
      <c r="Q105" s="314" t="str">
        <f aca="false">IF($B105&lt;&gt;"",'Chronos (M1..M20)'!$H203,"")</f>
        <v/>
      </c>
      <c r="R105" s="315" t="str">
        <f aca="false">IF('Chronos (M1..M20)'!$I203&lt;&gt;"",'Chronos (M1..M20)'!$I203," ")</f>
        <v> </v>
      </c>
      <c r="S105" s="316" t="n">
        <f aca="false">IF('Chronos (M1..M20)'!$J203&lt;&gt;"",'Chronos (M1..M20)'!$J203,0)</f>
        <v>0</v>
      </c>
      <c r="T105" s="317" t="str">
        <f aca="false">IF($B105&lt;&gt;"",IF(R105&lt;&gt;" ",(INDEX(Q$9:R$12,MATCH(Q105,Q$9:Q$12),2)/R105)*1000,0),"")</f>
        <v/>
      </c>
      <c r="U105" s="318" t="str">
        <f aca="false">IF(R$9&lt;&gt;"",IF($B105&lt;&gt;"",T105-S105,""),"")</f>
        <v/>
      </c>
      <c r="V105" s="313" t="str">
        <f aca="false">IF($B105&lt;&gt;"",$B105,"")</f>
        <v/>
      </c>
      <c r="W105" s="314" t="str">
        <f aca="false">IF($B105&lt;&gt;"",'Chronos (M1..M20)'!$H304,"")</f>
        <v/>
      </c>
      <c r="X105" s="315" t="str">
        <f aca="false">IF('Chronos (M1..M20)'!$I304&lt;&gt;"",'Chronos (M1..M20)'!$I304," ")</f>
        <v> </v>
      </c>
      <c r="Y105" s="316" t="n">
        <f aca="false">IF('Chronos (M1..M20)'!$J304&lt;&gt;"",'Chronos (M1..M20)'!$J304,0)</f>
        <v>0</v>
      </c>
      <c r="Z105" s="317" t="str">
        <f aca="false">IF($B105&lt;&gt;"",IF(X105&lt;&gt;" ",(INDEX(W$9:X$12,MATCH(W105,W$9:W$12),2)/X105)*1000,0),"")</f>
        <v/>
      </c>
      <c r="AA105" s="318" t="str">
        <f aca="false">IF(X$9&lt;&gt;"",IF($B105&lt;&gt;"",Z105-Y105,""),"")</f>
        <v/>
      </c>
      <c r="AB105" s="314" t="str">
        <f aca="false">IF($B105&lt;&gt;"",'Chronos (M1..M20)'!$H405,"")</f>
        <v/>
      </c>
      <c r="AC105" s="315" t="str">
        <f aca="false">IF('Chronos (M1..M20)'!$I405&lt;&gt;"",'Chronos (M1..M20)'!$I405," ")</f>
        <v> </v>
      </c>
      <c r="AD105" s="316" t="n">
        <f aca="false">IF('Chronos (M1..M20)'!$J405&lt;&gt;"",'Chronos (M1..M20)'!$J405,0)</f>
        <v>0</v>
      </c>
      <c r="AE105" s="317" t="str">
        <f aca="false">IF($B105&lt;&gt;"",IF(AC105&lt;&gt;" ",(INDEX(AB$9:AC$12,MATCH(AB105,AB$9:AB$12),2)/AC105)*1000,0),"")</f>
        <v/>
      </c>
      <c r="AF105" s="318" t="str">
        <f aca="false">IF(AC$9&lt;&gt;"",IF($B105&lt;&gt;"",AE105-AD105,""),"")</f>
        <v/>
      </c>
      <c r="AG105" s="313" t="str">
        <f aca="false">IF($B105&lt;&gt;"",$B105,"")</f>
        <v/>
      </c>
      <c r="AH105" s="314" t="str">
        <f aca="false">IF($B105&lt;&gt;"",'Chronos (M1..M20)'!$H506,"")</f>
        <v/>
      </c>
      <c r="AI105" s="315" t="str">
        <f aca="false">IF('Chronos (M1..M20)'!$I506&lt;&gt;"",'Chronos (M1..M20)'!$I506," ")</f>
        <v> </v>
      </c>
      <c r="AJ105" s="316" t="n">
        <f aca="false">IF('Chronos (M1..M20)'!$J506&lt;&gt;"",'Chronos (M1..M20)'!$J506,0)</f>
        <v>0</v>
      </c>
      <c r="AK105" s="317" t="str">
        <f aca="false">IF($B105&lt;&gt;"",IF(AI105&lt;&gt;" ",(INDEX(AH$9:AI$12,MATCH(AH105,AH$9:AH$12),2)/AI105)*1000,0),"")</f>
        <v/>
      </c>
      <c r="AL105" s="318" t="str">
        <f aca="false">IF(AI$9&lt;&gt;"",IF($B105&lt;&gt;"",AK105-AJ105,""),"")</f>
        <v/>
      </c>
      <c r="AM105" s="314" t="str">
        <f aca="false">IF($B105&lt;&gt;"",'Chronos (M1..M20)'!$H607,"")</f>
        <v/>
      </c>
      <c r="AN105" s="315" t="str">
        <f aca="false">IF('Chronos (M1..M20)'!$I607&lt;&gt;"",'Chronos (M1..M20)'!$I607," ")</f>
        <v> </v>
      </c>
      <c r="AO105" s="316" t="n">
        <f aca="false">IF('Chronos (M1..M20)'!$J607&lt;&gt;"",'Chronos (M1..M20)'!$J607,0)</f>
        <v>0</v>
      </c>
      <c r="AP105" s="317" t="str">
        <f aca="false">IF($B105&lt;&gt;"",IF(AN105&lt;&gt;" ",(INDEX(AM$9:AN$12,MATCH(AM105,AM$9:AM$12),2)/AN105)*1000,0),"")</f>
        <v/>
      </c>
      <c r="AQ105" s="318" t="str">
        <f aca="false">IF(AN$9&lt;&gt;"",IF($B105&lt;&gt;"",AP105-AO105,""),"")</f>
        <v/>
      </c>
      <c r="AR105" s="313" t="str">
        <f aca="false">IF($B105&lt;&gt;"",$B105,"")</f>
        <v/>
      </c>
      <c r="AS105" s="314" t="str">
        <f aca="false">IF($B105&lt;&gt;"",'Chronos (M1..M20)'!$H708,"")</f>
        <v/>
      </c>
      <c r="AT105" s="315" t="str">
        <f aca="false">IF('Chronos (M1..M20)'!$I708&lt;&gt;"",'Chronos (M1..M20)'!$I708," ")</f>
        <v> </v>
      </c>
      <c r="AU105" s="316" t="n">
        <f aca="false">IF('Chronos (M1..M20)'!$J708&lt;&gt;"",'Chronos (M1..M20)'!$J708,0)</f>
        <v>0</v>
      </c>
      <c r="AV105" s="317" t="str">
        <f aca="false">IF($B105&lt;&gt;"",IF(AT105&lt;&gt;" ",(INDEX(AS$9:AT$12,MATCH(AS105,AS$9:AS$12),2)/AT105)*1000,0),"")</f>
        <v/>
      </c>
      <c r="AW105" s="318" t="str">
        <f aca="false">IF(AT$9&lt;&gt;"",IF($B105&lt;&gt;"",AV105-AU105,""),"")</f>
        <v/>
      </c>
      <c r="AX105" s="314" t="str">
        <f aca="false">IF($B105&lt;&gt;"",'Chronos (M1..M20)'!$H809,"")</f>
        <v/>
      </c>
      <c r="AY105" s="315" t="str">
        <f aca="false">IF('Chronos (M1..M20)'!$I809&lt;&gt;"",'Chronos (M1..M20)'!$I809," ")</f>
        <v> </v>
      </c>
      <c r="AZ105" s="316" t="n">
        <f aca="false">IF('Chronos (M1..M20)'!$J809&lt;&gt;"",'Chronos (M1..M20)'!$J809,0)</f>
        <v>0</v>
      </c>
      <c r="BA105" s="317" t="str">
        <f aca="false">IF($B105&lt;&gt;"",IF(AY105&lt;&gt;" ",(INDEX(AX$9:AY$12,MATCH(AX105,AX$9:AX$12),2)/AY105)*1000,0),"")</f>
        <v/>
      </c>
      <c r="BB105" s="318" t="str">
        <f aca="false">IF(AY$9&lt;&gt;"",IF($B105&lt;&gt;"",BA105-AZ105,""),"")</f>
        <v/>
      </c>
      <c r="BC105" s="313" t="str">
        <f aca="false">IF($B105&lt;&gt;"",$B105,"")</f>
        <v/>
      </c>
      <c r="BD105" s="314" t="str">
        <f aca="false">IF($B105&lt;&gt;"",'Chronos (M1..M20)'!$H910,"")</f>
        <v/>
      </c>
      <c r="BE105" s="315" t="str">
        <f aca="false">IF('Chronos (M1..M20)'!$I910&lt;&gt;"",'Chronos (M1..M20)'!$I910," ")</f>
        <v> </v>
      </c>
      <c r="BF105" s="316" t="n">
        <f aca="false">IF('Chronos (M1..M20)'!$J910&lt;&gt;"",'Chronos (M1..M20)'!$J910,0)</f>
        <v>0</v>
      </c>
      <c r="BG105" s="317" t="str">
        <f aca="false">IF($B105&lt;&gt;"",IF(BE105&lt;&gt;" ",(INDEX(BD$9:BE$12,MATCH(BD105,BD$9:BD$12),2)/BE105)*1000,0),"")</f>
        <v/>
      </c>
      <c r="BH105" s="318" t="str">
        <f aca="false">IF(BE$9&lt;&gt;"",IF($B105&lt;&gt;"",BG105-BF105,""),"")</f>
        <v/>
      </c>
      <c r="BI105" s="314" t="str">
        <f aca="false">IF($B105&lt;&gt;"",'Chronos (M1..M20)'!$H1011,"")</f>
        <v/>
      </c>
      <c r="BJ105" s="315" t="str">
        <f aca="false">IF('Chronos (M1..M20)'!$I1011&lt;&gt;"",'Chronos (M1..M20)'!$I1011," ")</f>
        <v> </v>
      </c>
      <c r="BK105" s="316" t="n">
        <f aca="false">IF('Chronos (M1..M20)'!$J1011&lt;&gt;"",'Chronos (M1..M20)'!$J1011,0)</f>
        <v>0</v>
      </c>
      <c r="BL105" s="317" t="str">
        <f aca="false">IF($B105&lt;&gt;"",IF(BJ105&lt;&gt;" ",(INDEX(BI$9:BJ$12,MATCH(BI105,BI$9:BI$12),2)/BJ105)*1000,0),"")</f>
        <v/>
      </c>
      <c r="BM105" s="318" t="str">
        <f aca="false">IF(BJ$9&lt;&gt;"",IF($B105&lt;&gt;"",BL105-BK105,""),"")</f>
        <v/>
      </c>
      <c r="BN105" s="313" t="str">
        <f aca="false">IF($B105&lt;&gt;"",$B105,"")</f>
        <v/>
      </c>
      <c r="BO105" s="314" t="str">
        <f aca="false">IF($B105&lt;&gt;"",'Chronos (M1..M20)'!$H1112,"")</f>
        <v/>
      </c>
      <c r="BP105" s="315" t="str">
        <f aca="false">IF('Chronos (M1..M20)'!$I1112&lt;&gt;"",'Chronos (M1..M20)'!$I1112," ")</f>
        <v> </v>
      </c>
      <c r="BQ105" s="316" t="n">
        <f aca="false">IF('Chronos (M1..M20)'!$J1112&lt;&gt;"",'Chronos (M1..M20)'!$J1112,0)</f>
        <v>0</v>
      </c>
      <c r="BR105" s="317" t="str">
        <f aca="false">IF($B105&lt;&gt;"",IF(BP105&lt;&gt;" ",(INDEX(BO$9:BP$12,MATCH(BO105,BO$9:BO$12),2)/BP105)*1000,0),"")</f>
        <v/>
      </c>
      <c r="BS105" s="318" t="str">
        <f aca="false">IF(BP$9&lt;&gt;"",IF($B105&lt;&gt;"",BR105-BQ105,""),"")</f>
        <v/>
      </c>
      <c r="BT105" s="314" t="str">
        <f aca="false">IF($B105&lt;&gt;"",'Chronos (M1..M20)'!$H1213,"")</f>
        <v/>
      </c>
      <c r="BU105" s="315" t="str">
        <f aca="false">IF('Chronos (M1..M20)'!$I1213&lt;&gt;"",'Chronos (M1..M20)'!$I1213," ")</f>
        <v> </v>
      </c>
      <c r="BV105" s="316" t="n">
        <f aca="false">IF('Chronos (M1..M20)'!$J1213&lt;&gt;"",'Chronos (M1..M20)'!$J1213,0)</f>
        <v>0</v>
      </c>
      <c r="BW105" s="317" t="str">
        <f aca="false">IF($B105&lt;&gt;"",IF(BU105&lt;&gt;" ",(INDEX(BT$9:BU$12,MATCH(BT105,BT$9:BT$12),2)/BU105)*1000,0),"")</f>
        <v/>
      </c>
      <c r="BX105" s="318" t="str">
        <f aca="false">IF(BU$9&lt;&gt;"",IF($B105&lt;&gt;"",BW105-BV105,""),"")</f>
        <v/>
      </c>
      <c r="BY105" s="313" t="str">
        <f aca="false">IF($B105&lt;&gt;"",$B105,"")</f>
        <v/>
      </c>
      <c r="BZ105" s="314" t="str">
        <f aca="false">IF($B105&lt;&gt;"",'Chronos (M1..M20)'!$H1314,"")</f>
        <v/>
      </c>
      <c r="CA105" s="315" t="str">
        <f aca="false">IF('Chronos (M1..M20)'!$I1314&lt;&gt;"",'Chronos (M1..M20)'!$I1314," ")</f>
        <v> </v>
      </c>
      <c r="CB105" s="316" t="n">
        <f aca="false">IF('Chronos (M1..M20)'!$J1314&lt;&gt;"",'Chronos (M1..M20)'!$J1314,0)</f>
        <v>0</v>
      </c>
      <c r="CC105" s="317" t="str">
        <f aca="false">IF($B105&lt;&gt;"",IF(CA105&lt;&gt;" ",(INDEX(BZ$9:CA$12,MATCH(BZ105,BZ$9:BZ$12),2)/CA105)*1000,0),"")</f>
        <v/>
      </c>
      <c r="CD105" s="318" t="str">
        <f aca="false">IF(CA$9&lt;&gt;"",IF($B105&lt;&gt;"",CC105-CB105,""),"")</f>
        <v/>
      </c>
      <c r="CE105" s="314" t="str">
        <f aca="false">IF($B105&lt;&gt;"",'Chronos (M1..M20)'!$H1415,"")</f>
        <v/>
      </c>
      <c r="CF105" s="315" t="str">
        <f aca="false">IF('Chronos (M1..M20)'!$I1415&lt;&gt;"",'Chronos (M1..M20)'!$I1415," ")</f>
        <v> </v>
      </c>
      <c r="CG105" s="316" t="n">
        <f aca="false">IF('Chronos (M1..M20)'!$J1415&lt;&gt;"",'Chronos (M1..M20)'!$J1415,0)</f>
        <v>0</v>
      </c>
      <c r="CH105" s="317" t="str">
        <f aca="false">IF($B105&lt;&gt;"",IF(CF105&lt;&gt;" ",(INDEX(CE$9:CF$12,MATCH(CE105,CE$9:CE$12),2)/CF105)*1000,0),"")</f>
        <v/>
      </c>
      <c r="CI105" s="318" t="str">
        <f aca="false">IF(CF$9&lt;&gt;"",IF($B105&lt;&gt;"",CH105-CG105,""),"")</f>
        <v/>
      </c>
      <c r="CJ105" s="313" t="str">
        <f aca="false">IF($B105&lt;&gt;"",$B105,"")</f>
        <v/>
      </c>
      <c r="CK105" s="314" t="str">
        <f aca="false">IF($B105&lt;&gt;"",'Chronos (M1..M20)'!$H1516,"")</f>
        <v/>
      </c>
      <c r="CL105" s="315" t="str">
        <f aca="false">IF('Chronos (M1..M20)'!$I1516&lt;&gt;"",'Chronos (M1..M20)'!$I1516," ")</f>
        <v> </v>
      </c>
      <c r="CM105" s="316" t="n">
        <f aca="false">IF('Chronos (M1..M20)'!$J1516&lt;&gt;"",'Chronos (M1..M20)'!$J1516,0)</f>
        <v>0</v>
      </c>
      <c r="CN105" s="317" t="str">
        <f aca="false">IF($B105&lt;&gt;"",IF(CL105&lt;&gt;" ",(INDEX(CK$9:CL$12,MATCH(CK105,CK$9:CK$12),2)/CL105)*1000,0),"")</f>
        <v/>
      </c>
      <c r="CO105" s="318" t="str">
        <f aca="false">IF(CL$9&lt;&gt;"",IF($B105&lt;&gt;"",CN105-CM105,""),"")</f>
        <v/>
      </c>
      <c r="CP105" s="314" t="str">
        <f aca="false">IF($B105&lt;&gt;"",'Chronos (M1..M20)'!$H1617,"")</f>
        <v/>
      </c>
      <c r="CQ105" s="315" t="str">
        <f aca="false">IF('Chronos (M1..M20)'!$I1617&lt;&gt;"",'Chronos (M1..M20)'!$I1617," ")</f>
        <v> </v>
      </c>
      <c r="CR105" s="316" t="n">
        <f aca="false">IF('Chronos (M1..M20)'!$J1617&lt;&gt;"",'Chronos (M1..M20)'!$J1617,0)</f>
        <v>0</v>
      </c>
      <c r="CS105" s="317" t="str">
        <f aca="false">IF($B105&lt;&gt;"",IF(CQ105&lt;&gt;" ",(INDEX(CP$9:CQ$12,MATCH(CP105,CP$9:CP$12),2)/CQ105)*1000,0),"")</f>
        <v/>
      </c>
      <c r="CT105" s="318" t="str">
        <f aca="false">IF(CQ$9&lt;&gt;"",IF($B105&lt;&gt;"",CS105-CR105,""),"")</f>
        <v/>
      </c>
      <c r="CU105" s="313" t="str">
        <f aca="false">IF($B105&lt;&gt;"",$B105,"")</f>
        <v/>
      </c>
      <c r="CV105" s="314" t="str">
        <f aca="false">IF($B105&lt;&gt;"",'Chronos (M1..M20)'!$H1718,"")</f>
        <v/>
      </c>
      <c r="CW105" s="315" t="str">
        <f aca="false">IF('Chronos (M1..M20)'!$I1718&lt;&gt;"",'Chronos (M1..M20)'!$I1718," ")</f>
        <v> </v>
      </c>
      <c r="CX105" s="316" t="n">
        <f aca="false">IF('Chronos (M1..M20)'!$J1718&lt;&gt;"",'Chronos (M1..M20)'!$J1718,0)</f>
        <v>0</v>
      </c>
      <c r="CY105" s="317" t="str">
        <f aca="false">IF($B105&lt;&gt;"",IF(CW105&lt;&gt;" ",(INDEX(CV$9:CW$12,MATCH(CV105,CV$9:CV$12),2)/CW105)*1000,0),"")</f>
        <v/>
      </c>
      <c r="CZ105" s="318" t="str">
        <f aca="false">IF(CW$9&lt;&gt;"",IF($B105&lt;&gt;"",CY105-CX105,""),"")</f>
        <v/>
      </c>
      <c r="DA105" s="314" t="str">
        <f aca="false">IF($B105&lt;&gt;"",'Chronos (M1..M20)'!$H1819,"")</f>
        <v/>
      </c>
      <c r="DB105" s="315" t="str">
        <f aca="false">IF('Chronos (M1..M20)'!$I1819&lt;&gt;"",'Chronos (M1..M20)'!$I1819," ")</f>
        <v> </v>
      </c>
      <c r="DC105" s="316" t="n">
        <f aca="false">IF('Chronos (M1..M20)'!$J1819&lt;&gt;"",'Chronos (M1..M20)'!$J1819,0)</f>
        <v>0</v>
      </c>
      <c r="DD105" s="317" t="str">
        <f aca="false">IF($B105&lt;&gt;"",IF(DB105&lt;&gt;" ",(INDEX(DA$9:DB$12,MATCH(DA105,DA$9:DA$12),2)/DB105)*1000,0),"")</f>
        <v/>
      </c>
      <c r="DE105" s="318" t="str">
        <f aca="false">IF(DB$9&lt;&gt;"",IF($B105&lt;&gt;"",DD105-DC105,""),"")</f>
        <v/>
      </c>
      <c r="DF105" s="313" t="str">
        <f aca="false">IF($B105&lt;&gt;"",$B105,"")</f>
        <v/>
      </c>
      <c r="DG105" s="314" t="str">
        <f aca="false">IF($B105&lt;&gt;"",'Chronos (M1..M20)'!$H1920,"")</f>
        <v/>
      </c>
      <c r="DH105" s="315" t="str">
        <f aca="false">IF('Chronos (M1..M20)'!$I1920&lt;&gt;"",'Chronos (M1..M20)'!$I1920," ")</f>
        <v> </v>
      </c>
      <c r="DI105" s="316" t="n">
        <f aca="false">IF('Chronos (M1..M20)'!$J1920&lt;&gt;"",'Chronos (M1..M20)'!$J1920,0)</f>
        <v>0</v>
      </c>
      <c r="DJ105" s="317" t="str">
        <f aca="false">IF($B105&lt;&gt;"",IF(DH105&lt;&gt;" ",(INDEX(DG$9:DH$12,MATCH(DG105,DG$9:DG$12),2)/DH105)*1000,0),"")</f>
        <v/>
      </c>
      <c r="DK105" s="318" t="str">
        <f aca="false">IF(DH$9&lt;&gt;"",IF($B105&lt;&gt;"",DJ105-DI105,""),"")</f>
        <v/>
      </c>
      <c r="DL105" s="314" t="str">
        <f aca="false">IF($B105&lt;&gt;"",'Chronos (M1..M20)'!$H2021,"")</f>
        <v/>
      </c>
      <c r="DM105" s="315" t="str">
        <f aca="false">IF('Chronos (M1..M20)'!$I2021&lt;&gt;"",'Chronos (M1..M20)'!$I2021," ")</f>
        <v> </v>
      </c>
      <c r="DN105" s="316" t="n">
        <f aca="false">IF('Chronos (M1..M20)'!$J2021&lt;&gt;"",'Chronos (M1..M20)'!$J2021,0)</f>
        <v>0</v>
      </c>
      <c r="DO105" s="317" t="str">
        <f aca="false">IF($B105&lt;&gt;"",IF(DM105&lt;&gt;" ",(INDEX(DL$9:DM$12,MATCH(DL105,DL$9:DL$12),2)/DM105)*1000,0),"")</f>
        <v/>
      </c>
      <c r="DP105" s="318" t="str">
        <f aca="false">IF(DM$9&lt;&gt;"",IF($B105&lt;&gt;"",DO105-DN105,""),"")</f>
        <v/>
      </c>
      <c r="DQ105" s="0"/>
      <c r="DR105" s="319" t="e">
        <f aca="false">SUM(O105,T105,Z105)</f>
        <v>#VALUE!</v>
      </c>
      <c r="DS105" s="319" t="e">
        <f aca="false">SUM(DR105,AE105,AK105,AP105,AV105,BA105,BG105,BL105,BR105,BW105,CC105,CH105,CN105,CS105,CY105,DD105,DJ105,DO105)</f>
        <v>#VALUE!</v>
      </c>
      <c r="DT105" s="319" t="n">
        <f aca="false">SUM(N105,S105,Y105,AD105,AJ105,AO105,AU105,AZ105,BF105,BK105,BQ105,BV105,CB105,CG105,CM105,CR105,CX105,DC105,DI105,DN105)</f>
        <v>0</v>
      </c>
      <c r="DU105" s="319" t="e">
        <f aca="false">SMALL($DZ105:$ES105,1)</f>
        <v>#VALUE!</v>
      </c>
      <c r="DV105" s="319" t="e">
        <f aca="false">SMALL($DZ105:$ES105,2)</f>
        <v>#VALUE!</v>
      </c>
      <c r="DW105" s="319" t="e">
        <f aca="false">SMALL($DZ105:$ES105,3)</f>
        <v>#VALUE!</v>
      </c>
      <c r="DX105" s="319" t="e">
        <f aca="false">SMALL($DZ105:$ES105,3)</f>
        <v>#VALUE!</v>
      </c>
      <c r="DY105" s="0"/>
      <c r="DZ105" s="321" t="str">
        <f aca="false">IF($EC$1&lt;&gt;"",O105," ")</f>
        <v/>
      </c>
      <c r="EA105" s="321" t="str">
        <f aca="false">IF($EC$2&lt;&gt;"",T105," ")</f>
        <v/>
      </c>
      <c r="EB105" s="321" t="str">
        <f aca="false">IF($EC$3&lt;&gt;"",Z105," ")</f>
        <v/>
      </c>
      <c r="EC105" s="321" t="str">
        <f aca="false">IF($EC$4&lt;&gt;"",AE105," ")</f>
        <v/>
      </c>
      <c r="ED105" s="321" t="str">
        <f aca="false">IF($EC$5&lt;&gt;"",AK105," ")</f>
        <v/>
      </c>
      <c r="EE105" s="321" t="str">
        <f aca="false">IF($EC$6&lt;&gt;"",AP105," ")</f>
        <v/>
      </c>
      <c r="EF105" s="321" t="str">
        <f aca="false">IF($EC$7&lt;&gt;"",AV105," ")</f>
        <v/>
      </c>
      <c r="EG105" s="321" t="str">
        <f aca="false">IF($EC$8&lt;&gt;"",BA105," ")</f>
        <v> </v>
      </c>
      <c r="EH105" s="321" t="str">
        <f aca="false">IF($EC$9&lt;&gt;"",BG105," ")</f>
        <v> </v>
      </c>
      <c r="EI105" s="321" t="str">
        <f aca="false">IF($EC$10&lt;&gt;"",BL105," ")</f>
        <v> </v>
      </c>
      <c r="EJ105" s="321" t="str">
        <f aca="false">IF($EE$1&lt;&gt;"",BR105," ")</f>
        <v> </v>
      </c>
      <c r="EK105" s="321" t="str">
        <f aca="false">IF($EE$2&lt;&gt;"",BW105," ")</f>
        <v> </v>
      </c>
      <c r="EL105" s="321" t="str">
        <f aca="false">IF($EE$3&lt;&gt;"",CC105," ")</f>
        <v> </v>
      </c>
      <c r="EM105" s="321" t="str">
        <f aca="false">IF($EE$4&lt;&gt;"",CH105," ")</f>
        <v> </v>
      </c>
      <c r="EN105" s="321" t="str">
        <f aca="false">IF($EE$5&lt;&gt;"",CN105," ")</f>
        <v> </v>
      </c>
      <c r="EO105" s="321" t="str">
        <f aca="false">IF($EE$6&lt;&gt;"",CS105," ")</f>
        <v> </v>
      </c>
      <c r="EP105" s="321" t="str">
        <f aca="false">IF($EE$7&lt;&gt;"",CY105," ")</f>
        <v> </v>
      </c>
      <c r="EQ105" s="321" t="str">
        <f aca="false">IF($EE$8&lt;&gt;"",DD105," ")</f>
        <v> </v>
      </c>
      <c r="ER105" s="321" t="str">
        <f aca="false">IF($EE$9&lt;&gt;"",DJ105," ")</f>
        <v> </v>
      </c>
      <c r="ES105" s="321" t="str">
        <f aca="false">IF($EE$10&lt;&gt;"",DO105," ")</f>
        <v> </v>
      </c>
      <c r="ET105" s="322" t="e">
        <f aca="false">SMALL(DZ105:EC105,1)</f>
        <v>#VALUE!</v>
      </c>
      <c r="EU105" s="323" t="e">
        <f aca="false">SMALL(DZ105:ED105,1)</f>
        <v>#VALUE!</v>
      </c>
      <c r="EV105" s="323" t="e">
        <f aca="false">SMALL(DZ105:EE105,1)</f>
        <v>#VALUE!</v>
      </c>
      <c r="EW105" s="323" t="e">
        <f aca="false">SMALL(DZ105:EF105,1)</f>
        <v>#VALUE!</v>
      </c>
      <c r="EX105" s="323" t="e">
        <f aca="false">SMALL(DZ105:EG105,1)</f>
        <v>#VALUE!</v>
      </c>
      <c r="EY105" s="323" t="e">
        <f aca="false">SMALL(DZ105:EH105,1)</f>
        <v>#VALUE!</v>
      </c>
      <c r="EZ105" s="323" t="e">
        <f aca="false">SMALL(DZ105:EI105,1)</f>
        <v>#VALUE!</v>
      </c>
      <c r="FA105" s="323" t="e">
        <f aca="false">SMALL(DZ105:EJ105,1)</f>
        <v>#VALUE!</v>
      </c>
      <c r="FB105" s="323" t="e">
        <f aca="false">SMALL(DZ105:EK105,1)</f>
        <v>#VALUE!</v>
      </c>
      <c r="FC105" s="323" t="e">
        <f aca="false">SMALL(DZ105:EL105,1)</f>
        <v>#VALUE!</v>
      </c>
      <c r="FD105" s="323" t="e">
        <f aca="false">SMALL(DZ105:EM105,1)</f>
        <v>#VALUE!</v>
      </c>
      <c r="FE105" s="323" t="e">
        <f aca="false">SMALL(DZ105:EN105,1)</f>
        <v>#VALUE!</v>
      </c>
      <c r="FF105" s="323" t="e">
        <f aca="false">SMALL(DZ105:EO105,1)</f>
        <v>#VALUE!</v>
      </c>
      <c r="FG105" s="323" t="e">
        <f aca="false">SMALL(DZ105:EP105,1)</f>
        <v>#VALUE!</v>
      </c>
      <c r="FH105" s="323" t="e">
        <f aca="false">SMALL(DZ105:EQ105,1)</f>
        <v>#VALUE!</v>
      </c>
      <c r="FI105" s="323" t="e">
        <f aca="false">SMALL(DZ105:ER105,1)</f>
        <v>#VALUE!</v>
      </c>
      <c r="FJ105" s="324" t="e">
        <f aca="false">SMALL(DZ105:ES105,1)</f>
        <v>#VALUE!</v>
      </c>
      <c r="FK105" s="322" t="e">
        <f aca="false">SMALL(DZ105:EN105,2)</f>
        <v>#VALUE!</v>
      </c>
      <c r="FL105" s="323" t="e">
        <f aca="false">SMALL(DZ105:EO105,2)</f>
        <v>#VALUE!</v>
      </c>
      <c r="FM105" s="323" t="e">
        <f aca="false">SMALL(DZ105:EP105,2)</f>
        <v>#VALUE!</v>
      </c>
      <c r="FN105" s="323" t="e">
        <f aca="false">SMALL(DZ105:EQ105,2)</f>
        <v>#VALUE!</v>
      </c>
      <c r="FO105" s="323" t="e">
        <f aca="false">SMALL(DZ105:ER105,2)</f>
        <v>#VALUE!</v>
      </c>
      <c r="FP105" s="324" t="e">
        <f aca="false">SMALL(DZ105:ES105,2)</f>
        <v>#VALUE!</v>
      </c>
      <c r="FQ105" s="0"/>
      <c r="FR105" s="328" t="str">
        <f aca="false">IF($B105&lt;&gt;"",IF($EB$1&gt;=FR$13,$P105,""),"")</f>
        <v/>
      </c>
      <c r="FS105" s="329" t="str">
        <f aca="false">IF($B105&lt;&gt;"",IF($EB$1&gt;=FS$13,$P105+$U105,""),"")</f>
        <v/>
      </c>
      <c r="FT105" s="329" t="str">
        <f aca="false">IF($B105&lt;&gt;"",IF($EB$1&gt;=FT$13,$P105+$U105+$AA105,""),"")</f>
        <v/>
      </c>
      <c r="FU105" s="329" t="str">
        <f aca="false">IF($B105&lt;&gt;"",IF($EB$1&gt;=FU$13,$P105+$U105+$AA105+$AF105-ET105,""),"")</f>
        <v/>
      </c>
      <c r="FV105" s="329" t="str">
        <f aca="false">IF($B105&lt;&gt;"",IF($EB$1&gt;=FV$13,$P105+$U105+$AA105+$AF105+$AL105-EU105,""),"")</f>
        <v/>
      </c>
      <c r="FW105" s="329" t="str">
        <f aca="false">IF($B105&lt;&gt;"",IF($EB$1&gt;=FW$13,$P105+$U105+$AA105+$AF105+$AL105+$AQ105-EV105,""),"")</f>
        <v/>
      </c>
      <c r="FX105" s="329" t="str">
        <f aca="false">IF($B105&lt;&gt;"",IF($EB$1&gt;=FX$13,$P105+$U105+$AA105+$AF105+$AL105+$AQ105+$AW105-EW105,""),"")</f>
        <v/>
      </c>
      <c r="FY105" s="329" t="str">
        <f aca="false">IF($B105&lt;&gt;"",IF($EB$1&gt;=FY$13,$P105+$U105+$AA105+$AF105+$AL105+$AQ105+$AW105+$BB105-EX105,""),"")</f>
        <v/>
      </c>
      <c r="FZ105" s="329" t="str">
        <f aca="false">IF($B105&lt;&gt;"",IF($EB$1&gt;=FZ$13,$P105+$U105+$AA105+$AF105+$AL105+$AQ105+$AW105+$BB105+$BH105-EY105,""),"")</f>
        <v/>
      </c>
      <c r="GA105" s="329" t="str">
        <f aca="false">IF($B105&lt;&gt;"",IF($EB$1&gt;=GA$13,$P105+$U105+$AA105+$AF105+$AL105+$AQ105+$AW105+$BB105+$BH105+$BM105-EZ105,""),"")</f>
        <v/>
      </c>
      <c r="GB105" s="329" t="str">
        <f aca="false">IF($B105&lt;&gt;"",IF($EB$1&gt;=GB$13,$P105+$U105+$AA105+$AF105+$AL105+$AQ105+$AW105+$BB105+$BH105+$BM105+$BS105-FA105,""),"")</f>
        <v/>
      </c>
      <c r="GC105" s="329" t="str">
        <f aca="false">IF($B105&lt;&gt;"",IF($EB$1&gt;=GC$13,$P105+$U105+$AA105+$AF105+$AL105+$AQ105+$AW105+$BB105+$BH105+$BM105+$BS105+$BX105-FB105,""),"")</f>
        <v/>
      </c>
      <c r="GD105" s="329" t="str">
        <f aca="false">IF($B105&lt;&gt;"",IF($EB$1&gt;=GD$13,$P105+$U105+$AA105+$AF105+$AL105+$AQ105+$AW105+$BB105+$BH105+$BM105+$BS105+$BX105+$CD105-FC105,""),"")</f>
        <v/>
      </c>
      <c r="GE105" s="329" t="str">
        <f aca="false">IF($B105&lt;&gt;"",IF($EB$1&gt;=GE$13,$P105+$U105+$AA105+$AF105+$AL105+$AQ105+$AW105+$BB105+$BH105+$BM105+$BS105+$BX105+$CD105+$CI105-FD105,""),"")</f>
        <v/>
      </c>
      <c r="GF105" s="329" t="str">
        <f aca="false">IF($B105&lt;&gt;"",IF($EB$1&gt;=GF$13,$P105+$U105+$AA105+$AF105+$AL105+$AQ105+$AW105+$BB105+$BH105+$BM105+$BS105+$BX105+$CD105+$CI105+$CO105-FE105-FK105,""),"")</f>
        <v/>
      </c>
      <c r="GG105" s="329" t="str">
        <f aca="false">IF($B105&lt;&gt;"",IF($EB$1&gt;=GG$13,$P105+$U105+$AA105+$AF105+$AL105+$AQ105+$AW105+$BB105+$BH105+$BM105+$BS105+$BX105+$CD105+$CI105+$CO105+$CT105-FF105-FL105,""),"")</f>
        <v/>
      </c>
      <c r="GH105" s="329" t="str">
        <f aca="false">IF($B105&lt;&gt;"",IF($EB$1&gt;=GH$13,$P105+$U105+$AA105+$AF105+$AL105+$AQ105+$AW105+$BB105+$BH105+$BM105+$BS105+$BX105+$CD105+$CI105+$CO105+$CT105+$CZ105-FG105-FM105,""),"")</f>
        <v/>
      </c>
      <c r="GI105" s="329" t="str">
        <f aca="false">IF($B105&lt;&gt;"",IF($EB$1&gt;=GI$13,$P105+$U105+$AA105+$AF105+$AL105+$AQ105+$AW105+$BB105+$BH105+$BM105+$BS105+$BX105+$CD105+$CI105+$CO105+$CT105+$CZ105+$DE105-FH105-FN105,""),"")</f>
        <v/>
      </c>
      <c r="GJ105" s="329" t="str">
        <f aca="false">IF($B105&lt;&gt;"",IF($EB$1&gt;=GJ$13,$P105+$U105+$AA105+$AF105+$AL105+$AQ105+$AW105+$BB105+$BH105+$BM105+$BS105+$BX105+$CD105+$CI105+$CO105+$CT105+$CZ105+$DE105+$DK105-FI105-FO105,""),"")</f>
        <v/>
      </c>
      <c r="GK105" s="330" t="str">
        <f aca="false">IF($B105&lt;&gt;"",IF($EB$1&gt;=GK$13,$P105+$U105+$AA105+$AF105+$AL105+$AQ105+$AW105+$BB105+$BH105+$BM105+$BS105+$BX105+$CD105+$CI105+$CO105+$CT105+$CZ105+$DE105+$DK105+$DP105-FJ105-FP105,""),"")</f>
        <v/>
      </c>
      <c r="GL105" s="0"/>
      <c r="GM105" s="328" t="str">
        <f aca="false">IF($B105&lt;&gt;"",IF($EB$1&gt;=GM$13,RANK(FR105,FR$14:FR$113,0),""),"")</f>
        <v/>
      </c>
      <c r="GN105" s="329" t="str">
        <f aca="false">IF($B105&lt;&gt;"",IF($EB$1&gt;=GN$13,RANK(FS105,FS$14:FS$113,0),""),"")</f>
        <v/>
      </c>
      <c r="GO105" s="329" t="str">
        <f aca="false">IF($B105&lt;&gt;"",IF($EB$1&gt;=GO$13,RANK(FT105,FT$14:FT$113,0),""),"")</f>
        <v/>
      </c>
      <c r="GP105" s="329" t="str">
        <f aca="false">IF($B105&lt;&gt;"",IF($EB$1&gt;=GP$13,RANK(FU105,FU$14:FU$113,0),""),"")</f>
        <v/>
      </c>
      <c r="GQ105" s="329" t="str">
        <f aca="false">IF($B105&lt;&gt;"",IF($EB$1&gt;=GQ$13,RANK(FV105,FV$14:FV$113,0),""),"")</f>
        <v/>
      </c>
      <c r="GR105" s="329" t="str">
        <f aca="false">IF($B105&lt;&gt;"",IF($EB$1&gt;=GR$13,RANK(FW105,FW$14:FW$113,0),""),"")</f>
        <v/>
      </c>
      <c r="GS105" s="329" t="str">
        <f aca="false">IF($B105&lt;&gt;"",IF($EB$1&gt;=GS$13,RANK(FX105,FX$14:FX$113,0),""),"")</f>
        <v/>
      </c>
      <c r="GT105" s="329" t="str">
        <f aca="false">IF($B105&lt;&gt;"",IF($EB$1&gt;=GT$13,RANK(FY105,FY$14:FY$113,0),""),"")</f>
        <v/>
      </c>
      <c r="GU105" s="329" t="str">
        <f aca="false">IF($B105&lt;&gt;"",IF($EB$1&gt;=GU$13,RANK(FZ105,FZ$14:FZ$113,0),""),"")</f>
        <v/>
      </c>
      <c r="GV105" s="329" t="str">
        <f aca="false">IF($B105&lt;&gt;"",IF($EB$1&gt;=GV$13,RANK(GA105,GA$14:GA$113,0),""),"")</f>
        <v/>
      </c>
      <c r="GW105" s="329" t="str">
        <f aca="false">IF($B105&lt;&gt;"",IF($EB$1&gt;=GW$13,RANK(GB105,GB$14:GB$113,0),""),"")</f>
        <v/>
      </c>
      <c r="GX105" s="329" t="str">
        <f aca="false">IF($B105&lt;&gt;"",IF($EB$1&gt;=GX$13,RANK(GC105,GC$14:GC$113,0),""),"")</f>
        <v/>
      </c>
      <c r="GY105" s="329" t="str">
        <f aca="false">IF($B105&lt;&gt;"",IF($EB$1&gt;=GY$13,RANK(GD105,GD$14:GD$113,0),""),"")</f>
        <v/>
      </c>
      <c r="GZ105" s="329" t="str">
        <f aca="false">IF($B105&lt;&gt;"",IF($EB$1&gt;=GZ$13,RANK(GE105,GE$14:GE$113,0),""),"")</f>
        <v/>
      </c>
      <c r="HA105" s="329" t="str">
        <f aca="false">IF($B105&lt;&gt;"",IF($EB$1&gt;=HA$13,RANK(GF105,GF$14:GF$113,0),""),"")</f>
        <v/>
      </c>
      <c r="HB105" s="329" t="str">
        <f aca="false">IF($B105&lt;&gt;"",IF($EB$1&gt;=HB$13,RANK(GG105,GG$14:GG$113,0),""),"")</f>
        <v/>
      </c>
      <c r="HC105" s="329" t="str">
        <f aca="false">IF($B105&lt;&gt;"",IF($EB$1&gt;=HC$13,RANK(GH105,GH$14:GH$113,0),""),"")</f>
        <v/>
      </c>
      <c r="HD105" s="329" t="str">
        <f aca="false">IF($B105&lt;&gt;"",IF($EB$1&gt;=HD$13,RANK(GI105,GI$14:GI$113,0),""),"")</f>
        <v/>
      </c>
      <c r="HE105" s="329" t="str">
        <f aca="false">IF($B105&lt;&gt;"",IF($EB$1&gt;=HE$13,RANK(GJ105,GJ$14:GJ$113,0),""),"")</f>
        <v/>
      </c>
      <c r="HF105" s="330" t="str">
        <f aca="false">IF($B105&lt;&gt;"",IF($EB$1&gt;=HF$13,RANK(GK105,GK$14:GK$113,0),""),"")</f>
        <v/>
      </c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3" hidden="false" customHeight="false" outlineLevel="0" collapsed="false">
      <c r="A106" s="308" t="str">
        <f aca="false">IF(B106&lt;&gt;"",RANK(I106,I$14:I$113,0),"")</f>
        <v/>
      </c>
      <c r="B106" s="309" t="str">
        <f aca="false">IF('Chronos (M1..M20)'!B103&lt;&gt;"",'Chronos (M1..M20)'!B103,"")</f>
        <v/>
      </c>
      <c r="C106" s="310" t="str">
        <f aca="false">IF(B106&lt;&gt;"",'Chronos (M1..M20)'!C103,"")</f>
        <v/>
      </c>
      <c r="D106" s="215" t="str">
        <f aca="false">IF(B106&lt;&gt;"",Pilotes!P103,"")</f>
        <v/>
      </c>
      <c r="E106" s="310"/>
      <c r="F106" s="310" t="str">
        <f aca="false">IF(B106&lt;&gt;"",Pilotes!F103,"")</f>
        <v/>
      </c>
      <c r="G106" s="310" t="str">
        <f aca="false">IF(C106&lt;&gt;"",Pilotes!E103,"")</f>
        <v/>
      </c>
      <c r="H106" s="310" t="str">
        <f aca="false">IF(D106&lt;&gt;"",'Chronos (M1..M20)'!D103,"")</f>
        <v/>
      </c>
      <c r="I106" s="311" t="n">
        <f aca="false">IF(B106&lt;&gt;"",IF($EB$1&lt;4,DR106-DT106,IF($EB$1&lt;15,DS106-DU106-DT106,DS106-DU106-DV106-DT106)),0)</f>
        <v>0</v>
      </c>
      <c r="J106" s="312" t="str">
        <f aca="false">IF(B106&lt;&gt;"",IF(I106,(I106/MAXA(I$14:I$113))*1000,0),"")</f>
        <v/>
      </c>
      <c r="K106" s="313" t="str">
        <f aca="false">IF($B106&lt;&gt;"",$B106,"")</f>
        <v/>
      </c>
      <c r="L106" s="314" t="str">
        <f aca="false">IF($B106&lt;&gt;"",'Chronos (M1..M20)'!$H103,"")</f>
        <v/>
      </c>
      <c r="M106" s="315" t="str">
        <f aca="false">IF('Chronos (M1..M20)'!$I103&lt;&gt;"",'Chronos (M1..M20)'!$I103," ")</f>
        <v> </v>
      </c>
      <c r="N106" s="316" t="n">
        <f aca="false">IF('Chronos (M1..M20)'!$J103&lt;&gt;"",'Chronos (M1..M20)'!$J103,0)</f>
        <v>0</v>
      </c>
      <c r="O106" s="317" t="str">
        <f aca="false">IF($B106&lt;&gt;"",IF(M106&lt;&gt;" ",(INDEX(L$9:M$12,MATCH(L106,L$9:L$12),2)/M106)*1000,0),"")</f>
        <v/>
      </c>
      <c r="P106" s="318" t="str">
        <f aca="false">IF(M$9&lt;&gt;"",IF($B106&lt;&gt;"",O106-N106,""),"")</f>
        <v/>
      </c>
      <c r="Q106" s="314" t="str">
        <f aca="false">IF($B106&lt;&gt;"",'Chronos (M1..M20)'!$H204,"")</f>
        <v/>
      </c>
      <c r="R106" s="315" t="str">
        <f aca="false">IF('Chronos (M1..M20)'!$I204&lt;&gt;"",'Chronos (M1..M20)'!$I204," ")</f>
        <v> </v>
      </c>
      <c r="S106" s="316" t="n">
        <f aca="false">IF('Chronos (M1..M20)'!$J204&lt;&gt;"",'Chronos (M1..M20)'!$J204,0)</f>
        <v>0</v>
      </c>
      <c r="T106" s="317" t="str">
        <f aca="false">IF($B106&lt;&gt;"",IF(R106&lt;&gt;" ",(INDEX(Q$9:R$12,MATCH(Q106,Q$9:Q$12),2)/R106)*1000,0),"")</f>
        <v/>
      </c>
      <c r="U106" s="318" t="str">
        <f aca="false">IF(R$9&lt;&gt;"",IF($B106&lt;&gt;"",T106-S106,""),"")</f>
        <v/>
      </c>
      <c r="V106" s="313" t="str">
        <f aca="false">IF($B106&lt;&gt;"",$B106,"")</f>
        <v/>
      </c>
      <c r="W106" s="314" t="str">
        <f aca="false">IF($B106&lt;&gt;"",'Chronos (M1..M20)'!$H305,"")</f>
        <v/>
      </c>
      <c r="X106" s="315" t="str">
        <f aca="false">IF('Chronos (M1..M20)'!$I305&lt;&gt;"",'Chronos (M1..M20)'!$I305," ")</f>
        <v> </v>
      </c>
      <c r="Y106" s="316" t="n">
        <f aca="false">IF('Chronos (M1..M20)'!$J305&lt;&gt;"",'Chronos (M1..M20)'!$J305,0)</f>
        <v>0</v>
      </c>
      <c r="Z106" s="317" t="str">
        <f aca="false">IF($B106&lt;&gt;"",IF(X106&lt;&gt;" ",(INDEX(W$9:X$12,MATCH(W106,W$9:W$12),2)/X106)*1000,0),"")</f>
        <v/>
      </c>
      <c r="AA106" s="318" t="str">
        <f aca="false">IF(X$9&lt;&gt;"",IF($B106&lt;&gt;"",Z106-Y106,""),"")</f>
        <v/>
      </c>
      <c r="AB106" s="314" t="str">
        <f aca="false">IF($B106&lt;&gt;"",'Chronos (M1..M20)'!$H406,"")</f>
        <v/>
      </c>
      <c r="AC106" s="315" t="str">
        <f aca="false">IF('Chronos (M1..M20)'!$I406&lt;&gt;"",'Chronos (M1..M20)'!$I406," ")</f>
        <v> </v>
      </c>
      <c r="AD106" s="316" t="n">
        <f aca="false">IF('Chronos (M1..M20)'!$J406&lt;&gt;"",'Chronos (M1..M20)'!$J406,0)</f>
        <v>0</v>
      </c>
      <c r="AE106" s="317" t="str">
        <f aca="false">IF($B106&lt;&gt;"",IF(AC106&lt;&gt;" ",(INDEX(AB$9:AC$12,MATCH(AB106,AB$9:AB$12),2)/AC106)*1000,0),"")</f>
        <v/>
      </c>
      <c r="AF106" s="318" t="str">
        <f aca="false">IF(AC$9&lt;&gt;"",IF($B106&lt;&gt;"",AE106-AD106,""),"")</f>
        <v/>
      </c>
      <c r="AG106" s="313" t="str">
        <f aca="false">IF($B106&lt;&gt;"",$B106,"")</f>
        <v/>
      </c>
      <c r="AH106" s="314" t="str">
        <f aca="false">IF($B106&lt;&gt;"",'Chronos (M1..M20)'!$H507,"")</f>
        <v/>
      </c>
      <c r="AI106" s="315" t="str">
        <f aca="false">IF('Chronos (M1..M20)'!$I507&lt;&gt;"",'Chronos (M1..M20)'!$I507," ")</f>
        <v> </v>
      </c>
      <c r="AJ106" s="316" t="n">
        <f aca="false">IF('Chronos (M1..M20)'!$J507&lt;&gt;"",'Chronos (M1..M20)'!$J507,0)</f>
        <v>0</v>
      </c>
      <c r="AK106" s="317" t="str">
        <f aca="false">IF($B106&lt;&gt;"",IF(AI106&lt;&gt;" ",(INDEX(AH$9:AI$12,MATCH(AH106,AH$9:AH$12),2)/AI106)*1000,0),"")</f>
        <v/>
      </c>
      <c r="AL106" s="318" t="str">
        <f aca="false">IF(AI$9&lt;&gt;"",IF($B106&lt;&gt;"",AK106-AJ106,""),"")</f>
        <v/>
      </c>
      <c r="AM106" s="314" t="str">
        <f aca="false">IF($B106&lt;&gt;"",'Chronos (M1..M20)'!$H608,"")</f>
        <v/>
      </c>
      <c r="AN106" s="315" t="str">
        <f aca="false">IF('Chronos (M1..M20)'!$I608&lt;&gt;"",'Chronos (M1..M20)'!$I608," ")</f>
        <v> </v>
      </c>
      <c r="AO106" s="316" t="n">
        <f aca="false">IF('Chronos (M1..M20)'!$J608&lt;&gt;"",'Chronos (M1..M20)'!$J608,0)</f>
        <v>0</v>
      </c>
      <c r="AP106" s="317" t="str">
        <f aca="false">IF($B106&lt;&gt;"",IF(AN106&lt;&gt;" ",(INDEX(AM$9:AN$12,MATCH(AM106,AM$9:AM$12),2)/AN106)*1000,0),"")</f>
        <v/>
      </c>
      <c r="AQ106" s="318" t="str">
        <f aca="false">IF(AN$9&lt;&gt;"",IF($B106&lt;&gt;"",AP106-AO106,""),"")</f>
        <v/>
      </c>
      <c r="AR106" s="313" t="str">
        <f aca="false">IF($B106&lt;&gt;"",$B106,"")</f>
        <v/>
      </c>
      <c r="AS106" s="314" t="str">
        <f aca="false">IF($B106&lt;&gt;"",'Chronos (M1..M20)'!$H709,"")</f>
        <v/>
      </c>
      <c r="AT106" s="315" t="str">
        <f aca="false">IF('Chronos (M1..M20)'!$I709&lt;&gt;"",'Chronos (M1..M20)'!$I709," ")</f>
        <v> </v>
      </c>
      <c r="AU106" s="316" t="n">
        <f aca="false">IF('Chronos (M1..M20)'!$J709&lt;&gt;"",'Chronos (M1..M20)'!$J709,0)</f>
        <v>0</v>
      </c>
      <c r="AV106" s="317" t="str">
        <f aca="false">IF($B106&lt;&gt;"",IF(AT106&lt;&gt;" ",(INDEX(AS$9:AT$12,MATCH(AS106,AS$9:AS$12),2)/AT106)*1000,0),"")</f>
        <v/>
      </c>
      <c r="AW106" s="318" t="str">
        <f aca="false">IF(AT$9&lt;&gt;"",IF($B106&lt;&gt;"",AV106-AU106,""),"")</f>
        <v/>
      </c>
      <c r="AX106" s="314" t="str">
        <f aca="false">IF($B106&lt;&gt;"",'Chronos (M1..M20)'!$H810,"")</f>
        <v/>
      </c>
      <c r="AY106" s="315" t="str">
        <f aca="false">IF('Chronos (M1..M20)'!$I810&lt;&gt;"",'Chronos (M1..M20)'!$I810," ")</f>
        <v> </v>
      </c>
      <c r="AZ106" s="316" t="n">
        <f aca="false">IF('Chronos (M1..M20)'!$J810&lt;&gt;"",'Chronos (M1..M20)'!$J810,0)</f>
        <v>0</v>
      </c>
      <c r="BA106" s="317" t="str">
        <f aca="false">IF($B106&lt;&gt;"",IF(AY106&lt;&gt;" ",(INDEX(AX$9:AY$12,MATCH(AX106,AX$9:AX$12),2)/AY106)*1000,0),"")</f>
        <v/>
      </c>
      <c r="BB106" s="318" t="str">
        <f aca="false">IF(AY$9&lt;&gt;"",IF($B106&lt;&gt;"",BA106-AZ106,""),"")</f>
        <v/>
      </c>
      <c r="BC106" s="313" t="str">
        <f aca="false">IF($B106&lt;&gt;"",$B106,"")</f>
        <v/>
      </c>
      <c r="BD106" s="314" t="str">
        <f aca="false">IF($B106&lt;&gt;"",'Chronos (M1..M20)'!$H911,"")</f>
        <v/>
      </c>
      <c r="BE106" s="315" t="str">
        <f aca="false">IF('Chronos (M1..M20)'!$I911&lt;&gt;"",'Chronos (M1..M20)'!$I911," ")</f>
        <v> </v>
      </c>
      <c r="BF106" s="316" t="n">
        <f aca="false">IF('Chronos (M1..M20)'!$J911&lt;&gt;"",'Chronos (M1..M20)'!$J911,0)</f>
        <v>0</v>
      </c>
      <c r="BG106" s="317" t="str">
        <f aca="false">IF($B106&lt;&gt;"",IF(BE106&lt;&gt;" ",(INDEX(BD$9:BE$12,MATCH(BD106,BD$9:BD$12),2)/BE106)*1000,0),"")</f>
        <v/>
      </c>
      <c r="BH106" s="318" t="str">
        <f aca="false">IF(BE$9&lt;&gt;"",IF($B106&lt;&gt;"",BG106-BF106,""),"")</f>
        <v/>
      </c>
      <c r="BI106" s="314" t="str">
        <f aca="false">IF($B106&lt;&gt;"",'Chronos (M1..M20)'!$H1012,"")</f>
        <v/>
      </c>
      <c r="BJ106" s="315" t="str">
        <f aca="false">IF('Chronos (M1..M20)'!$I1012&lt;&gt;"",'Chronos (M1..M20)'!$I1012," ")</f>
        <v> </v>
      </c>
      <c r="BK106" s="316" t="n">
        <f aca="false">IF('Chronos (M1..M20)'!$J1012&lt;&gt;"",'Chronos (M1..M20)'!$J1012,0)</f>
        <v>0</v>
      </c>
      <c r="BL106" s="317" t="str">
        <f aca="false">IF($B106&lt;&gt;"",IF(BJ106&lt;&gt;" ",(INDEX(BI$9:BJ$12,MATCH(BI106,BI$9:BI$12),2)/BJ106)*1000,0),"")</f>
        <v/>
      </c>
      <c r="BM106" s="318" t="str">
        <f aca="false">IF(BJ$9&lt;&gt;"",IF($B106&lt;&gt;"",BL106-BK106,""),"")</f>
        <v/>
      </c>
      <c r="BN106" s="313" t="str">
        <f aca="false">IF($B106&lt;&gt;"",$B106,"")</f>
        <v/>
      </c>
      <c r="BO106" s="314" t="str">
        <f aca="false">IF($B106&lt;&gt;"",'Chronos (M1..M20)'!$H1113,"")</f>
        <v/>
      </c>
      <c r="BP106" s="315" t="str">
        <f aca="false">IF('Chronos (M1..M20)'!$I1113&lt;&gt;"",'Chronos (M1..M20)'!$I1113," ")</f>
        <v> </v>
      </c>
      <c r="BQ106" s="316" t="n">
        <f aca="false">IF('Chronos (M1..M20)'!$J1113&lt;&gt;"",'Chronos (M1..M20)'!$J1113,0)</f>
        <v>0</v>
      </c>
      <c r="BR106" s="317" t="str">
        <f aca="false">IF($B106&lt;&gt;"",IF(BP106&lt;&gt;" ",(INDEX(BO$9:BP$12,MATCH(BO106,BO$9:BO$12),2)/BP106)*1000,0),"")</f>
        <v/>
      </c>
      <c r="BS106" s="318" t="str">
        <f aca="false">IF(BP$9&lt;&gt;"",IF($B106&lt;&gt;"",BR106-BQ106,""),"")</f>
        <v/>
      </c>
      <c r="BT106" s="314" t="str">
        <f aca="false">IF($B106&lt;&gt;"",'Chronos (M1..M20)'!$H1214,"")</f>
        <v/>
      </c>
      <c r="BU106" s="315" t="str">
        <f aca="false">IF('Chronos (M1..M20)'!$I1214&lt;&gt;"",'Chronos (M1..M20)'!$I1214," ")</f>
        <v> </v>
      </c>
      <c r="BV106" s="316" t="n">
        <f aca="false">IF('Chronos (M1..M20)'!$J1214&lt;&gt;"",'Chronos (M1..M20)'!$J1214,0)</f>
        <v>0</v>
      </c>
      <c r="BW106" s="317" t="str">
        <f aca="false">IF($B106&lt;&gt;"",IF(BU106&lt;&gt;" ",(INDEX(BT$9:BU$12,MATCH(BT106,BT$9:BT$12),2)/BU106)*1000,0),"")</f>
        <v/>
      </c>
      <c r="BX106" s="318" t="str">
        <f aca="false">IF(BU$9&lt;&gt;"",IF($B106&lt;&gt;"",BW106-BV106,""),"")</f>
        <v/>
      </c>
      <c r="BY106" s="313" t="str">
        <f aca="false">IF($B106&lt;&gt;"",$B106,"")</f>
        <v/>
      </c>
      <c r="BZ106" s="314" t="str">
        <f aca="false">IF($B106&lt;&gt;"",'Chronos (M1..M20)'!$H1315,"")</f>
        <v/>
      </c>
      <c r="CA106" s="315" t="str">
        <f aca="false">IF('Chronos (M1..M20)'!$I1315&lt;&gt;"",'Chronos (M1..M20)'!$I1315," ")</f>
        <v> </v>
      </c>
      <c r="CB106" s="316" t="n">
        <f aca="false">IF('Chronos (M1..M20)'!$J1315&lt;&gt;"",'Chronos (M1..M20)'!$J1315,0)</f>
        <v>0</v>
      </c>
      <c r="CC106" s="317" t="str">
        <f aca="false">IF($B106&lt;&gt;"",IF(CA106&lt;&gt;" ",(INDEX(BZ$9:CA$12,MATCH(BZ106,BZ$9:BZ$12),2)/CA106)*1000,0),"")</f>
        <v/>
      </c>
      <c r="CD106" s="318" t="str">
        <f aca="false">IF(CA$9&lt;&gt;"",IF($B106&lt;&gt;"",CC106-CB106,""),"")</f>
        <v/>
      </c>
      <c r="CE106" s="314" t="str">
        <f aca="false">IF($B106&lt;&gt;"",'Chronos (M1..M20)'!$H1416,"")</f>
        <v/>
      </c>
      <c r="CF106" s="315" t="str">
        <f aca="false">IF('Chronos (M1..M20)'!$I1416&lt;&gt;"",'Chronos (M1..M20)'!$I1416," ")</f>
        <v> </v>
      </c>
      <c r="CG106" s="316" t="n">
        <f aca="false">IF('Chronos (M1..M20)'!$J1416&lt;&gt;"",'Chronos (M1..M20)'!$J1416,0)</f>
        <v>0</v>
      </c>
      <c r="CH106" s="317" t="str">
        <f aca="false">IF($B106&lt;&gt;"",IF(CF106&lt;&gt;" ",(INDEX(CE$9:CF$12,MATCH(CE106,CE$9:CE$12),2)/CF106)*1000,0),"")</f>
        <v/>
      </c>
      <c r="CI106" s="318" t="str">
        <f aca="false">IF(CF$9&lt;&gt;"",IF($B106&lt;&gt;"",CH106-CG106,""),"")</f>
        <v/>
      </c>
      <c r="CJ106" s="313" t="str">
        <f aca="false">IF($B106&lt;&gt;"",$B106,"")</f>
        <v/>
      </c>
      <c r="CK106" s="314" t="str">
        <f aca="false">IF($B106&lt;&gt;"",'Chronos (M1..M20)'!$H1517,"")</f>
        <v/>
      </c>
      <c r="CL106" s="315" t="str">
        <f aca="false">IF('Chronos (M1..M20)'!$I1517&lt;&gt;"",'Chronos (M1..M20)'!$I1517," ")</f>
        <v> </v>
      </c>
      <c r="CM106" s="316" t="n">
        <f aca="false">IF('Chronos (M1..M20)'!$J1517&lt;&gt;"",'Chronos (M1..M20)'!$J1517,0)</f>
        <v>0</v>
      </c>
      <c r="CN106" s="317" t="str">
        <f aca="false">IF($B106&lt;&gt;"",IF(CL106&lt;&gt;" ",(INDEX(CK$9:CL$12,MATCH(CK106,CK$9:CK$12),2)/CL106)*1000,0),"")</f>
        <v/>
      </c>
      <c r="CO106" s="318" t="str">
        <f aca="false">IF(CL$9&lt;&gt;"",IF($B106&lt;&gt;"",CN106-CM106,""),"")</f>
        <v/>
      </c>
      <c r="CP106" s="314" t="str">
        <f aca="false">IF($B106&lt;&gt;"",'Chronos (M1..M20)'!$H1618,"")</f>
        <v/>
      </c>
      <c r="CQ106" s="315" t="str">
        <f aca="false">IF('Chronos (M1..M20)'!$I1618&lt;&gt;"",'Chronos (M1..M20)'!$I1618," ")</f>
        <v> </v>
      </c>
      <c r="CR106" s="316" t="n">
        <f aca="false">IF('Chronos (M1..M20)'!$J1618&lt;&gt;"",'Chronos (M1..M20)'!$J1618,0)</f>
        <v>0</v>
      </c>
      <c r="CS106" s="317" t="str">
        <f aca="false">IF($B106&lt;&gt;"",IF(CQ106&lt;&gt;" ",(INDEX(CP$9:CQ$12,MATCH(CP106,CP$9:CP$12),2)/CQ106)*1000,0),"")</f>
        <v/>
      </c>
      <c r="CT106" s="318" t="str">
        <f aca="false">IF(CQ$9&lt;&gt;"",IF($B106&lt;&gt;"",CS106-CR106,""),"")</f>
        <v/>
      </c>
      <c r="CU106" s="313" t="str">
        <f aca="false">IF($B106&lt;&gt;"",$B106,"")</f>
        <v/>
      </c>
      <c r="CV106" s="314" t="str">
        <f aca="false">IF($B106&lt;&gt;"",'Chronos (M1..M20)'!$H1719,"")</f>
        <v/>
      </c>
      <c r="CW106" s="315" t="str">
        <f aca="false">IF('Chronos (M1..M20)'!$I1719&lt;&gt;"",'Chronos (M1..M20)'!$I1719," ")</f>
        <v> </v>
      </c>
      <c r="CX106" s="316" t="n">
        <f aca="false">IF('Chronos (M1..M20)'!$J1719&lt;&gt;"",'Chronos (M1..M20)'!$J1719,0)</f>
        <v>0</v>
      </c>
      <c r="CY106" s="317" t="str">
        <f aca="false">IF($B106&lt;&gt;"",IF(CW106&lt;&gt;" ",(INDEX(CV$9:CW$12,MATCH(CV106,CV$9:CV$12),2)/CW106)*1000,0),"")</f>
        <v/>
      </c>
      <c r="CZ106" s="318" t="str">
        <f aca="false">IF(CW$9&lt;&gt;"",IF($B106&lt;&gt;"",CY106-CX106,""),"")</f>
        <v/>
      </c>
      <c r="DA106" s="314" t="str">
        <f aca="false">IF($B106&lt;&gt;"",'Chronos (M1..M20)'!$H1820,"")</f>
        <v/>
      </c>
      <c r="DB106" s="315" t="str">
        <f aca="false">IF('Chronos (M1..M20)'!$I1820&lt;&gt;"",'Chronos (M1..M20)'!$I1820," ")</f>
        <v> </v>
      </c>
      <c r="DC106" s="316" t="n">
        <f aca="false">IF('Chronos (M1..M20)'!$J1820&lt;&gt;"",'Chronos (M1..M20)'!$J1820,0)</f>
        <v>0</v>
      </c>
      <c r="DD106" s="317" t="str">
        <f aca="false">IF($B106&lt;&gt;"",IF(DB106&lt;&gt;" ",(INDEX(DA$9:DB$12,MATCH(DA106,DA$9:DA$12),2)/DB106)*1000,0),"")</f>
        <v/>
      </c>
      <c r="DE106" s="318" t="str">
        <f aca="false">IF(DB$9&lt;&gt;"",IF($B106&lt;&gt;"",DD106-DC106,""),"")</f>
        <v/>
      </c>
      <c r="DF106" s="313" t="str">
        <f aca="false">IF($B106&lt;&gt;"",$B106,"")</f>
        <v/>
      </c>
      <c r="DG106" s="314" t="str">
        <f aca="false">IF($B106&lt;&gt;"",'Chronos (M1..M20)'!$H1921,"")</f>
        <v/>
      </c>
      <c r="DH106" s="315" t="str">
        <f aca="false">IF('Chronos (M1..M20)'!$I1921&lt;&gt;"",'Chronos (M1..M20)'!$I1921," ")</f>
        <v> </v>
      </c>
      <c r="DI106" s="316" t="n">
        <f aca="false">IF('Chronos (M1..M20)'!$J1921&lt;&gt;"",'Chronos (M1..M20)'!$J1921,0)</f>
        <v>0</v>
      </c>
      <c r="DJ106" s="317" t="str">
        <f aca="false">IF($B106&lt;&gt;"",IF(DH106&lt;&gt;" ",(INDEX(DG$9:DH$12,MATCH(DG106,DG$9:DG$12),2)/DH106)*1000,0),"")</f>
        <v/>
      </c>
      <c r="DK106" s="318" t="str">
        <f aca="false">IF(DH$9&lt;&gt;"",IF($B106&lt;&gt;"",DJ106-DI106,""),"")</f>
        <v/>
      </c>
      <c r="DL106" s="314" t="str">
        <f aca="false">IF($B106&lt;&gt;"",'Chronos (M1..M20)'!$H2022,"")</f>
        <v/>
      </c>
      <c r="DM106" s="315" t="str">
        <f aca="false">IF('Chronos (M1..M20)'!$I2022&lt;&gt;"",'Chronos (M1..M20)'!$I2022," ")</f>
        <v> </v>
      </c>
      <c r="DN106" s="316" t="n">
        <f aca="false">IF('Chronos (M1..M20)'!$J2022&lt;&gt;"",'Chronos (M1..M20)'!$J2022,0)</f>
        <v>0</v>
      </c>
      <c r="DO106" s="317" t="str">
        <f aca="false">IF($B106&lt;&gt;"",IF(DM106&lt;&gt;" ",(INDEX(DL$9:DM$12,MATCH(DL106,DL$9:DL$12),2)/DM106)*1000,0),"")</f>
        <v/>
      </c>
      <c r="DP106" s="318" t="str">
        <f aca="false">IF(DM$9&lt;&gt;"",IF($B106&lt;&gt;"",DO106-DN106,""),"")</f>
        <v/>
      </c>
      <c r="DQ106" s="0"/>
      <c r="DR106" s="319" t="e">
        <f aca="false">SUM(O106,T106,Z106)</f>
        <v>#VALUE!</v>
      </c>
      <c r="DS106" s="319" t="e">
        <f aca="false">SUM(DR106,AE106,AK106,AP106,AV106,BA106,BG106,BL106,BR106,BW106,CC106,CH106,CN106,CS106,CY106,DD106,DJ106,DO106)</f>
        <v>#VALUE!</v>
      </c>
      <c r="DT106" s="319" t="n">
        <f aca="false">SUM(N106,S106,Y106,AD106,AJ106,AO106,AU106,AZ106,BF106,BK106,BQ106,BV106,CB106,CG106,CM106,CR106,CX106,DC106,DI106,DN106)</f>
        <v>0</v>
      </c>
      <c r="DU106" s="319" t="e">
        <f aca="false">SMALL($DZ106:$ES106,1)</f>
        <v>#VALUE!</v>
      </c>
      <c r="DV106" s="319" t="e">
        <f aca="false">SMALL($DZ106:$ES106,2)</f>
        <v>#VALUE!</v>
      </c>
      <c r="DW106" s="319" t="e">
        <f aca="false">SMALL($DZ106:$ES106,3)</f>
        <v>#VALUE!</v>
      </c>
      <c r="DX106" s="319" t="e">
        <f aca="false">SMALL($DZ106:$ES106,3)</f>
        <v>#VALUE!</v>
      </c>
      <c r="DY106" s="0"/>
      <c r="DZ106" s="321" t="str">
        <f aca="false">IF($EC$1&lt;&gt;"",O106," ")</f>
        <v/>
      </c>
      <c r="EA106" s="321" t="str">
        <f aca="false">IF($EC$2&lt;&gt;"",T106," ")</f>
        <v/>
      </c>
      <c r="EB106" s="321" t="str">
        <f aca="false">IF($EC$3&lt;&gt;"",Z106," ")</f>
        <v/>
      </c>
      <c r="EC106" s="321" t="str">
        <f aca="false">IF($EC$4&lt;&gt;"",AE106," ")</f>
        <v/>
      </c>
      <c r="ED106" s="321" t="str">
        <f aca="false">IF($EC$5&lt;&gt;"",AK106," ")</f>
        <v/>
      </c>
      <c r="EE106" s="321" t="str">
        <f aca="false">IF($EC$6&lt;&gt;"",AP106," ")</f>
        <v/>
      </c>
      <c r="EF106" s="321" t="str">
        <f aca="false">IF($EC$7&lt;&gt;"",AV106," ")</f>
        <v/>
      </c>
      <c r="EG106" s="321" t="str">
        <f aca="false">IF($EC$8&lt;&gt;"",BA106," ")</f>
        <v> </v>
      </c>
      <c r="EH106" s="321" t="str">
        <f aca="false">IF($EC$9&lt;&gt;"",BG106," ")</f>
        <v> </v>
      </c>
      <c r="EI106" s="321" t="str">
        <f aca="false">IF($EC$10&lt;&gt;"",BL106," ")</f>
        <v> </v>
      </c>
      <c r="EJ106" s="321" t="str">
        <f aca="false">IF($EE$1&lt;&gt;"",BR106," ")</f>
        <v> </v>
      </c>
      <c r="EK106" s="321" t="str">
        <f aca="false">IF($EE$2&lt;&gt;"",BW106," ")</f>
        <v> </v>
      </c>
      <c r="EL106" s="321" t="str">
        <f aca="false">IF($EE$3&lt;&gt;"",CC106," ")</f>
        <v> </v>
      </c>
      <c r="EM106" s="321" t="str">
        <f aca="false">IF($EE$4&lt;&gt;"",CH106," ")</f>
        <v> </v>
      </c>
      <c r="EN106" s="321" t="str">
        <f aca="false">IF($EE$5&lt;&gt;"",CN106," ")</f>
        <v> </v>
      </c>
      <c r="EO106" s="321" t="str">
        <f aca="false">IF($EE$6&lt;&gt;"",CS106," ")</f>
        <v> </v>
      </c>
      <c r="EP106" s="321" t="str">
        <f aca="false">IF($EE$7&lt;&gt;"",CY106," ")</f>
        <v> </v>
      </c>
      <c r="EQ106" s="321" t="str">
        <f aca="false">IF($EE$8&lt;&gt;"",DD106," ")</f>
        <v> </v>
      </c>
      <c r="ER106" s="321" t="str">
        <f aca="false">IF($EE$9&lt;&gt;"",DJ106," ")</f>
        <v> </v>
      </c>
      <c r="ES106" s="321" t="str">
        <f aca="false">IF($EE$10&lt;&gt;"",DO106," ")</f>
        <v> </v>
      </c>
      <c r="ET106" s="322" t="e">
        <f aca="false">SMALL(DZ106:EC106,1)</f>
        <v>#VALUE!</v>
      </c>
      <c r="EU106" s="323" t="e">
        <f aca="false">SMALL(DZ106:ED106,1)</f>
        <v>#VALUE!</v>
      </c>
      <c r="EV106" s="323" t="e">
        <f aca="false">SMALL(DZ106:EE106,1)</f>
        <v>#VALUE!</v>
      </c>
      <c r="EW106" s="323" t="e">
        <f aca="false">SMALL(DZ106:EF106,1)</f>
        <v>#VALUE!</v>
      </c>
      <c r="EX106" s="323" t="e">
        <f aca="false">SMALL(DZ106:EG106,1)</f>
        <v>#VALUE!</v>
      </c>
      <c r="EY106" s="323" t="e">
        <f aca="false">SMALL(DZ106:EH106,1)</f>
        <v>#VALUE!</v>
      </c>
      <c r="EZ106" s="323" t="e">
        <f aca="false">SMALL(DZ106:EI106,1)</f>
        <v>#VALUE!</v>
      </c>
      <c r="FA106" s="323" t="e">
        <f aca="false">SMALL(DZ106:EJ106,1)</f>
        <v>#VALUE!</v>
      </c>
      <c r="FB106" s="323" t="e">
        <f aca="false">SMALL(DZ106:EK106,1)</f>
        <v>#VALUE!</v>
      </c>
      <c r="FC106" s="323" t="e">
        <f aca="false">SMALL(DZ106:EL106,1)</f>
        <v>#VALUE!</v>
      </c>
      <c r="FD106" s="323" t="e">
        <f aca="false">SMALL(DZ106:EM106,1)</f>
        <v>#VALUE!</v>
      </c>
      <c r="FE106" s="323" t="e">
        <f aca="false">SMALL(DZ106:EN106,1)</f>
        <v>#VALUE!</v>
      </c>
      <c r="FF106" s="323" t="e">
        <f aca="false">SMALL(DZ106:EO106,1)</f>
        <v>#VALUE!</v>
      </c>
      <c r="FG106" s="323" t="e">
        <f aca="false">SMALL(DZ106:EP106,1)</f>
        <v>#VALUE!</v>
      </c>
      <c r="FH106" s="323" t="e">
        <f aca="false">SMALL(DZ106:EQ106,1)</f>
        <v>#VALUE!</v>
      </c>
      <c r="FI106" s="323" t="e">
        <f aca="false">SMALL(DZ106:ER106,1)</f>
        <v>#VALUE!</v>
      </c>
      <c r="FJ106" s="324" t="e">
        <f aca="false">SMALL(DZ106:ES106,1)</f>
        <v>#VALUE!</v>
      </c>
      <c r="FK106" s="322" t="e">
        <f aca="false">SMALL(DZ106:EN106,2)</f>
        <v>#VALUE!</v>
      </c>
      <c r="FL106" s="323" t="e">
        <f aca="false">SMALL(DZ106:EO106,2)</f>
        <v>#VALUE!</v>
      </c>
      <c r="FM106" s="323" t="e">
        <f aca="false">SMALL(DZ106:EP106,2)</f>
        <v>#VALUE!</v>
      </c>
      <c r="FN106" s="323" t="e">
        <f aca="false">SMALL(DZ106:EQ106,2)</f>
        <v>#VALUE!</v>
      </c>
      <c r="FO106" s="323" t="e">
        <f aca="false">SMALL(DZ106:ER106,2)</f>
        <v>#VALUE!</v>
      </c>
      <c r="FP106" s="324" t="e">
        <f aca="false">SMALL(DZ106:ES106,2)</f>
        <v>#VALUE!</v>
      </c>
      <c r="FQ106" s="0"/>
      <c r="FR106" s="328" t="str">
        <f aca="false">IF($B106&lt;&gt;"",IF($EB$1&gt;=FR$13,$P106,""),"")</f>
        <v/>
      </c>
      <c r="FS106" s="329" t="str">
        <f aca="false">IF($B106&lt;&gt;"",IF($EB$1&gt;=FS$13,$P106+$U106,""),"")</f>
        <v/>
      </c>
      <c r="FT106" s="329" t="str">
        <f aca="false">IF($B106&lt;&gt;"",IF($EB$1&gt;=FT$13,$P106+$U106+$AA106,""),"")</f>
        <v/>
      </c>
      <c r="FU106" s="329" t="str">
        <f aca="false">IF($B106&lt;&gt;"",IF($EB$1&gt;=FU$13,$P106+$U106+$AA106+$AF106-ET106,""),"")</f>
        <v/>
      </c>
      <c r="FV106" s="329" t="str">
        <f aca="false">IF($B106&lt;&gt;"",IF($EB$1&gt;=FV$13,$P106+$U106+$AA106+$AF106+$AL106-EU106,""),"")</f>
        <v/>
      </c>
      <c r="FW106" s="329" t="str">
        <f aca="false">IF($B106&lt;&gt;"",IF($EB$1&gt;=FW$13,$P106+$U106+$AA106+$AF106+$AL106+$AQ106-EV106,""),"")</f>
        <v/>
      </c>
      <c r="FX106" s="329" t="str">
        <f aca="false">IF($B106&lt;&gt;"",IF($EB$1&gt;=FX$13,$P106+$U106+$AA106+$AF106+$AL106+$AQ106+$AW106-EW106,""),"")</f>
        <v/>
      </c>
      <c r="FY106" s="329" t="str">
        <f aca="false">IF($B106&lt;&gt;"",IF($EB$1&gt;=FY$13,$P106+$U106+$AA106+$AF106+$AL106+$AQ106+$AW106+$BB106-EX106,""),"")</f>
        <v/>
      </c>
      <c r="FZ106" s="329" t="str">
        <f aca="false">IF($B106&lt;&gt;"",IF($EB$1&gt;=FZ$13,$P106+$U106+$AA106+$AF106+$AL106+$AQ106+$AW106+$BB106+$BH106-EY106,""),"")</f>
        <v/>
      </c>
      <c r="GA106" s="329" t="str">
        <f aca="false">IF($B106&lt;&gt;"",IF($EB$1&gt;=GA$13,$P106+$U106+$AA106+$AF106+$AL106+$AQ106+$AW106+$BB106+$BH106+$BM106-EZ106,""),"")</f>
        <v/>
      </c>
      <c r="GB106" s="329" t="str">
        <f aca="false">IF($B106&lt;&gt;"",IF($EB$1&gt;=GB$13,$P106+$U106+$AA106+$AF106+$AL106+$AQ106+$AW106+$BB106+$BH106+$BM106+$BS106-FA106,""),"")</f>
        <v/>
      </c>
      <c r="GC106" s="329" t="str">
        <f aca="false">IF($B106&lt;&gt;"",IF($EB$1&gt;=GC$13,$P106+$U106+$AA106+$AF106+$AL106+$AQ106+$AW106+$BB106+$BH106+$BM106+$BS106+$BX106-FB106,""),"")</f>
        <v/>
      </c>
      <c r="GD106" s="329" t="str">
        <f aca="false">IF($B106&lt;&gt;"",IF($EB$1&gt;=GD$13,$P106+$U106+$AA106+$AF106+$AL106+$AQ106+$AW106+$BB106+$BH106+$BM106+$BS106+$BX106+$CD106-FC106,""),"")</f>
        <v/>
      </c>
      <c r="GE106" s="329" t="str">
        <f aca="false">IF($B106&lt;&gt;"",IF($EB$1&gt;=GE$13,$P106+$U106+$AA106+$AF106+$AL106+$AQ106+$AW106+$BB106+$BH106+$BM106+$BS106+$BX106+$CD106+$CI106-FD106,""),"")</f>
        <v/>
      </c>
      <c r="GF106" s="329" t="str">
        <f aca="false">IF($B106&lt;&gt;"",IF($EB$1&gt;=GF$13,$P106+$U106+$AA106+$AF106+$AL106+$AQ106+$AW106+$BB106+$BH106+$BM106+$BS106+$BX106+$CD106+$CI106+$CO106-FE106-FK106,""),"")</f>
        <v/>
      </c>
      <c r="GG106" s="329" t="str">
        <f aca="false">IF($B106&lt;&gt;"",IF($EB$1&gt;=GG$13,$P106+$U106+$AA106+$AF106+$AL106+$AQ106+$AW106+$BB106+$BH106+$BM106+$BS106+$BX106+$CD106+$CI106+$CO106+$CT106-FF106-FL106,""),"")</f>
        <v/>
      </c>
      <c r="GH106" s="329" t="str">
        <f aca="false">IF($B106&lt;&gt;"",IF($EB$1&gt;=GH$13,$P106+$U106+$AA106+$AF106+$AL106+$AQ106+$AW106+$BB106+$BH106+$BM106+$BS106+$BX106+$CD106+$CI106+$CO106+$CT106+$CZ106-FG106-FM106,""),"")</f>
        <v/>
      </c>
      <c r="GI106" s="329" t="str">
        <f aca="false">IF($B106&lt;&gt;"",IF($EB$1&gt;=GI$13,$P106+$U106+$AA106+$AF106+$AL106+$AQ106+$AW106+$BB106+$BH106+$BM106+$BS106+$BX106+$CD106+$CI106+$CO106+$CT106+$CZ106+$DE106-FH106-FN106,""),"")</f>
        <v/>
      </c>
      <c r="GJ106" s="329" t="str">
        <f aca="false">IF($B106&lt;&gt;"",IF($EB$1&gt;=GJ$13,$P106+$U106+$AA106+$AF106+$AL106+$AQ106+$AW106+$BB106+$BH106+$BM106+$BS106+$BX106+$CD106+$CI106+$CO106+$CT106+$CZ106+$DE106+$DK106-FI106-FO106,""),"")</f>
        <v/>
      </c>
      <c r="GK106" s="330" t="str">
        <f aca="false">IF($B106&lt;&gt;"",IF($EB$1&gt;=GK$13,$P106+$U106+$AA106+$AF106+$AL106+$AQ106+$AW106+$BB106+$BH106+$BM106+$BS106+$BX106+$CD106+$CI106+$CO106+$CT106+$CZ106+$DE106+$DK106+$DP106-FJ106-FP106,""),"")</f>
        <v/>
      </c>
      <c r="GL106" s="0"/>
      <c r="GM106" s="328" t="str">
        <f aca="false">IF($B106&lt;&gt;"",IF($EB$1&gt;=GM$13,RANK(FR106,FR$14:FR$113,0),""),"")</f>
        <v/>
      </c>
      <c r="GN106" s="329" t="str">
        <f aca="false">IF($B106&lt;&gt;"",IF($EB$1&gt;=GN$13,RANK(FS106,FS$14:FS$113,0),""),"")</f>
        <v/>
      </c>
      <c r="GO106" s="329" t="str">
        <f aca="false">IF($B106&lt;&gt;"",IF($EB$1&gt;=GO$13,RANK(FT106,FT$14:FT$113,0),""),"")</f>
        <v/>
      </c>
      <c r="GP106" s="329" t="str">
        <f aca="false">IF($B106&lt;&gt;"",IF($EB$1&gt;=GP$13,RANK(FU106,FU$14:FU$113,0),""),"")</f>
        <v/>
      </c>
      <c r="GQ106" s="329" t="str">
        <f aca="false">IF($B106&lt;&gt;"",IF($EB$1&gt;=GQ$13,RANK(FV106,FV$14:FV$113,0),""),"")</f>
        <v/>
      </c>
      <c r="GR106" s="329" t="str">
        <f aca="false">IF($B106&lt;&gt;"",IF($EB$1&gt;=GR$13,RANK(FW106,FW$14:FW$113,0),""),"")</f>
        <v/>
      </c>
      <c r="GS106" s="329" t="str">
        <f aca="false">IF($B106&lt;&gt;"",IF($EB$1&gt;=GS$13,RANK(FX106,FX$14:FX$113,0),""),"")</f>
        <v/>
      </c>
      <c r="GT106" s="329" t="str">
        <f aca="false">IF($B106&lt;&gt;"",IF($EB$1&gt;=GT$13,RANK(FY106,FY$14:FY$113,0),""),"")</f>
        <v/>
      </c>
      <c r="GU106" s="329" t="str">
        <f aca="false">IF($B106&lt;&gt;"",IF($EB$1&gt;=GU$13,RANK(FZ106,FZ$14:FZ$113,0),""),"")</f>
        <v/>
      </c>
      <c r="GV106" s="329" t="str">
        <f aca="false">IF($B106&lt;&gt;"",IF($EB$1&gt;=GV$13,RANK(GA106,GA$14:GA$113,0),""),"")</f>
        <v/>
      </c>
      <c r="GW106" s="329" t="str">
        <f aca="false">IF($B106&lt;&gt;"",IF($EB$1&gt;=GW$13,RANK(GB106,GB$14:GB$113,0),""),"")</f>
        <v/>
      </c>
      <c r="GX106" s="329" t="str">
        <f aca="false">IF($B106&lt;&gt;"",IF($EB$1&gt;=GX$13,RANK(GC106,GC$14:GC$113,0),""),"")</f>
        <v/>
      </c>
      <c r="GY106" s="329" t="str">
        <f aca="false">IF($B106&lt;&gt;"",IF($EB$1&gt;=GY$13,RANK(GD106,GD$14:GD$113,0),""),"")</f>
        <v/>
      </c>
      <c r="GZ106" s="329" t="str">
        <f aca="false">IF($B106&lt;&gt;"",IF($EB$1&gt;=GZ$13,RANK(GE106,GE$14:GE$113,0),""),"")</f>
        <v/>
      </c>
      <c r="HA106" s="329" t="str">
        <f aca="false">IF($B106&lt;&gt;"",IF($EB$1&gt;=HA$13,RANK(GF106,GF$14:GF$113,0),""),"")</f>
        <v/>
      </c>
      <c r="HB106" s="329" t="str">
        <f aca="false">IF($B106&lt;&gt;"",IF($EB$1&gt;=HB$13,RANK(GG106,GG$14:GG$113,0),""),"")</f>
        <v/>
      </c>
      <c r="HC106" s="329" t="str">
        <f aca="false">IF($B106&lt;&gt;"",IF($EB$1&gt;=HC$13,RANK(GH106,GH$14:GH$113,0),""),"")</f>
        <v/>
      </c>
      <c r="HD106" s="329" t="str">
        <f aca="false">IF($B106&lt;&gt;"",IF($EB$1&gt;=HD$13,RANK(GI106,GI$14:GI$113,0),""),"")</f>
        <v/>
      </c>
      <c r="HE106" s="329" t="str">
        <f aca="false">IF($B106&lt;&gt;"",IF($EB$1&gt;=HE$13,RANK(GJ106,GJ$14:GJ$113,0),""),"")</f>
        <v/>
      </c>
      <c r="HF106" s="330" t="str">
        <f aca="false">IF($B106&lt;&gt;"",IF($EB$1&gt;=HF$13,RANK(GK106,GK$14:GK$113,0),""),"")</f>
        <v/>
      </c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3" hidden="false" customHeight="false" outlineLevel="0" collapsed="false">
      <c r="A107" s="308" t="str">
        <f aca="false">IF(B107&lt;&gt;"",RANK(I107,I$14:I$113,0),"")</f>
        <v/>
      </c>
      <c r="B107" s="309" t="str">
        <f aca="false">IF('Chronos (M1..M20)'!B104&lt;&gt;"",'Chronos (M1..M20)'!B104,"")</f>
        <v/>
      </c>
      <c r="C107" s="310" t="str">
        <f aca="false">IF(B107&lt;&gt;"",'Chronos (M1..M20)'!C104,"")</f>
        <v/>
      </c>
      <c r="D107" s="215" t="str">
        <f aca="false">IF(B107&lt;&gt;"",Pilotes!P104,"")</f>
        <v/>
      </c>
      <c r="E107" s="310"/>
      <c r="F107" s="310" t="str">
        <f aca="false">IF(B107&lt;&gt;"",Pilotes!F104,"")</f>
        <v/>
      </c>
      <c r="G107" s="310" t="str">
        <f aca="false">IF(C107&lt;&gt;"",Pilotes!E104,"")</f>
        <v/>
      </c>
      <c r="H107" s="310" t="str">
        <f aca="false">IF(D107&lt;&gt;"",'Chronos (M1..M20)'!D104,"")</f>
        <v/>
      </c>
      <c r="I107" s="311" t="n">
        <f aca="false">IF(B107&lt;&gt;"",IF($EB$1&lt;4,DR107-DT107,IF($EB$1&lt;15,DS107-DU107-DT107,DS107-DU107-DV107-DT107)),0)</f>
        <v>0</v>
      </c>
      <c r="J107" s="312" t="str">
        <f aca="false">IF(B107&lt;&gt;"",IF(I107,(I107/MAXA(I$14:I$113))*1000,0),"")</f>
        <v/>
      </c>
      <c r="K107" s="313" t="str">
        <f aca="false">IF($B107&lt;&gt;"",$B107,"")</f>
        <v/>
      </c>
      <c r="L107" s="314" t="str">
        <f aca="false">IF($B107&lt;&gt;"",'Chronos (M1..M20)'!$H104,"")</f>
        <v/>
      </c>
      <c r="M107" s="315" t="str">
        <f aca="false">IF('Chronos (M1..M20)'!$I104&lt;&gt;"",'Chronos (M1..M20)'!$I104," ")</f>
        <v> </v>
      </c>
      <c r="N107" s="316" t="n">
        <f aca="false">IF('Chronos (M1..M20)'!$J104&lt;&gt;"",'Chronos (M1..M20)'!$J104,0)</f>
        <v>0</v>
      </c>
      <c r="O107" s="317" t="str">
        <f aca="false">IF($B107&lt;&gt;"",IF(M107&lt;&gt;" ",(INDEX(L$9:M$12,MATCH(L107,L$9:L$12),2)/M107)*1000,0),"")</f>
        <v/>
      </c>
      <c r="P107" s="318" t="str">
        <f aca="false">IF(M$9&lt;&gt;"",IF($B107&lt;&gt;"",O107-N107,""),"")</f>
        <v/>
      </c>
      <c r="Q107" s="314" t="str">
        <f aca="false">IF($B107&lt;&gt;"",'Chronos (M1..M20)'!$H205,"")</f>
        <v/>
      </c>
      <c r="R107" s="315" t="str">
        <f aca="false">IF('Chronos (M1..M20)'!$I205&lt;&gt;"",'Chronos (M1..M20)'!$I205," ")</f>
        <v> </v>
      </c>
      <c r="S107" s="316" t="n">
        <f aca="false">IF('Chronos (M1..M20)'!$J205&lt;&gt;"",'Chronos (M1..M20)'!$J205,0)</f>
        <v>0</v>
      </c>
      <c r="T107" s="317" t="str">
        <f aca="false">IF($B107&lt;&gt;"",IF(R107&lt;&gt;" ",(INDEX(Q$9:R$12,MATCH(Q107,Q$9:Q$12),2)/R107)*1000,0),"")</f>
        <v/>
      </c>
      <c r="U107" s="318" t="str">
        <f aca="false">IF(R$9&lt;&gt;"",IF($B107&lt;&gt;"",T107-S107,""),"")</f>
        <v/>
      </c>
      <c r="V107" s="313" t="str">
        <f aca="false">IF($B107&lt;&gt;"",$B107,"")</f>
        <v/>
      </c>
      <c r="W107" s="314" t="str">
        <f aca="false">IF($B107&lt;&gt;"",'Chronos (M1..M20)'!$H306,"")</f>
        <v/>
      </c>
      <c r="X107" s="315" t="str">
        <f aca="false">IF('Chronos (M1..M20)'!$I306&lt;&gt;"",'Chronos (M1..M20)'!$I306," ")</f>
        <v> </v>
      </c>
      <c r="Y107" s="316" t="n">
        <f aca="false">IF('Chronos (M1..M20)'!$J306&lt;&gt;"",'Chronos (M1..M20)'!$J306,0)</f>
        <v>0</v>
      </c>
      <c r="Z107" s="317" t="str">
        <f aca="false">IF($B107&lt;&gt;"",IF(X107&lt;&gt;" ",(INDEX(W$9:X$12,MATCH(W107,W$9:W$12),2)/X107)*1000,0),"")</f>
        <v/>
      </c>
      <c r="AA107" s="318" t="str">
        <f aca="false">IF(X$9&lt;&gt;"",IF($B107&lt;&gt;"",Z107-Y107,""),"")</f>
        <v/>
      </c>
      <c r="AB107" s="314" t="str">
        <f aca="false">IF($B107&lt;&gt;"",'Chronos (M1..M20)'!$H407,"")</f>
        <v/>
      </c>
      <c r="AC107" s="315" t="str">
        <f aca="false">IF('Chronos (M1..M20)'!$I407&lt;&gt;"",'Chronos (M1..M20)'!$I407," ")</f>
        <v> </v>
      </c>
      <c r="AD107" s="316" t="n">
        <f aca="false">IF('Chronos (M1..M20)'!$J407&lt;&gt;"",'Chronos (M1..M20)'!$J407,0)</f>
        <v>0</v>
      </c>
      <c r="AE107" s="317" t="str">
        <f aca="false">IF($B107&lt;&gt;"",IF(AC107&lt;&gt;" ",(INDEX(AB$9:AC$12,MATCH(AB107,AB$9:AB$12),2)/AC107)*1000,0),"")</f>
        <v/>
      </c>
      <c r="AF107" s="318" t="str">
        <f aca="false">IF(AC$9&lt;&gt;"",IF($B107&lt;&gt;"",AE107-AD107,""),"")</f>
        <v/>
      </c>
      <c r="AG107" s="313" t="str">
        <f aca="false">IF($B107&lt;&gt;"",$B107,"")</f>
        <v/>
      </c>
      <c r="AH107" s="314" t="str">
        <f aca="false">IF($B107&lt;&gt;"",'Chronos (M1..M20)'!$H508,"")</f>
        <v/>
      </c>
      <c r="AI107" s="315" t="str">
        <f aca="false">IF('Chronos (M1..M20)'!$I508&lt;&gt;"",'Chronos (M1..M20)'!$I508," ")</f>
        <v> </v>
      </c>
      <c r="AJ107" s="316" t="n">
        <f aca="false">IF('Chronos (M1..M20)'!$J508&lt;&gt;"",'Chronos (M1..M20)'!$J508,0)</f>
        <v>0</v>
      </c>
      <c r="AK107" s="317" t="str">
        <f aca="false">IF($B107&lt;&gt;"",IF(AI107&lt;&gt;" ",(INDEX(AH$9:AI$12,MATCH(AH107,AH$9:AH$12),2)/AI107)*1000,0),"")</f>
        <v/>
      </c>
      <c r="AL107" s="318" t="str">
        <f aca="false">IF(AI$9&lt;&gt;"",IF($B107&lt;&gt;"",AK107-AJ107,""),"")</f>
        <v/>
      </c>
      <c r="AM107" s="314" t="str">
        <f aca="false">IF($B107&lt;&gt;"",'Chronos (M1..M20)'!$H609,"")</f>
        <v/>
      </c>
      <c r="AN107" s="315" t="str">
        <f aca="false">IF('Chronos (M1..M20)'!$I609&lt;&gt;"",'Chronos (M1..M20)'!$I609," ")</f>
        <v> </v>
      </c>
      <c r="AO107" s="316" t="n">
        <f aca="false">IF('Chronos (M1..M20)'!$J609&lt;&gt;"",'Chronos (M1..M20)'!$J609,0)</f>
        <v>0</v>
      </c>
      <c r="AP107" s="317" t="str">
        <f aca="false">IF($B107&lt;&gt;"",IF(AN107&lt;&gt;" ",(INDEX(AM$9:AN$12,MATCH(AM107,AM$9:AM$12),2)/AN107)*1000,0),"")</f>
        <v/>
      </c>
      <c r="AQ107" s="318" t="str">
        <f aca="false">IF(AN$9&lt;&gt;"",IF($B107&lt;&gt;"",AP107-AO107,""),"")</f>
        <v/>
      </c>
      <c r="AR107" s="313" t="str">
        <f aca="false">IF($B107&lt;&gt;"",$B107,"")</f>
        <v/>
      </c>
      <c r="AS107" s="314" t="str">
        <f aca="false">IF($B107&lt;&gt;"",'Chronos (M1..M20)'!$H710,"")</f>
        <v/>
      </c>
      <c r="AT107" s="315" t="str">
        <f aca="false">IF('Chronos (M1..M20)'!$I710&lt;&gt;"",'Chronos (M1..M20)'!$I710," ")</f>
        <v> </v>
      </c>
      <c r="AU107" s="316" t="n">
        <f aca="false">IF('Chronos (M1..M20)'!$J710&lt;&gt;"",'Chronos (M1..M20)'!$J710,0)</f>
        <v>0</v>
      </c>
      <c r="AV107" s="317" t="str">
        <f aca="false">IF($B107&lt;&gt;"",IF(AT107&lt;&gt;" ",(INDEX(AS$9:AT$12,MATCH(AS107,AS$9:AS$12),2)/AT107)*1000,0),"")</f>
        <v/>
      </c>
      <c r="AW107" s="318" t="str">
        <f aca="false">IF(AT$9&lt;&gt;"",IF($B107&lt;&gt;"",AV107-AU107,""),"")</f>
        <v/>
      </c>
      <c r="AX107" s="314" t="str">
        <f aca="false">IF($B107&lt;&gt;"",'Chronos (M1..M20)'!$H811,"")</f>
        <v/>
      </c>
      <c r="AY107" s="315" t="str">
        <f aca="false">IF('Chronos (M1..M20)'!$I811&lt;&gt;"",'Chronos (M1..M20)'!$I811," ")</f>
        <v> </v>
      </c>
      <c r="AZ107" s="316" t="n">
        <f aca="false">IF('Chronos (M1..M20)'!$J811&lt;&gt;"",'Chronos (M1..M20)'!$J811,0)</f>
        <v>0</v>
      </c>
      <c r="BA107" s="317" t="str">
        <f aca="false">IF($B107&lt;&gt;"",IF(AY107&lt;&gt;" ",(INDEX(AX$9:AY$12,MATCH(AX107,AX$9:AX$12),2)/AY107)*1000,0),"")</f>
        <v/>
      </c>
      <c r="BB107" s="318" t="str">
        <f aca="false">IF(AY$9&lt;&gt;"",IF($B107&lt;&gt;"",BA107-AZ107,""),"")</f>
        <v/>
      </c>
      <c r="BC107" s="313" t="str">
        <f aca="false">IF($B107&lt;&gt;"",$B107,"")</f>
        <v/>
      </c>
      <c r="BD107" s="314" t="str">
        <f aca="false">IF($B107&lt;&gt;"",'Chronos (M1..M20)'!$H912,"")</f>
        <v/>
      </c>
      <c r="BE107" s="315" t="str">
        <f aca="false">IF('Chronos (M1..M20)'!$I912&lt;&gt;"",'Chronos (M1..M20)'!$I912," ")</f>
        <v> </v>
      </c>
      <c r="BF107" s="316" t="n">
        <f aca="false">IF('Chronos (M1..M20)'!$J912&lt;&gt;"",'Chronos (M1..M20)'!$J912,0)</f>
        <v>0</v>
      </c>
      <c r="BG107" s="317" t="str">
        <f aca="false">IF($B107&lt;&gt;"",IF(BE107&lt;&gt;" ",(INDEX(BD$9:BE$12,MATCH(BD107,BD$9:BD$12),2)/BE107)*1000,0),"")</f>
        <v/>
      </c>
      <c r="BH107" s="318" t="str">
        <f aca="false">IF(BE$9&lt;&gt;"",IF($B107&lt;&gt;"",BG107-BF107,""),"")</f>
        <v/>
      </c>
      <c r="BI107" s="314" t="str">
        <f aca="false">IF($B107&lt;&gt;"",'Chronos (M1..M20)'!$H1013,"")</f>
        <v/>
      </c>
      <c r="BJ107" s="315" t="str">
        <f aca="false">IF('Chronos (M1..M20)'!$I1013&lt;&gt;"",'Chronos (M1..M20)'!$I1013," ")</f>
        <v> </v>
      </c>
      <c r="BK107" s="316" t="n">
        <f aca="false">IF('Chronos (M1..M20)'!$J1013&lt;&gt;"",'Chronos (M1..M20)'!$J1013,0)</f>
        <v>0</v>
      </c>
      <c r="BL107" s="317" t="str">
        <f aca="false">IF($B107&lt;&gt;"",IF(BJ107&lt;&gt;" ",(INDEX(BI$9:BJ$12,MATCH(BI107,BI$9:BI$12),2)/BJ107)*1000,0),"")</f>
        <v/>
      </c>
      <c r="BM107" s="318" t="str">
        <f aca="false">IF(BJ$9&lt;&gt;"",IF($B107&lt;&gt;"",BL107-BK107,""),"")</f>
        <v/>
      </c>
      <c r="BN107" s="313" t="str">
        <f aca="false">IF($B107&lt;&gt;"",$B107,"")</f>
        <v/>
      </c>
      <c r="BO107" s="314" t="str">
        <f aca="false">IF($B107&lt;&gt;"",'Chronos (M1..M20)'!$H1114,"")</f>
        <v/>
      </c>
      <c r="BP107" s="315" t="str">
        <f aca="false">IF('Chronos (M1..M20)'!$I1114&lt;&gt;"",'Chronos (M1..M20)'!$I1114," ")</f>
        <v> </v>
      </c>
      <c r="BQ107" s="316" t="n">
        <f aca="false">IF('Chronos (M1..M20)'!$J1114&lt;&gt;"",'Chronos (M1..M20)'!$J1114,0)</f>
        <v>0</v>
      </c>
      <c r="BR107" s="317" t="str">
        <f aca="false">IF($B107&lt;&gt;"",IF(BP107&lt;&gt;" ",(INDEX(BO$9:BP$12,MATCH(BO107,BO$9:BO$12),2)/BP107)*1000,0),"")</f>
        <v/>
      </c>
      <c r="BS107" s="318" t="str">
        <f aca="false">IF(BP$9&lt;&gt;"",IF($B107&lt;&gt;"",BR107-BQ107,""),"")</f>
        <v/>
      </c>
      <c r="BT107" s="314" t="str">
        <f aca="false">IF($B107&lt;&gt;"",'Chronos (M1..M20)'!$H1215,"")</f>
        <v/>
      </c>
      <c r="BU107" s="315" t="str">
        <f aca="false">IF('Chronos (M1..M20)'!$I1215&lt;&gt;"",'Chronos (M1..M20)'!$I1215," ")</f>
        <v> </v>
      </c>
      <c r="BV107" s="316" t="n">
        <f aca="false">IF('Chronos (M1..M20)'!$J1215&lt;&gt;"",'Chronos (M1..M20)'!$J1215,0)</f>
        <v>0</v>
      </c>
      <c r="BW107" s="317" t="str">
        <f aca="false">IF($B107&lt;&gt;"",IF(BU107&lt;&gt;" ",(INDEX(BT$9:BU$12,MATCH(BT107,BT$9:BT$12),2)/BU107)*1000,0),"")</f>
        <v/>
      </c>
      <c r="BX107" s="318" t="str">
        <f aca="false">IF(BU$9&lt;&gt;"",IF($B107&lt;&gt;"",BW107-BV107,""),"")</f>
        <v/>
      </c>
      <c r="BY107" s="313" t="str">
        <f aca="false">IF($B107&lt;&gt;"",$B107,"")</f>
        <v/>
      </c>
      <c r="BZ107" s="314" t="str">
        <f aca="false">IF($B107&lt;&gt;"",'Chronos (M1..M20)'!$H1316,"")</f>
        <v/>
      </c>
      <c r="CA107" s="315" t="str">
        <f aca="false">IF('Chronos (M1..M20)'!$I1316&lt;&gt;"",'Chronos (M1..M20)'!$I1316," ")</f>
        <v> </v>
      </c>
      <c r="CB107" s="316" t="n">
        <f aca="false">IF('Chronos (M1..M20)'!$J1316&lt;&gt;"",'Chronos (M1..M20)'!$J1316,0)</f>
        <v>0</v>
      </c>
      <c r="CC107" s="317" t="str">
        <f aca="false">IF($B107&lt;&gt;"",IF(CA107&lt;&gt;" ",(INDEX(BZ$9:CA$12,MATCH(BZ107,BZ$9:BZ$12),2)/CA107)*1000,0),"")</f>
        <v/>
      </c>
      <c r="CD107" s="318" t="str">
        <f aca="false">IF(CA$9&lt;&gt;"",IF($B107&lt;&gt;"",CC107-CB107,""),"")</f>
        <v/>
      </c>
      <c r="CE107" s="314" t="str">
        <f aca="false">IF($B107&lt;&gt;"",'Chronos (M1..M20)'!$H1417,"")</f>
        <v/>
      </c>
      <c r="CF107" s="315" t="str">
        <f aca="false">IF('Chronos (M1..M20)'!$I1417&lt;&gt;"",'Chronos (M1..M20)'!$I1417," ")</f>
        <v> </v>
      </c>
      <c r="CG107" s="316" t="n">
        <f aca="false">IF('Chronos (M1..M20)'!$J1417&lt;&gt;"",'Chronos (M1..M20)'!$J1417,0)</f>
        <v>0</v>
      </c>
      <c r="CH107" s="317" t="str">
        <f aca="false">IF($B107&lt;&gt;"",IF(CF107&lt;&gt;" ",(INDEX(CE$9:CF$12,MATCH(CE107,CE$9:CE$12),2)/CF107)*1000,0),"")</f>
        <v/>
      </c>
      <c r="CI107" s="318" t="str">
        <f aca="false">IF(CF$9&lt;&gt;"",IF($B107&lt;&gt;"",CH107-CG107,""),"")</f>
        <v/>
      </c>
      <c r="CJ107" s="313" t="str">
        <f aca="false">IF($B107&lt;&gt;"",$B107,"")</f>
        <v/>
      </c>
      <c r="CK107" s="314" t="str">
        <f aca="false">IF($B107&lt;&gt;"",'Chronos (M1..M20)'!$H1518,"")</f>
        <v/>
      </c>
      <c r="CL107" s="315" t="str">
        <f aca="false">IF('Chronos (M1..M20)'!$I1518&lt;&gt;"",'Chronos (M1..M20)'!$I1518," ")</f>
        <v> </v>
      </c>
      <c r="CM107" s="316" t="n">
        <f aca="false">IF('Chronos (M1..M20)'!$J1518&lt;&gt;"",'Chronos (M1..M20)'!$J1518,0)</f>
        <v>0</v>
      </c>
      <c r="CN107" s="317" t="str">
        <f aca="false">IF($B107&lt;&gt;"",IF(CL107&lt;&gt;" ",(INDEX(CK$9:CL$12,MATCH(CK107,CK$9:CK$12),2)/CL107)*1000,0),"")</f>
        <v/>
      </c>
      <c r="CO107" s="318" t="str">
        <f aca="false">IF(CL$9&lt;&gt;"",IF($B107&lt;&gt;"",CN107-CM107,""),"")</f>
        <v/>
      </c>
      <c r="CP107" s="314" t="str">
        <f aca="false">IF($B107&lt;&gt;"",'Chronos (M1..M20)'!$H1619,"")</f>
        <v/>
      </c>
      <c r="CQ107" s="315" t="str">
        <f aca="false">IF('Chronos (M1..M20)'!$I1619&lt;&gt;"",'Chronos (M1..M20)'!$I1619," ")</f>
        <v> </v>
      </c>
      <c r="CR107" s="316" t="n">
        <f aca="false">IF('Chronos (M1..M20)'!$J1619&lt;&gt;"",'Chronos (M1..M20)'!$J1619,0)</f>
        <v>0</v>
      </c>
      <c r="CS107" s="317" t="str">
        <f aca="false">IF($B107&lt;&gt;"",IF(CQ107&lt;&gt;" ",(INDEX(CP$9:CQ$12,MATCH(CP107,CP$9:CP$12),2)/CQ107)*1000,0),"")</f>
        <v/>
      </c>
      <c r="CT107" s="318" t="str">
        <f aca="false">IF(CQ$9&lt;&gt;"",IF($B107&lt;&gt;"",CS107-CR107,""),"")</f>
        <v/>
      </c>
      <c r="CU107" s="313" t="str">
        <f aca="false">IF($B107&lt;&gt;"",$B107,"")</f>
        <v/>
      </c>
      <c r="CV107" s="314" t="str">
        <f aca="false">IF($B107&lt;&gt;"",'Chronos (M1..M20)'!$H1720,"")</f>
        <v/>
      </c>
      <c r="CW107" s="315" t="str">
        <f aca="false">IF('Chronos (M1..M20)'!$I1720&lt;&gt;"",'Chronos (M1..M20)'!$I1720," ")</f>
        <v> </v>
      </c>
      <c r="CX107" s="316" t="n">
        <f aca="false">IF('Chronos (M1..M20)'!$J1720&lt;&gt;"",'Chronos (M1..M20)'!$J1720,0)</f>
        <v>0</v>
      </c>
      <c r="CY107" s="317" t="str">
        <f aca="false">IF($B107&lt;&gt;"",IF(CW107&lt;&gt;" ",(INDEX(CV$9:CW$12,MATCH(CV107,CV$9:CV$12),2)/CW107)*1000,0),"")</f>
        <v/>
      </c>
      <c r="CZ107" s="318" t="str">
        <f aca="false">IF(CW$9&lt;&gt;"",IF($B107&lt;&gt;"",CY107-CX107,""),"")</f>
        <v/>
      </c>
      <c r="DA107" s="314" t="str">
        <f aca="false">IF($B107&lt;&gt;"",'Chronos (M1..M20)'!$H1821,"")</f>
        <v/>
      </c>
      <c r="DB107" s="315" t="str">
        <f aca="false">IF('Chronos (M1..M20)'!$I1821&lt;&gt;"",'Chronos (M1..M20)'!$I1821," ")</f>
        <v> </v>
      </c>
      <c r="DC107" s="316" t="n">
        <f aca="false">IF('Chronos (M1..M20)'!$J1821&lt;&gt;"",'Chronos (M1..M20)'!$J1821,0)</f>
        <v>0</v>
      </c>
      <c r="DD107" s="317" t="str">
        <f aca="false">IF($B107&lt;&gt;"",IF(DB107&lt;&gt;" ",(INDEX(DA$9:DB$12,MATCH(DA107,DA$9:DA$12),2)/DB107)*1000,0),"")</f>
        <v/>
      </c>
      <c r="DE107" s="318" t="str">
        <f aca="false">IF(DB$9&lt;&gt;"",IF($B107&lt;&gt;"",DD107-DC107,""),"")</f>
        <v/>
      </c>
      <c r="DF107" s="313" t="str">
        <f aca="false">IF($B107&lt;&gt;"",$B107,"")</f>
        <v/>
      </c>
      <c r="DG107" s="314" t="str">
        <f aca="false">IF($B107&lt;&gt;"",'Chronos (M1..M20)'!$H1922,"")</f>
        <v/>
      </c>
      <c r="DH107" s="315" t="str">
        <f aca="false">IF('Chronos (M1..M20)'!$I1922&lt;&gt;"",'Chronos (M1..M20)'!$I1922," ")</f>
        <v> </v>
      </c>
      <c r="DI107" s="316" t="n">
        <f aca="false">IF('Chronos (M1..M20)'!$J1922&lt;&gt;"",'Chronos (M1..M20)'!$J1922,0)</f>
        <v>0</v>
      </c>
      <c r="DJ107" s="317" t="str">
        <f aca="false">IF($B107&lt;&gt;"",IF(DH107&lt;&gt;" ",(INDEX(DG$9:DH$12,MATCH(DG107,DG$9:DG$12),2)/DH107)*1000,0),"")</f>
        <v/>
      </c>
      <c r="DK107" s="318" t="str">
        <f aca="false">IF(DH$9&lt;&gt;"",IF($B107&lt;&gt;"",DJ107-DI107,""),"")</f>
        <v/>
      </c>
      <c r="DL107" s="314" t="str">
        <f aca="false">IF($B107&lt;&gt;"",'Chronos (M1..M20)'!$H2023,"")</f>
        <v/>
      </c>
      <c r="DM107" s="315" t="str">
        <f aca="false">IF('Chronos (M1..M20)'!$I2023&lt;&gt;"",'Chronos (M1..M20)'!$I2023," ")</f>
        <v> </v>
      </c>
      <c r="DN107" s="316" t="n">
        <f aca="false">IF('Chronos (M1..M20)'!$J2023&lt;&gt;"",'Chronos (M1..M20)'!$J2023,0)</f>
        <v>0</v>
      </c>
      <c r="DO107" s="317" t="str">
        <f aca="false">IF($B107&lt;&gt;"",IF(DM107&lt;&gt;" ",(INDEX(DL$9:DM$12,MATCH(DL107,DL$9:DL$12),2)/DM107)*1000,0),"")</f>
        <v/>
      </c>
      <c r="DP107" s="318" t="str">
        <f aca="false">IF(DM$9&lt;&gt;"",IF($B107&lt;&gt;"",DO107-DN107,""),"")</f>
        <v/>
      </c>
      <c r="DQ107" s="0"/>
      <c r="DR107" s="319" t="e">
        <f aca="false">SUM(O107,T107,Z107)</f>
        <v>#VALUE!</v>
      </c>
      <c r="DS107" s="319" t="e">
        <f aca="false">SUM(DR107,AE107,AK107,AP107,AV107,BA107,BG107,BL107,BR107,BW107,CC107,CH107,CN107,CS107,CY107,DD107,DJ107,DO107)</f>
        <v>#VALUE!</v>
      </c>
      <c r="DT107" s="319" t="n">
        <f aca="false">SUM(N107,S107,Y107,AD107,AJ107,AO107,AU107,AZ107,BF107,BK107,BQ107,BV107,CB107,CG107,CM107,CR107,CX107,DC107,DI107,DN107)</f>
        <v>0</v>
      </c>
      <c r="DU107" s="319" t="e">
        <f aca="false">SMALL($DZ107:$ES107,1)</f>
        <v>#VALUE!</v>
      </c>
      <c r="DV107" s="319" t="e">
        <f aca="false">SMALL($DZ107:$ES107,2)</f>
        <v>#VALUE!</v>
      </c>
      <c r="DW107" s="319" t="e">
        <f aca="false">SMALL($DZ107:$ES107,3)</f>
        <v>#VALUE!</v>
      </c>
      <c r="DX107" s="319" t="e">
        <f aca="false">SMALL($DZ107:$ES107,3)</f>
        <v>#VALUE!</v>
      </c>
      <c r="DY107" s="0"/>
      <c r="DZ107" s="321" t="str">
        <f aca="false">IF($EC$1&lt;&gt;"",O107," ")</f>
        <v/>
      </c>
      <c r="EA107" s="321" t="str">
        <f aca="false">IF($EC$2&lt;&gt;"",T107," ")</f>
        <v/>
      </c>
      <c r="EB107" s="321" t="str">
        <f aca="false">IF($EC$3&lt;&gt;"",Z107," ")</f>
        <v/>
      </c>
      <c r="EC107" s="321" t="str">
        <f aca="false">IF($EC$4&lt;&gt;"",AE107," ")</f>
        <v/>
      </c>
      <c r="ED107" s="321" t="str">
        <f aca="false">IF($EC$5&lt;&gt;"",AK107," ")</f>
        <v/>
      </c>
      <c r="EE107" s="321" t="str">
        <f aca="false">IF($EC$6&lt;&gt;"",AP107," ")</f>
        <v/>
      </c>
      <c r="EF107" s="321" t="str">
        <f aca="false">IF($EC$7&lt;&gt;"",AV107," ")</f>
        <v/>
      </c>
      <c r="EG107" s="321" t="str">
        <f aca="false">IF($EC$8&lt;&gt;"",BA107," ")</f>
        <v> </v>
      </c>
      <c r="EH107" s="321" t="str">
        <f aca="false">IF($EC$9&lt;&gt;"",BG107," ")</f>
        <v> </v>
      </c>
      <c r="EI107" s="321" t="str">
        <f aca="false">IF($EC$10&lt;&gt;"",BL107," ")</f>
        <v> </v>
      </c>
      <c r="EJ107" s="321" t="str">
        <f aca="false">IF($EE$1&lt;&gt;"",BR107," ")</f>
        <v> </v>
      </c>
      <c r="EK107" s="321" t="str">
        <f aca="false">IF($EE$2&lt;&gt;"",BW107," ")</f>
        <v> </v>
      </c>
      <c r="EL107" s="321" t="str">
        <f aca="false">IF($EE$3&lt;&gt;"",CC107," ")</f>
        <v> </v>
      </c>
      <c r="EM107" s="321" t="str">
        <f aca="false">IF($EE$4&lt;&gt;"",CH107," ")</f>
        <v> </v>
      </c>
      <c r="EN107" s="321" t="str">
        <f aca="false">IF($EE$5&lt;&gt;"",CN107," ")</f>
        <v> </v>
      </c>
      <c r="EO107" s="321" t="str">
        <f aca="false">IF($EE$6&lt;&gt;"",CS107," ")</f>
        <v> </v>
      </c>
      <c r="EP107" s="321" t="str">
        <f aca="false">IF($EE$7&lt;&gt;"",CY107," ")</f>
        <v> </v>
      </c>
      <c r="EQ107" s="321" t="str">
        <f aca="false">IF($EE$8&lt;&gt;"",DD107," ")</f>
        <v> </v>
      </c>
      <c r="ER107" s="321" t="str">
        <f aca="false">IF($EE$9&lt;&gt;"",DJ107," ")</f>
        <v> </v>
      </c>
      <c r="ES107" s="321" t="str">
        <f aca="false">IF($EE$10&lt;&gt;"",DO107," ")</f>
        <v> </v>
      </c>
      <c r="ET107" s="322" t="e">
        <f aca="false">SMALL(DZ107:EC107,1)</f>
        <v>#VALUE!</v>
      </c>
      <c r="EU107" s="323" t="e">
        <f aca="false">SMALL(DZ107:ED107,1)</f>
        <v>#VALUE!</v>
      </c>
      <c r="EV107" s="323" t="e">
        <f aca="false">SMALL(DZ107:EE107,1)</f>
        <v>#VALUE!</v>
      </c>
      <c r="EW107" s="323" t="e">
        <f aca="false">SMALL(DZ107:EF107,1)</f>
        <v>#VALUE!</v>
      </c>
      <c r="EX107" s="323" t="e">
        <f aca="false">SMALL(DZ107:EG107,1)</f>
        <v>#VALUE!</v>
      </c>
      <c r="EY107" s="323" t="e">
        <f aca="false">SMALL(DZ107:EH107,1)</f>
        <v>#VALUE!</v>
      </c>
      <c r="EZ107" s="323" t="e">
        <f aca="false">SMALL(DZ107:EI107,1)</f>
        <v>#VALUE!</v>
      </c>
      <c r="FA107" s="323" t="e">
        <f aca="false">SMALL(DZ107:EJ107,1)</f>
        <v>#VALUE!</v>
      </c>
      <c r="FB107" s="323" t="e">
        <f aca="false">SMALL(DZ107:EK107,1)</f>
        <v>#VALUE!</v>
      </c>
      <c r="FC107" s="323" t="e">
        <f aca="false">SMALL(DZ107:EL107,1)</f>
        <v>#VALUE!</v>
      </c>
      <c r="FD107" s="323" t="e">
        <f aca="false">SMALL(DZ107:EM107,1)</f>
        <v>#VALUE!</v>
      </c>
      <c r="FE107" s="323" t="e">
        <f aca="false">SMALL(DZ107:EN107,1)</f>
        <v>#VALUE!</v>
      </c>
      <c r="FF107" s="323" t="e">
        <f aca="false">SMALL(DZ107:EO107,1)</f>
        <v>#VALUE!</v>
      </c>
      <c r="FG107" s="323" t="e">
        <f aca="false">SMALL(DZ107:EP107,1)</f>
        <v>#VALUE!</v>
      </c>
      <c r="FH107" s="323" t="e">
        <f aca="false">SMALL(DZ107:EQ107,1)</f>
        <v>#VALUE!</v>
      </c>
      <c r="FI107" s="323" t="e">
        <f aca="false">SMALL(DZ107:ER107,1)</f>
        <v>#VALUE!</v>
      </c>
      <c r="FJ107" s="324" t="e">
        <f aca="false">SMALL(DZ107:ES107,1)</f>
        <v>#VALUE!</v>
      </c>
      <c r="FK107" s="322" t="e">
        <f aca="false">SMALL(DZ107:EN107,2)</f>
        <v>#VALUE!</v>
      </c>
      <c r="FL107" s="323" t="e">
        <f aca="false">SMALL(DZ107:EO107,2)</f>
        <v>#VALUE!</v>
      </c>
      <c r="FM107" s="323" t="e">
        <f aca="false">SMALL(DZ107:EP107,2)</f>
        <v>#VALUE!</v>
      </c>
      <c r="FN107" s="323" t="e">
        <f aca="false">SMALL(DZ107:EQ107,2)</f>
        <v>#VALUE!</v>
      </c>
      <c r="FO107" s="323" t="e">
        <f aca="false">SMALL(DZ107:ER107,2)</f>
        <v>#VALUE!</v>
      </c>
      <c r="FP107" s="324" t="e">
        <f aca="false">SMALL(DZ107:ES107,2)</f>
        <v>#VALUE!</v>
      </c>
      <c r="FQ107" s="0"/>
      <c r="FR107" s="328" t="str">
        <f aca="false">IF($B107&lt;&gt;"",IF($EB$1&gt;=FR$13,$P107,""),"")</f>
        <v/>
      </c>
      <c r="FS107" s="329" t="str">
        <f aca="false">IF($B107&lt;&gt;"",IF($EB$1&gt;=FS$13,$P107+$U107,""),"")</f>
        <v/>
      </c>
      <c r="FT107" s="329" t="str">
        <f aca="false">IF($B107&lt;&gt;"",IF($EB$1&gt;=FT$13,$P107+$U107+$AA107,""),"")</f>
        <v/>
      </c>
      <c r="FU107" s="329" t="str">
        <f aca="false">IF($B107&lt;&gt;"",IF($EB$1&gt;=FU$13,$P107+$U107+$AA107+$AF107-ET107,""),"")</f>
        <v/>
      </c>
      <c r="FV107" s="329" t="str">
        <f aca="false">IF($B107&lt;&gt;"",IF($EB$1&gt;=FV$13,$P107+$U107+$AA107+$AF107+$AL107-EU107,""),"")</f>
        <v/>
      </c>
      <c r="FW107" s="329" t="str">
        <f aca="false">IF($B107&lt;&gt;"",IF($EB$1&gt;=FW$13,$P107+$U107+$AA107+$AF107+$AL107+$AQ107-EV107,""),"")</f>
        <v/>
      </c>
      <c r="FX107" s="329" t="str">
        <f aca="false">IF($B107&lt;&gt;"",IF($EB$1&gt;=FX$13,$P107+$U107+$AA107+$AF107+$AL107+$AQ107+$AW107-EW107,""),"")</f>
        <v/>
      </c>
      <c r="FY107" s="329" t="str">
        <f aca="false">IF($B107&lt;&gt;"",IF($EB$1&gt;=FY$13,$P107+$U107+$AA107+$AF107+$AL107+$AQ107+$AW107+$BB107-EX107,""),"")</f>
        <v/>
      </c>
      <c r="FZ107" s="329" t="str">
        <f aca="false">IF($B107&lt;&gt;"",IF($EB$1&gt;=FZ$13,$P107+$U107+$AA107+$AF107+$AL107+$AQ107+$AW107+$BB107+$BH107-EY107,""),"")</f>
        <v/>
      </c>
      <c r="GA107" s="329" t="str">
        <f aca="false">IF($B107&lt;&gt;"",IF($EB$1&gt;=GA$13,$P107+$U107+$AA107+$AF107+$AL107+$AQ107+$AW107+$BB107+$BH107+$BM107-EZ107,""),"")</f>
        <v/>
      </c>
      <c r="GB107" s="329" t="str">
        <f aca="false">IF($B107&lt;&gt;"",IF($EB$1&gt;=GB$13,$P107+$U107+$AA107+$AF107+$AL107+$AQ107+$AW107+$BB107+$BH107+$BM107+$BS107-FA107,""),"")</f>
        <v/>
      </c>
      <c r="GC107" s="329" t="str">
        <f aca="false">IF($B107&lt;&gt;"",IF($EB$1&gt;=GC$13,$P107+$U107+$AA107+$AF107+$AL107+$AQ107+$AW107+$BB107+$BH107+$BM107+$BS107+$BX107-FB107,""),"")</f>
        <v/>
      </c>
      <c r="GD107" s="329" t="str">
        <f aca="false">IF($B107&lt;&gt;"",IF($EB$1&gt;=GD$13,$P107+$U107+$AA107+$AF107+$AL107+$AQ107+$AW107+$BB107+$BH107+$BM107+$BS107+$BX107+$CD107-FC107,""),"")</f>
        <v/>
      </c>
      <c r="GE107" s="329" t="str">
        <f aca="false">IF($B107&lt;&gt;"",IF($EB$1&gt;=GE$13,$P107+$U107+$AA107+$AF107+$AL107+$AQ107+$AW107+$BB107+$BH107+$BM107+$BS107+$BX107+$CD107+$CI107-FD107,""),"")</f>
        <v/>
      </c>
      <c r="GF107" s="329" t="str">
        <f aca="false">IF($B107&lt;&gt;"",IF($EB$1&gt;=GF$13,$P107+$U107+$AA107+$AF107+$AL107+$AQ107+$AW107+$BB107+$BH107+$BM107+$BS107+$BX107+$CD107+$CI107+$CO107-FE107-FK107,""),"")</f>
        <v/>
      </c>
      <c r="GG107" s="329" t="str">
        <f aca="false">IF($B107&lt;&gt;"",IF($EB$1&gt;=GG$13,$P107+$U107+$AA107+$AF107+$AL107+$AQ107+$AW107+$BB107+$BH107+$BM107+$BS107+$BX107+$CD107+$CI107+$CO107+$CT107-FF107-FL107,""),"")</f>
        <v/>
      </c>
      <c r="GH107" s="329" t="str">
        <f aca="false">IF($B107&lt;&gt;"",IF($EB$1&gt;=GH$13,$P107+$U107+$AA107+$AF107+$AL107+$AQ107+$AW107+$BB107+$BH107+$BM107+$BS107+$BX107+$CD107+$CI107+$CO107+$CT107+$CZ107-FG107-FM107,""),"")</f>
        <v/>
      </c>
      <c r="GI107" s="329" t="str">
        <f aca="false">IF($B107&lt;&gt;"",IF($EB$1&gt;=GI$13,$P107+$U107+$AA107+$AF107+$AL107+$AQ107+$AW107+$BB107+$BH107+$BM107+$BS107+$BX107+$CD107+$CI107+$CO107+$CT107+$CZ107+$DE107-FH107-FN107,""),"")</f>
        <v/>
      </c>
      <c r="GJ107" s="329" t="str">
        <f aca="false">IF($B107&lt;&gt;"",IF($EB$1&gt;=GJ$13,$P107+$U107+$AA107+$AF107+$AL107+$AQ107+$AW107+$BB107+$BH107+$BM107+$BS107+$BX107+$CD107+$CI107+$CO107+$CT107+$CZ107+$DE107+$DK107-FI107-FO107,""),"")</f>
        <v/>
      </c>
      <c r="GK107" s="330" t="str">
        <f aca="false">IF($B107&lt;&gt;"",IF($EB$1&gt;=GK$13,$P107+$U107+$AA107+$AF107+$AL107+$AQ107+$AW107+$BB107+$BH107+$BM107+$BS107+$BX107+$CD107+$CI107+$CO107+$CT107+$CZ107+$DE107+$DK107+$DP107-FJ107-FP107,""),"")</f>
        <v/>
      </c>
      <c r="GL107" s="0"/>
      <c r="GM107" s="328" t="str">
        <f aca="false">IF($B107&lt;&gt;"",IF($EB$1&gt;=GM$13,RANK(FR107,FR$14:FR$113,0),""),"")</f>
        <v/>
      </c>
      <c r="GN107" s="329" t="str">
        <f aca="false">IF($B107&lt;&gt;"",IF($EB$1&gt;=GN$13,RANK(FS107,FS$14:FS$113,0),""),"")</f>
        <v/>
      </c>
      <c r="GO107" s="329" t="str">
        <f aca="false">IF($B107&lt;&gt;"",IF($EB$1&gt;=GO$13,RANK(FT107,FT$14:FT$113,0),""),"")</f>
        <v/>
      </c>
      <c r="GP107" s="329" t="str">
        <f aca="false">IF($B107&lt;&gt;"",IF($EB$1&gt;=GP$13,RANK(FU107,FU$14:FU$113,0),""),"")</f>
        <v/>
      </c>
      <c r="GQ107" s="329" t="str">
        <f aca="false">IF($B107&lt;&gt;"",IF($EB$1&gt;=GQ$13,RANK(FV107,FV$14:FV$113,0),""),"")</f>
        <v/>
      </c>
      <c r="GR107" s="329" t="str">
        <f aca="false">IF($B107&lt;&gt;"",IF($EB$1&gt;=GR$13,RANK(FW107,FW$14:FW$113,0),""),"")</f>
        <v/>
      </c>
      <c r="GS107" s="329" t="str">
        <f aca="false">IF($B107&lt;&gt;"",IF($EB$1&gt;=GS$13,RANK(FX107,FX$14:FX$113,0),""),"")</f>
        <v/>
      </c>
      <c r="GT107" s="329" t="str">
        <f aca="false">IF($B107&lt;&gt;"",IF($EB$1&gt;=GT$13,RANK(FY107,FY$14:FY$113,0),""),"")</f>
        <v/>
      </c>
      <c r="GU107" s="329" t="str">
        <f aca="false">IF($B107&lt;&gt;"",IF($EB$1&gt;=GU$13,RANK(FZ107,FZ$14:FZ$113,0),""),"")</f>
        <v/>
      </c>
      <c r="GV107" s="329" t="str">
        <f aca="false">IF($B107&lt;&gt;"",IF($EB$1&gt;=GV$13,RANK(GA107,GA$14:GA$113,0),""),"")</f>
        <v/>
      </c>
      <c r="GW107" s="329" t="str">
        <f aca="false">IF($B107&lt;&gt;"",IF($EB$1&gt;=GW$13,RANK(GB107,GB$14:GB$113,0),""),"")</f>
        <v/>
      </c>
      <c r="GX107" s="329" t="str">
        <f aca="false">IF($B107&lt;&gt;"",IF($EB$1&gt;=GX$13,RANK(GC107,GC$14:GC$113,0),""),"")</f>
        <v/>
      </c>
      <c r="GY107" s="329" t="str">
        <f aca="false">IF($B107&lt;&gt;"",IF($EB$1&gt;=GY$13,RANK(GD107,GD$14:GD$113,0),""),"")</f>
        <v/>
      </c>
      <c r="GZ107" s="329" t="str">
        <f aca="false">IF($B107&lt;&gt;"",IF($EB$1&gt;=GZ$13,RANK(GE107,GE$14:GE$113,0),""),"")</f>
        <v/>
      </c>
      <c r="HA107" s="329" t="str">
        <f aca="false">IF($B107&lt;&gt;"",IF($EB$1&gt;=HA$13,RANK(GF107,GF$14:GF$113,0),""),"")</f>
        <v/>
      </c>
      <c r="HB107" s="329" t="str">
        <f aca="false">IF($B107&lt;&gt;"",IF($EB$1&gt;=HB$13,RANK(GG107,GG$14:GG$113,0),""),"")</f>
        <v/>
      </c>
      <c r="HC107" s="329" t="str">
        <f aca="false">IF($B107&lt;&gt;"",IF($EB$1&gt;=HC$13,RANK(GH107,GH$14:GH$113,0),""),"")</f>
        <v/>
      </c>
      <c r="HD107" s="329" t="str">
        <f aca="false">IF($B107&lt;&gt;"",IF($EB$1&gt;=HD$13,RANK(GI107,GI$14:GI$113,0),""),"")</f>
        <v/>
      </c>
      <c r="HE107" s="329" t="str">
        <f aca="false">IF($B107&lt;&gt;"",IF($EB$1&gt;=HE$13,RANK(GJ107,GJ$14:GJ$113,0),""),"")</f>
        <v/>
      </c>
      <c r="HF107" s="330" t="str">
        <f aca="false">IF($B107&lt;&gt;"",IF($EB$1&gt;=HF$13,RANK(GK107,GK$14:GK$113,0),""),"")</f>
        <v/>
      </c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3" hidden="false" customHeight="false" outlineLevel="0" collapsed="false">
      <c r="A108" s="308" t="str">
        <f aca="false">IF(B108&lt;&gt;"",RANK(I108,I$14:I$113,0),"")</f>
        <v/>
      </c>
      <c r="B108" s="309" t="str">
        <f aca="false">IF('Chronos (M1..M20)'!B105&lt;&gt;"",'Chronos (M1..M20)'!B105,"")</f>
        <v/>
      </c>
      <c r="C108" s="310" t="str">
        <f aca="false">IF(B108&lt;&gt;"",'Chronos (M1..M20)'!C105,"")</f>
        <v/>
      </c>
      <c r="D108" s="215" t="str">
        <f aca="false">IF(B108&lt;&gt;"",Pilotes!P105,"")</f>
        <v/>
      </c>
      <c r="E108" s="310"/>
      <c r="F108" s="310" t="str">
        <f aca="false">IF(B108&lt;&gt;"",Pilotes!F105,"")</f>
        <v/>
      </c>
      <c r="G108" s="310" t="str">
        <f aca="false">IF(C108&lt;&gt;"",Pilotes!E105,"")</f>
        <v/>
      </c>
      <c r="H108" s="310" t="str">
        <f aca="false">IF(D108&lt;&gt;"",'Chronos (M1..M20)'!D105,"")</f>
        <v/>
      </c>
      <c r="I108" s="311" t="n">
        <f aca="false">IF(B108&lt;&gt;"",IF($EB$1&lt;4,DR108-DT108,IF($EB$1&lt;15,DS108-DU108-DT108,DS108-DU108-DV108-DT108)),0)</f>
        <v>0</v>
      </c>
      <c r="J108" s="312" t="str">
        <f aca="false">IF(B108&lt;&gt;"",IF(I108,(I108/MAXA(I$14:I$113))*1000,0),"")</f>
        <v/>
      </c>
      <c r="K108" s="313" t="str">
        <f aca="false">IF($B108&lt;&gt;"",$B108,"")</f>
        <v/>
      </c>
      <c r="L108" s="314" t="str">
        <f aca="false">IF($B108&lt;&gt;"",'Chronos (M1..M20)'!$H105,"")</f>
        <v/>
      </c>
      <c r="M108" s="315" t="str">
        <f aca="false">IF('Chronos (M1..M20)'!$I105&lt;&gt;"",'Chronos (M1..M20)'!$I105," ")</f>
        <v> </v>
      </c>
      <c r="N108" s="316" t="n">
        <f aca="false">IF('Chronos (M1..M20)'!$J105&lt;&gt;"",'Chronos (M1..M20)'!$J105,0)</f>
        <v>0</v>
      </c>
      <c r="O108" s="317" t="str">
        <f aca="false">IF($B108&lt;&gt;"",IF(M108&lt;&gt;" ",(INDEX(L$9:M$12,MATCH(L108,L$9:L$12),2)/M108)*1000,0),"")</f>
        <v/>
      </c>
      <c r="P108" s="318" t="str">
        <f aca="false">IF(M$9&lt;&gt;"",IF($B108&lt;&gt;"",O108-N108,""),"")</f>
        <v/>
      </c>
      <c r="Q108" s="314" t="str">
        <f aca="false">IF($B108&lt;&gt;"",'Chronos (M1..M20)'!$H206,"")</f>
        <v/>
      </c>
      <c r="R108" s="315" t="str">
        <f aca="false">IF('Chronos (M1..M20)'!$I206&lt;&gt;"",'Chronos (M1..M20)'!$I206," ")</f>
        <v> </v>
      </c>
      <c r="S108" s="316" t="n">
        <f aca="false">IF('Chronos (M1..M20)'!$J206&lt;&gt;"",'Chronos (M1..M20)'!$J206,0)</f>
        <v>0</v>
      </c>
      <c r="T108" s="317" t="str">
        <f aca="false">IF($B108&lt;&gt;"",IF(R108&lt;&gt;" ",(INDEX(Q$9:R$12,MATCH(Q108,Q$9:Q$12),2)/R108)*1000,0),"")</f>
        <v/>
      </c>
      <c r="U108" s="318" t="str">
        <f aca="false">IF(R$9&lt;&gt;"",IF($B108&lt;&gt;"",T108-S108,""),"")</f>
        <v/>
      </c>
      <c r="V108" s="313" t="str">
        <f aca="false">IF($B108&lt;&gt;"",$B108,"")</f>
        <v/>
      </c>
      <c r="W108" s="314" t="str">
        <f aca="false">IF($B108&lt;&gt;"",'Chronos (M1..M20)'!$H307,"")</f>
        <v/>
      </c>
      <c r="X108" s="315" t="str">
        <f aca="false">IF('Chronos (M1..M20)'!$I307&lt;&gt;"",'Chronos (M1..M20)'!$I307," ")</f>
        <v> </v>
      </c>
      <c r="Y108" s="316" t="n">
        <f aca="false">IF('Chronos (M1..M20)'!$J307&lt;&gt;"",'Chronos (M1..M20)'!$J307,0)</f>
        <v>0</v>
      </c>
      <c r="Z108" s="317" t="str">
        <f aca="false">IF($B108&lt;&gt;"",IF(X108&lt;&gt;" ",(INDEX(W$9:X$12,MATCH(W108,W$9:W$12),2)/X108)*1000,0),"")</f>
        <v/>
      </c>
      <c r="AA108" s="318" t="str">
        <f aca="false">IF(X$9&lt;&gt;"",IF($B108&lt;&gt;"",Z108-Y108,""),"")</f>
        <v/>
      </c>
      <c r="AB108" s="314" t="str">
        <f aca="false">IF($B108&lt;&gt;"",'Chronos (M1..M20)'!$H408,"")</f>
        <v/>
      </c>
      <c r="AC108" s="315" t="str">
        <f aca="false">IF('Chronos (M1..M20)'!$I408&lt;&gt;"",'Chronos (M1..M20)'!$I408," ")</f>
        <v> </v>
      </c>
      <c r="AD108" s="316" t="n">
        <f aca="false">IF('Chronos (M1..M20)'!$J408&lt;&gt;"",'Chronos (M1..M20)'!$J408,0)</f>
        <v>0</v>
      </c>
      <c r="AE108" s="317" t="str">
        <f aca="false">IF($B108&lt;&gt;"",IF(AC108&lt;&gt;" ",(INDEX(AB$9:AC$12,MATCH(AB108,AB$9:AB$12),2)/AC108)*1000,0),"")</f>
        <v/>
      </c>
      <c r="AF108" s="318" t="str">
        <f aca="false">IF(AC$9&lt;&gt;"",IF($B108&lt;&gt;"",AE108-AD108,""),"")</f>
        <v/>
      </c>
      <c r="AG108" s="313" t="str">
        <f aca="false">IF($B108&lt;&gt;"",$B108,"")</f>
        <v/>
      </c>
      <c r="AH108" s="314" t="str">
        <f aca="false">IF($B108&lt;&gt;"",'Chronos (M1..M20)'!$H509,"")</f>
        <v/>
      </c>
      <c r="AI108" s="315" t="str">
        <f aca="false">IF('Chronos (M1..M20)'!$I509&lt;&gt;"",'Chronos (M1..M20)'!$I509," ")</f>
        <v> </v>
      </c>
      <c r="AJ108" s="316" t="n">
        <f aca="false">IF('Chronos (M1..M20)'!$J509&lt;&gt;"",'Chronos (M1..M20)'!$J509,0)</f>
        <v>0</v>
      </c>
      <c r="AK108" s="317" t="str">
        <f aca="false">IF($B108&lt;&gt;"",IF(AI108&lt;&gt;" ",(INDEX(AH$9:AI$12,MATCH(AH108,AH$9:AH$12),2)/AI108)*1000,0),"")</f>
        <v/>
      </c>
      <c r="AL108" s="318" t="str">
        <f aca="false">IF(AI$9&lt;&gt;"",IF($B108&lt;&gt;"",AK108-AJ108,""),"")</f>
        <v/>
      </c>
      <c r="AM108" s="314" t="str">
        <f aca="false">IF($B108&lt;&gt;"",'Chronos (M1..M20)'!$H610,"")</f>
        <v/>
      </c>
      <c r="AN108" s="315" t="str">
        <f aca="false">IF('Chronos (M1..M20)'!$I610&lt;&gt;"",'Chronos (M1..M20)'!$I610," ")</f>
        <v> </v>
      </c>
      <c r="AO108" s="316" t="n">
        <f aca="false">IF('Chronos (M1..M20)'!$J610&lt;&gt;"",'Chronos (M1..M20)'!$J610,0)</f>
        <v>0</v>
      </c>
      <c r="AP108" s="317" t="str">
        <f aca="false">IF($B108&lt;&gt;"",IF(AN108&lt;&gt;" ",(INDEX(AM$9:AN$12,MATCH(AM108,AM$9:AM$12),2)/AN108)*1000,0),"")</f>
        <v/>
      </c>
      <c r="AQ108" s="318" t="str">
        <f aca="false">IF(AN$9&lt;&gt;"",IF($B108&lt;&gt;"",AP108-AO108,""),"")</f>
        <v/>
      </c>
      <c r="AR108" s="313" t="str">
        <f aca="false">IF($B108&lt;&gt;"",$B108,"")</f>
        <v/>
      </c>
      <c r="AS108" s="314" t="str">
        <f aca="false">IF($B108&lt;&gt;"",'Chronos (M1..M20)'!$H711,"")</f>
        <v/>
      </c>
      <c r="AT108" s="315" t="str">
        <f aca="false">IF('Chronos (M1..M20)'!$I711&lt;&gt;"",'Chronos (M1..M20)'!$I711," ")</f>
        <v> </v>
      </c>
      <c r="AU108" s="316" t="n">
        <f aca="false">IF('Chronos (M1..M20)'!$J711&lt;&gt;"",'Chronos (M1..M20)'!$J711,0)</f>
        <v>0</v>
      </c>
      <c r="AV108" s="317" t="str">
        <f aca="false">IF($B108&lt;&gt;"",IF(AT108&lt;&gt;" ",(INDEX(AS$9:AT$12,MATCH(AS108,AS$9:AS$12),2)/AT108)*1000,0),"")</f>
        <v/>
      </c>
      <c r="AW108" s="318" t="str">
        <f aca="false">IF(AT$9&lt;&gt;"",IF($B108&lt;&gt;"",AV108-AU108,""),"")</f>
        <v/>
      </c>
      <c r="AX108" s="314" t="str">
        <f aca="false">IF($B108&lt;&gt;"",'Chronos (M1..M20)'!$H812,"")</f>
        <v/>
      </c>
      <c r="AY108" s="315" t="str">
        <f aca="false">IF('Chronos (M1..M20)'!$I812&lt;&gt;"",'Chronos (M1..M20)'!$I812," ")</f>
        <v> </v>
      </c>
      <c r="AZ108" s="316" t="n">
        <f aca="false">IF('Chronos (M1..M20)'!$J812&lt;&gt;"",'Chronos (M1..M20)'!$J812,0)</f>
        <v>0</v>
      </c>
      <c r="BA108" s="317" t="str">
        <f aca="false">IF($B108&lt;&gt;"",IF(AY108&lt;&gt;" ",(INDEX(AX$9:AY$12,MATCH(AX108,AX$9:AX$12),2)/AY108)*1000,0),"")</f>
        <v/>
      </c>
      <c r="BB108" s="318" t="str">
        <f aca="false">IF(AY$9&lt;&gt;"",IF($B108&lt;&gt;"",BA108-AZ108,""),"")</f>
        <v/>
      </c>
      <c r="BC108" s="313" t="str">
        <f aca="false">IF($B108&lt;&gt;"",$B108,"")</f>
        <v/>
      </c>
      <c r="BD108" s="314" t="str">
        <f aca="false">IF($B108&lt;&gt;"",'Chronos (M1..M20)'!$H913,"")</f>
        <v/>
      </c>
      <c r="BE108" s="315" t="str">
        <f aca="false">IF('Chronos (M1..M20)'!$I913&lt;&gt;"",'Chronos (M1..M20)'!$I913," ")</f>
        <v> </v>
      </c>
      <c r="BF108" s="316" t="n">
        <f aca="false">IF('Chronos (M1..M20)'!$J913&lt;&gt;"",'Chronos (M1..M20)'!$J913,0)</f>
        <v>0</v>
      </c>
      <c r="BG108" s="317" t="str">
        <f aca="false">IF($B108&lt;&gt;"",IF(BE108&lt;&gt;" ",(INDEX(BD$9:BE$12,MATCH(BD108,BD$9:BD$12),2)/BE108)*1000,0),"")</f>
        <v/>
      </c>
      <c r="BH108" s="318" t="str">
        <f aca="false">IF(BE$9&lt;&gt;"",IF($B108&lt;&gt;"",BG108-BF108,""),"")</f>
        <v/>
      </c>
      <c r="BI108" s="314" t="str">
        <f aca="false">IF($B108&lt;&gt;"",'Chronos (M1..M20)'!$H1014,"")</f>
        <v/>
      </c>
      <c r="BJ108" s="315" t="str">
        <f aca="false">IF('Chronos (M1..M20)'!$I1014&lt;&gt;"",'Chronos (M1..M20)'!$I1014," ")</f>
        <v> </v>
      </c>
      <c r="BK108" s="316" t="n">
        <f aca="false">IF('Chronos (M1..M20)'!$J1014&lt;&gt;"",'Chronos (M1..M20)'!$J1014,0)</f>
        <v>0</v>
      </c>
      <c r="BL108" s="317" t="str">
        <f aca="false">IF($B108&lt;&gt;"",IF(BJ108&lt;&gt;" ",(INDEX(BI$9:BJ$12,MATCH(BI108,BI$9:BI$12),2)/BJ108)*1000,0),"")</f>
        <v/>
      </c>
      <c r="BM108" s="318" t="str">
        <f aca="false">IF(BJ$9&lt;&gt;"",IF($B108&lt;&gt;"",BL108-BK108,""),"")</f>
        <v/>
      </c>
      <c r="BN108" s="313" t="str">
        <f aca="false">IF($B108&lt;&gt;"",$B108,"")</f>
        <v/>
      </c>
      <c r="BO108" s="314" t="str">
        <f aca="false">IF($B108&lt;&gt;"",'Chronos (M1..M20)'!$H1115,"")</f>
        <v/>
      </c>
      <c r="BP108" s="315" t="str">
        <f aca="false">IF('Chronos (M1..M20)'!$I1115&lt;&gt;"",'Chronos (M1..M20)'!$I1115," ")</f>
        <v> </v>
      </c>
      <c r="BQ108" s="316" t="n">
        <f aca="false">IF('Chronos (M1..M20)'!$J1115&lt;&gt;"",'Chronos (M1..M20)'!$J1115,0)</f>
        <v>0</v>
      </c>
      <c r="BR108" s="317" t="str">
        <f aca="false">IF($B108&lt;&gt;"",IF(BP108&lt;&gt;" ",(INDEX(BO$9:BP$12,MATCH(BO108,BO$9:BO$12),2)/BP108)*1000,0),"")</f>
        <v/>
      </c>
      <c r="BS108" s="318" t="str">
        <f aca="false">IF(BP$9&lt;&gt;"",IF($B108&lt;&gt;"",BR108-BQ108,""),"")</f>
        <v/>
      </c>
      <c r="BT108" s="314" t="str">
        <f aca="false">IF($B108&lt;&gt;"",'Chronos (M1..M20)'!$H1216,"")</f>
        <v/>
      </c>
      <c r="BU108" s="315" t="str">
        <f aca="false">IF('Chronos (M1..M20)'!$I1216&lt;&gt;"",'Chronos (M1..M20)'!$I1216," ")</f>
        <v> </v>
      </c>
      <c r="BV108" s="316" t="n">
        <f aca="false">IF('Chronos (M1..M20)'!$J1216&lt;&gt;"",'Chronos (M1..M20)'!$J1216,0)</f>
        <v>0</v>
      </c>
      <c r="BW108" s="317" t="str">
        <f aca="false">IF($B108&lt;&gt;"",IF(BU108&lt;&gt;" ",(INDEX(BT$9:BU$12,MATCH(BT108,BT$9:BT$12),2)/BU108)*1000,0),"")</f>
        <v/>
      </c>
      <c r="BX108" s="318" t="str">
        <f aca="false">IF(BU$9&lt;&gt;"",IF($B108&lt;&gt;"",BW108-BV108,""),"")</f>
        <v/>
      </c>
      <c r="BY108" s="313" t="str">
        <f aca="false">IF($B108&lt;&gt;"",$B108,"")</f>
        <v/>
      </c>
      <c r="BZ108" s="314" t="str">
        <f aca="false">IF($B108&lt;&gt;"",'Chronos (M1..M20)'!$H1317,"")</f>
        <v/>
      </c>
      <c r="CA108" s="315" t="str">
        <f aca="false">IF('Chronos (M1..M20)'!$I1317&lt;&gt;"",'Chronos (M1..M20)'!$I1317," ")</f>
        <v> </v>
      </c>
      <c r="CB108" s="316" t="n">
        <f aca="false">IF('Chronos (M1..M20)'!$J1317&lt;&gt;"",'Chronos (M1..M20)'!$J1317,0)</f>
        <v>0</v>
      </c>
      <c r="CC108" s="317" t="str">
        <f aca="false">IF($B108&lt;&gt;"",IF(CA108&lt;&gt;" ",(INDEX(BZ$9:CA$12,MATCH(BZ108,BZ$9:BZ$12),2)/CA108)*1000,0),"")</f>
        <v/>
      </c>
      <c r="CD108" s="318" t="str">
        <f aca="false">IF(CA$9&lt;&gt;"",IF($B108&lt;&gt;"",CC108-CB108,""),"")</f>
        <v/>
      </c>
      <c r="CE108" s="314" t="str">
        <f aca="false">IF($B108&lt;&gt;"",'Chronos (M1..M20)'!$H1418,"")</f>
        <v/>
      </c>
      <c r="CF108" s="315" t="str">
        <f aca="false">IF('Chronos (M1..M20)'!$I1418&lt;&gt;"",'Chronos (M1..M20)'!$I1418," ")</f>
        <v> </v>
      </c>
      <c r="CG108" s="316" t="n">
        <f aca="false">IF('Chronos (M1..M20)'!$J1418&lt;&gt;"",'Chronos (M1..M20)'!$J1418,0)</f>
        <v>0</v>
      </c>
      <c r="CH108" s="317" t="str">
        <f aca="false">IF($B108&lt;&gt;"",IF(CF108&lt;&gt;" ",(INDEX(CE$9:CF$12,MATCH(CE108,CE$9:CE$12),2)/CF108)*1000,0),"")</f>
        <v/>
      </c>
      <c r="CI108" s="318" t="str">
        <f aca="false">IF(CF$9&lt;&gt;"",IF($B108&lt;&gt;"",CH108-CG108,""),"")</f>
        <v/>
      </c>
      <c r="CJ108" s="313" t="str">
        <f aca="false">IF($B108&lt;&gt;"",$B108,"")</f>
        <v/>
      </c>
      <c r="CK108" s="314" t="str">
        <f aca="false">IF($B108&lt;&gt;"",'Chronos (M1..M20)'!$H1519,"")</f>
        <v/>
      </c>
      <c r="CL108" s="315" t="str">
        <f aca="false">IF('Chronos (M1..M20)'!$I1519&lt;&gt;"",'Chronos (M1..M20)'!$I1519," ")</f>
        <v> </v>
      </c>
      <c r="CM108" s="316" t="n">
        <f aca="false">IF('Chronos (M1..M20)'!$J1519&lt;&gt;"",'Chronos (M1..M20)'!$J1519,0)</f>
        <v>0</v>
      </c>
      <c r="CN108" s="317" t="str">
        <f aca="false">IF($B108&lt;&gt;"",IF(CL108&lt;&gt;" ",(INDEX(CK$9:CL$12,MATCH(CK108,CK$9:CK$12),2)/CL108)*1000,0),"")</f>
        <v/>
      </c>
      <c r="CO108" s="318" t="str">
        <f aca="false">IF(CL$9&lt;&gt;"",IF($B108&lt;&gt;"",CN108-CM108,""),"")</f>
        <v/>
      </c>
      <c r="CP108" s="314" t="str">
        <f aca="false">IF($B108&lt;&gt;"",'Chronos (M1..M20)'!$H1620,"")</f>
        <v/>
      </c>
      <c r="CQ108" s="315" t="str">
        <f aca="false">IF('Chronos (M1..M20)'!$I1620&lt;&gt;"",'Chronos (M1..M20)'!$I1620," ")</f>
        <v> </v>
      </c>
      <c r="CR108" s="316" t="n">
        <f aca="false">IF('Chronos (M1..M20)'!$J1620&lt;&gt;"",'Chronos (M1..M20)'!$J1620,0)</f>
        <v>0</v>
      </c>
      <c r="CS108" s="317" t="str">
        <f aca="false">IF($B108&lt;&gt;"",IF(CQ108&lt;&gt;" ",(INDEX(CP$9:CQ$12,MATCH(CP108,CP$9:CP$12),2)/CQ108)*1000,0),"")</f>
        <v/>
      </c>
      <c r="CT108" s="318" t="str">
        <f aca="false">IF(CQ$9&lt;&gt;"",IF($B108&lt;&gt;"",CS108-CR108,""),"")</f>
        <v/>
      </c>
      <c r="CU108" s="313" t="str">
        <f aca="false">IF($B108&lt;&gt;"",$B108,"")</f>
        <v/>
      </c>
      <c r="CV108" s="314" t="str">
        <f aca="false">IF($B108&lt;&gt;"",'Chronos (M1..M20)'!$H1721,"")</f>
        <v/>
      </c>
      <c r="CW108" s="315" t="str">
        <f aca="false">IF('Chronos (M1..M20)'!$I1721&lt;&gt;"",'Chronos (M1..M20)'!$I1721," ")</f>
        <v> </v>
      </c>
      <c r="CX108" s="316" t="n">
        <f aca="false">IF('Chronos (M1..M20)'!$J1721&lt;&gt;"",'Chronos (M1..M20)'!$J1721,0)</f>
        <v>0</v>
      </c>
      <c r="CY108" s="317" t="str">
        <f aca="false">IF($B108&lt;&gt;"",IF(CW108&lt;&gt;" ",(INDEX(CV$9:CW$12,MATCH(CV108,CV$9:CV$12),2)/CW108)*1000,0),"")</f>
        <v/>
      </c>
      <c r="CZ108" s="318" t="str">
        <f aca="false">IF(CW$9&lt;&gt;"",IF($B108&lt;&gt;"",CY108-CX108,""),"")</f>
        <v/>
      </c>
      <c r="DA108" s="314" t="str">
        <f aca="false">IF($B108&lt;&gt;"",'Chronos (M1..M20)'!$H1822,"")</f>
        <v/>
      </c>
      <c r="DB108" s="315" t="str">
        <f aca="false">IF('Chronos (M1..M20)'!$I1822&lt;&gt;"",'Chronos (M1..M20)'!$I1822," ")</f>
        <v> </v>
      </c>
      <c r="DC108" s="316" t="n">
        <f aca="false">IF('Chronos (M1..M20)'!$J1822&lt;&gt;"",'Chronos (M1..M20)'!$J1822,0)</f>
        <v>0</v>
      </c>
      <c r="DD108" s="317" t="str">
        <f aca="false">IF($B108&lt;&gt;"",IF(DB108&lt;&gt;" ",(INDEX(DA$9:DB$12,MATCH(DA108,DA$9:DA$12),2)/DB108)*1000,0),"")</f>
        <v/>
      </c>
      <c r="DE108" s="318" t="str">
        <f aca="false">IF(DB$9&lt;&gt;"",IF($B108&lt;&gt;"",DD108-DC108,""),"")</f>
        <v/>
      </c>
      <c r="DF108" s="313" t="str">
        <f aca="false">IF($B108&lt;&gt;"",$B108,"")</f>
        <v/>
      </c>
      <c r="DG108" s="314" t="str">
        <f aca="false">IF($B108&lt;&gt;"",'Chronos (M1..M20)'!$H1923,"")</f>
        <v/>
      </c>
      <c r="DH108" s="315" t="str">
        <f aca="false">IF('Chronos (M1..M20)'!$I1923&lt;&gt;"",'Chronos (M1..M20)'!$I1923," ")</f>
        <v> </v>
      </c>
      <c r="DI108" s="316" t="n">
        <f aca="false">IF('Chronos (M1..M20)'!$J1923&lt;&gt;"",'Chronos (M1..M20)'!$J1923,0)</f>
        <v>0</v>
      </c>
      <c r="DJ108" s="317" t="str">
        <f aca="false">IF($B108&lt;&gt;"",IF(DH108&lt;&gt;" ",(INDEX(DG$9:DH$12,MATCH(DG108,DG$9:DG$12),2)/DH108)*1000,0),"")</f>
        <v/>
      </c>
      <c r="DK108" s="318" t="str">
        <f aca="false">IF(DH$9&lt;&gt;"",IF($B108&lt;&gt;"",DJ108-DI108,""),"")</f>
        <v/>
      </c>
      <c r="DL108" s="314" t="str">
        <f aca="false">IF($B108&lt;&gt;"",'Chronos (M1..M20)'!$H2024,"")</f>
        <v/>
      </c>
      <c r="DM108" s="315" t="str">
        <f aca="false">IF('Chronos (M1..M20)'!$I2024&lt;&gt;"",'Chronos (M1..M20)'!$I2024," ")</f>
        <v> </v>
      </c>
      <c r="DN108" s="316" t="n">
        <f aca="false">IF('Chronos (M1..M20)'!$J2024&lt;&gt;"",'Chronos (M1..M20)'!$J2024,0)</f>
        <v>0</v>
      </c>
      <c r="DO108" s="317" t="str">
        <f aca="false">IF($B108&lt;&gt;"",IF(DM108&lt;&gt;" ",(INDEX(DL$9:DM$12,MATCH(DL108,DL$9:DL$12),2)/DM108)*1000,0),"")</f>
        <v/>
      </c>
      <c r="DP108" s="318" t="str">
        <f aca="false">IF(DM$9&lt;&gt;"",IF($B108&lt;&gt;"",DO108-DN108,""),"")</f>
        <v/>
      </c>
      <c r="DQ108" s="0"/>
      <c r="DR108" s="319" t="e">
        <f aca="false">SUM(O108,T108,Z108)</f>
        <v>#VALUE!</v>
      </c>
      <c r="DS108" s="319" t="e">
        <f aca="false">SUM(DR108,AE108,AK108,AP108,AV108,BA108,BG108,BL108,BR108,BW108,CC108,CH108,CN108,CS108,CY108,DD108,DJ108,DO108)</f>
        <v>#VALUE!</v>
      </c>
      <c r="DT108" s="319" t="n">
        <f aca="false">SUM(N108,S108,Y108,AD108,AJ108,AO108,AU108,AZ108,BF108,BK108,BQ108,BV108,CB108,CG108,CM108,CR108,CX108,DC108,DI108,DN108)</f>
        <v>0</v>
      </c>
      <c r="DU108" s="319" t="e">
        <f aca="false">SMALL($DZ108:$ES108,1)</f>
        <v>#VALUE!</v>
      </c>
      <c r="DV108" s="319" t="e">
        <f aca="false">SMALL($DZ108:$ES108,2)</f>
        <v>#VALUE!</v>
      </c>
      <c r="DW108" s="319" t="e">
        <f aca="false">SMALL($DZ108:$ES108,3)</f>
        <v>#VALUE!</v>
      </c>
      <c r="DX108" s="319" t="e">
        <f aca="false">SMALL($DZ108:$ES108,3)</f>
        <v>#VALUE!</v>
      </c>
      <c r="DY108" s="0"/>
      <c r="DZ108" s="321" t="str">
        <f aca="false">IF($EC$1&lt;&gt;"",O108," ")</f>
        <v/>
      </c>
      <c r="EA108" s="321" t="str">
        <f aca="false">IF($EC$2&lt;&gt;"",T108," ")</f>
        <v/>
      </c>
      <c r="EB108" s="321" t="str">
        <f aca="false">IF($EC$3&lt;&gt;"",Z108," ")</f>
        <v/>
      </c>
      <c r="EC108" s="321" t="str">
        <f aca="false">IF($EC$4&lt;&gt;"",AE108," ")</f>
        <v/>
      </c>
      <c r="ED108" s="321" t="str">
        <f aca="false">IF($EC$5&lt;&gt;"",AK108," ")</f>
        <v/>
      </c>
      <c r="EE108" s="321" t="str">
        <f aca="false">IF($EC$6&lt;&gt;"",AP108," ")</f>
        <v/>
      </c>
      <c r="EF108" s="321" t="str">
        <f aca="false">IF($EC$7&lt;&gt;"",AV108," ")</f>
        <v/>
      </c>
      <c r="EG108" s="321" t="str">
        <f aca="false">IF($EC$8&lt;&gt;"",BA108," ")</f>
        <v> </v>
      </c>
      <c r="EH108" s="321" t="str">
        <f aca="false">IF($EC$9&lt;&gt;"",BG108," ")</f>
        <v> </v>
      </c>
      <c r="EI108" s="321" t="str">
        <f aca="false">IF($EC$10&lt;&gt;"",BL108," ")</f>
        <v> </v>
      </c>
      <c r="EJ108" s="321" t="str">
        <f aca="false">IF($EE$1&lt;&gt;"",BR108," ")</f>
        <v> </v>
      </c>
      <c r="EK108" s="321" t="str">
        <f aca="false">IF($EE$2&lt;&gt;"",BW108," ")</f>
        <v> </v>
      </c>
      <c r="EL108" s="321" t="str">
        <f aca="false">IF($EE$3&lt;&gt;"",CC108," ")</f>
        <v> </v>
      </c>
      <c r="EM108" s="321" t="str">
        <f aca="false">IF($EE$4&lt;&gt;"",CH108," ")</f>
        <v> </v>
      </c>
      <c r="EN108" s="321" t="str">
        <f aca="false">IF($EE$5&lt;&gt;"",CN108," ")</f>
        <v> </v>
      </c>
      <c r="EO108" s="321" t="str">
        <f aca="false">IF($EE$6&lt;&gt;"",CS108," ")</f>
        <v> </v>
      </c>
      <c r="EP108" s="321" t="str">
        <f aca="false">IF($EE$7&lt;&gt;"",CY108," ")</f>
        <v> </v>
      </c>
      <c r="EQ108" s="321" t="str">
        <f aca="false">IF($EE$8&lt;&gt;"",DD108," ")</f>
        <v> </v>
      </c>
      <c r="ER108" s="321" t="str">
        <f aca="false">IF($EE$9&lt;&gt;"",DJ108," ")</f>
        <v> </v>
      </c>
      <c r="ES108" s="321" t="str">
        <f aca="false">IF($EE$10&lt;&gt;"",DO108," ")</f>
        <v> </v>
      </c>
      <c r="ET108" s="322" t="e">
        <f aca="false">SMALL(DZ108:EC108,1)</f>
        <v>#VALUE!</v>
      </c>
      <c r="EU108" s="323" t="e">
        <f aca="false">SMALL(DZ108:ED108,1)</f>
        <v>#VALUE!</v>
      </c>
      <c r="EV108" s="323" t="e">
        <f aca="false">SMALL(DZ108:EE108,1)</f>
        <v>#VALUE!</v>
      </c>
      <c r="EW108" s="323" t="e">
        <f aca="false">SMALL(DZ108:EF108,1)</f>
        <v>#VALUE!</v>
      </c>
      <c r="EX108" s="323" t="e">
        <f aca="false">SMALL(DZ108:EG108,1)</f>
        <v>#VALUE!</v>
      </c>
      <c r="EY108" s="323" t="e">
        <f aca="false">SMALL(DZ108:EH108,1)</f>
        <v>#VALUE!</v>
      </c>
      <c r="EZ108" s="323" t="e">
        <f aca="false">SMALL(DZ108:EI108,1)</f>
        <v>#VALUE!</v>
      </c>
      <c r="FA108" s="323" t="e">
        <f aca="false">SMALL(DZ108:EJ108,1)</f>
        <v>#VALUE!</v>
      </c>
      <c r="FB108" s="323" t="e">
        <f aca="false">SMALL(DZ108:EK108,1)</f>
        <v>#VALUE!</v>
      </c>
      <c r="FC108" s="323" t="e">
        <f aca="false">SMALL(DZ108:EL108,1)</f>
        <v>#VALUE!</v>
      </c>
      <c r="FD108" s="323" t="e">
        <f aca="false">SMALL(DZ108:EM108,1)</f>
        <v>#VALUE!</v>
      </c>
      <c r="FE108" s="323" t="e">
        <f aca="false">SMALL(DZ108:EN108,1)</f>
        <v>#VALUE!</v>
      </c>
      <c r="FF108" s="323" t="e">
        <f aca="false">SMALL(DZ108:EO108,1)</f>
        <v>#VALUE!</v>
      </c>
      <c r="FG108" s="323" t="e">
        <f aca="false">SMALL(DZ108:EP108,1)</f>
        <v>#VALUE!</v>
      </c>
      <c r="FH108" s="323" t="e">
        <f aca="false">SMALL(DZ108:EQ108,1)</f>
        <v>#VALUE!</v>
      </c>
      <c r="FI108" s="323" t="e">
        <f aca="false">SMALL(DZ108:ER108,1)</f>
        <v>#VALUE!</v>
      </c>
      <c r="FJ108" s="324" t="e">
        <f aca="false">SMALL(DZ108:ES108,1)</f>
        <v>#VALUE!</v>
      </c>
      <c r="FK108" s="322" t="e">
        <f aca="false">SMALL(DZ108:EN108,2)</f>
        <v>#VALUE!</v>
      </c>
      <c r="FL108" s="323" t="e">
        <f aca="false">SMALL(DZ108:EO108,2)</f>
        <v>#VALUE!</v>
      </c>
      <c r="FM108" s="323" t="e">
        <f aca="false">SMALL(DZ108:EP108,2)</f>
        <v>#VALUE!</v>
      </c>
      <c r="FN108" s="323" t="e">
        <f aca="false">SMALL(DZ108:EQ108,2)</f>
        <v>#VALUE!</v>
      </c>
      <c r="FO108" s="323" t="e">
        <f aca="false">SMALL(DZ108:ER108,2)</f>
        <v>#VALUE!</v>
      </c>
      <c r="FP108" s="324" t="e">
        <f aca="false">SMALL(DZ108:ES108,2)</f>
        <v>#VALUE!</v>
      </c>
      <c r="FQ108" s="0"/>
      <c r="FR108" s="328" t="str">
        <f aca="false">IF($B108&lt;&gt;"",IF($EB$1&gt;=FR$13,$P108,""),"")</f>
        <v/>
      </c>
      <c r="FS108" s="329" t="str">
        <f aca="false">IF($B108&lt;&gt;"",IF($EB$1&gt;=FS$13,$P108+$U108,""),"")</f>
        <v/>
      </c>
      <c r="FT108" s="329" t="str">
        <f aca="false">IF($B108&lt;&gt;"",IF($EB$1&gt;=FT$13,$P108+$U108+$AA108,""),"")</f>
        <v/>
      </c>
      <c r="FU108" s="329" t="str">
        <f aca="false">IF($B108&lt;&gt;"",IF($EB$1&gt;=FU$13,$P108+$U108+$AA108+$AF108-ET108,""),"")</f>
        <v/>
      </c>
      <c r="FV108" s="329" t="str">
        <f aca="false">IF($B108&lt;&gt;"",IF($EB$1&gt;=FV$13,$P108+$U108+$AA108+$AF108+$AL108-EU108,""),"")</f>
        <v/>
      </c>
      <c r="FW108" s="329" t="str">
        <f aca="false">IF($B108&lt;&gt;"",IF($EB$1&gt;=FW$13,$P108+$U108+$AA108+$AF108+$AL108+$AQ108-EV108,""),"")</f>
        <v/>
      </c>
      <c r="FX108" s="329" t="str">
        <f aca="false">IF($B108&lt;&gt;"",IF($EB$1&gt;=FX$13,$P108+$U108+$AA108+$AF108+$AL108+$AQ108+$AW108-EW108,""),"")</f>
        <v/>
      </c>
      <c r="FY108" s="329" t="str">
        <f aca="false">IF($B108&lt;&gt;"",IF($EB$1&gt;=FY$13,$P108+$U108+$AA108+$AF108+$AL108+$AQ108+$AW108+$BB108-EX108,""),"")</f>
        <v/>
      </c>
      <c r="FZ108" s="329" t="str">
        <f aca="false">IF($B108&lt;&gt;"",IF($EB$1&gt;=FZ$13,$P108+$U108+$AA108+$AF108+$AL108+$AQ108+$AW108+$BB108+$BH108-EY108,""),"")</f>
        <v/>
      </c>
      <c r="GA108" s="329" t="str">
        <f aca="false">IF($B108&lt;&gt;"",IF($EB$1&gt;=GA$13,$P108+$U108+$AA108+$AF108+$AL108+$AQ108+$AW108+$BB108+$BH108+$BM108-EZ108,""),"")</f>
        <v/>
      </c>
      <c r="GB108" s="329" t="str">
        <f aca="false">IF($B108&lt;&gt;"",IF($EB$1&gt;=GB$13,$P108+$U108+$AA108+$AF108+$AL108+$AQ108+$AW108+$BB108+$BH108+$BM108+$BS108-FA108,""),"")</f>
        <v/>
      </c>
      <c r="GC108" s="329" t="str">
        <f aca="false">IF($B108&lt;&gt;"",IF($EB$1&gt;=GC$13,$P108+$U108+$AA108+$AF108+$AL108+$AQ108+$AW108+$BB108+$BH108+$BM108+$BS108+$BX108-FB108,""),"")</f>
        <v/>
      </c>
      <c r="GD108" s="329" t="str">
        <f aca="false">IF($B108&lt;&gt;"",IF($EB$1&gt;=GD$13,$P108+$U108+$AA108+$AF108+$AL108+$AQ108+$AW108+$BB108+$BH108+$BM108+$BS108+$BX108+$CD108-FC108,""),"")</f>
        <v/>
      </c>
      <c r="GE108" s="329" t="str">
        <f aca="false">IF($B108&lt;&gt;"",IF($EB$1&gt;=GE$13,$P108+$U108+$AA108+$AF108+$AL108+$AQ108+$AW108+$BB108+$BH108+$BM108+$BS108+$BX108+$CD108+$CI108-FD108,""),"")</f>
        <v/>
      </c>
      <c r="GF108" s="329" t="str">
        <f aca="false">IF($B108&lt;&gt;"",IF($EB$1&gt;=GF$13,$P108+$U108+$AA108+$AF108+$AL108+$AQ108+$AW108+$BB108+$BH108+$BM108+$BS108+$BX108+$CD108+$CI108+$CO108-FE108-FK108,""),"")</f>
        <v/>
      </c>
      <c r="GG108" s="329" t="str">
        <f aca="false">IF($B108&lt;&gt;"",IF($EB$1&gt;=GG$13,$P108+$U108+$AA108+$AF108+$AL108+$AQ108+$AW108+$BB108+$BH108+$BM108+$BS108+$BX108+$CD108+$CI108+$CO108+$CT108-FF108-FL108,""),"")</f>
        <v/>
      </c>
      <c r="GH108" s="329" t="str">
        <f aca="false">IF($B108&lt;&gt;"",IF($EB$1&gt;=GH$13,$P108+$U108+$AA108+$AF108+$AL108+$AQ108+$AW108+$BB108+$BH108+$BM108+$BS108+$BX108+$CD108+$CI108+$CO108+$CT108+$CZ108-FG108-FM108,""),"")</f>
        <v/>
      </c>
      <c r="GI108" s="329" t="str">
        <f aca="false">IF($B108&lt;&gt;"",IF($EB$1&gt;=GI$13,$P108+$U108+$AA108+$AF108+$AL108+$AQ108+$AW108+$BB108+$BH108+$BM108+$BS108+$BX108+$CD108+$CI108+$CO108+$CT108+$CZ108+$DE108-FH108-FN108,""),"")</f>
        <v/>
      </c>
      <c r="GJ108" s="329" t="str">
        <f aca="false">IF($B108&lt;&gt;"",IF($EB$1&gt;=GJ$13,$P108+$U108+$AA108+$AF108+$AL108+$AQ108+$AW108+$BB108+$BH108+$BM108+$BS108+$BX108+$CD108+$CI108+$CO108+$CT108+$CZ108+$DE108+$DK108-FI108-FO108,""),"")</f>
        <v/>
      </c>
      <c r="GK108" s="330" t="str">
        <f aca="false">IF($B108&lt;&gt;"",IF($EB$1&gt;=GK$13,$P108+$U108+$AA108+$AF108+$AL108+$AQ108+$AW108+$BB108+$BH108+$BM108+$BS108+$BX108+$CD108+$CI108+$CO108+$CT108+$CZ108+$DE108+$DK108+$DP108-FJ108-FP108,""),"")</f>
        <v/>
      </c>
      <c r="GL108" s="0"/>
      <c r="GM108" s="328" t="str">
        <f aca="false">IF($B108&lt;&gt;"",IF($EB$1&gt;=GM$13,RANK(FR108,FR$14:FR$113,0),""),"")</f>
        <v/>
      </c>
      <c r="GN108" s="329" t="str">
        <f aca="false">IF($B108&lt;&gt;"",IF($EB$1&gt;=GN$13,RANK(FS108,FS$14:FS$113,0),""),"")</f>
        <v/>
      </c>
      <c r="GO108" s="329" t="str">
        <f aca="false">IF($B108&lt;&gt;"",IF($EB$1&gt;=GO$13,RANK(FT108,FT$14:FT$113,0),""),"")</f>
        <v/>
      </c>
      <c r="GP108" s="329" t="str">
        <f aca="false">IF($B108&lt;&gt;"",IF($EB$1&gt;=GP$13,RANK(FU108,FU$14:FU$113,0),""),"")</f>
        <v/>
      </c>
      <c r="GQ108" s="329" t="str">
        <f aca="false">IF($B108&lt;&gt;"",IF($EB$1&gt;=GQ$13,RANK(FV108,FV$14:FV$113,0),""),"")</f>
        <v/>
      </c>
      <c r="GR108" s="329" t="str">
        <f aca="false">IF($B108&lt;&gt;"",IF($EB$1&gt;=GR$13,RANK(FW108,FW$14:FW$113,0),""),"")</f>
        <v/>
      </c>
      <c r="GS108" s="329" t="str">
        <f aca="false">IF($B108&lt;&gt;"",IF($EB$1&gt;=GS$13,RANK(FX108,FX$14:FX$113,0),""),"")</f>
        <v/>
      </c>
      <c r="GT108" s="329" t="str">
        <f aca="false">IF($B108&lt;&gt;"",IF($EB$1&gt;=GT$13,RANK(FY108,FY$14:FY$113,0),""),"")</f>
        <v/>
      </c>
      <c r="GU108" s="329" t="str">
        <f aca="false">IF($B108&lt;&gt;"",IF($EB$1&gt;=GU$13,RANK(FZ108,FZ$14:FZ$113,0),""),"")</f>
        <v/>
      </c>
      <c r="GV108" s="329" t="str">
        <f aca="false">IF($B108&lt;&gt;"",IF($EB$1&gt;=GV$13,RANK(GA108,GA$14:GA$113,0),""),"")</f>
        <v/>
      </c>
      <c r="GW108" s="329" t="str">
        <f aca="false">IF($B108&lt;&gt;"",IF($EB$1&gt;=GW$13,RANK(GB108,GB$14:GB$113,0),""),"")</f>
        <v/>
      </c>
      <c r="GX108" s="329" t="str">
        <f aca="false">IF($B108&lt;&gt;"",IF($EB$1&gt;=GX$13,RANK(GC108,GC$14:GC$113,0),""),"")</f>
        <v/>
      </c>
      <c r="GY108" s="329" t="str">
        <f aca="false">IF($B108&lt;&gt;"",IF($EB$1&gt;=GY$13,RANK(GD108,GD$14:GD$113,0),""),"")</f>
        <v/>
      </c>
      <c r="GZ108" s="329" t="str">
        <f aca="false">IF($B108&lt;&gt;"",IF($EB$1&gt;=GZ$13,RANK(GE108,GE$14:GE$113,0),""),"")</f>
        <v/>
      </c>
      <c r="HA108" s="329" t="str">
        <f aca="false">IF($B108&lt;&gt;"",IF($EB$1&gt;=HA$13,RANK(GF108,GF$14:GF$113,0),""),"")</f>
        <v/>
      </c>
      <c r="HB108" s="329" t="str">
        <f aca="false">IF($B108&lt;&gt;"",IF($EB$1&gt;=HB$13,RANK(GG108,GG$14:GG$113,0),""),"")</f>
        <v/>
      </c>
      <c r="HC108" s="329" t="str">
        <f aca="false">IF($B108&lt;&gt;"",IF($EB$1&gt;=HC$13,RANK(GH108,GH$14:GH$113,0),""),"")</f>
        <v/>
      </c>
      <c r="HD108" s="329" t="str">
        <f aca="false">IF($B108&lt;&gt;"",IF($EB$1&gt;=HD$13,RANK(GI108,GI$14:GI$113,0),""),"")</f>
        <v/>
      </c>
      <c r="HE108" s="329" t="str">
        <f aca="false">IF($B108&lt;&gt;"",IF($EB$1&gt;=HE$13,RANK(GJ108,GJ$14:GJ$113,0),""),"")</f>
        <v/>
      </c>
      <c r="HF108" s="330" t="str">
        <f aca="false">IF($B108&lt;&gt;"",IF($EB$1&gt;=HF$13,RANK(GK108,GK$14:GK$113,0),""),"")</f>
        <v/>
      </c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3" hidden="false" customHeight="false" outlineLevel="0" collapsed="false">
      <c r="A109" s="308" t="str">
        <f aca="false">IF(B109&lt;&gt;"",RANK(I109,I$14:I$113,0),"")</f>
        <v/>
      </c>
      <c r="B109" s="309" t="str">
        <f aca="false">IF('Chronos (M1..M20)'!B106&lt;&gt;"",'Chronos (M1..M20)'!B106,"")</f>
        <v/>
      </c>
      <c r="C109" s="310" t="str">
        <f aca="false">IF(B109&lt;&gt;"",'Chronos (M1..M20)'!C106,"")</f>
        <v/>
      </c>
      <c r="D109" s="215" t="str">
        <f aca="false">IF(B109&lt;&gt;"",Pilotes!P106,"")</f>
        <v/>
      </c>
      <c r="E109" s="310"/>
      <c r="F109" s="310" t="str">
        <f aca="false">IF(B109&lt;&gt;"",Pilotes!F106,"")</f>
        <v/>
      </c>
      <c r="G109" s="310" t="str">
        <f aca="false">IF(C109&lt;&gt;"",Pilotes!E106,"")</f>
        <v/>
      </c>
      <c r="H109" s="310" t="str">
        <f aca="false">IF(D109&lt;&gt;"",'Chronos (M1..M20)'!D106,"")</f>
        <v/>
      </c>
      <c r="I109" s="311" t="n">
        <f aca="false">IF(B109&lt;&gt;"",IF($EB$1&lt;4,DR109-DT109,IF($EB$1&lt;15,DS109-DU109-DT109,DS109-DU109-DV109-DT109)),0)</f>
        <v>0</v>
      </c>
      <c r="J109" s="312" t="str">
        <f aca="false">IF(B109&lt;&gt;"",IF(I109,(I109/MAXA(I$14:I$113))*1000,0),"")</f>
        <v/>
      </c>
      <c r="K109" s="313" t="str">
        <f aca="false">IF($B109&lt;&gt;"",$B109,"")</f>
        <v/>
      </c>
      <c r="L109" s="314" t="str">
        <f aca="false">IF($B109&lt;&gt;"",'Chronos (M1..M20)'!$H106,"")</f>
        <v/>
      </c>
      <c r="M109" s="315" t="str">
        <f aca="false">IF('Chronos (M1..M20)'!$I106&lt;&gt;"",'Chronos (M1..M20)'!$I106," ")</f>
        <v> </v>
      </c>
      <c r="N109" s="316" t="n">
        <f aca="false">IF('Chronos (M1..M20)'!$J106&lt;&gt;"",'Chronos (M1..M20)'!$J106,0)</f>
        <v>0</v>
      </c>
      <c r="O109" s="317" t="str">
        <f aca="false">IF($B109&lt;&gt;"",IF(M109&lt;&gt;" ",(INDEX(L$9:M$12,MATCH(L109,L$9:L$12),2)/M109)*1000,0),"")</f>
        <v/>
      </c>
      <c r="P109" s="318" t="str">
        <f aca="false">IF(M$9&lt;&gt;"",IF($B109&lt;&gt;"",O109-N109,""),"")</f>
        <v/>
      </c>
      <c r="Q109" s="314" t="str">
        <f aca="false">IF($B109&lt;&gt;"",'Chronos (M1..M20)'!$H207,"")</f>
        <v/>
      </c>
      <c r="R109" s="315" t="str">
        <f aca="false">IF('Chronos (M1..M20)'!$I207&lt;&gt;"",'Chronos (M1..M20)'!$I207," ")</f>
        <v> </v>
      </c>
      <c r="S109" s="316" t="n">
        <f aca="false">IF('Chronos (M1..M20)'!$J207&lt;&gt;"",'Chronos (M1..M20)'!$J207,0)</f>
        <v>0</v>
      </c>
      <c r="T109" s="317" t="str">
        <f aca="false">IF($B109&lt;&gt;"",IF(R109&lt;&gt;" ",(INDEX(Q$9:R$12,MATCH(Q109,Q$9:Q$12),2)/R109)*1000,0),"")</f>
        <v/>
      </c>
      <c r="U109" s="318" t="str">
        <f aca="false">IF(R$9&lt;&gt;"",IF($B109&lt;&gt;"",T109-S109,""),"")</f>
        <v/>
      </c>
      <c r="V109" s="313" t="str">
        <f aca="false">IF($B109&lt;&gt;"",$B109,"")</f>
        <v/>
      </c>
      <c r="W109" s="314" t="str">
        <f aca="false">IF($B109&lt;&gt;"",'Chronos (M1..M20)'!$H308,"")</f>
        <v/>
      </c>
      <c r="X109" s="315" t="str">
        <f aca="false">IF('Chronos (M1..M20)'!$I308&lt;&gt;"",'Chronos (M1..M20)'!$I308," ")</f>
        <v> </v>
      </c>
      <c r="Y109" s="316" t="n">
        <f aca="false">IF('Chronos (M1..M20)'!$J308&lt;&gt;"",'Chronos (M1..M20)'!$J308,0)</f>
        <v>0</v>
      </c>
      <c r="Z109" s="317" t="str">
        <f aca="false">IF($B109&lt;&gt;"",IF(X109&lt;&gt;" ",(INDEX(W$9:X$12,MATCH(W109,W$9:W$12),2)/X109)*1000,0),"")</f>
        <v/>
      </c>
      <c r="AA109" s="318" t="str">
        <f aca="false">IF(X$9&lt;&gt;"",IF($B109&lt;&gt;"",Z109-Y109,""),"")</f>
        <v/>
      </c>
      <c r="AB109" s="314" t="str">
        <f aca="false">IF($B109&lt;&gt;"",'Chronos (M1..M20)'!$H409,"")</f>
        <v/>
      </c>
      <c r="AC109" s="315" t="str">
        <f aca="false">IF('Chronos (M1..M20)'!$I409&lt;&gt;"",'Chronos (M1..M20)'!$I409," ")</f>
        <v> </v>
      </c>
      <c r="AD109" s="316" t="n">
        <f aca="false">IF('Chronos (M1..M20)'!$J409&lt;&gt;"",'Chronos (M1..M20)'!$J409,0)</f>
        <v>0</v>
      </c>
      <c r="AE109" s="317" t="str">
        <f aca="false">IF($B109&lt;&gt;"",IF(AC109&lt;&gt;" ",(INDEX(AB$9:AC$12,MATCH(AB109,AB$9:AB$12),2)/AC109)*1000,0),"")</f>
        <v/>
      </c>
      <c r="AF109" s="318" t="str">
        <f aca="false">IF(AC$9&lt;&gt;"",IF($B109&lt;&gt;"",AE109-AD109,""),"")</f>
        <v/>
      </c>
      <c r="AG109" s="313" t="str">
        <f aca="false">IF($B109&lt;&gt;"",$B109,"")</f>
        <v/>
      </c>
      <c r="AH109" s="314" t="str">
        <f aca="false">IF($B109&lt;&gt;"",'Chronos (M1..M20)'!$H510,"")</f>
        <v/>
      </c>
      <c r="AI109" s="315" t="str">
        <f aca="false">IF('Chronos (M1..M20)'!$I510&lt;&gt;"",'Chronos (M1..M20)'!$I510," ")</f>
        <v> </v>
      </c>
      <c r="AJ109" s="316" t="n">
        <f aca="false">IF('Chronos (M1..M20)'!$J510&lt;&gt;"",'Chronos (M1..M20)'!$J510,0)</f>
        <v>0</v>
      </c>
      <c r="AK109" s="317" t="str">
        <f aca="false">IF($B109&lt;&gt;"",IF(AI109&lt;&gt;" ",(INDEX(AH$9:AI$12,MATCH(AH109,AH$9:AH$12),2)/AI109)*1000,0),"")</f>
        <v/>
      </c>
      <c r="AL109" s="318" t="str">
        <f aca="false">IF(AI$9&lt;&gt;"",IF($B109&lt;&gt;"",AK109-AJ109,""),"")</f>
        <v/>
      </c>
      <c r="AM109" s="314" t="str">
        <f aca="false">IF($B109&lt;&gt;"",'Chronos (M1..M20)'!$H611,"")</f>
        <v/>
      </c>
      <c r="AN109" s="315" t="str">
        <f aca="false">IF('Chronos (M1..M20)'!$I611&lt;&gt;"",'Chronos (M1..M20)'!$I611," ")</f>
        <v> </v>
      </c>
      <c r="AO109" s="316" t="n">
        <f aca="false">IF('Chronos (M1..M20)'!$J611&lt;&gt;"",'Chronos (M1..M20)'!$J611,0)</f>
        <v>0</v>
      </c>
      <c r="AP109" s="317" t="str">
        <f aca="false">IF($B109&lt;&gt;"",IF(AN109&lt;&gt;" ",(INDEX(AM$9:AN$12,MATCH(AM109,AM$9:AM$12),2)/AN109)*1000,0),"")</f>
        <v/>
      </c>
      <c r="AQ109" s="318" t="str">
        <f aca="false">IF(AN$9&lt;&gt;"",IF($B109&lt;&gt;"",AP109-AO109,""),"")</f>
        <v/>
      </c>
      <c r="AR109" s="313" t="str">
        <f aca="false">IF($B109&lt;&gt;"",$B109,"")</f>
        <v/>
      </c>
      <c r="AS109" s="314" t="str">
        <f aca="false">IF($B109&lt;&gt;"",'Chronos (M1..M20)'!$H712,"")</f>
        <v/>
      </c>
      <c r="AT109" s="315" t="str">
        <f aca="false">IF('Chronos (M1..M20)'!$I712&lt;&gt;"",'Chronos (M1..M20)'!$I712," ")</f>
        <v> </v>
      </c>
      <c r="AU109" s="316" t="n">
        <f aca="false">IF('Chronos (M1..M20)'!$J712&lt;&gt;"",'Chronos (M1..M20)'!$J712,0)</f>
        <v>0</v>
      </c>
      <c r="AV109" s="317" t="str">
        <f aca="false">IF($B109&lt;&gt;"",IF(AT109&lt;&gt;" ",(INDEX(AS$9:AT$12,MATCH(AS109,AS$9:AS$12),2)/AT109)*1000,0),"")</f>
        <v/>
      </c>
      <c r="AW109" s="318" t="str">
        <f aca="false">IF(AT$9&lt;&gt;"",IF($B109&lt;&gt;"",AV109-AU109,""),"")</f>
        <v/>
      </c>
      <c r="AX109" s="314" t="str">
        <f aca="false">IF($B109&lt;&gt;"",'Chronos (M1..M20)'!$H813,"")</f>
        <v/>
      </c>
      <c r="AY109" s="315" t="str">
        <f aca="false">IF('Chronos (M1..M20)'!$I813&lt;&gt;"",'Chronos (M1..M20)'!$I813," ")</f>
        <v> </v>
      </c>
      <c r="AZ109" s="316" t="n">
        <f aca="false">IF('Chronos (M1..M20)'!$J813&lt;&gt;"",'Chronos (M1..M20)'!$J813,0)</f>
        <v>0</v>
      </c>
      <c r="BA109" s="317" t="str">
        <f aca="false">IF($B109&lt;&gt;"",IF(AY109&lt;&gt;" ",(INDEX(AX$9:AY$12,MATCH(AX109,AX$9:AX$12),2)/AY109)*1000,0),"")</f>
        <v/>
      </c>
      <c r="BB109" s="318" t="str">
        <f aca="false">IF(AY$9&lt;&gt;"",IF($B109&lt;&gt;"",BA109-AZ109,""),"")</f>
        <v/>
      </c>
      <c r="BC109" s="313" t="str">
        <f aca="false">IF($B109&lt;&gt;"",$B109,"")</f>
        <v/>
      </c>
      <c r="BD109" s="314" t="str">
        <f aca="false">IF($B109&lt;&gt;"",'Chronos (M1..M20)'!$H914,"")</f>
        <v/>
      </c>
      <c r="BE109" s="315" t="str">
        <f aca="false">IF('Chronos (M1..M20)'!$I914&lt;&gt;"",'Chronos (M1..M20)'!$I914," ")</f>
        <v> </v>
      </c>
      <c r="BF109" s="316" t="n">
        <f aca="false">IF('Chronos (M1..M20)'!$J914&lt;&gt;"",'Chronos (M1..M20)'!$J914,0)</f>
        <v>0</v>
      </c>
      <c r="BG109" s="317" t="str">
        <f aca="false">IF($B109&lt;&gt;"",IF(BE109&lt;&gt;" ",(INDEX(BD$9:BE$12,MATCH(BD109,BD$9:BD$12),2)/BE109)*1000,0),"")</f>
        <v/>
      </c>
      <c r="BH109" s="318" t="str">
        <f aca="false">IF(BE$9&lt;&gt;"",IF($B109&lt;&gt;"",BG109-BF109,""),"")</f>
        <v/>
      </c>
      <c r="BI109" s="314" t="str">
        <f aca="false">IF($B109&lt;&gt;"",'Chronos (M1..M20)'!$H1015,"")</f>
        <v/>
      </c>
      <c r="BJ109" s="315" t="str">
        <f aca="false">IF('Chronos (M1..M20)'!$I1015&lt;&gt;"",'Chronos (M1..M20)'!$I1015," ")</f>
        <v> </v>
      </c>
      <c r="BK109" s="316" t="n">
        <f aca="false">IF('Chronos (M1..M20)'!$J1015&lt;&gt;"",'Chronos (M1..M20)'!$J1015,0)</f>
        <v>0</v>
      </c>
      <c r="BL109" s="317" t="str">
        <f aca="false">IF($B109&lt;&gt;"",IF(BJ109&lt;&gt;" ",(INDEX(BI$9:BJ$12,MATCH(BI109,BI$9:BI$12),2)/BJ109)*1000,0),"")</f>
        <v/>
      </c>
      <c r="BM109" s="318" t="str">
        <f aca="false">IF(BJ$9&lt;&gt;"",IF($B109&lt;&gt;"",BL109-BK109,""),"")</f>
        <v/>
      </c>
      <c r="BN109" s="313" t="str">
        <f aca="false">IF($B109&lt;&gt;"",$B109,"")</f>
        <v/>
      </c>
      <c r="BO109" s="314" t="str">
        <f aca="false">IF($B109&lt;&gt;"",'Chronos (M1..M20)'!$H1116,"")</f>
        <v/>
      </c>
      <c r="BP109" s="315" t="str">
        <f aca="false">IF('Chronos (M1..M20)'!$I1116&lt;&gt;"",'Chronos (M1..M20)'!$I1116," ")</f>
        <v> </v>
      </c>
      <c r="BQ109" s="316" t="n">
        <f aca="false">IF('Chronos (M1..M20)'!$J1116&lt;&gt;"",'Chronos (M1..M20)'!$J1116,0)</f>
        <v>0</v>
      </c>
      <c r="BR109" s="317" t="str">
        <f aca="false">IF($B109&lt;&gt;"",IF(BP109&lt;&gt;" ",(INDEX(BO$9:BP$12,MATCH(BO109,BO$9:BO$12),2)/BP109)*1000,0),"")</f>
        <v/>
      </c>
      <c r="BS109" s="318" t="str">
        <f aca="false">IF(BP$9&lt;&gt;"",IF($B109&lt;&gt;"",BR109-BQ109,""),"")</f>
        <v/>
      </c>
      <c r="BT109" s="314" t="str">
        <f aca="false">IF($B109&lt;&gt;"",'Chronos (M1..M20)'!$H1217,"")</f>
        <v/>
      </c>
      <c r="BU109" s="315" t="str">
        <f aca="false">IF('Chronos (M1..M20)'!$I1217&lt;&gt;"",'Chronos (M1..M20)'!$I1217," ")</f>
        <v> </v>
      </c>
      <c r="BV109" s="316" t="n">
        <f aca="false">IF('Chronos (M1..M20)'!$J1217&lt;&gt;"",'Chronos (M1..M20)'!$J1217,0)</f>
        <v>0</v>
      </c>
      <c r="BW109" s="317" t="str">
        <f aca="false">IF($B109&lt;&gt;"",IF(BU109&lt;&gt;" ",(INDEX(BT$9:BU$12,MATCH(BT109,BT$9:BT$12),2)/BU109)*1000,0),"")</f>
        <v/>
      </c>
      <c r="BX109" s="318" t="str">
        <f aca="false">IF(BU$9&lt;&gt;"",IF($B109&lt;&gt;"",BW109-BV109,""),"")</f>
        <v/>
      </c>
      <c r="BY109" s="313" t="str">
        <f aca="false">IF($B109&lt;&gt;"",$B109,"")</f>
        <v/>
      </c>
      <c r="BZ109" s="314" t="str">
        <f aca="false">IF($B109&lt;&gt;"",'Chronos (M1..M20)'!$H1318,"")</f>
        <v/>
      </c>
      <c r="CA109" s="315" t="str">
        <f aca="false">IF('Chronos (M1..M20)'!$I1318&lt;&gt;"",'Chronos (M1..M20)'!$I1318," ")</f>
        <v> </v>
      </c>
      <c r="CB109" s="316" t="n">
        <f aca="false">IF('Chronos (M1..M20)'!$J1318&lt;&gt;"",'Chronos (M1..M20)'!$J1318,0)</f>
        <v>0</v>
      </c>
      <c r="CC109" s="317" t="str">
        <f aca="false">IF($B109&lt;&gt;"",IF(CA109&lt;&gt;" ",(INDEX(BZ$9:CA$12,MATCH(BZ109,BZ$9:BZ$12),2)/CA109)*1000,0),"")</f>
        <v/>
      </c>
      <c r="CD109" s="318" t="str">
        <f aca="false">IF(CA$9&lt;&gt;"",IF($B109&lt;&gt;"",CC109-CB109,""),"")</f>
        <v/>
      </c>
      <c r="CE109" s="314" t="str">
        <f aca="false">IF($B109&lt;&gt;"",'Chronos (M1..M20)'!$H1419,"")</f>
        <v/>
      </c>
      <c r="CF109" s="315" t="str">
        <f aca="false">IF('Chronos (M1..M20)'!$I1419&lt;&gt;"",'Chronos (M1..M20)'!$I1419," ")</f>
        <v> </v>
      </c>
      <c r="CG109" s="316" t="n">
        <f aca="false">IF('Chronos (M1..M20)'!$J1419&lt;&gt;"",'Chronos (M1..M20)'!$J1419,0)</f>
        <v>0</v>
      </c>
      <c r="CH109" s="317" t="str">
        <f aca="false">IF($B109&lt;&gt;"",IF(CF109&lt;&gt;" ",(INDEX(CE$9:CF$12,MATCH(CE109,CE$9:CE$12),2)/CF109)*1000,0),"")</f>
        <v/>
      </c>
      <c r="CI109" s="318" t="str">
        <f aca="false">IF(CF$9&lt;&gt;"",IF($B109&lt;&gt;"",CH109-CG109,""),"")</f>
        <v/>
      </c>
      <c r="CJ109" s="313" t="str">
        <f aca="false">IF($B109&lt;&gt;"",$B109,"")</f>
        <v/>
      </c>
      <c r="CK109" s="314" t="str">
        <f aca="false">IF($B109&lt;&gt;"",'Chronos (M1..M20)'!$H1520,"")</f>
        <v/>
      </c>
      <c r="CL109" s="315" t="str">
        <f aca="false">IF('Chronos (M1..M20)'!$I1520&lt;&gt;"",'Chronos (M1..M20)'!$I1520," ")</f>
        <v> </v>
      </c>
      <c r="CM109" s="316" t="n">
        <f aca="false">IF('Chronos (M1..M20)'!$J1520&lt;&gt;"",'Chronos (M1..M20)'!$J1520,0)</f>
        <v>0</v>
      </c>
      <c r="CN109" s="317" t="str">
        <f aca="false">IF($B109&lt;&gt;"",IF(CL109&lt;&gt;" ",(INDEX(CK$9:CL$12,MATCH(CK109,CK$9:CK$12),2)/CL109)*1000,0),"")</f>
        <v/>
      </c>
      <c r="CO109" s="318" t="str">
        <f aca="false">IF(CL$9&lt;&gt;"",IF($B109&lt;&gt;"",CN109-CM109,""),"")</f>
        <v/>
      </c>
      <c r="CP109" s="314" t="str">
        <f aca="false">IF($B109&lt;&gt;"",'Chronos (M1..M20)'!$H1621,"")</f>
        <v/>
      </c>
      <c r="CQ109" s="315" t="str">
        <f aca="false">IF('Chronos (M1..M20)'!$I1621&lt;&gt;"",'Chronos (M1..M20)'!$I1621," ")</f>
        <v> </v>
      </c>
      <c r="CR109" s="316" t="n">
        <f aca="false">IF('Chronos (M1..M20)'!$J1621&lt;&gt;"",'Chronos (M1..M20)'!$J1621,0)</f>
        <v>0</v>
      </c>
      <c r="CS109" s="317" t="str">
        <f aca="false">IF($B109&lt;&gt;"",IF(CQ109&lt;&gt;" ",(INDEX(CP$9:CQ$12,MATCH(CP109,CP$9:CP$12),2)/CQ109)*1000,0),"")</f>
        <v/>
      </c>
      <c r="CT109" s="318" t="str">
        <f aca="false">IF(CQ$9&lt;&gt;"",IF($B109&lt;&gt;"",CS109-CR109,""),"")</f>
        <v/>
      </c>
      <c r="CU109" s="313" t="str">
        <f aca="false">IF($B109&lt;&gt;"",$B109,"")</f>
        <v/>
      </c>
      <c r="CV109" s="314" t="str">
        <f aca="false">IF($B109&lt;&gt;"",'Chronos (M1..M20)'!$H1722,"")</f>
        <v/>
      </c>
      <c r="CW109" s="315" t="str">
        <f aca="false">IF('Chronos (M1..M20)'!$I1722&lt;&gt;"",'Chronos (M1..M20)'!$I1722," ")</f>
        <v> </v>
      </c>
      <c r="CX109" s="316" t="n">
        <f aca="false">IF('Chronos (M1..M20)'!$J1722&lt;&gt;"",'Chronos (M1..M20)'!$J1722,0)</f>
        <v>0</v>
      </c>
      <c r="CY109" s="317" t="str">
        <f aca="false">IF($B109&lt;&gt;"",IF(CW109&lt;&gt;" ",(INDEX(CV$9:CW$12,MATCH(CV109,CV$9:CV$12),2)/CW109)*1000,0),"")</f>
        <v/>
      </c>
      <c r="CZ109" s="318" t="str">
        <f aca="false">IF(CW$9&lt;&gt;"",IF($B109&lt;&gt;"",CY109-CX109,""),"")</f>
        <v/>
      </c>
      <c r="DA109" s="314" t="str">
        <f aca="false">IF($B109&lt;&gt;"",'Chronos (M1..M20)'!$H1823,"")</f>
        <v/>
      </c>
      <c r="DB109" s="315" t="str">
        <f aca="false">IF('Chronos (M1..M20)'!$I1823&lt;&gt;"",'Chronos (M1..M20)'!$I1823," ")</f>
        <v> </v>
      </c>
      <c r="DC109" s="316" t="n">
        <f aca="false">IF('Chronos (M1..M20)'!$J1823&lt;&gt;"",'Chronos (M1..M20)'!$J1823,0)</f>
        <v>0</v>
      </c>
      <c r="DD109" s="317" t="str">
        <f aca="false">IF($B109&lt;&gt;"",IF(DB109&lt;&gt;" ",(INDEX(DA$9:DB$12,MATCH(DA109,DA$9:DA$12),2)/DB109)*1000,0),"")</f>
        <v/>
      </c>
      <c r="DE109" s="318" t="str">
        <f aca="false">IF(DB$9&lt;&gt;"",IF($B109&lt;&gt;"",DD109-DC109,""),"")</f>
        <v/>
      </c>
      <c r="DF109" s="313" t="str">
        <f aca="false">IF($B109&lt;&gt;"",$B109,"")</f>
        <v/>
      </c>
      <c r="DG109" s="314" t="str">
        <f aca="false">IF($B109&lt;&gt;"",'Chronos (M1..M20)'!$H1924,"")</f>
        <v/>
      </c>
      <c r="DH109" s="315" t="str">
        <f aca="false">IF('Chronos (M1..M20)'!$I1924&lt;&gt;"",'Chronos (M1..M20)'!$I1924," ")</f>
        <v> </v>
      </c>
      <c r="DI109" s="316" t="n">
        <f aca="false">IF('Chronos (M1..M20)'!$J1924&lt;&gt;"",'Chronos (M1..M20)'!$J1924,0)</f>
        <v>0</v>
      </c>
      <c r="DJ109" s="317" t="str">
        <f aca="false">IF($B109&lt;&gt;"",IF(DH109&lt;&gt;" ",(INDEX(DG$9:DH$12,MATCH(DG109,DG$9:DG$12),2)/DH109)*1000,0),"")</f>
        <v/>
      </c>
      <c r="DK109" s="318" t="str">
        <f aca="false">IF(DH$9&lt;&gt;"",IF($B109&lt;&gt;"",DJ109-DI109,""),"")</f>
        <v/>
      </c>
      <c r="DL109" s="314" t="str">
        <f aca="false">IF($B109&lt;&gt;"",'Chronos (M1..M20)'!$H2025,"")</f>
        <v/>
      </c>
      <c r="DM109" s="315" t="str">
        <f aca="false">IF('Chronos (M1..M20)'!$I2025&lt;&gt;"",'Chronos (M1..M20)'!$I2025," ")</f>
        <v> </v>
      </c>
      <c r="DN109" s="316" t="n">
        <f aca="false">IF('Chronos (M1..M20)'!$J2025&lt;&gt;"",'Chronos (M1..M20)'!$J2025,0)</f>
        <v>0</v>
      </c>
      <c r="DO109" s="317" t="str">
        <f aca="false">IF($B109&lt;&gt;"",IF(DM109&lt;&gt;" ",(INDEX(DL$9:DM$12,MATCH(DL109,DL$9:DL$12),2)/DM109)*1000,0),"")</f>
        <v/>
      </c>
      <c r="DP109" s="318" t="str">
        <f aca="false">IF(DM$9&lt;&gt;"",IF($B109&lt;&gt;"",DO109-DN109,""),"")</f>
        <v/>
      </c>
      <c r="DQ109" s="0"/>
      <c r="DR109" s="319" t="e">
        <f aca="false">SUM(O109,T109,Z109)</f>
        <v>#VALUE!</v>
      </c>
      <c r="DS109" s="319" t="e">
        <f aca="false">SUM(DR109,AE109,AK109,AP109,AV109,BA109,BG109,BL109,BR109,BW109,CC109,CH109,CN109,CS109,CY109,DD109,DJ109,DO109)</f>
        <v>#VALUE!</v>
      </c>
      <c r="DT109" s="319" t="n">
        <f aca="false">SUM(N109,S109,Y109,AD109,AJ109,AO109,AU109,AZ109,BF109,BK109,BQ109,BV109,CB109,CG109,CM109,CR109,CX109,DC109,DI109,DN109)</f>
        <v>0</v>
      </c>
      <c r="DU109" s="319" t="e">
        <f aca="false">SMALL($DZ109:$ES109,1)</f>
        <v>#VALUE!</v>
      </c>
      <c r="DV109" s="319" t="e">
        <f aca="false">SMALL($DZ109:$ES109,2)</f>
        <v>#VALUE!</v>
      </c>
      <c r="DW109" s="319" t="e">
        <f aca="false">SMALL($DZ109:$ES109,3)</f>
        <v>#VALUE!</v>
      </c>
      <c r="DX109" s="319" t="e">
        <f aca="false">SMALL($DZ109:$ES109,3)</f>
        <v>#VALUE!</v>
      </c>
      <c r="DY109" s="0"/>
      <c r="DZ109" s="321" t="str">
        <f aca="false">IF($EC$1&lt;&gt;"",O109," ")</f>
        <v/>
      </c>
      <c r="EA109" s="321" t="str">
        <f aca="false">IF($EC$2&lt;&gt;"",T109," ")</f>
        <v/>
      </c>
      <c r="EB109" s="321" t="str">
        <f aca="false">IF($EC$3&lt;&gt;"",Z109," ")</f>
        <v/>
      </c>
      <c r="EC109" s="321" t="str">
        <f aca="false">IF($EC$4&lt;&gt;"",AE109," ")</f>
        <v/>
      </c>
      <c r="ED109" s="321" t="str">
        <f aca="false">IF($EC$5&lt;&gt;"",AK109," ")</f>
        <v/>
      </c>
      <c r="EE109" s="321" t="str">
        <f aca="false">IF($EC$6&lt;&gt;"",AP109," ")</f>
        <v/>
      </c>
      <c r="EF109" s="321" t="str">
        <f aca="false">IF($EC$7&lt;&gt;"",AV109," ")</f>
        <v/>
      </c>
      <c r="EG109" s="321" t="str">
        <f aca="false">IF($EC$8&lt;&gt;"",BA109," ")</f>
        <v> </v>
      </c>
      <c r="EH109" s="321" t="str">
        <f aca="false">IF($EC$9&lt;&gt;"",BG109," ")</f>
        <v> </v>
      </c>
      <c r="EI109" s="321" t="str">
        <f aca="false">IF($EC$10&lt;&gt;"",BL109," ")</f>
        <v> </v>
      </c>
      <c r="EJ109" s="321" t="str">
        <f aca="false">IF($EE$1&lt;&gt;"",BR109," ")</f>
        <v> </v>
      </c>
      <c r="EK109" s="321" t="str">
        <f aca="false">IF($EE$2&lt;&gt;"",BW109," ")</f>
        <v> </v>
      </c>
      <c r="EL109" s="321" t="str">
        <f aca="false">IF($EE$3&lt;&gt;"",CC109," ")</f>
        <v> </v>
      </c>
      <c r="EM109" s="321" t="str">
        <f aca="false">IF($EE$4&lt;&gt;"",CH109," ")</f>
        <v> </v>
      </c>
      <c r="EN109" s="321" t="str">
        <f aca="false">IF($EE$5&lt;&gt;"",CN109," ")</f>
        <v> </v>
      </c>
      <c r="EO109" s="321" t="str">
        <f aca="false">IF($EE$6&lt;&gt;"",CS109," ")</f>
        <v> </v>
      </c>
      <c r="EP109" s="321" t="str">
        <f aca="false">IF($EE$7&lt;&gt;"",CY109," ")</f>
        <v> </v>
      </c>
      <c r="EQ109" s="321" t="str">
        <f aca="false">IF($EE$8&lt;&gt;"",DD109," ")</f>
        <v> </v>
      </c>
      <c r="ER109" s="321" t="str">
        <f aca="false">IF($EE$9&lt;&gt;"",DJ109," ")</f>
        <v> </v>
      </c>
      <c r="ES109" s="321" t="str">
        <f aca="false">IF($EE$10&lt;&gt;"",DO109," ")</f>
        <v> </v>
      </c>
      <c r="ET109" s="322" t="e">
        <f aca="false">SMALL(DZ109:EC109,1)</f>
        <v>#VALUE!</v>
      </c>
      <c r="EU109" s="323" t="e">
        <f aca="false">SMALL(DZ109:ED109,1)</f>
        <v>#VALUE!</v>
      </c>
      <c r="EV109" s="323" t="e">
        <f aca="false">SMALL(DZ109:EE109,1)</f>
        <v>#VALUE!</v>
      </c>
      <c r="EW109" s="323" t="e">
        <f aca="false">SMALL(DZ109:EF109,1)</f>
        <v>#VALUE!</v>
      </c>
      <c r="EX109" s="323" t="e">
        <f aca="false">SMALL(DZ109:EG109,1)</f>
        <v>#VALUE!</v>
      </c>
      <c r="EY109" s="323" t="e">
        <f aca="false">SMALL(DZ109:EH109,1)</f>
        <v>#VALUE!</v>
      </c>
      <c r="EZ109" s="323" t="e">
        <f aca="false">SMALL(DZ109:EI109,1)</f>
        <v>#VALUE!</v>
      </c>
      <c r="FA109" s="323" t="e">
        <f aca="false">SMALL(DZ109:EJ109,1)</f>
        <v>#VALUE!</v>
      </c>
      <c r="FB109" s="323" t="e">
        <f aca="false">SMALL(DZ109:EK109,1)</f>
        <v>#VALUE!</v>
      </c>
      <c r="FC109" s="323" t="e">
        <f aca="false">SMALL(DZ109:EL109,1)</f>
        <v>#VALUE!</v>
      </c>
      <c r="FD109" s="323" t="e">
        <f aca="false">SMALL(DZ109:EM109,1)</f>
        <v>#VALUE!</v>
      </c>
      <c r="FE109" s="323" t="e">
        <f aca="false">SMALL(DZ109:EN109,1)</f>
        <v>#VALUE!</v>
      </c>
      <c r="FF109" s="323" t="e">
        <f aca="false">SMALL(DZ109:EO109,1)</f>
        <v>#VALUE!</v>
      </c>
      <c r="FG109" s="323" t="e">
        <f aca="false">SMALL(DZ109:EP109,1)</f>
        <v>#VALUE!</v>
      </c>
      <c r="FH109" s="323" t="e">
        <f aca="false">SMALL(DZ109:EQ109,1)</f>
        <v>#VALUE!</v>
      </c>
      <c r="FI109" s="323" t="e">
        <f aca="false">SMALL(DZ109:ER109,1)</f>
        <v>#VALUE!</v>
      </c>
      <c r="FJ109" s="324" t="e">
        <f aca="false">SMALL(DZ109:ES109,1)</f>
        <v>#VALUE!</v>
      </c>
      <c r="FK109" s="322" t="e">
        <f aca="false">SMALL(DZ109:EN109,2)</f>
        <v>#VALUE!</v>
      </c>
      <c r="FL109" s="323" t="e">
        <f aca="false">SMALL(DZ109:EO109,2)</f>
        <v>#VALUE!</v>
      </c>
      <c r="FM109" s="323" t="e">
        <f aca="false">SMALL(DZ109:EP109,2)</f>
        <v>#VALUE!</v>
      </c>
      <c r="FN109" s="323" t="e">
        <f aca="false">SMALL(DZ109:EQ109,2)</f>
        <v>#VALUE!</v>
      </c>
      <c r="FO109" s="323" t="e">
        <f aca="false">SMALL(DZ109:ER109,2)</f>
        <v>#VALUE!</v>
      </c>
      <c r="FP109" s="324" t="e">
        <f aca="false">SMALL(DZ109:ES109,2)</f>
        <v>#VALUE!</v>
      </c>
      <c r="FQ109" s="0"/>
      <c r="FR109" s="328" t="str">
        <f aca="false">IF($B109&lt;&gt;"",IF($EB$1&gt;=FR$13,$P109,""),"")</f>
        <v/>
      </c>
      <c r="FS109" s="329" t="str">
        <f aca="false">IF($B109&lt;&gt;"",IF($EB$1&gt;=FS$13,$P109+$U109,""),"")</f>
        <v/>
      </c>
      <c r="FT109" s="329" t="str">
        <f aca="false">IF($B109&lt;&gt;"",IF($EB$1&gt;=FT$13,$P109+$U109+$AA109,""),"")</f>
        <v/>
      </c>
      <c r="FU109" s="329" t="str">
        <f aca="false">IF($B109&lt;&gt;"",IF($EB$1&gt;=FU$13,$P109+$U109+$AA109+$AF109-ET109,""),"")</f>
        <v/>
      </c>
      <c r="FV109" s="329" t="str">
        <f aca="false">IF($B109&lt;&gt;"",IF($EB$1&gt;=FV$13,$P109+$U109+$AA109+$AF109+$AL109-EU109,""),"")</f>
        <v/>
      </c>
      <c r="FW109" s="329" t="str">
        <f aca="false">IF($B109&lt;&gt;"",IF($EB$1&gt;=FW$13,$P109+$U109+$AA109+$AF109+$AL109+$AQ109-EV109,""),"")</f>
        <v/>
      </c>
      <c r="FX109" s="329" t="str">
        <f aca="false">IF($B109&lt;&gt;"",IF($EB$1&gt;=FX$13,$P109+$U109+$AA109+$AF109+$AL109+$AQ109+$AW109-EW109,""),"")</f>
        <v/>
      </c>
      <c r="FY109" s="329" t="str">
        <f aca="false">IF($B109&lt;&gt;"",IF($EB$1&gt;=FY$13,$P109+$U109+$AA109+$AF109+$AL109+$AQ109+$AW109+$BB109-EX109,""),"")</f>
        <v/>
      </c>
      <c r="FZ109" s="329" t="str">
        <f aca="false">IF($B109&lt;&gt;"",IF($EB$1&gt;=FZ$13,$P109+$U109+$AA109+$AF109+$AL109+$AQ109+$AW109+$BB109+$BH109-EY109,""),"")</f>
        <v/>
      </c>
      <c r="GA109" s="329" t="str">
        <f aca="false">IF($B109&lt;&gt;"",IF($EB$1&gt;=GA$13,$P109+$U109+$AA109+$AF109+$AL109+$AQ109+$AW109+$BB109+$BH109+$BM109-EZ109,""),"")</f>
        <v/>
      </c>
      <c r="GB109" s="329" t="str">
        <f aca="false">IF($B109&lt;&gt;"",IF($EB$1&gt;=GB$13,$P109+$U109+$AA109+$AF109+$AL109+$AQ109+$AW109+$BB109+$BH109+$BM109+$BS109-FA109,""),"")</f>
        <v/>
      </c>
      <c r="GC109" s="329" t="str">
        <f aca="false">IF($B109&lt;&gt;"",IF($EB$1&gt;=GC$13,$P109+$U109+$AA109+$AF109+$AL109+$AQ109+$AW109+$BB109+$BH109+$BM109+$BS109+$BX109-FB109,""),"")</f>
        <v/>
      </c>
      <c r="GD109" s="329" t="str">
        <f aca="false">IF($B109&lt;&gt;"",IF($EB$1&gt;=GD$13,$P109+$U109+$AA109+$AF109+$AL109+$AQ109+$AW109+$BB109+$BH109+$BM109+$BS109+$BX109+$CD109-FC109,""),"")</f>
        <v/>
      </c>
      <c r="GE109" s="329" t="str">
        <f aca="false">IF($B109&lt;&gt;"",IF($EB$1&gt;=GE$13,$P109+$U109+$AA109+$AF109+$AL109+$AQ109+$AW109+$BB109+$BH109+$BM109+$BS109+$BX109+$CD109+$CI109-FD109,""),"")</f>
        <v/>
      </c>
      <c r="GF109" s="329" t="str">
        <f aca="false">IF($B109&lt;&gt;"",IF($EB$1&gt;=GF$13,$P109+$U109+$AA109+$AF109+$AL109+$AQ109+$AW109+$BB109+$BH109+$BM109+$BS109+$BX109+$CD109+$CI109+$CO109-FE109-FK109,""),"")</f>
        <v/>
      </c>
      <c r="GG109" s="329" t="str">
        <f aca="false">IF($B109&lt;&gt;"",IF($EB$1&gt;=GG$13,$P109+$U109+$AA109+$AF109+$AL109+$AQ109+$AW109+$BB109+$BH109+$BM109+$BS109+$BX109+$CD109+$CI109+$CO109+$CT109-FF109-FL109,""),"")</f>
        <v/>
      </c>
      <c r="GH109" s="329" t="str">
        <f aca="false">IF($B109&lt;&gt;"",IF($EB$1&gt;=GH$13,$P109+$U109+$AA109+$AF109+$AL109+$AQ109+$AW109+$BB109+$BH109+$BM109+$BS109+$BX109+$CD109+$CI109+$CO109+$CT109+$CZ109-FG109-FM109,""),"")</f>
        <v/>
      </c>
      <c r="GI109" s="329" t="str">
        <f aca="false">IF($B109&lt;&gt;"",IF($EB$1&gt;=GI$13,$P109+$U109+$AA109+$AF109+$AL109+$AQ109+$AW109+$BB109+$BH109+$BM109+$BS109+$BX109+$CD109+$CI109+$CO109+$CT109+$CZ109+$DE109-FH109-FN109,""),"")</f>
        <v/>
      </c>
      <c r="GJ109" s="329" t="str">
        <f aca="false">IF($B109&lt;&gt;"",IF($EB$1&gt;=GJ$13,$P109+$U109+$AA109+$AF109+$AL109+$AQ109+$AW109+$BB109+$BH109+$BM109+$BS109+$BX109+$CD109+$CI109+$CO109+$CT109+$CZ109+$DE109+$DK109-FI109-FO109,""),"")</f>
        <v/>
      </c>
      <c r="GK109" s="330" t="str">
        <f aca="false">IF($B109&lt;&gt;"",IF($EB$1&gt;=GK$13,$P109+$U109+$AA109+$AF109+$AL109+$AQ109+$AW109+$BB109+$BH109+$BM109+$BS109+$BX109+$CD109+$CI109+$CO109+$CT109+$CZ109+$DE109+$DK109+$DP109-FJ109-FP109,""),"")</f>
        <v/>
      </c>
      <c r="GL109" s="0"/>
      <c r="GM109" s="328" t="str">
        <f aca="false">IF($B109&lt;&gt;"",IF($EB$1&gt;=GM$13,RANK(FR109,FR$14:FR$113,0),""),"")</f>
        <v/>
      </c>
      <c r="GN109" s="329" t="str">
        <f aca="false">IF($B109&lt;&gt;"",IF($EB$1&gt;=GN$13,RANK(FS109,FS$14:FS$113,0),""),"")</f>
        <v/>
      </c>
      <c r="GO109" s="329" t="str">
        <f aca="false">IF($B109&lt;&gt;"",IF($EB$1&gt;=GO$13,RANK(FT109,FT$14:FT$113,0),""),"")</f>
        <v/>
      </c>
      <c r="GP109" s="329" t="str">
        <f aca="false">IF($B109&lt;&gt;"",IF($EB$1&gt;=GP$13,RANK(FU109,FU$14:FU$113,0),""),"")</f>
        <v/>
      </c>
      <c r="GQ109" s="329" t="str">
        <f aca="false">IF($B109&lt;&gt;"",IF($EB$1&gt;=GQ$13,RANK(FV109,FV$14:FV$113,0),""),"")</f>
        <v/>
      </c>
      <c r="GR109" s="329" t="str">
        <f aca="false">IF($B109&lt;&gt;"",IF($EB$1&gt;=GR$13,RANK(FW109,FW$14:FW$113,0),""),"")</f>
        <v/>
      </c>
      <c r="GS109" s="329" t="str">
        <f aca="false">IF($B109&lt;&gt;"",IF($EB$1&gt;=GS$13,RANK(FX109,FX$14:FX$113,0),""),"")</f>
        <v/>
      </c>
      <c r="GT109" s="329" t="str">
        <f aca="false">IF($B109&lt;&gt;"",IF($EB$1&gt;=GT$13,RANK(FY109,FY$14:FY$113,0),""),"")</f>
        <v/>
      </c>
      <c r="GU109" s="329" t="str">
        <f aca="false">IF($B109&lt;&gt;"",IF($EB$1&gt;=GU$13,RANK(FZ109,FZ$14:FZ$113,0),""),"")</f>
        <v/>
      </c>
      <c r="GV109" s="329" t="str">
        <f aca="false">IF($B109&lt;&gt;"",IF($EB$1&gt;=GV$13,RANK(GA109,GA$14:GA$113,0),""),"")</f>
        <v/>
      </c>
      <c r="GW109" s="329" t="str">
        <f aca="false">IF($B109&lt;&gt;"",IF($EB$1&gt;=GW$13,RANK(GB109,GB$14:GB$113,0),""),"")</f>
        <v/>
      </c>
      <c r="GX109" s="329" t="str">
        <f aca="false">IF($B109&lt;&gt;"",IF($EB$1&gt;=GX$13,RANK(GC109,GC$14:GC$113,0),""),"")</f>
        <v/>
      </c>
      <c r="GY109" s="329" t="str">
        <f aca="false">IF($B109&lt;&gt;"",IF($EB$1&gt;=GY$13,RANK(GD109,GD$14:GD$113,0),""),"")</f>
        <v/>
      </c>
      <c r="GZ109" s="329" t="str">
        <f aca="false">IF($B109&lt;&gt;"",IF($EB$1&gt;=GZ$13,RANK(GE109,GE$14:GE$113,0),""),"")</f>
        <v/>
      </c>
      <c r="HA109" s="329" t="str">
        <f aca="false">IF($B109&lt;&gt;"",IF($EB$1&gt;=HA$13,RANK(GF109,GF$14:GF$113,0),""),"")</f>
        <v/>
      </c>
      <c r="HB109" s="329" t="str">
        <f aca="false">IF($B109&lt;&gt;"",IF($EB$1&gt;=HB$13,RANK(GG109,GG$14:GG$113,0),""),"")</f>
        <v/>
      </c>
      <c r="HC109" s="329" t="str">
        <f aca="false">IF($B109&lt;&gt;"",IF($EB$1&gt;=HC$13,RANK(GH109,GH$14:GH$113,0),""),"")</f>
        <v/>
      </c>
      <c r="HD109" s="329" t="str">
        <f aca="false">IF($B109&lt;&gt;"",IF($EB$1&gt;=HD$13,RANK(GI109,GI$14:GI$113,0),""),"")</f>
        <v/>
      </c>
      <c r="HE109" s="329" t="str">
        <f aca="false">IF($B109&lt;&gt;"",IF($EB$1&gt;=HE$13,RANK(GJ109,GJ$14:GJ$113,0),""),"")</f>
        <v/>
      </c>
      <c r="HF109" s="330" t="str">
        <f aca="false">IF($B109&lt;&gt;"",IF($EB$1&gt;=HF$13,RANK(GK109,GK$14:GK$113,0),""),"")</f>
        <v/>
      </c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3" hidden="false" customHeight="false" outlineLevel="0" collapsed="false">
      <c r="A110" s="308" t="str">
        <f aca="false">IF(B110&lt;&gt;"",RANK(I110,I$14:I$113,0),"")</f>
        <v/>
      </c>
      <c r="B110" s="309" t="str">
        <f aca="false">IF('Chronos (M1..M20)'!B107&lt;&gt;"",'Chronos (M1..M20)'!B107,"")</f>
        <v/>
      </c>
      <c r="C110" s="310" t="str">
        <f aca="false">IF(B110&lt;&gt;"",'Chronos (M1..M20)'!C107,"")</f>
        <v/>
      </c>
      <c r="D110" s="215" t="str">
        <f aca="false">IF(B110&lt;&gt;"",Pilotes!P107,"")</f>
        <v/>
      </c>
      <c r="E110" s="310"/>
      <c r="F110" s="310" t="str">
        <f aca="false">IF(B110&lt;&gt;"",Pilotes!F107,"")</f>
        <v/>
      </c>
      <c r="G110" s="310" t="str">
        <f aca="false">IF(C110&lt;&gt;"",Pilotes!E107,"")</f>
        <v/>
      </c>
      <c r="H110" s="310" t="str">
        <f aca="false">IF(D110&lt;&gt;"",'Chronos (M1..M20)'!D107,"")</f>
        <v/>
      </c>
      <c r="I110" s="311" t="n">
        <f aca="false">IF(B110&lt;&gt;"",IF($EB$1&lt;4,DR110-DT110,IF($EB$1&lt;15,DS110-DU110-DT110,DS110-DU110-DV110-DT110)),0)</f>
        <v>0</v>
      </c>
      <c r="J110" s="312" t="str">
        <f aca="false">IF(B110&lt;&gt;"",IF(I110,(I110/MAXA(I$14:I$113))*1000,0),"")</f>
        <v/>
      </c>
      <c r="K110" s="313" t="str">
        <f aca="false">IF($B110&lt;&gt;"",$B110,"")</f>
        <v/>
      </c>
      <c r="L110" s="314" t="str">
        <f aca="false">IF($B110&lt;&gt;"",'Chronos (M1..M20)'!$H107,"")</f>
        <v/>
      </c>
      <c r="M110" s="315" t="str">
        <f aca="false">IF('Chronos (M1..M20)'!$I107&lt;&gt;"",'Chronos (M1..M20)'!$I107," ")</f>
        <v> </v>
      </c>
      <c r="N110" s="316" t="n">
        <f aca="false">IF('Chronos (M1..M20)'!$J107&lt;&gt;"",'Chronos (M1..M20)'!$J107,0)</f>
        <v>0</v>
      </c>
      <c r="O110" s="317" t="str">
        <f aca="false">IF($B110&lt;&gt;"",IF(M110&lt;&gt;" ",(INDEX(L$9:M$12,MATCH(L110,L$9:L$12),2)/M110)*1000,0),"")</f>
        <v/>
      </c>
      <c r="P110" s="318" t="str">
        <f aca="false">IF(M$9&lt;&gt;"",IF($B110&lt;&gt;"",O110-N110,""),"")</f>
        <v/>
      </c>
      <c r="Q110" s="314" t="str">
        <f aca="false">IF($B110&lt;&gt;"",'Chronos (M1..M20)'!$H208,"")</f>
        <v/>
      </c>
      <c r="R110" s="315" t="str">
        <f aca="false">IF('Chronos (M1..M20)'!$I208&lt;&gt;"",'Chronos (M1..M20)'!$I208," ")</f>
        <v> </v>
      </c>
      <c r="S110" s="316" t="n">
        <f aca="false">IF('Chronos (M1..M20)'!$J208&lt;&gt;"",'Chronos (M1..M20)'!$J208,0)</f>
        <v>0</v>
      </c>
      <c r="T110" s="317" t="str">
        <f aca="false">IF($B110&lt;&gt;"",IF(R110&lt;&gt;" ",(INDEX(Q$9:R$12,MATCH(Q110,Q$9:Q$12),2)/R110)*1000,0),"")</f>
        <v/>
      </c>
      <c r="U110" s="318" t="str">
        <f aca="false">IF(R$9&lt;&gt;"",IF($B110&lt;&gt;"",T110-S110,""),"")</f>
        <v/>
      </c>
      <c r="V110" s="313" t="str">
        <f aca="false">IF($B110&lt;&gt;"",$B110,"")</f>
        <v/>
      </c>
      <c r="W110" s="314" t="str">
        <f aca="false">IF($B110&lt;&gt;"",'Chronos (M1..M20)'!$H309,"")</f>
        <v/>
      </c>
      <c r="X110" s="315" t="str">
        <f aca="false">IF('Chronos (M1..M20)'!$I309&lt;&gt;"",'Chronos (M1..M20)'!$I309," ")</f>
        <v> </v>
      </c>
      <c r="Y110" s="316" t="n">
        <f aca="false">IF('Chronos (M1..M20)'!$J309&lt;&gt;"",'Chronos (M1..M20)'!$J309,0)</f>
        <v>0</v>
      </c>
      <c r="Z110" s="317" t="str">
        <f aca="false">IF($B110&lt;&gt;"",IF(X110&lt;&gt;" ",(INDEX(W$9:X$12,MATCH(W110,W$9:W$12),2)/X110)*1000,0),"")</f>
        <v/>
      </c>
      <c r="AA110" s="318" t="str">
        <f aca="false">IF(X$9&lt;&gt;"",IF($B110&lt;&gt;"",Z110-Y110,""),"")</f>
        <v/>
      </c>
      <c r="AB110" s="314" t="str">
        <f aca="false">IF($B110&lt;&gt;"",'Chronos (M1..M20)'!$H410,"")</f>
        <v/>
      </c>
      <c r="AC110" s="315" t="str">
        <f aca="false">IF('Chronos (M1..M20)'!$I410&lt;&gt;"",'Chronos (M1..M20)'!$I410," ")</f>
        <v> </v>
      </c>
      <c r="AD110" s="316" t="n">
        <f aca="false">IF('Chronos (M1..M20)'!$J410&lt;&gt;"",'Chronos (M1..M20)'!$J410,0)</f>
        <v>0</v>
      </c>
      <c r="AE110" s="317" t="str">
        <f aca="false">IF($B110&lt;&gt;"",IF(AC110&lt;&gt;" ",(INDEX(AB$9:AC$12,MATCH(AB110,AB$9:AB$12),2)/AC110)*1000,0),"")</f>
        <v/>
      </c>
      <c r="AF110" s="318" t="str">
        <f aca="false">IF(AC$9&lt;&gt;"",IF($B110&lt;&gt;"",AE110-AD110,""),"")</f>
        <v/>
      </c>
      <c r="AG110" s="313" t="str">
        <f aca="false">IF($B110&lt;&gt;"",$B110,"")</f>
        <v/>
      </c>
      <c r="AH110" s="314" t="str">
        <f aca="false">IF($B110&lt;&gt;"",'Chronos (M1..M20)'!$H511,"")</f>
        <v/>
      </c>
      <c r="AI110" s="315" t="str">
        <f aca="false">IF('Chronos (M1..M20)'!$I511&lt;&gt;"",'Chronos (M1..M20)'!$I511," ")</f>
        <v> </v>
      </c>
      <c r="AJ110" s="316" t="n">
        <f aca="false">IF('Chronos (M1..M20)'!$J511&lt;&gt;"",'Chronos (M1..M20)'!$J511,0)</f>
        <v>0</v>
      </c>
      <c r="AK110" s="317" t="str">
        <f aca="false">IF($B110&lt;&gt;"",IF(AI110&lt;&gt;" ",(INDEX(AH$9:AI$12,MATCH(AH110,AH$9:AH$12),2)/AI110)*1000,0),"")</f>
        <v/>
      </c>
      <c r="AL110" s="318" t="str">
        <f aca="false">IF(AI$9&lt;&gt;"",IF($B110&lt;&gt;"",AK110-AJ110,""),"")</f>
        <v/>
      </c>
      <c r="AM110" s="314" t="str">
        <f aca="false">IF($B110&lt;&gt;"",'Chronos (M1..M20)'!$H612,"")</f>
        <v/>
      </c>
      <c r="AN110" s="315" t="str">
        <f aca="false">IF('Chronos (M1..M20)'!$I612&lt;&gt;"",'Chronos (M1..M20)'!$I612," ")</f>
        <v> </v>
      </c>
      <c r="AO110" s="316" t="n">
        <f aca="false">IF('Chronos (M1..M20)'!$J612&lt;&gt;"",'Chronos (M1..M20)'!$J612,0)</f>
        <v>0</v>
      </c>
      <c r="AP110" s="317" t="str">
        <f aca="false">IF($B110&lt;&gt;"",IF(AN110&lt;&gt;" ",(INDEX(AM$9:AN$12,MATCH(AM110,AM$9:AM$12),2)/AN110)*1000,0),"")</f>
        <v/>
      </c>
      <c r="AQ110" s="318" t="str">
        <f aca="false">IF(AN$9&lt;&gt;"",IF($B110&lt;&gt;"",AP110-AO110,""),"")</f>
        <v/>
      </c>
      <c r="AR110" s="313" t="str">
        <f aca="false">IF($B110&lt;&gt;"",$B110,"")</f>
        <v/>
      </c>
      <c r="AS110" s="314" t="str">
        <f aca="false">IF($B110&lt;&gt;"",'Chronos (M1..M20)'!$H713,"")</f>
        <v/>
      </c>
      <c r="AT110" s="315" t="str">
        <f aca="false">IF('Chronos (M1..M20)'!$I713&lt;&gt;"",'Chronos (M1..M20)'!$I713," ")</f>
        <v> </v>
      </c>
      <c r="AU110" s="316" t="n">
        <f aca="false">IF('Chronos (M1..M20)'!$J713&lt;&gt;"",'Chronos (M1..M20)'!$J713,0)</f>
        <v>0</v>
      </c>
      <c r="AV110" s="317" t="str">
        <f aca="false">IF($B110&lt;&gt;"",IF(AT110&lt;&gt;" ",(INDEX(AS$9:AT$12,MATCH(AS110,AS$9:AS$12),2)/AT110)*1000,0),"")</f>
        <v/>
      </c>
      <c r="AW110" s="318" t="str">
        <f aca="false">IF(AT$9&lt;&gt;"",IF($B110&lt;&gt;"",AV110-AU110,""),"")</f>
        <v/>
      </c>
      <c r="AX110" s="314" t="str">
        <f aca="false">IF($B110&lt;&gt;"",'Chronos (M1..M20)'!$H814,"")</f>
        <v/>
      </c>
      <c r="AY110" s="315" t="str">
        <f aca="false">IF('Chronos (M1..M20)'!$I814&lt;&gt;"",'Chronos (M1..M20)'!$I814," ")</f>
        <v> </v>
      </c>
      <c r="AZ110" s="316" t="n">
        <f aca="false">IF('Chronos (M1..M20)'!$J814&lt;&gt;"",'Chronos (M1..M20)'!$J814,0)</f>
        <v>0</v>
      </c>
      <c r="BA110" s="317" t="str">
        <f aca="false">IF($B110&lt;&gt;"",IF(AY110&lt;&gt;" ",(INDEX(AX$9:AY$12,MATCH(AX110,AX$9:AX$12),2)/AY110)*1000,0),"")</f>
        <v/>
      </c>
      <c r="BB110" s="318" t="str">
        <f aca="false">IF(AY$9&lt;&gt;"",IF($B110&lt;&gt;"",BA110-AZ110,""),"")</f>
        <v/>
      </c>
      <c r="BC110" s="313" t="str">
        <f aca="false">IF($B110&lt;&gt;"",$B110,"")</f>
        <v/>
      </c>
      <c r="BD110" s="314" t="str">
        <f aca="false">IF($B110&lt;&gt;"",'Chronos (M1..M20)'!$H915,"")</f>
        <v/>
      </c>
      <c r="BE110" s="315" t="str">
        <f aca="false">IF('Chronos (M1..M20)'!$I915&lt;&gt;"",'Chronos (M1..M20)'!$I915," ")</f>
        <v> </v>
      </c>
      <c r="BF110" s="316" t="n">
        <f aca="false">IF('Chronos (M1..M20)'!$J915&lt;&gt;"",'Chronos (M1..M20)'!$J915,0)</f>
        <v>0</v>
      </c>
      <c r="BG110" s="317" t="str">
        <f aca="false">IF($B110&lt;&gt;"",IF(BE110&lt;&gt;" ",(INDEX(BD$9:BE$12,MATCH(BD110,BD$9:BD$12),2)/BE110)*1000,0),"")</f>
        <v/>
      </c>
      <c r="BH110" s="318" t="str">
        <f aca="false">IF(BE$9&lt;&gt;"",IF($B110&lt;&gt;"",BG110-BF110,""),"")</f>
        <v/>
      </c>
      <c r="BI110" s="314" t="str">
        <f aca="false">IF($B110&lt;&gt;"",'Chronos (M1..M20)'!$H1016,"")</f>
        <v/>
      </c>
      <c r="BJ110" s="315" t="str">
        <f aca="false">IF('Chronos (M1..M20)'!$I1016&lt;&gt;"",'Chronos (M1..M20)'!$I1016," ")</f>
        <v> </v>
      </c>
      <c r="BK110" s="316" t="n">
        <f aca="false">IF('Chronos (M1..M20)'!$J1016&lt;&gt;"",'Chronos (M1..M20)'!$J1016,0)</f>
        <v>0</v>
      </c>
      <c r="BL110" s="317" t="str">
        <f aca="false">IF($B110&lt;&gt;"",IF(BJ110&lt;&gt;" ",(INDEX(BI$9:BJ$12,MATCH(BI110,BI$9:BI$12),2)/BJ110)*1000,0),"")</f>
        <v/>
      </c>
      <c r="BM110" s="318" t="str">
        <f aca="false">IF(BJ$9&lt;&gt;"",IF($B110&lt;&gt;"",BL110-BK110,""),"")</f>
        <v/>
      </c>
      <c r="BN110" s="313" t="str">
        <f aca="false">IF($B110&lt;&gt;"",$B110,"")</f>
        <v/>
      </c>
      <c r="BO110" s="314" t="str">
        <f aca="false">IF($B110&lt;&gt;"",'Chronos (M1..M20)'!$H1117,"")</f>
        <v/>
      </c>
      <c r="BP110" s="315" t="str">
        <f aca="false">IF('Chronos (M1..M20)'!$I1117&lt;&gt;"",'Chronos (M1..M20)'!$I1117," ")</f>
        <v> </v>
      </c>
      <c r="BQ110" s="316" t="n">
        <f aca="false">IF('Chronos (M1..M20)'!$J1117&lt;&gt;"",'Chronos (M1..M20)'!$J1117,0)</f>
        <v>0</v>
      </c>
      <c r="BR110" s="317" t="str">
        <f aca="false">IF($B110&lt;&gt;"",IF(BP110&lt;&gt;" ",(INDEX(BO$9:BP$12,MATCH(BO110,BO$9:BO$12),2)/BP110)*1000,0),"")</f>
        <v/>
      </c>
      <c r="BS110" s="318" t="str">
        <f aca="false">IF(BP$9&lt;&gt;"",IF($B110&lt;&gt;"",BR110-BQ110,""),"")</f>
        <v/>
      </c>
      <c r="BT110" s="314" t="str">
        <f aca="false">IF($B110&lt;&gt;"",'Chronos (M1..M20)'!$H1218,"")</f>
        <v/>
      </c>
      <c r="BU110" s="315" t="str">
        <f aca="false">IF('Chronos (M1..M20)'!$I1218&lt;&gt;"",'Chronos (M1..M20)'!$I1218," ")</f>
        <v> </v>
      </c>
      <c r="BV110" s="316" t="n">
        <f aca="false">IF('Chronos (M1..M20)'!$J1218&lt;&gt;"",'Chronos (M1..M20)'!$J1218,0)</f>
        <v>0</v>
      </c>
      <c r="BW110" s="317" t="str">
        <f aca="false">IF($B110&lt;&gt;"",IF(BU110&lt;&gt;" ",(INDEX(BT$9:BU$12,MATCH(BT110,BT$9:BT$12),2)/BU110)*1000,0),"")</f>
        <v/>
      </c>
      <c r="BX110" s="318" t="str">
        <f aca="false">IF(BU$9&lt;&gt;"",IF($B110&lt;&gt;"",BW110-BV110,""),"")</f>
        <v/>
      </c>
      <c r="BY110" s="313" t="str">
        <f aca="false">IF($B110&lt;&gt;"",$B110,"")</f>
        <v/>
      </c>
      <c r="BZ110" s="314" t="str">
        <f aca="false">IF($B110&lt;&gt;"",'Chronos (M1..M20)'!$H1319,"")</f>
        <v/>
      </c>
      <c r="CA110" s="315" t="str">
        <f aca="false">IF('Chronos (M1..M20)'!$I1319&lt;&gt;"",'Chronos (M1..M20)'!$I1319," ")</f>
        <v> </v>
      </c>
      <c r="CB110" s="316" t="n">
        <f aca="false">IF('Chronos (M1..M20)'!$J1319&lt;&gt;"",'Chronos (M1..M20)'!$J1319,0)</f>
        <v>0</v>
      </c>
      <c r="CC110" s="317" t="str">
        <f aca="false">IF($B110&lt;&gt;"",IF(CA110&lt;&gt;" ",(INDEX(BZ$9:CA$12,MATCH(BZ110,BZ$9:BZ$12),2)/CA110)*1000,0),"")</f>
        <v/>
      </c>
      <c r="CD110" s="318" t="str">
        <f aca="false">IF(CA$9&lt;&gt;"",IF($B110&lt;&gt;"",CC110-CB110,""),"")</f>
        <v/>
      </c>
      <c r="CE110" s="314" t="str">
        <f aca="false">IF($B110&lt;&gt;"",'Chronos (M1..M20)'!$H1420,"")</f>
        <v/>
      </c>
      <c r="CF110" s="315" t="str">
        <f aca="false">IF('Chronos (M1..M20)'!$I1420&lt;&gt;"",'Chronos (M1..M20)'!$I1420," ")</f>
        <v> </v>
      </c>
      <c r="CG110" s="316" t="n">
        <f aca="false">IF('Chronos (M1..M20)'!$J1420&lt;&gt;"",'Chronos (M1..M20)'!$J1420,0)</f>
        <v>0</v>
      </c>
      <c r="CH110" s="317" t="str">
        <f aca="false">IF($B110&lt;&gt;"",IF(CF110&lt;&gt;" ",(INDEX(CE$9:CF$12,MATCH(CE110,CE$9:CE$12),2)/CF110)*1000,0),"")</f>
        <v/>
      </c>
      <c r="CI110" s="318" t="str">
        <f aca="false">IF(CF$9&lt;&gt;"",IF($B110&lt;&gt;"",CH110-CG110,""),"")</f>
        <v/>
      </c>
      <c r="CJ110" s="313" t="str">
        <f aca="false">IF($B110&lt;&gt;"",$B110,"")</f>
        <v/>
      </c>
      <c r="CK110" s="314" t="str">
        <f aca="false">IF($B110&lt;&gt;"",'Chronos (M1..M20)'!$H1521,"")</f>
        <v/>
      </c>
      <c r="CL110" s="315" t="str">
        <f aca="false">IF('Chronos (M1..M20)'!$I1521&lt;&gt;"",'Chronos (M1..M20)'!$I1521," ")</f>
        <v> </v>
      </c>
      <c r="CM110" s="316" t="n">
        <f aca="false">IF('Chronos (M1..M20)'!$J1521&lt;&gt;"",'Chronos (M1..M20)'!$J1521,0)</f>
        <v>0</v>
      </c>
      <c r="CN110" s="317" t="str">
        <f aca="false">IF($B110&lt;&gt;"",IF(CL110&lt;&gt;" ",(INDEX(CK$9:CL$12,MATCH(CK110,CK$9:CK$12),2)/CL110)*1000,0),"")</f>
        <v/>
      </c>
      <c r="CO110" s="318" t="str">
        <f aca="false">IF(CL$9&lt;&gt;"",IF($B110&lt;&gt;"",CN110-CM110,""),"")</f>
        <v/>
      </c>
      <c r="CP110" s="314" t="str">
        <f aca="false">IF($B110&lt;&gt;"",'Chronos (M1..M20)'!$H1622,"")</f>
        <v/>
      </c>
      <c r="CQ110" s="315" t="str">
        <f aca="false">IF('Chronos (M1..M20)'!$I1622&lt;&gt;"",'Chronos (M1..M20)'!$I1622," ")</f>
        <v> </v>
      </c>
      <c r="CR110" s="316" t="n">
        <f aca="false">IF('Chronos (M1..M20)'!$J1622&lt;&gt;"",'Chronos (M1..M20)'!$J1622,0)</f>
        <v>0</v>
      </c>
      <c r="CS110" s="317" t="str">
        <f aca="false">IF($B110&lt;&gt;"",IF(CQ110&lt;&gt;" ",(INDEX(CP$9:CQ$12,MATCH(CP110,CP$9:CP$12),2)/CQ110)*1000,0),"")</f>
        <v/>
      </c>
      <c r="CT110" s="318" t="str">
        <f aca="false">IF(CQ$9&lt;&gt;"",IF($B110&lt;&gt;"",CS110-CR110,""),"")</f>
        <v/>
      </c>
      <c r="CU110" s="313" t="str">
        <f aca="false">IF($B110&lt;&gt;"",$B110,"")</f>
        <v/>
      </c>
      <c r="CV110" s="314" t="str">
        <f aca="false">IF($B110&lt;&gt;"",'Chronos (M1..M20)'!$H1723,"")</f>
        <v/>
      </c>
      <c r="CW110" s="315" t="str">
        <f aca="false">IF('Chronos (M1..M20)'!$I1723&lt;&gt;"",'Chronos (M1..M20)'!$I1723," ")</f>
        <v> </v>
      </c>
      <c r="CX110" s="316" t="n">
        <f aca="false">IF('Chronos (M1..M20)'!$J1723&lt;&gt;"",'Chronos (M1..M20)'!$J1723,0)</f>
        <v>0</v>
      </c>
      <c r="CY110" s="317" t="str">
        <f aca="false">IF($B110&lt;&gt;"",IF(CW110&lt;&gt;" ",(INDEX(CV$9:CW$12,MATCH(CV110,CV$9:CV$12),2)/CW110)*1000,0),"")</f>
        <v/>
      </c>
      <c r="CZ110" s="318" t="str">
        <f aca="false">IF(CW$9&lt;&gt;"",IF($B110&lt;&gt;"",CY110-CX110,""),"")</f>
        <v/>
      </c>
      <c r="DA110" s="314" t="str">
        <f aca="false">IF($B110&lt;&gt;"",'Chronos (M1..M20)'!$H1824,"")</f>
        <v/>
      </c>
      <c r="DB110" s="315" t="str">
        <f aca="false">IF('Chronos (M1..M20)'!$I1824&lt;&gt;"",'Chronos (M1..M20)'!$I1824," ")</f>
        <v> </v>
      </c>
      <c r="DC110" s="316" t="n">
        <f aca="false">IF('Chronos (M1..M20)'!$J1824&lt;&gt;"",'Chronos (M1..M20)'!$J1824,0)</f>
        <v>0</v>
      </c>
      <c r="DD110" s="317" t="str">
        <f aca="false">IF($B110&lt;&gt;"",IF(DB110&lt;&gt;" ",(INDEX(DA$9:DB$12,MATCH(DA110,DA$9:DA$12),2)/DB110)*1000,0),"")</f>
        <v/>
      </c>
      <c r="DE110" s="318" t="str">
        <f aca="false">IF(DB$9&lt;&gt;"",IF($B110&lt;&gt;"",DD110-DC110,""),"")</f>
        <v/>
      </c>
      <c r="DF110" s="313" t="str">
        <f aca="false">IF($B110&lt;&gt;"",$B110,"")</f>
        <v/>
      </c>
      <c r="DG110" s="314" t="str">
        <f aca="false">IF($B110&lt;&gt;"",'Chronos (M1..M20)'!$H1925,"")</f>
        <v/>
      </c>
      <c r="DH110" s="315" t="str">
        <f aca="false">IF('Chronos (M1..M20)'!$I1925&lt;&gt;"",'Chronos (M1..M20)'!$I1925," ")</f>
        <v> </v>
      </c>
      <c r="DI110" s="316" t="n">
        <f aca="false">IF('Chronos (M1..M20)'!$J1925&lt;&gt;"",'Chronos (M1..M20)'!$J1925,0)</f>
        <v>0</v>
      </c>
      <c r="DJ110" s="317" t="str">
        <f aca="false">IF($B110&lt;&gt;"",IF(DH110&lt;&gt;" ",(INDEX(DG$9:DH$12,MATCH(DG110,DG$9:DG$12),2)/DH110)*1000,0),"")</f>
        <v/>
      </c>
      <c r="DK110" s="318" t="str">
        <f aca="false">IF(DH$9&lt;&gt;"",IF($B110&lt;&gt;"",DJ110-DI110,""),"")</f>
        <v/>
      </c>
      <c r="DL110" s="314" t="str">
        <f aca="false">IF($B110&lt;&gt;"",'Chronos (M1..M20)'!$H2026,"")</f>
        <v/>
      </c>
      <c r="DM110" s="315" t="str">
        <f aca="false">IF('Chronos (M1..M20)'!$I2026&lt;&gt;"",'Chronos (M1..M20)'!$I2026," ")</f>
        <v> </v>
      </c>
      <c r="DN110" s="316" t="n">
        <f aca="false">IF('Chronos (M1..M20)'!$J2026&lt;&gt;"",'Chronos (M1..M20)'!$J2026,0)</f>
        <v>0</v>
      </c>
      <c r="DO110" s="317" t="str">
        <f aca="false">IF($B110&lt;&gt;"",IF(DM110&lt;&gt;" ",(INDEX(DL$9:DM$12,MATCH(DL110,DL$9:DL$12),2)/DM110)*1000,0),"")</f>
        <v/>
      </c>
      <c r="DP110" s="318" t="str">
        <f aca="false">IF(DM$9&lt;&gt;"",IF($B110&lt;&gt;"",DO110-DN110,""),"")</f>
        <v/>
      </c>
      <c r="DQ110" s="0"/>
      <c r="DR110" s="319" t="e">
        <f aca="false">SUM(O110,T110,Z110)</f>
        <v>#VALUE!</v>
      </c>
      <c r="DS110" s="319" t="n">
        <f aca="false">SUM(DR110,AE110,AK110,AP110,AV110,BA110,BG110,BL110,BR110,BW110,CC110,CH110,CN110,CS110,CY110,DD110,DJ110,DO110)</f>
        <v>0</v>
      </c>
      <c r="DT110" s="319" t="n">
        <f aca="false">SUM(N110,S110,Y110,AD110,AJ110,AO110,AU110,AZ110,BF110,BK110,BQ110,BV110,CB110,CG110,CM110,CR110,CX110,DC110,DI110,DN110)</f>
        <v>0</v>
      </c>
      <c r="DU110" s="319" t="e">
        <f aca="false">SMALL($DZ110:$ES110,1)</f>
        <v>#VALUE!</v>
      </c>
      <c r="DV110" s="319" t="e">
        <f aca="false">SMALL($DZ110:$ES110,2)</f>
        <v>#VALUE!</v>
      </c>
      <c r="DW110" s="319" t="e">
        <f aca="false">SMALL($DZ110:$ES110,3)</f>
        <v>#VALUE!</v>
      </c>
      <c r="DX110" s="319" t="e">
        <f aca="false">SMALL($DZ110:$ES110,3)</f>
        <v>#VALUE!</v>
      </c>
      <c r="DY110" s="0"/>
      <c r="DZ110" s="321" t="str">
        <f aca="false">IF($EC$1&lt;&gt;"",O110," ")</f>
        <v/>
      </c>
      <c r="EA110" s="321" t="str">
        <f aca="false">IF($EC$2&lt;&gt;"",T110," ")</f>
        <v/>
      </c>
      <c r="EB110" s="321" t="str">
        <f aca="false">IF($EC$3&lt;&gt;"",Z110," ")</f>
        <v/>
      </c>
      <c r="EC110" s="321" t="str">
        <f aca="false">IF($EC$4&lt;&gt;"",AE110," ")</f>
        <v/>
      </c>
      <c r="ED110" s="321" t="str">
        <f aca="false">IF($EC$5&lt;&gt;"",AK110," ")</f>
        <v/>
      </c>
      <c r="EE110" s="321" t="str">
        <f aca="false">IF($EC$6&lt;&gt;"",AP110," ")</f>
        <v/>
      </c>
      <c r="EF110" s="321" t="str">
        <f aca="false">IF($EC$7&lt;&gt;"",AV110," ")</f>
        <v/>
      </c>
      <c r="EG110" s="321" t="str">
        <f aca="false">IF($EC$8&lt;&gt;"",BA110," ")</f>
        <v> </v>
      </c>
      <c r="EH110" s="321" t="str">
        <f aca="false">IF($EC$9&lt;&gt;"",BG110," ")</f>
        <v> </v>
      </c>
      <c r="EI110" s="321" t="str">
        <f aca="false">IF($EC$10&lt;&gt;"",BL110," ")</f>
        <v> </v>
      </c>
      <c r="EJ110" s="321" t="str">
        <f aca="false">IF($EE$1&lt;&gt;"",BR110," ")</f>
        <v> </v>
      </c>
      <c r="EK110" s="321" t="str">
        <f aca="false">IF($EE$2&lt;&gt;"",BW110," ")</f>
        <v> </v>
      </c>
      <c r="EL110" s="321" t="str">
        <f aca="false">IF($EE$3&lt;&gt;"",CC110," ")</f>
        <v> </v>
      </c>
      <c r="EM110" s="321" t="str">
        <f aca="false">IF($EE$4&lt;&gt;"",CH110," ")</f>
        <v> </v>
      </c>
      <c r="EN110" s="321" t="str">
        <f aca="false">IF($EE$5&lt;&gt;"",CN110," ")</f>
        <v> </v>
      </c>
      <c r="EO110" s="321" t="str">
        <f aca="false">IF($EE$6&lt;&gt;"",CS110," ")</f>
        <v> </v>
      </c>
      <c r="EP110" s="321" t="str">
        <f aca="false">IF($EE$7&lt;&gt;"",CY110," ")</f>
        <v> </v>
      </c>
      <c r="EQ110" s="321" t="str">
        <f aca="false">IF($EE$8&lt;&gt;"",DD110," ")</f>
        <v> </v>
      </c>
      <c r="ER110" s="321" t="str">
        <f aca="false">IF($EE$9&lt;&gt;"",DJ110," ")</f>
        <v> </v>
      </c>
      <c r="ES110" s="321" t="str">
        <f aca="false">IF($EE$10&lt;&gt;"",DO110," ")</f>
        <v> </v>
      </c>
      <c r="ET110" s="322" t="e">
        <f aca="false">SMALL(DZ110:EC110,1)</f>
        <v>#VALUE!</v>
      </c>
      <c r="EU110" s="323" t="e">
        <f aca="false">SMALL(DZ110:ED110,1)</f>
        <v>#VALUE!</v>
      </c>
      <c r="EV110" s="323" t="e">
        <f aca="false">SMALL(DZ110:EE110,1)</f>
        <v>#VALUE!</v>
      </c>
      <c r="EW110" s="323" t="e">
        <f aca="false">SMALL(DZ110:EF110,1)</f>
        <v>#VALUE!</v>
      </c>
      <c r="EX110" s="323" t="e">
        <f aca="false">SMALL(DZ110:EG110,1)</f>
        <v>#VALUE!</v>
      </c>
      <c r="EY110" s="323" t="e">
        <f aca="false">SMALL(DZ110:EH110,1)</f>
        <v>#VALUE!</v>
      </c>
      <c r="EZ110" s="323" t="e">
        <f aca="false">SMALL(DZ110:EI110,1)</f>
        <v>#VALUE!</v>
      </c>
      <c r="FA110" s="323" t="e">
        <f aca="false">SMALL(DZ110:EJ110,1)</f>
        <v>#VALUE!</v>
      </c>
      <c r="FB110" s="323" t="e">
        <f aca="false">SMALL(DZ110:EK110,1)</f>
        <v>#VALUE!</v>
      </c>
      <c r="FC110" s="323" t="e">
        <f aca="false">SMALL(DZ110:EL110,1)</f>
        <v>#VALUE!</v>
      </c>
      <c r="FD110" s="323" t="e">
        <f aca="false">SMALL(DZ110:EM110,1)</f>
        <v>#VALUE!</v>
      </c>
      <c r="FE110" s="323" t="e">
        <f aca="false">SMALL(DZ110:EN110,1)</f>
        <v>#VALUE!</v>
      </c>
      <c r="FF110" s="323" t="e">
        <f aca="false">SMALL(DZ110:EO110,1)</f>
        <v>#VALUE!</v>
      </c>
      <c r="FG110" s="323" t="e">
        <f aca="false">SMALL(DZ110:EP110,1)</f>
        <v>#VALUE!</v>
      </c>
      <c r="FH110" s="323" t="e">
        <f aca="false">SMALL(DZ110:EQ110,1)</f>
        <v>#VALUE!</v>
      </c>
      <c r="FI110" s="323" t="e">
        <f aca="false">SMALL(DZ110:ER110,1)</f>
        <v>#VALUE!</v>
      </c>
      <c r="FJ110" s="324" t="e">
        <f aca="false">SMALL(DZ110:ES110,1)</f>
        <v>#VALUE!</v>
      </c>
      <c r="FK110" s="322" t="e">
        <f aca="false">SMALL(DZ110:EN110,2)</f>
        <v>#VALUE!</v>
      </c>
      <c r="FL110" s="323" t="e">
        <f aca="false">SMALL(DZ110:EO110,2)</f>
        <v>#VALUE!</v>
      </c>
      <c r="FM110" s="323" t="e">
        <f aca="false">SMALL(DZ110:EP110,2)</f>
        <v>#VALUE!</v>
      </c>
      <c r="FN110" s="323" t="e">
        <f aca="false">SMALL(DZ110:EQ110,2)</f>
        <v>#VALUE!</v>
      </c>
      <c r="FO110" s="323" t="e">
        <f aca="false">SMALL(DZ110:ER110,2)</f>
        <v>#VALUE!</v>
      </c>
      <c r="FP110" s="324" t="e">
        <f aca="false">SMALL(DZ110:ES110,2)</f>
        <v>#VALUE!</v>
      </c>
      <c r="FQ110" s="0"/>
      <c r="FR110" s="328" t="str">
        <f aca="false">IF($B110&lt;&gt;"",IF($EB$1&gt;=FR$13,$P110,""),"")</f>
        <v/>
      </c>
      <c r="FS110" s="329" t="str">
        <f aca="false">IF($B110&lt;&gt;"",IF($EB$1&gt;=FS$13,$P110+$U110,""),"")</f>
        <v/>
      </c>
      <c r="FT110" s="329" t="str">
        <f aca="false">IF($B110&lt;&gt;"",IF($EB$1&gt;=FT$13,$P110+$U110+$AA110,""),"")</f>
        <v/>
      </c>
      <c r="FU110" s="329" t="str">
        <f aca="false">IF($B110&lt;&gt;"",IF($EB$1&gt;=FU$13,$P110+$U110+$AA110+$AF110-ET110,""),"")</f>
        <v/>
      </c>
      <c r="FV110" s="329" t="str">
        <f aca="false">IF($B110&lt;&gt;"",IF($EB$1&gt;=FV$13,$P110+$U110+$AA110+$AF110+$AL110-EU110,""),"")</f>
        <v/>
      </c>
      <c r="FW110" s="329" t="str">
        <f aca="false">IF($B110&lt;&gt;"",IF($EB$1&gt;=FW$13,$P110+$U110+$AA110+$AF110+$AL110+$AQ110-EV110,""),"")</f>
        <v/>
      </c>
      <c r="FX110" s="329" t="str">
        <f aca="false">IF($B110&lt;&gt;"",IF($EB$1&gt;=FX$13,$P110+$U110+$AA110+$AF110+$AL110+$AQ110+$AW110-EW110,""),"")</f>
        <v/>
      </c>
      <c r="FY110" s="329" t="str">
        <f aca="false">IF($B110&lt;&gt;"",IF($EB$1&gt;=FY$13,$P110+$U110+$AA110+$AF110+$AL110+$AQ110+$AW110+$BB110-EX110,""),"")</f>
        <v/>
      </c>
      <c r="FZ110" s="329" t="str">
        <f aca="false">IF($B110&lt;&gt;"",IF($EB$1&gt;=FZ$13,$P110+$U110+$AA110+$AF110+$AL110+$AQ110+$AW110+$BB110+$BH110-EY110,""),"")</f>
        <v/>
      </c>
      <c r="GA110" s="329" t="str">
        <f aca="false">IF($B110&lt;&gt;"",IF($EB$1&gt;=GA$13,$P110+$U110+$AA110+$AF110+$AL110+$AQ110+$AW110+$BB110+$BH110+$BM110-EZ110,""),"")</f>
        <v/>
      </c>
      <c r="GB110" s="329" t="str">
        <f aca="false">IF($B110&lt;&gt;"",IF($EB$1&gt;=GB$13,$P110+$U110+$AA110+$AF110+$AL110+$AQ110+$AW110+$BB110+$BH110+$BM110+$BS110-FA110,""),"")</f>
        <v/>
      </c>
      <c r="GC110" s="329" t="str">
        <f aca="false">IF($B110&lt;&gt;"",IF($EB$1&gt;=GC$13,$P110+$U110+$AA110+$AF110+$AL110+$AQ110+$AW110+$BB110+$BH110+$BM110+$BS110+$BX110-FB110,""),"")</f>
        <v/>
      </c>
      <c r="GD110" s="329" t="str">
        <f aca="false">IF($B110&lt;&gt;"",IF($EB$1&gt;=GD$13,$P110+$U110+$AA110+$AF110+$AL110+$AQ110+$AW110+$BB110+$BH110+$BM110+$BS110+$BX110+$CD110-FC110,""),"")</f>
        <v/>
      </c>
      <c r="GE110" s="329" t="str">
        <f aca="false">IF($B110&lt;&gt;"",IF($EB$1&gt;=GE$13,$P110+$U110+$AA110+$AF110+$AL110+$AQ110+$AW110+$BB110+$BH110+$BM110+$BS110+$BX110+$CD110+$CI110-FD110,""),"")</f>
        <v/>
      </c>
      <c r="GF110" s="329" t="str">
        <f aca="false">IF($B110&lt;&gt;"",IF($EB$1&gt;=GF$13,$P110+$U110+$AA110+$AF110+$AL110+$AQ110+$AW110+$BB110+$BH110+$BM110+$BS110+$BX110+$CD110+$CI110+$CO110-FE110-FK110,""),"")</f>
        <v/>
      </c>
      <c r="GG110" s="329" t="str">
        <f aca="false">IF($B110&lt;&gt;"",IF($EB$1&gt;=GG$13,$P110+$U110+$AA110+$AF110+$AL110+$AQ110+$AW110+$BB110+$BH110+$BM110+$BS110+$BX110+$CD110+$CI110+$CO110+$CT110-FF110-FL110,""),"")</f>
        <v/>
      </c>
      <c r="GH110" s="329" t="str">
        <f aca="false">IF($B110&lt;&gt;"",IF($EB$1&gt;=GH$13,$P110+$U110+$AA110+$AF110+$AL110+$AQ110+$AW110+$BB110+$BH110+$BM110+$BS110+$BX110+$CD110+$CI110+$CO110+$CT110+$CZ110-FG110-FM110,""),"")</f>
        <v/>
      </c>
      <c r="GI110" s="329" t="str">
        <f aca="false">IF($B110&lt;&gt;"",IF($EB$1&gt;=GI$13,$P110+$U110+$AA110+$AF110+$AL110+$AQ110+$AW110+$BB110+$BH110+$BM110+$BS110+$BX110+$CD110+$CI110+$CO110+$CT110+$CZ110+$DE110-FH110-FN110,""),"")</f>
        <v/>
      </c>
      <c r="GJ110" s="329" t="str">
        <f aca="false">IF($B110&lt;&gt;"",IF($EB$1&gt;=GJ$13,$P110+$U110+$AA110+$AF110+$AL110+$AQ110+$AW110+$BB110+$BH110+$BM110+$BS110+$BX110+$CD110+$CI110+$CO110+$CT110+$CZ110+$DE110+$DK110-FI110-FO110,""),"")</f>
        <v/>
      </c>
      <c r="GK110" s="330" t="str">
        <f aca="false">IF($B110&lt;&gt;"",IF($EB$1&gt;=GK$13,$P110+$U110+$AA110+$AF110+$AL110+$AQ110+$AW110+$BB110+$BH110+$BM110+$BS110+$BX110+$CD110+$CI110+$CO110+$CT110+$CZ110+$DE110+$DK110+$DP110-FJ110-FP110,""),"")</f>
        <v/>
      </c>
      <c r="GL110" s="0"/>
      <c r="GM110" s="328" t="str">
        <f aca="false">IF($B110&lt;&gt;"",IF($EB$1&gt;=GM$13,RANK(FR110,FR$14:FR$113,0),""),"")</f>
        <v/>
      </c>
      <c r="GN110" s="329" t="str">
        <f aca="false">IF($B110&lt;&gt;"",IF($EB$1&gt;=GN$13,RANK(FS110,FS$14:FS$113,0),""),"")</f>
        <v/>
      </c>
      <c r="GO110" s="329" t="str">
        <f aca="false">IF($B110&lt;&gt;"",IF($EB$1&gt;=GO$13,RANK(FT110,FT$14:FT$113,0),""),"")</f>
        <v/>
      </c>
      <c r="GP110" s="329" t="str">
        <f aca="false">IF($B110&lt;&gt;"",IF($EB$1&gt;=GP$13,RANK(FU110,FU$14:FU$113,0),""),"")</f>
        <v/>
      </c>
      <c r="GQ110" s="329" t="str">
        <f aca="false">IF($B110&lt;&gt;"",IF($EB$1&gt;=GQ$13,RANK(FV110,FV$14:FV$113,0),""),"")</f>
        <v/>
      </c>
      <c r="GR110" s="329" t="str">
        <f aca="false">IF($B110&lt;&gt;"",IF($EB$1&gt;=GR$13,RANK(FW110,FW$14:FW$113,0),""),"")</f>
        <v/>
      </c>
      <c r="GS110" s="329" t="str">
        <f aca="false">IF($B110&lt;&gt;"",IF($EB$1&gt;=GS$13,RANK(FX110,FX$14:FX$113,0),""),"")</f>
        <v/>
      </c>
      <c r="GT110" s="329" t="str">
        <f aca="false">IF($B110&lt;&gt;"",IF($EB$1&gt;=GT$13,RANK(FY110,FY$14:FY$113,0),""),"")</f>
        <v/>
      </c>
      <c r="GU110" s="329" t="str">
        <f aca="false">IF($B110&lt;&gt;"",IF($EB$1&gt;=GU$13,RANK(FZ110,FZ$14:FZ$113,0),""),"")</f>
        <v/>
      </c>
      <c r="GV110" s="329" t="str">
        <f aca="false">IF($B110&lt;&gt;"",IF($EB$1&gt;=GV$13,RANK(GA110,GA$14:GA$113,0),""),"")</f>
        <v/>
      </c>
      <c r="GW110" s="329" t="str">
        <f aca="false">IF($B110&lt;&gt;"",IF($EB$1&gt;=GW$13,RANK(GB110,GB$14:GB$113,0),""),"")</f>
        <v/>
      </c>
      <c r="GX110" s="329" t="str">
        <f aca="false">IF($B110&lt;&gt;"",IF($EB$1&gt;=GX$13,RANK(GC110,GC$14:GC$113,0),""),"")</f>
        <v/>
      </c>
      <c r="GY110" s="329" t="str">
        <f aca="false">IF($B110&lt;&gt;"",IF($EB$1&gt;=GY$13,RANK(GD110,GD$14:GD$113,0),""),"")</f>
        <v/>
      </c>
      <c r="GZ110" s="329" t="str">
        <f aca="false">IF($B110&lt;&gt;"",IF($EB$1&gt;=GZ$13,RANK(GE110,GE$14:GE$113,0),""),"")</f>
        <v/>
      </c>
      <c r="HA110" s="329" t="str">
        <f aca="false">IF($B110&lt;&gt;"",IF($EB$1&gt;=HA$13,RANK(GF110,GF$14:GF$113,0),""),"")</f>
        <v/>
      </c>
      <c r="HB110" s="329" t="str">
        <f aca="false">IF($B110&lt;&gt;"",IF($EB$1&gt;=HB$13,RANK(GG110,GG$14:GG$113,0),""),"")</f>
        <v/>
      </c>
      <c r="HC110" s="329" t="str">
        <f aca="false">IF($B110&lt;&gt;"",IF($EB$1&gt;=HC$13,RANK(GH110,GH$14:GH$113,0),""),"")</f>
        <v/>
      </c>
      <c r="HD110" s="329" t="str">
        <f aca="false">IF($B110&lt;&gt;"",IF($EB$1&gt;=HD$13,RANK(GI110,GI$14:GI$113,0),""),"")</f>
        <v/>
      </c>
      <c r="HE110" s="329" t="str">
        <f aca="false">IF($B110&lt;&gt;"",IF($EB$1&gt;=HE$13,RANK(GJ110,GJ$14:GJ$113,0),""),"")</f>
        <v/>
      </c>
      <c r="HF110" s="330" t="str">
        <f aca="false">IF($B110&lt;&gt;"",IF($EB$1&gt;=HF$13,RANK(GK110,GK$14:GK$113,0),""),"")</f>
        <v/>
      </c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3" hidden="false" customHeight="false" outlineLevel="0" collapsed="false">
      <c r="A111" s="308" t="str">
        <f aca="false">IF(B111&lt;&gt;"",RANK(I111,I$14:I$113,0),"")</f>
        <v/>
      </c>
      <c r="B111" s="309" t="str">
        <f aca="false">IF('Chronos (M1..M20)'!B108&lt;&gt;"",'Chronos (M1..M20)'!B108,"")</f>
        <v/>
      </c>
      <c r="C111" s="310" t="str">
        <f aca="false">IF(B111&lt;&gt;"",'Chronos (M1..M20)'!C108,"")</f>
        <v/>
      </c>
      <c r="D111" s="215" t="str">
        <f aca="false">IF(B111&lt;&gt;"",Pilotes!P108,"")</f>
        <v/>
      </c>
      <c r="E111" s="310"/>
      <c r="F111" s="310" t="str">
        <f aca="false">IF(B111&lt;&gt;"",Pilotes!F108,"")</f>
        <v/>
      </c>
      <c r="G111" s="310" t="str">
        <f aca="false">IF(C111&lt;&gt;"",Pilotes!E108,"")</f>
        <v/>
      </c>
      <c r="H111" s="310" t="str">
        <f aca="false">IF(D111&lt;&gt;"",'Chronos (M1..M20)'!D108,"")</f>
        <v/>
      </c>
      <c r="I111" s="311" t="n">
        <f aca="false">IF(B111&lt;&gt;"",IF($EB$1&lt;4,DR111-DT111,IF($EB$1&lt;15,DS111-DU111-DT111,DS111-DU111-DV111-DT111)),0)</f>
        <v>0</v>
      </c>
      <c r="J111" s="312" t="str">
        <f aca="false">IF(B111&lt;&gt;"",IF(I111,(I111/MAXA(I$14:I$113))*1000,0),"")</f>
        <v/>
      </c>
      <c r="K111" s="313" t="str">
        <f aca="false">IF($B111&lt;&gt;"",$B111,"")</f>
        <v/>
      </c>
      <c r="L111" s="314" t="str">
        <f aca="false">IF($B111&lt;&gt;"",'Chronos (M1..M20)'!$H108,"")</f>
        <v/>
      </c>
      <c r="M111" s="315" t="str">
        <f aca="false">IF('Chronos (M1..M20)'!$I108&lt;&gt;"",'Chronos (M1..M20)'!$I108," ")</f>
        <v> </v>
      </c>
      <c r="N111" s="316" t="n">
        <f aca="false">IF('Chronos (M1..M20)'!$J108&lt;&gt;"",'Chronos (M1..M20)'!$J108,0)</f>
        <v>0</v>
      </c>
      <c r="O111" s="317" t="str">
        <f aca="false">IF($B111&lt;&gt;"",IF(M111&lt;&gt;" ",(INDEX(L$9:M$12,MATCH(L111,L$9:L$12),2)/M111)*1000,0),"")</f>
        <v/>
      </c>
      <c r="P111" s="318" t="str">
        <f aca="false">IF(M$9&lt;&gt;"",IF($B111&lt;&gt;"",O111-N111,""),"")</f>
        <v/>
      </c>
      <c r="Q111" s="314" t="str">
        <f aca="false">IF($B111&lt;&gt;"",'Chronos (M1..M20)'!$H209,"")</f>
        <v/>
      </c>
      <c r="R111" s="315" t="str">
        <f aca="false">IF('Chronos (M1..M20)'!$I209&lt;&gt;"",'Chronos (M1..M20)'!$I209," ")</f>
        <v> </v>
      </c>
      <c r="S111" s="316" t="n">
        <f aca="false">IF('Chronos (M1..M20)'!$J209&lt;&gt;"",'Chronos (M1..M20)'!$J209,0)</f>
        <v>0</v>
      </c>
      <c r="T111" s="317" t="str">
        <f aca="false">IF($B111&lt;&gt;"",IF(R111&lt;&gt;" ",(INDEX(Q$9:R$12,MATCH(Q111,Q$9:Q$12),2)/R111)*1000,0),"")</f>
        <v/>
      </c>
      <c r="U111" s="318" t="str">
        <f aca="false">IF(R$9&lt;&gt;"",IF($B111&lt;&gt;"",T111-S111,""),"")</f>
        <v/>
      </c>
      <c r="V111" s="313" t="str">
        <f aca="false">IF($B111&lt;&gt;"",$B111,"")</f>
        <v/>
      </c>
      <c r="W111" s="314" t="str">
        <f aca="false">IF($B111&lt;&gt;"",'Chronos (M1..M20)'!$H310,"")</f>
        <v/>
      </c>
      <c r="X111" s="315" t="str">
        <f aca="false">IF('Chronos (M1..M20)'!$I310&lt;&gt;"",'Chronos (M1..M20)'!$I310," ")</f>
        <v> </v>
      </c>
      <c r="Y111" s="316" t="n">
        <f aca="false">IF('Chronos (M1..M20)'!$J310&lt;&gt;"",'Chronos (M1..M20)'!$J310,0)</f>
        <v>0</v>
      </c>
      <c r="Z111" s="317" t="str">
        <f aca="false">IF($B111&lt;&gt;"",IF(X111&lt;&gt;" ",(INDEX(W$9:X$12,MATCH(W111,W$9:W$12),2)/X111)*1000,0),"")</f>
        <v/>
      </c>
      <c r="AA111" s="318" t="str">
        <f aca="false">IF(X$9&lt;&gt;"",IF($B111&lt;&gt;"",Z111-Y111,""),"")</f>
        <v/>
      </c>
      <c r="AB111" s="314" t="str">
        <f aca="false">IF($B111&lt;&gt;"",'Chronos (M1..M20)'!$H411,"")</f>
        <v/>
      </c>
      <c r="AC111" s="315" t="str">
        <f aca="false">IF('Chronos (M1..M20)'!$I411&lt;&gt;"",'Chronos (M1..M20)'!$I411," ")</f>
        <v> </v>
      </c>
      <c r="AD111" s="316" t="n">
        <f aca="false">IF('Chronos (M1..M20)'!$J411&lt;&gt;"",'Chronos (M1..M20)'!$J411,0)</f>
        <v>0</v>
      </c>
      <c r="AE111" s="317" t="str">
        <f aca="false">IF($B111&lt;&gt;"",IF(AC111&lt;&gt;" ",(INDEX(AB$9:AC$12,MATCH(AB111,AB$9:AB$12),2)/AC111)*1000,0),"")</f>
        <v/>
      </c>
      <c r="AF111" s="318" t="str">
        <f aca="false">IF(AC$9&lt;&gt;"",IF($B111&lt;&gt;"",AE111-AD111,""),"")</f>
        <v/>
      </c>
      <c r="AG111" s="313" t="str">
        <f aca="false">IF($B111&lt;&gt;"",$B111,"")</f>
        <v/>
      </c>
      <c r="AH111" s="314" t="str">
        <f aca="false">IF($B111&lt;&gt;"",'Chronos (M1..M20)'!$H512,"")</f>
        <v/>
      </c>
      <c r="AI111" s="315" t="str">
        <f aca="false">IF('Chronos (M1..M20)'!$I512&lt;&gt;"",'Chronos (M1..M20)'!$I512," ")</f>
        <v> </v>
      </c>
      <c r="AJ111" s="316" t="n">
        <f aca="false">IF('Chronos (M1..M20)'!$J512&lt;&gt;"",'Chronos (M1..M20)'!$J512,0)</f>
        <v>0</v>
      </c>
      <c r="AK111" s="317" t="str">
        <f aca="false">IF($B111&lt;&gt;"",IF(AI111&lt;&gt;" ",(INDEX(AH$9:AI$12,MATCH(AH111,AH$9:AH$12),2)/AI111)*1000,0),"")</f>
        <v/>
      </c>
      <c r="AL111" s="318" t="str">
        <f aca="false">IF(AI$9&lt;&gt;"",IF($B111&lt;&gt;"",AK111-AJ111,""),"")</f>
        <v/>
      </c>
      <c r="AM111" s="314" t="str">
        <f aca="false">IF($B111&lt;&gt;"",'Chronos (M1..M20)'!$H613,"")</f>
        <v/>
      </c>
      <c r="AN111" s="315" t="str">
        <f aca="false">IF('Chronos (M1..M20)'!$I613&lt;&gt;"",'Chronos (M1..M20)'!$I613," ")</f>
        <v> </v>
      </c>
      <c r="AO111" s="316" t="n">
        <f aca="false">IF('Chronos (M1..M20)'!$J613&lt;&gt;"",'Chronos (M1..M20)'!$J613,0)</f>
        <v>0</v>
      </c>
      <c r="AP111" s="317" t="str">
        <f aca="false">IF($B111&lt;&gt;"",IF(AN111&lt;&gt;" ",(INDEX(AM$9:AN$12,MATCH(AM111,AM$9:AM$12),2)/AN111)*1000,0),"")</f>
        <v/>
      </c>
      <c r="AQ111" s="318" t="str">
        <f aca="false">IF(AN$9&lt;&gt;"",IF($B111&lt;&gt;"",AP111-AO111,""),"")</f>
        <v/>
      </c>
      <c r="AR111" s="313" t="str">
        <f aca="false">IF($B111&lt;&gt;"",$B111,"")</f>
        <v/>
      </c>
      <c r="AS111" s="314" t="str">
        <f aca="false">IF($B111&lt;&gt;"",'Chronos (M1..M20)'!$H714,"")</f>
        <v/>
      </c>
      <c r="AT111" s="315" t="str">
        <f aca="false">IF('Chronos (M1..M20)'!$I714&lt;&gt;"",'Chronos (M1..M20)'!$I714," ")</f>
        <v> </v>
      </c>
      <c r="AU111" s="316" t="n">
        <f aca="false">IF('Chronos (M1..M20)'!$J714&lt;&gt;"",'Chronos (M1..M20)'!$J714,0)</f>
        <v>0</v>
      </c>
      <c r="AV111" s="317" t="str">
        <f aca="false">IF($B111&lt;&gt;"",IF(AT111&lt;&gt;" ",(INDEX(AS$9:AT$12,MATCH(AS111,AS$9:AS$12),2)/AT111)*1000,0),"")</f>
        <v/>
      </c>
      <c r="AW111" s="318" t="str">
        <f aca="false">IF(AT$9&lt;&gt;"",IF($B111&lt;&gt;"",AV111-AU111,""),"")</f>
        <v/>
      </c>
      <c r="AX111" s="314" t="str">
        <f aca="false">IF($B111&lt;&gt;"",'Chronos (M1..M20)'!$H815,"")</f>
        <v/>
      </c>
      <c r="AY111" s="315" t="str">
        <f aca="false">IF('Chronos (M1..M20)'!$I815&lt;&gt;"",'Chronos (M1..M20)'!$I815," ")</f>
        <v> </v>
      </c>
      <c r="AZ111" s="316" t="n">
        <f aca="false">IF('Chronos (M1..M20)'!$J815&lt;&gt;"",'Chronos (M1..M20)'!$J815,0)</f>
        <v>0</v>
      </c>
      <c r="BA111" s="317" t="str">
        <f aca="false">IF($B111&lt;&gt;"",IF(AY111&lt;&gt;" ",(INDEX(AX$9:AY$12,MATCH(AX111,AX$9:AX$12),2)/AY111)*1000,0),"")</f>
        <v/>
      </c>
      <c r="BB111" s="318" t="str">
        <f aca="false">IF(AY$9&lt;&gt;"",IF($B111&lt;&gt;"",BA111-AZ111,""),"")</f>
        <v/>
      </c>
      <c r="BC111" s="313" t="str">
        <f aca="false">IF($B111&lt;&gt;"",$B111,"")</f>
        <v/>
      </c>
      <c r="BD111" s="314" t="str">
        <f aca="false">IF($B111&lt;&gt;"",'Chronos (M1..M20)'!$H916,"")</f>
        <v/>
      </c>
      <c r="BE111" s="315" t="str">
        <f aca="false">IF('Chronos (M1..M20)'!$I916&lt;&gt;"",'Chronos (M1..M20)'!$I916," ")</f>
        <v> </v>
      </c>
      <c r="BF111" s="316" t="n">
        <f aca="false">IF('Chronos (M1..M20)'!$J916&lt;&gt;"",'Chronos (M1..M20)'!$J916,0)</f>
        <v>0</v>
      </c>
      <c r="BG111" s="317" t="str">
        <f aca="false">IF($B111&lt;&gt;"",IF(BE111&lt;&gt;" ",(INDEX(BD$9:BE$12,MATCH(BD111,BD$9:BD$12),2)/BE111)*1000,0),"")</f>
        <v/>
      </c>
      <c r="BH111" s="318" t="str">
        <f aca="false">IF(BE$9&lt;&gt;"",IF($B111&lt;&gt;"",BG111-BF111,""),"")</f>
        <v/>
      </c>
      <c r="BI111" s="314" t="str">
        <f aca="false">IF($B111&lt;&gt;"",'Chronos (M1..M20)'!$H1017,"")</f>
        <v/>
      </c>
      <c r="BJ111" s="315" t="str">
        <f aca="false">IF('Chronos (M1..M20)'!$I1017&lt;&gt;"",'Chronos (M1..M20)'!$I1017," ")</f>
        <v> </v>
      </c>
      <c r="BK111" s="316" t="n">
        <f aca="false">IF('Chronos (M1..M20)'!$J1017&lt;&gt;"",'Chronos (M1..M20)'!$J1017,0)</f>
        <v>0</v>
      </c>
      <c r="BL111" s="317" t="str">
        <f aca="false">IF($B111&lt;&gt;"",IF(BJ111&lt;&gt;" ",(INDEX(BI$9:BJ$12,MATCH(BI111,BI$9:BI$12),2)/BJ111)*1000,0),"")</f>
        <v/>
      </c>
      <c r="BM111" s="318" t="str">
        <f aca="false">IF(BJ$9&lt;&gt;"",IF($B111&lt;&gt;"",BL111-BK111,""),"")</f>
        <v/>
      </c>
      <c r="BN111" s="313" t="str">
        <f aca="false">IF($B111&lt;&gt;"",$B111,"")</f>
        <v/>
      </c>
      <c r="BO111" s="314" t="str">
        <f aca="false">IF($B111&lt;&gt;"",'Chronos (M1..M20)'!$H1118,"")</f>
        <v/>
      </c>
      <c r="BP111" s="315" t="str">
        <f aca="false">IF('Chronos (M1..M20)'!$I1118&lt;&gt;"",'Chronos (M1..M20)'!$I1118," ")</f>
        <v> </v>
      </c>
      <c r="BQ111" s="316" t="n">
        <f aca="false">IF('Chronos (M1..M20)'!$J1118&lt;&gt;"",'Chronos (M1..M20)'!$J1118,0)</f>
        <v>0</v>
      </c>
      <c r="BR111" s="317" t="str">
        <f aca="false">IF($B111&lt;&gt;"",IF(BP111&lt;&gt;" ",(INDEX(BO$9:BP$12,MATCH(BO111,BO$9:BO$12),2)/BP111)*1000,0),"")</f>
        <v/>
      </c>
      <c r="BS111" s="318" t="str">
        <f aca="false">IF(BP$9&lt;&gt;"",IF($B111&lt;&gt;"",BR111-BQ111,""),"")</f>
        <v/>
      </c>
      <c r="BT111" s="314" t="str">
        <f aca="false">IF($B111&lt;&gt;"",'Chronos (M1..M20)'!$H1219,"")</f>
        <v/>
      </c>
      <c r="BU111" s="315" t="str">
        <f aca="false">IF('Chronos (M1..M20)'!$I1219&lt;&gt;"",'Chronos (M1..M20)'!$I1219," ")</f>
        <v> </v>
      </c>
      <c r="BV111" s="316" t="n">
        <f aca="false">IF('Chronos (M1..M20)'!$J1219&lt;&gt;"",'Chronos (M1..M20)'!$J1219,0)</f>
        <v>0</v>
      </c>
      <c r="BW111" s="317" t="str">
        <f aca="false">IF($B111&lt;&gt;"",IF(BU111&lt;&gt;" ",(INDEX(BT$9:BU$12,MATCH(BT111,BT$9:BT$12),2)/BU111)*1000,0),"")</f>
        <v/>
      </c>
      <c r="BX111" s="318" t="str">
        <f aca="false">IF(BU$9&lt;&gt;"",IF($B111&lt;&gt;"",BW111-BV111,""),"")</f>
        <v/>
      </c>
      <c r="BY111" s="313" t="str">
        <f aca="false">IF($B111&lt;&gt;"",$B111,"")</f>
        <v/>
      </c>
      <c r="BZ111" s="314" t="str">
        <f aca="false">IF($B111&lt;&gt;"",'Chronos (M1..M20)'!$H1320,"")</f>
        <v/>
      </c>
      <c r="CA111" s="315" t="str">
        <f aca="false">IF('Chronos (M1..M20)'!$I1320&lt;&gt;"",'Chronos (M1..M20)'!$I1320," ")</f>
        <v> </v>
      </c>
      <c r="CB111" s="316" t="n">
        <f aca="false">IF('Chronos (M1..M20)'!$J1320&lt;&gt;"",'Chronos (M1..M20)'!$J1320,0)</f>
        <v>0</v>
      </c>
      <c r="CC111" s="317" t="str">
        <f aca="false">IF($B111&lt;&gt;"",IF(CA111&lt;&gt;" ",(INDEX(BZ$9:CA$12,MATCH(BZ111,BZ$9:BZ$12),2)/CA111)*1000,0),"")</f>
        <v/>
      </c>
      <c r="CD111" s="318" t="str">
        <f aca="false">IF(CA$9&lt;&gt;"",IF($B111&lt;&gt;"",CC111-CB111,""),"")</f>
        <v/>
      </c>
      <c r="CE111" s="314" t="str">
        <f aca="false">IF($B111&lt;&gt;"",'Chronos (M1..M20)'!$H1421,"")</f>
        <v/>
      </c>
      <c r="CF111" s="315" t="str">
        <f aca="false">IF('Chronos (M1..M20)'!$I1421&lt;&gt;"",'Chronos (M1..M20)'!$I1421," ")</f>
        <v> </v>
      </c>
      <c r="CG111" s="316" t="n">
        <f aca="false">IF('Chronos (M1..M20)'!$J1421&lt;&gt;"",'Chronos (M1..M20)'!$J1421,0)</f>
        <v>0</v>
      </c>
      <c r="CH111" s="317" t="str">
        <f aca="false">IF($B111&lt;&gt;"",IF(CF111&lt;&gt;" ",(INDEX(CE$9:CF$12,MATCH(CE111,CE$9:CE$12),2)/CF111)*1000,0),"")</f>
        <v/>
      </c>
      <c r="CI111" s="318" t="str">
        <f aca="false">IF(CF$9&lt;&gt;"",IF($B111&lt;&gt;"",CH111-CG111,""),"")</f>
        <v/>
      </c>
      <c r="CJ111" s="313" t="str">
        <f aca="false">IF($B111&lt;&gt;"",$B111,"")</f>
        <v/>
      </c>
      <c r="CK111" s="314" t="str">
        <f aca="false">IF($B111&lt;&gt;"",'Chronos (M1..M20)'!$H1522,"")</f>
        <v/>
      </c>
      <c r="CL111" s="315" t="str">
        <f aca="false">IF('Chronos (M1..M20)'!$I1522&lt;&gt;"",'Chronos (M1..M20)'!$I1522," ")</f>
        <v> </v>
      </c>
      <c r="CM111" s="316" t="n">
        <f aca="false">IF('Chronos (M1..M20)'!$J1522&lt;&gt;"",'Chronos (M1..M20)'!$J1522,0)</f>
        <v>0</v>
      </c>
      <c r="CN111" s="317" t="str">
        <f aca="false">IF($B111&lt;&gt;"",IF(CL111&lt;&gt;" ",(INDEX(CK$9:CL$12,MATCH(CK111,CK$9:CK$12),2)/CL111)*1000,0),"")</f>
        <v/>
      </c>
      <c r="CO111" s="318" t="str">
        <f aca="false">IF(CL$9&lt;&gt;"",IF($B111&lt;&gt;"",CN111-CM111,""),"")</f>
        <v/>
      </c>
      <c r="CP111" s="314" t="str">
        <f aca="false">IF($B111&lt;&gt;"",'Chronos (M1..M20)'!$H1623,"")</f>
        <v/>
      </c>
      <c r="CQ111" s="315" t="str">
        <f aca="false">IF('Chronos (M1..M20)'!$I1623&lt;&gt;"",'Chronos (M1..M20)'!$I1623," ")</f>
        <v> </v>
      </c>
      <c r="CR111" s="316" t="n">
        <f aca="false">IF('Chronos (M1..M20)'!$J1623&lt;&gt;"",'Chronos (M1..M20)'!$J1623,0)</f>
        <v>0</v>
      </c>
      <c r="CS111" s="317" t="str">
        <f aca="false">IF($B111&lt;&gt;"",IF(CQ111&lt;&gt;" ",(INDEX(CP$9:CQ$12,MATCH(CP111,CP$9:CP$12),2)/CQ111)*1000,0),"")</f>
        <v/>
      </c>
      <c r="CT111" s="318" t="str">
        <f aca="false">IF(CQ$9&lt;&gt;"",IF($B111&lt;&gt;"",CS111-CR111,""),"")</f>
        <v/>
      </c>
      <c r="CU111" s="313" t="str">
        <f aca="false">IF($B111&lt;&gt;"",$B111,"")</f>
        <v/>
      </c>
      <c r="CV111" s="314" t="str">
        <f aca="false">IF($B111&lt;&gt;"",'Chronos (M1..M20)'!$H1724,"")</f>
        <v/>
      </c>
      <c r="CW111" s="315" t="str">
        <f aca="false">IF('Chronos (M1..M20)'!$I1724&lt;&gt;"",'Chronos (M1..M20)'!$I1724," ")</f>
        <v> </v>
      </c>
      <c r="CX111" s="316" t="n">
        <f aca="false">IF('Chronos (M1..M20)'!$J1724&lt;&gt;"",'Chronos (M1..M20)'!$J1724,0)</f>
        <v>0</v>
      </c>
      <c r="CY111" s="317" t="str">
        <f aca="false">IF($B111&lt;&gt;"",IF(CW111&lt;&gt;" ",(INDEX(CV$9:CW$12,MATCH(CV111,CV$9:CV$12),2)/CW111)*1000,0),"")</f>
        <v/>
      </c>
      <c r="CZ111" s="318" t="str">
        <f aca="false">IF(CW$9&lt;&gt;"",IF($B111&lt;&gt;"",CY111-CX111,""),"")</f>
        <v/>
      </c>
      <c r="DA111" s="314" t="str">
        <f aca="false">IF($B111&lt;&gt;"",'Chronos (M1..M20)'!$H1825,"")</f>
        <v/>
      </c>
      <c r="DB111" s="315" t="str">
        <f aca="false">IF('Chronos (M1..M20)'!$I1825&lt;&gt;"",'Chronos (M1..M20)'!$I1825," ")</f>
        <v> </v>
      </c>
      <c r="DC111" s="316" t="n">
        <f aca="false">IF('Chronos (M1..M20)'!$J1825&lt;&gt;"",'Chronos (M1..M20)'!$J1825,0)</f>
        <v>0</v>
      </c>
      <c r="DD111" s="317" t="str">
        <f aca="false">IF($B111&lt;&gt;"",IF(DB111&lt;&gt;" ",(INDEX(DA$9:DB$12,MATCH(DA111,DA$9:DA$12),2)/DB111)*1000,0),"")</f>
        <v/>
      </c>
      <c r="DE111" s="318" t="str">
        <f aca="false">IF(DB$9&lt;&gt;"",IF($B111&lt;&gt;"",DD111-DC111,""),"")</f>
        <v/>
      </c>
      <c r="DF111" s="313" t="str">
        <f aca="false">IF($B111&lt;&gt;"",$B111,"")</f>
        <v/>
      </c>
      <c r="DG111" s="314" t="str">
        <f aca="false">IF($B111&lt;&gt;"",'Chronos (M1..M20)'!$H1926,"")</f>
        <v/>
      </c>
      <c r="DH111" s="315" t="str">
        <f aca="false">IF('Chronos (M1..M20)'!$I1926&lt;&gt;"",'Chronos (M1..M20)'!$I1926," ")</f>
        <v> </v>
      </c>
      <c r="DI111" s="316" t="n">
        <f aca="false">IF('Chronos (M1..M20)'!$J1926&lt;&gt;"",'Chronos (M1..M20)'!$J1926,0)</f>
        <v>0</v>
      </c>
      <c r="DJ111" s="317" t="str">
        <f aca="false">IF($B111&lt;&gt;"",IF(DH111&lt;&gt;" ",(INDEX(DG$9:DH$12,MATCH(DG111,DG$9:DG$12),2)/DH111)*1000,0),"")</f>
        <v/>
      </c>
      <c r="DK111" s="318" t="str">
        <f aca="false">IF(DH$9&lt;&gt;"",IF($B111&lt;&gt;"",DJ111-DI111,""),"")</f>
        <v/>
      </c>
      <c r="DL111" s="314" t="str">
        <f aca="false">IF($B111&lt;&gt;"",'Chronos (M1..M20)'!$H2027,"")</f>
        <v/>
      </c>
      <c r="DM111" s="315" t="str">
        <f aca="false">IF('Chronos (M1..M20)'!$I2027&lt;&gt;"",'Chronos (M1..M20)'!$I2027," ")</f>
        <v> </v>
      </c>
      <c r="DN111" s="316" t="n">
        <f aca="false">IF('Chronos (M1..M20)'!$J2027&lt;&gt;"",'Chronos (M1..M20)'!$J2027,0)</f>
        <v>0</v>
      </c>
      <c r="DO111" s="317" t="str">
        <f aca="false">IF($B111&lt;&gt;"",IF(DM111&lt;&gt;" ",(INDEX(DL$9:DM$12,MATCH(DL111,DL$9:DL$12),2)/DM111)*1000,0),"")</f>
        <v/>
      </c>
      <c r="DP111" s="318" t="str">
        <f aca="false">IF(DM$9&lt;&gt;"",IF($B111&lt;&gt;"",DO111-DN111,""),"")</f>
        <v/>
      </c>
      <c r="DQ111" s="0"/>
      <c r="DR111" s="319" t="e">
        <f aca="false">SUM(O111,T111,Z111)</f>
        <v>#VALUE!</v>
      </c>
      <c r="DS111" s="319" t="n">
        <f aca="false">SUM(DR111,AE111,AK111,AP111,AV111,BA111,BG111,BL111,BR111,BW111,CC111,CH111,CN111,CS111,CY111,DD111,DJ111,DO111)</f>
        <v>0</v>
      </c>
      <c r="DT111" s="319" t="n">
        <f aca="false">SUM(N111,S111,Y111,AD111,AJ111,AO111,AU111,AZ111,BF111,BK111,BQ111,BV111,CB111,CG111,CM111,CR111,CX111,DC111,DI111,DN111)</f>
        <v>0</v>
      </c>
      <c r="DU111" s="319" t="e">
        <f aca="false">SMALL($DZ111:$ES111,1)</f>
        <v>#VALUE!</v>
      </c>
      <c r="DV111" s="319" t="e">
        <f aca="false">SMALL($DZ111:$ES111,2)</f>
        <v>#VALUE!</v>
      </c>
      <c r="DW111" s="319" t="e">
        <f aca="false">SMALL($DZ111:$ES111,3)</f>
        <v>#VALUE!</v>
      </c>
      <c r="DX111" s="319" t="e">
        <f aca="false">SMALL($DZ111:$ES111,3)</f>
        <v>#VALUE!</v>
      </c>
      <c r="DY111" s="0"/>
      <c r="DZ111" s="321" t="str">
        <f aca="false">IF($EC$1&lt;&gt;"",O111," ")</f>
        <v/>
      </c>
      <c r="EA111" s="321" t="str">
        <f aca="false">IF($EC$2&lt;&gt;"",T111," ")</f>
        <v/>
      </c>
      <c r="EB111" s="321" t="str">
        <f aca="false">IF($EC$3&lt;&gt;"",Z111," ")</f>
        <v/>
      </c>
      <c r="EC111" s="321" t="str">
        <f aca="false">IF($EC$4&lt;&gt;"",AE111," ")</f>
        <v/>
      </c>
      <c r="ED111" s="321" t="str">
        <f aca="false">IF($EC$5&lt;&gt;"",AK111," ")</f>
        <v/>
      </c>
      <c r="EE111" s="321" t="str">
        <f aca="false">IF($EC$6&lt;&gt;"",AP111," ")</f>
        <v/>
      </c>
      <c r="EF111" s="321" t="str">
        <f aca="false">IF($EC$7&lt;&gt;"",AV111," ")</f>
        <v/>
      </c>
      <c r="EG111" s="321" t="str">
        <f aca="false">IF($EC$8&lt;&gt;"",BA111," ")</f>
        <v> </v>
      </c>
      <c r="EH111" s="321" t="str">
        <f aca="false">IF($EC$9&lt;&gt;"",BG111," ")</f>
        <v> </v>
      </c>
      <c r="EI111" s="321" t="str">
        <f aca="false">IF($EC$10&lt;&gt;"",BL111," ")</f>
        <v> </v>
      </c>
      <c r="EJ111" s="321" t="str">
        <f aca="false">IF($EE$1&lt;&gt;"",BR111," ")</f>
        <v> </v>
      </c>
      <c r="EK111" s="321" t="str">
        <f aca="false">IF($EE$2&lt;&gt;"",BW111," ")</f>
        <v> </v>
      </c>
      <c r="EL111" s="321" t="str">
        <f aca="false">IF($EE$3&lt;&gt;"",CC111," ")</f>
        <v> </v>
      </c>
      <c r="EM111" s="321" t="str">
        <f aca="false">IF($EE$4&lt;&gt;"",CH111," ")</f>
        <v> </v>
      </c>
      <c r="EN111" s="321" t="str">
        <f aca="false">IF($EE$5&lt;&gt;"",CN111," ")</f>
        <v> </v>
      </c>
      <c r="EO111" s="321" t="str">
        <f aca="false">IF($EE$6&lt;&gt;"",CS111," ")</f>
        <v> </v>
      </c>
      <c r="EP111" s="321" t="str">
        <f aca="false">IF($EE$7&lt;&gt;"",CY111," ")</f>
        <v> </v>
      </c>
      <c r="EQ111" s="321" t="str">
        <f aca="false">IF($EE$8&lt;&gt;"",DD111," ")</f>
        <v> </v>
      </c>
      <c r="ER111" s="321" t="str">
        <f aca="false">IF($EE$9&lt;&gt;"",DJ111," ")</f>
        <v> </v>
      </c>
      <c r="ES111" s="321" t="str">
        <f aca="false">IF($EE$10&lt;&gt;"",DO111," ")</f>
        <v> </v>
      </c>
      <c r="ET111" s="322" t="e">
        <f aca="false">SMALL(DZ111:EC111,1)</f>
        <v>#VALUE!</v>
      </c>
      <c r="EU111" s="323" t="e">
        <f aca="false">SMALL(DZ111:ED111,1)</f>
        <v>#VALUE!</v>
      </c>
      <c r="EV111" s="323" t="e">
        <f aca="false">SMALL(DZ111:EE111,1)</f>
        <v>#VALUE!</v>
      </c>
      <c r="EW111" s="323" t="e">
        <f aca="false">SMALL(DZ111:EF111,1)</f>
        <v>#VALUE!</v>
      </c>
      <c r="EX111" s="323" t="e">
        <f aca="false">SMALL(DZ111:EG111,1)</f>
        <v>#VALUE!</v>
      </c>
      <c r="EY111" s="323" t="e">
        <f aca="false">SMALL(DZ111:EH111,1)</f>
        <v>#VALUE!</v>
      </c>
      <c r="EZ111" s="323" t="e">
        <f aca="false">SMALL(DZ111:EI111,1)</f>
        <v>#VALUE!</v>
      </c>
      <c r="FA111" s="323" t="e">
        <f aca="false">SMALL(DZ111:EJ111,1)</f>
        <v>#VALUE!</v>
      </c>
      <c r="FB111" s="323" t="e">
        <f aca="false">SMALL(DZ111:EK111,1)</f>
        <v>#VALUE!</v>
      </c>
      <c r="FC111" s="323" t="e">
        <f aca="false">SMALL(DZ111:EL111,1)</f>
        <v>#VALUE!</v>
      </c>
      <c r="FD111" s="323" t="e">
        <f aca="false">SMALL(DZ111:EM111,1)</f>
        <v>#VALUE!</v>
      </c>
      <c r="FE111" s="323" t="e">
        <f aca="false">SMALL(DZ111:EN111,1)</f>
        <v>#VALUE!</v>
      </c>
      <c r="FF111" s="323" t="e">
        <f aca="false">SMALL(DZ111:EO111,1)</f>
        <v>#VALUE!</v>
      </c>
      <c r="FG111" s="323" t="e">
        <f aca="false">SMALL(DZ111:EP111,1)</f>
        <v>#VALUE!</v>
      </c>
      <c r="FH111" s="323" t="e">
        <f aca="false">SMALL(DZ111:EQ111,1)</f>
        <v>#VALUE!</v>
      </c>
      <c r="FI111" s="323" t="e">
        <f aca="false">SMALL(DZ111:ER111,1)</f>
        <v>#VALUE!</v>
      </c>
      <c r="FJ111" s="324" t="e">
        <f aca="false">SMALL(DZ111:ES111,1)</f>
        <v>#VALUE!</v>
      </c>
      <c r="FK111" s="322" t="e">
        <f aca="false">SMALL(DZ111:EN111,2)</f>
        <v>#VALUE!</v>
      </c>
      <c r="FL111" s="323" t="e">
        <f aca="false">SMALL(DZ111:EO111,2)</f>
        <v>#VALUE!</v>
      </c>
      <c r="FM111" s="323" t="e">
        <f aca="false">SMALL(DZ111:EP111,2)</f>
        <v>#VALUE!</v>
      </c>
      <c r="FN111" s="323" t="e">
        <f aca="false">SMALL(DZ111:EQ111,2)</f>
        <v>#VALUE!</v>
      </c>
      <c r="FO111" s="323" t="e">
        <f aca="false">SMALL(DZ111:ER111,2)</f>
        <v>#VALUE!</v>
      </c>
      <c r="FP111" s="324" t="e">
        <f aca="false">SMALL(DZ111:ES111,2)</f>
        <v>#VALUE!</v>
      </c>
      <c r="FQ111" s="0"/>
      <c r="FR111" s="328" t="str">
        <f aca="false">IF($B111&lt;&gt;"",IF($EB$1&gt;=FR$13,$P111,""),"")</f>
        <v/>
      </c>
      <c r="FS111" s="329" t="str">
        <f aca="false">IF($B111&lt;&gt;"",IF($EB$1&gt;=FS$13,$P111+$U111,""),"")</f>
        <v/>
      </c>
      <c r="FT111" s="329" t="str">
        <f aca="false">IF($B111&lt;&gt;"",IF($EB$1&gt;=FT$13,$P111+$U111+$AA111,""),"")</f>
        <v/>
      </c>
      <c r="FU111" s="329" t="str">
        <f aca="false">IF($B111&lt;&gt;"",IF($EB$1&gt;=FU$13,$P111+$U111+$AA111+$AF111-ET111,""),"")</f>
        <v/>
      </c>
      <c r="FV111" s="329" t="str">
        <f aca="false">IF($B111&lt;&gt;"",IF($EB$1&gt;=FV$13,$P111+$U111+$AA111+$AF111+$AL111-EU111,""),"")</f>
        <v/>
      </c>
      <c r="FW111" s="329" t="str">
        <f aca="false">IF($B111&lt;&gt;"",IF($EB$1&gt;=FW$13,$P111+$U111+$AA111+$AF111+$AL111+$AQ111-EV111,""),"")</f>
        <v/>
      </c>
      <c r="FX111" s="329" t="str">
        <f aca="false">IF($B111&lt;&gt;"",IF($EB$1&gt;=FX$13,$P111+$U111+$AA111+$AF111+$AL111+$AQ111+$AW111-EW111,""),"")</f>
        <v/>
      </c>
      <c r="FY111" s="329" t="str">
        <f aca="false">IF($B111&lt;&gt;"",IF($EB$1&gt;=FY$13,$P111+$U111+$AA111+$AF111+$AL111+$AQ111+$AW111+$BB111-EX111,""),"")</f>
        <v/>
      </c>
      <c r="FZ111" s="329" t="str">
        <f aca="false">IF($B111&lt;&gt;"",IF($EB$1&gt;=FZ$13,$P111+$U111+$AA111+$AF111+$AL111+$AQ111+$AW111+$BB111+$BH111-EY111,""),"")</f>
        <v/>
      </c>
      <c r="GA111" s="329" t="str">
        <f aca="false">IF($B111&lt;&gt;"",IF($EB$1&gt;=GA$13,$P111+$U111+$AA111+$AF111+$AL111+$AQ111+$AW111+$BB111+$BH111+$BM111-EZ111,""),"")</f>
        <v/>
      </c>
      <c r="GB111" s="329" t="str">
        <f aca="false">IF($B111&lt;&gt;"",IF($EB$1&gt;=GB$13,$P111+$U111+$AA111+$AF111+$AL111+$AQ111+$AW111+$BB111+$BH111+$BM111+$BS111-FA111,""),"")</f>
        <v/>
      </c>
      <c r="GC111" s="329" t="str">
        <f aca="false">IF($B111&lt;&gt;"",IF($EB$1&gt;=GC$13,$P111+$U111+$AA111+$AF111+$AL111+$AQ111+$AW111+$BB111+$BH111+$BM111+$BS111+$BX111-FB111,""),"")</f>
        <v/>
      </c>
      <c r="GD111" s="329" t="str">
        <f aca="false">IF($B111&lt;&gt;"",IF($EB$1&gt;=GD$13,$P111+$U111+$AA111+$AF111+$AL111+$AQ111+$AW111+$BB111+$BH111+$BM111+$BS111+$BX111+$CD111-FC111,""),"")</f>
        <v/>
      </c>
      <c r="GE111" s="329" t="str">
        <f aca="false">IF($B111&lt;&gt;"",IF($EB$1&gt;=GE$13,$P111+$U111+$AA111+$AF111+$AL111+$AQ111+$AW111+$BB111+$BH111+$BM111+$BS111+$BX111+$CD111+$CI111-FD111,""),"")</f>
        <v/>
      </c>
      <c r="GF111" s="329" t="str">
        <f aca="false">IF($B111&lt;&gt;"",IF($EB$1&gt;=GF$13,$P111+$U111+$AA111+$AF111+$AL111+$AQ111+$AW111+$BB111+$BH111+$BM111+$BS111+$BX111+$CD111+$CI111+$CO111-FE111-FK111,""),"")</f>
        <v/>
      </c>
      <c r="GG111" s="329" t="str">
        <f aca="false">IF($B111&lt;&gt;"",IF($EB$1&gt;=GG$13,$P111+$U111+$AA111+$AF111+$AL111+$AQ111+$AW111+$BB111+$BH111+$BM111+$BS111+$BX111+$CD111+$CI111+$CO111+$CT111-FF111-FL111,""),"")</f>
        <v/>
      </c>
      <c r="GH111" s="329" t="str">
        <f aca="false">IF($B111&lt;&gt;"",IF($EB$1&gt;=GH$13,$P111+$U111+$AA111+$AF111+$AL111+$AQ111+$AW111+$BB111+$BH111+$BM111+$BS111+$BX111+$CD111+$CI111+$CO111+$CT111+$CZ111-FG111-FM111,""),"")</f>
        <v/>
      </c>
      <c r="GI111" s="329" t="str">
        <f aca="false">IF($B111&lt;&gt;"",IF($EB$1&gt;=GI$13,$P111+$U111+$AA111+$AF111+$AL111+$AQ111+$AW111+$BB111+$BH111+$BM111+$BS111+$BX111+$CD111+$CI111+$CO111+$CT111+$CZ111+$DE111-FH111-FN111,""),"")</f>
        <v/>
      </c>
      <c r="GJ111" s="329" t="str">
        <f aca="false">IF($B111&lt;&gt;"",IF($EB$1&gt;=GJ$13,$P111+$U111+$AA111+$AF111+$AL111+$AQ111+$AW111+$BB111+$BH111+$BM111+$BS111+$BX111+$CD111+$CI111+$CO111+$CT111+$CZ111+$DE111+$DK111-FI111-FO111,""),"")</f>
        <v/>
      </c>
      <c r="GK111" s="330" t="str">
        <f aca="false">IF($B111&lt;&gt;"",IF($EB$1&gt;=GK$13,$P111+$U111+$AA111+$AF111+$AL111+$AQ111+$AW111+$BB111+$BH111+$BM111+$BS111+$BX111+$CD111+$CI111+$CO111+$CT111+$CZ111+$DE111+$DK111+$DP111-FJ111-FP111,""),"")</f>
        <v/>
      </c>
      <c r="GL111" s="0"/>
      <c r="GM111" s="328" t="str">
        <f aca="false">IF($B111&lt;&gt;"",IF($EB$1&gt;=GM$13,RANK(FR111,FR$14:FR$113,0),""),"")</f>
        <v/>
      </c>
      <c r="GN111" s="329" t="str">
        <f aca="false">IF($B111&lt;&gt;"",IF($EB$1&gt;=GN$13,RANK(FS111,FS$14:FS$113,0),""),"")</f>
        <v/>
      </c>
      <c r="GO111" s="329" t="str">
        <f aca="false">IF($B111&lt;&gt;"",IF($EB$1&gt;=GO$13,RANK(FT111,FT$14:FT$113,0),""),"")</f>
        <v/>
      </c>
      <c r="GP111" s="329" t="str">
        <f aca="false">IF($B111&lt;&gt;"",IF($EB$1&gt;=GP$13,RANK(FU111,FU$14:FU$113,0),""),"")</f>
        <v/>
      </c>
      <c r="GQ111" s="329" t="str">
        <f aca="false">IF($B111&lt;&gt;"",IF($EB$1&gt;=GQ$13,RANK(FV111,FV$14:FV$113,0),""),"")</f>
        <v/>
      </c>
      <c r="GR111" s="329" t="str">
        <f aca="false">IF($B111&lt;&gt;"",IF($EB$1&gt;=GR$13,RANK(FW111,FW$14:FW$113,0),""),"")</f>
        <v/>
      </c>
      <c r="GS111" s="329" t="str">
        <f aca="false">IF($B111&lt;&gt;"",IF($EB$1&gt;=GS$13,RANK(FX111,FX$14:FX$113,0),""),"")</f>
        <v/>
      </c>
      <c r="GT111" s="329" t="str">
        <f aca="false">IF($B111&lt;&gt;"",IF($EB$1&gt;=GT$13,RANK(FY111,FY$14:FY$113,0),""),"")</f>
        <v/>
      </c>
      <c r="GU111" s="329" t="str">
        <f aca="false">IF($B111&lt;&gt;"",IF($EB$1&gt;=GU$13,RANK(FZ111,FZ$14:FZ$113,0),""),"")</f>
        <v/>
      </c>
      <c r="GV111" s="329" t="str">
        <f aca="false">IF($B111&lt;&gt;"",IF($EB$1&gt;=GV$13,RANK(GA111,GA$14:GA$113,0),""),"")</f>
        <v/>
      </c>
      <c r="GW111" s="329" t="str">
        <f aca="false">IF($B111&lt;&gt;"",IF($EB$1&gt;=GW$13,RANK(GB111,GB$14:GB$113,0),""),"")</f>
        <v/>
      </c>
      <c r="GX111" s="329" t="str">
        <f aca="false">IF($B111&lt;&gt;"",IF($EB$1&gt;=GX$13,RANK(GC111,GC$14:GC$113,0),""),"")</f>
        <v/>
      </c>
      <c r="GY111" s="329" t="str">
        <f aca="false">IF($B111&lt;&gt;"",IF($EB$1&gt;=GY$13,RANK(GD111,GD$14:GD$113,0),""),"")</f>
        <v/>
      </c>
      <c r="GZ111" s="329" t="str">
        <f aca="false">IF($B111&lt;&gt;"",IF($EB$1&gt;=GZ$13,RANK(GE111,GE$14:GE$113,0),""),"")</f>
        <v/>
      </c>
      <c r="HA111" s="329" t="str">
        <f aca="false">IF($B111&lt;&gt;"",IF($EB$1&gt;=HA$13,RANK(GF111,GF$14:GF$113,0),""),"")</f>
        <v/>
      </c>
      <c r="HB111" s="329" t="str">
        <f aca="false">IF($B111&lt;&gt;"",IF($EB$1&gt;=HB$13,RANK(GG111,GG$14:GG$113,0),""),"")</f>
        <v/>
      </c>
      <c r="HC111" s="329" t="str">
        <f aca="false">IF($B111&lt;&gt;"",IF($EB$1&gt;=HC$13,RANK(GH111,GH$14:GH$113,0),""),"")</f>
        <v/>
      </c>
      <c r="HD111" s="329" t="str">
        <f aca="false">IF($B111&lt;&gt;"",IF($EB$1&gt;=HD$13,RANK(GI111,GI$14:GI$113,0),""),"")</f>
        <v/>
      </c>
      <c r="HE111" s="329" t="str">
        <f aca="false">IF($B111&lt;&gt;"",IF($EB$1&gt;=HE$13,RANK(GJ111,GJ$14:GJ$113,0),""),"")</f>
        <v/>
      </c>
      <c r="HF111" s="330" t="str">
        <f aca="false">IF($B111&lt;&gt;"",IF($EB$1&gt;=HF$13,RANK(GK111,GK$14:GK$113,0),""),"")</f>
        <v/>
      </c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3" hidden="false" customHeight="false" outlineLevel="0" collapsed="false">
      <c r="A112" s="308" t="str">
        <f aca="false">IF(B112&lt;&gt;"",RANK(I112,I$14:I$113,0),"")</f>
        <v/>
      </c>
      <c r="B112" s="309" t="str">
        <f aca="false">IF('Chronos (M1..M20)'!B109&lt;&gt;"",'Chronos (M1..M20)'!B109,"")</f>
        <v/>
      </c>
      <c r="C112" s="310" t="str">
        <f aca="false">IF(B112&lt;&gt;"",'Chronos (M1..M20)'!C109,"")</f>
        <v/>
      </c>
      <c r="D112" s="215" t="str">
        <f aca="false">IF(B112&lt;&gt;"",Pilotes!P109,"")</f>
        <v/>
      </c>
      <c r="E112" s="310"/>
      <c r="F112" s="310" t="str">
        <f aca="false">IF(B112&lt;&gt;"",Pilotes!F109,"")</f>
        <v/>
      </c>
      <c r="G112" s="310" t="str">
        <f aca="false">IF(C112&lt;&gt;"",Pilotes!E109,"")</f>
        <v/>
      </c>
      <c r="H112" s="310" t="str">
        <f aca="false">IF(D112&lt;&gt;"",'Chronos (M1..M20)'!D109,"")</f>
        <v/>
      </c>
      <c r="I112" s="311" t="n">
        <f aca="false">IF(B112&lt;&gt;"",IF($EB$1&lt;4,DR112-DT112,IF($EB$1&lt;15,DS112-DU112-DT112,DS112-DU112-DV112-DT112)),0)</f>
        <v>0</v>
      </c>
      <c r="J112" s="312" t="str">
        <f aca="false">IF(B112&lt;&gt;"",IF(I112,(I112/MAXA(I$14:I$113))*1000,0),"")</f>
        <v/>
      </c>
      <c r="K112" s="313" t="str">
        <f aca="false">IF($B112&lt;&gt;"",$B112,"")</f>
        <v/>
      </c>
      <c r="L112" s="314" t="str">
        <f aca="false">IF($B112&lt;&gt;"",'Chronos (M1..M20)'!$H109,"")</f>
        <v/>
      </c>
      <c r="M112" s="315" t="str">
        <f aca="false">IF('Chronos (M1..M20)'!$I109&lt;&gt;"",'Chronos (M1..M20)'!$I109," ")</f>
        <v> </v>
      </c>
      <c r="N112" s="316" t="n">
        <f aca="false">IF('Chronos (M1..M20)'!$J109&lt;&gt;"",'Chronos (M1..M20)'!$J109,0)</f>
        <v>0</v>
      </c>
      <c r="O112" s="317" t="str">
        <f aca="false">IF($B112&lt;&gt;"",IF(M112&lt;&gt;" ",(INDEX(L$9:M$12,MATCH(L112,L$9:L$12),2)/M112)*1000,0),"")</f>
        <v/>
      </c>
      <c r="P112" s="318" t="str">
        <f aca="false">IF(M$9&lt;&gt;"",IF($B112&lt;&gt;"",O112-N112,""),"")</f>
        <v/>
      </c>
      <c r="Q112" s="314" t="str">
        <f aca="false">IF($B112&lt;&gt;"",'Chronos (M1..M20)'!$H210,"")</f>
        <v/>
      </c>
      <c r="R112" s="315" t="str">
        <f aca="false">IF('Chronos (M1..M20)'!$I210&lt;&gt;"",'Chronos (M1..M20)'!$I210," ")</f>
        <v> </v>
      </c>
      <c r="S112" s="316" t="n">
        <f aca="false">IF('Chronos (M1..M20)'!$J210&lt;&gt;"",'Chronos (M1..M20)'!$J210,0)</f>
        <v>0</v>
      </c>
      <c r="T112" s="317" t="str">
        <f aca="false">IF($B112&lt;&gt;"",IF(R112&lt;&gt;" ",(INDEX(Q$9:R$12,MATCH(Q112,Q$9:Q$12),2)/R112)*1000,0),"")</f>
        <v/>
      </c>
      <c r="U112" s="318" t="str">
        <f aca="false">IF(R$9&lt;&gt;"",IF($B112&lt;&gt;"",T112-S112,""),"")</f>
        <v/>
      </c>
      <c r="V112" s="313" t="str">
        <f aca="false">IF($B112&lt;&gt;"",$B112,"")</f>
        <v/>
      </c>
      <c r="W112" s="314" t="str">
        <f aca="false">IF($B112&lt;&gt;"",'Chronos (M1..M20)'!$H311,"")</f>
        <v/>
      </c>
      <c r="X112" s="315" t="str">
        <f aca="false">IF('Chronos (M1..M20)'!$I311&lt;&gt;"",'Chronos (M1..M20)'!$I311," ")</f>
        <v> </v>
      </c>
      <c r="Y112" s="316" t="n">
        <f aca="false">IF('Chronos (M1..M20)'!$J311&lt;&gt;"",'Chronos (M1..M20)'!$J311,0)</f>
        <v>0</v>
      </c>
      <c r="Z112" s="317" t="str">
        <f aca="false">IF($B112&lt;&gt;"",IF(X112&lt;&gt;" ",(INDEX(W$9:X$12,MATCH(W112,W$9:W$12),2)/X112)*1000,0),"")</f>
        <v/>
      </c>
      <c r="AA112" s="318" t="str">
        <f aca="false">IF(X$9&lt;&gt;"",IF($B112&lt;&gt;"",Z112-Y112,""),"")</f>
        <v/>
      </c>
      <c r="AB112" s="314" t="str">
        <f aca="false">IF($B112&lt;&gt;"",'Chronos (M1..M20)'!$H412,"")</f>
        <v/>
      </c>
      <c r="AC112" s="315" t="str">
        <f aca="false">IF('Chronos (M1..M20)'!$I412&lt;&gt;"",'Chronos (M1..M20)'!$I412," ")</f>
        <v> </v>
      </c>
      <c r="AD112" s="316" t="n">
        <f aca="false">IF('Chronos (M1..M20)'!$J412&lt;&gt;"",'Chronos (M1..M20)'!$J412,0)</f>
        <v>0</v>
      </c>
      <c r="AE112" s="317" t="str">
        <f aca="false">IF($B112&lt;&gt;"",IF(AC112&lt;&gt;" ",(INDEX(AB$9:AC$12,MATCH(AB112,AB$9:AB$12),2)/AC112)*1000,0),"")</f>
        <v/>
      </c>
      <c r="AF112" s="318" t="str">
        <f aca="false">IF(AC$9&lt;&gt;"",IF($B112&lt;&gt;"",AE112-AD112,""),"")</f>
        <v/>
      </c>
      <c r="AG112" s="313" t="str">
        <f aca="false">IF($B112&lt;&gt;"",$B112,"")</f>
        <v/>
      </c>
      <c r="AH112" s="314" t="str">
        <f aca="false">IF($B112&lt;&gt;"",'Chronos (M1..M20)'!$H513,"")</f>
        <v/>
      </c>
      <c r="AI112" s="315" t="str">
        <f aca="false">IF('Chronos (M1..M20)'!$I513&lt;&gt;"",'Chronos (M1..M20)'!$I513," ")</f>
        <v> </v>
      </c>
      <c r="AJ112" s="316" t="n">
        <f aca="false">IF('Chronos (M1..M20)'!$J513&lt;&gt;"",'Chronos (M1..M20)'!$J513,0)</f>
        <v>0</v>
      </c>
      <c r="AK112" s="317" t="str">
        <f aca="false">IF($B112&lt;&gt;"",IF(AI112&lt;&gt;" ",(INDEX(AH$9:AI$12,MATCH(AH112,AH$9:AH$12),2)/AI112)*1000,0),"")</f>
        <v/>
      </c>
      <c r="AL112" s="318" t="str">
        <f aca="false">IF(AI$9&lt;&gt;"",IF($B112&lt;&gt;"",AK112-AJ112,""),"")</f>
        <v/>
      </c>
      <c r="AM112" s="314" t="str">
        <f aca="false">IF($B112&lt;&gt;"",'Chronos (M1..M20)'!$H614,"")</f>
        <v/>
      </c>
      <c r="AN112" s="315" t="str">
        <f aca="false">IF('Chronos (M1..M20)'!$I614&lt;&gt;"",'Chronos (M1..M20)'!$I614," ")</f>
        <v> </v>
      </c>
      <c r="AO112" s="316" t="n">
        <f aca="false">IF('Chronos (M1..M20)'!$J614&lt;&gt;"",'Chronos (M1..M20)'!$J614,0)</f>
        <v>0</v>
      </c>
      <c r="AP112" s="317" t="str">
        <f aca="false">IF($B112&lt;&gt;"",IF(AN112&lt;&gt;" ",(INDEX(AM$9:AN$12,MATCH(AM112,AM$9:AM$12),2)/AN112)*1000,0),"")</f>
        <v/>
      </c>
      <c r="AQ112" s="318" t="str">
        <f aca="false">IF(AN$9&lt;&gt;"",IF($B112&lt;&gt;"",AP112-AO112,""),"")</f>
        <v/>
      </c>
      <c r="AR112" s="313" t="str">
        <f aca="false">IF($B112&lt;&gt;"",$B112,"")</f>
        <v/>
      </c>
      <c r="AS112" s="314" t="str">
        <f aca="false">IF($B112&lt;&gt;"",'Chronos (M1..M20)'!$H715,"")</f>
        <v/>
      </c>
      <c r="AT112" s="315" t="str">
        <f aca="false">IF('Chronos (M1..M20)'!$I715&lt;&gt;"",'Chronos (M1..M20)'!$I715," ")</f>
        <v> </v>
      </c>
      <c r="AU112" s="316" t="n">
        <f aca="false">IF('Chronos (M1..M20)'!$J715&lt;&gt;"",'Chronos (M1..M20)'!$J715,0)</f>
        <v>0</v>
      </c>
      <c r="AV112" s="317" t="str">
        <f aca="false">IF($B112&lt;&gt;"",IF(AT112&lt;&gt;" ",(INDEX(AS$9:AT$12,MATCH(AS112,AS$9:AS$12),2)/AT112)*1000,0),"")</f>
        <v/>
      </c>
      <c r="AW112" s="318" t="str">
        <f aca="false">IF(AT$9&lt;&gt;"",IF($B112&lt;&gt;"",AV112-AU112,""),"")</f>
        <v/>
      </c>
      <c r="AX112" s="314" t="str">
        <f aca="false">IF($B112&lt;&gt;"",'Chronos (M1..M20)'!$H816,"")</f>
        <v/>
      </c>
      <c r="AY112" s="315" t="str">
        <f aca="false">IF('Chronos (M1..M20)'!$I816&lt;&gt;"",'Chronos (M1..M20)'!$I816," ")</f>
        <v> </v>
      </c>
      <c r="AZ112" s="316" t="n">
        <f aca="false">IF('Chronos (M1..M20)'!$J816&lt;&gt;"",'Chronos (M1..M20)'!$J816,0)</f>
        <v>0</v>
      </c>
      <c r="BA112" s="317" t="str">
        <f aca="false">IF($B112&lt;&gt;"",IF(AY112&lt;&gt;" ",(INDEX(AX$9:AY$12,MATCH(AX112,AX$9:AX$12),2)/AY112)*1000,0),"")</f>
        <v/>
      </c>
      <c r="BB112" s="318" t="str">
        <f aca="false">IF(AY$9&lt;&gt;"",IF($B112&lt;&gt;"",BA112-AZ112,""),"")</f>
        <v/>
      </c>
      <c r="BC112" s="313" t="str">
        <f aca="false">IF($B112&lt;&gt;"",$B112,"")</f>
        <v/>
      </c>
      <c r="BD112" s="314" t="str">
        <f aca="false">IF($B112&lt;&gt;"",'Chronos (M1..M20)'!$H917,"")</f>
        <v/>
      </c>
      <c r="BE112" s="315" t="str">
        <f aca="false">IF('Chronos (M1..M20)'!$I917&lt;&gt;"",'Chronos (M1..M20)'!$I917," ")</f>
        <v> </v>
      </c>
      <c r="BF112" s="316" t="n">
        <f aca="false">IF('Chronos (M1..M20)'!$J917&lt;&gt;"",'Chronos (M1..M20)'!$J917,0)</f>
        <v>0</v>
      </c>
      <c r="BG112" s="317" t="str">
        <f aca="false">IF($B112&lt;&gt;"",IF(BE112&lt;&gt;" ",(INDEX(BD$9:BE$12,MATCH(BD112,BD$9:BD$12),2)/BE112)*1000,0),"")</f>
        <v/>
      </c>
      <c r="BH112" s="318" t="str">
        <f aca="false">IF(BE$9&lt;&gt;"",IF($B112&lt;&gt;"",BG112-BF112,""),"")</f>
        <v/>
      </c>
      <c r="BI112" s="314" t="str">
        <f aca="false">IF($B112&lt;&gt;"",'Chronos (M1..M20)'!$H1018,"")</f>
        <v/>
      </c>
      <c r="BJ112" s="315" t="str">
        <f aca="false">IF('Chronos (M1..M20)'!$I1018&lt;&gt;"",'Chronos (M1..M20)'!$I1018," ")</f>
        <v> </v>
      </c>
      <c r="BK112" s="316" t="n">
        <f aca="false">IF('Chronos (M1..M20)'!$J1018&lt;&gt;"",'Chronos (M1..M20)'!$J1018,0)</f>
        <v>0</v>
      </c>
      <c r="BL112" s="317" t="str">
        <f aca="false">IF($B112&lt;&gt;"",IF(BJ112&lt;&gt;" ",(INDEX(BI$9:BJ$12,MATCH(BI112,BI$9:BI$12),2)/BJ112)*1000,0),"")</f>
        <v/>
      </c>
      <c r="BM112" s="318" t="str">
        <f aca="false">IF(BJ$9&lt;&gt;"",IF($B112&lt;&gt;"",BL112-BK112,""),"")</f>
        <v/>
      </c>
      <c r="BN112" s="313" t="str">
        <f aca="false">IF($B112&lt;&gt;"",$B112,"")</f>
        <v/>
      </c>
      <c r="BO112" s="314" t="str">
        <f aca="false">IF($B112&lt;&gt;"",'Chronos (M1..M20)'!$H1119,"")</f>
        <v/>
      </c>
      <c r="BP112" s="315" t="str">
        <f aca="false">IF('Chronos (M1..M20)'!$I1119&lt;&gt;"",'Chronos (M1..M20)'!$I1119," ")</f>
        <v> </v>
      </c>
      <c r="BQ112" s="316" t="n">
        <f aca="false">IF('Chronos (M1..M20)'!$J1119&lt;&gt;"",'Chronos (M1..M20)'!$J1119,0)</f>
        <v>0</v>
      </c>
      <c r="BR112" s="317" t="str">
        <f aca="false">IF($B112&lt;&gt;"",IF(BP112&lt;&gt;" ",(INDEX(BO$9:BP$12,MATCH(BO112,BO$9:BO$12),2)/BP112)*1000,0),"")</f>
        <v/>
      </c>
      <c r="BS112" s="318" t="str">
        <f aca="false">IF(BP$9&lt;&gt;"",IF($B112&lt;&gt;"",BR112-BQ112,""),"")</f>
        <v/>
      </c>
      <c r="BT112" s="314" t="str">
        <f aca="false">IF($B112&lt;&gt;"",'Chronos (M1..M20)'!$H1220,"")</f>
        <v/>
      </c>
      <c r="BU112" s="315" t="str">
        <f aca="false">IF('Chronos (M1..M20)'!$I1220&lt;&gt;"",'Chronos (M1..M20)'!$I1220," ")</f>
        <v> </v>
      </c>
      <c r="BV112" s="316" t="n">
        <f aca="false">IF('Chronos (M1..M20)'!$J1220&lt;&gt;"",'Chronos (M1..M20)'!$J1220,0)</f>
        <v>0</v>
      </c>
      <c r="BW112" s="317" t="str">
        <f aca="false">IF($B112&lt;&gt;"",IF(BU112&lt;&gt;" ",(INDEX(BT$9:BU$12,MATCH(BT112,BT$9:BT$12),2)/BU112)*1000,0),"")</f>
        <v/>
      </c>
      <c r="BX112" s="318" t="str">
        <f aca="false">IF(BU$9&lt;&gt;"",IF($B112&lt;&gt;"",BW112-BV112,""),"")</f>
        <v/>
      </c>
      <c r="BY112" s="313" t="str">
        <f aca="false">IF($B112&lt;&gt;"",$B112,"")</f>
        <v/>
      </c>
      <c r="BZ112" s="314" t="str">
        <f aca="false">IF($B112&lt;&gt;"",'Chronos (M1..M20)'!$H1321,"")</f>
        <v/>
      </c>
      <c r="CA112" s="315" t="str">
        <f aca="false">IF('Chronos (M1..M20)'!$I1321&lt;&gt;"",'Chronos (M1..M20)'!$I1321," ")</f>
        <v> </v>
      </c>
      <c r="CB112" s="316" t="n">
        <f aca="false">IF('Chronos (M1..M20)'!$J1321&lt;&gt;"",'Chronos (M1..M20)'!$J1321,0)</f>
        <v>0</v>
      </c>
      <c r="CC112" s="317" t="str">
        <f aca="false">IF($B112&lt;&gt;"",IF(CA112&lt;&gt;" ",(INDEX(BZ$9:CA$12,MATCH(BZ112,BZ$9:BZ$12),2)/CA112)*1000,0),"")</f>
        <v/>
      </c>
      <c r="CD112" s="318" t="str">
        <f aca="false">IF(CA$9&lt;&gt;"",IF($B112&lt;&gt;"",CC112-CB112,""),"")</f>
        <v/>
      </c>
      <c r="CE112" s="314" t="str">
        <f aca="false">IF($B112&lt;&gt;"",'Chronos (M1..M20)'!$H1422,"")</f>
        <v/>
      </c>
      <c r="CF112" s="315" t="str">
        <f aca="false">IF('Chronos (M1..M20)'!$I1422&lt;&gt;"",'Chronos (M1..M20)'!$I1422," ")</f>
        <v> </v>
      </c>
      <c r="CG112" s="316" t="n">
        <f aca="false">IF('Chronos (M1..M20)'!$J1422&lt;&gt;"",'Chronos (M1..M20)'!$J1422,0)</f>
        <v>0</v>
      </c>
      <c r="CH112" s="317" t="str">
        <f aca="false">IF($B112&lt;&gt;"",IF(CF112&lt;&gt;" ",(INDEX(CE$9:CF$12,MATCH(CE112,CE$9:CE$12),2)/CF112)*1000,0),"")</f>
        <v/>
      </c>
      <c r="CI112" s="318" t="str">
        <f aca="false">IF(CF$9&lt;&gt;"",IF($B112&lt;&gt;"",CH112-CG112,""),"")</f>
        <v/>
      </c>
      <c r="CJ112" s="313" t="str">
        <f aca="false">IF($B112&lt;&gt;"",$B112,"")</f>
        <v/>
      </c>
      <c r="CK112" s="314" t="str">
        <f aca="false">IF($B112&lt;&gt;"",'Chronos (M1..M20)'!$H1523,"")</f>
        <v/>
      </c>
      <c r="CL112" s="315" t="str">
        <f aca="false">IF('Chronos (M1..M20)'!$I1523&lt;&gt;"",'Chronos (M1..M20)'!$I1523," ")</f>
        <v> </v>
      </c>
      <c r="CM112" s="316" t="n">
        <f aca="false">IF('Chronos (M1..M20)'!$J1523&lt;&gt;"",'Chronos (M1..M20)'!$J1523,0)</f>
        <v>0</v>
      </c>
      <c r="CN112" s="317" t="str">
        <f aca="false">IF($B112&lt;&gt;"",IF(CL112&lt;&gt;" ",(INDEX(CK$9:CL$12,MATCH(CK112,CK$9:CK$12),2)/CL112)*1000,0),"")</f>
        <v/>
      </c>
      <c r="CO112" s="318" t="str">
        <f aca="false">IF(CL$9&lt;&gt;"",IF($B112&lt;&gt;"",CN112-CM112,""),"")</f>
        <v/>
      </c>
      <c r="CP112" s="314" t="str">
        <f aca="false">IF($B112&lt;&gt;"",'Chronos (M1..M20)'!$H1624,"")</f>
        <v/>
      </c>
      <c r="CQ112" s="315" t="str">
        <f aca="false">IF('Chronos (M1..M20)'!$I1624&lt;&gt;"",'Chronos (M1..M20)'!$I1624," ")</f>
        <v> </v>
      </c>
      <c r="CR112" s="316" t="n">
        <f aca="false">IF('Chronos (M1..M20)'!$J1624&lt;&gt;"",'Chronos (M1..M20)'!$J1624,0)</f>
        <v>0</v>
      </c>
      <c r="CS112" s="317" t="str">
        <f aca="false">IF($B112&lt;&gt;"",IF(CQ112&lt;&gt;" ",(INDEX(CP$9:CQ$12,MATCH(CP112,CP$9:CP$12),2)/CQ112)*1000,0),"")</f>
        <v/>
      </c>
      <c r="CT112" s="318" t="str">
        <f aca="false">IF(CQ$9&lt;&gt;"",IF($B112&lt;&gt;"",CS112-CR112,""),"")</f>
        <v/>
      </c>
      <c r="CU112" s="313" t="str">
        <f aca="false">IF($B112&lt;&gt;"",$B112,"")</f>
        <v/>
      </c>
      <c r="CV112" s="314" t="str">
        <f aca="false">IF($B112&lt;&gt;"",'Chronos (M1..M20)'!$H1725,"")</f>
        <v/>
      </c>
      <c r="CW112" s="315" t="str">
        <f aca="false">IF('Chronos (M1..M20)'!$I1725&lt;&gt;"",'Chronos (M1..M20)'!$I1725," ")</f>
        <v> </v>
      </c>
      <c r="CX112" s="316" t="n">
        <f aca="false">IF('Chronos (M1..M20)'!$J1725&lt;&gt;"",'Chronos (M1..M20)'!$J1725,0)</f>
        <v>0</v>
      </c>
      <c r="CY112" s="317" t="str">
        <f aca="false">IF($B112&lt;&gt;"",IF(CW112&lt;&gt;" ",(INDEX(CV$9:CW$12,MATCH(CV112,CV$9:CV$12),2)/CW112)*1000,0),"")</f>
        <v/>
      </c>
      <c r="CZ112" s="318" t="str">
        <f aca="false">IF(CW$9&lt;&gt;"",IF($B112&lt;&gt;"",CY112-CX112,""),"")</f>
        <v/>
      </c>
      <c r="DA112" s="314" t="str">
        <f aca="false">IF($B112&lt;&gt;"",'Chronos (M1..M20)'!$H1826,"")</f>
        <v/>
      </c>
      <c r="DB112" s="315" t="str">
        <f aca="false">IF('Chronos (M1..M20)'!$I1826&lt;&gt;"",'Chronos (M1..M20)'!$I1826," ")</f>
        <v> </v>
      </c>
      <c r="DC112" s="316" t="n">
        <f aca="false">IF('Chronos (M1..M20)'!$J1826&lt;&gt;"",'Chronos (M1..M20)'!$J1826,0)</f>
        <v>0</v>
      </c>
      <c r="DD112" s="317" t="str">
        <f aca="false">IF($B112&lt;&gt;"",IF(DB112&lt;&gt;" ",(INDEX(DA$9:DB$12,MATCH(DA112,DA$9:DA$12),2)/DB112)*1000,0),"")</f>
        <v/>
      </c>
      <c r="DE112" s="318" t="str">
        <f aca="false">IF(DB$9&lt;&gt;"",IF($B112&lt;&gt;"",DD112-DC112,""),"")</f>
        <v/>
      </c>
      <c r="DF112" s="313" t="str">
        <f aca="false">IF($B112&lt;&gt;"",$B112,"")</f>
        <v/>
      </c>
      <c r="DG112" s="314" t="str">
        <f aca="false">IF($B112&lt;&gt;"",'Chronos (M1..M20)'!$H1927,"")</f>
        <v/>
      </c>
      <c r="DH112" s="315" t="str">
        <f aca="false">IF('Chronos (M1..M20)'!$I1927&lt;&gt;"",'Chronos (M1..M20)'!$I1927," ")</f>
        <v> </v>
      </c>
      <c r="DI112" s="316" t="n">
        <f aca="false">IF('Chronos (M1..M20)'!$J1927&lt;&gt;"",'Chronos (M1..M20)'!$J1927,0)</f>
        <v>0</v>
      </c>
      <c r="DJ112" s="317" t="str">
        <f aca="false">IF($B112&lt;&gt;"",IF(DH112&lt;&gt;" ",(INDEX(DG$9:DH$12,MATCH(DG112,DG$9:DG$12),2)/DH112)*1000,0),"")</f>
        <v/>
      </c>
      <c r="DK112" s="318" t="str">
        <f aca="false">IF(DH$9&lt;&gt;"",IF($B112&lt;&gt;"",DJ112-DI112,""),"")</f>
        <v/>
      </c>
      <c r="DL112" s="314" t="str">
        <f aca="false">IF($B112&lt;&gt;"",'Chronos (M1..M20)'!$H2028,"")</f>
        <v/>
      </c>
      <c r="DM112" s="315" t="str">
        <f aca="false">IF('Chronos (M1..M20)'!$I2028&lt;&gt;"",'Chronos (M1..M20)'!$I2028," ")</f>
        <v> </v>
      </c>
      <c r="DN112" s="316" t="n">
        <f aca="false">IF('Chronos (M1..M20)'!$J2028&lt;&gt;"",'Chronos (M1..M20)'!$J2028,0)</f>
        <v>0</v>
      </c>
      <c r="DO112" s="317" t="str">
        <f aca="false">IF($B112&lt;&gt;"",IF(DM112&lt;&gt;" ",(INDEX(DL$9:DM$12,MATCH(DL112,DL$9:DL$12),2)/DM112)*1000,0),"")</f>
        <v/>
      </c>
      <c r="DP112" s="318" t="str">
        <f aca="false">IF(DM$9&lt;&gt;"",IF($B112&lt;&gt;"",DO112-DN112,""),"")</f>
        <v/>
      </c>
      <c r="DQ112" s="0"/>
      <c r="DR112" s="319" t="e">
        <f aca="false">SUM(O112,T112,Z112)</f>
        <v>#VALUE!</v>
      </c>
      <c r="DS112" s="319" t="n">
        <f aca="false">SUM(DR112,AE112,AK112,AP112,AV112,BA112,BG112,BL112,BR112,BW112,CC112,CH112,CN112,CS112,CY112,DD112,DJ112,DO112)</f>
        <v>0</v>
      </c>
      <c r="DT112" s="319" t="n">
        <f aca="false">SUM(N112,S112,Y112,AD112,AJ112,AO112,AU112,AZ112,BF112,BK112,BQ112,BV112,CB112,CG112,CM112,CR112,CX112,DC112,DI112,DN112)</f>
        <v>0</v>
      </c>
      <c r="DU112" s="319" t="e">
        <f aca="false">SMALL($DZ112:$ES112,1)</f>
        <v>#VALUE!</v>
      </c>
      <c r="DV112" s="319" t="e">
        <f aca="false">SMALL($DZ112:$ES112,2)</f>
        <v>#VALUE!</v>
      </c>
      <c r="DW112" s="319" t="e">
        <f aca="false">SMALL($DZ112:$ES112,3)</f>
        <v>#VALUE!</v>
      </c>
      <c r="DX112" s="319" t="e">
        <f aca="false">SMALL($DZ112:$ES112,3)</f>
        <v>#VALUE!</v>
      </c>
      <c r="DY112" s="0"/>
      <c r="DZ112" s="321" t="str">
        <f aca="false">IF($EC$1&lt;&gt;"",O112," ")</f>
        <v/>
      </c>
      <c r="EA112" s="321" t="str">
        <f aca="false">IF($EC$2&lt;&gt;"",T112," ")</f>
        <v/>
      </c>
      <c r="EB112" s="321" t="str">
        <f aca="false">IF($EC$3&lt;&gt;"",Z112," ")</f>
        <v/>
      </c>
      <c r="EC112" s="321" t="str">
        <f aca="false">IF($EC$4&lt;&gt;"",AE112," ")</f>
        <v/>
      </c>
      <c r="ED112" s="321" t="str">
        <f aca="false">IF($EC$5&lt;&gt;"",AK112," ")</f>
        <v/>
      </c>
      <c r="EE112" s="321" t="str">
        <f aca="false">IF($EC$6&lt;&gt;"",AP112," ")</f>
        <v/>
      </c>
      <c r="EF112" s="321" t="str">
        <f aca="false">IF($EC$7&lt;&gt;"",AV112," ")</f>
        <v/>
      </c>
      <c r="EG112" s="321" t="str">
        <f aca="false">IF($EC$8&lt;&gt;"",BA112," ")</f>
        <v> </v>
      </c>
      <c r="EH112" s="321" t="str">
        <f aca="false">IF($EC$9&lt;&gt;"",BG112," ")</f>
        <v> </v>
      </c>
      <c r="EI112" s="321" t="str">
        <f aca="false">IF($EC$10&lt;&gt;"",BL112," ")</f>
        <v> </v>
      </c>
      <c r="EJ112" s="321" t="str">
        <f aca="false">IF($EE$1&lt;&gt;"",BR112," ")</f>
        <v> </v>
      </c>
      <c r="EK112" s="321" t="str">
        <f aca="false">IF($EE$2&lt;&gt;"",BW112," ")</f>
        <v> </v>
      </c>
      <c r="EL112" s="321" t="str">
        <f aca="false">IF($EE$3&lt;&gt;"",CC112," ")</f>
        <v> </v>
      </c>
      <c r="EM112" s="321" t="str">
        <f aca="false">IF($EE$4&lt;&gt;"",CH112," ")</f>
        <v> </v>
      </c>
      <c r="EN112" s="321" t="str">
        <f aca="false">IF($EE$5&lt;&gt;"",CN112," ")</f>
        <v> </v>
      </c>
      <c r="EO112" s="321" t="str">
        <f aca="false">IF($EE$6&lt;&gt;"",CS112," ")</f>
        <v> </v>
      </c>
      <c r="EP112" s="321" t="str">
        <f aca="false">IF($EE$7&lt;&gt;"",CY112," ")</f>
        <v> </v>
      </c>
      <c r="EQ112" s="321" t="str">
        <f aca="false">IF($EE$8&lt;&gt;"",DD112," ")</f>
        <v> </v>
      </c>
      <c r="ER112" s="321" t="str">
        <f aca="false">IF($EE$9&lt;&gt;"",DJ112," ")</f>
        <v> </v>
      </c>
      <c r="ES112" s="321" t="str">
        <f aca="false">IF($EE$10&lt;&gt;"",DO112," ")</f>
        <v> </v>
      </c>
      <c r="ET112" s="322" t="e">
        <f aca="false">SMALL(DZ112:EC112,1)</f>
        <v>#VALUE!</v>
      </c>
      <c r="EU112" s="323" t="e">
        <f aca="false">SMALL(DZ112:ED112,1)</f>
        <v>#VALUE!</v>
      </c>
      <c r="EV112" s="323" t="e">
        <f aca="false">SMALL(DZ112:EE112,1)</f>
        <v>#VALUE!</v>
      </c>
      <c r="EW112" s="323" t="e">
        <f aca="false">SMALL(DZ112:EF112,1)</f>
        <v>#VALUE!</v>
      </c>
      <c r="EX112" s="323" t="e">
        <f aca="false">SMALL(DZ112:EG112,1)</f>
        <v>#VALUE!</v>
      </c>
      <c r="EY112" s="323" t="e">
        <f aca="false">SMALL(DZ112:EH112,1)</f>
        <v>#VALUE!</v>
      </c>
      <c r="EZ112" s="323" t="e">
        <f aca="false">SMALL(DZ112:EI112,1)</f>
        <v>#VALUE!</v>
      </c>
      <c r="FA112" s="323" t="e">
        <f aca="false">SMALL(DZ112:EJ112,1)</f>
        <v>#VALUE!</v>
      </c>
      <c r="FB112" s="323" t="e">
        <f aca="false">SMALL(DZ112:EK112,1)</f>
        <v>#VALUE!</v>
      </c>
      <c r="FC112" s="323" t="e">
        <f aca="false">SMALL(DZ112:EL112,1)</f>
        <v>#VALUE!</v>
      </c>
      <c r="FD112" s="323" t="e">
        <f aca="false">SMALL(DZ112:EM112,1)</f>
        <v>#VALUE!</v>
      </c>
      <c r="FE112" s="323" t="e">
        <f aca="false">SMALL(DZ112:EN112,1)</f>
        <v>#VALUE!</v>
      </c>
      <c r="FF112" s="323" t="e">
        <f aca="false">SMALL(DZ112:EO112,1)</f>
        <v>#VALUE!</v>
      </c>
      <c r="FG112" s="323" t="e">
        <f aca="false">SMALL(DZ112:EP112,1)</f>
        <v>#VALUE!</v>
      </c>
      <c r="FH112" s="323" t="e">
        <f aca="false">SMALL(DZ112:EQ112,1)</f>
        <v>#VALUE!</v>
      </c>
      <c r="FI112" s="323" t="e">
        <f aca="false">SMALL(DZ112:ER112,1)</f>
        <v>#VALUE!</v>
      </c>
      <c r="FJ112" s="324" t="e">
        <f aca="false">SMALL(DZ112:ES112,1)</f>
        <v>#VALUE!</v>
      </c>
      <c r="FK112" s="322" t="e">
        <f aca="false">SMALL(DZ112:EN112,2)</f>
        <v>#VALUE!</v>
      </c>
      <c r="FL112" s="323" t="e">
        <f aca="false">SMALL(DZ112:EO112,2)</f>
        <v>#VALUE!</v>
      </c>
      <c r="FM112" s="323" t="e">
        <f aca="false">SMALL(DZ112:EP112,2)</f>
        <v>#VALUE!</v>
      </c>
      <c r="FN112" s="323" t="e">
        <f aca="false">SMALL(DZ112:EQ112,2)</f>
        <v>#VALUE!</v>
      </c>
      <c r="FO112" s="323" t="e">
        <f aca="false">SMALL(DZ112:ER112,2)</f>
        <v>#VALUE!</v>
      </c>
      <c r="FP112" s="324" t="e">
        <f aca="false">SMALL(DZ112:ES112,2)</f>
        <v>#VALUE!</v>
      </c>
      <c r="FQ112" s="0"/>
      <c r="FR112" s="328" t="str">
        <f aca="false">IF($B112&lt;&gt;"",IF($EB$1&gt;=FR$13,$P112,""),"")</f>
        <v/>
      </c>
      <c r="FS112" s="329" t="str">
        <f aca="false">IF($B112&lt;&gt;"",IF($EB$1&gt;=FS$13,$P112+$U112,""),"")</f>
        <v/>
      </c>
      <c r="FT112" s="329" t="str">
        <f aca="false">IF($B112&lt;&gt;"",IF($EB$1&gt;=FT$13,$P112+$U112+$AA112,""),"")</f>
        <v/>
      </c>
      <c r="FU112" s="329" t="str">
        <f aca="false">IF($B112&lt;&gt;"",IF($EB$1&gt;=FU$13,$P112+$U112+$AA112+$AF112-ET112,""),"")</f>
        <v/>
      </c>
      <c r="FV112" s="329" t="str">
        <f aca="false">IF($B112&lt;&gt;"",IF($EB$1&gt;=FV$13,$P112+$U112+$AA112+$AF112+$AL112-EU112,""),"")</f>
        <v/>
      </c>
      <c r="FW112" s="329" t="str">
        <f aca="false">IF($B112&lt;&gt;"",IF($EB$1&gt;=FW$13,$P112+$U112+$AA112+$AF112+$AL112+$AQ112-EV112,""),"")</f>
        <v/>
      </c>
      <c r="FX112" s="329" t="str">
        <f aca="false">IF($B112&lt;&gt;"",IF($EB$1&gt;=FX$13,$P112+$U112+$AA112+$AF112+$AL112+$AQ112+$AW112-EW112,""),"")</f>
        <v/>
      </c>
      <c r="FY112" s="329" t="str">
        <f aca="false">IF($B112&lt;&gt;"",IF($EB$1&gt;=FY$13,$P112+$U112+$AA112+$AF112+$AL112+$AQ112+$AW112+$BB112-EX112,""),"")</f>
        <v/>
      </c>
      <c r="FZ112" s="329" t="str">
        <f aca="false">IF($B112&lt;&gt;"",IF($EB$1&gt;=FZ$13,$P112+$U112+$AA112+$AF112+$AL112+$AQ112+$AW112+$BB112+$BH112-EY112,""),"")</f>
        <v/>
      </c>
      <c r="GA112" s="329" t="str">
        <f aca="false">IF($B112&lt;&gt;"",IF($EB$1&gt;=GA$13,$P112+$U112+$AA112+$AF112+$AL112+$AQ112+$AW112+$BB112+$BH112+$BM112-EZ112,""),"")</f>
        <v/>
      </c>
      <c r="GB112" s="329" t="str">
        <f aca="false">IF($B112&lt;&gt;"",IF($EB$1&gt;=GB$13,$P112+$U112+$AA112+$AF112+$AL112+$AQ112+$AW112+$BB112+$BH112+$BM112+$BS112-FA112,""),"")</f>
        <v/>
      </c>
      <c r="GC112" s="329" t="str">
        <f aca="false">IF($B112&lt;&gt;"",IF($EB$1&gt;=GC$13,$P112+$U112+$AA112+$AF112+$AL112+$AQ112+$AW112+$BB112+$BH112+$BM112+$BS112+$BX112-FB112,""),"")</f>
        <v/>
      </c>
      <c r="GD112" s="329" t="str">
        <f aca="false">IF($B112&lt;&gt;"",IF($EB$1&gt;=GD$13,$P112+$U112+$AA112+$AF112+$AL112+$AQ112+$AW112+$BB112+$BH112+$BM112+$BS112+$BX112+$CD112-FC112,""),"")</f>
        <v/>
      </c>
      <c r="GE112" s="329" t="str">
        <f aca="false">IF($B112&lt;&gt;"",IF($EB$1&gt;=GE$13,$P112+$U112+$AA112+$AF112+$AL112+$AQ112+$AW112+$BB112+$BH112+$BM112+$BS112+$BX112+$CD112+$CI112-FD112,""),"")</f>
        <v/>
      </c>
      <c r="GF112" s="329" t="str">
        <f aca="false">IF($B112&lt;&gt;"",IF($EB$1&gt;=GF$13,$P112+$U112+$AA112+$AF112+$AL112+$AQ112+$AW112+$BB112+$BH112+$BM112+$BS112+$BX112+$CD112+$CI112+$CO112-FE112-FK112,""),"")</f>
        <v/>
      </c>
      <c r="GG112" s="329" t="str">
        <f aca="false">IF($B112&lt;&gt;"",IF($EB$1&gt;=GG$13,$P112+$U112+$AA112+$AF112+$AL112+$AQ112+$AW112+$BB112+$BH112+$BM112+$BS112+$BX112+$CD112+$CI112+$CO112+$CT112-FF112-FL112,""),"")</f>
        <v/>
      </c>
      <c r="GH112" s="329" t="str">
        <f aca="false">IF($B112&lt;&gt;"",IF($EB$1&gt;=GH$13,$P112+$U112+$AA112+$AF112+$AL112+$AQ112+$AW112+$BB112+$BH112+$BM112+$BS112+$BX112+$CD112+$CI112+$CO112+$CT112+$CZ112-FG112-FM112,""),"")</f>
        <v/>
      </c>
      <c r="GI112" s="329" t="str">
        <f aca="false">IF($B112&lt;&gt;"",IF($EB$1&gt;=GI$13,$P112+$U112+$AA112+$AF112+$AL112+$AQ112+$AW112+$BB112+$BH112+$BM112+$BS112+$BX112+$CD112+$CI112+$CO112+$CT112+$CZ112+$DE112-FH112-FN112,""),"")</f>
        <v/>
      </c>
      <c r="GJ112" s="329" t="str">
        <f aca="false">IF($B112&lt;&gt;"",IF($EB$1&gt;=GJ$13,$P112+$U112+$AA112+$AF112+$AL112+$AQ112+$AW112+$BB112+$BH112+$BM112+$BS112+$BX112+$CD112+$CI112+$CO112+$CT112+$CZ112+$DE112+$DK112-FI112-FO112,""),"")</f>
        <v/>
      </c>
      <c r="GK112" s="330" t="str">
        <f aca="false">IF($B112&lt;&gt;"",IF($EB$1&gt;=GK$13,$P112+$U112+$AA112+$AF112+$AL112+$AQ112+$AW112+$BB112+$BH112+$BM112+$BS112+$BX112+$CD112+$CI112+$CO112+$CT112+$CZ112+$DE112+$DK112+$DP112-FJ112-FP112,""),"")</f>
        <v/>
      </c>
      <c r="GL112" s="0"/>
      <c r="GM112" s="328" t="str">
        <f aca="false">IF($B112&lt;&gt;"",IF($EB$1&gt;=GM$13,RANK(FR112,FR$14:FR$113,0),""),"")</f>
        <v/>
      </c>
      <c r="GN112" s="329" t="str">
        <f aca="false">IF($B112&lt;&gt;"",IF($EB$1&gt;=GN$13,RANK(FS112,FS$14:FS$113,0),""),"")</f>
        <v/>
      </c>
      <c r="GO112" s="329" t="str">
        <f aca="false">IF($B112&lt;&gt;"",IF($EB$1&gt;=GO$13,RANK(FT112,FT$14:FT$113,0),""),"")</f>
        <v/>
      </c>
      <c r="GP112" s="329" t="str">
        <f aca="false">IF($B112&lt;&gt;"",IF($EB$1&gt;=GP$13,RANK(FU112,FU$14:FU$113,0),""),"")</f>
        <v/>
      </c>
      <c r="GQ112" s="329" t="str">
        <f aca="false">IF($B112&lt;&gt;"",IF($EB$1&gt;=GQ$13,RANK(FV112,FV$14:FV$113,0),""),"")</f>
        <v/>
      </c>
      <c r="GR112" s="329" t="str">
        <f aca="false">IF($B112&lt;&gt;"",IF($EB$1&gt;=GR$13,RANK(FW112,FW$14:FW$113,0),""),"")</f>
        <v/>
      </c>
      <c r="GS112" s="329" t="str">
        <f aca="false">IF($B112&lt;&gt;"",IF($EB$1&gt;=GS$13,RANK(FX112,FX$14:FX$113,0),""),"")</f>
        <v/>
      </c>
      <c r="GT112" s="329" t="str">
        <f aca="false">IF($B112&lt;&gt;"",IF($EB$1&gt;=GT$13,RANK(FY112,FY$14:FY$113,0),""),"")</f>
        <v/>
      </c>
      <c r="GU112" s="329" t="str">
        <f aca="false">IF($B112&lt;&gt;"",IF($EB$1&gt;=GU$13,RANK(FZ112,FZ$14:FZ$113,0),""),"")</f>
        <v/>
      </c>
      <c r="GV112" s="329" t="str">
        <f aca="false">IF($B112&lt;&gt;"",IF($EB$1&gt;=GV$13,RANK(GA112,GA$14:GA$113,0),""),"")</f>
        <v/>
      </c>
      <c r="GW112" s="329" t="str">
        <f aca="false">IF($B112&lt;&gt;"",IF($EB$1&gt;=GW$13,RANK(GB112,GB$14:GB$113,0),""),"")</f>
        <v/>
      </c>
      <c r="GX112" s="329" t="str">
        <f aca="false">IF($B112&lt;&gt;"",IF($EB$1&gt;=GX$13,RANK(GC112,GC$14:GC$113,0),""),"")</f>
        <v/>
      </c>
      <c r="GY112" s="329" t="str">
        <f aca="false">IF($B112&lt;&gt;"",IF($EB$1&gt;=GY$13,RANK(GD112,GD$14:GD$113,0),""),"")</f>
        <v/>
      </c>
      <c r="GZ112" s="329" t="str">
        <f aca="false">IF($B112&lt;&gt;"",IF($EB$1&gt;=GZ$13,RANK(GE112,GE$14:GE$113,0),""),"")</f>
        <v/>
      </c>
      <c r="HA112" s="329" t="str">
        <f aca="false">IF($B112&lt;&gt;"",IF($EB$1&gt;=HA$13,RANK(GF112,GF$14:GF$113,0),""),"")</f>
        <v/>
      </c>
      <c r="HB112" s="329" t="str">
        <f aca="false">IF($B112&lt;&gt;"",IF($EB$1&gt;=HB$13,RANK(GG112,GG$14:GG$113,0),""),"")</f>
        <v/>
      </c>
      <c r="HC112" s="329" t="str">
        <f aca="false">IF($B112&lt;&gt;"",IF($EB$1&gt;=HC$13,RANK(GH112,GH$14:GH$113,0),""),"")</f>
        <v/>
      </c>
      <c r="HD112" s="329" t="str">
        <f aca="false">IF($B112&lt;&gt;"",IF($EB$1&gt;=HD$13,RANK(GI112,GI$14:GI$113,0),""),"")</f>
        <v/>
      </c>
      <c r="HE112" s="329" t="str">
        <f aca="false">IF($B112&lt;&gt;"",IF($EB$1&gt;=HE$13,RANK(GJ112,GJ$14:GJ$113,0),""),"")</f>
        <v/>
      </c>
      <c r="HF112" s="330" t="str">
        <f aca="false">IF($B112&lt;&gt;"",IF($EB$1&gt;=HF$13,RANK(GK112,GK$14:GK$113,0),""),"")</f>
        <v/>
      </c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3" hidden="false" customHeight="false" outlineLevel="0" collapsed="false">
      <c r="A113" s="308" t="str">
        <f aca="false">IF(B113&lt;&gt;"",RANK(I113,I$14:I$113,0),"")</f>
        <v/>
      </c>
      <c r="B113" s="309" t="str">
        <f aca="false">IF('Chronos (M1..M20)'!B110&lt;&gt;"",'Chronos (M1..M20)'!B110,"")</f>
        <v/>
      </c>
      <c r="C113" s="310" t="str">
        <f aca="false">IF(B113&lt;&gt;"",'Chronos (M1..M20)'!C110,"")</f>
        <v/>
      </c>
      <c r="D113" s="215" t="str">
        <f aca="false">IF(B113&lt;&gt;"",Pilotes!P110,"")</f>
        <v/>
      </c>
      <c r="E113" s="310"/>
      <c r="F113" s="310" t="str">
        <f aca="false">IF(B113&lt;&gt;"",Pilotes!F110,"")</f>
        <v/>
      </c>
      <c r="G113" s="310" t="str">
        <f aca="false">IF(C113&lt;&gt;"",Pilotes!E110,"")</f>
        <v/>
      </c>
      <c r="H113" s="310" t="str">
        <f aca="false">IF(D113&lt;&gt;"",'Chronos (M1..M20)'!D110,"")</f>
        <v/>
      </c>
      <c r="I113" s="311" t="n">
        <f aca="false">IF(B113&lt;&gt;"",IF($EB$1&lt;4,DR113-DT113,IF($EB$1&lt;15,DS113-DU113-DT113,DS113-DU113-DV113-DT113)),0)</f>
        <v>0</v>
      </c>
      <c r="J113" s="312" t="str">
        <f aca="false">IF(B113&lt;&gt;"",IF(I113,(I113/MAXA(I$14:I$113))*1000,0),"")</f>
        <v/>
      </c>
      <c r="K113" s="313" t="str">
        <f aca="false">IF($B113&lt;&gt;"",$B113,"")</f>
        <v/>
      </c>
      <c r="L113" s="314" t="str">
        <f aca="false">IF($B113&lt;&gt;"",'Chronos (M1..M20)'!$H110,"")</f>
        <v/>
      </c>
      <c r="M113" s="315" t="str">
        <f aca="false">IF('Chronos (M1..M20)'!$I110&lt;&gt;"",'Chronos (M1..M20)'!$I110," ")</f>
        <v> </v>
      </c>
      <c r="N113" s="316" t="n">
        <f aca="false">IF('Chronos (M1..M20)'!$J110&lt;&gt;"",'Chronos (M1..M20)'!$J110,0)</f>
        <v>0</v>
      </c>
      <c r="O113" s="317" t="str">
        <f aca="false">IF($B113&lt;&gt;"",IF(M113&lt;&gt;" ",(INDEX(L$9:M$12,MATCH(L113,L$9:L$12),2)/M113)*1000,0),"")</f>
        <v/>
      </c>
      <c r="P113" s="318" t="str">
        <f aca="false">IF(M$9&lt;&gt;"",IF($B113&lt;&gt;"",O113-N113,""),"")</f>
        <v/>
      </c>
      <c r="Q113" s="314" t="str">
        <f aca="false">IF($B113&lt;&gt;"",'Chronos (M1..M20)'!$H211,"")</f>
        <v/>
      </c>
      <c r="R113" s="315" t="str">
        <f aca="false">IF('Chronos (M1..M20)'!$I211&lt;&gt;"",'Chronos (M1..M20)'!$I211," ")</f>
        <v> </v>
      </c>
      <c r="S113" s="316" t="n">
        <f aca="false">IF('Chronos (M1..M20)'!$J211&lt;&gt;"",'Chronos (M1..M20)'!$J211,0)</f>
        <v>0</v>
      </c>
      <c r="T113" s="317" t="str">
        <f aca="false">IF($B113&lt;&gt;"",IF(R113&lt;&gt;" ",(INDEX(Q$9:R$12,MATCH(Q113,Q$9:Q$12),2)/R113)*1000,0),"")</f>
        <v/>
      </c>
      <c r="U113" s="318" t="str">
        <f aca="false">IF(R$9&lt;&gt;"",IF($B113&lt;&gt;"",T113-S113,""),"")</f>
        <v/>
      </c>
      <c r="V113" s="313" t="str">
        <f aca="false">IF($B113&lt;&gt;"",$B113,"")</f>
        <v/>
      </c>
      <c r="W113" s="314" t="str">
        <f aca="false">IF($B113&lt;&gt;"",'Chronos (M1..M20)'!$H312,"")</f>
        <v/>
      </c>
      <c r="X113" s="315" t="str">
        <f aca="false">IF('Chronos (M1..M20)'!$I312&lt;&gt;"",'Chronos (M1..M20)'!$I312," ")</f>
        <v> </v>
      </c>
      <c r="Y113" s="316" t="n">
        <f aca="false">IF('Chronos (M1..M20)'!$J312&lt;&gt;"",'Chronos (M1..M20)'!$J312,0)</f>
        <v>0</v>
      </c>
      <c r="Z113" s="317" t="str">
        <f aca="false">IF($B113&lt;&gt;"",IF(X113&lt;&gt;" ",(INDEX(W$9:X$12,MATCH(W113,W$9:W$12),2)/X113)*1000,0),"")</f>
        <v/>
      </c>
      <c r="AA113" s="318" t="str">
        <f aca="false">IF(X$9&lt;&gt;"",IF($B113&lt;&gt;"",Z113-Y113,""),"")</f>
        <v/>
      </c>
      <c r="AB113" s="314" t="str">
        <f aca="false">IF($B113&lt;&gt;"",'Chronos (M1..M20)'!$H413,"")</f>
        <v/>
      </c>
      <c r="AC113" s="315" t="str">
        <f aca="false">IF('Chronos (M1..M20)'!$I413&lt;&gt;"",'Chronos (M1..M20)'!$I413," ")</f>
        <v> </v>
      </c>
      <c r="AD113" s="316" t="n">
        <f aca="false">IF('Chronos (M1..M20)'!$J413&lt;&gt;"",'Chronos (M1..M20)'!$J413,0)</f>
        <v>0</v>
      </c>
      <c r="AE113" s="317" t="str">
        <f aca="false">IF($B113&lt;&gt;"",IF(AC113&lt;&gt;" ",(INDEX(AB$9:AC$12,MATCH(AB113,AB$9:AB$12),2)/AC113)*1000,0),"")</f>
        <v/>
      </c>
      <c r="AF113" s="318" t="str">
        <f aca="false">IF(AC$9&lt;&gt;"",IF($B113&lt;&gt;"",AE113-AD113,""),"")</f>
        <v/>
      </c>
      <c r="AG113" s="313" t="str">
        <f aca="false">IF($B113&lt;&gt;"",$B113,"")</f>
        <v/>
      </c>
      <c r="AH113" s="314" t="str">
        <f aca="false">IF($B113&lt;&gt;"",'Chronos (M1..M20)'!$H514,"")</f>
        <v/>
      </c>
      <c r="AI113" s="315" t="str">
        <f aca="false">IF('Chronos (M1..M20)'!$I514&lt;&gt;"",'Chronos (M1..M20)'!$I514," ")</f>
        <v> </v>
      </c>
      <c r="AJ113" s="316" t="n">
        <f aca="false">IF('Chronos (M1..M20)'!$J514&lt;&gt;"",'Chronos (M1..M20)'!$J514,0)</f>
        <v>0</v>
      </c>
      <c r="AK113" s="317" t="str">
        <f aca="false">IF($B113&lt;&gt;"",IF(AI113&lt;&gt;" ",(INDEX(AH$9:AI$12,MATCH(AH113,AH$9:AH$12),2)/AI113)*1000,0),"")</f>
        <v/>
      </c>
      <c r="AL113" s="318" t="str">
        <f aca="false">IF(AI$9&lt;&gt;"",IF($B113&lt;&gt;"",AK113-AJ113,""),"")</f>
        <v/>
      </c>
      <c r="AM113" s="314" t="str">
        <f aca="false">IF($B113&lt;&gt;"",'Chronos (M1..M20)'!$H615,"")</f>
        <v/>
      </c>
      <c r="AN113" s="315" t="str">
        <f aca="false">IF('Chronos (M1..M20)'!$I615&lt;&gt;"",'Chronos (M1..M20)'!$I615," ")</f>
        <v> </v>
      </c>
      <c r="AO113" s="316" t="n">
        <f aca="false">IF('Chronos (M1..M20)'!$J615&lt;&gt;"",'Chronos (M1..M20)'!$J615,0)</f>
        <v>0</v>
      </c>
      <c r="AP113" s="317" t="str">
        <f aca="false">IF($B113&lt;&gt;"",IF(AN113&lt;&gt;" ",(INDEX(AM$9:AN$12,MATCH(AM113,AM$9:AM$12),2)/AN113)*1000,0),"")</f>
        <v/>
      </c>
      <c r="AQ113" s="318" t="str">
        <f aca="false">IF(AN$9&lt;&gt;"",IF($B113&lt;&gt;"",AP113-AO113,""),"")</f>
        <v/>
      </c>
      <c r="AR113" s="313" t="str">
        <f aca="false">IF($B113&lt;&gt;"",$B113,"")</f>
        <v/>
      </c>
      <c r="AS113" s="314" t="str">
        <f aca="false">IF($B113&lt;&gt;"",'Chronos (M1..M20)'!$H716,"")</f>
        <v/>
      </c>
      <c r="AT113" s="315" t="str">
        <f aca="false">IF('Chronos (M1..M20)'!$I716&lt;&gt;"",'Chronos (M1..M20)'!$I716," ")</f>
        <v> </v>
      </c>
      <c r="AU113" s="316" t="n">
        <f aca="false">IF('Chronos (M1..M20)'!$J716&lt;&gt;"",'Chronos (M1..M20)'!$J716,0)</f>
        <v>0</v>
      </c>
      <c r="AV113" s="317" t="str">
        <f aca="false">IF($B113&lt;&gt;"",IF(AT113&lt;&gt;" ",(INDEX(AS$9:AT$12,MATCH(AS113,AS$9:AS$12),2)/AT113)*1000,0),"")</f>
        <v/>
      </c>
      <c r="AW113" s="318" t="str">
        <f aca="false">IF(AT$9&lt;&gt;"",IF($B113&lt;&gt;"",AV113-AU113,""),"")</f>
        <v/>
      </c>
      <c r="AX113" s="314" t="str">
        <f aca="false">IF($B113&lt;&gt;"",'Chronos (M1..M20)'!$H817,"")</f>
        <v/>
      </c>
      <c r="AY113" s="315" t="str">
        <f aca="false">IF('Chronos (M1..M20)'!$I817&lt;&gt;"",'Chronos (M1..M20)'!$I817," ")</f>
        <v> </v>
      </c>
      <c r="AZ113" s="316" t="n">
        <f aca="false">IF('Chronos (M1..M20)'!$J817&lt;&gt;"",'Chronos (M1..M20)'!$J817,0)</f>
        <v>0</v>
      </c>
      <c r="BA113" s="317" t="str">
        <f aca="false">IF($B113&lt;&gt;"",IF(AY113&lt;&gt;" ",(INDEX(AX$9:AY$12,MATCH(AX113,AX$9:AX$12),2)/AY113)*1000,0),"")</f>
        <v/>
      </c>
      <c r="BB113" s="318" t="str">
        <f aca="false">IF(AY$9&lt;&gt;"",IF($B113&lt;&gt;"",BA113-AZ113,""),"")</f>
        <v/>
      </c>
      <c r="BC113" s="313" t="str">
        <f aca="false">IF($B113&lt;&gt;"",$B113,"")</f>
        <v/>
      </c>
      <c r="BD113" s="314" t="str">
        <f aca="false">IF($B113&lt;&gt;"",'Chronos (M1..M20)'!$H918,"")</f>
        <v/>
      </c>
      <c r="BE113" s="315" t="str">
        <f aca="false">IF('Chronos (M1..M20)'!$I918&lt;&gt;"",'Chronos (M1..M20)'!$I918," ")</f>
        <v> </v>
      </c>
      <c r="BF113" s="316" t="n">
        <f aca="false">IF('Chronos (M1..M20)'!$J918&lt;&gt;"",'Chronos (M1..M20)'!$J918,0)</f>
        <v>0</v>
      </c>
      <c r="BG113" s="317" t="str">
        <f aca="false">IF($B113&lt;&gt;"",IF(BE113&lt;&gt;" ",(INDEX(BD$9:BE$12,MATCH(BD113,BD$9:BD$12),2)/BE113)*1000,0),"")</f>
        <v/>
      </c>
      <c r="BH113" s="318" t="str">
        <f aca="false">IF(BE$9&lt;&gt;"",IF($B113&lt;&gt;"",BG113-BF113,""),"")</f>
        <v/>
      </c>
      <c r="BI113" s="314" t="str">
        <f aca="false">IF($B113&lt;&gt;"",'Chronos (M1..M20)'!$H1019,"")</f>
        <v/>
      </c>
      <c r="BJ113" s="315" t="str">
        <f aca="false">IF('Chronos (M1..M20)'!$I1019&lt;&gt;"",'Chronos (M1..M20)'!$I1019," ")</f>
        <v> </v>
      </c>
      <c r="BK113" s="316" t="n">
        <f aca="false">IF('Chronos (M1..M20)'!$J1019&lt;&gt;"",'Chronos (M1..M20)'!$J1019,0)</f>
        <v>0</v>
      </c>
      <c r="BL113" s="317" t="str">
        <f aca="false">IF($B113&lt;&gt;"",IF(BJ113&lt;&gt;" ",(INDEX(BI$9:BJ$12,MATCH(BI113,BI$9:BI$12),2)/BJ113)*1000,0),"")</f>
        <v/>
      </c>
      <c r="BM113" s="318" t="str">
        <f aca="false">IF(BJ$9&lt;&gt;"",IF($B113&lt;&gt;"",BL113-BK113,""),"")</f>
        <v/>
      </c>
      <c r="BN113" s="313" t="str">
        <f aca="false">IF($B113&lt;&gt;"",$B113,"")</f>
        <v/>
      </c>
      <c r="BO113" s="314" t="str">
        <f aca="false">IF($B113&lt;&gt;"",'Chronos (M1..M20)'!$H1120,"")</f>
        <v/>
      </c>
      <c r="BP113" s="315" t="str">
        <f aca="false">IF('Chronos (M1..M20)'!$I1120&lt;&gt;"",'Chronos (M1..M20)'!$I1120," ")</f>
        <v> </v>
      </c>
      <c r="BQ113" s="316" t="n">
        <f aca="false">IF('Chronos (M1..M20)'!$J1120&lt;&gt;"",'Chronos (M1..M20)'!$J1120,0)</f>
        <v>0</v>
      </c>
      <c r="BR113" s="317" t="str">
        <f aca="false">IF($B113&lt;&gt;"",IF(BP113&lt;&gt;" ",(INDEX(BO$9:BP$12,MATCH(BO113,BO$9:BO$12),2)/BP113)*1000,0),"")</f>
        <v/>
      </c>
      <c r="BS113" s="318" t="str">
        <f aca="false">IF(BP$9&lt;&gt;"",IF($B113&lt;&gt;"",BR113-BQ113,""),"")</f>
        <v/>
      </c>
      <c r="BT113" s="314" t="str">
        <f aca="false">IF($B113&lt;&gt;"",'Chronos (M1..M20)'!$H1221,"")</f>
        <v/>
      </c>
      <c r="BU113" s="315" t="str">
        <f aca="false">IF('Chronos (M1..M20)'!$I1221&lt;&gt;"",'Chronos (M1..M20)'!$I1221," ")</f>
        <v> </v>
      </c>
      <c r="BV113" s="316" t="n">
        <f aca="false">IF('Chronos (M1..M20)'!$J1221&lt;&gt;"",'Chronos (M1..M20)'!$J1221,0)</f>
        <v>0</v>
      </c>
      <c r="BW113" s="317" t="str">
        <f aca="false">IF($B113&lt;&gt;"",IF(BU113&lt;&gt;" ",(INDEX(BT$9:BU$12,MATCH(BT113,BT$9:BT$12),2)/BU113)*1000,0),"")</f>
        <v/>
      </c>
      <c r="BX113" s="318" t="str">
        <f aca="false">IF(BU$9&lt;&gt;"",IF($B113&lt;&gt;"",BW113-BV113,""),"")</f>
        <v/>
      </c>
      <c r="BY113" s="313" t="str">
        <f aca="false">IF($B113&lt;&gt;"",$B113,"")</f>
        <v/>
      </c>
      <c r="BZ113" s="314" t="str">
        <f aca="false">IF($B113&lt;&gt;"",'Chronos (M1..M20)'!$H1322,"")</f>
        <v/>
      </c>
      <c r="CA113" s="315" t="str">
        <f aca="false">IF('Chronos (M1..M20)'!$I1322&lt;&gt;"",'Chronos (M1..M20)'!$I1322," ")</f>
        <v> </v>
      </c>
      <c r="CB113" s="316" t="n">
        <f aca="false">IF('Chronos (M1..M20)'!$J1322&lt;&gt;"",'Chronos (M1..M20)'!$J1322,0)</f>
        <v>0</v>
      </c>
      <c r="CC113" s="317" t="str">
        <f aca="false">IF($B113&lt;&gt;"",IF(CA113&lt;&gt;" ",(INDEX(BZ$9:CA$12,MATCH(BZ113,BZ$9:BZ$12),2)/CA113)*1000,0),"")</f>
        <v/>
      </c>
      <c r="CD113" s="318" t="str">
        <f aca="false">IF(CA$9&lt;&gt;"",IF($B113&lt;&gt;"",CC113-CB113,""),"")</f>
        <v/>
      </c>
      <c r="CE113" s="314" t="str">
        <f aca="false">IF($B113&lt;&gt;"",'Chronos (M1..M20)'!$H1423,"")</f>
        <v/>
      </c>
      <c r="CF113" s="315" t="str">
        <f aca="false">IF('Chronos (M1..M20)'!$I1423&lt;&gt;"",'Chronos (M1..M20)'!$I1423," ")</f>
        <v> </v>
      </c>
      <c r="CG113" s="316" t="n">
        <f aca="false">IF('Chronos (M1..M20)'!$J1423&lt;&gt;"",'Chronos (M1..M20)'!$J1423,0)</f>
        <v>0</v>
      </c>
      <c r="CH113" s="317" t="str">
        <f aca="false">IF($B113&lt;&gt;"",IF(CF113&lt;&gt;" ",(INDEX(CE$9:CF$12,MATCH(CE113,CE$9:CE$12),2)/CF113)*1000,0),"")</f>
        <v/>
      </c>
      <c r="CI113" s="318" t="str">
        <f aca="false">IF(CF$9&lt;&gt;"",IF($B113&lt;&gt;"",CH113-CG113,""),"")</f>
        <v/>
      </c>
      <c r="CJ113" s="313" t="str">
        <f aca="false">IF($B113&lt;&gt;"",$B113,"")</f>
        <v/>
      </c>
      <c r="CK113" s="314" t="str">
        <f aca="false">IF($B113&lt;&gt;"",'Chronos (M1..M20)'!$H1524,"")</f>
        <v/>
      </c>
      <c r="CL113" s="315" t="str">
        <f aca="false">IF('Chronos (M1..M20)'!$I1524&lt;&gt;"",'Chronos (M1..M20)'!$I1524," ")</f>
        <v> </v>
      </c>
      <c r="CM113" s="316" t="n">
        <f aca="false">IF('Chronos (M1..M20)'!$J1524&lt;&gt;"",'Chronos (M1..M20)'!$J1524,0)</f>
        <v>0</v>
      </c>
      <c r="CN113" s="317" t="str">
        <f aca="false">IF($B113&lt;&gt;"",IF(CL113&lt;&gt;" ",(INDEX(CK$9:CL$12,MATCH(CK113,CK$9:CK$12),2)/CL113)*1000,0),"")</f>
        <v/>
      </c>
      <c r="CO113" s="318" t="str">
        <f aca="false">IF(CL$9&lt;&gt;"",IF($B113&lt;&gt;"",CN113-CM113,""),"")</f>
        <v/>
      </c>
      <c r="CP113" s="314" t="str">
        <f aca="false">IF($B113&lt;&gt;"",'Chronos (M1..M20)'!$H1625,"")</f>
        <v/>
      </c>
      <c r="CQ113" s="315" t="str">
        <f aca="false">IF('Chronos (M1..M20)'!$I1625&lt;&gt;"",'Chronos (M1..M20)'!$I1625," ")</f>
        <v> </v>
      </c>
      <c r="CR113" s="316" t="n">
        <f aca="false">IF('Chronos (M1..M20)'!$J1625&lt;&gt;"",'Chronos (M1..M20)'!$J1625,0)</f>
        <v>0</v>
      </c>
      <c r="CS113" s="317" t="str">
        <f aca="false">IF($B113&lt;&gt;"",IF(CQ113&lt;&gt;" ",(INDEX(CP$9:CQ$12,MATCH(CP113,CP$9:CP$12),2)/CQ113)*1000,0),"")</f>
        <v/>
      </c>
      <c r="CT113" s="318" t="str">
        <f aca="false">IF(CQ$9&lt;&gt;"",IF($B113&lt;&gt;"",CS113-CR113,""),"")</f>
        <v/>
      </c>
      <c r="CU113" s="313" t="str">
        <f aca="false">IF($B113&lt;&gt;"",$B113,"")</f>
        <v/>
      </c>
      <c r="CV113" s="314" t="str">
        <f aca="false">IF($B113&lt;&gt;"",'Chronos (M1..M20)'!$H1726,"")</f>
        <v/>
      </c>
      <c r="CW113" s="315" t="str">
        <f aca="false">IF('Chronos (M1..M20)'!$I1726&lt;&gt;"",'Chronos (M1..M20)'!$I1726," ")</f>
        <v> </v>
      </c>
      <c r="CX113" s="316" t="n">
        <f aca="false">IF('Chronos (M1..M20)'!$J1726&lt;&gt;"",'Chronos (M1..M20)'!$J1726,0)</f>
        <v>0</v>
      </c>
      <c r="CY113" s="317" t="str">
        <f aca="false">IF($B113&lt;&gt;"",IF(CW113&lt;&gt;" ",(INDEX(CV$9:CW$12,MATCH(CV113,CV$9:CV$12),2)/CW113)*1000,0),"")</f>
        <v/>
      </c>
      <c r="CZ113" s="318" t="str">
        <f aca="false">IF(CW$9&lt;&gt;"",IF($B113&lt;&gt;"",CY113-CX113,""),"")</f>
        <v/>
      </c>
      <c r="DA113" s="314" t="str">
        <f aca="false">IF($B113&lt;&gt;"",'Chronos (M1..M20)'!$H1827,"")</f>
        <v/>
      </c>
      <c r="DB113" s="315" t="str">
        <f aca="false">IF('Chronos (M1..M20)'!$I1827&lt;&gt;"",'Chronos (M1..M20)'!$I1827," ")</f>
        <v> </v>
      </c>
      <c r="DC113" s="316" t="n">
        <f aca="false">IF('Chronos (M1..M20)'!$J1827&lt;&gt;"",'Chronos (M1..M20)'!$J1827,0)</f>
        <v>0</v>
      </c>
      <c r="DD113" s="317" t="str">
        <f aca="false">IF($B113&lt;&gt;"",IF(DB113&lt;&gt;" ",(INDEX(DA$9:DB$12,MATCH(DA113,DA$9:DA$12),2)/DB113)*1000,0),"")</f>
        <v/>
      </c>
      <c r="DE113" s="318" t="str">
        <f aca="false">IF(DB$9&lt;&gt;"",IF($B113&lt;&gt;"",DD113-DC113,""),"")</f>
        <v/>
      </c>
      <c r="DF113" s="313" t="str">
        <f aca="false">IF($B113&lt;&gt;"",$B113,"")</f>
        <v/>
      </c>
      <c r="DG113" s="314" t="str">
        <f aca="false">IF($B113&lt;&gt;"",'Chronos (M1..M20)'!$H1928,"")</f>
        <v/>
      </c>
      <c r="DH113" s="315" t="str">
        <f aca="false">IF('Chronos (M1..M20)'!$I1928&lt;&gt;"",'Chronos (M1..M20)'!$I1928," ")</f>
        <v> </v>
      </c>
      <c r="DI113" s="316" t="n">
        <f aca="false">IF('Chronos (M1..M20)'!$J1928&lt;&gt;"",'Chronos (M1..M20)'!$J1928,0)</f>
        <v>0</v>
      </c>
      <c r="DJ113" s="317" t="str">
        <f aca="false">IF($B113&lt;&gt;"",IF(DH113&lt;&gt;" ",(INDEX(DG$9:DH$12,MATCH(DG113,DG$9:DG$12),2)/DH113)*1000,0),"")</f>
        <v/>
      </c>
      <c r="DK113" s="318" t="str">
        <f aca="false">IF(DH$9&lt;&gt;"",IF($B113&lt;&gt;"",DJ113-DI113,""),"")</f>
        <v/>
      </c>
      <c r="DL113" s="314" t="str">
        <f aca="false">IF($B113&lt;&gt;"",'Chronos (M1..M20)'!$H2029,"")</f>
        <v/>
      </c>
      <c r="DM113" s="315" t="str">
        <f aca="false">IF('Chronos (M1..M20)'!$I2029&lt;&gt;"",'Chronos (M1..M20)'!$I2029," ")</f>
        <v> </v>
      </c>
      <c r="DN113" s="316" t="n">
        <f aca="false">IF('Chronos (M1..M20)'!$J2029&lt;&gt;"",'Chronos (M1..M20)'!$J2029,0)</f>
        <v>0</v>
      </c>
      <c r="DO113" s="317" t="str">
        <f aca="false">IF($B113&lt;&gt;"",IF(DM113&lt;&gt;" ",(INDEX(DL$9:DM$12,MATCH(DL113,DL$9:DL$12),2)/DM113)*1000,0),"")</f>
        <v/>
      </c>
      <c r="DP113" s="318" t="str">
        <f aca="false">IF(DM$9&lt;&gt;"",IF($B113&lt;&gt;"",DO113-DN113,""),"")</f>
        <v/>
      </c>
      <c r="DQ113" s="0"/>
      <c r="DR113" s="319" t="e">
        <f aca="false">SUM(O113,T113,Z113)</f>
        <v>#VALUE!</v>
      </c>
      <c r="DS113" s="319" t="n">
        <f aca="false">SUM(DR113,AE113,AK113,AP113,AV113,BA113,BG113,BL113,BR113,BW113,CC113,CH113,CN113,CS113,CY113,DD113,DJ113,DO113)</f>
        <v>0</v>
      </c>
      <c r="DT113" s="319" t="n">
        <f aca="false">SUM(N113,S113,Y113,AD113,AJ113,AO113,AU113,AZ113,BF113,BK113,BQ113,BV113,CB113,CG113,CM113,CR113,CX113,DC113,DI113,DN113)</f>
        <v>0</v>
      </c>
      <c r="DU113" s="319" t="e">
        <f aca="false">SMALL($DZ113:$ES113,1)</f>
        <v>#VALUE!</v>
      </c>
      <c r="DV113" s="319" t="e">
        <f aca="false">SMALL($DZ113:$ES113,2)</f>
        <v>#VALUE!</v>
      </c>
      <c r="DW113" s="319" t="e">
        <f aca="false">SMALL($DZ113:$ES113,3)</f>
        <v>#VALUE!</v>
      </c>
      <c r="DX113" s="319" t="e">
        <f aca="false">SMALL($DZ113:$ES113,3)</f>
        <v>#VALUE!</v>
      </c>
      <c r="DY113" s="0"/>
      <c r="DZ113" s="321" t="str">
        <f aca="false">IF($EC$1&lt;&gt;"",O113," ")</f>
        <v/>
      </c>
      <c r="EA113" s="321" t="str">
        <f aca="false">IF($EC$2&lt;&gt;"",T113," ")</f>
        <v/>
      </c>
      <c r="EB113" s="321" t="str">
        <f aca="false">IF($EC$3&lt;&gt;"",Z113," ")</f>
        <v/>
      </c>
      <c r="EC113" s="321" t="str">
        <f aca="false">IF($EC$4&lt;&gt;"",AE113," ")</f>
        <v/>
      </c>
      <c r="ED113" s="321" t="str">
        <f aca="false">IF($EC$5&lt;&gt;"",AK113," ")</f>
        <v/>
      </c>
      <c r="EE113" s="321" t="str">
        <f aca="false">IF($EC$6&lt;&gt;"",AP113," ")</f>
        <v/>
      </c>
      <c r="EF113" s="321" t="str">
        <f aca="false">IF($EC$7&lt;&gt;"",AV113," ")</f>
        <v/>
      </c>
      <c r="EG113" s="321" t="str">
        <f aca="false">IF($EC$8&lt;&gt;"",BA113," ")</f>
        <v> </v>
      </c>
      <c r="EH113" s="321" t="str">
        <f aca="false">IF($EC$9&lt;&gt;"",BG113," ")</f>
        <v> </v>
      </c>
      <c r="EI113" s="321" t="str">
        <f aca="false">IF($EC$10&lt;&gt;"",BL113," ")</f>
        <v> </v>
      </c>
      <c r="EJ113" s="321" t="str">
        <f aca="false">IF($EE$1&lt;&gt;"",BR113," ")</f>
        <v> </v>
      </c>
      <c r="EK113" s="321" t="str">
        <f aca="false">IF($EE$2&lt;&gt;"",BW113," ")</f>
        <v> </v>
      </c>
      <c r="EL113" s="321" t="str">
        <f aca="false">IF($EE$3&lt;&gt;"",CC113," ")</f>
        <v> </v>
      </c>
      <c r="EM113" s="321" t="str">
        <f aca="false">IF($EE$4&lt;&gt;"",CH113," ")</f>
        <v> </v>
      </c>
      <c r="EN113" s="321" t="str">
        <f aca="false">IF($EE$5&lt;&gt;"",CN113," ")</f>
        <v> </v>
      </c>
      <c r="EO113" s="321" t="str">
        <f aca="false">IF($EE$6&lt;&gt;"",CS113," ")</f>
        <v> </v>
      </c>
      <c r="EP113" s="321" t="str">
        <f aca="false">IF($EE$7&lt;&gt;"",CY113," ")</f>
        <v> </v>
      </c>
      <c r="EQ113" s="321" t="str">
        <f aca="false">IF($EE$8&lt;&gt;"",DD113," ")</f>
        <v> </v>
      </c>
      <c r="ER113" s="321" t="str">
        <f aca="false">IF($EE$9&lt;&gt;"",DJ113," ")</f>
        <v> </v>
      </c>
      <c r="ES113" s="321" t="str">
        <f aca="false">IF($EE$10&lt;&gt;"",DO113," ")</f>
        <v> </v>
      </c>
      <c r="ET113" s="322" t="e">
        <f aca="false">SMALL(DZ113:EC113,1)</f>
        <v>#VALUE!</v>
      </c>
      <c r="EU113" s="323" t="e">
        <f aca="false">SMALL(DZ113:ED113,1)</f>
        <v>#VALUE!</v>
      </c>
      <c r="EV113" s="323" t="e">
        <f aca="false">SMALL(DZ113:EE113,1)</f>
        <v>#VALUE!</v>
      </c>
      <c r="EW113" s="323" t="e">
        <f aca="false">SMALL(DZ113:EF113,1)</f>
        <v>#VALUE!</v>
      </c>
      <c r="EX113" s="323" t="e">
        <f aca="false">SMALL(DZ113:EG113,1)</f>
        <v>#VALUE!</v>
      </c>
      <c r="EY113" s="323" t="e">
        <f aca="false">SMALL(DZ113:EH113,1)</f>
        <v>#VALUE!</v>
      </c>
      <c r="EZ113" s="323" t="e">
        <f aca="false">SMALL(DZ113:EI113,1)</f>
        <v>#VALUE!</v>
      </c>
      <c r="FA113" s="323" t="e">
        <f aca="false">SMALL(DZ113:EJ113,1)</f>
        <v>#VALUE!</v>
      </c>
      <c r="FB113" s="323" t="e">
        <f aca="false">SMALL(DZ113:EK113,1)</f>
        <v>#VALUE!</v>
      </c>
      <c r="FC113" s="323" t="e">
        <f aca="false">SMALL(DZ113:EL113,1)</f>
        <v>#VALUE!</v>
      </c>
      <c r="FD113" s="323" t="e">
        <f aca="false">SMALL(DZ113:EM113,1)</f>
        <v>#VALUE!</v>
      </c>
      <c r="FE113" s="323" t="e">
        <f aca="false">SMALL(DZ113:EN113,1)</f>
        <v>#VALUE!</v>
      </c>
      <c r="FF113" s="323" t="e">
        <f aca="false">SMALL(DZ113:EO113,1)</f>
        <v>#VALUE!</v>
      </c>
      <c r="FG113" s="323" t="e">
        <f aca="false">SMALL(DZ113:EP113,1)</f>
        <v>#VALUE!</v>
      </c>
      <c r="FH113" s="323" t="e">
        <f aca="false">SMALL(DZ113:EQ113,1)</f>
        <v>#VALUE!</v>
      </c>
      <c r="FI113" s="323" t="e">
        <f aca="false">SMALL(DZ113:ER113,1)</f>
        <v>#VALUE!</v>
      </c>
      <c r="FJ113" s="324" t="e">
        <f aca="false">SMALL(DZ113:ES113,1)</f>
        <v>#VALUE!</v>
      </c>
      <c r="FK113" s="322" t="e">
        <f aca="false">SMALL(DZ113:EN113,2)</f>
        <v>#VALUE!</v>
      </c>
      <c r="FL113" s="323" t="e">
        <f aca="false">SMALL(DZ113:EO113,2)</f>
        <v>#VALUE!</v>
      </c>
      <c r="FM113" s="323" t="e">
        <f aca="false">SMALL(DZ113:EP113,2)</f>
        <v>#VALUE!</v>
      </c>
      <c r="FN113" s="323" t="e">
        <f aca="false">SMALL(DZ113:EQ113,2)</f>
        <v>#VALUE!</v>
      </c>
      <c r="FO113" s="323" t="e">
        <f aca="false">SMALL(DZ113:ER113,2)</f>
        <v>#VALUE!</v>
      </c>
      <c r="FP113" s="324" t="e">
        <f aca="false">SMALL(DZ113:ES113,2)</f>
        <v>#VALUE!</v>
      </c>
      <c r="FQ113" s="0"/>
      <c r="FR113" s="328" t="str">
        <f aca="false">IF($B113&lt;&gt;"",IF($EB$1&gt;=FR$13,$P113,""),"")</f>
        <v/>
      </c>
      <c r="FS113" s="329" t="str">
        <f aca="false">IF($B113&lt;&gt;"",IF($EB$1&gt;=FS$13,$P113+$U113,""),"")</f>
        <v/>
      </c>
      <c r="FT113" s="329" t="str">
        <f aca="false">IF($B113&lt;&gt;"",IF($EB$1&gt;=FT$13,$P113+$U113+$AA113,""),"")</f>
        <v/>
      </c>
      <c r="FU113" s="329" t="str">
        <f aca="false">IF($B113&lt;&gt;"",IF($EB$1&gt;=FU$13,$P113+$U113+$AA113+$AF113-ET113,""),"")</f>
        <v/>
      </c>
      <c r="FV113" s="329" t="str">
        <f aca="false">IF($B113&lt;&gt;"",IF($EB$1&gt;=FV$13,$P113+$U113+$AA113+$AF113+$AL113-EU113,""),"")</f>
        <v/>
      </c>
      <c r="FW113" s="329" t="str">
        <f aca="false">IF($B113&lt;&gt;"",IF($EB$1&gt;=FW$13,$P113+$U113+$AA113+$AF113+$AL113+$AQ113-EV113,""),"")</f>
        <v/>
      </c>
      <c r="FX113" s="329" t="str">
        <f aca="false">IF($B113&lt;&gt;"",IF($EB$1&gt;=FX$13,$P113+$U113+$AA113+$AF113+$AL113+$AQ113+$AW113-EW113,""),"")</f>
        <v/>
      </c>
      <c r="FY113" s="329" t="str">
        <f aca="false">IF($B113&lt;&gt;"",IF($EB$1&gt;=FY$13,$P113+$U113+$AA113+$AF113+$AL113+$AQ113+$AW113+$BB113-EX113,""),"")</f>
        <v/>
      </c>
      <c r="FZ113" s="329" t="str">
        <f aca="false">IF($B113&lt;&gt;"",IF($EB$1&gt;=FZ$13,$P113+$U113+$AA113+$AF113+$AL113+$AQ113+$AW113+$BB113+$BH113-EY113,""),"")</f>
        <v/>
      </c>
      <c r="GA113" s="329" t="str">
        <f aca="false">IF($B113&lt;&gt;"",IF($EB$1&gt;=GA$13,$P113+$U113+$AA113+$AF113+$AL113+$AQ113+$AW113+$BB113+$BH113+$BM113-EZ113,""),"")</f>
        <v/>
      </c>
      <c r="GB113" s="329" t="str">
        <f aca="false">IF($B113&lt;&gt;"",IF($EB$1&gt;=GB$13,$P113+$U113+$AA113+$AF113+$AL113+$AQ113+$AW113+$BB113+$BH113+$BM113+$BS113-FA113,""),"")</f>
        <v/>
      </c>
      <c r="GC113" s="329" t="str">
        <f aca="false">IF($B113&lt;&gt;"",IF($EB$1&gt;=GC$13,$P113+$U113+$AA113+$AF113+$AL113+$AQ113+$AW113+$BB113+$BH113+$BM113+$BS113+$BX113-FB113,""),"")</f>
        <v/>
      </c>
      <c r="GD113" s="329" t="str">
        <f aca="false">IF($B113&lt;&gt;"",IF($EB$1&gt;=GD$13,$P113+$U113+$AA113+$AF113+$AL113+$AQ113+$AW113+$BB113+$BH113+$BM113+$BS113+$BX113+$CD113-FC113,""),"")</f>
        <v/>
      </c>
      <c r="GE113" s="329" t="str">
        <f aca="false">IF($B113&lt;&gt;"",IF($EB$1&gt;=GE$13,$P113+$U113+$AA113+$AF113+$AL113+$AQ113+$AW113+$BB113+$BH113+$BM113+$BS113+$BX113+$CD113+$CI113-FD113,""),"")</f>
        <v/>
      </c>
      <c r="GF113" s="329" t="str">
        <f aca="false">IF($B113&lt;&gt;"",IF($EB$1&gt;=GF$13,$P113+$U113+$AA113+$AF113+$AL113+$AQ113+$AW113+$BB113+$BH113+$BM113+$BS113+$BX113+$CD113+$CI113+$CO113-FE113-FK113,""),"")</f>
        <v/>
      </c>
      <c r="GG113" s="329" t="str">
        <f aca="false">IF($B113&lt;&gt;"",IF($EB$1&gt;=GG$13,$P113+$U113+$AA113+$AF113+$AL113+$AQ113+$AW113+$BB113+$BH113+$BM113+$BS113+$BX113+$CD113+$CI113+$CO113+$CT113-FF113-FL113,""),"")</f>
        <v/>
      </c>
      <c r="GH113" s="329" t="str">
        <f aca="false">IF($B113&lt;&gt;"",IF($EB$1&gt;=GH$13,$P113+$U113+$AA113+$AF113+$AL113+$AQ113+$AW113+$BB113+$BH113+$BM113+$BS113+$BX113+$CD113+$CI113+$CO113+$CT113+$CZ113-FG113-FM113,""),"")</f>
        <v/>
      </c>
      <c r="GI113" s="329" t="str">
        <f aca="false">IF($B113&lt;&gt;"",IF($EB$1&gt;=GI$13,$P113+$U113+$AA113+$AF113+$AL113+$AQ113+$AW113+$BB113+$BH113+$BM113+$BS113+$BX113+$CD113+$CI113+$CO113+$CT113+$CZ113+$DE113-FH113-FN113,""),"")</f>
        <v/>
      </c>
      <c r="GJ113" s="329" t="str">
        <f aca="false">IF($B113&lt;&gt;"",IF($EB$1&gt;=GJ$13,$P113+$U113+$AA113+$AF113+$AL113+$AQ113+$AW113+$BB113+$BH113+$BM113+$BS113+$BX113+$CD113+$CI113+$CO113+$CT113+$CZ113+$DE113+$DK113-FI113-FO113,""),"")</f>
        <v/>
      </c>
      <c r="GK113" s="330" t="str">
        <f aca="false">IF($B113&lt;&gt;"",IF($EB$1&gt;=GK$13,$P113+$U113+$AA113+$AF113+$AL113+$AQ113+$AW113+$BB113+$BH113+$BM113+$BS113+$BX113+$CD113+$CI113+$CO113+$CT113+$CZ113+$DE113+$DK113+$DP113-FJ113-FP113,""),"")</f>
        <v/>
      </c>
      <c r="GL113" s="0"/>
      <c r="GM113" s="328" t="str">
        <f aca="false">IF($B113&lt;&gt;"",IF($EB$1&gt;=GM$13,RANK(FR113,FR$14:FR$113,0),""),"")</f>
        <v/>
      </c>
      <c r="GN113" s="329" t="str">
        <f aca="false">IF($B113&lt;&gt;"",IF($EB$1&gt;=GN$13,RANK(FS113,FS$14:FS$113,0),""),"")</f>
        <v/>
      </c>
      <c r="GO113" s="329" t="str">
        <f aca="false">IF($B113&lt;&gt;"",IF($EB$1&gt;=GO$13,RANK(FT113,FT$14:FT$113,0),""),"")</f>
        <v/>
      </c>
      <c r="GP113" s="329" t="str">
        <f aca="false">IF($B113&lt;&gt;"",IF($EB$1&gt;=GP$13,RANK(FU113,FU$14:FU$113,0),""),"")</f>
        <v/>
      </c>
      <c r="GQ113" s="329" t="str">
        <f aca="false">IF($B113&lt;&gt;"",IF($EB$1&gt;=GQ$13,RANK(FV113,FV$14:FV$113,0),""),"")</f>
        <v/>
      </c>
      <c r="GR113" s="329" t="str">
        <f aca="false">IF($B113&lt;&gt;"",IF($EB$1&gt;=GR$13,RANK(FW113,FW$14:FW$113,0),""),"")</f>
        <v/>
      </c>
      <c r="GS113" s="329" t="str">
        <f aca="false">IF($B113&lt;&gt;"",IF($EB$1&gt;=GS$13,RANK(FX113,FX$14:FX$113,0),""),"")</f>
        <v/>
      </c>
      <c r="GT113" s="329" t="str">
        <f aca="false">IF($B113&lt;&gt;"",IF($EB$1&gt;=GT$13,RANK(FY113,FY$14:FY$113,0),""),"")</f>
        <v/>
      </c>
      <c r="GU113" s="329" t="str">
        <f aca="false">IF($B113&lt;&gt;"",IF($EB$1&gt;=GU$13,RANK(FZ113,FZ$14:FZ$113,0),""),"")</f>
        <v/>
      </c>
      <c r="GV113" s="329" t="str">
        <f aca="false">IF($B113&lt;&gt;"",IF($EB$1&gt;=GV$13,RANK(GA113,GA$14:GA$113,0),""),"")</f>
        <v/>
      </c>
      <c r="GW113" s="329" t="str">
        <f aca="false">IF($B113&lt;&gt;"",IF($EB$1&gt;=GW$13,RANK(GB113,GB$14:GB$113,0),""),"")</f>
        <v/>
      </c>
      <c r="GX113" s="329" t="str">
        <f aca="false">IF($B113&lt;&gt;"",IF($EB$1&gt;=GX$13,RANK(GC113,GC$14:GC$113,0),""),"")</f>
        <v/>
      </c>
      <c r="GY113" s="329" t="str">
        <f aca="false">IF($B113&lt;&gt;"",IF($EB$1&gt;=GY$13,RANK(GD113,GD$14:GD$113,0),""),"")</f>
        <v/>
      </c>
      <c r="GZ113" s="329" t="str">
        <f aca="false">IF($B113&lt;&gt;"",IF($EB$1&gt;=GZ$13,RANK(GE113,GE$14:GE$113,0),""),"")</f>
        <v/>
      </c>
      <c r="HA113" s="329" t="str">
        <f aca="false">IF($B113&lt;&gt;"",IF($EB$1&gt;=HA$13,RANK(GF113,GF$14:GF$113,0),""),"")</f>
        <v/>
      </c>
      <c r="HB113" s="329" t="str">
        <f aca="false">IF($B113&lt;&gt;"",IF($EB$1&gt;=HB$13,RANK(GG113,GG$14:GG$113,0),""),"")</f>
        <v/>
      </c>
      <c r="HC113" s="329" t="str">
        <f aca="false">IF($B113&lt;&gt;"",IF($EB$1&gt;=HC$13,RANK(GH113,GH$14:GH$113,0),""),"")</f>
        <v/>
      </c>
      <c r="HD113" s="329" t="str">
        <f aca="false">IF($B113&lt;&gt;"",IF($EB$1&gt;=HD$13,RANK(GI113,GI$14:GI$113,0),""),"")</f>
        <v/>
      </c>
      <c r="HE113" s="329" t="str">
        <f aca="false">IF($B113&lt;&gt;"",IF($EB$1&gt;=HE$13,RANK(GJ113,GJ$14:GJ$113,0),""),"")</f>
        <v/>
      </c>
      <c r="HF113" s="330" t="str">
        <f aca="false">IF($B113&lt;&gt;"",IF($EB$1&gt;=HF$13,RANK(GK113,GK$14:GK$113,0),""),"")</f>
        <v/>
      </c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s="1" customFormat="true" ht="13" hidden="true" customHeight="false" outlineLevel="0" collapsed="false">
      <c r="I114" s="331" t="n">
        <f aca="false">IF(B114&lt;&gt;"",IF($EB$1&lt;4,DR114-DT114,IF($EB$1&lt;15,DS114-DU114-DT114,DS114-DU114-DV114-DT114)),0)</f>
        <v>0</v>
      </c>
      <c r="L114" s="1" t="s">
        <v>191</v>
      </c>
      <c r="Q114" s="1" t="s">
        <v>191</v>
      </c>
      <c r="W114" s="1" t="s">
        <v>191</v>
      </c>
      <c r="AB114" s="1" t="s">
        <v>191</v>
      </c>
      <c r="AH114" s="1" t="s">
        <v>191</v>
      </c>
      <c r="AM114" s="1" t="s">
        <v>191</v>
      </c>
      <c r="AS114" s="1" t="s">
        <v>191</v>
      </c>
      <c r="AX114" s="1" t="s">
        <v>191</v>
      </c>
      <c r="BD114" s="1" t="s">
        <v>191</v>
      </c>
      <c r="BI114" s="1" t="s">
        <v>191</v>
      </c>
      <c r="BO114" s="1" t="s">
        <v>191</v>
      </c>
      <c r="BT114" s="1" t="s">
        <v>191</v>
      </c>
      <c r="BZ114" s="1" t="s">
        <v>191</v>
      </c>
      <c r="CE114" s="1" t="s">
        <v>191</v>
      </c>
      <c r="CK114" s="1" t="s">
        <v>191</v>
      </c>
      <c r="CP114" s="1" t="s">
        <v>191</v>
      </c>
      <c r="CV114" s="1" t="s">
        <v>191</v>
      </c>
      <c r="DA114" s="1" t="s">
        <v>191</v>
      </c>
      <c r="DG114" s="1" t="s">
        <v>191</v>
      </c>
      <c r="DL114" s="1" t="s">
        <v>191</v>
      </c>
      <c r="DZ114" s="321" t="n">
        <f aca="false">IF($EC$1&lt;&gt;"",O114," ")</f>
        <v>0</v>
      </c>
      <c r="EA114" s="321" t="n">
        <f aca="false">IF($EC$2&lt;&gt;"",T114," ")</f>
        <v>0</v>
      </c>
      <c r="EB114" s="321" t="n">
        <f aca="false">IF($EC$3&lt;&gt;"",Z114," ")</f>
        <v>0</v>
      </c>
      <c r="EC114" s="321" t="n">
        <f aca="false">IF($EC$4&lt;&gt;"",AE114," ")</f>
        <v>0</v>
      </c>
      <c r="ED114" s="321" t="n">
        <f aca="false">IF($EC$5&lt;&gt;"",AK114," ")</f>
        <v>0</v>
      </c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FR114" s="328" t="str">
        <f aca="false">IF($B114&lt;&gt;"",IF($EB$1&gt;=FR$13,$P114,""),"")</f>
        <v/>
      </c>
      <c r="FS114" s="329" t="str">
        <f aca="false">IF($B114&lt;&gt;"",IF($EB$1&gt;=FS$13,$P114+$U114,""),"")</f>
        <v/>
      </c>
      <c r="FT114" s="329" t="str">
        <f aca="false">IF($B114&lt;&gt;"",IF($EB$1&gt;=FT$13,$P114+$U114+$AA114,""),"")</f>
        <v/>
      </c>
      <c r="FU114" s="329" t="str">
        <f aca="false">IF($B114&lt;&gt;"",IF($EB$1&gt;=FU$13,$P114+$U114+$AA114+$AF114-DU114,""),"")</f>
        <v/>
      </c>
      <c r="FV114" s="329" t="str">
        <f aca="false">IF($B114&lt;&gt;"",IF($EB$1&gt;=FV$13,$P114+$U114+$AA114+$AF114+$AL114-$DU114,""),"")</f>
        <v/>
      </c>
      <c r="FW114" s="329" t="str">
        <f aca="false">IF($B114&lt;&gt;"",IF($EB$1&gt;=FW$13,$P114+$U114+$AA114+$AF114+$AL114+$AQ114-$DU114,""),"")</f>
        <v/>
      </c>
      <c r="FX114" s="329" t="str">
        <f aca="false">IF($B114&lt;&gt;"",IF($EB$1&gt;=FX$13,$P114+$U114+$AA114+$AF114+$AL114+$AQ114+$AW114-$DU114,""),"")</f>
        <v/>
      </c>
      <c r="FY114" s="329" t="str">
        <f aca="false">IF($B114&lt;&gt;"",IF($EB$1&gt;=FY$13,$P114+$U114+$AA114+$AF114+$AL114+$AQ114+$AW114+$BB114-$DU114,""),"")</f>
        <v/>
      </c>
      <c r="FZ114" s="329" t="str">
        <f aca="false">IF($B114&lt;&gt;"",IF($EB$1&gt;=FZ$13,$P114+$U114+$AA114+$AF114+$AL114+$AQ114+$AW114+$BB114+$BH114-$DU114,""),"")</f>
        <v/>
      </c>
      <c r="GA114" s="329" t="str">
        <f aca="false">IF($B114&lt;&gt;"",IF($EB$1&gt;=GA$13,$P114+$U114+$AA114+$AF114+$AL114+$AQ114+$AW114+$BB114+$BH114+$BM114-$DU114,""),"")</f>
        <v/>
      </c>
      <c r="GB114" s="329" t="str">
        <f aca="false">IF($B114&lt;&gt;"",IF($EB$1&gt;=GB$13,$P114+$U114+$AA114+$AF114+$AL114+$AQ114+$AW114+$BB114+$BH114+$BM114+$BS114-$DU114,""),"")</f>
        <v/>
      </c>
      <c r="GC114" s="329" t="str">
        <f aca="false">IF($B114&lt;&gt;"",IF($EB$1&gt;=GC$13,$P114+$U114+$AA114+$AF114+$AL114+$AQ114+$AW114+$BB114+$BH114+$BM114+$BS114+$BX114-$DU114,""),"")</f>
        <v/>
      </c>
      <c r="GD114" s="329" t="str">
        <f aca="false">IF($B114&lt;&gt;"",IF($EB$1&gt;=GD$13,$P114+$U114+$AA114+$AF114+$AL114+$AQ114+$AW114+$BB114+$BH114+$BM114+$BS114+$BX114+$CD114-$DU114,""),"")</f>
        <v/>
      </c>
      <c r="GE114" s="329" t="str">
        <f aca="false">IF($B114&lt;&gt;"",IF($EB$1&gt;=GE$13,$P114+$U114+$AA114+$AF114+$AL114+$AQ114+$AW114+$BB114+$BH114+$BM114+$BS114+$BX114+$CD114+$CI114-$DU114,""),"")</f>
        <v/>
      </c>
      <c r="GF114" s="329" t="str">
        <f aca="false">IF($B114&lt;&gt;"",IF($EB$1&gt;=GF$13,$P114+$U114+$AA114+$AF114+$AL114+$AQ114+$AW114+$BB114+$BH114+$BM114+$BS114+$BX114+$CD114+$CI114+$CO114-$DU114-$DV114,""),"")</f>
        <v/>
      </c>
      <c r="GG114" s="329" t="str">
        <f aca="false">IF($B114&lt;&gt;"",IF($EB$1&gt;=GG$13,$P114+$U114+$AA114+$AF114+$AL114+$AQ114+$AW114+$BB114+$BH114+$BM114+$BS114+$BX114+$CD114+$CI114+$CO114+$CT114-$DU114-$DV114,""),"")</f>
        <v/>
      </c>
      <c r="GH114" s="329" t="str">
        <f aca="false">IF($B114&lt;&gt;"",IF($EB$1&gt;=GH$13,$P114+$U114+$AA114+$AF114+$AL114+$AQ114+$AW114+$BB114+$BH114+$BM114+$BS114+$BX114+$CD114+$CI114+$CO114+$CT114+$CZ114-$DU114-$DV114,""),"")</f>
        <v/>
      </c>
      <c r="GI114" s="329" t="str">
        <f aca="false">IF($B114&lt;&gt;"",IF($EB$1&gt;=GI$13,$P114+$U114+$AA114+$AF114+$AL114+$AQ114+$AW114+$BB114+$BH114+$BM114+$BS114+$BX114+$CD114+$CI114+$CO114+$CT114+$CZ114+$DE114-$DU114-$DV114,""),"")</f>
        <v/>
      </c>
      <c r="GJ114" s="329" t="str">
        <f aca="false">IF($B114&lt;&gt;"",IF($EB$1&gt;=GJ$13,$P114+$U114+$AA114+$AF114+$AL114+$AQ114+$AW114+$BB114+$BH114+$BM114+$BS114+$BX114+$CD114+$CI114+$CO114+$CT114+$CZ114+$DE114+$DK114-$DU114-$DV114,""),"")</f>
        <v/>
      </c>
      <c r="GK114" s="330" t="str">
        <f aca="false">IF($B114&lt;&gt;"",IF($EB$1&gt;=GK$13,$P114+$U114+$AA114+$AF114+$AL114+$AQ114+$AW114+$BB114+$BH114+$BM114+$BS114+$BX114+$CD114+$CI114+$CO114+$CT114+$CZ114+$DE114+$DK114+$DP114-$DU114-$DV114,""),"")</f>
        <v/>
      </c>
    </row>
    <row r="115" s="1" customFormat="true" ht="13" hidden="true" customHeight="false" outlineLevel="0" collapsed="false">
      <c r="I115" s="331" t="n">
        <f aca="false">IF(B115&lt;&gt;"",IF($EB$1&lt;4,DR115-DT115,IF($EB$1&lt;15,DS115-DU115-DT115,DS115-DU115-DV115-DT115)),0)</f>
        <v>0</v>
      </c>
      <c r="L115" s="1" t="n">
        <v>1</v>
      </c>
      <c r="Q115" s="1" t="n">
        <v>1</v>
      </c>
      <c r="W115" s="1" t="n">
        <v>1</v>
      </c>
      <c r="AB115" s="1" t="n">
        <v>1</v>
      </c>
      <c r="AH115" s="1" t="n">
        <v>1</v>
      </c>
      <c r="AM115" s="1" t="n">
        <v>1</v>
      </c>
      <c r="AS115" s="1" t="n">
        <v>1</v>
      </c>
      <c r="AX115" s="1" t="n">
        <v>1</v>
      </c>
      <c r="BD115" s="1" t="n">
        <v>1</v>
      </c>
      <c r="BI115" s="1" t="n">
        <v>1</v>
      </c>
      <c r="BO115" s="1" t="n">
        <v>1</v>
      </c>
      <c r="BT115" s="1" t="n">
        <v>1</v>
      </c>
      <c r="BZ115" s="1" t="n">
        <v>1</v>
      </c>
      <c r="CE115" s="1" t="n">
        <v>1</v>
      </c>
      <c r="CK115" s="1" t="n">
        <v>1</v>
      </c>
      <c r="CP115" s="1" t="n">
        <v>1</v>
      </c>
      <c r="CV115" s="1" t="n">
        <v>1</v>
      </c>
      <c r="DA115" s="1" t="n">
        <v>1</v>
      </c>
      <c r="DG115" s="1" t="n">
        <v>1</v>
      </c>
      <c r="DL115" s="1" t="n">
        <v>1</v>
      </c>
      <c r="DZ115" s="321" t="n">
        <f aca="false">IF($EC$1&lt;&gt;"",O115," ")</f>
        <v>0</v>
      </c>
      <c r="EA115" s="321" t="n">
        <f aca="false">IF($EC$2&lt;&gt;"",T115," ")</f>
        <v>0</v>
      </c>
      <c r="EB115" s="321" t="n">
        <f aca="false">IF($EC$3&lt;&gt;"",Z115," ")</f>
        <v>0</v>
      </c>
      <c r="EC115" s="321" t="n">
        <f aca="false">IF($EC$4&lt;&gt;"",AE115," ")</f>
        <v>0</v>
      </c>
      <c r="ED115" s="321" t="n">
        <f aca="false">IF($EC$5&lt;&gt;"",AK115," ")</f>
        <v>0</v>
      </c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FR115" s="328" t="str">
        <f aca="false">IF($B115&lt;&gt;"",IF($EB$1&gt;=FR$13,$P115,""),"")</f>
        <v/>
      </c>
      <c r="FS115" s="329" t="str">
        <f aca="false">IF($B115&lt;&gt;"",IF($EB$1&gt;=FS$13,$P115+$U115,""),"")</f>
        <v/>
      </c>
      <c r="FT115" s="329" t="str">
        <f aca="false">IF($B115&lt;&gt;"",IF($EB$1&gt;=FT$13,$P115+$U115+$AA115,""),"")</f>
        <v/>
      </c>
      <c r="FU115" s="329" t="str">
        <f aca="false">IF($B115&lt;&gt;"",IF($EB$1&gt;=FU$13,$P115+$U115+$AA115+$AF115-DU115,""),"")</f>
        <v/>
      </c>
      <c r="FV115" s="329" t="str">
        <f aca="false">IF($B115&lt;&gt;"",IF($EB$1&gt;=FV$13,$P115+$U115+$AA115+$AF115+$AL115-$DU115,""),"")</f>
        <v/>
      </c>
      <c r="FW115" s="329" t="str">
        <f aca="false">IF($B115&lt;&gt;"",IF($EB$1&gt;=FW$13,$P115+$U115+$AA115+$AF115+$AL115+$AQ115-$DU115,""),"")</f>
        <v/>
      </c>
      <c r="FX115" s="329" t="str">
        <f aca="false">IF($B115&lt;&gt;"",IF($EB$1&gt;=FX$13,$P115+$U115+$AA115+$AF115+$AL115+$AQ115+$AW115-$DU115,""),"")</f>
        <v/>
      </c>
      <c r="FY115" s="329" t="str">
        <f aca="false">IF($B115&lt;&gt;"",IF($EB$1&gt;=FY$13,$P115+$U115+$AA115+$AF115+$AL115+$AQ115+$AW115+$BB115-$DU115,""),"")</f>
        <v/>
      </c>
      <c r="FZ115" s="329" t="str">
        <f aca="false">IF($B115&lt;&gt;"",IF($EB$1&gt;=FZ$13,$P115+$U115+$AA115+$AF115+$AL115+$AQ115+$AW115+$BB115+$BH115-$DU115,""),"")</f>
        <v/>
      </c>
      <c r="GA115" s="329" t="str">
        <f aca="false">IF($B115&lt;&gt;"",IF($EB$1&gt;=GA$13,$P115+$U115+$AA115+$AF115+$AL115+$AQ115+$AW115+$BB115+$BH115+$BM115-$DU115,""),"")</f>
        <v/>
      </c>
      <c r="GB115" s="329" t="str">
        <f aca="false">IF($B115&lt;&gt;"",IF($EB$1&gt;=GB$13,$P115+$U115+$AA115+$AF115+$AL115+$AQ115+$AW115+$BB115+$BH115+$BM115+$BS115-$DU115,""),"")</f>
        <v/>
      </c>
      <c r="GC115" s="329" t="str">
        <f aca="false">IF($B115&lt;&gt;"",IF($EB$1&gt;=GC$13,$P115+$U115+$AA115+$AF115+$AL115+$AQ115+$AW115+$BB115+$BH115+$BM115+$BS115+$BX115-$DU115,""),"")</f>
        <v/>
      </c>
      <c r="GD115" s="329" t="str">
        <f aca="false">IF($B115&lt;&gt;"",IF($EB$1&gt;=GD$13,$P115+$U115+$AA115+$AF115+$AL115+$AQ115+$AW115+$BB115+$BH115+$BM115+$BS115+$BX115+$CD115-$DU115,""),"")</f>
        <v/>
      </c>
      <c r="GE115" s="329" t="str">
        <f aca="false">IF($B115&lt;&gt;"",IF($EB$1&gt;=GE$13,$P115+$U115+$AA115+$AF115+$AL115+$AQ115+$AW115+$BB115+$BH115+$BM115+$BS115+$BX115+$CD115+$CI115-$DU115,""),"")</f>
        <v/>
      </c>
      <c r="GF115" s="329" t="str">
        <f aca="false">IF($B115&lt;&gt;"",IF($EB$1&gt;=GF$13,$P115+$U115+$AA115+$AF115+$AL115+$AQ115+$AW115+$BB115+$BH115+$BM115+$BS115+$BX115+$CD115+$CI115+$CO115-$DU115-$DV115,""),"")</f>
        <v/>
      </c>
      <c r="GG115" s="329" t="str">
        <f aca="false">IF($B115&lt;&gt;"",IF($EB$1&gt;=GG$13,$P115+$U115+$AA115+$AF115+$AL115+$AQ115+$AW115+$BB115+$BH115+$BM115+$BS115+$BX115+$CD115+$CI115+$CO115+$CT115-$DU115-$DV115,""),"")</f>
        <v/>
      </c>
      <c r="GH115" s="329" t="str">
        <f aca="false">IF($B115&lt;&gt;"",IF($EB$1&gt;=GH$13,$P115+$U115+$AA115+$AF115+$AL115+$AQ115+$AW115+$BB115+$BH115+$BM115+$BS115+$BX115+$CD115+$CI115+$CO115+$CT115+$CZ115-$DU115-$DV115,""),"")</f>
        <v/>
      </c>
      <c r="GI115" s="329" t="str">
        <f aca="false">IF($B115&lt;&gt;"",IF($EB$1&gt;=GI$13,$P115+$U115+$AA115+$AF115+$AL115+$AQ115+$AW115+$BB115+$BH115+$BM115+$BS115+$BX115+$CD115+$CI115+$CO115+$CT115+$CZ115+$DE115-$DU115-$DV115,""),"")</f>
        <v/>
      </c>
      <c r="GJ115" s="329" t="str">
        <f aca="false">IF($B115&lt;&gt;"",IF($EB$1&gt;=GJ$13,$P115+$U115+$AA115+$AF115+$AL115+$AQ115+$AW115+$BB115+$BH115+$BM115+$BS115+$BX115+$CD115+$CI115+$CO115+$CT115+$CZ115+$DE115+$DK115-$DU115-$DV115,""),"")</f>
        <v/>
      </c>
      <c r="GK115" s="330" t="str">
        <f aca="false">IF($B115&lt;&gt;"",IF($EB$1&gt;=GK$13,$P115+$U115+$AA115+$AF115+$AL115+$AQ115+$AW115+$BB115+$BH115+$BM115+$BS115+$BX115+$CD115+$CI115+$CO115+$CT115+$CZ115+$DE115+$DK115+$DP115-$DU115-$DV115,""),"")</f>
        <v/>
      </c>
    </row>
    <row r="116" s="1" customFormat="true" ht="13" hidden="true" customHeight="false" outlineLevel="0" collapsed="false">
      <c r="I116" s="331" t="n">
        <f aca="false">IF(B116&lt;&gt;"",IF($EB$1&lt;4,DR116-DT116,IF($EB$1&lt;15,DS116-DU116-DT116,DS116-DU116-DV116-DT116)),0)</f>
        <v>0</v>
      </c>
      <c r="L116" s="1" t="s">
        <v>191</v>
      </c>
      <c r="Q116" s="1" t="s">
        <v>191</v>
      </c>
      <c r="W116" s="1" t="s">
        <v>191</v>
      </c>
      <c r="AB116" s="1" t="s">
        <v>191</v>
      </c>
      <c r="AH116" s="1" t="s">
        <v>191</v>
      </c>
      <c r="AM116" s="1" t="s">
        <v>191</v>
      </c>
      <c r="AS116" s="1" t="s">
        <v>191</v>
      </c>
      <c r="AX116" s="1" t="s">
        <v>191</v>
      </c>
      <c r="BD116" s="1" t="s">
        <v>191</v>
      </c>
      <c r="BI116" s="1" t="s">
        <v>191</v>
      </c>
      <c r="BO116" s="1" t="s">
        <v>191</v>
      </c>
      <c r="BT116" s="1" t="s">
        <v>191</v>
      </c>
      <c r="BZ116" s="1" t="s">
        <v>191</v>
      </c>
      <c r="CE116" s="1" t="s">
        <v>191</v>
      </c>
      <c r="CK116" s="1" t="s">
        <v>191</v>
      </c>
      <c r="CP116" s="1" t="s">
        <v>191</v>
      </c>
      <c r="CV116" s="1" t="s">
        <v>191</v>
      </c>
      <c r="DA116" s="1" t="s">
        <v>191</v>
      </c>
      <c r="DG116" s="1" t="s">
        <v>191</v>
      </c>
      <c r="DL116" s="1" t="s">
        <v>191</v>
      </c>
      <c r="DZ116" s="321" t="n">
        <f aca="false">IF($EC$1&lt;&gt;"",O116," ")</f>
        <v>0</v>
      </c>
      <c r="EA116" s="321" t="n">
        <f aca="false">IF($EC$2&lt;&gt;"",T116," ")</f>
        <v>0</v>
      </c>
      <c r="EB116" s="321" t="n">
        <f aca="false">IF($EC$3&lt;&gt;"",Z116," ")</f>
        <v>0</v>
      </c>
      <c r="EC116" s="321" t="n">
        <f aca="false">IF($EC$4&lt;&gt;"",AE116," ")</f>
        <v>0</v>
      </c>
      <c r="ED116" s="321" t="n">
        <f aca="false">IF($EC$5&lt;&gt;"",AK116," ")</f>
        <v>0</v>
      </c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FR116" s="328" t="str">
        <f aca="false">IF($B116&lt;&gt;"",IF($EB$1&gt;=FR$13,$P116,""),"")</f>
        <v/>
      </c>
      <c r="FS116" s="329" t="str">
        <f aca="false">IF($B116&lt;&gt;"",IF($EB$1&gt;=FS$13,$P116+$U116,""),"")</f>
        <v/>
      </c>
      <c r="FT116" s="329" t="str">
        <f aca="false">IF($B116&lt;&gt;"",IF($EB$1&gt;=FT$13,$P116+$U116+$AA116,""),"")</f>
        <v/>
      </c>
      <c r="FU116" s="329" t="str">
        <f aca="false">IF($B116&lt;&gt;"",IF($EB$1&gt;=FU$13,$P116+$U116+$AA116+$AF116-DU116,""),"")</f>
        <v/>
      </c>
      <c r="FV116" s="329" t="str">
        <f aca="false">IF($B116&lt;&gt;"",IF($EB$1&gt;=FV$13,$P116+$U116+$AA116+$AF116+$AL116-$DU116,""),"")</f>
        <v/>
      </c>
      <c r="FW116" s="329" t="str">
        <f aca="false">IF($B116&lt;&gt;"",IF($EB$1&gt;=FW$13,$P116+$U116+$AA116+$AF116+$AL116+$AQ116-$DU116,""),"")</f>
        <v/>
      </c>
      <c r="FX116" s="329" t="str">
        <f aca="false">IF($B116&lt;&gt;"",IF($EB$1&gt;=FX$13,$P116+$U116+$AA116+$AF116+$AL116+$AQ116+$AW116-$DU116,""),"")</f>
        <v/>
      </c>
      <c r="FY116" s="329" t="str">
        <f aca="false">IF($B116&lt;&gt;"",IF($EB$1&gt;=FY$13,$P116+$U116+$AA116+$AF116+$AL116+$AQ116+$AW116+$BB116-$DU116,""),"")</f>
        <v/>
      </c>
      <c r="FZ116" s="329" t="str">
        <f aca="false">IF($B116&lt;&gt;"",IF($EB$1&gt;=FZ$13,$P116+$U116+$AA116+$AF116+$AL116+$AQ116+$AW116+$BB116+$BH116-$DU116,""),"")</f>
        <v/>
      </c>
      <c r="GA116" s="329" t="str">
        <f aca="false">IF($B116&lt;&gt;"",IF($EB$1&gt;=GA$13,$P116+$U116+$AA116+$AF116+$AL116+$AQ116+$AW116+$BB116+$BH116+$BM116-$DU116,""),"")</f>
        <v/>
      </c>
      <c r="GB116" s="329" t="str">
        <f aca="false">IF($B116&lt;&gt;"",IF($EB$1&gt;=GB$13,$P116+$U116+$AA116+$AF116+$AL116+$AQ116+$AW116+$BB116+$BH116+$BM116+$BS116-$DU116,""),"")</f>
        <v/>
      </c>
      <c r="GC116" s="329" t="str">
        <f aca="false">IF($B116&lt;&gt;"",IF($EB$1&gt;=GC$13,$P116+$U116+$AA116+$AF116+$AL116+$AQ116+$AW116+$BB116+$BH116+$BM116+$BS116+$BX116-$DU116,""),"")</f>
        <v/>
      </c>
      <c r="GD116" s="329" t="str">
        <f aca="false">IF($B116&lt;&gt;"",IF($EB$1&gt;=GD$13,$P116+$U116+$AA116+$AF116+$AL116+$AQ116+$AW116+$BB116+$BH116+$BM116+$BS116+$BX116+$CD116-$DU116,""),"")</f>
        <v/>
      </c>
      <c r="GE116" s="329" t="str">
        <f aca="false">IF($B116&lt;&gt;"",IF($EB$1&gt;=GE$13,$P116+$U116+$AA116+$AF116+$AL116+$AQ116+$AW116+$BB116+$BH116+$BM116+$BS116+$BX116+$CD116+$CI116-$DU116,""),"")</f>
        <v/>
      </c>
      <c r="GF116" s="329" t="str">
        <f aca="false">IF($B116&lt;&gt;"",IF($EB$1&gt;=GF$13,$P116+$U116+$AA116+$AF116+$AL116+$AQ116+$AW116+$BB116+$BH116+$BM116+$BS116+$BX116+$CD116+$CI116+$CO116-$DU116-$DV116,""),"")</f>
        <v/>
      </c>
      <c r="GG116" s="329" t="str">
        <f aca="false">IF($B116&lt;&gt;"",IF($EB$1&gt;=GG$13,$P116+$U116+$AA116+$AF116+$AL116+$AQ116+$AW116+$BB116+$BH116+$BM116+$BS116+$BX116+$CD116+$CI116+$CO116+$CT116-$DU116-$DV116,""),"")</f>
        <v/>
      </c>
      <c r="GH116" s="329" t="str">
        <f aca="false">IF($B116&lt;&gt;"",IF($EB$1&gt;=GH$13,$P116+$U116+$AA116+$AF116+$AL116+$AQ116+$AW116+$BB116+$BH116+$BM116+$BS116+$BX116+$CD116+$CI116+$CO116+$CT116+$CZ116-$DU116-$DV116,""),"")</f>
        <v/>
      </c>
      <c r="GI116" s="329" t="str">
        <f aca="false">IF($B116&lt;&gt;"",IF($EB$1&gt;=GI$13,$P116+$U116+$AA116+$AF116+$AL116+$AQ116+$AW116+$BB116+$BH116+$BM116+$BS116+$BX116+$CD116+$CI116+$CO116+$CT116+$CZ116+$DE116-$DU116-$DV116,""),"")</f>
        <v/>
      </c>
      <c r="GJ116" s="329" t="str">
        <f aca="false">IF($B116&lt;&gt;"",IF($EB$1&gt;=GJ$13,$P116+$U116+$AA116+$AF116+$AL116+$AQ116+$AW116+$BB116+$BH116+$BM116+$BS116+$BX116+$CD116+$CI116+$CO116+$CT116+$CZ116+$DE116+$DK116-$DU116-$DV116,""),"")</f>
        <v/>
      </c>
      <c r="GK116" s="330" t="str">
        <f aca="false">IF($B116&lt;&gt;"",IF($EB$1&gt;=GK$13,$P116+$U116+$AA116+$AF116+$AL116+$AQ116+$AW116+$BB116+$BH116+$BM116+$BS116+$BX116+$CD116+$CI116+$CO116+$CT116+$CZ116+$DE116+$DK116+$DP116-$DU116-$DV116,""),"")</f>
        <v/>
      </c>
    </row>
    <row r="117" s="1" customFormat="true" ht="13" hidden="true" customHeight="false" outlineLevel="0" collapsed="false">
      <c r="I117" s="331" t="n">
        <f aca="false">IF(B117&lt;&gt;"",IF($EB$1&lt;4,DR117-DT117,IF($EB$1&lt;15,DS117-DU117-DT117,DS117-DU117-DV117-DT117)),0)</f>
        <v>0</v>
      </c>
      <c r="L117" s="1" t="n">
        <v>2</v>
      </c>
      <c r="Q117" s="1" t="n">
        <v>2</v>
      </c>
      <c r="W117" s="1" t="n">
        <v>2</v>
      </c>
      <c r="AB117" s="1" t="n">
        <v>2</v>
      </c>
      <c r="AH117" s="1" t="n">
        <v>2</v>
      </c>
      <c r="AM117" s="1" t="n">
        <v>2</v>
      </c>
      <c r="AS117" s="1" t="n">
        <v>2</v>
      </c>
      <c r="AX117" s="1" t="n">
        <v>2</v>
      </c>
      <c r="BD117" s="1" t="n">
        <v>2</v>
      </c>
      <c r="BI117" s="1" t="n">
        <v>2</v>
      </c>
      <c r="BO117" s="1" t="n">
        <v>2</v>
      </c>
      <c r="BT117" s="1" t="n">
        <v>2</v>
      </c>
      <c r="BZ117" s="1" t="n">
        <v>2</v>
      </c>
      <c r="CE117" s="1" t="n">
        <v>2</v>
      </c>
      <c r="CK117" s="1" t="n">
        <v>2</v>
      </c>
      <c r="CP117" s="1" t="n">
        <v>2</v>
      </c>
      <c r="CV117" s="1" t="n">
        <v>2</v>
      </c>
      <c r="DA117" s="1" t="n">
        <v>2</v>
      </c>
      <c r="DG117" s="1" t="n">
        <v>2</v>
      </c>
      <c r="DL117" s="1" t="n">
        <v>2</v>
      </c>
      <c r="DZ117" s="321" t="n">
        <f aca="false">IF($EC$1&lt;&gt;"",O117," ")</f>
        <v>0</v>
      </c>
      <c r="EA117" s="321" t="n">
        <f aca="false">IF($EC$2&lt;&gt;"",T117," ")</f>
        <v>0</v>
      </c>
      <c r="EB117" s="321" t="n">
        <f aca="false">IF($EC$3&lt;&gt;"",Z117," ")</f>
        <v>0</v>
      </c>
      <c r="EC117" s="321" t="n">
        <f aca="false">IF($EC$4&lt;&gt;"",AE117," ")</f>
        <v>0</v>
      </c>
      <c r="ED117" s="321" t="n">
        <f aca="false">IF($EC$5&lt;&gt;"",AK117," ")</f>
        <v>0</v>
      </c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FR117" s="328" t="str">
        <f aca="false">IF($B117&lt;&gt;"",IF($EB$1&gt;=FR$13,$P117,""),"")</f>
        <v/>
      </c>
      <c r="FS117" s="329" t="str">
        <f aca="false">IF($B117&lt;&gt;"",IF($EB$1&gt;=FS$13,$P117+$U117,""),"")</f>
        <v/>
      </c>
      <c r="FT117" s="329" t="str">
        <f aca="false">IF($B117&lt;&gt;"",IF($EB$1&gt;=FT$13,$P117+$U117+$AA117,""),"")</f>
        <v/>
      </c>
      <c r="FU117" s="329" t="str">
        <f aca="false">IF($B117&lt;&gt;"",IF($EB$1&gt;=FU$13,$P117+$U117+$AA117+$AF117-DU117,""),"")</f>
        <v/>
      </c>
      <c r="FV117" s="329" t="str">
        <f aca="false">IF($B117&lt;&gt;"",IF($EB$1&gt;=FV$13,$P117+$U117+$AA117+$AF117+$AL117-$DU117,""),"")</f>
        <v/>
      </c>
      <c r="FW117" s="329" t="str">
        <f aca="false">IF($B117&lt;&gt;"",IF($EB$1&gt;=FW$13,$P117+$U117+$AA117+$AF117+$AL117+$AQ117-$DU117,""),"")</f>
        <v/>
      </c>
      <c r="FX117" s="329" t="str">
        <f aca="false">IF($B117&lt;&gt;"",IF($EB$1&gt;=FX$13,$P117+$U117+$AA117+$AF117+$AL117+$AQ117+$AW117-$DU117,""),"")</f>
        <v/>
      </c>
      <c r="FY117" s="329" t="str">
        <f aca="false">IF($B117&lt;&gt;"",IF($EB$1&gt;=FY$13,$P117+$U117+$AA117+$AF117+$AL117+$AQ117+$AW117+$BB117-$DU117,""),"")</f>
        <v/>
      </c>
      <c r="FZ117" s="329" t="str">
        <f aca="false">IF($B117&lt;&gt;"",IF($EB$1&gt;=FZ$13,$P117+$U117+$AA117+$AF117+$AL117+$AQ117+$AW117+$BB117+$BH117-$DU117,""),"")</f>
        <v/>
      </c>
      <c r="GA117" s="329" t="str">
        <f aca="false">IF($B117&lt;&gt;"",IF($EB$1&gt;=GA$13,$P117+$U117+$AA117+$AF117+$AL117+$AQ117+$AW117+$BB117+$BH117+$BM117-$DU117,""),"")</f>
        <v/>
      </c>
      <c r="GB117" s="329" t="str">
        <f aca="false">IF($B117&lt;&gt;"",IF($EB$1&gt;=GB$13,$P117+$U117+$AA117+$AF117+$AL117+$AQ117+$AW117+$BB117+$BH117+$BM117+$BS117-$DU117,""),"")</f>
        <v/>
      </c>
      <c r="GC117" s="329" t="str">
        <f aca="false">IF($B117&lt;&gt;"",IF($EB$1&gt;=GC$13,$P117+$U117+$AA117+$AF117+$AL117+$AQ117+$AW117+$BB117+$BH117+$BM117+$BS117+$BX117-$DU117,""),"")</f>
        <v/>
      </c>
      <c r="GD117" s="329" t="str">
        <f aca="false">IF($B117&lt;&gt;"",IF($EB$1&gt;=GD$13,$P117+$U117+$AA117+$AF117+$AL117+$AQ117+$AW117+$BB117+$BH117+$BM117+$BS117+$BX117+$CD117-$DU117,""),"")</f>
        <v/>
      </c>
      <c r="GE117" s="329" t="str">
        <f aca="false">IF($B117&lt;&gt;"",IF($EB$1&gt;=GE$13,$P117+$U117+$AA117+$AF117+$AL117+$AQ117+$AW117+$BB117+$BH117+$BM117+$BS117+$BX117+$CD117+$CI117-$DU117,""),"")</f>
        <v/>
      </c>
      <c r="GF117" s="329" t="str">
        <f aca="false">IF($B117&lt;&gt;"",IF($EB$1&gt;=GF$13,$P117+$U117+$AA117+$AF117+$AL117+$AQ117+$AW117+$BB117+$BH117+$BM117+$BS117+$BX117+$CD117+$CI117+$CO117-$DU117-$DV117,""),"")</f>
        <v/>
      </c>
      <c r="GG117" s="329" t="str">
        <f aca="false">IF($B117&lt;&gt;"",IF($EB$1&gt;=GG$13,$P117+$U117+$AA117+$AF117+$AL117+$AQ117+$AW117+$BB117+$BH117+$BM117+$BS117+$BX117+$CD117+$CI117+$CO117+$CT117-$DU117-$DV117,""),"")</f>
        <v/>
      </c>
      <c r="GH117" s="329" t="str">
        <f aca="false">IF($B117&lt;&gt;"",IF($EB$1&gt;=GH$13,$P117+$U117+$AA117+$AF117+$AL117+$AQ117+$AW117+$BB117+$BH117+$BM117+$BS117+$BX117+$CD117+$CI117+$CO117+$CT117+$CZ117-$DU117-$DV117,""),"")</f>
        <v/>
      </c>
      <c r="GI117" s="329" t="str">
        <f aca="false">IF($B117&lt;&gt;"",IF($EB$1&gt;=GI$13,$P117+$U117+$AA117+$AF117+$AL117+$AQ117+$AW117+$BB117+$BH117+$BM117+$BS117+$BX117+$CD117+$CI117+$CO117+$CT117+$CZ117+$DE117-$DU117-$DV117,""),"")</f>
        <v/>
      </c>
      <c r="GJ117" s="329" t="str">
        <f aca="false">IF($B117&lt;&gt;"",IF($EB$1&gt;=GJ$13,$P117+$U117+$AA117+$AF117+$AL117+$AQ117+$AW117+$BB117+$BH117+$BM117+$BS117+$BX117+$CD117+$CI117+$CO117+$CT117+$CZ117+$DE117+$DK117-$DU117-$DV117,""),"")</f>
        <v/>
      </c>
      <c r="GK117" s="330" t="str">
        <f aca="false">IF($B117&lt;&gt;"",IF($EB$1&gt;=GK$13,$P117+$U117+$AA117+$AF117+$AL117+$AQ117+$AW117+$BB117+$BH117+$BM117+$BS117+$BX117+$CD117+$CI117+$CO117+$CT117+$CZ117+$DE117+$DK117+$DP117-$DU117-$DV117,""),"")</f>
        <v/>
      </c>
    </row>
    <row r="118" s="1" customFormat="true" ht="13" hidden="true" customHeight="false" outlineLevel="0" collapsed="false">
      <c r="I118" s="331" t="n">
        <f aca="false">IF(B118&lt;&gt;"",IF($EB$1&lt;4,DR118-DT118,IF($EB$1&lt;15,DS118-DU118-DT118,DS118-DU118-DV118-DT118)),0)</f>
        <v>0</v>
      </c>
      <c r="L118" s="1" t="s">
        <v>191</v>
      </c>
      <c r="Q118" s="1" t="s">
        <v>191</v>
      </c>
      <c r="W118" s="1" t="s">
        <v>191</v>
      </c>
      <c r="AB118" s="1" t="s">
        <v>191</v>
      </c>
      <c r="AH118" s="1" t="s">
        <v>191</v>
      </c>
      <c r="AM118" s="1" t="s">
        <v>191</v>
      </c>
      <c r="AS118" s="1" t="s">
        <v>191</v>
      </c>
      <c r="AX118" s="1" t="s">
        <v>191</v>
      </c>
      <c r="BD118" s="1" t="s">
        <v>191</v>
      </c>
      <c r="BI118" s="1" t="s">
        <v>191</v>
      </c>
      <c r="BO118" s="1" t="s">
        <v>191</v>
      </c>
      <c r="BT118" s="1" t="s">
        <v>191</v>
      </c>
      <c r="BZ118" s="1" t="s">
        <v>191</v>
      </c>
      <c r="CE118" s="1" t="s">
        <v>191</v>
      </c>
      <c r="CK118" s="1" t="s">
        <v>191</v>
      </c>
      <c r="CP118" s="1" t="s">
        <v>191</v>
      </c>
      <c r="CV118" s="1" t="s">
        <v>191</v>
      </c>
      <c r="DA118" s="1" t="s">
        <v>191</v>
      </c>
      <c r="DG118" s="1" t="s">
        <v>191</v>
      </c>
      <c r="DL118" s="1" t="s">
        <v>191</v>
      </c>
      <c r="DZ118" s="321" t="n">
        <f aca="false">IF($EC$1&lt;&gt;"",O118," ")</f>
        <v>0</v>
      </c>
      <c r="EA118" s="321" t="n">
        <f aca="false">IF($EC$2&lt;&gt;"",T118," ")</f>
        <v>0</v>
      </c>
      <c r="EB118" s="321" t="n">
        <f aca="false">IF($EC$3&lt;&gt;"",Z118," ")</f>
        <v>0</v>
      </c>
      <c r="EC118" s="321" t="n">
        <f aca="false">IF($EC$4&lt;&gt;"",AE118," ")</f>
        <v>0</v>
      </c>
      <c r="ED118" s="321" t="n">
        <f aca="false">IF($EC$5&lt;&gt;"",AK118," ")</f>
        <v>0</v>
      </c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FR118" s="328" t="str">
        <f aca="false">IF($B118&lt;&gt;"",IF($EB$1&gt;=FR$13,$P118,""),"")</f>
        <v/>
      </c>
      <c r="FS118" s="329" t="str">
        <f aca="false">IF($B118&lt;&gt;"",IF($EB$1&gt;=FS$13,$P118+$U118,""),"")</f>
        <v/>
      </c>
      <c r="FT118" s="329" t="str">
        <f aca="false">IF($B118&lt;&gt;"",IF($EB$1&gt;=FT$13,$P118+$U118+$AA118,""),"")</f>
        <v/>
      </c>
      <c r="FU118" s="329" t="str">
        <f aca="false">IF($B118&lt;&gt;"",IF($EB$1&gt;=FU$13,$P118+$U118+$AA118+$AF118-DU118,""),"")</f>
        <v/>
      </c>
      <c r="FV118" s="329" t="str">
        <f aca="false">IF($B118&lt;&gt;"",IF($EB$1&gt;=FV$13,$P118+$U118+$AA118+$AF118+$AL118-$DU118,""),"")</f>
        <v/>
      </c>
      <c r="FW118" s="329" t="str">
        <f aca="false">IF($B118&lt;&gt;"",IF($EB$1&gt;=FW$13,$P118+$U118+$AA118+$AF118+$AL118+$AQ118-$DU118,""),"")</f>
        <v/>
      </c>
      <c r="FX118" s="329" t="str">
        <f aca="false">IF($B118&lt;&gt;"",IF($EB$1&gt;=FX$13,$P118+$U118+$AA118+$AF118+$AL118+$AQ118+$AW118-$DU118,""),"")</f>
        <v/>
      </c>
      <c r="FY118" s="329" t="str">
        <f aca="false">IF($B118&lt;&gt;"",IF($EB$1&gt;=FY$13,$P118+$U118+$AA118+$AF118+$AL118+$AQ118+$AW118+$BB118-$DU118,""),"")</f>
        <v/>
      </c>
      <c r="FZ118" s="329" t="str">
        <f aca="false">IF($B118&lt;&gt;"",IF($EB$1&gt;=FZ$13,$P118+$U118+$AA118+$AF118+$AL118+$AQ118+$AW118+$BB118+$BH118-$DU118,""),"")</f>
        <v/>
      </c>
      <c r="GA118" s="329" t="str">
        <f aca="false">IF($B118&lt;&gt;"",IF($EB$1&gt;=GA$13,$P118+$U118+$AA118+$AF118+$AL118+$AQ118+$AW118+$BB118+$BH118+$BM118-$DU118,""),"")</f>
        <v/>
      </c>
      <c r="GB118" s="329" t="str">
        <f aca="false">IF($B118&lt;&gt;"",IF($EB$1&gt;=GB$13,$P118+$U118+$AA118+$AF118+$AL118+$AQ118+$AW118+$BB118+$BH118+$BM118+$BS118-$DU118,""),"")</f>
        <v/>
      </c>
      <c r="GC118" s="329" t="str">
        <f aca="false">IF($B118&lt;&gt;"",IF($EB$1&gt;=GC$13,$P118+$U118+$AA118+$AF118+$AL118+$AQ118+$AW118+$BB118+$BH118+$BM118+$BS118+$BX118-$DU118,""),"")</f>
        <v/>
      </c>
      <c r="GD118" s="329" t="str">
        <f aca="false">IF($B118&lt;&gt;"",IF($EB$1&gt;=GD$13,$P118+$U118+$AA118+$AF118+$AL118+$AQ118+$AW118+$BB118+$BH118+$BM118+$BS118+$BX118+$CD118-$DU118,""),"")</f>
        <v/>
      </c>
      <c r="GE118" s="329" t="str">
        <f aca="false">IF($B118&lt;&gt;"",IF($EB$1&gt;=GE$13,$P118+$U118+$AA118+$AF118+$AL118+$AQ118+$AW118+$BB118+$BH118+$BM118+$BS118+$BX118+$CD118+$CI118-$DU118,""),"")</f>
        <v/>
      </c>
      <c r="GF118" s="329" t="str">
        <f aca="false">IF($B118&lt;&gt;"",IF($EB$1&gt;=GF$13,$P118+$U118+$AA118+$AF118+$AL118+$AQ118+$AW118+$BB118+$BH118+$BM118+$BS118+$BX118+$CD118+$CI118+$CO118-$DU118-$DV118,""),"")</f>
        <v/>
      </c>
      <c r="GG118" s="329" t="str">
        <f aca="false">IF($B118&lt;&gt;"",IF($EB$1&gt;=GG$13,$P118+$U118+$AA118+$AF118+$AL118+$AQ118+$AW118+$BB118+$BH118+$BM118+$BS118+$BX118+$CD118+$CI118+$CO118+$CT118-$DU118-$DV118,""),"")</f>
        <v/>
      </c>
      <c r="GH118" s="329" t="str">
        <f aca="false">IF($B118&lt;&gt;"",IF($EB$1&gt;=GH$13,$P118+$U118+$AA118+$AF118+$AL118+$AQ118+$AW118+$BB118+$BH118+$BM118+$BS118+$BX118+$CD118+$CI118+$CO118+$CT118+$CZ118-$DU118-$DV118,""),"")</f>
        <v/>
      </c>
      <c r="GI118" s="329" t="str">
        <f aca="false">IF($B118&lt;&gt;"",IF($EB$1&gt;=GI$13,$P118+$U118+$AA118+$AF118+$AL118+$AQ118+$AW118+$BB118+$BH118+$BM118+$BS118+$BX118+$CD118+$CI118+$CO118+$CT118+$CZ118+$DE118-$DU118-$DV118,""),"")</f>
        <v/>
      </c>
      <c r="GJ118" s="329" t="str">
        <f aca="false">IF($B118&lt;&gt;"",IF($EB$1&gt;=GJ$13,$P118+$U118+$AA118+$AF118+$AL118+$AQ118+$AW118+$BB118+$BH118+$BM118+$BS118+$BX118+$CD118+$CI118+$CO118+$CT118+$CZ118+$DE118+$DK118-$DU118-$DV118,""),"")</f>
        <v/>
      </c>
      <c r="GK118" s="330" t="str">
        <f aca="false">IF($B118&lt;&gt;"",IF($EB$1&gt;=GK$13,$P118+$U118+$AA118+$AF118+$AL118+$AQ118+$AW118+$BB118+$BH118+$BM118+$BS118+$BX118+$CD118+$CI118+$CO118+$CT118+$CZ118+$DE118+$DK118+$DP118-$DU118-$DV118,""),"")</f>
        <v/>
      </c>
    </row>
    <row r="119" s="1" customFormat="true" ht="13" hidden="true" customHeight="false" outlineLevel="0" collapsed="false">
      <c r="I119" s="331" t="n">
        <f aca="false">IF(B119&lt;&gt;"",IF($EB$1&lt;4,DR119-DT119,IF($EB$1&lt;15,DS119-DU119-DT119,DS119-DU119-DV119-DT119)),0)</f>
        <v>0</v>
      </c>
      <c r="L119" s="1" t="n">
        <v>3</v>
      </c>
      <c r="Q119" s="1" t="n">
        <v>3</v>
      </c>
      <c r="W119" s="1" t="n">
        <v>3</v>
      </c>
      <c r="AB119" s="1" t="n">
        <v>3</v>
      </c>
      <c r="AH119" s="1" t="n">
        <v>3</v>
      </c>
      <c r="AM119" s="1" t="n">
        <v>3</v>
      </c>
      <c r="AS119" s="1" t="n">
        <v>3</v>
      </c>
      <c r="AX119" s="1" t="n">
        <v>3</v>
      </c>
      <c r="BD119" s="1" t="n">
        <v>3</v>
      </c>
      <c r="BI119" s="1" t="n">
        <v>3</v>
      </c>
      <c r="BO119" s="1" t="n">
        <v>3</v>
      </c>
      <c r="BT119" s="1" t="n">
        <v>3</v>
      </c>
      <c r="BZ119" s="1" t="n">
        <v>3</v>
      </c>
      <c r="CE119" s="1" t="n">
        <v>3</v>
      </c>
      <c r="CK119" s="1" t="n">
        <v>3</v>
      </c>
      <c r="CP119" s="1" t="n">
        <v>3</v>
      </c>
      <c r="CV119" s="1" t="n">
        <v>3</v>
      </c>
      <c r="DA119" s="1" t="n">
        <v>3</v>
      </c>
      <c r="DG119" s="1" t="n">
        <v>3</v>
      </c>
      <c r="DL119" s="1" t="n">
        <v>3</v>
      </c>
      <c r="DZ119" s="321" t="n">
        <f aca="false">IF($EC$1&lt;&gt;"",O119," ")</f>
        <v>0</v>
      </c>
      <c r="EA119" s="321" t="n">
        <f aca="false">IF($EC$2&lt;&gt;"",T119," ")</f>
        <v>0</v>
      </c>
      <c r="EB119" s="321" t="n">
        <f aca="false">IF($EC$3&lt;&gt;"",Z119," ")</f>
        <v>0</v>
      </c>
      <c r="EC119" s="321" t="n">
        <f aca="false">IF($EC$4&lt;&gt;"",AE119," ")</f>
        <v>0</v>
      </c>
      <c r="ED119" s="321" t="n">
        <f aca="false">IF($EC$5&lt;&gt;"",AK119," ")</f>
        <v>0</v>
      </c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FR119" s="328" t="str">
        <f aca="false">IF($B119&lt;&gt;"",IF($EB$1&gt;=FR$13,$P119,""),"")</f>
        <v/>
      </c>
      <c r="FS119" s="329" t="str">
        <f aca="false">IF($B119&lt;&gt;"",IF($EB$1&gt;=FS$13,$P119+$U119,""),"")</f>
        <v/>
      </c>
      <c r="FT119" s="329" t="str">
        <f aca="false">IF($B119&lt;&gt;"",IF($EB$1&gt;=FT$13,$P119+$U119+$AA119,""),"")</f>
        <v/>
      </c>
      <c r="FU119" s="329" t="str">
        <f aca="false">IF($B119&lt;&gt;"",IF($EB$1&gt;=FU$13,$P119+$U119+$AA119+$AF119-DU119,""),"")</f>
        <v/>
      </c>
      <c r="FV119" s="329" t="str">
        <f aca="false">IF($B119&lt;&gt;"",IF($EB$1&gt;=FV$13,$P119+$U119+$AA119+$AF119+$AL119-$DU119,""),"")</f>
        <v/>
      </c>
      <c r="FW119" s="329" t="str">
        <f aca="false">IF($B119&lt;&gt;"",IF($EB$1&gt;=FW$13,$P119+$U119+$AA119+$AF119+$AL119+$AQ119-$DU119,""),"")</f>
        <v/>
      </c>
      <c r="FX119" s="329" t="str">
        <f aca="false">IF($B119&lt;&gt;"",IF($EB$1&gt;=FX$13,$P119+$U119+$AA119+$AF119+$AL119+$AQ119+$AW119-$DU119,""),"")</f>
        <v/>
      </c>
      <c r="FY119" s="329" t="str">
        <f aca="false">IF($B119&lt;&gt;"",IF($EB$1&gt;=FY$13,$P119+$U119+$AA119+$AF119+$AL119+$AQ119+$AW119+$BB119-$DU119,""),"")</f>
        <v/>
      </c>
      <c r="FZ119" s="329" t="str">
        <f aca="false">IF($B119&lt;&gt;"",IF($EB$1&gt;=FZ$13,$P119+$U119+$AA119+$AF119+$AL119+$AQ119+$AW119+$BB119+$BH119-$DU119,""),"")</f>
        <v/>
      </c>
      <c r="GA119" s="329" t="str">
        <f aca="false">IF($B119&lt;&gt;"",IF($EB$1&gt;=GA$13,$P119+$U119+$AA119+$AF119+$AL119+$AQ119+$AW119+$BB119+$BH119+$BM119-$DU119,""),"")</f>
        <v/>
      </c>
      <c r="GB119" s="329" t="str">
        <f aca="false">IF($B119&lt;&gt;"",IF($EB$1&gt;=GB$13,$P119+$U119+$AA119+$AF119+$AL119+$AQ119+$AW119+$BB119+$BH119+$BM119+$BS119-$DU119,""),"")</f>
        <v/>
      </c>
      <c r="GC119" s="329" t="str">
        <f aca="false">IF($B119&lt;&gt;"",IF($EB$1&gt;=GC$13,$P119+$U119+$AA119+$AF119+$AL119+$AQ119+$AW119+$BB119+$BH119+$BM119+$BS119+$BX119-$DU119,""),"")</f>
        <v/>
      </c>
      <c r="GD119" s="329" t="str">
        <f aca="false">IF($B119&lt;&gt;"",IF($EB$1&gt;=GD$13,$P119+$U119+$AA119+$AF119+$AL119+$AQ119+$AW119+$BB119+$BH119+$BM119+$BS119+$BX119+$CD119-$DU119,""),"")</f>
        <v/>
      </c>
      <c r="GE119" s="329" t="str">
        <f aca="false">IF($B119&lt;&gt;"",IF($EB$1&gt;=GE$13,$P119+$U119+$AA119+$AF119+$AL119+$AQ119+$AW119+$BB119+$BH119+$BM119+$BS119+$BX119+$CD119+$CI119-$DU119,""),"")</f>
        <v/>
      </c>
      <c r="GF119" s="329" t="str">
        <f aca="false">IF($B119&lt;&gt;"",IF($EB$1&gt;=GF$13,$P119+$U119+$AA119+$AF119+$AL119+$AQ119+$AW119+$BB119+$BH119+$BM119+$BS119+$BX119+$CD119+$CI119+$CO119-$DU119-$DV119,""),"")</f>
        <v/>
      </c>
      <c r="GG119" s="329" t="str">
        <f aca="false">IF($B119&lt;&gt;"",IF($EB$1&gt;=GG$13,$P119+$U119+$AA119+$AF119+$AL119+$AQ119+$AW119+$BB119+$BH119+$BM119+$BS119+$BX119+$CD119+$CI119+$CO119+$CT119-$DU119-$DV119,""),"")</f>
        <v/>
      </c>
      <c r="GH119" s="329" t="str">
        <f aca="false">IF($B119&lt;&gt;"",IF($EB$1&gt;=GH$13,$P119+$U119+$AA119+$AF119+$AL119+$AQ119+$AW119+$BB119+$BH119+$BM119+$BS119+$BX119+$CD119+$CI119+$CO119+$CT119+$CZ119-$DU119-$DV119,""),"")</f>
        <v/>
      </c>
      <c r="GI119" s="329" t="str">
        <f aca="false">IF($B119&lt;&gt;"",IF($EB$1&gt;=GI$13,$P119+$U119+$AA119+$AF119+$AL119+$AQ119+$AW119+$BB119+$BH119+$BM119+$BS119+$BX119+$CD119+$CI119+$CO119+$CT119+$CZ119+$DE119-$DU119-$DV119,""),"")</f>
        <v/>
      </c>
      <c r="GJ119" s="329" t="str">
        <f aca="false">IF($B119&lt;&gt;"",IF($EB$1&gt;=GJ$13,$P119+$U119+$AA119+$AF119+$AL119+$AQ119+$AW119+$BB119+$BH119+$BM119+$BS119+$BX119+$CD119+$CI119+$CO119+$CT119+$CZ119+$DE119+$DK119-$DU119-$DV119,""),"")</f>
        <v/>
      </c>
      <c r="GK119" s="330" t="str">
        <f aca="false">IF($B119&lt;&gt;"",IF($EB$1&gt;=GK$13,$P119+$U119+$AA119+$AF119+$AL119+$AQ119+$AW119+$BB119+$BH119+$BM119+$BS119+$BX119+$CD119+$CI119+$CO119+$CT119+$CZ119+$DE119+$DK119+$DP119-$DU119-$DV119,""),"")</f>
        <v/>
      </c>
    </row>
    <row r="120" s="1" customFormat="true" ht="13" hidden="true" customHeight="false" outlineLevel="0" collapsed="false">
      <c r="I120" s="331" t="n">
        <f aca="false">IF(B120&lt;&gt;"",IF($EB$1&lt;4,DR120-DT120,IF($EB$1&lt;15,DS120-DU120-DT120,DS120-DU120-DV120-DT120)),0)</f>
        <v>0</v>
      </c>
      <c r="L120" s="1" t="s">
        <v>191</v>
      </c>
      <c r="Q120" s="1" t="s">
        <v>191</v>
      </c>
      <c r="W120" s="1" t="s">
        <v>191</v>
      </c>
      <c r="AB120" s="1" t="s">
        <v>191</v>
      </c>
      <c r="AH120" s="1" t="s">
        <v>191</v>
      </c>
      <c r="AM120" s="1" t="s">
        <v>191</v>
      </c>
      <c r="AS120" s="1" t="s">
        <v>191</v>
      </c>
      <c r="AX120" s="1" t="s">
        <v>191</v>
      </c>
      <c r="BD120" s="1" t="s">
        <v>191</v>
      </c>
      <c r="BI120" s="1" t="s">
        <v>191</v>
      </c>
      <c r="BO120" s="1" t="s">
        <v>191</v>
      </c>
      <c r="BT120" s="1" t="s">
        <v>191</v>
      </c>
      <c r="BZ120" s="1" t="s">
        <v>191</v>
      </c>
      <c r="CE120" s="1" t="s">
        <v>191</v>
      </c>
      <c r="CK120" s="1" t="s">
        <v>191</v>
      </c>
      <c r="CP120" s="1" t="s">
        <v>191</v>
      </c>
      <c r="CV120" s="1" t="s">
        <v>191</v>
      </c>
      <c r="DA120" s="1" t="s">
        <v>191</v>
      </c>
      <c r="DG120" s="1" t="s">
        <v>191</v>
      </c>
      <c r="DL120" s="1" t="s">
        <v>191</v>
      </c>
      <c r="DZ120" s="321" t="n">
        <f aca="false">IF($EC$1&lt;&gt;"",O120," ")</f>
        <v>0</v>
      </c>
      <c r="EA120" s="321" t="n">
        <f aca="false">IF($EC$2&lt;&gt;"",T120," ")</f>
        <v>0</v>
      </c>
      <c r="EB120" s="321" t="n">
        <f aca="false">IF($EC$3&lt;&gt;"",Z120," ")</f>
        <v>0</v>
      </c>
      <c r="EC120" s="321" t="n">
        <f aca="false">IF($EC$4&lt;&gt;"",AE120," ")</f>
        <v>0</v>
      </c>
      <c r="ED120" s="321" t="n">
        <f aca="false">IF($EC$5&lt;&gt;"",AK120," ")</f>
        <v>0</v>
      </c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FR120" s="328" t="str">
        <f aca="false">IF($B120&lt;&gt;"",IF($EB$1&gt;=FR$13,$P120,""),"")</f>
        <v/>
      </c>
      <c r="FS120" s="329" t="str">
        <f aca="false">IF($B120&lt;&gt;"",IF($EB$1&gt;=FS$13,$P120+$U120,""),"")</f>
        <v/>
      </c>
      <c r="FT120" s="329" t="str">
        <f aca="false">IF($B120&lt;&gt;"",IF($EB$1&gt;=FT$13,$P120+$U120+$AA120,""),"")</f>
        <v/>
      </c>
      <c r="FU120" s="329" t="str">
        <f aca="false">IF($B120&lt;&gt;"",IF($EB$1&gt;=FU$13,$P120+$U120+$AA120+$AF120-DU120,""),"")</f>
        <v/>
      </c>
      <c r="FV120" s="329" t="str">
        <f aca="false">IF($B120&lt;&gt;"",IF($EB$1&gt;=FV$13,$P120+$U120+$AA120+$AF120+$AL120-$DU120,""),"")</f>
        <v/>
      </c>
      <c r="FW120" s="329" t="str">
        <f aca="false">IF($B120&lt;&gt;"",IF($EB$1&gt;=FW$13,$P120+$U120+$AA120+$AF120+$AL120+$AQ120-$DU120,""),"")</f>
        <v/>
      </c>
      <c r="FX120" s="329" t="str">
        <f aca="false">IF($B120&lt;&gt;"",IF($EB$1&gt;=FX$13,$P120+$U120+$AA120+$AF120+$AL120+$AQ120+$AW120-$DU120,""),"")</f>
        <v/>
      </c>
      <c r="FY120" s="329" t="str">
        <f aca="false">IF($B120&lt;&gt;"",IF($EB$1&gt;=FY$13,$P120+$U120+$AA120+$AF120+$AL120+$AQ120+$AW120+$BB120-$DU120,""),"")</f>
        <v/>
      </c>
      <c r="FZ120" s="329" t="str">
        <f aca="false">IF($B120&lt;&gt;"",IF($EB$1&gt;=FZ$13,$P120+$U120+$AA120+$AF120+$AL120+$AQ120+$AW120+$BB120+$BH120-$DU120,""),"")</f>
        <v/>
      </c>
      <c r="GA120" s="329" t="str">
        <f aca="false">IF($B120&lt;&gt;"",IF($EB$1&gt;=GA$13,$P120+$U120+$AA120+$AF120+$AL120+$AQ120+$AW120+$BB120+$BH120+$BM120-$DU120,""),"")</f>
        <v/>
      </c>
      <c r="GB120" s="329" t="str">
        <f aca="false">IF($B120&lt;&gt;"",IF($EB$1&gt;=GB$13,$P120+$U120+$AA120+$AF120+$AL120+$AQ120+$AW120+$BB120+$BH120+$BM120+$BS120-$DU120,""),"")</f>
        <v/>
      </c>
      <c r="GC120" s="329" t="str">
        <f aca="false">IF($B120&lt;&gt;"",IF($EB$1&gt;=GC$13,$P120+$U120+$AA120+$AF120+$AL120+$AQ120+$AW120+$BB120+$BH120+$BM120+$BS120+$BX120-$DU120,""),"")</f>
        <v/>
      </c>
      <c r="GD120" s="329" t="str">
        <f aca="false">IF($B120&lt;&gt;"",IF($EB$1&gt;=GD$13,$P120+$U120+$AA120+$AF120+$AL120+$AQ120+$AW120+$BB120+$BH120+$BM120+$BS120+$BX120+$CD120-$DU120,""),"")</f>
        <v/>
      </c>
      <c r="GE120" s="329" t="str">
        <f aca="false">IF($B120&lt;&gt;"",IF($EB$1&gt;=GE$13,$P120+$U120+$AA120+$AF120+$AL120+$AQ120+$AW120+$BB120+$BH120+$BM120+$BS120+$BX120+$CD120+$CI120-$DU120,""),"")</f>
        <v/>
      </c>
      <c r="GF120" s="329" t="str">
        <f aca="false">IF($B120&lt;&gt;"",IF($EB$1&gt;=GF$13,$P120+$U120+$AA120+$AF120+$AL120+$AQ120+$AW120+$BB120+$BH120+$BM120+$BS120+$BX120+$CD120+$CI120+$CO120-$DU120-$DV120,""),"")</f>
        <v/>
      </c>
      <c r="GG120" s="329" t="str">
        <f aca="false">IF($B120&lt;&gt;"",IF($EB$1&gt;=GG$13,$P120+$U120+$AA120+$AF120+$AL120+$AQ120+$AW120+$BB120+$BH120+$BM120+$BS120+$BX120+$CD120+$CI120+$CO120+$CT120-$DU120-$DV120,""),"")</f>
        <v/>
      </c>
      <c r="GH120" s="329" t="str">
        <f aca="false">IF($B120&lt;&gt;"",IF($EB$1&gt;=GH$13,$P120+$U120+$AA120+$AF120+$AL120+$AQ120+$AW120+$BB120+$BH120+$BM120+$BS120+$BX120+$CD120+$CI120+$CO120+$CT120+$CZ120-$DU120-$DV120,""),"")</f>
        <v/>
      </c>
      <c r="GI120" s="329" t="str">
        <f aca="false">IF($B120&lt;&gt;"",IF($EB$1&gt;=GI$13,$P120+$U120+$AA120+$AF120+$AL120+$AQ120+$AW120+$BB120+$BH120+$BM120+$BS120+$BX120+$CD120+$CI120+$CO120+$CT120+$CZ120+$DE120-$DU120-$DV120,""),"")</f>
        <v/>
      </c>
      <c r="GJ120" s="329" t="str">
        <f aca="false">IF($B120&lt;&gt;"",IF($EB$1&gt;=GJ$13,$P120+$U120+$AA120+$AF120+$AL120+$AQ120+$AW120+$BB120+$BH120+$BM120+$BS120+$BX120+$CD120+$CI120+$CO120+$CT120+$CZ120+$DE120+$DK120-$DU120-$DV120,""),"")</f>
        <v/>
      </c>
      <c r="GK120" s="330" t="str">
        <f aca="false">IF($B120&lt;&gt;"",IF($EB$1&gt;=GK$13,$P120+$U120+$AA120+$AF120+$AL120+$AQ120+$AW120+$BB120+$BH120+$BM120+$BS120+$BX120+$CD120+$CI120+$CO120+$CT120+$CZ120+$DE120+$DK120+$DP120-$DU120-$DV120,""),"")</f>
        <v/>
      </c>
    </row>
    <row r="121" s="1" customFormat="true" ht="13" hidden="true" customHeight="false" outlineLevel="0" collapsed="false">
      <c r="I121" s="331" t="n">
        <f aca="false">IF(B121&lt;&gt;"",IF($EB$1&lt;4,DR121-DT121,IF($EB$1&lt;15,DS121-DU121-DT121,DS121-DU121-DV121-DT121)),0)</f>
        <v>0</v>
      </c>
      <c r="L121" s="1" t="n">
        <v>4</v>
      </c>
      <c r="Q121" s="1" t="n">
        <v>4</v>
      </c>
      <c r="W121" s="1" t="n">
        <v>4</v>
      </c>
      <c r="AB121" s="1" t="n">
        <v>4</v>
      </c>
      <c r="AH121" s="1" t="n">
        <v>4</v>
      </c>
      <c r="AM121" s="1" t="n">
        <v>4</v>
      </c>
      <c r="AS121" s="1" t="n">
        <v>4</v>
      </c>
      <c r="AX121" s="1" t="n">
        <v>4</v>
      </c>
      <c r="BD121" s="1" t="n">
        <v>4</v>
      </c>
      <c r="BI121" s="1" t="n">
        <v>4</v>
      </c>
      <c r="BO121" s="1" t="n">
        <v>4</v>
      </c>
      <c r="BT121" s="1" t="n">
        <v>4</v>
      </c>
      <c r="BZ121" s="1" t="n">
        <v>4</v>
      </c>
      <c r="CE121" s="1" t="n">
        <v>4</v>
      </c>
      <c r="CK121" s="1" t="n">
        <v>4</v>
      </c>
      <c r="CP121" s="1" t="n">
        <v>4</v>
      </c>
      <c r="CV121" s="1" t="n">
        <v>4</v>
      </c>
      <c r="DA121" s="1" t="n">
        <v>4</v>
      </c>
      <c r="DG121" s="1" t="n">
        <v>4</v>
      </c>
      <c r="DL121" s="1" t="n">
        <v>4</v>
      </c>
      <c r="DZ121" s="321" t="n">
        <f aca="false">IF($EC$1&lt;&gt;"",O121," ")</f>
        <v>0</v>
      </c>
      <c r="EA121" s="321" t="n">
        <f aca="false">IF($EC$2&lt;&gt;"",T121," ")</f>
        <v>0</v>
      </c>
      <c r="EB121" s="321" t="n">
        <f aca="false">IF($EC$3&lt;&gt;"",Z121," ")</f>
        <v>0</v>
      </c>
      <c r="EC121" s="321" t="n">
        <f aca="false">IF($EC$4&lt;&gt;"",AE121," ")</f>
        <v>0</v>
      </c>
      <c r="ED121" s="321" t="n">
        <f aca="false">IF($EC$5&lt;&gt;"",AK121," ")</f>
        <v>0</v>
      </c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FR121" s="328" t="str">
        <f aca="false">IF($B121&lt;&gt;"",IF($EB$1&gt;=FR$13,$P121,""),"")</f>
        <v/>
      </c>
      <c r="FS121" s="329" t="str">
        <f aca="false">IF($B121&lt;&gt;"",IF($EB$1&gt;=FS$13,$P121+$U121,""),"")</f>
        <v/>
      </c>
      <c r="FT121" s="329" t="str">
        <f aca="false">IF($B121&lt;&gt;"",IF($EB$1&gt;=FT$13,$P121+$U121+$AA121,""),"")</f>
        <v/>
      </c>
      <c r="FU121" s="329" t="str">
        <f aca="false">IF($B121&lt;&gt;"",IF($EB$1&gt;=FU$13,$P121+$U121+$AA121+$AF121-DU121,""),"")</f>
        <v/>
      </c>
      <c r="FV121" s="329" t="str">
        <f aca="false">IF($B121&lt;&gt;"",IF($EB$1&gt;=FV$13,$P121+$U121+$AA121+$AF121+$AL121-$DU121,""),"")</f>
        <v/>
      </c>
      <c r="FW121" s="329" t="str">
        <f aca="false">IF($B121&lt;&gt;"",IF($EB$1&gt;=FW$13,$P121+$U121+$AA121+$AF121+$AL121+$AQ121-$DU121,""),"")</f>
        <v/>
      </c>
      <c r="FX121" s="329" t="str">
        <f aca="false">IF($B121&lt;&gt;"",IF($EB$1&gt;=FX$13,$P121+$U121+$AA121+$AF121+$AL121+$AQ121+$AW121-$DU121,""),"")</f>
        <v/>
      </c>
      <c r="FY121" s="329" t="str">
        <f aca="false">IF($B121&lt;&gt;"",IF($EB$1&gt;=FY$13,$P121+$U121+$AA121+$AF121+$AL121+$AQ121+$AW121+$BB121-$DU121,""),"")</f>
        <v/>
      </c>
      <c r="FZ121" s="329" t="str">
        <f aca="false">IF($B121&lt;&gt;"",IF($EB$1&gt;=FZ$13,$P121+$U121+$AA121+$AF121+$AL121+$AQ121+$AW121+$BB121+$BH121-$DU121,""),"")</f>
        <v/>
      </c>
      <c r="GA121" s="329" t="str">
        <f aca="false">IF($B121&lt;&gt;"",IF($EB$1&gt;=GA$13,$P121+$U121+$AA121+$AF121+$AL121+$AQ121+$AW121+$BB121+$BH121+$BM121-$DU121,""),"")</f>
        <v/>
      </c>
      <c r="GB121" s="329" t="str">
        <f aca="false">IF($B121&lt;&gt;"",IF($EB$1&gt;=GB$13,$P121+$U121+$AA121+$AF121+$AL121+$AQ121+$AW121+$BB121+$BH121+$BM121+$BS121-$DU121,""),"")</f>
        <v/>
      </c>
      <c r="GC121" s="329" t="str">
        <f aca="false">IF($B121&lt;&gt;"",IF($EB$1&gt;=GC$13,$P121+$U121+$AA121+$AF121+$AL121+$AQ121+$AW121+$BB121+$BH121+$BM121+$BS121+$BX121-$DU121,""),"")</f>
        <v/>
      </c>
      <c r="GD121" s="329" t="str">
        <f aca="false">IF($B121&lt;&gt;"",IF($EB$1&gt;=GD$13,$P121+$U121+$AA121+$AF121+$AL121+$AQ121+$AW121+$BB121+$BH121+$BM121+$BS121+$BX121+$CD121-$DU121,""),"")</f>
        <v/>
      </c>
      <c r="GE121" s="329" t="str">
        <f aca="false">IF($B121&lt;&gt;"",IF($EB$1&gt;=GE$13,$P121+$U121+$AA121+$AF121+$AL121+$AQ121+$AW121+$BB121+$BH121+$BM121+$BS121+$BX121+$CD121+$CI121-$DU121,""),"")</f>
        <v/>
      </c>
      <c r="GF121" s="329" t="str">
        <f aca="false">IF($B121&lt;&gt;"",IF($EB$1&gt;=GF$13,$P121+$U121+$AA121+$AF121+$AL121+$AQ121+$AW121+$BB121+$BH121+$BM121+$BS121+$BX121+$CD121+$CI121+$CO121-$DU121-$DV121,""),"")</f>
        <v/>
      </c>
      <c r="GG121" s="329" t="str">
        <f aca="false">IF($B121&lt;&gt;"",IF($EB$1&gt;=GG$13,$P121+$U121+$AA121+$AF121+$AL121+$AQ121+$AW121+$BB121+$BH121+$BM121+$BS121+$BX121+$CD121+$CI121+$CO121+$CT121-$DU121-$DV121,""),"")</f>
        <v/>
      </c>
      <c r="GH121" s="329" t="str">
        <f aca="false">IF($B121&lt;&gt;"",IF($EB$1&gt;=GH$13,$P121+$U121+$AA121+$AF121+$AL121+$AQ121+$AW121+$BB121+$BH121+$BM121+$BS121+$BX121+$CD121+$CI121+$CO121+$CT121+$CZ121-$DU121-$DV121,""),"")</f>
        <v/>
      </c>
      <c r="GI121" s="329" t="str">
        <f aca="false">IF($B121&lt;&gt;"",IF($EB$1&gt;=GI$13,$P121+$U121+$AA121+$AF121+$AL121+$AQ121+$AW121+$BB121+$BH121+$BM121+$BS121+$BX121+$CD121+$CI121+$CO121+$CT121+$CZ121+$DE121-$DU121-$DV121,""),"")</f>
        <v/>
      </c>
      <c r="GJ121" s="329" t="str">
        <f aca="false">IF($B121&lt;&gt;"",IF($EB$1&gt;=GJ$13,$P121+$U121+$AA121+$AF121+$AL121+$AQ121+$AW121+$BB121+$BH121+$BM121+$BS121+$BX121+$CD121+$CI121+$CO121+$CT121+$CZ121+$DE121+$DK121-$DU121-$DV121,""),"")</f>
        <v/>
      </c>
      <c r="GK121" s="330" t="str">
        <f aca="false">IF($B121&lt;&gt;"",IF($EB$1&gt;=GK$13,$P121+$U121+$AA121+$AF121+$AL121+$AQ121+$AW121+$BB121+$BH121+$BM121+$BS121+$BX121+$CD121+$CI121+$CO121+$CT121+$CZ121+$DE121+$DK121+$DP121-$DU121-$DV121,""),"")</f>
        <v/>
      </c>
    </row>
    <row r="122" customFormat="false" ht="13" hidden="true" customHeight="false" outlineLevel="0" collapsed="false">
      <c r="I122" s="331" t="n">
        <f aca="false">IF(B122&lt;&gt;"",IF($EB$1&lt;4,DR122-DT122,IF($EB$1&lt;15,DS122-DU122-DT122,DS122-DU122-DV122-DT122)),0)</f>
        <v>0</v>
      </c>
      <c r="DZ122" s="321" t="n">
        <f aca="false">IF($EC$1&lt;&gt;"",O122," ")</f>
        <v>0</v>
      </c>
      <c r="EA122" s="321" t="n">
        <f aca="false">IF($EC$2&lt;&gt;"",T122," ")</f>
        <v>0</v>
      </c>
      <c r="EB122" s="321" t="n">
        <f aca="false">IF($EC$3&lt;&gt;"",Z122," ")</f>
        <v>0</v>
      </c>
      <c r="EC122" s="321" t="n">
        <f aca="false">IF($EC$4&lt;&gt;"",AE122," ")</f>
        <v>0</v>
      </c>
      <c r="ED122" s="321" t="n">
        <f aca="false">IF($EC$5&lt;&gt;"",AK122," ")</f>
        <v>0</v>
      </c>
      <c r="FR122" s="328" t="str">
        <f aca="false">IF($B122&lt;&gt;"",IF($EB$1&gt;=FR$13,$P122,""),"")</f>
        <v/>
      </c>
      <c r="FS122" s="329" t="str">
        <f aca="false">IF($B122&lt;&gt;"",IF($EB$1&gt;=FS$13,$P122+$U122,""),"")</f>
        <v/>
      </c>
      <c r="FT122" s="329" t="str">
        <f aca="false">IF($B122&lt;&gt;"",IF($EB$1&gt;=FT$13,$P122+$U122+$AA122,""),"")</f>
        <v/>
      </c>
      <c r="FU122" s="329" t="str">
        <f aca="false">IF($B122&lt;&gt;"",IF($EB$1&gt;=FU$13,$P122+$U122+$AA122+$AF122-DU122,""),"")</f>
        <v/>
      </c>
      <c r="FV122" s="329" t="str">
        <f aca="false">IF($B122&lt;&gt;"",IF($EB$1&gt;=FV$13,$P122+$U122+$AA122+$AF122+$AL122-$DU122,""),"")</f>
        <v/>
      </c>
      <c r="FW122" s="329" t="str">
        <f aca="false">IF($B122&lt;&gt;"",IF($EB$1&gt;=FW$13,$P122+$U122+$AA122+$AF122+$AL122+$AQ122-$DU122,""),"")</f>
        <v/>
      </c>
      <c r="FX122" s="329" t="str">
        <f aca="false">IF($B122&lt;&gt;"",IF($EB$1&gt;=FX$13,$P122+$U122+$AA122+$AF122+$AL122+$AQ122+$AW122-$DU122,""),"")</f>
        <v/>
      </c>
      <c r="FY122" s="329" t="str">
        <f aca="false">IF($B122&lt;&gt;"",IF($EB$1&gt;=FY$13,$P122+$U122+$AA122+$AF122+$AL122+$AQ122+$AW122+$BB122-$DU122,""),"")</f>
        <v/>
      </c>
      <c r="FZ122" s="329" t="str">
        <f aca="false">IF($B122&lt;&gt;"",IF($EB$1&gt;=FZ$13,$P122+$U122+$AA122+$AF122+$AL122+$AQ122+$AW122+$BB122+$BH122-$DU122,""),"")</f>
        <v/>
      </c>
      <c r="GA122" s="329" t="str">
        <f aca="false">IF($B122&lt;&gt;"",IF($EB$1&gt;=GA$13,$P122+$U122+$AA122+$AF122+$AL122+$AQ122+$AW122+$BB122+$BH122+$BM122-$DU122,""),"")</f>
        <v/>
      </c>
      <c r="GB122" s="329" t="str">
        <f aca="false">IF($B122&lt;&gt;"",IF($EB$1&gt;=GB$13,$P122+$U122+$AA122+$AF122+$AL122+$AQ122+$AW122+$BB122+$BH122+$BM122+$BS122-$DU122,""),"")</f>
        <v/>
      </c>
      <c r="GC122" s="329" t="str">
        <f aca="false">IF($B122&lt;&gt;"",IF($EB$1&gt;=GC$13,$P122+$U122+$AA122+$AF122+$AL122+$AQ122+$AW122+$BB122+$BH122+$BM122+$BS122+$BX122-$DU122,""),"")</f>
        <v/>
      </c>
      <c r="GD122" s="329" t="str">
        <f aca="false">IF($B122&lt;&gt;"",IF($EB$1&gt;=GD$13,$P122+$U122+$AA122+$AF122+$AL122+$AQ122+$AW122+$BB122+$BH122+$BM122+$BS122+$BX122+$CD122-$DU122,""),"")</f>
        <v/>
      </c>
      <c r="GE122" s="329" t="str">
        <f aca="false">IF($B122&lt;&gt;"",IF($EB$1&gt;=GE$13,$P122+$U122+$AA122+$AF122+$AL122+$AQ122+$AW122+$BB122+$BH122+$BM122+$BS122+$BX122+$CD122+$CI122-$DU122,""),"")</f>
        <v/>
      </c>
      <c r="GF122" s="329" t="str">
        <f aca="false">IF($B122&lt;&gt;"",IF($EB$1&gt;=GF$13,$P122+$U122+$AA122+$AF122+$AL122+$AQ122+$AW122+$BB122+$BH122+$BM122+$BS122+$BX122+$CD122+$CI122+$CO122-$DU122-$DV122,""),"")</f>
        <v/>
      </c>
      <c r="GG122" s="329" t="str">
        <f aca="false">IF($B122&lt;&gt;"",IF($EB$1&gt;=GG$13,$P122+$U122+$AA122+$AF122+$AL122+$AQ122+$AW122+$BB122+$BH122+$BM122+$BS122+$BX122+$CD122+$CI122+$CO122+$CT122-$DU122-$DV122,""),"")</f>
        <v/>
      </c>
      <c r="GH122" s="329" t="str">
        <f aca="false">IF($B122&lt;&gt;"",IF($EB$1&gt;=GH$13,$P122+$U122+$AA122+$AF122+$AL122+$AQ122+$AW122+$BB122+$BH122+$BM122+$BS122+$BX122+$CD122+$CI122+$CO122+$CT122+$CZ122-$DU122-$DV122,""),"")</f>
        <v/>
      </c>
      <c r="GI122" s="329" t="str">
        <f aca="false">IF($B122&lt;&gt;"",IF($EB$1&gt;=GI$13,$P122+$U122+$AA122+$AF122+$AL122+$AQ122+$AW122+$BB122+$BH122+$BM122+$BS122+$BX122+$CD122+$CI122+$CO122+$CT122+$CZ122+$DE122-$DU122-$DV122,""),"")</f>
        <v/>
      </c>
      <c r="GJ122" s="329" t="str">
        <f aca="false">IF($B122&lt;&gt;"",IF($EB$1&gt;=GJ$13,$P122+$U122+$AA122+$AF122+$AL122+$AQ122+$AW122+$BB122+$BH122+$BM122+$BS122+$BX122+$CD122+$CI122+$CO122+$CT122+$CZ122+$DE122+$DK122-$DU122-$DV122,""),"")</f>
        <v/>
      </c>
      <c r="GK122" s="330" t="str">
        <f aca="false">IF($B122&lt;&gt;"",IF($EB$1&gt;=GK$13,$P122+$U122+$AA122+$AF122+$AL122+$AQ122+$AW122+$BB122+$BH122+$BM122+$BS122+$BX122+$CD122+$CI122+$CO122+$CT122+$CZ122+$DE122+$DK122+$DP122-$DU122-$DV122,""),"")</f>
        <v/>
      </c>
    </row>
    <row r="123" customFormat="false" ht="13" hidden="true" customHeight="false" outlineLevel="0" collapsed="false">
      <c r="I123" s="331" t="n">
        <f aca="false">IF(B123&lt;&gt;"",IF($EB$1&lt;4,DR123-DT123,IF($EB$1&lt;15,DS123-DU123-DT123,DS123-DU123-DV123-DT123)),0)</f>
        <v>0</v>
      </c>
      <c r="DZ123" s="321" t="n">
        <f aca="false">IF($EC$1&lt;&gt;"",O123," ")</f>
        <v>0</v>
      </c>
      <c r="EA123" s="321" t="n">
        <f aca="false">IF($EC$2&lt;&gt;"",T123," ")</f>
        <v>0</v>
      </c>
      <c r="EB123" s="321" t="n">
        <f aca="false">IF($EC$3&lt;&gt;"",Z123," ")</f>
        <v>0</v>
      </c>
      <c r="EC123" s="321" t="n">
        <f aca="false">IF($EC$4&lt;&gt;"",AE123," ")</f>
        <v>0</v>
      </c>
      <c r="ED123" s="321" t="n">
        <f aca="false">IF($EC$5&lt;&gt;"",AK123," ")</f>
        <v>0</v>
      </c>
      <c r="FR123" s="328" t="str">
        <f aca="false">IF($B123&lt;&gt;"",IF($EB$1&gt;=FR$13,$P123,""),"")</f>
        <v/>
      </c>
      <c r="FS123" s="329" t="str">
        <f aca="false">IF($B123&lt;&gt;"",IF($EB$1&gt;=FS$13,$P123+$U123,""),"")</f>
        <v/>
      </c>
      <c r="FT123" s="329" t="str">
        <f aca="false">IF($B123&lt;&gt;"",IF($EB$1&gt;=FT$13,$P123+$U123+$AA123,""),"")</f>
        <v/>
      </c>
      <c r="FU123" s="329" t="str">
        <f aca="false">IF($B123&lt;&gt;"",IF($EB$1&gt;=FU$13,$P123+$U123+$AA123+$AF123-DU123,""),"")</f>
        <v/>
      </c>
      <c r="FV123" s="329" t="str">
        <f aca="false">IF($B123&lt;&gt;"",IF($EB$1&gt;=FV$13,$P123+$U123+$AA123+$AF123+$AL123-$DU123,""),"")</f>
        <v/>
      </c>
      <c r="FW123" s="329" t="str">
        <f aca="false">IF($B123&lt;&gt;"",IF($EB$1&gt;=FW$13,$P123+$U123+$AA123+$AF123+$AL123+$AQ123-$DU123,""),"")</f>
        <v/>
      </c>
      <c r="FX123" s="329" t="str">
        <f aca="false">IF($B123&lt;&gt;"",IF($EB$1&gt;=FX$13,$P123+$U123+$AA123+$AF123+$AL123+$AQ123+$AW123-$DU123,""),"")</f>
        <v/>
      </c>
      <c r="FY123" s="329" t="str">
        <f aca="false">IF($B123&lt;&gt;"",IF($EB$1&gt;=FY$13,$P123+$U123+$AA123+$AF123+$AL123+$AQ123+$AW123+$BB123-$DU123,""),"")</f>
        <v/>
      </c>
      <c r="FZ123" s="329" t="str">
        <f aca="false">IF($B123&lt;&gt;"",IF($EB$1&gt;=FZ$13,$P123+$U123+$AA123+$AF123+$AL123+$AQ123+$AW123+$BB123+$BH123-$DU123,""),"")</f>
        <v/>
      </c>
      <c r="GA123" s="329" t="str">
        <f aca="false">IF($B123&lt;&gt;"",IF($EB$1&gt;=GA$13,$P123+$U123+$AA123+$AF123+$AL123+$AQ123+$AW123+$BB123+$BH123+$BM123-$DU123,""),"")</f>
        <v/>
      </c>
      <c r="GB123" s="329" t="str">
        <f aca="false">IF($B123&lt;&gt;"",IF($EB$1&gt;=GB$13,$P123+$U123+$AA123+$AF123+$AL123+$AQ123+$AW123+$BB123+$BH123+$BM123+$BS123-$DU123,""),"")</f>
        <v/>
      </c>
      <c r="GC123" s="329" t="str">
        <f aca="false">IF($B123&lt;&gt;"",IF($EB$1&gt;=GC$13,$P123+$U123+$AA123+$AF123+$AL123+$AQ123+$AW123+$BB123+$BH123+$BM123+$BS123+$BX123-$DU123,""),"")</f>
        <v/>
      </c>
      <c r="GD123" s="329" t="str">
        <f aca="false">IF($B123&lt;&gt;"",IF($EB$1&gt;=GD$13,$P123+$U123+$AA123+$AF123+$AL123+$AQ123+$AW123+$BB123+$BH123+$BM123+$BS123+$BX123+$CD123-$DU123,""),"")</f>
        <v/>
      </c>
      <c r="GE123" s="329" t="str">
        <f aca="false">IF($B123&lt;&gt;"",IF($EB$1&gt;=GE$13,$P123+$U123+$AA123+$AF123+$AL123+$AQ123+$AW123+$BB123+$BH123+$BM123+$BS123+$BX123+$CD123+$CI123-$DU123,""),"")</f>
        <v/>
      </c>
      <c r="GF123" s="329" t="str">
        <f aca="false">IF($B123&lt;&gt;"",IF($EB$1&gt;=GF$13,$P123+$U123+$AA123+$AF123+$AL123+$AQ123+$AW123+$BB123+$BH123+$BM123+$BS123+$BX123+$CD123+$CI123+$CO123-$DU123-$DV123,""),"")</f>
        <v/>
      </c>
      <c r="GG123" s="329" t="str">
        <f aca="false">IF($B123&lt;&gt;"",IF($EB$1&gt;=GG$13,$P123+$U123+$AA123+$AF123+$AL123+$AQ123+$AW123+$BB123+$BH123+$BM123+$BS123+$BX123+$CD123+$CI123+$CO123+$CT123-$DU123-$DV123,""),"")</f>
        <v/>
      </c>
      <c r="GH123" s="329" t="str">
        <f aca="false">IF($B123&lt;&gt;"",IF($EB$1&gt;=GH$13,$P123+$U123+$AA123+$AF123+$AL123+$AQ123+$AW123+$BB123+$BH123+$BM123+$BS123+$BX123+$CD123+$CI123+$CO123+$CT123+$CZ123-$DU123-$DV123,""),"")</f>
        <v/>
      </c>
      <c r="GI123" s="329" t="str">
        <f aca="false">IF($B123&lt;&gt;"",IF($EB$1&gt;=GI$13,$P123+$U123+$AA123+$AF123+$AL123+$AQ123+$AW123+$BB123+$BH123+$BM123+$BS123+$BX123+$CD123+$CI123+$CO123+$CT123+$CZ123+$DE123-$DU123-$DV123,""),"")</f>
        <v/>
      </c>
      <c r="GJ123" s="329" t="str">
        <f aca="false">IF($B123&lt;&gt;"",IF($EB$1&gt;=GJ$13,$P123+$U123+$AA123+$AF123+$AL123+$AQ123+$AW123+$BB123+$BH123+$BM123+$BS123+$BX123+$CD123+$CI123+$CO123+$CT123+$CZ123+$DE123+$DK123-$DU123-$DV123,""),"")</f>
        <v/>
      </c>
      <c r="GK123" s="330" t="str">
        <f aca="false">IF($B123&lt;&gt;"",IF($EB$1&gt;=GK$13,$P123+$U123+$AA123+$AF123+$AL123+$AQ123+$AW123+$BB123+$BH123+$BM123+$BS123+$BX123+$CD123+$CI123+$CO123+$CT123+$CZ123+$DE123+$DK123+$DP123-$DU123-$DV123,""),"")</f>
        <v/>
      </c>
    </row>
    <row r="124" customFormat="false" ht="13" hidden="true" customHeight="false" outlineLevel="0" collapsed="false">
      <c r="I124" s="331" t="n">
        <f aca="false">IF(B124&lt;&gt;"",IF($EB$1&lt;4,DR124-DT124,IF($EB$1&lt;15,DS124-DU124-DT124,DS124-DU124-DV124-DT124)),0)</f>
        <v>0</v>
      </c>
      <c r="DZ124" s="321" t="n">
        <f aca="false">IF($EC$1&lt;&gt;"",O124," ")</f>
        <v>0</v>
      </c>
      <c r="EA124" s="321" t="n">
        <f aca="false">IF($EC$2&lt;&gt;"",T124," ")</f>
        <v>0</v>
      </c>
      <c r="EB124" s="321" t="n">
        <f aca="false">IF($EC$3&lt;&gt;"",Z124," ")</f>
        <v>0</v>
      </c>
      <c r="EC124" s="321" t="n">
        <f aca="false">IF($EC$4&lt;&gt;"",AE124," ")</f>
        <v>0</v>
      </c>
      <c r="ED124" s="321" t="n">
        <f aca="false">IF($EC$5&lt;&gt;"",AK124," ")</f>
        <v>0</v>
      </c>
      <c r="FR124" s="328" t="str">
        <f aca="false">IF($B124&lt;&gt;"",IF($EB$1&gt;=FR$13,$P124,""),"")</f>
        <v/>
      </c>
      <c r="FS124" s="329" t="str">
        <f aca="false">IF($B124&lt;&gt;"",IF($EB$1&gt;=FS$13,$P124+$U124,""),"")</f>
        <v/>
      </c>
      <c r="FT124" s="329" t="str">
        <f aca="false">IF($B124&lt;&gt;"",IF($EB$1&gt;=FT$13,$P124+$U124+$AA124,""),"")</f>
        <v/>
      </c>
      <c r="FU124" s="329" t="str">
        <f aca="false">IF($B124&lt;&gt;"",IF($EB$1&gt;=FU$13,$P124+$U124+$AA124+$AF124-DU124,""),"")</f>
        <v/>
      </c>
      <c r="FV124" s="329" t="str">
        <f aca="false">IF($B124&lt;&gt;"",IF($EB$1&gt;=FV$13,$P124+$U124+$AA124+$AF124+$AL124-$DU124,""),"")</f>
        <v/>
      </c>
      <c r="FW124" s="329" t="str">
        <f aca="false">IF($B124&lt;&gt;"",IF($EB$1&gt;=FW$13,$P124+$U124+$AA124+$AF124+$AL124+$AQ124-$DU124,""),"")</f>
        <v/>
      </c>
      <c r="FX124" s="329" t="str">
        <f aca="false">IF($B124&lt;&gt;"",IF($EB$1&gt;=FX$13,$P124+$U124+$AA124+$AF124+$AL124+$AQ124+$AW124-$DU124,""),"")</f>
        <v/>
      </c>
      <c r="FY124" s="329" t="str">
        <f aca="false">IF($B124&lt;&gt;"",IF($EB$1&gt;=FY$13,$P124+$U124+$AA124+$AF124+$AL124+$AQ124+$AW124+$BB124-$DU124,""),"")</f>
        <v/>
      </c>
      <c r="FZ124" s="329" t="str">
        <f aca="false">IF($B124&lt;&gt;"",IF($EB$1&gt;=FZ$13,$P124+$U124+$AA124+$AF124+$AL124+$AQ124+$AW124+$BB124+$BH124-$DU124,""),"")</f>
        <v/>
      </c>
      <c r="GA124" s="329" t="str">
        <f aca="false">IF($B124&lt;&gt;"",IF($EB$1&gt;=GA$13,$P124+$U124+$AA124+$AF124+$AL124+$AQ124+$AW124+$BB124+$BH124+$BM124-$DU124,""),"")</f>
        <v/>
      </c>
      <c r="GB124" s="329" t="str">
        <f aca="false">IF($B124&lt;&gt;"",IF($EB$1&gt;=GB$13,$P124+$U124+$AA124+$AF124+$AL124+$AQ124+$AW124+$BB124+$BH124+$BM124+$BS124-$DU124,""),"")</f>
        <v/>
      </c>
      <c r="GC124" s="329" t="str">
        <f aca="false">IF($B124&lt;&gt;"",IF($EB$1&gt;=GC$13,$P124+$U124+$AA124+$AF124+$AL124+$AQ124+$AW124+$BB124+$BH124+$BM124+$BS124+$BX124-$DU124,""),"")</f>
        <v/>
      </c>
      <c r="GD124" s="329" t="str">
        <f aca="false">IF($B124&lt;&gt;"",IF($EB$1&gt;=GD$13,$P124+$U124+$AA124+$AF124+$AL124+$AQ124+$AW124+$BB124+$BH124+$BM124+$BS124+$BX124+$CD124-$DU124,""),"")</f>
        <v/>
      </c>
      <c r="GE124" s="329" t="str">
        <f aca="false">IF($B124&lt;&gt;"",IF($EB$1&gt;=GE$13,$P124+$U124+$AA124+$AF124+$AL124+$AQ124+$AW124+$BB124+$BH124+$BM124+$BS124+$BX124+$CD124+$CI124-$DU124,""),"")</f>
        <v/>
      </c>
      <c r="GF124" s="329" t="str">
        <f aca="false">IF($B124&lt;&gt;"",IF($EB$1&gt;=GF$13,$P124+$U124+$AA124+$AF124+$AL124+$AQ124+$AW124+$BB124+$BH124+$BM124+$BS124+$BX124+$CD124+$CI124+$CO124-$DU124-$DV124,""),"")</f>
        <v/>
      </c>
      <c r="GG124" s="329" t="str">
        <f aca="false">IF($B124&lt;&gt;"",IF($EB$1&gt;=GG$13,$P124+$U124+$AA124+$AF124+$AL124+$AQ124+$AW124+$BB124+$BH124+$BM124+$BS124+$BX124+$CD124+$CI124+$CO124+$CT124-$DU124-$DV124,""),"")</f>
        <v/>
      </c>
      <c r="GH124" s="329" t="str">
        <f aca="false">IF($B124&lt;&gt;"",IF($EB$1&gt;=GH$13,$P124+$U124+$AA124+$AF124+$AL124+$AQ124+$AW124+$BB124+$BH124+$BM124+$BS124+$BX124+$CD124+$CI124+$CO124+$CT124+$CZ124-$DU124-$DV124,""),"")</f>
        <v/>
      </c>
      <c r="GI124" s="329" t="str">
        <f aca="false">IF($B124&lt;&gt;"",IF($EB$1&gt;=GI$13,$P124+$U124+$AA124+$AF124+$AL124+$AQ124+$AW124+$BB124+$BH124+$BM124+$BS124+$BX124+$CD124+$CI124+$CO124+$CT124+$CZ124+$DE124-$DU124-$DV124,""),"")</f>
        <v/>
      </c>
      <c r="GJ124" s="329" t="str">
        <f aca="false">IF($B124&lt;&gt;"",IF($EB$1&gt;=GJ$13,$P124+$U124+$AA124+$AF124+$AL124+$AQ124+$AW124+$BB124+$BH124+$BM124+$BS124+$BX124+$CD124+$CI124+$CO124+$CT124+$CZ124+$DE124+$DK124-$DU124-$DV124,""),"")</f>
        <v/>
      </c>
      <c r="GK124" s="330" t="str">
        <f aca="false">IF($B124&lt;&gt;"",IF($EB$1&gt;=GK$13,$P124+$U124+$AA124+$AF124+$AL124+$AQ124+$AW124+$BB124+$BH124+$BM124+$BS124+$BX124+$CD124+$CI124+$CO124+$CT124+$CZ124+$DE124+$DK124+$DP124-$DU124-$DV124,""),"")</f>
        <v/>
      </c>
    </row>
    <row r="125" customFormat="false" ht="13" hidden="true" customHeight="false" outlineLevel="0" collapsed="false">
      <c r="I125" s="331" t="n">
        <f aca="false">IF(B125&lt;&gt;"",IF($EB$1&lt;4,DR125-DT125,IF($EB$1&lt;15,DS125-DU125-DT125,DS125-DU125-DV125-DT125)),0)</f>
        <v>0</v>
      </c>
      <c r="DZ125" s="321" t="n">
        <f aca="false">IF($EC$1&lt;&gt;"",O125," ")</f>
        <v>0</v>
      </c>
      <c r="EA125" s="321" t="n">
        <f aca="false">IF($EC$2&lt;&gt;"",T125," ")</f>
        <v>0</v>
      </c>
      <c r="EB125" s="321" t="n">
        <f aca="false">IF($EC$3&lt;&gt;"",Z125," ")</f>
        <v>0</v>
      </c>
      <c r="EC125" s="321" t="n">
        <f aca="false">IF($EC$4&lt;&gt;"",AE125," ")</f>
        <v>0</v>
      </c>
      <c r="ED125" s="321" t="n">
        <f aca="false">IF($EC$5&lt;&gt;"",AK125," ")</f>
        <v>0</v>
      </c>
      <c r="FR125" s="328" t="str">
        <f aca="false">IF($B125&lt;&gt;"",IF($EB$1&gt;=FR$13,$P125,""),"")</f>
        <v/>
      </c>
      <c r="FS125" s="329" t="str">
        <f aca="false">IF($B125&lt;&gt;"",IF($EB$1&gt;=FS$13,$P125+$U125,""),"")</f>
        <v/>
      </c>
      <c r="FT125" s="329" t="str">
        <f aca="false">IF($B125&lt;&gt;"",IF($EB$1&gt;=FT$13,$P125+$U125+$AA125,""),"")</f>
        <v/>
      </c>
      <c r="FU125" s="329" t="str">
        <f aca="false">IF($B125&lt;&gt;"",IF($EB$1&gt;=FU$13,$P125+$U125+$AA125+$AF125-DU125,""),"")</f>
        <v/>
      </c>
      <c r="FV125" s="329" t="str">
        <f aca="false">IF($B125&lt;&gt;"",IF($EB$1&gt;=FV$13,$P125+$U125+$AA125+$AF125+$AL125-$DU125,""),"")</f>
        <v/>
      </c>
      <c r="FW125" s="329" t="str">
        <f aca="false">IF($B125&lt;&gt;"",IF($EB$1&gt;=FW$13,$P125+$U125+$AA125+$AF125+$AL125+$AQ125-$DU125,""),"")</f>
        <v/>
      </c>
      <c r="FX125" s="329" t="str">
        <f aca="false">IF($B125&lt;&gt;"",IF($EB$1&gt;=FX$13,$P125+$U125+$AA125+$AF125+$AL125+$AQ125+$AW125-$DU125,""),"")</f>
        <v/>
      </c>
      <c r="FY125" s="329" t="str">
        <f aca="false">IF($B125&lt;&gt;"",IF($EB$1&gt;=FY$13,$P125+$U125+$AA125+$AF125+$AL125+$AQ125+$AW125+$BB125-$DU125,""),"")</f>
        <v/>
      </c>
      <c r="FZ125" s="329" t="str">
        <f aca="false">IF($B125&lt;&gt;"",IF($EB$1&gt;=FZ$13,$P125+$U125+$AA125+$AF125+$AL125+$AQ125+$AW125+$BB125+$BH125-$DU125,""),"")</f>
        <v/>
      </c>
      <c r="GA125" s="329" t="str">
        <f aca="false">IF($B125&lt;&gt;"",IF($EB$1&gt;=GA$13,$P125+$U125+$AA125+$AF125+$AL125+$AQ125+$AW125+$BB125+$BH125+$BM125-$DU125,""),"")</f>
        <v/>
      </c>
      <c r="GB125" s="329" t="str">
        <f aca="false">IF($B125&lt;&gt;"",IF($EB$1&gt;=GB$13,$P125+$U125+$AA125+$AF125+$AL125+$AQ125+$AW125+$BB125+$BH125+$BM125+$BS125-$DU125,""),"")</f>
        <v/>
      </c>
      <c r="GC125" s="329" t="str">
        <f aca="false">IF($B125&lt;&gt;"",IF($EB$1&gt;=GC$13,$P125+$U125+$AA125+$AF125+$AL125+$AQ125+$AW125+$BB125+$BH125+$BM125+$BS125+$BX125-$DU125,""),"")</f>
        <v/>
      </c>
      <c r="GD125" s="329" t="str">
        <f aca="false">IF($B125&lt;&gt;"",IF($EB$1&gt;=GD$13,$P125+$U125+$AA125+$AF125+$AL125+$AQ125+$AW125+$BB125+$BH125+$BM125+$BS125+$BX125+$CD125-$DU125,""),"")</f>
        <v/>
      </c>
      <c r="GE125" s="329" t="str">
        <f aca="false">IF($B125&lt;&gt;"",IF($EB$1&gt;=GE$13,$P125+$U125+$AA125+$AF125+$AL125+$AQ125+$AW125+$BB125+$BH125+$BM125+$BS125+$BX125+$CD125+$CI125-$DU125,""),"")</f>
        <v/>
      </c>
      <c r="GF125" s="329" t="str">
        <f aca="false">IF($B125&lt;&gt;"",IF($EB$1&gt;=GF$13,$P125+$U125+$AA125+$AF125+$AL125+$AQ125+$AW125+$BB125+$BH125+$BM125+$BS125+$BX125+$CD125+$CI125+$CO125-$DU125-$DV125,""),"")</f>
        <v/>
      </c>
      <c r="GG125" s="329" t="str">
        <f aca="false">IF($B125&lt;&gt;"",IF($EB$1&gt;=GG$13,$P125+$U125+$AA125+$AF125+$AL125+$AQ125+$AW125+$BB125+$BH125+$BM125+$BS125+$BX125+$CD125+$CI125+$CO125+$CT125-$DU125-$DV125,""),"")</f>
        <v/>
      </c>
      <c r="GH125" s="329" t="str">
        <f aca="false">IF($B125&lt;&gt;"",IF($EB$1&gt;=GH$13,$P125+$U125+$AA125+$AF125+$AL125+$AQ125+$AW125+$BB125+$BH125+$BM125+$BS125+$BX125+$CD125+$CI125+$CO125+$CT125+$CZ125-$DU125-$DV125,""),"")</f>
        <v/>
      </c>
      <c r="GI125" s="329" t="str">
        <f aca="false">IF($B125&lt;&gt;"",IF($EB$1&gt;=GI$13,$P125+$U125+$AA125+$AF125+$AL125+$AQ125+$AW125+$BB125+$BH125+$BM125+$BS125+$BX125+$CD125+$CI125+$CO125+$CT125+$CZ125+$DE125-$DU125-$DV125,""),"")</f>
        <v/>
      </c>
      <c r="GJ125" s="329" t="str">
        <f aca="false">IF($B125&lt;&gt;"",IF($EB$1&gt;=GJ$13,$P125+$U125+$AA125+$AF125+$AL125+$AQ125+$AW125+$BB125+$BH125+$BM125+$BS125+$BX125+$CD125+$CI125+$CO125+$CT125+$CZ125+$DE125+$DK125-$DU125-$DV125,""),"")</f>
        <v/>
      </c>
      <c r="GK125" s="330" t="str">
        <f aca="false">IF($B125&lt;&gt;"",IF($EB$1&gt;=GK$13,$P125+$U125+$AA125+$AF125+$AL125+$AQ125+$AW125+$BB125+$BH125+$BM125+$BS125+$BX125+$CD125+$CI125+$CO125+$CT125+$CZ125+$DE125+$DK125+$DP125-$DU125-$DV125,""),"")</f>
        <v/>
      </c>
    </row>
    <row r="126" customFormat="false" ht="13" hidden="true" customHeight="false" outlineLevel="0" collapsed="false">
      <c r="I126" s="331" t="n">
        <f aca="false">IF(B126&lt;&gt;"",IF($EB$1&lt;4,DR126-DT126,IF($EB$1&lt;15,DS126-DU126-DT126,DS126-DU126-DV126-DT126)),0)</f>
        <v>0</v>
      </c>
      <c r="DZ126" s="321" t="n">
        <f aca="false">IF($EC$1&lt;&gt;"",O126," ")</f>
        <v>0</v>
      </c>
      <c r="EA126" s="321" t="n">
        <f aca="false">IF($EC$2&lt;&gt;"",T126," ")</f>
        <v>0</v>
      </c>
      <c r="EB126" s="321" t="n">
        <f aca="false">IF($EC$3&lt;&gt;"",Z126," ")</f>
        <v>0</v>
      </c>
      <c r="EC126" s="321" t="n">
        <f aca="false">IF($EC$4&lt;&gt;"",AE126," ")</f>
        <v>0</v>
      </c>
      <c r="ED126" s="321" t="n">
        <f aca="false">IF($EC$5&lt;&gt;"",AK126," ")</f>
        <v>0</v>
      </c>
      <c r="FR126" s="328" t="str">
        <f aca="false">IF($B126&lt;&gt;"",IF($EB$1&gt;=FR$13,$P126,""),"")</f>
        <v/>
      </c>
      <c r="FS126" s="329" t="str">
        <f aca="false">IF($B126&lt;&gt;"",IF($EB$1&gt;=FS$13,$P126+$U126,""),"")</f>
        <v/>
      </c>
      <c r="FT126" s="329" t="str">
        <f aca="false">IF($B126&lt;&gt;"",IF($EB$1&gt;=FT$13,$P126+$U126+$AA126,""),"")</f>
        <v/>
      </c>
      <c r="FU126" s="329" t="str">
        <f aca="false">IF($B126&lt;&gt;"",IF($EB$1&gt;=FU$13,$P126+$U126+$AA126+$AF126-DU126,""),"")</f>
        <v/>
      </c>
      <c r="FV126" s="329" t="str">
        <f aca="false">IF($B126&lt;&gt;"",IF($EB$1&gt;=FV$13,$P126+$U126+$AA126+$AF126+$AL126-$DU126,""),"")</f>
        <v/>
      </c>
      <c r="FW126" s="329" t="str">
        <f aca="false">IF($B126&lt;&gt;"",IF($EB$1&gt;=FW$13,$P126+$U126+$AA126+$AF126+$AL126+$AQ126-$DU126,""),"")</f>
        <v/>
      </c>
      <c r="FX126" s="329" t="str">
        <f aca="false">IF($B126&lt;&gt;"",IF($EB$1&gt;=FX$13,$P126+$U126+$AA126+$AF126+$AL126+$AQ126+$AW126-$DU126,""),"")</f>
        <v/>
      </c>
      <c r="FY126" s="329" t="str">
        <f aca="false">IF($B126&lt;&gt;"",IF($EB$1&gt;=FY$13,$P126+$U126+$AA126+$AF126+$AL126+$AQ126+$AW126+$BB126-$DU126,""),"")</f>
        <v/>
      </c>
      <c r="FZ126" s="329" t="str">
        <f aca="false">IF($B126&lt;&gt;"",IF($EB$1&gt;=FZ$13,$P126+$U126+$AA126+$AF126+$AL126+$AQ126+$AW126+$BB126+$BH126-$DU126,""),"")</f>
        <v/>
      </c>
      <c r="GA126" s="329" t="str">
        <f aca="false">IF($B126&lt;&gt;"",IF($EB$1&gt;=GA$13,$P126+$U126+$AA126+$AF126+$AL126+$AQ126+$AW126+$BB126+$BH126+$BM126-$DU126,""),"")</f>
        <v/>
      </c>
      <c r="GB126" s="329" t="str">
        <f aca="false">IF($B126&lt;&gt;"",IF($EB$1&gt;=GB$13,$P126+$U126+$AA126+$AF126+$AL126+$AQ126+$AW126+$BB126+$BH126+$BM126+$BS126-$DU126,""),"")</f>
        <v/>
      </c>
      <c r="GC126" s="329" t="str">
        <f aca="false">IF($B126&lt;&gt;"",IF($EB$1&gt;=GC$13,$P126+$U126+$AA126+$AF126+$AL126+$AQ126+$AW126+$BB126+$BH126+$BM126+$BS126+$BX126-$DU126,""),"")</f>
        <v/>
      </c>
      <c r="GD126" s="329" t="str">
        <f aca="false">IF($B126&lt;&gt;"",IF($EB$1&gt;=GD$13,$P126+$U126+$AA126+$AF126+$AL126+$AQ126+$AW126+$BB126+$BH126+$BM126+$BS126+$BX126+$CD126-$DU126,""),"")</f>
        <v/>
      </c>
      <c r="GE126" s="329" t="str">
        <f aca="false">IF($B126&lt;&gt;"",IF($EB$1&gt;=GE$13,$P126+$U126+$AA126+$AF126+$AL126+$AQ126+$AW126+$BB126+$BH126+$BM126+$BS126+$BX126+$CD126+$CI126-$DU126,""),"")</f>
        <v/>
      </c>
      <c r="GF126" s="329" t="str">
        <f aca="false">IF($B126&lt;&gt;"",IF($EB$1&gt;=GF$13,$P126+$U126+$AA126+$AF126+$AL126+$AQ126+$AW126+$BB126+$BH126+$BM126+$BS126+$BX126+$CD126+$CI126+$CO126-$DU126-$DV126,""),"")</f>
        <v/>
      </c>
      <c r="GG126" s="329" t="str">
        <f aca="false">IF($B126&lt;&gt;"",IF($EB$1&gt;=GG$13,$P126+$U126+$AA126+$AF126+$AL126+$AQ126+$AW126+$BB126+$BH126+$BM126+$BS126+$BX126+$CD126+$CI126+$CO126+$CT126-$DU126-$DV126,""),"")</f>
        <v/>
      </c>
      <c r="GH126" s="329" t="str">
        <f aca="false">IF($B126&lt;&gt;"",IF($EB$1&gt;=GH$13,$P126+$U126+$AA126+$AF126+$AL126+$AQ126+$AW126+$BB126+$BH126+$BM126+$BS126+$BX126+$CD126+$CI126+$CO126+$CT126+$CZ126-$DU126-$DV126,""),"")</f>
        <v/>
      </c>
      <c r="GI126" s="329" t="str">
        <f aca="false">IF($B126&lt;&gt;"",IF($EB$1&gt;=GI$13,$P126+$U126+$AA126+$AF126+$AL126+$AQ126+$AW126+$BB126+$BH126+$BM126+$BS126+$BX126+$CD126+$CI126+$CO126+$CT126+$CZ126+$DE126-$DU126-$DV126,""),"")</f>
        <v/>
      </c>
      <c r="GJ126" s="329" t="str">
        <f aca="false">IF($B126&lt;&gt;"",IF($EB$1&gt;=GJ$13,$P126+$U126+$AA126+$AF126+$AL126+$AQ126+$AW126+$BB126+$BH126+$BM126+$BS126+$BX126+$CD126+$CI126+$CO126+$CT126+$CZ126+$DE126+$DK126-$DU126-$DV126,""),"")</f>
        <v/>
      </c>
      <c r="GK126" s="330" t="str">
        <f aca="false">IF($B126&lt;&gt;"",IF($EB$1&gt;=GK$13,$P126+$U126+$AA126+$AF126+$AL126+$AQ126+$AW126+$BB126+$BH126+$BM126+$BS126+$BX126+$CD126+$CI126+$CO126+$CT126+$CZ126+$DE126+$DK126+$DP126-$DU126-$DV126,""),"")</f>
        <v/>
      </c>
    </row>
    <row r="127" customFormat="false" ht="13" hidden="true" customHeight="false" outlineLevel="0" collapsed="false">
      <c r="I127" s="331" t="n">
        <f aca="false">IF(B127&lt;&gt;"",IF($EB$1&lt;4,DR127-DT127,IF($EB$1&lt;15,DS127-DU127-DT127,DS127-DU127-DV127-DT127)),0)</f>
        <v>0</v>
      </c>
      <c r="DZ127" s="321" t="n">
        <f aca="false">IF($EC$1&lt;&gt;"",O127," ")</f>
        <v>0</v>
      </c>
      <c r="EA127" s="321" t="n">
        <f aca="false">IF($EC$2&lt;&gt;"",T127," ")</f>
        <v>0</v>
      </c>
      <c r="EB127" s="321" t="n">
        <f aca="false">IF($EC$3&lt;&gt;"",Z127," ")</f>
        <v>0</v>
      </c>
      <c r="EC127" s="321" t="n">
        <f aca="false">IF($EC$4&lt;&gt;"",AE127," ")</f>
        <v>0</v>
      </c>
      <c r="ED127" s="321" t="n">
        <f aca="false">IF($EC$5&lt;&gt;"",AK127," ")</f>
        <v>0</v>
      </c>
      <c r="FR127" s="328" t="str">
        <f aca="false">IF($B127&lt;&gt;"",IF($EB$1&gt;=FR$13,$P127,""),"")</f>
        <v/>
      </c>
      <c r="FS127" s="329" t="str">
        <f aca="false">IF($B127&lt;&gt;"",IF($EB$1&gt;=FS$13,$P127+$U127,""),"")</f>
        <v/>
      </c>
      <c r="FT127" s="329" t="str">
        <f aca="false">IF($B127&lt;&gt;"",IF($EB$1&gt;=FT$13,$P127+$U127+$AA127,""),"")</f>
        <v/>
      </c>
      <c r="FU127" s="329" t="str">
        <f aca="false">IF($B127&lt;&gt;"",IF($EB$1&gt;=FU$13,$P127+$U127+$AA127+$AF127-DU127,""),"")</f>
        <v/>
      </c>
      <c r="FV127" s="329" t="str">
        <f aca="false">IF($B127&lt;&gt;"",IF($EB$1&gt;=FV$13,$P127+$U127+$AA127+$AF127+$AL127-$DU127,""),"")</f>
        <v/>
      </c>
      <c r="FW127" s="329" t="str">
        <f aca="false">IF($B127&lt;&gt;"",IF($EB$1&gt;=FW$13,$P127+$U127+$AA127+$AF127+$AL127+$AQ127-$DU127,""),"")</f>
        <v/>
      </c>
      <c r="FX127" s="329" t="str">
        <f aca="false">IF($B127&lt;&gt;"",IF($EB$1&gt;=FX$13,$P127+$U127+$AA127+$AF127+$AL127+$AQ127+$AW127-$DU127,""),"")</f>
        <v/>
      </c>
      <c r="FY127" s="329" t="str">
        <f aca="false">IF($B127&lt;&gt;"",IF($EB$1&gt;=FY$13,$P127+$U127+$AA127+$AF127+$AL127+$AQ127+$AW127+$BB127-$DU127,""),"")</f>
        <v/>
      </c>
      <c r="FZ127" s="329" t="str">
        <f aca="false">IF($B127&lt;&gt;"",IF($EB$1&gt;=FZ$13,$P127+$U127+$AA127+$AF127+$AL127+$AQ127+$AW127+$BB127+$BH127-$DU127,""),"")</f>
        <v/>
      </c>
      <c r="GA127" s="329" t="str">
        <f aca="false">IF($B127&lt;&gt;"",IF($EB$1&gt;=GA$13,$P127+$U127+$AA127+$AF127+$AL127+$AQ127+$AW127+$BB127+$BH127+$BM127-$DU127,""),"")</f>
        <v/>
      </c>
      <c r="GB127" s="329" t="str">
        <f aca="false">IF($B127&lt;&gt;"",IF($EB$1&gt;=GB$13,$P127+$U127+$AA127+$AF127+$AL127+$AQ127+$AW127+$BB127+$BH127+$BM127+$BS127-$DU127,""),"")</f>
        <v/>
      </c>
      <c r="GC127" s="329" t="str">
        <f aca="false">IF($B127&lt;&gt;"",IF($EB$1&gt;=GC$13,$P127+$U127+$AA127+$AF127+$AL127+$AQ127+$AW127+$BB127+$BH127+$BM127+$BS127+$BX127-$DU127,""),"")</f>
        <v/>
      </c>
      <c r="GD127" s="329" t="str">
        <f aca="false">IF($B127&lt;&gt;"",IF($EB$1&gt;=GD$13,$P127+$U127+$AA127+$AF127+$AL127+$AQ127+$AW127+$BB127+$BH127+$BM127+$BS127+$BX127+$CD127-$DU127,""),"")</f>
        <v/>
      </c>
      <c r="GE127" s="329" t="str">
        <f aca="false">IF($B127&lt;&gt;"",IF($EB$1&gt;=GE$13,$P127+$U127+$AA127+$AF127+$AL127+$AQ127+$AW127+$BB127+$BH127+$BM127+$BS127+$BX127+$CD127+$CI127-$DU127,""),"")</f>
        <v/>
      </c>
      <c r="GF127" s="329" t="str">
        <f aca="false">IF($B127&lt;&gt;"",IF($EB$1&gt;=GF$13,$P127+$U127+$AA127+$AF127+$AL127+$AQ127+$AW127+$BB127+$BH127+$BM127+$BS127+$BX127+$CD127+$CI127+$CO127-$DU127-$DV127,""),"")</f>
        <v/>
      </c>
      <c r="GG127" s="329" t="str">
        <f aca="false">IF($B127&lt;&gt;"",IF($EB$1&gt;=GG$13,$P127+$U127+$AA127+$AF127+$AL127+$AQ127+$AW127+$BB127+$BH127+$BM127+$BS127+$BX127+$CD127+$CI127+$CO127+$CT127-$DU127-$DV127,""),"")</f>
        <v/>
      </c>
      <c r="GH127" s="329" t="str">
        <f aca="false">IF($B127&lt;&gt;"",IF($EB$1&gt;=GH$13,$P127+$U127+$AA127+$AF127+$AL127+$AQ127+$AW127+$BB127+$BH127+$BM127+$BS127+$BX127+$CD127+$CI127+$CO127+$CT127+$CZ127-$DU127-$DV127,""),"")</f>
        <v/>
      </c>
      <c r="GI127" s="329" t="str">
        <f aca="false">IF($B127&lt;&gt;"",IF($EB$1&gt;=GI$13,$P127+$U127+$AA127+$AF127+$AL127+$AQ127+$AW127+$BB127+$BH127+$BM127+$BS127+$BX127+$CD127+$CI127+$CO127+$CT127+$CZ127+$DE127-$DU127-$DV127,""),"")</f>
        <v/>
      </c>
      <c r="GJ127" s="329" t="str">
        <f aca="false">IF($B127&lt;&gt;"",IF($EB$1&gt;=GJ$13,$P127+$U127+$AA127+$AF127+$AL127+$AQ127+$AW127+$BB127+$BH127+$BM127+$BS127+$BX127+$CD127+$CI127+$CO127+$CT127+$CZ127+$DE127+$DK127-$DU127-$DV127,""),"")</f>
        <v/>
      </c>
      <c r="GK127" s="330" t="str">
        <f aca="false">IF($B127&lt;&gt;"",IF($EB$1&gt;=GK$13,$P127+$U127+$AA127+$AF127+$AL127+$AQ127+$AW127+$BB127+$BH127+$BM127+$BS127+$BX127+$CD127+$CI127+$CO127+$CT127+$CZ127+$DE127+$DK127+$DP127-$DU127-$DV127,""),"")</f>
        <v/>
      </c>
    </row>
    <row r="128" customFormat="false" ht="13" hidden="true" customHeight="false" outlineLevel="0" collapsed="false">
      <c r="I128" s="331" t="n">
        <f aca="false">IF(B128&lt;&gt;"",IF($EB$1&lt;4,DR128-DT128,IF($EB$1&lt;15,DS128-DU128-DT128,DS128-DU128-DV128-DT128)),0)</f>
        <v>0</v>
      </c>
      <c r="DZ128" s="321" t="n">
        <f aca="false">IF($EC$1&lt;&gt;"",O128," ")</f>
        <v>0</v>
      </c>
      <c r="EA128" s="321" t="n">
        <f aca="false">IF($EC$2&lt;&gt;"",T128," ")</f>
        <v>0</v>
      </c>
      <c r="EB128" s="321" t="n">
        <f aca="false">IF($EC$3&lt;&gt;"",Z128," ")</f>
        <v>0</v>
      </c>
      <c r="EC128" s="321" t="n">
        <f aca="false">IF($EC$4&lt;&gt;"",AE128," ")</f>
        <v>0</v>
      </c>
      <c r="ED128" s="321" t="n">
        <f aca="false">IF($EC$5&lt;&gt;"",AK128," ")</f>
        <v>0</v>
      </c>
      <c r="FR128" s="328" t="str">
        <f aca="false">IF($B128&lt;&gt;"",IF($EB$1&gt;=FR$13,$P128,""),"")</f>
        <v/>
      </c>
      <c r="FS128" s="329" t="str">
        <f aca="false">IF($B128&lt;&gt;"",IF($EB$1&gt;=FS$13,$P128+$U128,""),"")</f>
        <v/>
      </c>
      <c r="FT128" s="329" t="str">
        <f aca="false">IF($B128&lt;&gt;"",IF($EB$1&gt;=FT$13,$P128+$U128+$AA128,""),"")</f>
        <v/>
      </c>
      <c r="FU128" s="329" t="str">
        <f aca="false">IF($B128&lt;&gt;"",IF($EB$1&gt;=FU$13,$P128+$U128+$AA128+$AF128-DU128,""),"")</f>
        <v/>
      </c>
      <c r="FV128" s="329" t="str">
        <f aca="false">IF($B128&lt;&gt;"",IF($EB$1&gt;=FV$13,$P128+$U128+$AA128+$AF128+$AL128-$DU128,""),"")</f>
        <v/>
      </c>
      <c r="FW128" s="329" t="str">
        <f aca="false">IF($B128&lt;&gt;"",IF($EB$1&gt;=FW$13,$P128+$U128+$AA128+$AF128+$AL128+$AQ128-$DU128,""),"")</f>
        <v/>
      </c>
      <c r="FX128" s="329" t="str">
        <f aca="false">IF($B128&lt;&gt;"",IF($EB$1&gt;=FX$13,$P128+$U128+$AA128+$AF128+$AL128+$AQ128+$AW128-$DU128,""),"")</f>
        <v/>
      </c>
      <c r="FY128" s="329" t="str">
        <f aca="false">IF($B128&lt;&gt;"",IF($EB$1&gt;=FY$13,$P128+$U128+$AA128+$AF128+$AL128+$AQ128+$AW128+$BB128-$DU128,""),"")</f>
        <v/>
      </c>
      <c r="FZ128" s="329" t="str">
        <f aca="false">IF($B128&lt;&gt;"",IF($EB$1&gt;=FZ$13,$P128+$U128+$AA128+$AF128+$AL128+$AQ128+$AW128+$BB128+$BH128-$DU128,""),"")</f>
        <v/>
      </c>
      <c r="GA128" s="329" t="str">
        <f aca="false">IF($B128&lt;&gt;"",IF($EB$1&gt;=GA$13,$P128+$U128+$AA128+$AF128+$AL128+$AQ128+$AW128+$BB128+$BH128+$BM128-$DU128,""),"")</f>
        <v/>
      </c>
      <c r="GB128" s="329" t="str">
        <f aca="false">IF($B128&lt;&gt;"",IF($EB$1&gt;=GB$13,$P128+$U128+$AA128+$AF128+$AL128+$AQ128+$AW128+$BB128+$BH128+$BM128+$BS128-$DU128,""),"")</f>
        <v/>
      </c>
      <c r="GC128" s="329" t="str">
        <f aca="false">IF($B128&lt;&gt;"",IF($EB$1&gt;=GC$13,$P128+$U128+$AA128+$AF128+$AL128+$AQ128+$AW128+$BB128+$BH128+$BM128+$BS128+$BX128-$DU128,""),"")</f>
        <v/>
      </c>
      <c r="GD128" s="329" t="str">
        <f aca="false">IF($B128&lt;&gt;"",IF($EB$1&gt;=GD$13,$P128+$U128+$AA128+$AF128+$AL128+$AQ128+$AW128+$BB128+$BH128+$BM128+$BS128+$BX128+$CD128-$DU128,""),"")</f>
        <v/>
      </c>
      <c r="GE128" s="329" t="str">
        <f aca="false">IF($B128&lt;&gt;"",IF($EB$1&gt;=GE$13,$P128+$U128+$AA128+$AF128+$AL128+$AQ128+$AW128+$BB128+$BH128+$BM128+$BS128+$BX128+$CD128+$CI128-$DU128,""),"")</f>
        <v/>
      </c>
      <c r="GF128" s="329" t="str">
        <f aca="false">IF($B128&lt;&gt;"",IF($EB$1&gt;=GF$13,$P128+$U128+$AA128+$AF128+$AL128+$AQ128+$AW128+$BB128+$BH128+$BM128+$BS128+$BX128+$CD128+$CI128+$CO128-$DU128-$DV128,""),"")</f>
        <v/>
      </c>
      <c r="GG128" s="329" t="str">
        <f aca="false">IF($B128&lt;&gt;"",IF($EB$1&gt;=GG$13,$P128+$U128+$AA128+$AF128+$AL128+$AQ128+$AW128+$BB128+$BH128+$BM128+$BS128+$BX128+$CD128+$CI128+$CO128+$CT128-$DU128-$DV128,""),"")</f>
        <v/>
      </c>
      <c r="GH128" s="329" t="str">
        <f aca="false">IF($B128&lt;&gt;"",IF($EB$1&gt;=GH$13,$P128+$U128+$AA128+$AF128+$AL128+$AQ128+$AW128+$BB128+$BH128+$BM128+$BS128+$BX128+$CD128+$CI128+$CO128+$CT128+$CZ128-$DU128-$DV128,""),"")</f>
        <v/>
      </c>
      <c r="GI128" s="329" t="str">
        <f aca="false">IF($B128&lt;&gt;"",IF($EB$1&gt;=GI$13,$P128+$U128+$AA128+$AF128+$AL128+$AQ128+$AW128+$BB128+$BH128+$BM128+$BS128+$BX128+$CD128+$CI128+$CO128+$CT128+$CZ128+$DE128-$DU128-$DV128,""),"")</f>
        <v/>
      </c>
      <c r="GJ128" s="329" t="str">
        <f aca="false">IF($B128&lt;&gt;"",IF($EB$1&gt;=GJ$13,$P128+$U128+$AA128+$AF128+$AL128+$AQ128+$AW128+$BB128+$BH128+$BM128+$BS128+$BX128+$CD128+$CI128+$CO128+$CT128+$CZ128+$DE128+$DK128-$DU128-$DV128,""),"")</f>
        <v/>
      </c>
      <c r="GK128" s="330" t="str">
        <f aca="false">IF($B128&lt;&gt;"",IF($EB$1&gt;=GK$13,$P128+$U128+$AA128+$AF128+$AL128+$AQ128+$AW128+$BB128+$BH128+$BM128+$BS128+$BX128+$CD128+$CI128+$CO128+$CT128+$CZ128+$DE128+$DK128+$DP128-$DU128-$DV128,""),"")</f>
        <v/>
      </c>
    </row>
    <row r="129" customFormat="false" ht="13" hidden="true" customHeight="false" outlineLevel="0" collapsed="false">
      <c r="I129" s="331" t="n">
        <f aca="false">IF(B129&lt;&gt;"",IF($EB$1&lt;4,DR129-DT129,IF($EB$1&lt;15,DS129-DU129-DT129,DS129-DU129-DV129-DT129)),0)</f>
        <v>0</v>
      </c>
      <c r="DZ129" s="321" t="n">
        <f aca="false">IF($EC$1&lt;&gt;"",O129," ")</f>
        <v>0</v>
      </c>
      <c r="EA129" s="321" t="n">
        <f aca="false">IF($EC$2&lt;&gt;"",T129," ")</f>
        <v>0</v>
      </c>
      <c r="EB129" s="321" t="n">
        <f aca="false">IF($EC$3&lt;&gt;"",Z129," ")</f>
        <v>0</v>
      </c>
      <c r="EC129" s="321" t="n">
        <f aca="false">IF($EC$4&lt;&gt;"",AE129," ")</f>
        <v>0</v>
      </c>
      <c r="ED129" s="321" t="n">
        <f aca="false">IF($EC$5&lt;&gt;"",AK129," ")</f>
        <v>0</v>
      </c>
      <c r="FR129" s="328" t="str">
        <f aca="false">IF($B129&lt;&gt;"",IF($EB$1&gt;=FR$13,$P129,""),"")</f>
        <v/>
      </c>
      <c r="FS129" s="329" t="str">
        <f aca="false">IF($B129&lt;&gt;"",IF($EB$1&gt;=FS$13,$P129+$U129,""),"")</f>
        <v/>
      </c>
      <c r="FT129" s="329" t="str">
        <f aca="false">IF($B129&lt;&gt;"",IF($EB$1&gt;=FT$13,$P129+$U129+$AA129,""),"")</f>
        <v/>
      </c>
      <c r="FU129" s="329" t="str">
        <f aca="false">IF($B129&lt;&gt;"",IF($EB$1&gt;=FU$13,$P129+$U129+$AA129+$AF129-DU129,""),"")</f>
        <v/>
      </c>
      <c r="FV129" s="329" t="str">
        <f aca="false">IF($B129&lt;&gt;"",IF($EB$1&gt;=FV$13,$P129+$U129+$AA129+$AF129+$AL129-$DU129,""),"")</f>
        <v/>
      </c>
      <c r="FW129" s="329" t="str">
        <f aca="false">IF($B129&lt;&gt;"",IF($EB$1&gt;=FW$13,$P129+$U129+$AA129+$AF129+$AL129+$AQ129-$DU129,""),"")</f>
        <v/>
      </c>
      <c r="FX129" s="329" t="str">
        <f aca="false">IF($B129&lt;&gt;"",IF($EB$1&gt;=FX$13,$P129+$U129+$AA129+$AF129+$AL129+$AQ129+$AW129-$DU129,""),"")</f>
        <v/>
      </c>
      <c r="FY129" s="329" t="str">
        <f aca="false">IF($B129&lt;&gt;"",IF($EB$1&gt;=FY$13,$P129+$U129+$AA129+$AF129+$AL129+$AQ129+$AW129+$BB129-$DU129,""),"")</f>
        <v/>
      </c>
      <c r="FZ129" s="329" t="str">
        <f aca="false">IF($B129&lt;&gt;"",IF($EB$1&gt;=FZ$13,$P129+$U129+$AA129+$AF129+$AL129+$AQ129+$AW129+$BB129+$BH129-$DU129,""),"")</f>
        <v/>
      </c>
      <c r="GA129" s="329" t="str">
        <f aca="false">IF($B129&lt;&gt;"",IF($EB$1&gt;=GA$13,$P129+$U129+$AA129+$AF129+$AL129+$AQ129+$AW129+$BB129+$BH129+$BM129-$DU129,""),"")</f>
        <v/>
      </c>
      <c r="GB129" s="329" t="str">
        <f aca="false">IF($B129&lt;&gt;"",IF($EB$1&gt;=GB$13,$P129+$U129+$AA129+$AF129+$AL129+$AQ129+$AW129+$BB129+$BH129+$BM129+$BS129-$DU129,""),"")</f>
        <v/>
      </c>
      <c r="GC129" s="329" t="str">
        <f aca="false">IF($B129&lt;&gt;"",IF($EB$1&gt;=GC$13,$P129+$U129+$AA129+$AF129+$AL129+$AQ129+$AW129+$BB129+$BH129+$BM129+$BS129+$BX129-$DU129,""),"")</f>
        <v/>
      </c>
      <c r="GD129" s="329" t="str">
        <f aca="false">IF($B129&lt;&gt;"",IF($EB$1&gt;=GD$13,$P129+$U129+$AA129+$AF129+$AL129+$AQ129+$AW129+$BB129+$BH129+$BM129+$BS129+$BX129+$CD129-$DU129,""),"")</f>
        <v/>
      </c>
      <c r="GE129" s="329" t="str">
        <f aca="false">IF($B129&lt;&gt;"",IF($EB$1&gt;=GE$13,$P129+$U129+$AA129+$AF129+$AL129+$AQ129+$AW129+$BB129+$BH129+$BM129+$BS129+$BX129+$CD129+$CI129-$DU129,""),"")</f>
        <v/>
      </c>
      <c r="GF129" s="329" t="str">
        <f aca="false">IF($B129&lt;&gt;"",IF($EB$1&gt;=GF$13,$P129+$U129+$AA129+$AF129+$AL129+$AQ129+$AW129+$BB129+$BH129+$BM129+$BS129+$BX129+$CD129+$CI129+$CO129-$DU129-$DV129,""),"")</f>
        <v/>
      </c>
      <c r="GG129" s="329" t="str">
        <f aca="false">IF($B129&lt;&gt;"",IF($EB$1&gt;=GG$13,$P129+$U129+$AA129+$AF129+$AL129+$AQ129+$AW129+$BB129+$BH129+$BM129+$BS129+$BX129+$CD129+$CI129+$CO129+$CT129-$DU129-$DV129,""),"")</f>
        <v/>
      </c>
      <c r="GH129" s="329" t="str">
        <f aca="false">IF($B129&lt;&gt;"",IF($EB$1&gt;=GH$13,$P129+$U129+$AA129+$AF129+$AL129+$AQ129+$AW129+$BB129+$BH129+$BM129+$BS129+$BX129+$CD129+$CI129+$CO129+$CT129+$CZ129-$DU129-$DV129,""),"")</f>
        <v/>
      </c>
      <c r="GI129" s="329" t="str">
        <f aca="false">IF($B129&lt;&gt;"",IF($EB$1&gt;=GI$13,$P129+$U129+$AA129+$AF129+$AL129+$AQ129+$AW129+$BB129+$BH129+$BM129+$BS129+$BX129+$CD129+$CI129+$CO129+$CT129+$CZ129+$DE129-$DU129-$DV129,""),"")</f>
        <v/>
      </c>
      <c r="GJ129" s="329" t="str">
        <f aca="false">IF($B129&lt;&gt;"",IF($EB$1&gt;=GJ$13,$P129+$U129+$AA129+$AF129+$AL129+$AQ129+$AW129+$BB129+$BH129+$BM129+$BS129+$BX129+$CD129+$CI129+$CO129+$CT129+$CZ129+$DE129+$DK129-$DU129-$DV129,""),"")</f>
        <v/>
      </c>
      <c r="GK129" s="330" t="str">
        <f aca="false">IF($B129&lt;&gt;"",IF($EB$1&gt;=GK$13,$P129+$U129+$AA129+$AF129+$AL129+$AQ129+$AW129+$BB129+$BH129+$BM129+$BS129+$BX129+$CD129+$CI129+$CO129+$CT129+$CZ129+$DE129+$DK129+$DP129-$DU129-$DV129,""),"")</f>
        <v/>
      </c>
    </row>
    <row r="130" customFormat="false" ht="13" hidden="true" customHeight="false" outlineLevel="0" collapsed="false">
      <c r="I130" s="331" t="n">
        <f aca="false">IF(B130&lt;&gt;"",IF($EB$1&lt;4,DR130-DT130,IF($EB$1&lt;15,DS130-DU130-DT130,DS130-DU130-DV130-DT130)),0)</f>
        <v>0</v>
      </c>
      <c r="DZ130" s="321" t="n">
        <f aca="false">IF($EC$1&lt;&gt;"",O130," ")</f>
        <v>0</v>
      </c>
      <c r="EA130" s="321" t="n">
        <f aca="false">IF($EC$2&lt;&gt;"",T130," ")</f>
        <v>0</v>
      </c>
      <c r="EB130" s="321" t="n">
        <f aca="false">IF($EC$3&lt;&gt;"",Z130," ")</f>
        <v>0</v>
      </c>
      <c r="EC130" s="321" t="n">
        <f aca="false">IF($EC$4&lt;&gt;"",AE130," ")</f>
        <v>0</v>
      </c>
      <c r="ED130" s="321" t="n">
        <f aca="false">IF($EC$5&lt;&gt;"",AK130," ")</f>
        <v>0</v>
      </c>
      <c r="FR130" s="328" t="str">
        <f aca="false">IF($B130&lt;&gt;"",IF($EB$1&gt;=FR$13,$P130,""),"")</f>
        <v/>
      </c>
      <c r="FS130" s="329" t="str">
        <f aca="false">IF($B130&lt;&gt;"",IF($EB$1&gt;=FS$13,$P130+$U130,""),"")</f>
        <v/>
      </c>
      <c r="FT130" s="329" t="str">
        <f aca="false">IF($B130&lt;&gt;"",IF($EB$1&gt;=FT$13,$P130+$U130+$AA130,""),"")</f>
        <v/>
      </c>
      <c r="FU130" s="329" t="str">
        <f aca="false">IF($B130&lt;&gt;"",IF($EB$1&gt;=FU$13,$P130+$U130+$AA130+$AF130-DU130,""),"")</f>
        <v/>
      </c>
      <c r="FV130" s="329" t="str">
        <f aca="false">IF($B130&lt;&gt;"",IF($EB$1&gt;=FV$13,$P130+$U130+$AA130+$AF130+$AL130-$DU130,""),"")</f>
        <v/>
      </c>
      <c r="FW130" s="329" t="str">
        <f aca="false">IF($B130&lt;&gt;"",IF($EB$1&gt;=FW$13,$P130+$U130+$AA130+$AF130+$AL130+$AQ130-$DU130,""),"")</f>
        <v/>
      </c>
      <c r="FX130" s="329" t="str">
        <f aca="false">IF($B130&lt;&gt;"",IF($EB$1&gt;=FX$13,$P130+$U130+$AA130+$AF130+$AL130+$AQ130+$AW130-$DU130,""),"")</f>
        <v/>
      </c>
      <c r="FY130" s="329" t="str">
        <f aca="false">IF($B130&lt;&gt;"",IF($EB$1&gt;=FY$13,$P130+$U130+$AA130+$AF130+$AL130+$AQ130+$AW130+$BB130-$DU130,""),"")</f>
        <v/>
      </c>
      <c r="FZ130" s="329" t="str">
        <f aca="false">IF($B130&lt;&gt;"",IF($EB$1&gt;=FZ$13,$P130+$U130+$AA130+$AF130+$AL130+$AQ130+$AW130+$BB130+$BH130-$DU130,""),"")</f>
        <v/>
      </c>
      <c r="GA130" s="329" t="str">
        <f aca="false">IF($B130&lt;&gt;"",IF($EB$1&gt;=GA$13,$P130+$U130+$AA130+$AF130+$AL130+$AQ130+$AW130+$BB130+$BH130+$BM130-$DU130,""),"")</f>
        <v/>
      </c>
      <c r="GB130" s="329" t="str">
        <f aca="false">IF($B130&lt;&gt;"",IF($EB$1&gt;=GB$13,$P130+$U130+$AA130+$AF130+$AL130+$AQ130+$AW130+$BB130+$BH130+$BM130+$BS130-$DU130,""),"")</f>
        <v/>
      </c>
      <c r="GC130" s="329" t="str">
        <f aca="false">IF($B130&lt;&gt;"",IF($EB$1&gt;=GC$13,$P130+$U130+$AA130+$AF130+$AL130+$AQ130+$AW130+$BB130+$BH130+$BM130+$BS130+$BX130-$DU130,""),"")</f>
        <v/>
      </c>
      <c r="GD130" s="329" t="str">
        <f aca="false">IF($B130&lt;&gt;"",IF($EB$1&gt;=GD$13,$P130+$U130+$AA130+$AF130+$AL130+$AQ130+$AW130+$BB130+$BH130+$BM130+$BS130+$BX130+$CD130-$DU130,""),"")</f>
        <v/>
      </c>
      <c r="GE130" s="329" t="str">
        <f aca="false">IF($B130&lt;&gt;"",IF($EB$1&gt;=GE$13,$P130+$U130+$AA130+$AF130+$AL130+$AQ130+$AW130+$BB130+$BH130+$BM130+$BS130+$BX130+$CD130+$CI130-$DU130,""),"")</f>
        <v/>
      </c>
      <c r="GF130" s="329" t="str">
        <f aca="false">IF($B130&lt;&gt;"",IF($EB$1&gt;=GF$13,$P130+$U130+$AA130+$AF130+$AL130+$AQ130+$AW130+$BB130+$BH130+$BM130+$BS130+$BX130+$CD130+$CI130+$CO130-$DU130-$DV130,""),"")</f>
        <v/>
      </c>
      <c r="GG130" s="329" t="str">
        <f aca="false">IF($B130&lt;&gt;"",IF($EB$1&gt;=GG$13,$P130+$U130+$AA130+$AF130+$AL130+$AQ130+$AW130+$BB130+$BH130+$BM130+$BS130+$BX130+$CD130+$CI130+$CO130+$CT130-$DU130-$DV130,""),"")</f>
        <v/>
      </c>
      <c r="GH130" s="329" t="str">
        <f aca="false">IF($B130&lt;&gt;"",IF($EB$1&gt;=GH$13,$P130+$U130+$AA130+$AF130+$AL130+$AQ130+$AW130+$BB130+$BH130+$BM130+$BS130+$BX130+$CD130+$CI130+$CO130+$CT130+$CZ130-$DU130-$DV130,""),"")</f>
        <v/>
      </c>
      <c r="GI130" s="329" t="str">
        <f aca="false">IF($B130&lt;&gt;"",IF($EB$1&gt;=GI$13,$P130+$U130+$AA130+$AF130+$AL130+$AQ130+$AW130+$BB130+$BH130+$BM130+$BS130+$BX130+$CD130+$CI130+$CO130+$CT130+$CZ130+$DE130-$DU130-$DV130,""),"")</f>
        <v/>
      </c>
      <c r="GJ130" s="329" t="str">
        <f aca="false">IF($B130&lt;&gt;"",IF($EB$1&gt;=GJ$13,$P130+$U130+$AA130+$AF130+$AL130+$AQ130+$AW130+$BB130+$BH130+$BM130+$BS130+$BX130+$CD130+$CI130+$CO130+$CT130+$CZ130+$DE130+$DK130-$DU130-$DV130,""),"")</f>
        <v/>
      </c>
      <c r="GK130" s="330" t="str">
        <f aca="false">IF($B130&lt;&gt;"",IF($EB$1&gt;=GK$13,$P130+$U130+$AA130+$AF130+$AL130+$AQ130+$AW130+$BB130+$BH130+$BM130+$BS130+$BX130+$CD130+$CI130+$CO130+$CT130+$CZ130+$DE130+$DK130+$DP130-$DU130-$DV130,""),"")</f>
        <v/>
      </c>
    </row>
    <row r="131" customFormat="false" ht="13" hidden="true" customHeight="false" outlineLevel="0" collapsed="false">
      <c r="I131" s="331" t="n">
        <f aca="false">IF(B131&lt;&gt;"",IF($EB$1&lt;4,DR131-DT131,IF($EB$1&lt;15,DS131-DU131-DT131,DS131-DU131-DV131-DT131)),0)</f>
        <v>0</v>
      </c>
      <c r="DZ131" s="321" t="n">
        <f aca="false">IF($EC$1&lt;&gt;"",O131," ")</f>
        <v>0</v>
      </c>
      <c r="EA131" s="321" t="n">
        <f aca="false">IF($EC$2&lt;&gt;"",T131," ")</f>
        <v>0</v>
      </c>
      <c r="EB131" s="321" t="n">
        <f aca="false">IF($EC$3&lt;&gt;"",Z131," ")</f>
        <v>0</v>
      </c>
      <c r="EC131" s="321" t="n">
        <f aca="false">IF($EC$4&lt;&gt;"",AE131," ")</f>
        <v>0</v>
      </c>
      <c r="ED131" s="321" t="n">
        <f aca="false">IF($EC$5&lt;&gt;"",AK131," ")</f>
        <v>0</v>
      </c>
      <c r="FR131" s="328" t="str">
        <f aca="false">IF($B131&lt;&gt;"",IF($EB$1&gt;=FR$13,$P131,""),"")</f>
        <v/>
      </c>
      <c r="FS131" s="329" t="str">
        <f aca="false">IF($B131&lt;&gt;"",IF($EB$1&gt;=FS$13,$P131+$U131,""),"")</f>
        <v/>
      </c>
      <c r="FT131" s="329" t="str">
        <f aca="false">IF($B131&lt;&gt;"",IF($EB$1&gt;=FT$13,$P131+$U131+$AA131,""),"")</f>
        <v/>
      </c>
      <c r="FU131" s="329" t="str">
        <f aca="false">IF($B131&lt;&gt;"",IF($EB$1&gt;=FU$13,$P131+$U131+$AA131+$AF131-DU131,""),"")</f>
        <v/>
      </c>
      <c r="FV131" s="329" t="str">
        <f aca="false">IF($B131&lt;&gt;"",IF($EB$1&gt;=FV$13,$P131+$U131+$AA131+$AF131+$AL131-$DU131,""),"")</f>
        <v/>
      </c>
      <c r="FW131" s="329" t="str">
        <f aca="false">IF($B131&lt;&gt;"",IF($EB$1&gt;=FW$13,$P131+$U131+$AA131+$AF131+$AL131+$AQ131-$DU131,""),"")</f>
        <v/>
      </c>
      <c r="FX131" s="329" t="str">
        <f aca="false">IF($B131&lt;&gt;"",IF($EB$1&gt;=FX$13,$P131+$U131+$AA131+$AF131+$AL131+$AQ131+$AW131-$DU131,""),"")</f>
        <v/>
      </c>
      <c r="FY131" s="329" t="str">
        <f aca="false">IF($B131&lt;&gt;"",IF($EB$1&gt;=FY$13,$P131+$U131+$AA131+$AF131+$AL131+$AQ131+$AW131+$BB131-$DU131,""),"")</f>
        <v/>
      </c>
      <c r="FZ131" s="329" t="str">
        <f aca="false">IF($B131&lt;&gt;"",IF($EB$1&gt;=FZ$13,$P131+$U131+$AA131+$AF131+$AL131+$AQ131+$AW131+$BB131+$BH131-$DU131,""),"")</f>
        <v/>
      </c>
      <c r="GA131" s="329" t="str">
        <f aca="false">IF($B131&lt;&gt;"",IF($EB$1&gt;=GA$13,$P131+$U131+$AA131+$AF131+$AL131+$AQ131+$AW131+$BB131+$BH131+$BM131-$DU131,""),"")</f>
        <v/>
      </c>
      <c r="GB131" s="329" t="str">
        <f aca="false">IF($B131&lt;&gt;"",IF($EB$1&gt;=GB$13,$P131+$U131+$AA131+$AF131+$AL131+$AQ131+$AW131+$BB131+$BH131+$BM131+$BS131-$DU131,""),"")</f>
        <v/>
      </c>
      <c r="GC131" s="329" t="str">
        <f aca="false">IF($B131&lt;&gt;"",IF($EB$1&gt;=GC$13,$P131+$U131+$AA131+$AF131+$AL131+$AQ131+$AW131+$BB131+$BH131+$BM131+$BS131+$BX131-$DU131,""),"")</f>
        <v/>
      </c>
      <c r="GD131" s="329" t="str">
        <f aca="false">IF($B131&lt;&gt;"",IF($EB$1&gt;=GD$13,$P131+$U131+$AA131+$AF131+$AL131+$AQ131+$AW131+$BB131+$BH131+$BM131+$BS131+$BX131+$CD131-$DU131,""),"")</f>
        <v/>
      </c>
      <c r="GE131" s="329" t="str">
        <f aca="false">IF($B131&lt;&gt;"",IF($EB$1&gt;=GE$13,$P131+$U131+$AA131+$AF131+$AL131+$AQ131+$AW131+$BB131+$BH131+$BM131+$BS131+$BX131+$CD131+$CI131-$DU131,""),"")</f>
        <v/>
      </c>
      <c r="GF131" s="329" t="str">
        <f aca="false">IF($B131&lt;&gt;"",IF($EB$1&gt;=GF$13,$P131+$U131+$AA131+$AF131+$AL131+$AQ131+$AW131+$BB131+$BH131+$BM131+$BS131+$BX131+$CD131+$CI131+$CO131-$DU131-$DV131,""),"")</f>
        <v/>
      </c>
      <c r="GG131" s="329" t="str">
        <f aca="false">IF($B131&lt;&gt;"",IF($EB$1&gt;=GG$13,$P131+$U131+$AA131+$AF131+$AL131+$AQ131+$AW131+$BB131+$BH131+$BM131+$BS131+$BX131+$CD131+$CI131+$CO131+$CT131-$DU131-$DV131,""),"")</f>
        <v/>
      </c>
      <c r="GH131" s="329" t="str">
        <f aca="false">IF($B131&lt;&gt;"",IF($EB$1&gt;=GH$13,$P131+$U131+$AA131+$AF131+$AL131+$AQ131+$AW131+$BB131+$BH131+$BM131+$BS131+$BX131+$CD131+$CI131+$CO131+$CT131+$CZ131-$DU131-$DV131,""),"")</f>
        <v/>
      </c>
      <c r="GI131" s="329" t="str">
        <f aca="false">IF($B131&lt;&gt;"",IF($EB$1&gt;=GI$13,$P131+$U131+$AA131+$AF131+$AL131+$AQ131+$AW131+$BB131+$BH131+$BM131+$BS131+$BX131+$CD131+$CI131+$CO131+$CT131+$CZ131+$DE131-$DU131-$DV131,""),"")</f>
        <v/>
      </c>
      <c r="GJ131" s="329" t="str">
        <f aca="false">IF($B131&lt;&gt;"",IF($EB$1&gt;=GJ$13,$P131+$U131+$AA131+$AF131+$AL131+$AQ131+$AW131+$BB131+$BH131+$BM131+$BS131+$BX131+$CD131+$CI131+$CO131+$CT131+$CZ131+$DE131+$DK131-$DU131-$DV131,""),"")</f>
        <v/>
      </c>
      <c r="GK131" s="330" t="str">
        <f aca="false">IF($B131&lt;&gt;"",IF($EB$1&gt;=GK$13,$P131+$U131+$AA131+$AF131+$AL131+$AQ131+$AW131+$BB131+$BH131+$BM131+$BS131+$BX131+$CD131+$CI131+$CO131+$CT131+$CZ131+$DE131+$DK131+$DP131-$DU131-$DV131,""),"")</f>
        <v/>
      </c>
    </row>
    <row r="132" customFormat="false" ht="13" hidden="true" customHeight="false" outlineLevel="0" collapsed="false">
      <c r="I132" s="331" t="n">
        <f aca="false">IF(B132&lt;&gt;"",IF($EB$1&lt;4,DR132-DT132,IF($EB$1&lt;15,DS132-DU132-DT132,DS132-DU132-DV132-DT132)),0)</f>
        <v>0</v>
      </c>
      <c r="DZ132" s="321" t="n">
        <f aca="false">IF($EC$1&lt;&gt;"",O132," ")</f>
        <v>0</v>
      </c>
      <c r="EA132" s="321" t="n">
        <f aca="false">IF($EC$2&lt;&gt;"",T132," ")</f>
        <v>0</v>
      </c>
      <c r="EB132" s="321" t="n">
        <f aca="false">IF($EC$3&lt;&gt;"",Z132," ")</f>
        <v>0</v>
      </c>
      <c r="EC132" s="321" t="n">
        <f aca="false">IF($EC$4&lt;&gt;"",AE132," ")</f>
        <v>0</v>
      </c>
      <c r="ED132" s="321" t="n">
        <f aca="false">IF($EC$5&lt;&gt;"",AK132," ")</f>
        <v>0</v>
      </c>
      <c r="FR132" s="328" t="str">
        <f aca="false">IF($B132&lt;&gt;"",IF($EB$1&gt;=FR$13,$P132,""),"")</f>
        <v/>
      </c>
      <c r="FS132" s="329" t="str">
        <f aca="false">IF($B132&lt;&gt;"",IF($EB$1&gt;=FS$13,$P132+$U132,""),"")</f>
        <v/>
      </c>
      <c r="FT132" s="329" t="str">
        <f aca="false">IF($B132&lt;&gt;"",IF($EB$1&gt;=FT$13,$P132+$U132+$AA132,""),"")</f>
        <v/>
      </c>
      <c r="FU132" s="329" t="str">
        <f aca="false">IF($B132&lt;&gt;"",IF($EB$1&gt;=FU$13,$P132+$U132+$AA132+$AF132-DU132,""),"")</f>
        <v/>
      </c>
      <c r="FV132" s="329" t="str">
        <f aca="false">IF($B132&lt;&gt;"",IF($EB$1&gt;=FV$13,$P132+$U132+$AA132+$AF132+$AL132-$DU132,""),"")</f>
        <v/>
      </c>
      <c r="FW132" s="329" t="str">
        <f aca="false">IF($B132&lt;&gt;"",IF($EB$1&gt;=FW$13,$P132+$U132+$AA132+$AF132+$AL132+$AQ132-$DU132,""),"")</f>
        <v/>
      </c>
      <c r="FX132" s="329" t="str">
        <f aca="false">IF($B132&lt;&gt;"",IF($EB$1&gt;=FX$13,$P132+$U132+$AA132+$AF132+$AL132+$AQ132+$AW132-$DU132,""),"")</f>
        <v/>
      </c>
      <c r="FY132" s="329" t="str">
        <f aca="false">IF($B132&lt;&gt;"",IF($EB$1&gt;=FY$13,$P132+$U132+$AA132+$AF132+$AL132+$AQ132+$AW132+$BB132-$DU132,""),"")</f>
        <v/>
      </c>
      <c r="FZ132" s="329" t="str">
        <f aca="false">IF($B132&lt;&gt;"",IF($EB$1&gt;=FZ$13,$P132+$U132+$AA132+$AF132+$AL132+$AQ132+$AW132+$BB132+$BH132-$DU132,""),"")</f>
        <v/>
      </c>
      <c r="GA132" s="329" t="str">
        <f aca="false">IF($B132&lt;&gt;"",IF($EB$1&gt;=GA$13,$P132+$U132+$AA132+$AF132+$AL132+$AQ132+$AW132+$BB132+$BH132+$BM132-$DU132,""),"")</f>
        <v/>
      </c>
      <c r="GB132" s="329" t="str">
        <f aca="false">IF($B132&lt;&gt;"",IF($EB$1&gt;=GB$13,$P132+$U132+$AA132+$AF132+$AL132+$AQ132+$AW132+$BB132+$BH132+$BM132+$BS132-$DU132,""),"")</f>
        <v/>
      </c>
      <c r="GC132" s="329" t="str">
        <f aca="false">IF($B132&lt;&gt;"",IF($EB$1&gt;=GC$13,$P132+$U132+$AA132+$AF132+$AL132+$AQ132+$AW132+$BB132+$BH132+$BM132+$BS132+$BX132-$DU132,""),"")</f>
        <v/>
      </c>
      <c r="GD132" s="329" t="str">
        <f aca="false">IF($B132&lt;&gt;"",IF($EB$1&gt;=GD$13,$P132+$U132+$AA132+$AF132+$AL132+$AQ132+$AW132+$BB132+$BH132+$BM132+$BS132+$BX132+$CD132-$DU132,""),"")</f>
        <v/>
      </c>
      <c r="GE132" s="329" t="str">
        <f aca="false">IF($B132&lt;&gt;"",IF($EB$1&gt;=GE$13,$P132+$U132+$AA132+$AF132+$AL132+$AQ132+$AW132+$BB132+$BH132+$BM132+$BS132+$BX132+$CD132+$CI132-$DU132,""),"")</f>
        <v/>
      </c>
      <c r="GF132" s="329" t="str">
        <f aca="false">IF($B132&lt;&gt;"",IF($EB$1&gt;=GF$13,$P132+$U132+$AA132+$AF132+$AL132+$AQ132+$AW132+$BB132+$BH132+$BM132+$BS132+$BX132+$CD132+$CI132+$CO132-$DU132-$DV132,""),"")</f>
        <v/>
      </c>
      <c r="GG132" s="329" t="str">
        <f aca="false">IF($B132&lt;&gt;"",IF($EB$1&gt;=GG$13,$P132+$U132+$AA132+$AF132+$AL132+$AQ132+$AW132+$BB132+$BH132+$BM132+$BS132+$BX132+$CD132+$CI132+$CO132+$CT132-$DU132-$DV132,""),"")</f>
        <v/>
      </c>
      <c r="GH132" s="329" t="str">
        <f aca="false">IF($B132&lt;&gt;"",IF($EB$1&gt;=GH$13,$P132+$U132+$AA132+$AF132+$AL132+$AQ132+$AW132+$BB132+$BH132+$BM132+$BS132+$BX132+$CD132+$CI132+$CO132+$CT132+$CZ132-$DU132-$DV132,""),"")</f>
        <v/>
      </c>
      <c r="GI132" s="329" t="str">
        <f aca="false">IF($B132&lt;&gt;"",IF($EB$1&gt;=GI$13,$P132+$U132+$AA132+$AF132+$AL132+$AQ132+$AW132+$BB132+$BH132+$BM132+$BS132+$BX132+$CD132+$CI132+$CO132+$CT132+$CZ132+$DE132-$DU132-$DV132,""),"")</f>
        <v/>
      </c>
      <c r="GJ132" s="329" t="str">
        <f aca="false">IF($B132&lt;&gt;"",IF($EB$1&gt;=GJ$13,$P132+$U132+$AA132+$AF132+$AL132+$AQ132+$AW132+$BB132+$BH132+$BM132+$BS132+$BX132+$CD132+$CI132+$CO132+$CT132+$CZ132+$DE132+$DK132-$DU132-$DV132,""),"")</f>
        <v/>
      </c>
      <c r="GK132" s="330" t="str">
        <f aca="false">IF($B132&lt;&gt;"",IF($EB$1&gt;=GK$13,$P132+$U132+$AA132+$AF132+$AL132+$AQ132+$AW132+$BB132+$BH132+$BM132+$BS132+$BX132+$CD132+$CI132+$CO132+$CT132+$CZ132+$DE132+$DK132+$DP132-$DU132-$DV132,""),"")</f>
        <v/>
      </c>
    </row>
    <row r="133" customFormat="false" ht="13" hidden="true" customHeight="false" outlineLevel="0" collapsed="false">
      <c r="I133" s="331" t="n">
        <f aca="false">IF(B133&lt;&gt;"",IF($EB$1&lt;4,DR133-DT133,IF($EB$1&lt;15,DS133-DU133-DT133,DS133-DU133-DV133-DT133)),0)</f>
        <v>0</v>
      </c>
      <c r="DZ133" s="321" t="n">
        <f aca="false">IF($EC$1&lt;&gt;"",O133," ")</f>
        <v>0</v>
      </c>
      <c r="EA133" s="321" t="n">
        <f aca="false">IF($EC$2&lt;&gt;"",T133," ")</f>
        <v>0</v>
      </c>
      <c r="EB133" s="321" t="n">
        <f aca="false">IF($EC$3&lt;&gt;"",Z133," ")</f>
        <v>0</v>
      </c>
      <c r="EC133" s="321" t="n">
        <f aca="false">IF($EC$4&lt;&gt;"",AE133," ")</f>
        <v>0</v>
      </c>
      <c r="ED133" s="321" t="n">
        <f aca="false">IF($EC$5&lt;&gt;"",AK133," ")</f>
        <v>0</v>
      </c>
      <c r="FR133" s="328" t="str">
        <f aca="false">IF($B133&lt;&gt;"",IF($EB$1&gt;=FR$13,$P133,""),"")</f>
        <v/>
      </c>
      <c r="FS133" s="329" t="str">
        <f aca="false">IF($B133&lt;&gt;"",IF($EB$1&gt;=FS$13,$P133+$U133,""),"")</f>
        <v/>
      </c>
      <c r="FT133" s="329" t="str">
        <f aca="false">IF($B133&lt;&gt;"",IF($EB$1&gt;=FT$13,$P133+$U133+$AA133,""),"")</f>
        <v/>
      </c>
      <c r="FU133" s="329" t="str">
        <f aca="false">IF($B133&lt;&gt;"",IF($EB$1&gt;=FU$13,$P133+$U133+$AA133+$AF133-DU133,""),"")</f>
        <v/>
      </c>
      <c r="FV133" s="329" t="str">
        <f aca="false">IF($B133&lt;&gt;"",IF($EB$1&gt;=FV$13,$P133+$U133+$AA133+$AF133+$AL133-$DU133,""),"")</f>
        <v/>
      </c>
      <c r="FW133" s="329" t="str">
        <f aca="false">IF($B133&lt;&gt;"",IF($EB$1&gt;=FW$13,$P133+$U133+$AA133+$AF133+$AL133+$AQ133-$DU133,""),"")</f>
        <v/>
      </c>
      <c r="FX133" s="329" t="str">
        <f aca="false">IF($B133&lt;&gt;"",IF($EB$1&gt;=FX$13,$P133+$U133+$AA133+$AF133+$AL133+$AQ133+$AW133-$DU133,""),"")</f>
        <v/>
      </c>
      <c r="FY133" s="329" t="str">
        <f aca="false">IF($B133&lt;&gt;"",IF($EB$1&gt;=FY$13,$P133+$U133+$AA133+$AF133+$AL133+$AQ133+$AW133+$BB133-$DU133,""),"")</f>
        <v/>
      </c>
      <c r="FZ133" s="329" t="str">
        <f aca="false">IF($B133&lt;&gt;"",IF($EB$1&gt;=FZ$13,$P133+$U133+$AA133+$AF133+$AL133+$AQ133+$AW133+$BB133+$BH133-$DU133,""),"")</f>
        <v/>
      </c>
      <c r="GA133" s="329" t="str">
        <f aca="false">IF($B133&lt;&gt;"",IF($EB$1&gt;=GA$13,$P133+$U133+$AA133+$AF133+$AL133+$AQ133+$AW133+$BB133+$BH133+$BM133-$DU133,""),"")</f>
        <v/>
      </c>
      <c r="GB133" s="329" t="str">
        <f aca="false">IF($B133&lt;&gt;"",IF($EB$1&gt;=GB$13,$P133+$U133+$AA133+$AF133+$AL133+$AQ133+$AW133+$BB133+$BH133+$BM133+$BS133-$DU133,""),"")</f>
        <v/>
      </c>
      <c r="GC133" s="329" t="str">
        <f aca="false">IF($B133&lt;&gt;"",IF($EB$1&gt;=GC$13,$P133+$U133+$AA133+$AF133+$AL133+$AQ133+$AW133+$BB133+$BH133+$BM133+$BS133+$BX133-$DU133,""),"")</f>
        <v/>
      </c>
      <c r="GD133" s="329" t="str">
        <f aca="false">IF($B133&lt;&gt;"",IF($EB$1&gt;=GD$13,$P133+$U133+$AA133+$AF133+$AL133+$AQ133+$AW133+$BB133+$BH133+$BM133+$BS133+$BX133+$CD133-$DU133,""),"")</f>
        <v/>
      </c>
      <c r="GE133" s="329" t="str">
        <f aca="false">IF($B133&lt;&gt;"",IF($EB$1&gt;=GE$13,$P133+$U133+$AA133+$AF133+$AL133+$AQ133+$AW133+$BB133+$BH133+$BM133+$BS133+$BX133+$CD133+$CI133-$DU133,""),"")</f>
        <v/>
      </c>
      <c r="GF133" s="329" t="str">
        <f aca="false">IF($B133&lt;&gt;"",IF($EB$1&gt;=GF$13,$P133+$U133+$AA133+$AF133+$AL133+$AQ133+$AW133+$BB133+$BH133+$BM133+$BS133+$BX133+$CD133+$CI133+$CO133-$DU133-$DV133,""),"")</f>
        <v/>
      </c>
      <c r="GG133" s="329" t="str">
        <f aca="false">IF($B133&lt;&gt;"",IF($EB$1&gt;=GG$13,$P133+$U133+$AA133+$AF133+$AL133+$AQ133+$AW133+$BB133+$BH133+$BM133+$BS133+$BX133+$CD133+$CI133+$CO133+$CT133-$DU133-$DV133,""),"")</f>
        <v/>
      </c>
      <c r="GH133" s="329" t="str">
        <f aca="false">IF($B133&lt;&gt;"",IF($EB$1&gt;=GH$13,$P133+$U133+$AA133+$AF133+$AL133+$AQ133+$AW133+$BB133+$BH133+$BM133+$BS133+$BX133+$CD133+$CI133+$CO133+$CT133+$CZ133-$DU133-$DV133,""),"")</f>
        <v/>
      </c>
      <c r="GI133" s="329" t="str">
        <f aca="false">IF($B133&lt;&gt;"",IF($EB$1&gt;=GI$13,$P133+$U133+$AA133+$AF133+$AL133+$AQ133+$AW133+$BB133+$BH133+$BM133+$BS133+$BX133+$CD133+$CI133+$CO133+$CT133+$CZ133+$DE133-$DU133-$DV133,""),"")</f>
        <v/>
      </c>
      <c r="GJ133" s="329" t="str">
        <f aca="false">IF($B133&lt;&gt;"",IF($EB$1&gt;=GJ$13,$P133+$U133+$AA133+$AF133+$AL133+$AQ133+$AW133+$BB133+$BH133+$BM133+$BS133+$BX133+$CD133+$CI133+$CO133+$CT133+$CZ133+$DE133+$DK133-$DU133-$DV133,""),"")</f>
        <v/>
      </c>
      <c r="GK133" s="330" t="str">
        <f aca="false">IF($B133&lt;&gt;"",IF($EB$1&gt;=GK$13,$P133+$U133+$AA133+$AF133+$AL133+$AQ133+$AW133+$BB133+$BH133+$BM133+$BS133+$BX133+$CD133+$CI133+$CO133+$CT133+$CZ133+$DE133+$DK133+$DP133-$DU133-$DV133,""),"")</f>
        <v/>
      </c>
    </row>
    <row r="134" customFormat="false" ht="13" hidden="true" customHeight="false" outlineLevel="0" collapsed="false">
      <c r="I134" s="331" t="n">
        <f aca="false">IF(B134&lt;&gt;"",IF($EB$1&lt;4,DR134-DT134,IF($EB$1&lt;15,DS134-DU134-DT134,DS134-DU134-DV134-DT134)),0)</f>
        <v>0</v>
      </c>
      <c r="DZ134" s="321" t="n">
        <f aca="false">IF($EC$1&lt;&gt;"",O134," ")</f>
        <v>0</v>
      </c>
      <c r="EA134" s="321" t="n">
        <f aca="false">IF($EC$2&lt;&gt;"",T134," ")</f>
        <v>0</v>
      </c>
      <c r="EB134" s="321" t="n">
        <f aca="false">IF($EC$3&lt;&gt;"",Z134," ")</f>
        <v>0</v>
      </c>
      <c r="EC134" s="321" t="n">
        <f aca="false">IF($EC$4&lt;&gt;"",AE134," ")</f>
        <v>0</v>
      </c>
      <c r="ED134" s="321" t="n">
        <f aca="false">IF($EC$5&lt;&gt;"",AK134," ")</f>
        <v>0</v>
      </c>
      <c r="FR134" s="328" t="str">
        <f aca="false">IF($B134&lt;&gt;"",IF($EB$1&gt;=FR$13,$P134,""),"")</f>
        <v/>
      </c>
      <c r="FS134" s="329" t="str">
        <f aca="false">IF($B134&lt;&gt;"",IF($EB$1&gt;=FS$13,$P134+$U134,""),"")</f>
        <v/>
      </c>
      <c r="FT134" s="329" t="str">
        <f aca="false">IF($B134&lt;&gt;"",IF($EB$1&gt;=FT$13,$P134+$U134+$AA134,""),"")</f>
        <v/>
      </c>
      <c r="FU134" s="329" t="str">
        <f aca="false">IF($B134&lt;&gt;"",IF($EB$1&gt;=FU$13,$P134+$U134+$AA134+$AF134-DU134,""),"")</f>
        <v/>
      </c>
      <c r="FV134" s="329" t="str">
        <f aca="false">IF($B134&lt;&gt;"",IF($EB$1&gt;=FV$13,$P134+$U134+$AA134+$AF134+$AL134-$DU134,""),"")</f>
        <v/>
      </c>
      <c r="FW134" s="329" t="str">
        <f aca="false">IF($B134&lt;&gt;"",IF($EB$1&gt;=FW$13,$P134+$U134+$AA134+$AF134+$AL134+$AQ134-$DU134,""),"")</f>
        <v/>
      </c>
      <c r="FX134" s="329" t="str">
        <f aca="false">IF($B134&lt;&gt;"",IF($EB$1&gt;=FX$13,$P134+$U134+$AA134+$AF134+$AL134+$AQ134+$AW134-$DU134,""),"")</f>
        <v/>
      </c>
      <c r="FY134" s="329" t="str">
        <f aca="false">IF($B134&lt;&gt;"",IF($EB$1&gt;=FY$13,$P134+$U134+$AA134+$AF134+$AL134+$AQ134+$AW134+$BB134-$DU134,""),"")</f>
        <v/>
      </c>
      <c r="FZ134" s="329" t="str">
        <f aca="false">IF($B134&lt;&gt;"",IF($EB$1&gt;=FZ$13,$P134+$U134+$AA134+$AF134+$AL134+$AQ134+$AW134+$BB134+$BH134-$DU134,""),"")</f>
        <v/>
      </c>
      <c r="GA134" s="329" t="str">
        <f aca="false">IF($B134&lt;&gt;"",IF($EB$1&gt;=GA$13,$P134+$U134+$AA134+$AF134+$AL134+$AQ134+$AW134+$BB134+$BH134+$BM134-$DU134,""),"")</f>
        <v/>
      </c>
      <c r="GB134" s="329" t="str">
        <f aca="false">IF($B134&lt;&gt;"",IF($EB$1&gt;=GB$13,$P134+$U134+$AA134+$AF134+$AL134+$AQ134+$AW134+$BB134+$BH134+$BM134+$BS134-$DU134,""),"")</f>
        <v/>
      </c>
      <c r="GC134" s="329" t="str">
        <f aca="false">IF($B134&lt;&gt;"",IF($EB$1&gt;=GC$13,$P134+$U134+$AA134+$AF134+$AL134+$AQ134+$AW134+$BB134+$BH134+$BM134+$BS134+$BX134-$DU134,""),"")</f>
        <v/>
      </c>
      <c r="GD134" s="329" t="str">
        <f aca="false">IF($B134&lt;&gt;"",IF($EB$1&gt;=GD$13,$P134+$U134+$AA134+$AF134+$AL134+$AQ134+$AW134+$BB134+$BH134+$BM134+$BS134+$BX134+$CD134-$DU134,""),"")</f>
        <v/>
      </c>
      <c r="GE134" s="329" t="str">
        <f aca="false">IF($B134&lt;&gt;"",IF($EB$1&gt;=GE$13,$P134+$U134+$AA134+$AF134+$AL134+$AQ134+$AW134+$BB134+$BH134+$BM134+$BS134+$BX134+$CD134+$CI134-$DU134,""),"")</f>
        <v/>
      </c>
      <c r="GF134" s="329" t="str">
        <f aca="false">IF($B134&lt;&gt;"",IF($EB$1&gt;=GF$13,$P134+$U134+$AA134+$AF134+$AL134+$AQ134+$AW134+$BB134+$BH134+$BM134+$BS134+$BX134+$CD134+$CI134+$CO134-$DU134-$DV134,""),"")</f>
        <v/>
      </c>
      <c r="GG134" s="329" t="str">
        <f aca="false">IF($B134&lt;&gt;"",IF($EB$1&gt;=GG$13,$P134+$U134+$AA134+$AF134+$AL134+$AQ134+$AW134+$BB134+$BH134+$BM134+$BS134+$BX134+$CD134+$CI134+$CO134+$CT134-$DU134-$DV134,""),"")</f>
        <v/>
      </c>
      <c r="GH134" s="329" t="str">
        <f aca="false">IF($B134&lt;&gt;"",IF($EB$1&gt;=GH$13,$P134+$U134+$AA134+$AF134+$AL134+$AQ134+$AW134+$BB134+$BH134+$BM134+$BS134+$BX134+$CD134+$CI134+$CO134+$CT134+$CZ134-$DU134-$DV134,""),"")</f>
        <v/>
      </c>
      <c r="GI134" s="329" t="str">
        <f aca="false">IF($B134&lt;&gt;"",IF($EB$1&gt;=GI$13,$P134+$U134+$AA134+$AF134+$AL134+$AQ134+$AW134+$BB134+$BH134+$BM134+$BS134+$BX134+$CD134+$CI134+$CO134+$CT134+$CZ134+$DE134-$DU134-$DV134,""),"")</f>
        <v/>
      </c>
      <c r="GJ134" s="329" t="str">
        <f aca="false">IF($B134&lt;&gt;"",IF($EB$1&gt;=GJ$13,$P134+$U134+$AA134+$AF134+$AL134+$AQ134+$AW134+$BB134+$BH134+$BM134+$BS134+$BX134+$CD134+$CI134+$CO134+$CT134+$CZ134+$DE134+$DK134-$DU134-$DV134,""),"")</f>
        <v/>
      </c>
      <c r="GK134" s="330" t="str">
        <f aca="false">IF($B134&lt;&gt;"",IF($EB$1&gt;=GK$13,$P134+$U134+$AA134+$AF134+$AL134+$AQ134+$AW134+$BB134+$BH134+$BM134+$BS134+$BX134+$CD134+$CI134+$CO134+$CT134+$CZ134+$DE134+$DK134+$DP134-$DU134-$DV134,""),"")</f>
        <v/>
      </c>
    </row>
    <row r="135" customFormat="false" ht="13" hidden="true" customHeight="false" outlineLevel="0" collapsed="false">
      <c r="I135" s="331" t="n">
        <f aca="false">IF(B135&lt;&gt;"",IF($EB$1&lt;4,DR135-DT135,IF($EB$1&lt;15,DS135-DU135-DT135,DS135-DU135-DV135-DT135)),0)</f>
        <v>0</v>
      </c>
      <c r="DZ135" s="321" t="n">
        <f aca="false">IF($EC$1&lt;&gt;"",O135," ")</f>
        <v>0</v>
      </c>
      <c r="EA135" s="321" t="n">
        <f aca="false">IF($EC$2&lt;&gt;"",T135," ")</f>
        <v>0</v>
      </c>
      <c r="EB135" s="321" t="n">
        <f aca="false">IF($EC$3&lt;&gt;"",Z135," ")</f>
        <v>0</v>
      </c>
      <c r="EC135" s="321" t="n">
        <f aca="false">IF($EC$4&lt;&gt;"",AE135," ")</f>
        <v>0</v>
      </c>
      <c r="ED135" s="321" t="n">
        <f aca="false">IF($EC$5&lt;&gt;"",AK135," ")</f>
        <v>0</v>
      </c>
      <c r="FR135" s="328" t="str">
        <f aca="false">IF($B135&lt;&gt;"",IF($EB$1&gt;=FR$13,$P135,""),"")</f>
        <v/>
      </c>
      <c r="FS135" s="329" t="str">
        <f aca="false">IF($B135&lt;&gt;"",IF($EB$1&gt;=FS$13,$P135+$U135,""),"")</f>
        <v/>
      </c>
      <c r="FT135" s="329" t="str">
        <f aca="false">IF($B135&lt;&gt;"",IF($EB$1&gt;=FT$13,$P135+$U135+$AA135,""),"")</f>
        <v/>
      </c>
      <c r="FU135" s="329" t="str">
        <f aca="false">IF($B135&lt;&gt;"",IF($EB$1&gt;=FU$13,$P135+$U135+$AA135+$AF135-DU135,""),"")</f>
        <v/>
      </c>
      <c r="FV135" s="329" t="str">
        <f aca="false">IF($B135&lt;&gt;"",IF($EB$1&gt;=FV$13,$P135+$U135+$AA135+$AF135+$AL135-$DU135,""),"")</f>
        <v/>
      </c>
      <c r="FW135" s="329" t="str">
        <f aca="false">IF($B135&lt;&gt;"",IF($EB$1&gt;=FW$13,$P135+$U135+$AA135+$AF135+$AL135+$AQ135-$DU135,""),"")</f>
        <v/>
      </c>
      <c r="FX135" s="329" t="str">
        <f aca="false">IF($B135&lt;&gt;"",IF($EB$1&gt;=FX$13,$P135+$U135+$AA135+$AF135+$AL135+$AQ135+$AW135-$DU135,""),"")</f>
        <v/>
      </c>
      <c r="FY135" s="329" t="str">
        <f aca="false">IF($B135&lt;&gt;"",IF($EB$1&gt;=FY$13,$P135+$U135+$AA135+$AF135+$AL135+$AQ135+$AW135+$BB135-$DU135,""),"")</f>
        <v/>
      </c>
      <c r="FZ135" s="329" t="str">
        <f aca="false">IF($B135&lt;&gt;"",IF($EB$1&gt;=FZ$13,$P135+$U135+$AA135+$AF135+$AL135+$AQ135+$AW135+$BB135+$BH135-$DU135,""),"")</f>
        <v/>
      </c>
      <c r="GA135" s="329" t="str">
        <f aca="false">IF($B135&lt;&gt;"",IF($EB$1&gt;=GA$13,$P135+$U135+$AA135+$AF135+$AL135+$AQ135+$AW135+$BB135+$BH135+$BM135-$DU135,""),"")</f>
        <v/>
      </c>
      <c r="GB135" s="329" t="str">
        <f aca="false">IF($B135&lt;&gt;"",IF($EB$1&gt;=GB$13,$P135+$U135+$AA135+$AF135+$AL135+$AQ135+$AW135+$BB135+$BH135+$BM135+$BS135-$DU135,""),"")</f>
        <v/>
      </c>
      <c r="GC135" s="329" t="str">
        <f aca="false">IF($B135&lt;&gt;"",IF($EB$1&gt;=GC$13,$P135+$U135+$AA135+$AF135+$AL135+$AQ135+$AW135+$BB135+$BH135+$BM135+$BS135+$BX135-$DU135,""),"")</f>
        <v/>
      </c>
      <c r="GD135" s="329" t="str">
        <f aca="false">IF($B135&lt;&gt;"",IF($EB$1&gt;=GD$13,$P135+$U135+$AA135+$AF135+$AL135+$AQ135+$AW135+$BB135+$BH135+$BM135+$BS135+$BX135+$CD135-$DU135,""),"")</f>
        <v/>
      </c>
      <c r="GE135" s="329" t="str">
        <f aca="false">IF($B135&lt;&gt;"",IF($EB$1&gt;=GE$13,$P135+$U135+$AA135+$AF135+$AL135+$AQ135+$AW135+$BB135+$BH135+$BM135+$BS135+$BX135+$CD135+$CI135-$DU135,""),"")</f>
        <v/>
      </c>
      <c r="GF135" s="329" t="str">
        <f aca="false">IF($B135&lt;&gt;"",IF($EB$1&gt;=GF$13,$P135+$U135+$AA135+$AF135+$AL135+$AQ135+$AW135+$BB135+$BH135+$BM135+$BS135+$BX135+$CD135+$CI135+$CO135-$DU135-$DV135,""),"")</f>
        <v/>
      </c>
      <c r="GG135" s="329" t="str">
        <f aca="false">IF($B135&lt;&gt;"",IF($EB$1&gt;=GG$13,$P135+$U135+$AA135+$AF135+$AL135+$AQ135+$AW135+$BB135+$BH135+$BM135+$BS135+$BX135+$CD135+$CI135+$CO135+$CT135-$DU135-$DV135,""),"")</f>
        <v/>
      </c>
      <c r="GH135" s="329" t="str">
        <f aca="false">IF($B135&lt;&gt;"",IF($EB$1&gt;=GH$13,$P135+$U135+$AA135+$AF135+$AL135+$AQ135+$AW135+$BB135+$BH135+$BM135+$BS135+$BX135+$CD135+$CI135+$CO135+$CT135+$CZ135-$DU135-$DV135,""),"")</f>
        <v/>
      </c>
      <c r="GI135" s="329" t="str">
        <f aca="false">IF($B135&lt;&gt;"",IF($EB$1&gt;=GI$13,$P135+$U135+$AA135+$AF135+$AL135+$AQ135+$AW135+$BB135+$BH135+$BM135+$BS135+$BX135+$CD135+$CI135+$CO135+$CT135+$CZ135+$DE135-$DU135-$DV135,""),"")</f>
        <v/>
      </c>
      <c r="GJ135" s="329" t="str">
        <f aca="false">IF($B135&lt;&gt;"",IF($EB$1&gt;=GJ$13,$P135+$U135+$AA135+$AF135+$AL135+$AQ135+$AW135+$BB135+$BH135+$BM135+$BS135+$BX135+$CD135+$CI135+$CO135+$CT135+$CZ135+$DE135+$DK135-$DU135-$DV135,""),"")</f>
        <v/>
      </c>
      <c r="GK135" s="330" t="str">
        <f aca="false">IF($B135&lt;&gt;"",IF($EB$1&gt;=GK$13,$P135+$U135+$AA135+$AF135+$AL135+$AQ135+$AW135+$BB135+$BH135+$BM135+$BS135+$BX135+$CD135+$CI135+$CO135+$CT135+$CZ135+$DE135+$DK135+$DP135-$DU135-$DV135,""),"")</f>
        <v/>
      </c>
    </row>
    <row r="136" customFormat="false" ht="13" hidden="true" customHeight="false" outlineLevel="0" collapsed="false">
      <c r="I136" s="331" t="n">
        <f aca="false">IF(B136&lt;&gt;"",IF($EB$1&lt;4,DR136-DT136,IF($EB$1&lt;15,DS136-DU136-DT136,DS136-DU136-DV136-DT136)),0)</f>
        <v>0</v>
      </c>
      <c r="DZ136" s="321" t="n">
        <f aca="false">IF($EC$1&lt;&gt;"",O136," ")</f>
        <v>0</v>
      </c>
      <c r="EA136" s="321" t="n">
        <f aca="false">IF($EC$2&lt;&gt;"",T136," ")</f>
        <v>0</v>
      </c>
      <c r="EB136" s="321" t="n">
        <f aca="false">IF($EC$3&lt;&gt;"",Z136," ")</f>
        <v>0</v>
      </c>
      <c r="EC136" s="321" t="n">
        <f aca="false">IF($EC$4&lt;&gt;"",AE136," ")</f>
        <v>0</v>
      </c>
      <c r="ED136" s="321" t="n">
        <f aca="false">IF($EC$5&lt;&gt;"",AK136," ")</f>
        <v>0</v>
      </c>
      <c r="FR136" s="328" t="str">
        <f aca="false">IF($B136&lt;&gt;"",IF($EB$1&gt;=FR$13,$P136,""),"")</f>
        <v/>
      </c>
      <c r="FS136" s="329" t="str">
        <f aca="false">IF($B136&lt;&gt;"",IF($EB$1&gt;=FS$13,$P136+$U136,""),"")</f>
        <v/>
      </c>
      <c r="FT136" s="329" t="str">
        <f aca="false">IF($B136&lt;&gt;"",IF($EB$1&gt;=FT$13,$P136+$U136+$AA136,""),"")</f>
        <v/>
      </c>
      <c r="FU136" s="329" t="str">
        <f aca="false">IF($B136&lt;&gt;"",IF($EB$1&gt;=FU$13,$P136+$U136+$AA136+$AF136-DU136,""),"")</f>
        <v/>
      </c>
      <c r="FV136" s="329" t="str">
        <f aca="false">IF($B136&lt;&gt;"",IF($EB$1&gt;=FV$13,$P136+$U136+$AA136+$AF136+$AL136-$DU136,""),"")</f>
        <v/>
      </c>
      <c r="FW136" s="329" t="str">
        <f aca="false">IF($B136&lt;&gt;"",IF($EB$1&gt;=FW$13,$P136+$U136+$AA136+$AF136+$AL136+$AQ136-$DU136,""),"")</f>
        <v/>
      </c>
      <c r="FX136" s="329" t="str">
        <f aca="false">IF($B136&lt;&gt;"",IF($EB$1&gt;=FX$13,$P136+$U136+$AA136+$AF136+$AL136+$AQ136+$AW136-$DU136,""),"")</f>
        <v/>
      </c>
      <c r="FY136" s="329" t="str">
        <f aca="false">IF($B136&lt;&gt;"",IF($EB$1&gt;=FY$13,$P136+$U136+$AA136+$AF136+$AL136+$AQ136+$AW136+$BB136-$DU136,""),"")</f>
        <v/>
      </c>
      <c r="FZ136" s="329" t="str">
        <f aca="false">IF($B136&lt;&gt;"",IF($EB$1&gt;=FZ$13,$P136+$U136+$AA136+$AF136+$AL136+$AQ136+$AW136+$BB136+$BH136-$DU136,""),"")</f>
        <v/>
      </c>
      <c r="GA136" s="329" t="str">
        <f aca="false">IF($B136&lt;&gt;"",IF($EB$1&gt;=GA$13,$P136+$U136+$AA136+$AF136+$AL136+$AQ136+$AW136+$BB136+$BH136+$BM136-$DU136,""),"")</f>
        <v/>
      </c>
      <c r="GB136" s="329" t="str">
        <f aca="false">IF($B136&lt;&gt;"",IF($EB$1&gt;=GB$13,$P136+$U136+$AA136+$AF136+$AL136+$AQ136+$AW136+$BB136+$BH136+$BM136+$BS136-$DU136,""),"")</f>
        <v/>
      </c>
      <c r="GC136" s="329" t="str">
        <f aca="false">IF($B136&lt;&gt;"",IF($EB$1&gt;=GC$13,$P136+$U136+$AA136+$AF136+$AL136+$AQ136+$AW136+$BB136+$BH136+$BM136+$BS136+$BX136-$DU136,""),"")</f>
        <v/>
      </c>
      <c r="GD136" s="329" t="str">
        <f aca="false">IF($B136&lt;&gt;"",IF($EB$1&gt;=GD$13,$P136+$U136+$AA136+$AF136+$AL136+$AQ136+$AW136+$BB136+$BH136+$BM136+$BS136+$BX136+$CD136-$DU136,""),"")</f>
        <v/>
      </c>
      <c r="GE136" s="329" t="str">
        <f aca="false">IF($B136&lt;&gt;"",IF($EB$1&gt;=GE$13,$P136+$U136+$AA136+$AF136+$AL136+$AQ136+$AW136+$BB136+$BH136+$BM136+$BS136+$BX136+$CD136+$CI136-$DU136,""),"")</f>
        <v/>
      </c>
      <c r="GF136" s="329" t="str">
        <f aca="false">IF($B136&lt;&gt;"",IF($EB$1&gt;=GF$13,$P136+$U136+$AA136+$AF136+$AL136+$AQ136+$AW136+$BB136+$BH136+$BM136+$BS136+$BX136+$CD136+$CI136+$CO136-$DU136-$DV136,""),"")</f>
        <v/>
      </c>
      <c r="GG136" s="329" t="str">
        <f aca="false">IF($B136&lt;&gt;"",IF($EB$1&gt;=GG$13,$P136+$U136+$AA136+$AF136+$AL136+$AQ136+$AW136+$BB136+$BH136+$BM136+$BS136+$BX136+$CD136+$CI136+$CO136+$CT136-$DU136-$DV136,""),"")</f>
        <v/>
      </c>
      <c r="GH136" s="329" t="str">
        <f aca="false">IF($B136&lt;&gt;"",IF($EB$1&gt;=GH$13,$P136+$U136+$AA136+$AF136+$AL136+$AQ136+$AW136+$BB136+$BH136+$BM136+$BS136+$BX136+$CD136+$CI136+$CO136+$CT136+$CZ136-$DU136-$DV136,""),"")</f>
        <v/>
      </c>
      <c r="GI136" s="329" t="str">
        <f aca="false">IF($B136&lt;&gt;"",IF($EB$1&gt;=GI$13,$P136+$U136+$AA136+$AF136+$AL136+$AQ136+$AW136+$BB136+$BH136+$BM136+$BS136+$BX136+$CD136+$CI136+$CO136+$CT136+$CZ136+$DE136-$DU136-$DV136,""),"")</f>
        <v/>
      </c>
      <c r="GJ136" s="329" t="str">
        <f aca="false">IF($B136&lt;&gt;"",IF($EB$1&gt;=GJ$13,$P136+$U136+$AA136+$AF136+$AL136+$AQ136+$AW136+$BB136+$BH136+$BM136+$BS136+$BX136+$CD136+$CI136+$CO136+$CT136+$CZ136+$DE136+$DK136-$DU136-$DV136,""),"")</f>
        <v/>
      </c>
      <c r="GK136" s="330" t="str">
        <f aca="false">IF($B136&lt;&gt;"",IF($EB$1&gt;=GK$13,$P136+$U136+$AA136+$AF136+$AL136+$AQ136+$AW136+$BB136+$BH136+$BM136+$BS136+$BX136+$CD136+$CI136+$CO136+$CT136+$CZ136+$DE136+$DK136+$DP136-$DU136-$DV136,""),"")</f>
        <v/>
      </c>
    </row>
    <row r="137" customFormat="false" ht="13" hidden="true" customHeight="false" outlineLevel="0" collapsed="false">
      <c r="I137" s="331" t="n">
        <f aca="false">IF(B137&lt;&gt;"",IF($EB$1&lt;4,DR137-DT137,IF($EB$1&lt;15,DS137-DU137-DT137,DS137-DU137-DV137-DT137)),0)</f>
        <v>0</v>
      </c>
      <c r="DZ137" s="321" t="n">
        <f aca="false">IF($EC$1&lt;&gt;"",O137," ")</f>
        <v>0</v>
      </c>
      <c r="EA137" s="321" t="n">
        <f aca="false">IF($EC$2&lt;&gt;"",T137," ")</f>
        <v>0</v>
      </c>
      <c r="EB137" s="321" t="n">
        <f aca="false">IF($EC$3&lt;&gt;"",Z137," ")</f>
        <v>0</v>
      </c>
      <c r="EC137" s="321" t="n">
        <f aca="false">IF($EC$4&lt;&gt;"",AE137," ")</f>
        <v>0</v>
      </c>
      <c r="ED137" s="321" t="n">
        <f aca="false">IF($EC$5&lt;&gt;"",AK137," ")</f>
        <v>0</v>
      </c>
      <c r="FR137" s="328" t="str">
        <f aca="false">IF($B137&lt;&gt;"",IF($EB$1&gt;=FR$13,$P137,""),"")</f>
        <v/>
      </c>
      <c r="FS137" s="329" t="str">
        <f aca="false">IF($B137&lt;&gt;"",IF($EB$1&gt;=FS$13,$P137+$U137,""),"")</f>
        <v/>
      </c>
      <c r="FT137" s="329" t="str">
        <f aca="false">IF($B137&lt;&gt;"",IF($EB$1&gt;=FT$13,$P137+$U137+$AA137,""),"")</f>
        <v/>
      </c>
      <c r="FU137" s="329" t="str">
        <f aca="false">IF($B137&lt;&gt;"",IF($EB$1&gt;=FU$13,$P137+$U137+$AA137+$AF137-DU137,""),"")</f>
        <v/>
      </c>
      <c r="FV137" s="329" t="str">
        <f aca="false">IF($B137&lt;&gt;"",IF($EB$1&gt;=FV$13,$P137+$U137+$AA137+$AF137+$AL137-$DU137,""),"")</f>
        <v/>
      </c>
      <c r="FW137" s="329" t="str">
        <f aca="false">IF($B137&lt;&gt;"",IF($EB$1&gt;=FW$13,$P137+$U137+$AA137+$AF137+$AL137+$AQ137-$DU137,""),"")</f>
        <v/>
      </c>
      <c r="FX137" s="329" t="str">
        <f aca="false">IF($B137&lt;&gt;"",IF($EB$1&gt;=FX$13,$P137+$U137+$AA137+$AF137+$AL137+$AQ137+$AW137-$DU137,""),"")</f>
        <v/>
      </c>
      <c r="FY137" s="329" t="str">
        <f aca="false">IF($B137&lt;&gt;"",IF($EB$1&gt;=FY$13,$P137+$U137+$AA137+$AF137+$AL137+$AQ137+$AW137+$BB137-$DU137,""),"")</f>
        <v/>
      </c>
      <c r="FZ137" s="329" t="str">
        <f aca="false">IF($B137&lt;&gt;"",IF($EB$1&gt;=FZ$13,$P137+$U137+$AA137+$AF137+$AL137+$AQ137+$AW137+$BB137+$BH137-$DU137,""),"")</f>
        <v/>
      </c>
      <c r="GA137" s="329" t="str">
        <f aca="false">IF($B137&lt;&gt;"",IF($EB$1&gt;=GA$13,$P137+$U137+$AA137+$AF137+$AL137+$AQ137+$AW137+$BB137+$BH137+$BM137-$DU137,""),"")</f>
        <v/>
      </c>
      <c r="GB137" s="329" t="str">
        <f aca="false">IF($B137&lt;&gt;"",IF($EB$1&gt;=GB$13,$P137+$U137+$AA137+$AF137+$AL137+$AQ137+$AW137+$BB137+$BH137+$BM137+$BS137-$DU137,""),"")</f>
        <v/>
      </c>
      <c r="GC137" s="329" t="str">
        <f aca="false">IF($B137&lt;&gt;"",IF($EB$1&gt;=GC$13,$P137+$U137+$AA137+$AF137+$AL137+$AQ137+$AW137+$BB137+$BH137+$BM137+$BS137+$BX137-$DU137,""),"")</f>
        <v/>
      </c>
      <c r="GD137" s="329" t="str">
        <f aca="false">IF($B137&lt;&gt;"",IF($EB$1&gt;=GD$13,$P137+$U137+$AA137+$AF137+$AL137+$AQ137+$AW137+$BB137+$BH137+$BM137+$BS137+$BX137+$CD137-$DU137,""),"")</f>
        <v/>
      </c>
      <c r="GE137" s="329" t="str">
        <f aca="false">IF($B137&lt;&gt;"",IF($EB$1&gt;=GE$13,$P137+$U137+$AA137+$AF137+$AL137+$AQ137+$AW137+$BB137+$BH137+$BM137+$BS137+$BX137+$CD137+$CI137-$DU137,""),"")</f>
        <v/>
      </c>
      <c r="GF137" s="329" t="str">
        <f aca="false">IF($B137&lt;&gt;"",IF($EB$1&gt;=GF$13,$P137+$U137+$AA137+$AF137+$AL137+$AQ137+$AW137+$BB137+$BH137+$BM137+$BS137+$BX137+$CD137+$CI137+$CO137-$DU137-$DV137,""),"")</f>
        <v/>
      </c>
      <c r="GG137" s="329" t="str">
        <f aca="false">IF($B137&lt;&gt;"",IF($EB$1&gt;=GG$13,$P137+$U137+$AA137+$AF137+$AL137+$AQ137+$AW137+$BB137+$BH137+$BM137+$BS137+$BX137+$CD137+$CI137+$CO137+$CT137-$DU137-$DV137,""),"")</f>
        <v/>
      </c>
      <c r="GH137" s="329" t="str">
        <f aca="false">IF($B137&lt;&gt;"",IF($EB$1&gt;=GH$13,$P137+$U137+$AA137+$AF137+$AL137+$AQ137+$AW137+$BB137+$BH137+$BM137+$BS137+$BX137+$CD137+$CI137+$CO137+$CT137+$CZ137-$DU137-$DV137,""),"")</f>
        <v/>
      </c>
      <c r="GI137" s="329" t="str">
        <f aca="false">IF($B137&lt;&gt;"",IF($EB$1&gt;=GI$13,$P137+$U137+$AA137+$AF137+$AL137+$AQ137+$AW137+$BB137+$BH137+$BM137+$BS137+$BX137+$CD137+$CI137+$CO137+$CT137+$CZ137+$DE137-$DU137-$DV137,""),"")</f>
        <v/>
      </c>
      <c r="GJ137" s="329" t="str">
        <f aca="false">IF($B137&lt;&gt;"",IF($EB$1&gt;=GJ$13,$P137+$U137+$AA137+$AF137+$AL137+$AQ137+$AW137+$BB137+$BH137+$BM137+$BS137+$BX137+$CD137+$CI137+$CO137+$CT137+$CZ137+$DE137+$DK137-$DU137-$DV137,""),"")</f>
        <v/>
      </c>
      <c r="GK137" s="330" t="str">
        <f aca="false">IF($B137&lt;&gt;"",IF($EB$1&gt;=GK$13,$P137+$U137+$AA137+$AF137+$AL137+$AQ137+$AW137+$BB137+$BH137+$BM137+$BS137+$BX137+$CD137+$CI137+$CO137+$CT137+$CZ137+$DE137+$DK137+$DP137-$DU137-$DV137,""),"")</f>
        <v/>
      </c>
    </row>
    <row r="138" customFormat="false" ht="13" hidden="true" customHeight="false" outlineLevel="0" collapsed="false">
      <c r="I138" s="331" t="n">
        <f aca="false">IF(B138&lt;&gt;"",IF($EB$1&lt;4,DR138-DT138,IF($EB$1&lt;15,DS138-DU138-DT138,DS138-DU138-DV138-DT138)),0)</f>
        <v>0</v>
      </c>
      <c r="DZ138" s="321" t="n">
        <f aca="false">IF($EC$1&lt;&gt;"",O138," ")</f>
        <v>0</v>
      </c>
      <c r="EA138" s="321" t="n">
        <f aca="false">IF($EC$2&lt;&gt;"",T138," ")</f>
        <v>0</v>
      </c>
      <c r="EB138" s="321" t="n">
        <f aca="false">IF($EC$3&lt;&gt;"",Z138," ")</f>
        <v>0</v>
      </c>
      <c r="EC138" s="321" t="n">
        <f aca="false">IF($EC$4&lt;&gt;"",AE138," ")</f>
        <v>0</v>
      </c>
      <c r="ED138" s="321" t="n">
        <f aca="false">IF($EC$5&lt;&gt;"",AK138," ")</f>
        <v>0</v>
      </c>
      <c r="FR138" s="328" t="str">
        <f aca="false">IF($B138&lt;&gt;"",IF($EB$1&gt;=FR$13,$P138,""),"")</f>
        <v/>
      </c>
      <c r="FS138" s="329" t="str">
        <f aca="false">IF($B138&lt;&gt;"",IF($EB$1&gt;=FS$13,$P138+$U138,""),"")</f>
        <v/>
      </c>
      <c r="FT138" s="329" t="str">
        <f aca="false">IF($B138&lt;&gt;"",IF($EB$1&gt;=FT$13,$P138+$U138+$AA138,""),"")</f>
        <v/>
      </c>
      <c r="FU138" s="329" t="str">
        <f aca="false">IF($B138&lt;&gt;"",IF($EB$1&gt;=FU$13,$P138+$U138+$AA138+$AF138-DU138,""),"")</f>
        <v/>
      </c>
      <c r="FV138" s="329" t="str">
        <f aca="false">IF($B138&lt;&gt;"",IF($EB$1&gt;=FV$13,$P138+$U138+$AA138+$AF138+$AL138-$DU138,""),"")</f>
        <v/>
      </c>
      <c r="FW138" s="329" t="str">
        <f aca="false">IF($B138&lt;&gt;"",IF($EB$1&gt;=FW$13,$P138+$U138+$AA138+$AF138+$AL138+$AQ138-$DU138,""),"")</f>
        <v/>
      </c>
      <c r="FX138" s="329" t="str">
        <f aca="false">IF($B138&lt;&gt;"",IF($EB$1&gt;=FX$13,$P138+$U138+$AA138+$AF138+$AL138+$AQ138+$AW138-$DU138,""),"")</f>
        <v/>
      </c>
      <c r="FY138" s="329" t="str">
        <f aca="false">IF($B138&lt;&gt;"",IF($EB$1&gt;=FY$13,$P138+$U138+$AA138+$AF138+$AL138+$AQ138+$AW138+$BB138-$DU138,""),"")</f>
        <v/>
      </c>
      <c r="FZ138" s="329" t="str">
        <f aca="false">IF($B138&lt;&gt;"",IF($EB$1&gt;=FZ$13,$P138+$U138+$AA138+$AF138+$AL138+$AQ138+$AW138+$BB138+$BH138-$DU138,""),"")</f>
        <v/>
      </c>
      <c r="GA138" s="329" t="str">
        <f aca="false">IF($B138&lt;&gt;"",IF($EB$1&gt;=GA$13,$P138+$U138+$AA138+$AF138+$AL138+$AQ138+$AW138+$BB138+$BH138+$BM138-$DU138,""),"")</f>
        <v/>
      </c>
      <c r="GB138" s="329" t="str">
        <f aca="false">IF($B138&lt;&gt;"",IF($EB$1&gt;=GB$13,$P138+$U138+$AA138+$AF138+$AL138+$AQ138+$AW138+$BB138+$BH138+$BM138+$BS138-$DU138,""),"")</f>
        <v/>
      </c>
      <c r="GC138" s="329" t="str">
        <f aca="false">IF($B138&lt;&gt;"",IF($EB$1&gt;=GC$13,$P138+$U138+$AA138+$AF138+$AL138+$AQ138+$AW138+$BB138+$BH138+$BM138+$BS138+$BX138-$DU138,""),"")</f>
        <v/>
      </c>
      <c r="GD138" s="329" t="str">
        <f aca="false">IF($B138&lt;&gt;"",IF($EB$1&gt;=GD$13,$P138+$U138+$AA138+$AF138+$AL138+$AQ138+$AW138+$BB138+$BH138+$BM138+$BS138+$BX138+$CD138-$DU138,""),"")</f>
        <v/>
      </c>
      <c r="GE138" s="329" t="str">
        <f aca="false">IF($B138&lt;&gt;"",IF($EB$1&gt;=GE$13,$P138+$U138+$AA138+$AF138+$AL138+$AQ138+$AW138+$BB138+$BH138+$BM138+$BS138+$BX138+$CD138+$CI138-$DU138,""),"")</f>
        <v/>
      </c>
      <c r="GF138" s="329" t="str">
        <f aca="false">IF($B138&lt;&gt;"",IF($EB$1&gt;=GF$13,$P138+$U138+$AA138+$AF138+$AL138+$AQ138+$AW138+$BB138+$BH138+$BM138+$BS138+$BX138+$CD138+$CI138+$CO138-$DU138-$DV138,""),"")</f>
        <v/>
      </c>
      <c r="GG138" s="329" t="str">
        <f aca="false">IF($B138&lt;&gt;"",IF($EB$1&gt;=GG$13,$P138+$U138+$AA138+$AF138+$AL138+$AQ138+$AW138+$BB138+$BH138+$BM138+$BS138+$BX138+$CD138+$CI138+$CO138+$CT138-$DU138-$DV138,""),"")</f>
        <v/>
      </c>
      <c r="GH138" s="329" t="str">
        <f aca="false">IF($B138&lt;&gt;"",IF($EB$1&gt;=GH$13,$P138+$U138+$AA138+$AF138+$AL138+$AQ138+$AW138+$BB138+$BH138+$BM138+$BS138+$BX138+$CD138+$CI138+$CO138+$CT138+$CZ138-$DU138-$DV138,""),"")</f>
        <v/>
      </c>
      <c r="GI138" s="329" t="str">
        <f aca="false">IF($B138&lt;&gt;"",IF($EB$1&gt;=GI$13,$P138+$U138+$AA138+$AF138+$AL138+$AQ138+$AW138+$BB138+$BH138+$BM138+$BS138+$BX138+$CD138+$CI138+$CO138+$CT138+$CZ138+$DE138-$DU138-$DV138,""),"")</f>
        <v/>
      </c>
      <c r="GJ138" s="329" t="str">
        <f aca="false">IF($B138&lt;&gt;"",IF($EB$1&gt;=GJ$13,$P138+$U138+$AA138+$AF138+$AL138+$AQ138+$AW138+$BB138+$BH138+$BM138+$BS138+$BX138+$CD138+$CI138+$CO138+$CT138+$CZ138+$DE138+$DK138-$DU138-$DV138,""),"")</f>
        <v/>
      </c>
      <c r="GK138" s="330" t="str">
        <f aca="false">IF($B138&lt;&gt;"",IF($EB$1&gt;=GK$13,$P138+$U138+$AA138+$AF138+$AL138+$AQ138+$AW138+$BB138+$BH138+$BM138+$BS138+$BX138+$CD138+$CI138+$CO138+$CT138+$CZ138+$DE138+$DK138+$DP138-$DU138-$DV138,""),"")</f>
        <v/>
      </c>
    </row>
    <row r="139" customFormat="false" ht="13" hidden="true" customHeight="false" outlineLevel="0" collapsed="false">
      <c r="I139" s="331" t="n">
        <f aca="false">IF(B139&lt;&gt;"",IF($EB$1&lt;4,DR139-DT139,IF($EB$1&lt;15,DS139-DU139-DT139,DS139-DU139-DV139-DT139)),0)</f>
        <v>0</v>
      </c>
      <c r="DZ139" s="321" t="n">
        <f aca="false">IF($EC$1&lt;&gt;"",O139," ")</f>
        <v>0</v>
      </c>
      <c r="EA139" s="321" t="n">
        <f aca="false">IF($EC$2&lt;&gt;"",T139," ")</f>
        <v>0</v>
      </c>
      <c r="EB139" s="321" t="n">
        <f aca="false">IF($EC$3&lt;&gt;"",Z139," ")</f>
        <v>0</v>
      </c>
      <c r="EC139" s="321" t="n">
        <f aca="false">IF($EC$4&lt;&gt;"",AE139," ")</f>
        <v>0</v>
      </c>
      <c r="ED139" s="321" t="n">
        <f aca="false">IF($EC$5&lt;&gt;"",AK139," ")</f>
        <v>0</v>
      </c>
      <c r="FR139" s="328" t="str">
        <f aca="false">IF($B139&lt;&gt;"",IF($EB$1&gt;=FR$13,$P139,""),"")</f>
        <v/>
      </c>
      <c r="FS139" s="329" t="str">
        <f aca="false">IF($B139&lt;&gt;"",IF($EB$1&gt;=FS$13,$P139+$U139,""),"")</f>
        <v/>
      </c>
      <c r="FT139" s="329" t="str">
        <f aca="false">IF($B139&lt;&gt;"",IF($EB$1&gt;=FT$13,$P139+$U139+$AA139,""),"")</f>
        <v/>
      </c>
      <c r="FU139" s="329" t="str">
        <f aca="false">IF($B139&lt;&gt;"",IF($EB$1&gt;=FU$13,$P139+$U139+$AA139+$AF139-DU139,""),"")</f>
        <v/>
      </c>
      <c r="FV139" s="329" t="str">
        <f aca="false">IF($B139&lt;&gt;"",IF($EB$1&gt;=FV$13,$P139+$U139+$AA139+$AF139+$AL139-$DU139,""),"")</f>
        <v/>
      </c>
      <c r="FW139" s="329" t="str">
        <f aca="false">IF($B139&lt;&gt;"",IF($EB$1&gt;=FW$13,$P139+$U139+$AA139+$AF139+$AL139+$AQ139-$DU139,""),"")</f>
        <v/>
      </c>
      <c r="FX139" s="329" t="str">
        <f aca="false">IF($B139&lt;&gt;"",IF($EB$1&gt;=FX$13,$P139+$U139+$AA139+$AF139+$AL139+$AQ139+$AW139-$DU139,""),"")</f>
        <v/>
      </c>
      <c r="FY139" s="329" t="str">
        <f aca="false">IF($B139&lt;&gt;"",IF($EB$1&gt;=FY$13,$P139+$U139+$AA139+$AF139+$AL139+$AQ139+$AW139+$BB139-$DU139,""),"")</f>
        <v/>
      </c>
      <c r="FZ139" s="329" t="str">
        <f aca="false">IF($B139&lt;&gt;"",IF($EB$1&gt;=FZ$13,$P139+$U139+$AA139+$AF139+$AL139+$AQ139+$AW139+$BB139+$BH139-$DU139,""),"")</f>
        <v/>
      </c>
      <c r="GA139" s="329" t="str">
        <f aca="false">IF($B139&lt;&gt;"",IF($EB$1&gt;=GA$13,$P139+$U139+$AA139+$AF139+$AL139+$AQ139+$AW139+$BB139+$BH139+$BM139-$DU139,""),"")</f>
        <v/>
      </c>
      <c r="GB139" s="329" t="str">
        <f aca="false">IF($B139&lt;&gt;"",IF($EB$1&gt;=GB$13,$P139+$U139+$AA139+$AF139+$AL139+$AQ139+$AW139+$BB139+$BH139+$BM139+$BS139-$DU139,""),"")</f>
        <v/>
      </c>
      <c r="GC139" s="329" t="str">
        <f aca="false">IF($B139&lt;&gt;"",IF($EB$1&gt;=GC$13,$P139+$U139+$AA139+$AF139+$AL139+$AQ139+$AW139+$BB139+$BH139+$BM139+$BS139+$BX139-$DU139,""),"")</f>
        <v/>
      </c>
      <c r="GD139" s="329" t="str">
        <f aca="false">IF($B139&lt;&gt;"",IF($EB$1&gt;=GD$13,$P139+$U139+$AA139+$AF139+$AL139+$AQ139+$AW139+$BB139+$BH139+$BM139+$BS139+$BX139+$CD139-$DU139,""),"")</f>
        <v/>
      </c>
      <c r="GE139" s="329" t="str">
        <f aca="false">IF($B139&lt;&gt;"",IF($EB$1&gt;=GE$13,$P139+$U139+$AA139+$AF139+$AL139+$AQ139+$AW139+$BB139+$BH139+$BM139+$BS139+$BX139+$CD139+$CI139-$DU139,""),"")</f>
        <v/>
      </c>
      <c r="GF139" s="329" t="str">
        <f aca="false">IF($B139&lt;&gt;"",IF($EB$1&gt;=GF$13,$P139+$U139+$AA139+$AF139+$AL139+$AQ139+$AW139+$BB139+$BH139+$BM139+$BS139+$BX139+$CD139+$CI139+$CO139-$DU139-$DV139,""),"")</f>
        <v/>
      </c>
      <c r="GG139" s="329" t="str">
        <f aca="false">IF($B139&lt;&gt;"",IF($EB$1&gt;=GG$13,$P139+$U139+$AA139+$AF139+$AL139+$AQ139+$AW139+$BB139+$BH139+$BM139+$BS139+$BX139+$CD139+$CI139+$CO139+$CT139-$DU139-$DV139,""),"")</f>
        <v/>
      </c>
      <c r="GH139" s="329" t="str">
        <f aca="false">IF($B139&lt;&gt;"",IF($EB$1&gt;=GH$13,$P139+$U139+$AA139+$AF139+$AL139+$AQ139+$AW139+$BB139+$BH139+$BM139+$BS139+$BX139+$CD139+$CI139+$CO139+$CT139+$CZ139-$DU139-$DV139,""),"")</f>
        <v/>
      </c>
      <c r="GI139" s="329" t="str">
        <f aca="false">IF($B139&lt;&gt;"",IF($EB$1&gt;=GI$13,$P139+$U139+$AA139+$AF139+$AL139+$AQ139+$AW139+$BB139+$BH139+$BM139+$BS139+$BX139+$CD139+$CI139+$CO139+$CT139+$CZ139+$DE139-$DU139-$DV139,""),"")</f>
        <v/>
      </c>
      <c r="GJ139" s="329" t="str">
        <f aca="false">IF($B139&lt;&gt;"",IF($EB$1&gt;=GJ$13,$P139+$U139+$AA139+$AF139+$AL139+$AQ139+$AW139+$BB139+$BH139+$BM139+$BS139+$BX139+$CD139+$CI139+$CO139+$CT139+$CZ139+$DE139+$DK139-$DU139-$DV139,""),"")</f>
        <v/>
      </c>
      <c r="GK139" s="330" t="str">
        <f aca="false">IF($B139&lt;&gt;"",IF($EB$1&gt;=GK$13,$P139+$U139+$AA139+$AF139+$AL139+$AQ139+$AW139+$BB139+$BH139+$BM139+$BS139+$BX139+$CD139+$CI139+$CO139+$CT139+$CZ139+$DE139+$DK139+$DP139-$DU139-$DV139,""),"")</f>
        <v/>
      </c>
    </row>
    <row r="140" customFormat="false" ht="13" hidden="true" customHeight="false" outlineLevel="0" collapsed="false">
      <c r="I140" s="331" t="n">
        <f aca="false">IF(B140&lt;&gt;"",IF($EB$1&lt;4,DR140-DT140,IF($EB$1&lt;15,DS140-DU140-DT140,DS140-DU140-DV140-DT140)),0)</f>
        <v>0</v>
      </c>
      <c r="DZ140" s="321" t="n">
        <f aca="false">IF($EC$1&lt;&gt;"",O140," ")</f>
        <v>0</v>
      </c>
      <c r="EA140" s="321" t="n">
        <f aca="false">IF($EC$2&lt;&gt;"",T140," ")</f>
        <v>0</v>
      </c>
      <c r="EB140" s="321" t="n">
        <f aca="false">IF($EC$3&lt;&gt;"",Z140," ")</f>
        <v>0</v>
      </c>
      <c r="EC140" s="321" t="n">
        <f aca="false">IF($EC$4&lt;&gt;"",AE140," ")</f>
        <v>0</v>
      </c>
      <c r="ED140" s="321" t="n">
        <f aca="false">IF($EC$5&lt;&gt;"",AK140," ")</f>
        <v>0</v>
      </c>
      <c r="FR140" s="328" t="str">
        <f aca="false">IF($B140&lt;&gt;"",IF($EB$1&gt;=FR$13,$P140,""),"")</f>
        <v/>
      </c>
      <c r="FS140" s="329" t="str">
        <f aca="false">IF($B140&lt;&gt;"",IF($EB$1&gt;=FS$13,$P140+$U140,""),"")</f>
        <v/>
      </c>
      <c r="FT140" s="329" t="str">
        <f aca="false">IF($B140&lt;&gt;"",IF($EB$1&gt;=FT$13,$P140+$U140+$AA140,""),"")</f>
        <v/>
      </c>
      <c r="FU140" s="329" t="str">
        <f aca="false">IF($B140&lt;&gt;"",IF($EB$1&gt;=FU$13,$P140+$U140+$AA140+$AF140-DU140,""),"")</f>
        <v/>
      </c>
      <c r="FV140" s="329" t="str">
        <f aca="false">IF($B140&lt;&gt;"",IF($EB$1&gt;=FV$13,$P140+$U140+$AA140+$AF140+$AL140-$DU140,""),"")</f>
        <v/>
      </c>
      <c r="FW140" s="329" t="str">
        <f aca="false">IF($B140&lt;&gt;"",IF($EB$1&gt;=FW$13,$P140+$U140+$AA140+$AF140+$AL140+$AQ140-$DU140,""),"")</f>
        <v/>
      </c>
      <c r="FX140" s="329" t="str">
        <f aca="false">IF($B140&lt;&gt;"",IF($EB$1&gt;=FX$13,$P140+$U140+$AA140+$AF140+$AL140+$AQ140+$AW140-$DU140,""),"")</f>
        <v/>
      </c>
      <c r="FY140" s="329" t="str">
        <f aca="false">IF($B140&lt;&gt;"",IF($EB$1&gt;=FY$13,$P140+$U140+$AA140+$AF140+$AL140+$AQ140+$AW140+$BB140-$DU140,""),"")</f>
        <v/>
      </c>
      <c r="FZ140" s="329" t="str">
        <f aca="false">IF($B140&lt;&gt;"",IF($EB$1&gt;=FZ$13,$P140+$U140+$AA140+$AF140+$AL140+$AQ140+$AW140+$BB140+$BH140-$DU140,""),"")</f>
        <v/>
      </c>
      <c r="GA140" s="329" t="str">
        <f aca="false">IF($B140&lt;&gt;"",IF($EB$1&gt;=GA$13,$P140+$U140+$AA140+$AF140+$AL140+$AQ140+$AW140+$BB140+$BH140+$BM140-$DU140,""),"")</f>
        <v/>
      </c>
      <c r="GB140" s="329" t="str">
        <f aca="false">IF($B140&lt;&gt;"",IF($EB$1&gt;=GB$13,$P140+$U140+$AA140+$AF140+$AL140+$AQ140+$AW140+$BB140+$BH140+$BM140+$BS140-$DU140,""),"")</f>
        <v/>
      </c>
      <c r="GC140" s="329" t="str">
        <f aca="false">IF($B140&lt;&gt;"",IF($EB$1&gt;=GC$13,$P140+$U140+$AA140+$AF140+$AL140+$AQ140+$AW140+$BB140+$BH140+$BM140+$BS140+$BX140-$DU140,""),"")</f>
        <v/>
      </c>
      <c r="GD140" s="329" t="str">
        <f aca="false">IF($B140&lt;&gt;"",IF($EB$1&gt;=GD$13,$P140+$U140+$AA140+$AF140+$AL140+$AQ140+$AW140+$BB140+$BH140+$BM140+$BS140+$BX140+$CD140-$DU140,""),"")</f>
        <v/>
      </c>
      <c r="GE140" s="329" t="str">
        <f aca="false">IF($B140&lt;&gt;"",IF($EB$1&gt;=GE$13,$P140+$U140+$AA140+$AF140+$AL140+$AQ140+$AW140+$BB140+$BH140+$BM140+$BS140+$BX140+$CD140+$CI140-$DU140,""),"")</f>
        <v/>
      </c>
      <c r="GF140" s="329" t="str">
        <f aca="false">IF($B140&lt;&gt;"",IF($EB$1&gt;=GF$13,$P140+$U140+$AA140+$AF140+$AL140+$AQ140+$AW140+$BB140+$BH140+$BM140+$BS140+$BX140+$CD140+$CI140+$CO140-$DU140-$DV140,""),"")</f>
        <v/>
      </c>
      <c r="GG140" s="329" t="str">
        <f aca="false">IF($B140&lt;&gt;"",IF($EB$1&gt;=GG$13,$P140+$U140+$AA140+$AF140+$AL140+$AQ140+$AW140+$BB140+$BH140+$BM140+$BS140+$BX140+$CD140+$CI140+$CO140+$CT140-$DU140-$DV140,""),"")</f>
        <v/>
      </c>
      <c r="GH140" s="329" t="str">
        <f aca="false">IF($B140&lt;&gt;"",IF($EB$1&gt;=GH$13,$P140+$U140+$AA140+$AF140+$AL140+$AQ140+$AW140+$BB140+$BH140+$BM140+$BS140+$BX140+$CD140+$CI140+$CO140+$CT140+$CZ140-$DU140-$DV140,""),"")</f>
        <v/>
      </c>
      <c r="GI140" s="329" t="str">
        <f aca="false">IF($B140&lt;&gt;"",IF($EB$1&gt;=GI$13,$P140+$U140+$AA140+$AF140+$AL140+$AQ140+$AW140+$BB140+$BH140+$BM140+$BS140+$BX140+$CD140+$CI140+$CO140+$CT140+$CZ140+$DE140-$DU140-$DV140,""),"")</f>
        <v/>
      </c>
      <c r="GJ140" s="329" t="str">
        <f aca="false">IF($B140&lt;&gt;"",IF($EB$1&gt;=GJ$13,$P140+$U140+$AA140+$AF140+$AL140+$AQ140+$AW140+$BB140+$BH140+$BM140+$BS140+$BX140+$CD140+$CI140+$CO140+$CT140+$CZ140+$DE140+$DK140-$DU140-$DV140,""),"")</f>
        <v/>
      </c>
      <c r="GK140" s="330" t="str">
        <f aca="false">IF($B140&lt;&gt;"",IF($EB$1&gt;=GK$13,$P140+$U140+$AA140+$AF140+$AL140+$AQ140+$AW140+$BB140+$BH140+$BM140+$BS140+$BX140+$CD140+$CI140+$CO140+$CT140+$CZ140+$DE140+$DK140+$DP140-$DU140-$DV140,""),"")</f>
        <v/>
      </c>
    </row>
    <row r="141" customFormat="false" ht="13" hidden="true" customHeight="false" outlineLevel="0" collapsed="false">
      <c r="I141" s="331" t="n">
        <f aca="false">IF(B141&lt;&gt;"",IF($EB$1&lt;4,DR141-DT141,IF($EB$1&lt;15,DS141-DU141-DT141,DS141-DU141-DV141-DT141)),0)</f>
        <v>0</v>
      </c>
      <c r="DZ141" s="321" t="n">
        <f aca="false">IF($EC$1&lt;&gt;"",O141," ")</f>
        <v>0</v>
      </c>
      <c r="EA141" s="321" t="n">
        <f aca="false">IF($EC$2&lt;&gt;"",T141," ")</f>
        <v>0</v>
      </c>
      <c r="EB141" s="321" t="n">
        <f aca="false">IF($EC$3&lt;&gt;"",Z141," ")</f>
        <v>0</v>
      </c>
      <c r="EC141" s="321" t="n">
        <f aca="false">IF($EC$4&lt;&gt;"",AE141," ")</f>
        <v>0</v>
      </c>
      <c r="ED141" s="321" t="n">
        <f aca="false">IF($EC$5&lt;&gt;"",AK141," ")</f>
        <v>0</v>
      </c>
      <c r="FR141" s="328" t="str">
        <f aca="false">IF($B141&lt;&gt;"",IF($EB$1&gt;=FR$13,$P141,""),"")</f>
        <v/>
      </c>
      <c r="FS141" s="329" t="str">
        <f aca="false">IF($B141&lt;&gt;"",IF($EB$1&gt;=FS$13,$P141+$U141,""),"")</f>
        <v/>
      </c>
      <c r="FT141" s="329" t="str">
        <f aca="false">IF($B141&lt;&gt;"",IF($EB$1&gt;=FT$13,$P141+$U141+$AA141,""),"")</f>
        <v/>
      </c>
      <c r="FU141" s="329" t="str">
        <f aca="false">IF($B141&lt;&gt;"",IF($EB$1&gt;=FU$13,$P141+$U141+$AA141+$AF141-DU141,""),"")</f>
        <v/>
      </c>
      <c r="FV141" s="329" t="str">
        <f aca="false">IF($B141&lt;&gt;"",IF($EB$1&gt;=FV$13,$P141+$U141+$AA141+$AF141+$AL141-$DU141,""),"")</f>
        <v/>
      </c>
      <c r="FW141" s="329" t="str">
        <f aca="false">IF($B141&lt;&gt;"",IF($EB$1&gt;=FW$13,$P141+$U141+$AA141+$AF141+$AL141+$AQ141-$DU141,""),"")</f>
        <v/>
      </c>
      <c r="FX141" s="329" t="str">
        <f aca="false">IF($B141&lt;&gt;"",IF($EB$1&gt;=FX$13,$P141+$U141+$AA141+$AF141+$AL141+$AQ141+$AW141-$DU141,""),"")</f>
        <v/>
      </c>
      <c r="FY141" s="329" t="str">
        <f aca="false">IF($B141&lt;&gt;"",IF($EB$1&gt;=FY$13,$P141+$U141+$AA141+$AF141+$AL141+$AQ141+$AW141+$BB141-$DU141,""),"")</f>
        <v/>
      </c>
      <c r="FZ141" s="329" t="str">
        <f aca="false">IF($B141&lt;&gt;"",IF($EB$1&gt;=FZ$13,$P141+$U141+$AA141+$AF141+$AL141+$AQ141+$AW141+$BB141+$BH141-$DU141,""),"")</f>
        <v/>
      </c>
      <c r="GA141" s="329" t="str">
        <f aca="false">IF($B141&lt;&gt;"",IF($EB$1&gt;=GA$13,$P141+$U141+$AA141+$AF141+$AL141+$AQ141+$AW141+$BB141+$BH141+$BM141-$DU141,""),"")</f>
        <v/>
      </c>
      <c r="GB141" s="329" t="str">
        <f aca="false">IF($B141&lt;&gt;"",IF($EB$1&gt;=GB$13,$P141+$U141+$AA141+$AF141+$AL141+$AQ141+$AW141+$BB141+$BH141+$BM141+$BS141-$DU141,""),"")</f>
        <v/>
      </c>
      <c r="GC141" s="329" t="str">
        <f aca="false">IF($B141&lt;&gt;"",IF($EB$1&gt;=GC$13,$P141+$U141+$AA141+$AF141+$AL141+$AQ141+$AW141+$BB141+$BH141+$BM141+$BS141+$BX141-$DU141,""),"")</f>
        <v/>
      </c>
      <c r="GD141" s="329" t="str">
        <f aca="false">IF($B141&lt;&gt;"",IF($EB$1&gt;=GD$13,$P141+$U141+$AA141+$AF141+$AL141+$AQ141+$AW141+$BB141+$BH141+$BM141+$BS141+$BX141+$CD141-$DU141,""),"")</f>
        <v/>
      </c>
      <c r="GE141" s="329" t="str">
        <f aca="false">IF($B141&lt;&gt;"",IF($EB$1&gt;=GE$13,$P141+$U141+$AA141+$AF141+$AL141+$AQ141+$AW141+$BB141+$BH141+$BM141+$BS141+$BX141+$CD141+$CI141-$DU141,""),"")</f>
        <v/>
      </c>
      <c r="GF141" s="329" t="str">
        <f aca="false">IF($B141&lt;&gt;"",IF($EB$1&gt;=GF$13,$P141+$U141+$AA141+$AF141+$AL141+$AQ141+$AW141+$BB141+$BH141+$BM141+$BS141+$BX141+$CD141+$CI141+$CO141-$DU141-$DV141,""),"")</f>
        <v/>
      </c>
      <c r="GG141" s="329" t="str">
        <f aca="false">IF($B141&lt;&gt;"",IF($EB$1&gt;=GG$13,$P141+$U141+$AA141+$AF141+$AL141+$AQ141+$AW141+$BB141+$BH141+$BM141+$BS141+$BX141+$CD141+$CI141+$CO141+$CT141-$DU141-$DV141,""),"")</f>
        <v/>
      </c>
      <c r="GH141" s="329" t="str">
        <f aca="false">IF($B141&lt;&gt;"",IF($EB$1&gt;=GH$13,$P141+$U141+$AA141+$AF141+$AL141+$AQ141+$AW141+$BB141+$BH141+$BM141+$BS141+$BX141+$CD141+$CI141+$CO141+$CT141+$CZ141-$DU141-$DV141,""),"")</f>
        <v/>
      </c>
      <c r="GI141" s="329" t="str">
        <f aca="false">IF($B141&lt;&gt;"",IF($EB$1&gt;=GI$13,$P141+$U141+$AA141+$AF141+$AL141+$AQ141+$AW141+$BB141+$BH141+$BM141+$BS141+$BX141+$CD141+$CI141+$CO141+$CT141+$CZ141+$DE141-$DU141-$DV141,""),"")</f>
        <v/>
      </c>
      <c r="GJ141" s="329" t="str">
        <f aca="false">IF($B141&lt;&gt;"",IF($EB$1&gt;=GJ$13,$P141+$U141+$AA141+$AF141+$AL141+$AQ141+$AW141+$BB141+$BH141+$BM141+$BS141+$BX141+$CD141+$CI141+$CO141+$CT141+$CZ141+$DE141+$DK141-$DU141-$DV141,""),"")</f>
        <v/>
      </c>
      <c r="GK141" s="330" t="str">
        <f aca="false">IF($B141&lt;&gt;"",IF($EB$1&gt;=GK$13,$P141+$U141+$AA141+$AF141+$AL141+$AQ141+$AW141+$BB141+$BH141+$BM141+$BS141+$BX141+$CD141+$CI141+$CO141+$CT141+$CZ141+$DE141+$DK141+$DP141-$DU141-$DV141,""),"")</f>
        <v/>
      </c>
    </row>
    <row r="142" customFormat="false" ht="13" hidden="true" customHeight="false" outlineLevel="0" collapsed="false">
      <c r="I142" s="331" t="n">
        <f aca="false">IF(B142&lt;&gt;"",IF($EB$1&lt;4,DR142-DT142,IF($EB$1&lt;15,DS142-DU142-DT142,DS142-DU142-DV142-DT142)),0)</f>
        <v>0</v>
      </c>
      <c r="DZ142" s="321" t="n">
        <f aca="false">IF($EC$1&lt;&gt;"",O142," ")</f>
        <v>0</v>
      </c>
      <c r="EA142" s="321" t="n">
        <f aca="false">IF($EC$2&lt;&gt;"",T142," ")</f>
        <v>0</v>
      </c>
      <c r="EB142" s="321" t="n">
        <f aca="false">IF($EC$3&lt;&gt;"",Z142," ")</f>
        <v>0</v>
      </c>
      <c r="EC142" s="321" t="n">
        <f aca="false">IF($EC$4&lt;&gt;"",AE142," ")</f>
        <v>0</v>
      </c>
      <c r="ED142" s="321" t="n">
        <f aca="false">IF($EC$5&lt;&gt;"",AK142," ")</f>
        <v>0</v>
      </c>
      <c r="FR142" s="328" t="str">
        <f aca="false">IF($B142&lt;&gt;"",IF($EB$1&gt;=FR$13,$P142,""),"")</f>
        <v/>
      </c>
      <c r="FS142" s="329" t="str">
        <f aca="false">IF($B142&lt;&gt;"",IF($EB$1&gt;=FS$13,$P142+$U142,""),"")</f>
        <v/>
      </c>
      <c r="FT142" s="329" t="str">
        <f aca="false">IF($B142&lt;&gt;"",IF($EB$1&gt;=FT$13,$P142+$U142+$AA142,""),"")</f>
        <v/>
      </c>
      <c r="FU142" s="329" t="str">
        <f aca="false">IF($B142&lt;&gt;"",IF($EB$1&gt;=FU$13,$P142+$U142+$AA142+$AF142-DU142,""),"")</f>
        <v/>
      </c>
      <c r="FV142" s="329" t="str">
        <f aca="false">IF($B142&lt;&gt;"",IF($EB$1&gt;=FV$13,$P142+$U142+$AA142+$AF142+$AL142-$DU142,""),"")</f>
        <v/>
      </c>
      <c r="FW142" s="329" t="str">
        <f aca="false">IF($B142&lt;&gt;"",IF($EB$1&gt;=FW$13,$P142+$U142+$AA142+$AF142+$AL142+$AQ142-$DU142,""),"")</f>
        <v/>
      </c>
      <c r="FX142" s="329" t="str">
        <f aca="false">IF($B142&lt;&gt;"",IF($EB$1&gt;=FX$13,$P142+$U142+$AA142+$AF142+$AL142+$AQ142+$AW142-$DU142,""),"")</f>
        <v/>
      </c>
      <c r="FY142" s="329" t="str">
        <f aca="false">IF($B142&lt;&gt;"",IF($EB$1&gt;=FY$13,$P142+$U142+$AA142+$AF142+$AL142+$AQ142+$AW142+$BB142-$DU142,""),"")</f>
        <v/>
      </c>
      <c r="FZ142" s="329" t="str">
        <f aca="false">IF($B142&lt;&gt;"",IF($EB$1&gt;=FZ$13,$P142+$U142+$AA142+$AF142+$AL142+$AQ142+$AW142+$BB142+$BH142-$DU142,""),"")</f>
        <v/>
      </c>
      <c r="GA142" s="329" t="str">
        <f aca="false">IF($B142&lt;&gt;"",IF($EB$1&gt;=GA$13,$P142+$U142+$AA142+$AF142+$AL142+$AQ142+$AW142+$BB142+$BH142+$BM142-$DU142,""),"")</f>
        <v/>
      </c>
      <c r="GB142" s="329" t="str">
        <f aca="false">IF($B142&lt;&gt;"",IF($EB$1&gt;=GB$13,$P142+$U142+$AA142+$AF142+$AL142+$AQ142+$AW142+$BB142+$BH142+$BM142+$BS142-$DU142,""),"")</f>
        <v/>
      </c>
      <c r="GC142" s="329" t="str">
        <f aca="false">IF($B142&lt;&gt;"",IF($EB$1&gt;=GC$13,$P142+$U142+$AA142+$AF142+$AL142+$AQ142+$AW142+$BB142+$BH142+$BM142+$BS142+$BX142-$DU142,""),"")</f>
        <v/>
      </c>
      <c r="GD142" s="329" t="str">
        <f aca="false">IF($B142&lt;&gt;"",IF($EB$1&gt;=GD$13,$P142+$U142+$AA142+$AF142+$AL142+$AQ142+$AW142+$BB142+$BH142+$BM142+$BS142+$BX142+$CD142-$DU142,""),"")</f>
        <v/>
      </c>
      <c r="GE142" s="329" t="str">
        <f aca="false">IF($B142&lt;&gt;"",IF($EB$1&gt;=GE$13,$P142+$U142+$AA142+$AF142+$AL142+$AQ142+$AW142+$BB142+$BH142+$BM142+$BS142+$BX142+$CD142+$CI142-$DU142,""),"")</f>
        <v/>
      </c>
      <c r="GF142" s="329" t="str">
        <f aca="false">IF($B142&lt;&gt;"",IF($EB$1&gt;=GF$13,$P142+$U142+$AA142+$AF142+$AL142+$AQ142+$AW142+$BB142+$BH142+$BM142+$BS142+$BX142+$CD142+$CI142+$CO142-$DU142-$DV142,""),"")</f>
        <v/>
      </c>
      <c r="GG142" s="329" t="str">
        <f aca="false">IF($B142&lt;&gt;"",IF($EB$1&gt;=GG$13,$P142+$U142+$AA142+$AF142+$AL142+$AQ142+$AW142+$BB142+$BH142+$BM142+$BS142+$BX142+$CD142+$CI142+$CO142+$CT142-$DU142-$DV142,""),"")</f>
        <v/>
      </c>
      <c r="GH142" s="329" t="str">
        <f aca="false">IF($B142&lt;&gt;"",IF($EB$1&gt;=GH$13,$P142+$U142+$AA142+$AF142+$AL142+$AQ142+$AW142+$BB142+$BH142+$BM142+$BS142+$BX142+$CD142+$CI142+$CO142+$CT142+$CZ142-$DU142-$DV142,""),"")</f>
        <v/>
      </c>
      <c r="GI142" s="329" t="str">
        <f aca="false">IF($B142&lt;&gt;"",IF($EB$1&gt;=GI$13,$P142+$U142+$AA142+$AF142+$AL142+$AQ142+$AW142+$BB142+$BH142+$BM142+$BS142+$BX142+$CD142+$CI142+$CO142+$CT142+$CZ142+$DE142-$DU142-$DV142,""),"")</f>
        <v/>
      </c>
      <c r="GJ142" s="329" t="str">
        <f aca="false">IF($B142&lt;&gt;"",IF($EB$1&gt;=GJ$13,$P142+$U142+$AA142+$AF142+$AL142+$AQ142+$AW142+$BB142+$BH142+$BM142+$BS142+$BX142+$CD142+$CI142+$CO142+$CT142+$CZ142+$DE142+$DK142-$DU142-$DV142,""),"")</f>
        <v/>
      </c>
      <c r="GK142" s="330" t="str">
        <f aca="false">IF($B142&lt;&gt;"",IF($EB$1&gt;=GK$13,$P142+$U142+$AA142+$AF142+$AL142+$AQ142+$AW142+$BB142+$BH142+$BM142+$BS142+$BX142+$CD142+$CI142+$CO142+$CT142+$CZ142+$DE142+$DK142+$DP142-$DU142-$DV142,""),"")</f>
        <v/>
      </c>
    </row>
    <row r="143" customFormat="false" ht="13" hidden="true" customHeight="false" outlineLevel="0" collapsed="false">
      <c r="I143" s="331" t="n">
        <f aca="false">IF(B143&lt;&gt;"",IF($EB$1&lt;4,DR143-DT143,IF($EB$1&lt;15,DS143-DU143-DT143,DS143-DU143-DV143-DT143)),0)</f>
        <v>0</v>
      </c>
      <c r="DZ143" s="321" t="n">
        <f aca="false">IF($EC$1&lt;&gt;"",O143," ")</f>
        <v>0</v>
      </c>
      <c r="EA143" s="321" t="n">
        <f aca="false">IF($EC$2&lt;&gt;"",T143," ")</f>
        <v>0</v>
      </c>
      <c r="EB143" s="321" t="n">
        <f aca="false">IF($EC$3&lt;&gt;"",Z143," ")</f>
        <v>0</v>
      </c>
      <c r="EC143" s="321" t="n">
        <f aca="false">IF($EC$4&lt;&gt;"",AE143," ")</f>
        <v>0</v>
      </c>
      <c r="ED143" s="321" t="n">
        <f aca="false">IF($EC$5&lt;&gt;"",AK143," ")</f>
        <v>0</v>
      </c>
      <c r="FR143" s="328" t="str">
        <f aca="false">IF($B143&lt;&gt;"",IF($EB$1&gt;=FR$13,$P143,""),"")</f>
        <v/>
      </c>
      <c r="FS143" s="329" t="str">
        <f aca="false">IF($B143&lt;&gt;"",IF($EB$1&gt;=FS$13,$P143+$U143,""),"")</f>
        <v/>
      </c>
      <c r="FT143" s="329" t="str">
        <f aca="false">IF($B143&lt;&gt;"",IF($EB$1&gt;=FT$13,$P143+$U143+$AA143,""),"")</f>
        <v/>
      </c>
      <c r="FU143" s="329" t="str">
        <f aca="false">IF($B143&lt;&gt;"",IF($EB$1&gt;=FU$13,$P143+$U143+$AA143+$AF143-DU143,""),"")</f>
        <v/>
      </c>
      <c r="FV143" s="329" t="str">
        <f aca="false">IF($B143&lt;&gt;"",IF($EB$1&gt;=FV$13,$P143+$U143+$AA143+$AF143+$AL143-$DU143,""),"")</f>
        <v/>
      </c>
      <c r="FW143" s="329" t="str">
        <f aca="false">IF($B143&lt;&gt;"",IF($EB$1&gt;=FW$13,$P143+$U143+$AA143+$AF143+$AL143+$AQ143-$DU143,""),"")</f>
        <v/>
      </c>
      <c r="FX143" s="329" t="str">
        <f aca="false">IF($B143&lt;&gt;"",IF($EB$1&gt;=FX$13,$P143+$U143+$AA143+$AF143+$AL143+$AQ143+$AW143-$DU143,""),"")</f>
        <v/>
      </c>
      <c r="FY143" s="329" t="str">
        <f aca="false">IF($B143&lt;&gt;"",IF($EB$1&gt;=FY$13,$P143+$U143+$AA143+$AF143+$AL143+$AQ143+$AW143+$BB143-$DU143,""),"")</f>
        <v/>
      </c>
      <c r="FZ143" s="329" t="str">
        <f aca="false">IF($B143&lt;&gt;"",IF($EB$1&gt;=FZ$13,$P143+$U143+$AA143+$AF143+$AL143+$AQ143+$AW143+$BB143+$BH143-$DU143,""),"")</f>
        <v/>
      </c>
      <c r="GA143" s="329" t="str">
        <f aca="false">IF($B143&lt;&gt;"",IF($EB$1&gt;=GA$13,$P143+$U143+$AA143+$AF143+$AL143+$AQ143+$AW143+$BB143+$BH143+$BM143-$DU143,""),"")</f>
        <v/>
      </c>
      <c r="GB143" s="329" t="str">
        <f aca="false">IF($B143&lt;&gt;"",IF($EB$1&gt;=GB$13,$P143+$U143+$AA143+$AF143+$AL143+$AQ143+$AW143+$BB143+$BH143+$BM143+$BS143-$DU143,""),"")</f>
        <v/>
      </c>
      <c r="GC143" s="329" t="str">
        <f aca="false">IF($B143&lt;&gt;"",IF($EB$1&gt;=GC$13,$P143+$U143+$AA143+$AF143+$AL143+$AQ143+$AW143+$BB143+$BH143+$BM143+$BS143+$BX143-$DU143,""),"")</f>
        <v/>
      </c>
      <c r="GD143" s="329" t="str">
        <f aca="false">IF($B143&lt;&gt;"",IF($EB$1&gt;=GD$13,$P143+$U143+$AA143+$AF143+$AL143+$AQ143+$AW143+$BB143+$BH143+$BM143+$BS143+$BX143+$CD143-$DU143,""),"")</f>
        <v/>
      </c>
      <c r="GE143" s="329" t="str">
        <f aca="false">IF($B143&lt;&gt;"",IF($EB$1&gt;=GE$13,$P143+$U143+$AA143+$AF143+$AL143+$AQ143+$AW143+$BB143+$BH143+$BM143+$BS143+$BX143+$CD143+$CI143-$DU143,""),"")</f>
        <v/>
      </c>
      <c r="GF143" s="329" t="str">
        <f aca="false">IF($B143&lt;&gt;"",IF($EB$1&gt;=GF$13,$P143+$U143+$AA143+$AF143+$AL143+$AQ143+$AW143+$BB143+$BH143+$BM143+$BS143+$BX143+$CD143+$CI143+$CO143-$DU143-$DV143,""),"")</f>
        <v/>
      </c>
      <c r="GG143" s="329" t="str">
        <f aca="false">IF($B143&lt;&gt;"",IF($EB$1&gt;=GG$13,$P143+$U143+$AA143+$AF143+$AL143+$AQ143+$AW143+$BB143+$BH143+$BM143+$BS143+$BX143+$CD143+$CI143+$CO143+$CT143-$DU143-$DV143,""),"")</f>
        <v/>
      </c>
      <c r="GH143" s="329" t="str">
        <f aca="false">IF($B143&lt;&gt;"",IF($EB$1&gt;=GH$13,$P143+$U143+$AA143+$AF143+$AL143+$AQ143+$AW143+$BB143+$BH143+$BM143+$BS143+$BX143+$CD143+$CI143+$CO143+$CT143+$CZ143-$DU143-$DV143,""),"")</f>
        <v/>
      </c>
      <c r="GI143" s="329" t="str">
        <f aca="false">IF($B143&lt;&gt;"",IF($EB$1&gt;=GI$13,$P143+$U143+$AA143+$AF143+$AL143+$AQ143+$AW143+$BB143+$BH143+$BM143+$BS143+$BX143+$CD143+$CI143+$CO143+$CT143+$CZ143+$DE143-$DU143-$DV143,""),"")</f>
        <v/>
      </c>
      <c r="GJ143" s="329" t="str">
        <f aca="false">IF($B143&lt;&gt;"",IF($EB$1&gt;=GJ$13,$P143+$U143+$AA143+$AF143+$AL143+$AQ143+$AW143+$BB143+$BH143+$BM143+$BS143+$BX143+$CD143+$CI143+$CO143+$CT143+$CZ143+$DE143+$DK143-$DU143-$DV143,""),"")</f>
        <v/>
      </c>
      <c r="GK143" s="330" t="str">
        <f aca="false">IF($B143&lt;&gt;"",IF($EB$1&gt;=GK$13,$P143+$U143+$AA143+$AF143+$AL143+$AQ143+$AW143+$BB143+$BH143+$BM143+$BS143+$BX143+$CD143+$CI143+$CO143+$CT143+$CZ143+$DE143+$DK143+$DP143-$DU143-$DV143,""),"")</f>
        <v/>
      </c>
    </row>
    <row r="144" customFormat="false" ht="13" hidden="true" customHeight="false" outlineLevel="0" collapsed="false">
      <c r="I144" s="331" t="n">
        <f aca="false">IF(B144&lt;&gt;"",IF($EB$1&lt;4,DR144-DT144,IF($EB$1&lt;15,DS144-DU144-DT144,DS144-DU144-DV144-DT144)),0)</f>
        <v>0</v>
      </c>
      <c r="DZ144" s="321" t="n">
        <f aca="false">IF($EC$1&lt;&gt;"",O144," ")</f>
        <v>0</v>
      </c>
      <c r="EA144" s="321" t="n">
        <f aca="false">IF($EC$2&lt;&gt;"",T144," ")</f>
        <v>0</v>
      </c>
      <c r="EB144" s="321" t="n">
        <f aca="false">IF($EC$3&lt;&gt;"",Z144," ")</f>
        <v>0</v>
      </c>
      <c r="EC144" s="321" t="n">
        <f aca="false">IF($EC$4&lt;&gt;"",AE144," ")</f>
        <v>0</v>
      </c>
      <c r="ED144" s="321" t="n">
        <f aca="false">IF($EC$5&lt;&gt;"",AK144," ")</f>
        <v>0</v>
      </c>
      <c r="FR144" s="328" t="str">
        <f aca="false">IF($B144&lt;&gt;"",IF($EB$1&gt;=FR$13,$P144,""),"")</f>
        <v/>
      </c>
      <c r="FS144" s="329" t="str">
        <f aca="false">IF($B144&lt;&gt;"",IF($EB$1&gt;=FS$13,$P144+$U144,""),"")</f>
        <v/>
      </c>
      <c r="FT144" s="329" t="str">
        <f aca="false">IF($B144&lt;&gt;"",IF($EB$1&gt;=FT$13,$P144+$U144+$AA144,""),"")</f>
        <v/>
      </c>
      <c r="FU144" s="329" t="str">
        <f aca="false">IF($B144&lt;&gt;"",IF($EB$1&gt;=FU$13,$P144+$U144+$AA144+$AF144-DU144,""),"")</f>
        <v/>
      </c>
      <c r="FV144" s="329" t="str">
        <f aca="false">IF($B144&lt;&gt;"",IF($EB$1&gt;=FV$13,$P144+$U144+$AA144+$AF144+$AL144-$DU144,""),"")</f>
        <v/>
      </c>
      <c r="FW144" s="329" t="str">
        <f aca="false">IF($B144&lt;&gt;"",IF($EB$1&gt;=FW$13,$P144+$U144+$AA144+$AF144+$AL144+$AQ144-$DU144,""),"")</f>
        <v/>
      </c>
      <c r="FX144" s="329" t="str">
        <f aca="false">IF($B144&lt;&gt;"",IF($EB$1&gt;=FX$13,$P144+$U144+$AA144+$AF144+$AL144+$AQ144+$AW144-$DU144,""),"")</f>
        <v/>
      </c>
      <c r="FY144" s="329" t="str">
        <f aca="false">IF($B144&lt;&gt;"",IF($EB$1&gt;=FY$13,$P144+$U144+$AA144+$AF144+$AL144+$AQ144+$AW144+$BB144-$DU144,""),"")</f>
        <v/>
      </c>
      <c r="FZ144" s="329" t="str">
        <f aca="false">IF($B144&lt;&gt;"",IF($EB$1&gt;=FZ$13,$P144+$U144+$AA144+$AF144+$AL144+$AQ144+$AW144+$BB144+$BH144-$DU144,""),"")</f>
        <v/>
      </c>
      <c r="GA144" s="329" t="str">
        <f aca="false">IF($B144&lt;&gt;"",IF($EB$1&gt;=GA$13,$P144+$U144+$AA144+$AF144+$AL144+$AQ144+$AW144+$BB144+$BH144+$BM144-$DU144,""),"")</f>
        <v/>
      </c>
      <c r="GB144" s="329" t="str">
        <f aca="false">IF($B144&lt;&gt;"",IF($EB$1&gt;=GB$13,$P144+$U144+$AA144+$AF144+$AL144+$AQ144+$AW144+$BB144+$BH144+$BM144+$BS144-$DU144,""),"")</f>
        <v/>
      </c>
      <c r="GC144" s="329" t="str">
        <f aca="false">IF($B144&lt;&gt;"",IF($EB$1&gt;=GC$13,$P144+$U144+$AA144+$AF144+$AL144+$AQ144+$AW144+$BB144+$BH144+$BM144+$BS144+$BX144-$DU144,""),"")</f>
        <v/>
      </c>
      <c r="GD144" s="329" t="str">
        <f aca="false">IF($B144&lt;&gt;"",IF($EB$1&gt;=GD$13,$P144+$U144+$AA144+$AF144+$AL144+$AQ144+$AW144+$BB144+$BH144+$BM144+$BS144+$BX144+$CD144-$DU144,""),"")</f>
        <v/>
      </c>
      <c r="GE144" s="329" t="str">
        <f aca="false">IF($B144&lt;&gt;"",IF($EB$1&gt;=GE$13,$P144+$U144+$AA144+$AF144+$AL144+$AQ144+$AW144+$BB144+$BH144+$BM144+$BS144+$BX144+$CD144+$CI144-$DU144,""),"")</f>
        <v/>
      </c>
      <c r="GF144" s="329" t="str">
        <f aca="false">IF($B144&lt;&gt;"",IF($EB$1&gt;=GF$13,$P144+$U144+$AA144+$AF144+$AL144+$AQ144+$AW144+$BB144+$BH144+$BM144+$BS144+$BX144+$CD144+$CI144+$CO144-$DU144-$DV144,""),"")</f>
        <v/>
      </c>
      <c r="GG144" s="329" t="str">
        <f aca="false">IF($B144&lt;&gt;"",IF($EB$1&gt;=GG$13,$P144+$U144+$AA144+$AF144+$AL144+$AQ144+$AW144+$BB144+$BH144+$BM144+$BS144+$BX144+$CD144+$CI144+$CO144+$CT144-$DU144-$DV144,""),"")</f>
        <v/>
      </c>
      <c r="GH144" s="329" t="str">
        <f aca="false">IF($B144&lt;&gt;"",IF($EB$1&gt;=GH$13,$P144+$U144+$AA144+$AF144+$AL144+$AQ144+$AW144+$BB144+$BH144+$BM144+$BS144+$BX144+$CD144+$CI144+$CO144+$CT144+$CZ144-$DU144-$DV144,""),"")</f>
        <v/>
      </c>
      <c r="GI144" s="329" t="str">
        <f aca="false">IF($B144&lt;&gt;"",IF($EB$1&gt;=GI$13,$P144+$U144+$AA144+$AF144+$AL144+$AQ144+$AW144+$BB144+$BH144+$BM144+$BS144+$BX144+$CD144+$CI144+$CO144+$CT144+$CZ144+$DE144-$DU144-$DV144,""),"")</f>
        <v/>
      </c>
      <c r="GJ144" s="329" t="str">
        <f aca="false">IF($B144&lt;&gt;"",IF($EB$1&gt;=GJ$13,$P144+$U144+$AA144+$AF144+$AL144+$AQ144+$AW144+$BB144+$BH144+$BM144+$BS144+$BX144+$CD144+$CI144+$CO144+$CT144+$CZ144+$DE144+$DK144-$DU144-$DV144,""),"")</f>
        <v/>
      </c>
      <c r="GK144" s="330" t="str">
        <f aca="false">IF($B144&lt;&gt;"",IF($EB$1&gt;=GK$13,$P144+$U144+$AA144+$AF144+$AL144+$AQ144+$AW144+$BB144+$BH144+$BM144+$BS144+$BX144+$CD144+$CI144+$CO144+$CT144+$CZ144+$DE144+$DK144+$DP144-$DU144-$DV144,""),"")</f>
        <v/>
      </c>
    </row>
    <row r="145" customFormat="false" ht="13" hidden="true" customHeight="false" outlineLevel="0" collapsed="false">
      <c r="I145" s="331" t="n">
        <f aca="false">IF(B145&lt;&gt;"",IF($EB$1&lt;4,DR145-DT145,IF($EB$1&lt;15,DS145-DU145-DT145,DS145-DU145-DV145-DT145)),0)</f>
        <v>0</v>
      </c>
      <c r="DZ145" s="321" t="n">
        <f aca="false">IF($EC$1&lt;&gt;"",O145," ")</f>
        <v>0</v>
      </c>
      <c r="EA145" s="321" t="n">
        <f aca="false">IF($EC$2&lt;&gt;"",T145," ")</f>
        <v>0</v>
      </c>
      <c r="EB145" s="321" t="n">
        <f aca="false">IF($EC$3&lt;&gt;"",Z145," ")</f>
        <v>0</v>
      </c>
      <c r="EC145" s="321" t="n">
        <f aca="false">IF($EC$4&lt;&gt;"",AE145," ")</f>
        <v>0</v>
      </c>
      <c r="ED145" s="321" t="n">
        <f aca="false">IF($EC$5&lt;&gt;"",AK145," ")</f>
        <v>0</v>
      </c>
      <c r="FR145" s="328" t="str">
        <f aca="false">IF($B145&lt;&gt;"",IF($EB$1&gt;=FR$13,$P145,""),"")</f>
        <v/>
      </c>
      <c r="FS145" s="329" t="str">
        <f aca="false">IF($B145&lt;&gt;"",IF($EB$1&gt;=FS$13,$P145+$U145,""),"")</f>
        <v/>
      </c>
      <c r="FT145" s="329" t="str">
        <f aca="false">IF($B145&lt;&gt;"",IF($EB$1&gt;=FT$13,$P145+$U145+$AA145,""),"")</f>
        <v/>
      </c>
      <c r="FU145" s="329" t="str">
        <f aca="false">IF($B145&lt;&gt;"",IF($EB$1&gt;=FU$13,$P145+$U145+$AA145+$AF145-DU145,""),"")</f>
        <v/>
      </c>
      <c r="FV145" s="329" t="str">
        <f aca="false">IF($B145&lt;&gt;"",IF($EB$1&gt;=FV$13,$P145+$U145+$AA145+$AF145+$AL145-$DU145,""),"")</f>
        <v/>
      </c>
      <c r="FW145" s="329" t="str">
        <f aca="false">IF($B145&lt;&gt;"",IF($EB$1&gt;=FW$13,$P145+$U145+$AA145+$AF145+$AL145+$AQ145-$DU145,""),"")</f>
        <v/>
      </c>
      <c r="FX145" s="329" t="str">
        <f aca="false">IF($B145&lt;&gt;"",IF($EB$1&gt;=FX$13,$P145+$U145+$AA145+$AF145+$AL145+$AQ145+$AW145-$DU145,""),"")</f>
        <v/>
      </c>
      <c r="FY145" s="329" t="str">
        <f aca="false">IF($B145&lt;&gt;"",IF($EB$1&gt;=FY$13,$P145+$U145+$AA145+$AF145+$AL145+$AQ145+$AW145+$BB145-$DU145,""),"")</f>
        <v/>
      </c>
      <c r="FZ145" s="329" t="str">
        <f aca="false">IF($B145&lt;&gt;"",IF($EB$1&gt;=FZ$13,$P145+$U145+$AA145+$AF145+$AL145+$AQ145+$AW145+$BB145+$BH145-$DU145,""),"")</f>
        <v/>
      </c>
      <c r="GA145" s="329" t="str">
        <f aca="false">IF($B145&lt;&gt;"",IF($EB$1&gt;=GA$13,$P145+$U145+$AA145+$AF145+$AL145+$AQ145+$AW145+$BB145+$BH145+$BM145-$DU145,""),"")</f>
        <v/>
      </c>
      <c r="GB145" s="329" t="str">
        <f aca="false">IF($B145&lt;&gt;"",IF($EB$1&gt;=GB$13,$P145+$U145+$AA145+$AF145+$AL145+$AQ145+$AW145+$BB145+$BH145+$BM145+$BS145-$DU145,""),"")</f>
        <v/>
      </c>
      <c r="GC145" s="329" t="str">
        <f aca="false">IF($B145&lt;&gt;"",IF($EB$1&gt;=GC$13,$P145+$U145+$AA145+$AF145+$AL145+$AQ145+$AW145+$BB145+$BH145+$BM145+$BS145+$BX145-$DU145,""),"")</f>
        <v/>
      </c>
      <c r="GD145" s="329" t="str">
        <f aca="false">IF($B145&lt;&gt;"",IF($EB$1&gt;=GD$13,$P145+$U145+$AA145+$AF145+$AL145+$AQ145+$AW145+$BB145+$BH145+$BM145+$BS145+$BX145+$CD145-$DU145,""),"")</f>
        <v/>
      </c>
      <c r="GE145" s="329" t="str">
        <f aca="false">IF($B145&lt;&gt;"",IF($EB$1&gt;=GE$13,$P145+$U145+$AA145+$AF145+$AL145+$AQ145+$AW145+$BB145+$BH145+$BM145+$BS145+$BX145+$CD145+$CI145-$DU145,""),"")</f>
        <v/>
      </c>
      <c r="GF145" s="329" t="str">
        <f aca="false">IF($B145&lt;&gt;"",IF($EB$1&gt;=GF$13,$P145+$U145+$AA145+$AF145+$AL145+$AQ145+$AW145+$BB145+$BH145+$BM145+$BS145+$BX145+$CD145+$CI145+$CO145-$DU145-$DV145,""),"")</f>
        <v/>
      </c>
      <c r="GG145" s="329" t="str">
        <f aca="false">IF($B145&lt;&gt;"",IF($EB$1&gt;=GG$13,$P145+$U145+$AA145+$AF145+$AL145+$AQ145+$AW145+$BB145+$BH145+$BM145+$BS145+$BX145+$CD145+$CI145+$CO145+$CT145-$DU145-$DV145,""),"")</f>
        <v/>
      </c>
      <c r="GH145" s="329" t="str">
        <f aca="false">IF($B145&lt;&gt;"",IF($EB$1&gt;=GH$13,$P145+$U145+$AA145+$AF145+$AL145+$AQ145+$AW145+$BB145+$BH145+$BM145+$BS145+$BX145+$CD145+$CI145+$CO145+$CT145+$CZ145-$DU145-$DV145,""),"")</f>
        <v/>
      </c>
      <c r="GI145" s="329" t="str">
        <f aca="false">IF($B145&lt;&gt;"",IF($EB$1&gt;=GI$13,$P145+$U145+$AA145+$AF145+$AL145+$AQ145+$AW145+$BB145+$BH145+$BM145+$BS145+$BX145+$CD145+$CI145+$CO145+$CT145+$CZ145+$DE145-$DU145-$DV145,""),"")</f>
        <v/>
      </c>
      <c r="GJ145" s="329" t="str">
        <f aca="false">IF($B145&lt;&gt;"",IF($EB$1&gt;=GJ$13,$P145+$U145+$AA145+$AF145+$AL145+$AQ145+$AW145+$BB145+$BH145+$BM145+$BS145+$BX145+$CD145+$CI145+$CO145+$CT145+$CZ145+$DE145+$DK145-$DU145-$DV145,""),"")</f>
        <v/>
      </c>
      <c r="GK145" s="330" t="str">
        <f aca="false">IF($B145&lt;&gt;"",IF($EB$1&gt;=GK$13,$P145+$U145+$AA145+$AF145+$AL145+$AQ145+$AW145+$BB145+$BH145+$BM145+$BS145+$BX145+$CD145+$CI145+$CO145+$CT145+$CZ145+$DE145+$DK145+$DP145-$DU145-$DV145,""),"")</f>
        <v/>
      </c>
    </row>
    <row r="146" customFormat="false" ht="13" hidden="true" customHeight="false" outlineLevel="0" collapsed="false">
      <c r="I146" s="331" t="n">
        <f aca="false">IF(B146&lt;&gt;"",IF($EB$1&lt;4,DR146-DT146,IF($EB$1&lt;15,DS146-DU146-DT146,DS146-DU146-DV146-DT146)),0)</f>
        <v>0</v>
      </c>
      <c r="DZ146" s="321" t="n">
        <f aca="false">IF($EC$1&lt;&gt;"",O146," ")</f>
        <v>0</v>
      </c>
      <c r="EA146" s="321" t="n">
        <f aca="false">IF($EC$2&lt;&gt;"",T146," ")</f>
        <v>0</v>
      </c>
      <c r="EB146" s="321" t="n">
        <f aca="false">IF($EC$3&lt;&gt;"",Z146," ")</f>
        <v>0</v>
      </c>
      <c r="EC146" s="321" t="n">
        <f aca="false">IF($EC$4&lt;&gt;"",AE146," ")</f>
        <v>0</v>
      </c>
      <c r="ED146" s="321" t="n">
        <f aca="false">IF($EC$5&lt;&gt;"",AK146," ")</f>
        <v>0</v>
      </c>
      <c r="FR146" s="328" t="str">
        <f aca="false">IF($B146&lt;&gt;"",IF($EB$1&gt;=FR$13,$P146,""),"")</f>
        <v/>
      </c>
      <c r="FS146" s="329" t="str">
        <f aca="false">IF($B146&lt;&gt;"",IF($EB$1&gt;=FS$13,$P146+$U146,""),"")</f>
        <v/>
      </c>
      <c r="FT146" s="329" t="str">
        <f aca="false">IF($B146&lt;&gt;"",IF($EB$1&gt;=FT$13,$P146+$U146+$AA146,""),"")</f>
        <v/>
      </c>
      <c r="FU146" s="329" t="str">
        <f aca="false">IF($B146&lt;&gt;"",IF($EB$1&gt;=FU$13,$P146+$U146+$AA146+$AF146-DU146,""),"")</f>
        <v/>
      </c>
      <c r="FV146" s="329" t="str">
        <f aca="false">IF($B146&lt;&gt;"",IF($EB$1&gt;=FV$13,$P146+$U146+$AA146+$AF146+$AL146-$DU146,""),"")</f>
        <v/>
      </c>
      <c r="FW146" s="329" t="str">
        <f aca="false">IF($B146&lt;&gt;"",IF($EB$1&gt;=FW$13,$P146+$U146+$AA146+$AF146+$AL146+$AQ146-$DU146,""),"")</f>
        <v/>
      </c>
      <c r="FX146" s="329" t="str">
        <f aca="false">IF($B146&lt;&gt;"",IF($EB$1&gt;=FX$13,$P146+$U146+$AA146+$AF146+$AL146+$AQ146+$AW146-$DU146,""),"")</f>
        <v/>
      </c>
      <c r="FY146" s="329" t="str">
        <f aca="false">IF($B146&lt;&gt;"",IF($EB$1&gt;=FY$13,$P146+$U146+$AA146+$AF146+$AL146+$AQ146+$AW146+$BB146-$DU146,""),"")</f>
        <v/>
      </c>
      <c r="FZ146" s="329" t="str">
        <f aca="false">IF($B146&lt;&gt;"",IF($EB$1&gt;=FZ$13,$P146+$U146+$AA146+$AF146+$AL146+$AQ146+$AW146+$BB146+$BH146-$DU146,""),"")</f>
        <v/>
      </c>
      <c r="GA146" s="329" t="str">
        <f aca="false">IF($B146&lt;&gt;"",IF($EB$1&gt;=GA$13,$P146+$U146+$AA146+$AF146+$AL146+$AQ146+$AW146+$BB146+$BH146+$BM146-$DU146,""),"")</f>
        <v/>
      </c>
      <c r="GB146" s="329" t="str">
        <f aca="false">IF($B146&lt;&gt;"",IF($EB$1&gt;=GB$13,$P146+$U146+$AA146+$AF146+$AL146+$AQ146+$AW146+$BB146+$BH146+$BM146+$BS146-$DU146,""),"")</f>
        <v/>
      </c>
      <c r="GC146" s="329" t="str">
        <f aca="false">IF($B146&lt;&gt;"",IF($EB$1&gt;=GC$13,$P146+$U146+$AA146+$AF146+$AL146+$AQ146+$AW146+$BB146+$BH146+$BM146+$BS146+$BX146-$DU146,""),"")</f>
        <v/>
      </c>
      <c r="GD146" s="329" t="str">
        <f aca="false">IF($B146&lt;&gt;"",IF($EB$1&gt;=GD$13,$P146+$U146+$AA146+$AF146+$AL146+$AQ146+$AW146+$BB146+$BH146+$BM146+$BS146+$BX146+$CD146-$DU146,""),"")</f>
        <v/>
      </c>
      <c r="GE146" s="329" t="str">
        <f aca="false">IF($B146&lt;&gt;"",IF($EB$1&gt;=GE$13,$P146+$U146+$AA146+$AF146+$AL146+$AQ146+$AW146+$BB146+$BH146+$BM146+$BS146+$BX146+$CD146+$CI146-$DU146,""),"")</f>
        <v/>
      </c>
      <c r="GF146" s="329" t="str">
        <f aca="false">IF($B146&lt;&gt;"",IF($EB$1&gt;=GF$13,$P146+$U146+$AA146+$AF146+$AL146+$AQ146+$AW146+$BB146+$BH146+$BM146+$BS146+$BX146+$CD146+$CI146+$CO146-$DU146-$DV146,""),"")</f>
        <v/>
      </c>
      <c r="GG146" s="329" t="str">
        <f aca="false">IF($B146&lt;&gt;"",IF($EB$1&gt;=GG$13,$P146+$U146+$AA146+$AF146+$AL146+$AQ146+$AW146+$BB146+$BH146+$BM146+$BS146+$BX146+$CD146+$CI146+$CO146+$CT146-$DU146-$DV146,""),"")</f>
        <v/>
      </c>
      <c r="GH146" s="329" t="str">
        <f aca="false">IF($B146&lt;&gt;"",IF($EB$1&gt;=GH$13,$P146+$U146+$AA146+$AF146+$AL146+$AQ146+$AW146+$BB146+$BH146+$BM146+$BS146+$BX146+$CD146+$CI146+$CO146+$CT146+$CZ146-$DU146-$DV146,""),"")</f>
        <v/>
      </c>
      <c r="GI146" s="329" t="str">
        <f aca="false">IF($B146&lt;&gt;"",IF($EB$1&gt;=GI$13,$P146+$U146+$AA146+$AF146+$AL146+$AQ146+$AW146+$BB146+$BH146+$BM146+$BS146+$BX146+$CD146+$CI146+$CO146+$CT146+$CZ146+$DE146-$DU146-$DV146,""),"")</f>
        <v/>
      </c>
      <c r="GJ146" s="329" t="str">
        <f aca="false">IF($B146&lt;&gt;"",IF($EB$1&gt;=GJ$13,$P146+$U146+$AA146+$AF146+$AL146+$AQ146+$AW146+$BB146+$BH146+$BM146+$BS146+$BX146+$CD146+$CI146+$CO146+$CT146+$CZ146+$DE146+$DK146-$DU146-$DV146,""),"")</f>
        <v/>
      </c>
      <c r="GK146" s="330" t="str">
        <f aca="false">IF($B146&lt;&gt;"",IF($EB$1&gt;=GK$13,$P146+$U146+$AA146+$AF146+$AL146+$AQ146+$AW146+$BB146+$BH146+$BM146+$BS146+$BX146+$CD146+$CI146+$CO146+$CT146+$CZ146+$DE146+$DK146+$DP146-$DU146-$DV146,""),"")</f>
        <v/>
      </c>
    </row>
    <row r="147" customFormat="false" ht="13" hidden="true" customHeight="false" outlineLevel="0" collapsed="false">
      <c r="I147" s="331" t="n">
        <f aca="false">IF(B147&lt;&gt;"",IF($EB$1&lt;4,DR147-DT147,IF($EB$1&lt;15,DS147-DU147-DT147,DS147-DU147-DV147-DT147)),0)</f>
        <v>0</v>
      </c>
      <c r="DZ147" s="321" t="n">
        <f aca="false">IF($EC$1&lt;&gt;"",O147," ")</f>
        <v>0</v>
      </c>
      <c r="EA147" s="321" t="n">
        <f aca="false">IF($EC$2&lt;&gt;"",T147," ")</f>
        <v>0</v>
      </c>
      <c r="EB147" s="321" t="n">
        <f aca="false">IF($EC$3&lt;&gt;"",Z147," ")</f>
        <v>0</v>
      </c>
      <c r="EC147" s="321" t="n">
        <f aca="false">IF($EC$4&lt;&gt;"",AE147," ")</f>
        <v>0</v>
      </c>
      <c r="ED147" s="321" t="n">
        <f aca="false">IF($EC$5&lt;&gt;"",AK147," ")</f>
        <v>0</v>
      </c>
      <c r="FR147" s="328" t="str">
        <f aca="false">IF($B147&lt;&gt;"",IF($EB$1&gt;=FR$13,$P147,""),"")</f>
        <v/>
      </c>
      <c r="FS147" s="329" t="str">
        <f aca="false">IF($B147&lt;&gt;"",IF($EB$1&gt;=FS$13,$P147+$U147,""),"")</f>
        <v/>
      </c>
      <c r="FT147" s="329" t="str">
        <f aca="false">IF($B147&lt;&gt;"",IF($EB$1&gt;=FT$13,$P147+$U147+$AA147,""),"")</f>
        <v/>
      </c>
      <c r="FU147" s="329" t="str">
        <f aca="false">IF($B147&lt;&gt;"",IF($EB$1&gt;=FU$13,$P147+$U147+$AA147+$AF147-DU147,""),"")</f>
        <v/>
      </c>
      <c r="FV147" s="329" t="str">
        <f aca="false">IF($B147&lt;&gt;"",IF($EB$1&gt;=FV$13,$P147+$U147+$AA147+$AF147+$AL147-$DU147,""),"")</f>
        <v/>
      </c>
      <c r="FW147" s="329" t="str">
        <f aca="false">IF($B147&lt;&gt;"",IF($EB$1&gt;=FW$13,$P147+$U147+$AA147+$AF147+$AL147+$AQ147-$DU147,""),"")</f>
        <v/>
      </c>
      <c r="FX147" s="329" t="str">
        <f aca="false">IF($B147&lt;&gt;"",IF($EB$1&gt;=FX$13,$P147+$U147+$AA147+$AF147+$AL147+$AQ147+$AW147-$DU147,""),"")</f>
        <v/>
      </c>
      <c r="FY147" s="329" t="str">
        <f aca="false">IF($B147&lt;&gt;"",IF($EB$1&gt;=FY$13,$P147+$U147+$AA147+$AF147+$AL147+$AQ147+$AW147+$BB147-$DU147,""),"")</f>
        <v/>
      </c>
      <c r="FZ147" s="329" t="str">
        <f aca="false">IF($B147&lt;&gt;"",IF($EB$1&gt;=FZ$13,$P147+$U147+$AA147+$AF147+$AL147+$AQ147+$AW147+$BB147+$BH147-$DU147,""),"")</f>
        <v/>
      </c>
      <c r="GA147" s="329" t="str">
        <f aca="false">IF($B147&lt;&gt;"",IF($EB$1&gt;=GA$13,$P147+$U147+$AA147+$AF147+$AL147+$AQ147+$AW147+$BB147+$BH147+$BM147-$DU147,""),"")</f>
        <v/>
      </c>
      <c r="GB147" s="329" t="str">
        <f aca="false">IF($B147&lt;&gt;"",IF($EB$1&gt;=GB$13,$P147+$U147+$AA147+$AF147+$AL147+$AQ147+$AW147+$BB147+$BH147+$BM147+$BS147-$DU147,""),"")</f>
        <v/>
      </c>
      <c r="GC147" s="329" t="str">
        <f aca="false">IF($B147&lt;&gt;"",IF($EB$1&gt;=GC$13,$P147+$U147+$AA147+$AF147+$AL147+$AQ147+$AW147+$BB147+$BH147+$BM147+$BS147+$BX147-$DU147,""),"")</f>
        <v/>
      </c>
      <c r="GD147" s="329" t="str">
        <f aca="false">IF($B147&lt;&gt;"",IF($EB$1&gt;=GD$13,$P147+$U147+$AA147+$AF147+$AL147+$AQ147+$AW147+$BB147+$BH147+$BM147+$BS147+$BX147+$CD147-$DU147,""),"")</f>
        <v/>
      </c>
      <c r="GE147" s="329" t="str">
        <f aca="false">IF($B147&lt;&gt;"",IF($EB$1&gt;=GE$13,$P147+$U147+$AA147+$AF147+$AL147+$AQ147+$AW147+$BB147+$BH147+$BM147+$BS147+$BX147+$CD147+$CI147-$DU147,""),"")</f>
        <v/>
      </c>
      <c r="GF147" s="329" t="str">
        <f aca="false">IF($B147&lt;&gt;"",IF($EB$1&gt;=GF$13,$P147+$U147+$AA147+$AF147+$AL147+$AQ147+$AW147+$BB147+$BH147+$BM147+$BS147+$BX147+$CD147+$CI147+$CO147-$DU147-$DV147,""),"")</f>
        <v/>
      </c>
      <c r="GG147" s="329" t="str">
        <f aca="false">IF($B147&lt;&gt;"",IF($EB$1&gt;=GG$13,$P147+$U147+$AA147+$AF147+$AL147+$AQ147+$AW147+$BB147+$BH147+$BM147+$BS147+$BX147+$CD147+$CI147+$CO147+$CT147-$DU147-$DV147,""),"")</f>
        <v/>
      </c>
      <c r="GH147" s="329" t="str">
        <f aca="false">IF($B147&lt;&gt;"",IF($EB$1&gt;=GH$13,$P147+$U147+$AA147+$AF147+$AL147+$AQ147+$AW147+$BB147+$BH147+$BM147+$BS147+$BX147+$CD147+$CI147+$CO147+$CT147+$CZ147-$DU147-$DV147,""),"")</f>
        <v/>
      </c>
      <c r="GI147" s="329" t="str">
        <f aca="false">IF($B147&lt;&gt;"",IF($EB$1&gt;=GI$13,$P147+$U147+$AA147+$AF147+$AL147+$AQ147+$AW147+$BB147+$BH147+$BM147+$BS147+$BX147+$CD147+$CI147+$CO147+$CT147+$CZ147+$DE147-$DU147-$DV147,""),"")</f>
        <v/>
      </c>
      <c r="GJ147" s="329" t="str">
        <f aca="false">IF($B147&lt;&gt;"",IF($EB$1&gt;=GJ$13,$P147+$U147+$AA147+$AF147+$AL147+$AQ147+$AW147+$BB147+$BH147+$BM147+$BS147+$BX147+$CD147+$CI147+$CO147+$CT147+$CZ147+$DE147+$DK147-$DU147-$DV147,""),"")</f>
        <v/>
      </c>
      <c r="GK147" s="330" t="str">
        <f aca="false">IF($B147&lt;&gt;"",IF($EB$1&gt;=GK$13,$P147+$U147+$AA147+$AF147+$AL147+$AQ147+$AW147+$BB147+$BH147+$BM147+$BS147+$BX147+$CD147+$CI147+$CO147+$CT147+$CZ147+$DE147+$DK147+$DP147-$DU147-$DV147,""),"")</f>
        <v/>
      </c>
    </row>
    <row r="148" customFormat="false" ht="13" hidden="true" customHeight="false" outlineLevel="0" collapsed="false">
      <c r="I148" s="331" t="n">
        <f aca="false">IF(B148&lt;&gt;"",IF($EB$1&lt;4,DR148-DT148,IF($EB$1&lt;15,DS148-DU148-DT148,DS148-DU148-DV148-DT148)),0)</f>
        <v>0</v>
      </c>
      <c r="DZ148" s="321" t="n">
        <f aca="false">IF($EC$1&lt;&gt;"",O148," ")</f>
        <v>0</v>
      </c>
      <c r="EA148" s="321" t="n">
        <f aca="false">IF($EC$2&lt;&gt;"",T148," ")</f>
        <v>0</v>
      </c>
      <c r="EB148" s="321" t="n">
        <f aca="false">IF($EC$3&lt;&gt;"",Z148," ")</f>
        <v>0</v>
      </c>
      <c r="EC148" s="321" t="n">
        <f aca="false">IF($EC$4&lt;&gt;"",AE148," ")</f>
        <v>0</v>
      </c>
      <c r="ED148" s="321" t="n">
        <f aca="false">IF($EC$5&lt;&gt;"",AK148," ")</f>
        <v>0</v>
      </c>
      <c r="FR148" s="328" t="str">
        <f aca="false">IF($B148&lt;&gt;"",IF($EB$1&gt;=FR$13,$P148,""),"")</f>
        <v/>
      </c>
      <c r="FS148" s="329" t="str">
        <f aca="false">IF($B148&lt;&gt;"",IF($EB$1&gt;=FS$13,$P148+$U148,""),"")</f>
        <v/>
      </c>
      <c r="FT148" s="329" t="str">
        <f aca="false">IF($B148&lt;&gt;"",IF($EB$1&gt;=FT$13,$P148+$U148+$AA148,""),"")</f>
        <v/>
      </c>
      <c r="FU148" s="329" t="str">
        <f aca="false">IF($B148&lt;&gt;"",IF($EB$1&gt;=FU$13,$P148+$U148+$AA148+$AF148-DU148,""),"")</f>
        <v/>
      </c>
      <c r="FV148" s="329" t="str">
        <f aca="false">IF($B148&lt;&gt;"",IF($EB$1&gt;=FV$13,$P148+$U148+$AA148+$AF148+$AL148-$DU148,""),"")</f>
        <v/>
      </c>
      <c r="FW148" s="329" t="str">
        <f aca="false">IF($B148&lt;&gt;"",IF($EB$1&gt;=FW$13,$P148+$U148+$AA148+$AF148+$AL148+$AQ148-$DU148,""),"")</f>
        <v/>
      </c>
      <c r="FX148" s="329" t="str">
        <f aca="false">IF($B148&lt;&gt;"",IF($EB$1&gt;=FX$13,$P148+$U148+$AA148+$AF148+$AL148+$AQ148+$AW148-$DU148,""),"")</f>
        <v/>
      </c>
      <c r="FY148" s="329" t="str">
        <f aca="false">IF($B148&lt;&gt;"",IF($EB$1&gt;=FY$13,$P148+$U148+$AA148+$AF148+$AL148+$AQ148+$AW148+$BB148-$DU148,""),"")</f>
        <v/>
      </c>
      <c r="FZ148" s="329" t="str">
        <f aca="false">IF($B148&lt;&gt;"",IF($EB$1&gt;=FZ$13,$P148+$U148+$AA148+$AF148+$AL148+$AQ148+$AW148+$BB148+$BH148-$DU148,""),"")</f>
        <v/>
      </c>
      <c r="GA148" s="329" t="str">
        <f aca="false">IF($B148&lt;&gt;"",IF($EB$1&gt;=GA$13,$P148+$U148+$AA148+$AF148+$AL148+$AQ148+$AW148+$BB148+$BH148+$BM148-$DU148,""),"")</f>
        <v/>
      </c>
      <c r="GB148" s="329" t="str">
        <f aca="false">IF($B148&lt;&gt;"",IF($EB$1&gt;=GB$13,$P148+$U148+$AA148+$AF148+$AL148+$AQ148+$AW148+$BB148+$BH148+$BM148+$BS148-$DU148,""),"")</f>
        <v/>
      </c>
      <c r="GC148" s="329" t="str">
        <f aca="false">IF($B148&lt;&gt;"",IF($EB$1&gt;=GC$13,$P148+$U148+$AA148+$AF148+$AL148+$AQ148+$AW148+$BB148+$BH148+$BM148+$BS148+$BX148-$DU148,""),"")</f>
        <v/>
      </c>
      <c r="GD148" s="329" t="str">
        <f aca="false">IF($B148&lt;&gt;"",IF($EB$1&gt;=GD$13,$P148+$U148+$AA148+$AF148+$AL148+$AQ148+$AW148+$BB148+$BH148+$BM148+$BS148+$BX148+$CD148-$DU148,""),"")</f>
        <v/>
      </c>
      <c r="GE148" s="329" t="str">
        <f aca="false">IF($B148&lt;&gt;"",IF($EB$1&gt;=GE$13,$P148+$U148+$AA148+$AF148+$AL148+$AQ148+$AW148+$BB148+$BH148+$BM148+$BS148+$BX148+$CD148+$CI148-$DU148,""),"")</f>
        <v/>
      </c>
      <c r="GF148" s="329" t="str">
        <f aca="false">IF($B148&lt;&gt;"",IF($EB$1&gt;=GF$13,$P148+$U148+$AA148+$AF148+$AL148+$AQ148+$AW148+$BB148+$BH148+$BM148+$BS148+$BX148+$CD148+$CI148+$CO148-$DU148-$DV148,""),"")</f>
        <v/>
      </c>
      <c r="GG148" s="329" t="str">
        <f aca="false">IF($B148&lt;&gt;"",IF($EB$1&gt;=GG$13,$P148+$U148+$AA148+$AF148+$AL148+$AQ148+$AW148+$BB148+$BH148+$BM148+$BS148+$BX148+$CD148+$CI148+$CO148+$CT148-$DU148-$DV148,""),"")</f>
        <v/>
      </c>
      <c r="GH148" s="329" t="str">
        <f aca="false">IF($B148&lt;&gt;"",IF($EB$1&gt;=GH$13,$P148+$U148+$AA148+$AF148+$AL148+$AQ148+$AW148+$BB148+$BH148+$BM148+$BS148+$BX148+$CD148+$CI148+$CO148+$CT148+$CZ148-$DU148-$DV148,""),"")</f>
        <v/>
      </c>
      <c r="GI148" s="329" t="str">
        <f aca="false">IF($B148&lt;&gt;"",IF($EB$1&gt;=GI$13,$P148+$U148+$AA148+$AF148+$AL148+$AQ148+$AW148+$BB148+$BH148+$BM148+$BS148+$BX148+$CD148+$CI148+$CO148+$CT148+$CZ148+$DE148-$DU148-$DV148,""),"")</f>
        <v/>
      </c>
      <c r="GJ148" s="329" t="str">
        <f aca="false">IF($B148&lt;&gt;"",IF($EB$1&gt;=GJ$13,$P148+$U148+$AA148+$AF148+$AL148+$AQ148+$AW148+$BB148+$BH148+$BM148+$BS148+$BX148+$CD148+$CI148+$CO148+$CT148+$CZ148+$DE148+$DK148-$DU148-$DV148,""),"")</f>
        <v/>
      </c>
      <c r="GK148" s="330" t="str">
        <f aca="false">IF($B148&lt;&gt;"",IF($EB$1&gt;=GK$13,$P148+$U148+$AA148+$AF148+$AL148+$AQ148+$AW148+$BB148+$BH148+$BM148+$BS148+$BX148+$CD148+$CI148+$CO148+$CT148+$CZ148+$DE148+$DK148+$DP148-$DU148-$DV148,""),"")</f>
        <v/>
      </c>
    </row>
    <row r="149" customFormat="false" ht="13" hidden="true" customHeight="false" outlineLevel="0" collapsed="false">
      <c r="I149" s="331" t="n">
        <f aca="false">IF(B149&lt;&gt;"",IF($EB$1&lt;4,DR149-DT149,IF($EB$1&lt;15,DS149-DU149-DT149,DS149-DU149-DV149-DT149)),0)</f>
        <v>0</v>
      </c>
      <c r="DZ149" s="321" t="n">
        <f aca="false">IF($EC$1&lt;&gt;"",O149," ")</f>
        <v>0</v>
      </c>
      <c r="EA149" s="321" t="n">
        <f aca="false">IF($EC$2&lt;&gt;"",T149," ")</f>
        <v>0</v>
      </c>
      <c r="EB149" s="321" t="n">
        <f aca="false">IF($EC$3&lt;&gt;"",Z149," ")</f>
        <v>0</v>
      </c>
      <c r="EC149" s="321" t="n">
        <f aca="false">IF($EC$4&lt;&gt;"",AE149," ")</f>
        <v>0</v>
      </c>
      <c r="ED149" s="321" t="n">
        <f aca="false">IF($EC$5&lt;&gt;"",AK149," ")</f>
        <v>0</v>
      </c>
      <c r="FR149" s="328" t="str">
        <f aca="false">IF($B149&lt;&gt;"",IF($EB$1&gt;=FR$13,$P149,""),"")</f>
        <v/>
      </c>
      <c r="FS149" s="329" t="str">
        <f aca="false">IF($B149&lt;&gt;"",IF($EB$1&gt;=FS$13,$P149+$U149,""),"")</f>
        <v/>
      </c>
      <c r="FT149" s="329" t="str">
        <f aca="false">IF($B149&lt;&gt;"",IF($EB$1&gt;=FT$13,$P149+$U149+$AA149,""),"")</f>
        <v/>
      </c>
      <c r="FU149" s="329" t="str">
        <f aca="false">IF($B149&lt;&gt;"",IF($EB$1&gt;=FU$13,$P149+$U149+$AA149+$AF149-DU149,""),"")</f>
        <v/>
      </c>
      <c r="FV149" s="329" t="str">
        <f aca="false">IF($B149&lt;&gt;"",IF($EB$1&gt;=FV$13,$P149+$U149+$AA149+$AF149+$AL149-$DU149,""),"")</f>
        <v/>
      </c>
      <c r="FW149" s="329" t="str">
        <f aca="false">IF($B149&lt;&gt;"",IF($EB$1&gt;=FW$13,$P149+$U149+$AA149+$AF149+$AL149+$AQ149-$DU149,""),"")</f>
        <v/>
      </c>
      <c r="FX149" s="329" t="str">
        <f aca="false">IF($B149&lt;&gt;"",IF($EB$1&gt;=FX$13,$P149+$U149+$AA149+$AF149+$AL149+$AQ149+$AW149-$DU149,""),"")</f>
        <v/>
      </c>
      <c r="FY149" s="329" t="str">
        <f aca="false">IF($B149&lt;&gt;"",IF($EB$1&gt;=FY$13,$P149+$U149+$AA149+$AF149+$AL149+$AQ149+$AW149+$BB149-$DU149,""),"")</f>
        <v/>
      </c>
      <c r="FZ149" s="329" t="str">
        <f aca="false">IF($B149&lt;&gt;"",IF($EB$1&gt;=FZ$13,$P149+$U149+$AA149+$AF149+$AL149+$AQ149+$AW149+$BB149+$BH149-$DU149,""),"")</f>
        <v/>
      </c>
      <c r="GA149" s="329" t="str">
        <f aca="false">IF($B149&lt;&gt;"",IF($EB$1&gt;=GA$13,$P149+$U149+$AA149+$AF149+$AL149+$AQ149+$AW149+$BB149+$BH149+$BM149-$DU149,""),"")</f>
        <v/>
      </c>
      <c r="GB149" s="329" t="str">
        <f aca="false">IF($B149&lt;&gt;"",IF($EB$1&gt;=GB$13,$P149+$U149+$AA149+$AF149+$AL149+$AQ149+$AW149+$BB149+$BH149+$BM149+$BS149-$DU149,""),"")</f>
        <v/>
      </c>
      <c r="GC149" s="329" t="str">
        <f aca="false">IF($B149&lt;&gt;"",IF($EB$1&gt;=GC$13,$P149+$U149+$AA149+$AF149+$AL149+$AQ149+$AW149+$BB149+$BH149+$BM149+$BS149+$BX149-$DU149,""),"")</f>
        <v/>
      </c>
      <c r="GD149" s="329" t="str">
        <f aca="false">IF($B149&lt;&gt;"",IF($EB$1&gt;=GD$13,$P149+$U149+$AA149+$AF149+$AL149+$AQ149+$AW149+$BB149+$BH149+$BM149+$BS149+$BX149+$CD149-$DU149,""),"")</f>
        <v/>
      </c>
      <c r="GE149" s="329" t="str">
        <f aca="false">IF($B149&lt;&gt;"",IF($EB$1&gt;=GE$13,$P149+$U149+$AA149+$AF149+$AL149+$AQ149+$AW149+$BB149+$BH149+$BM149+$BS149+$BX149+$CD149+$CI149-$DU149,""),"")</f>
        <v/>
      </c>
      <c r="GF149" s="329" t="str">
        <f aca="false">IF($B149&lt;&gt;"",IF($EB$1&gt;=GF$13,$P149+$U149+$AA149+$AF149+$AL149+$AQ149+$AW149+$BB149+$BH149+$BM149+$BS149+$BX149+$CD149+$CI149+$CO149-$DU149-$DV149,""),"")</f>
        <v/>
      </c>
      <c r="GG149" s="329" t="str">
        <f aca="false">IF($B149&lt;&gt;"",IF($EB$1&gt;=GG$13,$P149+$U149+$AA149+$AF149+$AL149+$AQ149+$AW149+$BB149+$BH149+$BM149+$BS149+$BX149+$CD149+$CI149+$CO149+$CT149-$DU149-$DV149,""),"")</f>
        <v/>
      </c>
      <c r="GH149" s="329" t="str">
        <f aca="false">IF($B149&lt;&gt;"",IF($EB$1&gt;=GH$13,$P149+$U149+$AA149+$AF149+$AL149+$AQ149+$AW149+$BB149+$BH149+$BM149+$BS149+$BX149+$CD149+$CI149+$CO149+$CT149+$CZ149-$DU149-$DV149,""),"")</f>
        <v/>
      </c>
      <c r="GI149" s="329" t="str">
        <f aca="false">IF($B149&lt;&gt;"",IF($EB$1&gt;=GI$13,$P149+$U149+$AA149+$AF149+$AL149+$AQ149+$AW149+$BB149+$BH149+$BM149+$BS149+$BX149+$CD149+$CI149+$CO149+$CT149+$CZ149+$DE149-$DU149-$DV149,""),"")</f>
        <v/>
      </c>
      <c r="GJ149" s="329" t="str">
        <f aca="false">IF($B149&lt;&gt;"",IF($EB$1&gt;=GJ$13,$P149+$U149+$AA149+$AF149+$AL149+$AQ149+$AW149+$BB149+$BH149+$BM149+$BS149+$BX149+$CD149+$CI149+$CO149+$CT149+$CZ149+$DE149+$DK149-$DU149-$DV149,""),"")</f>
        <v/>
      </c>
      <c r="GK149" s="330" t="str">
        <f aca="false">IF($B149&lt;&gt;"",IF($EB$1&gt;=GK$13,$P149+$U149+$AA149+$AF149+$AL149+$AQ149+$AW149+$BB149+$BH149+$BM149+$BS149+$BX149+$CD149+$CI149+$CO149+$CT149+$CZ149+$DE149+$DK149+$DP149-$DU149-$DV149,""),"")</f>
        <v/>
      </c>
    </row>
    <row r="150" customFormat="false" ht="13" hidden="true" customHeight="false" outlineLevel="0" collapsed="false">
      <c r="I150" s="331" t="n">
        <f aca="false">IF(B150&lt;&gt;"",IF($EB$1&lt;4,DR150-DT150,IF($EB$1&lt;15,DS150-DU150-DT150,DS150-DU150-DV150-DT150)),0)</f>
        <v>0</v>
      </c>
      <c r="DZ150" s="321" t="n">
        <f aca="false">IF($EC$1&lt;&gt;"",O150," ")</f>
        <v>0</v>
      </c>
      <c r="EA150" s="321" t="n">
        <f aca="false">IF($EC$2&lt;&gt;"",T150," ")</f>
        <v>0</v>
      </c>
      <c r="EB150" s="321" t="n">
        <f aca="false">IF($EC$3&lt;&gt;"",Z150," ")</f>
        <v>0</v>
      </c>
      <c r="EC150" s="321" t="n">
        <f aca="false">IF($EC$4&lt;&gt;"",AE150," ")</f>
        <v>0</v>
      </c>
      <c r="ED150" s="321" t="n">
        <f aca="false">IF($EC$5&lt;&gt;"",AK150," ")</f>
        <v>0</v>
      </c>
      <c r="FR150" s="328" t="str">
        <f aca="false">IF($B150&lt;&gt;"",IF($EB$1&gt;=FR$13,$P150,""),"")</f>
        <v/>
      </c>
      <c r="FS150" s="329" t="str">
        <f aca="false">IF($B150&lt;&gt;"",IF($EB$1&gt;=FS$13,$P150+$U150,""),"")</f>
        <v/>
      </c>
      <c r="FT150" s="329" t="str">
        <f aca="false">IF($B150&lt;&gt;"",IF($EB$1&gt;=FT$13,$P150+$U150+$AA150,""),"")</f>
        <v/>
      </c>
      <c r="FU150" s="329" t="str">
        <f aca="false">IF($B150&lt;&gt;"",IF($EB$1&gt;=FU$13,$P150+$U150+$AA150+$AF150-DU150,""),"")</f>
        <v/>
      </c>
      <c r="FV150" s="329" t="str">
        <f aca="false">IF($B150&lt;&gt;"",IF($EB$1&gt;=FV$13,$P150+$U150+$AA150+$AF150+$AL150-$DU150,""),"")</f>
        <v/>
      </c>
      <c r="FW150" s="329" t="str">
        <f aca="false">IF($B150&lt;&gt;"",IF($EB$1&gt;=FW$13,$P150+$U150+$AA150+$AF150+$AL150+$AQ150-$DU150,""),"")</f>
        <v/>
      </c>
      <c r="FX150" s="329" t="str">
        <f aca="false">IF($B150&lt;&gt;"",IF($EB$1&gt;=FX$13,$P150+$U150+$AA150+$AF150+$AL150+$AQ150+$AW150-$DU150,""),"")</f>
        <v/>
      </c>
      <c r="FY150" s="329" t="str">
        <f aca="false">IF($B150&lt;&gt;"",IF($EB$1&gt;=FY$13,$P150+$U150+$AA150+$AF150+$AL150+$AQ150+$AW150+$BB150-$DU150,""),"")</f>
        <v/>
      </c>
      <c r="FZ150" s="329" t="str">
        <f aca="false">IF($B150&lt;&gt;"",IF($EB$1&gt;=FZ$13,$P150+$U150+$AA150+$AF150+$AL150+$AQ150+$AW150+$BB150+$BH150-$DU150,""),"")</f>
        <v/>
      </c>
      <c r="GA150" s="329" t="str">
        <f aca="false">IF($B150&lt;&gt;"",IF($EB$1&gt;=GA$13,$P150+$U150+$AA150+$AF150+$AL150+$AQ150+$AW150+$BB150+$BH150+$BM150-$DU150,""),"")</f>
        <v/>
      </c>
      <c r="GB150" s="329" t="str">
        <f aca="false">IF($B150&lt;&gt;"",IF($EB$1&gt;=GB$13,$P150+$U150+$AA150+$AF150+$AL150+$AQ150+$AW150+$BB150+$BH150+$BM150+$BS150-$DU150,""),"")</f>
        <v/>
      </c>
      <c r="GC150" s="329" t="str">
        <f aca="false">IF($B150&lt;&gt;"",IF($EB$1&gt;=GC$13,$P150+$U150+$AA150+$AF150+$AL150+$AQ150+$AW150+$BB150+$BH150+$BM150+$BS150+$BX150-$DU150,""),"")</f>
        <v/>
      </c>
      <c r="GD150" s="329" t="str">
        <f aca="false">IF($B150&lt;&gt;"",IF($EB$1&gt;=GD$13,$P150+$U150+$AA150+$AF150+$AL150+$AQ150+$AW150+$BB150+$BH150+$BM150+$BS150+$BX150+$CD150-$DU150,""),"")</f>
        <v/>
      </c>
      <c r="GE150" s="329" t="str">
        <f aca="false">IF($B150&lt;&gt;"",IF($EB$1&gt;=GE$13,$P150+$U150+$AA150+$AF150+$AL150+$AQ150+$AW150+$BB150+$BH150+$BM150+$BS150+$BX150+$CD150+$CI150-$DU150,""),"")</f>
        <v/>
      </c>
      <c r="GF150" s="329" t="str">
        <f aca="false">IF($B150&lt;&gt;"",IF($EB$1&gt;=GF$13,$P150+$U150+$AA150+$AF150+$AL150+$AQ150+$AW150+$BB150+$BH150+$BM150+$BS150+$BX150+$CD150+$CI150+$CO150-$DU150-$DV150,""),"")</f>
        <v/>
      </c>
      <c r="GG150" s="329" t="str">
        <f aca="false">IF($B150&lt;&gt;"",IF($EB$1&gt;=GG$13,$P150+$U150+$AA150+$AF150+$AL150+$AQ150+$AW150+$BB150+$BH150+$BM150+$BS150+$BX150+$CD150+$CI150+$CO150+$CT150-$DU150-$DV150,""),"")</f>
        <v/>
      </c>
      <c r="GH150" s="329" t="str">
        <f aca="false">IF($B150&lt;&gt;"",IF($EB$1&gt;=GH$13,$P150+$U150+$AA150+$AF150+$AL150+$AQ150+$AW150+$BB150+$BH150+$BM150+$BS150+$BX150+$CD150+$CI150+$CO150+$CT150+$CZ150-$DU150-$DV150,""),"")</f>
        <v/>
      </c>
      <c r="GI150" s="329" t="str">
        <f aca="false">IF($B150&lt;&gt;"",IF($EB$1&gt;=GI$13,$P150+$U150+$AA150+$AF150+$AL150+$AQ150+$AW150+$BB150+$BH150+$BM150+$BS150+$BX150+$CD150+$CI150+$CO150+$CT150+$CZ150+$DE150-$DU150-$DV150,""),"")</f>
        <v/>
      </c>
      <c r="GJ150" s="329" t="str">
        <f aca="false">IF($B150&lt;&gt;"",IF($EB$1&gt;=GJ$13,$P150+$U150+$AA150+$AF150+$AL150+$AQ150+$AW150+$BB150+$BH150+$BM150+$BS150+$BX150+$CD150+$CI150+$CO150+$CT150+$CZ150+$DE150+$DK150-$DU150-$DV150,""),"")</f>
        <v/>
      </c>
      <c r="GK150" s="330" t="str">
        <f aca="false">IF($B150&lt;&gt;"",IF($EB$1&gt;=GK$13,$P150+$U150+$AA150+$AF150+$AL150+$AQ150+$AW150+$BB150+$BH150+$BM150+$BS150+$BX150+$CD150+$CI150+$CO150+$CT150+$CZ150+$DE150+$DK150+$DP150-$DU150-$DV150,""),"")</f>
        <v/>
      </c>
    </row>
    <row r="151" customFormat="false" ht="13" hidden="true" customHeight="false" outlineLevel="0" collapsed="false">
      <c r="I151" s="331" t="n">
        <f aca="false">IF(B151&lt;&gt;"",IF($EB$1&lt;4,DR151-DT151,IF($EB$1&lt;15,DS151-DU151-DT151,DS151-DU151-DV151-DT151)),0)</f>
        <v>0</v>
      </c>
      <c r="DZ151" s="321" t="n">
        <f aca="false">IF($EC$1&lt;&gt;"",O151," ")</f>
        <v>0</v>
      </c>
      <c r="EA151" s="321" t="n">
        <f aca="false">IF($EC$2&lt;&gt;"",T151," ")</f>
        <v>0</v>
      </c>
      <c r="EB151" s="321" t="n">
        <f aca="false">IF($EC$3&lt;&gt;"",Z151," ")</f>
        <v>0</v>
      </c>
      <c r="EC151" s="321" t="n">
        <f aca="false">IF($EC$4&lt;&gt;"",AE151," ")</f>
        <v>0</v>
      </c>
      <c r="ED151" s="321" t="n">
        <f aca="false">IF($EC$5&lt;&gt;"",AK151," ")</f>
        <v>0</v>
      </c>
      <c r="FR151" s="328" t="str">
        <f aca="false">IF($B151&lt;&gt;"",IF($EB$1&gt;=FR$13,$P151,""),"")</f>
        <v/>
      </c>
      <c r="FS151" s="329" t="str">
        <f aca="false">IF($B151&lt;&gt;"",IF($EB$1&gt;=FS$13,$P151+$U151,""),"")</f>
        <v/>
      </c>
      <c r="FT151" s="329" t="str">
        <f aca="false">IF($B151&lt;&gt;"",IF($EB$1&gt;=FT$13,$P151+$U151+$AA151,""),"")</f>
        <v/>
      </c>
      <c r="FU151" s="329" t="str">
        <f aca="false">IF($B151&lt;&gt;"",IF($EB$1&gt;=FU$13,$P151+$U151+$AA151+$AF151-DU151,""),"")</f>
        <v/>
      </c>
      <c r="FV151" s="329" t="str">
        <f aca="false">IF($B151&lt;&gt;"",IF($EB$1&gt;=FV$13,$P151+$U151+$AA151+$AF151+$AL151-$DU151,""),"")</f>
        <v/>
      </c>
      <c r="FW151" s="329" t="str">
        <f aca="false">IF($B151&lt;&gt;"",IF($EB$1&gt;=FW$13,$P151+$U151+$AA151+$AF151+$AL151+$AQ151-$DU151,""),"")</f>
        <v/>
      </c>
      <c r="FX151" s="329" t="str">
        <f aca="false">IF($B151&lt;&gt;"",IF($EB$1&gt;=FX$13,$P151+$U151+$AA151+$AF151+$AL151+$AQ151+$AW151-$DU151,""),"")</f>
        <v/>
      </c>
      <c r="FY151" s="329" t="str">
        <f aca="false">IF($B151&lt;&gt;"",IF($EB$1&gt;=FY$13,$P151+$U151+$AA151+$AF151+$AL151+$AQ151+$AW151+$BB151-$DU151,""),"")</f>
        <v/>
      </c>
      <c r="FZ151" s="329" t="str">
        <f aca="false">IF($B151&lt;&gt;"",IF($EB$1&gt;=FZ$13,$P151+$U151+$AA151+$AF151+$AL151+$AQ151+$AW151+$BB151+$BH151-$DU151,""),"")</f>
        <v/>
      </c>
      <c r="GA151" s="329" t="str">
        <f aca="false">IF($B151&lt;&gt;"",IF($EB$1&gt;=GA$13,$P151+$U151+$AA151+$AF151+$AL151+$AQ151+$AW151+$BB151+$BH151+$BM151-$DU151,""),"")</f>
        <v/>
      </c>
      <c r="GB151" s="329" t="str">
        <f aca="false">IF($B151&lt;&gt;"",IF($EB$1&gt;=GB$13,$P151+$U151+$AA151+$AF151+$AL151+$AQ151+$AW151+$BB151+$BH151+$BM151+$BS151-$DU151,""),"")</f>
        <v/>
      </c>
      <c r="GC151" s="329" t="str">
        <f aca="false">IF($B151&lt;&gt;"",IF($EB$1&gt;=GC$13,$P151+$U151+$AA151+$AF151+$AL151+$AQ151+$AW151+$BB151+$BH151+$BM151+$BS151+$BX151-$DU151,""),"")</f>
        <v/>
      </c>
      <c r="GD151" s="329" t="str">
        <f aca="false">IF($B151&lt;&gt;"",IF($EB$1&gt;=GD$13,$P151+$U151+$AA151+$AF151+$AL151+$AQ151+$AW151+$BB151+$BH151+$BM151+$BS151+$BX151+$CD151-$DU151,""),"")</f>
        <v/>
      </c>
      <c r="GE151" s="329" t="str">
        <f aca="false">IF($B151&lt;&gt;"",IF($EB$1&gt;=GE$13,$P151+$U151+$AA151+$AF151+$AL151+$AQ151+$AW151+$BB151+$BH151+$BM151+$BS151+$BX151+$CD151+$CI151-$DU151,""),"")</f>
        <v/>
      </c>
      <c r="GF151" s="329" t="str">
        <f aca="false">IF($B151&lt;&gt;"",IF($EB$1&gt;=GF$13,$P151+$U151+$AA151+$AF151+$AL151+$AQ151+$AW151+$BB151+$BH151+$BM151+$BS151+$BX151+$CD151+$CI151+$CO151-$DU151-$DV151,""),"")</f>
        <v/>
      </c>
      <c r="GG151" s="329" t="str">
        <f aca="false">IF($B151&lt;&gt;"",IF($EB$1&gt;=GG$13,$P151+$U151+$AA151+$AF151+$AL151+$AQ151+$AW151+$BB151+$BH151+$BM151+$BS151+$BX151+$CD151+$CI151+$CO151+$CT151-$DU151-$DV151,""),"")</f>
        <v/>
      </c>
      <c r="GH151" s="329" t="str">
        <f aca="false">IF($B151&lt;&gt;"",IF($EB$1&gt;=GH$13,$P151+$U151+$AA151+$AF151+$AL151+$AQ151+$AW151+$BB151+$BH151+$BM151+$BS151+$BX151+$CD151+$CI151+$CO151+$CT151+$CZ151-$DU151-$DV151,""),"")</f>
        <v/>
      </c>
      <c r="GI151" s="329" t="str">
        <f aca="false">IF($B151&lt;&gt;"",IF($EB$1&gt;=GI$13,$P151+$U151+$AA151+$AF151+$AL151+$AQ151+$AW151+$BB151+$BH151+$BM151+$BS151+$BX151+$CD151+$CI151+$CO151+$CT151+$CZ151+$DE151-$DU151-$DV151,""),"")</f>
        <v/>
      </c>
      <c r="GJ151" s="329" t="str">
        <f aca="false">IF($B151&lt;&gt;"",IF($EB$1&gt;=GJ$13,$P151+$U151+$AA151+$AF151+$AL151+$AQ151+$AW151+$BB151+$BH151+$BM151+$BS151+$BX151+$CD151+$CI151+$CO151+$CT151+$CZ151+$DE151+$DK151-$DU151-$DV151,""),"")</f>
        <v/>
      </c>
      <c r="GK151" s="330" t="str">
        <f aca="false">IF($B151&lt;&gt;"",IF($EB$1&gt;=GK$13,$P151+$U151+$AA151+$AF151+$AL151+$AQ151+$AW151+$BB151+$BH151+$BM151+$BS151+$BX151+$CD151+$CI151+$CO151+$CT151+$CZ151+$DE151+$DK151+$DP151-$DU151-$DV151,""),"")</f>
        <v/>
      </c>
    </row>
    <row r="152" customFormat="false" ht="13" hidden="true" customHeight="false" outlineLevel="0" collapsed="false">
      <c r="I152" s="331" t="n">
        <f aca="false">IF(B152&lt;&gt;"",IF($EB$1&lt;4,DR152-DT152,IF($EB$1&lt;15,DS152-DU152-DT152,DS152-DU152-DV152-DT152)),0)</f>
        <v>0</v>
      </c>
      <c r="DZ152" s="321" t="n">
        <f aca="false">IF($EC$1&lt;&gt;"",O152," ")</f>
        <v>0</v>
      </c>
      <c r="EA152" s="321" t="n">
        <f aca="false">IF($EC$2&lt;&gt;"",T152," ")</f>
        <v>0</v>
      </c>
      <c r="EB152" s="321" t="n">
        <f aca="false">IF($EC$3&lt;&gt;"",Z152," ")</f>
        <v>0</v>
      </c>
      <c r="EC152" s="321" t="n">
        <f aca="false">IF($EC$4&lt;&gt;"",AE152," ")</f>
        <v>0</v>
      </c>
      <c r="ED152" s="321" t="n">
        <f aca="false">IF($EC$5&lt;&gt;"",AK152," ")</f>
        <v>0</v>
      </c>
      <c r="FR152" s="328" t="str">
        <f aca="false">IF($B152&lt;&gt;"",IF($EB$1&gt;=FR$13,$P152,""),"")</f>
        <v/>
      </c>
      <c r="FS152" s="329" t="str">
        <f aca="false">IF($B152&lt;&gt;"",IF($EB$1&gt;=FS$13,$P152+$U152,""),"")</f>
        <v/>
      </c>
      <c r="FT152" s="329" t="str">
        <f aca="false">IF($B152&lt;&gt;"",IF($EB$1&gt;=FT$13,$P152+$U152+$AA152,""),"")</f>
        <v/>
      </c>
      <c r="FU152" s="329" t="str">
        <f aca="false">IF($B152&lt;&gt;"",IF($EB$1&gt;=FU$13,$P152+$U152+$AA152+$AF152-DU152,""),"")</f>
        <v/>
      </c>
      <c r="FV152" s="329" t="str">
        <f aca="false">IF($B152&lt;&gt;"",IF($EB$1&gt;=FV$13,$P152+$U152+$AA152+$AF152+$AL152-$DU152,""),"")</f>
        <v/>
      </c>
      <c r="FW152" s="329" t="str">
        <f aca="false">IF($B152&lt;&gt;"",IF($EB$1&gt;=FW$13,$P152+$U152+$AA152+$AF152+$AL152+$AQ152-$DU152,""),"")</f>
        <v/>
      </c>
      <c r="FX152" s="329" t="str">
        <f aca="false">IF($B152&lt;&gt;"",IF($EB$1&gt;=FX$13,$P152+$U152+$AA152+$AF152+$AL152+$AQ152+$AW152-$DU152,""),"")</f>
        <v/>
      </c>
      <c r="FY152" s="329" t="str">
        <f aca="false">IF($B152&lt;&gt;"",IF($EB$1&gt;=FY$13,$P152+$U152+$AA152+$AF152+$AL152+$AQ152+$AW152+$BB152-$DU152,""),"")</f>
        <v/>
      </c>
      <c r="FZ152" s="329" t="str">
        <f aca="false">IF($B152&lt;&gt;"",IF($EB$1&gt;=FZ$13,$P152+$U152+$AA152+$AF152+$AL152+$AQ152+$AW152+$BB152+$BH152-$DU152,""),"")</f>
        <v/>
      </c>
      <c r="GA152" s="329" t="str">
        <f aca="false">IF($B152&lt;&gt;"",IF($EB$1&gt;=GA$13,$P152+$U152+$AA152+$AF152+$AL152+$AQ152+$AW152+$BB152+$BH152+$BM152-$DU152,""),"")</f>
        <v/>
      </c>
      <c r="GB152" s="329" t="str">
        <f aca="false">IF($B152&lt;&gt;"",IF($EB$1&gt;=GB$13,$P152+$U152+$AA152+$AF152+$AL152+$AQ152+$AW152+$BB152+$BH152+$BM152+$BS152-$DU152,""),"")</f>
        <v/>
      </c>
      <c r="GC152" s="329" t="str">
        <f aca="false">IF($B152&lt;&gt;"",IF($EB$1&gt;=GC$13,$P152+$U152+$AA152+$AF152+$AL152+$AQ152+$AW152+$BB152+$BH152+$BM152+$BS152+$BX152-$DU152,""),"")</f>
        <v/>
      </c>
      <c r="GD152" s="329" t="str">
        <f aca="false">IF($B152&lt;&gt;"",IF($EB$1&gt;=GD$13,$P152+$U152+$AA152+$AF152+$AL152+$AQ152+$AW152+$BB152+$BH152+$BM152+$BS152+$BX152+$CD152-$DU152,""),"")</f>
        <v/>
      </c>
      <c r="GE152" s="329" t="str">
        <f aca="false">IF($B152&lt;&gt;"",IF($EB$1&gt;=GE$13,$P152+$U152+$AA152+$AF152+$AL152+$AQ152+$AW152+$BB152+$BH152+$BM152+$BS152+$BX152+$CD152+$CI152-$DU152,""),"")</f>
        <v/>
      </c>
      <c r="GF152" s="329" t="str">
        <f aca="false">IF($B152&lt;&gt;"",IF($EB$1&gt;=GF$13,$P152+$U152+$AA152+$AF152+$AL152+$AQ152+$AW152+$BB152+$BH152+$BM152+$BS152+$BX152+$CD152+$CI152+$CO152-$DU152-$DV152,""),"")</f>
        <v/>
      </c>
      <c r="GG152" s="329" t="str">
        <f aca="false">IF($B152&lt;&gt;"",IF($EB$1&gt;=GG$13,$P152+$U152+$AA152+$AF152+$AL152+$AQ152+$AW152+$BB152+$BH152+$BM152+$BS152+$BX152+$CD152+$CI152+$CO152+$CT152-$DU152-$DV152,""),"")</f>
        <v/>
      </c>
      <c r="GH152" s="329" t="str">
        <f aca="false">IF($B152&lt;&gt;"",IF($EB$1&gt;=GH$13,$P152+$U152+$AA152+$AF152+$AL152+$AQ152+$AW152+$BB152+$BH152+$BM152+$BS152+$BX152+$CD152+$CI152+$CO152+$CT152+$CZ152-$DU152-$DV152,""),"")</f>
        <v/>
      </c>
      <c r="GI152" s="329" t="str">
        <f aca="false">IF($B152&lt;&gt;"",IF($EB$1&gt;=GI$13,$P152+$U152+$AA152+$AF152+$AL152+$AQ152+$AW152+$BB152+$BH152+$BM152+$BS152+$BX152+$CD152+$CI152+$CO152+$CT152+$CZ152+$DE152-$DU152-$DV152,""),"")</f>
        <v/>
      </c>
      <c r="GJ152" s="329" t="str">
        <f aca="false">IF($B152&lt;&gt;"",IF($EB$1&gt;=GJ$13,$P152+$U152+$AA152+$AF152+$AL152+$AQ152+$AW152+$BB152+$BH152+$BM152+$BS152+$BX152+$CD152+$CI152+$CO152+$CT152+$CZ152+$DE152+$DK152-$DU152-$DV152,""),"")</f>
        <v/>
      </c>
      <c r="GK152" s="330" t="str">
        <f aca="false">IF($B152&lt;&gt;"",IF($EB$1&gt;=GK$13,$P152+$U152+$AA152+$AF152+$AL152+$AQ152+$AW152+$BB152+$BH152+$BM152+$BS152+$BX152+$CD152+$CI152+$CO152+$CT152+$CZ152+$DE152+$DK152+$DP152-$DU152-$DV152,""),"")</f>
        <v/>
      </c>
    </row>
    <row r="153" customFormat="false" ht="13" hidden="true" customHeight="false" outlineLevel="0" collapsed="false">
      <c r="I153" s="331" t="n">
        <f aca="false">IF(B153&lt;&gt;"",IF($EB$1&lt;4,DR153-DT153,IF($EB$1&lt;15,DS153-DU153-DT153,DS153-DU153-DV153-DT153)),0)</f>
        <v>0</v>
      </c>
      <c r="DZ153" s="321" t="n">
        <f aca="false">IF($EC$1&lt;&gt;"",O153," ")</f>
        <v>0</v>
      </c>
      <c r="EA153" s="321" t="n">
        <f aca="false">IF($EC$2&lt;&gt;"",T153," ")</f>
        <v>0</v>
      </c>
      <c r="EB153" s="321" t="n">
        <f aca="false">IF($EC$3&lt;&gt;"",Z153," ")</f>
        <v>0</v>
      </c>
      <c r="EC153" s="321" t="n">
        <f aca="false">IF($EC$4&lt;&gt;"",AE153," ")</f>
        <v>0</v>
      </c>
      <c r="ED153" s="321" t="n">
        <f aca="false">IF($EC$5&lt;&gt;"",AK153," ")</f>
        <v>0</v>
      </c>
      <c r="FR153" s="328" t="str">
        <f aca="false">IF($B153&lt;&gt;"",IF($EB$1&gt;=FR$13,$P153,""),"")</f>
        <v/>
      </c>
      <c r="FS153" s="329" t="str">
        <f aca="false">IF($B153&lt;&gt;"",IF($EB$1&gt;=FS$13,$P153+$U153,""),"")</f>
        <v/>
      </c>
      <c r="FT153" s="329" t="str">
        <f aca="false">IF($B153&lt;&gt;"",IF($EB$1&gt;=FT$13,$P153+$U153+$AA153,""),"")</f>
        <v/>
      </c>
      <c r="FU153" s="329" t="str">
        <f aca="false">IF($B153&lt;&gt;"",IF($EB$1&gt;=FU$13,$P153+$U153+$AA153+$AF153-DU153,""),"")</f>
        <v/>
      </c>
      <c r="FV153" s="329" t="str">
        <f aca="false">IF($B153&lt;&gt;"",IF($EB$1&gt;=FV$13,$P153+$U153+$AA153+$AF153+$AL153-$DU153,""),"")</f>
        <v/>
      </c>
      <c r="FW153" s="329" t="str">
        <f aca="false">IF($B153&lt;&gt;"",IF($EB$1&gt;=FW$13,$P153+$U153+$AA153+$AF153+$AL153+$AQ153-$DU153,""),"")</f>
        <v/>
      </c>
      <c r="FX153" s="329" t="str">
        <f aca="false">IF($B153&lt;&gt;"",IF($EB$1&gt;=FX$13,$P153+$U153+$AA153+$AF153+$AL153+$AQ153+$AW153-$DU153,""),"")</f>
        <v/>
      </c>
      <c r="FY153" s="329" t="str">
        <f aca="false">IF($B153&lt;&gt;"",IF($EB$1&gt;=FY$13,$P153+$U153+$AA153+$AF153+$AL153+$AQ153+$AW153+$BB153-$DU153,""),"")</f>
        <v/>
      </c>
      <c r="FZ153" s="329" t="str">
        <f aca="false">IF($B153&lt;&gt;"",IF($EB$1&gt;=FZ$13,$P153+$U153+$AA153+$AF153+$AL153+$AQ153+$AW153+$BB153+$BH153-$DU153,""),"")</f>
        <v/>
      </c>
      <c r="GA153" s="329" t="str">
        <f aca="false">IF($B153&lt;&gt;"",IF($EB$1&gt;=GA$13,$P153+$U153+$AA153+$AF153+$AL153+$AQ153+$AW153+$BB153+$BH153+$BM153-$DU153,""),"")</f>
        <v/>
      </c>
      <c r="GB153" s="329" t="str">
        <f aca="false">IF($B153&lt;&gt;"",IF($EB$1&gt;=GB$13,$P153+$U153+$AA153+$AF153+$AL153+$AQ153+$AW153+$BB153+$BH153+$BM153+$BS153-$DU153,""),"")</f>
        <v/>
      </c>
      <c r="GC153" s="329" t="str">
        <f aca="false">IF($B153&lt;&gt;"",IF($EB$1&gt;=GC$13,$P153+$U153+$AA153+$AF153+$AL153+$AQ153+$AW153+$BB153+$BH153+$BM153+$BS153+$BX153-$DU153,""),"")</f>
        <v/>
      </c>
      <c r="GD153" s="329" t="str">
        <f aca="false">IF($B153&lt;&gt;"",IF($EB$1&gt;=GD$13,$P153+$U153+$AA153+$AF153+$AL153+$AQ153+$AW153+$BB153+$BH153+$BM153+$BS153+$BX153+$CD153-$DU153,""),"")</f>
        <v/>
      </c>
      <c r="GE153" s="329" t="str">
        <f aca="false">IF($B153&lt;&gt;"",IF($EB$1&gt;=GE$13,$P153+$U153+$AA153+$AF153+$AL153+$AQ153+$AW153+$BB153+$BH153+$BM153+$BS153+$BX153+$CD153+$CI153-$DU153,""),"")</f>
        <v/>
      </c>
      <c r="GF153" s="329" t="str">
        <f aca="false">IF($B153&lt;&gt;"",IF($EB$1&gt;=GF$13,$P153+$U153+$AA153+$AF153+$AL153+$AQ153+$AW153+$BB153+$BH153+$BM153+$BS153+$BX153+$CD153+$CI153+$CO153-$DU153-$DV153,""),"")</f>
        <v/>
      </c>
      <c r="GG153" s="329" t="str">
        <f aca="false">IF($B153&lt;&gt;"",IF($EB$1&gt;=GG$13,$P153+$U153+$AA153+$AF153+$AL153+$AQ153+$AW153+$BB153+$BH153+$BM153+$BS153+$BX153+$CD153+$CI153+$CO153+$CT153-$DU153-$DV153,""),"")</f>
        <v/>
      </c>
      <c r="GH153" s="329" t="str">
        <f aca="false">IF($B153&lt;&gt;"",IF($EB$1&gt;=GH$13,$P153+$U153+$AA153+$AF153+$AL153+$AQ153+$AW153+$BB153+$BH153+$BM153+$BS153+$BX153+$CD153+$CI153+$CO153+$CT153+$CZ153-$DU153-$DV153,""),"")</f>
        <v/>
      </c>
      <c r="GI153" s="329" t="str">
        <f aca="false">IF($B153&lt;&gt;"",IF($EB$1&gt;=GI$13,$P153+$U153+$AA153+$AF153+$AL153+$AQ153+$AW153+$BB153+$BH153+$BM153+$BS153+$BX153+$CD153+$CI153+$CO153+$CT153+$CZ153+$DE153-$DU153-$DV153,""),"")</f>
        <v/>
      </c>
      <c r="GJ153" s="329" t="str">
        <f aca="false">IF($B153&lt;&gt;"",IF($EB$1&gt;=GJ$13,$P153+$U153+$AA153+$AF153+$AL153+$AQ153+$AW153+$BB153+$BH153+$BM153+$BS153+$BX153+$CD153+$CI153+$CO153+$CT153+$CZ153+$DE153+$DK153-$DU153-$DV153,""),"")</f>
        <v/>
      </c>
      <c r="GK153" s="330" t="str">
        <f aca="false">IF($B153&lt;&gt;"",IF($EB$1&gt;=GK$13,$P153+$U153+$AA153+$AF153+$AL153+$AQ153+$AW153+$BB153+$BH153+$BM153+$BS153+$BX153+$CD153+$CI153+$CO153+$CT153+$CZ153+$DE153+$DK153+$DP153-$DU153-$DV153,""),"")</f>
        <v/>
      </c>
    </row>
    <row r="154" customFormat="false" ht="13" hidden="true" customHeight="false" outlineLevel="0" collapsed="false">
      <c r="I154" s="331" t="n">
        <f aca="false">IF(B154&lt;&gt;"",IF($EB$1&lt;4,DR154-DT154,IF($EB$1&lt;15,DS154-DU154-DT154,DS154-DU154-DV154-DT154)),0)</f>
        <v>0</v>
      </c>
      <c r="DZ154" s="321" t="n">
        <f aca="false">IF($EC$1&lt;&gt;"",O154," ")</f>
        <v>0</v>
      </c>
      <c r="EA154" s="321" t="n">
        <f aca="false">IF($EC$2&lt;&gt;"",T154," ")</f>
        <v>0</v>
      </c>
      <c r="EB154" s="321" t="n">
        <f aca="false">IF($EC$3&lt;&gt;"",Z154," ")</f>
        <v>0</v>
      </c>
      <c r="EC154" s="321" t="n">
        <f aca="false">IF($EC$4&lt;&gt;"",AE154," ")</f>
        <v>0</v>
      </c>
      <c r="ED154" s="321" t="n">
        <f aca="false">IF($EC$5&lt;&gt;"",AK154," ")</f>
        <v>0</v>
      </c>
      <c r="FR154" s="328" t="str">
        <f aca="false">IF($B154&lt;&gt;"",IF($EB$1&gt;=FR$13,$P154,""),"")</f>
        <v/>
      </c>
      <c r="FS154" s="329" t="str">
        <f aca="false">IF($B154&lt;&gt;"",IF($EB$1&gt;=FS$13,$P154+$U154,""),"")</f>
        <v/>
      </c>
      <c r="FT154" s="329" t="str">
        <f aca="false">IF($B154&lt;&gt;"",IF($EB$1&gt;=FT$13,$P154+$U154+$AA154,""),"")</f>
        <v/>
      </c>
      <c r="FU154" s="329" t="str">
        <f aca="false">IF($B154&lt;&gt;"",IF($EB$1&gt;=FU$13,$P154+$U154+$AA154+$AF154-DU154,""),"")</f>
        <v/>
      </c>
      <c r="FV154" s="329" t="str">
        <f aca="false">IF($B154&lt;&gt;"",IF($EB$1&gt;=FV$13,$P154+$U154+$AA154+$AF154+$AL154-$DU154,""),"")</f>
        <v/>
      </c>
      <c r="FW154" s="329" t="str">
        <f aca="false">IF($B154&lt;&gt;"",IF($EB$1&gt;=FW$13,$P154+$U154+$AA154+$AF154+$AL154+$AQ154-$DU154,""),"")</f>
        <v/>
      </c>
      <c r="FX154" s="329" t="str">
        <f aca="false">IF($B154&lt;&gt;"",IF($EB$1&gt;=FX$13,$P154+$U154+$AA154+$AF154+$AL154+$AQ154+$AW154-$DU154,""),"")</f>
        <v/>
      </c>
      <c r="FY154" s="329" t="str">
        <f aca="false">IF($B154&lt;&gt;"",IF($EB$1&gt;=FY$13,$P154+$U154+$AA154+$AF154+$AL154+$AQ154+$AW154+$BB154-$DU154,""),"")</f>
        <v/>
      </c>
      <c r="FZ154" s="329" t="str">
        <f aca="false">IF($B154&lt;&gt;"",IF($EB$1&gt;=FZ$13,$P154+$U154+$AA154+$AF154+$AL154+$AQ154+$AW154+$BB154+$BH154-$DU154,""),"")</f>
        <v/>
      </c>
      <c r="GA154" s="329" t="str">
        <f aca="false">IF($B154&lt;&gt;"",IF($EB$1&gt;=GA$13,$P154+$U154+$AA154+$AF154+$AL154+$AQ154+$AW154+$BB154+$BH154+$BM154-$DU154,""),"")</f>
        <v/>
      </c>
      <c r="GB154" s="329" t="str">
        <f aca="false">IF($B154&lt;&gt;"",IF($EB$1&gt;=GB$13,$P154+$U154+$AA154+$AF154+$AL154+$AQ154+$AW154+$BB154+$BH154+$BM154+$BS154-$DU154,""),"")</f>
        <v/>
      </c>
      <c r="GC154" s="329" t="str">
        <f aca="false">IF($B154&lt;&gt;"",IF($EB$1&gt;=GC$13,$P154+$U154+$AA154+$AF154+$AL154+$AQ154+$AW154+$BB154+$BH154+$BM154+$BS154+$BX154-$DU154,""),"")</f>
        <v/>
      </c>
      <c r="GD154" s="329" t="str">
        <f aca="false">IF($B154&lt;&gt;"",IF($EB$1&gt;=GD$13,$P154+$U154+$AA154+$AF154+$AL154+$AQ154+$AW154+$BB154+$BH154+$BM154+$BS154+$BX154+$CD154-$DU154,""),"")</f>
        <v/>
      </c>
      <c r="GE154" s="329" t="str">
        <f aca="false">IF($B154&lt;&gt;"",IF($EB$1&gt;=GE$13,$P154+$U154+$AA154+$AF154+$AL154+$AQ154+$AW154+$BB154+$BH154+$BM154+$BS154+$BX154+$CD154+$CI154-$DU154,""),"")</f>
        <v/>
      </c>
      <c r="GF154" s="329" t="str">
        <f aca="false">IF($B154&lt;&gt;"",IF($EB$1&gt;=GF$13,$P154+$U154+$AA154+$AF154+$AL154+$AQ154+$AW154+$BB154+$BH154+$BM154+$BS154+$BX154+$CD154+$CI154+$CO154-$DU154-$DV154,""),"")</f>
        <v/>
      </c>
      <c r="GG154" s="329" t="str">
        <f aca="false">IF($B154&lt;&gt;"",IF($EB$1&gt;=GG$13,$P154+$U154+$AA154+$AF154+$AL154+$AQ154+$AW154+$BB154+$BH154+$BM154+$BS154+$BX154+$CD154+$CI154+$CO154+$CT154-$DU154-$DV154,""),"")</f>
        <v/>
      </c>
      <c r="GH154" s="329" t="str">
        <f aca="false">IF($B154&lt;&gt;"",IF($EB$1&gt;=GH$13,$P154+$U154+$AA154+$AF154+$AL154+$AQ154+$AW154+$BB154+$BH154+$BM154+$BS154+$BX154+$CD154+$CI154+$CO154+$CT154+$CZ154-$DU154-$DV154,""),"")</f>
        <v/>
      </c>
      <c r="GI154" s="329" t="str">
        <f aca="false">IF($B154&lt;&gt;"",IF($EB$1&gt;=GI$13,$P154+$U154+$AA154+$AF154+$AL154+$AQ154+$AW154+$BB154+$BH154+$BM154+$BS154+$BX154+$CD154+$CI154+$CO154+$CT154+$CZ154+$DE154-$DU154-$DV154,""),"")</f>
        <v/>
      </c>
      <c r="GJ154" s="329" t="str">
        <f aca="false">IF($B154&lt;&gt;"",IF($EB$1&gt;=GJ$13,$P154+$U154+$AA154+$AF154+$AL154+$AQ154+$AW154+$BB154+$BH154+$BM154+$BS154+$BX154+$CD154+$CI154+$CO154+$CT154+$CZ154+$DE154+$DK154-$DU154-$DV154,""),"")</f>
        <v/>
      </c>
      <c r="GK154" s="330" t="str">
        <f aca="false">IF($B154&lt;&gt;"",IF($EB$1&gt;=GK$13,$P154+$U154+$AA154+$AF154+$AL154+$AQ154+$AW154+$BB154+$BH154+$BM154+$BS154+$BX154+$CD154+$CI154+$CO154+$CT154+$CZ154+$DE154+$DK154+$DP154-$DU154-$DV154,""),"")</f>
        <v/>
      </c>
    </row>
    <row r="155" customFormat="false" ht="13" hidden="true" customHeight="false" outlineLevel="0" collapsed="false">
      <c r="I155" s="331" t="n">
        <f aca="false">IF(B155&lt;&gt;"",IF($EB$1&lt;4,DR155-DT155,IF($EB$1&lt;15,DS155-DU155-DT155,DS155-DU155-DV155-DT155)),0)</f>
        <v>0</v>
      </c>
      <c r="DZ155" s="321" t="n">
        <f aca="false">IF($EC$1&lt;&gt;"",O155," ")</f>
        <v>0</v>
      </c>
      <c r="EA155" s="321" t="n">
        <f aca="false">IF($EC$2&lt;&gt;"",T155," ")</f>
        <v>0</v>
      </c>
      <c r="EB155" s="321" t="n">
        <f aca="false">IF($EC$3&lt;&gt;"",Z155," ")</f>
        <v>0</v>
      </c>
      <c r="EC155" s="321" t="n">
        <f aca="false">IF($EC$4&lt;&gt;"",AE155," ")</f>
        <v>0</v>
      </c>
      <c r="ED155" s="321" t="n">
        <f aca="false">IF($EC$5&lt;&gt;"",AK155," ")</f>
        <v>0</v>
      </c>
      <c r="FR155" s="328" t="str">
        <f aca="false">IF($B155&lt;&gt;"",IF($EB$1&gt;=FR$13,$P155,""),"")</f>
        <v/>
      </c>
      <c r="FS155" s="329" t="str">
        <f aca="false">IF($B155&lt;&gt;"",IF($EB$1&gt;=FS$13,$P155+$U155,""),"")</f>
        <v/>
      </c>
      <c r="FT155" s="329" t="str">
        <f aca="false">IF($B155&lt;&gt;"",IF($EB$1&gt;=FT$13,$P155+$U155+$AA155,""),"")</f>
        <v/>
      </c>
      <c r="FU155" s="329" t="str">
        <f aca="false">IF($B155&lt;&gt;"",IF($EB$1&gt;=FU$13,$P155+$U155+$AA155+$AF155-DU155,""),"")</f>
        <v/>
      </c>
      <c r="FV155" s="329" t="str">
        <f aca="false">IF($B155&lt;&gt;"",IF($EB$1&gt;=FV$13,$P155+$U155+$AA155+$AF155+$AL155-$DU155,""),"")</f>
        <v/>
      </c>
      <c r="FW155" s="329" t="str">
        <f aca="false">IF($B155&lt;&gt;"",IF($EB$1&gt;=FW$13,$P155+$U155+$AA155+$AF155+$AL155+$AQ155-$DU155,""),"")</f>
        <v/>
      </c>
      <c r="FX155" s="329" t="str">
        <f aca="false">IF($B155&lt;&gt;"",IF($EB$1&gt;=FX$13,$P155+$U155+$AA155+$AF155+$AL155+$AQ155+$AW155-$DU155,""),"")</f>
        <v/>
      </c>
      <c r="FY155" s="329" t="str">
        <f aca="false">IF($B155&lt;&gt;"",IF($EB$1&gt;=FY$13,$P155+$U155+$AA155+$AF155+$AL155+$AQ155+$AW155+$BB155-$DU155,""),"")</f>
        <v/>
      </c>
      <c r="FZ155" s="329" t="str">
        <f aca="false">IF($B155&lt;&gt;"",IF($EB$1&gt;=FZ$13,$P155+$U155+$AA155+$AF155+$AL155+$AQ155+$AW155+$BB155+$BH155-$DU155,""),"")</f>
        <v/>
      </c>
      <c r="GA155" s="329" t="str">
        <f aca="false">IF($B155&lt;&gt;"",IF($EB$1&gt;=GA$13,$P155+$U155+$AA155+$AF155+$AL155+$AQ155+$AW155+$BB155+$BH155+$BM155-$DU155,""),"")</f>
        <v/>
      </c>
      <c r="GB155" s="329" t="str">
        <f aca="false">IF($B155&lt;&gt;"",IF($EB$1&gt;=GB$13,$P155+$U155+$AA155+$AF155+$AL155+$AQ155+$AW155+$BB155+$BH155+$BM155+$BS155-$DU155,""),"")</f>
        <v/>
      </c>
      <c r="GC155" s="329" t="str">
        <f aca="false">IF($B155&lt;&gt;"",IF($EB$1&gt;=GC$13,$P155+$U155+$AA155+$AF155+$AL155+$AQ155+$AW155+$BB155+$BH155+$BM155+$BS155+$BX155-$DU155,""),"")</f>
        <v/>
      </c>
      <c r="GD155" s="329" t="str">
        <f aca="false">IF($B155&lt;&gt;"",IF($EB$1&gt;=GD$13,$P155+$U155+$AA155+$AF155+$AL155+$AQ155+$AW155+$BB155+$BH155+$BM155+$BS155+$BX155+$CD155-$DU155,""),"")</f>
        <v/>
      </c>
      <c r="GE155" s="329" t="str">
        <f aca="false">IF($B155&lt;&gt;"",IF($EB$1&gt;=GE$13,$P155+$U155+$AA155+$AF155+$AL155+$AQ155+$AW155+$BB155+$BH155+$BM155+$BS155+$BX155+$CD155+$CI155-$DU155,""),"")</f>
        <v/>
      </c>
      <c r="GF155" s="329" t="str">
        <f aca="false">IF($B155&lt;&gt;"",IF($EB$1&gt;=GF$13,$P155+$U155+$AA155+$AF155+$AL155+$AQ155+$AW155+$BB155+$BH155+$BM155+$BS155+$BX155+$CD155+$CI155+$CO155-$DU155-$DV155,""),"")</f>
        <v/>
      </c>
      <c r="GG155" s="329" t="str">
        <f aca="false">IF($B155&lt;&gt;"",IF($EB$1&gt;=GG$13,$P155+$U155+$AA155+$AF155+$AL155+$AQ155+$AW155+$BB155+$BH155+$BM155+$BS155+$BX155+$CD155+$CI155+$CO155+$CT155-$DU155-$DV155,""),"")</f>
        <v/>
      </c>
      <c r="GH155" s="329" t="str">
        <f aca="false">IF($B155&lt;&gt;"",IF($EB$1&gt;=GH$13,$P155+$U155+$AA155+$AF155+$AL155+$AQ155+$AW155+$BB155+$BH155+$BM155+$BS155+$BX155+$CD155+$CI155+$CO155+$CT155+$CZ155-$DU155-$DV155,""),"")</f>
        <v/>
      </c>
      <c r="GI155" s="329" t="str">
        <f aca="false">IF($B155&lt;&gt;"",IF($EB$1&gt;=GI$13,$P155+$U155+$AA155+$AF155+$AL155+$AQ155+$AW155+$BB155+$BH155+$BM155+$BS155+$BX155+$CD155+$CI155+$CO155+$CT155+$CZ155+$DE155-$DU155-$DV155,""),"")</f>
        <v/>
      </c>
      <c r="GJ155" s="329" t="str">
        <f aca="false">IF($B155&lt;&gt;"",IF($EB$1&gt;=GJ$13,$P155+$U155+$AA155+$AF155+$AL155+$AQ155+$AW155+$BB155+$BH155+$BM155+$BS155+$BX155+$CD155+$CI155+$CO155+$CT155+$CZ155+$DE155+$DK155-$DU155-$DV155,""),"")</f>
        <v/>
      </c>
      <c r="GK155" s="330" t="str">
        <f aca="false">IF($B155&lt;&gt;"",IF($EB$1&gt;=GK$13,$P155+$U155+$AA155+$AF155+$AL155+$AQ155+$AW155+$BB155+$BH155+$BM155+$BS155+$BX155+$CD155+$CI155+$CO155+$CT155+$CZ155+$DE155+$DK155+$DP155-$DU155-$DV155,""),"")</f>
        <v/>
      </c>
    </row>
    <row r="156" customFormat="false" ht="13.5" hidden="true" customHeight="false" outlineLevel="0" collapsed="false">
      <c r="I156" s="331" t="n">
        <f aca="false">IF(B156&lt;&gt;"",IF($EB$1&lt;4,DR156-DT156,IF($EB$1&lt;15,DS156-DU156-DT156,DS156-DU156-DV156-DT156)),0)</f>
        <v>0</v>
      </c>
      <c r="DZ156" s="321" t="n">
        <f aca="false">IF($EC$1&lt;&gt;"",O156," ")</f>
        <v>0</v>
      </c>
      <c r="EA156" s="321" t="n">
        <f aca="false">IF($EC$2&lt;&gt;"",T156," ")</f>
        <v>0</v>
      </c>
      <c r="EB156" s="321" t="n">
        <f aca="false">IF($EC$3&lt;&gt;"",Z156," ")</f>
        <v>0</v>
      </c>
      <c r="EC156" s="321" t="n">
        <f aca="false">IF($EC$4&lt;&gt;"",AE156," ")</f>
        <v>0</v>
      </c>
      <c r="ED156" s="321" t="n">
        <f aca="false">IF($EC$5&lt;&gt;"",AK156," ")</f>
        <v>0</v>
      </c>
      <c r="FR156" s="332" t="str">
        <f aca="false">IF($B156&lt;&gt;"",IF($EB$1&gt;=FR$13,$P156,""),"")</f>
        <v/>
      </c>
      <c r="FS156" s="333" t="str">
        <f aca="false">IF($B156&lt;&gt;"",IF($EB$1&gt;=FS$13,$P156+$U156,""),"")</f>
        <v/>
      </c>
      <c r="FT156" s="333" t="str">
        <f aca="false">IF($B156&lt;&gt;"",IF($EB$1&gt;=FT$13,$P156+$U156+$AA156,""),"")</f>
        <v/>
      </c>
      <c r="FU156" s="333" t="str">
        <f aca="false">IF($B156&lt;&gt;"",IF($EB$1&gt;=FU$13,$P156+$U156+$AA156+$AF156-DU156,""),"")</f>
        <v/>
      </c>
      <c r="FV156" s="333" t="str">
        <f aca="false">IF($B156&lt;&gt;"",IF($EB$1&gt;=FV$13,$P156+$U156+$AA156+$AF156+$AL156-$DU156,""),"")</f>
        <v/>
      </c>
      <c r="FW156" s="333" t="str">
        <f aca="false">IF($B156&lt;&gt;"",IF($EB$1&gt;=FW$13,$P156+$U156+$AA156+$AF156+$AL156+$AQ156-$DU156,""),"")</f>
        <v/>
      </c>
      <c r="FX156" s="333" t="str">
        <f aca="false">IF($B156&lt;&gt;"",IF($EB$1&gt;=FX$13,$P156+$U156+$AA156+$AF156+$AL156+$AQ156+$AW156-$DU156,""),"")</f>
        <v/>
      </c>
      <c r="FY156" s="333" t="str">
        <f aca="false">IF($B156&lt;&gt;"",IF($EB$1&gt;=FY$13,$P156+$U156+$AA156+$AF156+$AL156+$AQ156+$AW156+$BB156-$DU156,""),"")</f>
        <v/>
      </c>
      <c r="FZ156" s="333" t="str">
        <f aca="false">IF($B156&lt;&gt;"",IF($EB$1&gt;=FZ$13,$P156+$U156+$AA156+$AF156+$AL156+$AQ156+$AW156+$BB156+$BH156-$DU156,""),"")</f>
        <v/>
      </c>
      <c r="GA156" s="333" t="str">
        <f aca="false">IF($B156&lt;&gt;"",IF($EB$1&gt;=GA$13,$P156+$U156+$AA156+$AF156+$AL156+$AQ156+$AW156+$BB156+$BH156+$BM156-$DU156,""),"")</f>
        <v/>
      </c>
      <c r="GB156" s="333" t="str">
        <f aca="false">IF($B156&lt;&gt;"",IF($EB$1&gt;=GB$13,$P156+$U156+$AA156+$AF156+$AL156+$AQ156+$AW156+$BB156+$BH156+$BM156+$BS156-$DU156,""),"")</f>
        <v/>
      </c>
      <c r="GC156" s="333" t="str">
        <f aca="false">IF($B156&lt;&gt;"",IF($EB$1&gt;=GC$13,$P156+$U156+$AA156+$AF156+$AL156+$AQ156+$AW156+$BB156+$BH156+$BM156+$BS156+$BX156-$DU156,""),"")</f>
        <v/>
      </c>
      <c r="GD156" s="333" t="str">
        <f aca="false">IF($B156&lt;&gt;"",IF($EB$1&gt;=GD$13,$P156+$U156+$AA156+$AF156+$AL156+$AQ156+$AW156+$BB156+$BH156+$BM156+$BS156+$BX156+$CD156-$DU156,""),"")</f>
        <v/>
      </c>
      <c r="GE156" s="333" t="str">
        <f aca="false">IF($B156&lt;&gt;"",IF($EB$1&gt;=GE$13,$P156+$U156+$AA156+$AF156+$AL156+$AQ156+$AW156+$BB156+$BH156+$BM156+$BS156+$BX156+$CD156+$CI156-$DU156,""),"")</f>
        <v/>
      </c>
      <c r="GF156" s="333" t="str">
        <f aca="false">IF($B156&lt;&gt;"",IF($EB$1&gt;=GF$13,$P156+$U156+$AA156+$AF156+$AL156+$AQ156+$AW156+$BB156+$BH156+$BM156+$BS156+$BX156+$CD156+$CI156+$CO156-$DU156-$DV156,""),"")</f>
        <v/>
      </c>
      <c r="GG156" s="333" t="str">
        <f aca="false">IF($B156&lt;&gt;"",IF($EB$1&gt;=GG$13,$P156+$U156+$AA156+$AF156+$AL156+$AQ156+$AW156+$BB156+$BH156+$BM156+$BS156+$BX156+$CD156+$CI156+$CO156+$CT156-$DU156-$DV156,""),"")</f>
        <v/>
      </c>
      <c r="GH156" s="333" t="str">
        <f aca="false">IF($B156&lt;&gt;"",IF($EB$1&gt;=GH$13,$P156+$U156+$AA156+$AF156+$AL156+$AQ156+$AW156+$BB156+$BH156+$BM156+$BS156+$BX156+$CD156+$CI156+$CO156+$CT156+$CZ156-$DU156-$DV156,""),"")</f>
        <v/>
      </c>
      <c r="GI156" s="333" t="str">
        <f aca="false">IF($B156&lt;&gt;"",IF($EB$1&gt;=GI$13,$P156+$U156+$AA156+$AF156+$AL156+$AQ156+$AW156+$BB156+$BH156+$BM156+$BS156+$BX156+$CD156+$CI156+$CO156+$CT156+$CZ156+$DE156-$DU156-$DV156,""),"")</f>
        <v/>
      </c>
      <c r="GJ156" s="333" t="str">
        <f aca="false">IF($B156&lt;&gt;"",IF($EB$1&gt;=GJ$13,$P156+$U156+$AA156+$AF156+$AL156+$AQ156+$AW156+$BB156+$BH156+$BM156+$BS156+$BX156+$CD156+$CI156+$CO156+$CT156+$CZ156+$DE156+$DK156-$DU156-$DV156,""),"")</f>
        <v/>
      </c>
      <c r="GK156" s="334" t="str">
        <f aca="false">IF($B156&lt;&gt;"",IF($EB$1&gt;=GK$13,$P156+$U156+$AA156+$AF156+$AL156+$AQ156+$AW156+$BB156+$BH156+$BM156+$BS156+$BX156+$CD156+$CI156+$CO156+$CT156+$CZ156+$DE156+$DK156+$DP156-$DU156-$DV156,""),"")</f>
        <v/>
      </c>
    </row>
  </sheetData>
  <mergeCells count="31">
    <mergeCell ref="B1:J1"/>
    <mergeCell ref="DZ3:EB3"/>
    <mergeCell ref="B8:C8"/>
    <mergeCell ref="H8:J8"/>
    <mergeCell ref="L8:P8"/>
    <mergeCell ref="Q8:U8"/>
    <mergeCell ref="W8:AA8"/>
    <mergeCell ref="AB8:AF8"/>
    <mergeCell ref="AH8:AL8"/>
    <mergeCell ref="AM8:AQ8"/>
    <mergeCell ref="AS8:AW8"/>
    <mergeCell ref="AX8:BB8"/>
    <mergeCell ref="BD8:BH8"/>
    <mergeCell ref="BI8:BM8"/>
    <mergeCell ref="BO8:BS8"/>
    <mergeCell ref="BT8:BX8"/>
    <mergeCell ref="BZ8:CD8"/>
    <mergeCell ref="CE8:CI8"/>
    <mergeCell ref="CK8:CO8"/>
    <mergeCell ref="CP8:CT8"/>
    <mergeCell ref="CV8:CZ8"/>
    <mergeCell ref="DA8:DE8"/>
    <mergeCell ref="DG8:DK8"/>
    <mergeCell ref="DL8:DP8"/>
    <mergeCell ref="FR11:HF11"/>
    <mergeCell ref="DU12:DX12"/>
    <mergeCell ref="DZ12:ES12"/>
    <mergeCell ref="ET12:FJ12"/>
    <mergeCell ref="FK12:FP12"/>
    <mergeCell ref="FR12:GK12"/>
    <mergeCell ref="GM12:HF12"/>
  </mergeCells>
  <conditionalFormatting sqref="BZ14:BZ113,AH14:AH113,AM14:AM113,AS14:AS113,AX14:AX113,BD14:BD113,BI14:BI113,BO14:BO113,BT14:BT113,CE14:CE113,CK14:CK113,CP14:CP113,L14:L113,Q14:Q113,W14:W113,AB14:AB113,DA14:DA113,DG14:DG113,DL14:DL113,CV14:CV113">
    <cfRule type="cellIs" priority="2" operator="equal" aboveAverage="0" equalAverage="0" bottom="0" percent="0" rank="0" text="" dxfId="0">
      <formula>2</formula>
    </cfRule>
    <cfRule type="cellIs" priority="3" operator="equal" aboveAverage="0" equalAverage="0" bottom="0" percent="0" rank="0" text="" dxfId="1">
      <formula>3</formula>
    </cfRule>
  </conditionalFormatting>
  <conditionalFormatting sqref="A14:A113">
    <cfRule type="cellIs" priority="4" operator="equal" aboveAverage="0" equalAverage="0" bottom="0" percent="0" rank="0" text="" dxfId="2">
      <formula>1</formula>
    </cfRule>
    <cfRule type="cellIs" priority="5" operator="equal" aboveAverage="0" equalAverage="0" bottom="0" percent="0" rank="0" text="" dxfId="3">
      <formula>2</formula>
    </cfRule>
    <cfRule type="cellIs" priority="6" operator="equal" aboveAverage="0" equalAverage="0" bottom="0" percent="0" rank="0" text="" dxfId="4">
      <formula>3</formula>
    </cfRule>
  </conditionalFormatting>
  <printOptions headings="false" gridLines="false" gridLinesSet="true" horizontalCentered="false" verticalCentered="false"/>
  <pageMargins left="0.7875" right="0.7875" top="0.629861111111111" bottom="0.669444444444444" header="0.511805555555555" footer="0.511805555555555"/>
  <pageSetup paperSize="9" scale="100" firstPageNumber="0" fitToWidth="1" fitToHeight="0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419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3" topLeftCell="A14" activePane="bottomLeft" state="frozen"/>
      <selection pane="topLeft" activeCell="A1" activeCellId="0" sqref="A1"/>
      <selection pane="bottomLeft" activeCell="G14" activeCellId="0" sqref="G14"/>
    </sheetView>
  </sheetViews>
  <sheetFormatPr defaultRowHeight="12.5"/>
  <cols>
    <col collapsed="false" hidden="false" max="1" min="1" style="2" width="7.69387755102041"/>
    <col collapsed="false" hidden="false" max="2" min="2" style="2" width="23.219387755102"/>
    <col collapsed="false" hidden="false" max="3" min="3" style="2" width="5.53571428571429"/>
    <col collapsed="false" hidden="false" max="4" min="4" style="2" width="3.78061224489796"/>
    <col collapsed="false" hidden="false" max="5" min="5" style="2" width="11.2040816326531"/>
    <col collapsed="false" hidden="false" max="6" min="6" style="2" width="10.9336734693878"/>
    <col collapsed="false" hidden="false" max="7" min="7" style="2" width="11.4744897959184"/>
    <col collapsed="false" hidden="false" max="8" min="8" style="2" width="10.530612244898"/>
    <col collapsed="false" hidden="false" max="9" min="9" style="2" width="21.4642857142857"/>
    <col collapsed="false" hidden="false" max="10" min="10" style="2" width="4.86224489795918"/>
    <col collapsed="false" hidden="false" max="11" min="11" style="2" width="8.63775510204082"/>
    <col collapsed="false" hidden="false" max="12" min="12" style="2" width="10.1224489795918"/>
    <col collapsed="false" hidden="false" max="13" min="13" style="2" width="10.3928571428571"/>
    <col collapsed="false" hidden="false" max="14" min="14" style="2" width="8.36734693877551"/>
    <col collapsed="false" hidden="false" max="15" min="15" style="2" width="4.86224489795918"/>
    <col collapsed="false" hidden="false" max="16" min="16" style="2" width="8.63775510204082"/>
    <col collapsed="false" hidden="false" max="17" min="17" style="2" width="10.1224489795918"/>
    <col collapsed="false" hidden="false" max="18" min="18" style="2" width="10.3928571428571"/>
    <col collapsed="false" hidden="false" max="19" min="19" style="2" width="8.36734693877551"/>
    <col collapsed="false" hidden="false" max="20" min="20" style="2" width="21.4642857142857"/>
    <col collapsed="false" hidden="false" max="21" min="21" style="2" width="4.86224489795918"/>
    <col collapsed="false" hidden="false" max="22" min="22" style="2" width="8.63775510204082"/>
    <col collapsed="false" hidden="false" max="23" min="23" style="2" width="10.1224489795918"/>
    <col collapsed="false" hidden="false" max="24" min="24" style="2" width="10.3928571428571"/>
    <col collapsed="false" hidden="false" max="25" min="25" style="2" width="8.36734693877551"/>
    <col collapsed="false" hidden="false" max="26" min="26" style="2" width="4.86224489795918"/>
    <col collapsed="false" hidden="false" max="27" min="27" style="2" width="8.63775510204082"/>
    <col collapsed="false" hidden="false" max="28" min="28" style="2" width="10.1224489795918"/>
    <col collapsed="false" hidden="false" max="29" min="29" style="2" width="10.3928571428571"/>
    <col collapsed="false" hidden="false" max="30" min="30" style="2" width="8.36734693877551"/>
    <col collapsed="false" hidden="false" max="31" min="31" style="2" width="21.4642857142857"/>
    <col collapsed="false" hidden="false" max="32" min="32" style="2" width="4.86224489795918"/>
    <col collapsed="false" hidden="false" max="33" min="33" style="2" width="8.63775510204082"/>
    <col collapsed="false" hidden="false" max="34" min="34" style="2" width="10.1224489795918"/>
    <col collapsed="false" hidden="false" max="35" min="35" style="2" width="10.3928571428571"/>
    <col collapsed="false" hidden="false" max="36" min="36" style="2" width="8.36734693877551"/>
    <col collapsed="false" hidden="false" max="37" min="37" style="2" width="4.86224489795918"/>
    <col collapsed="false" hidden="false" max="38" min="38" style="2" width="8.63775510204082"/>
    <col collapsed="false" hidden="false" max="39" min="39" style="2" width="10.1224489795918"/>
    <col collapsed="false" hidden="false" max="40" min="40" style="2" width="10.3928571428571"/>
    <col collapsed="false" hidden="false" max="41" min="41" style="2" width="8.36734693877551"/>
    <col collapsed="false" hidden="false" max="42" min="42" style="2" width="21.4642857142857"/>
    <col collapsed="false" hidden="false" max="43" min="43" style="2" width="4.86224489795918"/>
    <col collapsed="false" hidden="false" max="44" min="44" style="2" width="8.63775510204082"/>
    <col collapsed="false" hidden="false" max="45" min="45" style="2" width="10.1224489795918"/>
    <col collapsed="false" hidden="false" max="46" min="46" style="2" width="10.3928571428571"/>
    <col collapsed="false" hidden="false" max="47" min="47" style="2" width="8.36734693877551"/>
    <col collapsed="false" hidden="false" max="48" min="48" style="2" width="4.86224489795918"/>
    <col collapsed="false" hidden="false" max="49" min="49" style="2" width="8.63775510204082"/>
    <col collapsed="false" hidden="false" max="50" min="50" style="2" width="10.1224489795918"/>
    <col collapsed="false" hidden="false" max="51" min="51" style="2" width="10.3928571428571"/>
    <col collapsed="false" hidden="false" max="52" min="52" style="2" width="8.36734693877551"/>
    <col collapsed="false" hidden="false" max="53" min="53" style="2" width="21.4642857142857"/>
    <col collapsed="false" hidden="false" max="54" min="54" style="2" width="4.86224489795918"/>
    <col collapsed="false" hidden="false" max="55" min="55" style="2" width="8.63775510204082"/>
    <col collapsed="false" hidden="false" max="56" min="56" style="2" width="10.1224489795918"/>
    <col collapsed="false" hidden="false" max="57" min="57" style="2" width="10.3928571428571"/>
    <col collapsed="false" hidden="false" max="58" min="58" style="2" width="8.36734693877551"/>
    <col collapsed="false" hidden="false" max="59" min="59" style="2" width="4.86224489795918"/>
    <col collapsed="false" hidden="false" max="60" min="60" style="2" width="8.63775510204082"/>
    <col collapsed="false" hidden="false" max="61" min="61" style="2" width="10.1224489795918"/>
    <col collapsed="false" hidden="false" max="62" min="62" style="2" width="10.3928571428571"/>
    <col collapsed="false" hidden="false" max="63" min="63" style="2" width="8.36734693877551"/>
    <col collapsed="false" hidden="false" max="64" min="64" style="2" width="21.4642857142857"/>
    <col collapsed="false" hidden="false" max="65" min="65" style="2" width="4.86224489795918"/>
    <col collapsed="false" hidden="false" max="66" min="66" style="2" width="8.63775510204082"/>
    <col collapsed="false" hidden="false" max="67" min="67" style="2" width="10.1224489795918"/>
    <col collapsed="false" hidden="false" max="68" min="68" style="2" width="10.3928571428571"/>
    <col collapsed="false" hidden="false" max="69" min="69" style="2" width="8.36734693877551"/>
    <col collapsed="false" hidden="false" max="70" min="70" style="2" width="4.86224489795918"/>
    <col collapsed="false" hidden="false" max="71" min="71" style="2" width="8.63775510204082"/>
    <col collapsed="false" hidden="false" max="72" min="72" style="2" width="10.1224489795918"/>
    <col collapsed="false" hidden="false" max="73" min="73" style="2" width="10.3928571428571"/>
    <col collapsed="false" hidden="false" max="74" min="74" style="2" width="8.36734693877551"/>
    <col collapsed="false" hidden="false" max="75" min="75" style="2" width="21.4642857142857"/>
    <col collapsed="false" hidden="false" max="76" min="76" style="2" width="4.86224489795918"/>
    <col collapsed="false" hidden="false" max="77" min="77" style="2" width="8.63775510204082"/>
    <col collapsed="false" hidden="false" max="78" min="78" style="2" width="10.1224489795918"/>
    <col collapsed="false" hidden="false" max="79" min="79" style="2" width="10.3928571428571"/>
    <col collapsed="false" hidden="false" max="80" min="80" style="2" width="8.36734693877551"/>
    <col collapsed="false" hidden="false" max="81" min="81" style="2" width="4.86224489795918"/>
    <col collapsed="false" hidden="false" max="82" min="82" style="2" width="8.63775510204082"/>
    <col collapsed="false" hidden="false" max="83" min="83" style="2" width="10.1224489795918"/>
    <col collapsed="false" hidden="false" max="84" min="84" style="2" width="10.3928571428571"/>
    <col collapsed="false" hidden="false" max="85" min="85" style="2" width="8.36734693877551"/>
    <col collapsed="false" hidden="false" max="86" min="86" style="2" width="21.4642857142857"/>
    <col collapsed="false" hidden="false" max="87" min="87" style="2" width="4.86224489795918"/>
    <col collapsed="false" hidden="false" max="88" min="88" style="2" width="8.63775510204082"/>
    <col collapsed="false" hidden="false" max="89" min="89" style="2" width="10.1224489795918"/>
    <col collapsed="false" hidden="false" max="90" min="90" style="2" width="10.3928571428571"/>
    <col collapsed="false" hidden="false" max="91" min="91" style="2" width="8.36734693877551"/>
    <col collapsed="false" hidden="false" max="92" min="92" style="2" width="4.86224489795918"/>
    <col collapsed="false" hidden="false" max="93" min="93" style="2" width="8.63775510204082"/>
    <col collapsed="false" hidden="false" max="94" min="94" style="2" width="10.1224489795918"/>
    <col collapsed="false" hidden="false" max="95" min="95" style="2" width="10.3928571428571"/>
    <col collapsed="false" hidden="false" max="96" min="96" style="2" width="8.36734693877551"/>
    <col collapsed="false" hidden="false" max="97" min="97" style="2" width="21.4642857142857"/>
    <col collapsed="false" hidden="false" max="98" min="98" style="2" width="4.86224489795918"/>
    <col collapsed="false" hidden="false" max="99" min="99" style="2" width="8.63775510204082"/>
    <col collapsed="false" hidden="false" max="100" min="100" style="2" width="10.1224489795918"/>
    <col collapsed="false" hidden="false" max="101" min="101" style="2" width="10.3928571428571"/>
    <col collapsed="false" hidden="false" max="102" min="102" style="2" width="8.36734693877551"/>
    <col collapsed="false" hidden="false" max="103" min="103" style="2" width="4.86224489795918"/>
    <col collapsed="false" hidden="false" max="104" min="104" style="2" width="8.63775510204082"/>
    <col collapsed="false" hidden="false" max="105" min="105" style="2" width="10.1224489795918"/>
    <col collapsed="false" hidden="false" max="106" min="106" style="2" width="10.3928571428571"/>
    <col collapsed="false" hidden="false" max="107" min="107" style="2" width="8.36734693877551"/>
    <col collapsed="false" hidden="false" max="108" min="108" style="2" width="21.4642857142857"/>
    <col collapsed="false" hidden="false" max="109" min="109" style="2" width="4.86224489795918"/>
    <col collapsed="false" hidden="false" max="110" min="110" style="2" width="8.63775510204082"/>
    <col collapsed="false" hidden="false" max="111" min="111" style="2" width="10.1224489795918"/>
    <col collapsed="false" hidden="false" max="112" min="112" style="2" width="10.3928571428571"/>
    <col collapsed="false" hidden="false" max="113" min="113" style="2" width="8.36734693877551"/>
    <col collapsed="false" hidden="false" max="114" min="114" style="2" width="4.86224489795918"/>
    <col collapsed="false" hidden="false" max="115" min="115" style="2" width="8.63775510204082"/>
    <col collapsed="false" hidden="false" max="116" min="116" style="2" width="10.1224489795918"/>
    <col collapsed="false" hidden="false" max="117" min="117" style="2" width="10.3928571428571"/>
    <col collapsed="false" hidden="false" max="118" min="118" style="2" width="8.36734693877551"/>
    <col collapsed="false" hidden="false" max="120" min="119" style="2" width="10.530612244898"/>
    <col collapsed="false" hidden="false" max="121" min="121" style="2" width="11.0714285714286"/>
    <col collapsed="false" hidden="false" max="123" min="122" style="2" width="10.530612244898"/>
    <col collapsed="false" hidden="false" max="132" min="124" style="2" width="11.0714285714286"/>
    <col collapsed="false" hidden="false" max="133" min="133" style="3" width="7.29081632653061"/>
    <col collapsed="false" hidden="false" max="134" min="134" style="3" width="18.0867346938776"/>
    <col collapsed="false" hidden="false" max="135" min="135" style="234" width="4.32142857142857"/>
    <col collapsed="false" hidden="false" max="136" min="136" style="2" width="5.80612244897959"/>
    <col collapsed="false" hidden="false" max="137" min="137" style="234" width="5.80612244897959"/>
    <col collapsed="false" hidden="false" max="138" min="138" style="234" width="6.47959183673469"/>
    <col collapsed="false" hidden="false" max="143" min="139" style="234" width="3.78061224489796"/>
    <col collapsed="false" hidden="false" max="152" min="144" style="234" width="4.32142857142857"/>
    <col collapsed="false" hidden="false" max="172" min="153" style="234" width="4.59183673469388"/>
    <col collapsed="false" hidden="false" max="173" min="173" style="2" width="10.3928571428571"/>
    <col collapsed="false" hidden="false" max="193" min="174" style="2" width="6.20918367346939"/>
    <col collapsed="false" hidden="false" max="194" min="194" style="2" width="1.35204081632653"/>
    <col collapsed="false" hidden="false" max="1025" min="195" style="2" width="6.20918367346939"/>
  </cols>
  <sheetData>
    <row r="1" customFormat="false" ht="18" hidden="false" customHeight="true" outlineLevel="0" collapsed="false">
      <c r="A1" s="235"/>
      <c r="B1" s="236" t="s">
        <v>171</v>
      </c>
      <c r="C1" s="236"/>
      <c r="D1" s="236"/>
      <c r="E1" s="236"/>
      <c r="F1" s="236"/>
      <c r="G1" s="236"/>
      <c r="H1" s="236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237"/>
      <c r="DH1" s="237"/>
      <c r="DI1" s="237"/>
      <c r="DJ1" s="237"/>
      <c r="DK1" s="237"/>
      <c r="DL1" s="237"/>
      <c r="DM1" s="237"/>
      <c r="DN1" s="237"/>
      <c r="DO1" s="237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238"/>
      <c r="ED1" s="239" t="s">
        <v>172</v>
      </c>
      <c r="EE1" s="240" t="n">
        <f aca="false">COUNTIF(EF1:EF10,"&gt;0")+COUNTIF(EH1:EI10,"&gt;0")</f>
        <v>0</v>
      </c>
      <c r="EF1" s="335" t="str">
        <f aca="false">IF(COUNTIF(_TM21,"")&lt;&gt;8,MIN(_TM21),"")</f>
        <v/>
      </c>
      <c r="EG1" s="336" t="str">
        <f aca="false">VLOOKUP(EF1,_TM21,2,0)</f>
        <v/>
      </c>
      <c r="EH1" s="243" t="str">
        <f aca="false">IF(COUNTIF(_TM31,"")&lt;&gt;8,MIN(_TM31),"")</f>
        <v/>
      </c>
      <c r="EI1" s="337" t="str">
        <f aca="false">VLOOKUP(EH1,_TM31,2,0)</f>
        <v/>
      </c>
      <c r="EJ1" s="245"/>
      <c r="EK1" s="245"/>
      <c r="EL1" s="245"/>
      <c r="EM1" s="245"/>
      <c r="EN1" s="245"/>
      <c r="EO1" s="245"/>
      <c r="EP1" s="245"/>
      <c r="EQ1" s="245"/>
      <c r="ER1" s="245"/>
      <c r="ES1" s="245"/>
      <c r="ET1" s="245"/>
      <c r="EU1" s="245"/>
      <c r="EV1" s="245"/>
      <c r="EW1" s="245"/>
      <c r="EX1" s="245"/>
      <c r="EY1" s="245"/>
      <c r="EZ1" s="245"/>
      <c r="FA1" s="245"/>
      <c r="FB1" s="245"/>
      <c r="FC1" s="245"/>
      <c r="FD1" s="245"/>
      <c r="FE1" s="245"/>
      <c r="FF1" s="245"/>
      <c r="FG1" s="245"/>
      <c r="FH1" s="245"/>
      <c r="FI1" s="245"/>
      <c r="FJ1" s="245"/>
      <c r="FK1" s="245"/>
      <c r="FL1" s="245"/>
      <c r="FM1" s="245"/>
      <c r="FN1" s="245"/>
      <c r="FO1" s="245"/>
      <c r="FP1" s="245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250" customFormat="true" ht="16" hidden="false" customHeight="false" outlineLevel="0" collapsed="false">
      <c r="A2" s="235"/>
      <c r="B2" s="15" t="s">
        <v>16</v>
      </c>
      <c r="C2" s="56" t="str">
        <f aca="false">Pilotes!C2</f>
        <v>GAP</v>
      </c>
      <c r="D2" s="56"/>
      <c r="E2" s="56"/>
      <c r="F2" s="235"/>
      <c r="G2" s="235"/>
      <c r="DO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3"/>
      <c r="ED2" s="239" t="s">
        <v>218</v>
      </c>
      <c r="EE2" s="338" t="n">
        <f aca="false">EE1+'Calculs (M1..M20)'!EB1</f>
        <v>7</v>
      </c>
      <c r="EF2" s="241" t="str">
        <f aca="false">IF(COUNTIF(_TM22,"")&lt;&gt;8,MIN(_TM22),"")</f>
        <v/>
      </c>
      <c r="EG2" s="339" t="str">
        <f aca="false">VLOOKUP(EF2,_TM22,2,0)</f>
        <v/>
      </c>
      <c r="EH2" s="253" t="str">
        <f aca="false">IF(COUNTIF(_TM32,"")&lt;&gt;8,MIN(_TM32),"")</f>
        <v/>
      </c>
      <c r="EI2" s="340" t="str">
        <f aca="false">VLOOKUP(EH2,_TM32,2,0)</f>
        <v/>
      </c>
      <c r="EJ2" s="245"/>
      <c r="EK2" s="245"/>
      <c r="EL2" s="245"/>
      <c r="EM2" s="245"/>
      <c r="EN2" s="245"/>
      <c r="EO2" s="245"/>
      <c r="EP2" s="245"/>
      <c r="EQ2" s="245"/>
      <c r="ER2" s="245"/>
      <c r="ES2" s="245"/>
      <c r="ET2" s="245"/>
      <c r="EU2" s="245"/>
      <c r="EV2" s="245"/>
      <c r="EW2" s="245"/>
      <c r="EX2" s="245"/>
      <c r="EY2" s="245"/>
      <c r="EZ2" s="245"/>
      <c r="FA2" s="245"/>
      <c r="FB2" s="245"/>
      <c r="FC2" s="245"/>
      <c r="FD2" s="245"/>
      <c r="FE2" s="245"/>
      <c r="FF2" s="245"/>
      <c r="FG2" s="245"/>
      <c r="FH2" s="245"/>
      <c r="FI2" s="245"/>
      <c r="FJ2" s="245"/>
      <c r="FK2" s="245"/>
      <c r="FL2" s="245"/>
      <c r="FM2" s="245"/>
      <c r="FN2" s="245"/>
      <c r="FO2" s="245"/>
      <c r="FP2" s="245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</row>
    <row r="3" customFormat="false" ht="15.5" hidden="false" customHeight="false" outlineLevel="0" collapsed="false">
      <c r="A3" s="235"/>
      <c r="B3" s="21" t="s">
        <v>21</v>
      </c>
      <c r="C3" s="57" t="str">
        <f aca="false">Pilotes!C3</f>
        <v>Col de la Croix Morand</v>
      </c>
      <c r="D3" s="57"/>
      <c r="E3" s="57"/>
      <c r="F3" s="235"/>
      <c r="G3" s="235"/>
      <c r="H3" s="250"/>
      <c r="I3" s="250"/>
      <c r="J3" s="258"/>
      <c r="K3" s="258"/>
      <c r="L3" s="258"/>
      <c r="M3" s="258"/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  <c r="BS3" s="258"/>
      <c r="BT3" s="258"/>
      <c r="BU3" s="258"/>
      <c r="BV3" s="258"/>
      <c r="BW3" s="258"/>
      <c r="BX3" s="258"/>
      <c r="BY3" s="258"/>
      <c r="BZ3" s="258"/>
      <c r="CA3" s="258"/>
      <c r="CB3" s="258"/>
      <c r="CC3" s="258"/>
      <c r="CD3" s="258"/>
      <c r="CE3" s="258"/>
      <c r="CF3" s="258"/>
      <c r="CG3" s="258"/>
      <c r="CH3" s="258"/>
      <c r="CI3" s="258"/>
      <c r="CJ3" s="258"/>
      <c r="CK3" s="258"/>
      <c r="CL3" s="258"/>
      <c r="CM3" s="258"/>
      <c r="CN3" s="258"/>
      <c r="CO3" s="258"/>
      <c r="CP3" s="258"/>
      <c r="CQ3" s="258"/>
      <c r="CR3" s="258"/>
      <c r="CS3" s="258"/>
      <c r="CT3" s="258"/>
      <c r="CU3" s="258"/>
      <c r="CV3" s="258"/>
      <c r="CW3" s="258"/>
      <c r="CX3" s="258"/>
      <c r="CY3" s="258"/>
      <c r="CZ3" s="258"/>
      <c r="DA3" s="258"/>
      <c r="DB3" s="258"/>
      <c r="DC3" s="258"/>
      <c r="DD3" s="258"/>
      <c r="DE3" s="258"/>
      <c r="DF3" s="258"/>
      <c r="DG3" s="258"/>
      <c r="DH3" s="258"/>
      <c r="DI3" s="258"/>
      <c r="DJ3" s="258"/>
      <c r="DK3" s="258"/>
      <c r="DL3" s="258"/>
      <c r="DM3" s="258"/>
      <c r="DN3" s="258"/>
      <c r="DO3" s="0"/>
      <c r="DP3" s="0"/>
      <c r="DQ3" s="0"/>
      <c r="DR3" s="0"/>
      <c r="DS3" s="0"/>
      <c r="DT3" s="0"/>
      <c r="DU3" s="0"/>
      <c r="DV3" s="320"/>
      <c r="DW3" s="0"/>
      <c r="DX3" s="0"/>
      <c r="DY3" s="0"/>
      <c r="DZ3" s="0"/>
      <c r="EA3" s="0"/>
      <c r="EB3" s="0"/>
      <c r="EC3" s="259" t="s">
        <v>14</v>
      </c>
      <c r="ED3" s="259"/>
      <c r="EE3" s="259"/>
      <c r="EF3" s="241" t="str">
        <f aca="false">IF(COUNTIF(_TM23,"")&lt;&gt;8,MIN(_TM23),"")</f>
        <v/>
      </c>
      <c r="EG3" s="339" t="str">
        <f aca="false">VLOOKUP(EF3,_TM23,2,0)</f>
        <v/>
      </c>
      <c r="EH3" s="253" t="str">
        <f aca="false">IF(COUNTIF(_TM33,"")&lt;&gt;8,MIN(_TM33),"")</f>
        <v/>
      </c>
      <c r="EI3" s="340" t="str">
        <f aca="false">VLOOKUP(EH3,_TM33,2,0)</f>
        <v/>
      </c>
      <c r="EJ3" s="245"/>
      <c r="EK3" s="245"/>
      <c r="EL3" s="245"/>
      <c r="EM3" s="245"/>
      <c r="EN3" s="245"/>
      <c r="EO3" s="245"/>
      <c r="EP3" s="245"/>
      <c r="EQ3" s="245"/>
      <c r="ER3" s="245"/>
      <c r="ES3" s="245"/>
      <c r="ET3" s="245"/>
      <c r="EU3" s="245"/>
      <c r="EV3" s="245"/>
      <c r="EW3" s="245"/>
      <c r="EX3" s="245"/>
      <c r="EY3" s="245"/>
      <c r="EZ3" s="245"/>
      <c r="FA3" s="245"/>
      <c r="FB3" s="245"/>
      <c r="FC3" s="245"/>
      <c r="FD3" s="245"/>
      <c r="FE3" s="245"/>
      <c r="FF3" s="245"/>
      <c r="FG3" s="245"/>
      <c r="FH3" s="245"/>
      <c r="FI3" s="245"/>
      <c r="FJ3" s="245"/>
      <c r="FK3" s="245"/>
      <c r="FL3" s="245"/>
      <c r="FM3" s="245"/>
      <c r="FN3" s="245"/>
      <c r="FO3" s="245"/>
      <c r="FP3" s="245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5.5" hidden="false" customHeight="false" outlineLevel="0" collapsed="false">
      <c r="A4" s="235"/>
      <c r="B4" s="24" t="s">
        <v>24</v>
      </c>
      <c r="C4" s="58" t="str">
        <f aca="false">Pilotes!C4</f>
        <v>6, 7 et 8 mai 2017</v>
      </c>
      <c r="D4" s="58"/>
      <c r="E4" s="58"/>
      <c r="F4" s="235"/>
      <c r="G4" s="235"/>
      <c r="H4" s="250"/>
      <c r="I4" s="250"/>
      <c r="J4" s="264"/>
      <c r="K4" s="264"/>
      <c r="L4" s="264"/>
      <c r="M4" s="264"/>
      <c r="N4" s="264"/>
      <c r="O4" s="264"/>
      <c r="P4" s="264"/>
      <c r="Q4" s="264"/>
      <c r="R4" s="264"/>
      <c r="S4" s="264"/>
      <c r="T4" s="264" t="str">
        <f aca="false">IF(K4&lt;&gt;"",K4,"")</f>
        <v/>
      </c>
      <c r="U4" s="264"/>
      <c r="V4" s="264"/>
      <c r="W4" s="264"/>
      <c r="X4" s="264"/>
      <c r="Y4" s="264"/>
      <c r="Z4" s="264"/>
      <c r="AA4" s="264"/>
      <c r="AB4" s="264"/>
      <c r="AC4" s="264"/>
      <c r="AD4" s="264"/>
      <c r="AE4" s="264" t="str">
        <f aca="false">IF(V4&lt;&gt;"",V4,"")</f>
        <v/>
      </c>
      <c r="AF4" s="264"/>
      <c r="AG4" s="264"/>
      <c r="AH4" s="264"/>
      <c r="AI4" s="264"/>
      <c r="AJ4" s="264"/>
      <c r="AK4" s="264"/>
      <c r="AL4" s="264"/>
      <c r="AM4" s="264"/>
      <c r="AN4" s="264"/>
      <c r="AO4" s="264"/>
      <c r="AP4" s="264" t="str">
        <f aca="false">IF(AG4&lt;&gt;"",AG4,"")</f>
        <v/>
      </c>
      <c r="AQ4" s="264"/>
      <c r="AR4" s="264"/>
      <c r="AS4" s="264"/>
      <c r="AT4" s="264"/>
      <c r="AU4" s="264"/>
      <c r="AV4" s="264"/>
      <c r="AW4" s="264"/>
      <c r="AX4" s="264"/>
      <c r="AY4" s="264"/>
      <c r="AZ4" s="264"/>
      <c r="BA4" s="264" t="str">
        <f aca="false">IF(AR4&lt;&gt;"",AR4,"")</f>
        <v/>
      </c>
      <c r="BB4" s="264"/>
      <c r="BC4" s="264"/>
      <c r="BD4" s="264"/>
      <c r="BE4" s="264"/>
      <c r="BF4" s="264"/>
      <c r="BG4" s="264"/>
      <c r="BH4" s="264"/>
      <c r="BI4" s="264"/>
      <c r="BJ4" s="264"/>
      <c r="BK4" s="264"/>
      <c r="BL4" s="264" t="str">
        <f aca="false">IF(BC4&lt;&gt;"",BC4,"")</f>
        <v/>
      </c>
      <c r="BM4" s="264"/>
      <c r="BN4" s="264"/>
      <c r="BO4" s="264"/>
      <c r="BP4" s="264"/>
      <c r="BQ4" s="264"/>
      <c r="BR4" s="264"/>
      <c r="BS4" s="264"/>
      <c r="BT4" s="264"/>
      <c r="BU4" s="264"/>
      <c r="BV4" s="264"/>
      <c r="BW4" s="264" t="str">
        <f aca="false">IF(BN4&lt;&gt;"",BN4,"")</f>
        <v/>
      </c>
      <c r="BX4" s="264"/>
      <c r="BY4" s="264"/>
      <c r="BZ4" s="264"/>
      <c r="CA4" s="264"/>
      <c r="CB4" s="264"/>
      <c r="CC4" s="264"/>
      <c r="CD4" s="264"/>
      <c r="CE4" s="264"/>
      <c r="CF4" s="264"/>
      <c r="CG4" s="264"/>
      <c r="CH4" s="264" t="str">
        <f aca="false">IF(BY4&lt;&gt;"",BY4,"")</f>
        <v/>
      </c>
      <c r="CI4" s="264"/>
      <c r="CJ4" s="264"/>
      <c r="CK4" s="264"/>
      <c r="CL4" s="264"/>
      <c r="CM4" s="264"/>
      <c r="CN4" s="264"/>
      <c r="CO4" s="264"/>
      <c r="CP4" s="264"/>
      <c r="CQ4" s="264"/>
      <c r="CR4" s="264"/>
      <c r="CS4" s="264" t="str">
        <f aca="false">IF(CJ4&lt;&gt;"",CJ4,"")</f>
        <v/>
      </c>
      <c r="CT4" s="264"/>
      <c r="CU4" s="264"/>
      <c r="CV4" s="264"/>
      <c r="CW4" s="264"/>
      <c r="CX4" s="264"/>
      <c r="CY4" s="264"/>
      <c r="CZ4" s="264"/>
      <c r="DA4" s="264"/>
      <c r="DB4" s="264"/>
      <c r="DC4" s="264"/>
      <c r="DD4" s="264" t="str">
        <f aca="false">IF(CU4&lt;&gt;"",CU4,"")</f>
        <v/>
      </c>
      <c r="DE4" s="264"/>
      <c r="DF4" s="264"/>
      <c r="DG4" s="264"/>
      <c r="DH4" s="264"/>
      <c r="DI4" s="264"/>
      <c r="DJ4" s="264"/>
      <c r="DK4" s="264"/>
      <c r="DL4" s="264"/>
      <c r="DM4" s="264"/>
      <c r="DN4" s="264"/>
      <c r="DO4" s="0"/>
      <c r="DP4" s="0"/>
      <c r="DQ4" s="0"/>
      <c r="DR4" s="0"/>
      <c r="DS4" s="0"/>
      <c r="DT4" s="0"/>
      <c r="DU4" s="0"/>
      <c r="DV4" s="320"/>
      <c r="DW4" s="0"/>
      <c r="DX4" s="0"/>
      <c r="DY4" s="0"/>
      <c r="DZ4" s="0"/>
      <c r="EA4" s="0"/>
      <c r="EB4" s="0"/>
      <c r="EC4" s="265" t="s">
        <v>18</v>
      </c>
      <c r="ED4" s="266" t="n">
        <f aca="false">MIN(EF1:EG10)</f>
        <v>0</v>
      </c>
      <c r="EE4" s="267" t="e">
        <f aca="false">VLOOKUP(ED4,EF1:EG10,2,0)</f>
        <v>#N/A</v>
      </c>
      <c r="EF4" s="241" t="str">
        <f aca="false">IF(COUNTIF(_TM24,"")&lt;&gt;8,MIN(_TM24),"")</f>
        <v/>
      </c>
      <c r="EG4" s="339" t="str">
        <f aca="false">VLOOKUP(EF4,_TM24,2,0)</f>
        <v/>
      </c>
      <c r="EH4" s="253" t="str">
        <f aca="false">IF(COUNTIF(_TM34,"")&lt;&gt;8,MIN(_TM34),"")</f>
        <v/>
      </c>
      <c r="EI4" s="340" t="str">
        <f aca="false">VLOOKUP(EH4,_TM34,2,0)</f>
        <v/>
      </c>
      <c r="EJ4" s="245"/>
      <c r="EK4" s="245"/>
      <c r="EL4" s="245"/>
      <c r="EM4" s="245"/>
      <c r="EN4" s="245"/>
      <c r="EO4" s="245"/>
      <c r="EP4" s="245"/>
      <c r="EQ4" s="245"/>
      <c r="ER4" s="245"/>
      <c r="ES4" s="245"/>
      <c r="ET4" s="245"/>
      <c r="EU4" s="245"/>
      <c r="EV4" s="245"/>
      <c r="EW4" s="245"/>
      <c r="EX4" s="245"/>
      <c r="EY4" s="245"/>
      <c r="EZ4" s="245"/>
      <c r="FA4" s="245"/>
      <c r="FB4" s="245"/>
      <c r="FC4" s="245"/>
      <c r="FD4" s="245"/>
      <c r="FE4" s="245"/>
      <c r="FF4" s="245"/>
      <c r="FG4" s="245"/>
      <c r="FH4" s="245"/>
      <c r="FI4" s="245"/>
      <c r="FJ4" s="245"/>
      <c r="FK4" s="245"/>
      <c r="FL4" s="245"/>
      <c r="FM4" s="245"/>
      <c r="FN4" s="245"/>
      <c r="FO4" s="245"/>
      <c r="FP4" s="245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3" hidden="false" customHeight="false" outlineLevel="0" collapsed="false">
      <c r="A5" s="235"/>
      <c r="B5" s="235"/>
      <c r="C5" s="235"/>
      <c r="D5" s="235"/>
      <c r="E5" s="235"/>
      <c r="F5" s="235"/>
      <c r="G5" s="235"/>
      <c r="H5" s="235"/>
      <c r="I5" s="235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 t="str">
        <f aca="false">IF(K5&lt;&gt;"",K5,"")</f>
        <v/>
      </c>
      <c r="U5" s="264"/>
      <c r="V5" s="264"/>
      <c r="W5" s="264"/>
      <c r="X5" s="264"/>
      <c r="Y5" s="264"/>
      <c r="Z5" s="264"/>
      <c r="AA5" s="264"/>
      <c r="AB5" s="264"/>
      <c r="AC5" s="264"/>
      <c r="AD5" s="264"/>
      <c r="AE5" s="264" t="str">
        <f aca="false">IF(V5&lt;&gt;"",V5,"")</f>
        <v/>
      </c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 t="str">
        <f aca="false">IF(AG5&lt;&gt;"",AG5,"")</f>
        <v/>
      </c>
      <c r="AQ5" s="264"/>
      <c r="AR5" s="264"/>
      <c r="AS5" s="264"/>
      <c r="AT5" s="264"/>
      <c r="AU5" s="264"/>
      <c r="AV5" s="264"/>
      <c r="AW5" s="264"/>
      <c r="AX5" s="264"/>
      <c r="AY5" s="264"/>
      <c r="AZ5" s="264"/>
      <c r="BA5" s="264" t="str">
        <f aca="false">IF(AR5&lt;&gt;"",AR5,"")</f>
        <v/>
      </c>
      <c r="BB5" s="264"/>
      <c r="BC5" s="264"/>
      <c r="BD5" s="264"/>
      <c r="BE5" s="264"/>
      <c r="BF5" s="264"/>
      <c r="BG5" s="264"/>
      <c r="BH5" s="264"/>
      <c r="BI5" s="264"/>
      <c r="BJ5" s="264"/>
      <c r="BK5" s="264"/>
      <c r="BL5" s="264" t="str">
        <f aca="false">IF(BC5&lt;&gt;"",BC5,"")</f>
        <v/>
      </c>
      <c r="BM5" s="264"/>
      <c r="BN5" s="264"/>
      <c r="BO5" s="264"/>
      <c r="BP5" s="264"/>
      <c r="BQ5" s="264"/>
      <c r="BR5" s="264"/>
      <c r="BS5" s="264"/>
      <c r="BT5" s="264"/>
      <c r="BU5" s="264"/>
      <c r="BV5" s="264"/>
      <c r="BW5" s="264" t="str">
        <f aca="false">IF(BN5&lt;&gt;"",BN5,"")</f>
        <v/>
      </c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 t="str">
        <f aca="false">IF(BY5&lt;&gt;"",BY5,"")</f>
        <v/>
      </c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 t="str">
        <f aca="false">IF(CJ5&lt;&gt;"",CJ5,"")</f>
        <v/>
      </c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 t="str">
        <f aca="false">IF(CU5&lt;&gt;"",CU5,"")</f>
        <v/>
      </c>
      <c r="DE5" s="264"/>
      <c r="DF5" s="264"/>
      <c r="DG5" s="264"/>
      <c r="DH5" s="264"/>
      <c r="DI5" s="264"/>
      <c r="DJ5" s="264"/>
      <c r="DK5" s="264"/>
      <c r="DL5" s="264"/>
      <c r="DM5" s="264"/>
      <c r="DN5" s="264"/>
      <c r="DO5" s="0"/>
      <c r="DP5" s="0"/>
      <c r="DQ5" s="0"/>
      <c r="DR5" s="0"/>
      <c r="DS5" s="0"/>
      <c r="DT5" s="0"/>
      <c r="DU5" s="0"/>
      <c r="DV5" s="320"/>
      <c r="DW5" s="0"/>
      <c r="DX5" s="0"/>
      <c r="DY5" s="0"/>
      <c r="DZ5" s="0"/>
      <c r="EA5" s="0"/>
      <c r="EB5" s="0"/>
      <c r="EC5" s="259" t="s">
        <v>23</v>
      </c>
      <c r="ED5" s="266" t="str">
        <f aca="false">IF(COUNTIF(EH1:EH10,"")&lt;10,MIN(EH1:EI10),"")</f>
        <v/>
      </c>
      <c r="EE5" s="267" t="str">
        <f aca="false">VLOOKUP(ED5,EH1:EI10,2,0)</f>
        <v/>
      </c>
      <c r="EF5" s="241" t="str">
        <f aca="false">IF(COUNTIF(_TM25,"")&lt;&gt;8,MIN(_TM25),"")</f>
        <v/>
      </c>
      <c r="EG5" s="339" t="str">
        <f aca="false">VLOOKUP(EF5,_TM25,2,0)</f>
        <v/>
      </c>
      <c r="EH5" s="253" t="str">
        <f aca="false">IF(COUNTIF(_TM35,"")&lt;&gt;8,MIN(_TM35),"")</f>
        <v/>
      </c>
      <c r="EI5" s="340" t="str">
        <f aca="false">VLOOKUP(EH5,_TM35,2,0)</f>
        <v/>
      </c>
      <c r="EJ5" s="245"/>
      <c r="EK5" s="245"/>
      <c r="EL5" s="245"/>
      <c r="EM5" s="245"/>
      <c r="EN5" s="245"/>
      <c r="EO5" s="245"/>
      <c r="EP5" s="245"/>
      <c r="EQ5" s="245"/>
      <c r="ER5" s="245"/>
      <c r="ES5" s="245"/>
      <c r="ET5" s="245"/>
      <c r="EU5" s="245"/>
      <c r="EV5" s="245"/>
      <c r="EW5" s="245"/>
      <c r="EX5" s="245"/>
      <c r="EY5" s="245"/>
      <c r="EZ5" s="245"/>
      <c r="FA5" s="245"/>
      <c r="FB5" s="245"/>
      <c r="FC5" s="245"/>
      <c r="FD5" s="245"/>
      <c r="FE5" s="245"/>
      <c r="FF5" s="245"/>
      <c r="FG5" s="245"/>
      <c r="FH5" s="245"/>
      <c r="FI5" s="245"/>
      <c r="FJ5" s="245"/>
      <c r="FK5" s="245"/>
      <c r="FL5" s="245"/>
      <c r="FM5" s="245"/>
      <c r="FN5" s="245"/>
      <c r="FO5" s="245"/>
      <c r="FP5" s="245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3" hidden="false" customHeight="false" outlineLevel="0" collapsed="false">
      <c r="A6" s="235"/>
      <c r="B6" s="235"/>
      <c r="C6" s="235"/>
      <c r="D6" s="235"/>
      <c r="E6" s="235"/>
      <c r="F6" s="235"/>
      <c r="G6" s="235"/>
      <c r="H6" s="235"/>
      <c r="I6" s="235"/>
      <c r="J6" s="268"/>
      <c r="K6" s="264"/>
      <c r="L6" s="264"/>
      <c r="M6" s="268"/>
      <c r="N6" s="268"/>
      <c r="O6" s="268"/>
      <c r="P6" s="264"/>
      <c r="Q6" s="264"/>
      <c r="R6" s="268"/>
      <c r="S6" s="268"/>
      <c r="T6" s="268"/>
      <c r="U6" s="268"/>
      <c r="V6" s="264"/>
      <c r="W6" s="264"/>
      <c r="X6" s="268"/>
      <c r="Y6" s="268"/>
      <c r="Z6" s="268"/>
      <c r="AA6" s="264"/>
      <c r="AB6" s="264"/>
      <c r="AC6" s="268"/>
      <c r="AD6" s="268"/>
      <c r="AE6" s="268"/>
      <c r="AF6" s="268"/>
      <c r="AG6" s="264"/>
      <c r="AH6" s="264"/>
      <c r="AI6" s="268"/>
      <c r="AJ6" s="268"/>
      <c r="AK6" s="268"/>
      <c r="AL6" s="264"/>
      <c r="AM6" s="264"/>
      <c r="AN6" s="268"/>
      <c r="AO6" s="268"/>
      <c r="AP6" s="268"/>
      <c r="AQ6" s="268"/>
      <c r="AR6" s="264"/>
      <c r="AS6" s="264"/>
      <c r="AT6" s="268"/>
      <c r="AU6" s="268"/>
      <c r="AV6" s="268"/>
      <c r="AW6" s="264"/>
      <c r="AX6" s="264"/>
      <c r="AY6" s="268"/>
      <c r="AZ6" s="268"/>
      <c r="BA6" s="268"/>
      <c r="BB6" s="268"/>
      <c r="BC6" s="264"/>
      <c r="BD6" s="264"/>
      <c r="BE6" s="268"/>
      <c r="BF6" s="268"/>
      <c r="BG6" s="268"/>
      <c r="BH6" s="264"/>
      <c r="BI6" s="264"/>
      <c r="BJ6" s="268"/>
      <c r="BK6" s="268"/>
      <c r="BL6" s="268"/>
      <c r="BM6" s="268"/>
      <c r="BN6" s="264"/>
      <c r="BO6" s="264"/>
      <c r="BP6" s="268"/>
      <c r="BQ6" s="268"/>
      <c r="BR6" s="268"/>
      <c r="BS6" s="264"/>
      <c r="BT6" s="264"/>
      <c r="BU6" s="268"/>
      <c r="BV6" s="268"/>
      <c r="BW6" s="268"/>
      <c r="BX6" s="268"/>
      <c r="BY6" s="264"/>
      <c r="BZ6" s="264"/>
      <c r="CA6" s="268"/>
      <c r="CB6" s="268"/>
      <c r="CC6" s="268"/>
      <c r="CD6" s="264"/>
      <c r="CE6" s="264"/>
      <c r="CF6" s="268"/>
      <c r="CG6" s="268"/>
      <c r="CH6" s="268"/>
      <c r="CI6" s="268"/>
      <c r="CJ6" s="264"/>
      <c r="CK6" s="264"/>
      <c r="CL6" s="268"/>
      <c r="CM6" s="268"/>
      <c r="CN6" s="268"/>
      <c r="CO6" s="264"/>
      <c r="CP6" s="264"/>
      <c r="CQ6" s="268"/>
      <c r="CR6" s="268"/>
      <c r="CS6" s="268"/>
      <c r="CT6" s="268"/>
      <c r="CU6" s="264"/>
      <c r="CV6" s="264"/>
      <c r="CW6" s="268"/>
      <c r="CX6" s="268"/>
      <c r="CY6" s="268"/>
      <c r="CZ6" s="264"/>
      <c r="DA6" s="264"/>
      <c r="DB6" s="268"/>
      <c r="DC6" s="268"/>
      <c r="DD6" s="268"/>
      <c r="DE6" s="268"/>
      <c r="DF6" s="264"/>
      <c r="DG6" s="264"/>
      <c r="DH6" s="268"/>
      <c r="DI6" s="268"/>
      <c r="DJ6" s="268"/>
      <c r="DK6" s="264"/>
      <c r="DL6" s="264"/>
      <c r="DM6" s="268"/>
      <c r="DN6" s="268"/>
      <c r="DO6" s="0"/>
      <c r="DP6" s="0"/>
      <c r="DQ6" s="0"/>
      <c r="DR6" s="0"/>
      <c r="DS6" s="0"/>
      <c r="DT6" s="0"/>
      <c r="DU6" s="0"/>
      <c r="DV6" s="320"/>
      <c r="DW6" s="0"/>
      <c r="DX6" s="0"/>
      <c r="DY6" s="0"/>
      <c r="DZ6" s="0"/>
      <c r="EA6" s="0"/>
      <c r="EB6" s="0"/>
      <c r="EC6" s="341" t="s">
        <v>26</v>
      </c>
      <c r="ED6" s="270" t="n">
        <f aca="false">MIN(ED4:ED5)</f>
        <v>0</v>
      </c>
      <c r="EE6" s="271" t="e">
        <f aca="false">VLOOKUP(ED6,ED4:EE5,2,0)</f>
        <v>#N/A</v>
      </c>
      <c r="EF6" s="241" t="str">
        <f aca="false">IF(COUNTIF(_TM26,"")&lt;&gt;8,MIN(_TM26),"")</f>
        <v/>
      </c>
      <c r="EG6" s="339" t="str">
        <f aca="false">VLOOKUP(EF6,_TM26,2,0)</f>
        <v/>
      </c>
      <c r="EH6" s="253" t="str">
        <f aca="false">IF(COUNTIF(_TM36,"")&lt;&gt;8,MIN(_TM36),"")</f>
        <v/>
      </c>
      <c r="EI6" s="340" t="str">
        <f aca="false">VLOOKUP(EH6,_TM36,2,0)</f>
        <v/>
      </c>
      <c r="EJ6" s="245"/>
      <c r="EK6" s="245"/>
      <c r="EL6" s="245"/>
      <c r="EM6" s="245"/>
      <c r="EN6" s="245"/>
      <c r="EO6" s="245"/>
      <c r="EP6" s="245"/>
      <c r="EQ6" s="245"/>
      <c r="ER6" s="245"/>
      <c r="ES6" s="245"/>
      <c r="ET6" s="245"/>
      <c r="EU6" s="245"/>
      <c r="EV6" s="245"/>
      <c r="EW6" s="245"/>
      <c r="EX6" s="245"/>
      <c r="EY6" s="245"/>
      <c r="EZ6" s="245"/>
      <c r="FA6" s="245"/>
      <c r="FB6" s="245"/>
      <c r="FC6" s="245"/>
      <c r="FD6" s="245"/>
      <c r="FE6" s="245"/>
      <c r="FF6" s="245"/>
      <c r="FG6" s="245"/>
      <c r="FH6" s="245"/>
      <c r="FI6" s="245"/>
      <c r="FJ6" s="245"/>
      <c r="FK6" s="245"/>
      <c r="FL6" s="245"/>
      <c r="FM6" s="245"/>
      <c r="FN6" s="245"/>
      <c r="FO6" s="245"/>
      <c r="FP6" s="245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8.25" hidden="false" customHeight="true" outlineLevel="0" collapsed="false">
      <c r="A7" s="235"/>
      <c r="B7" s="235"/>
      <c r="C7" s="235"/>
      <c r="D7" s="235"/>
      <c r="E7" s="235"/>
      <c r="F7" s="235"/>
      <c r="G7" s="235"/>
      <c r="H7" s="235"/>
      <c r="I7" s="235"/>
      <c r="J7" s="272"/>
      <c r="K7" s="272"/>
      <c r="L7" s="272"/>
      <c r="M7" s="272"/>
      <c r="N7" s="272"/>
      <c r="O7" s="272"/>
      <c r="P7" s="272"/>
      <c r="Q7" s="272"/>
      <c r="R7" s="272"/>
      <c r="S7" s="272"/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272"/>
      <c r="AG7" s="272"/>
      <c r="AH7" s="272"/>
      <c r="AI7" s="272"/>
      <c r="AJ7" s="272"/>
      <c r="AK7" s="272"/>
      <c r="AL7" s="272"/>
      <c r="AM7" s="272"/>
      <c r="AN7" s="272"/>
      <c r="AO7" s="272"/>
      <c r="AP7" s="272"/>
      <c r="AQ7" s="272"/>
      <c r="AR7" s="272"/>
      <c r="AS7" s="272"/>
      <c r="AT7" s="272"/>
      <c r="AU7" s="272"/>
      <c r="AV7" s="272"/>
      <c r="AW7" s="272"/>
      <c r="AX7" s="272"/>
      <c r="AY7" s="272"/>
      <c r="AZ7" s="272"/>
      <c r="BA7" s="272"/>
      <c r="BB7" s="272"/>
      <c r="BC7" s="272"/>
      <c r="BD7" s="272"/>
      <c r="BE7" s="272"/>
      <c r="BF7" s="272"/>
      <c r="BG7" s="272"/>
      <c r="BH7" s="272"/>
      <c r="BI7" s="272"/>
      <c r="BJ7" s="272"/>
      <c r="BK7" s="272"/>
      <c r="BL7" s="272"/>
      <c r="BM7" s="272"/>
      <c r="BN7" s="272"/>
      <c r="BO7" s="272"/>
      <c r="BP7" s="272"/>
      <c r="BQ7" s="272"/>
      <c r="BR7" s="272"/>
      <c r="BS7" s="272"/>
      <c r="BT7" s="272"/>
      <c r="BU7" s="272"/>
      <c r="BV7" s="272"/>
      <c r="BW7" s="272"/>
      <c r="BX7" s="272"/>
      <c r="BY7" s="272"/>
      <c r="BZ7" s="272"/>
      <c r="CA7" s="272"/>
      <c r="CB7" s="272"/>
      <c r="CC7" s="272"/>
      <c r="CD7" s="272"/>
      <c r="CE7" s="272"/>
      <c r="CF7" s="272"/>
      <c r="CG7" s="272"/>
      <c r="CH7" s="272"/>
      <c r="CI7" s="272"/>
      <c r="CJ7" s="272"/>
      <c r="CK7" s="272"/>
      <c r="CL7" s="272"/>
      <c r="CM7" s="272"/>
      <c r="CN7" s="272"/>
      <c r="CO7" s="272"/>
      <c r="CP7" s="272"/>
      <c r="CQ7" s="272"/>
      <c r="CR7" s="272"/>
      <c r="CS7" s="272"/>
      <c r="CT7" s="272"/>
      <c r="CU7" s="272"/>
      <c r="CV7" s="272"/>
      <c r="CW7" s="272"/>
      <c r="CX7" s="272"/>
      <c r="CY7" s="272"/>
      <c r="CZ7" s="272"/>
      <c r="DA7" s="272"/>
      <c r="DB7" s="272"/>
      <c r="DC7" s="272"/>
      <c r="DD7" s="272"/>
      <c r="DE7" s="272"/>
      <c r="DF7" s="272"/>
      <c r="DG7" s="272"/>
      <c r="DH7" s="272"/>
      <c r="DI7" s="272"/>
      <c r="DJ7" s="272"/>
      <c r="DK7" s="272"/>
      <c r="DL7" s="272"/>
      <c r="DM7" s="272"/>
      <c r="DN7" s="272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241" t="str">
        <f aca="false">IF(COUNTIF(_TM27,"")&lt;&gt;8,MIN(_TM27),"")</f>
        <v/>
      </c>
      <c r="EG7" s="339" t="str">
        <f aca="false">VLOOKUP(EF7,_TM27,2,0)</f>
        <v/>
      </c>
      <c r="EH7" s="253" t="str">
        <f aca="false">IF(COUNTIF(_TM37,"")&lt;&gt;8,MIN(_TM37),"")</f>
        <v/>
      </c>
      <c r="EI7" s="340" t="str">
        <f aca="false">VLOOKUP(EH7,_TM37,2,0)</f>
        <v/>
      </c>
      <c r="EJ7" s="245"/>
      <c r="EK7" s="245"/>
      <c r="EL7" s="245"/>
      <c r="EM7" s="245"/>
      <c r="EN7" s="245"/>
      <c r="EO7" s="245"/>
      <c r="EP7" s="245"/>
      <c r="EQ7" s="245"/>
      <c r="ER7" s="245"/>
      <c r="ES7" s="245"/>
      <c r="ET7" s="245"/>
      <c r="EU7" s="245"/>
      <c r="EV7" s="245"/>
      <c r="EW7" s="245"/>
      <c r="EX7" s="245"/>
      <c r="EY7" s="245"/>
      <c r="EZ7" s="245"/>
      <c r="FA7" s="245"/>
      <c r="FB7" s="245"/>
      <c r="FC7" s="245"/>
      <c r="FD7" s="245"/>
      <c r="FE7" s="245"/>
      <c r="FF7" s="245"/>
      <c r="FG7" s="245"/>
      <c r="FH7" s="245"/>
      <c r="FI7" s="245"/>
      <c r="FJ7" s="245"/>
      <c r="FK7" s="245"/>
      <c r="FL7" s="245"/>
      <c r="FM7" s="245"/>
      <c r="FN7" s="245"/>
      <c r="FO7" s="245"/>
      <c r="FP7" s="245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5" hidden="false" customHeight="true" outlineLevel="0" collapsed="false">
      <c r="A8" s="235"/>
      <c r="B8" s="273" t="s">
        <v>174</v>
      </c>
      <c r="C8" s="273"/>
      <c r="D8" s="274"/>
      <c r="E8" s="274"/>
      <c r="F8" s="276" t="e">
        <f aca="false">ED6 &amp;" s par "&amp;EE6</f>
        <v>#N/A</v>
      </c>
      <c r="G8" s="276"/>
      <c r="H8" s="276"/>
      <c r="I8" s="264"/>
      <c r="J8" s="277" t="n">
        <f aca="false">'Calculs (M1..M20)'!DL8+1</f>
        <v>21</v>
      </c>
      <c r="K8" s="277"/>
      <c r="L8" s="277"/>
      <c r="M8" s="277"/>
      <c r="N8" s="277"/>
      <c r="O8" s="277" t="n">
        <f aca="false">J8+1</f>
        <v>22</v>
      </c>
      <c r="P8" s="277"/>
      <c r="Q8" s="277"/>
      <c r="R8" s="277"/>
      <c r="S8" s="277"/>
      <c r="T8" s="264"/>
      <c r="U8" s="277" t="n">
        <f aca="false">O8+1</f>
        <v>23</v>
      </c>
      <c r="V8" s="277"/>
      <c r="W8" s="277"/>
      <c r="X8" s="277"/>
      <c r="Y8" s="277"/>
      <c r="Z8" s="277" t="n">
        <f aca="false">U8+1</f>
        <v>24</v>
      </c>
      <c r="AA8" s="277"/>
      <c r="AB8" s="277"/>
      <c r="AC8" s="277"/>
      <c r="AD8" s="277"/>
      <c r="AE8" s="264"/>
      <c r="AF8" s="278" t="n">
        <f aca="false">Z8+1</f>
        <v>25</v>
      </c>
      <c r="AG8" s="278"/>
      <c r="AH8" s="278"/>
      <c r="AI8" s="278"/>
      <c r="AJ8" s="278"/>
      <c r="AK8" s="277" t="n">
        <f aca="false">AF8+1</f>
        <v>26</v>
      </c>
      <c r="AL8" s="277"/>
      <c r="AM8" s="277"/>
      <c r="AN8" s="277"/>
      <c r="AO8" s="277"/>
      <c r="AP8" s="264"/>
      <c r="AQ8" s="277" t="n">
        <f aca="false">AK8+1</f>
        <v>27</v>
      </c>
      <c r="AR8" s="277"/>
      <c r="AS8" s="277"/>
      <c r="AT8" s="277"/>
      <c r="AU8" s="277"/>
      <c r="AV8" s="277" t="n">
        <f aca="false">AQ8+1</f>
        <v>28</v>
      </c>
      <c r="AW8" s="277"/>
      <c r="AX8" s="277"/>
      <c r="AY8" s="277"/>
      <c r="AZ8" s="277"/>
      <c r="BA8" s="264"/>
      <c r="BB8" s="277" t="n">
        <f aca="false">AV8+1</f>
        <v>29</v>
      </c>
      <c r="BC8" s="277"/>
      <c r="BD8" s="277"/>
      <c r="BE8" s="277"/>
      <c r="BF8" s="277"/>
      <c r="BG8" s="277" t="n">
        <f aca="false">BB8+1</f>
        <v>30</v>
      </c>
      <c r="BH8" s="277"/>
      <c r="BI8" s="277"/>
      <c r="BJ8" s="277"/>
      <c r="BK8" s="277"/>
      <c r="BL8" s="264"/>
      <c r="BM8" s="277" t="n">
        <f aca="false">BG8+1</f>
        <v>31</v>
      </c>
      <c r="BN8" s="277"/>
      <c r="BO8" s="277"/>
      <c r="BP8" s="277"/>
      <c r="BQ8" s="277"/>
      <c r="BR8" s="277" t="n">
        <f aca="false">BM8+1</f>
        <v>32</v>
      </c>
      <c r="BS8" s="277"/>
      <c r="BT8" s="277"/>
      <c r="BU8" s="277"/>
      <c r="BV8" s="277"/>
      <c r="BW8" s="264"/>
      <c r="BX8" s="277" t="n">
        <f aca="false">BR8+1</f>
        <v>33</v>
      </c>
      <c r="BY8" s="277"/>
      <c r="BZ8" s="277"/>
      <c r="CA8" s="277"/>
      <c r="CB8" s="277"/>
      <c r="CC8" s="277" t="n">
        <f aca="false">BX8+1</f>
        <v>34</v>
      </c>
      <c r="CD8" s="277"/>
      <c r="CE8" s="277"/>
      <c r="CF8" s="277"/>
      <c r="CG8" s="277"/>
      <c r="CH8" s="264"/>
      <c r="CI8" s="278" t="n">
        <f aca="false">CC8+1</f>
        <v>35</v>
      </c>
      <c r="CJ8" s="278"/>
      <c r="CK8" s="278"/>
      <c r="CL8" s="278"/>
      <c r="CM8" s="278"/>
      <c r="CN8" s="277" t="n">
        <f aca="false">CI8+1</f>
        <v>36</v>
      </c>
      <c r="CO8" s="277"/>
      <c r="CP8" s="277"/>
      <c r="CQ8" s="277"/>
      <c r="CR8" s="277"/>
      <c r="CS8" s="264"/>
      <c r="CT8" s="277" t="n">
        <f aca="false">CN8+1</f>
        <v>37</v>
      </c>
      <c r="CU8" s="277"/>
      <c r="CV8" s="277"/>
      <c r="CW8" s="277"/>
      <c r="CX8" s="277"/>
      <c r="CY8" s="277" t="n">
        <f aca="false">CT8+1</f>
        <v>38</v>
      </c>
      <c r="CZ8" s="277"/>
      <c r="DA8" s="277"/>
      <c r="DB8" s="277"/>
      <c r="DC8" s="277"/>
      <c r="DD8" s="264"/>
      <c r="DE8" s="277" t="n">
        <f aca="false">CY8+1</f>
        <v>39</v>
      </c>
      <c r="DF8" s="277"/>
      <c r="DG8" s="277"/>
      <c r="DH8" s="277"/>
      <c r="DI8" s="277"/>
      <c r="DJ8" s="277" t="n">
        <f aca="false">DE8+1</f>
        <v>40</v>
      </c>
      <c r="DK8" s="277"/>
      <c r="DL8" s="277"/>
      <c r="DM8" s="277"/>
      <c r="DN8" s="277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241" t="str">
        <f aca="false">IF(COUNTIF(_TM28,"")&lt;&gt;8,MIN(_TM28),"")</f>
        <v/>
      </c>
      <c r="EG8" s="339" t="str">
        <f aca="false">VLOOKUP(EF8,_TM28,2,0)</f>
        <v/>
      </c>
      <c r="EH8" s="253" t="str">
        <f aca="false">IF(COUNTIF(_TM38,"")&lt;&gt;8,MIN(_TM38),"")</f>
        <v/>
      </c>
      <c r="EI8" s="340" t="str">
        <f aca="false">VLOOKUP(EH8,_TM38,2,0)</f>
        <v/>
      </c>
      <c r="EJ8" s="245"/>
      <c r="EK8" s="245"/>
      <c r="EL8" s="245"/>
      <c r="EM8" s="245"/>
      <c r="EN8" s="245"/>
      <c r="EO8" s="245"/>
      <c r="EP8" s="245"/>
      <c r="EQ8" s="245"/>
      <c r="ER8" s="245"/>
      <c r="ES8" s="245"/>
      <c r="ET8" s="245"/>
      <c r="EU8" s="245"/>
      <c r="EV8" s="245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321"/>
      <c r="FS8" s="321"/>
      <c r="FT8" s="321"/>
      <c r="FU8" s="321"/>
      <c r="FV8" s="321"/>
      <c r="FW8" s="321"/>
      <c r="FX8" s="321"/>
      <c r="FY8" s="321"/>
      <c r="FZ8" s="321"/>
      <c r="GA8" s="321"/>
      <c r="GB8" s="321"/>
      <c r="GC8" s="321"/>
      <c r="GD8" s="321"/>
      <c r="GE8" s="321"/>
      <c r="GF8" s="321"/>
      <c r="GG8" s="321"/>
      <c r="GH8" s="321"/>
      <c r="GI8" s="321"/>
      <c r="GJ8" s="321"/>
      <c r="GK8" s="321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3" customFormat="true" ht="15.75" hidden="false" customHeight="true" outlineLevel="0" collapsed="false">
      <c r="I9" s="279" t="s">
        <v>175</v>
      </c>
      <c r="J9" s="279" t="str">
        <f aca="false">IF(DMIN(J$13:K$113,K$13,J$114:J$115)&lt;&gt;0,1,"")</f>
        <v/>
      </c>
      <c r="K9" s="280" t="str">
        <f aca="false">IF(DMIN(J$13:K$113,K$13,J$114:J$115)&lt;&gt;0,DMIN(J$13:K$113,K$13,J$114:J$115),"")</f>
        <v/>
      </c>
      <c r="L9" s="281" t="str">
        <f aca="false">IF(K$9="","",INDEX(I$14:I$113,MATCH(K$9,K$14:K$113,0)))</f>
        <v/>
      </c>
      <c r="O9" s="279" t="str">
        <f aca="false">IF(DMIN(O$13:P$113,P$13,O$114:O$115)&lt;&gt;0,1,"")</f>
        <v/>
      </c>
      <c r="P9" s="280" t="str">
        <f aca="false">IF(DMIN(O$13:P$113,P$13,O$114:O$115)&lt;&gt;0,DMIN(O$13:P$113,P$13,O$114:O$115),"")</f>
        <v/>
      </c>
      <c r="Q9" s="281" t="str">
        <f aca="false">IF(P$9="","",INDEX(I$14:I$113,MATCH(P$9,P$14:P$113,0)))</f>
        <v/>
      </c>
      <c r="T9" s="279" t="s">
        <v>175</v>
      </c>
      <c r="U9" s="279" t="str">
        <f aca="false">IF(DMIN(U$13:V$113,V$13,U$114:U$115)&lt;&gt;0,1,"")</f>
        <v/>
      </c>
      <c r="V9" s="342" t="str">
        <f aca="false">IF(DMIN(U$13:V$113,V$13,U$114:U$115)&lt;&gt;0,DMIN(U$13:V$113,V$13,U$114:U$115),"")</f>
        <v/>
      </c>
      <c r="W9" s="281" t="str">
        <f aca="false">IF(V$9="","",INDEX(T$14:T$113,MATCH(V$9,V$14:V$113,0)))</f>
        <v/>
      </c>
      <c r="Z9" s="279" t="str">
        <f aca="false">IF(DMIN(Z$13:AA$113,AA$13,Z$114:Z$115)&lt;&gt;0,1,"")</f>
        <v/>
      </c>
      <c r="AA9" s="280" t="str">
        <f aca="false">IF(DMIN(Z$13:AA$113,AA$13,Z$114:Z$115)&lt;&gt;0,DMIN(Z$13:AA$113,AA$13,Z$114:Z$115),"")</f>
        <v/>
      </c>
      <c r="AB9" s="281" t="str">
        <f aca="false">IF(AA$9="","",INDEX(T$14:T$113,MATCH(AA$9,AA$14:AA$113,0)))</f>
        <v/>
      </c>
      <c r="AE9" s="279" t="s">
        <v>175</v>
      </c>
      <c r="AF9" s="279" t="str">
        <f aca="false">IF(DMIN(AF$13:AG$113,AG$13,AF$114:AF$115)&lt;&gt;0,1,"")</f>
        <v/>
      </c>
      <c r="AG9" s="280" t="str">
        <f aca="false">IF(DMIN(AF$13:AG$113,AG$13,AF$114:AF$115)&lt;&gt;0,DMIN(AF$13:AG$113,AG$13,AF$114:AF$115),"")</f>
        <v/>
      </c>
      <c r="AH9" s="281" t="str">
        <f aca="false">IF(AG$9="","",INDEX(AE$14:AE$113,MATCH(AG$9,AG$14:AG$113,0)))</f>
        <v/>
      </c>
      <c r="AK9" s="279" t="str">
        <f aca="false">IF(DMIN(AK$13:AL$113,AL$13,AK$114:AK$115)&lt;&gt;0,1,"")</f>
        <v/>
      </c>
      <c r="AL9" s="280" t="str">
        <f aca="false">IF(DMIN(AK$13:AL$113,AL$13,AK$114:AK$115)&lt;&gt;0,DMIN(AK$13:AL$113,AL$13,AK$114:AK$115),"")</f>
        <v/>
      </c>
      <c r="AM9" s="281" t="str">
        <f aca="false">IF(AL$9="","",INDEX(AE$14:AE$113,MATCH(AL$9,AL$14:AL$113,0)))</f>
        <v/>
      </c>
      <c r="AP9" s="279" t="s">
        <v>175</v>
      </c>
      <c r="AQ9" s="279" t="str">
        <f aca="false">IF(DMIN(AQ$13:AR$113,AR$13,AQ$114:AQ$115)&lt;&gt;0,1,"")</f>
        <v/>
      </c>
      <c r="AR9" s="280" t="str">
        <f aca="false">IF(DMIN(AQ$13:AR$113,AR$13,AQ$114:AQ$115)&lt;&gt;0,DMIN(AQ$13:AR$113,AR$13,AQ$114:AQ$115),"")</f>
        <v/>
      </c>
      <c r="AS9" s="281" t="str">
        <f aca="false">IF(AR$9="","",INDEX(AP$14:AP$113,MATCH(AR$9,AR$14:AR$113,0)))</f>
        <v/>
      </c>
      <c r="AV9" s="279" t="str">
        <f aca="false">IF(DMIN(AV$13:AW$113,AW$13,AV$114:AV$115)&lt;&gt;0,1,"")</f>
        <v/>
      </c>
      <c r="AW9" s="280" t="str">
        <f aca="false">IF(DMIN(AV$13:AW$113,AW$13,AV$114:AV$115)&lt;&gt;0,DMIN(AV$13:AW$113,AW$13,AV$114:AV$115),"")</f>
        <v/>
      </c>
      <c r="AX9" s="281" t="str">
        <f aca="false">IF(AW$9="","",INDEX(AP$14:AP$113,MATCH(AW$9,AW$14:AW$113,0)))</f>
        <v/>
      </c>
      <c r="BA9" s="279" t="s">
        <v>175</v>
      </c>
      <c r="BB9" s="279" t="str">
        <f aca="false">IF(DMIN(BB$13:BC$113,BC$13,BB$114:BB$115)&lt;&gt;0,1,"")</f>
        <v/>
      </c>
      <c r="BC9" s="280" t="str">
        <f aca="false">IF(DMIN(BB$13:BC$113,BC$13,BB$114:BB$115)&lt;&gt;0,DMIN(BB$13:BC$113,BC$13,BB$114:BB$115),"")</f>
        <v/>
      </c>
      <c r="BD9" s="281" t="str">
        <f aca="false">IF(BC$9="","",INDEX(BA$14:BA$113,MATCH(BC$9,BC$14:BC$113,0)))</f>
        <v/>
      </c>
      <c r="BG9" s="279" t="str">
        <f aca="false">IF(DMIN(BG$13:BH$113,BH$13,BG$114:BG$115)&lt;&gt;0,1,"")</f>
        <v/>
      </c>
      <c r="BH9" s="280" t="str">
        <f aca="false">IF(DMIN(BG$13:BH$113,BH$13,BG$114:BG$115)&lt;&gt;0,DMIN(BG$13:BH$113,BH$13,BG$114:BG$115),"")</f>
        <v/>
      </c>
      <c r="BI9" s="281" t="str">
        <f aca="false">IF(BH$9="","",INDEX(BA$14:BA$113,MATCH(BH$9,BH$14:BH$113,0)))</f>
        <v/>
      </c>
      <c r="BL9" s="279" t="s">
        <v>175</v>
      </c>
      <c r="BM9" s="279" t="str">
        <f aca="false">IF(DMIN(BM$13:BN$113,BN$13,BM$114:BM$115)&lt;&gt;0,1,"")</f>
        <v/>
      </c>
      <c r="BN9" s="280" t="str">
        <f aca="false">IF(DMIN(BM$13:BN$113,BN$13,BM$114:BM$115)&lt;&gt;0,DMIN(BM$13:BN$113,BN$13,BM$114:BM$115),"")</f>
        <v/>
      </c>
      <c r="BO9" s="281" t="str">
        <f aca="false">IF(BN$9="","",INDEX(BL$14:BL$113,MATCH(BN$9,BN$14:BN$113,0)))</f>
        <v/>
      </c>
      <c r="BR9" s="279" t="str">
        <f aca="false">IF(DMIN(BR$13:BS$113,BS$13,BR$114:BR$115)&lt;&gt;0,1,"")</f>
        <v/>
      </c>
      <c r="BS9" s="280" t="str">
        <f aca="false">IF(DMIN(BR$13:BS$113,BS$13,BR$114:BR$115)&lt;&gt;0,DMIN(BR$13:BS$113,BS$13,BR$114:BR$115),"")</f>
        <v/>
      </c>
      <c r="BT9" s="281" t="str">
        <f aca="false">IF(BS$9="","",INDEX(BL$14:BL$113,MATCH(BS$9,BS$14:BS$113,0)))</f>
        <v/>
      </c>
      <c r="BW9" s="279" t="s">
        <v>175</v>
      </c>
      <c r="BX9" s="279" t="str">
        <f aca="false">IF(DMIN(BX$13:BY$113,BY$13,BX$114:BX$115)&lt;&gt;0,1,"")</f>
        <v/>
      </c>
      <c r="BY9" s="280" t="str">
        <f aca="false">IF(DMIN(BX$13:BY$113,BY$13,BX$114:BX$115)&lt;&gt;0,DMIN(BX$13:BY$113,BY$13,BX$114:BX$115),"")</f>
        <v/>
      </c>
      <c r="BZ9" s="281" t="str">
        <f aca="false">IF(BY$9="","",INDEX(BW$14:BW$113,MATCH(BY$9,BY$14:BY$113,0)))</f>
        <v/>
      </c>
      <c r="CC9" s="279" t="str">
        <f aca="false">IF(DMIN(CC$13:CD$113,CD$13,CC$114:CC$115)&lt;&gt;0,1,"")</f>
        <v/>
      </c>
      <c r="CD9" s="280" t="str">
        <f aca="false">IF(DMIN(CC$13:CD$113,CD$13,CC$114:CC$115)&lt;&gt;0,DMIN(CC$13:CD$113,CD$13,CC$114:CC$115),"")</f>
        <v/>
      </c>
      <c r="CE9" s="281" t="str">
        <f aca="false">IF(CD$9="","",INDEX(BW$14:BW$113,MATCH(CD$9,CD$14:CD$113,0)))</f>
        <v/>
      </c>
      <c r="CH9" s="279" t="s">
        <v>175</v>
      </c>
      <c r="CI9" s="279" t="str">
        <f aca="false">IF(DMIN(CI$13:CJ$113,CJ$13,CI$114:CI$115)&lt;&gt;0,1,"")</f>
        <v/>
      </c>
      <c r="CJ9" s="280" t="str">
        <f aca="false">IF(DMIN(CI$13:CJ$113,CJ$13,CI$114:CI$115)&lt;&gt;0,DMIN(CI$13:CJ$113,CJ$13,CI$114:CI$115),"")</f>
        <v/>
      </c>
      <c r="CK9" s="281" t="str">
        <f aca="false">IF(CJ$9="","",INDEX(CH$14:CH$113,MATCH(CJ$9,CJ$14:CJ$113,0)))</f>
        <v/>
      </c>
      <c r="CN9" s="279" t="str">
        <f aca="false">IF(DMIN(CN$13:CO$113,CO$13,CN$114:CN$115)&lt;&gt;0,1,"")</f>
        <v/>
      </c>
      <c r="CO9" s="280" t="str">
        <f aca="false">IF(DMIN(CN$13:CO$113,CO$13,CN$114:CN$115)&lt;&gt;0,DMIN(CN$13:CO$113,CO$13,CN$114:CN$115),"")</f>
        <v/>
      </c>
      <c r="CP9" s="281" t="str">
        <f aca="false">IF(CO$9="","",INDEX(CH$14:CH$113,MATCH(CO$9,CO$14:CO$113,0)))</f>
        <v/>
      </c>
      <c r="CS9" s="279" t="s">
        <v>175</v>
      </c>
      <c r="CT9" s="279" t="str">
        <f aca="false">IF(DMIN(CT$13:CU$113,CU$13,CT$114:CT$115)&lt;&gt;0,1,"")</f>
        <v/>
      </c>
      <c r="CU9" s="280" t="str">
        <f aca="false">IF(DMIN(CT$13:CU$113,CU$13,CT$114:CT$115)&lt;&gt;0,DMIN(CT$13:CU$113,CU$13,CT$114:CT$115),"")</f>
        <v/>
      </c>
      <c r="CV9" s="281" t="str">
        <f aca="false">IF(CU$9="","",INDEX(CS$14:CS$113,MATCH(CU$9,CU$14:CU$113,0)))</f>
        <v/>
      </c>
      <c r="CY9" s="279" t="str">
        <f aca="false">IF(DMIN(CY$13:CZ$113,CZ$13,CY$114:CY$115)&lt;&gt;0,1,"")</f>
        <v/>
      </c>
      <c r="CZ9" s="280" t="str">
        <f aca="false">IF(DMIN(CY$13:CZ$113,CZ$13,CY$114:CY$115)&lt;&gt;0,DMIN(CY$13:CZ$113,CZ$13,CY$114:CY$115),"")</f>
        <v/>
      </c>
      <c r="DA9" s="281" t="str">
        <f aca="false">IF(CZ$9="","",INDEX(CS$14:CS$113,MATCH(CZ$9,CZ$14:CZ$113,0)))</f>
        <v/>
      </c>
      <c r="DD9" s="279" t="s">
        <v>175</v>
      </c>
      <c r="DE9" s="279" t="str">
        <f aca="false">IF(DMIN(DE$13:DF$113,DF$13,DE$114:DE$115)&lt;&gt;0,1,"")</f>
        <v/>
      </c>
      <c r="DF9" s="280" t="str">
        <f aca="false">IF(DMIN(DE$13:DF$113,DF$13,DE$114:DE$115)&lt;&gt;0,DMIN(DE$13:DF$113,DF$13,DE$114:DE$115),"")</f>
        <v/>
      </c>
      <c r="DG9" s="281" t="str">
        <f aca="false">IF(DF$9="","",INDEX(DD$14:DD$113,MATCH(DF$9,DF$14:DF$113,0)))</f>
        <v/>
      </c>
      <c r="DJ9" s="279" t="str">
        <f aca="false">IF(DMIN(DJ$13:DK$113,DK$13,DJ$114:DJ$115)&lt;&gt;0,1,"")</f>
        <v/>
      </c>
      <c r="DK9" s="280" t="str">
        <f aca="false">IF(DMIN(DJ$13:DK$113,DK$13,DJ$114:DJ$115)&lt;&gt;0,DMIN(DJ$13:DK$113,DK$13,DJ$114:DJ$115),"")</f>
        <v/>
      </c>
      <c r="DL9" s="281" t="str">
        <f aca="false">IF(DK$9="","",INDEX(DD$14:DD$113,MATCH(DK$9,DK$14:DK$113,0)))</f>
        <v/>
      </c>
      <c r="EF9" s="241" t="str">
        <f aca="false">IF(COUNTIF(_TM29,"")&lt;&gt;8,MIN(_TM29),"")</f>
        <v/>
      </c>
      <c r="EG9" s="339" t="str">
        <f aca="false">VLOOKUP(EF9,_TM29,2,0)</f>
        <v/>
      </c>
      <c r="EH9" s="253" t="str">
        <f aca="false">IF(COUNTIF(_TM39,"")&lt;&gt;8,MIN(_TM39),"")</f>
        <v/>
      </c>
      <c r="EI9" s="340" t="str">
        <f aca="false">VLOOKUP(EH9,_TM39,2,0)</f>
        <v/>
      </c>
      <c r="EJ9" s="245"/>
      <c r="EK9" s="245"/>
      <c r="EL9" s="245"/>
      <c r="EM9" s="245"/>
      <c r="EN9" s="245"/>
      <c r="EO9" s="245"/>
      <c r="EP9" s="245"/>
      <c r="EQ9" s="245"/>
      <c r="ER9" s="245"/>
      <c r="ES9" s="245"/>
      <c r="ET9" s="245"/>
      <c r="EU9" s="245"/>
      <c r="EV9" s="245"/>
      <c r="EW9" s="245"/>
      <c r="EX9" s="245"/>
      <c r="EY9" s="245"/>
      <c r="EZ9" s="245"/>
      <c r="FA9" s="245"/>
      <c r="FB9" s="245"/>
      <c r="FC9" s="245"/>
      <c r="FD9" s="245"/>
      <c r="FE9" s="245"/>
      <c r="FF9" s="245"/>
      <c r="FG9" s="245"/>
      <c r="FH9" s="245"/>
      <c r="FI9" s="245"/>
      <c r="FJ9" s="245"/>
      <c r="FK9" s="245"/>
      <c r="FL9" s="245"/>
      <c r="FM9" s="245"/>
      <c r="FN9" s="245"/>
      <c r="FO9" s="245"/>
      <c r="FP9" s="245"/>
    </row>
    <row r="10" customFormat="false" ht="15.75" hidden="false" customHeight="true" outlineLevel="0" collapsed="false">
      <c r="A10" s="3"/>
      <c r="B10" s="3"/>
      <c r="C10" s="3"/>
      <c r="D10" s="3"/>
      <c r="E10" s="3"/>
      <c r="F10" s="3"/>
      <c r="G10" s="3"/>
      <c r="H10" s="3"/>
      <c r="I10" s="264"/>
      <c r="J10" s="279" t="str">
        <f aca="false">IF(DMIN(J$13:K$113,K$13,J$116:J$117),2,"")</f>
        <v/>
      </c>
      <c r="K10" s="280" t="str">
        <f aca="false">IF(DMIN(J$13:K$113,K$13,J$116:J$117)&lt;&gt;0,DMIN(J$13:K$113,K$13,J$116:J$117),"")</f>
        <v/>
      </c>
      <c r="L10" s="281" t="str">
        <f aca="false">IF(K$10="","",INDEX(I$14:I$113,MATCH(K$10,K$14:K$113,0)))</f>
        <v/>
      </c>
      <c r="M10" s="0"/>
      <c r="N10" s="0"/>
      <c r="O10" s="279" t="str">
        <f aca="false">IF(DMIN(O$13:P$113,P$13,O$116:O$117),2,"")</f>
        <v/>
      </c>
      <c r="P10" s="280" t="str">
        <f aca="false">IF(DMIN(O$13:P$113,P$13,O$116:O$117)&lt;&gt;0,DMIN(O$13:P$113,P$13,O$116:O$117),"")</f>
        <v/>
      </c>
      <c r="Q10" s="281" t="str">
        <f aca="false">IF(P$10="","",INDEX(I$14:I$113,MATCH(P$10,P$14:P$113,0)))</f>
        <v/>
      </c>
      <c r="R10" s="0"/>
      <c r="S10" s="0"/>
      <c r="T10" s="264"/>
      <c r="U10" s="279" t="str">
        <f aca="false">IF(DMIN(U$13:V$113,V$13,U$116:U$117),2,"")</f>
        <v/>
      </c>
      <c r="V10" s="342" t="str">
        <f aca="false">IF(DMIN(U$13:V$113,V$13,U$116:U$117)&lt;&gt;0,DMIN(U$13:V$113,V$13,U$116:U$117),"")</f>
        <v/>
      </c>
      <c r="W10" s="281" t="str">
        <f aca="false">IF(V$10="","",INDEX(T$14:T$113,MATCH(V$10,V$14:V$113,0)))</f>
        <v/>
      </c>
      <c r="X10" s="0"/>
      <c r="Y10" s="0"/>
      <c r="Z10" s="279" t="str">
        <f aca="false">IF(DMIN(Z$13:AA$113,AA$13,Z$116:Z$117),2,"")</f>
        <v/>
      </c>
      <c r="AA10" s="280" t="str">
        <f aca="false">IF(DMIN(Z$13:AA$113,AA$13,Z$116:Z$117)&lt;&gt;0,DMIN(Z$13:AA$113,AA$13,Z$116:Z$117),"")</f>
        <v/>
      </c>
      <c r="AB10" s="281" t="str">
        <f aca="false">IF(AA$10="","",INDEX(T$14:T$113,MATCH(AA$10,AA$14:AA$113,0)))</f>
        <v/>
      </c>
      <c r="AC10" s="0"/>
      <c r="AD10" s="0"/>
      <c r="AE10" s="264"/>
      <c r="AF10" s="279" t="str">
        <f aca="false">IF(DMIN(AF$13:AG$113,AG$13,AF$116:AF$117),2,"")</f>
        <v/>
      </c>
      <c r="AG10" s="280" t="str">
        <f aca="false">IF(DMIN(AF$13:AG$113,AG$13,AF$116:AF$117)&lt;&gt;0,DMIN(AF$13:AG$113,AG$13,AF$116:AF$117),"")</f>
        <v/>
      </c>
      <c r="AH10" s="281" t="str">
        <f aca="false">IF(AG$10="","",INDEX(AE$14:AE$113,MATCH(AG$10,AG$14:AG$113,0)))</f>
        <v/>
      </c>
      <c r="AI10" s="0"/>
      <c r="AJ10" s="0"/>
      <c r="AK10" s="279" t="str">
        <f aca="false">IF(DMIN(AK$13:AL$113,AL$13,AK$116:AK$117),2,"")</f>
        <v/>
      </c>
      <c r="AL10" s="280" t="str">
        <f aca="false">IF(DMIN(AK$13:AL$113,AL$13,AK$116:AK$117)&lt;&gt;0,DMIN(AK$13:AL$113,AL$13,AK$116:AK$117),"")</f>
        <v/>
      </c>
      <c r="AM10" s="281" t="str">
        <f aca="false">IF(AL$10="","",INDEX(AE$14:AE$113,MATCH(AL$10,AL$14:AL$113,0)))</f>
        <v/>
      </c>
      <c r="AN10" s="0"/>
      <c r="AO10" s="0"/>
      <c r="AP10" s="264"/>
      <c r="AQ10" s="279" t="str">
        <f aca="false">IF(DMIN(AQ$13:AR$113,AR$13,AQ$116:AQ$117),2,"")</f>
        <v/>
      </c>
      <c r="AR10" s="280" t="str">
        <f aca="false">IF(DMIN(AQ$13:AR$113,AR$13,AQ$116:AQ$117)&lt;&gt;0,DMIN(AQ$13:AR$113,AR$13,AQ$116:AQ$117),"")</f>
        <v/>
      </c>
      <c r="AS10" s="281" t="str">
        <f aca="false">IF(AR$10="","",INDEX(AP$14:AP$113,MATCH(AR$10,AR$14:AR$113,0)))</f>
        <v/>
      </c>
      <c r="AT10" s="0"/>
      <c r="AU10" s="0"/>
      <c r="AV10" s="279" t="str">
        <f aca="false">IF(DMIN(AV$13:AW$113,AW$13,AV$116:AV$117),2,"")</f>
        <v/>
      </c>
      <c r="AW10" s="280" t="str">
        <f aca="false">IF(DMIN(AV$13:AW$113,AW$13,AV$116:AV$117)&lt;&gt;0,DMIN(AV$13:AW$113,AW$13,AV$116:AV$117),"")</f>
        <v/>
      </c>
      <c r="AX10" s="281" t="str">
        <f aca="false">IF(AW$10="","",INDEX(AP$14:AP$113,MATCH(AW$10,AW$14:AW$113,0)))</f>
        <v/>
      </c>
      <c r="AY10" s="0"/>
      <c r="AZ10" s="0"/>
      <c r="BA10" s="264"/>
      <c r="BB10" s="279" t="str">
        <f aca="false">IF(DMIN(BB$13:BC$113,BC$13,BB$116:BB$117),2,"")</f>
        <v/>
      </c>
      <c r="BC10" s="280" t="str">
        <f aca="false">IF(DMIN(BB$13:BC$113,BC$13,BB$116:BB$117)&lt;&gt;0,DMIN(BB$13:BC$113,BC$13,BB$116:BB$117),"")</f>
        <v/>
      </c>
      <c r="BD10" s="281" t="str">
        <f aca="false">IF(BC$10="","",INDEX(BA$14:BA$113,MATCH(BC$10,BC$14:BC$113,0)))</f>
        <v/>
      </c>
      <c r="BE10" s="0"/>
      <c r="BF10" s="0"/>
      <c r="BG10" s="279" t="str">
        <f aca="false">IF(DMIN(BG$13:BH$113,BH$13,BG$116:BG$117),2,"")</f>
        <v/>
      </c>
      <c r="BH10" s="280" t="str">
        <f aca="false">IF(DMIN(BG$13:BH$113,BH$13,BG$116:BG$117)&lt;&gt;0,DMIN(BG$13:BH$113,BH$13,BG$116:BG$117),"")</f>
        <v/>
      </c>
      <c r="BI10" s="281" t="str">
        <f aca="false">IF(BH$10="","",INDEX(BA$14:BA$113,MATCH(BH$10,BH$14:BH$113,0)))</f>
        <v/>
      </c>
      <c r="BJ10" s="0"/>
      <c r="BK10" s="0"/>
      <c r="BL10" s="264"/>
      <c r="BM10" s="279" t="str">
        <f aca="false">IF(DMIN(BM$13:BN$113,BN$13,BM$116:BM$117),2,"")</f>
        <v/>
      </c>
      <c r="BN10" s="280" t="str">
        <f aca="false">IF(DMIN(BM$13:BN$113,BN$13,BM$116:BM$117)&lt;&gt;0,DMIN(BM$13:BN$113,BN$13,BM$116:BM$117),"")</f>
        <v/>
      </c>
      <c r="BO10" s="281" t="str">
        <f aca="false">IF(BN$10="","",INDEX(BL$14:BL$113,MATCH(BN$10,BN$14:BN$113,0)))</f>
        <v/>
      </c>
      <c r="BP10" s="0"/>
      <c r="BQ10" s="0"/>
      <c r="BR10" s="279" t="str">
        <f aca="false">IF(DMIN(BR$13:BS$113,BS$13,BR$116:BR$117),2,"")</f>
        <v/>
      </c>
      <c r="BS10" s="280" t="str">
        <f aca="false">IF(DMIN(BR$13:BS$113,BS$13,BR$116:BR$117)&lt;&gt;0,DMIN(BR$13:BS$113,BS$13,BR$116:BR$117),"")</f>
        <v/>
      </c>
      <c r="BT10" s="281" t="str">
        <f aca="false">IF(BS$10="","",INDEX(BL$14:BL$113,MATCH(BS$10,BS$14:BS$113,0)))</f>
        <v/>
      </c>
      <c r="BU10" s="0"/>
      <c r="BV10" s="0"/>
      <c r="BW10" s="264"/>
      <c r="BX10" s="279" t="str">
        <f aca="false">IF(DMIN(BX$13:BY$113,BY$13,BX$116:BX$117),2,"")</f>
        <v/>
      </c>
      <c r="BY10" s="280" t="str">
        <f aca="false">IF(DMIN(BX$13:BY$113,BY$13,BX$116:BX$117)&lt;&gt;0,DMIN(BX$13:BY$113,BY$13,BX$116:BX$117),"")</f>
        <v/>
      </c>
      <c r="BZ10" s="281" t="str">
        <f aca="false">IF(BY$10="","",INDEX(BW$14:BW$113,MATCH(BY$10,BY$14:BY$113,0)))</f>
        <v/>
      </c>
      <c r="CA10" s="0"/>
      <c r="CB10" s="0"/>
      <c r="CC10" s="279" t="str">
        <f aca="false">IF(DMIN(CC$13:CD$113,CD$13,CC$116:CC$117),2,"")</f>
        <v/>
      </c>
      <c r="CD10" s="280" t="str">
        <f aca="false">IF(DMIN(CC$13:CD$113,CD$13,CC$116:CC$117)&lt;&gt;0,DMIN(CC$13:CD$113,CD$13,CC$116:CC$117),"")</f>
        <v/>
      </c>
      <c r="CE10" s="281" t="str">
        <f aca="false">IF(CD$10="","",INDEX(BW$14:BW$113,MATCH(CD$10,CD$14:CD$113,0)))</f>
        <v/>
      </c>
      <c r="CF10" s="0"/>
      <c r="CG10" s="0"/>
      <c r="CH10" s="264"/>
      <c r="CI10" s="279" t="str">
        <f aca="false">IF(DMIN(CI$13:CJ$113,CJ$13,CI$116:CI$117),2,"")</f>
        <v/>
      </c>
      <c r="CJ10" s="280" t="str">
        <f aca="false">IF(DMIN(CI$13:CJ$113,CJ$13,CI$116:CI$117)&lt;&gt;0,DMIN(CI$13:CJ$113,CJ$13,CI$116:CI$117),"")</f>
        <v/>
      </c>
      <c r="CK10" s="281" t="str">
        <f aca="false">IF(CJ$10="","",INDEX(CH$14:CH$113,MATCH(CJ$10,CJ$14:CJ$113,0)))</f>
        <v/>
      </c>
      <c r="CL10" s="0"/>
      <c r="CM10" s="0"/>
      <c r="CN10" s="279" t="str">
        <f aca="false">IF(DMIN(CN$13:CO$113,CO$13,CN$116:CN$117),2,"")</f>
        <v/>
      </c>
      <c r="CO10" s="280" t="str">
        <f aca="false">IF(DMIN(CN$13:CO$113,CO$13,CN$116:CN$117)&lt;&gt;0,DMIN(CN$13:CO$113,CO$13,CN$116:CN$117),"")</f>
        <v/>
      </c>
      <c r="CP10" s="281" t="str">
        <f aca="false">IF(CO$10="","",INDEX(CH$14:CH$113,MATCH(CO$10,CO$14:CO$113,0)))</f>
        <v/>
      </c>
      <c r="CQ10" s="0"/>
      <c r="CR10" s="0"/>
      <c r="CS10" s="264"/>
      <c r="CT10" s="279" t="str">
        <f aca="false">IF(DMIN(CT$13:CU$113,CU$13,CT$116:CT$117),2,"")</f>
        <v/>
      </c>
      <c r="CU10" s="280" t="str">
        <f aca="false">IF(DMIN(CT$13:CU$113,CU$13,CT$116:CT$117)&lt;&gt;0,DMIN(CT$13:CU$113,CU$13,CT$116:CT$117),"")</f>
        <v/>
      </c>
      <c r="CV10" s="281" t="str">
        <f aca="false">IF(CU$10="","",INDEX(CS$14:CS$113,MATCH(CU$10,CU$14:CU$113,0)))</f>
        <v/>
      </c>
      <c r="CW10" s="0"/>
      <c r="CX10" s="0"/>
      <c r="CY10" s="279" t="str">
        <f aca="false">IF(DMIN(CY$13:CZ$113,CZ$13,CY$116:CY$117),2,"")</f>
        <v/>
      </c>
      <c r="CZ10" s="280" t="str">
        <f aca="false">IF(DMIN(CY$13:CZ$113,CZ$13,CY$116:CY$117)&lt;&gt;0,DMIN(CY$13:CZ$113,CZ$13,CY$116:CY$117),"")</f>
        <v/>
      </c>
      <c r="DA10" s="281" t="str">
        <f aca="false">IF(CZ$10="","",INDEX(CS$14:CS$113,MATCH(CZ$10,CZ$14:CZ$113,0)))</f>
        <v/>
      </c>
      <c r="DB10" s="0"/>
      <c r="DC10" s="0"/>
      <c r="DD10" s="264"/>
      <c r="DE10" s="279" t="str">
        <f aca="false">IF(DMIN(DE$13:DF$113,DF$13,DE$116:DE$117),2,"")</f>
        <v/>
      </c>
      <c r="DF10" s="280" t="str">
        <f aca="false">IF(DMIN(DE$13:DF$113,DF$13,DE$116:DE$117)&lt;&gt;0,DMIN(DE$13:DF$113,DF$13,DE$116:DE$117),"")</f>
        <v/>
      </c>
      <c r="DG10" s="281" t="str">
        <f aca="false">IF(DF$10="","",INDEX(DD$14:DD$113,MATCH(DF$10,DF$14:DF$113,0)))</f>
        <v/>
      </c>
      <c r="DH10" s="0"/>
      <c r="DI10" s="0"/>
      <c r="DJ10" s="279" t="str">
        <f aca="false">IF(DMIN(DJ$13:DK$113,DK$13,DJ$116:DJ$117),2,"")</f>
        <v/>
      </c>
      <c r="DK10" s="280" t="str">
        <f aca="false">IF(DMIN(DJ$13:DK$113,DK$13,DJ$116:DJ$117)&lt;&gt;0,DMIN(DJ$13:DK$113,DK$13,DJ$116:DJ$117),"")</f>
        <v/>
      </c>
      <c r="DL10" s="281" t="str">
        <f aca="false">IF(DK$10="","",INDEX(DD$14:DD$113,MATCH(DK$10,DK$14:DK$113,0)))</f>
        <v/>
      </c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283" t="str">
        <f aca="false">IF(COUNTIF(_TM30,"")&lt;&gt;8,MIN(_TM30),"")</f>
        <v/>
      </c>
      <c r="EG10" s="343" t="str">
        <f aca="false">VLOOKUP(EF10,_TM30,2,0)</f>
        <v/>
      </c>
      <c r="EH10" s="285" t="str">
        <f aca="false">IF(COUNTIF(_TM40,"")&lt;&gt;8,MIN(_TM40),"")</f>
        <v/>
      </c>
      <c r="EI10" s="344" t="str">
        <f aca="false">VLOOKUP(EH10,_TM40,2,0)</f>
        <v/>
      </c>
      <c r="EJ10" s="245"/>
      <c r="EK10" s="245"/>
      <c r="EL10" s="245"/>
      <c r="EM10" s="245"/>
      <c r="EN10" s="245"/>
      <c r="EO10" s="245"/>
      <c r="EP10" s="245"/>
      <c r="EQ10" s="245"/>
      <c r="ER10" s="245"/>
      <c r="ES10" s="245"/>
      <c r="ET10" s="245"/>
      <c r="EU10" s="245"/>
      <c r="EV10" s="245"/>
      <c r="EW10" s="245"/>
      <c r="EX10" s="245"/>
      <c r="EY10" s="245"/>
      <c r="EZ10" s="245"/>
      <c r="FA10" s="245"/>
      <c r="FB10" s="245"/>
      <c r="FC10" s="245"/>
      <c r="FD10" s="245"/>
      <c r="FE10" s="245"/>
      <c r="FF10" s="245"/>
      <c r="FG10" s="245"/>
      <c r="FH10" s="245"/>
      <c r="FI10" s="245"/>
      <c r="FJ10" s="245"/>
      <c r="FK10" s="245"/>
      <c r="FL10" s="245"/>
      <c r="FM10" s="245"/>
      <c r="FN10" s="245"/>
      <c r="FO10" s="245"/>
      <c r="FP10" s="245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5.75" hidden="false" customHeight="true" outlineLevel="0" collapsed="false">
      <c r="A11" s="3"/>
      <c r="B11" s="264"/>
      <c r="C11" s="0"/>
      <c r="D11" s="0"/>
      <c r="E11" s="0"/>
      <c r="F11" s="0"/>
      <c r="G11" s="0"/>
      <c r="H11" s="0"/>
      <c r="I11" s="264"/>
      <c r="J11" s="279" t="str">
        <f aca="false">IF(DMIN(J$13:K$113,K$13,J$118:J$119),3,"")</f>
        <v/>
      </c>
      <c r="K11" s="280" t="str">
        <f aca="false">IF(DMIN(J$13:K$113,K$13,J$118:J$119)&lt;&gt;0,DMIN(J$13:K$113,K$13,J$118:J$119),"")</f>
        <v/>
      </c>
      <c r="L11" s="281" t="str">
        <f aca="false">IF(K$11="","",INDEX(I$14:I$113,MATCH(K$11,K$14:K$113,0)))</f>
        <v/>
      </c>
      <c r="M11" s="0"/>
      <c r="N11" s="0"/>
      <c r="O11" s="279" t="str">
        <f aca="false">IF(DMIN(O$13:P$113,P$13,O$118:O$119),3,"")</f>
        <v/>
      </c>
      <c r="P11" s="280" t="str">
        <f aca="false">IF(DMIN(O$13:P$113,P$13,O$118:O$119)&lt;&gt;0,DMIN(O$13:P$113,P$13,O$118:O$119),"")</f>
        <v/>
      </c>
      <c r="Q11" s="281" t="str">
        <f aca="false">IF(P$11="","",INDEX(I$14:I$113,MATCH(P$11,P$14:P$113,0)))</f>
        <v/>
      </c>
      <c r="R11" s="0"/>
      <c r="S11" s="0"/>
      <c r="T11" s="264"/>
      <c r="U11" s="279" t="str">
        <f aca="false">IF(DMIN(U$13:V$113,V$13,U$118:U$119),3,"")</f>
        <v/>
      </c>
      <c r="V11" s="342" t="str">
        <f aca="false">IF(DMIN(U$13:V$113,V$13,U$118:U$119)&lt;&gt;0,DMIN(U$13:V$113,V$13,U$118:U$119),"")</f>
        <v/>
      </c>
      <c r="W11" s="281" t="str">
        <f aca="false">IF(V$11="","",INDEX(T$14:T$113,MATCH(V$11,V$14:V$113,0)))</f>
        <v/>
      </c>
      <c r="X11" s="0"/>
      <c r="Y11" s="0"/>
      <c r="Z11" s="279" t="str">
        <f aca="false">IF(DMIN(Z$13:AA$113,AA$13,Z$118:Z$119),3,"")</f>
        <v/>
      </c>
      <c r="AA11" s="280" t="str">
        <f aca="false">IF(DMIN(Z$13:AA$113,AA$13,Z$118:Z$119)&lt;&gt;0,DMIN(Z$13:AA$113,AA$13,Z$118:Z$119),"")</f>
        <v/>
      </c>
      <c r="AB11" s="281" t="str">
        <f aca="false">IF(AA$11="","",INDEX(T$14:T$113,MATCH(AA$11,AA$14:AA$113,0)))</f>
        <v/>
      </c>
      <c r="AC11" s="0"/>
      <c r="AD11" s="0"/>
      <c r="AE11" s="264"/>
      <c r="AF11" s="279" t="str">
        <f aca="false">IF(DMIN(AF$13:AG$113,AG$13,AF$118:AF$119),3,"")</f>
        <v/>
      </c>
      <c r="AG11" s="280" t="str">
        <f aca="false">IF(DMIN(AF$13:AG$113,AG$13,AF$118:AF$119)&lt;&gt;0,DMIN(AF$13:AG$113,AG$13,AF$118:AF$119),"")</f>
        <v/>
      </c>
      <c r="AH11" s="281" t="str">
        <f aca="false">IF(AG$11="","",INDEX(AE$14:AE$113,MATCH(AG$11,AG$14:AG$113,0)))</f>
        <v/>
      </c>
      <c r="AI11" s="0"/>
      <c r="AJ11" s="0"/>
      <c r="AK11" s="279" t="str">
        <f aca="false">IF(DMIN(AK$13:AL$113,AL$13,AK$118:AK$119),3,"")</f>
        <v/>
      </c>
      <c r="AL11" s="280" t="str">
        <f aca="false">IF(DMIN(AK$13:AL$113,AL$13,AK$118:AK$119)&lt;&gt;0,DMIN(AK$13:AL$113,AL$13,AK$118:AK$119),"")</f>
        <v/>
      </c>
      <c r="AM11" s="281" t="str">
        <f aca="false">IF(AL$11="","",INDEX(AE$14:AE$113,MATCH(AL$11,AL$14:AL$113,0)))</f>
        <v/>
      </c>
      <c r="AN11" s="0"/>
      <c r="AO11" s="0"/>
      <c r="AP11" s="264"/>
      <c r="AQ11" s="279" t="str">
        <f aca="false">IF(DMIN(AQ$13:AR$113,AR$13,AQ$118:AQ$119),3,"")</f>
        <v/>
      </c>
      <c r="AR11" s="280" t="str">
        <f aca="false">IF(DMIN(AQ$13:AR$113,AR$13,AQ$118:AQ$119)&lt;&gt;0,DMIN(AQ$13:AR$113,AR$13,AQ$118:AQ$119),"")</f>
        <v/>
      </c>
      <c r="AS11" s="281" t="str">
        <f aca="false">IF(AR$11="","",INDEX(AP$14:AP$113,MATCH(AR$11,AR$14:AR$113,0)))</f>
        <v/>
      </c>
      <c r="AT11" s="0"/>
      <c r="AU11" s="0"/>
      <c r="AV11" s="279" t="str">
        <f aca="false">IF(DMIN(AV$13:AW$113,AW$13,AV$118:AV$119),3,"")</f>
        <v/>
      </c>
      <c r="AW11" s="280" t="str">
        <f aca="false">IF(DMIN(AV$13:AW$113,AW$13,AV$118:AV$119)&lt;&gt;0,DMIN(AV$13:AW$113,AW$13,AV$118:AV$119),"")</f>
        <v/>
      </c>
      <c r="AX11" s="281" t="str">
        <f aca="false">IF(AW$11="","",INDEX(AP$14:AP$113,MATCH(AW$11,AW$14:AW$113,0)))</f>
        <v/>
      </c>
      <c r="AY11" s="0"/>
      <c r="AZ11" s="0"/>
      <c r="BA11" s="264"/>
      <c r="BB11" s="279" t="str">
        <f aca="false">IF(DMIN(BB$13:BC$113,BC$13,BB$118:BB$119),3,"")</f>
        <v/>
      </c>
      <c r="BC11" s="280" t="str">
        <f aca="false">IF(DMIN(BB$13:BC$113,BC$13,BB$118:BB$119)&lt;&gt;0,DMIN(BB$13:BC$113,BC$13,BB$118:BB$119),"")</f>
        <v/>
      </c>
      <c r="BD11" s="281" t="str">
        <f aca="false">IF(BC$11="","",INDEX(BA$14:BA$113,MATCH(BC$11,BC$14:BC$113,0)))</f>
        <v/>
      </c>
      <c r="BE11" s="0"/>
      <c r="BF11" s="0"/>
      <c r="BG11" s="279" t="str">
        <f aca="false">IF(DMIN(BG$13:BH$113,BH$13,BG$118:BG$119),3,"")</f>
        <v/>
      </c>
      <c r="BH11" s="280" t="str">
        <f aca="false">IF(DMIN(BG$13:BH$113,BH$13,BG$118:BG$119)&lt;&gt;0,DMIN(BG$13:BH$113,BH$13,BG$118:BG$119),"")</f>
        <v/>
      </c>
      <c r="BI11" s="281" t="str">
        <f aca="false">IF(BH$11="","",INDEX(BA$14:BA$113,MATCH(BH$11,BH$14:BH$113,0)))</f>
        <v/>
      </c>
      <c r="BJ11" s="0"/>
      <c r="BK11" s="0"/>
      <c r="BL11" s="264"/>
      <c r="BM11" s="279" t="str">
        <f aca="false">IF(DMIN(BM$13:BN$113,BN$13,BM$118:BM$119),3,"")</f>
        <v/>
      </c>
      <c r="BN11" s="280" t="str">
        <f aca="false">IF(DMIN(BM$13:BN$113,BN$13,BM$118:BM$119)&lt;&gt;0,DMIN(BM$13:BN$113,BN$13,BM$118:BM$119),"")</f>
        <v/>
      </c>
      <c r="BO11" s="281" t="str">
        <f aca="false">IF(BN$11="","",INDEX(BL$14:BL$113,MATCH(BN$11,BN$14:BN$113,0)))</f>
        <v/>
      </c>
      <c r="BP11" s="0"/>
      <c r="BQ11" s="0"/>
      <c r="BR11" s="279" t="str">
        <f aca="false">IF(DMIN(BR$13:BS$113,BS$13,BR$118:BR$119),3,"")</f>
        <v/>
      </c>
      <c r="BS11" s="280" t="str">
        <f aca="false">IF(DMIN(BR$13:BS$113,BS$13,BR$118:BR$119)&lt;&gt;0,DMIN(BR$13:BS$113,BS$13,BR$118:BR$119),"")</f>
        <v/>
      </c>
      <c r="BT11" s="281" t="str">
        <f aca="false">IF(BS$11="","",INDEX(BL$14:BL$113,MATCH(BS$11,BS$14:BS$113,0)))</f>
        <v/>
      </c>
      <c r="BU11" s="0"/>
      <c r="BV11" s="0"/>
      <c r="BW11" s="264"/>
      <c r="BX11" s="279" t="str">
        <f aca="false">IF(DMIN(BX$13:BY$113,BY$13,BX$118:BX$119),3,"")</f>
        <v/>
      </c>
      <c r="BY11" s="280" t="str">
        <f aca="false">IF(DMIN(BX$13:BY$113,BY$13,BX$118:BX$119)&lt;&gt;0,DMIN(BX$13:BY$113,BY$13,BX$118:BX$119),"")</f>
        <v/>
      </c>
      <c r="BZ11" s="281" t="str">
        <f aca="false">IF(BY$11="","",INDEX(BW$14:BW$113,MATCH(BY$11,BY$14:BY$113,0)))</f>
        <v/>
      </c>
      <c r="CA11" s="0"/>
      <c r="CB11" s="0"/>
      <c r="CC11" s="279" t="str">
        <f aca="false">IF(DMIN(CC$13:CD$113,CD$13,CC$118:CC$119),3,"")</f>
        <v/>
      </c>
      <c r="CD11" s="280" t="str">
        <f aca="false">IF(DMIN(CC$13:CD$113,CD$13,CC$118:CC$119)&lt;&gt;0,DMIN(CC$13:CD$113,CD$13,CC$118:CC$119),"")</f>
        <v/>
      </c>
      <c r="CE11" s="281" t="str">
        <f aca="false">IF(CD$11="","",INDEX(BW$14:BW$113,MATCH(CD$11,CD$14:CD$113,0)))</f>
        <v/>
      </c>
      <c r="CF11" s="0"/>
      <c r="CG11" s="0"/>
      <c r="CH11" s="264"/>
      <c r="CI11" s="279" t="str">
        <f aca="false">IF(DMIN(CI$13:CJ$113,CJ$13,CI$118:CI$119),3,"")</f>
        <v/>
      </c>
      <c r="CJ11" s="280" t="str">
        <f aca="false">IF(DMIN(CI$13:CJ$113,CJ$13,CI$118:CI$119)&lt;&gt;0,DMIN(CI$13:CJ$113,CJ$13,CI$118:CI$119),"")</f>
        <v/>
      </c>
      <c r="CK11" s="281" t="str">
        <f aca="false">IF(CJ$11="","",INDEX(CH$14:CH$113,MATCH(CJ$11,CJ$14:CJ$113,0)))</f>
        <v/>
      </c>
      <c r="CL11" s="0"/>
      <c r="CM11" s="0"/>
      <c r="CN11" s="279" t="str">
        <f aca="false">IF(DMIN(CN$13:CO$113,CO$13,CN$118:CN$119),3,"")</f>
        <v/>
      </c>
      <c r="CO11" s="280" t="str">
        <f aca="false">IF(DMIN(CN$13:CO$113,CO$13,CN$118:CN$119)&lt;&gt;0,DMIN(CN$13:CO$113,CO$13,CN$118:CN$119),"")</f>
        <v/>
      </c>
      <c r="CP11" s="281" t="str">
        <f aca="false">IF(CO$11="","",INDEX(CH$14:CH$113,MATCH(CO$11,CO$14:CO$113,0)))</f>
        <v/>
      </c>
      <c r="CQ11" s="0"/>
      <c r="CR11" s="0"/>
      <c r="CS11" s="264"/>
      <c r="CT11" s="279" t="str">
        <f aca="false">IF(DMIN(CT$13:CU$113,CU$13,CT$118:CT$119),3,"")</f>
        <v/>
      </c>
      <c r="CU11" s="280" t="str">
        <f aca="false">IF(DMIN(CT$13:CU$113,CU$13,CT$118:CT$119)&lt;&gt;0,DMIN(CT$13:CU$113,CU$13,CT$118:CT$119),"")</f>
        <v/>
      </c>
      <c r="CV11" s="281" t="str">
        <f aca="false">IF(CU$11="","",INDEX(CS$14:CS$113,MATCH(CU$11,CU$14:CU$113,0)))</f>
        <v/>
      </c>
      <c r="CW11" s="0"/>
      <c r="CX11" s="0"/>
      <c r="CY11" s="279" t="str">
        <f aca="false">IF(DMIN(CY$13:CZ$113,CZ$13,CY$118:CY$119),3,"")</f>
        <v/>
      </c>
      <c r="CZ11" s="280" t="str">
        <f aca="false">IF(DMIN(CY$13:CZ$113,CZ$13,CY$118:CY$119)&lt;&gt;0,DMIN(CY$13:CZ$113,CZ$13,CY$118:CY$119),"")</f>
        <v/>
      </c>
      <c r="DA11" s="281" t="str">
        <f aca="false">IF(CZ$11="","",INDEX(CS$14:CS$113,MATCH(CZ$11,CZ$14:CZ$113,0)))</f>
        <v/>
      </c>
      <c r="DB11" s="0"/>
      <c r="DC11" s="0"/>
      <c r="DD11" s="264"/>
      <c r="DE11" s="279" t="str">
        <f aca="false">IF(DMIN(DE$13:DF$113,DF$13,DE$118:DE$119),3,"")</f>
        <v/>
      </c>
      <c r="DF11" s="280" t="str">
        <f aca="false">IF(DMIN(DE$13:DF$113,DF$13,DE$118:DE$119)&lt;&gt;0,DMIN(DE$13:DF$113,DF$13,DE$118:DE$119),"")</f>
        <v/>
      </c>
      <c r="DG11" s="281" t="str">
        <f aca="false">IF(DF$11="","",INDEX(DD$14:DD$113,MATCH(DF$11,DF$14:DF$113,0)))</f>
        <v/>
      </c>
      <c r="DH11" s="0"/>
      <c r="DI11" s="0"/>
      <c r="DJ11" s="279" t="str">
        <f aca="false">IF(DMIN(DJ$13:DK$113,DK$13,DJ$118:DJ$119),3,"")</f>
        <v/>
      </c>
      <c r="DK11" s="280" t="str">
        <f aca="false">IF(DMIN(DJ$13:DK$113,DK$13,DJ$118:DJ$119)&lt;&gt;0,DMIN(DJ$13:DK$113,DK$13,DJ$118:DJ$119),"")</f>
        <v/>
      </c>
      <c r="DL11" s="281" t="str">
        <f aca="false">IF(DK$11="","",INDEX(DD$14:DD$113,MATCH(DK$11,DK$14:DK$113,0)))</f>
        <v/>
      </c>
      <c r="DM11" s="0"/>
      <c r="DN11" s="0"/>
      <c r="DO11" s="0"/>
      <c r="DP11" s="0"/>
      <c r="DQ11" s="0"/>
      <c r="DR11" s="0"/>
      <c r="DS11" s="0"/>
      <c r="DT11" s="0"/>
      <c r="DU11" s="345" t="s">
        <v>177</v>
      </c>
      <c r="DV11" s="345"/>
      <c r="DW11" s="345"/>
      <c r="DX11" s="345"/>
      <c r="DY11" s="345"/>
      <c r="DZ11" s="345"/>
      <c r="EA11" s="345"/>
      <c r="EB11" s="345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287" t="s">
        <v>176</v>
      </c>
      <c r="FS11" s="287"/>
      <c r="FT11" s="287"/>
      <c r="FU11" s="287"/>
      <c r="FV11" s="287"/>
      <c r="FW11" s="287"/>
      <c r="FX11" s="287"/>
      <c r="FY11" s="287"/>
      <c r="FZ11" s="287"/>
      <c r="GA11" s="287"/>
      <c r="GB11" s="287"/>
      <c r="GC11" s="287"/>
      <c r="GD11" s="287"/>
      <c r="GE11" s="287"/>
      <c r="GF11" s="287"/>
      <c r="GG11" s="287"/>
      <c r="GH11" s="287"/>
      <c r="GI11" s="287"/>
      <c r="GJ11" s="287"/>
      <c r="GK11" s="287"/>
      <c r="GL11" s="287"/>
      <c r="GM11" s="287"/>
      <c r="GN11" s="287"/>
      <c r="GO11" s="287"/>
      <c r="GP11" s="287"/>
      <c r="GQ11" s="287"/>
      <c r="GR11" s="287"/>
      <c r="GS11" s="287"/>
      <c r="GT11" s="287"/>
      <c r="GU11" s="287"/>
      <c r="GV11" s="287"/>
      <c r="GW11" s="287"/>
      <c r="GX11" s="287"/>
      <c r="GY11" s="287"/>
      <c r="GZ11" s="287"/>
      <c r="HA11" s="287"/>
      <c r="HB11" s="287"/>
      <c r="HC11" s="287"/>
      <c r="HD11" s="287"/>
      <c r="HE11" s="287"/>
      <c r="HF11" s="287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5.75" hidden="false" customHeight="true" outlineLevel="0" collapsed="false">
      <c r="A12" s="3"/>
      <c r="B12" s="264"/>
      <c r="C12" s="0"/>
      <c r="D12" s="0"/>
      <c r="E12" s="0"/>
      <c r="F12" s="0"/>
      <c r="G12" s="0"/>
      <c r="H12" s="0"/>
      <c r="I12" s="264"/>
      <c r="J12" s="279" t="str">
        <f aca="false">IF(DMIN(J$13:K$113,K$13,J$120:J$121),4,"")</f>
        <v/>
      </c>
      <c r="K12" s="280" t="str">
        <f aca="false">IF(DMIN(J$13:K$113,K$13,J$120:J$121)&lt;&gt;0,DMIN(J$13:K$113,K$13,J$120:J$121),"")</f>
        <v/>
      </c>
      <c r="L12" s="281" t="str">
        <f aca="false">IF(K$12="","",INDEX(I$14:I$113,MATCH(K$12,K$14:K$113,0)))</f>
        <v/>
      </c>
      <c r="M12" s="0"/>
      <c r="N12" s="0"/>
      <c r="O12" s="279" t="str">
        <f aca="false">IF(DMIN(O$13:P$113,P$13,O$120:O$121),4,"")</f>
        <v/>
      </c>
      <c r="P12" s="280" t="str">
        <f aca="false">IF(DMIN(O$13:P$113,P$13,O$120:O$121)&lt;&gt;0,DMIN(O$13:P$113,P$13,O$120:O$121),"")</f>
        <v/>
      </c>
      <c r="Q12" s="281" t="str">
        <f aca="false">IF(P$12="","",INDEX(I$14:I$113,MATCH(P$12,P$14:P$113,0)))</f>
        <v/>
      </c>
      <c r="R12" s="0"/>
      <c r="S12" s="0"/>
      <c r="T12" s="264"/>
      <c r="U12" s="279" t="str">
        <f aca="false">IF(DMIN(U$13:V$113,V$13,U$120:U$121),4,"")</f>
        <v/>
      </c>
      <c r="V12" s="342" t="str">
        <f aca="false">IF(DMIN(U$13:V$113,V$13,U$120:U$121)&lt;&gt;0,DMIN(U$13:V$113,V$13,U$120:U$121),"")</f>
        <v/>
      </c>
      <c r="W12" s="281" t="str">
        <f aca="false">IF(V$12="","",INDEX(T$14:T$113,MATCH(V$12,V$14:V$113,0)))</f>
        <v/>
      </c>
      <c r="X12" s="0"/>
      <c r="Y12" s="0"/>
      <c r="Z12" s="279" t="str">
        <f aca="false">IF(DMIN(Z$13:AA$113,AA$13,Z$120:Z$121),4,"")</f>
        <v/>
      </c>
      <c r="AA12" s="280" t="str">
        <f aca="false">IF(DMIN(Z$13:AA$113,AA$13,Z$120:Z$121)&lt;&gt;0,DMIN(Z$13:AA$113,AA$13,Z$120:Z$121),"")</f>
        <v/>
      </c>
      <c r="AB12" s="281" t="str">
        <f aca="false">IF(AA$12="","",INDEX(T$14:T$113,MATCH(AA$12,AA$14:AA$113,0)))</f>
        <v/>
      </c>
      <c r="AC12" s="0"/>
      <c r="AD12" s="0"/>
      <c r="AE12" s="264"/>
      <c r="AF12" s="279" t="str">
        <f aca="false">IF(DMIN(AF$13:AG$113,AG$13,AF$120:AF$121),4,"")</f>
        <v/>
      </c>
      <c r="AG12" s="280" t="str">
        <f aca="false">IF(DMIN(AF$13:AG$113,AG$13,AF$120:AF$121)&lt;&gt;0,DMIN(AF$13:AG$113,AG$13,AF$120:AF$121),"")</f>
        <v/>
      </c>
      <c r="AH12" s="281" t="str">
        <f aca="false">IF(AG$12="","",INDEX(AE$14:AE$113,MATCH(AG$12,AG$14:AG$113,0)))</f>
        <v/>
      </c>
      <c r="AI12" s="0"/>
      <c r="AJ12" s="0"/>
      <c r="AK12" s="279" t="str">
        <f aca="false">IF(DMIN(AK$13:AL$113,AL$13,AK$120:AK$121),4,"")</f>
        <v/>
      </c>
      <c r="AL12" s="280" t="str">
        <f aca="false">IF(DMIN(AK$13:AL$113,AL$13,AK$120:AK$121)&lt;&gt;0,DMIN(AK$13:AL$113,AL$13,AK$120:AK$121),"")</f>
        <v/>
      </c>
      <c r="AM12" s="281" t="str">
        <f aca="false">IF(AL$12="","",INDEX(AE$14:AE$113,MATCH(AL$12,AL$14:AL$113,0)))</f>
        <v/>
      </c>
      <c r="AN12" s="0"/>
      <c r="AO12" s="0"/>
      <c r="AP12" s="264"/>
      <c r="AQ12" s="279" t="str">
        <f aca="false">IF(DMIN(AQ$13:AR$113,AR$13,AQ$120:AQ$121),4,"")</f>
        <v/>
      </c>
      <c r="AR12" s="280" t="str">
        <f aca="false">IF(DMIN(AQ$13:AR$113,AR$13,AQ$120:AQ$121)&lt;&gt;0,DMIN(AQ$13:AR$113,AR$13,AQ$120:AQ$121),"")</f>
        <v/>
      </c>
      <c r="AS12" s="281" t="str">
        <f aca="false">IF(AR$12="","",INDEX(AP$14:AP$113,MATCH(AR$12,AR$14:AR$113,0)))</f>
        <v/>
      </c>
      <c r="AT12" s="0"/>
      <c r="AU12" s="0"/>
      <c r="AV12" s="279" t="str">
        <f aca="false">IF(DMIN(AV$13:AW$113,AW$13,AV$120:AV$121),4,"")</f>
        <v/>
      </c>
      <c r="AW12" s="280" t="str">
        <f aca="false">IF(DMIN(AV$13:AW$113,AW$13,AV$120:AV$121)&lt;&gt;0,DMIN(AV$13:AW$113,AW$13,AV$120:AV$121),"")</f>
        <v/>
      </c>
      <c r="AX12" s="281" t="str">
        <f aca="false">IF(AW$12="","",INDEX(AP$14:AP$113,MATCH(AW$12,AW$14:AW$113,0)))</f>
        <v/>
      </c>
      <c r="AY12" s="0"/>
      <c r="AZ12" s="0"/>
      <c r="BA12" s="264"/>
      <c r="BB12" s="279" t="str">
        <f aca="false">IF(DMIN(BB$13:BC$113,BC$13,BB$120:BB$121),4,"")</f>
        <v/>
      </c>
      <c r="BC12" s="280" t="str">
        <f aca="false">IF(DMIN(BB$13:BC$113,BC$13,BB$120:BB$121)&lt;&gt;0,DMIN(BB$13:BC$113,BC$13,BB$120:BB$121),"")</f>
        <v/>
      </c>
      <c r="BD12" s="281" t="str">
        <f aca="false">IF(BC$12="","",INDEX(BA$14:BA$113,MATCH(BC$12,BC$14:BC$113,0)))</f>
        <v/>
      </c>
      <c r="BE12" s="0"/>
      <c r="BF12" s="0"/>
      <c r="BG12" s="279" t="str">
        <f aca="false">IF(DMIN(BG$13:BH$113,BH$13,BG$120:BG$121),4,"")</f>
        <v/>
      </c>
      <c r="BH12" s="280" t="str">
        <f aca="false">IF(DMIN(BG$13:BH$113,BH$13,BG$120:BG$121)&lt;&gt;0,DMIN(BG$13:BH$113,BH$13,BG$120:BG$121),"")</f>
        <v/>
      </c>
      <c r="BI12" s="281" t="str">
        <f aca="false">IF(BH$12="","",INDEX(BA$14:BA$113,MATCH(BH$12,BH$14:BH$113,0)))</f>
        <v/>
      </c>
      <c r="BJ12" s="0"/>
      <c r="BK12" s="0"/>
      <c r="BL12" s="264"/>
      <c r="BM12" s="279" t="str">
        <f aca="false">IF(DMIN(BM$13:BN$113,BN$13,BM$120:BM$121),4,"")</f>
        <v/>
      </c>
      <c r="BN12" s="280" t="str">
        <f aca="false">IF(DMIN(BM$13:BN$113,BN$13,BM$120:BM$121)&lt;&gt;0,DMIN(BM$13:BN$113,BN$13,BM$120:BM$121),"")</f>
        <v/>
      </c>
      <c r="BO12" s="281" t="str">
        <f aca="false">IF(BN$12="","",INDEX(BL$14:BL$113,MATCH(BN$12,BN$14:BN$113,0)))</f>
        <v/>
      </c>
      <c r="BP12" s="0"/>
      <c r="BQ12" s="0"/>
      <c r="BR12" s="279" t="str">
        <f aca="false">IF(DMIN(BR$13:BS$113,BS$13,BR$120:BR$121),4,"")</f>
        <v/>
      </c>
      <c r="BS12" s="280" t="str">
        <f aca="false">IF(DMIN(BR$13:BS$113,BS$13,BR$120:BR$121)&lt;&gt;0,DMIN(BR$13:BS$113,BS$13,BR$120:BR$121),"")</f>
        <v/>
      </c>
      <c r="BT12" s="281" t="str">
        <f aca="false">IF(BS$12="","",INDEX(BL$14:BL$113,MATCH(BS$12,BS$14:BS$113,0)))</f>
        <v/>
      </c>
      <c r="BU12" s="0"/>
      <c r="BV12" s="0"/>
      <c r="BW12" s="264"/>
      <c r="BX12" s="279" t="str">
        <f aca="false">IF(DMIN(BX$13:BY$113,BY$13,BX$120:BX$121),4,"")</f>
        <v/>
      </c>
      <c r="BY12" s="280" t="str">
        <f aca="false">IF(DMIN(BX$13:BY$113,BY$13,BX$120:BX$121)&lt;&gt;0,DMIN(BX$13:BY$113,BY$13,BX$120:BX$121),"")</f>
        <v/>
      </c>
      <c r="BZ12" s="281" t="str">
        <f aca="false">IF(BY$12="","",INDEX(BW$14:BW$113,MATCH(BY$12,BY$14:BY$113,0)))</f>
        <v/>
      </c>
      <c r="CA12" s="0"/>
      <c r="CB12" s="0"/>
      <c r="CC12" s="279" t="str">
        <f aca="false">IF(DMIN(CC$13:CD$113,CD$13,CC$120:CC$121),4,"")</f>
        <v/>
      </c>
      <c r="CD12" s="280" t="str">
        <f aca="false">IF(DMIN(CC$13:CD$113,CD$13,CC$120:CC$121)&lt;&gt;0,DMIN(CC$13:CD$113,CD$13,CC$120:CC$121),"")</f>
        <v/>
      </c>
      <c r="CE12" s="281" t="str">
        <f aca="false">IF(CD$12="","",INDEX(BW$14:BW$113,MATCH(CD$12,CD$14:CD$113,0)))</f>
        <v/>
      </c>
      <c r="CF12" s="0"/>
      <c r="CG12" s="0"/>
      <c r="CH12" s="264"/>
      <c r="CI12" s="279" t="str">
        <f aca="false">IF(DMIN(CI$13:CJ$113,CJ$13,CI$120:CI$121),4,"")</f>
        <v/>
      </c>
      <c r="CJ12" s="280" t="str">
        <f aca="false">IF(DMIN(CI$13:CJ$113,CJ$13,CI$120:CI$121)&lt;&gt;0,DMIN(CI$13:CJ$113,CJ$13,CI$120:CI$121),"")</f>
        <v/>
      </c>
      <c r="CK12" s="281" t="str">
        <f aca="false">IF(CJ$12="","",INDEX(CH$14:CH$113,MATCH(CJ$12,CJ$14:CJ$113,0)))</f>
        <v/>
      </c>
      <c r="CL12" s="0"/>
      <c r="CM12" s="0"/>
      <c r="CN12" s="279" t="str">
        <f aca="false">IF(DMIN(CN$13:CO$113,CO$13,CN$120:CN$121),4,"")</f>
        <v/>
      </c>
      <c r="CO12" s="280" t="str">
        <f aca="false">IF(DMIN(CN$13:CO$113,CO$13,CN$120:CN$121)&lt;&gt;0,DMIN(CN$13:CO$113,CO$13,CN$120:CN$121),"")</f>
        <v/>
      </c>
      <c r="CP12" s="281" t="str">
        <f aca="false">IF(CO$12="","",INDEX(CH$14:CH$113,MATCH(CO$12,CO$14:CO$113,0)))</f>
        <v/>
      </c>
      <c r="CQ12" s="0"/>
      <c r="CR12" s="0"/>
      <c r="CS12" s="264"/>
      <c r="CT12" s="279" t="str">
        <f aca="false">IF(DMIN(CT$13:CU$113,CU$13,CT$120:CT$121),4,"")</f>
        <v/>
      </c>
      <c r="CU12" s="280" t="str">
        <f aca="false">IF(DMIN(CT$13:CU$113,CU$13,CT$120:CT$121)&lt;&gt;0,DMIN(CT$13:CU$113,CU$13,CT$120:CT$121),"")</f>
        <v/>
      </c>
      <c r="CV12" s="281" t="str">
        <f aca="false">IF(CU$12="","",INDEX(CS$14:CS$113,MATCH(CU$12,CU$14:CU$113,0)))</f>
        <v/>
      </c>
      <c r="CW12" s="0"/>
      <c r="CX12" s="0"/>
      <c r="CY12" s="279" t="str">
        <f aca="false">IF(DMIN(CY$13:CZ$113,CZ$13,CY$120:CY$121),4,"")</f>
        <v/>
      </c>
      <c r="CZ12" s="280" t="str">
        <f aca="false">IF(DMIN(CY$13:CZ$113,CZ$13,CY$120:CY$121)&lt;&gt;0,DMIN(CY$13:CZ$113,CZ$13,CY$120:CY$121),"")</f>
        <v/>
      </c>
      <c r="DA12" s="281" t="str">
        <f aca="false">IF(CZ$12="","",INDEX(CS$14:CS$113,MATCH(CZ$12,CZ$14:CZ$113,0)))</f>
        <v/>
      </c>
      <c r="DB12" s="0"/>
      <c r="DC12" s="0"/>
      <c r="DD12" s="264"/>
      <c r="DE12" s="279" t="str">
        <f aca="false">IF(DMIN(DE$13:DF$113,DF$13,DE$120:DE$121),4,"")</f>
        <v/>
      </c>
      <c r="DF12" s="280" t="str">
        <f aca="false">IF(DMIN(DE$13:DF$113,DF$13,DE$120:DE$121)&lt;&gt;0,DMIN(DE$13:DF$113,DF$13,DE$120:DE$121),"")</f>
        <v/>
      </c>
      <c r="DG12" s="281" t="str">
        <f aca="false">IF(DF$12="","",INDEX(DD$14:DD$113,MATCH(DF$12,DF$14:DF$113,0)))</f>
        <v/>
      </c>
      <c r="DH12" s="0"/>
      <c r="DI12" s="0"/>
      <c r="DJ12" s="279" t="str">
        <f aca="false">IF(DMIN(DJ$13:DK$113,DK$13,DJ$120:DJ$121),4,"")</f>
        <v/>
      </c>
      <c r="DK12" s="280" t="str">
        <f aca="false">IF(DMIN(DJ$13:DK$113,DK$13,DJ$120:DJ$121)&lt;&gt;0,DMIN(DJ$13:DK$113,DK$13,DJ$120:DJ$121),"")</f>
        <v/>
      </c>
      <c r="DL12" s="281" t="str">
        <f aca="false">IF(DK$12="","",INDEX(DD$14:DD$113,MATCH(DK$12,DK$14:DK$113,0)))</f>
        <v/>
      </c>
      <c r="DM12" s="0"/>
      <c r="DN12" s="0"/>
      <c r="DO12" s="0"/>
      <c r="DP12" s="345" t="s">
        <v>219</v>
      </c>
      <c r="DQ12" s="345"/>
      <c r="DR12" s="345" t="s">
        <v>220</v>
      </c>
      <c r="DS12" s="345"/>
      <c r="DT12" s="345"/>
      <c r="DU12" s="346" t="s">
        <v>221</v>
      </c>
      <c r="DV12" s="346"/>
      <c r="DW12" s="346"/>
      <c r="DX12" s="346"/>
      <c r="DY12" s="347" t="s">
        <v>222</v>
      </c>
      <c r="DZ12" s="347"/>
      <c r="EA12" s="347"/>
      <c r="EB12" s="347"/>
      <c r="EC12" s="289" t="s">
        <v>178</v>
      </c>
      <c r="ED12" s="289"/>
      <c r="EE12" s="289"/>
      <c r="EF12" s="289"/>
      <c r="EG12" s="289"/>
      <c r="EH12" s="289"/>
      <c r="EI12" s="289"/>
      <c r="EJ12" s="289"/>
      <c r="EK12" s="289"/>
      <c r="EL12" s="289"/>
      <c r="EM12" s="289"/>
      <c r="EN12" s="289"/>
      <c r="EO12" s="289"/>
      <c r="EP12" s="289"/>
      <c r="EQ12" s="289"/>
      <c r="ER12" s="289"/>
      <c r="ES12" s="289"/>
      <c r="ET12" s="289"/>
      <c r="EU12" s="289"/>
      <c r="EV12" s="289"/>
      <c r="EW12" s="287" t="s">
        <v>223</v>
      </c>
      <c r="EX12" s="287"/>
      <c r="EY12" s="287"/>
      <c r="EZ12" s="287"/>
      <c r="FA12" s="287"/>
      <c r="FB12" s="287"/>
      <c r="FC12" s="287"/>
      <c r="FD12" s="287"/>
      <c r="FE12" s="287"/>
      <c r="FF12" s="287"/>
      <c r="FG12" s="287"/>
      <c r="FH12" s="287"/>
      <c r="FI12" s="287"/>
      <c r="FJ12" s="287"/>
      <c r="FK12" s="287"/>
      <c r="FL12" s="287"/>
      <c r="FM12" s="287"/>
      <c r="FN12" s="287"/>
      <c r="FO12" s="287"/>
      <c r="FP12" s="287"/>
      <c r="FQ12" s="0"/>
      <c r="FR12" s="348" t="s">
        <v>181</v>
      </c>
      <c r="FS12" s="348"/>
      <c r="FT12" s="348"/>
      <c r="FU12" s="348"/>
      <c r="FV12" s="348"/>
      <c r="FW12" s="348"/>
      <c r="FX12" s="348"/>
      <c r="FY12" s="348"/>
      <c r="FZ12" s="348"/>
      <c r="GA12" s="348"/>
      <c r="GB12" s="348"/>
      <c r="GC12" s="348"/>
      <c r="GD12" s="348"/>
      <c r="GE12" s="348"/>
      <c r="GF12" s="348"/>
      <c r="GG12" s="348"/>
      <c r="GH12" s="348"/>
      <c r="GI12" s="348"/>
      <c r="GJ12" s="348"/>
      <c r="GK12" s="348"/>
      <c r="GL12" s="0"/>
      <c r="GM12" s="348" t="s">
        <v>182</v>
      </c>
      <c r="GN12" s="348"/>
      <c r="GO12" s="348"/>
      <c r="GP12" s="348"/>
      <c r="GQ12" s="348"/>
      <c r="GR12" s="348"/>
      <c r="GS12" s="348"/>
      <c r="GT12" s="348"/>
      <c r="GU12" s="348"/>
      <c r="GV12" s="348"/>
      <c r="GW12" s="348"/>
      <c r="GX12" s="348"/>
      <c r="GY12" s="348"/>
      <c r="GZ12" s="348"/>
      <c r="HA12" s="348"/>
      <c r="HB12" s="348"/>
      <c r="HC12" s="348"/>
      <c r="HD12" s="348"/>
      <c r="HE12" s="348"/>
      <c r="HF12" s="348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s="282" customFormat="true" ht="39.75" hidden="false" customHeight="true" outlineLevel="0" collapsed="false">
      <c r="A13" s="291" t="s">
        <v>183</v>
      </c>
      <c r="B13" s="292" t="s">
        <v>184</v>
      </c>
      <c r="C13" s="293" t="s">
        <v>185</v>
      </c>
      <c r="D13" s="293" t="s">
        <v>44</v>
      </c>
      <c r="E13" s="349" t="s">
        <v>224</v>
      </c>
      <c r="F13" s="349" t="s">
        <v>225</v>
      </c>
      <c r="G13" s="292" t="s">
        <v>188</v>
      </c>
      <c r="H13" s="294" t="s">
        <v>189</v>
      </c>
      <c r="I13" s="295" t="s">
        <v>190</v>
      </c>
      <c r="J13" s="291" t="s">
        <v>191</v>
      </c>
      <c r="K13" s="296" t="s">
        <v>99</v>
      </c>
      <c r="L13" s="292" t="s">
        <v>192</v>
      </c>
      <c r="M13" s="297" t="s">
        <v>193</v>
      </c>
      <c r="N13" s="294" t="s">
        <v>188</v>
      </c>
      <c r="O13" s="291" t="s">
        <v>191</v>
      </c>
      <c r="P13" s="296" t="s">
        <v>99</v>
      </c>
      <c r="Q13" s="292" t="s">
        <v>192</v>
      </c>
      <c r="R13" s="297" t="s">
        <v>193</v>
      </c>
      <c r="S13" s="294" t="s">
        <v>188</v>
      </c>
      <c r="T13" s="295" t="s">
        <v>190</v>
      </c>
      <c r="U13" s="291" t="s">
        <v>191</v>
      </c>
      <c r="V13" s="296" t="s">
        <v>99</v>
      </c>
      <c r="W13" s="292" t="s">
        <v>192</v>
      </c>
      <c r="X13" s="297" t="s">
        <v>193</v>
      </c>
      <c r="Y13" s="294" t="s">
        <v>188</v>
      </c>
      <c r="Z13" s="291" t="s">
        <v>191</v>
      </c>
      <c r="AA13" s="296" t="s">
        <v>99</v>
      </c>
      <c r="AB13" s="292" t="s">
        <v>192</v>
      </c>
      <c r="AC13" s="297" t="s">
        <v>193</v>
      </c>
      <c r="AD13" s="294" t="s">
        <v>188</v>
      </c>
      <c r="AE13" s="295" t="s">
        <v>190</v>
      </c>
      <c r="AF13" s="291" t="s">
        <v>191</v>
      </c>
      <c r="AG13" s="296" t="s">
        <v>99</v>
      </c>
      <c r="AH13" s="292" t="s">
        <v>192</v>
      </c>
      <c r="AI13" s="297" t="s">
        <v>193</v>
      </c>
      <c r="AJ13" s="294" t="s">
        <v>188</v>
      </c>
      <c r="AK13" s="291" t="s">
        <v>191</v>
      </c>
      <c r="AL13" s="296" t="s">
        <v>99</v>
      </c>
      <c r="AM13" s="292" t="s">
        <v>192</v>
      </c>
      <c r="AN13" s="297" t="s">
        <v>193</v>
      </c>
      <c r="AO13" s="294" t="s">
        <v>188</v>
      </c>
      <c r="AP13" s="295" t="s">
        <v>190</v>
      </c>
      <c r="AQ13" s="291" t="s">
        <v>191</v>
      </c>
      <c r="AR13" s="296" t="s">
        <v>99</v>
      </c>
      <c r="AS13" s="292" t="s">
        <v>192</v>
      </c>
      <c r="AT13" s="297" t="s">
        <v>193</v>
      </c>
      <c r="AU13" s="294" t="s">
        <v>188</v>
      </c>
      <c r="AV13" s="291" t="s">
        <v>191</v>
      </c>
      <c r="AW13" s="296" t="s">
        <v>99</v>
      </c>
      <c r="AX13" s="292" t="s">
        <v>192</v>
      </c>
      <c r="AY13" s="297" t="s">
        <v>193</v>
      </c>
      <c r="AZ13" s="294" t="s">
        <v>188</v>
      </c>
      <c r="BA13" s="295" t="s">
        <v>190</v>
      </c>
      <c r="BB13" s="291" t="s">
        <v>191</v>
      </c>
      <c r="BC13" s="296" t="s">
        <v>99</v>
      </c>
      <c r="BD13" s="292" t="s">
        <v>192</v>
      </c>
      <c r="BE13" s="297" t="s">
        <v>193</v>
      </c>
      <c r="BF13" s="294" t="s">
        <v>188</v>
      </c>
      <c r="BG13" s="291" t="s">
        <v>191</v>
      </c>
      <c r="BH13" s="296" t="s">
        <v>99</v>
      </c>
      <c r="BI13" s="292" t="s">
        <v>192</v>
      </c>
      <c r="BJ13" s="297" t="s">
        <v>193</v>
      </c>
      <c r="BK13" s="294" t="s">
        <v>188</v>
      </c>
      <c r="BL13" s="295" t="s">
        <v>190</v>
      </c>
      <c r="BM13" s="291" t="s">
        <v>191</v>
      </c>
      <c r="BN13" s="296" t="s">
        <v>99</v>
      </c>
      <c r="BO13" s="292" t="s">
        <v>192</v>
      </c>
      <c r="BP13" s="297" t="s">
        <v>193</v>
      </c>
      <c r="BQ13" s="294" t="s">
        <v>188</v>
      </c>
      <c r="BR13" s="291" t="s">
        <v>191</v>
      </c>
      <c r="BS13" s="296" t="s">
        <v>99</v>
      </c>
      <c r="BT13" s="292" t="s">
        <v>192</v>
      </c>
      <c r="BU13" s="297" t="s">
        <v>193</v>
      </c>
      <c r="BV13" s="294" t="s">
        <v>188</v>
      </c>
      <c r="BW13" s="295" t="s">
        <v>190</v>
      </c>
      <c r="BX13" s="291" t="s">
        <v>191</v>
      </c>
      <c r="BY13" s="296" t="s">
        <v>99</v>
      </c>
      <c r="BZ13" s="292" t="s">
        <v>192</v>
      </c>
      <c r="CA13" s="297" t="s">
        <v>193</v>
      </c>
      <c r="CB13" s="294" t="s">
        <v>188</v>
      </c>
      <c r="CC13" s="291" t="s">
        <v>191</v>
      </c>
      <c r="CD13" s="296" t="s">
        <v>99</v>
      </c>
      <c r="CE13" s="292" t="s">
        <v>192</v>
      </c>
      <c r="CF13" s="297" t="s">
        <v>193</v>
      </c>
      <c r="CG13" s="294" t="s">
        <v>188</v>
      </c>
      <c r="CH13" s="295" t="s">
        <v>190</v>
      </c>
      <c r="CI13" s="291" t="s">
        <v>191</v>
      </c>
      <c r="CJ13" s="296" t="s">
        <v>99</v>
      </c>
      <c r="CK13" s="292" t="s">
        <v>192</v>
      </c>
      <c r="CL13" s="297" t="s">
        <v>193</v>
      </c>
      <c r="CM13" s="294" t="s">
        <v>188</v>
      </c>
      <c r="CN13" s="291" t="s">
        <v>191</v>
      </c>
      <c r="CO13" s="296" t="s">
        <v>99</v>
      </c>
      <c r="CP13" s="292" t="s">
        <v>192</v>
      </c>
      <c r="CQ13" s="297" t="s">
        <v>193</v>
      </c>
      <c r="CR13" s="294" t="s">
        <v>188</v>
      </c>
      <c r="CS13" s="295" t="s">
        <v>190</v>
      </c>
      <c r="CT13" s="291" t="s">
        <v>191</v>
      </c>
      <c r="CU13" s="296" t="s">
        <v>99</v>
      </c>
      <c r="CV13" s="292" t="s">
        <v>192</v>
      </c>
      <c r="CW13" s="297" t="s">
        <v>193</v>
      </c>
      <c r="CX13" s="294" t="s">
        <v>188</v>
      </c>
      <c r="CY13" s="291" t="s">
        <v>191</v>
      </c>
      <c r="CZ13" s="296" t="s">
        <v>99</v>
      </c>
      <c r="DA13" s="292" t="s">
        <v>192</v>
      </c>
      <c r="DB13" s="297" t="s">
        <v>193</v>
      </c>
      <c r="DC13" s="294" t="s">
        <v>188</v>
      </c>
      <c r="DD13" s="295" t="s">
        <v>190</v>
      </c>
      <c r="DE13" s="291" t="s">
        <v>191</v>
      </c>
      <c r="DF13" s="296" t="s">
        <v>99</v>
      </c>
      <c r="DG13" s="292" t="s">
        <v>192</v>
      </c>
      <c r="DH13" s="297" t="s">
        <v>193</v>
      </c>
      <c r="DI13" s="294" t="s">
        <v>188</v>
      </c>
      <c r="DJ13" s="291" t="s">
        <v>191</v>
      </c>
      <c r="DK13" s="296" t="s">
        <v>99</v>
      </c>
      <c r="DL13" s="292" t="s">
        <v>192</v>
      </c>
      <c r="DM13" s="297" t="s">
        <v>193</v>
      </c>
      <c r="DN13" s="294" t="s">
        <v>188</v>
      </c>
      <c r="DP13" s="350" t="s">
        <v>226</v>
      </c>
      <c r="DQ13" s="351" t="s">
        <v>196</v>
      </c>
      <c r="DR13" s="350" t="s">
        <v>227</v>
      </c>
      <c r="DS13" s="298" t="s">
        <v>228</v>
      </c>
      <c r="DT13" s="351" t="s">
        <v>196</v>
      </c>
      <c r="DU13" s="350" t="s">
        <v>197</v>
      </c>
      <c r="DV13" s="298" t="s">
        <v>198</v>
      </c>
      <c r="DW13" s="298" t="s">
        <v>199</v>
      </c>
      <c r="DX13" s="351" t="s">
        <v>200</v>
      </c>
      <c r="DY13" s="350" t="s">
        <v>197</v>
      </c>
      <c r="DZ13" s="298" t="s">
        <v>198</v>
      </c>
      <c r="EA13" s="298" t="s">
        <v>199</v>
      </c>
      <c r="EB13" s="352" t="s">
        <v>200</v>
      </c>
      <c r="EC13" s="353" t="s">
        <v>142</v>
      </c>
      <c r="ED13" s="245" t="s">
        <v>143</v>
      </c>
      <c r="EE13" s="245" t="s">
        <v>144</v>
      </c>
      <c r="EF13" s="245" t="s">
        <v>145</v>
      </c>
      <c r="EG13" s="245" t="s">
        <v>146</v>
      </c>
      <c r="EH13" s="245" t="s">
        <v>147</v>
      </c>
      <c r="EI13" s="245" t="s">
        <v>148</v>
      </c>
      <c r="EJ13" s="245" t="s">
        <v>149</v>
      </c>
      <c r="EK13" s="245" t="s">
        <v>150</v>
      </c>
      <c r="EL13" s="245" t="s">
        <v>151</v>
      </c>
      <c r="EM13" s="245" t="s">
        <v>152</v>
      </c>
      <c r="EN13" s="245" t="s">
        <v>153</v>
      </c>
      <c r="EO13" s="245" t="s">
        <v>154</v>
      </c>
      <c r="EP13" s="245" t="s">
        <v>155</v>
      </c>
      <c r="EQ13" s="245" t="s">
        <v>156</v>
      </c>
      <c r="ER13" s="245" t="s">
        <v>157</v>
      </c>
      <c r="ES13" s="245" t="s">
        <v>158</v>
      </c>
      <c r="ET13" s="245" t="s">
        <v>159</v>
      </c>
      <c r="EU13" s="245" t="s">
        <v>160</v>
      </c>
      <c r="EV13" s="354" t="s">
        <v>161</v>
      </c>
      <c r="EW13" s="299" t="s">
        <v>229</v>
      </c>
      <c r="EX13" s="300" t="s">
        <v>230</v>
      </c>
      <c r="EY13" s="300" t="s">
        <v>231</v>
      </c>
      <c r="EZ13" s="300" t="s">
        <v>232</v>
      </c>
      <c r="FA13" s="300" t="s">
        <v>233</v>
      </c>
      <c r="FB13" s="300" t="s">
        <v>234</v>
      </c>
      <c r="FC13" s="300" t="s">
        <v>235</v>
      </c>
      <c r="FD13" s="300" t="s">
        <v>236</v>
      </c>
      <c r="FE13" s="300" t="s">
        <v>237</v>
      </c>
      <c r="FF13" s="300" t="s">
        <v>238</v>
      </c>
      <c r="FG13" s="300" t="s">
        <v>239</v>
      </c>
      <c r="FH13" s="300" t="s">
        <v>240</v>
      </c>
      <c r="FI13" s="300" t="s">
        <v>241</v>
      </c>
      <c r="FJ13" s="300" t="s">
        <v>242</v>
      </c>
      <c r="FK13" s="300" t="s">
        <v>243</v>
      </c>
      <c r="FL13" s="300" t="s">
        <v>244</v>
      </c>
      <c r="FM13" s="300" t="s">
        <v>245</v>
      </c>
      <c r="FN13" s="300" t="s">
        <v>246</v>
      </c>
      <c r="FO13" s="300" t="s">
        <v>247</v>
      </c>
      <c r="FP13" s="301" t="s">
        <v>248</v>
      </c>
      <c r="FR13" s="305" t="n">
        <v>21</v>
      </c>
      <c r="FS13" s="306" t="n">
        <f aca="false">FR13+1</f>
        <v>22</v>
      </c>
      <c r="FT13" s="306" t="n">
        <f aca="false">FS13+1</f>
        <v>23</v>
      </c>
      <c r="FU13" s="306" t="n">
        <f aca="false">FT13+1</f>
        <v>24</v>
      </c>
      <c r="FV13" s="306" t="n">
        <f aca="false">FU13+1</f>
        <v>25</v>
      </c>
      <c r="FW13" s="306" t="n">
        <f aca="false">FV13+1</f>
        <v>26</v>
      </c>
      <c r="FX13" s="306" t="n">
        <f aca="false">FW13+1</f>
        <v>27</v>
      </c>
      <c r="FY13" s="306" t="n">
        <f aca="false">FX13+1</f>
        <v>28</v>
      </c>
      <c r="FZ13" s="306" t="n">
        <f aca="false">FY13+1</f>
        <v>29</v>
      </c>
      <c r="GA13" s="306" t="n">
        <f aca="false">FZ13+1</f>
        <v>30</v>
      </c>
      <c r="GB13" s="306" t="n">
        <f aca="false">GA13+1</f>
        <v>31</v>
      </c>
      <c r="GC13" s="306" t="n">
        <f aca="false">GB13+1</f>
        <v>32</v>
      </c>
      <c r="GD13" s="306" t="n">
        <f aca="false">GC13+1</f>
        <v>33</v>
      </c>
      <c r="GE13" s="306" t="n">
        <f aca="false">GD13+1</f>
        <v>34</v>
      </c>
      <c r="GF13" s="306" t="n">
        <f aca="false">GE13+1</f>
        <v>35</v>
      </c>
      <c r="GG13" s="306" t="n">
        <f aca="false">GF13+1</f>
        <v>36</v>
      </c>
      <c r="GH13" s="306" t="n">
        <f aca="false">GG13+1</f>
        <v>37</v>
      </c>
      <c r="GI13" s="306" t="n">
        <f aca="false">GH13+1</f>
        <v>38</v>
      </c>
      <c r="GJ13" s="306" t="n">
        <f aca="false">GI13+1</f>
        <v>39</v>
      </c>
      <c r="GK13" s="307" t="n">
        <f aca="false">GJ13+1</f>
        <v>40</v>
      </c>
      <c r="GM13" s="305" t="n">
        <f aca="false">FR13</f>
        <v>21</v>
      </c>
      <c r="GN13" s="306" t="n">
        <f aca="false">GM13+1</f>
        <v>22</v>
      </c>
      <c r="GO13" s="306" t="n">
        <f aca="false">GN13+1</f>
        <v>23</v>
      </c>
      <c r="GP13" s="306" t="n">
        <f aca="false">GO13+1</f>
        <v>24</v>
      </c>
      <c r="GQ13" s="306" t="n">
        <f aca="false">GP13+1</f>
        <v>25</v>
      </c>
      <c r="GR13" s="306" t="n">
        <f aca="false">GQ13+1</f>
        <v>26</v>
      </c>
      <c r="GS13" s="306" t="n">
        <f aca="false">GR13+1</f>
        <v>27</v>
      </c>
      <c r="GT13" s="306" t="n">
        <f aca="false">GS13+1</f>
        <v>28</v>
      </c>
      <c r="GU13" s="306" t="n">
        <f aca="false">GT13+1</f>
        <v>29</v>
      </c>
      <c r="GV13" s="306" t="n">
        <f aca="false">GU13+1</f>
        <v>30</v>
      </c>
      <c r="GW13" s="306" t="n">
        <f aca="false">GV13+1</f>
        <v>31</v>
      </c>
      <c r="GX13" s="306" t="n">
        <f aca="false">GW13+1</f>
        <v>32</v>
      </c>
      <c r="GY13" s="306" t="n">
        <f aca="false">GX13+1</f>
        <v>33</v>
      </c>
      <c r="GZ13" s="306" t="n">
        <f aca="false">GY13+1</f>
        <v>34</v>
      </c>
      <c r="HA13" s="306" t="n">
        <f aca="false">GZ13+1</f>
        <v>35</v>
      </c>
      <c r="HB13" s="306" t="n">
        <f aca="false">HA13+1</f>
        <v>36</v>
      </c>
      <c r="HC13" s="306" t="n">
        <f aca="false">HB13+1</f>
        <v>37</v>
      </c>
      <c r="HD13" s="306" t="n">
        <f aca="false">HC13+1</f>
        <v>38</v>
      </c>
      <c r="HE13" s="306" t="n">
        <f aca="false">HD13+1</f>
        <v>39</v>
      </c>
      <c r="HF13" s="307" t="n">
        <f aca="false">HE13+1</f>
        <v>40</v>
      </c>
    </row>
    <row r="14" customFormat="false" ht="13" hidden="false" customHeight="false" outlineLevel="0" collapsed="false">
      <c r="A14" s="308" t="n">
        <f aca="false">IF(B14&lt;&gt;"",RANK(G14,G$14:G$113,0),"")</f>
        <v>22</v>
      </c>
      <c r="B14" s="310" t="str">
        <f aca="false">IF('Chronos (M1..M20)'!B11&lt;&gt;"",'Chronos (M1..M20)'!B11,"")</f>
        <v>Sébastien CHABAUD</v>
      </c>
      <c r="C14" s="310" t="n">
        <f aca="false">IF(B14&lt;&gt;"",'Chronos (M1..M20)'!C11,"")</f>
        <v>1</v>
      </c>
      <c r="D14" s="215" t="n">
        <f aca="false">IF(B14&lt;&gt;"",'Chronos (M1..M20)'!C11,"")</f>
        <v>1</v>
      </c>
      <c r="E14" s="355" t="n">
        <f aca="false">'Calculs (M1..M20)'!DS14</f>
        <v>5054.40920211269</v>
      </c>
      <c r="F14" s="355" t="n">
        <f aca="false">'Calculs (M1..M20)'!DT14</f>
        <v>0</v>
      </c>
      <c r="G14" s="311" t="n">
        <f aca="false">IF(B14&lt;&gt;"",IF(NbTotManche&lt;4,DR14-DQ14,IF(NbTotManche&lt;15,DR14-DU14-DQ14,IF(NbTotManche&lt;25,DR14-DU14-DV14-DQ14-DT14,IF(NbTotManche&lt;35,DS14-DU14-DV14-DW14-DT14-DQ14,DS14-DU14-DV14-DW14-DX14-DT14-DQ14)))),0)</f>
        <v>4465.6895644017</v>
      </c>
      <c r="H14" s="312" t="n">
        <f aca="false">IF(B14&lt;&gt;"",IF(G14,(G14/MAXA(G$14:G$113))*1000,0),"")</f>
        <v>807.1158625276</v>
      </c>
      <c r="I14" s="313" t="str">
        <f aca="false">IF($B14&lt;&gt;"",$B14,"")</f>
        <v>Sébastien CHABAUD</v>
      </c>
      <c r="J14" s="314" t="n">
        <f aca="false">IF($B14&lt;&gt;"",'Chronos (M21..M40)'!$H11,"")</f>
        <v>1</v>
      </c>
      <c r="K14" s="315" t="str">
        <f aca="false">IF('Chronos (M21..M40)'!$I11&lt;&gt;"",'Chronos (M21..M40)'!$I11," ")</f>
        <v> </v>
      </c>
      <c r="L14" s="316" t="n">
        <f aca="false">IF('Chronos (M21..M40)'!$J11&lt;&gt;"",'Chronos (M21..M40)'!$J11,0)</f>
        <v>0</v>
      </c>
      <c r="M14" s="317" t="n">
        <f aca="false">IF($B14&lt;&gt;"",IF(K14&lt;&gt;" ",(INDEX(J$9:K$12,MATCH(J14,J$9:J$12),2)/K14)*1000,0),"")</f>
        <v>0</v>
      </c>
      <c r="N14" s="318" t="str">
        <f aca="false">IF(K$9&lt;&gt;"",IF($B14&lt;&gt;"",M14-L14,""),"")</f>
        <v/>
      </c>
      <c r="O14" s="314" t="n">
        <f aca="false">IF($B14&lt;&gt;"",'Chronos (M21..M40)'!$H112,"")</f>
        <v>1</v>
      </c>
      <c r="P14" s="315" t="str">
        <f aca="false">IF('Chronos (M21..M40)'!$I112&lt;&gt;"",'Chronos (M21..M40)'!$I112," ")</f>
        <v> </v>
      </c>
      <c r="Q14" s="316" t="n">
        <f aca="false">IF('Chronos (M21..M40)'!$J112&lt;&gt;"",'Chronos (M21..M40)'!$J112,0)</f>
        <v>0</v>
      </c>
      <c r="R14" s="317" t="n">
        <f aca="false">IF($B14&lt;&gt;"",IF(P14&lt;&gt;" ",(INDEX(O$9:P$12,MATCH(O14,O$9:O$12),2)/P14)*1000,0),"")</f>
        <v>0</v>
      </c>
      <c r="S14" s="318" t="str">
        <f aca="false">IF(P$9&lt;&gt;"",IF($B14&lt;&gt;"",R14-Q14,""),"")</f>
        <v/>
      </c>
      <c r="T14" s="313" t="str">
        <f aca="false">IF($B14&lt;&gt;"",$B14,"")</f>
        <v>Sébastien CHABAUD</v>
      </c>
      <c r="U14" s="314" t="n">
        <f aca="false">IF($B14&lt;&gt;"",'Chronos (M21..M40)'!$H213,"")</f>
        <v>1</v>
      </c>
      <c r="V14" s="315" t="str">
        <f aca="false">IF('Chronos (M21..M40)'!$I213&lt;&gt;"",'Chronos (M21..M40)'!$I213," ")</f>
        <v> </v>
      </c>
      <c r="W14" s="316" t="n">
        <f aca="false">IF('Chronos (M21..M40)'!$J213&lt;&gt;"",'Chronos (M21..M40)'!$J213,0)</f>
        <v>0</v>
      </c>
      <c r="X14" s="317" t="n">
        <f aca="false">IF($B14&lt;&gt;"",IF(V14&lt;&gt;" ",(INDEX(U$9:V$12,MATCH(U14,U$9:U$12),2)/V14)*1000,0),"")</f>
        <v>0</v>
      </c>
      <c r="Y14" s="318" t="str">
        <f aca="false">IF(V$9&lt;&gt;"",IF($B14&lt;&gt;"",X14-W14,""),"")</f>
        <v/>
      </c>
      <c r="Z14" s="314" t="n">
        <f aca="false">IF($B14&lt;&gt;"",'Chronos (M21..M40)'!$H314,"")</f>
        <v>1</v>
      </c>
      <c r="AA14" s="315" t="str">
        <f aca="false">IF('Chronos (M21..M40)'!$I314&lt;&gt;"",'Chronos (M21..M40)'!$I314," ")</f>
        <v> </v>
      </c>
      <c r="AB14" s="316" t="n">
        <f aca="false">IF('Chronos (M1..M20)'!$J314&lt;&gt;"",'Chronos (M21..M40)'!$J314,0)</f>
        <v>0</v>
      </c>
      <c r="AC14" s="317" t="n">
        <f aca="false">IF($B14&lt;&gt;"",IF(AA14&lt;&gt;" ",(INDEX(Z$9:AA$12,MATCH(Z14,Z$9:Z$12),2)/AA14)*1000,0),"")</f>
        <v>0</v>
      </c>
      <c r="AD14" s="318" t="str">
        <f aca="false">IF(AA$9&lt;&gt;"",IF($B14&lt;&gt;"",AC14-AB14,""),"")</f>
        <v/>
      </c>
      <c r="AE14" s="313" t="str">
        <f aca="false">IF($B14&lt;&gt;"",$B14,"")</f>
        <v>Sébastien CHABAUD</v>
      </c>
      <c r="AF14" s="314" t="n">
        <f aca="false">IF($B14&lt;&gt;"",'Chronos (M21..M40)'!$H415,"")</f>
        <v>1</v>
      </c>
      <c r="AG14" s="315" t="str">
        <f aca="false">IF('Chronos (M21..M40)'!$I415&lt;&gt;"",'Chronos (M21..M40)'!$I415," ")</f>
        <v> </v>
      </c>
      <c r="AH14" s="316" t="n">
        <f aca="false">IF('Chronos (M21..M40)'!$J415&lt;&gt;"",'Chronos (M21..M40)'!$J415,0)</f>
        <v>0</v>
      </c>
      <c r="AI14" s="317" t="n">
        <f aca="false">IF($B14&lt;&gt;"",IF(AG14&lt;&gt;" ",(INDEX(AF$9:AG$12,MATCH(AF14,AF$9:AF$12),2)/AG14)*1000,0),"")</f>
        <v>0</v>
      </c>
      <c r="AJ14" s="318" t="str">
        <f aca="false">IF(AG$9&lt;&gt;"",IF($B14&lt;&gt;"",AI14-AH14,""),"")</f>
        <v/>
      </c>
      <c r="AK14" s="314" t="n">
        <f aca="false">IF($B14&lt;&gt;"",'Chronos (M21..M40)'!$H516,"")</f>
        <v>1</v>
      </c>
      <c r="AL14" s="315" t="str">
        <f aca="false">IF('Chronos (M21..M40)'!$I516&lt;&gt;"",'Chronos (M21..M40)'!$I516," ")</f>
        <v> </v>
      </c>
      <c r="AM14" s="316" t="n">
        <f aca="false">IF('Chronos (M21..M40)'!$J516&lt;&gt;"",'Chronos (M21..M40)'!$J516,0)</f>
        <v>0</v>
      </c>
      <c r="AN14" s="317" t="n">
        <f aca="false">IF($B14&lt;&gt;"",IF(AL14&lt;&gt;" ",(INDEX(AK$9:AL$12,MATCH(AK14,AK$9:AK$12),2)/AL14)*1000,0),"")</f>
        <v>0</v>
      </c>
      <c r="AO14" s="318" t="str">
        <f aca="false">IF(AL$9&lt;&gt;"",IF($B14&lt;&gt;"",AN14-AM14,""),"")</f>
        <v/>
      </c>
      <c r="AP14" s="313" t="str">
        <f aca="false">IF($B14&lt;&gt;"",$B14,"")</f>
        <v>Sébastien CHABAUD</v>
      </c>
      <c r="AQ14" s="314" t="n">
        <f aca="false">IF($B14&lt;&gt;"",'Chronos (M21..M40)'!$H617,"")</f>
        <v>1</v>
      </c>
      <c r="AR14" s="315" t="str">
        <f aca="false">IF('Chronos (M21..M40)'!$I617&lt;&gt;"",'Chronos (M21..M40)'!$I617," ")</f>
        <v> </v>
      </c>
      <c r="AS14" s="316" t="n">
        <f aca="false">IF('Chronos (M21..M40)'!$J617&lt;&gt;"",'Chronos (M21..M40)'!$J617,0)</f>
        <v>0</v>
      </c>
      <c r="AT14" s="317" t="n">
        <f aca="false">IF($B14&lt;&gt;"",IF(AR14&lt;&gt;" ",(INDEX(AQ$9:AR$12,MATCH(AQ14,AQ$9:AQ$12),2)/AR14)*1000,0),"")</f>
        <v>0</v>
      </c>
      <c r="AU14" s="318" t="str">
        <f aca="false">IF(AR$9&lt;&gt;"",IF($B14&lt;&gt;"",AT14-AS14,""),"")</f>
        <v/>
      </c>
      <c r="AV14" s="314" t="n">
        <f aca="false">IF($B14&lt;&gt;"",'Chronos (M21..M40)'!$H718,"")</f>
        <v>1</v>
      </c>
      <c r="AW14" s="315" t="str">
        <f aca="false">IF('Chronos (M21..M40)'!$I718&lt;&gt;"",'Chronos (M21..M40)'!$I718," ")</f>
        <v> </v>
      </c>
      <c r="AX14" s="316" t="n">
        <f aca="false">IF('Chronos (M21..M40)'!$J718&lt;&gt;"",'Chronos (M21..M40)'!$J718,0)</f>
        <v>0</v>
      </c>
      <c r="AY14" s="317" t="n">
        <f aca="false">IF($B14&lt;&gt;"",IF(AW14&lt;&gt;" ",(INDEX(AV$9:AW$12,MATCH(AV14,AV$9:AV$12),2)/AW14)*1000,0),"")</f>
        <v>0</v>
      </c>
      <c r="AZ14" s="318" t="str">
        <f aca="false">IF(AW$9&lt;&gt;"",IF($B14&lt;&gt;"",AY14-AX14,""),"")</f>
        <v/>
      </c>
      <c r="BA14" s="313" t="str">
        <f aca="false">IF($B14&lt;&gt;"",$B14,"")</f>
        <v>Sébastien CHABAUD</v>
      </c>
      <c r="BB14" s="314" t="n">
        <f aca="false">IF($B14&lt;&gt;"",'Chronos (M21..M40)'!$H819,"")</f>
        <v>1</v>
      </c>
      <c r="BC14" s="315" t="str">
        <f aca="false">IF('Chronos (M21..M40)'!$I819&lt;&gt;"",'Chronos (M21..M40)'!$I819," ")</f>
        <v> </v>
      </c>
      <c r="BD14" s="316" t="n">
        <f aca="false">IF('Chronos (M21..M40)'!$J819&lt;&gt;"",'Chronos (M21..M40)'!$J819,0)</f>
        <v>0</v>
      </c>
      <c r="BE14" s="317" t="n">
        <f aca="false">IF($B14&lt;&gt;"",IF(BC14&lt;&gt;" ",(INDEX(BB$9:BC$12,MATCH(BB14,BB$9:BB$12),2)/BC14)*1000,0),"")</f>
        <v>0</v>
      </c>
      <c r="BF14" s="318" t="str">
        <f aca="false">IF(BC$9&lt;&gt;"",IF($B14&lt;&gt;"",BE14-BD14,""),"")</f>
        <v/>
      </c>
      <c r="BG14" s="314" t="n">
        <f aca="false">IF($B14&lt;&gt;"",'Chronos (M21..M40)'!$H920,"")</f>
        <v>1</v>
      </c>
      <c r="BH14" s="315" t="str">
        <f aca="false">IF('Chronos (M21..M40)'!$I920&lt;&gt;"",'Chronos (M21..M40)'!$I920," ")</f>
        <v> </v>
      </c>
      <c r="BI14" s="316" t="n">
        <f aca="false">IF('Chronos (M21..M40)'!$J920&lt;&gt;"",'Chronos (M21..M40)'!$J920,0)</f>
        <v>0</v>
      </c>
      <c r="BJ14" s="317" t="n">
        <f aca="false">IF($B14&lt;&gt;"",IF(BH14&lt;&gt;" ",(INDEX(BG$9:BH$12,MATCH(BG14,BG$9:BG$12),2)/BH14)*1000,0),"")</f>
        <v>0</v>
      </c>
      <c r="BK14" s="318" t="str">
        <f aca="false">IF(BH$9&lt;&gt;"",IF($B14&lt;&gt;"",BJ14-BI14,""),"")</f>
        <v/>
      </c>
      <c r="BL14" s="313" t="str">
        <f aca="false">IF($B14&lt;&gt;"",$B14,"")</f>
        <v>Sébastien CHABAUD</v>
      </c>
      <c r="BM14" s="314" t="n">
        <f aca="false">IF($B14&lt;&gt;"",'Chronos (M21..M40)'!$H1021,"")</f>
        <v>1</v>
      </c>
      <c r="BN14" s="315" t="str">
        <f aca="false">IF('Chronos (M21..M40)'!$I1021&lt;&gt;"",'Chronos (M21..M40)'!$I1021," ")</f>
        <v> </v>
      </c>
      <c r="BO14" s="316" t="n">
        <f aca="false">IF('Chronos (M21..M40)'!$J1021&lt;&gt;"",'Chronos (M21..M40)'!$J1021,0)</f>
        <v>0</v>
      </c>
      <c r="BP14" s="317" t="n">
        <f aca="false">IF($B14&lt;&gt;"",IF(BN14&lt;&gt;" ",(INDEX(BM$9:BN$12,MATCH(BM14,BM$9:BM$12),2)/BN14)*1000,0),"")</f>
        <v>0</v>
      </c>
      <c r="BQ14" s="318" t="str">
        <f aca="false">IF(BN$9&lt;&gt;"",IF($B14&lt;&gt;"",BP14-BO14,""),"")</f>
        <v/>
      </c>
      <c r="BR14" s="314" t="n">
        <f aca="false">IF($B14&lt;&gt;"",'Chronos (M21..M40)'!$H1122,"")</f>
        <v>1</v>
      </c>
      <c r="BS14" s="315" t="str">
        <f aca="false">IF('Chronos (M21..M40)'!$I1122&lt;&gt;"",'Chronos (M21..M40)'!$I1122," ")</f>
        <v> </v>
      </c>
      <c r="BT14" s="316" t="n">
        <f aca="false">IF('Chronos (M21..M40)'!$J1122&lt;&gt;"",'Chronos (M21..M40)'!$J1122,0)</f>
        <v>0</v>
      </c>
      <c r="BU14" s="317" t="n">
        <f aca="false">IF($B14&lt;&gt;"",IF(BS14&lt;&gt;" ",(INDEX(BR$9:BS$12,MATCH(BR14,BR$9:BR$12),2)/BS14)*1000,0),"")</f>
        <v>0</v>
      </c>
      <c r="BV14" s="318" t="str">
        <f aca="false">IF(BS$9&lt;&gt;"",IF($B14&lt;&gt;"",BU14-BT14,""),"")</f>
        <v/>
      </c>
      <c r="BW14" s="313" t="str">
        <f aca="false">IF($B14&lt;&gt;"",$B14,"")</f>
        <v>Sébastien CHABAUD</v>
      </c>
      <c r="BX14" s="314" t="n">
        <f aca="false">IF($B14&lt;&gt;"",'Chronos (M21..M40)'!$H1223,"")</f>
        <v>1</v>
      </c>
      <c r="BY14" s="315" t="str">
        <f aca="false">IF('Chronos (M21..M40)'!$I1223&lt;&gt;"",'Chronos (M21..M40)'!$I1223," ")</f>
        <v> </v>
      </c>
      <c r="BZ14" s="316" t="n">
        <f aca="false">IF('Chronos (M21..M40)'!$J1223&lt;&gt;"",'Chronos (M21..M40)'!$J1223,0)</f>
        <v>0</v>
      </c>
      <c r="CA14" s="317" t="n">
        <f aca="false">IF($B14&lt;&gt;"",IF(BY14&lt;&gt;" ",(INDEX(BX$9:BY$12,MATCH(BX14,BX$9:BX$12),2)/BY14)*1000,0),"")</f>
        <v>0</v>
      </c>
      <c r="CB14" s="318" t="str">
        <f aca="false">IF(BY$9&lt;&gt;"",IF($B14&lt;&gt;"",CA14-BZ14,""),"")</f>
        <v/>
      </c>
      <c r="CC14" s="314" t="n">
        <f aca="false">IF($B14&lt;&gt;"",'Chronos (M21..M40)'!$H1324,"")</f>
        <v>1</v>
      </c>
      <c r="CD14" s="315" t="str">
        <f aca="false">IF('Chronos (M21..M40)'!$I1324&lt;&gt;"",'Chronos (M21..M40)'!$I1324," ")</f>
        <v> </v>
      </c>
      <c r="CE14" s="316" t="n">
        <f aca="false">IF('Chronos (M21..M40)'!$J1324&lt;&gt;"",'Chronos (M21..M40)'!$J1324,0)</f>
        <v>0</v>
      </c>
      <c r="CF14" s="317" t="n">
        <f aca="false">IF($B14&lt;&gt;"",IF(CD14&lt;&gt;" ",(INDEX(CC$9:CD$12,MATCH(CC14,CC$9:CC$12),2)/CD14)*1000,0),"")</f>
        <v>0</v>
      </c>
      <c r="CG14" s="318" t="str">
        <f aca="false">IF(CD$9&lt;&gt;"",IF($B14&lt;&gt;"",CF14-CE14,""),"")</f>
        <v/>
      </c>
      <c r="CH14" s="313" t="str">
        <f aca="false">IF($B14&lt;&gt;"",$B14,"")</f>
        <v>Sébastien CHABAUD</v>
      </c>
      <c r="CI14" s="314" t="n">
        <f aca="false">IF($B14&lt;&gt;"",'Chronos (M21..M40)'!$H1425,"")</f>
        <v>1</v>
      </c>
      <c r="CJ14" s="315" t="str">
        <f aca="false">IF('Chronos (M21..M40)'!$I1425&lt;&gt;"",'Chronos (M21..M40)'!$I1425," ")</f>
        <v> </v>
      </c>
      <c r="CK14" s="316" t="n">
        <f aca="false">IF('Chronos (M21..M40)'!$J1425&lt;&gt;"",'Chronos (M21..M40)'!$J1425,0)</f>
        <v>0</v>
      </c>
      <c r="CL14" s="317" t="n">
        <f aca="false">IF($B14&lt;&gt;"",IF(CJ14&lt;&gt;" ",(INDEX(CI$9:CJ$12,MATCH(CI14,CI$9:CI$12),2)/CJ14)*1000,0),"")</f>
        <v>0</v>
      </c>
      <c r="CM14" s="318" t="str">
        <f aca="false">IF(CJ$9&lt;&gt;"",IF($B14&lt;&gt;"",CL14-CK14,""),"")</f>
        <v/>
      </c>
      <c r="CN14" s="314" t="n">
        <f aca="false">IF($B14&lt;&gt;"",'Chronos (M21..M40)'!$H1526,"")</f>
        <v>1</v>
      </c>
      <c r="CO14" s="315" t="str">
        <f aca="false">IF('Chronos (M21..M40)'!$I1526&lt;&gt;"",'Chronos (M21..M40)'!$I1526," ")</f>
        <v> </v>
      </c>
      <c r="CP14" s="316" t="n">
        <f aca="false">IF('Chronos (M21..M40)'!$J1526&lt;&gt;"",'Chronos (M21..M40)'!$J1526,0)</f>
        <v>0</v>
      </c>
      <c r="CQ14" s="317" t="n">
        <f aca="false">IF($B14&lt;&gt;"",IF(CO14&lt;&gt;" ",(INDEX(CN$9:CO$12,MATCH(CN14,CN$9:CN$12),2)/CO14)*1000,0),"")</f>
        <v>0</v>
      </c>
      <c r="CR14" s="318" t="str">
        <f aca="false">IF(CO$9&lt;&gt;"",IF($B14&lt;&gt;"",CQ14-CP14,""),"")</f>
        <v/>
      </c>
      <c r="CS14" s="313" t="str">
        <f aca="false">IF($B14&lt;&gt;"",$B14,"")</f>
        <v>Sébastien CHABAUD</v>
      </c>
      <c r="CT14" s="314" t="n">
        <f aca="false">IF($B14&lt;&gt;"",'Chronos (M21..M40)'!$H1627,"")</f>
        <v>1</v>
      </c>
      <c r="CU14" s="315" t="str">
        <f aca="false">IF('Chronos (M21..M40)'!$I1627&lt;&gt;"",'Chronos (M21..M40)'!$I1627," ")</f>
        <v> </v>
      </c>
      <c r="CV14" s="316" t="n">
        <f aca="false">IF('Chronos (M21..M40)'!$J1627&lt;&gt;"",'Chronos (M21..M40)'!$J1627,0)</f>
        <v>0</v>
      </c>
      <c r="CW14" s="317" t="n">
        <f aca="false">IF($B14&lt;&gt;"",IF(CU14&lt;&gt;" ",(INDEX(CT$9:CU$12,MATCH(CT14,CT$9:CT$12),2)/CU14)*1000,0),"")</f>
        <v>0</v>
      </c>
      <c r="CX14" s="318" t="str">
        <f aca="false">IF(CU$9&lt;&gt;"",IF($B14&lt;&gt;"",CW14-CV14,""),"")</f>
        <v/>
      </c>
      <c r="CY14" s="314" t="n">
        <f aca="false">IF($B14&lt;&gt;"",'Chronos (M21..M40)'!$H1728,"")</f>
        <v>1</v>
      </c>
      <c r="CZ14" s="315" t="str">
        <f aca="false">IF('Chronos (M21..M40)'!$I1728&lt;&gt;"",'Chronos (M21..M40)'!$I1728," ")</f>
        <v> </v>
      </c>
      <c r="DA14" s="316" t="n">
        <f aca="false">IF('Chronos (M21..M40)'!$J1728&lt;&gt;"",'Chronos (M21..M40)'!$J1728,0)</f>
        <v>0</v>
      </c>
      <c r="DB14" s="317" t="n">
        <f aca="false">IF($B14&lt;&gt;"",IF(CZ14&lt;&gt;" ",(INDEX(CY$9:CZ$12,MATCH(CY14,CY$9:CY$12),2)/CZ14)*1000,0),"")</f>
        <v>0</v>
      </c>
      <c r="DC14" s="318" t="str">
        <f aca="false">IF(CZ$9&lt;&gt;"",IF($B14&lt;&gt;"",DB14-DA14,""),"")</f>
        <v/>
      </c>
      <c r="DD14" s="313" t="str">
        <f aca="false">IF($B14&lt;&gt;"",$B14,"")</f>
        <v>Sébastien CHABAUD</v>
      </c>
      <c r="DE14" s="314" t="n">
        <f aca="false">IF($B14&lt;&gt;"",'Chronos (M21..M40)'!$H1829,"")</f>
        <v>1</v>
      </c>
      <c r="DF14" s="315" t="str">
        <f aca="false">IF('Chronos (M21..M40)'!$I1829&lt;&gt;"",'Chronos (M21..M40)'!$I1829," ")</f>
        <v> </v>
      </c>
      <c r="DG14" s="316" t="n">
        <f aca="false">IF('Chronos (M21..M40)'!$J1829&lt;&gt;"",'Chronos (M21..M40)'!$J1829,0)</f>
        <v>0</v>
      </c>
      <c r="DH14" s="317" t="n">
        <f aca="false">IF($B14&lt;&gt;"",IF(DF14&lt;&gt;" ",(INDEX(DE$9:DF$12,MATCH(DE14,DE$9:DE$12),2)/DF14)*1000,0),"")</f>
        <v>0</v>
      </c>
      <c r="DI14" s="318" t="str">
        <f aca="false">IF(DF$9&lt;&gt;"",IF($B14&lt;&gt;"",DH14-DG14,""),"")</f>
        <v/>
      </c>
      <c r="DJ14" s="314" t="n">
        <f aca="false">IF($B14&lt;&gt;"",'Chronos (M21..M40)'!$H1930,"")</f>
        <v>1</v>
      </c>
      <c r="DK14" s="315" t="str">
        <f aca="false">IF('Chronos (M21..M40)'!$I1930&lt;&gt;"",'Chronos (M21..M40)'!$I1930," ")</f>
        <v> </v>
      </c>
      <c r="DL14" s="316" t="n">
        <f aca="false">IF('Chronos (M21..M40)'!$J1930&lt;&gt;"",'Chronos (M21..M40)'!$J1930,0)</f>
        <v>0</v>
      </c>
      <c r="DM14" s="317" t="n">
        <f aca="false">IF($B14&lt;&gt;"",IF(DK14&lt;&gt;" ",(INDEX(DJ$9:DK$12,MATCH(DJ14,DJ$9:DJ$12),2)/DK14)*1000,0),"")</f>
        <v>0</v>
      </c>
      <c r="DN14" s="318" t="str">
        <f aca="false">IF(DK$9&lt;&gt;"",IF($B14&lt;&gt;"",DM14-DL14,""),"")</f>
        <v/>
      </c>
      <c r="DO14" s="0"/>
      <c r="DP14" s="356" t="n">
        <f aca="false">E14</f>
        <v>5054.40920211269</v>
      </c>
      <c r="DQ14" s="357" t="n">
        <f aca="false">F14</f>
        <v>0</v>
      </c>
      <c r="DR14" s="356" t="n">
        <f aca="false">SUM(E14,M14,R14,X14,AC14)</f>
        <v>5054.40920211269</v>
      </c>
      <c r="DS14" s="319" t="n">
        <f aca="false">SUM(DR14,AI14,AN14,AT14,AY14,BE14,BJ14,BP14,BU14,CA14,CF14,CL14,CQ14,CW14,DB14,DH14,DM14)</f>
        <v>5054.40920211269</v>
      </c>
      <c r="DT14" s="357" t="n">
        <f aca="false">SUM(L14,Q14,W14,AB14,AH14,AM14,AS14,AX14,BD14,BI14,BO14,BT14,BZ14,CE14,CK14,CP14,CV14,DA14,DG14,DL14)</f>
        <v>0</v>
      </c>
      <c r="DU14" s="356" t="n">
        <f aca="false">SMALL($DY14:$EV14,1)</f>
        <v>588.719637710992</v>
      </c>
      <c r="DV14" s="319" t="n">
        <f aca="false">SMALL($DY14:$EV14,2)</f>
        <v>656.495360456817</v>
      </c>
      <c r="DW14" s="319" t="n">
        <f aca="false">SMALL($DY14:$EV14,3)</f>
        <v>717.90780141844</v>
      </c>
      <c r="DX14" s="357" t="n">
        <f aca="false">SMALL($DY14:$EV14,4)</f>
        <v>717.90780141844</v>
      </c>
      <c r="DY14" s="356" t="n">
        <f aca="false">'Calculs (M1..M20)'!DU14</f>
        <v>588.719637710992</v>
      </c>
      <c r="DZ14" s="356" t="n">
        <f aca="false">'Calculs (M1..M20)'!DV14</f>
        <v>656.495360456817</v>
      </c>
      <c r="EA14" s="356" t="n">
        <f aca="false">'Calculs (M1..M20)'!DW14</f>
        <v>717.90780141844</v>
      </c>
      <c r="EB14" s="358" t="n">
        <f aca="false">'Calculs (M1..M20)'!DX14</f>
        <v>717.90780141844</v>
      </c>
      <c r="EC14" s="359" t="str">
        <f aca="false">IF(M14&gt;0,M14," ")</f>
        <v> </v>
      </c>
      <c r="ED14" s="360" t="str">
        <f aca="false">IF(R14&gt;0,R14," ")</f>
        <v> </v>
      </c>
      <c r="EE14" s="360" t="str">
        <f aca="false">IF(X14&gt;0,X14," ")</f>
        <v> </v>
      </c>
      <c r="EF14" s="360" t="str">
        <f aca="false">IF(AC14&gt;0,AC14," ")</f>
        <v> </v>
      </c>
      <c r="EG14" s="360" t="str">
        <f aca="false">IF(AI14&gt;0,AI14," ")</f>
        <v> </v>
      </c>
      <c r="EH14" s="360" t="str">
        <f aca="false">IF(AN14&gt;0,AN14," ")</f>
        <v> </v>
      </c>
      <c r="EI14" s="360" t="str">
        <f aca="false">IF(AT14&gt;0,AT14," ")</f>
        <v> </v>
      </c>
      <c r="EJ14" s="360" t="str">
        <f aca="false">IF(AY14&gt;0,AY14," ")</f>
        <v> </v>
      </c>
      <c r="EK14" s="360" t="str">
        <f aca="false">IF(BE14&gt;0,BE14," ")</f>
        <v> </v>
      </c>
      <c r="EL14" s="360" t="str">
        <f aca="false">IF(BJ14&gt;0,BJ14," ")</f>
        <v> </v>
      </c>
      <c r="EM14" s="360" t="str">
        <f aca="false">IF(BP14&gt;0,BP14," ")</f>
        <v> </v>
      </c>
      <c r="EN14" s="360" t="str">
        <f aca="false">IF(BU14&gt;0,BU14," ")</f>
        <v> </v>
      </c>
      <c r="EO14" s="360" t="str">
        <f aca="false">IF(CA14&gt;0,CA14," ")</f>
        <v> </v>
      </c>
      <c r="EP14" s="360" t="str">
        <f aca="false">IF(CF14&gt;0,CF14," ")</f>
        <v> </v>
      </c>
      <c r="EQ14" s="360" t="str">
        <f aca="false">IF(CL14&gt;0,CL14," ")</f>
        <v> </v>
      </c>
      <c r="ER14" s="360" t="str">
        <f aca="false">IF(CQ14&gt;0,CQ14," ")</f>
        <v> </v>
      </c>
      <c r="ES14" s="360" t="str">
        <f aca="false">IF(CW14&gt;0,CW14," ")</f>
        <v> </v>
      </c>
      <c r="ET14" s="360" t="str">
        <f aca="false">IF(DB14&gt;0,DB14," ")</f>
        <v> </v>
      </c>
      <c r="EU14" s="360" t="str">
        <f aca="false">IF(DH14&gt;0,DH14," ")</f>
        <v> </v>
      </c>
      <c r="EV14" s="360" t="str">
        <f aca="false">IF(DM14&gt;0,DM14," ")</f>
        <v> </v>
      </c>
      <c r="EW14" s="322" t="n">
        <f aca="false">SMALL($DY14:EC14,1)</f>
        <v>588.719637710992</v>
      </c>
      <c r="EX14" s="323" t="n">
        <f aca="false">SMALL($DY14:ED14,1)</f>
        <v>588.719637710992</v>
      </c>
      <c r="EY14" s="323" t="n">
        <f aca="false">SMALL($DY14:EE14,1)</f>
        <v>588.719637710992</v>
      </c>
      <c r="EZ14" s="323" t="n">
        <f aca="false">SMALL($DY14:EF14,1)</f>
        <v>588.719637710992</v>
      </c>
      <c r="FA14" s="323" t="n">
        <f aca="false">SMALL($DY14:EG14,1)</f>
        <v>588.719637710992</v>
      </c>
      <c r="FB14" s="323" t="n">
        <f aca="false">SMALL($DY14:EH14,1)</f>
        <v>588.719637710992</v>
      </c>
      <c r="FC14" s="323" t="n">
        <f aca="false">SMALL($DY14:EI14,1)</f>
        <v>588.719637710992</v>
      </c>
      <c r="FD14" s="323" t="n">
        <f aca="false">SMALL($DY14:EJ14,1)</f>
        <v>588.719637710992</v>
      </c>
      <c r="FE14" s="323" t="n">
        <f aca="false">SMALL($DY14:EK14,1)</f>
        <v>588.719637710992</v>
      </c>
      <c r="FF14" s="323" t="n">
        <f aca="false">SMALL($DY14:EL14,1)</f>
        <v>588.719637710992</v>
      </c>
      <c r="FG14" s="323" t="n">
        <f aca="false">SMALL($DY14:EM14,1)</f>
        <v>588.719637710992</v>
      </c>
      <c r="FH14" s="323" t="n">
        <f aca="false">SMALL($DY14:EN14,1)</f>
        <v>588.719637710992</v>
      </c>
      <c r="FI14" s="323" t="n">
        <f aca="false">SMALL($DY14:EO14,1)</f>
        <v>588.719637710992</v>
      </c>
      <c r="FJ14" s="323" t="n">
        <f aca="false">SMALL($DY14:EP14,1)</f>
        <v>588.719637710992</v>
      </c>
      <c r="FK14" s="323" t="n">
        <f aca="false">SMALL($DY14:EQ14,1)</f>
        <v>588.719637710992</v>
      </c>
      <c r="FL14" s="323" t="n">
        <f aca="false">SMALL($DY14:ER14,1)</f>
        <v>588.719637710992</v>
      </c>
      <c r="FM14" s="323" t="n">
        <f aca="false">SMALL($DY14:ES14,1)</f>
        <v>588.719637710992</v>
      </c>
      <c r="FN14" s="323" t="n">
        <f aca="false">SMALL($DY14:ET14,1)</f>
        <v>588.719637710992</v>
      </c>
      <c r="FO14" s="323" t="n">
        <f aca="false">SMALL($DY14:EU14,1)</f>
        <v>588.719637710992</v>
      </c>
      <c r="FP14" s="324" t="n">
        <f aca="false">SMALL($DY14:EV14,1)</f>
        <v>588.719637710992</v>
      </c>
      <c r="FQ14" s="0"/>
      <c r="FR14" s="328" t="str">
        <f aca="false">IF($B14&lt;&gt;"",IF($EE$1+20&gt;=FR$13,$N14+E14-F14-(EW14+EW116+EW218+EW320),""),"")</f>
        <v/>
      </c>
      <c r="FS14" s="329" t="str">
        <f aca="false">IF($B14&lt;&gt;"",IF($EE$1+20&gt;=FS$13,$N14+$S14+E14-F14-(EX14+EX116+EX218+EX320),""),"")</f>
        <v/>
      </c>
      <c r="FT14" s="329" t="str">
        <f aca="false">IF($B14&lt;&gt;"",IF($EE$1+20&gt;=FT$13,$N14+$S14+$Y14+E14-F14-(EY14+EY116+EY218+EY320),""),"")</f>
        <v/>
      </c>
      <c r="FU14" s="329" t="str">
        <f aca="false">IF($B14&lt;&gt;"",IF($EE$1+20&gt;=FU$13,$N14+$S14+$Y14+$AD14+E14-F14-(EZ14+EZ116+EZ218+EZ320),""),"")</f>
        <v/>
      </c>
      <c r="FV14" s="329" t="str">
        <f aca="false">IF($B14&lt;&gt;"",IF($EE$1+20&gt;=FV$13,$N14+$S14+$Y14+$AD14+$AJ14+E14-F14-(FA14+FA116+FA218+FA320),""),"")</f>
        <v/>
      </c>
      <c r="FW14" s="329" t="str">
        <f aca="false">IF($B14&lt;&gt;"",IF($EE$1+20&gt;=FW$13,$N14+$S14+$Y14+$AD14+$AJ14+$AO14+E14-F14-(FB14+FB116+FB218+FB320),""),"")</f>
        <v/>
      </c>
      <c r="FX14" s="329" t="str">
        <f aca="false">IF($B14&lt;&gt;"",IF($EE$1+20&gt;=FX$13,$N14+$S14+$Y14+$AD14+$AJ14+$AO14+$AU14+E14-F14-(FC14+FC116+FC218+FC320),""),"")</f>
        <v/>
      </c>
      <c r="FY14" s="329" t="str">
        <f aca="false">IF($B14&lt;&gt;"",IF($EE$1+20&gt;=FY$13,$N14+$S14+$Y14+$AD14+$AJ14+$AO14+$AU14+$AZ14+E14-F14-(FD14+FD116+FD218+FD320),""),"")</f>
        <v/>
      </c>
      <c r="FZ14" s="329" t="str">
        <f aca="false">IF($B14&lt;&gt;"",IF($EE$1+20&gt;=FZ$13,$N14+$S14+$Y14+$AD14+$AJ14+$AO14+$AU14+$AZ14+$BF14+E14-F14-(FE14+FE116+FE218+FE320),""),"")</f>
        <v/>
      </c>
      <c r="GA14" s="329" t="str">
        <f aca="false">IF($B14&lt;&gt;"",IF($EE$1+20&gt;=GA$13,$N14+$S14+$Y14+$AD14+$AJ14+$AO14+$AU14+$AZ14+$BF14+$BK14+E14-F14-(FF14+FF116+FF218+FF320),""),"")</f>
        <v/>
      </c>
      <c r="GB14" s="329" t="str">
        <f aca="false">IF($B14&lt;&gt;"",IF($EE$1+20&gt;=GB$13,$N14+$S14+$Y14+$AD14+$AJ14+$AO14+$AU14+$AZ14+$BF14+$BK14+$BQ14+E14-F14-(FG14+FG116+FG218+FG320),""),"")</f>
        <v/>
      </c>
      <c r="GC14" s="329" t="str">
        <f aca="false">IF($B14&lt;&gt;"",IF($EE$1+20&gt;=GC$13,$N14+$S14+$Y14+$AD14+$AJ14+$AO14+$AU14+$AZ14+$BF14+$BK14+$BQ14+$BV14+E14-F14-(FH14+FH116+FH218+FH320),""),"")</f>
        <v/>
      </c>
      <c r="GD14" s="329" t="str">
        <f aca="false">IF($B14&lt;&gt;"",IF($EE$1+20&gt;=GD$13,$N14+$S14+$Y14+$AD14+$AJ14+$AO14+$AU14+$AZ14+$BF14+$BK14+$BQ14+$BV14+$CB14+E14-F14-(FI14+FI116+FI218+FI320),""),"")</f>
        <v/>
      </c>
      <c r="GE14" s="329" t="str">
        <f aca="false">IF($B14&lt;&gt;"",IF($EE$1+20&gt;=GE$13,$N14+$S14+$Y14+$AD14+$AJ14+$AO14+$AU14+$AZ14+$BF14+$BK14+$BQ14+$BV14+$CB14+$CG14+E14-F14-(FJ14+FJ116+FJ218+FJ320),""),"")</f>
        <v/>
      </c>
      <c r="GF14" s="329" t="str">
        <f aca="false">IF($B14&lt;&gt;"",IF($EE$1+20&gt;=GF$13,$N14+$S14+$Y14+$AD14+$AJ14+$AO14+$AU14+$AZ14+$BF14+$BK14+$BQ14+$BV14+$CB14+$CG14+$CM14+E14-F14-(FK14+FK116+FK218+FK320),""),"")</f>
        <v/>
      </c>
      <c r="GG14" s="329" t="str">
        <f aca="false">IF($B14&lt;&gt;"",IF($EE$1+20&gt;=GG$13,$N14+$S14+$Y14+$AD14+$AJ14+$AO14+$AU14+$AZ14+$BF14+$BK14+$BQ14+$BV14+$CB14+$CG14+$CM14+$CR14+E14-F14-(FL14+FL116+FL218+FL320),""),"")</f>
        <v/>
      </c>
      <c r="GH14" s="329" t="str">
        <f aca="false">IF($B14&lt;&gt;"",IF($EE$1+20&gt;=GH$13,$N14+$S14+$Y14+$AD14+$AJ14+$AO14+$AU14+$AZ14+$BF14+$BK14+$BQ14+$BV14+$CB14+$CG14+$CM14+$CR14+$CX14+E14-F14-(FM14+FM116+FM218+FM320),""),"")</f>
        <v/>
      </c>
      <c r="GI14" s="329" t="str">
        <f aca="false">IF($B14&lt;&gt;"",IF($EE$1+20&gt;=GI$13,$N14+$S14+$Y14+$AD14+$AJ14+$AO14+$AU14+$AZ14+$BF14+$BK14+$BQ14+$BV14+$CB14+$CG14+$CM14+$CR14+$CX14+$DC14+E14-F14-(FN14+FN116+FN218+FN320),""),"")</f>
        <v/>
      </c>
      <c r="GJ14" s="329" t="str">
        <f aca="false">IF($B14&lt;&gt;"",IF($EE$1+20&gt;=GJ$13,$N14+$S14+$Y14+$AD14+$AJ14+$AO14+$AU14+$AZ14+$BF14+$BK14+$BQ14+$BV14+$CB14+$CG14+$CM14+$CR14+$CX14+$DC14+$DI14+E14-F14-(FO14+FO116+FO218+FO320),""),"")</f>
        <v/>
      </c>
      <c r="GK14" s="330" t="str">
        <f aca="false">IF($B14&lt;&gt;"",IF($EE$1+20&gt;=GK$13,$N14+$S14+$Y14+$AD14+$AJ14+$AO14+$AU14+$AZ14+$BF14+$BK14+$BQ14+$BV14+$CB14+$CG14+$CM14+$CR14+$CX14+$DC14+$DI14+$DN14+E14-F14-(FP14+FP116+FP218+FP320),""),"")</f>
        <v/>
      </c>
      <c r="GL14" s="0"/>
      <c r="GM14" s="328" t="str">
        <f aca="false">IF($B14&lt;&gt;"",IF($EE$1+20&gt;=GM$13,RANK(FR14,FR$14:FR$113,0),""),"")</f>
        <v/>
      </c>
      <c r="GN14" s="329" t="str">
        <f aca="false">IF($B14&lt;&gt;"",IF($EE$1+20&gt;=GN$13,RANK(FS14,FS$14:FS$113,0),""),"")</f>
        <v/>
      </c>
      <c r="GO14" s="329" t="str">
        <f aca="false">IF($B14&lt;&gt;"",IF($EE$1+20&gt;=GO$13,RANK(FT14,FT$14:FT$113,0),""),"")</f>
        <v/>
      </c>
      <c r="GP14" s="329" t="str">
        <f aca="false">IF($B14&lt;&gt;"",IF($EE$1+20&gt;=GP$13,RANK(FU14,FU$14:FU$113,0),""),"")</f>
        <v/>
      </c>
      <c r="GQ14" s="329" t="str">
        <f aca="false">IF($B14&lt;&gt;"",IF($EE$1+20&gt;=GQ$13,RANK(FV14,FV$14:FV$113,0),""),"")</f>
        <v/>
      </c>
      <c r="GR14" s="329" t="str">
        <f aca="false">IF($B14&lt;&gt;"",IF($EE$1+20&gt;=GR$13,RANK(FW14,FW$14:FW$113,0),""),"")</f>
        <v/>
      </c>
      <c r="GS14" s="329" t="str">
        <f aca="false">IF($B14&lt;&gt;"",IF($EE$1+20&gt;=GS$13,RANK(FX14,FX$14:FX$113,0),""),"")</f>
        <v/>
      </c>
      <c r="GT14" s="329" t="str">
        <f aca="false">IF($B14&lt;&gt;"",IF($EE$1+20&gt;=GT$13,RANK(FY14,FY$14:FY$113,0),""),"")</f>
        <v/>
      </c>
      <c r="GU14" s="329" t="str">
        <f aca="false">IF($B14&lt;&gt;"",IF($EE$1+20&gt;=GU$13,RANK(FZ14,FZ$14:FZ$113,0),""),"")</f>
        <v/>
      </c>
      <c r="GV14" s="329" t="str">
        <f aca="false">IF($B14&lt;&gt;"",IF($EE$1+20&gt;=GV$13,RANK(GA14,GA$14:GA$113,0),""),"")</f>
        <v/>
      </c>
      <c r="GW14" s="329" t="str">
        <f aca="false">IF($B14&lt;&gt;"",IF($EE$1+20&gt;=GW$13,RANK(GB14,GB$14:GB$113,0),""),"")</f>
        <v/>
      </c>
      <c r="GX14" s="329" t="str">
        <f aca="false">IF($B14&lt;&gt;"",IF($EE$1+20&gt;=GX$13,RANK(GC14,GC$14:GC$113,0),""),"")</f>
        <v/>
      </c>
      <c r="GY14" s="329" t="str">
        <f aca="false">IF($B14&lt;&gt;"",IF($EE$1+20&gt;=GY$13,RANK(GD14,GD$14:GD$113,0),""),"")</f>
        <v/>
      </c>
      <c r="GZ14" s="329" t="str">
        <f aca="false">IF($B14&lt;&gt;"",IF($EE$1+20&gt;=GZ$13,RANK(GE14,GE$14:GE$113,0),""),"")</f>
        <v/>
      </c>
      <c r="HA14" s="329" t="str">
        <f aca="false">IF($B14&lt;&gt;"",IF($EE$1+20&gt;=HA$13,RANK(GF14,GF$14:GF$113,0),""),"")</f>
        <v/>
      </c>
      <c r="HB14" s="329" t="str">
        <f aca="false">IF($B14&lt;&gt;"",IF($EE$1+20&gt;=HB$13,RANK(GG14,GG$14:GG$113,0),""),"")</f>
        <v/>
      </c>
      <c r="HC14" s="329" t="str">
        <f aca="false">IF($B14&lt;&gt;"",IF($EE$1+20&gt;=HC$13,RANK(GH14,GH$14:GH$113,0),""),"")</f>
        <v/>
      </c>
      <c r="HD14" s="329" t="str">
        <f aca="false">IF($B14&lt;&gt;"",IF($EE$1+20&gt;=HD$13,RANK(GI14,GI$14:GI$113,0),""),"")</f>
        <v/>
      </c>
      <c r="HE14" s="329" t="str">
        <f aca="false">IF($B14&lt;&gt;"",IF($EE$1+20&gt;=HE$13,RANK(GJ14,GJ$14:GJ$113,0),""),"")</f>
        <v/>
      </c>
      <c r="HF14" s="330" t="str">
        <f aca="false">IF($B14&lt;&gt;"",IF($EE$1+20&gt;=HF$13,RANK(GK14,GK$14:GK$113,0),""),"")</f>
        <v/>
      </c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3" hidden="false" customHeight="false" outlineLevel="0" collapsed="false">
      <c r="A15" s="308" t="n">
        <f aca="false">IF(B15&lt;&gt;"",RANK(G15,G$14:G$113,0),"")</f>
        <v>8</v>
      </c>
      <c r="B15" s="310" t="str">
        <f aca="false">IF('Chronos (M1..M20)'!B12&lt;&gt;"",'Chronos (M1..M20)'!B12,"")</f>
        <v>Herve DALL AVA</v>
      </c>
      <c r="C15" s="310" t="n">
        <f aca="false">IF(B15&lt;&gt;"",'Chronos (M1..M20)'!C12,"")</f>
        <v>2</v>
      </c>
      <c r="D15" s="215" t="n">
        <f aca="false">IF(B15&lt;&gt;"",'Chronos (M1..M20)'!C12,"")</f>
        <v>2</v>
      </c>
      <c r="E15" s="355" t="n">
        <f aca="false">'Calculs (M1..M20)'!DS15</f>
        <v>5771.694020207</v>
      </c>
      <c r="F15" s="355" t="n">
        <f aca="false">'Calculs (M1..M20)'!DT15</f>
        <v>0</v>
      </c>
      <c r="G15" s="311" t="n">
        <f aca="false">IF(B15&lt;&gt;"",IF(NbTotManche&lt;4,DR15-DQ15,IF(NbTotManche&lt;15,DR15-DU15-DQ15,IF(NbTotManche&lt;25,DR15-DU15-DV15-DQ15-DT15,IF(NbTotManche&lt;35,DS15-DU15-DV15-DW15-DT15-DQ15,DS15-DU15-DV15-DW15-DX15-DT15-DQ15)))),0)</f>
        <v>5050.48079826729</v>
      </c>
      <c r="H15" s="312" t="n">
        <f aca="false">IF(B15&lt;&gt;"",IF(G15,(G15/MAXA(G$14:G$113))*1000,0),"")</f>
        <v>912.809344869615</v>
      </c>
      <c r="I15" s="313" t="str">
        <f aca="false">IF($B15&lt;&gt;"",$B15,"")</f>
        <v>Herve DALL AVA</v>
      </c>
      <c r="J15" s="314" t="n">
        <f aca="false">IF($B15&lt;&gt;"",'Chronos (M21..M40)'!$H12,"")</f>
        <v>1</v>
      </c>
      <c r="K15" s="315" t="str">
        <f aca="false">IF('Chronos (M21..M40)'!$I12&lt;&gt;"",'Chronos (M21..M40)'!$I12," ")</f>
        <v> </v>
      </c>
      <c r="L15" s="316" t="n">
        <f aca="false">IF('Chronos (M21..M40)'!$J12&lt;&gt;"",'Chronos (M21..M40)'!$J12,0)</f>
        <v>0</v>
      </c>
      <c r="M15" s="317" t="n">
        <f aca="false">IF($B15&lt;&gt;"",IF(K15&lt;&gt;" ",(INDEX(J$9:K$12,MATCH(J15,J$9:J$12),2)/K15)*1000,0),"")</f>
        <v>0</v>
      </c>
      <c r="N15" s="318" t="str">
        <f aca="false">IF(K$9&lt;&gt;"",IF($B15&lt;&gt;"",M15-L15,""),"")</f>
        <v/>
      </c>
      <c r="O15" s="314" t="n">
        <f aca="false">IF($B15&lt;&gt;"",'Chronos (M21..M40)'!$H113,"")</f>
        <v>1</v>
      </c>
      <c r="P15" s="315" t="str">
        <f aca="false">IF('Chronos (M21..M40)'!$I113&lt;&gt;"",'Chronos (M21..M40)'!$I113," ")</f>
        <v> </v>
      </c>
      <c r="Q15" s="316" t="n">
        <f aca="false">IF('Chronos (M21..M40)'!$J113&lt;&gt;"",'Chronos (M21..M40)'!$J113,0)</f>
        <v>0</v>
      </c>
      <c r="R15" s="317" t="n">
        <f aca="false">IF($B15&lt;&gt;"",IF(P15&lt;&gt;" ",(INDEX(O$9:P$12,MATCH(O15,O$9:O$12),2)/P15)*1000,0),"")</f>
        <v>0</v>
      </c>
      <c r="S15" s="318" t="str">
        <f aca="false">IF(P$9&lt;&gt;"",IF($B15&lt;&gt;"",R15-Q15,""),"")</f>
        <v/>
      </c>
      <c r="T15" s="313" t="str">
        <f aca="false">IF($B15&lt;&gt;"",$B15,"")</f>
        <v>Herve DALL AVA</v>
      </c>
      <c r="U15" s="314" t="n">
        <f aca="false">IF($B15&lt;&gt;"",'Chronos (M21..M40)'!$H214,"")</f>
        <v>1</v>
      </c>
      <c r="V15" s="315" t="str">
        <f aca="false">IF('Chronos (M21..M40)'!$I214&lt;&gt;"",'Chronos (M21..M40)'!$I214," ")</f>
        <v> </v>
      </c>
      <c r="W15" s="316" t="n">
        <f aca="false">IF('Chronos (M21..M40)'!$J214&lt;&gt;"",'Chronos (M21..M40)'!$J214,0)</f>
        <v>0</v>
      </c>
      <c r="X15" s="317" t="n">
        <f aca="false">IF($B15&lt;&gt;"",IF(V15&lt;&gt;" ",(INDEX(U$9:V$12,MATCH(U15,U$9:U$12),2)/V15)*1000,0),"")</f>
        <v>0</v>
      </c>
      <c r="Y15" s="318" t="str">
        <f aca="false">IF(V$9&lt;&gt;"",IF($B15&lt;&gt;"",X15-W15,""),"")</f>
        <v/>
      </c>
      <c r="Z15" s="314" t="n">
        <f aca="false">IF($B15&lt;&gt;"",'Chronos (M21..M40)'!$H315,"")</f>
        <v>1</v>
      </c>
      <c r="AA15" s="315" t="str">
        <f aca="false">IF('Chronos (M21..M40)'!$I315&lt;&gt;"",'Chronos (M21..M40)'!$I315," ")</f>
        <v> </v>
      </c>
      <c r="AB15" s="316" t="n">
        <f aca="false">IF('Chronos (M1..M20)'!$J315&lt;&gt;"",'Chronos (M21..M40)'!$J315,0)</f>
        <v>0</v>
      </c>
      <c r="AC15" s="317" t="n">
        <f aca="false">IF($B15&lt;&gt;"",IF(AA15&lt;&gt;" ",(INDEX(Z$9:AA$12,MATCH(Z15,Z$9:Z$12),2)/AA15)*1000,0),"")</f>
        <v>0</v>
      </c>
      <c r="AD15" s="318" t="str">
        <f aca="false">IF(AA$9&lt;&gt;"",IF($B15&lt;&gt;"",AC15-AB15,""),"")</f>
        <v/>
      </c>
      <c r="AE15" s="313" t="str">
        <f aca="false">IF($B15&lt;&gt;"",$B15,"")</f>
        <v>Herve DALL AVA</v>
      </c>
      <c r="AF15" s="314" t="n">
        <f aca="false">IF($B15&lt;&gt;"",'Chronos (M21..M40)'!$H416,"")</f>
        <v>1</v>
      </c>
      <c r="AG15" s="315" t="str">
        <f aca="false">IF('Chronos (M21..M40)'!$I416&lt;&gt;"",'Chronos (M21..M40)'!$I416," ")</f>
        <v> </v>
      </c>
      <c r="AH15" s="316" t="n">
        <f aca="false">IF('Chronos (M21..M40)'!$J416&lt;&gt;"",'Chronos (M21..M40)'!$J416,0)</f>
        <v>0</v>
      </c>
      <c r="AI15" s="317" t="n">
        <f aca="false">IF($B15&lt;&gt;"",IF(AG15&lt;&gt;" ",(INDEX(AF$9:AG$12,MATCH(AF15,AF$9:AF$12),2)/AG15)*1000,0),"")</f>
        <v>0</v>
      </c>
      <c r="AJ15" s="318" t="str">
        <f aca="false">IF(AG$9&lt;&gt;"",IF($B15&lt;&gt;"",AI15-AH15,""),"")</f>
        <v/>
      </c>
      <c r="AK15" s="314" t="n">
        <f aca="false">IF($B15&lt;&gt;"",'Chronos (M21..M40)'!$H517,"")</f>
        <v>1</v>
      </c>
      <c r="AL15" s="315" t="str">
        <f aca="false">IF('Chronos (M21..M40)'!$I517&lt;&gt;"",'Chronos (M21..M40)'!$I517," ")</f>
        <v> </v>
      </c>
      <c r="AM15" s="316" t="n">
        <f aca="false">IF('Chronos (M21..M40)'!$J517&lt;&gt;"",'Chronos (M21..M40)'!$J517,0)</f>
        <v>0</v>
      </c>
      <c r="AN15" s="317" t="n">
        <f aca="false">IF($B15&lt;&gt;"",IF(AL15&lt;&gt;" ",(INDEX(AK$9:AL$12,MATCH(AK15,AK$9:AK$12),2)/AL15)*1000,0),"")</f>
        <v>0</v>
      </c>
      <c r="AO15" s="318" t="str">
        <f aca="false">IF(AL$9&lt;&gt;"",IF($B15&lt;&gt;"",AN15-AM15,""),"")</f>
        <v/>
      </c>
      <c r="AP15" s="313" t="str">
        <f aca="false">IF($B15&lt;&gt;"",$B15,"")</f>
        <v>Herve DALL AVA</v>
      </c>
      <c r="AQ15" s="314" t="n">
        <f aca="false">IF($B15&lt;&gt;"",'Chronos (M21..M40)'!$H618,"")</f>
        <v>1</v>
      </c>
      <c r="AR15" s="315" t="str">
        <f aca="false">IF('Chronos (M21..M40)'!$I618&lt;&gt;"",'Chronos (M21..M40)'!$I618," ")</f>
        <v> </v>
      </c>
      <c r="AS15" s="316" t="n">
        <f aca="false">IF('Chronos (M21..M40)'!$J618&lt;&gt;"",'Chronos (M21..M40)'!$J618,0)</f>
        <v>0</v>
      </c>
      <c r="AT15" s="317" t="n">
        <f aca="false">IF($B15&lt;&gt;"",IF(AR15&lt;&gt;" ",(INDEX(AQ$9:AR$12,MATCH(AQ15,AQ$9:AQ$12),2)/AR15)*1000,0),"")</f>
        <v>0</v>
      </c>
      <c r="AU15" s="318" t="str">
        <f aca="false">IF(AR$9&lt;&gt;"",IF($B15&lt;&gt;"",AT15-AS15,""),"")</f>
        <v/>
      </c>
      <c r="AV15" s="314" t="n">
        <f aca="false">IF($B15&lt;&gt;"",'Chronos (M21..M40)'!$H719,"")</f>
        <v>1</v>
      </c>
      <c r="AW15" s="315" t="str">
        <f aca="false">IF('Chronos (M21..M40)'!$I719&lt;&gt;"",'Chronos (M21..M40)'!$I719," ")</f>
        <v> </v>
      </c>
      <c r="AX15" s="316" t="n">
        <f aca="false">IF('Chronos (M21..M40)'!$J719&lt;&gt;"",'Chronos (M21..M40)'!$J719,0)</f>
        <v>0</v>
      </c>
      <c r="AY15" s="317" t="n">
        <f aca="false">IF($B15&lt;&gt;"",IF(AW15&lt;&gt;" ",(INDEX(AV$9:AW$12,MATCH(AV15,AV$9:AV$12),2)/AW15)*1000,0),"")</f>
        <v>0</v>
      </c>
      <c r="AZ15" s="318" t="str">
        <f aca="false">IF(AW$9&lt;&gt;"",IF($B15&lt;&gt;"",AY15-AX15,""),"")</f>
        <v/>
      </c>
      <c r="BA15" s="313" t="str">
        <f aca="false">IF($B15&lt;&gt;"",$B15,"")</f>
        <v>Herve DALL AVA</v>
      </c>
      <c r="BB15" s="314" t="n">
        <f aca="false">IF($B15&lt;&gt;"",'Chronos (M21..M40)'!$H820,"")</f>
        <v>1</v>
      </c>
      <c r="BC15" s="315" t="str">
        <f aca="false">IF('Chronos (M21..M40)'!$I820&lt;&gt;"",'Chronos (M21..M40)'!$I820," ")</f>
        <v> </v>
      </c>
      <c r="BD15" s="316" t="n">
        <f aca="false">IF('Chronos (M21..M40)'!$J820&lt;&gt;"",'Chronos (M21..M40)'!$J820,0)</f>
        <v>0</v>
      </c>
      <c r="BE15" s="317" t="n">
        <f aca="false">IF($B15&lt;&gt;"",IF(BC15&lt;&gt;" ",(INDEX(BB$9:BC$12,MATCH(BB15,BB$9:BB$12),2)/BC15)*1000,0),"")</f>
        <v>0</v>
      </c>
      <c r="BF15" s="318" t="str">
        <f aca="false">IF(BC$9&lt;&gt;"",IF($B15&lt;&gt;"",BE15-BD15,""),"")</f>
        <v/>
      </c>
      <c r="BG15" s="314" t="n">
        <f aca="false">IF($B15&lt;&gt;"",'Chronos (M21..M40)'!$H921,"")</f>
        <v>1</v>
      </c>
      <c r="BH15" s="315" t="str">
        <f aca="false">IF('Chronos (M21..M40)'!$I921&lt;&gt;"",'Chronos (M21..M40)'!$I921," ")</f>
        <v> </v>
      </c>
      <c r="BI15" s="316" t="n">
        <f aca="false">IF('Chronos (M21..M40)'!$J921&lt;&gt;"",'Chronos (M21..M40)'!$J921,0)</f>
        <v>0</v>
      </c>
      <c r="BJ15" s="317" t="n">
        <f aca="false">IF($B15&lt;&gt;"",IF(BH15&lt;&gt;" ",(INDEX(BG$9:BH$12,MATCH(BG15,BG$9:BG$12),2)/BH15)*1000,0),"")</f>
        <v>0</v>
      </c>
      <c r="BK15" s="318" t="str">
        <f aca="false">IF(BH$9&lt;&gt;"",IF($B15&lt;&gt;"",BJ15-BI15,""),"")</f>
        <v/>
      </c>
      <c r="BL15" s="313" t="str">
        <f aca="false">IF($B15&lt;&gt;"",$B15,"")</f>
        <v>Herve DALL AVA</v>
      </c>
      <c r="BM15" s="314" t="n">
        <f aca="false">IF($B15&lt;&gt;"",'Chronos (M21..M40)'!$H1022,"")</f>
        <v>1</v>
      </c>
      <c r="BN15" s="315" t="str">
        <f aca="false">IF('Chronos (M21..M40)'!$I1022&lt;&gt;"",'Chronos (M21..M40)'!$I1022," ")</f>
        <v> </v>
      </c>
      <c r="BO15" s="316" t="n">
        <f aca="false">IF('Chronos (M21..M40)'!$J1022&lt;&gt;"",'Chronos (M21..M40)'!$J1022,0)</f>
        <v>0</v>
      </c>
      <c r="BP15" s="317" t="n">
        <f aca="false">IF($B15&lt;&gt;"",IF(BN15&lt;&gt;" ",(INDEX(BM$9:BN$12,MATCH(BM15,BM$9:BM$12),2)/BN15)*1000,0),"")</f>
        <v>0</v>
      </c>
      <c r="BQ15" s="318" t="str">
        <f aca="false">IF(BN$9&lt;&gt;"",IF($B15&lt;&gt;"",BP15-BO15,""),"")</f>
        <v/>
      </c>
      <c r="BR15" s="314" t="n">
        <f aca="false">IF($B15&lt;&gt;"",'Chronos (M21..M40)'!$H1123,"")</f>
        <v>1</v>
      </c>
      <c r="BS15" s="315" t="str">
        <f aca="false">IF('Chronos (M21..M40)'!$I1123&lt;&gt;"",'Chronos (M21..M40)'!$I1123," ")</f>
        <v> </v>
      </c>
      <c r="BT15" s="316" t="n">
        <f aca="false">IF('Chronos (M21..M40)'!$J1123&lt;&gt;"",'Chronos (M21..M40)'!$J1123,0)</f>
        <v>0</v>
      </c>
      <c r="BU15" s="317" t="n">
        <f aca="false">IF($B15&lt;&gt;"",IF(BS15&lt;&gt;" ",(INDEX(BR$9:BS$12,MATCH(BR15,BR$9:BR$12),2)/BS15)*1000,0),"")</f>
        <v>0</v>
      </c>
      <c r="BV15" s="318" t="str">
        <f aca="false">IF(BS$9&lt;&gt;"",IF($B15&lt;&gt;"",BU15-BT15,""),"")</f>
        <v/>
      </c>
      <c r="BW15" s="313" t="str">
        <f aca="false">IF($B15&lt;&gt;"",$B15,"")</f>
        <v>Herve DALL AVA</v>
      </c>
      <c r="BX15" s="314" t="n">
        <f aca="false">IF($B15&lt;&gt;"",'Chronos (M21..M40)'!$H1224,"")</f>
        <v>1</v>
      </c>
      <c r="BY15" s="315" t="str">
        <f aca="false">IF('Chronos (M21..M40)'!$I1224&lt;&gt;"",'Chronos (M21..M40)'!$I1224," ")</f>
        <v> </v>
      </c>
      <c r="BZ15" s="316" t="n">
        <f aca="false">IF('Chronos (M21..M40)'!$J1224&lt;&gt;"",'Chronos (M21..M40)'!$J1224,0)</f>
        <v>0</v>
      </c>
      <c r="CA15" s="317" t="n">
        <f aca="false">IF($B15&lt;&gt;"",IF(BY15&lt;&gt;" ",(INDEX(BX$9:BY$12,MATCH(BX15,BX$9:BX$12),2)/BY15)*1000,0),"")</f>
        <v>0</v>
      </c>
      <c r="CB15" s="318" t="str">
        <f aca="false">IF(BY$9&lt;&gt;"",IF($B15&lt;&gt;"",CA15-BZ15,""),"")</f>
        <v/>
      </c>
      <c r="CC15" s="314" t="n">
        <f aca="false">IF($B15&lt;&gt;"",'Chronos (M21..M40)'!$H1325,"")</f>
        <v>1</v>
      </c>
      <c r="CD15" s="315" t="str">
        <f aca="false">IF('Chronos (M21..M40)'!$I1325&lt;&gt;"",'Chronos (M21..M40)'!$I1325," ")</f>
        <v> </v>
      </c>
      <c r="CE15" s="316" t="n">
        <f aca="false">IF('Chronos (M21..M40)'!$J1325&lt;&gt;"",'Chronos (M21..M40)'!$J1325,0)</f>
        <v>0</v>
      </c>
      <c r="CF15" s="317" t="n">
        <f aca="false">IF($B15&lt;&gt;"",IF(CD15&lt;&gt;" ",(INDEX(CC$9:CD$12,MATCH(CC15,CC$9:CC$12),2)/CD15)*1000,0),"")</f>
        <v>0</v>
      </c>
      <c r="CG15" s="318" t="str">
        <f aca="false">IF(CD$9&lt;&gt;"",IF($B15&lt;&gt;"",CF15-CE15,""),"")</f>
        <v/>
      </c>
      <c r="CH15" s="313" t="str">
        <f aca="false">IF($B15&lt;&gt;"",$B15,"")</f>
        <v>Herve DALL AVA</v>
      </c>
      <c r="CI15" s="314" t="n">
        <f aca="false">IF($B15&lt;&gt;"",'Chronos (M21..M40)'!$H1426,"")</f>
        <v>1</v>
      </c>
      <c r="CJ15" s="315" t="str">
        <f aca="false">IF('Chronos (M21..M40)'!$I1426&lt;&gt;"",'Chronos (M21..M40)'!$I1426," ")</f>
        <v> </v>
      </c>
      <c r="CK15" s="316" t="n">
        <f aca="false">IF('Chronos (M21..M40)'!$J1426&lt;&gt;"",'Chronos (M21..M40)'!$J1426,0)</f>
        <v>0</v>
      </c>
      <c r="CL15" s="317" t="n">
        <f aca="false">IF($B15&lt;&gt;"",IF(CJ15&lt;&gt;" ",(INDEX(CI$9:CJ$12,MATCH(CI15,CI$9:CI$12),2)/CJ15)*1000,0),"")</f>
        <v>0</v>
      </c>
      <c r="CM15" s="318" t="str">
        <f aca="false">IF(CJ$9&lt;&gt;"",IF($B15&lt;&gt;"",CL15-CK15,""),"")</f>
        <v/>
      </c>
      <c r="CN15" s="314" t="n">
        <f aca="false">IF($B15&lt;&gt;"",'Chronos (M21..M40)'!$H1527,"")</f>
        <v>1</v>
      </c>
      <c r="CO15" s="315" t="str">
        <f aca="false">IF('Chronos (M21..M40)'!$I1527&lt;&gt;"",'Chronos (M21..M40)'!$I1527," ")</f>
        <v> </v>
      </c>
      <c r="CP15" s="316" t="n">
        <f aca="false">IF('Chronos (M21..M40)'!$J1527&lt;&gt;"",'Chronos (M21..M40)'!$J1527,0)</f>
        <v>0</v>
      </c>
      <c r="CQ15" s="317" t="n">
        <f aca="false">IF($B15&lt;&gt;"",IF(CO15&lt;&gt;" ",(INDEX(CN$9:CO$12,MATCH(CN15,CN$9:CN$12),2)/CO15)*1000,0),"")</f>
        <v>0</v>
      </c>
      <c r="CR15" s="318" t="str">
        <f aca="false">IF(CO$9&lt;&gt;"",IF($B15&lt;&gt;"",CQ15-CP15,""),"")</f>
        <v/>
      </c>
      <c r="CS15" s="313" t="str">
        <f aca="false">IF($B15&lt;&gt;"",$B15,"")</f>
        <v>Herve DALL AVA</v>
      </c>
      <c r="CT15" s="314" t="n">
        <f aca="false">IF($B15&lt;&gt;"",'Chronos (M21..M40)'!$H1628,"")</f>
        <v>1</v>
      </c>
      <c r="CU15" s="315" t="str">
        <f aca="false">IF('Chronos (M21..M40)'!$I1628&lt;&gt;"",'Chronos (M21..M40)'!$I1628," ")</f>
        <v> </v>
      </c>
      <c r="CV15" s="316" t="n">
        <f aca="false">IF('Chronos (M21..M40)'!$J1628&lt;&gt;"",'Chronos (M21..M40)'!$J1628,0)</f>
        <v>0</v>
      </c>
      <c r="CW15" s="317" t="n">
        <f aca="false">IF($B15&lt;&gt;"",IF(CU15&lt;&gt;" ",(INDEX(CT$9:CU$12,MATCH(CT15,CT$9:CT$12),2)/CU15)*1000,0),"")</f>
        <v>0</v>
      </c>
      <c r="CX15" s="318" t="str">
        <f aca="false">IF(CU$9&lt;&gt;"",IF($B15&lt;&gt;"",CW15-CV15,""),"")</f>
        <v/>
      </c>
      <c r="CY15" s="314" t="n">
        <f aca="false">IF($B15&lt;&gt;"",'Chronos (M21..M40)'!$H1729,"")</f>
        <v>1</v>
      </c>
      <c r="CZ15" s="315" t="str">
        <f aca="false">IF('Chronos (M21..M40)'!$I1729&lt;&gt;"",'Chronos (M21..M40)'!$I1729," ")</f>
        <v> </v>
      </c>
      <c r="DA15" s="316" t="n">
        <f aca="false">IF('Chronos (M21..M40)'!$J1729&lt;&gt;"",'Chronos (M21..M40)'!$J1729,0)</f>
        <v>0</v>
      </c>
      <c r="DB15" s="317" t="n">
        <f aca="false">IF($B15&lt;&gt;"",IF(CZ15&lt;&gt;" ",(INDEX(CY$9:CZ$12,MATCH(CY15,CY$9:CY$12),2)/CZ15)*1000,0),"")</f>
        <v>0</v>
      </c>
      <c r="DC15" s="318" t="str">
        <f aca="false">IF(CZ$9&lt;&gt;"",IF($B15&lt;&gt;"",DB15-DA15,""),"")</f>
        <v/>
      </c>
      <c r="DD15" s="313" t="str">
        <f aca="false">IF($B15&lt;&gt;"",$B15,"")</f>
        <v>Herve DALL AVA</v>
      </c>
      <c r="DE15" s="314" t="n">
        <f aca="false">IF($B15&lt;&gt;"",'Chronos (M21..M40)'!$H1830,"")</f>
        <v>1</v>
      </c>
      <c r="DF15" s="315" t="str">
        <f aca="false">IF('Chronos (M21..M40)'!$I1830&lt;&gt;"",'Chronos (M21..M40)'!$I1830," ")</f>
        <v> </v>
      </c>
      <c r="DG15" s="316" t="n">
        <f aca="false">IF('Chronos (M21..M40)'!$J1830&lt;&gt;"",'Chronos (M21..M40)'!$J1830,0)</f>
        <v>0</v>
      </c>
      <c r="DH15" s="317" t="n">
        <f aca="false">IF($B15&lt;&gt;"",IF(DF15&lt;&gt;" ",(INDEX(DE$9:DF$12,MATCH(DE15,DE$9:DE$12),2)/DF15)*1000,0),"")</f>
        <v>0</v>
      </c>
      <c r="DI15" s="318" t="str">
        <f aca="false">IF(DF$9&lt;&gt;"",IF($B15&lt;&gt;"",DH15-DG15,""),"")</f>
        <v/>
      </c>
      <c r="DJ15" s="314" t="n">
        <f aca="false">IF($B15&lt;&gt;"",'Chronos (M21..M40)'!$H1931,"")</f>
        <v>1</v>
      </c>
      <c r="DK15" s="315" t="str">
        <f aca="false">IF('Chronos (M21..M40)'!$I1931&lt;&gt;"",'Chronos (M21..M40)'!$I1931," ")</f>
        <v> </v>
      </c>
      <c r="DL15" s="316" t="n">
        <f aca="false">IF('Chronos (M21..M40)'!$J1931&lt;&gt;"",'Chronos (M21..M40)'!$J1931,0)</f>
        <v>0</v>
      </c>
      <c r="DM15" s="317" t="n">
        <f aca="false">IF($B15&lt;&gt;"",IF(DK15&lt;&gt;" ",(INDEX(DJ$9:DK$12,MATCH(DJ15,DJ$9:DJ$12),2)/DK15)*1000,0),"")</f>
        <v>0</v>
      </c>
      <c r="DN15" s="318" t="str">
        <f aca="false">IF(DK$9&lt;&gt;"",IF($B15&lt;&gt;"",DM15-DL15,""),"")</f>
        <v/>
      </c>
      <c r="DO15" s="0"/>
      <c r="DP15" s="356" t="n">
        <f aca="false">E15</f>
        <v>5771.694020207</v>
      </c>
      <c r="DQ15" s="357" t="n">
        <f aca="false">F15</f>
        <v>0</v>
      </c>
      <c r="DR15" s="356" t="n">
        <f aca="false">SUM(E15,M15,R15,X15,AC15)</f>
        <v>5771.694020207</v>
      </c>
      <c r="DS15" s="319" t="n">
        <f aca="false">SUM(DR15,AI15,AN15,AT15,AY15,BE15,BJ15,BP15,BU15,CA15,CF15,CL15,CQ15,CW15,DB15,DH15,DM15)</f>
        <v>5771.694020207</v>
      </c>
      <c r="DT15" s="357" t="n">
        <f aca="false">SUM(L15,Q15,W15,AB15,AH15,AM15,AS15,AX15,BD15,BI15,BO15,BT15,BZ15,CE15,CK15,CP15,CV15,DA15,DG15,DL15)</f>
        <v>0</v>
      </c>
      <c r="DU15" s="356" t="n">
        <f aca="false">SMALL($DY15:$EV15,1)</f>
        <v>721.213221939702</v>
      </c>
      <c r="DV15" s="319" t="n">
        <f aca="false">SMALL($DY15:$EV15,2)</f>
        <v>725.068979109184</v>
      </c>
      <c r="DW15" s="319" t="n">
        <f aca="false">SMALL($DY15:$EV15,3)</f>
        <v>737.240075614367</v>
      </c>
      <c r="DX15" s="357" t="n">
        <f aca="false">SMALL($DY15:$EV15,4)</f>
        <v>737.240075614367</v>
      </c>
      <c r="DY15" s="356" t="n">
        <f aca="false">'Calculs (M1..M20)'!DU15</f>
        <v>721.213221939702</v>
      </c>
      <c r="DZ15" s="356" t="n">
        <f aca="false">'Calculs (M1..M20)'!DV15</f>
        <v>725.068979109184</v>
      </c>
      <c r="EA15" s="356" t="n">
        <f aca="false">'Calculs (M1..M20)'!DW15</f>
        <v>737.240075614367</v>
      </c>
      <c r="EB15" s="358" t="n">
        <f aca="false">'Calculs (M1..M20)'!DX15</f>
        <v>737.240075614367</v>
      </c>
      <c r="EC15" s="359" t="str">
        <f aca="false">IF(M15&gt;0,M15," ")</f>
        <v> </v>
      </c>
      <c r="ED15" s="360" t="str">
        <f aca="false">IF(R15&gt;0,R15," ")</f>
        <v> </v>
      </c>
      <c r="EE15" s="360" t="str">
        <f aca="false">IF(X15&gt;0,X15," ")</f>
        <v> </v>
      </c>
      <c r="EF15" s="360" t="str">
        <f aca="false">IF(AC15&gt;0,AC15," ")</f>
        <v> </v>
      </c>
      <c r="EG15" s="360" t="str">
        <f aca="false">IF(AI15&gt;0,AI15," ")</f>
        <v> </v>
      </c>
      <c r="EH15" s="360" t="str">
        <f aca="false">IF(AN15&gt;0,AN15," ")</f>
        <v> </v>
      </c>
      <c r="EI15" s="360" t="str">
        <f aca="false">IF(AT15&gt;0,AT15," ")</f>
        <v> </v>
      </c>
      <c r="EJ15" s="360" t="str">
        <f aca="false">IF(AY15&gt;0,AY15," ")</f>
        <v> </v>
      </c>
      <c r="EK15" s="360" t="str">
        <f aca="false">IF(BE15&gt;0,BE15," ")</f>
        <v> </v>
      </c>
      <c r="EL15" s="360" t="str">
        <f aca="false">IF(BJ15&gt;0,BJ15," ")</f>
        <v> </v>
      </c>
      <c r="EM15" s="360" t="str">
        <f aca="false">IF(BP15&gt;0,BP15," ")</f>
        <v> </v>
      </c>
      <c r="EN15" s="360" t="str">
        <f aca="false">IF(BU15&gt;0,BU15," ")</f>
        <v> </v>
      </c>
      <c r="EO15" s="360" t="str">
        <f aca="false">IF(CA15&gt;0,CA15," ")</f>
        <v> </v>
      </c>
      <c r="EP15" s="360" t="str">
        <f aca="false">IF(CF15&gt;0,CF15," ")</f>
        <v> </v>
      </c>
      <c r="EQ15" s="360" t="str">
        <f aca="false">IF(CL15&gt;0,CL15," ")</f>
        <v> </v>
      </c>
      <c r="ER15" s="360" t="str">
        <f aca="false">IF(CQ15&gt;0,CQ15," ")</f>
        <v> </v>
      </c>
      <c r="ES15" s="360" t="str">
        <f aca="false">IF(CW15&gt;0,CW15," ")</f>
        <v> </v>
      </c>
      <c r="ET15" s="360" t="str">
        <f aca="false">IF(DB15&gt;0,DB15," ")</f>
        <v> </v>
      </c>
      <c r="EU15" s="360" t="str">
        <f aca="false">IF(DH15&gt;0,DH15," ")</f>
        <v> </v>
      </c>
      <c r="EV15" s="360" t="str">
        <f aca="false">IF(DM15&gt;0,DM15," ")</f>
        <v> </v>
      </c>
      <c r="EW15" s="322" t="n">
        <f aca="false">SMALL($DY15:EC15,1)</f>
        <v>721.213221939702</v>
      </c>
      <c r="EX15" s="323" t="n">
        <f aca="false">SMALL($DY15:ED15,1)</f>
        <v>721.213221939702</v>
      </c>
      <c r="EY15" s="323" t="n">
        <f aca="false">SMALL($DY15:EE15,1)</f>
        <v>721.213221939702</v>
      </c>
      <c r="EZ15" s="323" t="n">
        <f aca="false">SMALL($DY15:EF15,1)</f>
        <v>721.213221939702</v>
      </c>
      <c r="FA15" s="323" t="n">
        <f aca="false">SMALL($DY15:EG15,1)</f>
        <v>721.213221939702</v>
      </c>
      <c r="FB15" s="323" t="n">
        <f aca="false">SMALL($DY15:EH15,1)</f>
        <v>721.213221939702</v>
      </c>
      <c r="FC15" s="323" t="n">
        <f aca="false">SMALL($DY15:EI15,1)</f>
        <v>721.213221939702</v>
      </c>
      <c r="FD15" s="323" t="n">
        <f aca="false">SMALL($DY15:EJ15,1)</f>
        <v>721.213221939702</v>
      </c>
      <c r="FE15" s="323" t="n">
        <f aca="false">SMALL($DY15:EK15,1)</f>
        <v>721.213221939702</v>
      </c>
      <c r="FF15" s="323" t="n">
        <f aca="false">SMALL($DY15:EL15,1)</f>
        <v>721.213221939702</v>
      </c>
      <c r="FG15" s="323" t="n">
        <f aca="false">SMALL($DY15:EM15,1)</f>
        <v>721.213221939702</v>
      </c>
      <c r="FH15" s="323" t="n">
        <f aca="false">SMALL($DY15:EN15,1)</f>
        <v>721.213221939702</v>
      </c>
      <c r="FI15" s="323" t="n">
        <f aca="false">SMALL($DY15:EO15,1)</f>
        <v>721.213221939702</v>
      </c>
      <c r="FJ15" s="323" t="n">
        <f aca="false">SMALL($DY15:EP15,1)</f>
        <v>721.213221939702</v>
      </c>
      <c r="FK15" s="323" t="n">
        <f aca="false">SMALL($DY15:EQ15,1)</f>
        <v>721.213221939702</v>
      </c>
      <c r="FL15" s="323" t="n">
        <f aca="false">SMALL($DY15:ER15,1)</f>
        <v>721.213221939702</v>
      </c>
      <c r="FM15" s="323" t="n">
        <f aca="false">SMALL($DY15:ES15,1)</f>
        <v>721.213221939702</v>
      </c>
      <c r="FN15" s="323" t="n">
        <f aca="false">SMALL($DY15:ET15,1)</f>
        <v>721.213221939702</v>
      </c>
      <c r="FO15" s="323" t="n">
        <f aca="false">SMALL($DY15:EU15,1)</f>
        <v>721.213221939702</v>
      </c>
      <c r="FP15" s="324" t="n">
        <f aca="false">SMALL($DY15:EV15,1)</f>
        <v>721.213221939702</v>
      </c>
      <c r="FQ15" s="0"/>
      <c r="FR15" s="328" t="str">
        <f aca="false">IF($B15&lt;&gt;"",IF($EE$1+20&gt;=FR$13,$N15+E15-F15-(EW15+EW117+EW219+EW321),""),"")</f>
        <v/>
      </c>
      <c r="FS15" s="329" t="str">
        <f aca="false">IF($B15&lt;&gt;"",IF($EE$1+20&gt;=FS$13,$N15+$S15+E15-F15-(EX15+EX117+EX219+EX321),""),"")</f>
        <v/>
      </c>
      <c r="FT15" s="329" t="str">
        <f aca="false">IF($B15&lt;&gt;"",IF($EE$1+20&gt;=FT$13,$N15+$S15+$Y15+E15-F15-(EY15+EY117+EY219+EY321),""),"")</f>
        <v/>
      </c>
      <c r="FU15" s="329" t="str">
        <f aca="false">IF($B15&lt;&gt;"",IF($EE$1+20&gt;=FU$13,$N15+$S15+$Y15+$AD15+E15-F15-(EZ15+EZ117+EZ219+EZ321),""),"")</f>
        <v/>
      </c>
      <c r="FV15" s="329" t="str">
        <f aca="false">IF($B15&lt;&gt;"",IF($EE$1+20&gt;=FV$13,$N15+$S15+$Y15+$AD15+$AJ15+E15-F15-(FA15+FA117+FA219+FA321),""),"")</f>
        <v/>
      </c>
      <c r="FW15" s="329" t="str">
        <f aca="false">IF($B15&lt;&gt;"",IF($EE$1+20&gt;=FW$13,$N15+$S15+$Y15+$AD15+$AJ15+$AO15+E15-F15-(FB15+FB117+FB219+FB321),""),"")</f>
        <v/>
      </c>
      <c r="FX15" s="329" t="str">
        <f aca="false">IF($B15&lt;&gt;"",IF($EE$1+20&gt;=FX$13,$N15+$S15+$Y15+$AD15+$AJ15+$AO15+$AU15+E15-F15-(FC15+FC117+FC219+FC321),""),"")</f>
        <v/>
      </c>
      <c r="FY15" s="329" t="str">
        <f aca="false">IF($B15&lt;&gt;"",IF($EE$1+20&gt;=FY$13,$N15+$S15+$Y15+$AD15+$AJ15+$AO15+$AU15+$AZ15+E15-F15-(FD15+FD117+FD219+FD321),""),"")</f>
        <v/>
      </c>
      <c r="FZ15" s="329" t="str">
        <f aca="false">IF($B15&lt;&gt;"",IF($EE$1+20&gt;=FZ$13,$N15+$S15+$Y15+$AD15+$AJ15+$AO15+$AU15+$AZ15+$BF15+E15-F15-(FE15+FE117+FE219+FE321),""),"")</f>
        <v/>
      </c>
      <c r="GA15" s="329" t="str">
        <f aca="false">IF($B15&lt;&gt;"",IF($EE$1+20&gt;=GA$13,$N15+$S15+$Y15+$AD15+$AJ15+$AO15+$AU15+$AZ15+$BF15+$BK15+E15-F15-(FF15+FF117+FF219+FF321),""),"")</f>
        <v/>
      </c>
      <c r="GB15" s="329" t="str">
        <f aca="false">IF($B15&lt;&gt;"",IF($EE$1+20&gt;=GB$13,$N15+$S15+$Y15+$AD15+$AJ15+$AO15+$AU15+$AZ15+$BF15+$BK15+$BQ15+E15-F15-(FG15+FG117+FG219+FG321),""),"")</f>
        <v/>
      </c>
      <c r="GC15" s="329" t="str">
        <f aca="false">IF($B15&lt;&gt;"",IF($EE$1+20&gt;=GC$13,$N15+$S15+$Y15+$AD15+$AJ15+$AO15+$AU15+$AZ15+$BF15+$BK15+$BQ15+$BV15+E15-F15-(FH15+FH117+FH219+FH321),""),"")</f>
        <v/>
      </c>
      <c r="GD15" s="329" t="str">
        <f aca="false">IF($B15&lt;&gt;"",IF($EE$1+20&gt;=GD$13,$N15+$S15+$Y15+$AD15+$AJ15+$AO15+$AU15+$AZ15+$BF15+$BK15+$BQ15+$BV15+$CB15+E15-F15-(FI15+FI117+FI219+FI321),""),"")</f>
        <v/>
      </c>
      <c r="GE15" s="329" t="str">
        <f aca="false">IF($B15&lt;&gt;"",IF($EE$1+20&gt;=GE$13,$N15+$S15+$Y15+$AD15+$AJ15+$AO15+$AU15+$AZ15+$BF15+$BK15+$BQ15+$BV15+$CB15+$CG15+E15-F15-(FJ15+FJ117+FJ219+FJ321),""),"")</f>
        <v/>
      </c>
      <c r="GF15" s="329" t="str">
        <f aca="false">IF($B15&lt;&gt;"",IF($EE$1+20&gt;=GF$13,$N15+$S15+$Y15+$AD15+$AJ15+$AO15+$AU15+$AZ15+$BF15+$BK15+$BQ15+$BV15+$CB15+$CG15+$CM15+E15-F15-(FK15+FK117+FK219+FK321),""),"")</f>
        <v/>
      </c>
      <c r="GG15" s="329" t="str">
        <f aca="false">IF($B15&lt;&gt;"",IF($EE$1+20&gt;=GG$13,$N15+$S15+$Y15+$AD15+$AJ15+$AO15+$AU15+$AZ15+$BF15+$BK15+$BQ15+$BV15+$CB15+$CG15+$CM15+$CR15+E15-F15-(FL15+FL117+FL219+FL321),""),"")</f>
        <v/>
      </c>
      <c r="GH15" s="329" t="str">
        <f aca="false">IF($B15&lt;&gt;"",IF($EE$1+20&gt;=GH$13,$N15+$S15+$Y15+$AD15+$AJ15+$AO15+$AU15+$AZ15+$BF15+$BK15+$BQ15+$BV15+$CB15+$CG15+$CM15+$CR15+$CX15+E15-F15-(FM15+FM117+FM219+FM321),""),"")</f>
        <v/>
      </c>
      <c r="GI15" s="329" t="str">
        <f aca="false">IF($B15&lt;&gt;"",IF($EE$1+20&gt;=GI$13,$N15+$S15+$Y15+$AD15+$AJ15+$AO15+$AU15+$AZ15+$BF15+$BK15+$BQ15+$BV15+$CB15+$CG15+$CM15+$CR15+$CX15+$DC15+E15-F15-(FN15+FN117+FN219+FN321),""),"")</f>
        <v/>
      </c>
      <c r="GJ15" s="329" t="str">
        <f aca="false">IF($B15&lt;&gt;"",IF($EE$1+20&gt;=GJ$13,$N15+$S15+$Y15+$AD15+$AJ15+$AO15+$AU15+$AZ15+$BF15+$BK15+$BQ15+$BV15+$CB15+$CG15+$CM15+$CR15+$CX15+$DC15+$DI15+E15-F15-(FO15+FO117+FO219+FO321),""),"")</f>
        <v/>
      </c>
      <c r="GK15" s="330" t="str">
        <f aca="false">IF($B15&lt;&gt;"",IF($EE$1+20&gt;=GK$13,$N15+$S15+$Y15+$AD15+$AJ15+$AO15+$AU15+$AZ15+$BF15+$BK15+$BQ15+$BV15+$CB15+$CG15+$CM15+$CR15+$CX15+$DC15+$DI15+$DN15+E15-F15-(FP15+FP117+FP219+FP321),""),"")</f>
        <v/>
      </c>
      <c r="GL15" s="0"/>
      <c r="GM15" s="328" t="str">
        <f aca="false">IF($B15&lt;&gt;"",IF($EE$1+20&gt;=GM$13,RANK(FR15,FR$14:FR$113,0),""),"")</f>
        <v/>
      </c>
      <c r="GN15" s="329" t="str">
        <f aca="false">IF($B15&lt;&gt;"",IF($EE$1+20&gt;=GN$13,RANK(FS15,FS$14:FS$113,0),""),"")</f>
        <v/>
      </c>
      <c r="GO15" s="329" t="str">
        <f aca="false">IF($B15&lt;&gt;"",IF($EE$1+20&gt;=GO$13,RANK(FT15,FT$14:FT$113,0),""),"")</f>
        <v/>
      </c>
      <c r="GP15" s="329" t="str">
        <f aca="false">IF($B15&lt;&gt;"",IF($EE$1+20&gt;=GP$13,RANK(FU15,FU$14:FU$113,0),""),"")</f>
        <v/>
      </c>
      <c r="GQ15" s="329" t="str">
        <f aca="false">IF($B15&lt;&gt;"",IF($EE$1+20&gt;=GQ$13,RANK(FV15,FV$14:FV$113,0),""),"")</f>
        <v/>
      </c>
      <c r="GR15" s="329" t="str">
        <f aca="false">IF($B15&lt;&gt;"",IF($EE$1+20&gt;=GR$13,RANK(FW15,FW$14:FW$113,0),""),"")</f>
        <v/>
      </c>
      <c r="GS15" s="329" t="str">
        <f aca="false">IF($B15&lt;&gt;"",IF($EE$1+20&gt;=GS$13,RANK(FX15,FX$14:FX$113,0),""),"")</f>
        <v/>
      </c>
      <c r="GT15" s="329" t="str">
        <f aca="false">IF($B15&lt;&gt;"",IF($EE$1+20&gt;=GT$13,RANK(FY15,FY$14:FY$113,0),""),"")</f>
        <v/>
      </c>
      <c r="GU15" s="329" t="str">
        <f aca="false">IF($B15&lt;&gt;"",IF($EE$1+20&gt;=GU$13,RANK(FZ15,FZ$14:FZ$113,0),""),"")</f>
        <v/>
      </c>
      <c r="GV15" s="329" t="str">
        <f aca="false">IF($B15&lt;&gt;"",IF($EE$1+20&gt;=GV$13,RANK(GA15,GA$14:GA$113,0),""),"")</f>
        <v/>
      </c>
      <c r="GW15" s="329" t="str">
        <f aca="false">IF($B15&lt;&gt;"",IF($EE$1+20&gt;=GW$13,RANK(GB15,GB$14:GB$113,0),""),"")</f>
        <v/>
      </c>
      <c r="GX15" s="329" t="str">
        <f aca="false">IF($B15&lt;&gt;"",IF($EE$1+20&gt;=GX$13,RANK(GC15,GC$14:GC$113,0),""),"")</f>
        <v/>
      </c>
      <c r="GY15" s="329" t="str">
        <f aca="false">IF($B15&lt;&gt;"",IF($EE$1+20&gt;=GY$13,RANK(GD15,GD$14:GD$113,0),""),"")</f>
        <v/>
      </c>
      <c r="GZ15" s="329" t="str">
        <f aca="false">IF($B15&lt;&gt;"",IF($EE$1+20&gt;=GZ$13,RANK(GE15,GE$14:GE$113,0),""),"")</f>
        <v/>
      </c>
      <c r="HA15" s="329" t="str">
        <f aca="false">IF($B15&lt;&gt;"",IF($EE$1+20&gt;=HA$13,RANK(GF15,GF$14:GF$113,0),""),"")</f>
        <v/>
      </c>
      <c r="HB15" s="329" t="str">
        <f aca="false">IF($B15&lt;&gt;"",IF($EE$1+20&gt;=HB$13,RANK(GG15,GG$14:GG$113,0),""),"")</f>
        <v/>
      </c>
      <c r="HC15" s="329" t="str">
        <f aca="false">IF($B15&lt;&gt;"",IF($EE$1+20&gt;=HC$13,RANK(GH15,GH$14:GH$113,0),""),"")</f>
        <v/>
      </c>
      <c r="HD15" s="329" t="str">
        <f aca="false">IF($B15&lt;&gt;"",IF($EE$1+20&gt;=HD$13,RANK(GI15,GI$14:GI$113,0),""),"")</f>
        <v/>
      </c>
      <c r="HE15" s="329" t="str">
        <f aca="false">IF($B15&lt;&gt;"",IF($EE$1+20&gt;=HE$13,RANK(GJ15,GJ$14:GJ$113,0),""),"")</f>
        <v/>
      </c>
      <c r="HF15" s="330" t="str">
        <f aca="false">IF($B15&lt;&gt;"",IF($EE$1+20&gt;=HF$13,RANK(GK15,GK$14:GK$113,0),""),"")</f>
        <v/>
      </c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3" hidden="false" customHeight="false" outlineLevel="0" collapsed="false">
      <c r="A16" s="308" t="n">
        <f aca="false">IF(B16&lt;&gt;"",RANK(G16,G$14:G$113,0),"")</f>
        <v>15</v>
      </c>
      <c r="B16" s="310" t="str">
        <f aca="false">IF('Chronos (M1..M20)'!B13&lt;&gt;"",'Chronos (M1..M20)'!B13,"")</f>
        <v>Jean Luc FOUCHER</v>
      </c>
      <c r="C16" s="310" t="n">
        <f aca="false">IF(B16&lt;&gt;"",'Chronos (M1..M20)'!C13,"")</f>
        <v>3</v>
      </c>
      <c r="D16" s="215" t="n">
        <f aca="false">IF(B16&lt;&gt;"",'Chronos (M1..M20)'!C13,"")</f>
        <v>3</v>
      </c>
      <c r="E16" s="355" t="n">
        <f aca="false">'Calculs (M1..M20)'!DS16</f>
        <v>5627.250522353</v>
      </c>
      <c r="F16" s="355" t="n">
        <f aca="false">'Calculs (M1..M20)'!DT16</f>
        <v>0</v>
      </c>
      <c r="G16" s="311" t="n">
        <f aca="false">IF(B16&lt;&gt;"",IF(NbTotManche&lt;4,DR16-DQ16,IF(NbTotManche&lt;15,DR16-DU16-DQ16,IF(NbTotManche&lt;25,DR16-DU16-DV16-DQ16-DT16,IF(NbTotManche&lt;35,DS16-DU16-DV16-DW16-DT16-DQ16,DS16-DU16-DV16-DW16-DX16-DT16-DQ16)))),0)</f>
        <v>4917.59269688225</v>
      </c>
      <c r="H16" s="312" t="n">
        <f aca="false">IF(B16&lt;&gt;"",IF(G16,(G16/MAXA(G$14:G$113))*1000,0),"")</f>
        <v>888.79153238573</v>
      </c>
      <c r="I16" s="313" t="str">
        <f aca="false">IF($B16&lt;&gt;"",$B16,"")</f>
        <v>Jean Luc FOUCHER</v>
      </c>
      <c r="J16" s="314" t="n">
        <f aca="false">IF($B16&lt;&gt;"",'Chronos (M21..M40)'!$H13,"")</f>
        <v>1</v>
      </c>
      <c r="K16" s="315" t="str">
        <f aca="false">IF('Chronos (M21..M40)'!$I13&lt;&gt;"",'Chronos (M21..M40)'!$I13," ")</f>
        <v> </v>
      </c>
      <c r="L16" s="316" t="n">
        <f aca="false">IF('Chronos (M21..M40)'!$J13&lt;&gt;"",'Chronos (M21..M40)'!$J13,0)</f>
        <v>0</v>
      </c>
      <c r="M16" s="317" t="n">
        <f aca="false">IF($B16&lt;&gt;"",IF(K16&lt;&gt;" ",(INDEX(J$9:K$12,MATCH(J16,J$9:J$12),2)/K16)*1000,0),"")</f>
        <v>0</v>
      </c>
      <c r="N16" s="318" t="str">
        <f aca="false">IF(K$9&lt;&gt;"",IF($B16&lt;&gt;"",M16-L16,""),"")</f>
        <v/>
      </c>
      <c r="O16" s="314" t="n">
        <f aca="false">IF($B16&lt;&gt;"",'Chronos (M21..M40)'!$H114,"")</f>
        <v>1</v>
      </c>
      <c r="P16" s="315" t="str">
        <f aca="false">IF('Chronos (M21..M40)'!$I114&lt;&gt;"",'Chronos (M21..M40)'!$I114," ")</f>
        <v> </v>
      </c>
      <c r="Q16" s="316" t="n">
        <f aca="false">IF('Chronos (M21..M40)'!$J114&lt;&gt;"",'Chronos (M21..M40)'!$J114,0)</f>
        <v>0</v>
      </c>
      <c r="R16" s="317" t="n">
        <f aca="false">IF($B16&lt;&gt;"",IF(P16&lt;&gt;" ",(INDEX(O$9:P$12,MATCH(O16,O$9:O$12),2)/P16)*1000,0),"")</f>
        <v>0</v>
      </c>
      <c r="S16" s="318" t="str">
        <f aca="false">IF(P$9&lt;&gt;"",IF($B16&lt;&gt;"",R16-Q16,""),"")</f>
        <v/>
      </c>
      <c r="T16" s="313" t="str">
        <f aca="false">IF($B16&lt;&gt;"",$B16,"")</f>
        <v>Jean Luc FOUCHER</v>
      </c>
      <c r="U16" s="314" t="n">
        <f aca="false">IF($B16&lt;&gt;"",'Chronos (M21..M40)'!$H215,"")</f>
        <v>1</v>
      </c>
      <c r="V16" s="315" t="str">
        <f aca="false">IF('Chronos (M21..M40)'!$I215&lt;&gt;"",'Chronos (M21..M40)'!$I215," ")</f>
        <v> </v>
      </c>
      <c r="W16" s="316" t="n">
        <f aca="false">IF('Chronos (M21..M40)'!$J215&lt;&gt;"",'Chronos (M21..M40)'!$J215,0)</f>
        <v>0</v>
      </c>
      <c r="X16" s="317" t="n">
        <f aca="false">IF($B16&lt;&gt;"",IF(V16&lt;&gt;" ",(INDEX(U$9:V$12,MATCH(U16,U$9:U$12),2)/V16)*1000,0),"")</f>
        <v>0</v>
      </c>
      <c r="Y16" s="318" t="str">
        <f aca="false">IF(V$9&lt;&gt;"",IF($B16&lt;&gt;"",X16-W16,""),"")</f>
        <v/>
      </c>
      <c r="Z16" s="314" t="n">
        <f aca="false">IF($B16&lt;&gt;"",'Chronos (M21..M40)'!$H316,"")</f>
        <v>1</v>
      </c>
      <c r="AA16" s="315" t="str">
        <f aca="false">IF('Chronos (M21..M40)'!$I316&lt;&gt;"",'Chronos (M21..M40)'!$I316," ")</f>
        <v> </v>
      </c>
      <c r="AB16" s="316" t="n">
        <f aca="false">IF('Chronos (M1..M20)'!$J316&lt;&gt;"",'Chronos (M21..M40)'!$J316,0)</f>
        <v>0</v>
      </c>
      <c r="AC16" s="317" t="n">
        <f aca="false">IF($B16&lt;&gt;"",IF(AA16&lt;&gt;" ",(INDEX(Z$9:AA$12,MATCH(Z16,Z$9:Z$12),2)/AA16)*1000,0),"")</f>
        <v>0</v>
      </c>
      <c r="AD16" s="318" t="str">
        <f aca="false">IF(AA$9&lt;&gt;"",IF($B16&lt;&gt;"",AC16-AB16,""),"")</f>
        <v/>
      </c>
      <c r="AE16" s="313" t="str">
        <f aca="false">IF($B16&lt;&gt;"",$B16,"")</f>
        <v>Jean Luc FOUCHER</v>
      </c>
      <c r="AF16" s="314" t="n">
        <f aca="false">IF($B16&lt;&gt;"",'Chronos (M21..M40)'!$H417,"")</f>
        <v>1</v>
      </c>
      <c r="AG16" s="315" t="str">
        <f aca="false">IF('Chronos (M21..M40)'!$I417&lt;&gt;"",'Chronos (M21..M40)'!$I417," ")</f>
        <v> </v>
      </c>
      <c r="AH16" s="316" t="n">
        <f aca="false">IF('Chronos (M21..M40)'!$J417&lt;&gt;"",'Chronos (M21..M40)'!$J417,0)</f>
        <v>0</v>
      </c>
      <c r="AI16" s="317" t="n">
        <f aca="false">IF($B16&lt;&gt;"",IF(AG16&lt;&gt;" ",(INDEX(AF$9:AG$12,MATCH(AF16,AF$9:AF$12),2)/AG16)*1000,0),"")</f>
        <v>0</v>
      </c>
      <c r="AJ16" s="318" t="str">
        <f aca="false">IF(AG$9&lt;&gt;"",IF($B16&lt;&gt;"",AI16-AH16,""),"")</f>
        <v/>
      </c>
      <c r="AK16" s="314" t="n">
        <f aca="false">IF($B16&lt;&gt;"",'Chronos (M21..M40)'!$H518,"")</f>
        <v>1</v>
      </c>
      <c r="AL16" s="315" t="str">
        <f aca="false">IF('Chronos (M21..M40)'!$I518&lt;&gt;"",'Chronos (M21..M40)'!$I518," ")</f>
        <v> </v>
      </c>
      <c r="AM16" s="316" t="n">
        <f aca="false">IF('Chronos (M21..M40)'!$J518&lt;&gt;"",'Chronos (M21..M40)'!$J518,0)</f>
        <v>0</v>
      </c>
      <c r="AN16" s="317" t="n">
        <f aca="false">IF($B16&lt;&gt;"",IF(AL16&lt;&gt;" ",(INDEX(AK$9:AL$12,MATCH(AK16,AK$9:AK$12),2)/AL16)*1000,0),"")</f>
        <v>0</v>
      </c>
      <c r="AO16" s="318" t="str">
        <f aca="false">IF(AL$9&lt;&gt;"",IF($B16&lt;&gt;"",AN16-AM16,""),"")</f>
        <v/>
      </c>
      <c r="AP16" s="313" t="str">
        <f aca="false">IF($B16&lt;&gt;"",$B16,"")</f>
        <v>Jean Luc FOUCHER</v>
      </c>
      <c r="AQ16" s="314" t="n">
        <f aca="false">IF($B16&lt;&gt;"",'Chronos (M21..M40)'!$H619,"")</f>
        <v>1</v>
      </c>
      <c r="AR16" s="315" t="str">
        <f aca="false">IF('Chronos (M21..M40)'!$I619&lt;&gt;"",'Chronos (M21..M40)'!$I619," ")</f>
        <v> </v>
      </c>
      <c r="AS16" s="316" t="n">
        <f aca="false">IF('Chronos (M21..M40)'!$J619&lt;&gt;"",'Chronos (M21..M40)'!$J619,0)</f>
        <v>0</v>
      </c>
      <c r="AT16" s="317" t="n">
        <f aca="false">IF($B16&lt;&gt;"",IF(AR16&lt;&gt;" ",(INDEX(AQ$9:AR$12,MATCH(AQ16,AQ$9:AQ$12),2)/AR16)*1000,0),"")</f>
        <v>0</v>
      </c>
      <c r="AU16" s="318" t="str">
        <f aca="false">IF(AR$9&lt;&gt;"",IF($B16&lt;&gt;"",AT16-AS16,""),"")</f>
        <v/>
      </c>
      <c r="AV16" s="314" t="n">
        <f aca="false">IF($B16&lt;&gt;"",'Chronos (M21..M40)'!$H720,"")</f>
        <v>1</v>
      </c>
      <c r="AW16" s="315" t="str">
        <f aca="false">IF('Chronos (M21..M40)'!$I720&lt;&gt;"",'Chronos (M21..M40)'!$I720," ")</f>
        <v> </v>
      </c>
      <c r="AX16" s="316" t="n">
        <f aca="false">IF('Chronos (M21..M40)'!$J720&lt;&gt;"",'Chronos (M21..M40)'!$J720,0)</f>
        <v>0</v>
      </c>
      <c r="AY16" s="317" t="n">
        <f aca="false">IF($B16&lt;&gt;"",IF(AW16&lt;&gt;" ",(INDEX(AV$9:AW$12,MATCH(AV16,AV$9:AV$12),2)/AW16)*1000,0),"")</f>
        <v>0</v>
      </c>
      <c r="AZ16" s="318" t="str">
        <f aca="false">IF(AW$9&lt;&gt;"",IF($B16&lt;&gt;"",AY16-AX16,""),"")</f>
        <v/>
      </c>
      <c r="BA16" s="313" t="str">
        <f aca="false">IF($B16&lt;&gt;"",$B16,"")</f>
        <v>Jean Luc FOUCHER</v>
      </c>
      <c r="BB16" s="314" t="n">
        <f aca="false">IF($B16&lt;&gt;"",'Chronos (M21..M40)'!$H821,"")</f>
        <v>1</v>
      </c>
      <c r="BC16" s="315" t="str">
        <f aca="false">IF('Chronos (M21..M40)'!$I821&lt;&gt;"",'Chronos (M21..M40)'!$I821," ")</f>
        <v> </v>
      </c>
      <c r="BD16" s="316" t="n">
        <f aca="false">IF('Chronos (M21..M40)'!$J821&lt;&gt;"",'Chronos (M21..M40)'!$J821,0)</f>
        <v>0</v>
      </c>
      <c r="BE16" s="317" t="n">
        <f aca="false">IF($B16&lt;&gt;"",IF(BC16&lt;&gt;" ",(INDEX(BB$9:BC$12,MATCH(BB16,BB$9:BB$12),2)/BC16)*1000,0),"")</f>
        <v>0</v>
      </c>
      <c r="BF16" s="318" t="str">
        <f aca="false">IF(BC$9&lt;&gt;"",IF($B16&lt;&gt;"",BE16-BD16,""),"")</f>
        <v/>
      </c>
      <c r="BG16" s="314" t="n">
        <f aca="false">IF($B16&lt;&gt;"",'Chronos (M21..M40)'!$H922,"")</f>
        <v>1</v>
      </c>
      <c r="BH16" s="315" t="str">
        <f aca="false">IF('Chronos (M21..M40)'!$I922&lt;&gt;"",'Chronos (M21..M40)'!$I922," ")</f>
        <v> </v>
      </c>
      <c r="BI16" s="316" t="n">
        <f aca="false">IF('Chronos (M21..M40)'!$J922&lt;&gt;"",'Chronos (M21..M40)'!$J922,0)</f>
        <v>0</v>
      </c>
      <c r="BJ16" s="317" t="n">
        <f aca="false">IF($B16&lt;&gt;"",IF(BH16&lt;&gt;" ",(INDEX(BG$9:BH$12,MATCH(BG16,BG$9:BG$12),2)/BH16)*1000,0),"")</f>
        <v>0</v>
      </c>
      <c r="BK16" s="318" t="str">
        <f aca="false">IF(BH$9&lt;&gt;"",IF($B16&lt;&gt;"",BJ16-BI16,""),"")</f>
        <v/>
      </c>
      <c r="BL16" s="313" t="str">
        <f aca="false">IF($B16&lt;&gt;"",$B16,"")</f>
        <v>Jean Luc FOUCHER</v>
      </c>
      <c r="BM16" s="314" t="n">
        <f aca="false">IF($B16&lt;&gt;"",'Chronos (M21..M40)'!$H1023,"")</f>
        <v>1</v>
      </c>
      <c r="BN16" s="315" t="str">
        <f aca="false">IF('Chronos (M21..M40)'!$I1023&lt;&gt;"",'Chronos (M21..M40)'!$I1023," ")</f>
        <v> </v>
      </c>
      <c r="BO16" s="316" t="n">
        <f aca="false">IF('Chronos (M21..M40)'!$J1023&lt;&gt;"",'Chronos (M21..M40)'!$J1023,0)</f>
        <v>0</v>
      </c>
      <c r="BP16" s="317" t="n">
        <f aca="false">IF($B16&lt;&gt;"",IF(BN16&lt;&gt;" ",(INDEX(BM$9:BN$12,MATCH(BM16,BM$9:BM$12),2)/BN16)*1000,0),"")</f>
        <v>0</v>
      </c>
      <c r="BQ16" s="318" t="str">
        <f aca="false">IF(BN$9&lt;&gt;"",IF($B16&lt;&gt;"",BP16-BO16,""),"")</f>
        <v/>
      </c>
      <c r="BR16" s="314" t="n">
        <f aca="false">IF($B16&lt;&gt;"",'Chronos (M21..M40)'!$H1124,"")</f>
        <v>1</v>
      </c>
      <c r="BS16" s="315" t="str">
        <f aca="false">IF('Chronos (M21..M40)'!$I1124&lt;&gt;"",'Chronos (M21..M40)'!$I1124," ")</f>
        <v> </v>
      </c>
      <c r="BT16" s="316" t="n">
        <f aca="false">IF('Chronos (M21..M40)'!$J1124&lt;&gt;"",'Chronos (M21..M40)'!$J1124,0)</f>
        <v>0</v>
      </c>
      <c r="BU16" s="317" t="n">
        <f aca="false">IF($B16&lt;&gt;"",IF(BS16&lt;&gt;" ",(INDEX(BR$9:BS$12,MATCH(BR16,BR$9:BR$12),2)/BS16)*1000,0),"")</f>
        <v>0</v>
      </c>
      <c r="BV16" s="318" t="str">
        <f aca="false">IF(BS$9&lt;&gt;"",IF($B16&lt;&gt;"",BU16-BT16,""),"")</f>
        <v/>
      </c>
      <c r="BW16" s="313" t="str">
        <f aca="false">IF($B16&lt;&gt;"",$B16,"")</f>
        <v>Jean Luc FOUCHER</v>
      </c>
      <c r="BX16" s="314" t="n">
        <f aca="false">IF($B16&lt;&gt;"",'Chronos (M21..M40)'!$H1225,"")</f>
        <v>1</v>
      </c>
      <c r="BY16" s="315" t="str">
        <f aca="false">IF('Chronos (M21..M40)'!$I1225&lt;&gt;"",'Chronos (M21..M40)'!$I1225," ")</f>
        <v> </v>
      </c>
      <c r="BZ16" s="316" t="n">
        <f aca="false">IF('Chronos (M21..M40)'!$J1225&lt;&gt;"",'Chronos (M21..M40)'!$J1225,0)</f>
        <v>0</v>
      </c>
      <c r="CA16" s="317" t="n">
        <f aca="false">IF($B16&lt;&gt;"",IF(BY16&lt;&gt;" ",(INDEX(BX$9:BY$12,MATCH(BX16,BX$9:BX$12),2)/BY16)*1000,0),"")</f>
        <v>0</v>
      </c>
      <c r="CB16" s="318" t="str">
        <f aca="false">IF(BY$9&lt;&gt;"",IF($B16&lt;&gt;"",CA16-BZ16,""),"")</f>
        <v/>
      </c>
      <c r="CC16" s="314" t="n">
        <f aca="false">IF($B16&lt;&gt;"",'Chronos (M21..M40)'!$H1326,"")</f>
        <v>1</v>
      </c>
      <c r="CD16" s="315" t="str">
        <f aca="false">IF('Chronos (M21..M40)'!$I1326&lt;&gt;"",'Chronos (M21..M40)'!$I1326," ")</f>
        <v> </v>
      </c>
      <c r="CE16" s="316" t="n">
        <f aca="false">IF('Chronos (M21..M40)'!$J1326&lt;&gt;"",'Chronos (M21..M40)'!$J1326,0)</f>
        <v>0</v>
      </c>
      <c r="CF16" s="317" t="n">
        <f aca="false">IF($B16&lt;&gt;"",IF(CD16&lt;&gt;" ",(INDEX(CC$9:CD$12,MATCH(CC16,CC$9:CC$12),2)/CD16)*1000,0),"")</f>
        <v>0</v>
      </c>
      <c r="CG16" s="318" t="str">
        <f aca="false">IF(CD$9&lt;&gt;"",IF($B16&lt;&gt;"",CF16-CE16,""),"")</f>
        <v/>
      </c>
      <c r="CH16" s="313" t="str">
        <f aca="false">IF($B16&lt;&gt;"",$B16,"")</f>
        <v>Jean Luc FOUCHER</v>
      </c>
      <c r="CI16" s="314" t="n">
        <f aca="false">IF($B16&lt;&gt;"",'Chronos (M21..M40)'!$H1427,"")</f>
        <v>1</v>
      </c>
      <c r="CJ16" s="315" t="str">
        <f aca="false">IF('Chronos (M21..M40)'!$I1427&lt;&gt;"",'Chronos (M21..M40)'!$I1427," ")</f>
        <v> </v>
      </c>
      <c r="CK16" s="316" t="n">
        <f aca="false">IF('Chronos (M21..M40)'!$J1427&lt;&gt;"",'Chronos (M21..M40)'!$J1427,0)</f>
        <v>0</v>
      </c>
      <c r="CL16" s="317" t="n">
        <f aca="false">IF($B16&lt;&gt;"",IF(CJ16&lt;&gt;" ",(INDEX(CI$9:CJ$12,MATCH(CI16,CI$9:CI$12),2)/CJ16)*1000,0),"")</f>
        <v>0</v>
      </c>
      <c r="CM16" s="318" t="str">
        <f aca="false">IF(CJ$9&lt;&gt;"",IF($B16&lt;&gt;"",CL16-CK16,""),"")</f>
        <v/>
      </c>
      <c r="CN16" s="314" t="n">
        <f aca="false">IF($B16&lt;&gt;"",'Chronos (M21..M40)'!$H1528,"")</f>
        <v>1</v>
      </c>
      <c r="CO16" s="315" t="str">
        <f aca="false">IF('Chronos (M21..M40)'!$I1528&lt;&gt;"",'Chronos (M21..M40)'!$I1528," ")</f>
        <v> </v>
      </c>
      <c r="CP16" s="316" t="n">
        <f aca="false">IF('Chronos (M21..M40)'!$J1528&lt;&gt;"",'Chronos (M21..M40)'!$J1528,0)</f>
        <v>0</v>
      </c>
      <c r="CQ16" s="317" t="n">
        <f aca="false">IF($B16&lt;&gt;"",IF(CO16&lt;&gt;" ",(INDEX(CN$9:CO$12,MATCH(CN16,CN$9:CN$12),2)/CO16)*1000,0),"")</f>
        <v>0</v>
      </c>
      <c r="CR16" s="318" t="str">
        <f aca="false">IF(CO$9&lt;&gt;"",IF($B16&lt;&gt;"",CQ16-CP16,""),"")</f>
        <v/>
      </c>
      <c r="CS16" s="313" t="str">
        <f aca="false">IF($B16&lt;&gt;"",$B16,"")</f>
        <v>Jean Luc FOUCHER</v>
      </c>
      <c r="CT16" s="314" t="n">
        <f aca="false">IF($B16&lt;&gt;"",'Chronos (M21..M40)'!$H1629,"")</f>
        <v>1</v>
      </c>
      <c r="CU16" s="315" t="str">
        <f aca="false">IF('Chronos (M21..M40)'!$I1629&lt;&gt;"",'Chronos (M21..M40)'!$I1629," ")</f>
        <v> </v>
      </c>
      <c r="CV16" s="316" t="n">
        <f aca="false">IF('Chronos (M21..M40)'!$J1629&lt;&gt;"",'Chronos (M21..M40)'!$J1629,0)</f>
        <v>0</v>
      </c>
      <c r="CW16" s="317" t="n">
        <f aca="false">IF($B16&lt;&gt;"",IF(CU16&lt;&gt;" ",(INDEX(CT$9:CU$12,MATCH(CT16,CT$9:CT$12),2)/CU16)*1000,0),"")</f>
        <v>0</v>
      </c>
      <c r="CX16" s="318" t="str">
        <f aca="false">IF(CU$9&lt;&gt;"",IF($B16&lt;&gt;"",CW16-CV16,""),"")</f>
        <v/>
      </c>
      <c r="CY16" s="314" t="n">
        <f aca="false">IF($B16&lt;&gt;"",'Chronos (M21..M40)'!$H1730,"")</f>
        <v>1</v>
      </c>
      <c r="CZ16" s="315" t="str">
        <f aca="false">IF('Chronos (M21..M40)'!$I1730&lt;&gt;"",'Chronos (M21..M40)'!$I1730," ")</f>
        <v> </v>
      </c>
      <c r="DA16" s="316" t="n">
        <f aca="false">IF('Chronos (M21..M40)'!$J1730&lt;&gt;"",'Chronos (M21..M40)'!$J1730,0)</f>
        <v>0</v>
      </c>
      <c r="DB16" s="317" t="n">
        <f aca="false">IF($B16&lt;&gt;"",IF(CZ16&lt;&gt;" ",(INDEX(CY$9:CZ$12,MATCH(CY16,CY$9:CY$12),2)/CZ16)*1000,0),"")</f>
        <v>0</v>
      </c>
      <c r="DC16" s="318" t="str">
        <f aca="false">IF(CZ$9&lt;&gt;"",IF($B16&lt;&gt;"",DB16-DA16,""),"")</f>
        <v/>
      </c>
      <c r="DD16" s="313" t="str">
        <f aca="false">IF($B16&lt;&gt;"",$B16,"")</f>
        <v>Jean Luc FOUCHER</v>
      </c>
      <c r="DE16" s="314" t="n">
        <f aca="false">IF($B16&lt;&gt;"",'Chronos (M21..M40)'!$H1831,"")</f>
        <v>1</v>
      </c>
      <c r="DF16" s="315" t="str">
        <f aca="false">IF('Chronos (M21..M40)'!$I1831&lt;&gt;"",'Chronos (M21..M40)'!$I1831," ")</f>
        <v> </v>
      </c>
      <c r="DG16" s="316" t="n">
        <f aca="false">IF('Chronos (M21..M40)'!$J1831&lt;&gt;"",'Chronos (M21..M40)'!$J1831,0)</f>
        <v>0</v>
      </c>
      <c r="DH16" s="317" t="n">
        <f aca="false">IF($B16&lt;&gt;"",IF(DF16&lt;&gt;" ",(INDEX(DE$9:DF$12,MATCH(DE16,DE$9:DE$12),2)/DF16)*1000,0),"")</f>
        <v>0</v>
      </c>
      <c r="DI16" s="318" t="str">
        <f aca="false">IF(DF$9&lt;&gt;"",IF($B16&lt;&gt;"",DH16-DG16,""),"")</f>
        <v/>
      </c>
      <c r="DJ16" s="314" t="n">
        <f aca="false">IF($B16&lt;&gt;"",'Chronos (M21..M40)'!$H1932,"")</f>
        <v>1</v>
      </c>
      <c r="DK16" s="315" t="str">
        <f aca="false">IF('Chronos (M21..M40)'!$I1932&lt;&gt;"",'Chronos (M21..M40)'!$I1932," ")</f>
        <v> </v>
      </c>
      <c r="DL16" s="316" t="n">
        <f aca="false">IF('Chronos (M21..M40)'!$J1932&lt;&gt;"",'Chronos (M21..M40)'!$J1932,0)</f>
        <v>0</v>
      </c>
      <c r="DM16" s="317" t="n">
        <f aca="false">IF($B16&lt;&gt;"",IF(DK16&lt;&gt;" ",(INDEX(DJ$9:DK$12,MATCH(DJ16,DJ$9:DJ$12),2)/DK16)*1000,0),"")</f>
        <v>0</v>
      </c>
      <c r="DN16" s="318" t="str">
        <f aca="false">IF(DK$9&lt;&gt;"",IF($B16&lt;&gt;"",DM16-DL16,""),"")</f>
        <v/>
      </c>
      <c r="DO16" s="0"/>
      <c r="DP16" s="356" t="n">
        <f aca="false">E16</f>
        <v>5627.250522353</v>
      </c>
      <c r="DQ16" s="357" t="n">
        <f aca="false">F16</f>
        <v>0</v>
      </c>
      <c r="DR16" s="356" t="n">
        <f aca="false">SUM(E16,M16,R16,X16,AC16)</f>
        <v>5627.250522353</v>
      </c>
      <c r="DS16" s="319" t="n">
        <f aca="false">SUM(DR16,AI16,AN16,AT16,AY16,BE16,BJ16,BP16,BU16,CA16,CF16,CL16,CQ16,CW16,DB16,DH16,DM16)</f>
        <v>5627.250522353</v>
      </c>
      <c r="DT16" s="357" t="n">
        <f aca="false">SUM(L16,Q16,W16,AB16,AH16,AM16,AS16,AX16,BD16,BI16,BO16,BT16,BZ16,CE16,CK16,CP16,CV16,DA16,DG16,DL16)</f>
        <v>0</v>
      </c>
      <c r="DU16" s="356" t="n">
        <f aca="false">SMALL($DY16:$EV16,1)</f>
        <v>709.657825470743</v>
      </c>
      <c r="DV16" s="319" t="n">
        <f aca="false">SMALL($DY16:$EV16,2)</f>
        <v>754.2194092827</v>
      </c>
      <c r="DW16" s="319" t="n">
        <f aca="false">SMALL($DY16:$EV16,3)</f>
        <v>786.783575705731</v>
      </c>
      <c r="DX16" s="357" t="n">
        <f aca="false">SMALL($DY16:$EV16,4)</f>
        <v>786.783575705731</v>
      </c>
      <c r="DY16" s="356" t="n">
        <f aca="false">'Calculs (M1..M20)'!DU16</f>
        <v>709.657825470743</v>
      </c>
      <c r="DZ16" s="356" t="n">
        <f aca="false">'Calculs (M1..M20)'!DV16</f>
        <v>754.2194092827</v>
      </c>
      <c r="EA16" s="356" t="n">
        <f aca="false">'Calculs (M1..M20)'!DW16</f>
        <v>786.783575705731</v>
      </c>
      <c r="EB16" s="358" t="n">
        <f aca="false">'Calculs (M1..M20)'!DX16</f>
        <v>786.783575705731</v>
      </c>
      <c r="EC16" s="359" t="str">
        <f aca="false">IF(M16&gt;0,M16," ")</f>
        <v> </v>
      </c>
      <c r="ED16" s="360" t="str">
        <f aca="false">IF(R16&gt;0,R16," ")</f>
        <v> </v>
      </c>
      <c r="EE16" s="360" t="str">
        <f aca="false">IF(X16&gt;0,X16," ")</f>
        <v> </v>
      </c>
      <c r="EF16" s="360" t="str">
        <f aca="false">IF(AC16&gt;0,AC16," ")</f>
        <v> </v>
      </c>
      <c r="EG16" s="360" t="str">
        <f aca="false">IF(AI16&gt;0,AI16," ")</f>
        <v> </v>
      </c>
      <c r="EH16" s="360" t="str">
        <f aca="false">IF(AN16&gt;0,AN16," ")</f>
        <v> </v>
      </c>
      <c r="EI16" s="360" t="str">
        <f aca="false">IF(AT16&gt;0,AT16," ")</f>
        <v> </v>
      </c>
      <c r="EJ16" s="360" t="str">
        <f aca="false">IF(AY16&gt;0,AY16," ")</f>
        <v> </v>
      </c>
      <c r="EK16" s="360" t="str">
        <f aca="false">IF(BE16&gt;0,BE16," ")</f>
        <v> </v>
      </c>
      <c r="EL16" s="360" t="str">
        <f aca="false">IF(BJ16&gt;0,BJ16," ")</f>
        <v> </v>
      </c>
      <c r="EM16" s="360" t="str">
        <f aca="false">IF(BP16&gt;0,BP16," ")</f>
        <v> </v>
      </c>
      <c r="EN16" s="360" t="str">
        <f aca="false">IF(BU16&gt;0,BU16," ")</f>
        <v> </v>
      </c>
      <c r="EO16" s="360" t="str">
        <f aca="false">IF(CA16&gt;0,CA16," ")</f>
        <v> </v>
      </c>
      <c r="EP16" s="360" t="str">
        <f aca="false">IF(CF16&gt;0,CF16," ")</f>
        <v> </v>
      </c>
      <c r="EQ16" s="360" t="str">
        <f aca="false">IF(CL16&gt;0,CL16," ")</f>
        <v> </v>
      </c>
      <c r="ER16" s="360" t="str">
        <f aca="false">IF(CQ16&gt;0,CQ16," ")</f>
        <v> </v>
      </c>
      <c r="ES16" s="360" t="str">
        <f aca="false">IF(CW16&gt;0,CW16," ")</f>
        <v> </v>
      </c>
      <c r="ET16" s="360" t="str">
        <f aca="false">IF(DB16&gt;0,DB16," ")</f>
        <v> </v>
      </c>
      <c r="EU16" s="360" t="str">
        <f aca="false">IF(DH16&gt;0,DH16," ")</f>
        <v> </v>
      </c>
      <c r="EV16" s="360" t="str">
        <f aca="false">IF(DM16&gt;0,DM16," ")</f>
        <v> </v>
      </c>
      <c r="EW16" s="322" t="n">
        <f aca="false">SMALL($DY16:EC16,1)</f>
        <v>709.657825470743</v>
      </c>
      <c r="EX16" s="323" t="n">
        <f aca="false">SMALL($DY16:ED16,1)</f>
        <v>709.657825470743</v>
      </c>
      <c r="EY16" s="323" t="n">
        <f aca="false">SMALL($DY16:EE16,1)</f>
        <v>709.657825470743</v>
      </c>
      <c r="EZ16" s="323" t="n">
        <f aca="false">SMALL($DY16:EF16,1)</f>
        <v>709.657825470743</v>
      </c>
      <c r="FA16" s="323" t="n">
        <f aca="false">SMALL($DY16:EG16,1)</f>
        <v>709.657825470743</v>
      </c>
      <c r="FB16" s="323" t="n">
        <f aca="false">SMALL($DY16:EH16,1)</f>
        <v>709.657825470743</v>
      </c>
      <c r="FC16" s="323" t="n">
        <f aca="false">SMALL($DY16:EI16,1)</f>
        <v>709.657825470743</v>
      </c>
      <c r="FD16" s="323" t="n">
        <f aca="false">SMALL($DY16:EJ16,1)</f>
        <v>709.657825470743</v>
      </c>
      <c r="FE16" s="323" t="n">
        <f aca="false">SMALL($DY16:EK16,1)</f>
        <v>709.657825470743</v>
      </c>
      <c r="FF16" s="323" t="n">
        <f aca="false">SMALL($DY16:EL16,1)</f>
        <v>709.657825470743</v>
      </c>
      <c r="FG16" s="323" t="n">
        <f aca="false">SMALL($DY16:EM16,1)</f>
        <v>709.657825470743</v>
      </c>
      <c r="FH16" s="323" t="n">
        <f aca="false">SMALL($DY16:EN16,1)</f>
        <v>709.657825470743</v>
      </c>
      <c r="FI16" s="323" t="n">
        <f aca="false">SMALL($DY16:EO16,1)</f>
        <v>709.657825470743</v>
      </c>
      <c r="FJ16" s="323" t="n">
        <f aca="false">SMALL($DY16:EP16,1)</f>
        <v>709.657825470743</v>
      </c>
      <c r="FK16" s="323" t="n">
        <f aca="false">SMALL($DY16:EQ16,1)</f>
        <v>709.657825470743</v>
      </c>
      <c r="FL16" s="323" t="n">
        <f aca="false">SMALL($DY16:ER16,1)</f>
        <v>709.657825470743</v>
      </c>
      <c r="FM16" s="323" t="n">
        <f aca="false">SMALL($DY16:ES16,1)</f>
        <v>709.657825470743</v>
      </c>
      <c r="FN16" s="323" t="n">
        <f aca="false">SMALL($DY16:ET16,1)</f>
        <v>709.657825470743</v>
      </c>
      <c r="FO16" s="323" t="n">
        <f aca="false">SMALL($DY16:EU16,1)</f>
        <v>709.657825470743</v>
      </c>
      <c r="FP16" s="324" t="n">
        <f aca="false">SMALL($DY16:EV16,1)</f>
        <v>709.657825470743</v>
      </c>
      <c r="FQ16" s="0"/>
      <c r="FR16" s="328" t="str">
        <f aca="false">IF($B16&lt;&gt;"",IF($EE$1+20&gt;=FR$13,$N16+E16-F16-(EW16+EW118+EW220+EW322),""),"")</f>
        <v/>
      </c>
      <c r="FS16" s="329" t="str">
        <f aca="false">IF($B16&lt;&gt;"",IF($EE$1+20&gt;=FS$13,$N16+$S16+E16-F16-(EX16+EX118+EX220+EX322),""),"")</f>
        <v/>
      </c>
      <c r="FT16" s="329" t="str">
        <f aca="false">IF($B16&lt;&gt;"",IF($EE$1+20&gt;=FT$13,$N16+$S16+$Y16+E16-F16-(EY16+EY118+EY220+EY322),""),"")</f>
        <v/>
      </c>
      <c r="FU16" s="329" t="str">
        <f aca="false">IF($B16&lt;&gt;"",IF($EE$1+20&gt;=FU$13,$N16+$S16+$Y16+$AD16+E16-F16-(EZ16+EZ118+EZ220+EZ322),""),"")</f>
        <v/>
      </c>
      <c r="FV16" s="329" t="str">
        <f aca="false">IF($B16&lt;&gt;"",IF($EE$1+20&gt;=FV$13,$N16+$S16+$Y16+$AD16+$AJ16+E16-F16-(FA16+FA118+FA220+FA322),""),"")</f>
        <v/>
      </c>
      <c r="FW16" s="329" t="str">
        <f aca="false">IF($B16&lt;&gt;"",IF($EE$1+20&gt;=FW$13,$N16+$S16+$Y16+$AD16+$AJ16+$AO16+E16-F16-(FB16+FB118+FB220+FB322),""),"")</f>
        <v/>
      </c>
      <c r="FX16" s="329" t="str">
        <f aca="false">IF($B16&lt;&gt;"",IF($EE$1+20&gt;=FX$13,$N16+$S16+$Y16+$AD16+$AJ16+$AO16+$AU16+E16-F16-(FC16+FC118+FC220+FC322),""),"")</f>
        <v/>
      </c>
      <c r="FY16" s="329" t="str">
        <f aca="false">IF($B16&lt;&gt;"",IF($EE$1+20&gt;=FY$13,$N16+$S16+$Y16+$AD16+$AJ16+$AO16+$AU16+$AZ16+E16-F16-(FD16+FD118+FD220+FD322),""),"")</f>
        <v/>
      </c>
      <c r="FZ16" s="329" t="str">
        <f aca="false">IF($B16&lt;&gt;"",IF($EE$1+20&gt;=FZ$13,$N16+$S16+$Y16+$AD16+$AJ16+$AO16+$AU16+$AZ16+$BF16+E16-F16-(FE16+FE118+FE220+FE322),""),"")</f>
        <v/>
      </c>
      <c r="GA16" s="329" t="str">
        <f aca="false">IF($B16&lt;&gt;"",IF($EE$1+20&gt;=GA$13,$N16+$S16+$Y16+$AD16+$AJ16+$AO16+$AU16+$AZ16+$BF16+$BK16+E16-F16-(FF16+FF118+FF220+FF322),""),"")</f>
        <v/>
      </c>
      <c r="GB16" s="329" t="str">
        <f aca="false">IF($B16&lt;&gt;"",IF($EE$1+20&gt;=GB$13,$N16+$S16+$Y16+$AD16+$AJ16+$AO16+$AU16+$AZ16+$BF16+$BK16+$BQ16+E16-F16-(FG16+FG118+FG220+FG322),""),"")</f>
        <v/>
      </c>
      <c r="GC16" s="329" t="str">
        <f aca="false">IF($B16&lt;&gt;"",IF($EE$1+20&gt;=GC$13,$N16+$S16+$Y16+$AD16+$AJ16+$AO16+$AU16+$AZ16+$BF16+$BK16+$BQ16+$BV16+E16-F16-(FH16+FH118+FH220+FH322),""),"")</f>
        <v/>
      </c>
      <c r="GD16" s="329" t="str">
        <f aca="false">IF($B16&lt;&gt;"",IF($EE$1+20&gt;=GD$13,$N16+$S16+$Y16+$AD16+$AJ16+$AO16+$AU16+$AZ16+$BF16+$BK16+$BQ16+$BV16+$CB16+E16-F16-(FI16+FI118+FI220+FI322),""),"")</f>
        <v/>
      </c>
      <c r="GE16" s="329" t="str">
        <f aca="false">IF($B16&lt;&gt;"",IF($EE$1+20&gt;=GE$13,$N16+$S16+$Y16+$AD16+$AJ16+$AO16+$AU16+$AZ16+$BF16+$BK16+$BQ16+$BV16+$CB16+$CG16+E16-F16-(FJ16+FJ118+FJ220+FJ322),""),"")</f>
        <v/>
      </c>
      <c r="GF16" s="329" t="str">
        <f aca="false">IF($B16&lt;&gt;"",IF($EE$1+20&gt;=GF$13,$N16+$S16+$Y16+$AD16+$AJ16+$AO16+$AU16+$AZ16+$BF16+$BK16+$BQ16+$BV16+$CB16+$CG16+$CM16+E16-F16-(FK16+FK118+FK220+FK322),""),"")</f>
        <v/>
      </c>
      <c r="GG16" s="329" t="str">
        <f aca="false">IF($B16&lt;&gt;"",IF($EE$1+20&gt;=GG$13,$N16+$S16+$Y16+$AD16+$AJ16+$AO16+$AU16+$AZ16+$BF16+$BK16+$BQ16+$BV16+$CB16+$CG16+$CM16+$CR16+E16-F16-(FL16+FL118+FL220+FL322),""),"")</f>
        <v/>
      </c>
      <c r="GH16" s="329" t="str">
        <f aca="false">IF($B16&lt;&gt;"",IF($EE$1+20&gt;=GH$13,$N16+$S16+$Y16+$AD16+$AJ16+$AO16+$AU16+$AZ16+$BF16+$BK16+$BQ16+$BV16+$CB16+$CG16+$CM16+$CR16+$CX16+E16-F16-(FM16+FM118+FM220+FM322),""),"")</f>
        <v/>
      </c>
      <c r="GI16" s="329" t="str">
        <f aca="false">IF($B16&lt;&gt;"",IF($EE$1+20&gt;=GI$13,$N16+$S16+$Y16+$AD16+$AJ16+$AO16+$AU16+$AZ16+$BF16+$BK16+$BQ16+$BV16+$CB16+$CG16+$CM16+$CR16+$CX16+$DC16+E16-F16-(FN16+FN118+FN220+FN322),""),"")</f>
        <v/>
      </c>
      <c r="GJ16" s="329" t="str">
        <f aca="false">IF($B16&lt;&gt;"",IF($EE$1+20&gt;=GJ$13,$N16+$S16+$Y16+$AD16+$AJ16+$AO16+$AU16+$AZ16+$BF16+$BK16+$BQ16+$BV16+$CB16+$CG16+$CM16+$CR16+$CX16+$DC16+$DI16+E16-F16-(FO16+FO118+FO220+FO322),""),"")</f>
        <v/>
      </c>
      <c r="GK16" s="330" t="str">
        <f aca="false">IF($B16&lt;&gt;"",IF($EE$1+20&gt;=GK$13,$N16+$S16+$Y16+$AD16+$AJ16+$AO16+$AU16+$AZ16+$BF16+$BK16+$BQ16+$BV16+$CB16+$CG16+$CM16+$CR16+$CX16+$DC16+$DI16+$DN16+E16-F16-(FP16+FP118+FP220+FP322),""),"")</f>
        <v/>
      </c>
      <c r="GL16" s="0"/>
      <c r="GM16" s="328" t="str">
        <f aca="false">IF($B16&lt;&gt;"",IF($EE$1+20&gt;=GM$13,RANK(FR16,FR$14:FR$113,0),""),"")</f>
        <v/>
      </c>
      <c r="GN16" s="329" t="str">
        <f aca="false">IF($B16&lt;&gt;"",IF($EE$1+20&gt;=GN$13,RANK(FS16,FS$14:FS$113,0),""),"")</f>
        <v/>
      </c>
      <c r="GO16" s="329" t="str">
        <f aca="false">IF($B16&lt;&gt;"",IF($EE$1+20&gt;=GO$13,RANK(FT16,FT$14:FT$113,0),""),"")</f>
        <v/>
      </c>
      <c r="GP16" s="329" t="str">
        <f aca="false">IF($B16&lt;&gt;"",IF($EE$1+20&gt;=GP$13,RANK(FU16,FU$14:FU$113,0),""),"")</f>
        <v/>
      </c>
      <c r="GQ16" s="329" t="str">
        <f aca="false">IF($B16&lt;&gt;"",IF($EE$1+20&gt;=GQ$13,RANK(FV16,FV$14:FV$113,0),""),"")</f>
        <v/>
      </c>
      <c r="GR16" s="329" t="str">
        <f aca="false">IF($B16&lt;&gt;"",IF($EE$1+20&gt;=GR$13,RANK(FW16,FW$14:FW$113,0),""),"")</f>
        <v/>
      </c>
      <c r="GS16" s="329" t="str">
        <f aca="false">IF($B16&lt;&gt;"",IF($EE$1+20&gt;=GS$13,RANK(FX16,FX$14:FX$113,0),""),"")</f>
        <v/>
      </c>
      <c r="GT16" s="329" t="str">
        <f aca="false">IF($B16&lt;&gt;"",IF($EE$1+20&gt;=GT$13,RANK(FY16,FY$14:FY$113,0),""),"")</f>
        <v/>
      </c>
      <c r="GU16" s="329" t="str">
        <f aca="false">IF($B16&lt;&gt;"",IF($EE$1+20&gt;=GU$13,RANK(FZ16,FZ$14:FZ$113,0),""),"")</f>
        <v/>
      </c>
      <c r="GV16" s="329" t="str">
        <f aca="false">IF($B16&lt;&gt;"",IF($EE$1+20&gt;=GV$13,RANK(GA16,GA$14:GA$113,0),""),"")</f>
        <v/>
      </c>
      <c r="GW16" s="329" t="str">
        <f aca="false">IF($B16&lt;&gt;"",IF($EE$1+20&gt;=GW$13,RANK(GB16,GB$14:GB$113,0),""),"")</f>
        <v/>
      </c>
      <c r="GX16" s="329" t="str">
        <f aca="false">IF($B16&lt;&gt;"",IF($EE$1+20&gt;=GX$13,RANK(GC16,GC$14:GC$113,0),""),"")</f>
        <v/>
      </c>
      <c r="GY16" s="329" t="str">
        <f aca="false">IF($B16&lt;&gt;"",IF($EE$1+20&gt;=GY$13,RANK(GD16,GD$14:GD$113,0),""),"")</f>
        <v/>
      </c>
      <c r="GZ16" s="329" t="str">
        <f aca="false">IF($B16&lt;&gt;"",IF($EE$1+20&gt;=GZ$13,RANK(GE16,GE$14:GE$113,0),""),"")</f>
        <v/>
      </c>
      <c r="HA16" s="329" t="str">
        <f aca="false">IF($B16&lt;&gt;"",IF($EE$1+20&gt;=HA$13,RANK(GF16,GF$14:GF$113,0),""),"")</f>
        <v/>
      </c>
      <c r="HB16" s="329" t="str">
        <f aca="false">IF($B16&lt;&gt;"",IF($EE$1+20&gt;=HB$13,RANK(GG16,GG$14:GG$113,0),""),"")</f>
        <v/>
      </c>
      <c r="HC16" s="329" t="str">
        <f aca="false">IF($B16&lt;&gt;"",IF($EE$1+20&gt;=HC$13,RANK(GH16,GH$14:GH$113,0),""),"")</f>
        <v/>
      </c>
      <c r="HD16" s="329" t="str">
        <f aca="false">IF($B16&lt;&gt;"",IF($EE$1+20&gt;=HD$13,RANK(GI16,GI$14:GI$113,0),""),"")</f>
        <v/>
      </c>
      <c r="HE16" s="329" t="str">
        <f aca="false">IF($B16&lt;&gt;"",IF($EE$1+20&gt;=HE$13,RANK(GJ16,GJ$14:GJ$113,0),""),"")</f>
        <v/>
      </c>
      <c r="HF16" s="330" t="str">
        <f aca="false">IF($B16&lt;&gt;"",IF($EE$1+20&gt;=HF$13,RANK(GK16,GK$14:GK$113,0),""),"")</f>
        <v/>
      </c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3" hidden="false" customHeight="false" outlineLevel="0" collapsed="false">
      <c r="A17" s="308" t="n">
        <f aca="false">IF(B17&lt;&gt;"",RANK(G17,G$14:G$113,0),"")</f>
        <v>10</v>
      </c>
      <c r="B17" s="310" t="str">
        <f aca="false">IF('Chronos (M1..M20)'!B14&lt;&gt;"",'Chronos (M1..M20)'!B14,"")</f>
        <v>Thomas DELARBRE</v>
      </c>
      <c r="C17" s="310" t="n">
        <f aca="false">IF(B17&lt;&gt;"",'Chronos (M1..M20)'!C14,"")</f>
        <v>4</v>
      </c>
      <c r="D17" s="215" t="n">
        <f aca="false">IF(B17&lt;&gt;"",'Chronos (M1..M20)'!C14,"")</f>
        <v>4</v>
      </c>
      <c r="E17" s="355" t="n">
        <f aca="false">'Calculs (M1..M20)'!DS17</f>
        <v>5734.95920424413</v>
      </c>
      <c r="F17" s="355" t="n">
        <f aca="false">'Calculs (M1..M20)'!DT17</f>
        <v>0</v>
      </c>
      <c r="G17" s="311" t="n">
        <f aca="false">IF(B17&lt;&gt;"",IF(NbTotManche&lt;4,DR17-DQ17,IF(NbTotManche&lt;15,DR17-DU17-DQ17,IF(NbTotManche&lt;25,DR17-DU17-DV17-DQ17-DT17,IF(NbTotManche&lt;35,DS17-DU17-DV17-DW17-DT17-DQ17,DS17-DU17-DV17-DW17-DX17-DT17-DQ17)))),0)</f>
        <v>5045.87885211826</v>
      </c>
      <c r="H17" s="312" t="n">
        <f aca="false">IF(B17&lt;&gt;"",IF(G17,(G17/MAXA(G$14:G$113))*1000,0),"")</f>
        <v>911.977602384649</v>
      </c>
      <c r="I17" s="313" t="str">
        <f aca="false">IF($B17&lt;&gt;"",$B17,"")</f>
        <v>Thomas DELARBRE</v>
      </c>
      <c r="J17" s="314" t="n">
        <f aca="false">IF($B17&lt;&gt;"",'Chronos (M21..M40)'!$H14,"")</f>
        <v>1</v>
      </c>
      <c r="K17" s="315" t="str">
        <f aca="false">IF('Chronos (M21..M40)'!$I14&lt;&gt;"",'Chronos (M21..M40)'!$I14," ")</f>
        <v> </v>
      </c>
      <c r="L17" s="316" t="n">
        <f aca="false">IF('Chronos (M21..M40)'!$J14&lt;&gt;"",'Chronos (M21..M40)'!$J14,0)</f>
        <v>0</v>
      </c>
      <c r="M17" s="317" t="n">
        <f aca="false">IF($B17&lt;&gt;"",IF(K17&lt;&gt;" ",(INDEX(J$9:K$12,MATCH(J17,J$9:J$12),2)/K17)*1000,0),"")</f>
        <v>0</v>
      </c>
      <c r="N17" s="318" t="str">
        <f aca="false">IF(K$9&lt;&gt;"",IF($B17&lt;&gt;"",M17-L17,""),"")</f>
        <v/>
      </c>
      <c r="O17" s="314" t="n">
        <f aca="false">IF($B17&lt;&gt;"",'Chronos (M21..M40)'!$H115,"")</f>
        <v>1</v>
      </c>
      <c r="P17" s="315" t="str">
        <f aca="false">IF('Chronos (M21..M40)'!$I115&lt;&gt;"",'Chronos (M21..M40)'!$I115," ")</f>
        <v> </v>
      </c>
      <c r="Q17" s="316" t="n">
        <f aca="false">IF('Chronos (M21..M40)'!$J115&lt;&gt;"",'Chronos (M21..M40)'!$J115,0)</f>
        <v>0</v>
      </c>
      <c r="R17" s="317" t="n">
        <f aca="false">IF($B17&lt;&gt;"",IF(P17&lt;&gt;" ",(INDEX(O$9:P$12,MATCH(O17,O$9:O$12),2)/P17)*1000,0),"")</f>
        <v>0</v>
      </c>
      <c r="S17" s="318" t="str">
        <f aca="false">IF(P$9&lt;&gt;"",IF($B17&lt;&gt;"",R17-Q17,""),"")</f>
        <v/>
      </c>
      <c r="T17" s="313" t="str">
        <f aca="false">IF($B17&lt;&gt;"",$B17,"")</f>
        <v>Thomas DELARBRE</v>
      </c>
      <c r="U17" s="314" t="n">
        <f aca="false">IF($B17&lt;&gt;"",'Chronos (M21..M40)'!$H216,"")</f>
        <v>1</v>
      </c>
      <c r="V17" s="315" t="str">
        <f aca="false">IF('Chronos (M21..M40)'!$I216&lt;&gt;"",'Chronos (M21..M40)'!$I216," ")</f>
        <v> </v>
      </c>
      <c r="W17" s="316" t="n">
        <f aca="false">IF('Chronos (M21..M40)'!$J216&lt;&gt;"",'Chronos (M21..M40)'!$J216,0)</f>
        <v>0</v>
      </c>
      <c r="X17" s="317" t="n">
        <f aca="false">IF($B17&lt;&gt;"",IF(V17&lt;&gt;" ",(INDEX(U$9:V$12,MATCH(U17,U$9:U$12),2)/V17)*1000,0),"")</f>
        <v>0</v>
      </c>
      <c r="Y17" s="318" t="str">
        <f aca="false">IF(V$9&lt;&gt;"",IF($B17&lt;&gt;"",X17-W17,""),"")</f>
        <v/>
      </c>
      <c r="Z17" s="314" t="n">
        <f aca="false">IF($B17&lt;&gt;"",'Chronos (M21..M40)'!$H317,"")</f>
        <v>1</v>
      </c>
      <c r="AA17" s="315" t="str">
        <f aca="false">IF('Chronos (M21..M40)'!$I317&lt;&gt;"",'Chronos (M21..M40)'!$I317," ")</f>
        <v> </v>
      </c>
      <c r="AB17" s="316" t="n">
        <f aca="false">IF('Chronos (M1..M20)'!$J317&lt;&gt;"",'Chronos (M21..M40)'!$J317,0)</f>
        <v>0</v>
      </c>
      <c r="AC17" s="317" t="n">
        <f aca="false">IF($B17&lt;&gt;"",IF(AA17&lt;&gt;" ",(INDEX(Z$9:AA$12,MATCH(Z17,Z$9:Z$12),2)/AA17)*1000,0),"")</f>
        <v>0</v>
      </c>
      <c r="AD17" s="318" t="str">
        <f aca="false">IF(AA$9&lt;&gt;"",IF($B17&lt;&gt;"",AC17-AB17,""),"")</f>
        <v/>
      </c>
      <c r="AE17" s="313" t="str">
        <f aca="false">IF($B17&lt;&gt;"",$B17,"")</f>
        <v>Thomas DELARBRE</v>
      </c>
      <c r="AF17" s="314" t="n">
        <f aca="false">IF($B17&lt;&gt;"",'Chronos (M21..M40)'!$H418,"")</f>
        <v>1</v>
      </c>
      <c r="AG17" s="315" t="str">
        <f aca="false">IF('Chronos (M21..M40)'!$I418&lt;&gt;"",'Chronos (M21..M40)'!$I418," ")</f>
        <v> </v>
      </c>
      <c r="AH17" s="316" t="n">
        <f aca="false">IF('Chronos (M21..M40)'!$J418&lt;&gt;"",'Chronos (M21..M40)'!$J418,0)</f>
        <v>0</v>
      </c>
      <c r="AI17" s="317" t="n">
        <f aca="false">IF($B17&lt;&gt;"",IF(AG17&lt;&gt;" ",(INDEX(AF$9:AG$12,MATCH(AF17,AF$9:AF$12),2)/AG17)*1000,0),"")</f>
        <v>0</v>
      </c>
      <c r="AJ17" s="318" t="str">
        <f aca="false">IF(AG$9&lt;&gt;"",IF($B17&lt;&gt;"",AI17-AH17,""),"")</f>
        <v/>
      </c>
      <c r="AK17" s="314" t="n">
        <f aca="false">IF($B17&lt;&gt;"",'Chronos (M21..M40)'!$H519,"")</f>
        <v>1</v>
      </c>
      <c r="AL17" s="315" t="str">
        <f aca="false">IF('Chronos (M21..M40)'!$I519&lt;&gt;"",'Chronos (M21..M40)'!$I519," ")</f>
        <v> </v>
      </c>
      <c r="AM17" s="316" t="n">
        <f aca="false">IF('Chronos (M21..M40)'!$J519&lt;&gt;"",'Chronos (M21..M40)'!$J519,0)</f>
        <v>0</v>
      </c>
      <c r="AN17" s="317" t="n">
        <f aca="false">IF($B17&lt;&gt;"",IF(AL17&lt;&gt;" ",(INDEX(AK$9:AL$12,MATCH(AK17,AK$9:AK$12),2)/AL17)*1000,0),"")</f>
        <v>0</v>
      </c>
      <c r="AO17" s="318" t="str">
        <f aca="false">IF(AL$9&lt;&gt;"",IF($B17&lt;&gt;"",AN17-AM17,""),"")</f>
        <v/>
      </c>
      <c r="AP17" s="313" t="str">
        <f aca="false">IF($B17&lt;&gt;"",$B17,"")</f>
        <v>Thomas DELARBRE</v>
      </c>
      <c r="AQ17" s="314" t="n">
        <f aca="false">IF($B17&lt;&gt;"",'Chronos (M21..M40)'!$H620,"")</f>
        <v>1</v>
      </c>
      <c r="AR17" s="315" t="str">
        <f aca="false">IF('Chronos (M21..M40)'!$I620&lt;&gt;"",'Chronos (M21..M40)'!$I620," ")</f>
        <v> </v>
      </c>
      <c r="AS17" s="316" t="n">
        <f aca="false">IF('Chronos (M21..M40)'!$J620&lt;&gt;"",'Chronos (M21..M40)'!$J620,0)</f>
        <v>0</v>
      </c>
      <c r="AT17" s="317" t="n">
        <f aca="false">IF($B17&lt;&gt;"",IF(AR17&lt;&gt;" ",(INDEX(AQ$9:AR$12,MATCH(AQ17,AQ$9:AQ$12),2)/AR17)*1000,0),"")</f>
        <v>0</v>
      </c>
      <c r="AU17" s="318" t="str">
        <f aca="false">IF(AR$9&lt;&gt;"",IF($B17&lt;&gt;"",AT17-AS17,""),"")</f>
        <v/>
      </c>
      <c r="AV17" s="314" t="n">
        <f aca="false">IF($B17&lt;&gt;"",'Chronos (M21..M40)'!$H721,"")</f>
        <v>1</v>
      </c>
      <c r="AW17" s="315" t="str">
        <f aca="false">IF('Chronos (M21..M40)'!$I721&lt;&gt;"",'Chronos (M21..M40)'!$I721," ")</f>
        <v> </v>
      </c>
      <c r="AX17" s="316" t="n">
        <f aca="false">IF('Chronos (M21..M40)'!$J721&lt;&gt;"",'Chronos (M21..M40)'!$J721,0)</f>
        <v>0</v>
      </c>
      <c r="AY17" s="317" t="n">
        <f aca="false">IF($B17&lt;&gt;"",IF(AW17&lt;&gt;" ",(INDEX(AV$9:AW$12,MATCH(AV17,AV$9:AV$12),2)/AW17)*1000,0),"")</f>
        <v>0</v>
      </c>
      <c r="AZ17" s="318" t="str">
        <f aca="false">IF(AW$9&lt;&gt;"",IF($B17&lt;&gt;"",AY17-AX17,""),"")</f>
        <v/>
      </c>
      <c r="BA17" s="313" t="str">
        <f aca="false">IF($B17&lt;&gt;"",$B17,"")</f>
        <v>Thomas DELARBRE</v>
      </c>
      <c r="BB17" s="314" t="n">
        <f aca="false">IF($B17&lt;&gt;"",'Chronos (M21..M40)'!$H822,"")</f>
        <v>1</v>
      </c>
      <c r="BC17" s="315" t="str">
        <f aca="false">IF('Chronos (M21..M40)'!$I822&lt;&gt;"",'Chronos (M21..M40)'!$I822," ")</f>
        <v> </v>
      </c>
      <c r="BD17" s="316" t="n">
        <f aca="false">IF('Chronos (M21..M40)'!$J822&lt;&gt;"",'Chronos (M21..M40)'!$J822,0)</f>
        <v>0</v>
      </c>
      <c r="BE17" s="317" t="n">
        <f aca="false">IF($B17&lt;&gt;"",IF(BC17&lt;&gt;" ",(INDEX(BB$9:BC$12,MATCH(BB17,BB$9:BB$12),2)/BC17)*1000,0),"")</f>
        <v>0</v>
      </c>
      <c r="BF17" s="318" t="str">
        <f aca="false">IF(BC$9&lt;&gt;"",IF($B17&lt;&gt;"",BE17-BD17,""),"")</f>
        <v/>
      </c>
      <c r="BG17" s="314" t="n">
        <f aca="false">IF($B17&lt;&gt;"",'Chronos (M21..M40)'!$H923,"")</f>
        <v>1</v>
      </c>
      <c r="BH17" s="315" t="str">
        <f aca="false">IF('Chronos (M21..M40)'!$I923&lt;&gt;"",'Chronos (M21..M40)'!$I923," ")</f>
        <v> </v>
      </c>
      <c r="BI17" s="316" t="n">
        <f aca="false">IF('Chronos (M21..M40)'!$J923&lt;&gt;"",'Chronos (M21..M40)'!$J923,0)</f>
        <v>0</v>
      </c>
      <c r="BJ17" s="317" t="n">
        <f aca="false">IF($B17&lt;&gt;"",IF(BH17&lt;&gt;" ",(INDEX(BG$9:BH$12,MATCH(BG17,BG$9:BG$12),2)/BH17)*1000,0),"")</f>
        <v>0</v>
      </c>
      <c r="BK17" s="318" t="str">
        <f aca="false">IF(BH$9&lt;&gt;"",IF($B17&lt;&gt;"",BJ17-BI17,""),"")</f>
        <v/>
      </c>
      <c r="BL17" s="313" t="str">
        <f aca="false">IF($B17&lt;&gt;"",$B17,"")</f>
        <v>Thomas DELARBRE</v>
      </c>
      <c r="BM17" s="314" t="n">
        <f aca="false">IF($B17&lt;&gt;"",'Chronos (M21..M40)'!$H1024,"")</f>
        <v>1</v>
      </c>
      <c r="BN17" s="315" t="str">
        <f aca="false">IF('Chronos (M21..M40)'!$I1024&lt;&gt;"",'Chronos (M21..M40)'!$I1024," ")</f>
        <v> </v>
      </c>
      <c r="BO17" s="316" t="n">
        <f aca="false">IF('Chronos (M21..M40)'!$J1024&lt;&gt;"",'Chronos (M21..M40)'!$J1024,0)</f>
        <v>0</v>
      </c>
      <c r="BP17" s="317" t="n">
        <f aca="false">IF($B17&lt;&gt;"",IF(BN17&lt;&gt;" ",(INDEX(BM$9:BN$12,MATCH(BM17,BM$9:BM$12),2)/BN17)*1000,0),"")</f>
        <v>0</v>
      </c>
      <c r="BQ17" s="318" t="str">
        <f aca="false">IF(BN$9&lt;&gt;"",IF($B17&lt;&gt;"",BP17-BO17,""),"")</f>
        <v/>
      </c>
      <c r="BR17" s="314" t="n">
        <f aca="false">IF($B17&lt;&gt;"",'Chronos (M21..M40)'!$H1125,"")</f>
        <v>1</v>
      </c>
      <c r="BS17" s="315" t="str">
        <f aca="false">IF('Chronos (M21..M40)'!$I1125&lt;&gt;"",'Chronos (M21..M40)'!$I1125," ")</f>
        <v> </v>
      </c>
      <c r="BT17" s="316" t="n">
        <f aca="false">IF('Chronos (M21..M40)'!$J1125&lt;&gt;"",'Chronos (M21..M40)'!$J1125,0)</f>
        <v>0</v>
      </c>
      <c r="BU17" s="317" t="n">
        <f aca="false">IF($B17&lt;&gt;"",IF(BS17&lt;&gt;" ",(INDEX(BR$9:BS$12,MATCH(BR17,BR$9:BR$12),2)/BS17)*1000,0),"")</f>
        <v>0</v>
      </c>
      <c r="BV17" s="318" t="str">
        <f aca="false">IF(BS$9&lt;&gt;"",IF($B17&lt;&gt;"",BU17-BT17,""),"")</f>
        <v/>
      </c>
      <c r="BW17" s="313" t="str">
        <f aca="false">IF($B17&lt;&gt;"",$B17,"")</f>
        <v>Thomas DELARBRE</v>
      </c>
      <c r="BX17" s="314" t="n">
        <f aca="false">IF($B17&lt;&gt;"",'Chronos (M21..M40)'!$H1226,"")</f>
        <v>1</v>
      </c>
      <c r="BY17" s="315" t="str">
        <f aca="false">IF('Chronos (M21..M40)'!$I1226&lt;&gt;"",'Chronos (M21..M40)'!$I1226," ")</f>
        <v> </v>
      </c>
      <c r="BZ17" s="316" t="n">
        <f aca="false">IF('Chronos (M21..M40)'!$J1226&lt;&gt;"",'Chronos (M21..M40)'!$J1226,0)</f>
        <v>0</v>
      </c>
      <c r="CA17" s="317" t="n">
        <f aca="false">IF($B17&lt;&gt;"",IF(BY17&lt;&gt;" ",(INDEX(BX$9:BY$12,MATCH(BX17,BX$9:BX$12),2)/BY17)*1000,0),"")</f>
        <v>0</v>
      </c>
      <c r="CB17" s="318" t="str">
        <f aca="false">IF(BY$9&lt;&gt;"",IF($B17&lt;&gt;"",CA17-BZ17,""),"")</f>
        <v/>
      </c>
      <c r="CC17" s="314" t="n">
        <f aca="false">IF($B17&lt;&gt;"",'Chronos (M21..M40)'!$H1327,"")</f>
        <v>1</v>
      </c>
      <c r="CD17" s="315" t="str">
        <f aca="false">IF('Chronos (M21..M40)'!$I1327&lt;&gt;"",'Chronos (M21..M40)'!$I1327," ")</f>
        <v> </v>
      </c>
      <c r="CE17" s="316" t="n">
        <f aca="false">IF('Chronos (M21..M40)'!$J1327&lt;&gt;"",'Chronos (M21..M40)'!$J1327,0)</f>
        <v>0</v>
      </c>
      <c r="CF17" s="317" t="n">
        <f aca="false">IF($B17&lt;&gt;"",IF(CD17&lt;&gt;" ",(INDEX(CC$9:CD$12,MATCH(CC17,CC$9:CC$12),2)/CD17)*1000,0),"")</f>
        <v>0</v>
      </c>
      <c r="CG17" s="318" t="str">
        <f aca="false">IF(CD$9&lt;&gt;"",IF($B17&lt;&gt;"",CF17-CE17,""),"")</f>
        <v/>
      </c>
      <c r="CH17" s="313" t="str">
        <f aca="false">IF($B17&lt;&gt;"",$B17,"")</f>
        <v>Thomas DELARBRE</v>
      </c>
      <c r="CI17" s="314" t="n">
        <f aca="false">IF($B17&lt;&gt;"",'Chronos (M21..M40)'!$H1428,"")</f>
        <v>1</v>
      </c>
      <c r="CJ17" s="315" t="str">
        <f aca="false">IF('Chronos (M21..M40)'!$I1428&lt;&gt;"",'Chronos (M21..M40)'!$I1428," ")</f>
        <v> </v>
      </c>
      <c r="CK17" s="316" t="n">
        <f aca="false">IF('Chronos (M21..M40)'!$J1428&lt;&gt;"",'Chronos (M21..M40)'!$J1428,0)</f>
        <v>0</v>
      </c>
      <c r="CL17" s="317" t="n">
        <f aca="false">IF($B17&lt;&gt;"",IF(CJ17&lt;&gt;" ",(INDEX(CI$9:CJ$12,MATCH(CI17,CI$9:CI$12),2)/CJ17)*1000,0),"")</f>
        <v>0</v>
      </c>
      <c r="CM17" s="318" t="str">
        <f aca="false">IF(CJ$9&lt;&gt;"",IF($B17&lt;&gt;"",CL17-CK17,""),"")</f>
        <v/>
      </c>
      <c r="CN17" s="314" t="n">
        <f aca="false">IF($B17&lt;&gt;"",'Chronos (M21..M40)'!$H1529,"")</f>
        <v>1</v>
      </c>
      <c r="CO17" s="315" t="str">
        <f aca="false">IF('Chronos (M21..M40)'!$I1529&lt;&gt;"",'Chronos (M21..M40)'!$I1529," ")</f>
        <v> </v>
      </c>
      <c r="CP17" s="316" t="n">
        <f aca="false">IF('Chronos (M21..M40)'!$J1529&lt;&gt;"",'Chronos (M21..M40)'!$J1529,0)</f>
        <v>0</v>
      </c>
      <c r="CQ17" s="317" t="n">
        <f aca="false">IF($B17&lt;&gt;"",IF(CO17&lt;&gt;" ",(INDEX(CN$9:CO$12,MATCH(CN17,CN$9:CN$12),2)/CO17)*1000,0),"")</f>
        <v>0</v>
      </c>
      <c r="CR17" s="318" t="str">
        <f aca="false">IF(CO$9&lt;&gt;"",IF($B17&lt;&gt;"",CQ17-CP17,""),"")</f>
        <v/>
      </c>
      <c r="CS17" s="313" t="str">
        <f aca="false">IF($B17&lt;&gt;"",$B17,"")</f>
        <v>Thomas DELARBRE</v>
      </c>
      <c r="CT17" s="314" t="n">
        <f aca="false">IF($B17&lt;&gt;"",'Chronos (M21..M40)'!$H1630,"")</f>
        <v>1</v>
      </c>
      <c r="CU17" s="315" t="str">
        <f aca="false">IF('Chronos (M21..M40)'!$I1630&lt;&gt;"",'Chronos (M21..M40)'!$I1630," ")</f>
        <v> </v>
      </c>
      <c r="CV17" s="316" t="n">
        <f aca="false">IF('Chronos (M21..M40)'!$J1630&lt;&gt;"",'Chronos (M21..M40)'!$J1630,0)</f>
        <v>0</v>
      </c>
      <c r="CW17" s="317" t="n">
        <f aca="false">IF($B17&lt;&gt;"",IF(CU17&lt;&gt;" ",(INDEX(CT$9:CU$12,MATCH(CT17,CT$9:CT$12),2)/CU17)*1000,0),"")</f>
        <v>0</v>
      </c>
      <c r="CX17" s="318" t="str">
        <f aca="false">IF(CU$9&lt;&gt;"",IF($B17&lt;&gt;"",CW17-CV17,""),"")</f>
        <v/>
      </c>
      <c r="CY17" s="314" t="n">
        <f aca="false">IF($B17&lt;&gt;"",'Chronos (M21..M40)'!$H1731,"")</f>
        <v>1</v>
      </c>
      <c r="CZ17" s="315" t="str">
        <f aca="false">IF('Chronos (M21..M40)'!$I1731&lt;&gt;"",'Chronos (M21..M40)'!$I1731," ")</f>
        <v> </v>
      </c>
      <c r="DA17" s="316" t="n">
        <f aca="false">IF('Chronos (M21..M40)'!$J1731&lt;&gt;"",'Chronos (M21..M40)'!$J1731,0)</f>
        <v>0</v>
      </c>
      <c r="DB17" s="317" t="n">
        <f aca="false">IF($B17&lt;&gt;"",IF(CZ17&lt;&gt;" ",(INDEX(CY$9:CZ$12,MATCH(CY17,CY$9:CY$12),2)/CZ17)*1000,0),"")</f>
        <v>0</v>
      </c>
      <c r="DC17" s="318" t="str">
        <f aca="false">IF(CZ$9&lt;&gt;"",IF($B17&lt;&gt;"",DB17-DA17,""),"")</f>
        <v/>
      </c>
      <c r="DD17" s="313" t="str">
        <f aca="false">IF($B17&lt;&gt;"",$B17,"")</f>
        <v>Thomas DELARBRE</v>
      </c>
      <c r="DE17" s="314" t="n">
        <f aca="false">IF($B17&lt;&gt;"",'Chronos (M21..M40)'!$H1832,"")</f>
        <v>1</v>
      </c>
      <c r="DF17" s="315" t="str">
        <f aca="false">IF('Chronos (M21..M40)'!$I1832&lt;&gt;"",'Chronos (M21..M40)'!$I1832," ")</f>
        <v> </v>
      </c>
      <c r="DG17" s="316" t="n">
        <f aca="false">IF('Chronos (M21..M40)'!$J1832&lt;&gt;"",'Chronos (M21..M40)'!$J1832,0)</f>
        <v>0</v>
      </c>
      <c r="DH17" s="317" t="n">
        <f aca="false">IF($B17&lt;&gt;"",IF(DF17&lt;&gt;" ",(INDEX(DE$9:DF$12,MATCH(DE17,DE$9:DE$12),2)/DF17)*1000,0),"")</f>
        <v>0</v>
      </c>
      <c r="DI17" s="318" t="str">
        <f aca="false">IF(DF$9&lt;&gt;"",IF($B17&lt;&gt;"",DH17-DG17,""),"")</f>
        <v/>
      </c>
      <c r="DJ17" s="314" t="n">
        <f aca="false">IF($B17&lt;&gt;"",'Chronos (M21..M40)'!$H1933,"")</f>
        <v>1</v>
      </c>
      <c r="DK17" s="315" t="str">
        <f aca="false">IF('Chronos (M21..M40)'!$I1933&lt;&gt;"",'Chronos (M21..M40)'!$I1933," ")</f>
        <v> </v>
      </c>
      <c r="DL17" s="316" t="n">
        <f aca="false">IF('Chronos (M21..M40)'!$J1933&lt;&gt;"",'Chronos (M21..M40)'!$J1933,0)</f>
        <v>0</v>
      </c>
      <c r="DM17" s="317" t="n">
        <f aca="false">IF($B17&lt;&gt;"",IF(DK17&lt;&gt;" ",(INDEX(DJ$9:DK$12,MATCH(DJ17,DJ$9:DJ$12),2)/DK17)*1000,0),"")</f>
        <v>0</v>
      </c>
      <c r="DN17" s="318" t="str">
        <f aca="false">IF(DK$9&lt;&gt;"",IF($B17&lt;&gt;"",DM17-DL17,""),"")</f>
        <v/>
      </c>
      <c r="DO17" s="0"/>
      <c r="DP17" s="356" t="n">
        <f aca="false">E17</f>
        <v>5734.95920424413</v>
      </c>
      <c r="DQ17" s="357" t="n">
        <f aca="false">F17</f>
        <v>0</v>
      </c>
      <c r="DR17" s="356" t="n">
        <f aca="false">SUM(E17,M17,R17,X17,AC17)</f>
        <v>5734.95920424413</v>
      </c>
      <c r="DS17" s="319" t="n">
        <f aca="false">SUM(DR17,AI17,AN17,AT17,AY17,BE17,BJ17,BP17,BU17,CA17,CF17,CL17,CQ17,CW17,DB17,DH17,DM17)</f>
        <v>5734.95920424413</v>
      </c>
      <c r="DT17" s="357" t="n">
        <f aca="false">SUM(L17,Q17,W17,AB17,AH17,AM17,AS17,AX17,BD17,BI17,BO17,BT17,BZ17,CE17,CK17,CP17,CV17,DA17,DG17,DL17)</f>
        <v>0</v>
      </c>
      <c r="DU17" s="356" t="n">
        <f aca="false">SMALL($DY17:$EV17,1)</f>
        <v>689.080352125866</v>
      </c>
      <c r="DV17" s="319" t="n">
        <f aca="false">SMALL($DY17:$EV17,2)</f>
        <v>717.208921628811</v>
      </c>
      <c r="DW17" s="319" t="n">
        <f aca="false">SMALL($DY17:$EV17,3)</f>
        <v>753.796507213364</v>
      </c>
      <c r="DX17" s="357" t="n">
        <f aca="false">SMALL($DY17:$EV17,4)</f>
        <v>753.796507213364</v>
      </c>
      <c r="DY17" s="356" t="n">
        <f aca="false">'Calculs (M1..M20)'!DU17</f>
        <v>689.080352125866</v>
      </c>
      <c r="DZ17" s="356" t="n">
        <f aca="false">'Calculs (M1..M20)'!DV17</f>
        <v>717.208921628811</v>
      </c>
      <c r="EA17" s="356" t="n">
        <f aca="false">'Calculs (M1..M20)'!DW17</f>
        <v>753.796507213364</v>
      </c>
      <c r="EB17" s="358" t="n">
        <f aca="false">'Calculs (M1..M20)'!DX17</f>
        <v>753.796507213364</v>
      </c>
      <c r="EC17" s="361" t="str">
        <f aca="false">IF(M17&gt;0,M17," ")</f>
        <v> </v>
      </c>
      <c r="ED17" s="321" t="str">
        <f aca="false">IF(R17&gt;0,R17," ")</f>
        <v> </v>
      </c>
      <c r="EE17" s="321" t="str">
        <f aca="false">IF(X17&gt;0,X17," ")</f>
        <v> </v>
      </c>
      <c r="EF17" s="321" t="str">
        <f aca="false">IF(AC17&gt;0,AC17," ")</f>
        <v> </v>
      </c>
      <c r="EG17" s="321" t="str">
        <f aca="false">IF(AI17&gt;0,AI17," ")</f>
        <v> </v>
      </c>
      <c r="EH17" s="321" t="str">
        <f aca="false">IF(AN17&gt;0,AN17," ")</f>
        <v> </v>
      </c>
      <c r="EI17" s="321" t="str">
        <f aca="false">IF(AT17&gt;0,AT17," ")</f>
        <v> </v>
      </c>
      <c r="EJ17" s="321" t="str">
        <f aca="false">IF(AY17&gt;0,AY17," ")</f>
        <v> </v>
      </c>
      <c r="EK17" s="321" t="str">
        <f aca="false">IF(BE17&gt;0,BE17," ")</f>
        <v> </v>
      </c>
      <c r="EL17" s="321" t="str">
        <f aca="false">IF(BJ17&gt;0,BJ17," ")</f>
        <v> </v>
      </c>
      <c r="EM17" s="321" t="str">
        <f aca="false">IF(BP17&gt;0,BP17," ")</f>
        <v> </v>
      </c>
      <c r="EN17" s="321" t="str">
        <f aca="false">IF(BU17&gt;0,BU17," ")</f>
        <v> </v>
      </c>
      <c r="EO17" s="321" t="str">
        <f aca="false">IF(CA17&gt;0,CA17," ")</f>
        <v> </v>
      </c>
      <c r="EP17" s="321" t="str">
        <f aca="false">IF(CF17&gt;0,CF17," ")</f>
        <v> </v>
      </c>
      <c r="EQ17" s="321" t="str">
        <f aca="false">IF(CL17&gt;0,CL17," ")</f>
        <v> </v>
      </c>
      <c r="ER17" s="321" t="str">
        <f aca="false">IF(CQ17&gt;0,CQ17," ")</f>
        <v> </v>
      </c>
      <c r="ES17" s="321" t="str">
        <f aca="false">IF(CW17&gt;0,CW17," ")</f>
        <v> </v>
      </c>
      <c r="ET17" s="321" t="str">
        <f aca="false">IF(DB17&gt;0,DB17," ")</f>
        <v> </v>
      </c>
      <c r="EU17" s="321" t="str">
        <f aca="false">IF(DH17&gt;0,DH17," ")</f>
        <v> </v>
      </c>
      <c r="EV17" s="321" t="str">
        <f aca="false">IF(DM17&gt;0,DM17," ")</f>
        <v> </v>
      </c>
      <c r="EW17" s="322" t="n">
        <f aca="false">SMALL($DY17:EC17,1)</f>
        <v>689.080352125866</v>
      </c>
      <c r="EX17" s="323" t="n">
        <f aca="false">SMALL($DY17:ED17,1)</f>
        <v>689.080352125866</v>
      </c>
      <c r="EY17" s="323" t="n">
        <f aca="false">SMALL($DY17:EE17,1)</f>
        <v>689.080352125866</v>
      </c>
      <c r="EZ17" s="323" t="n">
        <f aca="false">SMALL($DY17:EF17,1)</f>
        <v>689.080352125866</v>
      </c>
      <c r="FA17" s="323" t="n">
        <f aca="false">SMALL($DY17:EG17,1)</f>
        <v>689.080352125866</v>
      </c>
      <c r="FB17" s="323" t="n">
        <f aca="false">SMALL($DY17:EH17,1)</f>
        <v>689.080352125866</v>
      </c>
      <c r="FC17" s="323" t="n">
        <f aca="false">SMALL($DY17:EI17,1)</f>
        <v>689.080352125866</v>
      </c>
      <c r="FD17" s="323" t="n">
        <f aca="false">SMALL($DY17:EJ17,1)</f>
        <v>689.080352125866</v>
      </c>
      <c r="FE17" s="323" t="n">
        <f aca="false">SMALL($DY17:EK17,1)</f>
        <v>689.080352125866</v>
      </c>
      <c r="FF17" s="323" t="n">
        <f aca="false">SMALL($DY17:EL17,1)</f>
        <v>689.080352125866</v>
      </c>
      <c r="FG17" s="323" t="n">
        <f aca="false">SMALL($DY17:EM17,1)</f>
        <v>689.080352125866</v>
      </c>
      <c r="FH17" s="323" t="n">
        <f aca="false">SMALL($DY17:EN17,1)</f>
        <v>689.080352125866</v>
      </c>
      <c r="FI17" s="323" t="n">
        <f aca="false">SMALL($DY17:EO17,1)</f>
        <v>689.080352125866</v>
      </c>
      <c r="FJ17" s="323" t="n">
        <f aca="false">SMALL($DY17:EP17,1)</f>
        <v>689.080352125866</v>
      </c>
      <c r="FK17" s="323" t="n">
        <f aca="false">SMALL($DY17:EQ17,1)</f>
        <v>689.080352125866</v>
      </c>
      <c r="FL17" s="323" t="n">
        <f aca="false">SMALL($DY17:ER17,1)</f>
        <v>689.080352125866</v>
      </c>
      <c r="FM17" s="323" t="n">
        <f aca="false">SMALL($DY17:ES17,1)</f>
        <v>689.080352125866</v>
      </c>
      <c r="FN17" s="323" t="n">
        <f aca="false">SMALL($DY17:ET17,1)</f>
        <v>689.080352125866</v>
      </c>
      <c r="FO17" s="323" t="n">
        <f aca="false">SMALL($DY17:EU17,1)</f>
        <v>689.080352125866</v>
      </c>
      <c r="FP17" s="324" t="n">
        <f aca="false">SMALL($DY17:EV17,1)</f>
        <v>689.080352125866</v>
      </c>
      <c r="FQ17" s="0"/>
      <c r="FR17" s="328" t="str">
        <f aca="false">IF($B17&lt;&gt;"",IF($EE$1+20&gt;=FR$13,$N17+E17-F17-(EW17+EW119+EW221+EW323),""),"")</f>
        <v/>
      </c>
      <c r="FS17" s="329" t="str">
        <f aca="false">IF($B17&lt;&gt;"",IF($EE$1+20&gt;=FS$13,$N17+$S17+E17-F17-(EX17+EX119+EX221+EX323),""),"")</f>
        <v/>
      </c>
      <c r="FT17" s="329" t="str">
        <f aca="false">IF($B17&lt;&gt;"",IF($EE$1+20&gt;=FT$13,$N17+$S17+$Y17+E17-F17-(EY17+EY119+EY221+EY323),""),"")</f>
        <v/>
      </c>
      <c r="FU17" s="329" t="str">
        <f aca="false">IF($B17&lt;&gt;"",IF($EE$1+20&gt;=FU$13,$N17+$S17+$Y17+$AD17+E17-F17-(EZ17+EZ119+EZ221+EZ323),""),"")</f>
        <v/>
      </c>
      <c r="FV17" s="329" t="str">
        <f aca="false">IF($B17&lt;&gt;"",IF($EE$1+20&gt;=FV$13,$N17+$S17+$Y17+$AD17+$AJ17+E17-F17-(FA17+FA119+FA221+FA323),""),"")</f>
        <v/>
      </c>
      <c r="FW17" s="329" t="str">
        <f aca="false">IF($B17&lt;&gt;"",IF($EE$1+20&gt;=FW$13,$N17+$S17+$Y17+$AD17+$AJ17+$AO17+E17-F17-(FB17+FB119+FB221+FB323),""),"")</f>
        <v/>
      </c>
      <c r="FX17" s="329" t="str">
        <f aca="false">IF($B17&lt;&gt;"",IF($EE$1+20&gt;=FX$13,$N17+$S17+$Y17+$AD17+$AJ17+$AO17+$AU17+E17-F17-(FC17+FC119+FC221+FC323),""),"")</f>
        <v/>
      </c>
      <c r="FY17" s="329" t="str">
        <f aca="false">IF($B17&lt;&gt;"",IF($EE$1+20&gt;=FY$13,$N17+$S17+$Y17+$AD17+$AJ17+$AO17+$AU17+$AZ17+E17-F17-(FD17+FD119+FD221+FD323),""),"")</f>
        <v/>
      </c>
      <c r="FZ17" s="329" t="str">
        <f aca="false">IF($B17&lt;&gt;"",IF($EE$1+20&gt;=FZ$13,$N17+$S17+$Y17+$AD17+$AJ17+$AO17+$AU17+$AZ17+$BF17+E17-F17-(FE17+FE119+FE221+FE323),""),"")</f>
        <v/>
      </c>
      <c r="GA17" s="329" t="str">
        <f aca="false">IF($B17&lt;&gt;"",IF($EE$1+20&gt;=GA$13,$N17+$S17+$Y17+$AD17+$AJ17+$AO17+$AU17+$AZ17+$BF17+$BK17+E17-F17-(FF17+FF119+FF221+FF323),""),"")</f>
        <v/>
      </c>
      <c r="GB17" s="329" t="str">
        <f aca="false">IF($B17&lt;&gt;"",IF($EE$1+20&gt;=GB$13,$N17+$S17+$Y17+$AD17+$AJ17+$AO17+$AU17+$AZ17+$BF17+$BK17+$BQ17+E17-F17-(FG17+FG119+FG221+FG323),""),"")</f>
        <v/>
      </c>
      <c r="GC17" s="329" t="str">
        <f aca="false">IF($B17&lt;&gt;"",IF($EE$1+20&gt;=GC$13,$N17+$S17+$Y17+$AD17+$AJ17+$AO17+$AU17+$AZ17+$BF17+$BK17+$BQ17+$BV17+E17-F17-(FH17+FH119+FH221+FH323),""),"")</f>
        <v/>
      </c>
      <c r="GD17" s="329" t="str">
        <f aca="false">IF($B17&lt;&gt;"",IF($EE$1+20&gt;=GD$13,$N17+$S17+$Y17+$AD17+$AJ17+$AO17+$AU17+$AZ17+$BF17+$BK17+$BQ17+$BV17+$CB17+E17-F17-(FI17+FI119+FI221+FI323),""),"")</f>
        <v/>
      </c>
      <c r="GE17" s="329" t="str">
        <f aca="false">IF($B17&lt;&gt;"",IF($EE$1+20&gt;=GE$13,$N17+$S17+$Y17+$AD17+$AJ17+$AO17+$AU17+$AZ17+$BF17+$BK17+$BQ17+$BV17+$CB17+$CG17+E17-F17-(FJ17+FJ119+FJ221+FJ323),""),"")</f>
        <v/>
      </c>
      <c r="GF17" s="329" t="str">
        <f aca="false">IF($B17&lt;&gt;"",IF($EE$1+20&gt;=GF$13,$N17+$S17+$Y17+$AD17+$AJ17+$AO17+$AU17+$AZ17+$BF17+$BK17+$BQ17+$BV17+$CB17+$CG17+$CM17+E17-F17-(FK17+FK119+FK221+FK323),""),"")</f>
        <v/>
      </c>
      <c r="GG17" s="329" t="str">
        <f aca="false">IF($B17&lt;&gt;"",IF($EE$1+20&gt;=GG$13,$N17+$S17+$Y17+$AD17+$AJ17+$AO17+$AU17+$AZ17+$BF17+$BK17+$BQ17+$BV17+$CB17+$CG17+$CM17+$CR17+E17-F17-(FL17+FL119+FL221+FL323),""),"")</f>
        <v/>
      </c>
      <c r="GH17" s="329" t="str">
        <f aca="false">IF($B17&lt;&gt;"",IF($EE$1+20&gt;=GH$13,$N17+$S17+$Y17+$AD17+$AJ17+$AO17+$AU17+$AZ17+$BF17+$BK17+$BQ17+$BV17+$CB17+$CG17+$CM17+$CR17+$CX17+E17-F17-(FM17+FM119+FM221+FM323),""),"")</f>
        <v/>
      </c>
      <c r="GI17" s="329" t="str">
        <f aca="false">IF($B17&lt;&gt;"",IF($EE$1+20&gt;=GI$13,$N17+$S17+$Y17+$AD17+$AJ17+$AO17+$AU17+$AZ17+$BF17+$BK17+$BQ17+$BV17+$CB17+$CG17+$CM17+$CR17+$CX17+$DC17+E17-F17-(FN17+FN119+FN221+FN323),""),"")</f>
        <v/>
      </c>
      <c r="GJ17" s="329" t="str">
        <f aca="false">IF($B17&lt;&gt;"",IF($EE$1+20&gt;=GJ$13,$N17+$S17+$Y17+$AD17+$AJ17+$AO17+$AU17+$AZ17+$BF17+$BK17+$BQ17+$BV17+$CB17+$CG17+$CM17+$CR17+$CX17+$DC17+$DI17+E17-F17-(FO17+FO119+FO221+FO323),""),"")</f>
        <v/>
      </c>
      <c r="GK17" s="330" t="str">
        <f aca="false">IF($B17&lt;&gt;"",IF($EE$1+20&gt;=GK$13,$N17+$S17+$Y17+$AD17+$AJ17+$AO17+$AU17+$AZ17+$BF17+$BK17+$BQ17+$BV17+$CB17+$CG17+$CM17+$CR17+$CX17+$DC17+$DI17+$DN17+E17-F17-(FP17+FP119+FP221+FP323),""),"")</f>
        <v/>
      </c>
      <c r="GL17" s="0"/>
      <c r="GM17" s="328" t="str">
        <f aca="false">IF($B17&lt;&gt;"",IF($EE$1+20&gt;=GM$13,RANK(FR17,FR$14:FR$113,0),""),"")</f>
        <v/>
      </c>
      <c r="GN17" s="329" t="str">
        <f aca="false">IF($B17&lt;&gt;"",IF($EE$1+20&gt;=GN$13,RANK(FS17,FS$14:FS$113,0),""),"")</f>
        <v/>
      </c>
      <c r="GO17" s="329" t="str">
        <f aca="false">IF($B17&lt;&gt;"",IF($EE$1+20&gt;=GO$13,RANK(FT17,FT$14:FT$113,0),""),"")</f>
        <v/>
      </c>
      <c r="GP17" s="329" t="str">
        <f aca="false">IF($B17&lt;&gt;"",IF($EE$1+20&gt;=GP$13,RANK(FU17,FU$14:FU$113,0),""),"")</f>
        <v/>
      </c>
      <c r="GQ17" s="329" t="str">
        <f aca="false">IF($B17&lt;&gt;"",IF($EE$1+20&gt;=GQ$13,RANK(FV17,FV$14:FV$113,0),""),"")</f>
        <v/>
      </c>
      <c r="GR17" s="329" t="str">
        <f aca="false">IF($B17&lt;&gt;"",IF($EE$1+20&gt;=GR$13,RANK(FW17,FW$14:FW$113,0),""),"")</f>
        <v/>
      </c>
      <c r="GS17" s="329" t="str">
        <f aca="false">IF($B17&lt;&gt;"",IF($EE$1+20&gt;=GS$13,RANK(FX17,FX$14:FX$113,0),""),"")</f>
        <v/>
      </c>
      <c r="GT17" s="329" t="str">
        <f aca="false">IF($B17&lt;&gt;"",IF($EE$1+20&gt;=GT$13,RANK(FY17,FY$14:FY$113,0),""),"")</f>
        <v/>
      </c>
      <c r="GU17" s="329" t="str">
        <f aca="false">IF($B17&lt;&gt;"",IF($EE$1+20&gt;=GU$13,RANK(FZ17,FZ$14:FZ$113,0),""),"")</f>
        <v/>
      </c>
      <c r="GV17" s="329" t="str">
        <f aca="false">IF($B17&lt;&gt;"",IF($EE$1+20&gt;=GV$13,RANK(GA17,GA$14:GA$113,0),""),"")</f>
        <v/>
      </c>
      <c r="GW17" s="329" t="str">
        <f aca="false">IF($B17&lt;&gt;"",IF($EE$1+20&gt;=GW$13,RANK(GB17,GB$14:GB$113,0),""),"")</f>
        <v/>
      </c>
      <c r="GX17" s="329" t="str">
        <f aca="false">IF($B17&lt;&gt;"",IF($EE$1+20&gt;=GX$13,RANK(GC17,GC$14:GC$113,0),""),"")</f>
        <v/>
      </c>
      <c r="GY17" s="329" t="str">
        <f aca="false">IF($B17&lt;&gt;"",IF($EE$1+20&gt;=GY$13,RANK(GD17,GD$14:GD$113,0),""),"")</f>
        <v/>
      </c>
      <c r="GZ17" s="329" t="str">
        <f aca="false">IF($B17&lt;&gt;"",IF($EE$1+20&gt;=GZ$13,RANK(GE17,GE$14:GE$113,0),""),"")</f>
        <v/>
      </c>
      <c r="HA17" s="329" t="str">
        <f aca="false">IF($B17&lt;&gt;"",IF($EE$1+20&gt;=HA$13,RANK(GF17,GF$14:GF$113,0),""),"")</f>
        <v/>
      </c>
      <c r="HB17" s="329" t="str">
        <f aca="false">IF($B17&lt;&gt;"",IF($EE$1+20&gt;=HB$13,RANK(GG17,GG$14:GG$113,0),""),"")</f>
        <v/>
      </c>
      <c r="HC17" s="329" t="str">
        <f aca="false">IF($B17&lt;&gt;"",IF($EE$1+20&gt;=HC$13,RANK(GH17,GH$14:GH$113,0),""),"")</f>
        <v/>
      </c>
      <c r="HD17" s="329" t="str">
        <f aca="false">IF($B17&lt;&gt;"",IF($EE$1+20&gt;=HD$13,RANK(GI17,GI$14:GI$113,0),""),"")</f>
        <v/>
      </c>
      <c r="HE17" s="329" t="str">
        <f aca="false">IF($B17&lt;&gt;"",IF($EE$1+20&gt;=HE$13,RANK(GJ17,GJ$14:GJ$113,0),""),"")</f>
        <v/>
      </c>
      <c r="HF17" s="330" t="str">
        <f aca="false">IF($B17&lt;&gt;"",IF($EE$1+20&gt;=HF$13,RANK(GK17,GK$14:GK$113,0),""),"")</f>
        <v/>
      </c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3" hidden="false" customHeight="false" outlineLevel="0" collapsed="false">
      <c r="A18" s="308" t="n">
        <f aca="false">IF(B18&lt;&gt;"",RANK(G18,G$14:G$113,0),"")</f>
        <v>20</v>
      </c>
      <c r="B18" s="310" t="str">
        <f aca="false">IF('Chronos (M1..M20)'!B15&lt;&gt;"",'Chronos (M1..M20)'!B15,"")</f>
        <v>Pierre DIATTA</v>
      </c>
      <c r="C18" s="310" t="n">
        <f aca="false">IF(B18&lt;&gt;"",'Chronos (M1..M20)'!C15,"")</f>
        <v>5</v>
      </c>
      <c r="D18" s="215" t="n">
        <f aca="false">IF(B18&lt;&gt;"",'Chronos (M1..M20)'!C15,"")</f>
        <v>5</v>
      </c>
      <c r="E18" s="355" t="n">
        <f aca="false">'Calculs (M1..M20)'!DS18</f>
        <v>5325.36916334249</v>
      </c>
      <c r="F18" s="355" t="n">
        <f aca="false">'Calculs (M1..M20)'!DT18</f>
        <v>0</v>
      </c>
      <c r="G18" s="311" t="n">
        <f aca="false">IF(B18&lt;&gt;"",IF(NbTotManche&lt;4,DR18-DQ18,IF(NbTotManche&lt;15,DR18-DU18-DQ18,IF(NbTotManche&lt;25,DR18-DU18-DV18-DQ18-DT18,IF(NbTotManche&lt;35,DS18-DU18-DV18-DW18-DT18-DQ18,DS18-DU18-DV18-DW18-DX18-DT18-DQ18)))),0)</f>
        <v>4698.94314597487</v>
      </c>
      <c r="H18" s="312" t="n">
        <f aca="false">IF(B18&lt;&gt;"",IF(G18,(G18/MAXA(G$14:G$113))*1000,0),"")</f>
        <v>849.273442664792</v>
      </c>
      <c r="I18" s="313" t="str">
        <f aca="false">IF($B18&lt;&gt;"",$B18,"")</f>
        <v>Pierre DIATTA</v>
      </c>
      <c r="J18" s="314" t="n">
        <f aca="false">IF($B18&lt;&gt;"",'Chronos (M21..M40)'!$H15,"")</f>
        <v>1</v>
      </c>
      <c r="K18" s="315" t="str">
        <f aca="false">IF('Chronos (M21..M40)'!$I15&lt;&gt;"",'Chronos (M21..M40)'!$I15," ")</f>
        <v> </v>
      </c>
      <c r="L18" s="316" t="n">
        <f aca="false">IF('Chronos (M21..M40)'!$J15&lt;&gt;"",'Chronos (M21..M40)'!$J15,0)</f>
        <v>0</v>
      </c>
      <c r="M18" s="317" t="n">
        <f aca="false">IF($B18&lt;&gt;"",IF(K18&lt;&gt;" ",(INDEX(J$9:K$12,MATCH(J18,J$9:J$12),2)/K18)*1000,0),"")</f>
        <v>0</v>
      </c>
      <c r="N18" s="318" t="str">
        <f aca="false">IF(K$9&lt;&gt;"",IF($B18&lt;&gt;"",M18-L18,""),"")</f>
        <v/>
      </c>
      <c r="O18" s="314" t="n">
        <f aca="false">IF($B18&lt;&gt;"",'Chronos (M21..M40)'!$H116,"")</f>
        <v>1</v>
      </c>
      <c r="P18" s="315" t="str">
        <f aca="false">IF('Chronos (M21..M40)'!$I116&lt;&gt;"",'Chronos (M21..M40)'!$I116," ")</f>
        <v> </v>
      </c>
      <c r="Q18" s="316" t="n">
        <f aca="false">IF('Chronos (M21..M40)'!$J116&lt;&gt;"",'Chronos (M21..M40)'!$J116,0)</f>
        <v>0</v>
      </c>
      <c r="R18" s="317" t="n">
        <f aca="false">IF($B18&lt;&gt;"",IF(P18&lt;&gt;" ",(INDEX(O$9:P$12,MATCH(O18,O$9:O$12),2)/P18)*1000,0),"")</f>
        <v>0</v>
      </c>
      <c r="S18" s="318" t="str">
        <f aca="false">IF(P$9&lt;&gt;"",IF($B18&lt;&gt;"",R18-Q18,""),"")</f>
        <v/>
      </c>
      <c r="T18" s="313" t="str">
        <f aca="false">IF($B18&lt;&gt;"",$B18,"")</f>
        <v>Pierre DIATTA</v>
      </c>
      <c r="U18" s="314" t="n">
        <f aca="false">IF($B18&lt;&gt;"",'Chronos (M21..M40)'!$H217,"")</f>
        <v>1</v>
      </c>
      <c r="V18" s="315" t="str">
        <f aca="false">IF('Chronos (M21..M40)'!$I217&lt;&gt;"",'Chronos (M21..M40)'!$I217," ")</f>
        <v> </v>
      </c>
      <c r="W18" s="316" t="n">
        <f aca="false">IF('Chronos (M21..M40)'!$J217&lt;&gt;"",'Chronos (M21..M40)'!$J217,0)</f>
        <v>0</v>
      </c>
      <c r="X18" s="317" t="n">
        <f aca="false">IF($B18&lt;&gt;"",IF(V18&lt;&gt;" ",(INDEX(U$9:V$12,MATCH(U18,U$9:U$12),2)/V18)*1000,0),"")</f>
        <v>0</v>
      </c>
      <c r="Y18" s="318" t="str">
        <f aca="false">IF(V$9&lt;&gt;"",IF($B18&lt;&gt;"",X18-W18,""),"")</f>
        <v/>
      </c>
      <c r="Z18" s="314" t="n">
        <f aca="false">IF($B18&lt;&gt;"",'Chronos (M21..M40)'!$H318,"")</f>
        <v>1</v>
      </c>
      <c r="AA18" s="315" t="str">
        <f aca="false">IF('Chronos (M21..M40)'!$I318&lt;&gt;"",'Chronos (M21..M40)'!$I318," ")</f>
        <v> </v>
      </c>
      <c r="AB18" s="316" t="n">
        <f aca="false">IF('Chronos (M1..M20)'!$J318&lt;&gt;"",'Chronos (M21..M40)'!$J318,0)</f>
        <v>0</v>
      </c>
      <c r="AC18" s="317" t="n">
        <f aca="false">IF($B18&lt;&gt;"",IF(AA18&lt;&gt;" ",(INDEX(Z$9:AA$12,MATCH(Z18,Z$9:Z$12),2)/AA18)*1000,0),"")</f>
        <v>0</v>
      </c>
      <c r="AD18" s="318" t="str">
        <f aca="false">IF(AA$9&lt;&gt;"",IF($B18&lt;&gt;"",AC18-AB18,""),"")</f>
        <v/>
      </c>
      <c r="AE18" s="313" t="str">
        <f aca="false">IF($B18&lt;&gt;"",$B18,"")</f>
        <v>Pierre DIATTA</v>
      </c>
      <c r="AF18" s="314" t="n">
        <f aca="false">IF($B18&lt;&gt;"",'Chronos (M21..M40)'!$H419,"")</f>
        <v>1</v>
      </c>
      <c r="AG18" s="315" t="str">
        <f aca="false">IF('Chronos (M21..M40)'!$I419&lt;&gt;"",'Chronos (M21..M40)'!$I419," ")</f>
        <v> </v>
      </c>
      <c r="AH18" s="316" t="n">
        <f aca="false">IF('Chronos (M21..M40)'!$J419&lt;&gt;"",'Chronos (M21..M40)'!$J419,0)</f>
        <v>0</v>
      </c>
      <c r="AI18" s="317" t="n">
        <f aca="false">IF($B18&lt;&gt;"",IF(AG18&lt;&gt;" ",(INDEX(AF$9:AG$12,MATCH(AF18,AF$9:AF$12),2)/AG18)*1000,0),"")</f>
        <v>0</v>
      </c>
      <c r="AJ18" s="318" t="str">
        <f aca="false">IF(AG$9&lt;&gt;"",IF($B18&lt;&gt;"",AI18-AH18,""),"")</f>
        <v/>
      </c>
      <c r="AK18" s="314" t="n">
        <f aca="false">IF($B18&lt;&gt;"",'Chronos (M21..M40)'!$H520,"")</f>
        <v>1</v>
      </c>
      <c r="AL18" s="315" t="str">
        <f aca="false">IF('Chronos (M21..M40)'!$I520&lt;&gt;"",'Chronos (M21..M40)'!$I520," ")</f>
        <v> </v>
      </c>
      <c r="AM18" s="316" t="n">
        <f aca="false">IF('Chronos (M21..M40)'!$J520&lt;&gt;"",'Chronos (M21..M40)'!$J520,0)</f>
        <v>0</v>
      </c>
      <c r="AN18" s="317" t="n">
        <f aca="false">IF($B18&lt;&gt;"",IF(AL18&lt;&gt;" ",(INDEX(AK$9:AL$12,MATCH(AK18,AK$9:AK$12),2)/AL18)*1000,0),"")</f>
        <v>0</v>
      </c>
      <c r="AO18" s="318" t="str">
        <f aca="false">IF(AL$9&lt;&gt;"",IF($B18&lt;&gt;"",AN18-AM18,""),"")</f>
        <v/>
      </c>
      <c r="AP18" s="313" t="str">
        <f aca="false">IF($B18&lt;&gt;"",$B18,"")</f>
        <v>Pierre DIATTA</v>
      </c>
      <c r="AQ18" s="314" t="n">
        <f aca="false">IF($B18&lt;&gt;"",'Chronos (M21..M40)'!$H621,"")</f>
        <v>1</v>
      </c>
      <c r="AR18" s="315" t="str">
        <f aca="false">IF('Chronos (M21..M40)'!$I621&lt;&gt;"",'Chronos (M21..M40)'!$I621," ")</f>
        <v> </v>
      </c>
      <c r="AS18" s="316" t="n">
        <f aca="false">IF('Chronos (M21..M40)'!$J621&lt;&gt;"",'Chronos (M21..M40)'!$J621,0)</f>
        <v>0</v>
      </c>
      <c r="AT18" s="317" t="n">
        <f aca="false">IF($B18&lt;&gt;"",IF(AR18&lt;&gt;" ",(INDEX(AQ$9:AR$12,MATCH(AQ18,AQ$9:AQ$12),2)/AR18)*1000,0),"")</f>
        <v>0</v>
      </c>
      <c r="AU18" s="318" t="str">
        <f aca="false">IF(AR$9&lt;&gt;"",IF($B18&lt;&gt;"",AT18-AS18,""),"")</f>
        <v/>
      </c>
      <c r="AV18" s="314" t="n">
        <f aca="false">IF($B18&lt;&gt;"",'Chronos (M21..M40)'!$H722,"")</f>
        <v>1</v>
      </c>
      <c r="AW18" s="315" t="str">
        <f aca="false">IF('Chronos (M21..M40)'!$I722&lt;&gt;"",'Chronos (M21..M40)'!$I722," ")</f>
        <v> </v>
      </c>
      <c r="AX18" s="316" t="n">
        <f aca="false">IF('Chronos (M21..M40)'!$J722&lt;&gt;"",'Chronos (M21..M40)'!$J722,0)</f>
        <v>0</v>
      </c>
      <c r="AY18" s="317" t="n">
        <f aca="false">IF($B18&lt;&gt;"",IF(AW18&lt;&gt;" ",(INDEX(AV$9:AW$12,MATCH(AV18,AV$9:AV$12),2)/AW18)*1000,0),"")</f>
        <v>0</v>
      </c>
      <c r="AZ18" s="318" t="str">
        <f aca="false">IF(AW$9&lt;&gt;"",IF($B18&lt;&gt;"",AY18-AX18,""),"")</f>
        <v/>
      </c>
      <c r="BA18" s="313" t="str">
        <f aca="false">IF($B18&lt;&gt;"",$B18,"")</f>
        <v>Pierre DIATTA</v>
      </c>
      <c r="BB18" s="314" t="n">
        <f aca="false">IF($B18&lt;&gt;"",'Chronos (M21..M40)'!$H823,"")</f>
        <v>1</v>
      </c>
      <c r="BC18" s="315" t="str">
        <f aca="false">IF('Chronos (M21..M40)'!$I823&lt;&gt;"",'Chronos (M21..M40)'!$I823," ")</f>
        <v> </v>
      </c>
      <c r="BD18" s="316" t="n">
        <f aca="false">IF('Chronos (M21..M40)'!$J823&lt;&gt;"",'Chronos (M21..M40)'!$J823,0)</f>
        <v>0</v>
      </c>
      <c r="BE18" s="317" t="n">
        <f aca="false">IF($B18&lt;&gt;"",IF(BC18&lt;&gt;" ",(INDEX(BB$9:BC$12,MATCH(BB18,BB$9:BB$12),2)/BC18)*1000,0),"")</f>
        <v>0</v>
      </c>
      <c r="BF18" s="318" t="str">
        <f aca="false">IF(BC$9&lt;&gt;"",IF($B18&lt;&gt;"",BE18-BD18,""),"")</f>
        <v/>
      </c>
      <c r="BG18" s="314" t="n">
        <f aca="false">IF($B18&lt;&gt;"",'Chronos (M21..M40)'!$H924,"")</f>
        <v>1</v>
      </c>
      <c r="BH18" s="315" t="str">
        <f aca="false">IF('Chronos (M21..M40)'!$I924&lt;&gt;"",'Chronos (M21..M40)'!$I924," ")</f>
        <v> </v>
      </c>
      <c r="BI18" s="316" t="n">
        <f aca="false">IF('Chronos (M21..M40)'!$J924&lt;&gt;"",'Chronos (M21..M40)'!$J924,0)</f>
        <v>0</v>
      </c>
      <c r="BJ18" s="317" t="n">
        <f aca="false">IF($B18&lt;&gt;"",IF(BH18&lt;&gt;" ",(INDEX(BG$9:BH$12,MATCH(BG18,BG$9:BG$12),2)/BH18)*1000,0),"")</f>
        <v>0</v>
      </c>
      <c r="BK18" s="318" t="str">
        <f aca="false">IF(BH$9&lt;&gt;"",IF($B18&lt;&gt;"",BJ18-BI18,""),"")</f>
        <v/>
      </c>
      <c r="BL18" s="313" t="str">
        <f aca="false">IF($B18&lt;&gt;"",$B18,"")</f>
        <v>Pierre DIATTA</v>
      </c>
      <c r="BM18" s="314" t="n">
        <f aca="false">IF($B18&lt;&gt;"",'Chronos (M21..M40)'!$H1025,"")</f>
        <v>1</v>
      </c>
      <c r="BN18" s="315" t="str">
        <f aca="false">IF('Chronos (M21..M40)'!$I1025&lt;&gt;"",'Chronos (M21..M40)'!$I1025," ")</f>
        <v> </v>
      </c>
      <c r="BO18" s="316" t="n">
        <f aca="false">IF('Chronos (M21..M40)'!$J1025&lt;&gt;"",'Chronos (M21..M40)'!$J1025,0)</f>
        <v>0</v>
      </c>
      <c r="BP18" s="317" t="n">
        <f aca="false">IF($B18&lt;&gt;"",IF(BN18&lt;&gt;" ",(INDEX(BM$9:BN$12,MATCH(BM18,BM$9:BM$12),2)/BN18)*1000,0),"")</f>
        <v>0</v>
      </c>
      <c r="BQ18" s="318" t="str">
        <f aca="false">IF(BN$9&lt;&gt;"",IF($B18&lt;&gt;"",BP18-BO18,""),"")</f>
        <v/>
      </c>
      <c r="BR18" s="314" t="n">
        <f aca="false">IF($B18&lt;&gt;"",'Chronos (M21..M40)'!$H1126,"")</f>
        <v>1</v>
      </c>
      <c r="BS18" s="315" t="str">
        <f aca="false">IF('Chronos (M21..M40)'!$I1126&lt;&gt;"",'Chronos (M21..M40)'!$I1126," ")</f>
        <v> </v>
      </c>
      <c r="BT18" s="316" t="n">
        <f aca="false">IF('Chronos (M21..M40)'!$J1126&lt;&gt;"",'Chronos (M21..M40)'!$J1126,0)</f>
        <v>0</v>
      </c>
      <c r="BU18" s="317" t="n">
        <f aca="false">IF($B18&lt;&gt;"",IF(BS18&lt;&gt;" ",(INDEX(BR$9:BS$12,MATCH(BR18,BR$9:BR$12),2)/BS18)*1000,0),"")</f>
        <v>0</v>
      </c>
      <c r="BV18" s="318" t="str">
        <f aca="false">IF(BS$9&lt;&gt;"",IF($B18&lt;&gt;"",BU18-BT18,""),"")</f>
        <v/>
      </c>
      <c r="BW18" s="313" t="str">
        <f aca="false">IF($B18&lt;&gt;"",$B18,"")</f>
        <v>Pierre DIATTA</v>
      </c>
      <c r="BX18" s="314" t="n">
        <f aca="false">IF($B18&lt;&gt;"",'Chronos (M21..M40)'!$H1227,"")</f>
        <v>1</v>
      </c>
      <c r="BY18" s="315" t="str">
        <f aca="false">IF('Chronos (M21..M40)'!$I1227&lt;&gt;"",'Chronos (M21..M40)'!$I1227," ")</f>
        <v> </v>
      </c>
      <c r="BZ18" s="316" t="n">
        <f aca="false">IF('Chronos (M21..M40)'!$J1227&lt;&gt;"",'Chronos (M21..M40)'!$J1227,0)</f>
        <v>0</v>
      </c>
      <c r="CA18" s="317" t="n">
        <f aca="false">IF($B18&lt;&gt;"",IF(BY18&lt;&gt;" ",(INDEX(BX$9:BY$12,MATCH(BX18,BX$9:BX$12),2)/BY18)*1000,0),"")</f>
        <v>0</v>
      </c>
      <c r="CB18" s="318" t="str">
        <f aca="false">IF(BY$9&lt;&gt;"",IF($B18&lt;&gt;"",CA18-BZ18,""),"")</f>
        <v/>
      </c>
      <c r="CC18" s="314" t="n">
        <f aca="false">IF($B18&lt;&gt;"",'Chronos (M21..M40)'!$H1328,"")</f>
        <v>1</v>
      </c>
      <c r="CD18" s="315" t="str">
        <f aca="false">IF('Chronos (M21..M40)'!$I1328&lt;&gt;"",'Chronos (M21..M40)'!$I1328," ")</f>
        <v> </v>
      </c>
      <c r="CE18" s="316" t="n">
        <f aca="false">IF('Chronos (M21..M40)'!$J1328&lt;&gt;"",'Chronos (M21..M40)'!$J1328,0)</f>
        <v>0</v>
      </c>
      <c r="CF18" s="317" t="n">
        <f aca="false">IF($B18&lt;&gt;"",IF(CD18&lt;&gt;" ",(INDEX(CC$9:CD$12,MATCH(CC18,CC$9:CC$12),2)/CD18)*1000,0),"")</f>
        <v>0</v>
      </c>
      <c r="CG18" s="318" t="str">
        <f aca="false">IF(CD$9&lt;&gt;"",IF($B18&lt;&gt;"",CF18-CE18,""),"")</f>
        <v/>
      </c>
      <c r="CH18" s="313" t="str">
        <f aca="false">IF($B18&lt;&gt;"",$B18,"")</f>
        <v>Pierre DIATTA</v>
      </c>
      <c r="CI18" s="314" t="n">
        <f aca="false">IF($B18&lt;&gt;"",'Chronos (M21..M40)'!$H1429,"")</f>
        <v>1</v>
      </c>
      <c r="CJ18" s="315" t="str">
        <f aca="false">IF('Chronos (M21..M40)'!$I1429&lt;&gt;"",'Chronos (M21..M40)'!$I1429," ")</f>
        <v> </v>
      </c>
      <c r="CK18" s="316" t="n">
        <f aca="false">IF('Chronos (M21..M40)'!$J1429&lt;&gt;"",'Chronos (M21..M40)'!$J1429,0)</f>
        <v>0</v>
      </c>
      <c r="CL18" s="317" t="n">
        <f aca="false">IF($B18&lt;&gt;"",IF(CJ18&lt;&gt;" ",(INDEX(CI$9:CJ$12,MATCH(CI18,CI$9:CI$12),2)/CJ18)*1000,0),"")</f>
        <v>0</v>
      </c>
      <c r="CM18" s="318" t="str">
        <f aca="false">IF(CJ$9&lt;&gt;"",IF($B18&lt;&gt;"",CL18-CK18,""),"")</f>
        <v/>
      </c>
      <c r="CN18" s="314" t="n">
        <f aca="false">IF($B18&lt;&gt;"",'Chronos (M21..M40)'!$H1530,"")</f>
        <v>1</v>
      </c>
      <c r="CO18" s="315" t="str">
        <f aca="false">IF('Chronos (M21..M40)'!$I1530&lt;&gt;"",'Chronos (M21..M40)'!$I1530," ")</f>
        <v> </v>
      </c>
      <c r="CP18" s="316" t="n">
        <f aca="false">IF('Chronos (M21..M40)'!$J1530&lt;&gt;"",'Chronos (M21..M40)'!$J1530,0)</f>
        <v>0</v>
      </c>
      <c r="CQ18" s="317" t="n">
        <f aca="false">IF($B18&lt;&gt;"",IF(CO18&lt;&gt;" ",(INDEX(CN$9:CO$12,MATCH(CN18,CN$9:CN$12),2)/CO18)*1000,0),"")</f>
        <v>0</v>
      </c>
      <c r="CR18" s="318" t="str">
        <f aca="false">IF(CO$9&lt;&gt;"",IF($B18&lt;&gt;"",CQ18-CP18,""),"")</f>
        <v/>
      </c>
      <c r="CS18" s="313" t="str">
        <f aca="false">IF($B18&lt;&gt;"",$B18,"")</f>
        <v>Pierre DIATTA</v>
      </c>
      <c r="CT18" s="314" t="n">
        <f aca="false">IF($B18&lt;&gt;"",'Chronos (M21..M40)'!$H1631,"")</f>
        <v>1</v>
      </c>
      <c r="CU18" s="315" t="str">
        <f aca="false">IF('Chronos (M21..M40)'!$I1631&lt;&gt;"",'Chronos (M21..M40)'!$I1631," ")</f>
        <v> </v>
      </c>
      <c r="CV18" s="316" t="n">
        <f aca="false">IF('Chronos (M21..M40)'!$J1631&lt;&gt;"",'Chronos (M21..M40)'!$J1631,0)</f>
        <v>0</v>
      </c>
      <c r="CW18" s="317" t="n">
        <f aca="false">IF($B18&lt;&gt;"",IF(CU18&lt;&gt;" ",(INDEX(CT$9:CU$12,MATCH(CT18,CT$9:CT$12),2)/CU18)*1000,0),"")</f>
        <v>0</v>
      </c>
      <c r="CX18" s="318" t="str">
        <f aca="false">IF(CU$9&lt;&gt;"",IF($B18&lt;&gt;"",CW18-CV18,""),"")</f>
        <v/>
      </c>
      <c r="CY18" s="314" t="n">
        <f aca="false">IF($B18&lt;&gt;"",'Chronos (M21..M40)'!$H1732,"")</f>
        <v>1</v>
      </c>
      <c r="CZ18" s="315" t="str">
        <f aca="false">IF('Chronos (M21..M40)'!$I1732&lt;&gt;"",'Chronos (M21..M40)'!$I1732," ")</f>
        <v> </v>
      </c>
      <c r="DA18" s="316" t="n">
        <f aca="false">IF('Chronos (M21..M40)'!$J1732&lt;&gt;"",'Chronos (M21..M40)'!$J1732,0)</f>
        <v>0</v>
      </c>
      <c r="DB18" s="317" t="n">
        <f aca="false">IF($B18&lt;&gt;"",IF(CZ18&lt;&gt;" ",(INDEX(CY$9:CZ$12,MATCH(CY18,CY$9:CY$12),2)/CZ18)*1000,0),"")</f>
        <v>0</v>
      </c>
      <c r="DC18" s="318" t="str">
        <f aca="false">IF(CZ$9&lt;&gt;"",IF($B18&lt;&gt;"",DB18-DA18,""),"")</f>
        <v/>
      </c>
      <c r="DD18" s="313" t="str">
        <f aca="false">IF($B18&lt;&gt;"",$B18,"")</f>
        <v>Pierre DIATTA</v>
      </c>
      <c r="DE18" s="314" t="n">
        <f aca="false">IF($B18&lt;&gt;"",'Chronos (M21..M40)'!$H1833,"")</f>
        <v>1</v>
      </c>
      <c r="DF18" s="315" t="str">
        <f aca="false">IF('Chronos (M21..M40)'!$I1833&lt;&gt;"",'Chronos (M21..M40)'!$I1833," ")</f>
        <v> </v>
      </c>
      <c r="DG18" s="316" t="n">
        <f aca="false">IF('Chronos (M21..M40)'!$J1833&lt;&gt;"",'Chronos (M21..M40)'!$J1833,0)</f>
        <v>0</v>
      </c>
      <c r="DH18" s="317" t="n">
        <f aca="false">IF($B18&lt;&gt;"",IF(DF18&lt;&gt;" ",(INDEX(DE$9:DF$12,MATCH(DE18,DE$9:DE$12),2)/DF18)*1000,0),"")</f>
        <v>0</v>
      </c>
      <c r="DI18" s="318" t="str">
        <f aca="false">IF(DF$9&lt;&gt;"",IF($B18&lt;&gt;"",DH18-DG18,""),"")</f>
        <v/>
      </c>
      <c r="DJ18" s="314" t="n">
        <f aca="false">IF($B18&lt;&gt;"",'Chronos (M21..M40)'!$H1934,"")</f>
        <v>1</v>
      </c>
      <c r="DK18" s="315" t="str">
        <f aca="false">IF('Chronos (M21..M40)'!$I1934&lt;&gt;"",'Chronos (M21..M40)'!$I1934," ")</f>
        <v> </v>
      </c>
      <c r="DL18" s="316" t="n">
        <f aca="false">IF('Chronos (M21..M40)'!$J1934&lt;&gt;"",'Chronos (M21..M40)'!$J1934,0)</f>
        <v>0</v>
      </c>
      <c r="DM18" s="317" t="n">
        <f aca="false">IF($B18&lt;&gt;"",IF(DK18&lt;&gt;" ",(INDEX(DJ$9:DK$12,MATCH(DJ18,DJ$9:DJ$12),2)/DK18)*1000,0),"")</f>
        <v>0</v>
      </c>
      <c r="DN18" s="318" t="str">
        <f aca="false">IF(DK$9&lt;&gt;"",IF($B18&lt;&gt;"",DM18-DL18,""),"")</f>
        <v/>
      </c>
      <c r="DO18" s="0"/>
      <c r="DP18" s="356" t="n">
        <f aca="false">E18</f>
        <v>5325.36916334249</v>
      </c>
      <c r="DQ18" s="357" t="n">
        <f aca="false">F18</f>
        <v>0</v>
      </c>
      <c r="DR18" s="356" t="n">
        <f aca="false">SUM(E18,M18,R18,X18,AC18)</f>
        <v>5325.36916334249</v>
      </c>
      <c r="DS18" s="319" t="n">
        <f aca="false">SUM(DR18,AI18,AN18,AT18,AY18,BE18,BJ18,BP18,BU18,CA18,CF18,CL18,CQ18,CW18,DB18,DH18,DM18)</f>
        <v>5325.36916334249</v>
      </c>
      <c r="DT18" s="357" t="n">
        <f aca="false">SUM(L18,Q18,W18,AB18,AH18,AM18,AS18,AX18,BD18,BI18,BO18,BT18,BZ18,CE18,CK18,CP18,CV18,DA18,DG18,DL18)</f>
        <v>0</v>
      </c>
      <c r="DU18" s="356" t="n">
        <f aca="false">SMALL($DY18:$EV18,1)</f>
        <v>626.426017367615</v>
      </c>
      <c r="DV18" s="319" t="n">
        <f aca="false">SMALL($DY18:$EV18,2)</f>
        <v>638.487870218783</v>
      </c>
      <c r="DW18" s="319" t="n">
        <f aca="false">SMALL($DY18:$EV18,3)</f>
        <v>660.075329566855</v>
      </c>
      <c r="DX18" s="357" t="n">
        <f aca="false">SMALL($DY18:$EV18,4)</f>
        <v>660.075329566855</v>
      </c>
      <c r="DY18" s="356" t="n">
        <f aca="false">'Calculs (M1..M20)'!DU18</f>
        <v>626.426017367615</v>
      </c>
      <c r="DZ18" s="356" t="n">
        <f aca="false">'Calculs (M1..M20)'!DV18</f>
        <v>638.487870218783</v>
      </c>
      <c r="EA18" s="356" t="n">
        <f aca="false">'Calculs (M1..M20)'!DW18</f>
        <v>660.075329566855</v>
      </c>
      <c r="EB18" s="358" t="n">
        <f aca="false">'Calculs (M1..M20)'!DX18</f>
        <v>660.075329566855</v>
      </c>
      <c r="EC18" s="361" t="str">
        <f aca="false">IF(M18&gt;0,M18," ")</f>
        <v> </v>
      </c>
      <c r="ED18" s="321" t="str">
        <f aca="false">IF(R18&gt;0,R18," ")</f>
        <v> </v>
      </c>
      <c r="EE18" s="321" t="str">
        <f aca="false">IF(X18&gt;0,X18," ")</f>
        <v> </v>
      </c>
      <c r="EF18" s="321" t="str">
        <f aca="false">IF(AC18&gt;0,AC18," ")</f>
        <v> </v>
      </c>
      <c r="EG18" s="321" t="str">
        <f aca="false">IF(AI18&gt;0,AI18," ")</f>
        <v> </v>
      </c>
      <c r="EH18" s="321" t="str">
        <f aca="false">IF(AN18&gt;0,AN18," ")</f>
        <v> </v>
      </c>
      <c r="EI18" s="321" t="str">
        <f aca="false">IF(AT18&gt;0,AT18," ")</f>
        <v> </v>
      </c>
      <c r="EJ18" s="321" t="str">
        <f aca="false">IF(AY18&gt;0,AY18," ")</f>
        <v> </v>
      </c>
      <c r="EK18" s="321" t="str">
        <f aca="false">IF(BE18&gt;0,BE18," ")</f>
        <v> </v>
      </c>
      <c r="EL18" s="321" t="str">
        <f aca="false">IF(BJ18&gt;0,BJ18," ")</f>
        <v> </v>
      </c>
      <c r="EM18" s="321" t="str">
        <f aca="false">IF(BP18&gt;0,BP18," ")</f>
        <v> </v>
      </c>
      <c r="EN18" s="321" t="str">
        <f aca="false">IF(BU18&gt;0,BU18," ")</f>
        <v> </v>
      </c>
      <c r="EO18" s="321" t="str">
        <f aca="false">IF(CA18&gt;0,CA18," ")</f>
        <v> </v>
      </c>
      <c r="EP18" s="321" t="str">
        <f aca="false">IF(CF18&gt;0,CF18," ")</f>
        <v> </v>
      </c>
      <c r="EQ18" s="321" t="str">
        <f aca="false">IF(CL18&gt;0,CL18," ")</f>
        <v> </v>
      </c>
      <c r="ER18" s="321" t="str">
        <f aca="false">IF(CQ18&gt;0,CQ18," ")</f>
        <v> </v>
      </c>
      <c r="ES18" s="321" t="str">
        <f aca="false">IF(CW18&gt;0,CW18," ")</f>
        <v> </v>
      </c>
      <c r="ET18" s="321" t="str">
        <f aca="false">IF(DB18&gt;0,DB18," ")</f>
        <v> </v>
      </c>
      <c r="EU18" s="321" t="str">
        <f aca="false">IF(DH18&gt;0,DH18," ")</f>
        <v> </v>
      </c>
      <c r="EV18" s="321" t="str">
        <f aca="false">IF(DM18&gt;0,DM18," ")</f>
        <v> </v>
      </c>
      <c r="EW18" s="322" t="n">
        <f aca="false">SMALL($DY18:EC18,1)</f>
        <v>626.426017367615</v>
      </c>
      <c r="EX18" s="323" t="n">
        <f aca="false">SMALL($DY18:ED18,1)</f>
        <v>626.426017367615</v>
      </c>
      <c r="EY18" s="323" t="n">
        <f aca="false">SMALL($DY18:EE18,1)</f>
        <v>626.426017367615</v>
      </c>
      <c r="EZ18" s="323" t="n">
        <f aca="false">SMALL($DY18:EF18,1)</f>
        <v>626.426017367615</v>
      </c>
      <c r="FA18" s="323" t="n">
        <f aca="false">SMALL($DY18:EG18,1)</f>
        <v>626.426017367615</v>
      </c>
      <c r="FB18" s="323" t="n">
        <f aca="false">SMALL($DY18:EH18,1)</f>
        <v>626.426017367615</v>
      </c>
      <c r="FC18" s="323" t="n">
        <f aca="false">SMALL($DY18:EI18,1)</f>
        <v>626.426017367615</v>
      </c>
      <c r="FD18" s="323" t="n">
        <f aca="false">SMALL($DY18:EJ18,1)</f>
        <v>626.426017367615</v>
      </c>
      <c r="FE18" s="323" t="n">
        <f aca="false">SMALL($DY18:EK18,1)</f>
        <v>626.426017367615</v>
      </c>
      <c r="FF18" s="323" t="n">
        <f aca="false">SMALL($DY18:EL18,1)</f>
        <v>626.426017367615</v>
      </c>
      <c r="FG18" s="323" t="n">
        <f aca="false">SMALL($DY18:EM18,1)</f>
        <v>626.426017367615</v>
      </c>
      <c r="FH18" s="323" t="n">
        <f aca="false">SMALL($DY18:EN18,1)</f>
        <v>626.426017367615</v>
      </c>
      <c r="FI18" s="323" t="n">
        <f aca="false">SMALL($DY18:EO18,1)</f>
        <v>626.426017367615</v>
      </c>
      <c r="FJ18" s="323" t="n">
        <f aca="false">SMALL($DY18:EP18,1)</f>
        <v>626.426017367615</v>
      </c>
      <c r="FK18" s="323" t="n">
        <f aca="false">SMALL($DY18:EQ18,1)</f>
        <v>626.426017367615</v>
      </c>
      <c r="FL18" s="323" t="n">
        <f aca="false">SMALL($DY18:ER18,1)</f>
        <v>626.426017367615</v>
      </c>
      <c r="FM18" s="323" t="n">
        <f aca="false">SMALL($DY18:ES18,1)</f>
        <v>626.426017367615</v>
      </c>
      <c r="FN18" s="323" t="n">
        <f aca="false">SMALL($DY18:ET18,1)</f>
        <v>626.426017367615</v>
      </c>
      <c r="FO18" s="323" t="n">
        <f aca="false">SMALL($DY18:EU18,1)</f>
        <v>626.426017367615</v>
      </c>
      <c r="FP18" s="324" t="n">
        <f aca="false">SMALL($DY18:EV18,1)</f>
        <v>626.426017367615</v>
      </c>
      <c r="FQ18" s="0"/>
      <c r="FR18" s="328" t="str">
        <f aca="false">IF($B18&lt;&gt;"",IF($EE$1+20&gt;=FR$13,$N18+E18-F18-(EW18+EW120+EW222+EW324),""),"")</f>
        <v/>
      </c>
      <c r="FS18" s="329" t="str">
        <f aca="false">IF($B18&lt;&gt;"",IF($EE$1+20&gt;=FS$13,$N18+$S18+E18-F18-(EX18+EX120+EX222+EX324),""),"")</f>
        <v/>
      </c>
      <c r="FT18" s="329" t="str">
        <f aca="false">IF($B18&lt;&gt;"",IF($EE$1+20&gt;=FT$13,$N18+$S18+$Y18+E18-F18-(EY18+EY120+EY222+EY324),""),"")</f>
        <v/>
      </c>
      <c r="FU18" s="329" t="str">
        <f aca="false">IF($B18&lt;&gt;"",IF($EE$1+20&gt;=FU$13,$N18+$S18+$Y18+$AD18+E18-F18-(EZ18+EZ120+EZ222+EZ324),""),"")</f>
        <v/>
      </c>
      <c r="FV18" s="329" t="str">
        <f aca="false">IF($B18&lt;&gt;"",IF($EE$1+20&gt;=FV$13,$N18+$S18+$Y18+$AD18+$AJ18+E18-F18-(FA18+FA120+FA222+FA324),""),"")</f>
        <v/>
      </c>
      <c r="FW18" s="329" t="str">
        <f aca="false">IF($B18&lt;&gt;"",IF($EE$1+20&gt;=FW$13,$N18+$S18+$Y18+$AD18+$AJ18+$AO18+E18-F18-(FB18+FB120+FB222+FB324),""),"")</f>
        <v/>
      </c>
      <c r="FX18" s="329" t="str">
        <f aca="false">IF($B18&lt;&gt;"",IF($EE$1+20&gt;=FX$13,$N18+$S18+$Y18+$AD18+$AJ18+$AO18+$AU18+E18-F18-(FC18+FC120+FC222+FC324),""),"")</f>
        <v/>
      </c>
      <c r="FY18" s="329" t="str">
        <f aca="false">IF($B18&lt;&gt;"",IF($EE$1+20&gt;=FY$13,$N18+$S18+$Y18+$AD18+$AJ18+$AO18+$AU18+$AZ18+E18-F18-(FD18+FD120+FD222+FD324),""),"")</f>
        <v/>
      </c>
      <c r="FZ18" s="329" t="str">
        <f aca="false">IF($B18&lt;&gt;"",IF($EE$1+20&gt;=FZ$13,$N18+$S18+$Y18+$AD18+$AJ18+$AO18+$AU18+$AZ18+$BF18+E18-F18-(FE18+FE120+FE222+FE324),""),"")</f>
        <v/>
      </c>
      <c r="GA18" s="329" t="str">
        <f aca="false">IF($B18&lt;&gt;"",IF($EE$1+20&gt;=GA$13,$N18+$S18+$Y18+$AD18+$AJ18+$AO18+$AU18+$AZ18+$BF18+$BK18+E18-F18-(FF18+FF120+FF222+FF324),""),"")</f>
        <v/>
      </c>
      <c r="GB18" s="329" t="str">
        <f aca="false">IF($B18&lt;&gt;"",IF($EE$1+20&gt;=GB$13,$N18+$S18+$Y18+$AD18+$AJ18+$AO18+$AU18+$AZ18+$BF18+$BK18+$BQ18+E18-F18-(FG18+FG120+FG222+FG324),""),"")</f>
        <v/>
      </c>
      <c r="GC18" s="329" t="str">
        <f aca="false">IF($B18&lt;&gt;"",IF($EE$1+20&gt;=GC$13,$N18+$S18+$Y18+$AD18+$AJ18+$AO18+$AU18+$AZ18+$BF18+$BK18+$BQ18+$BV18+E18-F18-(FH18+FH120+FH222+FH324),""),"")</f>
        <v/>
      </c>
      <c r="GD18" s="329" t="str">
        <f aca="false">IF($B18&lt;&gt;"",IF($EE$1+20&gt;=GD$13,$N18+$S18+$Y18+$AD18+$AJ18+$AO18+$AU18+$AZ18+$BF18+$BK18+$BQ18+$BV18+$CB18+E18-F18-(FI18+FI120+FI222+FI324),""),"")</f>
        <v/>
      </c>
      <c r="GE18" s="329" t="str">
        <f aca="false">IF($B18&lt;&gt;"",IF($EE$1+20&gt;=GE$13,$N18+$S18+$Y18+$AD18+$AJ18+$AO18+$AU18+$AZ18+$BF18+$BK18+$BQ18+$BV18+$CB18+$CG18+E18-F18-(FJ18+FJ120+FJ222+FJ324),""),"")</f>
        <v/>
      </c>
      <c r="GF18" s="329" t="str">
        <f aca="false">IF($B18&lt;&gt;"",IF($EE$1+20&gt;=GF$13,$N18+$S18+$Y18+$AD18+$AJ18+$AO18+$AU18+$AZ18+$BF18+$BK18+$BQ18+$BV18+$CB18+$CG18+$CM18+E18-F18-(FK18+FK120+FK222+FK324),""),"")</f>
        <v/>
      </c>
      <c r="GG18" s="329" t="str">
        <f aca="false">IF($B18&lt;&gt;"",IF($EE$1+20&gt;=GG$13,$N18+$S18+$Y18+$AD18+$AJ18+$AO18+$AU18+$AZ18+$BF18+$BK18+$BQ18+$BV18+$CB18+$CG18+$CM18+$CR18+E18-F18-(FL18+FL120+FL222+FL324),""),"")</f>
        <v/>
      </c>
      <c r="GH18" s="329" t="str">
        <f aca="false">IF($B18&lt;&gt;"",IF($EE$1+20&gt;=GH$13,$N18+$S18+$Y18+$AD18+$AJ18+$AO18+$AU18+$AZ18+$BF18+$BK18+$BQ18+$BV18+$CB18+$CG18+$CM18+$CR18+$CX18+E18-F18-(FM18+FM120+FM222+FM324),""),"")</f>
        <v/>
      </c>
      <c r="GI18" s="329" t="str">
        <f aca="false">IF($B18&lt;&gt;"",IF($EE$1+20&gt;=GI$13,$N18+$S18+$Y18+$AD18+$AJ18+$AO18+$AU18+$AZ18+$BF18+$BK18+$BQ18+$BV18+$CB18+$CG18+$CM18+$CR18+$CX18+$DC18+E18-F18-(FN18+FN120+FN222+FN324),""),"")</f>
        <v/>
      </c>
      <c r="GJ18" s="329" t="str">
        <f aca="false">IF($B18&lt;&gt;"",IF($EE$1+20&gt;=GJ$13,$N18+$S18+$Y18+$AD18+$AJ18+$AO18+$AU18+$AZ18+$BF18+$BK18+$BQ18+$BV18+$CB18+$CG18+$CM18+$CR18+$CX18+$DC18+$DI18+E18-F18-(FO18+FO120+FO222+FO324),""),"")</f>
        <v/>
      </c>
      <c r="GK18" s="330" t="str">
        <f aca="false">IF($B18&lt;&gt;"",IF($EE$1+20&gt;=GK$13,$N18+$S18+$Y18+$AD18+$AJ18+$AO18+$AU18+$AZ18+$BF18+$BK18+$BQ18+$BV18+$CB18+$CG18+$CM18+$CR18+$CX18+$DC18+$DI18+$DN18+E18-F18-(FP18+FP120+FP222+FP324),""),"")</f>
        <v/>
      </c>
      <c r="GL18" s="0"/>
      <c r="GM18" s="328" t="str">
        <f aca="false">IF($B18&lt;&gt;"",IF($EE$1+20&gt;=GM$13,RANK(FR18,FR$14:FR$113,0),""),"")</f>
        <v/>
      </c>
      <c r="GN18" s="329" t="str">
        <f aca="false">IF($B18&lt;&gt;"",IF($EE$1+20&gt;=GN$13,RANK(FS18,FS$14:FS$113,0),""),"")</f>
        <v/>
      </c>
      <c r="GO18" s="329" t="str">
        <f aca="false">IF($B18&lt;&gt;"",IF($EE$1+20&gt;=GO$13,RANK(FT18,FT$14:FT$113,0),""),"")</f>
        <v/>
      </c>
      <c r="GP18" s="329" t="str">
        <f aca="false">IF($B18&lt;&gt;"",IF($EE$1+20&gt;=GP$13,RANK(FU18,FU$14:FU$113,0),""),"")</f>
        <v/>
      </c>
      <c r="GQ18" s="329" t="str">
        <f aca="false">IF($B18&lt;&gt;"",IF($EE$1+20&gt;=GQ$13,RANK(FV18,FV$14:FV$113,0),""),"")</f>
        <v/>
      </c>
      <c r="GR18" s="329" t="str">
        <f aca="false">IF($B18&lt;&gt;"",IF($EE$1+20&gt;=GR$13,RANK(FW18,FW$14:FW$113,0),""),"")</f>
        <v/>
      </c>
      <c r="GS18" s="329" t="str">
        <f aca="false">IF($B18&lt;&gt;"",IF($EE$1+20&gt;=GS$13,RANK(FX18,FX$14:FX$113,0),""),"")</f>
        <v/>
      </c>
      <c r="GT18" s="329" t="str">
        <f aca="false">IF($B18&lt;&gt;"",IF($EE$1+20&gt;=GT$13,RANK(FY18,FY$14:FY$113,0),""),"")</f>
        <v/>
      </c>
      <c r="GU18" s="329" t="str">
        <f aca="false">IF($B18&lt;&gt;"",IF($EE$1+20&gt;=GU$13,RANK(FZ18,FZ$14:FZ$113,0),""),"")</f>
        <v/>
      </c>
      <c r="GV18" s="329" t="str">
        <f aca="false">IF($B18&lt;&gt;"",IF($EE$1+20&gt;=GV$13,RANK(GA18,GA$14:GA$113,0),""),"")</f>
        <v/>
      </c>
      <c r="GW18" s="329" t="str">
        <f aca="false">IF($B18&lt;&gt;"",IF($EE$1+20&gt;=GW$13,RANK(GB18,GB$14:GB$113,0),""),"")</f>
        <v/>
      </c>
      <c r="GX18" s="329" t="str">
        <f aca="false">IF($B18&lt;&gt;"",IF($EE$1+20&gt;=GX$13,RANK(GC18,GC$14:GC$113,0),""),"")</f>
        <v/>
      </c>
      <c r="GY18" s="329" t="str">
        <f aca="false">IF($B18&lt;&gt;"",IF($EE$1+20&gt;=GY$13,RANK(GD18,GD$14:GD$113,0),""),"")</f>
        <v/>
      </c>
      <c r="GZ18" s="329" t="str">
        <f aca="false">IF($B18&lt;&gt;"",IF($EE$1+20&gt;=GZ$13,RANK(GE18,GE$14:GE$113,0),""),"")</f>
        <v/>
      </c>
      <c r="HA18" s="329" t="str">
        <f aca="false">IF($B18&lt;&gt;"",IF($EE$1+20&gt;=HA$13,RANK(GF18,GF$14:GF$113,0),""),"")</f>
        <v/>
      </c>
      <c r="HB18" s="329" t="str">
        <f aca="false">IF($B18&lt;&gt;"",IF($EE$1+20&gt;=HB$13,RANK(GG18,GG$14:GG$113,0),""),"")</f>
        <v/>
      </c>
      <c r="HC18" s="329" t="str">
        <f aca="false">IF($B18&lt;&gt;"",IF($EE$1+20&gt;=HC$13,RANK(GH18,GH$14:GH$113,0),""),"")</f>
        <v/>
      </c>
      <c r="HD18" s="329" t="str">
        <f aca="false">IF($B18&lt;&gt;"",IF($EE$1+20&gt;=HD$13,RANK(GI18,GI$14:GI$113,0),""),"")</f>
        <v/>
      </c>
      <c r="HE18" s="329" t="str">
        <f aca="false">IF($B18&lt;&gt;"",IF($EE$1+20&gt;=HE$13,RANK(GJ18,GJ$14:GJ$113,0),""),"")</f>
        <v/>
      </c>
      <c r="HF18" s="330" t="str">
        <f aca="false">IF($B18&lt;&gt;"",IF($EE$1+20&gt;=HF$13,RANK(GK18,GK$14:GK$113,0),""),"")</f>
        <v/>
      </c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3" hidden="false" customHeight="false" outlineLevel="0" collapsed="false">
      <c r="A19" s="308" t="n">
        <f aca="false">IF(B19&lt;&gt;"",RANK(G19,G$14:G$113,0),"")</f>
        <v>6</v>
      </c>
      <c r="B19" s="310" t="str">
        <f aca="false">IF('Chronos (M1..M20)'!B16&lt;&gt;"",'Chronos (M1..M20)'!B16,"")</f>
        <v>Olivier MONET</v>
      </c>
      <c r="C19" s="310" t="n">
        <f aca="false">IF(B19&lt;&gt;"",'Chronos (M1..M20)'!C16,"")</f>
        <v>6</v>
      </c>
      <c r="D19" s="215" t="n">
        <f aca="false">IF(B19&lt;&gt;"",'Chronos (M1..M20)'!C16,"")</f>
        <v>6</v>
      </c>
      <c r="E19" s="355" t="n">
        <f aca="false">'Calculs (M1..M20)'!DS19</f>
        <v>5783.00138020767</v>
      </c>
      <c r="F19" s="355" t="n">
        <f aca="false">'Calculs (M1..M20)'!DT19</f>
        <v>0</v>
      </c>
      <c r="G19" s="311" t="n">
        <f aca="false">IF(B19&lt;&gt;"",IF(NbTotManche&lt;4,DR19-DQ19,IF(NbTotManche&lt;15,DR19-DU19-DQ19,IF(NbTotManche&lt;25,DR19-DU19-DV19-DQ19-DT19,IF(NbTotManche&lt;35,DS19-DU19-DV19-DW19-DT19-DQ19,DS19-DU19-DV19-DW19-DX19-DT19-DQ19)))),0)</f>
        <v>5079.32741915567</v>
      </c>
      <c r="H19" s="312" t="n">
        <f aca="false">IF(B19&lt;&gt;"",IF(G19,(G19/MAXA(G$14:G$113))*1000,0),"")</f>
        <v>918.022999998025</v>
      </c>
      <c r="I19" s="313" t="str">
        <f aca="false">IF($B19&lt;&gt;"",$B19,"")</f>
        <v>Olivier MONET</v>
      </c>
      <c r="J19" s="314" t="n">
        <f aca="false">IF($B19&lt;&gt;"",'Chronos (M21..M40)'!$H16,"")</f>
        <v>1</v>
      </c>
      <c r="K19" s="315" t="str">
        <f aca="false">IF('Chronos (M21..M40)'!$I16&lt;&gt;"",'Chronos (M21..M40)'!$I16," ")</f>
        <v> </v>
      </c>
      <c r="L19" s="316" t="n">
        <f aca="false">IF('Chronos (M21..M40)'!$J16&lt;&gt;"",'Chronos (M21..M40)'!$J16,0)</f>
        <v>0</v>
      </c>
      <c r="M19" s="317" t="n">
        <f aca="false">IF($B19&lt;&gt;"",IF(K19&lt;&gt;" ",(INDEX(J$9:K$12,MATCH(J19,J$9:J$12),2)/K19)*1000,0),"")</f>
        <v>0</v>
      </c>
      <c r="N19" s="318" t="str">
        <f aca="false">IF(K$9&lt;&gt;"",IF($B19&lt;&gt;"",M19-L19,""),"")</f>
        <v/>
      </c>
      <c r="O19" s="314" t="n">
        <f aca="false">IF($B19&lt;&gt;"",'Chronos (M21..M40)'!$H117,"")</f>
        <v>1</v>
      </c>
      <c r="P19" s="315" t="str">
        <f aca="false">IF('Chronos (M21..M40)'!$I117&lt;&gt;"",'Chronos (M21..M40)'!$I117," ")</f>
        <v> </v>
      </c>
      <c r="Q19" s="316" t="n">
        <f aca="false">IF('Chronos (M21..M40)'!$J117&lt;&gt;"",'Chronos (M21..M40)'!$J117,0)</f>
        <v>0</v>
      </c>
      <c r="R19" s="317" t="n">
        <f aca="false">IF($B19&lt;&gt;"",IF(P19&lt;&gt;" ",(INDEX(O$9:P$12,MATCH(O19,O$9:O$12),2)/P19)*1000,0),"")</f>
        <v>0</v>
      </c>
      <c r="S19" s="318" t="str">
        <f aca="false">IF(P$9&lt;&gt;"",IF($B19&lt;&gt;"",R19-Q19,""),"")</f>
        <v/>
      </c>
      <c r="T19" s="313" t="str">
        <f aca="false">IF($B19&lt;&gt;"",$B19,"")</f>
        <v>Olivier MONET</v>
      </c>
      <c r="U19" s="314" t="n">
        <f aca="false">IF($B19&lt;&gt;"",'Chronos (M21..M40)'!$H218,"")</f>
        <v>1</v>
      </c>
      <c r="V19" s="315" t="str">
        <f aca="false">IF('Chronos (M21..M40)'!$I218&lt;&gt;"",'Chronos (M21..M40)'!$I218," ")</f>
        <v> </v>
      </c>
      <c r="W19" s="316" t="n">
        <f aca="false">IF('Chronos (M21..M40)'!$J218&lt;&gt;"",'Chronos (M21..M40)'!$J218,0)</f>
        <v>0</v>
      </c>
      <c r="X19" s="317" t="n">
        <f aca="false">IF($B19&lt;&gt;"",IF(V19&lt;&gt;" ",(INDEX(U$9:V$12,MATCH(U19,U$9:U$12),2)/V19)*1000,0),"")</f>
        <v>0</v>
      </c>
      <c r="Y19" s="318" t="str">
        <f aca="false">IF(V$9&lt;&gt;"",IF($B19&lt;&gt;"",X19-W19,""),"")</f>
        <v/>
      </c>
      <c r="Z19" s="314" t="n">
        <f aca="false">IF($B19&lt;&gt;"",'Chronos (M21..M40)'!$H319,"")</f>
        <v>1</v>
      </c>
      <c r="AA19" s="315" t="str">
        <f aca="false">IF('Chronos (M21..M40)'!$I319&lt;&gt;"",'Chronos (M21..M40)'!$I319," ")</f>
        <v> </v>
      </c>
      <c r="AB19" s="316" t="n">
        <f aca="false">IF('Chronos (M1..M20)'!$J319&lt;&gt;"",'Chronos (M21..M40)'!$J319,0)</f>
        <v>0</v>
      </c>
      <c r="AC19" s="317" t="n">
        <f aca="false">IF($B19&lt;&gt;"",IF(AA19&lt;&gt;" ",(INDEX(Z$9:AA$12,MATCH(Z19,Z$9:Z$12),2)/AA19)*1000,0),"")</f>
        <v>0</v>
      </c>
      <c r="AD19" s="318" t="str">
        <f aca="false">IF(AA$9&lt;&gt;"",IF($B19&lt;&gt;"",AC19-AB19,""),"")</f>
        <v/>
      </c>
      <c r="AE19" s="313" t="str">
        <f aca="false">IF($B19&lt;&gt;"",$B19,"")</f>
        <v>Olivier MONET</v>
      </c>
      <c r="AF19" s="314" t="n">
        <f aca="false">IF($B19&lt;&gt;"",'Chronos (M21..M40)'!$H420,"")</f>
        <v>1</v>
      </c>
      <c r="AG19" s="315" t="str">
        <f aca="false">IF('Chronos (M21..M40)'!$I420&lt;&gt;"",'Chronos (M21..M40)'!$I420," ")</f>
        <v> </v>
      </c>
      <c r="AH19" s="316" t="n">
        <f aca="false">IF('Chronos (M21..M40)'!$J420&lt;&gt;"",'Chronos (M21..M40)'!$J420,0)</f>
        <v>0</v>
      </c>
      <c r="AI19" s="317" t="n">
        <f aca="false">IF($B19&lt;&gt;"",IF(AG19&lt;&gt;" ",(INDEX(AF$9:AG$12,MATCH(AF19,AF$9:AF$12),2)/AG19)*1000,0),"")</f>
        <v>0</v>
      </c>
      <c r="AJ19" s="318" t="str">
        <f aca="false">IF(AG$9&lt;&gt;"",IF($B19&lt;&gt;"",AI19-AH19,""),"")</f>
        <v/>
      </c>
      <c r="AK19" s="314" t="n">
        <f aca="false">IF($B19&lt;&gt;"",'Chronos (M21..M40)'!$H521,"")</f>
        <v>1</v>
      </c>
      <c r="AL19" s="315" t="str">
        <f aca="false">IF('Chronos (M21..M40)'!$I521&lt;&gt;"",'Chronos (M21..M40)'!$I521," ")</f>
        <v> </v>
      </c>
      <c r="AM19" s="316" t="n">
        <f aca="false">IF('Chronos (M21..M40)'!$J521&lt;&gt;"",'Chronos (M21..M40)'!$J521,0)</f>
        <v>0</v>
      </c>
      <c r="AN19" s="317" t="n">
        <f aca="false">IF($B19&lt;&gt;"",IF(AL19&lt;&gt;" ",(INDEX(AK$9:AL$12,MATCH(AK19,AK$9:AK$12),2)/AL19)*1000,0),"")</f>
        <v>0</v>
      </c>
      <c r="AO19" s="318" t="str">
        <f aca="false">IF(AL$9&lt;&gt;"",IF($B19&lt;&gt;"",AN19-AM19,""),"")</f>
        <v/>
      </c>
      <c r="AP19" s="313" t="str">
        <f aca="false">IF($B19&lt;&gt;"",$B19,"")</f>
        <v>Olivier MONET</v>
      </c>
      <c r="AQ19" s="314" t="n">
        <f aca="false">IF($B19&lt;&gt;"",'Chronos (M21..M40)'!$H622,"")</f>
        <v>1</v>
      </c>
      <c r="AR19" s="315" t="str">
        <f aca="false">IF('Chronos (M21..M40)'!$I622&lt;&gt;"",'Chronos (M21..M40)'!$I622," ")</f>
        <v> </v>
      </c>
      <c r="AS19" s="316" t="n">
        <f aca="false">IF('Chronos (M21..M40)'!$J622&lt;&gt;"",'Chronos (M21..M40)'!$J622,0)</f>
        <v>0</v>
      </c>
      <c r="AT19" s="317" t="n">
        <f aca="false">IF($B19&lt;&gt;"",IF(AR19&lt;&gt;" ",(INDEX(AQ$9:AR$12,MATCH(AQ19,AQ$9:AQ$12),2)/AR19)*1000,0),"")</f>
        <v>0</v>
      </c>
      <c r="AU19" s="318" t="str">
        <f aca="false">IF(AR$9&lt;&gt;"",IF($B19&lt;&gt;"",AT19-AS19,""),"")</f>
        <v/>
      </c>
      <c r="AV19" s="314" t="n">
        <f aca="false">IF($B19&lt;&gt;"",'Chronos (M21..M40)'!$H723,"")</f>
        <v>1</v>
      </c>
      <c r="AW19" s="315" t="str">
        <f aca="false">IF('Chronos (M21..M40)'!$I723&lt;&gt;"",'Chronos (M21..M40)'!$I723," ")</f>
        <v> </v>
      </c>
      <c r="AX19" s="316" t="n">
        <f aca="false">IF('Chronos (M21..M40)'!$J723&lt;&gt;"",'Chronos (M21..M40)'!$J723,0)</f>
        <v>0</v>
      </c>
      <c r="AY19" s="317" t="n">
        <f aca="false">IF($B19&lt;&gt;"",IF(AW19&lt;&gt;" ",(INDEX(AV$9:AW$12,MATCH(AV19,AV$9:AV$12),2)/AW19)*1000,0),"")</f>
        <v>0</v>
      </c>
      <c r="AZ19" s="318" t="str">
        <f aca="false">IF(AW$9&lt;&gt;"",IF($B19&lt;&gt;"",AY19-AX19,""),"")</f>
        <v/>
      </c>
      <c r="BA19" s="313" t="str">
        <f aca="false">IF($B19&lt;&gt;"",$B19,"")</f>
        <v>Olivier MONET</v>
      </c>
      <c r="BB19" s="314" t="n">
        <f aca="false">IF($B19&lt;&gt;"",'Chronos (M21..M40)'!$H824,"")</f>
        <v>1</v>
      </c>
      <c r="BC19" s="315" t="str">
        <f aca="false">IF('Chronos (M21..M40)'!$I824&lt;&gt;"",'Chronos (M21..M40)'!$I824," ")</f>
        <v> </v>
      </c>
      <c r="BD19" s="316" t="n">
        <f aca="false">IF('Chronos (M21..M40)'!$J824&lt;&gt;"",'Chronos (M21..M40)'!$J824,0)</f>
        <v>0</v>
      </c>
      <c r="BE19" s="317" t="n">
        <f aca="false">IF($B19&lt;&gt;"",IF(BC19&lt;&gt;" ",(INDEX(BB$9:BC$12,MATCH(BB19,BB$9:BB$12),2)/BC19)*1000,0),"")</f>
        <v>0</v>
      </c>
      <c r="BF19" s="318" t="str">
        <f aca="false">IF(BC$9&lt;&gt;"",IF($B19&lt;&gt;"",BE19-BD19,""),"")</f>
        <v/>
      </c>
      <c r="BG19" s="314" t="n">
        <f aca="false">IF($B19&lt;&gt;"",'Chronos (M21..M40)'!$H925,"")</f>
        <v>1</v>
      </c>
      <c r="BH19" s="315" t="str">
        <f aca="false">IF('Chronos (M21..M40)'!$I925&lt;&gt;"",'Chronos (M21..M40)'!$I925," ")</f>
        <v> </v>
      </c>
      <c r="BI19" s="316" t="n">
        <f aca="false">IF('Chronos (M21..M40)'!$J925&lt;&gt;"",'Chronos (M21..M40)'!$J925,0)</f>
        <v>0</v>
      </c>
      <c r="BJ19" s="317" t="n">
        <f aca="false">IF($B19&lt;&gt;"",IF(BH19&lt;&gt;" ",(INDEX(BG$9:BH$12,MATCH(BG19,BG$9:BG$12),2)/BH19)*1000,0),"")</f>
        <v>0</v>
      </c>
      <c r="BK19" s="318" t="str">
        <f aca="false">IF(BH$9&lt;&gt;"",IF($B19&lt;&gt;"",BJ19-BI19,""),"")</f>
        <v/>
      </c>
      <c r="BL19" s="313" t="str">
        <f aca="false">IF($B19&lt;&gt;"",$B19,"")</f>
        <v>Olivier MONET</v>
      </c>
      <c r="BM19" s="314" t="n">
        <f aca="false">IF($B19&lt;&gt;"",'Chronos (M21..M40)'!$H1026,"")</f>
        <v>1</v>
      </c>
      <c r="BN19" s="315" t="str">
        <f aca="false">IF('Chronos (M21..M40)'!$I1026&lt;&gt;"",'Chronos (M21..M40)'!$I1026," ")</f>
        <v> </v>
      </c>
      <c r="BO19" s="316" t="n">
        <f aca="false">IF('Chronos (M21..M40)'!$J1026&lt;&gt;"",'Chronos (M21..M40)'!$J1026,0)</f>
        <v>0</v>
      </c>
      <c r="BP19" s="317" t="n">
        <f aca="false">IF($B19&lt;&gt;"",IF(BN19&lt;&gt;" ",(INDEX(BM$9:BN$12,MATCH(BM19,BM$9:BM$12),2)/BN19)*1000,0),"")</f>
        <v>0</v>
      </c>
      <c r="BQ19" s="318" t="str">
        <f aca="false">IF(BN$9&lt;&gt;"",IF($B19&lt;&gt;"",BP19-BO19,""),"")</f>
        <v/>
      </c>
      <c r="BR19" s="314" t="n">
        <f aca="false">IF($B19&lt;&gt;"",'Chronos (M21..M40)'!$H1127,"")</f>
        <v>1</v>
      </c>
      <c r="BS19" s="315" t="str">
        <f aca="false">IF('Chronos (M21..M40)'!$I1127&lt;&gt;"",'Chronos (M21..M40)'!$I1127," ")</f>
        <v> </v>
      </c>
      <c r="BT19" s="316" t="n">
        <f aca="false">IF('Chronos (M21..M40)'!$J1127&lt;&gt;"",'Chronos (M21..M40)'!$J1127,0)</f>
        <v>0</v>
      </c>
      <c r="BU19" s="317" t="n">
        <f aca="false">IF($B19&lt;&gt;"",IF(BS19&lt;&gt;" ",(INDEX(BR$9:BS$12,MATCH(BR19,BR$9:BR$12),2)/BS19)*1000,0),"")</f>
        <v>0</v>
      </c>
      <c r="BV19" s="318" t="str">
        <f aca="false">IF(BS$9&lt;&gt;"",IF($B19&lt;&gt;"",BU19-BT19,""),"")</f>
        <v/>
      </c>
      <c r="BW19" s="313" t="str">
        <f aca="false">IF($B19&lt;&gt;"",$B19,"")</f>
        <v>Olivier MONET</v>
      </c>
      <c r="BX19" s="314" t="n">
        <f aca="false">IF($B19&lt;&gt;"",'Chronos (M21..M40)'!$H1228,"")</f>
        <v>1</v>
      </c>
      <c r="BY19" s="315" t="str">
        <f aca="false">IF('Chronos (M21..M40)'!$I1228&lt;&gt;"",'Chronos (M21..M40)'!$I1228," ")</f>
        <v> </v>
      </c>
      <c r="BZ19" s="316" t="n">
        <f aca="false">IF('Chronos (M21..M40)'!$J1228&lt;&gt;"",'Chronos (M21..M40)'!$J1228,0)</f>
        <v>0</v>
      </c>
      <c r="CA19" s="317" t="n">
        <f aca="false">IF($B19&lt;&gt;"",IF(BY19&lt;&gt;" ",(INDEX(BX$9:BY$12,MATCH(BX19,BX$9:BX$12),2)/BY19)*1000,0),"")</f>
        <v>0</v>
      </c>
      <c r="CB19" s="318" t="str">
        <f aca="false">IF(BY$9&lt;&gt;"",IF($B19&lt;&gt;"",CA19-BZ19,""),"")</f>
        <v/>
      </c>
      <c r="CC19" s="314" t="n">
        <f aca="false">IF($B19&lt;&gt;"",'Chronos (M21..M40)'!$H1329,"")</f>
        <v>1</v>
      </c>
      <c r="CD19" s="315" t="str">
        <f aca="false">IF('Chronos (M21..M40)'!$I1329&lt;&gt;"",'Chronos (M21..M40)'!$I1329," ")</f>
        <v> </v>
      </c>
      <c r="CE19" s="316" t="n">
        <f aca="false">IF('Chronos (M21..M40)'!$J1329&lt;&gt;"",'Chronos (M21..M40)'!$J1329,0)</f>
        <v>0</v>
      </c>
      <c r="CF19" s="317" t="n">
        <f aca="false">IF($B19&lt;&gt;"",IF(CD19&lt;&gt;" ",(INDEX(CC$9:CD$12,MATCH(CC19,CC$9:CC$12),2)/CD19)*1000,0),"")</f>
        <v>0</v>
      </c>
      <c r="CG19" s="318" t="str">
        <f aca="false">IF(CD$9&lt;&gt;"",IF($B19&lt;&gt;"",CF19-CE19,""),"")</f>
        <v/>
      </c>
      <c r="CH19" s="313" t="str">
        <f aca="false">IF($B19&lt;&gt;"",$B19,"")</f>
        <v>Olivier MONET</v>
      </c>
      <c r="CI19" s="314" t="n">
        <f aca="false">IF($B19&lt;&gt;"",'Chronos (M21..M40)'!$H1430,"")</f>
        <v>1</v>
      </c>
      <c r="CJ19" s="315" t="str">
        <f aca="false">IF('Chronos (M21..M40)'!$I1430&lt;&gt;"",'Chronos (M21..M40)'!$I1430," ")</f>
        <v> </v>
      </c>
      <c r="CK19" s="316" t="n">
        <f aca="false">IF('Chronos (M21..M40)'!$J1430&lt;&gt;"",'Chronos (M21..M40)'!$J1430,0)</f>
        <v>0</v>
      </c>
      <c r="CL19" s="317" t="n">
        <f aca="false">IF($B19&lt;&gt;"",IF(CJ19&lt;&gt;" ",(INDEX(CI$9:CJ$12,MATCH(CI19,CI$9:CI$12),2)/CJ19)*1000,0),"")</f>
        <v>0</v>
      </c>
      <c r="CM19" s="318" t="str">
        <f aca="false">IF(CJ$9&lt;&gt;"",IF($B19&lt;&gt;"",CL19-CK19,""),"")</f>
        <v/>
      </c>
      <c r="CN19" s="314" t="n">
        <f aca="false">IF($B19&lt;&gt;"",'Chronos (M21..M40)'!$H1531,"")</f>
        <v>1</v>
      </c>
      <c r="CO19" s="315" t="str">
        <f aca="false">IF('Chronos (M21..M40)'!$I1531&lt;&gt;"",'Chronos (M21..M40)'!$I1531," ")</f>
        <v> </v>
      </c>
      <c r="CP19" s="316" t="n">
        <f aca="false">IF('Chronos (M21..M40)'!$J1531&lt;&gt;"",'Chronos (M21..M40)'!$J1531,0)</f>
        <v>0</v>
      </c>
      <c r="CQ19" s="317" t="n">
        <f aca="false">IF($B19&lt;&gt;"",IF(CO19&lt;&gt;" ",(INDEX(CN$9:CO$12,MATCH(CN19,CN$9:CN$12),2)/CO19)*1000,0),"")</f>
        <v>0</v>
      </c>
      <c r="CR19" s="318" t="str">
        <f aca="false">IF(CO$9&lt;&gt;"",IF($B19&lt;&gt;"",CQ19-CP19,""),"")</f>
        <v/>
      </c>
      <c r="CS19" s="313" t="str">
        <f aca="false">IF($B19&lt;&gt;"",$B19,"")</f>
        <v>Olivier MONET</v>
      </c>
      <c r="CT19" s="314" t="n">
        <f aca="false">IF($B19&lt;&gt;"",'Chronos (M21..M40)'!$H1632,"")</f>
        <v>1</v>
      </c>
      <c r="CU19" s="315" t="str">
        <f aca="false">IF('Chronos (M21..M40)'!$I1632&lt;&gt;"",'Chronos (M21..M40)'!$I1632," ")</f>
        <v> </v>
      </c>
      <c r="CV19" s="316" t="n">
        <f aca="false">IF('Chronos (M21..M40)'!$J1632&lt;&gt;"",'Chronos (M21..M40)'!$J1632,0)</f>
        <v>0</v>
      </c>
      <c r="CW19" s="317" t="n">
        <f aca="false">IF($B19&lt;&gt;"",IF(CU19&lt;&gt;" ",(INDEX(CT$9:CU$12,MATCH(CT19,CT$9:CT$12),2)/CU19)*1000,0),"")</f>
        <v>0</v>
      </c>
      <c r="CX19" s="318" t="str">
        <f aca="false">IF(CU$9&lt;&gt;"",IF($B19&lt;&gt;"",CW19-CV19,""),"")</f>
        <v/>
      </c>
      <c r="CY19" s="314" t="n">
        <f aca="false">IF($B19&lt;&gt;"",'Chronos (M21..M40)'!$H1733,"")</f>
        <v>1</v>
      </c>
      <c r="CZ19" s="315" t="str">
        <f aca="false">IF('Chronos (M21..M40)'!$I1733&lt;&gt;"",'Chronos (M21..M40)'!$I1733," ")</f>
        <v> </v>
      </c>
      <c r="DA19" s="316" t="n">
        <f aca="false">IF('Chronos (M21..M40)'!$J1733&lt;&gt;"",'Chronos (M21..M40)'!$J1733,0)</f>
        <v>0</v>
      </c>
      <c r="DB19" s="317" t="n">
        <f aca="false">IF($B19&lt;&gt;"",IF(CZ19&lt;&gt;" ",(INDEX(CY$9:CZ$12,MATCH(CY19,CY$9:CY$12),2)/CZ19)*1000,0),"")</f>
        <v>0</v>
      </c>
      <c r="DC19" s="318" t="str">
        <f aca="false">IF(CZ$9&lt;&gt;"",IF($B19&lt;&gt;"",DB19-DA19,""),"")</f>
        <v/>
      </c>
      <c r="DD19" s="313" t="str">
        <f aca="false">IF($B19&lt;&gt;"",$B19,"")</f>
        <v>Olivier MONET</v>
      </c>
      <c r="DE19" s="314" t="n">
        <f aca="false">IF($B19&lt;&gt;"",'Chronos (M21..M40)'!$H1834,"")</f>
        <v>1</v>
      </c>
      <c r="DF19" s="315" t="str">
        <f aca="false">IF('Chronos (M21..M40)'!$I1834&lt;&gt;"",'Chronos (M21..M40)'!$I1834," ")</f>
        <v> </v>
      </c>
      <c r="DG19" s="316" t="n">
        <f aca="false">IF('Chronos (M21..M40)'!$J1834&lt;&gt;"",'Chronos (M21..M40)'!$J1834,0)</f>
        <v>0</v>
      </c>
      <c r="DH19" s="317" t="n">
        <f aca="false">IF($B19&lt;&gt;"",IF(DF19&lt;&gt;" ",(INDEX(DE$9:DF$12,MATCH(DE19,DE$9:DE$12),2)/DF19)*1000,0),"")</f>
        <v>0</v>
      </c>
      <c r="DI19" s="318" t="str">
        <f aca="false">IF(DF$9&lt;&gt;"",IF($B19&lt;&gt;"",DH19-DG19,""),"")</f>
        <v/>
      </c>
      <c r="DJ19" s="314" t="n">
        <f aca="false">IF($B19&lt;&gt;"",'Chronos (M21..M40)'!$H1935,"")</f>
        <v>1</v>
      </c>
      <c r="DK19" s="315" t="str">
        <f aca="false">IF('Chronos (M21..M40)'!$I1935&lt;&gt;"",'Chronos (M21..M40)'!$I1935," ")</f>
        <v> </v>
      </c>
      <c r="DL19" s="316" t="n">
        <f aca="false">IF('Chronos (M21..M40)'!$J1935&lt;&gt;"",'Chronos (M21..M40)'!$J1935,0)</f>
        <v>0</v>
      </c>
      <c r="DM19" s="317" t="n">
        <f aca="false">IF($B19&lt;&gt;"",IF(DK19&lt;&gt;" ",(INDEX(DJ$9:DK$12,MATCH(DJ19,DJ$9:DJ$12),2)/DK19)*1000,0),"")</f>
        <v>0</v>
      </c>
      <c r="DN19" s="318" t="str">
        <f aca="false">IF(DK$9&lt;&gt;"",IF($B19&lt;&gt;"",DM19-DL19,""),"")</f>
        <v/>
      </c>
      <c r="DO19" s="0"/>
      <c r="DP19" s="356" t="n">
        <f aca="false">E19</f>
        <v>5783.00138020767</v>
      </c>
      <c r="DQ19" s="357" t="n">
        <f aca="false">F19</f>
        <v>0</v>
      </c>
      <c r="DR19" s="356" t="n">
        <f aca="false">SUM(E19,M19,R19,X19,AC19)</f>
        <v>5783.00138020767</v>
      </c>
      <c r="DS19" s="319" t="n">
        <f aca="false">SUM(DR19,AI19,AN19,AT19,AY19,BE19,BJ19,BP19,BU19,CA19,CF19,CL19,CQ19,CW19,DB19,DH19,DM19)</f>
        <v>5783.00138020767</v>
      </c>
      <c r="DT19" s="357" t="n">
        <f aca="false">SUM(L19,Q19,W19,AB19,AH19,AM19,AS19,AX19,BD19,BI19,BO19,BT19,BZ19,CE19,CK19,CP19,CV19,DA19,DG19,DL19)</f>
        <v>0</v>
      </c>
      <c r="DU19" s="356" t="n">
        <f aca="false">SMALL($DY19:$EV19,1)</f>
        <v>703.673961051998</v>
      </c>
      <c r="DV19" s="319" t="n">
        <f aca="false">SMALL($DY19:$EV19,2)</f>
        <v>815.124453733612</v>
      </c>
      <c r="DW19" s="319" t="n">
        <f aca="false">SMALL($DY19:$EV19,3)</f>
        <v>819.011576135352</v>
      </c>
      <c r="DX19" s="357" t="n">
        <f aca="false">SMALL($DY19:$EV19,4)</f>
        <v>819.011576135352</v>
      </c>
      <c r="DY19" s="356" t="n">
        <f aca="false">'Calculs (M1..M20)'!DU19</f>
        <v>703.673961051998</v>
      </c>
      <c r="DZ19" s="356" t="n">
        <f aca="false">'Calculs (M1..M20)'!DV19</f>
        <v>815.124453733612</v>
      </c>
      <c r="EA19" s="356" t="n">
        <f aca="false">'Calculs (M1..M20)'!DW19</f>
        <v>819.011576135352</v>
      </c>
      <c r="EB19" s="358" t="n">
        <f aca="false">'Calculs (M1..M20)'!DX19</f>
        <v>819.011576135352</v>
      </c>
      <c r="EC19" s="361" t="str">
        <f aca="false">IF(M19&gt;0,M19," ")</f>
        <v> </v>
      </c>
      <c r="ED19" s="321" t="str">
        <f aca="false">IF(R19&gt;0,R19," ")</f>
        <v> </v>
      </c>
      <c r="EE19" s="321" t="str">
        <f aca="false">IF(X19&gt;0,X19," ")</f>
        <v> </v>
      </c>
      <c r="EF19" s="321" t="str">
        <f aca="false">IF(AC19&gt;0,AC19," ")</f>
        <v> </v>
      </c>
      <c r="EG19" s="321" t="str">
        <f aca="false">IF(AI19&gt;0,AI19," ")</f>
        <v> </v>
      </c>
      <c r="EH19" s="321" t="str">
        <f aca="false">IF(AN19&gt;0,AN19," ")</f>
        <v> </v>
      </c>
      <c r="EI19" s="321" t="str">
        <f aca="false">IF(AT19&gt;0,AT19," ")</f>
        <v> </v>
      </c>
      <c r="EJ19" s="321" t="str">
        <f aca="false">IF(AY19&gt;0,AY19," ")</f>
        <v> </v>
      </c>
      <c r="EK19" s="321" t="str">
        <f aca="false">IF(BE19&gt;0,BE19," ")</f>
        <v> </v>
      </c>
      <c r="EL19" s="321" t="str">
        <f aca="false">IF(BJ19&gt;0,BJ19," ")</f>
        <v> </v>
      </c>
      <c r="EM19" s="321" t="str">
        <f aca="false">IF(BP19&gt;0,BP19," ")</f>
        <v> </v>
      </c>
      <c r="EN19" s="321" t="str">
        <f aca="false">IF(BU19&gt;0,BU19," ")</f>
        <v> </v>
      </c>
      <c r="EO19" s="321" t="str">
        <f aca="false">IF(CA19&gt;0,CA19," ")</f>
        <v> </v>
      </c>
      <c r="EP19" s="321" t="str">
        <f aca="false">IF(CF19&gt;0,CF19," ")</f>
        <v> </v>
      </c>
      <c r="EQ19" s="321" t="str">
        <f aca="false">IF(CL19&gt;0,CL19," ")</f>
        <v> </v>
      </c>
      <c r="ER19" s="321" t="str">
        <f aca="false">IF(CQ19&gt;0,CQ19," ")</f>
        <v> </v>
      </c>
      <c r="ES19" s="321" t="str">
        <f aca="false">IF(CW19&gt;0,CW19," ")</f>
        <v> </v>
      </c>
      <c r="ET19" s="321" t="str">
        <f aca="false">IF(DB19&gt;0,DB19," ")</f>
        <v> </v>
      </c>
      <c r="EU19" s="321" t="str">
        <f aca="false">IF(DH19&gt;0,DH19," ")</f>
        <v> </v>
      </c>
      <c r="EV19" s="321" t="str">
        <f aca="false">IF(DM19&gt;0,DM19," ")</f>
        <v> </v>
      </c>
      <c r="EW19" s="322" t="n">
        <f aca="false">SMALL($DY19:EC19,1)</f>
        <v>703.673961051998</v>
      </c>
      <c r="EX19" s="323" t="n">
        <f aca="false">SMALL($DY19:ED19,1)</f>
        <v>703.673961051998</v>
      </c>
      <c r="EY19" s="323" t="n">
        <f aca="false">SMALL($DY19:EE19,1)</f>
        <v>703.673961051998</v>
      </c>
      <c r="EZ19" s="323" t="n">
        <f aca="false">SMALL($DY19:EF19,1)</f>
        <v>703.673961051998</v>
      </c>
      <c r="FA19" s="323" t="n">
        <f aca="false">SMALL($DY19:EG19,1)</f>
        <v>703.673961051998</v>
      </c>
      <c r="FB19" s="323" t="n">
        <f aca="false">SMALL($DY19:EH19,1)</f>
        <v>703.673961051998</v>
      </c>
      <c r="FC19" s="323" t="n">
        <f aca="false">SMALL($DY19:EI19,1)</f>
        <v>703.673961051998</v>
      </c>
      <c r="FD19" s="323" t="n">
        <f aca="false">SMALL($DY19:EJ19,1)</f>
        <v>703.673961051998</v>
      </c>
      <c r="FE19" s="323" t="n">
        <f aca="false">SMALL($DY19:EK19,1)</f>
        <v>703.673961051998</v>
      </c>
      <c r="FF19" s="323" t="n">
        <f aca="false">SMALL($DY19:EL19,1)</f>
        <v>703.673961051998</v>
      </c>
      <c r="FG19" s="323" t="n">
        <f aca="false">SMALL($DY19:EM19,1)</f>
        <v>703.673961051998</v>
      </c>
      <c r="FH19" s="323" t="n">
        <f aca="false">SMALL($DY19:EN19,1)</f>
        <v>703.673961051998</v>
      </c>
      <c r="FI19" s="323" t="n">
        <f aca="false">SMALL($DY19:EO19,1)</f>
        <v>703.673961051998</v>
      </c>
      <c r="FJ19" s="323" t="n">
        <f aca="false">SMALL($DY19:EP19,1)</f>
        <v>703.673961051998</v>
      </c>
      <c r="FK19" s="323" t="n">
        <f aca="false">SMALL($DY19:EQ19,1)</f>
        <v>703.673961051998</v>
      </c>
      <c r="FL19" s="323" t="n">
        <f aca="false">SMALL($DY19:ER19,1)</f>
        <v>703.673961051998</v>
      </c>
      <c r="FM19" s="323" t="n">
        <f aca="false">SMALL($DY19:ES19,1)</f>
        <v>703.673961051998</v>
      </c>
      <c r="FN19" s="323" t="n">
        <f aca="false">SMALL($DY19:ET19,1)</f>
        <v>703.673961051998</v>
      </c>
      <c r="FO19" s="323" t="n">
        <f aca="false">SMALL($DY19:EU19,1)</f>
        <v>703.673961051998</v>
      </c>
      <c r="FP19" s="324" t="n">
        <f aca="false">SMALL($DY19:EV19,1)</f>
        <v>703.673961051998</v>
      </c>
      <c r="FQ19" s="0"/>
      <c r="FR19" s="328" t="str">
        <f aca="false">IF($B19&lt;&gt;"",IF($EE$1+20&gt;=FR$13,$N19+E19-F19-(EW19+EW121+EW223+EW325),""),"")</f>
        <v/>
      </c>
      <c r="FS19" s="329" t="str">
        <f aca="false">IF($B19&lt;&gt;"",IF($EE$1+20&gt;=FS$13,$N19+$S19+E19-F19-(EX19+EX121+EX223+EX325),""),"")</f>
        <v/>
      </c>
      <c r="FT19" s="329" t="str">
        <f aca="false">IF($B19&lt;&gt;"",IF($EE$1+20&gt;=FT$13,$N19+$S19+$Y19+E19-F19-(EY19+EY121+EY223+EY325),""),"")</f>
        <v/>
      </c>
      <c r="FU19" s="329" t="str">
        <f aca="false">IF($B19&lt;&gt;"",IF($EE$1+20&gt;=FU$13,$N19+$S19+$Y19+$AD19+E19-F19-(EZ19+EZ121+EZ223+EZ325),""),"")</f>
        <v/>
      </c>
      <c r="FV19" s="329" t="str">
        <f aca="false">IF($B19&lt;&gt;"",IF($EE$1+20&gt;=FV$13,$N19+$S19+$Y19+$AD19+$AJ19+E19-F19-(FA19+FA121+FA223+FA325),""),"")</f>
        <v/>
      </c>
      <c r="FW19" s="329" t="str">
        <f aca="false">IF($B19&lt;&gt;"",IF($EE$1+20&gt;=FW$13,$N19+$S19+$Y19+$AD19+$AJ19+$AO19+E19-F19-(FB19+FB121+FB223+FB325),""),"")</f>
        <v/>
      </c>
      <c r="FX19" s="329" t="str">
        <f aca="false">IF($B19&lt;&gt;"",IF($EE$1+20&gt;=FX$13,$N19+$S19+$Y19+$AD19+$AJ19+$AO19+$AU19+E19-F19-(FC19+FC121+FC223+FC325),""),"")</f>
        <v/>
      </c>
      <c r="FY19" s="329" t="str">
        <f aca="false">IF($B19&lt;&gt;"",IF($EE$1+20&gt;=FY$13,$N19+$S19+$Y19+$AD19+$AJ19+$AO19+$AU19+$AZ19+E19-F19-(FD19+FD121+FD223+FD325),""),"")</f>
        <v/>
      </c>
      <c r="FZ19" s="329" t="str">
        <f aca="false">IF($B19&lt;&gt;"",IF($EE$1+20&gt;=FZ$13,$N19+$S19+$Y19+$AD19+$AJ19+$AO19+$AU19+$AZ19+$BF19+E19-F19-(FE19+FE121+FE223+FE325),""),"")</f>
        <v/>
      </c>
      <c r="GA19" s="329" t="str">
        <f aca="false">IF($B19&lt;&gt;"",IF($EE$1+20&gt;=GA$13,$N19+$S19+$Y19+$AD19+$AJ19+$AO19+$AU19+$AZ19+$BF19+$BK19+E19-F19-(FF19+FF121+FF223+FF325),""),"")</f>
        <v/>
      </c>
      <c r="GB19" s="329" t="str">
        <f aca="false">IF($B19&lt;&gt;"",IF($EE$1+20&gt;=GB$13,$N19+$S19+$Y19+$AD19+$AJ19+$AO19+$AU19+$AZ19+$BF19+$BK19+$BQ19+E19-F19-(FG19+FG121+FG223+FG325),""),"")</f>
        <v/>
      </c>
      <c r="GC19" s="329" t="str">
        <f aca="false">IF($B19&lt;&gt;"",IF($EE$1+20&gt;=GC$13,$N19+$S19+$Y19+$AD19+$AJ19+$AO19+$AU19+$AZ19+$BF19+$BK19+$BQ19+$BV19+E19-F19-(FH19+FH121+FH223+FH325),""),"")</f>
        <v/>
      </c>
      <c r="GD19" s="329" t="str">
        <f aca="false">IF($B19&lt;&gt;"",IF($EE$1+20&gt;=GD$13,$N19+$S19+$Y19+$AD19+$AJ19+$AO19+$AU19+$AZ19+$BF19+$BK19+$BQ19+$BV19+$CB19+E19-F19-(FI19+FI121+FI223+FI325),""),"")</f>
        <v/>
      </c>
      <c r="GE19" s="329" t="str">
        <f aca="false">IF($B19&lt;&gt;"",IF($EE$1+20&gt;=GE$13,$N19+$S19+$Y19+$AD19+$AJ19+$AO19+$AU19+$AZ19+$BF19+$BK19+$BQ19+$BV19+$CB19+$CG19+E19-F19-(FJ19+FJ121+FJ223+FJ325),""),"")</f>
        <v/>
      </c>
      <c r="GF19" s="329" t="str">
        <f aca="false">IF($B19&lt;&gt;"",IF($EE$1+20&gt;=GF$13,$N19+$S19+$Y19+$AD19+$AJ19+$AO19+$AU19+$AZ19+$BF19+$BK19+$BQ19+$BV19+$CB19+$CG19+$CM19+E19-F19-(FK19+FK121+FK223+FK325),""),"")</f>
        <v/>
      </c>
      <c r="GG19" s="329" t="str">
        <f aca="false">IF($B19&lt;&gt;"",IF($EE$1+20&gt;=GG$13,$N19+$S19+$Y19+$AD19+$AJ19+$AO19+$AU19+$AZ19+$BF19+$BK19+$BQ19+$BV19+$CB19+$CG19+$CM19+$CR19+E19-F19-(FL19+FL121+FL223+FL325),""),"")</f>
        <v/>
      </c>
      <c r="GH19" s="329" t="str">
        <f aca="false">IF($B19&lt;&gt;"",IF($EE$1+20&gt;=GH$13,$N19+$S19+$Y19+$AD19+$AJ19+$AO19+$AU19+$AZ19+$BF19+$BK19+$BQ19+$BV19+$CB19+$CG19+$CM19+$CR19+$CX19+E19-F19-(FM19+FM121+FM223+FM325),""),"")</f>
        <v/>
      </c>
      <c r="GI19" s="329" t="str">
        <f aca="false">IF($B19&lt;&gt;"",IF($EE$1+20&gt;=GI$13,$N19+$S19+$Y19+$AD19+$AJ19+$AO19+$AU19+$AZ19+$BF19+$BK19+$BQ19+$BV19+$CB19+$CG19+$CM19+$CR19+$CX19+$DC19+E19-F19-(FN19+FN121+FN223+FN325),""),"")</f>
        <v/>
      </c>
      <c r="GJ19" s="329" t="str">
        <f aca="false">IF($B19&lt;&gt;"",IF($EE$1+20&gt;=GJ$13,$N19+$S19+$Y19+$AD19+$AJ19+$AO19+$AU19+$AZ19+$BF19+$BK19+$BQ19+$BV19+$CB19+$CG19+$CM19+$CR19+$CX19+$DC19+$DI19+E19-F19-(FO19+FO121+FO223+FO325),""),"")</f>
        <v/>
      </c>
      <c r="GK19" s="330" t="str">
        <f aca="false">IF($B19&lt;&gt;"",IF($EE$1+20&gt;=GK$13,$N19+$S19+$Y19+$AD19+$AJ19+$AO19+$AU19+$AZ19+$BF19+$BK19+$BQ19+$BV19+$CB19+$CG19+$CM19+$CR19+$CX19+$DC19+$DI19+$DN19+E19-F19-(FP19+FP121+FP223+FP325),""),"")</f>
        <v/>
      </c>
      <c r="GL19" s="0"/>
      <c r="GM19" s="328" t="str">
        <f aca="false">IF($B19&lt;&gt;"",IF($EE$1+20&gt;=GM$13,RANK(FR19,FR$14:FR$113,0),""),"")</f>
        <v/>
      </c>
      <c r="GN19" s="329" t="str">
        <f aca="false">IF($B19&lt;&gt;"",IF($EE$1+20&gt;=GN$13,RANK(FS19,FS$14:FS$113,0),""),"")</f>
        <v/>
      </c>
      <c r="GO19" s="329" t="str">
        <f aca="false">IF($B19&lt;&gt;"",IF($EE$1+20&gt;=GO$13,RANK(FT19,FT$14:FT$113,0),""),"")</f>
        <v/>
      </c>
      <c r="GP19" s="329" t="str">
        <f aca="false">IF($B19&lt;&gt;"",IF($EE$1+20&gt;=GP$13,RANK(FU19,FU$14:FU$113,0),""),"")</f>
        <v/>
      </c>
      <c r="GQ19" s="329" t="str">
        <f aca="false">IF($B19&lt;&gt;"",IF($EE$1+20&gt;=GQ$13,RANK(FV19,FV$14:FV$113,0),""),"")</f>
        <v/>
      </c>
      <c r="GR19" s="329" t="str">
        <f aca="false">IF($B19&lt;&gt;"",IF($EE$1+20&gt;=GR$13,RANK(FW19,FW$14:FW$113,0),""),"")</f>
        <v/>
      </c>
      <c r="GS19" s="329" t="str">
        <f aca="false">IF($B19&lt;&gt;"",IF($EE$1+20&gt;=GS$13,RANK(FX19,FX$14:FX$113,0),""),"")</f>
        <v/>
      </c>
      <c r="GT19" s="329" t="str">
        <f aca="false">IF($B19&lt;&gt;"",IF($EE$1+20&gt;=GT$13,RANK(FY19,FY$14:FY$113,0),""),"")</f>
        <v/>
      </c>
      <c r="GU19" s="329" t="str">
        <f aca="false">IF($B19&lt;&gt;"",IF($EE$1+20&gt;=GU$13,RANK(FZ19,FZ$14:FZ$113,0),""),"")</f>
        <v/>
      </c>
      <c r="GV19" s="329" t="str">
        <f aca="false">IF($B19&lt;&gt;"",IF($EE$1+20&gt;=GV$13,RANK(GA19,GA$14:GA$113,0),""),"")</f>
        <v/>
      </c>
      <c r="GW19" s="329" t="str">
        <f aca="false">IF($B19&lt;&gt;"",IF($EE$1+20&gt;=GW$13,RANK(GB19,GB$14:GB$113,0),""),"")</f>
        <v/>
      </c>
      <c r="GX19" s="329" t="str">
        <f aca="false">IF($B19&lt;&gt;"",IF($EE$1+20&gt;=GX$13,RANK(GC19,GC$14:GC$113,0),""),"")</f>
        <v/>
      </c>
      <c r="GY19" s="329" t="str">
        <f aca="false">IF($B19&lt;&gt;"",IF($EE$1+20&gt;=GY$13,RANK(GD19,GD$14:GD$113,0),""),"")</f>
        <v/>
      </c>
      <c r="GZ19" s="329" t="str">
        <f aca="false">IF($B19&lt;&gt;"",IF($EE$1+20&gt;=GZ$13,RANK(GE19,GE$14:GE$113,0),""),"")</f>
        <v/>
      </c>
      <c r="HA19" s="329" t="str">
        <f aca="false">IF($B19&lt;&gt;"",IF($EE$1+20&gt;=HA$13,RANK(GF19,GF$14:GF$113,0),""),"")</f>
        <v/>
      </c>
      <c r="HB19" s="329" t="str">
        <f aca="false">IF($B19&lt;&gt;"",IF($EE$1+20&gt;=HB$13,RANK(GG19,GG$14:GG$113,0),""),"")</f>
        <v/>
      </c>
      <c r="HC19" s="329" t="str">
        <f aca="false">IF($B19&lt;&gt;"",IF($EE$1+20&gt;=HC$13,RANK(GH19,GH$14:GH$113,0),""),"")</f>
        <v/>
      </c>
      <c r="HD19" s="329" t="str">
        <f aca="false">IF($B19&lt;&gt;"",IF($EE$1+20&gt;=HD$13,RANK(GI19,GI$14:GI$113,0),""),"")</f>
        <v/>
      </c>
      <c r="HE19" s="329" t="str">
        <f aca="false">IF($B19&lt;&gt;"",IF($EE$1+20&gt;=HE$13,RANK(GJ19,GJ$14:GJ$113,0),""),"")</f>
        <v/>
      </c>
      <c r="HF19" s="330" t="str">
        <f aca="false">IF($B19&lt;&gt;"",IF($EE$1+20&gt;=HF$13,RANK(GK19,GK$14:GK$113,0),""),"")</f>
        <v/>
      </c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3" hidden="false" customHeight="false" outlineLevel="0" collapsed="false">
      <c r="A20" s="308" t="n">
        <f aca="false">IF(B20&lt;&gt;"",RANK(G20,G$14:G$113,0),"")</f>
        <v>1</v>
      </c>
      <c r="B20" s="310" t="str">
        <f aca="false">IF('Chronos (M1..M20)'!B17&lt;&gt;"",'Chronos (M1..M20)'!B17,"")</f>
        <v>Pierre RONDEL</v>
      </c>
      <c r="C20" s="310" t="n">
        <f aca="false">IF(B20&lt;&gt;"",'Chronos (M1..M20)'!C17,"")</f>
        <v>7</v>
      </c>
      <c r="D20" s="215" t="n">
        <f aca="false">IF(B20&lt;&gt;"",'Chronos (M1..M20)'!C17,"")</f>
        <v>7</v>
      </c>
      <c r="E20" s="355" t="n">
        <f aca="false">'Calculs (M1..M20)'!DS20</f>
        <v>6358.35089320747</v>
      </c>
      <c r="F20" s="355" t="n">
        <f aca="false">'Calculs (M1..M20)'!DT20</f>
        <v>0</v>
      </c>
      <c r="G20" s="311" t="n">
        <f aca="false">IF(B20&lt;&gt;"",IF(NbTotManche&lt;4,DR20-DQ20,IF(NbTotManche&lt;15,DR20-DU20-DQ20,IF(NbTotManche&lt;25,DR20-DU20-DV20-DQ20-DT20,IF(NbTotManche&lt;35,DS20-DU20-DV20-DW20-DT20-DQ20,DS20-DU20-DV20-DW20-DX20-DT20-DQ20)))),0)</f>
        <v>5532.89778052031</v>
      </c>
      <c r="H20" s="312" t="n">
        <f aca="false">IF(B20&lt;&gt;"",IF(G20,(G20/MAXA(G$14:G$113))*1000,0),"")</f>
        <v>1000</v>
      </c>
      <c r="I20" s="313" t="str">
        <f aca="false">IF($B20&lt;&gt;"",$B20,"")</f>
        <v>Pierre RONDEL</v>
      </c>
      <c r="J20" s="314" t="n">
        <f aca="false">IF($B20&lt;&gt;"",'Chronos (M21..M40)'!$H17,"")</f>
        <v>1</v>
      </c>
      <c r="K20" s="315" t="str">
        <f aca="false">IF('Chronos (M21..M40)'!$I17&lt;&gt;"",'Chronos (M21..M40)'!$I17," ")</f>
        <v> </v>
      </c>
      <c r="L20" s="316" t="n">
        <f aca="false">IF('Chronos (M21..M40)'!$J17&lt;&gt;"",'Chronos (M21..M40)'!$J17,0)</f>
        <v>0</v>
      </c>
      <c r="M20" s="317" t="n">
        <f aca="false">IF($B20&lt;&gt;"",IF(K20&lt;&gt;" ",(INDEX(J$9:K$12,MATCH(J20,J$9:J$12),2)/K20)*1000,0),"")</f>
        <v>0</v>
      </c>
      <c r="N20" s="318" t="str">
        <f aca="false">IF(K$9&lt;&gt;"",IF($B20&lt;&gt;"",M20-L20,""),"")</f>
        <v/>
      </c>
      <c r="O20" s="314" t="n">
        <f aca="false">IF($B20&lt;&gt;"",'Chronos (M21..M40)'!$H118,"")</f>
        <v>1</v>
      </c>
      <c r="P20" s="315" t="str">
        <f aca="false">IF('Chronos (M21..M40)'!$I118&lt;&gt;"",'Chronos (M21..M40)'!$I118," ")</f>
        <v> </v>
      </c>
      <c r="Q20" s="316" t="n">
        <f aca="false">IF('Chronos (M21..M40)'!$J118&lt;&gt;"",'Chronos (M21..M40)'!$J118,0)</f>
        <v>0</v>
      </c>
      <c r="R20" s="317" t="n">
        <f aca="false">IF($B20&lt;&gt;"",IF(P20&lt;&gt;" ",(INDEX(O$9:P$12,MATCH(O20,O$9:O$12),2)/P20)*1000,0),"")</f>
        <v>0</v>
      </c>
      <c r="S20" s="318" t="str">
        <f aca="false">IF(P$9&lt;&gt;"",IF($B20&lt;&gt;"",R20-Q20,""),"")</f>
        <v/>
      </c>
      <c r="T20" s="313" t="str">
        <f aca="false">IF($B20&lt;&gt;"",$B20,"")</f>
        <v>Pierre RONDEL</v>
      </c>
      <c r="U20" s="314" t="n">
        <f aca="false">IF($B20&lt;&gt;"",'Chronos (M21..M40)'!$H219,"")</f>
        <v>1</v>
      </c>
      <c r="V20" s="315" t="str">
        <f aca="false">IF('Chronos (M21..M40)'!$I219&lt;&gt;"",'Chronos (M21..M40)'!$I219," ")</f>
        <v> </v>
      </c>
      <c r="W20" s="316" t="n">
        <f aca="false">IF('Chronos (M21..M40)'!$J219&lt;&gt;"",'Chronos (M21..M40)'!$J219,0)</f>
        <v>0</v>
      </c>
      <c r="X20" s="317" t="n">
        <f aca="false">IF($B20&lt;&gt;"",IF(V20&lt;&gt;" ",(INDEX(U$9:V$12,MATCH(U20,U$9:U$12),2)/V20)*1000,0),"")</f>
        <v>0</v>
      </c>
      <c r="Y20" s="318" t="str">
        <f aca="false">IF(V$9&lt;&gt;"",IF($B20&lt;&gt;"",X20-W20,""),"")</f>
        <v/>
      </c>
      <c r="Z20" s="314" t="n">
        <f aca="false">IF($B20&lt;&gt;"",'Chronos (M21..M40)'!$H320,"")</f>
        <v>1</v>
      </c>
      <c r="AA20" s="315" t="str">
        <f aca="false">IF('Chronos (M21..M40)'!$I320&lt;&gt;"",'Chronos (M21..M40)'!$I320," ")</f>
        <v> </v>
      </c>
      <c r="AB20" s="316" t="n">
        <f aca="false">IF('Chronos (M1..M20)'!$J320&lt;&gt;"",'Chronos (M21..M40)'!$J320,0)</f>
        <v>0</v>
      </c>
      <c r="AC20" s="317" t="n">
        <f aca="false">IF($B20&lt;&gt;"",IF(AA20&lt;&gt;" ",(INDEX(Z$9:AA$12,MATCH(Z20,Z$9:Z$12),2)/AA20)*1000,0),"")</f>
        <v>0</v>
      </c>
      <c r="AD20" s="318" t="str">
        <f aca="false">IF(AA$9&lt;&gt;"",IF($B20&lt;&gt;"",AC20-AB20,""),"")</f>
        <v/>
      </c>
      <c r="AE20" s="313" t="str">
        <f aca="false">IF($B20&lt;&gt;"",$B20,"")</f>
        <v>Pierre RONDEL</v>
      </c>
      <c r="AF20" s="314" t="n">
        <f aca="false">IF($B20&lt;&gt;"",'Chronos (M21..M40)'!$H421,"")</f>
        <v>1</v>
      </c>
      <c r="AG20" s="315" t="str">
        <f aca="false">IF('Chronos (M21..M40)'!$I421&lt;&gt;"",'Chronos (M21..M40)'!$I421," ")</f>
        <v> </v>
      </c>
      <c r="AH20" s="316" t="n">
        <f aca="false">IF('Chronos (M21..M40)'!$J421&lt;&gt;"",'Chronos (M21..M40)'!$J421,0)</f>
        <v>0</v>
      </c>
      <c r="AI20" s="317" t="n">
        <f aca="false">IF($B20&lt;&gt;"",IF(AG20&lt;&gt;" ",(INDEX(AF$9:AG$12,MATCH(AF20,AF$9:AF$12),2)/AG20)*1000,0),"")</f>
        <v>0</v>
      </c>
      <c r="AJ20" s="318" t="str">
        <f aca="false">IF(AG$9&lt;&gt;"",IF($B20&lt;&gt;"",AI20-AH20,""),"")</f>
        <v/>
      </c>
      <c r="AK20" s="314" t="n">
        <f aca="false">IF($B20&lt;&gt;"",'Chronos (M21..M40)'!$H522,"")</f>
        <v>1</v>
      </c>
      <c r="AL20" s="315" t="str">
        <f aca="false">IF('Chronos (M21..M40)'!$I522&lt;&gt;"",'Chronos (M21..M40)'!$I522," ")</f>
        <v> </v>
      </c>
      <c r="AM20" s="316" t="n">
        <f aca="false">IF('Chronos (M21..M40)'!$J522&lt;&gt;"",'Chronos (M21..M40)'!$J522,0)</f>
        <v>0</v>
      </c>
      <c r="AN20" s="317" t="n">
        <f aca="false">IF($B20&lt;&gt;"",IF(AL20&lt;&gt;" ",(INDEX(AK$9:AL$12,MATCH(AK20,AK$9:AK$12),2)/AL20)*1000,0),"")</f>
        <v>0</v>
      </c>
      <c r="AO20" s="318" t="str">
        <f aca="false">IF(AL$9&lt;&gt;"",IF($B20&lt;&gt;"",AN20-AM20,""),"")</f>
        <v/>
      </c>
      <c r="AP20" s="313" t="str">
        <f aca="false">IF($B20&lt;&gt;"",$B20,"")</f>
        <v>Pierre RONDEL</v>
      </c>
      <c r="AQ20" s="314" t="n">
        <f aca="false">IF($B20&lt;&gt;"",'Chronos (M21..M40)'!$H623,"")</f>
        <v>1</v>
      </c>
      <c r="AR20" s="315" t="str">
        <f aca="false">IF('Chronos (M21..M40)'!$I623&lt;&gt;"",'Chronos (M21..M40)'!$I623," ")</f>
        <v> </v>
      </c>
      <c r="AS20" s="316" t="n">
        <f aca="false">IF('Chronos (M21..M40)'!$J623&lt;&gt;"",'Chronos (M21..M40)'!$J623,0)</f>
        <v>0</v>
      </c>
      <c r="AT20" s="317" t="n">
        <f aca="false">IF($B20&lt;&gt;"",IF(AR20&lt;&gt;" ",(INDEX(AQ$9:AR$12,MATCH(AQ20,AQ$9:AQ$12),2)/AR20)*1000,0),"")</f>
        <v>0</v>
      </c>
      <c r="AU20" s="318" t="str">
        <f aca="false">IF(AR$9&lt;&gt;"",IF($B20&lt;&gt;"",AT20-AS20,""),"")</f>
        <v/>
      </c>
      <c r="AV20" s="314" t="n">
        <f aca="false">IF($B20&lt;&gt;"",'Chronos (M21..M40)'!$H724,"")</f>
        <v>1</v>
      </c>
      <c r="AW20" s="315" t="str">
        <f aca="false">IF('Chronos (M21..M40)'!$I724&lt;&gt;"",'Chronos (M21..M40)'!$I724," ")</f>
        <v> </v>
      </c>
      <c r="AX20" s="316" t="n">
        <f aca="false">IF('Chronos (M21..M40)'!$J724&lt;&gt;"",'Chronos (M21..M40)'!$J724,0)</f>
        <v>0</v>
      </c>
      <c r="AY20" s="317" t="n">
        <f aca="false">IF($B20&lt;&gt;"",IF(AW20&lt;&gt;" ",(INDEX(AV$9:AW$12,MATCH(AV20,AV$9:AV$12),2)/AW20)*1000,0),"")</f>
        <v>0</v>
      </c>
      <c r="AZ20" s="318" t="str">
        <f aca="false">IF(AW$9&lt;&gt;"",IF($B20&lt;&gt;"",AY20-AX20,""),"")</f>
        <v/>
      </c>
      <c r="BA20" s="313" t="str">
        <f aca="false">IF($B20&lt;&gt;"",$B20,"")</f>
        <v>Pierre RONDEL</v>
      </c>
      <c r="BB20" s="314" t="n">
        <f aca="false">IF($B20&lt;&gt;"",'Chronos (M21..M40)'!$H825,"")</f>
        <v>1</v>
      </c>
      <c r="BC20" s="315" t="str">
        <f aca="false">IF('Chronos (M21..M40)'!$I825&lt;&gt;"",'Chronos (M21..M40)'!$I825," ")</f>
        <v> </v>
      </c>
      <c r="BD20" s="316" t="n">
        <f aca="false">IF('Chronos (M21..M40)'!$J825&lt;&gt;"",'Chronos (M21..M40)'!$J825,0)</f>
        <v>0</v>
      </c>
      <c r="BE20" s="317" t="n">
        <f aca="false">IF($B20&lt;&gt;"",IF(BC20&lt;&gt;" ",(INDEX(BB$9:BC$12,MATCH(BB20,BB$9:BB$12),2)/BC20)*1000,0),"")</f>
        <v>0</v>
      </c>
      <c r="BF20" s="318" t="str">
        <f aca="false">IF(BC$9&lt;&gt;"",IF($B20&lt;&gt;"",BE20-BD20,""),"")</f>
        <v/>
      </c>
      <c r="BG20" s="314" t="n">
        <f aca="false">IF($B20&lt;&gt;"",'Chronos (M21..M40)'!$H926,"")</f>
        <v>1</v>
      </c>
      <c r="BH20" s="315" t="str">
        <f aca="false">IF('Chronos (M21..M40)'!$I926&lt;&gt;"",'Chronos (M21..M40)'!$I926," ")</f>
        <v> </v>
      </c>
      <c r="BI20" s="316" t="n">
        <f aca="false">IF('Chronos (M21..M40)'!$J926&lt;&gt;"",'Chronos (M21..M40)'!$J926,0)</f>
        <v>0</v>
      </c>
      <c r="BJ20" s="317" t="n">
        <f aca="false">IF($B20&lt;&gt;"",IF(BH20&lt;&gt;" ",(INDEX(BG$9:BH$12,MATCH(BG20,BG$9:BG$12),2)/BH20)*1000,0),"")</f>
        <v>0</v>
      </c>
      <c r="BK20" s="318" t="str">
        <f aca="false">IF(BH$9&lt;&gt;"",IF($B20&lt;&gt;"",BJ20-BI20,""),"")</f>
        <v/>
      </c>
      <c r="BL20" s="313" t="str">
        <f aca="false">IF($B20&lt;&gt;"",$B20,"")</f>
        <v>Pierre RONDEL</v>
      </c>
      <c r="BM20" s="314" t="n">
        <f aca="false">IF($B20&lt;&gt;"",'Chronos (M21..M40)'!$H1027,"")</f>
        <v>1</v>
      </c>
      <c r="BN20" s="315" t="str">
        <f aca="false">IF('Chronos (M21..M40)'!$I1027&lt;&gt;"",'Chronos (M21..M40)'!$I1027," ")</f>
        <v> </v>
      </c>
      <c r="BO20" s="316" t="n">
        <f aca="false">IF('Chronos (M21..M40)'!$J1027&lt;&gt;"",'Chronos (M21..M40)'!$J1027,0)</f>
        <v>0</v>
      </c>
      <c r="BP20" s="317" t="n">
        <f aca="false">IF($B20&lt;&gt;"",IF(BN20&lt;&gt;" ",(INDEX(BM$9:BN$12,MATCH(BM20,BM$9:BM$12),2)/BN20)*1000,0),"")</f>
        <v>0</v>
      </c>
      <c r="BQ20" s="318" t="str">
        <f aca="false">IF(BN$9&lt;&gt;"",IF($B20&lt;&gt;"",BP20-BO20,""),"")</f>
        <v/>
      </c>
      <c r="BR20" s="314" t="n">
        <f aca="false">IF($B20&lt;&gt;"",'Chronos (M21..M40)'!$H1128,"")</f>
        <v>1</v>
      </c>
      <c r="BS20" s="315" t="str">
        <f aca="false">IF('Chronos (M21..M40)'!$I1128&lt;&gt;"",'Chronos (M21..M40)'!$I1128," ")</f>
        <v> </v>
      </c>
      <c r="BT20" s="316" t="n">
        <f aca="false">IF('Chronos (M21..M40)'!$J1128&lt;&gt;"",'Chronos (M21..M40)'!$J1128,0)</f>
        <v>0</v>
      </c>
      <c r="BU20" s="317" t="n">
        <f aca="false">IF($B20&lt;&gt;"",IF(BS20&lt;&gt;" ",(INDEX(BR$9:BS$12,MATCH(BR20,BR$9:BR$12),2)/BS20)*1000,0),"")</f>
        <v>0</v>
      </c>
      <c r="BV20" s="318" t="str">
        <f aca="false">IF(BS$9&lt;&gt;"",IF($B20&lt;&gt;"",BU20-BT20,""),"")</f>
        <v/>
      </c>
      <c r="BW20" s="313" t="str">
        <f aca="false">IF($B20&lt;&gt;"",$B20,"")</f>
        <v>Pierre RONDEL</v>
      </c>
      <c r="BX20" s="314" t="n">
        <f aca="false">IF($B20&lt;&gt;"",'Chronos (M21..M40)'!$H1229,"")</f>
        <v>1</v>
      </c>
      <c r="BY20" s="315" t="str">
        <f aca="false">IF('Chronos (M21..M40)'!$I1229&lt;&gt;"",'Chronos (M21..M40)'!$I1229," ")</f>
        <v> </v>
      </c>
      <c r="BZ20" s="316" t="n">
        <f aca="false">IF('Chronos (M21..M40)'!$J1229&lt;&gt;"",'Chronos (M21..M40)'!$J1229,0)</f>
        <v>0</v>
      </c>
      <c r="CA20" s="317" t="n">
        <f aca="false">IF($B20&lt;&gt;"",IF(BY20&lt;&gt;" ",(INDEX(BX$9:BY$12,MATCH(BX20,BX$9:BX$12),2)/BY20)*1000,0),"")</f>
        <v>0</v>
      </c>
      <c r="CB20" s="318" t="str">
        <f aca="false">IF(BY$9&lt;&gt;"",IF($B20&lt;&gt;"",CA20-BZ20,""),"")</f>
        <v/>
      </c>
      <c r="CC20" s="314" t="n">
        <f aca="false">IF($B20&lt;&gt;"",'Chronos (M21..M40)'!$H1330,"")</f>
        <v>1</v>
      </c>
      <c r="CD20" s="315" t="str">
        <f aca="false">IF('Chronos (M21..M40)'!$I1330&lt;&gt;"",'Chronos (M21..M40)'!$I1330," ")</f>
        <v> </v>
      </c>
      <c r="CE20" s="316" t="n">
        <f aca="false">IF('Chronos (M21..M40)'!$J1330&lt;&gt;"",'Chronos (M21..M40)'!$J1330,0)</f>
        <v>0</v>
      </c>
      <c r="CF20" s="317" t="n">
        <f aca="false">IF($B20&lt;&gt;"",IF(CD20&lt;&gt;" ",(INDEX(CC$9:CD$12,MATCH(CC20,CC$9:CC$12),2)/CD20)*1000,0),"")</f>
        <v>0</v>
      </c>
      <c r="CG20" s="318" t="str">
        <f aca="false">IF(CD$9&lt;&gt;"",IF($B20&lt;&gt;"",CF20-CE20,""),"")</f>
        <v/>
      </c>
      <c r="CH20" s="313" t="str">
        <f aca="false">IF($B20&lt;&gt;"",$B20,"")</f>
        <v>Pierre RONDEL</v>
      </c>
      <c r="CI20" s="314" t="n">
        <f aca="false">IF($B20&lt;&gt;"",'Chronos (M21..M40)'!$H1431,"")</f>
        <v>1</v>
      </c>
      <c r="CJ20" s="315" t="str">
        <f aca="false">IF('Chronos (M21..M40)'!$I1431&lt;&gt;"",'Chronos (M21..M40)'!$I1431," ")</f>
        <v> </v>
      </c>
      <c r="CK20" s="316" t="n">
        <f aca="false">IF('Chronos (M21..M40)'!$J1431&lt;&gt;"",'Chronos (M21..M40)'!$J1431,0)</f>
        <v>0</v>
      </c>
      <c r="CL20" s="317" t="n">
        <f aca="false">IF($B20&lt;&gt;"",IF(CJ20&lt;&gt;" ",(INDEX(CI$9:CJ$12,MATCH(CI20,CI$9:CI$12),2)/CJ20)*1000,0),"")</f>
        <v>0</v>
      </c>
      <c r="CM20" s="318" t="str">
        <f aca="false">IF(CJ$9&lt;&gt;"",IF($B20&lt;&gt;"",CL20-CK20,""),"")</f>
        <v/>
      </c>
      <c r="CN20" s="314" t="n">
        <f aca="false">IF($B20&lt;&gt;"",'Chronos (M21..M40)'!$H1532,"")</f>
        <v>1</v>
      </c>
      <c r="CO20" s="315" t="str">
        <f aca="false">IF('Chronos (M21..M40)'!$I1532&lt;&gt;"",'Chronos (M21..M40)'!$I1532," ")</f>
        <v> </v>
      </c>
      <c r="CP20" s="316" t="n">
        <f aca="false">IF('Chronos (M21..M40)'!$J1532&lt;&gt;"",'Chronos (M21..M40)'!$J1532,0)</f>
        <v>0</v>
      </c>
      <c r="CQ20" s="317" t="n">
        <f aca="false">IF($B20&lt;&gt;"",IF(CO20&lt;&gt;" ",(INDEX(CN$9:CO$12,MATCH(CN20,CN$9:CN$12),2)/CO20)*1000,0),"")</f>
        <v>0</v>
      </c>
      <c r="CR20" s="318" t="str">
        <f aca="false">IF(CO$9&lt;&gt;"",IF($B20&lt;&gt;"",CQ20-CP20,""),"")</f>
        <v/>
      </c>
      <c r="CS20" s="313" t="str">
        <f aca="false">IF($B20&lt;&gt;"",$B20,"")</f>
        <v>Pierre RONDEL</v>
      </c>
      <c r="CT20" s="314" t="n">
        <f aca="false">IF($B20&lt;&gt;"",'Chronos (M21..M40)'!$H1633,"")</f>
        <v>1</v>
      </c>
      <c r="CU20" s="315" t="str">
        <f aca="false">IF('Chronos (M21..M40)'!$I1633&lt;&gt;"",'Chronos (M21..M40)'!$I1633," ")</f>
        <v> </v>
      </c>
      <c r="CV20" s="316" t="n">
        <f aca="false">IF('Chronos (M21..M40)'!$J1633&lt;&gt;"",'Chronos (M21..M40)'!$J1633,0)</f>
        <v>0</v>
      </c>
      <c r="CW20" s="317" t="n">
        <f aca="false">IF($B20&lt;&gt;"",IF(CU20&lt;&gt;" ",(INDEX(CT$9:CU$12,MATCH(CT20,CT$9:CT$12),2)/CU20)*1000,0),"")</f>
        <v>0</v>
      </c>
      <c r="CX20" s="318" t="str">
        <f aca="false">IF(CU$9&lt;&gt;"",IF($B20&lt;&gt;"",CW20-CV20,""),"")</f>
        <v/>
      </c>
      <c r="CY20" s="314" t="n">
        <f aca="false">IF($B20&lt;&gt;"",'Chronos (M21..M40)'!$H1734,"")</f>
        <v>1</v>
      </c>
      <c r="CZ20" s="315" t="str">
        <f aca="false">IF('Chronos (M21..M40)'!$I1734&lt;&gt;"",'Chronos (M21..M40)'!$I1734," ")</f>
        <v> </v>
      </c>
      <c r="DA20" s="316" t="n">
        <f aca="false">IF('Chronos (M21..M40)'!$J1734&lt;&gt;"",'Chronos (M21..M40)'!$J1734,0)</f>
        <v>0</v>
      </c>
      <c r="DB20" s="317" t="n">
        <f aca="false">IF($B20&lt;&gt;"",IF(CZ20&lt;&gt;" ",(INDEX(CY$9:CZ$12,MATCH(CY20,CY$9:CY$12),2)/CZ20)*1000,0),"")</f>
        <v>0</v>
      </c>
      <c r="DC20" s="318" t="str">
        <f aca="false">IF(CZ$9&lt;&gt;"",IF($B20&lt;&gt;"",DB20-DA20,""),"")</f>
        <v/>
      </c>
      <c r="DD20" s="313" t="str">
        <f aca="false">IF($B20&lt;&gt;"",$B20,"")</f>
        <v>Pierre RONDEL</v>
      </c>
      <c r="DE20" s="314" t="n">
        <f aca="false">IF($B20&lt;&gt;"",'Chronos (M21..M40)'!$H1835,"")</f>
        <v>1</v>
      </c>
      <c r="DF20" s="315" t="str">
        <f aca="false">IF('Chronos (M21..M40)'!$I1835&lt;&gt;"",'Chronos (M21..M40)'!$I1835," ")</f>
        <v> </v>
      </c>
      <c r="DG20" s="316" t="n">
        <f aca="false">IF('Chronos (M21..M40)'!$J1835&lt;&gt;"",'Chronos (M21..M40)'!$J1835,0)</f>
        <v>0</v>
      </c>
      <c r="DH20" s="317" t="n">
        <f aca="false">IF($B20&lt;&gt;"",IF(DF20&lt;&gt;" ",(INDEX(DE$9:DF$12,MATCH(DE20,DE$9:DE$12),2)/DF20)*1000,0),"")</f>
        <v>0</v>
      </c>
      <c r="DI20" s="318" t="str">
        <f aca="false">IF(DF$9&lt;&gt;"",IF($B20&lt;&gt;"",DH20-DG20,""),"")</f>
        <v/>
      </c>
      <c r="DJ20" s="314" t="n">
        <f aca="false">IF($B20&lt;&gt;"",'Chronos (M21..M40)'!$H1936,"")</f>
        <v>1</v>
      </c>
      <c r="DK20" s="315" t="str">
        <f aca="false">IF('Chronos (M21..M40)'!$I1936&lt;&gt;"",'Chronos (M21..M40)'!$I1936," ")</f>
        <v> </v>
      </c>
      <c r="DL20" s="316" t="n">
        <f aca="false">IF('Chronos (M21..M40)'!$J1936&lt;&gt;"",'Chronos (M21..M40)'!$J1936,0)</f>
        <v>0</v>
      </c>
      <c r="DM20" s="317" t="n">
        <f aca="false">IF($B20&lt;&gt;"",IF(DK20&lt;&gt;" ",(INDEX(DJ$9:DK$12,MATCH(DJ20,DJ$9:DJ$12),2)/DK20)*1000,0),"")</f>
        <v>0</v>
      </c>
      <c r="DN20" s="318" t="str">
        <f aca="false">IF(DK$9&lt;&gt;"",IF($B20&lt;&gt;"",DM20-DL20,""),"")</f>
        <v/>
      </c>
      <c r="DO20" s="0"/>
      <c r="DP20" s="356" t="n">
        <f aca="false">E20</f>
        <v>6358.35089320747</v>
      </c>
      <c r="DQ20" s="357" t="n">
        <f aca="false">F20</f>
        <v>0</v>
      </c>
      <c r="DR20" s="356" t="n">
        <f aca="false">SUM(E20,M20,R20,X20,AC20)</f>
        <v>6358.35089320747</v>
      </c>
      <c r="DS20" s="319" t="n">
        <f aca="false">SUM(DR20,AI20,AN20,AT20,AY20,BE20,BJ20,BP20,BU20,CA20,CF20,CL20,CQ20,CW20,DB20,DH20,DM20)</f>
        <v>6358.35089320747</v>
      </c>
      <c r="DT20" s="357" t="n">
        <f aca="false">SUM(L20,Q20,W20,AB20,AH20,AM20,AS20,AX20,BD20,BI20,BO20,BT20,BZ20,CE20,CK20,CP20,CV20,DA20,DG20,DL20)</f>
        <v>0</v>
      </c>
      <c r="DU20" s="356" t="n">
        <f aca="false">SMALL($DY20:$EV20,1)</f>
        <v>825.453112687155</v>
      </c>
      <c r="DV20" s="319" t="n">
        <f aca="false">SMALL($DY20:$EV20,2)</f>
        <v>833.862194016319</v>
      </c>
      <c r="DW20" s="319" t="n">
        <f aca="false">SMALL($DY20:$EV20,3)</f>
        <v>870.451556334941</v>
      </c>
      <c r="DX20" s="357" t="n">
        <f aca="false">SMALL($DY20:$EV20,4)</f>
        <v>870.451556334941</v>
      </c>
      <c r="DY20" s="356" t="n">
        <f aca="false">'Calculs (M1..M20)'!DU20</f>
        <v>825.453112687155</v>
      </c>
      <c r="DZ20" s="356" t="n">
        <f aca="false">'Calculs (M1..M20)'!DV20</f>
        <v>833.862194016319</v>
      </c>
      <c r="EA20" s="356" t="n">
        <f aca="false">'Calculs (M1..M20)'!DW20</f>
        <v>870.451556334941</v>
      </c>
      <c r="EB20" s="358" t="n">
        <f aca="false">'Calculs (M1..M20)'!DX20</f>
        <v>870.451556334941</v>
      </c>
      <c r="EC20" s="361" t="str">
        <f aca="false">IF(M20&gt;0,M20," ")</f>
        <v> </v>
      </c>
      <c r="ED20" s="321" t="str">
        <f aca="false">IF(R20&gt;0,R20," ")</f>
        <v> </v>
      </c>
      <c r="EE20" s="321" t="str">
        <f aca="false">IF(X20&gt;0,X20," ")</f>
        <v> </v>
      </c>
      <c r="EF20" s="321" t="str">
        <f aca="false">IF(AC20&gt;0,AC20," ")</f>
        <v> </v>
      </c>
      <c r="EG20" s="321" t="str">
        <f aca="false">IF(AI20&gt;0,AI20," ")</f>
        <v> </v>
      </c>
      <c r="EH20" s="321" t="str">
        <f aca="false">IF(AN20&gt;0,AN20," ")</f>
        <v> </v>
      </c>
      <c r="EI20" s="321" t="str">
        <f aca="false">IF(AT20&gt;0,AT20," ")</f>
        <v> </v>
      </c>
      <c r="EJ20" s="321" t="str">
        <f aca="false">IF(AY20&gt;0,AY20," ")</f>
        <v> </v>
      </c>
      <c r="EK20" s="321" t="str">
        <f aca="false">IF(BE20&gt;0,BE20," ")</f>
        <v> </v>
      </c>
      <c r="EL20" s="321" t="str">
        <f aca="false">IF(BJ20&gt;0,BJ20," ")</f>
        <v> </v>
      </c>
      <c r="EM20" s="321" t="str">
        <f aca="false">IF(BP20&gt;0,BP20," ")</f>
        <v> </v>
      </c>
      <c r="EN20" s="321" t="str">
        <f aca="false">IF(BU20&gt;0,BU20," ")</f>
        <v> </v>
      </c>
      <c r="EO20" s="321" t="str">
        <f aca="false">IF(CA20&gt;0,CA20," ")</f>
        <v> </v>
      </c>
      <c r="EP20" s="321" t="str">
        <f aca="false">IF(CF20&gt;0,CF20," ")</f>
        <v> </v>
      </c>
      <c r="EQ20" s="321" t="str">
        <f aca="false">IF(CL20&gt;0,CL20," ")</f>
        <v> </v>
      </c>
      <c r="ER20" s="321" t="str">
        <f aca="false">IF(CQ20&gt;0,CQ20," ")</f>
        <v> </v>
      </c>
      <c r="ES20" s="321" t="str">
        <f aca="false">IF(CW20&gt;0,CW20," ")</f>
        <v> </v>
      </c>
      <c r="ET20" s="321" t="str">
        <f aca="false">IF(DB20&gt;0,DB20," ")</f>
        <v> </v>
      </c>
      <c r="EU20" s="321" t="str">
        <f aca="false">IF(DH20&gt;0,DH20," ")</f>
        <v> </v>
      </c>
      <c r="EV20" s="321" t="str">
        <f aca="false">IF(DM20&gt;0,DM20," ")</f>
        <v> </v>
      </c>
      <c r="EW20" s="322" t="n">
        <f aca="false">SMALL($DY20:EC20,1)</f>
        <v>825.453112687155</v>
      </c>
      <c r="EX20" s="323" t="n">
        <f aca="false">SMALL($DY20:ED20,1)</f>
        <v>825.453112687155</v>
      </c>
      <c r="EY20" s="323" t="n">
        <f aca="false">SMALL($DY20:EE20,1)</f>
        <v>825.453112687155</v>
      </c>
      <c r="EZ20" s="323" t="n">
        <f aca="false">SMALL($DY20:EF20,1)</f>
        <v>825.453112687155</v>
      </c>
      <c r="FA20" s="323" t="n">
        <f aca="false">SMALL($DY20:EG20,1)</f>
        <v>825.453112687155</v>
      </c>
      <c r="FB20" s="323" t="n">
        <f aca="false">SMALL($DY20:EH20,1)</f>
        <v>825.453112687155</v>
      </c>
      <c r="FC20" s="323" t="n">
        <f aca="false">SMALL($DY20:EI20,1)</f>
        <v>825.453112687155</v>
      </c>
      <c r="FD20" s="323" t="n">
        <f aca="false">SMALL($DY20:EJ20,1)</f>
        <v>825.453112687155</v>
      </c>
      <c r="FE20" s="323" t="n">
        <f aca="false">SMALL($DY20:EK20,1)</f>
        <v>825.453112687155</v>
      </c>
      <c r="FF20" s="323" t="n">
        <f aca="false">SMALL($DY20:EL20,1)</f>
        <v>825.453112687155</v>
      </c>
      <c r="FG20" s="323" t="n">
        <f aca="false">SMALL($DY20:EM20,1)</f>
        <v>825.453112687155</v>
      </c>
      <c r="FH20" s="323" t="n">
        <f aca="false">SMALL($DY20:EN20,1)</f>
        <v>825.453112687155</v>
      </c>
      <c r="FI20" s="323" t="n">
        <f aca="false">SMALL($DY20:EO20,1)</f>
        <v>825.453112687155</v>
      </c>
      <c r="FJ20" s="323" t="n">
        <f aca="false">SMALL($DY20:EP20,1)</f>
        <v>825.453112687155</v>
      </c>
      <c r="FK20" s="323" t="n">
        <f aca="false">SMALL($DY20:EQ20,1)</f>
        <v>825.453112687155</v>
      </c>
      <c r="FL20" s="323" t="n">
        <f aca="false">SMALL($DY20:ER20,1)</f>
        <v>825.453112687155</v>
      </c>
      <c r="FM20" s="323" t="n">
        <f aca="false">SMALL($DY20:ES20,1)</f>
        <v>825.453112687155</v>
      </c>
      <c r="FN20" s="323" t="n">
        <f aca="false">SMALL($DY20:ET20,1)</f>
        <v>825.453112687155</v>
      </c>
      <c r="FO20" s="323" t="n">
        <f aca="false">SMALL($DY20:EU20,1)</f>
        <v>825.453112687155</v>
      </c>
      <c r="FP20" s="324" t="n">
        <f aca="false">SMALL($DY20:EV20,1)</f>
        <v>825.453112687155</v>
      </c>
      <c r="FQ20" s="0"/>
      <c r="FR20" s="328" t="str">
        <f aca="false">IF($B20&lt;&gt;"",IF($EE$1+20&gt;=FR$13,$N20+E20-F20-(EW20+EW122+EW224+EW326),""),"")</f>
        <v/>
      </c>
      <c r="FS20" s="329" t="str">
        <f aca="false">IF($B20&lt;&gt;"",IF($EE$1+20&gt;=FS$13,$N20+$S20+E20-F20-(EX20+EX122+EX224+EX326),""),"")</f>
        <v/>
      </c>
      <c r="FT20" s="329" t="str">
        <f aca="false">IF($B20&lt;&gt;"",IF($EE$1+20&gt;=FT$13,$N20+$S20+$Y20+E20-F20-(EY20+EY122+EY224+EY326),""),"")</f>
        <v/>
      </c>
      <c r="FU20" s="329" t="str">
        <f aca="false">IF($B20&lt;&gt;"",IF($EE$1+20&gt;=FU$13,$N20+$S20+$Y20+$AD20+E20-F20-(EZ20+EZ122+EZ224+EZ326),""),"")</f>
        <v/>
      </c>
      <c r="FV20" s="329" t="str">
        <f aca="false">IF($B20&lt;&gt;"",IF($EE$1+20&gt;=FV$13,$N20+$S20+$Y20+$AD20+$AJ20+E20-F20-(FA20+FA122+FA224+FA326),""),"")</f>
        <v/>
      </c>
      <c r="FW20" s="329" t="str">
        <f aca="false">IF($B20&lt;&gt;"",IF($EE$1+20&gt;=FW$13,$N20+$S20+$Y20+$AD20+$AJ20+$AO20+E20-F20-(FB20+FB122+FB224+FB326),""),"")</f>
        <v/>
      </c>
      <c r="FX20" s="329" t="str">
        <f aca="false">IF($B20&lt;&gt;"",IF($EE$1+20&gt;=FX$13,$N20+$S20+$Y20+$AD20+$AJ20+$AO20+$AU20+E20-F20-(FC20+FC122+FC224+FC326),""),"")</f>
        <v/>
      </c>
      <c r="FY20" s="329" t="str">
        <f aca="false">IF($B20&lt;&gt;"",IF($EE$1+20&gt;=FY$13,$N20+$S20+$Y20+$AD20+$AJ20+$AO20+$AU20+$AZ20+E20-F20-(FD20+FD122+FD224+FD326),""),"")</f>
        <v/>
      </c>
      <c r="FZ20" s="329" t="str">
        <f aca="false">IF($B20&lt;&gt;"",IF($EE$1+20&gt;=FZ$13,$N20+$S20+$Y20+$AD20+$AJ20+$AO20+$AU20+$AZ20+$BF20+E20-F20-(FE20+FE122+FE224+FE326),""),"")</f>
        <v/>
      </c>
      <c r="GA20" s="329" t="str">
        <f aca="false">IF($B20&lt;&gt;"",IF($EE$1+20&gt;=GA$13,$N20+$S20+$Y20+$AD20+$AJ20+$AO20+$AU20+$AZ20+$BF20+$BK20+E20-F20-(FF20+FF122+FF224+FF326),""),"")</f>
        <v/>
      </c>
      <c r="GB20" s="329" t="str">
        <f aca="false">IF($B20&lt;&gt;"",IF($EE$1+20&gt;=GB$13,$N20+$S20+$Y20+$AD20+$AJ20+$AO20+$AU20+$AZ20+$BF20+$BK20+$BQ20+E20-F20-(FG20+FG122+FG224+FG326),""),"")</f>
        <v/>
      </c>
      <c r="GC20" s="329" t="str">
        <f aca="false">IF($B20&lt;&gt;"",IF($EE$1+20&gt;=GC$13,$N20+$S20+$Y20+$AD20+$AJ20+$AO20+$AU20+$AZ20+$BF20+$BK20+$BQ20+$BV20+E20-F20-(FH20+FH122+FH224+FH326),""),"")</f>
        <v/>
      </c>
      <c r="GD20" s="329" t="str">
        <f aca="false">IF($B20&lt;&gt;"",IF($EE$1+20&gt;=GD$13,$N20+$S20+$Y20+$AD20+$AJ20+$AO20+$AU20+$AZ20+$BF20+$BK20+$BQ20+$BV20+$CB20+E20-F20-(FI20+FI122+FI224+FI326),""),"")</f>
        <v/>
      </c>
      <c r="GE20" s="329" t="str">
        <f aca="false">IF($B20&lt;&gt;"",IF($EE$1+20&gt;=GE$13,$N20+$S20+$Y20+$AD20+$AJ20+$AO20+$AU20+$AZ20+$BF20+$BK20+$BQ20+$BV20+$CB20+$CG20+E20-F20-(FJ20+FJ122+FJ224+FJ326),""),"")</f>
        <v/>
      </c>
      <c r="GF20" s="329" t="str">
        <f aca="false">IF($B20&lt;&gt;"",IF($EE$1+20&gt;=GF$13,$N20+$S20+$Y20+$AD20+$AJ20+$AO20+$AU20+$AZ20+$BF20+$BK20+$BQ20+$BV20+$CB20+$CG20+$CM20+E20-F20-(FK20+FK122+FK224+FK326),""),"")</f>
        <v/>
      </c>
      <c r="GG20" s="329" t="str">
        <f aca="false">IF($B20&lt;&gt;"",IF($EE$1+20&gt;=GG$13,$N20+$S20+$Y20+$AD20+$AJ20+$AO20+$AU20+$AZ20+$BF20+$BK20+$BQ20+$BV20+$CB20+$CG20+$CM20+$CR20+E20-F20-(FL20+FL122+FL224+FL326),""),"")</f>
        <v/>
      </c>
      <c r="GH20" s="329" t="str">
        <f aca="false">IF($B20&lt;&gt;"",IF($EE$1+20&gt;=GH$13,$N20+$S20+$Y20+$AD20+$AJ20+$AO20+$AU20+$AZ20+$BF20+$BK20+$BQ20+$BV20+$CB20+$CG20+$CM20+$CR20+$CX20+E20-F20-(FM20+FM122+FM224+FM326),""),"")</f>
        <v/>
      </c>
      <c r="GI20" s="329" t="str">
        <f aca="false">IF($B20&lt;&gt;"",IF($EE$1+20&gt;=GI$13,$N20+$S20+$Y20+$AD20+$AJ20+$AO20+$AU20+$AZ20+$BF20+$BK20+$BQ20+$BV20+$CB20+$CG20+$CM20+$CR20+$CX20+$DC20+E20-F20-(FN20+FN122+FN224+FN326),""),"")</f>
        <v/>
      </c>
      <c r="GJ20" s="329" t="str">
        <f aca="false">IF($B20&lt;&gt;"",IF($EE$1+20&gt;=GJ$13,$N20+$S20+$Y20+$AD20+$AJ20+$AO20+$AU20+$AZ20+$BF20+$BK20+$BQ20+$BV20+$CB20+$CG20+$CM20+$CR20+$CX20+$DC20+$DI20+E20-F20-(FO20+FO122+FO224+FO326),""),"")</f>
        <v/>
      </c>
      <c r="GK20" s="330" t="str">
        <f aca="false">IF($B20&lt;&gt;"",IF($EE$1+20&gt;=GK$13,$N20+$S20+$Y20+$AD20+$AJ20+$AO20+$AU20+$AZ20+$BF20+$BK20+$BQ20+$BV20+$CB20+$CG20+$CM20+$CR20+$CX20+$DC20+$DI20+$DN20+E20-F20-(FP20+FP122+FP224+FP326),""),"")</f>
        <v/>
      </c>
      <c r="GL20" s="0"/>
      <c r="GM20" s="328" t="str">
        <f aca="false">IF($B20&lt;&gt;"",IF($EE$1+20&gt;=GM$13,RANK(FR20,FR$14:FR$113,0),""),"")</f>
        <v/>
      </c>
      <c r="GN20" s="329" t="str">
        <f aca="false">IF($B20&lt;&gt;"",IF($EE$1+20&gt;=GN$13,RANK(FS20,FS$14:FS$113,0),""),"")</f>
        <v/>
      </c>
      <c r="GO20" s="329" t="str">
        <f aca="false">IF($B20&lt;&gt;"",IF($EE$1+20&gt;=GO$13,RANK(FT20,FT$14:FT$113,0),""),"")</f>
        <v/>
      </c>
      <c r="GP20" s="329" t="str">
        <f aca="false">IF($B20&lt;&gt;"",IF($EE$1+20&gt;=GP$13,RANK(FU20,FU$14:FU$113,0),""),"")</f>
        <v/>
      </c>
      <c r="GQ20" s="329" t="str">
        <f aca="false">IF($B20&lt;&gt;"",IF($EE$1+20&gt;=GQ$13,RANK(FV20,FV$14:FV$113,0),""),"")</f>
        <v/>
      </c>
      <c r="GR20" s="329" t="str">
        <f aca="false">IF($B20&lt;&gt;"",IF($EE$1+20&gt;=GR$13,RANK(FW20,FW$14:FW$113,0),""),"")</f>
        <v/>
      </c>
      <c r="GS20" s="329" t="str">
        <f aca="false">IF($B20&lt;&gt;"",IF($EE$1+20&gt;=GS$13,RANK(FX20,FX$14:FX$113,0),""),"")</f>
        <v/>
      </c>
      <c r="GT20" s="329" t="str">
        <f aca="false">IF($B20&lt;&gt;"",IF($EE$1+20&gt;=GT$13,RANK(FY20,FY$14:FY$113,0),""),"")</f>
        <v/>
      </c>
      <c r="GU20" s="329" t="str">
        <f aca="false">IF($B20&lt;&gt;"",IF($EE$1+20&gt;=GU$13,RANK(FZ20,FZ$14:FZ$113,0),""),"")</f>
        <v/>
      </c>
      <c r="GV20" s="329" t="str">
        <f aca="false">IF($B20&lt;&gt;"",IF($EE$1+20&gt;=GV$13,RANK(GA20,GA$14:GA$113,0),""),"")</f>
        <v/>
      </c>
      <c r="GW20" s="329" t="str">
        <f aca="false">IF($B20&lt;&gt;"",IF($EE$1+20&gt;=GW$13,RANK(GB20,GB$14:GB$113,0),""),"")</f>
        <v/>
      </c>
      <c r="GX20" s="329" t="str">
        <f aca="false">IF($B20&lt;&gt;"",IF($EE$1+20&gt;=GX$13,RANK(GC20,GC$14:GC$113,0),""),"")</f>
        <v/>
      </c>
      <c r="GY20" s="329" t="str">
        <f aca="false">IF($B20&lt;&gt;"",IF($EE$1+20&gt;=GY$13,RANK(GD20,GD$14:GD$113,0),""),"")</f>
        <v/>
      </c>
      <c r="GZ20" s="329" t="str">
        <f aca="false">IF($B20&lt;&gt;"",IF($EE$1+20&gt;=GZ$13,RANK(GE20,GE$14:GE$113,0),""),"")</f>
        <v/>
      </c>
      <c r="HA20" s="329" t="str">
        <f aca="false">IF($B20&lt;&gt;"",IF($EE$1+20&gt;=HA$13,RANK(GF20,GF$14:GF$113,0),""),"")</f>
        <v/>
      </c>
      <c r="HB20" s="329" t="str">
        <f aca="false">IF($B20&lt;&gt;"",IF($EE$1+20&gt;=HB$13,RANK(GG20,GG$14:GG$113,0),""),"")</f>
        <v/>
      </c>
      <c r="HC20" s="329" t="str">
        <f aca="false">IF($B20&lt;&gt;"",IF($EE$1+20&gt;=HC$13,RANK(GH20,GH$14:GH$113,0),""),"")</f>
        <v/>
      </c>
      <c r="HD20" s="329" t="str">
        <f aca="false">IF($B20&lt;&gt;"",IF($EE$1+20&gt;=HD$13,RANK(GI20,GI$14:GI$113,0),""),"")</f>
        <v/>
      </c>
      <c r="HE20" s="329" t="str">
        <f aca="false">IF($B20&lt;&gt;"",IF($EE$1+20&gt;=HE$13,RANK(GJ20,GJ$14:GJ$113,0),""),"")</f>
        <v/>
      </c>
      <c r="HF20" s="330" t="str">
        <f aca="false">IF($B20&lt;&gt;"",IF($EE$1+20&gt;=HF$13,RANK(GK20,GK$14:GK$113,0),""),"")</f>
        <v/>
      </c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3" hidden="false" customHeight="false" outlineLevel="0" collapsed="false">
      <c r="A21" s="308" t="n">
        <f aca="false">IF(B21&lt;&gt;"",RANK(G21,G$14:G$113,0),"")</f>
        <v>18</v>
      </c>
      <c r="B21" s="310" t="str">
        <f aca="false">IF('Chronos (M1..M20)'!B18&lt;&gt;"",'Chronos (M1..M20)'!B18,"")</f>
        <v>Andreas FRICKE</v>
      </c>
      <c r="C21" s="310" t="n">
        <f aca="false">IF(B21&lt;&gt;"",'Chronos (M1..M20)'!C18,"")</f>
        <v>8</v>
      </c>
      <c r="D21" s="215" t="n">
        <f aca="false">IF(B21&lt;&gt;"",'Chronos (M1..M20)'!C18,"")</f>
        <v>8</v>
      </c>
      <c r="E21" s="355" t="n">
        <f aca="false">'Calculs (M1..M20)'!DS21</f>
        <v>5428.01460390107</v>
      </c>
      <c r="F21" s="355" t="n">
        <f aca="false">'Calculs (M1..M20)'!DT21</f>
        <v>0</v>
      </c>
      <c r="G21" s="311" t="n">
        <f aca="false">IF(B21&lt;&gt;"",IF(NbTotManche&lt;4,DR21-DQ21,IF(NbTotManche&lt;15,DR21-DU21-DQ21,IF(NbTotManche&lt;25,DR21-DU21-DV21-DQ21-DT21,IF(NbTotManche&lt;35,DS21-DU21-DV21-DW21-DT21-DQ21,DS21-DU21-DV21-DW21-DX21-DT21-DQ21)))),0)</f>
        <v>4788.64940871683</v>
      </c>
      <c r="H21" s="312" t="n">
        <f aca="false">IF(B21&lt;&gt;"",IF(G21,(G21/MAXA(G$14:G$113))*1000,0),"")</f>
        <v>865.486694074892</v>
      </c>
      <c r="I21" s="313" t="str">
        <f aca="false">IF($B21&lt;&gt;"",$B21,"")</f>
        <v>Andreas FRICKE</v>
      </c>
      <c r="J21" s="314" t="n">
        <f aca="false">IF($B21&lt;&gt;"",'Chronos (M21..M40)'!$H18,"")</f>
        <v>1</v>
      </c>
      <c r="K21" s="315" t="str">
        <f aca="false">IF('Chronos (M21..M40)'!$I18&lt;&gt;"",'Chronos (M21..M40)'!$I18," ")</f>
        <v> </v>
      </c>
      <c r="L21" s="316" t="n">
        <f aca="false">IF('Chronos (M21..M40)'!$J18&lt;&gt;"",'Chronos (M21..M40)'!$J18,0)</f>
        <v>0</v>
      </c>
      <c r="M21" s="317" t="n">
        <f aca="false">IF($B21&lt;&gt;"",IF(K21&lt;&gt;" ",(INDEX(J$9:K$12,MATCH(J21,J$9:J$12),2)/K21)*1000,0),"")</f>
        <v>0</v>
      </c>
      <c r="N21" s="318" t="str">
        <f aca="false">IF(K$9&lt;&gt;"",IF($B21&lt;&gt;"",M21-L21,""),"")</f>
        <v/>
      </c>
      <c r="O21" s="314" t="n">
        <f aca="false">IF($B21&lt;&gt;"",'Chronos (M21..M40)'!$H119,"")</f>
        <v>1</v>
      </c>
      <c r="P21" s="315" t="str">
        <f aca="false">IF('Chronos (M21..M40)'!$I119&lt;&gt;"",'Chronos (M21..M40)'!$I119," ")</f>
        <v> </v>
      </c>
      <c r="Q21" s="316" t="n">
        <f aca="false">IF('Chronos (M21..M40)'!$J119&lt;&gt;"",'Chronos (M21..M40)'!$J119,0)</f>
        <v>0</v>
      </c>
      <c r="R21" s="317" t="n">
        <f aca="false">IF($B21&lt;&gt;"",IF(P21&lt;&gt;" ",(INDEX(O$9:P$12,MATCH(O21,O$9:O$12),2)/P21)*1000,0),"")</f>
        <v>0</v>
      </c>
      <c r="S21" s="318" t="str">
        <f aca="false">IF(P$9&lt;&gt;"",IF($B21&lt;&gt;"",R21-Q21,""),"")</f>
        <v/>
      </c>
      <c r="T21" s="313" t="str">
        <f aca="false">IF($B21&lt;&gt;"",$B21,"")</f>
        <v>Andreas FRICKE</v>
      </c>
      <c r="U21" s="314" t="n">
        <f aca="false">IF($B21&lt;&gt;"",'Chronos (M21..M40)'!$H220,"")</f>
        <v>1</v>
      </c>
      <c r="V21" s="315" t="str">
        <f aca="false">IF('Chronos (M21..M40)'!$I220&lt;&gt;"",'Chronos (M21..M40)'!$I220," ")</f>
        <v> </v>
      </c>
      <c r="W21" s="316" t="n">
        <f aca="false">IF('Chronos (M21..M40)'!$J220&lt;&gt;"",'Chronos (M21..M40)'!$J220,0)</f>
        <v>0</v>
      </c>
      <c r="X21" s="317" t="n">
        <f aca="false">IF($B21&lt;&gt;"",IF(V21&lt;&gt;" ",(INDEX(U$9:V$12,MATCH(U21,U$9:U$12),2)/V21)*1000,0),"")</f>
        <v>0</v>
      </c>
      <c r="Y21" s="318" t="str">
        <f aca="false">IF(V$9&lt;&gt;"",IF($B21&lt;&gt;"",X21-W21,""),"")</f>
        <v/>
      </c>
      <c r="Z21" s="314" t="n">
        <f aca="false">IF($B21&lt;&gt;"",'Chronos (M21..M40)'!$H321,"")</f>
        <v>1</v>
      </c>
      <c r="AA21" s="315" t="str">
        <f aca="false">IF('Chronos (M21..M40)'!$I321&lt;&gt;"",'Chronos (M21..M40)'!$I321," ")</f>
        <v> </v>
      </c>
      <c r="AB21" s="316" t="n">
        <f aca="false">IF('Chronos (M1..M20)'!$J321&lt;&gt;"",'Chronos (M21..M40)'!$J321,0)</f>
        <v>0</v>
      </c>
      <c r="AC21" s="317" t="n">
        <f aca="false">IF($B21&lt;&gt;"",IF(AA21&lt;&gt;" ",(INDEX(Z$9:AA$12,MATCH(Z21,Z$9:Z$12),2)/AA21)*1000,0),"")</f>
        <v>0</v>
      </c>
      <c r="AD21" s="318" t="str">
        <f aca="false">IF(AA$9&lt;&gt;"",IF($B21&lt;&gt;"",AC21-AB21,""),"")</f>
        <v/>
      </c>
      <c r="AE21" s="313" t="str">
        <f aca="false">IF($B21&lt;&gt;"",$B21,"")</f>
        <v>Andreas FRICKE</v>
      </c>
      <c r="AF21" s="314" t="n">
        <f aca="false">IF($B21&lt;&gt;"",'Chronos (M21..M40)'!$H422,"")</f>
        <v>1</v>
      </c>
      <c r="AG21" s="315" t="str">
        <f aca="false">IF('Chronos (M21..M40)'!$I422&lt;&gt;"",'Chronos (M21..M40)'!$I422," ")</f>
        <v> </v>
      </c>
      <c r="AH21" s="316" t="n">
        <f aca="false">IF('Chronos (M21..M40)'!$J422&lt;&gt;"",'Chronos (M21..M40)'!$J422,0)</f>
        <v>0</v>
      </c>
      <c r="AI21" s="317" t="n">
        <f aca="false">IF($B21&lt;&gt;"",IF(AG21&lt;&gt;" ",(INDEX(AF$9:AG$12,MATCH(AF21,AF$9:AF$12),2)/AG21)*1000,0),"")</f>
        <v>0</v>
      </c>
      <c r="AJ21" s="318" t="str">
        <f aca="false">IF(AG$9&lt;&gt;"",IF($B21&lt;&gt;"",AI21-AH21,""),"")</f>
        <v/>
      </c>
      <c r="AK21" s="314" t="n">
        <f aca="false">IF($B21&lt;&gt;"",'Chronos (M21..M40)'!$H523,"")</f>
        <v>1</v>
      </c>
      <c r="AL21" s="315" t="str">
        <f aca="false">IF('Chronos (M21..M40)'!$I523&lt;&gt;"",'Chronos (M21..M40)'!$I523," ")</f>
        <v> </v>
      </c>
      <c r="AM21" s="316" t="n">
        <f aca="false">IF('Chronos (M21..M40)'!$J523&lt;&gt;"",'Chronos (M21..M40)'!$J523,0)</f>
        <v>0</v>
      </c>
      <c r="AN21" s="317" t="n">
        <f aca="false">IF($B21&lt;&gt;"",IF(AL21&lt;&gt;" ",(INDEX(AK$9:AL$12,MATCH(AK21,AK$9:AK$12),2)/AL21)*1000,0),"")</f>
        <v>0</v>
      </c>
      <c r="AO21" s="318" t="str">
        <f aca="false">IF(AL$9&lt;&gt;"",IF($B21&lt;&gt;"",AN21-AM21,""),"")</f>
        <v/>
      </c>
      <c r="AP21" s="313" t="str">
        <f aca="false">IF($B21&lt;&gt;"",$B21,"")</f>
        <v>Andreas FRICKE</v>
      </c>
      <c r="AQ21" s="314" t="n">
        <f aca="false">IF($B21&lt;&gt;"",'Chronos (M21..M40)'!$H624,"")</f>
        <v>1</v>
      </c>
      <c r="AR21" s="315" t="str">
        <f aca="false">IF('Chronos (M21..M40)'!$I624&lt;&gt;"",'Chronos (M21..M40)'!$I624," ")</f>
        <v> </v>
      </c>
      <c r="AS21" s="316" t="n">
        <f aca="false">IF('Chronos (M21..M40)'!$J624&lt;&gt;"",'Chronos (M21..M40)'!$J624,0)</f>
        <v>0</v>
      </c>
      <c r="AT21" s="317" t="n">
        <f aca="false">IF($B21&lt;&gt;"",IF(AR21&lt;&gt;" ",(INDEX(AQ$9:AR$12,MATCH(AQ21,AQ$9:AQ$12),2)/AR21)*1000,0),"")</f>
        <v>0</v>
      </c>
      <c r="AU21" s="318" t="str">
        <f aca="false">IF(AR$9&lt;&gt;"",IF($B21&lt;&gt;"",AT21-AS21,""),"")</f>
        <v/>
      </c>
      <c r="AV21" s="314" t="n">
        <f aca="false">IF($B21&lt;&gt;"",'Chronos (M21..M40)'!$H725,"")</f>
        <v>1</v>
      </c>
      <c r="AW21" s="315" t="str">
        <f aca="false">IF('Chronos (M21..M40)'!$I725&lt;&gt;"",'Chronos (M21..M40)'!$I725," ")</f>
        <v> </v>
      </c>
      <c r="AX21" s="316" t="n">
        <f aca="false">IF('Chronos (M21..M40)'!$J725&lt;&gt;"",'Chronos (M21..M40)'!$J725,0)</f>
        <v>0</v>
      </c>
      <c r="AY21" s="317" t="n">
        <f aca="false">IF($B21&lt;&gt;"",IF(AW21&lt;&gt;" ",(INDEX(AV$9:AW$12,MATCH(AV21,AV$9:AV$12),2)/AW21)*1000,0),"")</f>
        <v>0</v>
      </c>
      <c r="AZ21" s="318" t="str">
        <f aca="false">IF(AW$9&lt;&gt;"",IF($B21&lt;&gt;"",AY21-AX21,""),"")</f>
        <v/>
      </c>
      <c r="BA21" s="313" t="str">
        <f aca="false">IF($B21&lt;&gt;"",$B21,"")</f>
        <v>Andreas FRICKE</v>
      </c>
      <c r="BB21" s="314" t="n">
        <f aca="false">IF($B21&lt;&gt;"",'Chronos (M21..M40)'!$H826,"")</f>
        <v>1</v>
      </c>
      <c r="BC21" s="315" t="str">
        <f aca="false">IF('Chronos (M21..M40)'!$I826&lt;&gt;"",'Chronos (M21..M40)'!$I826," ")</f>
        <v> </v>
      </c>
      <c r="BD21" s="316" t="n">
        <f aca="false">IF('Chronos (M21..M40)'!$J826&lt;&gt;"",'Chronos (M21..M40)'!$J826,0)</f>
        <v>0</v>
      </c>
      <c r="BE21" s="317" t="n">
        <f aca="false">IF($B21&lt;&gt;"",IF(BC21&lt;&gt;" ",(INDEX(BB$9:BC$12,MATCH(BB21,BB$9:BB$12),2)/BC21)*1000,0),"")</f>
        <v>0</v>
      </c>
      <c r="BF21" s="318" t="str">
        <f aca="false">IF(BC$9&lt;&gt;"",IF($B21&lt;&gt;"",BE21-BD21,""),"")</f>
        <v/>
      </c>
      <c r="BG21" s="314" t="n">
        <f aca="false">IF($B21&lt;&gt;"",'Chronos (M21..M40)'!$H927,"")</f>
        <v>1</v>
      </c>
      <c r="BH21" s="315" t="str">
        <f aca="false">IF('Chronos (M21..M40)'!$I927&lt;&gt;"",'Chronos (M21..M40)'!$I927," ")</f>
        <v> </v>
      </c>
      <c r="BI21" s="316" t="n">
        <f aca="false">IF('Chronos (M21..M40)'!$J927&lt;&gt;"",'Chronos (M21..M40)'!$J927,0)</f>
        <v>0</v>
      </c>
      <c r="BJ21" s="317" t="n">
        <f aca="false">IF($B21&lt;&gt;"",IF(BH21&lt;&gt;" ",(INDEX(BG$9:BH$12,MATCH(BG21,BG$9:BG$12),2)/BH21)*1000,0),"")</f>
        <v>0</v>
      </c>
      <c r="BK21" s="318" t="str">
        <f aca="false">IF(BH$9&lt;&gt;"",IF($B21&lt;&gt;"",BJ21-BI21,""),"")</f>
        <v/>
      </c>
      <c r="BL21" s="313" t="str">
        <f aca="false">IF($B21&lt;&gt;"",$B21,"")</f>
        <v>Andreas FRICKE</v>
      </c>
      <c r="BM21" s="314" t="n">
        <f aca="false">IF($B21&lt;&gt;"",'Chronos (M21..M40)'!$H1028,"")</f>
        <v>1</v>
      </c>
      <c r="BN21" s="315" t="str">
        <f aca="false">IF('Chronos (M21..M40)'!$I1028&lt;&gt;"",'Chronos (M21..M40)'!$I1028," ")</f>
        <v> </v>
      </c>
      <c r="BO21" s="316" t="n">
        <f aca="false">IF('Chronos (M21..M40)'!$J1028&lt;&gt;"",'Chronos (M21..M40)'!$J1028,0)</f>
        <v>0</v>
      </c>
      <c r="BP21" s="317" t="n">
        <f aca="false">IF($B21&lt;&gt;"",IF(BN21&lt;&gt;" ",(INDEX(BM$9:BN$12,MATCH(BM21,BM$9:BM$12),2)/BN21)*1000,0),"")</f>
        <v>0</v>
      </c>
      <c r="BQ21" s="318" t="str">
        <f aca="false">IF(BN$9&lt;&gt;"",IF($B21&lt;&gt;"",BP21-BO21,""),"")</f>
        <v/>
      </c>
      <c r="BR21" s="314" t="n">
        <f aca="false">IF($B21&lt;&gt;"",'Chronos (M21..M40)'!$H1129,"")</f>
        <v>1</v>
      </c>
      <c r="BS21" s="315" t="str">
        <f aca="false">IF('Chronos (M21..M40)'!$I1129&lt;&gt;"",'Chronos (M21..M40)'!$I1129," ")</f>
        <v> </v>
      </c>
      <c r="BT21" s="316" t="n">
        <f aca="false">IF('Chronos (M21..M40)'!$J1129&lt;&gt;"",'Chronos (M21..M40)'!$J1129,0)</f>
        <v>0</v>
      </c>
      <c r="BU21" s="317" t="n">
        <f aca="false">IF($B21&lt;&gt;"",IF(BS21&lt;&gt;" ",(INDEX(BR$9:BS$12,MATCH(BR21,BR$9:BR$12),2)/BS21)*1000,0),"")</f>
        <v>0</v>
      </c>
      <c r="BV21" s="318" t="str">
        <f aca="false">IF(BS$9&lt;&gt;"",IF($B21&lt;&gt;"",BU21-BT21,""),"")</f>
        <v/>
      </c>
      <c r="BW21" s="313" t="str">
        <f aca="false">IF($B21&lt;&gt;"",$B21,"")</f>
        <v>Andreas FRICKE</v>
      </c>
      <c r="BX21" s="314" t="n">
        <f aca="false">IF($B21&lt;&gt;"",'Chronos (M21..M40)'!$H1230,"")</f>
        <v>1</v>
      </c>
      <c r="BY21" s="315" t="str">
        <f aca="false">IF('Chronos (M21..M40)'!$I1230&lt;&gt;"",'Chronos (M21..M40)'!$I1230," ")</f>
        <v> </v>
      </c>
      <c r="BZ21" s="316" t="n">
        <f aca="false">IF('Chronos (M21..M40)'!$J1230&lt;&gt;"",'Chronos (M21..M40)'!$J1230,0)</f>
        <v>0</v>
      </c>
      <c r="CA21" s="317" t="n">
        <f aca="false">IF($B21&lt;&gt;"",IF(BY21&lt;&gt;" ",(INDEX(BX$9:BY$12,MATCH(BX21,BX$9:BX$12),2)/BY21)*1000,0),"")</f>
        <v>0</v>
      </c>
      <c r="CB21" s="318" t="str">
        <f aca="false">IF(BY$9&lt;&gt;"",IF($B21&lt;&gt;"",CA21-BZ21,""),"")</f>
        <v/>
      </c>
      <c r="CC21" s="314" t="n">
        <f aca="false">IF($B21&lt;&gt;"",'Chronos (M21..M40)'!$H1331,"")</f>
        <v>1</v>
      </c>
      <c r="CD21" s="315" t="str">
        <f aca="false">IF('Chronos (M21..M40)'!$I1331&lt;&gt;"",'Chronos (M21..M40)'!$I1331," ")</f>
        <v> </v>
      </c>
      <c r="CE21" s="316" t="n">
        <f aca="false">IF('Chronos (M21..M40)'!$J1331&lt;&gt;"",'Chronos (M21..M40)'!$J1331,0)</f>
        <v>0</v>
      </c>
      <c r="CF21" s="317" t="n">
        <f aca="false">IF($B21&lt;&gt;"",IF(CD21&lt;&gt;" ",(INDEX(CC$9:CD$12,MATCH(CC21,CC$9:CC$12),2)/CD21)*1000,0),"")</f>
        <v>0</v>
      </c>
      <c r="CG21" s="318" t="str">
        <f aca="false">IF(CD$9&lt;&gt;"",IF($B21&lt;&gt;"",CF21-CE21,""),"")</f>
        <v/>
      </c>
      <c r="CH21" s="313" t="str">
        <f aca="false">IF($B21&lt;&gt;"",$B21,"")</f>
        <v>Andreas FRICKE</v>
      </c>
      <c r="CI21" s="314" t="n">
        <f aca="false">IF($B21&lt;&gt;"",'Chronos (M21..M40)'!$H1432,"")</f>
        <v>1</v>
      </c>
      <c r="CJ21" s="315" t="str">
        <f aca="false">IF('Chronos (M21..M40)'!$I1432&lt;&gt;"",'Chronos (M21..M40)'!$I1432," ")</f>
        <v> </v>
      </c>
      <c r="CK21" s="316" t="n">
        <f aca="false">IF('Chronos (M21..M40)'!$J1432&lt;&gt;"",'Chronos (M21..M40)'!$J1432,0)</f>
        <v>0</v>
      </c>
      <c r="CL21" s="317" t="n">
        <f aca="false">IF($B21&lt;&gt;"",IF(CJ21&lt;&gt;" ",(INDEX(CI$9:CJ$12,MATCH(CI21,CI$9:CI$12),2)/CJ21)*1000,0),"")</f>
        <v>0</v>
      </c>
      <c r="CM21" s="318" t="str">
        <f aca="false">IF(CJ$9&lt;&gt;"",IF($B21&lt;&gt;"",CL21-CK21,""),"")</f>
        <v/>
      </c>
      <c r="CN21" s="314" t="n">
        <f aca="false">IF($B21&lt;&gt;"",'Chronos (M21..M40)'!$H1533,"")</f>
        <v>1</v>
      </c>
      <c r="CO21" s="315" t="str">
        <f aca="false">IF('Chronos (M21..M40)'!$I1533&lt;&gt;"",'Chronos (M21..M40)'!$I1533," ")</f>
        <v> </v>
      </c>
      <c r="CP21" s="316" t="n">
        <f aca="false">IF('Chronos (M21..M40)'!$J1533&lt;&gt;"",'Chronos (M21..M40)'!$J1533,0)</f>
        <v>0</v>
      </c>
      <c r="CQ21" s="317" t="n">
        <f aca="false">IF($B21&lt;&gt;"",IF(CO21&lt;&gt;" ",(INDEX(CN$9:CO$12,MATCH(CN21,CN$9:CN$12),2)/CO21)*1000,0),"")</f>
        <v>0</v>
      </c>
      <c r="CR21" s="318" t="str">
        <f aca="false">IF(CO$9&lt;&gt;"",IF($B21&lt;&gt;"",CQ21-CP21,""),"")</f>
        <v/>
      </c>
      <c r="CS21" s="313" t="str">
        <f aca="false">IF($B21&lt;&gt;"",$B21,"")</f>
        <v>Andreas FRICKE</v>
      </c>
      <c r="CT21" s="314" t="n">
        <f aca="false">IF($B21&lt;&gt;"",'Chronos (M21..M40)'!$H1634,"")</f>
        <v>1</v>
      </c>
      <c r="CU21" s="315" t="str">
        <f aca="false">IF('Chronos (M21..M40)'!$I1634&lt;&gt;"",'Chronos (M21..M40)'!$I1634," ")</f>
        <v> </v>
      </c>
      <c r="CV21" s="316" t="n">
        <f aca="false">IF('Chronos (M21..M40)'!$J1634&lt;&gt;"",'Chronos (M21..M40)'!$J1634,0)</f>
        <v>0</v>
      </c>
      <c r="CW21" s="317" t="n">
        <f aca="false">IF($B21&lt;&gt;"",IF(CU21&lt;&gt;" ",(INDEX(CT$9:CU$12,MATCH(CT21,CT$9:CT$12),2)/CU21)*1000,0),"")</f>
        <v>0</v>
      </c>
      <c r="CX21" s="318" t="str">
        <f aca="false">IF(CU$9&lt;&gt;"",IF($B21&lt;&gt;"",CW21-CV21,""),"")</f>
        <v/>
      </c>
      <c r="CY21" s="314" t="n">
        <f aca="false">IF($B21&lt;&gt;"",'Chronos (M21..M40)'!$H1735,"")</f>
        <v>1</v>
      </c>
      <c r="CZ21" s="315" t="str">
        <f aca="false">IF('Chronos (M21..M40)'!$I1735&lt;&gt;"",'Chronos (M21..M40)'!$I1735," ")</f>
        <v> </v>
      </c>
      <c r="DA21" s="316" t="n">
        <f aca="false">IF('Chronos (M21..M40)'!$J1735&lt;&gt;"",'Chronos (M21..M40)'!$J1735,0)</f>
        <v>0</v>
      </c>
      <c r="DB21" s="317" t="n">
        <f aca="false">IF($B21&lt;&gt;"",IF(CZ21&lt;&gt;" ",(INDEX(CY$9:CZ$12,MATCH(CY21,CY$9:CY$12),2)/CZ21)*1000,0),"")</f>
        <v>0</v>
      </c>
      <c r="DC21" s="318" t="str">
        <f aca="false">IF(CZ$9&lt;&gt;"",IF($B21&lt;&gt;"",DB21-DA21,""),"")</f>
        <v/>
      </c>
      <c r="DD21" s="313" t="str">
        <f aca="false">IF($B21&lt;&gt;"",$B21,"")</f>
        <v>Andreas FRICKE</v>
      </c>
      <c r="DE21" s="314" t="n">
        <f aca="false">IF($B21&lt;&gt;"",'Chronos (M21..M40)'!$H1836,"")</f>
        <v>1</v>
      </c>
      <c r="DF21" s="315" t="str">
        <f aca="false">IF('Chronos (M21..M40)'!$I1836&lt;&gt;"",'Chronos (M21..M40)'!$I1836," ")</f>
        <v> </v>
      </c>
      <c r="DG21" s="316" t="n">
        <f aca="false">IF('Chronos (M21..M40)'!$J1836&lt;&gt;"",'Chronos (M21..M40)'!$J1836,0)</f>
        <v>0</v>
      </c>
      <c r="DH21" s="317" t="n">
        <f aca="false">IF($B21&lt;&gt;"",IF(DF21&lt;&gt;" ",(INDEX(DE$9:DF$12,MATCH(DE21,DE$9:DE$12),2)/DF21)*1000,0),"")</f>
        <v>0</v>
      </c>
      <c r="DI21" s="318" t="str">
        <f aca="false">IF(DF$9&lt;&gt;"",IF($B21&lt;&gt;"",DH21-DG21,""),"")</f>
        <v/>
      </c>
      <c r="DJ21" s="314" t="n">
        <f aca="false">IF($B21&lt;&gt;"",'Chronos (M21..M40)'!$H1937,"")</f>
        <v>1</v>
      </c>
      <c r="DK21" s="315" t="str">
        <f aca="false">IF('Chronos (M21..M40)'!$I1937&lt;&gt;"",'Chronos (M21..M40)'!$I1937," ")</f>
        <v> </v>
      </c>
      <c r="DL21" s="316" t="n">
        <f aca="false">IF('Chronos (M21..M40)'!$J1937&lt;&gt;"",'Chronos (M21..M40)'!$J1937,0)</f>
        <v>0</v>
      </c>
      <c r="DM21" s="317" t="n">
        <f aca="false">IF($B21&lt;&gt;"",IF(DK21&lt;&gt;" ",(INDEX(DJ$9:DK$12,MATCH(DJ21,DJ$9:DJ$12),2)/DK21)*1000,0),"")</f>
        <v>0</v>
      </c>
      <c r="DN21" s="318" t="str">
        <f aca="false">IF(DK$9&lt;&gt;"",IF($B21&lt;&gt;"",DM21-DL21,""),"")</f>
        <v/>
      </c>
      <c r="DO21" s="0"/>
      <c r="DP21" s="356" t="n">
        <f aca="false">E21</f>
        <v>5428.01460390107</v>
      </c>
      <c r="DQ21" s="357" t="n">
        <f aca="false">F21</f>
        <v>0</v>
      </c>
      <c r="DR21" s="356" t="n">
        <f aca="false">SUM(E21,M21,R21,X21,AC21)</f>
        <v>5428.01460390107</v>
      </c>
      <c r="DS21" s="319" t="n">
        <f aca="false">SUM(DR21,AI21,AN21,AT21,AY21,BE21,BJ21,BP21,BU21,CA21,CF21,CL21,CQ21,CW21,DB21,DH21,DM21)</f>
        <v>5428.01460390107</v>
      </c>
      <c r="DT21" s="357" t="n">
        <f aca="false">SUM(L21,Q21,W21,AB21,AH21,AM21,AS21,AX21,BD21,BI21,BO21,BT21,BZ21,CE21,CK21,CP21,CV21,DA21,DG21,DL21)</f>
        <v>0</v>
      </c>
      <c r="DU21" s="356" t="n">
        <f aca="false">SMALL($DY21:$EV21,1)</f>
        <v>639.365195184239</v>
      </c>
      <c r="DV21" s="319" t="n">
        <f aca="false">SMALL($DY21:$EV21,2)</f>
        <v>701.563691838291</v>
      </c>
      <c r="DW21" s="319" t="n">
        <f aca="false">SMALL($DY21:$EV21,3)</f>
        <v>723.911541119558</v>
      </c>
      <c r="DX21" s="357" t="n">
        <f aca="false">SMALL($DY21:$EV21,4)</f>
        <v>723.911541119558</v>
      </c>
      <c r="DY21" s="356" t="n">
        <f aca="false">'Calculs (M1..M20)'!DU21</f>
        <v>639.365195184239</v>
      </c>
      <c r="DZ21" s="356" t="n">
        <f aca="false">'Calculs (M1..M20)'!DV21</f>
        <v>701.563691838291</v>
      </c>
      <c r="EA21" s="356" t="n">
        <f aca="false">'Calculs (M1..M20)'!DW21</f>
        <v>723.911541119558</v>
      </c>
      <c r="EB21" s="358" t="n">
        <f aca="false">'Calculs (M1..M20)'!DX21</f>
        <v>723.911541119558</v>
      </c>
      <c r="EC21" s="361" t="str">
        <f aca="false">IF(M21&gt;0,M21," ")</f>
        <v> </v>
      </c>
      <c r="ED21" s="321" t="str">
        <f aca="false">IF(R21&gt;0,R21," ")</f>
        <v> </v>
      </c>
      <c r="EE21" s="321" t="str">
        <f aca="false">IF(X21&gt;0,X21," ")</f>
        <v> </v>
      </c>
      <c r="EF21" s="321" t="str">
        <f aca="false">IF(AC21&gt;0,AC21," ")</f>
        <v> </v>
      </c>
      <c r="EG21" s="321" t="str">
        <f aca="false">IF(AI21&gt;0,AI21," ")</f>
        <v> </v>
      </c>
      <c r="EH21" s="321" t="str">
        <f aca="false">IF(AN21&gt;0,AN21," ")</f>
        <v> </v>
      </c>
      <c r="EI21" s="321" t="str">
        <f aca="false">IF(AT21&gt;0,AT21," ")</f>
        <v> </v>
      </c>
      <c r="EJ21" s="321" t="str">
        <f aca="false">IF(AY21&gt;0,AY21," ")</f>
        <v> </v>
      </c>
      <c r="EK21" s="321" t="str">
        <f aca="false">IF(BE21&gt;0,BE21," ")</f>
        <v> </v>
      </c>
      <c r="EL21" s="321" t="str">
        <f aca="false">IF(BJ21&gt;0,BJ21," ")</f>
        <v> </v>
      </c>
      <c r="EM21" s="321" t="str">
        <f aca="false">IF(BP21&gt;0,BP21," ")</f>
        <v> </v>
      </c>
      <c r="EN21" s="321" t="str">
        <f aca="false">IF(BU21&gt;0,BU21," ")</f>
        <v> </v>
      </c>
      <c r="EO21" s="321" t="str">
        <f aca="false">IF(CA21&gt;0,CA21," ")</f>
        <v> </v>
      </c>
      <c r="EP21" s="321" t="str">
        <f aca="false">IF(CF21&gt;0,CF21," ")</f>
        <v> </v>
      </c>
      <c r="EQ21" s="321" t="str">
        <f aca="false">IF(CL21&gt;0,CL21," ")</f>
        <v> </v>
      </c>
      <c r="ER21" s="321" t="str">
        <f aca="false">IF(CQ21&gt;0,CQ21," ")</f>
        <v> </v>
      </c>
      <c r="ES21" s="321" t="str">
        <f aca="false">IF(CW21&gt;0,CW21," ")</f>
        <v> </v>
      </c>
      <c r="ET21" s="321" t="str">
        <f aca="false">IF(DB21&gt;0,DB21," ")</f>
        <v> </v>
      </c>
      <c r="EU21" s="321" t="str">
        <f aca="false">IF(DH21&gt;0,DH21," ")</f>
        <v> </v>
      </c>
      <c r="EV21" s="321" t="str">
        <f aca="false">IF(DM21&gt;0,DM21," ")</f>
        <v> </v>
      </c>
      <c r="EW21" s="322" t="n">
        <f aca="false">SMALL($DY21:EC21,1)</f>
        <v>639.365195184239</v>
      </c>
      <c r="EX21" s="323" t="n">
        <f aca="false">SMALL($DY21:ED21,1)</f>
        <v>639.365195184239</v>
      </c>
      <c r="EY21" s="323" t="n">
        <f aca="false">SMALL($DY21:EE21,1)</f>
        <v>639.365195184239</v>
      </c>
      <c r="EZ21" s="323" t="n">
        <f aca="false">SMALL($DY21:EF21,1)</f>
        <v>639.365195184239</v>
      </c>
      <c r="FA21" s="323" t="n">
        <f aca="false">SMALL($DY21:EG21,1)</f>
        <v>639.365195184239</v>
      </c>
      <c r="FB21" s="323" t="n">
        <f aca="false">SMALL($DY21:EH21,1)</f>
        <v>639.365195184239</v>
      </c>
      <c r="FC21" s="323" t="n">
        <f aca="false">SMALL($DY21:EI21,1)</f>
        <v>639.365195184239</v>
      </c>
      <c r="FD21" s="323" t="n">
        <f aca="false">SMALL($DY21:EJ21,1)</f>
        <v>639.365195184239</v>
      </c>
      <c r="FE21" s="323" t="n">
        <f aca="false">SMALL($DY21:EK21,1)</f>
        <v>639.365195184239</v>
      </c>
      <c r="FF21" s="323" t="n">
        <f aca="false">SMALL($DY21:EL21,1)</f>
        <v>639.365195184239</v>
      </c>
      <c r="FG21" s="323" t="n">
        <f aca="false">SMALL($DY21:EM21,1)</f>
        <v>639.365195184239</v>
      </c>
      <c r="FH21" s="323" t="n">
        <f aca="false">SMALL($DY21:EN21,1)</f>
        <v>639.365195184239</v>
      </c>
      <c r="FI21" s="323" t="n">
        <f aca="false">SMALL($DY21:EO21,1)</f>
        <v>639.365195184239</v>
      </c>
      <c r="FJ21" s="323" t="n">
        <f aca="false">SMALL($DY21:EP21,1)</f>
        <v>639.365195184239</v>
      </c>
      <c r="FK21" s="323" t="n">
        <f aca="false">SMALL($DY21:EQ21,1)</f>
        <v>639.365195184239</v>
      </c>
      <c r="FL21" s="323" t="n">
        <f aca="false">SMALL($DY21:ER21,1)</f>
        <v>639.365195184239</v>
      </c>
      <c r="FM21" s="323" t="n">
        <f aca="false">SMALL($DY21:ES21,1)</f>
        <v>639.365195184239</v>
      </c>
      <c r="FN21" s="323" t="n">
        <f aca="false">SMALL($DY21:ET21,1)</f>
        <v>639.365195184239</v>
      </c>
      <c r="FO21" s="323" t="n">
        <f aca="false">SMALL($DY21:EU21,1)</f>
        <v>639.365195184239</v>
      </c>
      <c r="FP21" s="324" t="n">
        <f aca="false">SMALL($DY21:EV21,1)</f>
        <v>639.365195184239</v>
      </c>
      <c r="FQ21" s="0"/>
      <c r="FR21" s="328" t="str">
        <f aca="false">IF($B21&lt;&gt;"",IF($EE$1+20&gt;=FR$13,$N21+E21-F21-(EW21+EW123+EW225+EW327),""),"")</f>
        <v/>
      </c>
      <c r="FS21" s="329" t="str">
        <f aca="false">IF($B21&lt;&gt;"",IF($EE$1+20&gt;=FS$13,$N21+$S21+E21-F21-(EX21+EX123+EX225+EX327),""),"")</f>
        <v/>
      </c>
      <c r="FT21" s="329" t="str">
        <f aca="false">IF($B21&lt;&gt;"",IF($EE$1+20&gt;=FT$13,$N21+$S21+$Y21+E21-F21-(EY21+EY123+EY225+EY327),""),"")</f>
        <v/>
      </c>
      <c r="FU21" s="329" t="str">
        <f aca="false">IF($B21&lt;&gt;"",IF($EE$1+20&gt;=FU$13,$N21+$S21+$Y21+$AD21+E21-F21-(EZ21+EZ123+EZ225+EZ327),""),"")</f>
        <v/>
      </c>
      <c r="FV21" s="329" t="str">
        <f aca="false">IF($B21&lt;&gt;"",IF($EE$1+20&gt;=FV$13,$N21+$S21+$Y21+$AD21+$AJ21+E21-F21-(FA21+FA123+FA225+FA327),""),"")</f>
        <v/>
      </c>
      <c r="FW21" s="329" t="str">
        <f aca="false">IF($B21&lt;&gt;"",IF($EE$1+20&gt;=FW$13,$N21+$S21+$Y21+$AD21+$AJ21+$AO21+E21-F21-(FB21+FB123+FB225+FB327),""),"")</f>
        <v/>
      </c>
      <c r="FX21" s="329" t="str">
        <f aca="false">IF($B21&lt;&gt;"",IF($EE$1+20&gt;=FX$13,$N21+$S21+$Y21+$AD21+$AJ21+$AO21+$AU21+E21-F21-(FC21+FC123+FC225+FC327),""),"")</f>
        <v/>
      </c>
      <c r="FY21" s="329" t="str">
        <f aca="false">IF($B21&lt;&gt;"",IF($EE$1+20&gt;=FY$13,$N21+$S21+$Y21+$AD21+$AJ21+$AO21+$AU21+$AZ21+E21-F21-(FD21+FD123+FD225+FD327),""),"")</f>
        <v/>
      </c>
      <c r="FZ21" s="329" t="str">
        <f aca="false">IF($B21&lt;&gt;"",IF($EE$1+20&gt;=FZ$13,$N21+$S21+$Y21+$AD21+$AJ21+$AO21+$AU21+$AZ21+$BF21+E21-F21-(FE21+FE123+FE225+FE327),""),"")</f>
        <v/>
      </c>
      <c r="GA21" s="329" t="str">
        <f aca="false">IF($B21&lt;&gt;"",IF($EE$1+20&gt;=GA$13,$N21+$S21+$Y21+$AD21+$AJ21+$AO21+$AU21+$AZ21+$BF21+$BK21+E21-F21-(FF21+FF123+FF225+FF327),""),"")</f>
        <v/>
      </c>
      <c r="GB21" s="329" t="str">
        <f aca="false">IF($B21&lt;&gt;"",IF($EE$1+20&gt;=GB$13,$N21+$S21+$Y21+$AD21+$AJ21+$AO21+$AU21+$AZ21+$BF21+$BK21+$BQ21+E21-F21-(FG21+FG123+FG225+FG327),""),"")</f>
        <v/>
      </c>
      <c r="GC21" s="329" t="str">
        <f aca="false">IF($B21&lt;&gt;"",IF($EE$1+20&gt;=GC$13,$N21+$S21+$Y21+$AD21+$AJ21+$AO21+$AU21+$AZ21+$BF21+$BK21+$BQ21+$BV21+E21-F21-(FH21+FH123+FH225+FH327),""),"")</f>
        <v/>
      </c>
      <c r="GD21" s="329" t="str">
        <f aca="false">IF($B21&lt;&gt;"",IF($EE$1+20&gt;=GD$13,$N21+$S21+$Y21+$AD21+$AJ21+$AO21+$AU21+$AZ21+$BF21+$BK21+$BQ21+$BV21+$CB21+E21-F21-(FI21+FI123+FI225+FI327),""),"")</f>
        <v/>
      </c>
      <c r="GE21" s="329" t="str">
        <f aca="false">IF($B21&lt;&gt;"",IF($EE$1+20&gt;=GE$13,$N21+$S21+$Y21+$AD21+$AJ21+$AO21+$AU21+$AZ21+$BF21+$BK21+$BQ21+$BV21+$CB21+$CG21+E21-F21-(FJ21+FJ123+FJ225+FJ327),""),"")</f>
        <v/>
      </c>
      <c r="GF21" s="329" t="str">
        <f aca="false">IF($B21&lt;&gt;"",IF($EE$1+20&gt;=GF$13,$N21+$S21+$Y21+$AD21+$AJ21+$AO21+$AU21+$AZ21+$BF21+$BK21+$BQ21+$BV21+$CB21+$CG21+$CM21+E21-F21-(FK21+FK123+FK225+FK327),""),"")</f>
        <v/>
      </c>
      <c r="GG21" s="329" t="str">
        <f aca="false">IF($B21&lt;&gt;"",IF($EE$1+20&gt;=GG$13,$N21+$S21+$Y21+$AD21+$AJ21+$AO21+$AU21+$AZ21+$BF21+$BK21+$BQ21+$BV21+$CB21+$CG21+$CM21+$CR21+E21-F21-(FL21+FL123+FL225+FL327),""),"")</f>
        <v/>
      </c>
      <c r="GH21" s="329" t="str">
        <f aca="false">IF($B21&lt;&gt;"",IF($EE$1+20&gt;=GH$13,$N21+$S21+$Y21+$AD21+$AJ21+$AO21+$AU21+$AZ21+$BF21+$BK21+$BQ21+$BV21+$CB21+$CG21+$CM21+$CR21+$CX21+E21-F21-(FM21+FM123+FM225+FM327),""),"")</f>
        <v/>
      </c>
      <c r="GI21" s="329" t="str">
        <f aca="false">IF($B21&lt;&gt;"",IF($EE$1+20&gt;=GI$13,$N21+$S21+$Y21+$AD21+$AJ21+$AO21+$AU21+$AZ21+$BF21+$BK21+$BQ21+$BV21+$CB21+$CG21+$CM21+$CR21+$CX21+$DC21+E21-F21-(FN21+FN123+FN225+FN327),""),"")</f>
        <v/>
      </c>
      <c r="GJ21" s="329" t="str">
        <f aca="false">IF($B21&lt;&gt;"",IF($EE$1+20&gt;=GJ$13,$N21+$S21+$Y21+$AD21+$AJ21+$AO21+$AU21+$AZ21+$BF21+$BK21+$BQ21+$BV21+$CB21+$CG21+$CM21+$CR21+$CX21+$DC21+$DI21+E21-F21-(FO21+FO123+FO225+FO327),""),"")</f>
        <v/>
      </c>
      <c r="GK21" s="330" t="str">
        <f aca="false">IF($B21&lt;&gt;"",IF($EE$1+20&gt;=GK$13,$N21+$S21+$Y21+$AD21+$AJ21+$AO21+$AU21+$AZ21+$BF21+$BK21+$BQ21+$BV21+$CB21+$CG21+$CM21+$CR21+$CX21+$DC21+$DI21+$DN21+E21-F21-(FP21+FP123+FP225+FP327),""),"")</f>
        <v/>
      </c>
      <c r="GL21" s="0"/>
      <c r="GM21" s="328" t="str">
        <f aca="false">IF($B21&lt;&gt;"",IF($EE$1+20&gt;=GM$13,RANK(FR21,FR$14:FR$113,0),""),"")</f>
        <v/>
      </c>
      <c r="GN21" s="329" t="str">
        <f aca="false">IF($B21&lt;&gt;"",IF($EE$1+20&gt;=GN$13,RANK(FS21,FS$14:FS$113,0),""),"")</f>
        <v/>
      </c>
      <c r="GO21" s="329" t="str">
        <f aca="false">IF($B21&lt;&gt;"",IF($EE$1+20&gt;=GO$13,RANK(FT21,FT$14:FT$113,0),""),"")</f>
        <v/>
      </c>
      <c r="GP21" s="329" t="str">
        <f aca="false">IF($B21&lt;&gt;"",IF($EE$1+20&gt;=GP$13,RANK(FU21,FU$14:FU$113,0),""),"")</f>
        <v/>
      </c>
      <c r="GQ21" s="329" t="str">
        <f aca="false">IF($B21&lt;&gt;"",IF($EE$1+20&gt;=GQ$13,RANK(FV21,FV$14:FV$113,0),""),"")</f>
        <v/>
      </c>
      <c r="GR21" s="329" t="str">
        <f aca="false">IF($B21&lt;&gt;"",IF($EE$1+20&gt;=GR$13,RANK(FW21,FW$14:FW$113,0),""),"")</f>
        <v/>
      </c>
      <c r="GS21" s="329" t="str">
        <f aca="false">IF($B21&lt;&gt;"",IF($EE$1+20&gt;=GS$13,RANK(FX21,FX$14:FX$113,0),""),"")</f>
        <v/>
      </c>
      <c r="GT21" s="329" t="str">
        <f aca="false">IF($B21&lt;&gt;"",IF($EE$1+20&gt;=GT$13,RANK(FY21,FY$14:FY$113,0),""),"")</f>
        <v/>
      </c>
      <c r="GU21" s="329" t="str">
        <f aca="false">IF($B21&lt;&gt;"",IF($EE$1+20&gt;=GU$13,RANK(FZ21,FZ$14:FZ$113,0),""),"")</f>
        <v/>
      </c>
      <c r="GV21" s="329" t="str">
        <f aca="false">IF($B21&lt;&gt;"",IF($EE$1+20&gt;=GV$13,RANK(GA21,GA$14:GA$113,0),""),"")</f>
        <v/>
      </c>
      <c r="GW21" s="329" t="str">
        <f aca="false">IF($B21&lt;&gt;"",IF($EE$1+20&gt;=GW$13,RANK(GB21,GB$14:GB$113,0),""),"")</f>
        <v/>
      </c>
      <c r="GX21" s="329" t="str">
        <f aca="false">IF($B21&lt;&gt;"",IF($EE$1+20&gt;=GX$13,RANK(GC21,GC$14:GC$113,0),""),"")</f>
        <v/>
      </c>
      <c r="GY21" s="329" t="str">
        <f aca="false">IF($B21&lt;&gt;"",IF($EE$1+20&gt;=GY$13,RANK(GD21,GD$14:GD$113,0),""),"")</f>
        <v/>
      </c>
      <c r="GZ21" s="329" t="str">
        <f aca="false">IF($B21&lt;&gt;"",IF($EE$1+20&gt;=GZ$13,RANK(GE21,GE$14:GE$113,0),""),"")</f>
        <v/>
      </c>
      <c r="HA21" s="329" t="str">
        <f aca="false">IF($B21&lt;&gt;"",IF($EE$1+20&gt;=HA$13,RANK(GF21,GF$14:GF$113,0),""),"")</f>
        <v/>
      </c>
      <c r="HB21" s="329" t="str">
        <f aca="false">IF($B21&lt;&gt;"",IF($EE$1+20&gt;=HB$13,RANK(GG21,GG$14:GG$113,0),""),"")</f>
        <v/>
      </c>
      <c r="HC21" s="329" t="str">
        <f aca="false">IF($B21&lt;&gt;"",IF($EE$1+20&gt;=HC$13,RANK(GH21,GH$14:GH$113,0),""),"")</f>
        <v/>
      </c>
      <c r="HD21" s="329" t="str">
        <f aca="false">IF($B21&lt;&gt;"",IF($EE$1+20&gt;=HD$13,RANK(GI21,GI$14:GI$113,0),""),"")</f>
        <v/>
      </c>
      <c r="HE21" s="329" t="str">
        <f aca="false">IF($B21&lt;&gt;"",IF($EE$1+20&gt;=HE$13,RANK(GJ21,GJ$14:GJ$113,0),""),"")</f>
        <v/>
      </c>
      <c r="HF21" s="330" t="str">
        <f aca="false">IF($B21&lt;&gt;"",IF($EE$1+20&gt;=HF$13,RANK(GK21,GK$14:GK$113,0),""),"")</f>
        <v/>
      </c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3" hidden="false" customHeight="false" outlineLevel="0" collapsed="false">
      <c r="A22" s="308" t="n">
        <f aca="false">IF(B22&lt;&gt;"",RANK(G22,G$14:G$113,0),"")</f>
        <v>11</v>
      </c>
      <c r="B22" s="310" t="str">
        <f aca="false">IF('Chronos (M1..M20)'!B19&lt;&gt;"",'Chronos (M1..M20)'!B19,"")</f>
        <v>Thomas FAURE</v>
      </c>
      <c r="C22" s="310" t="n">
        <f aca="false">IF(B22&lt;&gt;"",'Chronos (M1..M20)'!C19,"")</f>
        <v>9</v>
      </c>
      <c r="D22" s="215" t="n">
        <f aca="false">IF(B22&lt;&gt;"",'Chronos (M1..M20)'!C19,"")</f>
        <v>9</v>
      </c>
      <c r="E22" s="355" t="n">
        <f aca="false">'Calculs (M1..M20)'!DS22</f>
        <v>5664.09049107111</v>
      </c>
      <c r="F22" s="355" t="n">
        <f aca="false">'Calculs (M1..M20)'!DT22</f>
        <v>0</v>
      </c>
      <c r="G22" s="311" t="n">
        <f aca="false">IF(B22&lt;&gt;"",IF(NbTotManche&lt;4,DR22-DQ22,IF(NbTotManche&lt;15,DR22-DU22-DQ22,IF(NbTotManche&lt;25,DR22-DU22-DV22-DQ22-DT22,IF(NbTotManche&lt;35,DS22-DU22-DV22-DW22-DT22-DQ22,DS22-DU22-DV22-DW22-DX22-DT22-DQ22)))),0)</f>
        <v>5007.40122366579</v>
      </c>
      <c r="H22" s="312" t="n">
        <f aca="false">IF(B22&lt;&gt;"",IF(G22,(G22/MAXA(G$14:G$113))*1000,0),"")</f>
        <v>905.023266703996</v>
      </c>
      <c r="I22" s="313" t="str">
        <f aca="false">IF($B22&lt;&gt;"",$B22,"")</f>
        <v>Thomas FAURE</v>
      </c>
      <c r="J22" s="314" t="n">
        <f aca="false">IF($B22&lt;&gt;"",'Chronos (M21..M40)'!$H19,"")</f>
        <v>1</v>
      </c>
      <c r="K22" s="315" t="str">
        <f aca="false">IF('Chronos (M21..M40)'!$I19&lt;&gt;"",'Chronos (M21..M40)'!$I19," ")</f>
        <v> </v>
      </c>
      <c r="L22" s="316" t="n">
        <f aca="false">IF('Chronos (M21..M40)'!$J19&lt;&gt;"",'Chronos (M21..M40)'!$J19,0)</f>
        <v>0</v>
      </c>
      <c r="M22" s="317" t="n">
        <f aca="false">IF($B22&lt;&gt;"",IF(K22&lt;&gt;" ",(INDEX(J$9:K$12,MATCH(J22,J$9:J$12),2)/K22)*1000,0),"")</f>
        <v>0</v>
      </c>
      <c r="N22" s="318" t="str">
        <f aca="false">IF(K$9&lt;&gt;"",IF($B22&lt;&gt;"",M22-L22,""),"")</f>
        <v/>
      </c>
      <c r="O22" s="314" t="n">
        <f aca="false">IF($B22&lt;&gt;"",'Chronos (M21..M40)'!$H120,"")</f>
        <v>1</v>
      </c>
      <c r="P22" s="315" t="str">
        <f aca="false">IF('Chronos (M21..M40)'!$I120&lt;&gt;"",'Chronos (M21..M40)'!$I120," ")</f>
        <v> </v>
      </c>
      <c r="Q22" s="316" t="n">
        <f aca="false">IF('Chronos (M21..M40)'!$J120&lt;&gt;"",'Chronos (M21..M40)'!$J120,0)</f>
        <v>0</v>
      </c>
      <c r="R22" s="317" t="n">
        <f aca="false">IF($B22&lt;&gt;"",IF(P22&lt;&gt;" ",(INDEX(O$9:P$12,MATCH(O22,O$9:O$12),2)/P22)*1000,0),"")</f>
        <v>0</v>
      </c>
      <c r="S22" s="318" t="str">
        <f aca="false">IF(P$9&lt;&gt;"",IF($B22&lt;&gt;"",R22-Q22,""),"")</f>
        <v/>
      </c>
      <c r="T22" s="313" t="str">
        <f aca="false">IF($B22&lt;&gt;"",$B22,"")</f>
        <v>Thomas FAURE</v>
      </c>
      <c r="U22" s="314" t="n">
        <f aca="false">IF($B22&lt;&gt;"",'Chronos (M21..M40)'!$H221,"")</f>
        <v>1</v>
      </c>
      <c r="V22" s="315" t="str">
        <f aca="false">IF('Chronos (M21..M40)'!$I221&lt;&gt;"",'Chronos (M21..M40)'!$I221," ")</f>
        <v> </v>
      </c>
      <c r="W22" s="316" t="n">
        <f aca="false">IF('Chronos (M21..M40)'!$J221&lt;&gt;"",'Chronos (M21..M40)'!$J221,0)</f>
        <v>0</v>
      </c>
      <c r="X22" s="317" t="n">
        <f aca="false">IF($B22&lt;&gt;"",IF(V22&lt;&gt;" ",(INDEX(U$9:V$12,MATCH(U22,U$9:U$12),2)/V22)*1000,0),"")</f>
        <v>0</v>
      </c>
      <c r="Y22" s="318" t="str">
        <f aca="false">IF(V$9&lt;&gt;"",IF($B22&lt;&gt;"",X22-W22,""),"")</f>
        <v/>
      </c>
      <c r="Z22" s="314" t="n">
        <f aca="false">IF($B22&lt;&gt;"",'Chronos (M21..M40)'!$H322,"")</f>
        <v>1</v>
      </c>
      <c r="AA22" s="315" t="str">
        <f aca="false">IF('Chronos (M21..M40)'!$I322&lt;&gt;"",'Chronos (M21..M40)'!$I322," ")</f>
        <v> </v>
      </c>
      <c r="AB22" s="316" t="n">
        <f aca="false">IF('Chronos (M1..M20)'!$J322&lt;&gt;"",'Chronos (M21..M40)'!$J322,0)</f>
        <v>0</v>
      </c>
      <c r="AC22" s="317" t="n">
        <f aca="false">IF($B22&lt;&gt;"",IF(AA22&lt;&gt;" ",(INDEX(Z$9:AA$12,MATCH(Z22,Z$9:Z$12),2)/AA22)*1000,0),"")</f>
        <v>0</v>
      </c>
      <c r="AD22" s="318" t="str">
        <f aca="false">IF(AA$9&lt;&gt;"",IF($B22&lt;&gt;"",AC22-AB22,""),"")</f>
        <v/>
      </c>
      <c r="AE22" s="313" t="str">
        <f aca="false">IF($B22&lt;&gt;"",$B22,"")</f>
        <v>Thomas FAURE</v>
      </c>
      <c r="AF22" s="314" t="n">
        <f aca="false">IF($B22&lt;&gt;"",'Chronos (M21..M40)'!$H423,"")</f>
        <v>1</v>
      </c>
      <c r="AG22" s="315" t="str">
        <f aca="false">IF('Chronos (M21..M40)'!$I423&lt;&gt;"",'Chronos (M21..M40)'!$I423," ")</f>
        <v> </v>
      </c>
      <c r="AH22" s="316" t="n">
        <f aca="false">IF('Chronos (M21..M40)'!$J423&lt;&gt;"",'Chronos (M21..M40)'!$J423,0)</f>
        <v>0</v>
      </c>
      <c r="AI22" s="317" t="n">
        <f aca="false">IF($B22&lt;&gt;"",IF(AG22&lt;&gt;" ",(INDEX(AF$9:AG$12,MATCH(AF22,AF$9:AF$12),2)/AG22)*1000,0),"")</f>
        <v>0</v>
      </c>
      <c r="AJ22" s="318" t="str">
        <f aca="false">IF(AG$9&lt;&gt;"",IF($B22&lt;&gt;"",AI22-AH22,""),"")</f>
        <v/>
      </c>
      <c r="AK22" s="314" t="n">
        <f aca="false">IF($B22&lt;&gt;"",'Chronos (M21..M40)'!$H524,"")</f>
        <v>1</v>
      </c>
      <c r="AL22" s="315" t="str">
        <f aca="false">IF('Chronos (M21..M40)'!$I524&lt;&gt;"",'Chronos (M21..M40)'!$I524," ")</f>
        <v> </v>
      </c>
      <c r="AM22" s="316" t="n">
        <f aca="false">IF('Chronos (M21..M40)'!$J524&lt;&gt;"",'Chronos (M21..M40)'!$J524,0)</f>
        <v>0</v>
      </c>
      <c r="AN22" s="317" t="n">
        <f aca="false">IF($B22&lt;&gt;"",IF(AL22&lt;&gt;" ",(INDEX(AK$9:AL$12,MATCH(AK22,AK$9:AK$12),2)/AL22)*1000,0),"")</f>
        <v>0</v>
      </c>
      <c r="AO22" s="318" t="str">
        <f aca="false">IF(AL$9&lt;&gt;"",IF($B22&lt;&gt;"",AN22-AM22,""),"")</f>
        <v/>
      </c>
      <c r="AP22" s="313" t="str">
        <f aca="false">IF($B22&lt;&gt;"",$B22,"")</f>
        <v>Thomas FAURE</v>
      </c>
      <c r="AQ22" s="314" t="n">
        <f aca="false">IF($B22&lt;&gt;"",'Chronos (M21..M40)'!$H625,"")</f>
        <v>1</v>
      </c>
      <c r="AR22" s="315" t="str">
        <f aca="false">IF('Chronos (M21..M40)'!$I625&lt;&gt;"",'Chronos (M21..M40)'!$I625," ")</f>
        <v> </v>
      </c>
      <c r="AS22" s="316" t="n">
        <f aca="false">IF('Chronos (M21..M40)'!$J625&lt;&gt;"",'Chronos (M21..M40)'!$J625,0)</f>
        <v>0</v>
      </c>
      <c r="AT22" s="317" t="n">
        <f aca="false">IF($B22&lt;&gt;"",IF(AR22&lt;&gt;" ",(INDEX(AQ$9:AR$12,MATCH(AQ22,AQ$9:AQ$12),2)/AR22)*1000,0),"")</f>
        <v>0</v>
      </c>
      <c r="AU22" s="318" t="str">
        <f aca="false">IF(AR$9&lt;&gt;"",IF($B22&lt;&gt;"",AT22-AS22,""),"")</f>
        <v/>
      </c>
      <c r="AV22" s="314" t="n">
        <f aca="false">IF($B22&lt;&gt;"",'Chronos (M21..M40)'!$H726,"")</f>
        <v>1</v>
      </c>
      <c r="AW22" s="315" t="str">
        <f aca="false">IF('Chronos (M21..M40)'!$I726&lt;&gt;"",'Chronos (M21..M40)'!$I726," ")</f>
        <v> </v>
      </c>
      <c r="AX22" s="316" t="n">
        <f aca="false">IF('Chronos (M21..M40)'!$J726&lt;&gt;"",'Chronos (M21..M40)'!$J726,0)</f>
        <v>0</v>
      </c>
      <c r="AY22" s="317" t="n">
        <f aca="false">IF($B22&lt;&gt;"",IF(AW22&lt;&gt;" ",(INDEX(AV$9:AW$12,MATCH(AV22,AV$9:AV$12),2)/AW22)*1000,0),"")</f>
        <v>0</v>
      </c>
      <c r="AZ22" s="318" t="str">
        <f aca="false">IF(AW$9&lt;&gt;"",IF($B22&lt;&gt;"",AY22-AX22,""),"")</f>
        <v/>
      </c>
      <c r="BA22" s="313" t="str">
        <f aca="false">IF($B22&lt;&gt;"",$B22,"")</f>
        <v>Thomas FAURE</v>
      </c>
      <c r="BB22" s="314" t="n">
        <f aca="false">IF($B22&lt;&gt;"",'Chronos (M21..M40)'!$H827,"")</f>
        <v>1</v>
      </c>
      <c r="BC22" s="315" t="str">
        <f aca="false">IF('Chronos (M21..M40)'!$I827&lt;&gt;"",'Chronos (M21..M40)'!$I827," ")</f>
        <v> </v>
      </c>
      <c r="BD22" s="316" t="n">
        <f aca="false">IF('Chronos (M21..M40)'!$J827&lt;&gt;"",'Chronos (M21..M40)'!$J827,0)</f>
        <v>0</v>
      </c>
      <c r="BE22" s="317" t="n">
        <f aca="false">IF($B22&lt;&gt;"",IF(BC22&lt;&gt;" ",(INDEX(BB$9:BC$12,MATCH(BB22,BB$9:BB$12),2)/BC22)*1000,0),"")</f>
        <v>0</v>
      </c>
      <c r="BF22" s="318" t="str">
        <f aca="false">IF(BC$9&lt;&gt;"",IF($B22&lt;&gt;"",BE22-BD22,""),"")</f>
        <v/>
      </c>
      <c r="BG22" s="314" t="n">
        <f aca="false">IF($B22&lt;&gt;"",'Chronos (M21..M40)'!$H928,"")</f>
        <v>1</v>
      </c>
      <c r="BH22" s="315" t="str">
        <f aca="false">IF('Chronos (M21..M40)'!$I928&lt;&gt;"",'Chronos (M21..M40)'!$I928," ")</f>
        <v> </v>
      </c>
      <c r="BI22" s="316" t="n">
        <f aca="false">IF('Chronos (M21..M40)'!$J928&lt;&gt;"",'Chronos (M21..M40)'!$J928,0)</f>
        <v>0</v>
      </c>
      <c r="BJ22" s="317" t="n">
        <f aca="false">IF($B22&lt;&gt;"",IF(BH22&lt;&gt;" ",(INDEX(BG$9:BH$12,MATCH(BG22,BG$9:BG$12),2)/BH22)*1000,0),"")</f>
        <v>0</v>
      </c>
      <c r="BK22" s="318" t="str">
        <f aca="false">IF(BH$9&lt;&gt;"",IF($B22&lt;&gt;"",BJ22-BI22,""),"")</f>
        <v/>
      </c>
      <c r="BL22" s="313" t="str">
        <f aca="false">IF($B22&lt;&gt;"",$B22,"")</f>
        <v>Thomas FAURE</v>
      </c>
      <c r="BM22" s="314" t="n">
        <f aca="false">IF($B22&lt;&gt;"",'Chronos (M21..M40)'!$H1029,"")</f>
        <v>1</v>
      </c>
      <c r="BN22" s="315" t="str">
        <f aca="false">IF('Chronos (M21..M40)'!$I1029&lt;&gt;"",'Chronos (M21..M40)'!$I1029," ")</f>
        <v> </v>
      </c>
      <c r="BO22" s="316" t="n">
        <f aca="false">IF('Chronos (M21..M40)'!$J1029&lt;&gt;"",'Chronos (M21..M40)'!$J1029,0)</f>
        <v>0</v>
      </c>
      <c r="BP22" s="317" t="n">
        <f aca="false">IF($B22&lt;&gt;"",IF(BN22&lt;&gt;" ",(INDEX(BM$9:BN$12,MATCH(BM22,BM$9:BM$12),2)/BN22)*1000,0),"")</f>
        <v>0</v>
      </c>
      <c r="BQ22" s="318" t="str">
        <f aca="false">IF(BN$9&lt;&gt;"",IF($B22&lt;&gt;"",BP22-BO22,""),"")</f>
        <v/>
      </c>
      <c r="BR22" s="314" t="n">
        <f aca="false">IF($B22&lt;&gt;"",'Chronos (M21..M40)'!$H1130,"")</f>
        <v>1</v>
      </c>
      <c r="BS22" s="315" t="str">
        <f aca="false">IF('Chronos (M21..M40)'!$I1130&lt;&gt;"",'Chronos (M21..M40)'!$I1130," ")</f>
        <v> </v>
      </c>
      <c r="BT22" s="316" t="n">
        <f aca="false">IF('Chronos (M21..M40)'!$J1130&lt;&gt;"",'Chronos (M21..M40)'!$J1130,0)</f>
        <v>0</v>
      </c>
      <c r="BU22" s="317" t="n">
        <f aca="false">IF($B22&lt;&gt;"",IF(BS22&lt;&gt;" ",(INDEX(BR$9:BS$12,MATCH(BR22,BR$9:BR$12),2)/BS22)*1000,0),"")</f>
        <v>0</v>
      </c>
      <c r="BV22" s="318" t="str">
        <f aca="false">IF(BS$9&lt;&gt;"",IF($B22&lt;&gt;"",BU22-BT22,""),"")</f>
        <v/>
      </c>
      <c r="BW22" s="313" t="str">
        <f aca="false">IF($B22&lt;&gt;"",$B22,"")</f>
        <v>Thomas FAURE</v>
      </c>
      <c r="BX22" s="314" t="n">
        <f aca="false">IF($B22&lt;&gt;"",'Chronos (M21..M40)'!$H1231,"")</f>
        <v>1</v>
      </c>
      <c r="BY22" s="315" t="str">
        <f aca="false">IF('Chronos (M21..M40)'!$I1231&lt;&gt;"",'Chronos (M21..M40)'!$I1231," ")</f>
        <v> </v>
      </c>
      <c r="BZ22" s="316" t="n">
        <f aca="false">IF('Chronos (M21..M40)'!$J1231&lt;&gt;"",'Chronos (M21..M40)'!$J1231,0)</f>
        <v>0</v>
      </c>
      <c r="CA22" s="317" t="n">
        <f aca="false">IF($B22&lt;&gt;"",IF(BY22&lt;&gt;" ",(INDEX(BX$9:BY$12,MATCH(BX22,BX$9:BX$12),2)/BY22)*1000,0),"")</f>
        <v>0</v>
      </c>
      <c r="CB22" s="318" t="str">
        <f aca="false">IF(BY$9&lt;&gt;"",IF($B22&lt;&gt;"",CA22-BZ22,""),"")</f>
        <v/>
      </c>
      <c r="CC22" s="314" t="n">
        <f aca="false">IF($B22&lt;&gt;"",'Chronos (M21..M40)'!$H1332,"")</f>
        <v>1</v>
      </c>
      <c r="CD22" s="315" t="str">
        <f aca="false">IF('Chronos (M21..M40)'!$I1332&lt;&gt;"",'Chronos (M21..M40)'!$I1332," ")</f>
        <v> </v>
      </c>
      <c r="CE22" s="316" t="n">
        <f aca="false">IF('Chronos (M21..M40)'!$J1332&lt;&gt;"",'Chronos (M21..M40)'!$J1332,0)</f>
        <v>0</v>
      </c>
      <c r="CF22" s="317" t="n">
        <f aca="false">IF($B22&lt;&gt;"",IF(CD22&lt;&gt;" ",(INDEX(CC$9:CD$12,MATCH(CC22,CC$9:CC$12),2)/CD22)*1000,0),"")</f>
        <v>0</v>
      </c>
      <c r="CG22" s="318" t="str">
        <f aca="false">IF(CD$9&lt;&gt;"",IF($B22&lt;&gt;"",CF22-CE22,""),"")</f>
        <v/>
      </c>
      <c r="CH22" s="313" t="str">
        <f aca="false">IF($B22&lt;&gt;"",$B22,"")</f>
        <v>Thomas FAURE</v>
      </c>
      <c r="CI22" s="314" t="n">
        <f aca="false">IF($B22&lt;&gt;"",'Chronos (M21..M40)'!$H1433,"")</f>
        <v>1</v>
      </c>
      <c r="CJ22" s="315" t="str">
        <f aca="false">IF('Chronos (M21..M40)'!$I1433&lt;&gt;"",'Chronos (M21..M40)'!$I1433," ")</f>
        <v> </v>
      </c>
      <c r="CK22" s="316" t="n">
        <f aca="false">IF('Chronos (M21..M40)'!$J1433&lt;&gt;"",'Chronos (M21..M40)'!$J1433,0)</f>
        <v>0</v>
      </c>
      <c r="CL22" s="317" t="n">
        <f aca="false">IF($B22&lt;&gt;"",IF(CJ22&lt;&gt;" ",(INDEX(CI$9:CJ$12,MATCH(CI22,CI$9:CI$12),2)/CJ22)*1000,0),"")</f>
        <v>0</v>
      </c>
      <c r="CM22" s="318" t="str">
        <f aca="false">IF(CJ$9&lt;&gt;"",IF($B22&lt;&gt;"",CL22-CK22,""),"")</f>
        <v/>
      </c>
      <c r="CN22" s="314" t="n">
        <f aca="false">IF($B22&lt;&gt;"",'Chronos (M21..M40)'!$H1534,"")</f>
        <v>1</v>
      </c>
      <c r="CO22" s="315" t="str">
        <f aca="false">IF('Chronos (M21..M40)'!$I1534&lt;&gt;"",'Chronos (M21..M40)'!$I1534," ")</f>
        <v> </v>
      </c>
      <c r="CP22" s="316" t="n">
        <f aca="false">IF('Chronos (M21..M40)'!$J1534&lt;&gt;"",'Chronos (M21..M40)'!$J1534,0)</f>
        <v>0</v>
      </c>
      <c r="CQ22" s="317" t="n">
        <f aca="false">IF($B22&lt;&gt;"",IF(CO22&lt;&gt;" ",(INDEX(CN$9:CO$12,MATCH(CN22,CN$9:CN$12),2)/CO22)*1000,0),"")</f>
        <v>0</v>
      </c>
      <c r="CR22" s="318" t="str">
        <f aca="false">IF(CO$9&lt;&gt;"",IF($B22&lt;&gt;"",CQ22-CP22,""),"")</f>
        <v/>
      </c>
      <c r="CS22" s="313" t="str">
        <f aca="false">IF($B22&lt;&gt;"",$B22,"")</f>
        <v>Thomas FAURE</v>
      </c>
      <c r="CT22" s="314" t="n">
        <f aca="false">IF($B22&lt;&gt;"",'Chronos (M21..M40)'!$H1635,"")</f>
        <v>1</v>
      </c>
      <c r="CU22" s="315" t="str">
        <f aca="false">IF('Chronos (M21..M40)'!$I1635&lt;&gt;"",'Chronos (M21..M40)'!$I1635," ")</f>
        <v> </v>
      </c>
      <c r="CV22" s="316" t="n">
        <f aca="false">IF('Chronos (M21..M40)'!$J1635&lt;&gt;"",'Chronos (M21..M40)'!$J1635,0)</f>
        <v>0</v>
      </c>
      <c r="CW22" s="317" t="n">
        <f aca="false">IF($B22&lt;&gt;"",IF(CU22&lt;&gt;" ",(INDEX(CT$9:CU$12,MATCH(CT22,CT$9:CT$12),2)/CU22)*1000,0),"")</f>
        <v>0</v>
      </c>
      <c r="CX22" s="318" t="str">
        <f aca="false">IF(CU$9&lt;&gt;"",IF($B22&lt;&gt;"",CW22-CV22,""),"")</f>
        <v/>
      </c>
      <c r="CY22" s="314" t="n">
        <f aca="false">IF($B22&lt;&gt;"",'Chronos (M21..M40)'!$H1736,"")</f>
        <v>1</v>
      </c>
      <c r="CZ22" s="315" t="str">
        <f aca="false">IF('Chronos (M21..M40)'!$I1736&lt;&gt;"",'Chronos (M21..M40)'!$I1736," ")</f>
        <v> </v>
      </c>
      <c r="DA22" s="316" t="n">
        <f aca="false">IF('Chronos (M21..M40)'!$J1736&lt;&gt;"",'Chronos (M21..M40)'!$J1736,0)</f>
        <v>0</v>
      </c>
      <c r="DB22" s="317" t="n">
        <f aca="false">IF($B22&lt;&gt;"",IF(CZ22&lt;&gt;" ",(INDEX(CY$9:CZ$12,MATCH(CY22,CY$9:CY$12),2)/CZ22)*1000,0),"")</f>
        <v>0</v>
      </c>
      <c r="DC22" s="318" t="str">
        <f aca="false">IF(CZ$9&lt;&gt;"",IF($B22&lt;&gt;"",DB22-DA22,""),"")</f>
        <v/>
      </c>
      <c r="DD22" s="313" t="str">
        <f aca="false">IF($B22&lt;&gt;"",$B22,"")</f>
        <v>Thomas FAURE</v>
      </c>
      <c r="DE22" s="314" t="n">
        <f aca="false">IF($B22&lt;&gt;"",'Chronos (M21..M40)'!$H1837,"")</f>
        <v>1</v>
      </c>
      <c r="DF22" s="315" t="str">
        <f aca="false">IF('Chronos (M21..M40)'!$I1837&lt;&gt;"",'Chronos (M21..M40)'!$I1837," ")</f>
        <v> </v>
      </c>
      <c r="DG22" s="316" t="n">
        <f aca="false">IF('Chronos (M21..M40)'!$J1837&lt;&gt;"",'Chronos (M21..M40)'!$J1837,0)</f>
        <v>0</v>
      </c>
      <c r="DH22" s="317" t="n">
        <f aca="false">IF($B22&lt;&gt;"",IF(DF22&lt;&gt;" ",(INDEX(DE$9:DF$12,MATCH(DE22,DE$9:DE$12),2)/DF22)*1000,0),"")</f>
        <v>0</v>
      </c>
      <c r="DI22" s="318" t="str">
        <f aca="false">IF(DF$9&lt;&gt;"",IF($B22&lt;&gt;"",DH22-DG22,""),"")</f>
        <v/>
      </c>
      <c r="DJ22" s="314" t="n">
        <f aca="false">IF($B22&lt;&gt;"",'Chronos (M21..M40)'!$H1938,"")</f>
        <v>1</v>
      </c>
      <c r="DK22" s="315" t="str">
        <f aca="false">IF('Chronos (M21..M40)'!$I1938&lt;&gt;"",'Chronos (M21..M40)'!$I1938," ")</f>
        <v> </v>
      </c>
      <c r="DL22" s="316" t="n">
        <f aca="false">IF('Chronos (M21..M40)'!$J1938&lt;&gt;"",'Chronos (M21..M40)'!$J1938,0)</f>
        <v>0</v>
      </c>
      <c r="DM22" s="317" t="n">
        <f aca="false">IF($B22&lt;&gt;"",IF(DK22&lt;&gt;" ",(INDEX(DJ$9:DK$12,MATCH(DJ22,DJ$9:DJ$12),2)/DK22)*1000,0),"")</f>
        <v>0</v>
      </c>
      <c r="DN22" s="318" t="str">
        <f aca="false">IF(DK$9&lt;&gt;"",IF($B22&lt;&gt;"",DM22-DL22,""),"")</f>
        <v/>
      </c>
      <c r="DO22" s="0"/>
      <c r="DP22" s="356" t="n">
        <f aca="false">E22</f>
        <v>5664.09049107111</v>
      </c>
      <c r="DQ22" s="357" t="n">
        <f aca="false">F22</f>
        <v>0</v>
      </c>
      <c r="DR22" s="356" t="n">
        <f aca="false">SUM(E22,M22,R22,X22,AC22)</f>
        <v>5664.09049107111</v>
      </c>
      <c r="DS22" s="319" t="n">
        <f aca="false">SUM(DR22,AI22,AN22,AT22,AY22,BE22,BJ22,BP22,BU22,CA22,CF22,CL22,CQ22,CW22,DB22,DH22,DM22)</f>
        <v>5664.09049107111</v>
      </c>
      <c r="DT22" s="357" t="n">
        <f aca="false">SUM(L22,Q22,W22,AB22,AH22,AM22,AS22,AX22,BD22,BI22,BO22,BT22,BZ22,CE22,CK22,CP22,CV22,DA22,DG22,DL22)</f>
        <v>0</v>
      </c>
      <c r="DU22" s="356" t="n">
        <f aca="false">SMALL($DY22:$EV22,1)</f>
        <v>656.689267405325</v>
      </c>
      <c r="DV22" s="319" t="n">
        <f aca="false">SMALL($DY22:$EV22,2)</f>
        <v>665.280289330922</v>
      </c>
      <c r="DW22" s="319" t="n">
        <f aca="false">SMALL($DY22:$EV22,3)</f>
        <v>701.420852511507</v>
      </c>
      <c r="DX22" s="357" t="n">
        <f aca="false">SMALL($DY22:$EV22,4)</f>
        <v>701.420852511507</v>
      </c>
      <c r="DY22" s="356" t="n">
        <f aca="false">'Calculs (M1..M20)'!DU22</f>
        <v>656.689267405325</v>
      </c>
      <c r="DZ22" s="356" t="n">
        <f aca="false">'Calculs (M1..M20)'!DV22</f>
        <v>665.280289330922</v>
      </c>
      <c r="EA22" s="356" t="n">
        <f aca="false">'Calculs (M1..M20)'!DW22</f>
        <v>701.420852511507</v>
      </c>
      <c r="EB22" s="358" t="n">
        <f aca="false">'Calculs (M1..M20)'!DX22</f>
        <v>701.420852511507</v>
      </c>
      <c r="EC22" s="361" t="str">
        <f aca="false">IF(M22&gt;0,M22," ")</f>
        <v> </v>
      </c>
      <c r="ED22" s="321" t="str">
        <f aca="false">IF(R22&gt;0,R22," ")</f>
        <v> </v>
      </c>
      <c r="EE22" s="321" t="str">
        <f aca="false">IF(X22&gt;0,X22," ")</f>
        <v> </v>
      </c>
      <c r="EF22" s="321" t="str">
        <f aca="false">IF(AC22&gt;0,AC22," ")</f>
        <v> </v>
      </c>
      <c r="EG22" s="321" t="str">
        <f aca="false">IF(AI22&gt;0,AI22," ")</f>
        <v> </v>
      </c>
      <c r="EH22" s="321" t="str">
        <f aca="false">IF(AN22&gt;0,AN22," ")</f>
        <v> </v>
      </c>
      <c r="EI22" s="321" t="str">
        <f aca="false">IF(AT22&gt;0,AT22," ")</f>
        <v> </v>
      </c>
      <c r="EJ22" s="321" t="str">
        <f aca="false">IF(AY22&gt;0,AY22," ")</f>
        <v> </v>
      </c>
      <c r="EK22" s="321" t="str">
        <f aca="false">IF(BE22&gt;0,BE22," ")</f>
        <v> </v>
      </c>
      <c r="EL22" s="321" t="str">
        <f aca="false">IF(BJ22&gt;0,BJ22," ")</f>
        <v> </v>
      </c>
      <c r="EM22" s="321" t="str">
        <f aca="false">IF(BP22&gt;0,BP22," ")</f>
        <v> </v>
      </c>
      <c r="EN22" s="321" t="str">
        <f aca="false">IF(BU22&gt;0,BU22," ")</f>
        <v> </v>
      </c>
      <c r="EO22" s="321" t="str">
        <f aca="false">IF(CA22&gt;0,CA22," ")</f>
        <v> </v>
      </c>
      <c r="EP22" s="321" t="str">
        <f aca="false">IF(CF22&gt;0,CF22," ")</f>
        <v> </v>
      </c>
      <c r="EQ22" s="321" t="str">
        <f aca="false">IF(CL22&gt;0,CL22," ")</f>
        <v> </v>
      </c>
      <c r="ER22" s="321" t="str">
        <f aca="false">IF(CQ22&gt;0,CQ22," ")</f>
        <v> </v>
      </c>
      <c r="ES22" s="321" t="str">
        <f aca="false">IF(CW22&gt;0,CW22," ")</f>
        <v> </v>
      </c>
      <c r="ET22" s="321" t="str">
        <f aca="false">IF(DB22&gt;0,DB22," ")</f>
        <v> </v>
      </c>
      <c r="EU22" s="321" t="str">
        <f aca="false">IF(DH22&gt;0,DH22," ")</f>
        <v> </v>
      </c>
      <c r="EV22" s="321" t="str">
        <f aca="false">IF(DM22&gt;0,DM22," ")</f>
        <v> </v>
      </c>
      <c r="EW22" s="322" t="n">
        <f aca="false">SMALL($DY22:EC22,1)</f>
        <v>656.689267405325</v>
      </c>
      <c r="EX22" s="323" t="n">
        <f aca="false">SMALL($DY22:ED22,1)</f>
        <v>656.689267405325</v>
      </c>
      <c r="EY22" s="323" t="n">
        <f aca="false">SMALL($DY22:EE22,1)</f>
        <v>656.689267405325</v>
      </c>
      <c r="EZ22" s="323" t="n">
        <f aca="false">SMALL($DY22:EF22,1)</f>
        <v>656.689267405325</v>
      </c>
      <c r="FA22" s="323" t="n">
        <f aca="false">SMALL($DY22:EG22,1)</f>
        <v>656.689267405325</v>
      </c>
      <c r="FB22" s="323" t="n">
        <f aca="false">SMALL($DY22:EH22,1)</f>
        <v>656.689267405325</v>
      </c>
      <c r="FC22" s="323" t="n">
        <f aca="false">SMALL($DY22:EI22,1)</f>
        <v>656.689267405325</v>
      </c>
      <c r="FD22" s="323" t="n">
        <f aca="false">SMALL($DY22:EJ22,1)</f>
        <v>656.689267405325</v>
      </c>
      <c r="FE22" s="323" t="n">
        <f aca="false">SMALL($DY22:EK22,1)</f>
        <v>656.689267405325</v>
      </c>
      <c r="FF22" s="323" t="n">
        <f aca="false">SMALL($DY22:EL22,1)</f>
        <v>656.689267405325</v>
      </c>
      <c r="FG22" s="323" t="n">
        <f aca="false">SMALL($DY22:EM22,1)</f>
        <v>656.689267405325</v>
      </c>
      <c r="FH22" s="323" t="n">
        <f aca="false">SMALL($DY22:EN22,1)</f>
        <v>656.689267405325</v>
      </c>
      <c r="FI22" s="323" t="n">
        <f aca="false">SMALL($DY22:EO22,1)</f>
        <v>656.689267405325</v>
      </c>
      <c r="FJ22" s="323" t="n">
        <f aca="false">SMALL($DY22:EP22,1)</f>
        <v>656.689267405325</v>
      </c>
      <c r="FK22" s="323" t="n">
        <f aca="false">SMALL($DY22:EQ22,1)</f>
        <v>656.689267405325</v>
      </c>
      <c r="FL22" s="323" t="n">
        <f aca="false">SMALL($DY22:ER22,1)</f>
        <v>656.689267405325</v>
      </c>
      <c r="FM22" s="323" t="n">
        <f aca="false">SMALL($DY22:ES22,1)</f>
        <v>656.689267405325</v>
      </c>
      <c r="FN22" s="323" t="n">
        <f aca="false">SMALL($DY22:ET22,1)</f>
        <v>656.689267405325</v>
      </c>
      <c r="FO22" s="323" t="n">
        <f aca="false">SMALL($DY22:EU22,1)</f>
        <v>656.689267405325</v>
      </c>
      <c r="FP22" s="324" t="n">
        <f aca="false">SMALL($DY22:EV22,1)</f>
        <v>656.689267405325</v>
      </c>
      <c r="FQ22" s="0"/>
      <c r="FR22" s="328" t="str">
        <f aca="false">IF($B22&lt;&gt;"",IF($EE$1+20&gt;=FR$13,$N22+E22-F22-(EW22+EW124+EW226+EW328),""),"")</f>
        <v/>
      </c>
      <c r="FS22" s="329" t="str">
        <f aca="false">IF($B22&lt;&gt;"",IF($EE$1+20&gt;=FS$13,$N22+$S22+E22-F22-(EX22+EX124+EX226+EX328),""),"")</f>
        <v/>
      </c>
      <c r="FT22" s="329" t="str">
        <f aca="false">IF($B22&lt;&gt;"",IF($EE$1+20&gt;=FT$13,$N22+$S22+$Y22+E22-F22-(EY22+EY124+EY226+EY328),""),"")</f>
        <v/>
      </c>
      <c r="FU22" s="329" t="str">
        <f aca="false">IF($B22&lt;&gt;"",IF($EE$1+20&gt;=FU$13,$N22+$S22+$Y22+$AD22+E22-F22-(EZ22+EZ124+EZ226+EZ328),""),"")</f>
        <v/>
      </c>
      <c r="FV22" s="329" t="str">
        <f aca="false">IF($B22&lt;&gt;"",IF($EE$1+20&gt;=FV$13,$N22+$S22+$Y22+$AD22+$AJ22+E22-F22-(FA22+FA124+FA226+FA328),""),"")</f>
        <v/>
      </c>
      <c r="FW22" s="329" t="str">
        <f aca="false">IF($B22&lt;&gt;"",IF($EE$1+20&gt;=FW$13,$N22+$S22+$Y22+$AD22+$AJ22+$AO22+E22-F22-(FB22+FB124+FB226+FB328),""),"")</f>
        <v/>
      </c>
      <c r="FX22" s="329" t="str">
        <f aca="false">IF($B22&lt;&gt;"",IF($EE$1+20&gt;=FX$13,$N22+$S22+$Y22+$AD22+$AJ22+$AO22+$AU22+E22-F22-(FC22+FC124+FC226+FC328),""),"")</f>
        <v/>
      </c>
      <c r="FY22" s="329" t="str">
        <f aca="false">IF($B22&lt;&gt;"",IF($EE$1+20&gt;=FY$13,$N22+$S22+$Y22+$AD22+$AJ22+$AO22+$AU22+$AZ22+E22-F22-(FD22+FD124+FD226+FD328),""),"")</f>
        <v/>
      </c>
      <c r="FZ22" s="329" t="str">
        <f aca="false">IF($B22&lt;&gt;"",IF($EE$1+20&gt;=FZ$13,$N22+$S22+$Y22+$AD22+$AJ22+$AO22+$AU22+$AZ22+$BF22+E22-F22-(FE22+FE124+FE226+FE328),""),"")</f>
        <v/>
      </c>
      <c r="GA22" s="329" t="str">
        <f aca="false">IF($B22&lt;&gt;"",IF($EE$1+20&gt;=GA$13,$N22+$S22+$Y22+$AD22+$AJ22+$AO22+$AU22+$AZ22+$BF22+$BK22+E22-F22-(FF22+FF124+FF226+FF328),""),"")</f>
        <v/>
      </c>
      <c r="GB22" s="329" t="str">
        <f aca="false">IF($B22&lt;&gt;"",IF($EE$1+20&gt;=GB$13,$N22+$S22+$Y22+$AD22+$AJ22+$AO22+$AU22+$AZ22+$BF22+$BK22+$BQ22+E22-F22-(FG22+FG124+FG226+FG328),""),"")</f>
        <v/>
      </c>
      <c r="GC22" s="329" t="str">
        <f aca="false">IF($B22&lt;&gt;"",IF($EE$1+20&gt;=GC$13,$N22+$S22+$Y22+$AD22+$AJ22+$AO22+$AU22+$AZ22+$BF22+$BK22+$BQ22+$BV22+E22-F22-(FH22+FH124+FH226+FH328),""),"")</f>
        <v/>
      </c>
      <c r="GD22" s="329" t="str">
        <f aca="false">IF($B22&lt;&gt;"",IF($EE$1+20&gt;=GD$13,$N22+$S22+$Y22+$AD22+$AJ22+$AO22+$AU22+$AZ22+$BF22+$BK22+$BQ22+$BV22+$CB22+E22-F22-(FI22+FI124+FI226+FI328),""),"")</f>
        <v/>
      </c>
      <c r="GE22" s="329" t="str">
        <f aca="false">IF($B22&lt;&gt;"",IF($EE$1+20&gt;=GE$13,$N22+$S22+$Y22+$AD22+$AJ22+$AO22+$AU22+$AZ22+$BF22+$BK22+$BQ22+$BV22+$CB22+$CG22+E22-F22-(FJ22+FJ124+FJ226+FJ328),""),"")</f>
        <v/>
      </c>
      <c r="GF22" s="329" t="str">
        <f aca="false">IF($B22&lt;&gt;"",IF($EE$1+20&gt;=GF$13,$N22+$S22+$Y22+$AD22+$AJ22+$AO22+$AU22+$AZ22+$BF22+$BK22+$BQ22+$BV22+$CB22+$CG22+$CM22+E22-F22-(FK22+FK124+FK226+FK328),""),"")</f>
        <v/>
      </c>
      <c r="GG22" s="329" t="str">
        <f aca="false">IF($B22&lt;&gt;"",IF($EE$1+20&gt;=GG$13,$N22+$S22+$Y22+$AD22+$AJ22+$AO22+$AU22+$AZ22+$BF22+$BK22+$BQ22+$BV22+$CB22+$CG22+$CM22+$CR22+E22-F22-(FL22+FL124+FL226+FL328),""),"")</f>
        <v/>
      </c>
      <c r="GH22" s="329" t="str">
        <f aca="false">IF($B22&lt;&gt;"",IF($EE$1+20&gt;=GH$13,$N22+$S22+$Y22+$AD22+$AJ22+$AO22+$AU22+$AZ22+$BF22+$BK22+$BQ22+$BV22+$CB22+$CG22+$CM22+$CR22+$CX22+E22-F22-(FM22+FM124+FM226+FM328),""),"")</f>
        <v/>
      </c>
      <c r="GI22" s="329" t="str">
        <f aca="false">IF($B22&lt;&gt;"",IF($EE$1+20&gt;=GI$13,$N22+$S22+$Y22+$AD22+$AJ22+$AO22+$AU22+$AZ22+$BF22+$BK22+$BQ22+$BV22+$CB22+$CG22+$CM22+$CR22+$CX22+$DC22+E22-F22-(FN22+FN124+FN226+FN328),""),"")</f>
        <v/>
      </c>
      <c r="GJ22" s="329" t="str">
        <f aca="false">IF($B22&lt;&gt;"",IF($EE$1+20&gt;=GJ$13,$N22+$S22+$Y22+$AD22+$AJ22+$AO22+$AU22+$AZ22+$BF22+$BK22+$BQ22+$BV22+$CB22+$CG22+$CM22+$CR22+$CX22+$DC22+$DI22+E22-F22-(FO22+FO124+FO226+FO328),""),"")</f>
        <v/>
      </c>
      <c r="GK22" s="330" t="str">
        <f aca="false">IF($B22&lt;&gt;"",IF($EE$1+20&gt;=GK$13,$N22+$S22+$Y22+$AD22+$AJ22+$AO22+$AU22+$AZ22+$BF22+$BK22+$BQ22+$BV22+$CB22+$CG22+$CM22+$CR22+$CX22+$DC22+$DI22+$DN22+E22-F22-(FP22+FP124+FP226+FP328),""),"")</f>
        <v/>
      </c>
      <c r="GL22" s="0"/>
      <c r="GM22" s="328" t="str">
        <f aca="false">IF($B22&lt;&gt;"",IF($EE$1+20&gt;=GM$13,RANK(FR22,FR$14:FR$113,0),""),"")</f>
        <v/>
      </c>
      <c r="GN22" s="329" t="str">
        <f aca="false">IF($B22&lt;&gt;"",IF($EE$1+20&gt;=GN$13,RANK(FS22,FS$14:FS$113,0),""),"")</f>
        <v/>
      </c>
      <c r="GO22" s="329" t="str">
        <f aca="false">IF($B22&lt;&gt;"",IF($EE$1+20&gt;=GO$13,RANK(FT22,FT$14:FT$113,0),""),"")</f>
        <v/>
      </c>
      <c r="GP22" s="329" t="str">
        <f aca="false">IF($B22&lt;&gt;"",IF($EE$1+20&gt;=GP$13,RANK(FU22,FU$14:FU$113,0),""),"")</f>
        <v/>
      </c>
      <c r="GQ22" s="329" t="str">
        <f aca="false">IF($B22&lt;&gt;"",IF($EE$1+20&gt;=GQ$13,RANK(FV22,FV$14:FV$113,0),""),"")</f>
        <v/>
      </c>
      <c r="GR22" s="329" t="str">
        <f aca="false">IF($B22&lt;&gt;"",IF($EE$1+20&gt;=GR$13,RANK(FW22,FW$14:FW$113,0),""),"")</f>
        <v/>
      </c>
      <c r="GS22" s="329" t="str">
        <f aca="false">IF($B22&lt;&gt;"",IF($EE$1+20&gt;=GS$13,RANK(FX22,FX$14:FX$113,0),""),"")</f>
        <v/>
      </c>
      <c r="GT22" s="329" t="str">
        <f aca="false">IF($B22&lt;&gt;"",IF($EE$1+20&gt;=GT$13,RANK(FY22,FY$14:FY$113,0),""),"")</f>
        <v/>
      </c>
      <c r="GU22" s="329" t="str">
        <f aca="false">IF($B22&lt;&gt;"",IF($EE$1+20&gt;=GU$13,RANK(FZ22,FZ$14:FZ$113,0),""),"")</f>
        <v/>
      </c>
      <c r="GV22" s="329" t="str">
        <f aca="false">IF($B22&lt;&gt;"",IF($EE$1+20&gt;=GV$13,RANK(GA22,GA$14:GA$113,0),""),"")</f>
        <v/>
      </c>
      <c r="GW22" s="329" t="str">
        <f aca="false">IF($B22&lt;&gt;"",IF($EE$1+20&gt;=GW$13,RANK(GB22,GB$14:GB$113,0),""),"")</f>
        <v/>
      </c>
      <c r="GX22" s="329" t="str">
        <f aca="false">IF($B22&lt;&gt;"",IF($EE$1+20&gt;=GX$13,RANK(GC22,GC$14:GC$113,0),""),"")</f>
        <v/>
      </c>
      <c r="GY22" s="329" t="str">
        <f aca="false">IF($B22&lt;&gt;"",IF($EE$1+20&gt;=GY$13,RANK(GD22,GD$14:GD$113,0),""),"")</f>
        <v/>
      </c>
      <c r="GZ22" s="329" t="str">
        <f aca="false">IF($B22&lt;&gt;"",IF($EE$1+20&gt;=GZ$13,RANK(GE22,GE$14:GE$113,0),""),"")</f>
        <v/>
      </c>
      <c r="HA22" s="329" t="str">
        <f aca="false">IF($B22&lt;&gt;"",IF($EE$1+20&gt;=HA$13,RANK(GF22,GF$14:GF$113,0),""),"")</f>
        <v/>
      </c>
      <c r="HB22" s="329" t="str">
        <f aca="false">IF($B22&lt;&gt;"",IF($EE$1+20&gt;=HB$13,RANK(GG22,GG$14:GG$113,0),""),"")</f>
        <v/>
      </c>
      <c r="HC22" s="329" t="str">
        <f aca="false">IF($B22&lt;&gt;"",IF($EE$1+20&gt;=HC$13,RANK(GH22,GH$14:GH$113,0),""),"")</f>
        <v/>
      </c>
      <c r="HD22" s="329" t="str">
        <f aca="false">IF($B22&lt;&gt;"",IF($EE$1+20&gt;=HD$13,RANK(GI22,GI$14:GI$113,0),""),"")</f>
        <v/>
      </c>
      <c r="HE22" s="329" t="str">
        <f aca="false">IF($B22&lt;&gt;"",IF($EE$1+20&gt;=HE$13,RANK(GJ22,GJ$14:GJ$113,0),""),"")</f>
        <v/>
      </c>
      <c r="HF22" s="330" t="str">
        <f aca="false">IF($B22&lt;&gt;"",IF($EE$1+20&gt;=HF$13,RANK(GK22,GK$14:GK$113,0),""),"")</f>
        <v/>
      </c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3" hidden="false" customHeight="false" outlineLevel="0" collapsed="false">
      <c r="A23" s="308" t="n">
        <f aca="false">IF(B23&lt;&gt;"",RANK(G23,G$14:G$113,0),"")</f>
        <v>14</v>
      </c>
      <c r="B23" s="310" t="str">
        <f aca="false">IF('Chronos (M1..M20)'!B20&lt;&gt;"",'Chronos (M1..M20)'!B20,"")</f>
        <v>Philippe LANES</v>
      </c>
      <c r="C23" s="310" t="n">
        <f aca="false">IF(B23&lt;&gt;"",'Chronos (M1..M20)'!C20,"")</f>
        <v>10</v>
      </c>
      <c r="D23" s="215" t="n">
        <f aca="false">IF(B23&lt;&gt;"",'Chronos (M1..M20)'!C20,"")</f>
        <v>10</v>
      </c>
      <c r="E23" s="355" t="n">
        <f aca="false">'Calculs (M1..M20)'!DS23</f>
        <v>5625.26544665839</v>
      </c>
      <c r="F23" s="355" t="n">
        <f aca="false">'Calculs (M1..M20)'!DT23</f>
        <v>100</v>
      </c>
      <c r="G23" s="311" t="n">
        <f aca="false">IF(B23&lt;&gt;"",IF(NbTotManche&lt;4,DR23-DQ23,IF(NbTotManche&lt;15,DR23-DU23-DQ23,IF(NbTotManche&lt;25,DR23-DU23-DV23-DQ23-DT23,IF(NbTotManche&lt;35,DS23-DU23-DV23-DW23-DT23-DQ23,DS23-DU23-DV23-DW23-DX23-DT23-DQ23)))),0)</f>
        <v>4993.23751708948</v>
      </c>
      <c r="H23" s="312" t="n">
        <f aca="false">IF(B23&lt;&gt;"",IF(G23,(G23/MAXA(G$14:G$113))*1000,0),"")</f>
        <v>902.463359194738</v>
      </c>
      <c r="I23" s="313" t="str">
        <f aca="false">IF($B23&lt;&gt;"",$B23,"")</f>
        <v>Philippe LANES</v>
      </c>
      <c r="J23" s="314" t="n">
        <f aca="false">IF($B23&lt;&gt;"",'Chronos (M21..M40)'!$H20,"")</f>
        <v>1</v>
      </c>
      <c r="K23" s="315" t="str">
        <f aca="false">IF('Chronos (M21..M40)'!$I20&lt;&gt;"",'Chronos (M21..M40)'!$I20," ")</f>
        <v> </v>
      </c>
      <c r="L23" s="316" t="n">
        <f aca="false">IF('Chronos (M21..M40)'!$J20&lt;&gt;"",'Chronos (M21..M40)'!$J20,0)</f>
        <v>0</v>
      </c>
      <c r="M23" s="317" t="n">
        <f aca="false">IF($B23&lt;&gt;"",IF(K23&lt;&gt;" ",(INDEX(J$9:K$12,MATCH(J23,J$9:J$12),2)/K23)*1000,0),"")</f>
        <v>0</v>
      </c>
      <c r="N23" s="318" t="str">
        <f aca="false">IF(K$9&lt;&gt;"",IF($B23&lt;&gt;"",M23-L23,""),"")</f>
        <v/>
      </c>
      <c r="O23" s="314" t="n">
        <f aca="false">IF($B23&lt;&gt;"",'Chronos (M21..M40)'!$H121,"")</f>
        <v>1</v>
      </c>
      <c r="P23" s="315" t="str">
        <f aca="false">IF('Chronos (M21..M40)'!$I121&lt;&gt;"",'Chronos (M21..M40)'!$I121," ")</f>
        <v> </v>
      </c>
      <c r="Q23" s="316" t="n">
        <f aca="false">IF('Chronos (M21..M40)'!$J121&lt;&gt;"",'Chronos (M21..M40)'!$J121,0)</f>
        <v>0</v>
      </c>
      <c r="R23" s="317" t="n">
        <f aca="false">IF($B23&lt;&gt;"",IF(P23&lt;&gt;" ",(INDEX(O$9:P$12,MATCH(O23,O$9:O$12),2)/P23)*1000,0),"")</f>
        <v>0</v>
      </c>
      <c r="S23" s="318" t="str">
        <f aca="false">IF(P$9&lt;&gt;"",IF($B23&lt;&gt;"",R23-Q23,""),"")</f>
        <v/>
      </c>
      <c r="T23" s="313" t="str">
        <f aca="false">IF($B23&lt;&gt;"",$B23,"")</f>
        <v>Philippe LANES</v>
      </c>
      <c r="U23" s="314" t="n">
        <f aca="false">IF($B23&lt;&gt;"",'Chronos (M21..M40)'!$H222,"")</f>
        <v>1</v>
      </c>
      <c r="V23" s="315" t="str">
        <f aca="false">IF('Chronos (M21..M40)'!$I222&lt;&gt;"",'Chronos (M21..M40)'!$I222," ")</f>
        <v> </v>
      </c>
      <c r="W23" s="316" t="n">
        <f aca="false">IF('Chronos (M21..M40)'!$J222&lt;&gt;"",'Chronos (M21..M40)'!$J222,0)</f>
        <v>0</v>
      </c>
      <c r="X23" s="317" t="n">
        <f aca="false">IF($B23&lt;&gt;"",IF(V23&lt;&gt;" ",(INDEX(U$9:V$12,MATCH(U23,U$9:U$12),2)/V23)*1000,0),"")</f>
        <v>0</v>
      </c>
      <c r="Y23" s="318" t="str">
        <f aca="false">IF(V$9&lt;&gt;"",IF($B23&lt;&gt;"",X23-W23,""),"")</f>
        <v/>
      </c>
      <c r="Z23" s="314" t="n">
        <f aca="false">IF($B23&lt;&gt;"",'Chronos (M21..M40)'!$H323,"")</f>
        <v>1</v>
      </c>
      <c r="AA23" s="315" t="str">
        <f aca="false">IF('Chronos (M21..M40)'!$I323&lt;&gt;"",'Chronos (M21..M40)'!$I323," ")</f>
        <v> </v>
      </c>
      <c r="AB23" s="316" t="n">
        <f aca="false">IF('Chronos (M1..M20)'!$J323&lt;&gt;"",'Chronos (M21..M40)'!$J323,0)</f>
        <v>0</v>
      </c>
      <c r="AC23" s="317" t="n">
        <f aca="false">IF($B23&lt;&gt;"",IF(AA23&lt;&gt;" ",(INDEX(Z$9:AA$12,MATCH(Z23,Z$9:Z$12),2)/AA23)*1000,0),"")</f>
        <v>0</v>
      </c>
      <c r="AD23" s="318" t="str">
        <f aca="false">IF(AA$9&lt;&gt;"",IF($B23&lt;&gt;"",AC23-AB23,""),"")</f>
        <v/>
      </c>
      <c r="AE23" s="313" t="str">
        <f aca="false">IF($B23&lt;&gt;"",$B23,"")</f>
        <v>Philippe LANES</v>
      </c>
      <c r="AF23" s="314" t="n">
        <f aca="false">IF($B23&lt;&gt;"",'Chronos (M21..M40)'!$H424,"")</f>
        <v>1</v>
      </c>
      <c r="AG23" s="315" t="str">
        <f aca="false">IF('Chronos (M21..M40)'!$I424&lt;&gt;"",'Chronos (M21..M40)'!$I424," ")</f>
        <v> </v>
      </c>
      <c r="AH23" s="316" t="n">
        <f aca="false">IF('Chronos (M21..M40)'!$J424&lt;&gt;"",'Chronos (M21..M40)'!$J424,0)</f>
        <v>0</v>
      </c>
      <c r="AI23" s="317" t="n">
        <f aca="false">IF($B23&lt;&gt;"",IF(AG23&lt;&gt;" ",(INDEX(AF$9:AG$12,MATCH(AF23,AF$9:AF$12),2)/AG23)*1000,0),"")</f>
        <v>0</v>
      </c>
      <c r="AJ23" s="318" t="str">
        <f aca="false">IF(AG$9&lt;&gt;"",IF($B23&lt;&gt;"",AI23-AH23,""),"")</f>
        <v/>
      </c>
      <c r="AK23" s="314" t="n">
        <f aca="false">IF($B23&lt;&gt;"",'Chronos (M21..M40)'!$H525,"")</f>
        <v>1</v>
      </c>
      <c r="AL23" s="315" t="str">
        <f aca="false">IF('Chronos (M21..M40)'!$I525&lt;&gt;"",'Chronos (M21..M40)'!$I525," ")</f>
        <v> </v>
      </c>
      <c r="AM23" s="316" t="n">
        <f aca="false">IF('Chronos (M21..M40)'!$J525&lt;&gt;"",'Chronos (M21..M40)'!$J525,0)</f>
        <v>0</v>
      </c>
      <c r="AN23" s="317" t="n">
        <f aca="false">IF($B23&lt;&gt;"",IF(AL23&lt;&gt;" ",(INDEX(AK$9:AL$12,MATCH(AK23,AK$9:AK$12),2)/AL23)*1000,0),"")</f>
        <v>0</v>
      </c>
      <c r="AO23" s="318" t="str">
        <f aca="false">IF(AL$9&lt;&gt;"",IF($B23&lt;&gt;"",AN23-AM23,""),"")</f>
        <v/>
      </c>
      <c r="AP23" s="313" t="str">
        <f aca="false">IF($B23&lt;&gt;"",$B23,"")</f>
        <v>Philippe LANES</v>
      </c>
      <c r="AQ23" s="314" t="n">
        <f aca="false">IF($B23&lt;&gt;"",'Chronos (M21..M40)'!$H626,"")</f>
        <v>1</v>
      </c>
      <c r="AR23" s="315" t="str">
        <f aca="false">IF('Chronos (M21..M40)'!$I626&lt;&gt;"",'Chronos (M21..M40)'!$I626," ")</f>
        <v> </v>
      </c>
      <c r="AS23" s="316" t="n">
        <f aca="false">IF('Chronos (M21..M40)'!$J626&lt;&gt;"",'Chronos (M21..M40)'!$J626,0)</f>
        <v>0</v>
      </c>
      <c r="AT23" s="317" t="n">
        <f aca="false">IF($B23&lt;&gt;"",IF(AR23&lt;&gt;" ",(INDEX(AQ$9:AR$12,MATCH(AQ23,AQ$9:AQ$12),2)/AR23)*1000,0),"")</f>
        <v>0</v>
      </c>
      <c r="AU23" s="318" t="str">
        <f aca="false">IF(AR$9&lt;&gt;"",IF($B23&lt;&gt;"",AT23-AS23,""),"")</f>
        <v/>
      </c>
      <c r="AV23" s="314" t="n">
        <f aca="false">IF($B23&lt;&gt;"",'Chronos (M21..M40)'!$H727,"")</f>
        <v>1</v>
      </c>
      <c r="AW23" s="315" t="str">
        <f aca="false">IF('Chronos (M21..M40)'!$I727&lt;&gt;"",'Chronos (M21..M40)'!$I727," ")</f>
        <v> </v>
      </c>
      <c r="AX23" s="316" t="n">
        <f aca="false">IF('Chronos (M21..M40)'!$J727&lt;&gt;"",'Chronos (M21..M40)'!$J727,0)</f>
        <v>0</v>
      </c>
      <c r="AY23" s="317" t="n">
        <f aca="false">IF($B23&lt;&gt;"",IF(AW23&lt;&gt;" ",(INDEX(AV$9:AW$12,MATCH(AV23,AV$9:AV$12),2)/AW23)*1000,0),"")</f>
        <v>0</v>
      </c>
      <c r="AZ23" s="318" t="str">
        <f aca="false">IF(AW$9&lt;&gt;"",IF($B23&lt;&gt;"",AY23-AX23,""),"")</f>
        <v/>
      </c>
      <c r="BA23" s="313" t="str">
        <f aca="false">IF($B23&lt;&gt;"",$B23,"")</f>
        <v>Philippe LANES</v>
      </c>
      <c r="BB23" s="314" t="n">
        <f aca="false">IF($B23&lt;&gt;"",'Chronos (M21..M40)'!$H828,"")</f>
        <v>1</v>
      </c>
      <c r="BC23" s="315" t="str">
        <f aca="false">IF('Chronos (M21..M40)'!$I828&lt;&gt;"",'Chronos (M21..M40)'!$I828," ")</f>
        <v> </v>
      </c>
      <c r="BD23" s="316" t="n">
        <f aca="false">IF('Chronos (M21..M40)'!$J828&lt;&gt;"",'Chronos (M21..M40)'!$J828,0)</f>
        <v>0</v>
      </c>
      <c r="BE23" s="317" t="n">
        <f aca="false">IF($B23&lt;&gt;"",IF(BC23&lt;&gt;" ",(INDEX(BB$9:BC$12,MATCH(BB23,BB$9:BB$12),2)/BC23)*1000,0),"")</f>
        <v>0</v>
      </c>
      <c r="BF23" s="318" t="str">
        <f aca="false">IF(BC$9&lt;&gt;"",IF($B23&lt;&gt;"",BE23-BD23,""),"")</f>
        <v/>
      </c>
      <c r="BG23" s="314" t="n">
        <f aca="false">IF($B23&lt;&gt;"",'Chronos (M21..M40)'!$H929,"")</f>
        <v>1</v>
      </c>
      <c r="BH23" s="315" t="str">
        <f aca="false">IF('Chronos (M21..M40)'!$I929&lt;&gt;"",'Chronos (M21..M40)'!$I929," ")</f>
        <v> </v>
      </c>
      <c r="BI23" s="316" t="n">
        <f aca="false">IF('Chronos (M21..M40)'!$J929&lt;&gt;"",'Chronos (M21..M40)'!$J929,0)</f>
        <v>0</v>
      </c>
      <c r="BJ23" s="317" t="n">
        <f aca="false">IF($B23&lt;&gt;"",IF(BH23&lt;&gt;" ",(INDEX(BG$9:BH$12,MATCH(BG23,BG$9:BG$12),2)/BH23)*1000,0),"")</f>
        <v>0</v>
      </c>
      <c r="BK23" s="318" t="str">
        <f aca="false">IF(BH$9&lt;&gt;"",IF($B23&lt;&gt;"",BJ23-BI23,""),"")</f>
        <v/>
      </c>
      <c r="BL23" s="313" t="str">
        <f aca="false">IF($B23&lt;&gt;"",$B23,"")</f>
        <v>Philippe LANES</v>
      </c>
      <c r="BM23" s="314" t="n">
        <f aca="false">IF($B23&lt;&gt;"",'Chronos (M21..M40)'!$H1030,"")</f>
        <v>1</v>
      </c>
      <c r="BN23" s="315" t="str">
        <f aca="false">IF('Chronos (M21..M40)'!$I1030&lt;&gt;"",'Chronos (M21..M40)'!$I1030," ")</f>
        <v> </v>
      </c>
      <c r="BO23" s="316" t="n">
        <f aca="false">IF('Chronos (M21..M40)'!$J1030&lt;&gt;"",'Chronos (M21..M40)'!$J1030,0)</f>
        <v>0</v>
      </c>
      <c r="BP23" s="317" t="n">
        <f aca="false">IF($B23&lt;&gt;"",IF(BN23&lt;&gt;" ",(INDEX(BM$9:BN$12,MATCH(BM23,BM$9:BM$12),2)/BN23)*1000,0),"")</f>
        <v>0</v>
      </c>
      <c r="BQ23" s="318" t="str">
        <f aca="false">IF(BN$9&lt;&gt;"",IF($B23&lt;&gt;"",BP23-BO23,""),"")</f>
        <v/>
      </c>
      <c r="BR23" s="314" t="n">
        <f aca="false">IF($B23&lt;&gt;"",'Chronos (M21..M40)'!$H1131,"")</f>
        <v>1</v>
      </c>
      <c r="BS23" s="315" t="str">
        <f aca="false">IF('Chronos (M21..M40)'!$I1131&lt;&gt;"",'Chronos (M21..M40)'!$I1131," ")</f>
        <v> </v>
      </c>
      <c r="BT23" s="316" t="n">
        <f aca="false">IF('Chronos (M21..M40)'!$J1131&lt;&gt;"",'Chronos (M21..M40)'!$J1131,0)</f>
        <v>0</v>
      </c>
      <c r="BU23" s="317" t="n">
        <f aca="false">IF($B23&lt;&gt;"",IF(BS23&lt;&gt;" ",(INDEX(BR$9:BS$12,MATCH(BR23,BR$9:BR$12),2)/BS23)*1000,0),"")</f>
        <v>0</v>
      </c>
      <c r="BV23" s="318" t="str">
        <f aca="false">IF(BS$9&lt;&gt;"",IF($B23&lt;&gt;"",BU23-BT23,""),"")</f>
        <v/>
      </c>
      <c r="BW23" s="313" t="str">
        <f aca="false">IF($B23&lt;&gt;"",$B23,"")</f>
        <v>Philippe LANES</v>
      </c>
      <c r="BX23" s="314" t="n">
        <f aca="false">IF($B23&lt;&gt;"",'Chronos (M21..M40)'!$H1232,"")</f>
        <v>1</v>
      </c>
      <c r="BY23" s="315" t="str">
        <f aca="false">IF('Chronos (M21..M40)'!$I1232&lt;&gt;"",'Chronos (M21..M40)'!$I1232," ")</f>
        <v> </v>
      </c>
      <c r="BZ23" s="316" t="n">
        <f aca="false">IF('Chronos (M21..M40)'!$J1232&lt;&gt;"",'Chronos (M21..M40)'!$J1232,0)</f>
        <v>0</v>
      </c>
      <c r="CA23" s="317" t="n">
        <f aca="false">IF($B23&lt;&gt;"",IF(BY23&lt;&gt;" ",(INDEX(BX$9:BY$12,MATCH(BX23,BX$9:BX$12),2)/BY23)*1000,0),"")</f>
        <v>0</v>
      </c>
      <c r="CB23" s="318" t="str">
        <f aca="false">IF(BY$9&lt;&gt;"",IF($B23&lt;&gt;"",CA23-BZ23,""),"")</f>
        <v/>
      </c>
      <c r="CC23" s="314" t="n">
        <f aca="false">IF($B23&lt;&gt;"",'Chronos (M21..M40)'!$H1333,"")</f>
        <v>1</v>
      </c>
      <c r="CD23" s="315" t="str">
        <f aca="false">IF('Chronos (M21..M40)'!$I1333&lt;&gt;"",'Chronos (M21..M40)'!$I1333," ")</f>
        <v> </v>
      </c>
      <c r="CE23" s="316" t="n">
        <f aca="false">IF('Chronos (M21..M40)'!$J1333&lt;&gt;"",'Chronos (M21..M40)'!$J1333,0)</f>
        <v>0</v>
      </c>
      <c r="CF23" s="317" t="n">
        <f aca="false">IF($B23&lt;&gt;"",IF(CD23&lt;&gt;" ",(INDEX(CC$9:CD$12,MATCH(CC23,CC$9:CC$12),2)/CD23)*1000,0),"")</f>
        <v>0</v>
      </c>
      <c r="CG23" s="318" t="str">
        <f aca="false">IF(CD$9&lt;&gt;"",IF($B23&lt;&gt;"",CF23-CE23,""),"")</f>
        <v/>
      </c>
      <c r="CH23" s="313" t="str">
        <f aca="false">IF($B23&lt;&gt;"",$B23,"")</f>
        <v>Philippe LANES</v>
      </c>
      <c r="CI23" s="314" t="n">
        <f aca="false">IF($B23&lt;&gt;"",'Chronos (M21..M40)'!$H1434,"")</f>
        <v>1</v>
      </c>
      <c r="CJ23" s="315" t="str">
        <f aca="false">IF('Chronos (M21..M40)'!$I1434&lt;&gt;"",'Chronos (M21..M40)'!$I1434," ")</f>
        <v> </v>
      </c>
      <c r="CK23" s="316" t="n">
        <f aca="false">IF('Chronos (M21..M40)'!$J1434&lt;&gt;"",'Chronos (M21..M40)'!$J1434,0)</f>
        <v>0</v>
      </c>
      <c r="CL23" s="317" t="n">
        <f aca="false">IF($B23&lt;&gt;"",IF(CJ23&lt;&gt;" ",(INDEX(CI$9:CJ$12,MATCH(CI23,CI$9:CI$12),2)/CJ23)*1000,0),"")</f>
        <v>0</v>
      </c>
      <c r="CM23" s="318" t="str">
        <f aca="false">IF(CJ$9&lt;&gt;"",IF($B23&lt;&gt;"",CL23-CK23,""),"")</f>
        <v/>
      </c>
      <c r="CN23" s="314" t="n">
        <f aca="false">IF($B23&lt;&gt;"",'Chronos (M21..M40)'!$H1535,"")</f>
        <v>1</v>
      </c>
      <c r="CO23" s="315" t="str">
        <f aca="false">IF('Chronos (M21..M40)'!$I1535&lt;&gt;"",'Chronos (M21..M40)'!$I1535," ")</f>
        <v> </v>
      </c>
      <c r="CP23" s="316" t="n">
        <f aca="false">IF('Chronos (M21..M40)'!$J1535&lt;&gt;"",'Chronos (M21..M40)'!$J1535,0)</f>
        <v>0</v>
      </c>
      <c r="CQ23" s="317" t="n">
        <f aca="false">IF($B23&lt;&gt;"",IF(CO23&lt;&gt;" ",(INDEX(CN$9:CO$12,MATCH(CN23,CN$9:CN$12),2)/CO23)*1000,0),"")</f>
        <v>0</v>
      </c>
      <c r="CR23" s="318" t="str">
        <f aca="false">IF(CO$9&lt;&gt;"",IF($B23&lt;&gt;"",CQ23-CP23,""),"")</f>
        <v/>
      </c>
      <c r="CS23" s="313" t="str">
        <f aca="false">IF($B23&lt;&gt;"",$B23,"")</f>
        <v>Philippe LANES</v>
      </c>
      <c r="CT23" s="314" t="n">
        <f aca="false">IF($B23&lt;&gt;"",'Chronos (M21..M40)'!$H1636,"")</f>
        <v>1</v>
      </c>
      <c r="CU23" s="315" t="str">
        <f aca="false">IF('Chronos (M21..M40)'!$I1636&lt;&gt;"",'Chronos (M21..M40)'!$I1636," ")</f>
        <v> </v>
      </c>
      <c r="CV23" s="316" t="n">
        <f aca="false">IF('Chronos (M21..M40)'!$J1636&lt;&gt;"",'Chronos (M21..M40)'!$J1636,0)</f>
        <v>0</v>
      </c>
      <c r="CW23" s="317" t="n">
        <f aca="false">IF($B23&lt;&gt;"",IF(CU23&lt;&gt;" ",(INDEX(CT$9:CU$12,MATCH(CT23,CT$9:CT$12),2)/CU23)*1000,0),"")</f>
        <v>0</v>
      </c>
      <c r="CX23" s="318" t="str">
        <f aca="false">IF(CU$9&lt;&gt;"",IF($B23&lt;&gt;"",CW23-CV23,""),"")</f>
        <v/>
      </c>
      <c r="CY23" s="314" t="n">
        <f aca="false">IF($B23&lt;&gt;"",'Chronos (M21..M40)'!$H1737,"")</f>
        <v>1</v>
      </c>
      <c r="CZ23" s="315" t="str">
        <f aca="false">IF('Chronos (M21..M40)'!$I1737&lt;&gt;"",'Chronos (M21..M40)'!$I1737," ")</f>
        <v> </v>
      </c>
      <c r="DA23" s="316" t="n">
        <f aca="false">IF('Chronos (M21..M40)'!$J1737&lt;&gt;"",'Chronos (M21..M40)'!$J1737,0)</f>
        <v>0</v>
      </c>
      <c r="DB23" s="317" t="n">
        <f aca="false">IF($B23&lt;&gt;"",IF(CZ23&lt;&gt;" ",(INDEX(CY$9:CZ$12,MATCH(CY23,CY$9:CY$12),2)/CZ23)*1000,0),"")</f>
        <v>0</v>
      </c>
      <c r="DC23" s="318" t="str">
        <f aca="false">IF(CZ$9&lt;&gt;"",IF($B23&lt;&gt;"",DB23-DA23,""),"")</f>
        <v/>
      </c>
      <c r="DD23" s="313" t="str">
        <f aca="false">IF($B23&lt;&gt;"",$B23,"")</f>
        <v>Philippe LANES</v>
      </c>
      <c r="DE23" s="314" t="n">
        <f aca="false">IF($B23&lt;&gt;"",'Chronos (M21..M40)'!$H1838,"")</f>
        <v>1</v>
      </c>
      <c r="DF23" s="315" t="str">
        <f aca="false">IF('Chronos (M21..M40)'!$I1838&lt;&gt;"",'Chronos (M21..M40)'!$I1838," ")</f>
        <v> </v>
      </c>
      <c r="DG23" s="316" t="n">
        <f aca="false">IF('Chronos (M21..M40)'!$J1838&lt;&gt;"",'Chronos (M21..M40)'!$J1838,0)</f>
        <v>0</v>
      </c>
      <c r="DH23" s="317" t="n">
        <f aca="false">IF($B23&lt;&gt;"",IF(DF23&lt;&gt;" ",(INDEX(DE$9:DF$12,MATCH(DE23,DE$9:DE$12),2)/DF23)*1000,0),"")</f>
        <v>0</v>
      </c>
      <c r="DI23" s="318" t="str">
        <f aca="false">IF(DF$9&lt;&gt;"",IF($B23&lt;&gt;"",DH23-DG23,""),"")</f>
        <v/>
      </c>
      <c r="DJ23" s="314" t="n">
        <f aca="false">IF($B23&lt;&gt;"",'Chronos (M21..M40)'!$H1939,"")</f>
        <v>1</v>
      </c>
      <c r="DK23" s="315" t="str">
        <f aca="false">IF('Chronos (M21..M40)'!$I1939&lt;&gt;"",'Chronos (M21..M40)'!$I1939," ")</f>
        <v> </v>
      </c>
      <c r="DL23" s="316" t="n">
        <f aca="false">IF('Chronos (M21..M40)'!$J1939&lt;&gt;"",'Chronos (M21..M40)'!$J1939,0)</f>
        <v>0</v>
      </c>
      <c r="DM23" s="317" t="n">
        <f aca="false">IF($B23&lt;&gt;"",IF(DK23&lt;&gt;" ",(INDEX(DJ$9:DK$12,MATCH(DJ23,DJ$9:DJ$12),2)/DK23)*1000,0),"")</f>
        <v>0</v>
      </c>
      <c r="DN23" s="318" t="str">
        <f aca="false">IF(DK$9&lt;&gt;"",IF($B23&lt;&gt;"",DM23-DL23,""),"")</f>
        <v/>
      </c>
      <c r="DO23" s="0"/>
      <c r="DP23" s="356" t="n">
        <f aca="false">E23</f>
        <v>5625.26544665839</v>
      </c>
      <c r="DQ23" s="357" t="n">
        <f aca="false">F23</f>
        <v>100</v>
      </c>
      <c r="DR23" s="356" t="n">
        <f aca="false">SUM(E23,M23,R23,X23,AC23)</f>
        <v>5625.26544665839</v>
      </c>
      <c r="DS23" s="319" t="n">
        <f aca="false">SUM(DR23,AI23,AN23,AT23,AY23,BE23,BJ23,BP23,BU23,CA23,CF23,CL23,CQ23,CW23,DB23,DH23,DM23)</f>
        <v>5625.26544665839</v>
      </c>
      <c r="DT23" s="357" t="n">
        <f aca="false">SUM(L23,Q23,W23,AB23,AH23,AM23,AS23,AX23,BD23,BI23,BO23,BT23,BZ23,CE23,CK23,CP23,CV23,DA23,DG23,DL23)</f>
        <v>0</v>
      </c>
      <c r="DU23" s="356" t="n">
        <f aca="false">SMALL($DY23:$EV23,1)</f>
        <v>532.027929568913</v>
      </c>
      <c r="DV23" s="319" t="n">
        <f aca="false">SMALL($DY23:$EV23,2)</f>
        <v>709.409949865021</v>
      </c>
      <c r="DW23" s="319" t="n">
        <f aca="false">SMALL($DY23:$EV23,3)</f>
        <v>827.636515214673</v>
      </c>
      <c r="DX23" s="357" t="n">
        <f aca="false">SMALL($DY23:$EV23,4)</f>
        <v>827.636515214673</v>
      </c>
      <c r="DY23" s="356" t="n">
        <f aca="false">'Calculs (M1..M20)'!DU23</f>
        <v>532.027929568913</v>
      </c>
      <c r="DZ23" s="356" t="n">
        <f aca="false">'Calculs (M1..M20)'!DV23</f>
        <v>709.409949865021</v>
      </c>
      <c r="EA23" s="356" t="n">
        <f aca="false">'Calculs (M1..M20)'!DW23</f>
        <v>827.636515214673</v>
      </c>
      <c r="EB23" s="358" t="n">
        <f aca="false">'Calculs (M1..M20)'!DX23</f>
        <v>827.636515214673</v>
      </c>
      <c r="EC23" s="361" t="str">
        <f aca="false">IF(M23&gt;0,M23," ")</f>
        <v> </v>
      </c>
      <c r="ED23" s="321" t="str">
        <f aca="false">IF(R23&gt;0,R23," ")</f>
        <v> </v>
      </c>
      <c r="EE23" s="321" t="str">
        <f aca="false">IF(X23&gt;0,X23," ")</f>
        <v> </v>
      </c>
      <c r="EF23" s="321" t="str">
        <f aca="false">IF(AC23&gt;0,AC23," ")</f>
        <v> </v>
      </c>
      <c r="EG23" s="321" t="str">
        <f aca="false">IF(AI23&gt;0,AI23," ")</f>
        <v> </v>
      </c>
      <c r="EH23" s="321" t="str">
        <f aca="false">IF(AN23&gt;0,AN23," ")</f>
        <v> </v>
      </c>
      <c r="EI23" s="321" t="str">
        <f aca="false">IF(AT23&gt;0,AT23," ")</f>
        <v> </v>
      </c>
      <c r="EJ23" s="321" t="str">
        <f aca="false">IF(AY23&gt;0,AY23," ")</f>
        <v> </v>
      </c>
      <c r="EK23" s="321" t="str">
        <f aca="false">IF(BE23&gt;0,BE23," ")</f>
        <v> </v>
      </c>
      <c r="EL23" s="321" t="str">
        <f aca="false">IF(BJ23&gt;0,BJ23," ")</f>
        <v> </v>
      </c>
      <c r="EM23" s="321" t="str">
        <f aca="false">IF(BP23&gt;0,BP23," ")</f>
        <v> </v>
      </c>
      <c r="EN23" s="321" t="str">
        <f aca="false">IF(BU23&gt;0,BU23," ")</f>
        <v> </v>
      </c>
      <c r="EO23" s="321" t="str">
        <f aca="false">IF(CA23&gt;0,CA23," ")</f>
        <v> </v>
      </c>
      <c r="EP23" s="321" t="str">
        <f aca="false">IF(CF23&gt;0,CF23," ")</f>
        <v> </v>
      </c>
      <c r="EQ23" s="321" t="str">
        <f aca="false">IF(CL23&gt;0,CL23," ")</f>
        <v> </v>
      </c>
      <c r="ER23" s="321" t="str">
        <f aca="false">IF(CQ23&gt;0,CQ23," ")</f>
        <v> </v>
      </c>
      <c r="ES23" s="321" t="str">
        <f aca="false">IF(CW23&gt;0,CW23," ")</f>
        <v> </v>
      </c>
      <c r="ET23" s="321" t="str">
        <f aca="false">IF(DB23&gt;0,DB23," ")</f>
        <v> </v>
      </c>
      <c r="EU23" s="321" t="str">
        <f aca="false">IF(DH23&gt;0,DH23," ")</f>
        <v> </v>
      </c>
      <c r="EV23" s="321" t="str">
        <f aca="false">IF(DM23&gt;0,DM23," ")</f>
        <v> </v>
      </c>
      <c r="EW23" s="322" t="n">
        <f aca="false">SMALL($DY23:EC23,1)</f>
        <v>532.027929568913</v>
      </c>
      <c r="EX23" s="323" t="n">
        <f aca="false">SMALL($DY23:ED23,1)</f>
        <v>532.027929568913</v>
      </c>
      <c r="EY23" s="323" t="n">
        <f aca="false">SMALL($DY23:EE23,1)</f>
        <v>532.027929568913</v>
      </c>
      <c r="EZ23" s="323" t="n">
        <f aca="false">SMALL($DY23:EF23,1)</f>
        <v>532.027929568913</v>
      </c>
      <c r="FA23" s="323" t="n">
        <f aca="false">SMALL($DY23:EG23,1)</f>
        <v>532.027929568913</v>
      </c>
      <c r="FB23" s="323" t="n">
        <f aca="false">SMALL($DY23:EH23,1)</f>
        <v>532.027929568913</v>
      </c>
      <c r="FC23" s="323" t="n">
        <f aca="false">SMALL($DY23:EI23,1)</f>
        <v>532.027929568913</v>
      </c>
      <c r="FD23" s="323" t="n">
        <f aca="false">SMALL($DY23:EJ23,1)</f>
        <v>532.027929568913</v>
      </c>
      <c r="FE23" s="323" t="n">
        <f aca="false">SMALL($DY23:EK23,1)</f>
        <v>532.027929568913</v>
      </c>
      <c r="FF23" s="323" t="n">
        <f aca="false">SMALL($DY23:EL23,1)</f>
        <v>532.027929568913</v>
      </c>
      <c r="FG23" s="323" t="n">
        <f aca="false">SMALL($DY23:EM23,1)</f>
        <v>532.027929568913</v>
      </c>
      <c r="FH23" s="323" t="n">
        <f aca="false">SMALL($DY23:EN23,1)</f>
        <v>532.027929568913</v>
      </c>
      <c r="FI23" s="323" t="n">
        <f aca="false">SMALL($DY23:EO23,1)</f>
        <v>532.027929568913</v>
      </c>
      <c r="FJ23" s="323" t="n">
        <f aca="false">SMALL($DY23:EP23,1)</f>
        <v>532.027929568913</v>
      </c>
      <c r="FK23" s="323" t="n">
        <f aca="false">SMALL($DY23:EQ23,1)</f>
        <v>532.027929568913</v>
      </c>
      <c r="FL23" s="323" t="n">
        <f aca="false">SMALL($DY23:ER23,1)</f>
        <v>532.027929568913</v>
      </c>
      <c r="FM23" s="323" t="n">
        <f aca="false">SMALL($DY23:ES23,1)</f>
        <v>532.027929568913</v>
      </c>
      <c r="FN23" s="323" t="n">
        <f aca="false">SMALL($DY23:ET23,1)</f>
        <v>532.027929568913</v>
      </c>
      <c r="FO23" s="323" t="n">
        <f aca="false">SMALL($DY23:EU23,1)</f>
        <v>532.027929568913</v>
      </c>
      <c r="FP23" s="324" t="n">
        <f aca="false">SMALL($DY23:EV23,1)</f>
        <v>532.027929568913</v>
      </c>
      <c r="FQ23" s="0"/>
      <c r="FR23" s="328" t="str">
        <f aca="false">IF($B23&lt;&gt;"",IF($EE$1+20&gt;=FR$13,$N23+E23-F23-(EW23+EW125+EW227+EW329),""),"")</f>
        <v/>
      </c>
      <c r="FS23" s="329" t="str">
        <f aca="false">IF($B23&lt;&gt;"",IF($EE$1+20&gt;=FS$13,$N23+$S23+E23-F23-(EX23+EX125+EX227+EX329),""),"")</f>
        <v/>
      </c>
      <c r="FT23" s="329" t="str">
        <f aca="false">IF($B23&lt;&gt;"",IF($EE$1+20&gt;=FT$13,$N23+$S23+$Y23+E23-F23-(EY23+EY125+EY227+EY329),""),"")</f>
        <v/>
      </c>
      <c r="FU23" s="329" t="str">
        <f aca="false">IF($B23&lt;&gt;"",IF($EE$1+20&gt;=FU$13,$N23+$S23+$Y23+$AD23+E23-F23-(EZ23+EZ125+EZ227+EZ329),""),"")</f>
        <v/>
      </c>
      <c r="FV23" s="329" t="str">
        <f aca="false">IF($B23&lt;&gt;"",IF($EE$1+20&gt;=FV$13,$N23+$S23+$Y23+$AD23+$AJ23+E23-F23-(FA23+FA125+FA227+FA329),""),"")</f>
        <v/>
      </c>
      <c r="FW23" s="329" t="str">
        <f aca="false">IF($B23&lt;&gt;"",IF($EE$1+20&gt;=FW$13,$N23+$S23+$Y23+$AD23+$AJ23+$AO23+E23-F23-(FB23+FB125+FB227+FB329),""),"")</f>
        <v/>
      </c>
      <c r="FX23" s="329" t="str">
        <f aca="false">IF($B23&lt;&gt;"",IF($EE$1+20&gt;=FX$13,$N23+$S23+$Y23+$AD23+$AJ23+$AO23+$AU23+E23-F23-(FC23+FC125+FC227+FC329),""),"")</f>
        <v/>
      </c>
      <c r="FY23" s="329" t="str">
        <f aca="false">IF($B23&lt;&gt;"",IF($EE$1+20&gt;=FY$13,$N23+$S23+$Y23+$AD23+$AJ23+$AO23+$AU23+$AZ23+E23-F23-(FD23+FD125+FD227+FD329),""),"")</f>
        <v/>
      </c>
      <c r="FZ23" s="329" t="str">
        <f aca="false">IF($B23&lt;&gt;"",IF($EE$1+20&gt;=FZ$13,$N23+$S23+$Y23+$AD23+$AJ23+$AO23+$AU23+$AZ23+$BF23+E23-F23-(FE23+FE125+FE227+FE329),""),"")</f>
        <v/>
      </c>
      <c r="GA23" s="329" t="str">
        <f aca="false">IF($B23&lt;&gt;"",IF($EE$1+20&gt;=GA$13,$N23+$S23+$Y23+$AD23+$AJ23+$AO23+$AU23+$AZ23+$BF23+$BK23+E23-F23-(FF23+FF125+FF227+FF329),""),"")</f>
        <v/>
      </c>
      <c r="GB23" s="329" t="str">
        <f aca="false">IF($B23&lt;&gt;"",IF($EE$1+20&gt;=GB$13,$N23+$S23+$Y23+$AD23+$AJ23+$AO23+$AU23+$AZ23+$BF23+$BK23+$BQ23+E23-F23-(FG23+FG125+FG227+FG329),""),"")</f>
        <v/>
      </c>
      <c r="GC23" s="329" t="str">
        <f aca="false">IF($B23&lt;&gt;"",IF($EE$1+20&gt;=GC$13,$N23+$S23+$Y23+$AD23+$AJ23+$AO23+$AU23+$AZ23+$BF23+$BK23+$BQ23+$BV23+E23-F23-(FH23+FH125+FH227+FH329),""),"")</f>
        <v/>
      </c>
      <c r="GD23" s="329" t="str">
        <f aca="false">IF($B23&lt;&gt;"",IF($EE$1+20&gt;=GD$13,$N23+$S23+$Y23+$AD23+$AJ23+$AO23+$AU23+$AZ23+$BF23+$BK23+$BQ23+$BV23+$CB23+E23-F23-(FI23+FI125+FI227+FI329),""),"")</f>
        <v/>
      </c>
      <c r="GE23" s="329" t="str">
        <f aca="false">IF($B23&lt;&gt;"",IF($EE$1+20&gt;=GE$13,$N23+$S23+$Y23+$AD23+$AJ23+$AO23+$AU23+$AZ23+$BF23+$BK23+$BQ23+$BV23+$CB23+$CG23+E23-F23-(FJ23+FJ125+FJ227+FJ329),""),"")</f>
        <v/>
      </c>
      <c r="GF23" s="329" t="str">
        <f aca="false">IF($B23&lt;&gt;"",IF($EE$1+20&gt;=GF$13,$N23+$S23+$Y23+$AD23+$AJ23+$AO23+$AU23+$AZ23+$BF23+$BK23+$BQ23+$BV23+$CB23+$CG23+$CM23+E23-F23-(FK23+FK125+FK227+FK329),""),"")</f>
        <v/>
      </c>
      <c r="GG23" s="329" t="str">
        <f aca="false">IF($B23&lt;&gt;"",IF($EE$1+20&gt;=GG$13,$N23+$S23+$Y23+$AD23+$AJ23+$AO23+$AU23+$AZ23+$BF23+$BK23+$BQ23+$BV23+$CB23+$CG23+$CM23+$CR23+E23-F23-(FL23+FL125+FL227+FL329),""),"")</f>
        <v/>
      </c>
      <c r="GH23" s="329" t="str">
        <f aca="false">IF($B23&lt;&gt;"",IF($EE$1+20&gt;=GH$13,$N23+$S23+$Y23+$AD23+$AJ23+$AO23+$AU23+$AZ23+$BF23+$BK23+$BQ23+$BV23+$CB23+$CG23+$CM23+$CR23+$CX23+E23-F23-(FM23+FM125+FM227+FM329),""),"")</f>
        <v/>
      </c>
      <c r="GI23" s="329" t="str">
        <f aca="false">IF($B23&lt;&gt;"",IF($EE$1+20&gt;=GI$13,$N23+$S23+$Y23+$AD23+$AJ23+$AO23+$AU23+$AZ23+$BF23+$BK23+$BQ23+$BV23+$CB23+$CG23+$CM23+$CR23+$CX23+$DC23+E23-F23-(FN23+FN125+FN227+FN329),""),"")</f>
        <v/>
      </c>
      <c r="GJ23" s="329" t="str">
        <f aca="false">IF($B23&lt;&gt;"",IF($EE$1+20&gt;=GJ$13,$N23+$S23+$Y23+$AD23+$AJ23+$AO23+$AU23+$AZ23+$BF23+$BK23+$BQ23+$BV23+$CB23+$CG23+$CM23+$CR23+$CX23+$DC23+$DI23+E23-F23-(FO23+FO125+FO227+FO329),""),"")</f>
        <v/>
      </c>
      <c r="GK23" s="330" t="str">
        <f aca="false">IF($B23&lt;&gt;"",IF($EE$1+20&gt;=GK$13,$N23+$S23+$Y23+$AD23+$AJ23+$AO23+$AU23+$AZ23+$BF23+$BK23+$BQ23+$BV23+$CB23+$CG23+$CM23+$CR23+$CX23+$DC23+$DI23+$DN23+E23-F23-(FP23+FP125+FP227+FP329),""),"")</f>
        <v/>
      </c>
      <c r="GL23" s="0"/>
      <c r="GM23" s="328" t="str">
        <f aca="false">IF($B23&lt;&gt;"",IF($EE$1+20&gt;=GM$13,RANK(FR23,FR$14:FR$113,0),""),"")</f>
        <v/>
      </c>
      <c r="GN23" s="329" t="str">
        <f aca="false">IF($B23&lt;&gt;"",IF($EE$1+20&gt;=GN$13,RANK(FS23,FS$14:FS$113,0),""),"")</f>
        <v/>
      </c>
      <c r="GO23" s="329" t="str">
        <f aca="false">IF($B23&lt;&gt;"",IF($EE$1+20&gt;=GO$13,RANK(FT23,FT$14:FT$113,0),""),"")</f>
        <v/>
      </c>
      <c r="GP23" s="329" t="str">
        <f aca="false">IF($B23&lt;&gt;"",IF($EE$1+20&gt;=GP$13,RANK(FU23,FU$14:FU$113,0),""),"")</f>
        <v/>
      </c>
      <c r="GQ23" s="329" t="str">
        <f aca="false">IF($B23&lt;&gt;"",IF($EE$1+20&gt;=GQ$13,RANK(FV23,FV$14:FV$113,0),""),"")</f>
        <v/>
      </c>
      <c r="GR23" s="329" t="str">
        <f aca="false">IF($B23&lt;&gt;"",IF($EE$1+20&gt;=GR$13,RANK(FW23,FW$14:FW$113,0),""),"")</f>
        <v/>
      </c>
      <c r="GS23" s="329" t="str">
        <f aca="false">IF($B23&lt;&gt;"",IF($EE$1+20&gt;=GS$13,RANK(FX23,FX$14:FX$113,0),""),"")</f>
        <v/>
      </c>
      <c r="GT23" s="329" t="str">
        <f aca="false">IF($B23&lt;&gt;"",IF($EE$1+20&gt;=GT$13,RANK(FY23,FY$14:FY$113,0),""),"")</f>
        <v/>
      </c>
      <c r="GU23" s="329" t="str">
        <f aca="false">IF($B23&lt;&gt;"",IF($EE$1+20&gt;=GU$13,RANK(FZ23,FZ$14:FZ$113,0),""),"")</f>
        <v/>
      </c>
      <c r="GV23" s="329" t="str">
        <f aca="false">IF($B23&lt;&gt;"",IF($EE$1+20&gt;=GV$13,RANK(GA23,GA$14:GA$113,0),""),"")</f>
        <v/>
      </c>
      <c r="GW23" s="329" t="str">
        <f aca="false">IF($B23&lt;&gt;"",IF($EE$1+20&gt;=GW$13,RANK(GB23,GB$14:GB$113,0),""),"")</f>
        <v/>
      </c>
      <c r="GX23" s="329" t="str">
        <f aca="false">IF($B23&lt;&gt;"",IF($EE$1+20&gt;=GX$13,RANK(GC23,GC$14:GC$113,0),""),"")</f>
        <v/>
      </c>
      <c r="GY23" s="329" t="str">
        <f aca="false">IF($B23&lt;&gt;"",IF($EE$1+20&gt;=GY$13,RANK(GD23,GD$14:GD$113,0),""),"")</f>
        <v/>
      </c>
      <c r="GZ23" s="329" t="str">
        <f aca="false">IF($B23&lt;&gt;"",IF($EE$1+20&gt;=GZ$13,RANK(GE23,GE$14:GE$113,0),""),"")</f>
        <v/>
      </c>
      <c r="HA23" s="329" t="str">
        <f aca="false">IF($B23&lt;&gt;"",IF($EE$1+20&gt;=HA$13,RANK(GF23,GF$14:GF$113,0),""),"")</f>
        <v/>
      </c>
      <c r="HB23" s="329" t="str">
        <f aca="false">IF($B23&lt;&gt;"",IF($EE$1+20&gt;=HB$13,RANK(GG23,GG$14:GG$113,0),""),"")</f>
        <v/>
      </c>
      <c r="HC23" s="329" t="str">
        <f aca="false">IF($B23&lt;&gt;"",IF($EE$1+20&gt;=HC$13,RANK(GH23,GH$14:GH$113,0),""),"")</f>
        <v/>
      </c>
      <c r="HD23" s="329" t="str">
        <f aca="false">IF($B23&lt;&gt;"",IF($EE$1+20&gt;=HD$13,RANK(GI23,GI$14:GI$113,0),""),"")</f>
        <v/>
      </c>
      <c r="HE23" s="329" t="str">
        <f aca="false">IF($B23&lt;&gt;"",IF($EE$1+20&gt;=HE$13,RANK(GJ23,GJ$14:GJ$113,0),""),"")</f>
        <v/>
      </c>
      <c r="HF23" s="330" t="str">
        <f aca="false">IF($B23&lt;&gt;"",IF($EE$1+20&gt;=HF$13,RANK(GK23,GK$14:GK$113,0),""),"")</f>
        <v/>
      </c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3" hidden="false" customHeight="false" outlineLevel="0" collapsed="false">
      <c r="A24" s="308" t="n">
        <f aca="false">IF(B24&lt;&gt;"",RANK(G24,G$14:G$113,0),"")</f>
        <v>3</v>
      </c>
      <c r="B24" s="310" t="str">
        <f aca="false">IF('Chronos (M1..M20)'!B21&lt;&gt;"",'Chronos (M1..M20)'!B21,"")</f>
        <v>Julien HONOR</v>
      </c>
      <c r="C24" s="310" t="n">
        <f aca="false">IF(B24&lt;&gt;"",'Chronos (M1..M20)'!C21,"")</f>
        <v>11</v>
      </c>
      <c r="D24" s="215" t="n">
        <f aca="false">IF(B24&lt;&gt;"",'Chronos (M1..M20)'!C21,"")</f>
        <v>11</v>
      </c>
      <c r="E24" s="355" t="n">
        <f aca="false">'Calculs (M1..M20)'!DS24</f>
        <v>5930.75074300873</v>
      </c>
      <c r="F24" s="355" t="n">
        <f aca="false">'Calculs (M1..M20)'!DT24</f>
        <v>0</v>
      </c>
      <c r="G24" s="311" t="n">
        <f aca="false">IF(B24&lt;&gt;"",IF(NbTotManche&lt;4,DR24-DQ24,IF(NbTotManche&lt;15,DR24-DU24-DQ24,IF(NbTotManche&lt;25,DR24-DU24-DV24-DQ24-DT24,IF(NbTotManche&lt;35,DS24-DU24-DV24-DW24-DT24-DQ24,DS24-DU24-DV24-DW24-DX24-DT24-DQ24)))),0)</f>
        <v>5232.12606690747</v>
      </c>
      <c r="H24" s="312" t="n">
        <f aca="false">IF(B24&lt;&gt;"",IF(G24,(G24/MAXA(G$14:G$113))*1000,0),"")</f>
        <v>945.639387253499</v>
      </c>
      <c r="I24" s="313" t="str">
        <f aca="false">IF($B24&lt;&gt;"",$B24,"")</f>
        <v>Julien HONOR</v>
      </c>
      <c r="J24" s="314" t="n">
        <f aca="false">IF($B24&lt;&gt;"",'Chronos (M21..M40)'!$H21,"")</f>
        <v>1</v>
      </c>
      <c r="K24" s="315" t="str">
        <f aca="false">IF('Chronos (M21..M40)'!$I21&lt;&gt;"",'Chronos (M21..M40)'!$I21," ")</f>
        <v> </v>
      </c>
      <c r="L24" s="316" t="n">
        <f aca="false">IF('Chronos (M21..M40)'!$J21&lt;&gt;"",'Chronos (M21..M40)'!$J21,0)</f>
        <v>0</v>
      </c>
      <c r="M24" s="317" t="n">
        <f aca="false">IF($B24&lt;&gt;"",IF(K24&lt;&gt;" ",(INDEX(J$9:K$12,MATCH(J24,J$9:J$12),2)/K24)*1000,0),"")</f>
        <v>0</v>
      </c>
      <c r="N24" s="318" t="str">
        <f aca="false">IF(K$9&lt;&gt;"",IF($B24&lt;&gt;"",M24-L24,""),"")</f>
        <v/>
      </c>
      <c r="O24" s="314" t="n">
        <f aca="false">IF($B24&lt;&gt;"",'Chronos (M21..M40)'!$H122,"")</f>
        <v>1</v>
      </c>
      <c r="P24" s="315" t="str">
        <f aca="false">IF('Chronos (M21..M40)'!$I122&lt;&gt;"",'Chronos (M21..M40)'!$I122," ")</f>
        <v> </v>
      </c>
      <c r="Q24" s="316" t="n">
        <f aca="false">IF('Chronos (M21..M40)'!$J122&lt;&gt;"",'Chronos (M21..M40)'!$J122,0)</f>
        <v>0</v>
      </c>
      <c r="R24" s="317" t="n">
        <f aca="false">IF($B24&lt;&gt;"",IF(P24&lt;&gt;" ",(INDEX(O$9:P$12,MATCH(O24,O$9:O$12),2)/P24)*1000,0),"")</f>
        <v>0</v>
      </c>
      <c r="S24" s="318" t="str">
        <f aca="false">IF(P$9&lt;&gt;"",IF($B24&lt;&gt;"",R24-Q24,""),"")</f>
        <v/>
      </c>
      <c r="T24" s="313" t="str">
        <f aca="false">IF($B24&lt;&gt;"",$B24,"")</f>
        <v>Julien HONOR</v>
      </c>
      <c r="U24" s="314" t="n">
        <f aca="false">IF($B24&lt;&gt;"",'Chronos (M21..M40)'!$H223,"")</f>
        <v>1</v>
      </c>
      <c r="V24" s="315" t="str">
        <f aca="false">IF('Chronos (M21..M40)'!$I223&lt;&gt;"",'Chronos (M21..M40)'!$I223," ")</f>
        <v> </v>
      </c>
      <c r="W24" s="316" t="n">
        <f aca="false">IF('Chronos (M21..M40)'!$J223&lt;&gt;"",'Chronos (M21..M40)'!$J223,0)</f>
        <v>0</v>
      </c>
      <c r="X24" s="317" t="n">
        <f aca="false">IF($B24&lt;&gt;"",IF(V24&lt;&gt;" ",(INDEX(U$9:V$12,MATCH(U24,U$9:U$12),2)/V24)*1000,0),"")</f>
        <v>0</v>
      </c>
      <c r="Y24" s="318" t="str">
        <f aca="false">IF(V$9&lt;&gt;"",IF($B24&lt;&gt;"",X24-W24,""),"")</f>
        <v/>
      </c>
      <c r="Z24" s="314" t="n">
        <f aca="false">IF($B24&lt;&gt;"",'Chronos (M21..M40)'!$H324,"")</f>
        <v>1</v>
      </c>
      <c r="AA24" s="315" t="str">
        <f aca="false">IF('Chronos (M21..M40)'!$I324&lt;&gt;"",'Chronos (M21..M40)'!$I324," ")</f>
        <v> </v>
      </c>
      <c r="AB24" s="316" t="n">
        <f aca="false">IF('Chronos (M1..M20)'!$J324&lt;&gt;"",'Chronos (M21..M40)'!$J324,0)</f>
        <v>0</v>
      </c>
      <c r="AC24" s="317" t="n">
        <f aca="false">IF($B24&lt;&gt;"",IF(AA24&lt;&gt;" ",(INDEX(Z$9:AA$12,MATCH(Z24,Z$9:Z$12),2)/AA24)*1000,0),"")</f>
        <v>0</v>
      </c>
      <c r="AD24" s="318" t="str">
        <f aca="false">IF(AA$9&lt;&gt;"",IF($B24&lt;&gt;"",AC24-AB24,""),"")</f>
        <v/>
      </c>
      <c r="AE24" s="313" t="str">
        <f aca="false">IF($B24&lt;&gt;"",$B24,"")</f>
        <v>Julien HONOR</v>
      </c>
      <c r="AF24" s="314" t="n">
        <f aca="false">IF($B24&lt;&gt;"",'Chronos (M21..M40)'!$H425,"")</f>
        <v>1</v>
      </c>
      <c r="AG24" s="315" t="str">
        <f aca="false">IF('Chronos (M21..M40)'!$I425&lt;&gt;"",'Chronos (M21..M40)'!$I425," ")</f>
        <v> </v>
      </c>
      <c r="AH24" s="316" t="n">
        <f aca="false">IF('Chronos (M21..M40)'!$J425&lt;&gt;"",'Chronos (M21..M40)'!$J425,0)</f>
        <v>0</v>
      </c>
      <c r="AI24" s="317" t="n">
        <f aca="false">IF($B24&lt;&gt;"",IF(AG24&lt;&gt;" ",(INDEX(AF$9:AG$12,MATCH(AF24,AF$9:AF$12),2)/AG24)*1000,0),"")</f>
        <v>0</v>
      </c>
      <c r="AJ24" s="318" t="str">
        <f aca="false">IF(AG$9&lt;&gt;"",IF($B24&lt;&gt;"",AI24-AH24,""),"")</f>
        <v/>
      </c>
      <c r="AK24" s="314" t="n">
        <f aca="false">IF($B24&lt;&gt;"",'Chronos (M21..M40)'!$H526,"")</f>
        <v>1</v>
      </c>
      <c r="AL24" s="315" t="str">
        <f aca="false">IF('Chronos (M21..M40)'!$I526&lt;&gt;"",'Chronos (M21..M40)'!$I526," ")</f>
        <v> </v>
      </c>
      <c r="AM24" s="316" t="n">
        <f aca="false">IF('Chronos (M21..M40)'!$J526&lt;&gt;"",'Chronos (M21..M40)'!$J526,0)</f>
        <v>0</v>
      </c>
      <c r="AN24" s="317" t="n">
        <f aca="false">IF($B24&lt;&gt;"",IF(AL24&lt;&gt;" ",(INDEX(AK$9:AL$12,MATCH(AK24,AK$9:AK$12),2)/AL24)*1000,0),"")</f>
        <v>0</v>
      </c>
      <c r="AO24" s="318" t="str">
        <f aca="false">IF(AL$9&lt;&gt;"",IF($B24&lt;&gt;"",AN24-AM24,""),"")</f>
        <v/>
      </c>
      <c r="AP24" s="313" t="str">
        <f aca="false">IF($B24&lt;&gt;"",$B24,"")</f>
        <v>Julien HONOR</v>
      </c>
      <c r="AQ24" s="314" t="n">
        <f aca="false">IF($B24&lt;&gt;"",'Chronos (M21..M40)'!$H627,"")</f>
        <v>1</v>
      </c>
      <c r="AR24" s="315" t="str">
        <f aca="false">IF('Chronos (M21..M40)'!$I627&lt;&gt;"",'Chronos (M21..M40)'!$I627," ")</f>
        <v> </v>
      </c>
      <c r="AS24" s="316" t="n">
        <f aca="false">IF('Chronos (M21..M40)'!$J627&lt;&gt;"",'Chronos (M21..M40)'!$J627,0)</f>
        <v>0</v>
      </c>
      <c r="AT24" s="317" t="n">
        <f aca="false">IF($B24&lt;&gt;"",IF(AR24&lt;&gt;" ",(INDEX(AQ$9:AR$12,MATCH(AQ24,AQ$9:AQ$12),2)/AR24)*1000,0),"")</f>
        <v>0</v>
      </c>
      <c r="AU24" s="318" t="str">
        <f aca="false">IF(AR$9&lt;&gt;"",IF($B24&lt;&gt;"",AT24-AS24,""),"")</f>
        <v/>
      </c>
      <c r="AV24" s="314" t="n">
        <f aca="false">IF($B24&lt;&gt;"",'Chronos (M21..M40)'!$H728,"")</f>
        <v>1</v>
      </c>
      <c r="AW24" s="315" t="str">
        <f aca="false">IF('Chronos (M21..M40)'!$I728&lt;&gt;"",'Chronos (M21..M40)'!$I728," ")</f>
        <v> </v>
      </c>
      <c r="AX24" s="316" t="n">
        <f aca="false">IF('Chronos (M21..M40)'!$J728&lt;&gt;"",'Chronos (M21..M40)'!$J728,0)</f>
        <v>0</v>
      </c>
      <c r="AY24" s="317" t="n">
        <f aca="false">IF($B24&lt;&gt;"",IF(AW24&lt;&gt;" ",(INDEX(AV$9:AW$12,MATCH(AV24,AV$9:AV$12),2)/AW24)*1000,0),"")</f>
        <v>0</v>
      </c>
      <c r="AZ24" s="318" t="str">
        <f aca="false">IF(AW$9&lt;&gt;"",IF($B24&lt;&gt;"",AY24-AX24,""),"")</f>
        <v/>
      </c>
      <c r="BA24" s="313" t="str">
        <f aca="false">IF($B24&lt;&gt;"",$B24,"")</f>
        <v>Julien HONOR</v>
      </c>
      <c r="BB24" s="314" t="n">
        <f aca="false">IF($B24&lt;&gt;"",'Chronos (M21..M40)'!$H829,"")</f>
        <v>1</v>
      </c>
      <c r="BC24" s="315" t="str">
        <f aca="false">IF('Chronos (M21..M40)'!$I829&lt;&gt;"",'Chronos (M21..M40)'!$I829," ")</f>
        <v> </v>
      </c>
      <c r="BD24" s="316" t="n">
        <f aca="false">IF('Chronos (M21..M40)'!$J829&lt;&gt;"",'Chronos (M21..M40)'!$J829,0)</f>
        <v>0</v>
      </c>
      <c r="BE24" s="317" t="n">
        <f aca="false">IF($B24&lt;&gt;"",IF(BC24&lt;&gt;" ",(INDEX(BB$9:BC$12,MATCH(BB24,BB$9:BB$12),2)/BC24)*1000,0),"")</f>
        <v>0</v>
      </c>
      <c r="BF24" s="318" t="str">
        <f aca="false">IF(BC$9&lt;&gt;"",IF($B24&lt;&gt;"",BE24-BD24,""),"")</f>
        <v/>
      </c>
      <c r="BG24" s="314" t="n">
        <f aca="false">IF($B24&lt;&gt;"",'Chronos (M21..M40)'!$H930,"")</f>
        <v>1</v>
      </c>
      <c r="BH24" s="315" t="str">
        <f aca="false">IF('Chronos (M21..M40)'!$I930&lt;&gt;"",'Chronos (M21..M40)'!$I930," ")</f>
        <v> </v>
      </c>
      <c r="BI24" s="316" t="n">
        <f aca="false">IF('Chronos (M21..M40)'!$J930&lt;&gt;"",'Chronos (M21..M40)'!$J930,0)</f>
        <v>0</v>
      </c>
      <c r="BJ24" s="317" t="n">
        <f aca="false">IF($B24&lt;&gt;"",IF(BH24&lt;&gt;" ",(INDEX(BG$9:BH$12,MATCH(BG24,BG$9:BG$12),2)/BH24)*1000,0),"")</f>
        <v>0</v>
      </c>
      <c r="BK24" s="318" t="str">
        <f aca="false">IF(BH$9&lt;&gt;"",IF($B24&lt;&gt;"",BJ24-BI24,""),"")</f>
        <v/>
      </c>
      <c r="BL24" s="313" t="str">
        <f aca="false">IF($B24&lt;&gt;"",$B24,"")</f>
        <v>Julien HONOR</v>
      </c>
      <c r="BM24" s="314" t="n">
        <f aca="false">IF($B24&lt;&gt;"",'Chronos (M21..M40)'!$H1031,"")</f>
        <v>1</v>
      </c>
      <c r="BN24" s="315" t="str">
        <f aca="false">IF('Chronos (M21..M40)'!$I1031&lt;&gt;"",'Chronos (M21..M40)'!$I1031," ")</f>
        <v> </v>
      </c>
      <c r="BO24" s="316" t="n">
        <f aca="false">IF('Chronos (M21..M40)'!$J1031&lt;&gt;"",'Chronos (M21..M40)'!$J1031,0)</f>
        <v>0</v>
      </c>
      <c r="BP24" s="317" t="n">
        <f aca="false">IF($B24&lt;&gt;"",IF(BN24&lt;&gt;" ",(INDEX(BM$9:BN$12,MATCH(BM24,BM$9:BM$12),2)/BN24)*1000,0),"")</f>
        <v>0</v>
      </c>
      <c r="BQ24" s="318" t="str">
        <f aca="false">IF(BN$9&lt;&gt;"",IF($B24&lt;&gt;"",BP24-BO24,""),"")</f>
        <v/>
      </c>
      <c r="BR24" s="314" t="n">
        <f aca="false">IF($B24&lt;&gt;"",'Chronos (M21..M40)'!$H1132,"")</f>
        <v>1</v>
      </c>
      <c r="BS24" s="315" t="str">
        <f aca="false">IF('Chronos (M21..M40)'!$I1132&lt;&gt;"",'Chronos (M21..M40)'!$I1132," ")</f>
        <v> </v>
      </c>
      <c r="BT24" s="316" t="n">
        <f aca="false">IF('Chronos (M21..M40)'!$J1132&lt;&gt;"",'Chronos (M21..M40)'!$J1132,0)</f>
        <v>0</v>
      </c>
      <c r="BU24" s="317" t="n">
        <f aca="false">IF($B24&lt;&gt;"",IF(BS24&lt;&gt;" ",(INDEX(BR$9:BS$12,MATCH(BR24,BR$9:BR$12),2)/BS24)*1000,0),"")</f>
        <v>0</v>
      </c>
      <c r="BV24" s="318" t="str">
        <f aca="false">IF(BS$9&lt;&gt;"",IF($B24&lt;&gt;"",BU24-BT24,""),"")</f>
        <v/>
      </c>
      <c r="BW24" s="313" t="str">
        <f aca="false">IF($B24&lt;&gt;"",$B24,"")</f>
        <v>Julien HONOR</v>
      </c>
      <c r="BX24" s="314" t="n">
        <f aca="false">IF($B24&lt;&gt;"",'Chronos (M21..M40)'!$H1233,"")</f>
        <v>1</v>
      </c>
      <c r="BY24" s="315" t="str">
        <f aca="false">IF('Chronos (M21..M40)'!$I1233&lt;&gt;"",'Chronos (M21..M40)'!$I1233," ")</f>
        <v> </v>
      </c>
      <c r="BZ24" s="316" t="n">
        <f aca="false">IF('Chronos (M21..M40)'!$J1233&lt;&gt;"",'Chronos (M21..M40)'!$J1233,0)</f>
        <v>0</v>
      </c>
      <c r="CA24" s="317" t="n">
        <f aca="false">IF($B24&lt;&gt;"",IF(BY24&lt;&gt;" ",(INDEX(BX$9:BY$12,MATCH(BX24,BX$9:BX$12),2)/BY24)*1000,0),"")</f>
        <v>0</v>
      </c>
      <c r="CB24" s="318" t="str">
        <f aca="false">IF(BY$9&lt;&gt;"",IF($B24&lt;&gt;"",CA24-BZ24,""),"")</f>
        <v/>
      </c>
      <c r="CC24" s="314" t="n">
        <f aca="false">IF($B24&lt;&gt;"",'Chronos (M21..M40)'!$H1334,"")</f>
        <v>1</v>
      </c>
      <c r="CD24" s="315" t="str">
        <f aca="false">IF('Chronos (M21..M40)'!$I1334&lt;&gt;"",'Chronos (M21..M40)'!$I1334," ")</f>
        <v> </v>
      </c>
      <c r="CE24" s="316" t="n">
        <f aca="false">IF('Chronos (M21..M40)'!$J1334&lt;&gt;"",'Chronos (M21..M40)'!$J1334,0)</f>
        <v>0</v>
      </c>
      <c r="CF24" s="317" t="n">
        <f aca="false">IF($B24&lt;&gt;"",IF(CD24&lt;&gt;" ",(INDEX(CC$9:CD$12,MATCH(CC24,CC$9:CC$12),2)/CD24)*1000,0),"")</f>
        <v>0</v>
      </c>
      <c r="CG24" s="318" t="str">
        <f aca="false">IF(CD$9&lt;&gt;"",IF($B24&lt;&gt;"",CF24-CE24,""),"")</f>
        <v/>
      </c>
      <c r="CH24" s="313" t="str">
        <f aca="false">IF($B24&lt;&gt;"",$B24,"")</f>
        <v>Julien HONOR</v>
      </c>
      <c r="CI24" s="314" t="n">
        <f aca="false">IF($B24&lt;&gt;"",'Chronos (M21..M40)'!$H1435,"")</f>
        <v>1</v>
      </c>
      <c r="CJ24" s="315" t="str">
        <f aca="false">IF('Chronos (M21..M40)'!$I1435&lt;&gt;"",'Chronos (M21..M40)'!$I1435," ")</f>
        <v> </v>
      </c>
      <c r="CK24" s="316" t="n">
        <f aca="false">IF('Chronos (M21..M40)'!$J1435&lt;&gt;"",'Chronos (M21..M40)'!$J1435,0)</f>
        <v>0</v>
      </c>
      <c r="CL24" s="317" t="n">
        <f aca="false">IF($B24&lt;&gt;"",IF(CJ24&lt;&gt;" ",(INDEX(CI$9:CJ$12,MATCH(CI24,CI$9:CI$12),2)/CJ24)*1000,0),"")</f>
        <v>0</v>
      </c>
      <c r="CM24" s="318" t="str">
        <f aca="false">IF(CJ$9&lt;&gt;"",IF($B24&lt;&gt;"",CL24-CK24,""),"")</f>
        <v/>
      </c>
      <c r="CN24" s="314" t="n">
        <f aca="false">IF($B24&lt;&gt;"",'Chronos (M21..M40)'!$H1536,"")</f>
        <v>1</v>
      </c>
      <c r="CO24" s="315" t="str">
        <f aca="false">IF('Chronos (M21..M40)'!$I1536&lt;&gt;"",'Chronos (M21..M40)'!$I1536," ")</f>
        <v> </v>
      </c>
      <c r="CP24" s="316" t="n">
        <f aca="false">IF('Chronos (M21..M40)'!$J1536&lt;&gt;"",'Chronos (M21..M40)'!$J1536,0)</f>
        <v>0</v>
      </c>
      <c r="CQ24" s="317" t="n">
        <f aca="false">IF($B24&lt;&gt;"",IF(CO24&lt;&gt;" ",(INDEX(CN$9:CO$12,MATCH(CN24,CN$9:CN$12),2)/CO24)*1000,0),"")</f>
        <v>0</v>
      </c>
      <c r="CR24" s="318" t="str">
        <f aca="false">IF(CO$9&lt;&gt;"",IF($B24&lt;&gt;"",CQ24-CP24,""),"")</f>
        <v/>
      </c>
      <c r="CS24" s="313" t="str">
        <f aca="false">IF($B24&lt;&gt;"",$B24,"")</f>
        <v>Julien HONOR</v>
      </c>
      <c r="CT24" s="314" t="n">
        <f aca="false">IF($B24&lt;&gt;"",'Chronos (M21..M40)'!$H1637,"")</f>
        <v>1</v>
      </c>
      <c r="CU24" s="315" t="str">
        <f aca="false">IF('Chronos (M21..M40)'!$I1637&lt;&gt;"",'Chronos (M21..M40)'!$I1637," ")</f>
        <v> </v>
      </c>
      <c r="CV24" s="316" t="n">
        <f aca="false">IF('Chronos (M21..M40)'!$J1637&lt;&gt;"",'Chronos (M21..M40)'!$J1637,0)</f>
        <v>0</v>
      </c>
      <c r="CW24" s="317" t="n">
        <f aca="false">IF($B24&lt;&gt;"",IF(CU24&lt;&gt;" ",(INDEX(CT$9:CU$12,MATCH(CT24,CT$9:CT$12),2)/CU24)*1000,0),"")</f>
        <v>0</v>
      </c>
      <c r="CX24" s="318" t="str">
        <f aca="false">IF(CU$9&lt;&gt;"",IF($B24&lt;&gt;"",CW24-CV24,""),"")</f>
        <v/>
      </c>
      <c r="CY24" s="314" t="n">
        <f aca="false">IF($B24&lt;&gt;"",'Chronos (M21..M40)'!$H1738,"")</f>
        <v>1</v>
      </c>
      <c r="CZ24" s="315" t="str">
        <f aca="false">IF('Chronos (M21..M40)'!$I1738&lt;&gt;"",'Chronos (M21..M40)'!$I1738," ")</f>
        <v> </v>
      </c>
      <c r="DA24" s="316" t="n">
        <f aca="false">IF('Chronos (M21..M40)'!$J1738&lt;&gt;"",'Chronos (M21..M40)'!$J1738,0)</f>
        <v>0</v>
      </c>
      <c r="DB24" s="317" t="n">
        <f aca="false">IF($B24&lt;&gt;"",IF(CZ24&lt;&gt;" ",(INDEX(CY$9:CZ$12,MATCH(CY24,CY$9:CY$12),2)/CZ24)*1000,0),"")</f>
        <v>0</v>
      </c>
      <c r="DC24" s="318" t="str">
        <f aca="false">IF(CZ$9&lt;&gt;"",IF($B24&lt;&gt;"",DB24-DA24,""),"")</f>
        <v/>
      </c>
      <c r="DD24" s="313" t="str">
        <f aca="false">IF($B24&lt;&gt;"",$B24,"")</f>
        <v>Julien HONOR</v>
      </c>
      <c r="DE24" s="314" t="n">
        <f aca="false">IF($B24&lt;&gt;"",'Chronos (M21..M40)'!$H1839,"")</f>
        <v>1</v>
      </c>
      <c r="DF24" s="315" t="str">
        <f aca="false">IF('Chronos (M21..M40)'!$I1839&lt;&gt;"",'Chronos (M21..M40)'!$I1839," ")</f>
        <v> </v>
      </c>
      <c r="DG24" s="316" t="n">
        <f aca="false">IF('Chronos (M21..M40)'!$J1839&lt;&gt;"",'Chronos (M21..M40)'!$J1839,0)</f>
        <v>0</v>
      </c>
      <c r="DH24" s="317" t="n">
        <f aca="false">IF($B24&lt;&gt;"",IF(DF24&lt;&gt;" ",(INDEX(DE$9:DF$12,MATCH(DE24,DE$9:DE$12),2)/DF24)*1000,0),"")</f>
        <v>0</v>
      </c>
      <c r="DI24" s="318" t="str">
        <f aca="false">IF(DF$9&lt;&gt;"",IF($B24&lt;&gt;"",DH24-DG24,""),"")</f>
        <v/>
      </c>
      <c r="DJ24" s="314" t="n">
        <f aca="false">IF($B24&lt;&gt;"",'Chronos (M21..M40)'!$H1940,"")</f>
        <v>1</v>
      </c>
      <c r="DK24" s="315" t="str">
        <f aca="false">IF('Chronos (M21..M40)'!$I1940&lt;&gt;"",'Chronos (M21..M40)'!$I1940," ")</f>
        <v> </v>
      </c>
      <c r="DL24" s="316" t="n">
        <f aca="false">IF('Chronos (M21..M40)'!$J1940&lt;&gt;"",'Chronos (M21..M40)'!$J1940,0)</f>
        <v>0</v>
      </c>
      <c r="DM24" s="317" t="n">
        <f aca="false">IF($B24&lt;&gt;"",IF(DK24&lt;&gt;" ",(INDEX(DJ$9:DK$12,MATCH(DJ24,DJ$9:DJ$12),2)/DK24)*1000,0),"")</f>
        <v>0</v>
      </c>
      <c r="DN24" s="318" t="str">
        <f aca="false">IF(DK$9&lt;&gt;"",IF($B24&lt;&gt;"",DM24-DL24,""),"")</f>
        <v/>
      </c>
      <c r="DO24" s="0"/>
      <c r="DP24" s="356" t="n">
        <f aca="false">E24</f>
        <v>5930.75074300873</v>
      </c>
      <c r="DQ24" s="357" t="n">
        <f aca="false">F24</f>
        <v>0</v>
      </c>
      <c r="DR24" s="356" t="n">
        <f aca="false">SUM(E24,M24,R24,X24,AC24)</f>
        <v>5930.75074300873</v>
      </c>
      <c r="DS24" s="319" t="n">
        <f aca="false">SUM(DR24,AI24,AN24,AT24,AY24,BE24,BJ24,BP24,BU24,CA24,CF24,CL24,CQ24,CW24,DB24,DH24,DM24)</f>
        <v>5930.75074300873</v>
      </c>
      <c r="DT24" s="357" t="n">
        <f aca="false">SUM(L24,Q24,W24,AB24,AH24,AM24,AS24,AX24,BD24,BI24,BO24,BT24,BZ24,CE24,CK24,CP24,CV24,DA24,DG24,DL24)</f>
        <v>0</v>
      </c>
      <c r="DU24" s="356" t="n">
        <f aca="false">SMALL($DY24:$EV24,1)</f>
        <v>698.624676101256</v>
      </c>
      <c r="DV24" s="319" t="n">
        <f aca="false">SMALL($DY24:$EV24,2)</f>
        <v>834.495120493926</v>
      </c>
      <c r="DW24" s="319" t="n">
        <f aca="false">SMALL($DY24:$EV24,3)</f>
        <v>843.454258675079</v>
      </c>
      <c r="DX24" s="357" t="n">
        <f aca="false">SMALL($DY24:$EV24,4)</f>
        <v>843.454258675079</v>
      </c>
      <c r="DY24" s="356" t="n">
        <f aca="false">'Calculs (M1..M20)'!DU24</f>
        <v>698.624676101256</v>
      </c>
      <c r="DZ24" s="356" t="n">
        <f aca="false">'Calculs (M1..M20)'!DV24</f>
        <v>834.495120493926</v>
      </c>
      <c r="EA24" s="356" t="n">
        <f aca="false">'Calculs (M1..M20)'!DW24</f>
        <v>843.454258675079</v>
      </c>
      <c r="EB24" s="358" t="n">
        <f aca="false">'Calculs (M1..M20)'!DX24</f>
        <v>843.454258675079</v>
      </c>
      <c r="EC24" s="361" t="str">
        <f aca="false">IF(M24&gt;0,M24," ")</f>
        <v> </v>
      </c>
      <c r="ED24" s="321" t="str">
        <f aca="false">IF(R24&gt;0,R24," ")</f>
        <v> </v>
      </c>
      <c r="EE24" s="321" t="str">
        <f aca="false">IF(X24&gt;0,X24," ")</f>
        <v> </v>
      </c>
      <c r="EF24" s="321" t="str">
        <f aca="false">IF(AC24&gt;0,AC24," ")</f>
        <v> </v>
      </c>
      <c r="EG24" s="321" t="str">
        <f aca="false">IF(AI24&gt;0,AI24," ")</f>
        <v> </v>
      </c>
      <c r="EH24" s="321" t="str">
        <f aca="false">IF(AN24&gt;0,AN24," ")</f>
        <v> </v>
      </c>
      <c r="EI24" s="321" t="str">
        <f aca="false">IF(AT24&gt;0,AT24," ")</f>
        <v> </v>
      </c>
      <c r="EJ24" s="321" t="str">
        <f aca="false">IF(AY24&gt;0,AY24," ")</f>
        <v> </v>
      </c>
      <c r="EK24" s="321" t="str">
        <f aca="false">IF(BE24&gt;0,BE24," ")</f>
        <v> </v>
      </c>
      <c r="EL24" s="321" t="str">
        <f aca="false">IF(BJ24&gt;0,BJ24," ")</f>
        <v> </v>
      </c>
      <c r="EM24" s="321" t="str">
        <f aca="false">IF(BP24&gt;0,BP24," ")</f>
        <v> </v>
      </c>
      <c r="EN24" s="321" t="str">
        <f aca="false">IF(BU24&gt;0,BU24," ")</f>
        <v> </v>
      </c>
      <c r="EO24" s="321" t="str">
        <f aca="false">IF(CA24&gt;0,CA24," ")</f>
        <v> </v>
      </c>
      <c r="EP24" s="321" t="str">
        <f aca="false">IF(CF24&gt;0,CF24," ")</f>
        <v> </v>
      </c>
      <c r="EQ24" s="321" t="str">
        <f aca="false">IF(CL24&gt;0,CL24," ")</f>
        <v> </v>
      </c>
      <c r="ER24" s="321" t="str">
        <f aca="false">IF(CQ24&gt;0,CQ24," ")</f>
        <v> </v>
      </c>
      <c r="ES24" s="321" t="str">
        <f aca="false">IF(CW24&gt;0,CW24," ")</f>
        <v> </v>
      </c>
      <c r="ET24" s="321" t="str">
        <f aca="false">IF(DB24&gt;0,DB24," ")</f>
        <v> </v>
      </c>
      <c r="EU24" s="321" t="str">
        <f aca="false">IF(DH24&gt;0,DH24," ")</f>
        <v> </v>
      </c>
      <c r="EV24" s="321" t="str">
        <f aca="false">IF(DM24&gt;0,DM24," ")</f>
        <v> </v>
      </c>
      <c r="EW24" s="322" t="n">
        <f aca="false">SMALL($DY24:EC24,1)</f>
        <v>698.624676101256</v>
      </c>
      <c r="EX24" s="323" t="n">
        <f aca="false">SMALL($DY24:ED24,1)</f>
        <v>698.624676101256</v>
      </c>
      <c r="EY24" s="323" t="n">
        <f aca="false">SMALL($DY24:EE24,1)</f>
        <v>698.624676101256</v>
      </c>
      <c r="EZ24" s="323" t="n">
        <f aca="false">SMALL($DY24:EF24,1)</f>
        <v>698.624676101256</v>
      </c>
      <c r="FA24" s="323" t="n">
        <f aca="false">SMALL($DY24:EG24,1)</f>
        <v>698.624676101256</v>
      </c>
      <c r="FB24" s="323" t="n">
        <f aca="false">SMALL($DY24:EH24,1)</f>
        <v>698.624676101256</v>
      </c>
      <c r="FC24" s="323" t="n">
        <f aca="false">SMALL($DY24:EI24,1)</f>
        <v>698.624676101256</v>
      </c>
      <c r="FD24" s="323" t="n">
        <f aca="false">SMALL($DY24:EJ24,1)</f>
        <v>698.624676101256</v>
      </c>
      <c r="FE24" s="323" t="n">
        <f aca="false">SMALL($DY24:EK24,1)</f>
        <v>698.624676101256</v>
      </c>
      <c r="FF24" s="323" t="n">
        <f aca="false">SMALL($DY24:EL24,1)</f>
        <v>698.624676101256</v>
      </c>
      <c r="FG24" s="323" t="n">
        <f aca="false">SMALL($DY24:EM24,1)</f>
        <v>698.624676101256</v>
      </c>
      <c r="FH24" s="323" t="n">
        <f aca="false">SMALL($DY24:EN24,1)</f>
        <v>698.624676101256</v>
      </c>
      <c r="FI24" s="323" t="n">
        <f aca="false">SMALL($DY24:EO24,1)</f>
        <v>698.624676101256</v>
      </c>
      <c r="FJ24" s="323" t="n">
        <f aca="false">SMALL($DY24:EP24,1)</f>
        <v>698.624676101256</v>
      </c>
      <c r="FK24" s="323" t="n">
        <f aca="false">SMALL($DY24:EQ24,1)</f>
        <v>698.624676101256</v>
      </c>
      <c r="FL24" s="323" t="n">
        <f aca="false">SMALL($DY24:ER24,1)</f>
        <v>698.624676101256</v>
      </c>
      <c r="FM24" s="323" t="n">
        <f aca="false">SMALL($DY24:ES24,1)</f>
        <v>698.624676101256</v>
      </c>
      <c r="FN24" s="323" t="n">
        <f aca="false">SMALL($DY24:ET24,1)</f>
        <v>698.624676101256</v>
      </c>
      <c r="FO24" s="323" t="n">
        <f aca="false">SMALL($DY24:EU24,1)</f>
        <v>698.624676101256</v>
      </c>
      <c r="FP24" s="324" t="n">
        <f aca="false">SMALL($DY24:EV24,1)</f>
        <v>698.624676101256</v>
      </c>
      <c r="FQ24" s="0"/>
      <c r="FR24" s="328" t="str">
        <f aca="false">IF($B24&lt;&gt;"",IF($EE$1+20&gt;=FR$13,$N24+E24-F24-(EW24+EW126+EW228+EW330),""),"")</f>
        <v/>
      </c>
      <c r="FS24" s="329" t="str">
        <f aca="false">IF($B24&lt;&gt;"",IF($EE$1+20&gt;=FS$13,$N24+$S24+E24-F24-(EX24+EX126+EX228+EX330),""),"")</f>
        <v/>
      </c>
      <c r="FT24" s="329" t="str">
        <f aca="false">IF($B24&lt;&gt;"",IF($EE$1+20&gt;=FT$13,$N24+$S24+$Y24+E24-F24-(EY24+EY126+EY228+EY330),""),"")</f>
        <v/>
      </c>
      <c r="FU24" s="329" t="str">
        <f aca="false">IF($B24&lt;&gt;"",IF($EE$1+20&gt;=FU$13,$N24+$S24+$Y24+$AD24+E24-F24-(EZ24+EZ126+EZ228+EZ330),""),"")</f>
        <v/>
      </c>
      <c r="FV24" s="329" t="str">
        <f aca="false">IF($B24&lt;&gt;"",IF($EE$1+20&gt;=FV$13,$N24+$S24+$Y24+$AD24+$AJ24+E24-F24-(FA24+FA126+FA228+FA330),""),"")</f>
        <v/>
      </c>
      <c r="FW24" s="329" t="str">
        <f aca="false">IF($B24&lt;&gt;"",IF($EE$1+20&gt;=FW$13,$N24+$S24+$Y24+$AD24+$AJ24+$AO24+E24-F24-(FB24+FB126+FB228+FB330),""),"")</f>
        <v/>
      </c>
      <c r="FX24" s="329" t="str">
        <f aca="false">IF($B24&lt;&gt;"",IF($EE$1+20&gt;=FX$13,$N24+$S24+$Y24+$AD24+$AJ24+$AO24+$AU24+E24-F24-(FC24+FC126+FC228+FC330),""),"")</f>
        <v/>
      </c>
      <c r="FY24" s="329" t="str">
        <f aca="false">IF($B24&lt;&gt;"",IF($EE$1+20&gt;=FY$13,$N24+$S24+$Y24+$AD24+$AJ24+$AO24+$AU24+$AZ24+E24-F24-(FD24+FD126+FD228+FD330),""),"")</f>
        <v/>
      </c>
      <c r="FZ24" s="329" t="str">
        <f aca="false">IF($B24&lt;&gt;"",IF($EE$1+20&gt;=FZ$13,$N24+$S24+$Y24+$AD24+$AJ24+$AO24+$AU24+$AZ24+$BF24+E24-F24-(FE24+FE126+FE228+FE330),""),"")</f>
        <v/>
      </c>
      <c r="GA24" s="329" t="str">
        <f aca="false">IF($B24&lt;&gt;"",IF($EE$1+20&gt;=GA$13,$N24+$S24+$Y24+$AD24+$AJ24+$AO24+$AU24+$AZ24+$BF24+$BK24+E24-F24-(FF24+FF126+FF228+FF330),""),"")</f>
        <v/>
      </c>
      <c r="GB24" s="329" t="str">
        <f aca="false">IF($B24&lt;&gt;"",IF($EE$1+20&gt;=GB$13,$N24+$S24+$Y24+$AD24+$AJ24+$AO24+$AU24+$AZ24+$BF24+$BK24+$BQ24+E24-F24-(FG24+FG126+FG228+FG330),""),"")</f>
        <v/>
      </c>
      <c r="GC24" s="329" t="str">
        <f aca="false">IF($B24&lt;&gt;"",IF($EE$1+20&gt;=GC$13,$N24+$S24+$Y24+$AD24+$AJ24+$AO24+$AU24+$AZ24+$BF24+$BK24+$BQ24+$BV24+E24-F24-(FH24+FH126+FH228+FH330),""),"")</f>
        <v/>
      </c>
      <c r="GD24" s="329" t="str">
        <f aca="false">IF($B24&lt;&gt;"",IF($EE$1+20&gt;=GD$13,$N24+$S24+$Y24+$AD24+$AJ24+$AO24+$AU24+$AZ24+$BF24+$BK24+$BQ24+$BV24+$CB24+E24-F24-(FI24+FI126+FI228+FI330),""),"")</f>
        <v/>
      </c>
      <c r="GE24" s="329" t="str">
        <f aca="false">IF($B24&lt;&gt;"",IF($EE$1+20&gt;=GE$13,$N24+$S24+$Y24+$AD24+$AJ24+$AO24+$AU24+$AZ24+$BF24+$BK24+$BQ24+$BV24+$CB24+$CG24+E24-F24-(FJ24+FJ126+FJ228+FJ330),""),"")</f>
        <v/>
      </c>
      <c r="GF24" s="329" t="str">
        <f aca="false">IF($B24&lt;&gt;"",IF($EE$1+20&gt;=GF$13,$N24+$S24+$Y24+$AD24+$AJ24+$AO24+$AU24+$AZ24+$BF24+$BK24+$BQ24+$BV24+$CB24+$CG24+$CM24+E24-F24-(FK24+FK126+FK228+FK330),""),"")</f>
        <v/>
      </c>
      <c r="GG24" s="329" t="str">
        <f aca="false">IF($B24&lt;&gt;"",IF($EE$1+20&gt;=GG$13,$N24+$S24+$Y24+$AD24+$AJ24+$AO24+$AU24+$AZ24+$BF24+$BK24+$BQ24+$BV24+$CB24+$CG24+$CM24+$CR24+E24-F24-(FL24+FL126+FL228+FL330),""),"")</f>
        <v/>
      </c>
      <c r="GH24" s="329" t="str">
        <f aca="false">IF($B24&lt;&gt;"",IF($EE$1+20&gt;=GH$13,$N24+$S24+$Y24+$AD24+$AJ24+$AO24+$AU24+$AZ24+$BF24+$BK24+$BQ24+$BV24+$CB24+$CG24+$CM24+$CR24+$CX24+E24-F24-(FM24+FM126+FM228+FM330),""),"")</f>
        <v/>
      </c>
      <c r="GI24" s="329" t="str">
        <f aca="false">IF($B24&lt;&gt;"",IF($EE$1+20&gt;=GI$13,$N24+$S24+$Y24+$AD24+$AJ24+$AO24+$AU24+$AZ24+$BF24+$BK24+$BQ24+$BV24+$CB24+$CG24+$CM24+$CR24+$CX24+$DC24+E24-F24-(FN24+FN126+FN228+FN330),""),"")</f>
        <v/>
      </c>
      <c r="GJ24" s="329" t="str">
        <f aca="false">IF($B24&lt;&gt;"",IF($EE$1+20&gt;=GJ$13,$N24+$S24+$Y24+$AD24+$AJ24+$AO24+$AU24+$AZ24+$BF24+$BK24+$BQ24+$BV24+$CB24+$CG24+$CM24+$CR24+$CX24+$DC24+$DI24+E24-F24-(FO24+FO126+FO228+FO330),""),"")</f>
        <v/>
      </c>
      <c r="GK24" s="330" t="str">
        <f aca="false">IF($B24&lt;&gt;"",IF($EE$1+20&gt;=GK$13,$N24+$S24+$Y24+$AD24+$AJ24+$AO24+$AU24+$AZ24+$BF24+$BK24+$BQ24+$BV24+$CB24+$CG24+$CM24+$CR24+$CX24+$DC24+$DI24+$DN24+E24-F24-(FP24+FP126+FP228+FP330),""),"")</f>
        <v/>
      </c>
      <c r="GL24" s="0"/>
      <c r="GM24" s="328" t="str">
        <f aca="false">IF($B24&lt;&gt;"",IF($EE$1+20&gt;=GM$13,RANK(FR24,FR$14:FR$113,0),""),"")</f>
        <v/>
      </c>
      <c r="GN24" s="329" t="str">
        <f aca="false">IF($B24&lt;&gt;"",IF($EE$1+20&gt;=GN$13,RANK(FS24,FS$14:FS$113,0),""),"")</f>
        <v/>
      </c>
      <c r="GO24" s="329" t="str">
        <f aca="false">IF($B24&lt;&gt;"",IF($EE$1+20&gt;=GO$13,RANK(FT24,FT$14:FT$113,0),""),"")</f>
        <v/>
      </c>
      <c r="GP24" s="329" t="str">
        <f aca="false">IF($B24&lt;&gt;"",IF($EE$1+20&gt;=GP$13,RANK(FU24,FU$14:FU$113,0),""),"")</f>
        <v/>
      </c>
      <c r="GQ24" s="329" t="str">
        <f aca="false">IF($B24&lt;&gt;"",IF($EE$1+20&gt;=GQ$13,RANK(FV24,FV$14:FV$113,0),""),"")</f>
        <v/>
      </c>
      <c r="GR24" s="329" t="str">
        <f aca="false">IF($B24&lt;&gt;"",IF($EE$1+20&gt;=GR$13,RANK(FW24,FW$14:FW$113,0),""),"")</f>
        <v/>
      </c>
      <c r="GS24" s="329" t="str">
        <f aca="false">IF($B24&lt;&gt;"",IF($EE$1+20&gt;=GS$13,RANK(FX24,FX$14:FX$113,0),""),"")</f>
        <v/>
      </c>
      <c r="GT24" s="329" t="str">
        <f aca="false">IF($B24&lt;&gt;"",IF($EE$1+20&gt;=GT$13,RANK(FY24,FY$14:FY$113,0),""),"")</f>
        <v/>
      </c>
      <c r="GU24" s="329" t="str">
        <f aca="false">IF($B24&lt;&gt;"",IF($EE$1+20&gt;=GU$13,RANK(FZ24,FZ$14:FZ$113,0),""),"")</f>
        <v/>
      </c>
      <c r="GV24" s="329" t="str">
        <f aca="false">IF($B24&lt;&gt;"",IF($EE$1+20&gt;=GV$13,RANK(GA24,GA$14:GA$113,0),""),"")</f>
        <v/>
      </c>
      <c r="GW24" s="329" t="str">
        <f aca="false">IF($B24&lt;&gt;"",IF($EE$1+20&gt;=GW$13,RANK(GB24,GB$14:GB$113,0),""),"")</f>
        <v/>
      </c>
      <c r="GX24" s="329" t="str">
        <f aca="false">IF($B24&lt;&gt;"",IF($EE$1+20&gt;=GX$13,RANK(GC24,GC$14:GC$113,0),""),"")</f>
        <v/>
      </c>
      <c r="GY24" s="329" t="str">
        <f aca="false">IF($B24&lt;&gt;"",IF($EE$1+20&gt;=GY$13,RANK(GD24,GD$14:GD$113,0),""),"")</f>
        <v/>
      </c>
      <c r="GZ24" s="329" t="str">
        <f aca="false">IF($B24&lt;&gt;"",IF($EE$1+20&gt;=GZ$13,RANK(GE24,GE$14:GE$113,0),""),"")</f>
        <v/>
      </c>
      <c r="HA24" s="329" t="str">
        <f aca="false">IF($B24&lt;&gt;"",IF($EE$1+20&gt;=HA$13,RANK(GF24,GF$14:GF$113,0),""),"")</f>
        <v/>
      </c>
      <c r="HB24" s="329" t="str">
        <f aca="false">IF($B24&lt;&gt;"",IF($EE$1+20&gt;=HB$13,RANK(GG24,GG$14:GG$113,0),""),"")</f>
        <v/>
      </c>
      <c r="HC24" s="329" t="str">
        <f aca="false">IF($B24&lt;&gt;"",IF($EE$1+20&gt;=HC$13,RANK(GH24,GH$14:GH$113,0),""),"")</f>
        <v/>
      </c>
      <c r="HD24" s="329" t="str">
        <f aca="false">IF($B24&lt;&gt;"",IF($EE$1+20&gt;=HD$13,RANK(GI24,GI$14:GI$113,0),""),"")</f>
        <v/>
      </c>
      <c r="HE24" s="329" t="str">
        <f aca="false">IF($B24&lt;&gt;"",IF($EE$1+20&gt;=HE$13,RANK(GJ24,GJ$14:GJ$113,0),""),"")</f>
        <v/>
      </c>
      <c r="HF24" s="330" t="str">
        <f aca="false">IF($B24&lt;&gt;"",IF($EE$1+20&gt;=HF$13,RANK(GK24,GK$14:GK$113,0),""),"")</f>
        <v/>
      </c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3" hidden="false" customHeight="false" outlineLevel="0" collapsed="false">
      <c r="A25" s="308" t="n">
        <f aca="false">IF(B25&lt;&gt;"",RANK(G25,G$14:G$113,0),"")</f>
        <v>12</v>
      </c>
      <c r="B25" s="310" t="str">
        <f aca="false">IF('Chronos (M1..M20)'!B22&lt;&gt;"",'Chronos (M1..M20)'!B22,"")</f>
        <v>Michael KREBS</v>
      </c>
      <c r="C25" s="310" t="n">
        <f aca="false">IF(B25&lt;&gt;"",'Chronos (M1..M20)'!C22,"")</f>
        <v>12</v>
      </c>
      <c r="D25" s="215" t="n">
        <f aca="false">IF(B25&lt;&gt;"",'Chronos (M1..M20)'!C22,"")</f>
        <v>12</v>
      </c>
      <c r="E25" s="355" t="n">
        <f aca="false">'Calculs (M1..M20)'!DS25</f>
        <v>5699.02715289373</v>
      </c>
      <c r="F25" s="355" t="n">
        <f aca="false">'Calculs (M1..M20)'!DT25</f>
        <v>0</v>
      </c>
      <c r="G25" s="311" t="n">
        <f aca="false">IF(B25&lt;&gt;"",IF(NbTotManche&lt;4,DR25-DQ25,IF(NbTotManche&lt;15,DR25-DU25-DQ25,IF(NbTotManche&lt;25,DR25-DU25-DV25-DQ25-DT25,IF(NbTotManche&lt;35,DS25-DU25-DV25-DW25-DT25-DQ25,DS25-DU25-DV25-DW25-DX25-DT25-DQ25)))),0)</f>
        <v>5007.09476049087</v>
      </c>
      <c r="H25" s="312" t="n">
        <f aca="false">IF(B25&lt;&gt;"",IF(G25,(G25/MAXA(G$14:G$113))*1000,0),"")</f>
        <v>904.967877432936</v>
      </c>
      <c r="I25" s="313" t="str">
        <f aca="false">IF($B25&lt;&gt;"",$B25,"")</f>
        <v>Michael KREBS</v>
      </c>
      <c r="J25" s="314" t="n">
        <f aca="false">IF($B25&lt;&gt;"",'Chronos (M21..M40)'!$H22,"")</f>
        <v>1</v>
      </c>
      <c r="K25" s="315" t="str">
        <f aca="false">IF('Chronos (M21..M40)'!$I22&lt;&gt;"",'Chronos (M21..M40)'!$I22," ")</f>
        <v> </v>
      </c>
      <c r="L25" s="316" t="n">
        <f aca="false">IF('Chronos (M21..M40)'!$J22&lt;&gt;"",'Chronos (M21..M40)'!$J22,0)</f>
        <v>0</v>
      </c>
      <c r="M25" s="317" t="n">
        <f aca="false">IF($B25&lt;&gt;"",IF(K25&lt;&gt;" ",(INDEX(J$9:K$12,MATCH(J25,J$9:J$12),2)/K25)*1000,0),"")</f>
        <v>0</v>
      </c>
      <c r="N25" s="318" t="str">
        <f aca="false">IF(K$9&lt;&gt;"",IF($B25&lt;&gt;"",M25-L25,""),"")</f>
        <v/>
      </c>
      <c r="O25" s="314" t="n">
        <f aca="false">IF($B25&lt;&gt;"",'Chronos (M21..M40)'!$H123,"")</f>
        <v>1</v>
      </c>
      <c r="P25" s="315" t="str">
        <f aca="false">IF('Chronos (M21..M40)'!$I123&lt;&gt;"",'Chronos (M21..M40)'!$I123," ")</f>
        <v> </v>
      </c>
      <c r="Q25" s="316" t="n">
        <f aca="false">IF('Chronos (M21..M40)'!$J123&lt;&gt;"",'Chronos (M21..M40)'!$J123,0)</f>
        <v>0</v>
      </c>
      <c r="R25" s="317" t="n">
        <f aca="false">IF($B25&lt;&gt;"",IF(P25&lt;&gt;" ",(INDEX(O$9:P$12,MATCH(O25,O$9:O$12),2)/P25)*1000,0),"")</f>
        <v>0</v>
      </c>
      <c r="S25" s="318" t="str">
        <f aca="false">IF(P$9&lt;&gt;"",IF($B25&lt;&gt;"",R25-Q25,""),"")</f>
        <v/>
      </c>
      <c r="T25" s="313" t="str">
        <f aca="false">IF($B25&lt;&gt;"",$B25,"")</f>
        <v>Michael KREBS</v>
      </c>
      <c r="U25" s="314" t="n">
        <f aca="false">IF($B25&lt;&gt;"",'Chronos (M21..M40)'!$H224,"")</f>
        <v>1</v>
      </c>
      <c r="V25" s="315" t="str">
        <f aca="false">IF('Chronos (M21..M40)'!$I224&lt;&gt;"",'Chronos (M21..M40)'!$I224," ")</f>
        <v> </v>
      </c>
      <c r="W25" s="316" t="n">
        <f aca="false">IF('Chronos (M21..M40)'!$J224&lt;&gt;"",'Chronos (M21..M40)'!$J224,0)</f>
        <v>0</v>
      </c>
      <c r="X25" s="317" t="n">
        <f aca="false">IF($B25&lt;&gt;"",IF(V25&lt;&gt;" ",(INDEX(U$9:V$12,MATCH(U25,U$9:U$12),2)/V25)*1000,0),"")</f>
        <v>0</v>
      </c>
      <c r="Y25" s="318" t="str">
        <f aca="false">IF(V$9&lt;&gt;"",IF($B25&lt;&gt;"",X25-W25,""),"")</f>
        <v/>
      </c>
      <c r="Z25" s="314" t="n">
        <f aca="false">IF($B25&lt;&gt;"",'Chronos (M21..M40)'!$H325,"")</f>
        <v>1</v>
      </c>
      <c r="AA25" s="315" t="str">
        <f aca="false">IF('Chronos (M21..M40)'!$I325&lt;&gt;"",'Chronos (M21..M40)'!$I325," ")</f>
        <v> </v>
      </c>
      <c r="AB25" s="316" t="n">
        <f aca="false">IF('Chronos (M1..M20)'!$J325&lt;&gt;"",'Chronos (M21..M40)'!$J325,0)</f>
        <v>0</v>
      </c>
      <c r="AC25" s="317" t="n">
        <f aca="false">IF($B25&lt;&gt;"",IF(AA25&lt;&gt;" ",(INDEX(Z$9:AA$12,MATCH(Z25,Z$9:Z$12),2)/AA25)*1000,0),"")</f>
        <v>0</v>
      </c>
      <c r="AD25" s="318" t="str">
        <f aca="false">IF(AA$9&lt;&gt;"",IF($B25&lt;&gt;"",AC25-AB25,""),"")</f>
        <v/>
      </c>
      <c r="AE25" s="313" t="str">
        <f aca="false">IF($B25&lt;&gt;"",$B25,"")</f>
        <v>Michael KREBS</v>
      </c>
      <c r="AF25" s="314" t="n">
        <f aca="false">IF($B25&lt;&gt;"",'Chronos (M21..M40)'!$H426,"")</f>
        <v>1</v>
      </c>
      <c r="AG25" s="315" t="str">
        <f aca="false">IF('Chronos (M21..M40)'!$I426&lt;&gt;"",'Chronos (M21..M40)'!$I426," ")</f>
        <v> </v>
      </c>
      <c r="AH25" s="316" t="n">
        <f aca="false">IF('Chronos (M21..M40)'!$J426&lt;&gt;"",'Chronos (M21..M40)'!$J426,0)</f>
        <v>0</v>
      </c>
      <c r="AI25" s="317" t="n">
        <f aca="false">IF($B25&lt;&gt;"",IF(AG25&lt;&gt;" ",(INDEX(AF$9:AG$12,MATCH(AF25,AF$9:AF$12),2)/AG25)*1000,0),"")</f>
        <v>0</v>
      </c>
      <c r="AJ25" s="318" t="str">
        <f aca="false">IF(AG$9&lt;&gt;"",IF($B25&lt;&gt;"",AI25-AH25,""),"")</f>
        <v/>
      </c>
      <c r="AK25" s="314" t="n">
        <f aca="false">IF($B25&lt;&gt;"",'Chronos (M21..M40)'!$H527,"")</f>
        <v>1</v>
      </c>
      <c r="AL25" s="315" t="str">
        <f aca="false">IF('Chronos (M21..M40)'!$I527&lt;&gt;"",'Chronos (M21..M40)'!$I527," ")</f>
        <v> </v>
      </c>
      <c r="AM25" s="316" t="n">
        <f aca="false">IF('Chronos (M21..M40)'!$J527&lt;&gt;"",'Chronos (M21..M40)'!$J527,0)</f>
        <v>0</v>
      </c>
      <c r="AN25" s="317" t="n">
        <f aca="false">IF($B25&lt;&gt;"",IF(AL25&lt;&gt;" ",(INDEX(AK$9:AL$12,MATCH(AK25,AK$9:AK$12),2)/AL25)*1000,0),"")</f>
        <v>0</v>
      </c>
      <c r="AO25" s="318" t="str">
        <f aca="false">IF(AL$9&lt;&gt;"",IF($B25&lt;&gt;"",AN25-AM25,""),"")</f>
        <v/>
      </c>
      <c r="AP25" s="313" t="str">
        <f aca="false">IF($B25&lt;&gt;"",$B25,"")</f>
        <v>Michael KREBS</v>
      </c>
      <c r="AQ25" s="314" t="n">
        <f aca="false">IF($B25&lt;&gt;"",'Chronos (M21..M40)'!$H628,"")</f>
        <v>1</v>
      </c>
      <c r="AR25" s="315" t="str">
        <f aca="false">IF('Chronos (M21..M40)'!$I628&lt;&gt;"",'Chronos (M21..M40)'!$I628," ")</f>
        <v> </v>
      </c>
      <c r="AS25" s="316" t="n">
        <f aca="false">IF('Chronos (M21..M40)'!$J628&lt;&gt;"",'Chronos (M21..M40)'!$J628,0)</f>
        <v>0</v>
      </c>
      <c r="AT25" s="317" t="n">
        <f aca="false">IF($B25&lt;&gt;"",IF(AR25&lt;&gt;" ",(INDEX(AQ$9:AR$12,MATCH(AQ25,AQ$9:AQ$12),2)/AR25)*1000,0),"")</f>
        <v>0</v>
      </c>
      <c r="AU25" s="318" t="str">
        <f aca="false">IF(AR$9&lt;&gt;"",IF($B25&lt;&gt;"",AT25-AS25,""),"")</f>
        <v/>
      </c>
      <c r="AV25" s="314" t="n">
        <f aca="false">IF($B25&lt;&gt;"",'Chronos (M21..M40)'!$H729,"")</f>
        <v>1</v>
      </c>
      <c r="AW25" s="315" t="str">
        <f aca="false">IF('Chronos (M21..M40)'!$I729&lt;&gt;"",'Chronos (M21..M40)'!$I729," ")</f>
        <v> </v>
      </c>
      <c r="AX25" s="316" t="n">
        <f aca="false">IF('Chronos (M21..M40)'!$J729&lt;&gt;"",'Chronos (M21..M40)'!$J729,0)</f>
        <v>0</v>
      </c>
      <c r="AY25" s="317" t="n">
        <f aca="false">IF($B25&lt;&gt;"",IF(AW25&lt;&gt;" ",(INDEX(AV$9:AW$12,MATCH(AV25,AV$9:AV$12),2)/AW25)*1000,0),"")</f>
        <v>0</v>
      </c>
      <c r="AZ25" s="318" t="str">
        <f aca="false">IF(AW$9&lt;&gt;"",IF($B25&lt;&gt;"",AY25-AX25,""),"")</f>
        <v/>
      </c>
      <c r="BA25" s="313" t="str">
        <f aca="false">IF($B25&lt;&gt;"",$B25,"")</f>
        <v>Michael KREBS</v>
      </c>
      <c r="BB25" s="314" t="n">
        <f aca="false">IF($B25&lt;&gt;"",'Chronos (M21..M40)'!$H830,"")</f>
        <v>1</v>
      </c>
      <c r="BC25" s="315" t="str">
        <f aca="false">IF('Chronos (M21..M40)'!$I830&lt;&gt;"",'Chronos (M21..M40)'!$I830," ")</f>
        <v> </v>
      </c>
      <c r="BD25" s="316" t="n">
        <f aca="false">IF('Chronos (M21..M40)'!$J830&lt;&gt;"",'Chronos (M21..M40)'!$J830,0)</f>
        <v>0</v>
      </c>
      <c r="BE25" s="317" t="n">
        <f aca="false">IF($B25&lt;&gt;"",IF(BC25&lt;&gt;" ",(INDEX(BB$9:BC$12,MATCH(BB25,BB$9:BB$12),2)/BC25)*1000,0),"")</f>
        <v>0</v>
      </c>
      <c r="BF25" s="318" t="str">
        <f aca="false">IF(BC$9&lt;&gt;"",IF($B25&lt;&gt;"",BE25-BD25,""),"")</f>
        <v/>
      </c>
      <c r="BG25" s="314" t="n">
        <f aca="false">IF($B25&lt;&gt;"",'Chronos (M21..M40)'!$H931,"")</f>
        <v>1</v>
      </c>
      <c r="BH25" s="315" t="str">
        <f aca="false">IF('Chronos (M21..M40)'!$I931&lt;&gt;"",'Chronos (M21..M40)'!$I931," ")</f>
        <v> </v>
      </c>
      <c r="BI25" s="316" t="n">
        <f aca="false">IF('Chronos (M21..M40)'!$J931&lt;&gt;"",'Chronos (M21..M40)'!$J931,0)</f>
        <v>0</v>
      </c>
      <c r="BJ25" s="317" t="n">
        <f aca="false">IF($B25&lt;&gt;"",IF(BH25&lt;&gt;" ",(INDEX(BG$9:BH$12,MATCH(BG25,BG$9:BG$12),2)/BH25)*1000,0),"")</f>
        <v>0</v>
      </c>
      <c r="BK25" s="318" t="str">
        <f aca="false">IF(BH$9&lt;&gt;"",IF($B25&lt;&gt;"",BJ25-BI25,""),"")</f>
        <v/>
      </c>
      <c r="BL25" s="313" t="str">
        <f aca="false">IF($B25&lt;&gt;"",$B25,"")</f>
        <v>Michael KREBS</v>
      </c>
      <c r="BM25" s="314" t="n">
        <f aca="false">IF($B25&lt;&gt;"",'Chronos (M21..M40)'!$H1032,"")</f>
        <v>1</v>
      </c>
      <c r="BN25" s="315" t="str">
        <f aca="false">IF('Chronos (M21..M40)'!$I1032&lt;&gt;"",'Chronos (M21..M40)'!$I1032," ")</f>
        <v> </v>
      </c>
      <c r="BO25" s="316" t="n">
        <f aca="false">IF('Chronos (M21..M40)'!$J1032&lt;&gt;"",'Chronos (M21..M40)'!$J1032,0)</f>
        <v>0</v>
      </c>
      <c r="BP25" s="317" t="n">
        <f aca="false">IF($B25&lt;&gt;"",IF(BN25&lt;&gt;" ",(INDEX(BM$9:BN$12,MATCH(BM25,BM$9:BM$12),2)/BN25)*1000,0),"")</f>
        <v>0</v>
      </c>
      <c r="BQ25" s="318" t="str">
        <f aca="false">IF(BN$9&lt;&gt;"",IF($B25&lt;&gt;"",BP25-BO25,""),"")</f>
        <v/>
      </c>
      <c r="BR25" s="314" t="n">
        <f aca="false">IF($B25&lt;&gt;"",'Chronos (M21..M40)'!$H1133,"")</f>
        <v>1</v>
      </c>
      <c r="BS25" s="315" t="str">
        <f aca="false">IF('Chronos (M21..M40)'!$I1133&lt;&gt;"",'Chronos (M21..M40)'!$I1133," ")</f>
        <v> </v>
      </c>
      <c r="BT25" s="316" t="n">
        <f aca="false">IF('Chronos (M21..M40)'!$J1133&lt;&gt;"",'Chronos (M21..M40)'!$J1133,0)</f>
        <v>0</v>
      </c>
      <c r="BU25" s="317" t="n">
        <f aca="false">IF($B25&lt;&gt;"",IF(BS25&lt;&gt;" ",(INDEX(BR$9:BS$12,MATCH(BR25,BR$9:BR$12),2)/BS25)*1000,0),"")</f>
        <v>0</v>
      </c>
      <c r="BV25" s="318" t="str">
        <f aca="false">IF(BS$9&lt;&gt;"",IF($B25&lt;&gt;"",BU25-BT25,""),"")</f>
        <v/>
      </c>
      <c r="BW25" s="313" t="str">
        <f aca="false">IF($B25&lt;&gt;"",$B25,"")</f>
        <v>Michael KREBS</v>
      </c>
      <c r="BX25" s="314" t="n">
        <f aca="false">IF($B25&lt;&gt;"",'Chronos (M21..M40)'!$H1234,"")</f>
        <v>1</v>
      </c>
      <c r="BY25" s="315" t="str">
        <f aca="false">IF('Chronos (M21..M40)'!$I1234&lt;&gt;"",'Chronos (M21..M40)'!$I1234," ")</f>
        <v> </v>
      </c>
      <c r="BZ25" s="316" t="n">
        <f aca="false">IF('Chronos (M21..M40)'!$J1234&lt;&gt;"",'Chronos (M21..M40)'!$J1234,0)</f>
        <v>0</v>
      </c>
      <c r="CA25" s="317" t="n">
        <f aca="false">IF($B25&lt;&gt;"",IF(BY25&lt;&gt;" ",(INDEX(BX$9:BY$12,MATCH(BX25,BX$9:BX$12),2)/BY25)*1000,0),"")</f>
        <v>0</v>
      </c>
      <c r="CB25" s="318" t="str">
        <f aca="false">IF(BY$9&lt;&gt;"",IF($B25&lt;&gt;"",CA25-BZ25,""),"")</f>
        <v/>
      </c>
      <c r="CC25" s="314" t="n">
        <f aca="false">IF($B25&lt;&gt;"",'Chronos (M21..M40)'!$H1335,"")</f>
        <v>1</v>
      </c>
      <c r="CD25" s="315" t="str">
        <f aca="false">IF('Chronos (M21..M40)'!$I1335&lt;&gt;"",'Chronos (M21..M40)'!$I1335," ")</f>
        <v> </v>
      </c>
      <c r="CE25" s="316" t="n">
        <f aca="false">IF('Chronos (M21..M40)'!$J1335&lt;&gt;"",'Chronos (M21..M40)'!$J1335,0)</f>
        <v>0</v>
      </c>
      <c r="CF25" s="317" t="n">
        <f aca="false">IF($B25&lt;&gt;"",IF(CD25&lt;&gt;" ",(INDEX(CC$9:CD$12,MATCH(CC25,CC$9:CC$12),2)/CD25)*1000,0),"")</f>
        <v>0</v>
      </c>
      <c r="CG25" s="318" t="str">
        <f aca="false">IF(CD$9&lt;&gt;"",IF($B25&lt;&gt;"",CF25-CE25,""),"")</f>
        <v/>
      </c>
      <c r="CH25" s="313" t="str">
        <f aca="false">IF($B25&lt;&gt;"",$B25,"")</f>
        <v>Michael KREBS</v>
      </c>
      <c r="CI25" s="314" t="n">
        <f aca="false">IF($B25&lt;&gt;"",'Chronos (M21..M40)'!$H1436,"")</f>
        <v>1</v>
      </c>
      <c r="CJ25" s="315" t="str">
        <f aca="false">IF('Chronos (M21..M40)'!$I1436&lt;&gt;"",'Chronos (M21..M40)'!$I1436," ")</f>
        <v> </v>
      </c>
      <c r="CK25" s="316" t="n">
        <f aca="false">IF('Chronos (M21..M40)'!$J1436&lt;&gt;"",'Chronos (M21..M40)'!$J1436,0)</f>
        <v>0</v>
      </c>
      <c r="CL25" s="317" t="n">
        <f aca="false">IF($B25&lt;&gt;"",IF(CJ25&lt;&gt;" ",(INDEX(CI$9:CJ$12,MATCH(CI25,CI$9:CI$12),2)/CJ25)*1000,0),"")</f>
        <v>0</v>
      </c>
      <c r="CM25" s="318" t="str">
        <f aca="false">IF(CJ$9&lt;&gt;"",IF($B25&lt;&gt;"",CL25-CK25,""),"")</f>
        <v/>
      </c>
      <c r="CN25" s="314" t="n">
        <f aca="false">IF($B25&lt;&gt;"",'Chronos (M21..M40)'!$H1537,"")</f>
        <v>1</v>
      </c>
      <c r="CO25" s="315" t="str">
        <f aca="false">IF('Chronos (M21..M40)'!$I1537&lt;&gt;"",'Chronos (M21..M40)'!$I1537," ")</f>
        <v> </v>
      </c>
      <c r="CP25" s="316" t="n">
        <f aca="false">IF('Chronos (M21..M40)'!$J1537&lt;&gt;"",'Chronos (M21..M40)'!$J1537,0)</f>
        <v>0</v>
      </c>
      <c r="CQ25" s="317" t="n">
        <f aca="false">IF($B25&lt;&gt;"",IF(CO25&lt;&gt;" ",(INDEX(CN$9:CO$12,MATCH(CN25,CN$9:CN$12),2)/CO25)*1000,0),"")</f>
        <v>0</v>
      </c>
      <c r="CR25" s="318" t="str">
        <f aca="false">IF(CO$9&lt;&gt;"",IF($B25&lt;&gt;"",CQ25-CP25,""),"")</f>
        <v/>
      </c>
      <c r="CS25" s="313" t="str">
        <f aca="false">IF($B25&lt;&gt;"",$B25,"")</f>
        <v>Michael KREBS</v>
      </c>
      <c r="CT25" s="314" t="n">
        <f aca="false">IF($B25&lt;&gt;"",'Chronos (M21..M40)'!$H1638,"")</f>
        <v>1</v>
      </c>
      <c r="CU25" s="315" t="str">
        <f aca="false">IF('Chronos (M21..M40)'!$I1638&lt;&gt;"",'Chronos (M21..M40)'!$I1638," ")</f>
        <v> </v>
      </c>
      <c r="CV25" s="316" t="n">
        <f aca="false">IF('Chronos (M21..M40)'!$J1638&lt;&gt;"",'Chronos (M21..M40)'!$J1638,0)</f>
        <v>0</v>
      </c>
      <c r="CW25" s="317" t="n">
        <f aca="false">IF($B25&lt;&gt;"",IF(CU25&lt;&gt;" ",(INDEX(CT$9:CU$12,MATCH(CT25,CT$9:CT$12),2)/CU25)*1000,0),"")</f>
        <v>0</v>
      </c>
      <c r="CX25" s="318" t="str">
        <f aca="false">IF(CU$9&lt;&gt;"",IF($B25&lt;&gt;"",CW25-CV25,""),"")</f>
        <v/>
      </c>
      <c r="CY25" s="314" t="n">
        <f aca="false">IF($B25&lt;&gt;"",'Chronos (M21..M40)'!$H1739,"")</f>
        <v>1</v>
      </c>
      <c r="CZ25" s="315" t="str">
        <f aca="false">IF('Chronos (M21..M40)'!$I1739&lt;&gt;"",'Chronos (M21..M40)'!$I1739," ")</f>
        <v> </v>
      </c>
      <c r="DA25" s="316" t="n">
        <f aca="false">IF('Chronos (M21..M40)'!$J1739&lt;&gt;"",'Chronos (M21..M40)'!$J1739,0)</f>
        <v>0</v>
      </c>
      <c r="DB25" s="317" t="n">
        <f aca="false">IF($B25&lt;&gt;"",IF(CZ25&lt;&gt;" ",(INDEX(CY$9:CZ$12,MATCH(CY25,CY$9:CY$12),2)/CZ25)*1000,0),"")</f>
        <v>0</v>
      </c>
      <c r="DC25" s="318" t="str">
        <f aca="false">IF(CZ$9&lt;&gt;"",IF($B25&lt;&gt;"",DB25-DA25,""),"")</f>
        <v/>
      </c>
      <c r="DD25" s="313" t="str">
        <f aca="false">IF($B25&lt;&gt;"",$B25,"")</f>
        <v>Michael KREBS</v>
      </c>
      <c r="DE25" s="314" t="n">
        <f aca="false">IF($B25&lt;&gt;"",'Chronos (M21..M40)'!$H1840,"")</f>
        <v>1</v>
      </c>
      <c r="DF25" s="315" t="str">
        <f aca="false">IF('Chronos (M21..M40)'!$I1840&lt;&gt;"",'Chronos (M21..M40)'!$I1840," ")</f>
        <v> </v>
      </c>
      <c r="DG25" s="316" t="n">
        <f aca="false">IF('Chronos (M21..M40)'!$J1840&lt;&gt;"",'Chronos (M21..M40)'!$J1840,0)</f>
        <v>0</v>
      </c>
      <c r="DH25" s="317" t="n">
        <f aca="false">IF($B25&lt;&gt;"",IF(DF25&lt;&gt;" ",(INDEX(DE$9:DF$12,MATCH(DE25,DE$9:DE$12),2)/DF25)*1000,0),"")</f>
        <v>0</v>
      </c>
      <c r="DI25" s="318" t="str">
        <f aca="false">IF(DF$9&lt;&gt;"",IF($B25&lt;&gt;"",DH25-DG25,""),"")</f>
        <v/>
      </c>
      <c r="DJ25" s="314" t="n">
        <f aca="false">IF($B25&lt;&gt;"",'Chronos (M21..M40)'!$H1941,"")</f>
        <v>1</v>
      </c>
      <c r="DK25" s="315" t="str">
        <f aca="false">IF('Chronos (M21..M40)'!$I1941&lt;&gt;"",'Chronos (M21..M40)'!$I1941," ")</f>
        <v> </v>
      </c>
      <c r="DL25" s="316" t="n">
        <f aca="false">IF('Chronos (M21..M40)'!$J1941&lt;&gt;"",'Chronos (M21..M40)'!$J1941,0)</f>
        <v>0</v>
      </c>
      <c r="DM25" s="317" t="n">
        <f aca="false">IF($B25&lt;&gt;"",IF(DK25&lt;&gt;" ",(INDEX(DJ$9:DK$12,MATCH(DJ25,DJ$9:DJ$12),2)/DK25)*1000,0),"")</f>
        <v>0</v>
      </c>
      <c r="DN25" s="318" t="str">
        <f aca="false">IF(DK$9&lt;&gt;"",IF($B25&lt;&gt;"",DM25-DL25,""),"")</f>
        <v/>
      </c>
      <c r="DO25" s="0"/>
      <c r="DP25" s="356" t="n">
        <f aca="false">E25</f>
        <v>5699.02715289373</v>
      </c>
      <c r="DQ25" s="357" t="n">
        <f aca="false">F25</f>
        <v>0</v>
      </c>
      <c r="DR25" s="356" t="n">
        <f aca="false">SUM(E25,M25,R25,X25,AC25)</f>
        <v>5699.02715289373</v>
      </c>
      <c r="DS25" s="319" t="n">
        <f aca="false">SUM(DR25,AI25,AN25,AT25,AY25,BE25,BJ25,BP25,BU25,CA25,CF25,CL25,CQ25,CW25,DB25,DH25,DM25)</f>
        <v>5699.02715289373</v>
      </c>
      <c r="DT25" s="357" t="n">
        <f aca="false">SUM(L25,Q25,W25,AB25,AH25,AM25,AS25,AX25,BD25,BI25,BO25,BT25,BZ25,CE25,CK25,CP25,CV25,DA25,DG25,DL25)</f>
        <v>0</v>
      </c>
      <c r="DU25" s="356" t="n">
        <f aca="false">SMALL($DY25:$EV25,1)</f>
        <v>691.932392402858</v>
      </c>
      <c r="DV25" s="319" t="n">
        <f aca="false">SMALL($DY25:$EV25,2)</f>
        <v>730.056238283691</v>
      </c>
      <c r="DW25" s="319" t="n">
        <f aca="false">SMALL($DY25:$EV25,3)</f>
        <v>838.166144200627</v>
      </c>
      <c r="DX25" s="357" t="n">
        <f aca="false">SMALL($DY25:$EV25,4)</f>
        <v>838.166144200627</v>
      </c>
      <c r="DY25" s="356" t="n">
        <f aca="false">'Calculs (M1..M20)'!DU25</f>
        <v>691.932392402858</v>
      </c>
      <c r="DZ25" s="356" t="n">
        <f aca="false">'Calculs (M1..M20)'!DV25</f>
        <v>730.056238283691</v>
      </c>
      <c r="EA25" s="356" t="n">
        <f aca="false">'Calculs (M1..M20)'!DW25</f>
        <v>838.166144200627</v>
      </c>
      <c r="EB25" s="358" t="n">
        <f aca="false">'Calculs (M1..M20)'!DX25</f>
        <v>838.166144200627</v>
      </c>
      <c r="EC25" s="361" t="str">
        <f aca="false">IF(M25&gt;0,M25," ")</f>
        <v> </v>
      </c>
      <c r="ED25" s="321" t="str">
        <f aca="false">IF(R25&gt;0,R25," ")</f>
        <v> </v>
      </c>
      <c r="EE25" s="321" t="str">
        <f aca="false">IF(X25&gt;0,X25," ")</f>
        <v> </v>
      </c>
      <c r="EF25" s="321" t="str">
        <f aca="false">IF(AC25&gt;0,AC25," ")</f>
        <v> </v>
      </c>
      <c r="EG25" s="321" t="str">
        <f aca="false">IF(AI25&gt;0,AI25," ")</f>
        <v> </v>
      </c>
      <c r="EH25" s="321" t="str">
        <f aca="false">IF(AN25&gt;0,AN25," ")</f>
        <v> </v>
      </c>
      <c r="EI25" s="321" t="str">
        <f aca="false">IF(AT25&gt;0,AT25," ")</f>
        <v> </v>
      </c>
      <c r="EJ25" s="321" t="str">
        <f aca="false">IF(AY25&gt;0,AY25," ")</f>
        <v> </v>
      </c>
      <c r="EK25" s="321" t="str">
        <f aca="false">IF(BE25&gt;0,BE25," ")</f>
        <v> </v>
      </c>
      <c r="EL25" s="321" t="str">
        <f aca="false">IF(BJ25&gt;0,BJ25," ")</f>
        <v> </v>
      </c>
      <c r="EM25" s="321" t="str">
        <f aca="false">IF(BP25&gt;0,BP25," ")</f>
        <v> </v>
      </c>
      <c r="EN25" s="321" t="str">
        <f aca="false">IF(BU25&gt;0,BU25," ")</f>
        <v> </v>
      </c>
      <c r="EO25" s="321" t="str">
        <f aca="false">IF(CA25&gt;0,CA25," ")</f>
        <v> </v>
      </c>
      <c r="EP25" s="321" t="str">
        <f aca="false">IF(CF25&gt;0,CF25," ")</f>
        <v> </v>
      </c>
      <c r="EQ25" s="321" t="str">
        <f aca="false">IF(CL25&gt;0,CL25," ")</f>
        <v> </v>
      </c>
      <c r="ER25" s="321" t="str">
        <f aca="false">IF(CQ25&gt;0,CQ25," ")</f>
        <v> </v>
      </c>
      <c r="ES25" s="321" t="str">
        <f aca="false">IF(CW25&gt;0,CW25," ")</f>
        <v> </v>
      </c>
      <c r="ET25" s="321" t="str">
        <f aca="false">IF(DB25&gt;0,DB25," ")</f>
        <v> </v>
      </c>
      <c r="EU25" s="321" t="str">
        <f aca="false">IF(DH25&gt;0,DH25," ")</f>
        <v> </v>
      </c>
      <c r="EV25" s="321" t="str">
        <f aca="false">IF(DM25&gt;0,DM25," ")</f>
        <v> </v>
      </c>
      <c r="EW25" s="322" t="n">
        <f aca="false">SMALL($DY25:EC25,1)</f>
        <v>691.932392402858</v>
      </c>
      <c r="EX25" s="323" t="n">
        <f aca="false">SMALL($DY25:ED25,1)</f>
        <v>691.932392402858</v>
      </c>
      <c r="EY25" s="323" t="n">
        <f aca="false">SMALL($DY25:EE25,1)</f>
        <v>691.932392402858</v>
      </c>
      <c r="EZ25" s="323" t="n">
        <f aca="false">SMALL($DY25:EF25,1)</f>
        <v>691.932392402858</v>
      </c>
      <c r="FA25" s="323" t="n">
        <f aca="false">SMALL($DY25:EG25,1)</f>
        <v>691.932392402858</v>
      </c>
      <c r="FB25" s="323" t="n">
        <f aca="false">SMALL($DY25:EH25,1)</f>
        <v>691.932392402858</v>
      </c>
      <c r="FC25" s="323" t="n">
        <f aca="false">SMALL($DY25:EI25,1)</f>
        <v>691.932392402858</v>
      </c>
      <c r="FD25" s="323" t="n">
        <f aca="false">SMALL($DY25:EJ25,1)</f>
        <v>691.932392402858</v>
      </c>
      <c r="FE25" s="323" t="n">
        <f aca="false">SMALL($DY25:EK25,1)</f>
        <v>691.932392402858</v>
      </c>
      <c r="FF25" s="323" t="n">
        <f aca="false">SMALL($DY25:EL25,1)</f>
        <v>691.932392402858</v>
      </c>
      <c r="FG25" s="323" t="n">
        <f aca="false">SMALL($DY25:EM25,1)</f>
        <v>691.932392402858</v>
      </c>
      <c r="FH25" s="323" t="n">
        <f aca="false">SMALL($DY25:EN25,1)</f>
        <v>691.932392402858</v>
      </c>
      <c r="FI25" s="323" t="n">
        <f aca="false">SMALL($DY25:EO25,1)</f>
        <v>691.932392402858</v>
      </c>
      <c r="FJ25" s="323" t="n">
        <f aca="false">SMALL($DY25:EP25,1)</f>
        <v>691.932392402858</v>
      </c>
      <c r="FK25" s="323" t="n">
        <f aca="false">SMALL($DY25:EQ25,1)</f>
        <v>691.932392402858</v>
      </c>
      <c r="FL25" s="323" t="n">
        <f aca="false">SMALL($DY25:ER25,1)</f>
        <v>691.932392402858</v>
      </c>
      <c r="FM25" s="323" t="n">
        <f aca="false">SMALL($DY25:ES25,1)</f>
        <v>691.932392402858</v>
      </c>
      <c r="FN25" s="323" t="n">
        <f aca="false">SMALL($DY25:ET25,1)</f>
        <v>691.932392402858</v>
      </c>
      <c r="FO25" s="323" t="n">
        <f aca="false">SMALL($DY25:EU25,1)</f>
        <v>691.932392402858</v>
      </c>
      <c r="FP25" s="324" t="n">
        <f aca="false">SMALL($DY25:EV25,1)</f>
        <v>691.932392402858</v>
      </c>
      <c r="FQ25" s="0"/>
      <c r="FR25" s="328" t="str">
        <f aca="false">IF($B25&lt;&gt;"",IF($EE$1+20&gt;=FR$13,$N25+E25-F25-(EW25+EW127+EW229+EW331),""),"")</f>
        <v/>
      </c>
      <c r="FS25" s="329" t="str">
        <f aca="false">IF($B25&lt;&gt;"",IF($EE$1+20&gt;=FS$13,$N25+$S25+E25-F25-(EX25+EX127+EX229+EX331),""),"")</f>
        <v/>
      </c>
      <c r="FT25" s="329" t="str">
        <f aca="false">IF($B25&lt;&gt;"",IF($EE$1+20&gt;=FT$13,$N25+$S25+$Y25+E25-F25-(EY25+EY127+EY229+EY331),""),"")</f>
        <v/>
      </c>
      <c r="FU25" s="329" t="str">
        <f aca="false">IF($B25&lt;&gt;"",IF($EE$1+20&gt;=FU$13,$N25+$S25+$Y25+$AD25+E25-F25-(EZ25+EZ127+EZ229+EZ331),""),"")</f>
        <v/>
      </c>
      <c r="FV25" s="329" t="str">
        <f aca="false">IF($B25&lt;&gt;"",IF($EE$1+20&gt;=FV$13,$N25+$S25+$Y25+$AD25+$AJ25+E25-F25-(FA25+FA127+FA229+FA331),""),"")</f>
        <v/>
      </c>
      <c r="FW25" s="329" t="str">
        <f aca="false">IF($B25&lt;&gt;"",IF($EE$1+20&gt;=FW$13,$N25+$S25+$Y25+$AD25+$AJ25+$AO25+E25-F25-(FB25+FB127+FB229+FB331),""),"")</f>
        <v/>
      </c>
      <c r="FX25" s="329" t="str">
        <f aca="false">IF($B25&lt;&gt;"",IF($EE$1+20&gt;=FX$13,$N25+$S25+$Y25+$AD25+$AJ25+$AO25+$AU25+E25-F25-(FC25+FC127+FC229+FC331),""),"")</f>
        <v/>
      </c>
      <c r="FY25" s="329" t="str">
        <f aca="false">IF($B25&lt;&gt;"",IF($EE$1+20&gt;=FY$13,$N25+$S25+$Y25+$AD25+$AJ25+$AO25+$AU25+$AZ25+E25-F25-(FD25+FD127+FD229+FD331),""),"")</f>
        <v/>
      </c>
      <c r="FZ25" s="329" t="str">
        <f aca="false">IF($B25&lt;&gt;"",IF($EE$1+20&gt;=FZ$13,$N25+$S25+$Y25+$AD25+$AJ25+$AO25+$AU25+$AZ25+$BF25+E25-F25-(FE25+FE127+FE229+FE331),""),"")</f>
        <v/>
      </c>
      <c r="GA25" s="329" t="str">
        <f aca="false">IF($B25&lt;&gt;"",IF($EE$1+20&gt;=GA$13,$N25+$S25+$Y25+$AD25+$AJ25+$AO25+$AU25+$AZ25+$BF25+$BK25+E25-F25-(FF25+FF127+FF229+FF331),""),"")</f>
        <v/>
      </c>
      <c r="GB25" s="329" t="str">
        <f aca="false">IF($B25&lt;&gt;"",IF($EE$1+20&gt;=GB$13,$N25+$S25+$Y25+$AD25+$AJ25+$AO25+$AU25+$AZ25+$BF25+$BK25+$BQ25+E25-F25-(FG25+FG127+FG229+FG331),""),"")</f>
        <v/>
      </c>
      <c r="GC25" s="329" t="str">
        <f aca="false">IF($B25&lt;&gt;"",IF($EE$1+20&gt;=GC$13,$N25+$S25+$Y25+$AD25+$AJ25+$AO25+$AU25+$AZ25+$BF25+$BK25+$BQ25+$BV25+E25-F25-(FH25+FH127+FH229+FH331),""),"")</f>
        <v/>
      </c>
      <c r="GD25" s="329" t="str">
        <f aca="false">IF($B25&lt;&gt;"",IF($EE$1+20&gt;=GD$13,$N25+$S25+$Y25+$AD25+$AJ25+$AO25+$AU25+$AZ25+$BF25+$BK25+$BQ25+$BV25+$CB25+E25-F25-(FI25+FI127+FI229+FI331),""),"")</f>
        <v/>
      </c>
      <c r="GE25" s="329" t="str">
        <f aca="false">IF($B25&lt;&gt;"",IF($EE$1+20&gt;=GE$13,$N25+$S25+$Y25+$AD25+$AJ25+$AO25+$AU25+$AZ25+$BF25+$BK25+$BQ25+$BV25+$CB25+$CG25+E25-F25-(FJ25+FJ127+FJ229+FJ331),""),"")</f>
        <v/>
      </c>
      <c r="GF25" s="329" t="str">
        <f aca="false">IF($B25&lt;&gt;"",IF($EE$1+20&gt;=GF$13,$N25+$S25+$Y25+$AD25+$AJ25+$AO25+$AU25+$AZ25+$BF25+$BK25+$BQ25+$BV25+$CB25+$CG25+$CM25+E25-F25-(FK25+FK127+FK229+FK331),""),"")</f>
        <v/>
      </c>
      <c r="GG25" s="329" t="str">
        <f aca="false">IF($B25&lt;&gt;"",IF($EE$1+20&gt;=GG$13,$N25+$S25+$Y25+$AD25+$AJ25+$AO25+$AU25+$AZ25+$BF25+$BK25+$BQ25+$BV25+$CB25+$CG25+$CM25+$CR25+E25-F25-(FL25+FL127+FL229+FL331),""),"")</f>
        <v/>
      </c>
      <c r="GH25" s="329" t="str">
        <f aca="false">IF($B25&lt;&gt;"",IF($EE$1+20&gt;=GH$13,$N25+$S25+$Y25+$AD25+$AJ25+$AO25+$AU25+$AZ25+$BF25+$BK25+$BQ25+$BV25+$CB25+$CG25+$CM25+$CR25+$CX25+E25-F25-(FM25+FM127+FM229+FM331),""),"")</f>
        <v/>
      </c>
      <c r="GI25" s="329" t="str">
        <f aca="false">IF($B25&lt;&gt;"",IF($EE$1+20&gt;=GI$13,$N25+$S25+$Y25+$AD25+$AJ25+$AO25+$AU25+$AZ25+$BF25+$BK25+$BQ25+$BV25+$CB25+$CG25+$CM25+$CR25+$CX25+$DC25+E25-F25-(FN25+FN127+FN229+FN331),""),"")</f>
        <v/>
      </c>
      <c r="GJ25" s="329" t="str">
        <f aca="false">IF($B25&lt;&gt;"",IF($EE$1+20&gt;=GJ$13,$N25+$S25+$Y25+$AD25+$AJ25+$AO25+$AU25+$AZ25+$BF25+$BK25+$BQ25+$BV25+$CB25+$CG25+$CM25+$CR25+$CX25+$DC25+$DI25+E25-F25-(FO25+FO127+FO229+FO331),""),"")</f>
        <v/>
      </c>
      <c r="GK25" s="330" t="str">
        <f aca="false">IF($B25&lt;&gt;"",IF($EE$1+20&gt;=GK$13,$N25+$S25+$Y25+$AD25+$AJ25+$AO25+$AU25+$AZ25+$BF25+$BK25+$BQ25+$BV25+$CB25+$CG25+$CM25+$CR25+$CX25+$DC25+$DI25+$DN25+E25-F25-(FP25+FP127+FP229+FP331),""),"")</f>
        <v/>
      </c>
      <c r="GL25" s="0"/>
      <c r="GM25" s="328" t="str">
        <f aca="false">IF($B25&lt;&gt;"",IF($EE$1+20&gt;=GM$13,RANK(FR25,FR$14:FR$113,0),""),"")</f>
        <v/>
      </c>
      <c r="GN25" s="329" t="str">
        <f aca="false">IF($B25&lt;&gt;"",IF($EE$1+20&gt;=GN$13,RANK(FS25,FS$14:FS$113,0),""),"")</f>
        <v/>
      </c>
      <c r="GO25" s="329" t="str">
        <f aca="false">IF($B25&lt;&gt;"",IF($EE$1+20&gt;=GO$13,RANK(FT25,FT$14:FT$113,0),""),"")</f>
        <v/>
      </c>
      <c r="GP25" s="329" t="str">
        <f aca="false">IF($B25&lt;&gt;"",IF($EE$1+20&gt;=GP$13,RANK(FU25,FU$14:FU$113,0),""),"")</f>
        <v/>
      </c>
      <c r="GQ25" s="329" t="str">
        <f aca="false">IF($B25&lt;&gt;"",IF($EE$1+20&gt;=GQ$13,RANK(FV25,FV$14:FV$113,0),""),"")</f>
        <v/>
      </c>
      <c r="GR25" s="329" t="str">
        <f aca="false">IF($B25&lt;&gt;"",IF($EE$1+20&gt;=GR$13,RANK(FW25,FW$14:FW$113,0),""),"")</f>
        <v/>
      </c>
      <c r="GS25" s="329" t="str">
        <f aca="false">IF($B25&lt;&gt;"",IF($EE$1+20&gt;=GS$13,RANK(FX25,FX$14:FX$113,0),""),"")</f>
        <v/>
      </c>
      <c r="GT25" s="329" t="str">
        <f aca="false">IF($B25&lt;&gt;"",IF($EE$1+20&gt;=GT$13,RANK(FY25,FY$14:FY$113,0),""),"")</f>
        <v/>
      </c>
      <c r="GU25" s="329" t="str">
        <f aca="false">IF($B25&lt;&gt;"",IF($EE$1+20&gt;=GU$13,RANK(FZ25,FZ$14:FZ$113,0),""),"")</f>
        <v/>
      </c>
      <c r="GV25" s="329" t="str">
        <f aca="false">IF($B25&lt;&gt;"",IF($EE$1+20&gt;=GV$13,RANK(GA25,GA$14:GA$113,0),""),"")</f>
        <v/>
      </c>
      <c r="GW25" s="329" t="str">
        <f aca="false">IF($B25&lt;&gt;"",IF($EE$1+20&gt;=GW$13,RANK(GB25,GB$14:GB$113,0),""),"")</f>
        <v/>
      </c>
      <c r="GX25" s="329" t="str">
        <f aca="false">IF($B25&lt;&gt;"",IF($EE$1+20&gt;=GX$13,RANK(GC25,GC$14:GC$113,0),""),"")</f>
        <v/>
      </c>
      <c r="GY25" s="329" t="str">
        <f aca="false">IF($B25&lt;&gt;"",IF($EE$1+20&gt;=GY$13,RANK(GD25,GD$14:GD$113,0),""),"")</f>
        <v/>
      </c>
      <c r="GZ25" s="329" t="str">
        <f aca="false">IF($B25&lt;&gt;"",IF($EE$1+20&gt;=GZ$13,RANK(GE25,GE$14:GE$113,0),""),"")</f>
        <v/>
      </c>
      <c r="HA25" s="329" t="str">
        <f aca="false">IF($B25&lt;&gt;"",IF($EE$1+20&gt;=HA$13,RANK(GF25,GF$14:GF$113,0),""),"")</f>
        <v/>
      </c>
      <c r="HB25" s="329" t="str">
        <f aca="false">IF($B25&lt;&gt;"",IF($EE$1+20&gt;=HB$13,RANK(GG25,GG$14:GG$113,0),""),"")</f>
        <v/>
      </c>
      <c r="HC25" s="329" t="str">
        <f aca="false">IF($B25&lt;&gt;"",IF($EE$1+20&gt;=HC$13,RANK(GH25,GH$14:GH$113,0),""),"")</f>
        <v/>
      </c>
      <c r="HD25" s="329" t="str">
        <f aca="false">IF($B25&lt;&gt;"",IF($EE$1+20&gt;=HD$13,RANK(GI25,GI$14:GI$113,0),""),"")</f>
        <v/>
      </c>
      <c r="HE25" s="329" t="str">
        <f aca="false">IF($B25&lt;&gt;"",IF($EE$1+20&gt;=HE$13,RANK(GJ25,GJ$14:GJ$113,0),""),"")</f>
        <v/>
      </c>
      <c r="HF25" s="330" t="str">
        <f aca="false">IF($B25&lt;&gt;"",IF($EE$1+20&gt;=HF$13,RANK(GK25,GK$14:GK$113,0),""),"")</f>
        <v/>
      </c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3" hidden="false" customHeight="false" outlineLevel="0" collapsed="false">
      <c r="A26" s="308" t="n">
        <f aca="false">IF(B26&lt;&gt;"",RANK(G26,G$14:G$113,0),"")</f>
        <v>5</v>
      </c>
      <c r="B26" s="310" t="str">
        <f aca="false">IF('Chronos (M1..M20)'!B23&lt;&gt;"",'Chronos (M1..M20)'!B23,"")</f>
        <v>Aubry GABANON</v>
      </c>
      <c r="C26" s="310" t="n">
        <f aca="false">IF(B26&lt;&gt;"",'Chronos (M1..M20)'!C23,"")</f>
        <v>13</v>
      </c>
      <c r="D26" s="215" t="n">
        <f aca="false">IF(B26&lt;&gt;"",'Chronos (M1..M20)'!C23,"")</f>
        <v>13</v>
      </c>
      <c r="E26" s="355" t="n">
        <f aca="false">'Calculs (M1..M20)'!DS26</f>
        <v>5844.42279559654</v>
      </c>
      <c r="F26" s="355" t="n">
        <f aca="false">'Calculs (M1..M20)'!DT26</f>
        <v>0</v>
      </c>
      <c r="G26" s="311" t="n">
        <f aca="false">IF(B26&lt;&gt;"",IF(NbTotManche&lt;4,DR26-DQ26,IF(NbTotManche&lt;15,DR26-DU26-DQ26,IF(NbTotManche&lt;25,DR26-DU26-DV26-DQ26-DT26,IF(NbTotManche&lt;35,DS26-DU26-DV26-DW26-DT26-DQ26,DS26-DU26-DV26-DW26-DX26-DT26-DQ26)))),0)</f>
        <v>5153.11325146131</v>
      </c>
      <c r="H26" s="312" t="n">
        <f aca="false">IF(B26&lt;&gt;"",IF(G26,(G26/MAXA(G$14:G$113))*1000,0),"")</f>
        <v>931.358838690983</v>
      </c>
      <c r="I26" s="313" t="str">
        <f aca="false">IF($B26&lt;&gt;"",$B26,"")</f>
        <v>Aubry GABANON</v>
      </c>
      <c r="J26" s="314" t="n">
        <f aca="false">IF($B26&lt;&gt;"",'Chronos (M21..M40)'!$H23,"")</f>
        <v>1</v>
      </c>
      <c r="K26" s="315" t="str">
        <f aca="false">IF('Chronos (M21..M40)'!$I23&lt;&gt;"",'Chronos (M21..M40)'!$I23," ")</f>
        <v> </v>
      </c>
      <c r="L26" s="316" t="n">
        <f aca="false">IF('Chronos (M21..M40)'!$J23&lt;&gt;"",'Chronos (M21..M40)'!$J23,0)</f>
        <v>0</v>
      </c>
      <c r="M26" s="317" t="n">
        <f aca="false">IF($B26&lt;&gt;"",IF(K26&lt;&gt;" ",(INDEX(J$9:K$12,MATCH(J26,J$9:J$12),2)/K26)*1000,0),"")</f>
        <v>0</v>
      </c>
      <c r="N26" s="318" t="str">
        <f aca="false">IF(K$9&lt;&gt;"",IF($B26&lt;&gt;"",M26-L26,""),"")</f>
        <v/>
      </c>
      <c r="O26" s="314" t="n">
        <f aca="false">IF($B26&lt;&gt;"",'Chronos (M21..M40)'!$H124,"")</f>
        <v>1</v>
      </c>
      <c r="P26" s="315" t="str">
        <f aca="false">IF('Chronos (M21..M40)'!$I124&lt;&gt;"",'Chronos (M21..M40)'!$I124," ")</f>
        <v> </v>
      </c>
      <c r="Q26" s="316" t="n">
        <f aca="false">IF('Chronos (M21..M40)'!$J124&lt;&gt;"",'Chronos (M21..M40)'!$J124,0)</f>
        <v>0</v>
      </c>
      <c r="R26" s="317" t="n">
        <f aca="false">IF($B26&lt;&gt;"",IF(P26&lt;&gt;" ",(INDEX(O$9:P$12,MATCH(O26,O$9:O$12),2)/P26)*1000,0),"")</f>
        <v>0</v>
      </c>
      <c r="S26" s="318" t="str">
        <f aca="false">IF(P$9&lt;&gt;"",IF($B26&lt;&gt;"",R26-Q26,""),"")</f>
        <v/>
      </c>
      <c r="T26" s="313" t="str">
        <f aca="false">IF($B26&lt;&gt;"",$B26,"")</f>
        <v>Aubry GABANON</v>
      </c>
      <c r="U26" s="314" t="n">
        <f aca="false">IF($B26&lt;&gt;"",'Chronos (M21..M40)'!$H225,"")</f>
        <v>1</v>
      </c>
      <c r="V26" s="315" t="str">
        <f aca="false">IF('Chronos (M21..M40)'!$I225&lt;&gt;"",'Chronos (M21..M40)'!$I225," ")</f>
        <v> </v>
      </c>
      <c r="W26" s="316" t="n">
        <f aca="false">IF('Chronos (M21..M40)'!$J225&lt;&gt;"",'Chronos (M21..M40)'!$J225,0)</f>
        <v>0</v>
      </c>
      <c r="X26" s="317" t="n">
        <f aca="false">IF($B26&lt;&gt;"",IF(V26&lt;&gt;" ",(INDEX(U$9:V$12,MATCH(U26,U$9:U$12),2)/V26)*1000,0),"")</f>
        <v>0</v>
      </c>
      <c r="Y26" s="318" t="str">
        <f aca="false">IF(V$9&lt;&gt;"",IF($B26&lt;&gt;"",X26-W26,""),"")</f>
        <v/>
      </c>
      <c r="Z26" s="314" t="n">
        <f aca="false">IF($B26&lt;&gt;"",'Chronos (M21..M40)'!$H326,"")</f>
        <v>1</v>
      </c>
      <c r="AA26" s="315" t="str">
        <f aca="false">IF('Chronos (M21..M40)'!$I326&lt;&gt;"",'Chronos (M21..M40)'!$I326," ")</f>
        <v> </v>
      </c>
      <c r="AB26" s="316" t="n">
        <f aca="false">IF('Chronos (M1..M20)'!$J326&lt;&gt;"",'Chronos (M21..M40)'!$J326,0)</f>
        <v>0</v>
      </c>
      <c r="AC26" s="317" t="n">
        <f aca="false">IF($B26&lt;&gt;"",IF(AA26&lt;&gt;" ",(INDEX(Z$9:AA$12,MATCH(Z26,Z$9:Z$12),2)/AA26)*1000,0),"")</f>
        <v>0</v>
      </c>
      <c r="AD26" s="318" t="str">
        <f aca="false">IF(AA$9&lt;&gt;"",IF($B26&lt;&gt;"",AC26-AB26,""),"")</f>
        <v/>
      </c>
      <c r="AE26" s="313" t="str">
        <f aca="false">IF($B26&lt;&gt;"",$B26,"")</f>
        <v>Aubry GABANON</v>
      </c>
      <c r="AF26" s="314" t="n">
        <f aca="false">IF($B26&lt;&gt;"",'Chronos (M21..M40)'!$H427,"")</f>
        <v>1</v>
      </c>
      <c r="AG26" s="315" t="str">
        <f aca="false">IF('Chronos (M21..M40)'!$I427&lt;&gt;"",'Chronos (M21..M40)'!$I427," ")</f>
        <v> </v>
      </c>
      <c r="AH26" s="316" t="n">
        <f aca="false">IF('Chronos (M21..M40)'!$J427&lt;&gt;"",'Chronos (M21..M40)'!$J427,0)</f>
        <v>0</v>
      </c>
      <c r="AI26" s="317" t="n">
        <f aca="false">IF($B26&lt;&gt;"",IF(AG26&lt;&gt;" ",(INDEX(AF$9:AG$12,MATCH(AF26,AF$9:AF$12),2)/AG26)*1000,0),"")</f>
        <v>0</v>
      </c>
      <c r="AJ26" s="318" t="str">
        <f aca="false">IF(AG$9&lt;&gt;"",IF($B26&lt;&gt;"",AI26-AH26,""),"")</f>
        <v/>
      </c>
      <c r="AK26" s="314" t="n">
        <f aca="false">IF($B26&lt;&gt;"",'Chronos (M21..M40)'!$H528,"")</f>
        <v>1</v>
      </c>
      <c r="AL26" s="315" t="str">
        <f aca="false">IF('Chronos (M21..M40)'!$I528&lt;&gt;"",'Chronos (M21..M40)'!$I528," ")</f>
        <v> </v>
      </c>
      <c r="AM26" s="316" t="n">
        <f aca="false">IF('Chronos (M21..M40)'!$J528&lt;&gt;"",'Chronos (M21..M40)'!$J528,0)</f>
        <v>0</v>
      </c>
      <c r="AN26" s="317" t="n">
        <f aca="false">IF($B26&lt;&gt;"",IF(AL26&lt;&gt;" ",(INDEX(AK$9:AL$12,MATCH(AK26,AK$9:AK$12),2)/AL26)*1000,0),"")</f>
        <v>0</v>
      </c>
      <c r="AO26" s="318" t="str">
        <f aca="false">IF(AL$9&lt;&gt;"",IF($B26&lt;&gt;"",AN26-AM26,""),"")</f>
        <v/>
      </c>
      <c r="AP26" s="313" t="str">
        <f aca="false">IF($B26&lt;&gt;"",$B26,"")</f>
        <v>Aubry GABANON</v>
      </c>
      <c r="AQ26" s="314" t="n">
        <f aca="false">IF($B26&lt;&gt;"",'Chronos (M21..M40)'!$H629,"")</f>
        <v>1</v>
      </c>
      <c r="AR26" s="315" t="str">
        <f aca="false">IF('Chronos (M21..M40)'!$I629&lt;&gt;"",'Chronos (M21..M40)'!$I629," ")</f>
        <v> </v>
      </c>
      <c r="AS26" s="316" t="n">
        <f aca="false">IF('Chronos (M21..M40)'!$J629&lt;&gt;"",'Chronos (M21..M40)'!$J629,0)</f>
        <v>0</v>
      </c>
      <c r="AT26" s="317" t="n">
        <f aca="false">IF($B26&lt;&gt;"",IF(AR26&lt;&gt;" ",(INDEX(AQ$9:AR$12,MATCH(AQ26,AQ$9:AQ$12),2)/AR26)*1000,0),"")</f>
        <v>0</v>
      </c>
      <c r="AU26" s="318" t="str">
        <f aca="false">IF(AR$9&lt;&gt;"",IF($B26&lt;&gt;"",AT26-AS26,""),"")</f>
        <v/>
      </c>
      <c r="AV26" s="314" t="n">
        <f aca="false">IF($B26&lt;&gt;"",'Chronos (M21..M40)'!$H730,"")</f>
        <v>1</v>
      </c>
      <c r="AW26" s="315" t="str">
        <f aca="false">IF('Chronos (M21..M40)'!$I730&lt;&gt;"",'Chronos (M21..M40)'!$I730," ")</f>
        <v> </v>
      </c>
      <c r="AX26" s="316" t="n">
        <f aca="false">IF('Chronos (M21..M40)'!$J730&lt;&gt;"",'Chronos (M21..M40)'!$J730,0)</f>
        <v>0</v>
      </c>
      <c r="AY26" s="317" t="n">
        <f aca="false">IF($B26&lt;&gt;"",IF(AW26&lt;&gt;" ",(INDEX(AV$9:AW$12,MATCH(AV26,AV$9:AV$12),2)/AW26)*1000,0),"")</f>
        <v>0</v>
      </c>
      <c r="AZ26" s="318" t="str">
        <f aca="false">IF(AW$9&lt;&gt;"",IF($B26&lt;&gt;"",AY26-AX26,""),"")</f>
        <v/>
      </c>
      <c r="BA26" s="313" t="str">
        <f aca="false">IF($B26&lt;&gt;"",$B26,"")</f>
        <v>Aubry GABANON</v>
      </c>
      <c r="BB26" s="314" t="n">
        <f aca="false">IF($B26&lt;&gt;"",'Chronos (M21..M40)'!$H831,"")</f>
        <v>1</v>
      </c>
      <c r="BC26" s="315" t="str">
        <f aca="false">IF('Chronos (M21..M40)'!$I831&lt;&gt;"",'Chronos (M21..M40)'!$I831," ")</f>
        <v> </v>
      </c>
      <c r="BD26" s="316" t="n">
        <f aca="false">IF('Chronos (M21..M40)'!$J831&lt;&gt;"",'Chronos (M21..M40)'!$J831,0)</f>
        <v>0</v>
      </c>
      <c r="BE26" s="317" t="n">
        <f aca="false">IF($B26&lt;&gt;"",IF(BC26&lt;&gt;" ",(INDEX(BB$9:BC$12,MATCH(BB26,BB$9:BB$12),2)/BC26)*1000,0),"")</f>
        <v>0</v>
      </c>
      <c r="BF26" s="318" t="str">
        <f aca="false">IF(BC$9&lt;&gt;"",IF($B26&lt;&gt;"",BE26-BD26,""),"")</f>
        <v/>
      </c>
      <c r="BG26" s="314" t="n">
        <f aca="false">IF($B26&lt;&gt;"",'Chronos (M21..M40)'!$H932,"")</f>
        <v>1</v>
      </c>
      <c r="BH26" s="315" t="str">
        <f aca="false">IF('Chronos (M21..M40)'!$I932&lt;&gt;"",'Chronos (M21..M40)'!$I932," ")</f>
        <v> </v>
      </c>
      <c r="BI26" s="316" t="n">
        <f aca="false">IF('Chronos (M21..M40)'!$J932&lt;&gt;"",'Chronos (M21..M40)'!$J932,0)</f>
        <v>0</v>
      </c>
      <c r="BJ26" s="317" t="n">
        <f aca="false">IF($B26&lt;&gt;"",IF(BH26&lt;&gt;" ",(INDEX(BG$9:BH$12,MATCH(BG26,BG$9:BG$12),2)/BH26)*1000,0),"")</f>
        <v>0</v>
      </c>
      <c r="BK26" s="318" t="str">
        <f aca="false">IF(BH$9&lt;&gt;"",IF($B26&lt;&gt;"",BJ26-BI26,""),"")</f>
        <v/>
      </c>
      <c r="BL26" s="313" t="str">
        <f aca="false">IF($B26&lt;&gt;"",$B26,"")</f>
        <v>Aubry GABANON</v>
      </c>
      <c r="BM26" s="314" t="n">
        <f aca="false">IF($B26&lt;&gt;"",'Chronos (M21..M40)'!$H1033,"")</f>
        <v>1</v>
      </c>
      <c r="BN26" s="315" t="str">
        <f aca="false">IF('Chronos (M21..M40)'!$I1033&lt;&gt;"",'Chronos (M21..M40)'!$I1033," ")</f>
        <v> </v>
      </c>
      <c r="BO26" s="316" t="n">
        <f aca="false">IF('Chronos (M21..M40)'!$J1033&lt;&gt;"",'Chronos (M21..M40)'!$J1033,0)</f>
        <v>0</v>
      </c>
      <c r="BP26" s="317" t="n">
        <f aca="false">IF($B26&lt;&gt;"",IF(BN26&lt;&gt;" ",(INDEX(BM$9:BN$12,MATCH(BM26,BM$9:BM$12),2)/BN26)*1000,0),"")</f>
        <v>0</v>
      </c>
      <c r="BQ26" s="318" t="str">
        <f aca="false">IF(BN$9&lt;&gt;"",IF($B26&lt;&gt;"",BP26-BO26,""),"")</f>
        <v/>
      </c>
      <c r="BR26" s="314" t="n">
        <f aca="false">IF($B26&lt;&gt;"",'Chronos (M21..M40)'!$H1134,"")</f>
        <v>1</v>
      </c>
      <c r="BS26" s="315" t="str">
        <f aca="false">IF('Chronos (M21..M40)'!$I1134&lt;&gt;"",'Chronos (M21..M40)'!$I1134," ")</f>
        <v> </v>
      </c>
      <c r="BT26" s="316" t="n">
        <f aca="false">IF('Chronos (M21..M40)'!$J1134&lt;&gt;"",'Chronos (M21..M40)'!$J1134,0)</f>
        <v>0</v>
      </c>
      <c r="BU26" s="317" t="n">
        <f aca="false">IF($B26&lt;&gt;"",IF(BS26&lt;&gt;" ",(INDEX(BR$9:BS$12,MATCH(BR26,BR$9:BR$12),2)/BS26)*1000,0),"")</f>
        <v>0</v>
      </c>
      <c r="BV26" s="318" t="str">
        <f aca="false">IF(BS$9&lt;&gt;"",IF($B26&lt;&gt;"",BU26-BT26,""),"")</f>
        <v/>
      </c>
      <c r="BW26" s="313" t="str">
        <f aca="false">IF($B26&lt;&gt;"",$B26,"")</f>
        <v>Aubry GABANON</v>
      </c>
      <c r="BX26" s="314" t="n">
        <f aca="false">IF($B26&lt;&gt;"",'Chronos (M21..M40)'!$H1235,"")</f>
        <v>1</v>
      </c>
      <c r="BY26" s="315" t="str">
        <f aca="false">IF('Chronos (M21..M40)'!$I1235&lt;&gt;"",'Chronos (M21..M40)'!$I1235," ")</f>
        <v> </v>
      </c>
      <c r="BZ26" s="316" t="n">
        <f aca="false">IF('Chronos (M21..M40)'!$J1235&lt;&gt;"",'Chronos (M21..M40)'!$J1235,0)</f>
        <v>0</v>
      </c>
      <c r="CA26" s="317" t="n">
        <f aca="false">IF($B26&lt;&gt;"",IF(BY26&lt;&gt;" ",(INDEX(BX$9:BY$12,MATCH(BX26,BX$9:BX$12),2)/BY26)*1000,0),"")</f>
        <v>0</v>
      </c>
      <c r="CB26" s="318" t="str">
        <f aca="false">IF(BY$9&lt;&gt;"",IF($B26&lt;&gt;"",CA26-BZ26,""),"")</f>
        <v/>
      </c>
      <c r="CC26" s="314" t="n">
        <f aca="false">IF($B26&lt;&gt;"",'Chronos (M21..M40)'!$H1336,"")</f>
        <v>1</v>
      </c>
      <c r="CD26" s="315" t="str">
        <f aca="false">IF('Chronos (M21..M40)'!$I1336&lt;&gt;"",'Chronos (M21..M40)'!$I1336," ")</f>
        <v> </v>
      </c>
      <c r="CE26" s="316" t="n">
        <f aca="false">IF('Chronos (M21..M40)'!$J1336&lt;&gt;"",'Chronos (M21..M40)'!$J1336,0)</f>
        <v>0</v>
      </c>
      <c r="CF26" s="317" t="n">
        <f aca="false">IF($B26&lt;&gt;"",IF(CD26&lt;&gt;" ",(INDEX(CC$9:CD$12,MATCH(CC26,CC$9:CC$12),2)/CD26)*1000,0),"")</f>
        <v>0</v>
      </c>
      <c r="CG26" s="318" t="str">
        <f aca="false">IF(CD$9&lt;&gt;"",IF($B26&lt;&gt;"",CF26-CE26,""),"")</f>
        <v/>
      </c>
      <c r="CH26" s="313" t="str">
        <f aca="false">IF($B26&lt;&gt;"",$B26,"")</f>
        <v>Aubry GABANON</v>
      </c>
      <c r="CI26" s="314" t="n">
        <f aca="false">IF($B26&lt;&gt;"",'Chronos (M21..M40)'!$H1437,"")</f>
        <v>1</v>
      </c>
      <c r="CJ26" s="315" t="str">
        <f aca="false">IF('Chronos (M21..M40)'!$I1437&lt;&gt;"",'Chronos (M21..M40)'!$I1437," ")</f>
        <v> </v>
      </c>
      <c r="CK26" s="316" t="n">
        <f aca="false">IF('Chronos (M21..M40)'!$J1437&lt;&gt;"",'Chronos (M21..M40)'!$J1437,0)</f>
        <v>0</v>
      </c>
      <c r="CL26" s="317" t="n">
        <f aca="false">IF($B26&lt;&gt;"",IF(CJ26&lt;&gt;" ",(INDEX(CI$9:CJ$12,MATCH(CI26,CI$9:CI$12),2)/CJ26)*1000,0),"")</f>
        <v>0</v>
      </c>
      <c r="CM26" s="318" t="str">
        <f aca="false">IF(CJ$9&lt;&gt;"",IF($B26&lt;&gt;"",CL26-CK26,""),"")</f>
        <v/>
      </c>
      <c r="CN26" s="314" t="n">
        <f aca="false">IF($B26&lt;&gt;"",'Chronos (M21..M40)'!$H1538,"")</f>
        <v>1</v>
      </c>
      <c r="CO26" s="315" t="str">
        <f aca="false">IF('Chronos (M21..M40)'!$I1538&lt;&gt;"",'Chronos (M21..M40)'!$I1538," ")</f>
        <v> </v>
      </c>
      <c r="CP26" s="316" t="n">
        <f aca="false">IF('Chronos (M21..M40)'!$J1538&lt;&gt;"",'Chronos (M21..M40)'!$J1538,0)</f>
        <v>0</v>
      </c>
      <c r="CQ26" s="317" t="n">
        <f aca="false">IF($B26&lt;&gt;"",IF(CO26&lt;&gt;" ",(INDEX(CN$9:CO$12,MATCH(CN26,CN$9:CN$12),2)/CO26)*1000,0),"")</f>
        <v>0</v>
      </c>
      <c r="CR26" s="318" t="str">
        <f aca="false">IF(CO$9&lt;&gt;"",IF($B26&lt;&gt;"",CQ26-CP26,""),"")</f>
        <v/>
      </c>
      <c r="CS26" s="313" t="str">
        <f aca="false">IF($B26&lt;&gt;"",$B26,"")</f>
        <v>Aubry GABANON</v>
      </c>
      <c r="CT26" s="314" t="n">
        <f aca="false">IF($B26&lt;&gt;"",'Chronos (M21..M40)'!$H1639,"")</f>
        <v>1</v>
      </c>
      <c r="CU26" s="315" t="str">
        <f aca="false">IF('Chronos (M21..M40)'!$I1639&lt;&gt;"",'Chronos (M21..M40)'!$I1639," ")</f>
        <v> </v>
      </c>
      <c r="CV26" s="316" t="n">
        <f aca="false">IF('Chronos (M21..M40)'!$J1639&lt;&gt;"",'Chronos (M21..M40)'!$J1639,0)</f>
        <v>0</v>
      </c>
      <c r="CW26" s="317" t="n">
        <f aca="false">IF($B26&lt;&gt;"",IF(CU26&lt;&gt;" ",(INDEX(CT$9:CU$12,MATCH(CT26,CT$9:CT$12),2)/CU26)*1000,0),"")</f>
        <v>0</v>
      </c>
      <c r="CX26" s="318" t="str">
        <f aca="false">IF(CU$9&lt;&gt;"",IF($B26&lt;&gt;"",CW26-CV26,""),"")</f>
        <v/>
      </c>
      <c r="CY26" s="314" t="n">
        <f aca="false">IF($B26&lt;&gt;"",'Chronos (M21..M40)'!$H1740,"")</f>
        <v>1</v>
      </c>
      <c r="CZ26" s="315" t="str">
        <f aca="false">IF('Chronos (M21..M40)'!$I1740&lt;&gt;"",'Chronos (M21..M40)'!$I1740," ")</f>
        <v> </v>
      </c>
      <c r="DA26" s="316" t="n">
        <f aca="false">IF('Chronos (M21..M40)'!$J1740&lt;&gt;"",'Chronos (M21..M40)'!$J1740,0)</f>
        <v>0</v>
      </c>
      <c r="DB26" s="317" t="n">
        <f aca="false">IF($B26&lt;&gt;"",IF(CZ26&lt;&gt;" ",(INDEX(CY$9:CZ$12,MATCH(CY26,CY$9:CY$12),2)/CZ26)*1000,0),"")</f>
        <v>0</v>
      </c>
      <c r="DC26" s="318" t="str">
        <f aca="false">IF(CZ$9&lt;&gt;"",IF($B26&lt;&gt;"",DB26-DA26,""),"")</f>
        <v/>
      </c>
      <c r="DD26" s="313" t="str">
        <f aca="false">IF($B26&lt;&gt;"",$B26,"")</f>
        <v>Aubry GABANON</v>
      </c>
      <c r="DE26" s="314" t="n">
        <f aca="false">IF($B26&lt;&gt;"",'Chronos (M21..M40)'!$H1841,"")</f>
        <v>1</v>
      </c>
      <c r="DF26" s="315" t="str">
        <f aca="false">IF('Chronos (M21..M40)'!$I1841&lt;&gt;"",'Chronos (M21..M40)'!$I1841," ")</f>
        <v> </v>
      </c>
      <c r="DG26" s="316" t="n">
        <f aca="false">IF('Chronos (M21..M40)'!$J1841&lt;&gt;"",'Chronos (M21..M40)'!$J1841,0)</f>
        <v>0</v>
      </c>
      <c r="DH26" s="317" t="n">
        <f aca="false">IF($B26&lt;&gt;"",IF(DF26&lt;&gt;" ",(INDEX(DE$9:DF$12,MATCH(DE26,DE$9:DE$12),2)/DF26)*1000,0),"")</f>
        <v>0</v>
      </c>
      <c r="DI26" s="318" t="str">
        <f aca="false">IF(DF$9&lt;&gt;"",IF($B26&lt;&gt;"",DH26-DG26,""),"")</f>
        <v/>
      </c>
      <c r="DJ26" s="314" t="n">
        <f aca="false">IF($B26&lt;&gt;"",'Chronos (M21..M40)'!$H1942,"")</f>
        <v>1</v>
      </c>
      <c r="DK26" s="315" t="str">
        <f aca="false">IF('Chronos (M21..M40)'!$I1942&lt;&gt;"",'Chronos (M21..M40)'!$I1942," ")</f>
        <v> </v>
      </c>
      <c r="DL26" s="316" t="n">
        <f aca="false">IF('Chronos (M21..M40)'!$J1942&lt;&gt;"",'Chronos (M21..M40)'!$J1942,0)</f>
        <v>0</v>
      </c>
      <c r="DM26" s="317" t="n">
        <f aca="false">IF($B26&lt;&gt;"",IF(DK26&lt;&gt;" ",(INDEX(DJ$9:DK$12,MATCH(DJ26,DJ$9:DJ$12),2)/DK26)*1000,0),"")</f>
        <v>0</v>
      </c>
      <c r="DN26" s="318" t="str">
        <f aca="false">IF(DK$9&lt;&gt;"",IF($B26&lt;&gt;"",DM26-DL26,""),"")</f>
        <v/>
      </c>
      <c r="DO26" s="0"/>
      <c r="DP26" s="356" t="n">
        <f aca="false">E26</f>
        <v>5844.42279559654</v>
      </c>
      <c r="DQ26" s="357" t="n">
        <f aca="false">F26</f>
        <v>0</v>
      </c>
      <c r="DR26" s="356" t="n">
        <f aca="false">SUM(E26,M26,R26,X26,AC26)</f>
        <v>5844.42279559654</v>
      </c>
      <c r="DS26" s="319" t="n">
        <f aca="false">SUM(DR26,AI26,AN26,AT26,AY26,BE26,BJ26,BP26,BU26,CA26,CF26,CL26,CQ26,CW26,DB26,DH26,DM26)</f>
        <v>5844.42279559654</v>
      </c>
      <c r="DT26" s="357" t="n">
        <f aca="false">SUM(L26,Q26,W26,AB26,AH26,AM26,AS26,AX26,BD26,BI26,BO26,BT26,BZ26,CE26,CK26,CP26,CV26,DA26,DG26,DL26)</f>
        <v>0</v>
      </c>
      <c r="DU26" s="356" t="n">
        <f aca="false">SMALL($DY26:$EV26,1)</f>
        <v>691.309544135223</v>
      </c>
      <c r="DV26" s="319" t="n">
        <f aca="false">SMALL($DY26:$EV26,2)</f>
        <v>773.224043715847</v>
      </c>
      <c r="DW26" s="319" t="n">
        <f aca="false">SMALL($DY26:$EV26,3)</f>
        <v>775.957493911888</v>
      </c>
      <c r="DX26" s="357" t="n">
        <f aca="false">SMALL($DY26:$EV26,4)</f>
        <v>775.957493911888</v>
      </c>
      <c r="DY26" s="356" t="n">
        <f aca="false">'Calculs (M1..M20)'!DU26</f>
        <v>691.309544135223</v>
      </c>
      <c r="DZ26" s="356" t="n">
        <f aca="false">'Calculs (M1..M20)'!DV26</f>
        <v>773.224043715847</v>
      </c>
      <c r="EA26" s="356" t="n">
        <f aca="false">'Calculs (M1..M20)'!DW26</f>
        <v>775.957493911888</v>
      </c>
      <c r="EB26" s="358" t="n">
        <f aca="false">'Calculs (M1..M20)'!DX26</f>
        <v>775.957493911888</v>
      </c>
      <c r="EC26" s="361" t="str">
        <f aca="false">IF(M26&gt;0,M26," ")</f>
        <v> </v>
      </c>
      <c r="ED26" s="321" t="str">
        <f aca="false">IF(R26&gt;0,R26," ")</f>
        <v> </v>
      </c>
      <c r="EE26" s="321" t="str">
        <f aca="false">IF(X26&gt;0,X26," ")</f>
        <v> </v>
      </c>
      <c r="EF26" s="321" t="str">
        <f aca="false">IF(AC26&gt;0,AC26," ")</f>
        <v> </v>
      </c>
      <c r="EG26" s="321" t="str">
        <f aca="false">IF(AI26&gt;0,AI26," ")</f>
        <v> </v>
      </c>
      <c r="EH26" s="321" t="str">
        <f aca="false">IF(AN26&gt;0,AN26," ")</f>
        <v> </v>
      </c>
      <c r="EI26" s="321" t="str">
        <f aca="false">IF(AT26&gt;0,AT26," ")</f>
        <v> </v>
      </c>
      <c r="EJ26" s="321" t="str">
        <f aca="false">IF(AY26&gt;0,AY26," ")</f>
        <v> </v>
      </c>
      <c r="EK26" s="321" t="str">
        <f aca="false">IF(BE26&gt;0,BE26," ")</f>
        <v> </v>
      </c>
      <c r="EL26" s="321" t="str">
        <f aca="false">IF(BJ26&gt;0,BJ26," ")</f>
        <v> </v>
      </c>
      <c r="EM26" s="321" t="str">
        <f aca="false">IF(BP26&gt;0,BP26," ")</f>
        <v> </v>
      </c>
      <c r="EN26" s="321" t="str">
        <f aca="false">IF(BU26&gt;0,BU26," ")</f>
        <v> </v>
      </c>
      <c r="EO26" s="321" t="str">
        <f aca="false">IF(CA26&gt;0,CA26," ")</f>
        <v> </v>
      </c>
      <c r="EP26" s="321" t="str">
        <f aca="false">IF(CF26&gt;0,CF26," ")</f>
        <v> </v>
      </c>
      <c r="EQ26" s="321" t="str">
        <f aca="false">IF(CL26&gt;0,CL26," ")</f>
        <v> </v>
      </c>
      <c r="ER26" s="321" t="str">
        <f aca="false">IF(CQ26&gt;0,CQ26," ")</f>
        <v> </v>
      </c>
      <c r="ES26" s="321" t="str">
        <f aca="false">IF(CW26&gt;0,CW26," ")</f>
        <v> </v>
      </c>
      <c r="ET26" s="321" t="str">
        <f aca="false">IF(DB26&gt;0,DB26," ")</f>
        <v> </v>
      </c>
      <c r="EU26" s="321" t="str">
        <f aca="false">IF(DH26&gt;0,DH26," ")</f>
        <v> </v>
      </c>
      <c r="EV26" s="321" t="str">
        <f aca="false">IF(DM26&gt;0,DM26," ")</f>
        <v> </v>
      </c>
      <c r="EW26" s="322" t="n">
        <f aca="false">SMALL($DY26:EC26,1)</f>
        <v>691.309544135223</v>
      </c>
      <c r="EX26" s="323" t="n">
        <f aca="false">SMALL($DY26:ED26,1)</f>
        <v>691.309544135223</v>
      </c>
      <c r="EY26" s="323" t="n">
        <f aca="false">SMALL($DY26:EE26,1)</f>
        <v>691.309544135223</v>
      </c>
      <c r="EZ26" s="323" t="n">
        <f aca="false">SMALL($DY26:EF26,1)</f>
        <v>691.309544135223</v>
      </c>
      <c r="FA26" s="323" t="n">
        <f aca="false">SMALL($DY26:EG26,1)</f>
        <v>691.309544135223</v>
      </c>
      <c r="FB26" s="323" t="n">
        <f aca="false">SMALL($DY26:EH26,1)</f>
        <v>691.309544135223</v>
      </c>
      <c r="FC26" s="323" t="n">
        <f aca="false">SMALL($DY26:EI26,1)</f>
        <v>691.309544135223</v>
      </c>
      <c r="FD26" s="323" t="n">
        <f aca="false">SMALL($DY26:EJ26,1)</f>
        <v>691.309544135223</v>
      </c>
      <c r="FE26" s="323" t="n">
        <f aca="false">SMALL($DY26:EK26,1)</f>
        <v>691.309544135223</v>
      </c>
      <c r="FF26" s="323" t="n">
        <f aca="false">SMALL($DY26:EL26,1)</f>
        <v>691.309544135223</v>
      </c>
      <c r="FG26" s="323" t="n">
        <f aca="false">SMALL($DY26:EM26,1)</f>
        <v>691.309544135223</v>
      </c>
      <c r="FH26" s="323" t="n">
        <f aca="false">SMALL($DY26:EN26,1)</f>
        <v>691.309544135223</v>
      </c>
      <c r="FI26" s="323" t="n">
        <f aca="false">SMALL($DY26:EO26,1)</f>
        <v>691.309544135223</v>
      </c>
      <c r="FJ26" s="323" t="n">
        <f aca="false">SMALL($DY26:EP26,1)</f>
        <v>691.309544135223</v>
      </c>
      <c r="FK26" s="323" t="n">
        <f aca="false">SMALL($DY26:EQ26,1)</f>
        <v>691.309544135223</v>
      </c>
      <c r="FL26" s="323" t="n">
        <f aca="false">SMALL($DY26:ER26,1)</f>
        <v>691.309544135223</v>
      </c>
      <c r="FM26" s="323" t="n">
        <f aca="false">SMALL($DY26:ES26,1)</f>
        <v>691.309544135223</v>
      </c>
      <c r="FN26" s="323" t="n">
        <f aca="false">SMALL($DY26:ET26,1)</f>
        <v>691.309544135223</v>
      </c>
      <c r="FO26" s="323" t="n">
        <f aca="false">SMALL($DY26:EU26,1)</f>
        <v>691.309544135223</v>
      </c>
      <c r="FP26" s="324" t="n">
        <f aca="false">SMALL($DY26:EV26,1)</f>
        <v>691.309544135223</v>
      </c>
      <c r="FQ26" s="0"/>
      <c r="FR26" s="328" t="str">
        <f aca="false">IF($B26&lt;&gt;"",IF($EE$1+20&gt;=FR$13,$N26+E26-F26-(EW26+EW128+EW230+EW332),""),"")</f>
        <v/>
      </c>
      <c r="FS26" s="329" t="str">
        <f aca="false">IF($B26&lt;&gt;"",IF($EE$1+20&gt;=FS$13,$N26+$S26+E26-F26-(EX26+EX128+EX230+EX332),""),"")</f>
        <v/>
      </c>
      <c r="FT26" s="329" t="str">
        <f aca="false">IF($B26&lt;&gt;"",IF($EE$1+20&gt;=FT$13,$N26+$S26+$Y26+E26-F26-(EY26+EY128+EY230+EY332),""),"")</f>
        <v/>
      </c>
      <c r="FU26" s="329" t="str">
        <f aca="false">IF($B26&lt;&gt;"",IF($EE$1+20&gt;=FU$13,$N26+$S26+$Y26+$AD26+E26-F26-(EZ26+EZ128+EZ230+EZ332),""),"")</f>
        <v/>
      </c>
      <c r="FV26" s="329" t="str">
        <f aca="false">IF($B26&lt;&gt;"",IF($EE$1+20&gt;=FV$13,$N26+$S26+$Y26+$AD26+$AJ26+E26-F26-(FA26+FA128+FA230+FA332),""),"")</f>
        <v/>
      </c>
      <c r="FW26" s="329" t="str">
        <f aca="false">IF($B26&lt;&gt;"",IF($EE$1+20&gt;=FW$13,$N26+$S26+$Y26+$AD26+$AJ26+$AO26+E26-F26-(FB26+FB128+FB230+FB332),""),"")</f>
        <v/>
      </c>
      <c r="FX26" s="329" t="str">
        <f aca="false">IF($B26&lt;&gt;"",IF($EE$1+20&gt;=FX$13,$N26+$S26+$Y26+$AD26+$AJ26+$AO26+$AU26+E26-F26-(FC26+FC128+FC230+FC332),""),"")</f>
        <v/>
      </c>
      <c r="FY26" s="329" t="str">
        <f aca="false">IF($B26&lt;&gt;"",IF($EE$1+20&gt;=FY$13,$N26+$S26+$Y26+$AD26+$AJ26+$AO26+$AU26+$AZ26+E26-F26-(FD26+FD128+FD230+FD332),""),"")</f>
        <v/>
      </c>
      <c r="FZ26" s="329" t="str">
        <f aca="false">IF($B26&lt;&gt;"",IF($EE$1+20&gt;=FZ$13,$N26+$S26+$Y26+$AD26+$AJ26+$AO26+$AU26+$AZ26+$BF26+E26-F26-(FE26+FE128+FE230+FE332),""),"")</f>
        <v/>
      </c>
      <c r="GA26" s="329" t="str">
        <f aca="false">IF($B26&lt;&gt;"",IF($EE$1+20&gt;=GA$13,$N26+$S26+$Y26+$AD26+$AJ26+$AO26+$AU26+$AZ26+$BF26+$BK26+E26-F26-(FF26+FF128+FF230+FF332),""),"")</f>
        <v/>
      </c>
      <c r="GB26" s="329" t="str">
        <f aca="false">IF($B26&lt;&gt;"",IF($EE$1+20&gt;=GB$13,$N26+$S26+$Y26+$AD26+$AJ26+$AO26+$AU26+$AZ26+$BF26+$BK26+$BQ26+E26-F26-(FG26+FG128+FG230+FG332),""),"")</f>
        <v/>
      </c>
      <c r="GC26" s="329" t="str">
        <f aca="false">IF($B26&lt;&gt;"",IF($EE$1+20&gt;=GC$13,$N26+$S26+$Y26+$AD26+$AJ26+$AO26+$AU26+$AZ26+$BF26+$BK26+$BQ26+$BV26+E26-F26-(FH26+FH128+FH230+FH332),""),"")</f>
        <v/>
      </c>
      <c r="GD26" s="329" t="str">
        <f aca="false">IF($B26&lt;&gt;"",IF($EE$1+20&gt;=GD$13,$N26+$S26+$Y26+$AD26+$AJ26+$AO26+$AU26+$AZ26+$BF26+$BK26+$BQ26+$BV26+$CB26+E26-F26-(FI26+FI128+FI230+FI332),""),"")</f>
        <v/>
      </c>
      <c r="GE26" s="329" t="str">
        <f aca="false">IF($B26&lt;&gt;"",IF($EE$1+20&gt;=GE$13,$N26+$S26+$Y26+$AD26+$AJ26+$AO26+$AU26+$AZ26+$BF26+$BK26+$BQ26+$BV26+$CB26+$CG26+E26-F26-(FJ26+FJ128+FJ230+FJ332),""),"")</f>
        <v/>
      </c>
      <c r="GF26" s="329" t="str">
        <f aca="false">IF($B26&lt;&gt;"",IF($EE$1+20&gt;=GF$13,$N26+$S26+$Y26+$AD26+$AJ26+$AO26+$AU26+$AZ26+$BF26+$BK26+$BQ26+$BV26+$CB26+$CG26+$CM26+E26-F26-(FK26+FK128+FK230+FK332),""),"")</f>
        <v/>
      </c>
      <c r="GG26" s="329" t="str">
        <f aca="false">IF($B26&lt;&gt;"",IF($EE$1+20&gt;=GG$13,$N26+$S26+$Y26+$AD26+$AJ26+$AO26+$AU26+$AZ26+$BF26+$BK26+$BQ26+$BV26+$CB26+$CG26+$CM26+$CR26+E26-F26-(FL26+FL128+FL230+FL332),""),"")</f>
        <v/>
      </c>
      <c r="GH26" s="329" t="str">
        <f aca="false">IF($B26&lt;&gt;"",IF($EE$1+20&gt;=GH$13,$N26+$S26+$Y26+$AD26+$AJ26+$AO26+$AU26+$AZ26+$BF26+$BK26+$BQ26+$BV26+$CB26+$CG26+$CM26+$CR26+$CX26+E26-F26-(FM26+FM128+FM230+FM332),""),"")</f>
        <v/>
      </c>
      <c r="GI26" s="329" t="str">
        <f aca="false">IF($B26&lt;&gt;"",IF($EE$1+20&gt;=GI$13,$N26+$S26+$Y26+$AD26+$AJ26+$AO26+$AU26+$AZ26+$BF26+$BK26+$BQ26+$BV26+$CB26+$CG26+$CM26+$CR26+$CX26+$DC26+E26-F26-(FN26+FN128+FN230+FN332),""),"")</f>
        <v/>
      </c>
      <c r="GJ26" s="329" t="str">
        <f aca="false">IF($B26&lt;&gt;"",IF($EE$1+20&gt;=GJ$13,$N26+$S26+$Y26+$AD26+$AJ26+$AO26+$AU26+$AZ26+$BF26+$BK26+$BQ26+$BV26+$CB26+$CG26+$CM26+$CR26+$CX26+$DC26+$DI26+E26-F26-(FO26+FO128+FO230+FO332),""),"")</f>
        <v/>
      </c>
      <c r="GK26" s="330" t="str">
        <f aca="false">IF($B26&lt;&gt;"",IF($EE$1+20&gt;=GK$13,$N26+$S26+$Y26+$AD26+$AJ26+$AO26+$AU26+$AZ26+$BF26+$BK26+$BQ26+$BV26+$CB26+$CG26+$CM26+$CR26+$CX26+$DC26+$DI26+$DN26+E26-F26-(FP26+FP128+FP230+FP332),""),"")</f>
        <v/>
      </c>
      <c r="GL26" s="0"/>
      <c r="GM26" s="328" t="str">
        <f aca="false">IF($B26&lt;&gt;"",IF($EE$1+20&gt;=GM$13,RANK(FR26,FR$14:FR$113,0),""),"")</f>
        <v/>
      </c>
      <c r="GN26" s="329" t="str">
        <f aca="false">IF($B26&lt;&gt;"",IF($EE$1+20&gt;=GN$13,RANK(FS26,FS$14:FS$113,0),""),"")</f>
        <v/>
      </c>
      <c r="GO26" s="329" t="str">
        <f aca="false">IF($B26&lt;&gt;"",IF($EE$1+20&gt;=GO$13,RANK(FT26,FT$14:FT$113,0),""),"")</f>
        <v/>
      </c>
      <c r="GP26" s="329" t="str">
        <f aca="false">IF($B26&lt;&gt;"",IF($EE$1+20&gt;=GP$13,RANK(FU26,FU$14:FU$113,0),""),"")</f>
        <v/>
      </c>
      <c r="GQ26" s="329" t="str">
        <f aca="false">IF($B26&lt;&gt;"",IF($EE$1+20&gt;=GQ$13,RANK(FV26,FV$14:FV$113,0),""),"")</f>
        <v/>
      </c>
      <c r="GR26" s="329" t="str">
        <f aca="false">IF($B26&lt;&gt;"",IF($EE$1+20&gt;=GR$13,RANK(FW26,FW$14:FW$113,0),""),"")</f>
        <v/>
      </c>
      <c r="GS26" s="329" t="str">
        <f aca="false">IF($B26&lt;&gt;"",IF($EE$1+20&gt;=GS$13,RANK(FX26,FX$14:FX$113,0),""),"")</f>
        <v/>
      </c>
      <c r="GT26" s="329" t="str">
        <f aca="false">IF($B26&lt;&gt;"",IF($EE$1+20&gt;=GT$13,RANK(FY26,FY$14:FY$113,0),""),"")</f>
        <v/>
      </c>
      <c r="GU26" s="329" t="str">
        <f aca="false">IF($B26&lt;&gt;"",IF($EE$1+20&gt;=GU$13,RANK(FZ26,FZ$14:FZ$113,0),""),"")</f>
        <v/>
      </c>
      <c r="GV26" s="329" t="str">
        <f aca="false">IF($B26&lt;&gt;"",IF($EE$1+20&gt;=GV$13,RANK(GA26,GA$14:GA$113,0),""),"")</f>
        <v/>
      </c>
      <c r="GW26" s="329" t="str">
        <f aca="false">IF($B26&lt;&gt;"",IF($EE$1+20&gt;=GW$13,RANK(GB26,GB$14:GB$113,0),""),"")</f>
        <v/>
      </c>
      <c r="GX26" s="329" t="str">
        <f aca="false">IF($B26&lt;&gt;"",IF($EE$1+20&gt;=GX$13,RANK(GC26,GC$14:GC$113,0),""),"")</f>
        <v/>
      </c>
      <c r="GY26" s="329" t="str">
        <f aca="false">IF($B26&lt;&gt;"",IF($EE$1+20&gt;=GY$13,RANK(GD26,GD$14:GD$113,0),""),"")</f>
        <v/>
      </c>
      <c r="GZ26" s="329" t="str">
        <f aca="false">IF($B26&lt;&gt;"",IF($EE$1+20&gt;=GZ$13,RANK(GE26,GE$14:GE$113,0),""),"")</f>
        <v/>
      </c>
      <c r="HA26" s="329" t="str">
        <f aca="false">IF($B26&lt;&gt;"",IF($EE$1+20&gt;=HA$13,RANK(GF26,GF$14:GF$113,0),""),"")</f>
        <v/>
      </c>
      <c r="HB26" s="329" t="str">
        <f aca="false">IF($B26&lt;&gt;"",IF($EE$1+20&gt;=HB$13,RANK(GG26,GG$14:GG$113,0),""),"")</f>
        <v/>
      </c>
      <c r="HC26" s="329" t="str">
        <f aca="false">IF($B26&lt;&gt;"",IF($EE$1+20&gt;=HC$13,RANK(GH26,GH$14:GH$113,0),""),"")</f>
        <v/>
      </c>
      <c r="HD26" s="329" t="str">
        <f aca="false">IF($B26&lt;&gt;"",IF($EE$1+20&gt;=HD$13,RANK(GI26,GI$14:GI$113,0),""),"")</f>
        <v/>
      </c>
      <c r="HE26" s="329" t="str">
        <f aca="false">IF($B26&lt;&gt;"",IF($EE$1+20&gt;=HE$13,RANK(GJ26,GJ$14:GJ$113,0),""),"")</f>
        <v/>
      </c>
      <c r="HF26" s="330" t="str">
        <f aca="false">IF($B26&lt;&gt;"",IF($EE$1+20&gt;=HF$13,RANK(GK26,GK$14:GK$113,0),""),"")</f>
        <v/>
      </c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3" hidden="false" customHeight="false" outlineLevel="0" collapsed="false">
      <c r="A27" s="308" t="n">
        <f aca="false">IF(B27&lt;&gt;"",RANK(G27,G$14:G$113,0),"")</f>
        <v>17</v>
      </c>
      <c r="B27" s="310" t="str">
        <f aca="false">IF('Chronos (M1..M20)'!B24&lt;&gt;"",'Chronos (M1..M20)'!B24,"")</f>
        <v>Serge DELARBRE</v>
      </c>
      <c r="C27" s="310" t="n">
        <f aca="false">IF(B27&lt;&gt;"",'Chronos (M1..M20)'!C24,"")</f>
        <v>14</v>
      </c>
      <c r="D27" s="215" t="n">
        <f aca="false">IF(B27&lt;&gt;"",'Chronos (M1..M20)'!C24,"")</f>
        <v>14</v>
      </c>
      <c r="E27" s="355" t="n">
        <f aca="false">'Calculs (M1..M20)'!DS27</f>
        <v>5551.26305498377</v>
      </c>
      <c r="F27" s="355" t="n">
        <f aca="false">'Calculs (M1..M20)'!DT27</f>
        <v>0</v>
      </c>
      <c r="G27" s="311" t="n">
        <f aca="false">IF(B27&lt;&gt;"",IF(NbTotManche&lt;4,DR27-DQ27,IF(NbTotManche&lt;15,DR27-DU27-DQ27,IF(NbTotManche&lt;25,DR27-DU27-DV27-DQ27-DT27,IF(NbTotManche&lt;35,DS27-DU27-DV27-DW27-DT27-DQ27,DS27-DU27-DV27-DW27-DX27-DT27-DQ27)))),0)</f>
        <v>4809.52918401603</v>
      </c>
      <c r="H27" s="312" t="n">
        <f aca="false">IF(B27&lt;&gt;"",IF(G27,(G27/MAXA(G$14:G$113))*1000,0),"")</f>
        <v>869.260444490579</v>
      </c>
      <c r="I27" s="313" t="str">
        <f aca="false">IF($B27&lt;&gt;"",$B27,"")</f>
        <v>Serge DELARBRE</v>
      </c>
      <c r="J27" s="314" t="n">
        <f aca="false">IF($B27&lt;&gt;"",'Chronos (M21..M40)'!$H24,"")</f>
        <v>1</v>
      </c>
      <c r="K27" s="315" t="str">
        <f aca="false">IF('Chronos (M21..M40)'!$I24&lt;&gt;"",'Chronos (M21..M40)'!$I24," ")</f>
        <v> </v>
      </c>
      <c r="L27" s="316" t="n">
        <f aca="false">IF('Chronos (M21..M40)'!$J24&lt;&gt;"",'Chronos (M21..M40)'!$J24,0)</f>
        <v>0</v>
      </c>
      <c r="M27" s="317" t="n">
        <f aca="false">IF($B27&lt;&gt;"",IF(K27&lt;&gt;" ",(INDEX(J$9:K$12,MATCH(J27,J$9:J$12),2)/K27)*1000,0),"")</f>
        <v>0</v>
      </c>
      <c r="N27" s="318" t="str">
        <f aca="false">IF(K$9&lt;&gt;"",IF($B27&lt;&gt;"",M27-L27,""),"")</f>
        <v/>
      </c>
      <c r="O27" s="314" t="n">
        <f aca="false">IF($B27&lt;&gt;"",'Chronos (M21..M40)'!$H125,"")</f>
        <v>1</v>
      </c>
      <c r="P27" s="315" t="str">
        <f aca="false">IF('Chronos (M21..M40)'!$I125&lt;&gt;"",'Chronos (M21..M40)'!$I125," ")</f>
        <v> </v>
      </c>
      <c r="Q27" s="316" t="n">
        <f aca="false">IF('Chronos (M21..M40)'!$J125&lt;&gt;"",'Chronos (M21..M40)'!$J125,0)</f>
        <v>0</v>
      </c>
      <c r="R27" s="317" t="n">
        <f aca="false">IF($B27&lt;&gt;"",IF(P27&lt;&gt;" ",(INDEX(O$9:P$12,MATCH(O27,O$9:O$12),2)/P27)*1000,0),"")</f>
        <v>0</v>
      </c>
      <c r="S27" s="318" t="str">
        <f aca="false">IF(P$9&lt;&gt;"",IF($B27&lt;&gt;"",R27-Q27,""),"")</f>
        <v/>
      </c>
      <c r="T27" s="313" t="str">
        <f aca="false">IF($B27&lt;&gt;"",$B27,"")</f>
        <v>Serge DELARBRE</v>
      </c>
      <c r="U27" s="314" t="n">
        <f aca="false">IF($B27&lt;&gt;"",'Chronos (M21..M40)'!$H226,"")</f>
        <v>1</v>
      </c>
      <c r="V27" s="315" t="str">
        <f aca="false">IF('Chronos (M21..M40)'!$I226&lt;&gt;"",'Chronos (M21..M40)'!$I226," ")</f>
        <v> </v>
      </c>
      <c r="W27" s="316" t="n">
        <f aca="false">IF('Chronos (M21..M40)'!$J226&lt;&gt;"",'Chronos (M21..M40)'!$J226,0)</f>
        <v>0</v>
      </c>
      <c r="X27" s="317" t="n">
        <f aca="false">IF($B27&lt;&gt;"",IF(V27&lt;&gt;" ",(INDEX(U$9:V$12,MATCH(U27,U$9:U$12),2)/V27)*1000,0),"")</f>
        <v>0</v>
      </c>
      <c r="Y27" s="318" t="str">
        <f aca="false">IF(V$9&lt;&gt;"",IF($B27&lt;&gt;"",X27-W27,""),"")</f>
        <v/>
      </c>
      <c r="Z27" s="314" t="n">
        <f aca="false">IF($B27&lt;&gt;"",'Chronos (M21..M40)'!$H327,"")</f>
        <v>1</v>
      </c>
      <c r="AA27" s="315" t="str">
        <f aca="false">IF('Chronos (M21..M40)'!$I327&lt;&gt;"",'Chronos (M21..M40)'!$I327," ")</f>
        <v> </v>
      </c>
      <c r="AB27" s="316" t="n">
        <f aca="false">IF('Chronos (M1..M20)'!$J327&lt;&gt;"",'Chronos (M21..M40)'!$J327,0)</f>
        <v>0</v>
      </c>
      <c r="AC27" s="317" t="n">
        <f aca="false">IF($B27&lt;&gt;"",IF(AA27&lt;&gt;" ",(INDEX(Z$9:AA$12,MATCH(Z27,Z$9:Z$12),2)/AA27)*1000,0),"")</f>
        <v>0</v>
      </c>
      <c r="AD27" s="318" t="str">
        <f aca="false">IF(AA$9&lt;&gt;"",IF($B27&lt;&gt;"",AC27-AB27,""),"")</f>
        <v/>
      </c>
      <c r="AE27" s="313" t="str">
        <f aca="false">IF($B27&lt;&gt;"",$B27,"")</f>
        <v>Serge DELARBRE</v>
      </c>
      <c r="AF27" s="314" t="n">
        <f aca="false">IF($B27&lt;&gt;"",'Chronos (M21..M40)'!$H428,"")</f>
        <v>1</v>
      </c>
      <c r="AG27" s="315" t="str">
        <f aca="false">IF('Chronos (M21..M40)'!$I428&lt;&gt;"",'Chronos (M21..M40)'!$I428," ")</f>
        <v> </v>
      </c>
      <c r="AH27" s="316" t="n">
        <f aca="false">IF('Chronos (M21..M40)'!$J428&lt;&gt;"",'Chronos (M21..M40)'!$J428,0)</f>
        <v>0</v>
      </c>
      <c r="AI27" s="317" t="n">
        <f aca="false">IF($B27&lt;&gt;"",IF(AG27&lt;&gt;" ",(INDEX(AF$9:AG$12,MATCH(AF27,AF$9:AF$12),2)/AG27)*1000,0),"")</f>
        <v>0</v>
      </c>
      <c r="AJ27" s="318" t="str">
        <f aca="false">IF(AG$9&lt;&gt;"",IF($B27&lt;&gt;"",AI27-AH27,""),"")</f>
        <v/>
      </c>
      <c r="AK27" s="314" t="n">
        <f aca="false">IF($B27&lt;&gt;"",'Chronos (M21..M40)'!$H529,"")</f>
        <v>1</v>
      </c>
      <c r="AL27" s="315" t="str">
        <f aca="false">IF('Chronos (M21..M40)'!$I529&lt;&gt;"",'Chronos (M21..M40)'!$I529," ")</f>
        <v> </v>
      </c>
      <c r="AM27" s="316" t="n">
        <f aca="false">IF('Chronos (M21..M40)'!$J529&lt;&gt;"",'Chronos (M21..M40)'!$J529,0)</f>
        <v>0</v>
      </c>
      <c r="AN27" s="317" t="n">
        <f aca="false">IF($B27&lt;&gt;"",IF(AL27&lt;&gt;" ",(INDEX(AK$9:AL$12,MATCH(AK27,AK$9:AK$12),2)/AL27)*1000,0),"")</f>
        <v>0</v>
      </c>
      <c r="AO27" s="318" t="str">
        <f aca="false">IF(AL$9&lt;&gt;"",IF($B27&lt;&gt;"",AN27-AM27,""),"")</f>
        <v/>
      </c>
      <c r="AP27" s="313" t="str">
        <f aca="false">IF($B27&lt;&gt;"",$B27,"")</f>
        <v>Serge DELARBRE</v>
      </c>
      <c r="AQ27" s="314" t="n">
        <f aca="false">IF($B27&lt;&gt;"",'Chronos (M21..M40)'!$H630,"")</f>
        <v>1</v>
      </c>
      <c r="AR27" s="315" t="str">
        <f aca="false">IF('Chronos (M21..M40)'!$I630&lt;&gt;"",'Chronos (M21..M40)'!$I630," ")</f>
        <v> </v>
      </c>
      <c r="AS27" s="316" t="n">
        <f aca="false">IF('Chronos (M21..M40)'!$J630&lt;&gt;"",'Chronos (M21..M40)'!$J630,0)</f>
        <v>0</v>
      </c>
      <c r="AT27" s="317" t="n">
        <f aca="false">IF($B27&lt;&gt;"",IF(AR27&lt;&gt;" ",(INDEX(AQ$9:AR$12,MATCH(AQ27,AQ$9:AQ$12),2)/AR27)*1000,0),"")</f>
        <v>0</v>
      </c>
      <c r="AU27" s="318" t="str">
        <f aca="false">IF(AR$9&lt;&gt;"",IF($B27&lt;&gt;"",AT27-AS27,""),"")</f>
        <v/>
      </c>
      <c r="AV27" s="314" t="n">
        <f aca="false">IF($B27&lt;&gt;"",'Chronos (M21..M40)'!$H731,"")</f>
        <v>1</v>
      </c>
      <c r="AW27" s="315" t="str">
        <f aca="false">IF('Chronos (M21..M40)'!$I731&lt;&gt;"",'Chronos (M21..M40)'!$I731," ")</f>
        <v> </v>
      </c>
      <c r="AX27" s="316" t="n">
        <f aca="false">IF('Chronos (M21..M40)'!$J731&lt;&gt;"",'Chronos (M21..M40)'!$J731,0)</f>
        <v>0</v>
      </c>
      <c r="AY27" s="317" t="n">
        <f aca="false">IF($B27&lt;&gt;"",IF(AW27&lt;&gt;" ",(INDEX(AV$9:AW$12,MATCH(AV27,AV$9:AV$12),2)/AW27)*1000,0),"")</f>
        <v>0</v>
      </c>
      <c r="AZ27" s="318" t="str">
        <f aca="false">IF(AW$9&lt;&gt;"",IF($B27&lt;&gt;"",AY27-AX27,""),"")</f>
        <v/>
      </c>
      <c r="BA27" s="313" t="str">
        <f aca="false">IF($B27&lt;&gt;"",$B27,"")</f>
        <v>Serge DELARBRE</v>
      </c>
      <c r="BB27" s="314" t="n">
        <f aca="false">IF($B27&lt;&gt;"",'Chronos (M21..M40)'!$H832,"")</f>
        <v>1</v>
      </c>
      <c r="BC27" s="315" t="str">
        <f aca="false">IF('Chronos (M21..M40)'!$I832&lt;&gt;"",'Chronos (M21..M40)'!$I832," ")</f>
        <v> </v>
      </c>
      <c r="BD27" s="316" t="n">
        <f aca="false">IF('Chronos (M21..M40)'!$J832&lt;&gt;"",'Chronos (M21..M40)'!$J832,0)</f>
        <v>0</v>
      </c>
      <c r="BE27" s="317" t="n">
        <f aca="false">IF($B27&lt;&gt;"",IF(BC27&lt;&gt;" ",(INDEX(BB$9:BC$12,MATCH(BB27,BB$9:BB$12),2)/BC27)*1000,0),"")</f>
        <v>0</v>
      </c>
      <c r="BF27" s="318" t="str">
        <f aca="false">IF(BC$9&lt;&gt;"",IF($B27&lt;&gt;"",BE27-BD27,""),"")</f>
        <v/>
      </c>
      <c r="BG27" s="314" t="n">
        <f aca="false">IF($B27&lt;&gt;"",'Chronos (M21..M40)'!$H933,"")</f>
        <v>1</v>
      </c>
      <c r="BH27" s="315" t="str">
        <f aca="false">IF('Chronos (M21..M40)'!$I933&lt;&gt;"",'Chronos (M21..M40)'!$I933," ")</f>
        <v> </v>
      </c>
      <c r="BI27" s="316" t="n">
        <f aca="false">IF('Chronos (M21..M40)'!$J933&lt;&gt;"",'Chronos (M21..M40)'!$J933,0)</f>
        <v>0</v>
      </c>
      <c r="BJ27" s="317" t="n">
        <f aca="false">IF($B27&lt;&gt;"",IF(BH27&lt;&gt;" ",(INDEX(BG$9:BH$12,MATCH(BG27,BG$9:BG$12),2)/BH27)*1000,0),"")</f>
        <v>0</v>
      </c>
      <c r="BK27" s="318" t="str">
        <f aca="false">IF(BH$9&lt;&gt;"",IF($B27&lt;&gt;"",BJ27-BI27,""),"")</f>
        <v/>
      </c>
      <c r="BL27" s="313" t="str">
        <f aca="false">IF($B27&lt;&gt;"",$B27,"")</f>
        <v>Serge DELARBRE</v>
      </c>
      <c r="BM27" s="314" t="n">
        <f aca="false">IF($B27&lt;&gt;"",'Chronos (M21..M40)'!$H1034,"")</f>
        <v>1</v>
      </c>
      <c r="BN27" s="315" t="str">
        <f aca="false">IF('Chronos (M21..M40)'!$I1034&lt;&gt;"",'Chronos (M21..M40)'!$I1034," ")</f>
        <v> </v>
      </c>
      <c r="BO27" s="316" t="n">
        <f aca="false">IF('Chronos (M21..M40)'!$J1034&lt;&gt;"",'Chronos (M21..M40)'!$J1034,0)</f>
        <v>0</v>
      </c>
      <c r="BP27" s="317" t="n">
        <f aca="false">IF($B27&lt;&gt;"",IF(BN27&lt;&gt;" ",(INDEX(BM$9:BN$12,MATCH(BM27,BM$9:BM$12),2)/BN27)*1000,0),"")</f>
        <v>0</v>
      </c>
      <c r="BQ27" s="318" t="str">
        <f aca="false">IF(BN$9&lt;&gt;"",IF($B27&lt;&gt;"",BP27-BO27,""),"")</f>
        <v/>
      </c>
      <c r="BR27" s="314" t="n">
        <f aca="false">IF($B27&lt;&gt;"",'Chronos (M21..M40)'!$H1135,"")</f>
        <v>1</v>
      </c>
      <c r="BS27" s="315" t="str">
        <f aca="false">IF('Chronos (M21..M40)'!$I1135&lt;&gt;"",'Chronos (M21..M40)'!$I1135," ")</f>
        <v> </v>
      </c>
      <c r="BT27" s="316" t="n">
        <f aca="false">IF('Chronos (M21..M40)'!$J1135&lt;&gt;"",'Chronos (M21..M40)'!$J1135,0)</f>
        <v>0</v>
      </c>
      <c r="BU27" s="317" t="n">
        <f aca="false">IF($B27&lt;&gt;"",IF(BS27&lt;&gt;" ",(INDEX(BR$9:BS$12,MATCH(BR27,BR$9:BR$12),2)/BS27)*1000,0),"")</f>
        <v>0</v>
      </c>
      <c r="BV27" s="318" t="str">
        <f aca="false">IF(BS$9&lt;&gt;"",IF($B27&lt;&gt;"",BU27-BT27,""),"")</f>
        <v/>
      </c>
      <c r="BW27" s="313" t="str">
        <f aca="false">IF($B27&lt;&gt;"",$B27,"")</f>
        <v>Serge DELARBRE</v>
      </c>
      <c r="BX27" s="314" t="n">
        <f aca="false">IF($B27&lt;&gt;"",'Chronos (M21..M40)'!$H1236,"")</f>
        <v>1</v>
      </c>
      <c r="BY27" s="315" t="str">
        <f aca="false">IF('Chronos (M21..M40)'!$I1236&lt;&gt;"",'Chronos (M21..M40)'!$I1236," ")</f>
        <v> </v>
      </c>
      <c r="BZ27" s="316" t="n">
        <f aca="false">IF('Chronos (M21..M40)'!$J1236&lt;&gt;"",'Chronos (M21..M40)'!$J1236,0)</f>
        <v>0</v>
      </c>
      <c r="CA27" s="317" t="n">
        <f aca="false">IF($B27&lt;&gt;"",IF(BY27&lt;&gt;" ",(INDEX(BX$9:BY$12,MATCH(BX27,BX$9:BX$12),2)/BY27)*1000,0),"")</f>
        <v>0</v>
      </c>
      <c r="CB27" s="318" t="str">
        <f aca="false">IF(BY$9&lt;&gt;"",IF($B27&lt;&gt;"",CA27-BZ27,""),"")</f>
        <v/>
      </c>
      <c r="CC27" s="314" t="n">
        <f aca="false">IF($B27&lt;&gt;"",'Chronos (M21..M40)'!$H1337,"")</f>
        <v>1</v>
      </c>
      <c r="CD27" s="315" t="str">
        <f aca="false">IF('Chronos (M21..M40)'!$I1337&lt;&gt;"",'Chronos (M21..M40)'!$I1337," ")</f>
        <v> </v>
      </c>
      <c r="CE27" s="316" t="n">
        <f aca="false">IF('Chronos (M21..M40)'!$J1337&lt;&gt;"",'Chronos (M21..M40)'!$J1337,0)</f>
        <v>0</v>
      </c>
      <c r="CF27" s="317" t="n">
        <f aca="false">IF($B27&lt;&gt;"",IF(CD27&lt;&gt;" ",(INDEX(CC$9:CD$12,MATCH(CC27,CC$9:CC$12),2)/CD27)*1000,0),"")</f>
        <v>0</v>
      </c>
      <c r="CG27" s="318" t="str">
        <f aca="false">IF(CD$9&lt;&gt;"",IF($B27&lt;&gt;"",CF27-CE27,""),"")</f>
        <v/>
      </c>
      <c r="CH27" s="313" t="str">
        <f aca="false">IF($B27&lt;&gt;"",$B27,"")</f>
        <v>Serge DELARBRE</v>
      </c>
      <c r="CI27" s="314" t="n">
        <f aca="false">IF($B27&lt;&gt;"",'Chronos (M21..M40)'!$H1438,"")</f>
        <v>1</v>
      </c>
      <c r="CJ27" s="315" t="str">
        <f aca="false">IF('Chronos (M21..M40)'!$I1438&lt;&gt;"",'Chronos (M21..M40)'!$I1438," ")</f>
        <v> </v>
      </c>
      <c r="CK27" s="316" t="n">
        <f aca="false">IF('Chronos (M21..M40)'!$J1438&lt;&gt;"",'Chronos (M21..M40)'!$J1438,0)</f>
        <v>0</v>
      </c>
      <c r="CL27" s="317" t="n">
        <f aca="false">IF($B27&lt;&gt;"",IF(CJ27&lt;&gt;" ",(INDEX(CI$9:CJ$12,MATCH(CI27,CI$9:CI$12),2)/CJ27)*1000,0),"")</f>
        <v>0</v>
      </c>
      <c r="CM27" s="318" t="str">
        <f aca="false">IF(CJ$9&lt;&gt;"",IF($B27&lt;&gt;"",CL27-CK27,""),"")</f>
        <v/>
      </c>
      <c r="CN27" s="314" t="n">
        <f aca="false">IF($B27&lt;&gt;"",'Chronos (M21..M40)'!$H1539,"")</f>
        <v>1</v>
      </c>
      <c r="CO27" s="315" t="str">
        <f aca="false">IF('Chronos (M21..M40)'!$I1539&lt;&gt;"",'Chronos (M21..M40)'!$I1539," ")</f>
        <v> </v>
      </c>
      <c r="CP27" s="316" t="n">
        <f aca="false">IF('Chronos (M21..M40)'!$J1539&lt;&gt;"",'Chronos (M21..M40)'!$J1539,0)</f>
        <v>0</v>
      </c>
      <c r="CQ27" s="317" t="n">
        <f aca="false">IF($B27&lt;&gt;"",IF(CO27&lt;&gt;" ",(INDEX(CN$9:CO$12,MATCH(CN27,CN$9:CN$12),2)/CO27)*1000,0),"")</f>
        <v>0</v>
      </c>
      <c r="CR27" s="318" t="str">
        <f aca="false">IF(CO$9&lt;&gt;"",IF($B27&lt;&gt;"",CQ27-CP27,""),"")</f>
        <v/>
      </c>
      <c r="CS27" s="313" t="str">
        <f aca="false">IF($B27&lt;&gt;"",$B27,"")</f>
        <v>Serge DELARBRE</v>
      </c>
      <c r="CT27" s="314" t="n">
        <f aca="false">IF($B27&lt;&gt;"",'Chronos (M21..M40)'!$H1640,"")</f>
        <v>1</v>
      </c>
      <c r="CU27" s="315" t="str">
        <f aca="false">IF('Chronos (M21..M40)'!$I1640&lt;&gt;"",'Chronos (M21..M40)'!$I1640," ")</f>
        <v> </v>
      </c>
      <c r="CV27" s="316" t="n">
        <f aca="false">IF('Chronos (M21..M40)'!$J1640&lt;&gt;"",'Chronos (M21..M40)'!$J1640,0)</f>
        <v>0</v>
      </c>
      <c r="CW27" s="317" t="n">
        <f aca="false">IF($B27&lt;&gt;"",IF(CU27&lt;&gt;" ",(INDEX(CT$9:CU$12,MATCH(CT27,CT$9:CT$12),2)/CU27)*1000,0),"")</f>
        <v>0</v>
      </c>
      <c r="CX27" s="318" t="str">
        <f aca="false">IF(CU$9&lt;&gt;"",IF($B27&lt;&gt;"",CW27-CV27,""),"")</f>
        <v/>
      </c>
      <c r="CY27" s="314" t="n">
        <f aca="false">IF($B27&lt;&gt;"",'Chronos (M21..M40)'!$H1741,"")</f>
        <v>1</v>
      </c>
      <c r="CZ27" s="315" t="str">
        <f aca="false">IF('Chronos (M21..M40)'!$I1741&lt;&gt;"",'Chronos (M21..M40)'!$I1741," ")</f>
        <v> </v>
      </c>
      <c r="DA27" s="316" t="n">
        <f aca="false">IF('Chronos (M21..M40)'!$J1741&lt;&gt;"",'Chronos (M21..M40)'!$J1741,0)</f>
        <v>0</v>
      </c>
      <c r="DB27" s="317" t="n">
        <f aca="false">IF($B27&lt;&gt;"",IF(CZ27&lt;&gt;" ",(INDEX(CY$9:CZ$12,MATCH(CY27,CY$9:CY$12),2)/CZ27)*1000,0),"")</f>
        <v>0</v>
      </c>
      <c r="DC27" s="318" t="str">
        <f aca="false">IF(CZ$9&lt;&gt;"",IF($B27&lt;&gt;"",DB27-DA27,""),"")</f>
        <v/>
      </c>
      <c r="DD27" s="313" t="str">
        <f aca="false">IF($B27&lt;&gt;"",$B27,"")</f>
        <v>Serge DELARBRE</v>
      </c>
      <c r="DE27" s="314" t="n">
        <f aca="false">IF($B27&lt;&gt;"",'Chronos (M21..M40)'!$H1842,"")</f>
        <v>1</v>
      </c>
      <c r="DF27" s="315" t="str">
        <f aca="false">IF('Chronos (M21..M40)'!$I1842&lt;&gt;"",'Chronos (M21..M40)'!$I1842," ")</f>
        <v> </v>
      </c>
      <c r="DG27" s="316" t="n">
        <f aca="false">IF('Chronos (M21..M40)'!$J1842&lt;&gt;"",'Chronos (M21..M40)'!$J1842,0)</f>
        <v>0</v>
      </c>
      <c r="DH27" s="317" t="n">
        <f aca="false">IF($B27&lt;&gt;"",IF(DF27&lt;&gt;" ",(INDEX(DE$9:DF$12,MATCH(DE27,DE$9:DE$12),2)/DF27)*1000,0),"")</f>
        <v>0</v>
      </c>
      <c r="DI27" s="318" t="str">
        <f aca="false">IF(DF$9&lt;&gt;"",IF($B27&lt;&gt;"",DH27-DG27,""),"")</f>
        <v/>
      </c>
      <c r="DJ27" s="314" t="n">
        <f aca="false">IF($B27&lt;&gt;"",'Chronos (M21..M40)'!$H1943,"")</f>
        <v>1</v>
      </c>
      <c r="DK27" s="315" t="str">
        <f aca="false">IF('Chronos (M21..M40)'!$I1943&lt;&gt;"",'Chronos (M21..M40)'!$I1943," ")</f>
        <v> </v>
      </c>
      <c r="DL27" s="316" t="n">
        <f aca="false">IF('Chronos (M21..M40)'!$J1943&lt;&gt;"",'Chronos (M21..M40)'!$J1943,0)</f>
        <v>0</v>
      </c>
      <c r="DM27" s="317" t="n">
        <f aca="false">IF($B27&lt;&gt;"",IF(DK27&lt;&gt;" ",(INDEX(DJ$9:DK$12,MATCH(DJ27,DJ$9:DJ$12),2)/DK27)*1000,0),"")</f>
        <v>0</v>
      </c>
      <c r="DN27" s="318" t="str">
        <f aca="false">IF(DK$9&lt;&gt;"",IF($B27&lt;&gt;"",DM27-DL27,""),"")</f>
        <v/>
      </c>
      <c r="DO27" s="0"/>
      <c r="DP27" s="356" t="n">
        <f aca="false">E27</f>
        <v>5551.26305498377</v>
      </c>
      <c r="DQ27" s="357" t="n">
        <f aca="false">F27</f>
        <v>0</v>
      </c>
      <c r="DR27" s="356" t="n">
        <f aca="false">SUM(E27,M27,R27,X27,AC27)</f>
        <v>5551.26305498377</v>
      </c>
      <c r="DS27" s="319" t="n">
        <f aca="false">SUM(DR27,AI27,AN27,AT27,AY27,BE27,BJ27,BP27,BU27,CA27,CF27,CL27,CQ27,CW27,DB27,DH27,DM27)</f>
        <v>5551.26305498377</v>
      </c>
      <c r="DT27" s="357" t="n">
        <f aca="false">SUM(L27,Q27,W27,AB27,AH27,AM27,AS27,AX27,BD27,BI27,BO27,BT27,BZ27,CE27,CK27,CP27,CV27,DA27,DG27,DL27)</f>
        <v>0</v>
      </c>
      <c r="DU27" s="356" t="n">
        <f aca="false">SMALL($DY27:$EV27,1)</f>
        <v>741.733870967742</v>
      </c>
      <c r="DV27" s="319" t="n">
        <f aca="false">SMALL($DY27:$EV27,2)</f>
        <v>761.95652173913</v>
      </c>
      <c r="DW27" s="319" t="n">
        <f aca="false">SMALL($DY27:$EV27,3)</f>
        <v>786.411411411411</v>
      </c>
      <c r="DX27" s="357" t="n">
        <f aca="false">SMALL($DY27:$EV27,4)</f>
        <v>786.411411411411</v>
      </c>
      <c r="DY27" s="356" t="n">
        <f aca="false">'Calculs (M1..M20)'!DU27</f>
        <v>741.733870967742</v>
      </c>
      <c r="DZ27" s="356" t="n">
        <f aca="false">'Calculs (M1..M20)'!DV27</f>
        <v>761.95652173913</v>
      </c>
      <c r="EA27" s="356" t="n">
        <f aca="false">'Calculs (M1..M20)'!DW27</f>
        <v>786.411411411411</v>
      </c>
      <c r="EB27" s="358" t="n">
        <f aca="false">'Calculs (M1..M20)'!DX27</f>
        <v>786.411411411411</v>
      </c>
      <c r="EC27" s="361" t="str">
        <f aca="false">IF(M27&gt;0,M27," ")</f>
        <v> </v>
      </c>
      <c r="ED27" s="321" t="str">
        <f aca="false">IF(R27&gt;0,R27," ")</f>
        <v> </v>
      </c>
      <c r="EE27" s="321" t="str">
        <f aca="false">IF(X27&gt;0,X27," ")</f>
        <v> </v>
      </c>
      <c r="EF27" s="321" t="str">
        <f aca="false">IF(AC27&gt;0,AC27," ")</f>
        <v> </v>
      </c>
      <c r="EG27" s="321" t="str">
        <f aca="false">IF(AI27&gt;0,AI27," ")</f>
        <v> </v>
      </c>
      <c r="EH27" s="321" t="str">
        <f aca="false">IF(AN27&gt;0,AN27," ")</f>
        <v> </v>
      </c>
      <c r="EI27" s="321" t="str">
        <f aca="false">IF(AT27&gt;0,AT27," ")</f>
        <v> </v>
      </c>
      <c r="EJ27" s="321" t="str">
        <f aca="false">IF(AY27&gt;0,AY27," ")</f>
        <v> </v>
      </c>
      <c r="EK27" s="321" t="str">
        <f aca="false">IF(BE27&gt;0,BE27," ")</f>
        <v> </v>
      </c>
      <c r="EL27" s="321" t="str">
        <f aca="false">IF(BJ27&gt;0,BJ27," ")</f>
        <v> </v>
      </c>
      <c r="EM27" s="321" t="str">
        <f aca="false">IF(BP27&gt;0,BP27," ")</f>
        <v> </v>
      </c>
      <c r="EN27" s="321" t="str">
        <f aca="false">IF(BU27&gt;0,BU27," ")</f>
        <v> </v>
      </c>
      <c r="EO27" s="321" t="str">
        <f aca="false">IF(CA27&gt;0,CA27," ")</f>
        <v> </v>
      </c>
      <c r="EP27" s="321" t="str">
        <f aca="false">IF(CF27&gt;0,CF27," ")</f>
        <v> </v>
      </c>
      <c r="EQ27" s="321" t="str">
        <f aca="false">IF(CL27&gt;0,CL27," ")</f>
        <v> </v>
      </c>
      <c r="ER27" s="321" t="str">
        <f aca="false">IF(CQ27&gt;0,CQ27," ")</f>
        <v> </v>
      </c>
      <c r="ES27" s="321" t="str">
        <f aca="false">IF(CW27&gt;0,CW27," ")</f>
        <v> </v>
      </c>
      <c r="ET27" s="321" t="str">
        <f aca="false">IF(DB27&gt;0,DB27," ")</f>
        <v> </v>
      </c>
      <c r="EU27" s="321" t="str">
        <f aca="false">IF(DH27&gt;0,DH27," ")</f>
        <v> </v>
      </c>
      <c r="EV27" s="321" t="str">
        <f aca="false">IF(DM27&gt;0,DM27," ")</f>
        <v> </v>
      </c>
      <c r="EW27" s="322" t="n">
        <f aca="false">SMALL($DY27:EC27,1)</f>
        <v>741.733870967742</v>
      </c>
      <c r="EX27" s="323" t="n">
        <f aca="false">SMALL($DY27:ED27,1)</f>
        <v>741.733870967742</v>
      </c>
      <c r="EY27" s="323" t="n">
        <f aca="false">SMALL($DY27:EE27,1)</f>
        <v>741.733870967742</v>
      </c>
      <c r="EZ27" s="323" t="n">
        <f aca="false">SMALL($DY27:EF27,1)</f>
        <v>741.733870967742</v>
      </c>
      <c r="FA27" s="323" t="n">
        <f aca="false">SMALL($DY27:EG27,1)</f>
        <v>741.733870967742</v>
      </c>
      <c r="FB27" s="323" t="n">
        <f aca="false">SMALL($DY27:EH27,1)</f>
        <v>741.733870967742</v>
      </c>
      <c r="FC27" s="323" t="n">
        <f aca="false">SMALL($DY27:EI27,1)</f>
        <v>741.733870967742</v>
      </c>
      <c r="FD27" s="323" t="n">
        <f aca="false">SMALL($DY27:EJ27,1)</f>
        <v>741.733870967742</v>
      </c>
      <c r="FE27" s="323" t="n">
        <f aca="false">SMALL($DY27:EK27,1)</f>
        <v>741.733870967742</v>
      </c>
      <c r="FF27" s="323" t="n">
        <f aca="false">SMALL($DY27:EL27,1)</f>
        <v>741.733870967742</v>
      </c>
      <c r="FG27" s="323" t="n">
        <f aca="false">SMALL($DY27:EM27,1)</f>
        <v>741.733870967742</v>
      </c>
      <c r="FH27" s="323" t="n">
        <f aca="false">SMALL($DY27:EN27,1)</f>
        <v>741.733870967742</v>
      </c>
      <c r="FI27" s="323" t="n">
        <f aca="false">SMALL($DY27:EO27,1)</f>
        <v>741.733870967742</v>
      </c>
      <c r="FJ27" s="323" t="n">
        <f aca="false">SMALL($DY27:EP27,1)</f>
        <v>741.733870967742</v>
      </c>
      <c r="FK27" s="323" t="n">
        <f aca="false">SMALL($DY27:EQ27,1)</f>
        <v>741.733870967742</v>
      </c>
      <c r="FL27" s="323" t="n">
        <f aca="false">SMALL($DY27:ER27,1)</f>
        <v>741.733870967742</v>
      </c>
      <c r="FM27" s="323" t="n">
        <f aca="false">SMALL($DY27:ES27,1)</f>
        <v>741.733870967742</v>
      </c>
      <c r="FN27" s="323" t="n">
        <f aca="false">SMALL($DY27:ET27,1)</f>
        <v>741.733870967742</v>
      </c>
      <c r="FO27" s="323" t="n">
        <f aca="false">SMALL($DY27:EU27,1)</f>
        <v>741.733870967742</v>
      </c>
      <c r="FP27" s="324" t="n">
        <f aca="false">SMALL($DY27:EV27,1)</f>
        <v>741.733870967742</v>
      </c>
      <c r="FQ27" s="0"/>
      <c r="FR27" s="328" t="str">
        <f aca="false">IF($B27&lt;&gt;"",IF($EE$1+20&gt;=FR$13,$N27+E27-F27-(EW27+EW129+EW231+EW333),""),"")</f>
        <v/>
      </c>
      <c r="FS27" s="329" t="str">
        <f aca="false">IF($B27&lt;&gt;"",IF($EE$1+20&gt;=FS$13,$N27+$S27+E27-F27-(EX27+EX129+EX231+EX333),""),"")</f>
        <v/>
      </c>
      <c r="FT27" s="329" t="str">
        <f aca="false">IF($B27&lt;&gt;"",IF($EE$1+20&gt;=FT$13,$N27+$S27+$Y27+E27-F27-(EY27+EY129+EY231+EY333),""),"")</f>
        <v/>
      </c>
      <c r="FU27" s="329" t="str">
        <f aca="false">IF($B27&lt;&gt;"",IF($EE$1+20&gt;=FU$13,$N27+$S27+$Y27+$AD27+E27-F27-(EZ27+EZ129+EZ231+EZ333),""),"")</f>
        <v/>
      </c>
      <c r="FV27" s="329" t="str">
        <f aca="false">IF($B27&lt;&gt;"",IF($EE$1+20&gt;=FV$13,$N27+$S27+$Y27+$AD27+$AJ27+E27-F27-(FA27+FA129+FA231+FA333),""),"")</f>
        <v/>
      </c>
      <c r="FW27" s="329" t="str">
        <f aca="false">IF($B27&lt;&gt;"",IF($EE$1+20&gt;=FW$13,$N27+$S27+$Y27+$AD27+$AJ27+$AO27+E27-F27-(FB27+FB129+FB231+FB333),""),"")</f>
        <v/>
      </c>
      <c r="FX27" s="329" t="str">
        <f aca="false">IF($B27&lt;&gt;"",IF($EE$1+20&gt;=FX$13,$N27+$S27+$Y27+$AD27+$AJ27+$AO27+$AU27+E27-F27-(FC27+FC129+FC231+FC333),""),"")</f>
        <v/>
      </c>
      <c r="FY27" s="329" t="str">
        <f aca="false">IF($B27&lt;&gt;"",IF($EE$1+20&gt;=FY$13,$N27+$S27+$Y27+$AD27+$AJ27+$AO27+$AU27+$AZ27+E27-F27-(FD27+FD129+FD231+FD333),""),"")</f>
        <v/>
      </c>
      <c r="FZ27" s="329" t="str">
        <f aca="false">IF($B27&lt;&gt;"",IF($EE$1+20&gt;=FZ$13,$N27+$S27+$Y27+$AD27+$AJ27+$AO27+$AU27+$AZ27+$BF27+E27-F27-(FE27+FE129+FE231+FE333),""),"")</f>
        <v/>
      </c>
      <c r="GA27" s="329" t="str">
        <f aca="false">IF($B27&lt;&gt;"",IF($EE$1+20&gt;=GA$13,$N27+$S27+$Y27+$AD27+$AJ27+$AO27+$AU27+$AZ27+$BF27+$BK27+E27-F27-(FF27+FF129+FF231+FF333),""),"")</f>
        <v/>
      </c>
      <c r="GB27" s="329" t="str">
        <f aca="false">IF($B27&lt;&gt;"",IF($EE$1+20&gt;=GB$13,$N27+$S27+$Y27+$AD27+$AJ27+$AO27+$AU27+$AZ27+$BF27+$BK27+$BQ27+E27-F27-(FG27+FG129+FG231+FG333),""),"")</f>
        <v/>
      </c>
      <c r="GC27" s="329" t="str">
        <f aca="false">IF($B27&lt;&gt;"",IF($EE$1+20&gt;=GC$13,$N27+$S27+$Y27+$AD27+$AJ27+$AO27+$AU27+$AZ27+$BF27+$BK27+$BQ27+$BV27+E27-F27-(FH27+FH129+FH231+FH333),""),"")</f>
        <v/>
      </c>
      <c r="GD27" s="329" t="str">
        <f aca="false">IF($B27&lt;&gt;"",IF($EE$1+20&gt;=GD$13,$N27+$S27+$Y27+$AD27+$AJ27+$AO27+$AU27+$AZ27+$BF27+$BK27+$BQ27+$BV27+$CB27+E27-F27-(FI27+FI129+FI231+FI333),""),"")</f>
        <v/>
      </c>
      <c r="GE27" s="329" t="str">
        <f aca="false">IF($B27&lt;&gt;"",IF($EE$1+20&gt;=GE$13,$N27+$S27+$Y27+$AD27+$AJ27+$AO27+$AU27+$AZ27+$BF27+$BK27+$BQ27+$BV27+$CB27+$CG27+E27-F27-(FJ27+FJ129+FJ231+FJ333),""),"")</f>
        <v/>
      </c>
      <c r="GF27" s="329" t="str">
        <f aca="false">IF($B27&lt;&gt;"",IF($EE$1+20&gt;=GF$13,$N27+$S27+$Y27+$AD27+$AJ27+$AO27+$AU27+$AZ27+$BF27+$BK27+$BQ27+$BV27+$CB27+$CG27+$CM27+E27-F27-(FK27+FK129+FK231+FK333),""),"")</f>
        <v/>
      </c>
      <c r="GG27" s="329" t="str">
        <f aca="false">IF($B27&lt;&gt;"",IF($EE$1+20&gt;=GG$13,$N27+$S27+$Y27+$AD27+$AJ27+$AO27+$AU27+$AZ27+$BF27+$BK27+$BQ27+$BV27+$CB27+$CG27+$CM27+$CR27+E27-F27-(FL27+FL129+FL231+FL333),""),"")</f>
        <v/>
      </c>
      <c r="GH27" s="329" t="str">
        <f aca="false">IF($B27&lt;&gt;"",IF($EE$1+20&gt;=GH$13,$N27+$S27+$Y27+$AD27+$AJ27+$AO27+$AU27+$AZ27+$BF27+$BK27+$BQ27+$BV27+$CB27+$CG27+$CM27+$CR27+$CX27+E27-F27-(FM27+FM129+FM231+FM333),""),"")</f>
        <v/>
      </c>
      <c r="GI27" s="329" t="str">
        <f aca="false">IF($B27&lt;&gt;"",IF($EE$1+20&gt;=GI$13,$N27+$S27+$Y27+$AD27+$AJ27+$AO27+$AU27+$AZ27+$BF27+$BK27+$BQ27+$BV27+$CB27+$CG27+$CM27+$CR27+$CX27+$DC27+E27-F27-(FN27+FN129+FN231+FN333),""),"")</f>
        <v/>
      </c>
      <c r="GJ27" s="329" t="str">
        <f aca="false">IF($B27&lt;&gt;"",IF($EE$1+20&gt;=GJ$13,$N27+$S27+$Y27+$AD27+$AJ27+$AO27+$AU27+$AZ27+$BF27+$BK27+$BQ27+$BV27+$CB27+$CG27+$CM27+$CR27+$CX27+$DC27+$DI27+E27-F27-(FO27+FO129+FO231+FO333),""),"")</f>
        <v/>
      </c>
      <c r="GK27" s="330" t="str">
        <f aca="false">IF($B27&lt;&gt;"",IF($EE$1+20&gt;=GK$13,$N27+$S27+$Y27+$AD27+$AJ27+$AO27+$AU27+$AZ27+$BF27+$BK27+$BQ27+$BV27+$CB27+$CG27+$CM27+$CR27+$CX27+$DC27+$DI27+$DN27+E27-F27-(FP27+FP129+FP231+FP333),""),"")</f>
        <v/>
      </c>
      <c r="GL27" s="0"/>
      <c r="GM27" s="328" t="str">
        <f aca="false">IF($B27&lt;&gt;"",IF($EE$1+20&gt;=GM$13,RANK(FR27,FR$14:FR$113,0),""),"")</f>
        <v/>
      </c>
      <c r="GN27" s="329" t="str">
        <f aca="false">IF($B27&lt;&gt;"",IF($EE$1+20&gt;=GN$13,RANK(FS27,FS$14:FS$113,0),""),"")</f>
        <v/>
      </c>
      <c r="GO27" s="329" t="str">
        <f aca="false">IF($B27&lt;&gt;"",IF($EE$1+20&gt;=GO$13,RANK(FT27,FT$14:FT$113,0),""),"")</f>
        <v/>
      </c>
      <c r="GP27" s="329" t="str">
        <f aca="false">IF($B27&lt;&gt;"",IF($EE$1+20&gt;=GP$13,RANK(FU27,FU$14:FU$113,0),""),"")</f>
        <v/>
      </c>
      <c r="GQ27" s="329" t="str">
        <f aca="false">IF($B27&lt;&gt;"",IF($EE$1+20&gt;=GQ$13,RANK(FV27,FV$14:FV$113,0),""),"")</f>
        <v/>
      </c>
      <c r="GR27" s="329" t="str">
        <f aca="false">IF($B27&lt;&gt;"",IF($EE$1+20&gt;=GR$13,RANK(FW27,FW$14:FW$113,0),""),"")</f>
        <v/>
      </c>
      <c r="GS27" s="329" t="str">
        <f aca="false">IF($B27&lt;&gt;"",IF($EE$1+20&gt;=GS$13,RANK(FX27,FX$14:FX$113,0),""),"")</f>
        <v/>
      </c>
      <c r="GT27" s="329" t="str">
        <f aca="false">IF($B27&lt;&gt;"",IF($EE$1+20&gt;=GT$13,RANK(FY27,FY$14:FY$113,0),""),"")</f>
        <v/>
      </c>
      <c r="GU27" s="329" t="str">
        <f aca="false">IF($B27&lt;&gt;"",IF($EE$1+20&gt;=GU$13,RANK(FZ27,FZ$14:FZ$113,0),""),"")</f>
        <v/>
      </c>
      <c r="GV27" s="329" t="str">
        <f aca="false">IF($B27&lt;&gt;"",IF($EE$1+20&gt;=GV$13,RANK(GA27,GA$14:GA$113,0),""),"")</f>
        <v/>
      </c>
      <c r="GW27" s="329" t="str">
        <f aca="false">IF($B27&lt;&gt;"",IF($EE$1+20&gt;=GW$13,RANK(GB27,GB$14:GB$113,0),""),"")</f>
        <v/>
      </c>
      <c r="GX27" s="329" t="str">
        <f aca="false">IF($B27&lt;&gt;"",IF($EE$1+20&gt;=GX$13,RANK(GC27,GC$14:GC$113,0),""),"")</f>
        <v/>
      </c>
      <c r="GY27" s="329" t="str">
        <f aca="false">IF($B27&lt;&gt;"",IF($EE$1+20&gt;=GY$13,RANK(GD27,GD$14:GD$113,0),""),"")</f>
        <v/>
      </c>
      <c r="GZ27" s="329" t="str">
        <f aca="false">IF($B27&lt;&gt;"",IF($EE$1+20&gt;=GZ$13,RANK(GE27,GE$14:GE$113,0),""),"")</f>
        <v/>
      </c>
      <c r="HA27" s="329" t="str">
        <f aca="false">IF($B27&lt;&gt;"",IF($EE$1+20&gt;=HA$13,RANK(GF27,GF$14:GF$113,0),""),"")</f>
        <v/>
      </c>
      <c r="HB27" s="329" t="str">
        <f aca="false">IF($B27&lt;&gt;"",IF($EE$1+20&gt;=HB$13,RANK(GG27,GG$14:GG$113,0),""),"")</f>
        <v/>
      </c>
      <c r="HC27" s="329" t="str">
        <f aca="false">IF($B27&lt;&gt;"",IF($EE$1+20&gt;=HC$13,RANK(GH27,GH$14:GH$113,0),""),"")</f>
        <v/>
      </c>
      <c r="HD27" s="329" t="str">
        <f aca="false">IF($B27&lt;&gt;"",IF($EE$1+20&gt;=HD$13,RANK(GI27,GI$14:GI$113,0),""),"")</f>
        <v/>
      </c>
      <c r="HE27" s="329" t="str">
        <f aca="false">IF($B27&lt;&gt;"",IF($EE$1+20&gt;=HE$13,RANK(GJ27,GJ$14:GJ$113,0),""),"")</f>
        <v/>
      </c>
      <c r="HF27" s="330" t="str">
        <f aca="false">IF($B27&lt;&gt;"",IF($EE$1+20&gt;=HF$13,RANK(GK27,GK$14:GK$113,0),""),"")</f>
        <v/>
      </c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3" hidden="false" customHeight="false" outlineLevel="0" collapsed="false">
      <c r="A28" s="308" t="n">
        <f aca="false">IF(B28&lt;&gt;"",RANK(G28,G$14:G$113,0),"")</f>
        <v>7</v>
      </c>
      <c r="B28" s="310" t="str">
        <f aca="false">IF('Chronos (M1..M20)'!B25&lt;&gt;"",'Chronos (M1..M20)'!B25,"")</f>
        <v>Arnaud LEGER</v>
      </c>
      <c r="C28" s="310" t="n">
        <f aca="false">IF(B28&lt;&gt;"",'Chronos (M1..M20)'!C25,"")</f>
        <v>15</v>
      </c>
      <c r="D28" s="215" t="n">
        <f aca="false">IF(B28&lt;&gt;"",'Chronos (M1..M20)'!C25,"")</f>
        <v>15</v>
      </c>
      <c r="E28" s="355" t="n">
        <f aca="false">'Calculs (M1..M20)'!DS28</f>
        <v>5797.31261286627</v>
      </c>
      <c r="F28" s="355" t="n">
        <f aca="false">'Calculs (M1..M20)'!DT28</f>
        <v>0</v>
      </c>
      <c r="G28" s="311" t="n">
        <f aca="false">IF(B28&lt;&gt;"",IF(NbTotManche&lt;4,DR28-DQ28,IF(NbTotManche&lt;15,DR28-DU28-DQ28,IF(NbTotManche&lt;25,DR28-DU28-DV28-DQ28-DT28,IF(NbTotManche&lt;35,DS28-DU28-DV28-DW28-DT28-DQ28,DS28-DU28-DV28-DW28-DX28-DT28-DQ28)))),0)</f>
        <v>5072.2402090599</v>
      </c>
      <c r="H28" s="312" t="n">
        <f aca="false">IF(B28&lt;&gt;"",IF(G28,(G28/MAXA(G$14:G$113))*1000,0),"")</f>
        <v>916.742078069424</v>
      </c>
      <c r="I28" s="313" t="str">
        <f aca="false">IF($B28&lt;&gt;"",$B28,"")</f>
        <v>Arnaud LEGER</v>
      </c>
      <c r="J28" s="314" t="n">
        <f aca="false">IF($B28&lt;&gt;"",'Chronos (M21..M40)'!$H25,"")</f>
        <v>1</v>
      </c>
      <c r="K28" s="315" t="str">
        <f aca="false">IF('Chronos (M21..M40)'!$I25&lt;&gt;"",'Chronos (M21..M40)'!$I25," ")</f>
        <v> </v>
      </c>
      <c r="L28" s="316" t="n">
        <f aca="false">IF('Chronos (M21..M40)'!$J25&lt;&gt;"",'Chronos (M21..M40)'!$J25,0)</f>
        <v>0</v>
      </c>
      <c r="M28" s="317" t="n">
        <f aca="false">IF($B28&lt;&gt;"",IF(K28&lt;&gt;" ",(INDEX(J$9:K$12,MATCH(J28,J$9:J$12),2)/K28)*1000,0),"")</f>
        <v>0</v>
      </c>
      <c r="N28" s="318" t="str">
        <f aca="false">IF(K$9&lt;&gt;"",IF($B28&lt;&gt;"",M28-L28,""),"")</f>
        <v/>
      </c>
      <c r="O28" s="314" t="n">
        <f aca="false">IF($B28&lt;&gt;"",'Chronos (M21..M40)'!$H126,"")</f>
        <v>1</v>
      </c>
      <c r="P28" s="315" t="str">
        <f aca="false">IF('Chronos (M21..M40)'!$I126&lt;&gt;"",'Chronos (M21..M40)'!$I126," ")</f>
        <v> </v>
      </c>
      <c r="Q28" s="316" t="n">
        <f aca="false">IF('Chronos (M21..M40)'!$J126&lt;&gt;"",'Chronos (M21..M40)'!$J126,0)</f>
        <v>0</v>
      </c>
      <c r="R28" s="317" t="n">
        <f aca="false">IF($B28&lt;&gt;"",IF(P28&lt;&gt;" ",(INDEX(O$9:P$12,MATCH(O28,O$9:O$12),2)/P28)*1000,0),"")</f>
        <v>0</v>
      </c>
      <c r="S28" s="318" t="str">
        <f aca="false">IF(P$9&lt;&gt;"",IF($B28&lt;&gt;"",R28-Q28,""),"")</f>
        <v/>
      </c>
      <c r="T28" s="313" t="str">
        <f aca="false">IF($B28&lt;&gt;"",$B28,"")</f>
        <v>Arnaud LEGER</v>
      </c>
      <c r="U28" s="314" t="n">
        <f aca="false">IF($B28&lt;&gt;"",'Chronos (M21..M40)'!$H227,"")</f>
        <v>1</v>
      </c>
      <c r="V28" s="315" t="str">
        <f aca="false">IF('Chronos (M21..M40)'!$I227&lt;&gt;"",'Chronos (M21..M40)'!$I227," ")</f>
        <v> </v>
      </c>
      <c r="W28" s="316" t="n">
        <f aca="false">IF('Chronos (M21..M40)'!$J227&lt;&gt;"",'Chronos (M21..M40)'!$J227,0)</f>
        <v>0</v>
      </c>
      <c r="X28" s="317" t="n">
        <f aca="false">IF($B28&lt;&gt;"",IF(V28&lt;&gt;" ",(INDEX(U$9:V$12,MATCH(U28,U$9:U$12),2)/V28)*1000,0),"")</f>
        <v>0</v>
      </c>
      <c r="Y28" s="318" t="str">
        <f aca="false">IF(V$9&lt;&gt;"",IF($B28&lt;&gt;"",X28-W28,""),"")</f>
        <v/>
      </c>
      <c r="Z28" s="314" t="n">
        <f aca="false">IF($B28&lt;&gt;"",'Chronos (M21..M40)'!$H328,"")</f>
        <v>1</v>
      </c>
      <c r="AA28" s="315" t="str">
        <f aca="false">IF('Chronos (M21..M40)'!$I328&lt;&gt;"",'Chronos (M21..M40)'!$I328," ")</f>
        <v> </v>
      </c>
      <c r="AB28" s="316" t="n">
        <f aca="false">IF('Chronos (M1..M20)'!$J328&lt;&gt;"",'Chronos (M21..M40)'!$J328,0)</f>
        <v>0</v>
      </c>
      <c r="AC28" s="317" t="n">
        <f aca="false">IF($B28&lt;&gt;"",IF(AA28&lt;&gt;" ",(INDEX(Z$9:AA$12,MATCH(Z28,Z$9:Z$12),2)/AA28)*1000,0),"")</f>
        <v>0</v>
      </c>
      <c r="AD28" s="318" t="str">
        <f aca="false">IF(AA$9&lt;&gt;"",IF($B28&lt;&gt;"",AC28-AB28,""),"")</f>
        <v/>
      </c>
      <c r="AE28" s="313" t="str">
        <f aca="false">IF($B28&lt;&gt;"",$B28,"")</f>
        <v>Arnaud LEGER</v>
      </c>
      <c r="AF28" s="314" t="n">
        <f aca="false">IF($B28&lt;&gt;"",'Chronos (M21..M40)'!$H429,"")</f>
        <v>1</v>
      </c>
      <c r="AG28" s="315" t="str">
        <f aca="false">IF('Chronos (M21..M40)'!$I429&lt;&gt;"",'Chronos (M21..M40)'!$I429," ")</f>
        <v> </v>
      </c>
      <c r="AH28" s="316" t="n">
        <f aca="false">IF('Chronos (M21..M40)'!$J429&lt;&gt;"",'Chronos (M21..M40)'!$J429,0)</f>
        <v>0</v>
      </c>
      <c r="AI28" s="317" t="n">
        <f aca="false">IF($B28&lt;&gt;"",IF(AG28&lt;&gt;" ",(INDEX(AF$9:AG$12,MATCH(AF28,AF$9:AF$12),2)/AG28)*1000,0),"")</f>
        <v>0</v>
      </c>
      <c r="AJ28" s="318" t="str">
        <f aca="false">IF(AG$9&lt;&gt;"",IF($B28&lt;&gt;"",AI28-AH28,""),"")</f>
        <v/>
      </c>
      <c r="AK28" s="314" t="n">
        <f aca="false">IF($B28&lt;&gt;"",'Chronos (M21..M40)'!$H530,"")</f>
        <v>1</v>
      </c>
      <c r="AL28" s="315" t="str">
        <f aca="false">IF('Chronos (M21..M40)'!$I530&lt;&gt;"",'Chronos (M21..M40)'!$I530," ")</f>
        <v> </v>
      </c>
      <c r="AM28" s="316" t="n">
        <f aca="false">IF('Chronos (M21..M40)'!$J530&lt;&gt;"",'Chronos (M21..M40)'!$J530,0)</f>
        <v>0</v>
      </c>
      <c r="AN28" s="317" t="n">
        <f aca="false">IF($B28&lt;&gt;"",IF(AL28&lt;&gt;" ",(INDEX(AK$9:AL$12,MATCH(AK28,AK$9:AK$12),2)/AL28)*1000,0),"")</f>
        <v>0</v>
      </c>
      <c r="AO28" s="318" t="str">
        <f aca="false">IF(AL$9&lt;&gt;"",IF($B28&lt;&gt;"",AN28-AM28,""),"")</f>
        <v/>
      </c>
      <c r="AP28" s="313" t="str">
        <f aca="false">IF($B28&lt;&gt;"",$B28,"")</f>
        <v>Arnaud LEGER</v>
      </c>
      <c r="AQ28" s="314" t="n">
        <f aca="false">IF($B28&lt;&gt;"",'Chronos (M21..M40)'!$H631,"")</f>
        <v>1</v>
      </c>
      <c r="AR28" s="315" t="str">
        <f aca="false">IF('Chronos (M21..M40)'!$I631&lt;&gt;"",'Chronos (M21..M40)'!$I631," ")</f>
        <v> </v>
      </c>
      <c r="AS28" s="316" t="n">
        <f aca="false">IF('Chronos (M21..M40)'!$J631&lt;&gt;"",'Chronos (M21..M40)'!$J631,0)</f>
        <v>0</v>
      </c>
      <c r="AT28" s="317" t="n">
        <f aca="false">IF($B28&lt;&gt;"",IF(AR28&lt;&gt;" ",(INDEX(AQ$9:AR$12,MATCH(AQ28,AQ$9:AQ$12),2)/AR28)*1000,0),"")</f>
        <v>0</v>
      </c>
      <c r="AU28" s="318" t="str">
        <f aca="false">IF(AR$9&lt;&gt;"",IF($B28&lt;&gt;"",AT28-AS28,""),"")</f>
        <v/>
      </c>
      <c r="AV28" s="314" t="n">
        <f aca="false">IF($B28&lt;&gt;"",'Chronos (M21..M40)'!$H732,"")</f>
        <v>1</v>
      </c>
      <c r="AW28" s="315" t="str">
        <f aca="false">IF('Chronos (M21..M40)'!$I732&lt;&gt;"",'Chronos (M21..M40)'!$I732," ")</f>
        <v> </v>
      </c>
      <c r="AX28" s="316" t="n">
        <f aca="false">IF('Chronos (M21..M40)'!$J732&lt;&gt;"",'Chronos (M21..M40)'!$J732,0)</f>
        <v>0</v>
      </c>
      <c r="AY28" s="317" t="n">
        <f aca="false">IF($B28&lt;&gt;"",IF(AW28&lt;&gt;" ",(INDEX(AV$9:AW$12,MATCH(AV28,AV$9:AV$12),2)/AW28)*1000,0),"")</f>
        <v>0</v>
      </c>
      <c r="AZ28" s="318" t="str">
        <f aca="false">IF(AW$9&lt;&gt;"",IF($B28&lt;&gt;"",AY28-AX28,""),"")</f>
        <v/>
      </c>
      <c r="BA28" s="313" t="str">
        <f aca="false">IF($B28&lt;&gt;"",$B28,"")</f>
        <v>Arnaud LEGER</v>
      </c>
      <c r="BB28" s="314" t="n">
        <f aca="false">IF($B28&lt;&gt;"",'Chronos (M21..M40)'!$H833,"")</f>
        <v>1</v>
      </c>
      <c r="BC28" s="315" t="str">
        <f aca="false">IF('Chronos (M21..M40)'!$I833&lt;&gt;"",'Chronos (M21..M40)'!$I833," ")</f>
        <v> </v>
      </c>
      <c r="BD28" s="316" t="n">
        <f aca="false">IF('Chronos (M21..M40)'!$J833&lt;&gt;"",'Chronos (M21..M40)'!$J833,0)</f>
        <v>0</v>
      </c>
      <c r="BE28" s="317" t="n">
        <f aca="false">IF($B28&lt;&gt;"",IF(BC28&lt;&gt;" ",(INDEX(BB$9:BC$12,MATCH(BB28,BB$9:BB$12),2)/BC28)*1000,0),"")</f>
        <v>0</v>
      </c>
      <c r="BF28" s="318" t="str">
        <f aca="false">IF(BC$9&lt;&gt;"",IF($B28&lt;&gt;"",BE28-BD28,""),"")</f>
        <v/>
      </c>
      <c r="BG28" s="314" t="n">
        <f aca="false">IF($B28&lt;&gt;"",'Chronos (M21..M40)'!$H934,"")</f>
        <v>1</v>
      </c>
      <c r="BH28" s="315" t="str">
        <f aca="false">IF('Chronos (M21..M40)'!$I934&lt;&gt;"",'Chronos (M21..M40)'!$I934," ")</f>
        <v> </v>
      </c>
      <c r="BI28" s="316" t="n">
        <f aca="false">IF('Chronos (M21..M40)'!$J934&lt;&gt;"",'Chronos (M21..M40)'!$J934,0)</f>
        <v>0</v>
      </c>
      <c r="BJ28" s="317" t="n">
        <f aca="false">IF($B28&lt;&gt;"",IF(BH28&lt;&gt;" ",(INDEX(BG$9:BH$12,MATCH(BG28,BG$9:BG$12),2)/BH28)*1000,0),"")</f>
        <v>0</v>
      </c>
      <c r="BK28" s="318" t="str">
        <f aca="false">IF(BH$9&lt;&gt;"",IF($B28&lt;&gt;"",BJ28-BI28,""),"")</f>
        <v/>
      </c>
      <c r="BL28" s="313" t="str">
        <f aca="false">IF($B28&lt;&gt;"",$B28,"")</f>
        <v>Arnaud LEGER</v>
      </c>
      <c r="BM28" s="314" t="n">
        <f aca="false">IF($B28&lt;&gt;"",'Chronos (M21..M40)'!$H1035,"")</f>
        <v>1</v>
      </c>
      <c r="BN28" s="315" t="str">
        <f aca="false">IF('Chronos (M21..M40)'!$I1035&lt;&gt;"",'Chronos (M21..M40)'!$I1035," ")</f>
        <v> </v>
      </c>
      <c r="BO28" s="316" t="n">
        <f aca="false">IF('Chronos (M21..M40)'!$J1035&lt;&gt;"",'Chronos (M21..M40)'!$J1035,0)</f>
        <v>0</v>
      </c>
      <c r="BP28" s="317" t="n">
        <f aca="false">IF($B28&lt;&gt;"",IF(BN28&lt;&gt;" ",(INDEX(BM$9:BN$12,MATCH(BM28,BM$9:BM$12),2)/BN28)*1000,0),"")</f>
        <v>0</v>
      </c>
      <c r="BQ28" s="318" t="str">
        <f aca="false">IF(BN$9&lt;&gt;"",IF($B28&lt;&gt;"",BP28-BO28,""),"")</f>
        <v/>
      </c>
      <c r="BR28" s="314" t="n">
        <f aca="false">IF($B28&lt;&gt;"",'Chronos (M21..M40)'!$H1136,"")</f>
        <v>1</v>
      </c>
      <c r="BS28" s="315" t="str">
        <f aca="false">IF('Chronos (M21..M40)'!$I1136&lt;&gt;"",'Chronos (M21..M40)'!$I1136," ")</f>
        <v> </v>
      </c>
      <c r="BT28" s="316" t="n">
        <f aca="false">IF('Chronos (M21..M40)'!$J1136&lt;&gt;"",'Chronos (M21..M40)'!$J1136,0)</f>
        <v>0</v>
      </c>
      <c r="BU28" s="317" t="n">
        <f aca="false">IF($B28&lt;&gt;"",IF(BS28&lt;&gt;" ",(INDEX(BR$9:BS$12,MATCH(BR28,BR$9:BR$12),2)/BS28)*1000,0),"")</f>
        <v>0</v>
      </c>
      <c r="BV28" s="318" t="str">
        <f aca="false">IF(BS$9&lt;&gt;"",IF($B28&lt;&gt;"",BU28-BT28,""),"")</f>
        <v/>
      </c>
      <c r="BW28" s="313" t="str">
        <f aca="false">IF($B28&lt;&gt;"",$B28,"")</f>
        <v>Arnaud LEGER</v>
      </c>
      <c r="BX28" s="314" t="n">
        <f aca="false">IF($B28&lt;&gt;"",'Chronos (M21..M40)'!$H1237,"")</f>
        <v>1</v>
      </c>
      <c r="BY28" s="315" t="str">
        <f aca="false">IF('Chronos (M21..M40)'!$I1237&lt;&gt;"",'Chronos (M21..M40)'!$I1237," ")</f>
        <v> </v>
      </c>
      <c r="BZ28" s="316" t="n">
        <f aca="false">IF('Chronos (M21..M40)'!$J1237&lt;&gt;"",'Chronos (M21..M40)'!$J1237,0)</f>
        <v>0</v>
      </c>
      <c r="CA28" s="317" t="n">
        <f aca="false">IF($B28&lt;&gt;"",IF(BY28&lt;&gt;" ",(INDEX(BX$9:BY$12,MATCH(BX28,BX$9:BX$12),2)/BY28)*1000,0),"")</f>
        <v>0</v>
      </c>
      <c r="CB28" s="318" t="str">
        <f aca="false">IF(BY$9&lt;&gt;"",IF($B28&lt;&gt;"",CA28-BZ28,""),"")</f>
        <v/>
      </c>
      <c r="CC28" s="314" t="n">
        <f aca="false">IF($B28&lt;&gt;"",'Chronos (M21..M40)'!$H1338,"")</f>
        <v>1</v>
      </c>
      <c r="CD28" s="315" t="str">
        <f aca="false">IF('Chronos (M21..M40)'!$I1338&lt;&gt;"",'Chronos (M21..M40)'!$I1338," ")</f>
        <v> </v>
      </c>
      <c r="CE28" s="316" t="n">
        <f aca="false">IF('Chronos (M21..M40)'!$J1338&lt;&gt;"",'Chronos (M21..M40)'!$J1338,0)</f>
        <v>0</v>
      </c>
      <c r="CF28" s="317" t="n">
        <f aca="false">IF($B28&lt;&gt;"",IF(CD28&lt;&gt;" ",(INDEX(CC$9:CD$12,MATCH(CC28,CC$9:CC$12),2)/CD28)*1000,0),"")</f>
        <v>0</v>
      </c>
      <c r="CG28" s="318" t="str">
        <f aca="false">IF(CD$9&lt;&gt;"",IF($B28&lt;&gt;"",CF28-CE28,""),"")</f>
        <v/>
      </c>
      <c r="CH28" s="313" t="str">
        <f aca="false">IF($B28&lt;&gt;"",$B28,"")</f>
        <v>Arnaud LEGER</v>
      </c>
      <c r="CI28" s="314" t="n">
        <f aca="false">IF($B28&lt;&gt;"",'Chronos (M21..M40)'!$H1439,"")</f>
        <v>1</v>
      </c>
      <c r="CJ28" s="315" t="str">
        <f aca="false">IF('Chronos (M21..M40)'!$I1439&lt;&gt;"",'Chronos (M21..M40)'!$I1439," ")</f>
        <v> </v>
      </c>
      <c r="CK28" s="316" t="n">
        <f aca="false">IF('Chronos (M21..M40)'!$J1439&lt;&gt;"",'Chronos (M21..M40)'!$J1439,0)</f>
        <v>0</v>
      </c>
      <c r="CL28" s="317" t="n">
        <f aca="false">IF($B28&lt;&gt;"",IF(CJ28&lt;&gt;" ",(INDEX(CI$9:CJ$12,MATCH(CI28,CI$9:CI$12),2)/CJ28)*1000,0),"")</f>
        <v>0</v>
      </c>
      <c r="CM28" s="318" t="str">
        <f aca="false">IF(CJ$9&lt;&gt;"",IF($B28&lt;&gt;"",CL28-CK28,""),"")</f>
        <v/>
      </c>
      <c r="CN28" s="314" t="n">
        <f aca="false">IF($B28&lt;&gt;"",'Chronos (M21..M40)'!$H1540,"")</f>
        <v>1</v>
      </c>
      <c r="CO28" s="315" t="str">
        <f aca="false">IF('Chronos (M21..M40)'!$I1540&lt;&gt;"",'Chronos (M21..M40)'!$I1540," ")</f>
        <v> </v>
      </c>
      <c r="CP28" s="316" t="n">
        <f aca="false">IF('Chronos (M21..M40)'!$J1540&lt;&gt;"",'Chronos (M21..M40)'!$J1540,0)</f>
        <v>0</v>
      </c>
      <c r="CQ28" s="317" t="n">
        <f aca="false">IF($B28&lt;&gt;"",IF(CO28&lt;&gt;" ",(INDEX(CN$9:CO$12,MATCH(CN28,CN$9:CN$12),2)/CO28)*1000,0),"")</f>
        <v>0</v>
      </c>
      <c r="CR28" s="318" t="str">
        <f aca="false">IF(CO$9&lt;&gt;"",IF($B28&lt;&gt;"",CQ28-CP28,""),"")</f>
        <v/>
      </c>
      <c r="CS28" s="313" t="str">
        <f aca="false">IF($B28&lt;&gt;"",$B28,"")</f>
        <v>Arnaud LEGER</v>
      </c>
      <c r="CT28" s="314" t="n">
        <f aca="false">IF($B28&lt;&gt;"",'Chronos (M21..M40)'!$H1641,"")</f>
        <v>1</v>
      </c>
      <c r="CU28" s="315" t="str">
        <f aca="false">IF('Chronos (M21..M40)'!$I1641&lt;&gt;"",'Chronos (M21..M40)'!$I1641," ")</f>
        <v> </v>
      </c>
      <c r="CV28" s="316" t="n">
        <f aca="false">IF('Chronos (M21..M40)'!$J1641&lt;&gt;"",'Chronos (M21..M40)'!$J1641,0)</f>
        <v>0</v>
      </c>
      <c r="CW28" s="317" t="n">
        <f aca="false">IF($B28&lt;&gt;"",IF(CU28&lt;&gt;" ",(INDEX(CT$9:CU$12,MATCH(CT28,CT$9:CT$12),2)/CU28)*1000,0),"")</f>
        <v>0</v>
      </c>
      <c r="CX28" s="318" t="str">
        <f aca="false">IF(CU$9&lt;&gt;"",IF($B28&lt;&gt;"",CW28-CV28,""),"")</f>
        <v/>
      </c>
      <c r="CY28" s="314" t="n">
        <f aca="false">IF($B28&lt;&gt;"",'Chronos (M21..M40)'!$H1742,"")</f>
        <v>1</v>
      </c>
      <c r="CZ28" s="315" t="str">
        <f aca="false">IF('Chronos (M21..M40)'!$I1742&lt;&gt;"",'Chronos (M21..M40)'!$I1742," ")</f>
        <v> </v>
      </c>
      <c r="DA28" s="316" t="n">
        <f aca="false">IF('Chronos (M21..M40)'!$J1742&lt;&gt;"",'Chronos (M21..M40)'!$J1742,0)</f>
        <v>0</v>
      </c>
      <c r="DB28" s="317" t="n">
        <f aca="false">IF($B28&lt;&gt;"",IF(CZ28&lt;&gt;" ",(INDEX(CY$9:CZ$12,MATCH(CY28,CY$9:CY$12),2)/CZ28)*1000,0),"")</f>
        <v>0</v>
      </c>
      <c r="DC28" s="318" t="str">
        <f aca="false">IF(CZ$9&lt;&gt;"",IF($B28&lt;&gt;"",DB28-DA28,""),"")</f>
        <v/>
      </c>
      <c r="DD28" s="313" t="str">
        <f aca="false">IF($B28&lt;&gt;"",$B28,"")</f>
        <v>Arnaud LEGER</v>
      </c>
      <c r="DE28" s="314" t="n">
        <f aca="false">IF($B28&lt;&gt;"",'Chronos (M21..M40)'!$H1843,"")</f>
        <v>1</v>
      </c>
      <c r="DF28" s="315" t="str">
        <f aca="false">IF('Chronos (M21..M40)'!$I1843&lt;&gt;"",'Chronos (M21..M40)'!$I1843," ")</f>
        <v> </v>
      </c>
      <c r="DG28" s="316" t="n">
        <f aca="false">IF('Chronos (M21..M40)'!$J1843&lt;&gt;"",'Chronos (M21..M40)'!$J1843,0)</f>
        <v>0</v>
      </c>
      <c r="DH28" s="317" t="n">
        <f aca="false">IF($B28&lt;&gt;"",IF(DF28&lt;&gt;" ",(INDEX(DE$9:DF$12,MATCH(DE28,DE$9:DE$12),2)/DF28)*1000,0),"")</f>
        <v>0</v>
      </c>
      <c r="DI28" s="318" t="str">
        <f aca="false">IF(DF$9&lt;&gt;"",IF($B28&lt;&gt;"",DH28-DG28,""),"")</f>
        <v/>
      </c>
      <c r="DJ28" s="314" t="n">
        <f aca="false">IF($B28&lt;&gt;"",'Chronos (M21..M40)'!$H1944,"")</f>
        <v>1</v>
      </c>
      <c r="DK28" s="315" t="str">
        <f aca="false">IF('Chronos (M21..M40)'!$I1944&lt;&gt;"",'Chronos (M21..M40)'!$I1944," ")</f>
        <v> </v>
      </c>
      <c r="DL28" s="316" t="n">
        <f aca="false">IF('Chronos (M21..M40)'!$J1944&lt;&gt;"",'Chronos (M21..M40)'!$J1944,0)</f>
        <v>0</v>
      </c>
      <c r="DM28" s="317" t="n">
        <f aca="false">IF($B28&lt;&gt;"",IF(DK28&lt;&gt;" ",(INDEX(DJ$9:DK$12,MATCH(DJ28,DJ$9:DJ$12),2)/DK28)*1000,0),"")</f>
        <v>0</v>
      </c>
      <c r="DN28" s="318" t="str">
        <f aca="false">IF(DK$9&lt;&gt;"",IF($B28&lt;&gt;"",DM28-DL28,""),"")</f>
        <v/>
      </c>
      <c r="DO28" s="0"/>
      <c r="DP28" s="356" t="n">
        <f aca="false">E28</f>
        <v>5797.31261286627</v>
      </c>
      <c r="DQ28" s="357" t="n">
        <f aca="false">F28</f>
        <v>0</v>
      </c>
      <c r="DR28" s="356" t="n">
        <f aca="false">SUM(E28,M28,R28,X28,AC28)</f>
        <v>5797.31261286627</v>
      </c>
      <c r="DS28" s="319" t="n">
        <f aca="false">SUM(DR28,AI28,AN28,AT28,AY28,BE28,BJ28,BP28,BU28,CA28,CF28,CL28,CQ28,CW28,DB28,DH28,DM28)</f>
        <v>5797.31261286627</v>
      </c>
      <c r="DT28" s="357" t="n">
        <f aca="false">SUM(L28,Q28,W28,AB28,AH28,AM28,AS28,AX28,BD28,BI28,BO28,BT28,BZ28,CE28,CK28,CP28,CV28,DA28,DG28,DL28)</f>
        <v>0</v>
      </c>
      <c r="DU28" s="356" t="n">
        <f aca="false">SMALL($DY28:$EV28,1)</f>
        <v>725.072403806371</v>
      </c>
      <c r="DV28" s="319" t="n">
        <f aca="false">SMALL($DY28:$EV28,2)</f>
        <v>751.890455753117</v>
      </c>
      <c r="DW28" s="319" t="n">
        <f aca="false">SMALL($DY28:$EV28,3)</f>
        <v>845.479223219879</v>
      </c>
      <c r="DX28" s="357" t="n">
        <f aca="false">SMALL($DY28:$EV28,4)</f>
        <v>845.479223219879</v>
      </c>
      <c r="DY28" s="356" t="n">
        <f aca="false">'Calculs (M1..M20)'!DU28</f>
        <v>725.072403806371</v>
      </c>
      <c r="DZ28" s="356" t="n">
        <f aca="false">'Calculs (M1..M20)'!DV28</f>
        <v>751.890455753117</v>
      </c>
      <c r="EA28" s="356" t="n">
        <f aca="false">'Calculs (M1..M20)'!DW28</f>
        <v>845.479223219879</v>
      </c>
      <c r="EB28" s="358" t="n">
        <f aca="false">'Calculs (M1..M20)'!DX28</f>
        <v>845.479223219879</v>
      </c>
      <c r="EC28" s="361" t="str">
        <f aca="false">IF(M28&gt;0,M28," ")</f>
        <v> </v>
      </c>
      <c r="ED28" s="321" t="str">
        <f aca="false">IF(R28&gt;0,R28," ")</f>
        <v> </v>
      </c>
      <c r="EE28" s="321" t="str">
        <f aca="false">IF(X28&gt;0,X28," ")</f>
        <v> </v>
      </c>
      <c r="EF28" s="321" t="str">
        <f aca="false">IF(AC28&gt;0,AC28," ")</f>
        <v> </v>
      </c>
      <c r="EG28" s="321" t="str">
        <f aca="false">IF(AI28&gt;0,AI28," ")</f>
        <v> </v>
      </c>
      <c r="EH28" s="321" t="str">
        <f aca="false">IF(AN28&gt;0,AN28," ")</f>
        <v> </v>
      </c>
      <c r="EI28" s="321" t="str">
        <f aca="false">IF(AT28&gt;0,AT28," ")</f>
        <v> </v>
      </c>
      <c r="EJ28" s="321" t="str">
        <f aca="false">IF(AY28&gt;0,AY28," ")</f>
        <v> </v>
      </c>
      <c r="EK28" s="321" t="str">
        <f aca="false">IF(BE28&gt;0,BE28," ")</f>
        <v> </v>
      </c>
      <c r="EL28" s="321" t="str">
        <f aca="false">IF(BJ28&gt;0,BJ28," ")</f>
        <v> </v>
      </c>
      <c r="EM28" s="321" t="str">
        <f aca="false">IF(BP28&gt;0,BP28," ")</f>
        <v> </v>
      </c>
      <c r="EN28" s="321" t="str">
        <f aca="false">IF(BU28&gt;0,BU28," ")</f>
        <v> </v>
      </c>
      <c r="EO28" s="321" t="str">
        <f aca="false">IF(CA28&gt;0,CA28," ")</f>
        <v> </v>
      </c>
      <c r="EP28" s="321" t="str">
        <f aca="false">IF(CF28&gt;0,CF28," ")</f>
        <v> </v>
      </c>
      <c r="EQ28" s="321" t="str">
        <f aca="false">IF(CL28&gt;0,CL28," ")</f>
        <v> </v>
      </c>
      <c r="ER28" s="321" t="str">
        <f aca="false">IF(CQ28&gt;0,CQ28," ")</f>
        <v> </v>
      </c>
      <c r="ES28" s="321" t="str">
        <f aca="false">IF(CW28&gt;0,CW28," ")</f>
        <v> </v>
      </c>
      <c r="ET28" s="321" t="str">
        <f aca="false">IF(DB28&gt;0,DB28," ")</f>
        <v> </v>
      </c>
      <c r="EU28" s="321" t="str">
        <f aca="false">IF(DH28&gt;0,DH28," ")</f>
        <v> </v>
      </c>
      <c r="EV28" s="321" t="str">
        <f aca="false">IF(DM28&gt;0,DM28," ")</f>
        <v> </v>
      </c>
      <c r="EW28" s="322" t="n">
        <f aca="false">SMALL($DY28:EC28,1)</f>
        <v>725.072403806371</v>
      </c>
      <c r="EX28" s="323" t="n">
        <f aca="false">SMALL($DY28:ED28,1)</f>
        <v>725.072403806371</v>
      </c>
      <c r="EY28" s="323" t="n">
        <f aca="false">SMALL($DY28:EE28,1)</f>
        <v>725.072403806371</v>
      </c>
      <c r="EZ28" s="323" t="n">
        <f aca="false">SMALL($DY28:EF28,1)</f>
        <v>725.072403806371</v>
      </c>
      <c r="FA28" s="323" t="n">
        <f aca="false">SMALL($DY28:EG28,1)</f>
        <v>725.072403806371</v>
      </c>
      <c r="FB28" s="323" t="n">
        <f aca="false">SMALL($DY28:EH28,1)</f>
        <v>725.072403806371</v>
      </c>
      <c r="FC28" s="323" t="n">
        <f aca="false">SMALL($DY28:EI28,1)</f>
        <v>725.072403806371</v>
      </c>
      <c r="FD28" s="323" t="n">
        <f aca="false">SMALL($DY28:EJ28,1)</f>
        <v>725.072403806371</v>
      </c>
      <c r="FE28" s="323" t="n">
        <f aca="false">SMALL($DY28:EK28,1)</f>
        <v>725.072403806371</v>
      </c>
      <c r="FF28" s="323" t="n">
        <f aca="false">SMALL($DY28:EL28,1)</f>
        <v>725.072403806371</v>
      </c>
      <c r="FG28" s="323" t="n">
        <f aca="false">SMALL($DY28:EM28,1)</f>
        <v>725.072403806371</v>
      </c>
      <c r="FH28" s="323" t="n">
        <f aca="false">SMALL($DY28:EN28,1)</f>
        <v>725.072403806371</v>
      </c>
      <c r="FI28" s="323" t="n">
        <f aca="false">SMALL($DY28:EO28,1)</f>
        <v>725.072403806371</v>
      </c>
      <c r="FJ28" s="323" t="n">
        <f aca="false">SMALL($DY28:EP28,1)</f>
        <v>725.072403806371</v>
      </c>
      <c r="FK28" s="323" t="n">
        <f aca="false">SMALL($DY28:EQ28,1)</f>
        <v>725.072403806371</v>
      </c>
      <c r="FL28" s="323" t="n">
        <f aca="false">SMALL($DY28:ER28,1)</f>
        <v>725.072403806371</v>
      </c>
      <c r="FM28" s="323" t="n">
        <f aca="false">SMALL($DY28:ES28,1)</f>
        <v>725.072403806371</v>
      </c>
      <c r="FN28" s="323" t="n">
        <f aca="false">SMALL($DY28:ET28,1)</f>
        <v>725.072403806371</v>
      </c>
      <c r="FO28" s="323" t="n">
        <f aca="false">SMALL($DY28:EU28,1)</f>
        <v>725.072403806371</v>
      </c>
      <c r="FP28" s="324" t="n">
        <f aca="false">SMALL($DY28:EV28,1)</f>
        <v>725.072403806371</v>
      </c>
      <c r="FQ28" s="0"/>
      <c r="FR28" s="328" t="str">
        <f aca="false">IF($B28&lt;&gt;"",IF($EE$1+20&gt;=FR$13,$N28+E28-F28-(EW28+EW130+EW232+EW334),""),"")</f>
        <v/>
      </c>
      <c r="FS28" s="329" t="str">
        <f aca="false">IF($B28&lt;&gt;"",IF($EE$1+20&gt;=FS$13,$N28+$S28+E28-F28-(EX28+EX130+EX232+EX334),""),"")</f>
        <v/>
      </c>
      <c r="FT28" s="329" t="str">
        <f aca="false">IF($B28&lt;&gt;"",IF($EE$1+20&gt;=FT$13,$N28+$S28+$Y28+E28-F28-(EY28+EY130+EY232+EY334),""),"")</f>
        <v/>
      </c>
      <c r="FU28" s="329" t="str">
        <f aca="false">IF($B28&lt;&gt;"",IF($EE$1+20&gt;=FU$13,$N28+$S28+$Y28+$AD28+E28-F28-(EZ28+EZ130+EZ232+EZ334),""),"")</f>
        <v/>
      </c>
      <c r="FV28" s="329" t="str">
        <f aca="false">IF($B28&lt;&gt;"",IF($EE$1+20&gt;=FV$13,$N28+$S28+$Y28+$AD28+$AJ28+E28-F28-(FA28+FA130+FA232+FA334),""),"")</f>
        <v/>
      </c>
      <c r="FW28" s="329" t="str">
        <f aca="false">IF($B28&lt;&gt;"",IF($EE$1+20&gt;=FW$13,$N28+$S28+$Y28+$AD28+$AJ28+$AO28+E28-F28-(FB28+FB130+FB232+FB334),""),"")</f>
        <v/>
      </c>
      <c r="FX28" s="329" t="str">
        <f aca="false">IF($B28&lt;&gt;"",IF($EE$1+20&gt;=FX$13,$N28+$S28+$Y28+$AD28+$AJ28+$AO28+$AU28+E28-F28-(FC28+FC130+FC232+FC334),""),"")</f>
        <v/>
      </c>
      <c r="FY28" s="329" t="str">
        <f aca="false">IF($B28&lt;&gt;"",IF($EE$1+20&gt;=FY$13,$N28+$S28+$Y28+$AD28+$AJ28+$AO28+$AU28+$AZ28+E28-F28-(FD28+FD130+FD232+FD334),""),"")</f>
        <v/>
      </c>
      <c r="FZ28" s="329" t="str">
        <f aca="false">IF($B28&lt;&gt;"",IF($EE$1+20&gt;=FZ$13,$N28+$S28+$Y28+$AD28+$AJ28+$AO28+$AU28+$AZ28+$BF28+E28-F28-(FE28+FE130+FE232+FE334),""),"")</f>
        <v/>
      </c>
      <c r="GA28" s="329" t="str">
        <f aca="false">IF($B28&lt;&gt;"",IF($EE$1+20&gt;=GA$13,$N28+$S28+$Y28+$AD28+$AJ28+$AO28+$AU28+$AZ28+$BF28+$BK28+E28-F28-(FF28+FF130+FF232+FF334),""),"")</f>
        <v/>
      </c>
      <c r="GB28" s="329" t="str">
        <f aca="false">IF($B28&lt;&gt;"",IF($EE$1+20&gt;=GB$13,$N28+$S28+$Y28+$AD28+$AJ28+$AO28+$AU28+$AZ28+$BF28+$BK28+$BQ28+E28-F28-(FG28+FG130+FG232+FG334),""),"")</f>
        <v/>
      </c>
      <c r="GC28" s="329" t="str">
        <f aca="false">IF($B28&lt;&gt;"",IF($EE$1+20&gt;=GC$13,$N28+$S28+$Y28+$AD28+$AJ28+$AO28+$AU28+$AZ28+$BF28+$BK28+$BQ28+$BV28+E28-F28-(FH28+FH130+FH232+FH334),""),"")</f>
        <v/>
      </c>
      <c r="GD28" s="329" t="str">
        <f aca="false">IF($B28&lt;&gt;"",IF($EE$1+20&gt;=GD$13,$N28+$S28+$Y28+$AD28+$AJ28+$AO28+$AU28+$AZ28+$BF28+$BK28+$BQ28+$BV28+$CB28+E28-F28-(FI28+FI130+FI232+FI334),""),"")</f>
        <v/>
      </c>
      <c r="GE28" s="329" t="str">
        <f aca="false">IF($B28&lt;&gt;"",IF($EE$1+20&gt;=GE$13,$N28+$S28+$Y28+$AD28+$AJ28+$AO28+$AU28+$AZ28+$BF28+$BK28+$BQ28+$BV28+$CB28+$CG28+E28-F28-(FJ28+FJ130+FJ232+FJ334),""),"")</f>
        <v/>
      </c>
      <c r="GF28" s="329" t="str">
        <f aca="false">IF($B28&lt;&gt;"",IF($EE$1+20&gt;=GF$13,$N28+$S28+$Y28+$AD28+$AJ28+$AO28+$AU28+$AZ28+$BF28+$BK28+$BQ28+$BV28+$CB28+$CG28+$CM28+E28-F28-(FK28+FK130+FK232+FK334),""),"")</f>
        <v/>
      </c>
      <c r="GG28" s="329" t="str">
        <f aca="false">IF($B28&lt;&gt;"",IF($EE$1+20&gt;=GG$13,$N28+$S28+$Y28+$AD28+$AJ28+$AO28+$AU28+$AZ28+$BF28+$BK28+$BQ28+$BV28+$CB28+$CG28+$CM28+$CR28+E28-F28-(FL28+FL130+FL232+FL334),""),"")</f>
        <v/>
      </c>
      <c r="GH28" s="329" t="str">
        <f aca="false">IF($B28&lt;&gt;"",IF($EE$1+20&gt;=GH$13,$N28+$S28+$Y28+$AD28+$AJ28+$AO28+$AU28+$AZ28+$BF28+$BK28+$BQ28+$BV28+$CB28+$CG28+$CM28+$CR28+$CX28+E28-F28-(FM28+FM130+FM232+FM334),""),"")</f>
        <v/>
      </c>
      <c r="GI28" s="329" t="str">
        <f aca="false">IF($B28&lt;&gt;"",IF($EE$1+20&gt;=GI$13,$N28+$S28+$Y28+$AD28+$AJ28+$AO28+$AU28+$AZ28+$BF28+$BK28+$BQ28+$BV28+$CB28+$CG28+$CM28+$CR28+$CX28+$DC28+E28-F28-(FN28+FN130+FN232+FN334),""),"")</f>
        <v/>
      </c>
      <c r="GJ28" s="329" t="str">
        <f aca="false">IF($B28&lt;&gt;"",IF($EE$1+20&gt;=GJ$13,$N28+$S28+$Y28+$AD28+$AJ28+$AO28+$AU28+$AZ28+$BF28+$BK28+$BQ28+$BV28+$CB28+$CG28+$CM28+$CR28+$CX28+$DC28+$DI28+E28-F28-(FO28+FO130+FO232+FO334),""),"")</f>
        <v/>
      </c>
      <c r="GK28" s="330" t="str">
        <f aca="false">IF($B28&lt;&gt;"",IF($EE$1+20&gt;=GK$13,$N28+$S28+$Y28+$AD28+$AJ28+$AO28+$AU28+$AZ28+$BF28+$BK28+$BQ28+$BV28+$CB28+$CG28+$CM28+$CR28+$CX28+$DC28+$DI28+$DN28+E28-F28-(FP28+FP130+FP232+FP334),""),"")</f>
        <v/>
      </c>
      <c r="GL28" s="0"/>
      <c r="GM28" s="328" t="str">
        <f aca="false">IF($B28&lt;&gt;"",IF($EE$1+20&gt;=GM$13,RANK(FR28,FR$14:FR$113,0),""),"")</f>
        <v/>
      </c>
      <c r="GN28" s="329" t="str">
        <f aca="false">IF($B28&lt;&gt;"",IF($EE$1+20&gt;=GN$13,RANK(FS28,FS$14:FS$113,0),""),"")</f>
        <v/>
      </c>
      <c r="GO28" s="329" t="str">
        <f aca="false">IF($B28&lt;&gt;"",IF($EE$1+20&gt;=GO$13,RANK(FT28,FT$14:FT$113,0),""),"")</f>
        <v/>
      </c>
      <c r="GP28" s="329" t="str">
        <f aca="false">IF($B28&lt;&gt;"",IF($EE$1+20&gt;=GP$13,RANK(FU28,FU$14:FU$113,0),""),"")</f>
        <v/>
      </c>
      <c r="GQ28" s="329" t="str">
        <f aca="false">IF($B28&lt;&gt;"",IF($EE$1+20&gt;=GQ$13,RANK(FV28,FV$14:FV$113,0),""),"")</f>
        <v/>
      </c>
      <c r="GR28" s="329" t="str">
        <f aca="false">IF($B28&lt;&gt;"",IF($EE$1+20&gt;=GR$13,RANK(FW28,FW$14:FW$113,0),""),"")</f>
        <v/>
      </c>
      <c r="GS28" s="329" t="str">
        <f aca="false">IF($B28&lt;&gt;"",IF($EE$1+20&gt;=GS$13,RANK(FX28,FX$14:FX$113,0),""),"")</f>
        <v/>
      </c>
      <c r="GT28" s="329" t="str">
        <f aca="false">IF($B28&lt;&gt;"",IF($EE$1+20&gt;=GT$13,RANK(FY28,FY$14:FY$113,0),""),"")</f>
        <v/>
      </c>
      <c r="GU28" s="329" t="str">
        <f aca="false">IF($B28&lt;&gt;"",IF($EE$1+20&gt;=GU$13,RANK(FZ28,FZ$14:FZ$113,0),""),"")</f>
        <v/>
      </c>
      <c r="GV28" s="329" t="str">
        <f aca="false">IF($B28&lt;&gt;"",IF($EE$1+20&gt;=GV$13,RANK(GA28,GA$14:GA$113,0),""),"")</f>
        <v/>
      </c>
      <c r="GW28" s="329" t="str">
        <f aca="false">IF($B28&lt;&gt;"",IF($EE$1+20&gt;=GW$13,RANK(GB28,GB$14:GB$113,0),""),"")</f>
        <v/>
      </c>
      <c r="GX28" s="329" t="str">
        <f aca="false">IF($B28&lt;&gt;"",IF($EE$1+20&gt;=GX$13,RANK(GC28,GC$14:GC$113,0),""),"")</f>
        <v/>
      </c>
      <c r="GY28" s="329" t="str">
        <f aca="false">IF($B28&lt;&gt;"",IF($EE$1+20&gt;=GY$13,RANK(GD28,GD$14:GD$113,0),""),"")</f>
        <v/>
      </c>
      <c r="GZ28" s="329" t="str">
        <f aca="false">IF($B28&lt;&gt;"",IF($EE$1+20&gt;=GZ$13,RANK(GE28,GE$14:GE$113,0),""),"")</f>
        <v/>
      </c>
      <c r="HA28" s="329" t="str">
        <f aca="false">IF($B28&lt;&gt;"",IF($EE$1+20&gt;=HA$13,RANK(GF28,GF$14:GF$113,0),""),"")</f>
        <v/>
      </c>
      <c r="HB28" s="329" t="str">
        <f aca="false">IF($B28&lt;&gt;"",IF($EE$1+20&gt;=HB$13,RANK(GG28,GG$14:GG$113,0),""),"")</f>
        <v/>
      </c>
      <c r="HC28" s="329" t="str">
        <f aca="false">IF($B28&lt;&gt;"",IF($EE$1+20&gt;=HC$13,RANK(GH28,GH$14:GH$113,0),""),"")</f>
        <v/>
      </c>
      <c r="HD28" s="329" t="str">
        <f aca="false">IF($B28&lt;&gt;"",IF($EE$1+20&gt;=HD$13,RANK(GI28,GI$14:GI$113,0),""),"")</f>
        <v/>
      </c>
      <c r="HE28" s="329" t="str">
        <f aca="false">IF($B28&lt;&gt;"",IF($EE$1+20&gt;=HE$13,RANK(GJ28,GJ$14:GJ$113,0),""),"")</f>
        <v/>
      </c>
      <c r="HF28" s="330" t="str">
        <f aca="false">IF($B28&lt;&gt;"",IF($EE$1+20&gt;=HF$13,RANK(GK28,GK$14:GK$113,0),""),"")</f>
        <v/>
      </c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3" hidden="false" customHeight="false" outlineLevel="0" collapsed="false">
      <c r="A29" s="308" t="n">
        <f aca="false">IF(B29&lt;&gt;"",RANK(G29,G$14:G$113,0),"")</f>
        <v>13</v>
      </c>
      <c r="B29" s="310" t="str">
        <f aca="false">IF('Chronos (M1..M20)'!B26&lt;&gt;"",'Chronos (M1..M20)'!B26,"")</f>
        <v>Thierry POIGNARD</v>
      </c>
      <c r="C29" s="310" t="n">
        <f aca="false">IF(B29&lt;&gt;"",'Chronos (M1..M20)'!C26,"")</f>
        <v>16</v>
      </c>
      <c r="D29" s="215" t="n">
        <f aca="false">IF(B29&lt;&gt;"",'Chronos (M1..M20)'!C26,"")</f>
        <v>16</v>
      </c>
      <c r="E29" s="355" t="n">
        <f aca="false">'Calculs (M1..M20)'!DS29</f>
        <v>5722.77208155501</v>
      </c>
      <c r="F29" s="355" t="n">
        <f aca="false">'Calculs (M1..M20)'!DT29</f>
        <v>0</v>
      </c>
      <c r="G29" s="311" t="n">
        <f aca="false">IF(B29&lt;&gt;"",IF(NbTotManche&lt;4,DR29-DQ29,IF(NbTotManche&lt;15,DR29-DU29-DQ29,IF(NbTotManche&lt;25,DR29-DU29-DV29-DQ29-DT29,IF(NbTotManche&lt;35,DS29-DU29-DV29-DW29-DT29-DQ29,DS29-DU29-DV29-DW29-DX29-DT29-DQ29)))),0)</f>
        <v>5003.45877683398</v>
      </c>
      <c r="H29" s="312" t="n">
        <f aca="false">IF(B29&lt;&gt;"",IF(G29,(G29/MAXA(G$14:G$113))*1000,0),"")</f>
        <v>904.310720225063</v>
      </c>
      <c r="I29" s="313" t="str">
        <f aca="false">IF($B29&lt;&gt;"",$B29,"")</f>
        <v>Thierry POIGNARD</v>
      </c>
      <c r="J29" s="314" t="n">
        <f aca="false">IF($B29&lt;&gt;"",'Chronos (M21..M40)'!$H26,"")</f>
        <v>1</v>
      </c>
      <c r="K29" s="315" t="str">
        <f aca="false">IF('Chronos (M21..M40)'!$I26&lt;&gt;"",'Chronos (M21..M40)'!$I26," ")</f>
        <v> </v>
      </c>
      <c r="L29" s="316" t="n">
        <f aca="false">IF('Chronos (M21..M40)'!$J26&lt;&gt;"",'Chronos (M21..M40)'!$J26,0)</f>
        <v>0</v>
      </c>
      <c r="M29" s="317" t="n">
        <f aca="false">IF($B29&lt;&gt;"",IF(K29&lt;&gt;" ",(INDEX(J$9:K$12,MATCH(J29,J$9:J$12),2)/K29)*1000,0),"")</f>
        <v>0</v>
      </c>
      <c r="N29" s="318" t="str">
        <f aca="false">IF(K$9&lt;&gt;"",IF($B29&lt;&gt;"",M29-L29,""),"")</f>
        <v/>
      </c>
      <c r="O29" s="314" t="n">
        <f aca="false">IF($B29&lt;&gt;"",'Chronos (M21..M40)'!$H127,"")</f>
        <v>1</v>
      </c>
      <c r="P29" s="315" t="str">
        <f aca="false">IF('Chronos (M21..M40)'!$I127&lt;&gt;"",'Chronos (M21..M40)'!$I127," ")</f>
        <v> </v>
      </c>
      <c r="Q29" s="316" t="n">
        <f aca="false">IF('Chronos (M21..M40)'!$J127&lt;&gt;"",'Chronos (M21..M40)'!$J127,0)</f>
        <v>0</v>
      </c>
      <c r="R29" s="317" t="n">
        <f aca="false">IF($B29&lt;&gt;"",IF(P29&lt;&gt;" ",(INDEX(O$9:P$12,MATCH(O29,O$9:O$12),2)/P29)*1000,0),"")</f>
        <v>0</v>
      </c>
      <c r="S29" s="318" t="str">
        <f aca="false">IF(P$9&lt;&gt;"",IF($B29&lt;&gt;"",R29-Q29,""),"")</f>
        <v/>
      </c>
      <c r="T29" s="313" t="str">
        <f aca="false">IF($B29&lt;&gt;"",$B29,"")</f>
        <v>Thierry POIGNARD</v>
      </c>
      <c r="U29" s="314" t="n">
        <f aca="false">IF($B29&lt;&gt;"",'Chronos (M21..M40)'!$H228,"")</f>
        <v>1</v>
      </c>
      <c r="V29" s="315" t="str">
        <f aca="false">IF('Chronos (M21..M40)'!$I228&lt;&gt;"",'Chronos (M21..M40)'!$I228," ")</f>
        <v> </v>
      </c>
      <c r="W29" s="316" t="n">
        <f aca="false">IF('Chronos (M21..M40)'!$J228&lt;&gt;"",'Chronos (M21..M40)'!$J228,0)</f>
        <v>0</v>
      </c>
      <c r="X29" s="317" t="n">
        <f aca="false">IF($B29&lt;&gt;"",IF(V29&lt;&gt;" ",(INDEX(U$9:V$12,MATCH(U29,U$9:U$12),2)/V29)*1000,0),"")</f>
        <v>0</v>
      </c>
      <c r="Y29" s="318" t="str">
        <f aca="false">IF(V$9&lt;&gt;"",IF($B29&lt;&gt;"",X29-W29,""),"")</f>
        <v/>
      </c>
      <c r="Z29" s="314" t="n">
        <f aca="false">IF($B29&lt;&gt;"",'Chronos (M21..M40)'!$H329,"")</f>
        <v>1</v>
      </c>
      <c r="AA29" s="315" t="str">
        <f aca="false">IF('Chronos (M21..M40)'!$I329&lt;&gt;"",'Chronos (M21..M40)'!$I329," ")</f>
        <v> </v>
      </c>
      <c r="AB29" s="316" t="n">
        <f aca="false">IF('Chronos (M1..M20)'!$J329&lt;&gt;"",'Chronos (M21..M40)'!$J329,0)</f>
        <v>0</v>
      </c>
      <c r="AC29" s="317" t="n">
        <f aca="false">IF($B29&lt;&gt;"",IF(AA29&lt;&gt;" ",(INDEX(Z$9:AA$12,MATCH(Z29,Z$9:Z$12),2)/AA29)*1000,0),"")</f>
        <v>0</v>
      </c>
      <c r="AD29" s="318" t="str">
        <f aca="false">IF(AA$9&lt;&gt;"",IF($B29&lt;&gt;"",AC29-AB29,""),"")</f>
        <v/>
      </c>
      <c r="AE29" s="313" t="str">
        <f aca="false">IF($B29&lt;&gt;"",$B29,"")</f>
        <v>Thierry POIGNARD</v>
      </c>
      <c r="AF29" s="314" t="n">
        <f aca="false">IF($B29&lt;&gt;"",'Chronos (M21..M40)'!$H430,"")</f>
        <v>1</v>
      </c>
      <c r="AG29" s="315" t="str">
        <f aca="false">IF('Chronos (M21..M40)'!$I430&lt;&gt;"",'Chronos (M21..M40)'!$I430," ")</f>
        <v> </v>
      </c>
      <c r="AH29" s="316" t="n">
        <f aca="false">IF('Chronos (M21..M40)'!$J430&lt;&gt;"",'Chronos (M21..M40)'!$J430,0)</f>
        <v>0</v>
      </c>
      <c r="AI29" s="317" t="n">
        <f aca="false">IF($B29&lt;&gt;"",IF(AG29&lt;&gt;" ",(INDEX(AF$9:AG$12,MATCH(AF29,AF$9:AF$12),2)/AG29)*1000,0),"")</f>
        <v>0</v>
      </c>
      <c r="AJ29" s="318" t="str">
        <f aca="false">IF(AG$9&lt;&gt;"",IF($B29&lt;&gt;"",AI29-AH29,""),"")</f>
        <v/>
      </c>
      <c r="AK29" s="314" t="n">
        <f aca="false">IF($B29&lt;&gt;"",'Chronos (M21..M40)'!$H531,"")</f>
        <v>1</v>
      </c>
      <c r="AL29" s="315" t="str">
        <f aca="false">IF('Chronos (M21..M40)'!$I531&lt;&gt;"",'Chronos (M21..M40)'!$I531," ")</f>
        <v> </v>
      </c>
      <c r="AM29" s="316" t="n">
        <f aca="false">IF('Chronos (M21..M40)'!$J531&lt;&gt;"",'Chronos (M21..M40)'!$J531,0)</f>
        <v>0</v>
      </c>
      <c r="AN29" s="317" t="n">
        <f aca="false">IF($B29&lt;&gt;"",IF(AL29&lt;&gt;" ",(INDEX(AK$9:AL$12,MATCH(AK29,AK$9:AK$12),2)/AL29)*1000,0),"")</f>
        <v>0</v>
      </c>
      <c r="AO29" s="318" t="str">
        <f aca="false">IF(AL$9&lt;&gt;"",IF($B29&lt;&gt;"",AN29-AM29,""),"")</f>
        <v/>
      </c>
      <c r="AP29" s="313" t="str">
        <f aca="false">IF($B29&lt;&gt;"",$B29,"")</f>
        <v>Thierry POIGNARD</v>
      </c>
      <c r="AQ29" s="314" t="n">
        <f aca="false">IF($B29&lt;&gt;"",'Chronos (M21..M40)'!$H632,"")</f>
        <v>1</v>
      </c>
      <c r="AR29" s="315" t="str">
        <f aca="false">IF('Chronos (M21..M40)'!$I632&lt;&gt;"",'Chronos (M21..M40)'!$I632," ")</f>
        <v> </v>
      </c>
      <c r="AS29" s="316" t="n">
        <f aca="false">IF('Chronos (M21..M40)'!$J632&lt;&gt;"",'Chronos (M21..M40)'!$J632,0)</f>
        <v>0</v>
      </c>
      <c r="AT29" s="317" t="n">
        <f aca="false">IF($B29&lt;&gt;"",IF(AR29&lt;&gt;" ",(INDEX(AQ$9:AR$12,MATCH(AQ29,AQ$9:AQ$12),2)/AR29)*1000,0),"")</f>
        <v>0</v>
      </c>
      <c r="AU29" s="318" t="str">
        <f aca="false">IF(AR$9&lt;&gt;"",IF($B29&lt;&gt;"",AT29-AS29,""),"")</f>
        <v/>
      </c>
      <c r="AV29" s="314" t="n">
        <f aca="false">IF($B29&lt;&gt;"",'Chronos (M21..M40)'!$H733,"")</f>
        <v>1</v>
      </c>
      <c r="AW29" s="315" t="str">
        <f aca="false">IF('Chronos (M21..M40)'!$I733&lt;&gt;"",'Chronos (M21..M40)'!$I733," ")</f>
        <v> </v>
      </c>
      <c r="AX29" s="316" t="n">
        <f aca="false">IF('Chronos (M21..M40)'!$J733&lt;&gt;"",'Chronos (M21..M40)'!$J733,0)</f>
        <v>0</v>
      </c>
      <c r="AY29" s="317" t="n">
        <f aca="false">IF($B29&lt;&gt;"",IF(AW29&lt;&gt;" ",(INDEX(AV$9:AW$12,MATCH(AV29,AV$9:AV$12),2)/AW29)*1000,0),"")</f>
        <v>0</v>
      </c>
      <c r="AZ29" s="318" t="str">
        <f aca="false">IF(AW$9&lt;&gt;"",IF($B29&lt;&gt;"",AY29-AX29,""),"")</f>
        <v/>
      </c>
      <c r="BA29" s="313" t="str">
        <f aca="false">IF($B29&lt;&gt;"",$B29,"")</f>
        <v>Thierry POIGNARD</v>
      </c>
      <c r="BB29" s="314" t="n">
        <f aca="false">IF($B29&lt;&gt;"",'Chronos (M21..M40)'!$H834,"")</f>
        <v>1</v>
      </c>
      <c r="BC29" s="315" t="str">
        <f aca="false">IF('Chronos (M21..M40)'!$I834&lt;&gt;"",'Chronos (M21..M40)'!$I834," ")</f>
        <v> </v>
      </c>
      <c r="BD29" s="316" t="n">
        <f aca="false">IF('Chronos (M21..M40)'!$J834&lt;&gt;"",'Chronos (M21..M40)'!$J834,0)</f>
        <v>0</v>
      </c>
      <c r="BE29" s="317" t="n">
        <f aca="false">IF($B29&lt;&gt;"",IF(BC29&lt;&gt;" ",(INDEX(BB$9:BC$12,MATCH(BB29,BB$9:BB$12),2)/BC29)*1000,0),"")</f>
        <v>0</v>
      </c>
      <c r="BF29" s="318" t="str">
        <f aca="false">IF(BC$9&lt;&gt;"",IF($B29&lt;&gt;"",BE29-BD29,""),"")</f>
        <v/>
      </c>
      <c r="BG29" s="314" t="n">
        <f aca="false">IF($B29&lt;&gt;"",'Chronos (M21..M40)'!$H935,"")</f>
        <v>1</v>
      </c>
      <c r="BH29" s="315" t="str">
        <f aca="false">IF('Chronos (M21..M40)'!$I935&lt;&gt;"",'Chronos (M21..M40)'!$I935," ")</f>
        <v> </v>
      </c>
      <c r="BI29" s="316" t="n">
        <f aca="false">IF('Chronos (M21..M40)'!$J935&lt;&gt;"",'Chronos (M21..M40)'!$J935,0)</f>
        <v>0</v>
      </c>
      <c r="BJ29" s="317" t="n">
        <f aca="false">IF($B29&lt;&gt;"",IF(BH29&lt;&gt;" ",(INDEX(BG$9:BH$12,MATCH(BG29,BG$9:BG$12),2)/BH29)*1000,0),"")</f>
        <v>0</v>
      </c>
      <c r="BK29" s="318" t="str">
        <f aca="false">IF(BH$9&lt;&gt;"",IF($B29&lt;&gt;"",BJ29-BI29,""),"")</f>
        <v/>
      </c>
      <c r="BL29" s="313" t="str">
        <f aca="false">IF($B29&lt;&gt;"",$B29,"")</f>
        <v>Thierry POIGNARD</v>
      </c>
      <c r="BM29" s="314" t="n">
        <f aca="false">IF($B29&lt;&gt;"",'Chronos (M21..M40)'!$H1036,"")</f>
        <v>1</v>
      </c>
      <c r="BN29" s="315" t="str">
        <f aca="false">IF('Chronos (M21..M40)'!$I1036&lt;&gt;"",'Chronos (M21..M40)'!$I1036," ")</f>
        <v> </v>
      </c>
      <c r="BO29" s="316" t="n">
        <f aca="false">IF('Chronos (M21..M40)'!$J1036&lt;&gt;"",'Chronos (M21..M40)'!$J1036,0)</f>
        <v>0</v>
      </c>
      <c r="BP29" s="317" t="n">
        <f aca="false">IF($B29&lt;&gt;"",IF(BN29&lt;&gt;" ",(INDEX(BM$9:BN$12,MATCH(BM29,BM$9:BM$12),2)/BN29)*1000,0),"")</f>
        <v>0</v>
      </c>
      <c r="BQ29" s="318" t="str">
        <f aca="false">IF(BN$9&lt;&gt;"",IF($B29&lt;&gt;"",BP29-BO29,""),"")</f>
        <v/>
      </c>
      <c r="BR29" s="314" t="n">
        <f aca="false">IF($B29&lt;&gt;"",'Chronos (M21..M40)'!$H1137,"")</f>
        <v>1</v>
      </c>
      <c r="BS29" s="315" t="str">
        <f aca="false">IF('Chronos (M21..M40)'!$I1137&lt;&gt;"",'Chronos (M21..M40)'!$I1137," ")</f>
        <v> </v>
      </c>
      <c r="BT29" s="316" t="n">
        <f aca="false">IF('Chronos (M21..M40)'!$J1137&lt;&gt;"",'Chronos (M21..M40)'!$J1137,0)</f>
        <v>0</v>
      </c>
      <c r="BU29" s="317" t="n">
        <f aca="false">IF($B29&lt;&gt;"",IF(BS29&lt;&gt;" ",(INDEX(BR$9:BS$12,MATCH(BR29,BR$9:BR$12),2)/BS29)*1000,0),"")</f>
        <v>0</v>
      </c>
      <c r="BV29" s="318" t="str">
        <f aca="false">IF(BS$9&lt;&gt;"",IF($B29&lt;&gt;"",BU29-BT29,""),"")</f>
        <v/>
      </c>
      <c r="BW29" s="313" t="str">
        <f aca="false">IF($B29&lt;&gt;"",$B29,"")</f>
        <v>Thierry POIGNARD</v>
      </c>
      <c r="BX29" s="314" t="n">
        <f aca="false">IF($B29&lt;&gt;"",'Chronos (M21..M40)'!$H1238,"")</f>
        <v>1</v>
      </c>
      <c r="BY29" s="315" t="str">
        <f aca="false">IF('Chronos (M21..M40)'!$I1238&lt;&gt;"",'Chronos (M21..M40)'!$I1238," ")</f>
        <v> </v>
      </c>
      <c r="BZ29" s="316" t="n">
        <f aca="false">IF('Chronos (M21..M40)'!$J1238&lt;&gt;"",'Chronos (M21..M40)'!$J1238,0)</f>
        <v>0</v>
      </c>
      <c r="CA29" s="317" t="n">
        <f aca="false">IF($B29&lt;&gt;"",IF(BY29&lt;&gt;" ",(INDEX(BX$9:BY$12,MATCH(BX29,BX$9:BX$12),2)/BY29)*1000,0),"")</f>
        <v>0</v>
      </c>
      <c r="CB29" s="318" t="str">
        <f aca="false">IF(BY$9&lt;&gt;"",IF($B29&lt;&gt;"",CA29-BZ29,""),"")</f>
        <v/>
      </c>
      <c r="CC29" s="314" t="n">
        <f aca="false">IF($B29&lt;&gt;"",'Chronos (M21..M40)'!$H1339,"")</f>
        <v>1</v>
      </c>
      <c r="CD29" s="315" t="str">
        <f aca="false">IF('Chronos (M21..M40)'!$I1339&lt;&gt;"",'Chronos (M21..M40)'!$I1339," ")</f>
        <v> </v>
      </c>
      <c r="CE29" s="316" t="n">
        <f aca="false">IF('Chronos (M21..M40)'!$J1339&lt;&gt;"",'Chronos (M21..M40)'!$J1339,0)</f>
        <v>0</v>
      </c>
      <c r="CF29" s="317" t="n">
        <f aca="false">IF($B29&lt;&gt;"",IF(CD29&lt;&gt;" ",(INDEX(CC$9:CD$12,MATCH(CC29,CC$9:CC$12),2)/CD29)*1000,0),"")</f>
        <v>0</v>
      </c>
      <c r="CG29" s="318" t="str">
        <f aca="false">IF(CD$9&lt;&gt;"",IF($B29&lt;&gt;"",CF29-CE29,""),"")</f>
        <v/>
      </c>
      <c r="CH29" s="313" t="str">
        <f aca="false">IF($B29&lt;&gt;"",$B29,"")</f>
        <v>Thierry POIGNARD</v>
      </c>
      <c r="CI29" s="314" t="n">
        <f aca="false">IF($B29&lt;&gt;"",'Chronos (M21..M40)'!$H1440,"")</f>
        <v>1</v>
      </c>
      <c r="CJ29" s="315" t="str">
        <f aca="false">IF('Chronos (M21..M40)'!$I1440&lt;&gt;"",'Chronos (M21..M40)'!$I1440," ")</f>
        <v> </v>
      </c>
      <c r="CK29" s="316" t="n">
        <f aca="false">IF('Chronos (M21..M40)'!$J1440&lt;&gt;"",'Chronos (M21..M40)'!$J1440,0)</f>
        <v>0</v>
      </c>
      <c r="CL29" s="317" t="n">
        <f aca="false">IF($B29&lt;&gt;"",IF(CJ29&lt;&gt;" ",(INDEX(CI$9:CJ$12,MATCH(CI29,CI$9:CI$12),2)/CJ29)*1000,0),"")</f>
        <v>0</v>
      </c>
      <c r="CM29" s="318" t="str">
        <f aca="false">IF(CJ$9&lt;&gt;"",IF($B29&lt;&gt;"",CL29-CK29,""),"")</f>
        <v/>
      </c>
      <c r="CN29" s="314" t="n">
        <f aca="false">IF($B29&lt;&gt;"",'Chronos (M21..M40)'!$H1541,"")</f>
        <v>1</v>
      </c>
      <c r="CO29" s="315" t="str">
        <f aca="false">IF('Chronos (M21..M40)'!$I1541&lt;&gt;"",'Chronos (M21..M40)'!$I1541," ")</f>
        <v> </v>
      </c>
      <c r="CP29" s="316" t="n">
        <f aca="false">IF('Chronos (M21..M40)'!$J1541&lt;&gt;"",'Chronos (M21..M40)'!$J1541,0)</f>
        <v>0</v>
      </c>
      <c r="CQ29" s="317" t="n">
        <f aca="false">IF($B29&lt;&gt;"",IF(CO29&lt;&gt;" ",(INDEX(CN$9:CO$12,MATCH(CN29,CN$9:CN$12),2)/CO29)*1000,0),"")</f>
        <v>0</v>
      </c>
      <c r="CR29" s="318" t="str">
        <f aca="false">IF(CO$9&lt;&gt;"",IF($B29&lt;&gt;"",CQ29-CP29,""),"")</f>
        <v/>
      </c>
      <c r="CS29" s="313" t="str">
        <f aca="false">IF($B29&lt;&gt;"",$B29,"")</f>
        <v>Thierry POIGNARD</v>
      </c>
      <c r="CT29" s="314" t="n">
        <f aca="false">IF($B29&lt;&gt;"",'Chronos (M21..M40)'!$H1642,"")</f>
        <v>1</v>
      </c>
      <c r="CU29" s="315" t="str">
        <f aca="false">IF('Chronos (M21..M40)'!$I1642&lt;&gt;"",'Chronos (M21..M40)'!$I1642," ")</f>
        <v> </v>
      </c>
      <c r="CV29" s="316" t="n">
        <f aca="false">IF('Chronos (M21..M40)'!$J1642&lt;&gt;"",'Chronos (M21..M40)'!$J1642,0)</f>
        <v>0</v>
      </c>
      <c r="CW29" s="317" t="n">
        <f aca="false">IF($B29&lt;&gt;"",IF(CU29&lt;&gt;" ",(INDEX(CT$9:CU$12,MATCH(CT29,CT$9:CT$12),2)/CU29)*1000,0),"")</f>
        <v>0</v>
      </c>
      <c r="CX29" s="318" t="str">
        <f aca="false">IF(CU$9&lt;&gt;"",IF($B29&lt;&gt;"",CW29-CV29,""),"")</f>
        <v/>
      </c>
      <c r="CY29" s="314" t="n">
        <f aca="false">IF($B29&lt;&gt;"",'Chronos (M21..M40)'!$H1743,"")</f>
        <v>1</v>
      </c>
      <c r="CZ29" s="315" t="str">
        <f aca="false">IF('Chronos (M21..M40)'!$I1743&lt;&gt;"",'Chronos (M21..M40)'!$I1743," ")</f>
        <v> </v>
      </c>
      <c r="DA29" s="316" t="n">
        <f aca="false">IF('Chronos (M21..M40)'!$J1743&lt;&gt;"",'Chronos (M21..M40)'!$J1743,0)</f>
        <v>0</v>
      </c>
      <c r="DB29" s="317" t="n">
        <f aca="false">IF($B29&lt;&gt;"",IF(CZ29&lt;&gt;" ",(INDEX(CY$9:CZ$12,MATCH(CY29,CY$9:CY$12),2)/CZ29)*1000,0),"")</f>
        <v>0</v>
      </c>
      <c r="DC29" s="318" t="str">
        <f aca="false">IF(CZ$9&lt;&gt;"",IF($B29&lt;&gt;"",DB29-DA29,""),"")</f>
        <v/>
      </c>
      <c r="DD29" s="313" t="str">
        <f aca="false">IF($B29&lt;&gt;"",$B29,"")</f>
        <v>Thierry POIGNARD</v>
      </c>
      <c r="DE29" s="314" t="n">
        <f aca="false">IF($B29&lt;&gt;"",'Chronos (M21..M40)'!$H1844,"")</f>
        <v>1</v>
      </c>
      <c r="DF29" s="315" t="str">
        <f aca="false">IF('Chronos (M21..M40)'!$I1844&lt;&gt;"",'Chronos (M21..M40)'!$I1844," ")</f>
        <v> </v>
      </c>
      <c r="DG29" s="316" t="n">
        <f aca="false">IF('Chronos (M21..M40)'!$J1844&lt;&gt;"",'Chronos (M21..M40)'!$J1844,0)</f>
        <v>0</v>
      </c>
      <c r="DH29" s="317" t="n">
        <f aca="false">IF($B29&lt;&gt;"",IF(DF29&lt;&gt;" ",(INDEX(DE$9:DF$12,MATCH(DE29,DE$9:DE$12),2)/DF29)*1000,0),"")</f>
        <v>0</v>
      </c>
      <c r="DI29" s="318" t="str">
        <f aca="false">IF(DF$9&lt;&gt;"",IF($B29&lt;&gt;"",DH29-DG29,""),"")</f>
        <v/>
      </c>
      <c r="DJ29" s="314" t="n">
        <f aca="false">IF($B29&lt;&gt;"",'Chronos (M21..M40)'!$H1945,"")</f>
        <v>1</v>
      </c>
      <c r="DK29" s="315" t="str">
        <f aca="false">IF('Chronos (M21..M40)'!$I1945&lt;&gt;"",'Chronos (M21..M40)'!$I1945," ")</f>
        <v> </v>
      </c>
      <c r="DL29" s="316" t="n">
        <f aca="false">IF('Chronos (M21..M40)'!$J1945&lt;&gt;"",'Chronos (M21..M40)'!$J1945,0)</f>
        <v>0</v>
      </c>
      <c r="DM29" s="317" t="n">
        <f aca="false">IF($B29&lt;&gt;"",IF(DK29&lt;&gt;" ",(INDEX(DJ$9:DK$12,MATCH(DJ29,DJ$9:DJ$12),2)/DK29)*1000,0),"")</f>
        <v>0</v>
      </c>
      <c r="DN29" s="318" t="str">
        <f aca="false">IF(DK$9&lt;&gt;"",IF($B29&lt;&gt;"",DM29-DL29,""),"")</f>
        <v/>
      </c>
      <c r="DO29" s="0"/>
      <c r="DP29" s="356" t="n">
        <f aca="false">E29</f>
        <v>5722.77208155501</v>
      </c>
      <c r="DQ29" s="357" t="n">
        <f aca="false">F29</f>
        <v>0</v>
      </c>
      <c r="DR29" s="356" t="n">
        <f aca="false">SUM(E29,M29,R29,X29,AC29)</f>
        <v>5722.77208155501</v>
      </c>
      <c r="DS29" s="319" t="n">
        <f aca="false">SUM(DR29,AI29,AN29,AT29,AY29,BE29,BJ29,BP29,BU29,CA29,CF29,CL29,CQ29,CW29,DB29,DH29,DM29)</f>
        <v>5722.77208155501</v>
      </c>
      <c r="DT29" s="357" t="n">
        <f aca="false">SUM(L29,Q29,W29,AB29,AH29,AM29,AS29,AX29,BD29,BI29,BO29,BT29,BZ29,CE29,CK29,CP29,CV29,DA29,DG29,DL29)</f>
        <v>0</v>
      </c>
      <c r="DU29" s="356" t="n">
        <f aca="false">SMALL($DY29:$EV29,1)</f>
        <v>719.31330472103</v>
      </c>
      <c r="DV29" s="319" t="n">
        <f aca="false">SMALL($DY29:$EV29,2)</f>
        <v>747.386759581882</v>
      </c>
      <c r="DW29" s="319" t="n">
        <f aca="false">SMALL($DY29:$EV29,3)</f>
        <v>762.619669277633</v>
      </c>
      <c r="DX29" s="357" t="n">
        <f aca="false">SMALL($DY29:$EV29,4)</f>
        <v>762.619669277633</v>
      </c>
      <c r="DY29" s="356" t="n">
        <f aca="false">'Calculs (M1..M20)'!DU29</f>
        <v>719.31330472103</v>
      </c>
      <c r="DZ29" s="356" t="n">
        <f aca="false">'Calculs (M1..M20)'!DV29</f>
        <v>747.386759581882</v>
      </c>
      <c r="EA29" s="356" t="n">
        <f aca="false">'Calculs (M1..M20)'!DW29</f>
        <v>762.619669277633</v>
      </c>
      <c r="EB29" s="358" t="n">
        <f aca="false">'Calculs (M1..M20)'!DX29</f>
        <v>762.619669277633</v>
      </c>
      <c r="EC29" s="361" t="str">
        <f aca="false">IF(M29&gt;0,M29," ")</f>
        <v> </v>
      </c>
      <c r="ED29" s="321" t="str">
        <f aca="false">IF(R29&gt;0,R29," ")</f>
        <v> </v>
      </c>
      <c r="EE29" s="321" t="str">
        <f aca="false">IF(X29&gt;0,X29," ")</f>
        <v> </v>
      </c>
      <c r="EF29" s="321" t="str">
        <f aca="false">IF(AC29&gt;0,AC29," ")</f>
        <v> </v>
      </c>
      <c r="EG29" s="321" t="str">
        <f aca="false">IF(AI29&gt;0,AI29," ")</f>
        <v> </v>
      </c>
      <c r="EH29" s="321" t="str">
        <f aca="false">IF(AN29&gt;0,AN29," ")</f>
        <v> </v>
      </c>
      <c r="EI29" s="321" t="str">
        <f aca="false">IF(AT29&gt;0,AT29," ")</f>
        <v> </v>
      </c>
      <c r="EJ29" s="321" t="str">
        <f aca="false">IF(AY29&gt;0,AY29," ")</f>
        <v> </v>
      </c>
      <c r="EK29" s="321" t="str">
        <f aca="false">IF(BE29&gt;0,BE29," ")</f>
        <v> </v>
      </c>
      <c r="EL29" s="321" t="str">
        <f aca="false">IF(BJ29&gt;0,BJ29," ")</f>
        <v> </v>
      </c>
      <c r="EM29" s="321" t="str">
        <f aca="false">IF(BP29&gt;0,BP29," ")</f>
        <v> </v>
      </c>
      <c r="EN29" s="321" t="str">
        <f aca="false">IF(BU29&gt;0,BU29," ")</f>
        <v> </v>
      </c>
      <c r="EO29" s="321" t="str">
        <f aca="false">IF(CA29&gt;0,CA29," ")</f>
        <v> </v>
      </c>
      <c r="EP29" s="321" t="str">
        <f aca="false">IF(CF29&gt;0,CF29," ")</f>
        <v> </v>
      </c>
      <c r="EQ29" s="321" t="str">
        <f aca="false">IF(CL29&gt;0,CL29," ")</f>
        <v> </v>
      </c>
      <c r="ER29" s="321" t="str">
        <f aca="false">IF(CQ29&gt;0,CQ29," ")</f>
        <v> </v>
      </c>
      <c r="ES29" s="321" t="str">
        <f aca="false">IF(CW29&gt;0,CW29," ")</f>
        <v> </v>
      </c>
      <c r="ET29" s="321" t="str">
        <f aca="false">IF(DB29&gt;0,DB29," ")</f>
        <v> </v>
      </c>
      <c r="EU29" s="321" t="str">
        <f aca="false">IF(DH29&gt;0,DH29," ")</f>
        <v> </v>
      </c>
      <c r="EV29" s="321" t="str">
        <f aca="false">IF(DM29&gt;0,DM29," ")</f>
        <v> </v>
      </c>
      <c r="EW29" s="322" t="n">
        <f aca="false">SMALL($DY29:EC29,1)</f>
        <v>719.31330472103</v>
      </c>
      <c r="EX29" s="323" t="n">
        <f aca="false">SMALL($DY29:ED29,1)</f>
        <v>719.31330472103</v>
      </c>
      <c r="EY29" s="323" t="n">
        <f aca="false">SMALL($DY29:EE29,1)</f>
        <v>719.31330472103</v>
      </c>
      <c r="EZ29" s="323" t="n">
        <f aca="false">SMALL($DY29:EF29,1)</f>
        <v>719.31330472103</v>
      </c>
      <c r="FA29" s="323" t="n">
        <f aca="false">SMALL($DY29:EG29,1)</f>
        <v>719.31330472103</v>
      </c>
      <c r="FB29" s="323" t="n">
        <f aca="false">SMALL($DY29:EH29,1)</f>
        <v>719.31330472103</v>
      </c>
      <c r="FC29" s="323" t="n">
        <f aca="false">SMALL($DY29:EI29,1)</f>
        <v>719.31330472103</v>
      </c>
      <c r="FD29" s="323" t="n">
        <f aca="false">SMALL($DY29:EJ29,1)</f>
        <v>719.31330472103</v>
      </c>
      <c r="FE29" s="323" t="n">
        <f aca="false">SMALL($DY29:EK29,1)</f>
        <v>719.31330472103</v>
      </c>
      <c r="FF29" s="323" t="n">
        <f aca="false">SMALL($DY29:EL29,1)</f>
        <v>719.31330472103</v>
      </c>
      <c r="FG29" s="323" t="n">
        <f aca="false">SMALL($DY29:EM29,1)</f>
        <v>719.31330472103</v>
      </c>
      <c r="FH29" s="323" t="n">
        <f aca="false">SMALL($DY29:EN29,1)</f>
        <v>719.31330472103</v>
      </c>
      <c r="FI29" s="323" t="n">
        <f aca="false">SMALL($DY29:EO29,1)</f>
        <v>719.31330472103</v>
      </c>
      <c r="FJ29" s="323" t="n">
        <f aca="false">SMALL($DY29:EP29,1)</f>
        <v>719.31330472103</v>
      </c>
      <c r="FK29" s="323" t="n">
        <f aca="false">SMALL($DY29:EQ29,1)</f>
        <v>719.31330472103</v>
      </c>
      <c r="FL29" s="323" t="n">
        <f aca="false">SMALL($DY29:ER29,1)</f>
        <v>719.31330472103</v>
      </c>
      <c r="FM29" s="323" t="n">
        <f aca="false">SMALL($DY29:ES29,1)</f>
        <v>719.31330472103</v>
      </c>
      <c r="FN29" s="323" t="n">
        <f aca="false">SMALL($DY29:ET29,1)</f>
        <v>719.31330472103</v>
      </c>
      <c r="FO29" s="323" t="n">
        <f aca="false">SMALL($DY29:EU29,1)</f>
        <v>719.31330472103</v>
      </c>
      <c r="FP29" s="324" t="n">
        <f aca="false">SMALL($DY29:EV29,1)</f>
        <v>719.31330472103</v>
      </c>
      <c r="FQ29" s="0"/>
      <c r="FR29" s="328" t="str">
        <f aca="false">IF($B29&lt;&gt;"",IF($EE$1+20&gt;=FR$13,$N29+E29-F29-(EW29+EW131+EW233+EW335),""),"")</f>
        <v/>
      </c>
      <c r="FS29" s="329" t="str">
        <f aca="false">IF($B29&lt;&gt;"",IF($EE$1+20&gt;=FS$13,$N29+$S29+E29-F29-(EX29+EX131+EX233+EX335),""),"")</f>
        <v/>
      </c>
      <c r="FT29" s="329" t="str">
        <f aca="false">IF($B29&lt;&gt;"",IF($EE$1+20&gt;=FT$13,$N29+$S29+$Y29+E29-F29-(EY29+EY131+EY233+EY335),""),"")</f>
        <v/>
      </c>
      <c r="FU29" s="329" t="str">
        <f aca="false">IF($B29&lt;&gt;"",IF($EE$1+20&gt;=FU$13,$N29+$S29+$Y29+$AD29+E29-F29-(EZ29+EZ131+EZ233+EZ335),""),"")</f>
        <v/>
      </c>
      <c r="FV29" s="329" t="str">
        <f aca="false">IF($B29&lt;&gt;"",IF($EE$1+20&gt;=FV$13,$N29+$S29+$Y29+$AD29+$AJ29+E29-F29-(FA29+FA131+FA233+FA335),""),"")</f>
        <v/>
      </c>
      <c r="FW29" s="329" t="str">
        <f aca="false">IF($B29&lt;&gt;"",IF($EE$1+20&gt;=FW$13,$N29+$S29+$Y29+$AD29+$AJ29+$AO29+E29-F29-(FB29+FB131+FB233+FB335),""),"")</f>
        <v/>
      </c>
      <c r="FX29" s="329" t="str">
        <f aca="false">IF($B29&lt;&gt;"",IF($EE$1+20&gt;=FX$13,$N29+$S29+$Y29+$AD29+$AJ29+$AO29+$AU29+E29-F29-(FC29+FC131+FC233+FC335),""),"")</f>
        <v/>
      </c>
      <c r="FY29" s="329" t="str">
        <f aca="false">IF($B29&lt;&gt;"",IF($EE$1+20&gt;=FY$13,$N29+$S29+$Y29+$AD29+$AJ29+$AO29+$AU29+$AZ29+E29-F29-(FD29+FD131+FD233+FD335),""),"")</f>
        <v/>
      </c>
      <c r="FZ29" s="329" t="str">
        <f aca="false">IF($B29&lt;&gt;"",IF($EE$1+20&gt;=FZ$13,$N29+$S29+$Y29+$AD29+$AJ29+$AO29+$AU29+$AZ29+$BF29+E29-F29-(FE29+FE131+FE233+FE335),""),"")</f>
        <v/>
      </c>
      <c r="GA29" s="329" t="str">
        <f aca="false">IF($B29&lt;&gt;"",IF($EE$1+20&gt;=GA$13,$N29+$S29+$Y29+$AD29+$AJ29+$AO29+$AU29+$AZ29+$BF29+$BK29+E29-F29-(FF29+FF131+FF233+FF335),""),"")</f>
        <v/>
      </c>
      <c r="GB29" s="329" t="str">
        <f aca="false">IF($B29&lt;&gt;"",IF($EE$1+20&gt;=GB$13,$N29+$S29+$Y29+$AD29+$AJ29+$AO29+$AU29+$AZ29+$BF29+$BK29+$BQ29+E29-F29-(FG29+FG131+FG233+FG335),""),"")</f>
        <v/>
      </c>
      <c r="GC29" s="329" t="str">
        <f aca="false">IF($B29&lt;&gt;"",IF($EE$1+20&gt;=GC$13,$N29+$S29+$Y29+$AD29+$AJ29+$AO29+$AU29+$AZ29+$BF29+$BK29+$BQ29+$BV29+E29-F29-(FH29+FH131+FH233+FH335),""),"")</f>
        <v/>
      </c>
      <c r="GD29" s="329" t="str">
        <f aca="false">IF($B29&lt;&gt;"",IF($EE$1+20&gt;=GD$13,$N29+$S29+$Y29+$AD29+$AJ29+$AO29+$AU29+$AZ29+$BF29+$BK29+$BQ29+$BV29+$CB29+E29-F29-(FI29+FI131+FI233+FI335),""),"")</f>
        <v/>
      </c>
      <c r="GE29" s="329" t="str">
        <f aca="false">IF($B29&lt;&gt;"",IF($EE$1+20&gt;=GE$13,$N29+$S29+$Y29+$AD29+$AJ29+$AO29+$AU29+$AZ29+$BF29+$BK29+$BQ29+$BV29+$CB29+$CG29+E29-F29-(FJ29+FJ131+FJ233+FJ335),""),"")</f>
        <v/>
      </c>
      <c r="GF29" s="329" t="str">
        <f aca="false">IF($B29&lt;&gt;"",IF($EE$1+20&gt;=GF$13,$N29+$S29+$Y29+$AD29+$AJ29+$AO29+$AU29+$AZ29+$BF29+$BK29+$BQ29+$BV29+$CB29+$CG29+$CM29+E29-F29-(FK29+FK131+FK233+FK335),""),"")</f>
        <v/>
      </c>
      <c r="GG29" s="329" t="str">
        <f aca="false">IF($B29&lt;&gt;"",IF($EE$1+20&gt;=GG$13,$N29+$S29+$Y29+$AD29+$AJ29+$AO29+$AU29+$AZ29+$BF29+$BK29+$BQ29+$BV29+$CB29+$CG29+$CM29+$CR29+E29-F29-(FL29+FL131+FL233+FL335),""),"")</f>
        <v/>
      </c>
      <c r="GH29" s="329" t="str">
        <f aca="false">IF($B29&lt;&gt;"",IF($EE$1+20&gt;=GH$13,$N29+$S29+$Y29+$AD29+$AJ29+$AO29+$AU29+$AZ29+$BF29+$BK29+$BQ29+$BV29+$CB29+$CG29+$CM29+$CR29+$CX29+E29-F29-(FM29+FM131+FM233+FM335),""),"")</f>
        <v/>
      </c>
      <c r="GI29" s="329" t="str">
        <f aca="false">IF($B29&lt;&gt;"",IF($EE$1+20&gt;=GI$13,$N29+$S29+$Y29+$AD29+$AJ29+$AO29+$AU29+$AZ29+$BF29+$BK29+$BQ29+$BV29+$CB29+$CG29+$CM29+$CR29+$CX29+$DC29+E29-F29-(FN29+FN131+FN233+FN335),""),"")</f>
        <v/>
      </c>
      <c r="GJ29" s="329" t="str">
        <f aca="false">IF($B29&lt;&gt;"",IF($EE$1+20&gt;=GJ$13,$N29+$S29+$Y29+$AD29+$AJ29+$AO29+$AU29+$AZ29+$BF29+$BK29+$BQ29+$BV29+$CB29+$CG29+$CM29+$CR29+$CX29+$DC29+$DI29+E29-F29-(FO29+FO131+FO233+FO335),""),"")</f>
        <v/>
      </c>
      <c r="GK29" s="330" t="str">
        <f aca="false">IF($B29&lt;&gt;"",IF($EE$1+20&gt;=GK$13,$N29+$S29+$Y29+$AD29+$AJ29+$AO29+$AU29+$AZ29+$BF29+$BK29+$BQ29+$BV29+$CB29+$CG29+$CM29+$CR29+$CX29+$DC29+$DI29+$DN29+E29-F29-(FP29+FP131+FP233+FP335),""),"")</f>
        <v/>
      </c>
      <c r="GL29" s="0"/>
      <c r="GM29" s="328" t="str">
        <f aca="false">IF($B29&lt;&gt;"",IF($EE$1+20&gt;=GM$13,RANK(FR29,FR$14:FR$113,0),""),"")</f>
        <v/>
      </c>
      <c r="GN29" s="329" t="str">
        <f aca="false">IF($B29&lt;&gt;"",IF($EE$1+20&gt;=GN$13,RANK(FS29,FS$14:FS$113,0),""),"")</f>
        <v/>
      </c>
      <c r="GO29" s="329" t="str">
        <f aca="false">IF($B29&lt;&gt;"",IF($EE$1+20&gt;=GO$13,RANK(FT29,FT$14:FT$113,0),""),"")</f>
        <v/>
      </c>
      <c r="GP29" s="329" t="str">
        <f aca="false">IF($B29&lt;&gt;"",IF($EE$1+20&gt;=GP$13,RANK(FU29,FU$14:FU$113,0),""),"")</f>
        <v/>
      </c>
      <c r="GQ29" s="329" t="str">
        <f aca="false">IF($B29&lt;&gt;"",IF($EE$1+20&gt;=GQ$13,RANK(FV29,FV$14:FV$113,0),""),"")</f>
        <v/>
      </c>
      <c r="GR29" s="329" t="str">
        <f aca="false">IF($B29&lt;&gt;"",IF($EE$1+20&gt;=GR$13,RANK(FW29,FW$14:FW$113,0),""),"")</f>
        <v/>
      </c>
      <c r="GS29" s="329" t="str">
        <f aca="false">IF($B29&lt;&gt;"",IF($EE$1+20&gt;=GS$13,RANK(FX29,FX$14:FX$113,0),""),"")</f>
        <v/>
      </c>
      <c r="GT29" s="329" t="str">
        <f aca="false">IF($B29&lt;&gt;"",IF($EE$1+20&gt;=GT$13,RANK(FY29,FY$14:FY$113,0),""),"")</f>
        <v/>
      </c>
      <c r="GU29" s="329" t="str">
        <f aca="false">IF($B29&lt;&gt;"",IF($EE$1+20&gt;=GU$13,RANK(FZ29,FZ$14:FZ$113,0),""),"")</f>
        <v/>
      </c>
      <c r="GV29" s="329" t="str">
        <f aca="false">IF($B29&lt;&gt;"",IF($EE$1+20&gt;=GV$13,RANK(GA29,GA$14:GA$113,0),""),"")</f>
        <v/>
      </c>
      <c r="GW29" s="329" t="str">
        <f aca="false">IF($B29&lt;&gt;"",IF($EE$1+20&gt;=GW$13,RANK(GB29,GB$14:GB$113,0),""),"")</f>
        <v/>
      </c>
      <c r="GX29" s="329" t="str">
        <f aca="false">IF($B29&lt;&gt;"",IF($EE$1+20&gt;=GX$13,RANK(GC29,GC$14:GC$113,0),""),"")</f>
        <v/>
      </c>
      <c r="GY29" s="329" t="str">
        <f aca="false">IF($B29&lt;&gt;"",IF($EE$1+20&gt;=GY$13,RANK(GD29,GD$14:GD$113,0),""),"")</f>
        <v/>
      </c>
      <c r="GZ29" s="329" t="str">
        <f aca="false">IF($B29&lt;&gt;"",IF($EE$1+20&gt;=GZ$13,RANK(GE29,GE$14:GE$113,0),""),"")</f>
        <v/>
      </c>
      <c r="HA29" s="329" t="str">
        <f aca="false">IF($B29&lt;&gt;"",IF($EE$1+20&gt;=HA$13,RANK(GF29,GF$14:GF$113,0),""),"")</f>
        <v/>
      </c>
      <c r="HB29" s="329" t="str">
        <f aca="false">IF($B29&lt;&gt;"",IF($EE$1+20&gt;=HB$13,RANK(GG29,GG$14:GG$113,0),""),"")</f>
        <v/>
      </c>
      <c r="HC29" s="329" t="str">
        <f aca="false">IF($B29&lt;&gt;"",IF($EE$1+20&gt;=HC$13,RANK(GH29,GH$14:GH$113,0),""),"")</f>
        <v/>
      </c>
      <c r="HD29" s="329" t="str">
        <f aca="false">IF($B29&lt;&gt;"",IF($EE$1+20&gt;=HD$13,RANK(GI29,GI$14:GI$113,0),""),"")</f>
        <v/>
      </c>
      <c r="HE29" s="329" t="str">
        <f aca="false">IF($B29&lt;&gt;"",IF($EE$1+20&gt;=HE$13,RANK(GJ29,GJ$14:GJ$113,0),""),"")</f>
        <v/>
      </c>
      <c r="HF29" s="330" t="str">
        <f aca="false">IF($B29&lt;&gt;"",IF($EE$1+20&gt;=HF$13,RANK(GK29,GK$14:GK$113,0),""),"")</f>
        <v/>
      </c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3" hidden="false" customHeight="false" outlineLevel="0" collapsed="false">
      <c r="A30" s="308" t="n">
        <f aca="false">IF(B30&lt;&gt;"",RANK(G30,G$14:G$113,0),"")</f>
        <v>16</v>
      </c>
      <c r="B30" s="310" t="str">
        <f aca="false">IF('Chronos (M1..M20)'!B27&lt;&gt;"",'Chronos (M1..M20)'!B27,"")</f>
        <v>Joel MARIN</v>
      </c>
      <c r="C30" s="310" t="n">
        <f aca="false">IF(B30&lt;&gt;"",'Chronos (M1..M20)'!C27,"")</f>
        <v>17</v>
      </c>
      <c r="D30" s="215" t="n">
        <f aca="false">IF(B30&lt;&gt;"",'Chronos (M1..M20)'!C27,"")</f>
        <v>17</v>
      </c>
      <c r="E30" s="355" t="n">
        <f aca="false">'Calculs (M1..M20)'!DS30</f>
        <v>5501.79600715082</v>
      </c>
      <c r="F30" s="355" t="n">
        <f aca="false">'Calculs (M1..M20)'!DT30</f>
        <v>0</v>
      </c>
      <c r="G30" s="311" t="n">
        <f aca="false">IF(B30&lt;&gt;"",IF(NbTotManche&lt;4,DR30-DQ30,IF(NbTotManche&lt;15,DR30-DU30-DQ30,IF(NbTotManche&lt;25,DR30-DU30-DV30-DQ30-DT30,IF(NbTotManche&lt;35,DS30-DU30-DV30-DW30-DT30-DQ30,DS30-DU30-DV30-DW30-DX30-DT30-DQ30)))),0)</f>
        <v>4882.31916020844</v>
      </c>
      <c r="H30" s="312" t="n">
        <f aca="false">IF(B30&lt;&gt;"",IF(G30,(G30/MAXA(G$14:G$113))*1000,0),"")</f>
        <v>882.416295019515</v>
      </c>
      <c r="I30" s="313" t="str">
        <f aca="false">IF($B30&lt;&gt;"",$B30,"")</f>
        <v>Joel MARIN</v>
      </c>
      <c r="J30" s="314" t="n">
        <f aca="false">IF($B30&lt;&gt;"",'Chronos (M21..M40)'!$H27,"")</f>
        <v>1</v>
      </c>
      <c r="K30" s="315" t="str">
        <f aca="false">IF('Chronos (M21..M40)'!$I27&lt;&gt;"",'Chronos (M21..M40)'!$I27," ")</f>
        <v> </v>
      </c>
      <c r="L30" s="316" t="n">
        <f aca="false">IF('Chronos (M21..M40)'!$J27&lt;&gt;"",'Chronos (M21..M40)'!$J27,0)</f>
        <v>0</v>
      </c>
      <c r="M30" s="317" t="n">
        <f aca="false">IF($B30&lt;&gt;"",IF(K30&lt;&gt;" ",(INDEX(J$9:K$12,MATCH(J30,J$9:J$12),2)/K30)*1000,0),"")</f>
        <v>0</v>
      </c>
      <c r="N30" s="318" t="str">
        <f aca="false">IF(K$9&lt;&gt;"",IF($B30&lt;&gt;"",M30-L30,""),"")</f>
        <v/>
      </c>
      <c r="O30" s="314" t="n">
        <f aca="false">IF($B30&lt;&gt;"",'Chronos (M21..M40)'!$H128,"")</f>
        <v>1</v>
      </c>
      <c r="P30" s="315" t="str">
        <f aca="false">IF('Chronos (M21..M40)'!$I128&lt;&gt;"",'Chronos (M21..M40)'!$I128," ")</f>
        <v> </v>
      </c>
      <c r="Q30" s="316" t="n">
        <f aca="false">IF('Chronos (M21..M40)'!$J128&lt;&gt;"",'Chronos (M21..M40)'!$J128,0)</f>
        <v>0</v>
      </c>
      <c r="R30" s="317" t="n">
        <f aca="false">IF($B30&lt;&gt;"",IF(P30&lt;&gt;" ",(INDEX(O$9:P$12,MATCH(O30,O$9:O$12),2)/P30)*1000,0),"")</f>
        <v>0</v>
      </c>
      <c r="S30" s="318" t="str">
        <f aca="false">IF(P$9&lt;&gt;"",IF($B30&lt;&gt;"",R30-Q30,""),"")</f>
        <v/>
      </c>
      <c r="T30" s="313" t="str">
        <f aca="false">IF($B30&lt;&gt;"",$B30,"")</f>
        <v>Joel MARIN</v>
      </c>
      <c r="U30" s="314" t="n">
        <f aca="false">IF($B30&lt;&gt;"",'Chronos (M21..M40)'!$H229,"")</f>
        <v>1</v>
      </c>
      <c r="V30" s="315" t="str">
        <f aca="false">IF('Chronos (M21..M40)'!$I229&lt;&gt;"",'Chronos (M21..M40)'!$I229," ")</f>
        <v> </v>
      </c>
      <c r="W30" s="316" t="n">
        <f aca="false">IF('Chronos (M21..M40)'!$J229&lt;&gt;"",'Chronos (M21..M40)'!$J229,0)</f>
        <v>0</v>
      </c>
      <c r="X30" s="317" t="n">
        <f aca="false">IF($B30&lt;&gt;"",IF(V30&lt;&gt;" ",(INDEX(U$9:V$12,MATCH(U30,U$9:U$12),2)/V30)*1000,0),"")</f>
        <v>0</v>
      </c>
      <c r="Y30" s="318" t="str">
        <f aca="false">IF(V$9&lt;&gt;"",IF($B30&lt;&gt;"",X30-W30,""),"")</f>
        <v/>
      </c>
      <c r="Z30" s="314" t="n">
        <f aca="false">IF($B30&lt;&gt;"",'Chronos (M21..M40)'!$H330,"")</f>
        <v>1</v>
      </c>
      <c r="AA30" s="315" t="str">
        <f aca="false">IF('Chronos (M21..M40)'!$I330&lt;&gt;"",'Chronos (M21..M40)'!$I330," ")</f>
        <v> </v>
      </c>
      <c r="AB30" s="316" t="n">
        <f aca="false">IF('Chronos (M1..M20)'!$J330&lt;&gt;"",'Chronos (M21..M40)'!$J330,0)</f>
        <v>0</v>
      </c>
      <c r="AC30" s="317" t="n">
        <f aca="false">IF($B30&lt;&gt;"",IF(AA30&lt;&gt;" ",(INDEX(Z$9:AA$12,MATCH(Z30,Z$9:Z$12),2)/AA30)*1000,0),"")</f>
        <v>0</v>
      </c>
      <c r="AD30" s="318" t="str">
        <f aca="false">IF(AA$9&lt;&gt;"",IF($B30&lt;&gt;"",AC30-AB30,""),"")</f>
        <v/>
      </c>
      <c r="AE30" s="313" t="str">
        <f aca="false">IF($B30&lt;&gt;"",$B30,"")</f>
        <v>Joel MARIN</v>
      </c>
      <c r="AF30" s="314" t="n">
        <f aca="false">IF($B30&lt;&gt;"",'Chronos (M21..M40)'!$H431,"")</f>
        <v>1</v>
      </c>
      <c r="AG30" s="315" t="str">
        <f aca="false">IF('Chronos (M21..M40)'!$I431&lt;&gt;"",'Chronos (M21..M40)'!$I431," ")</f>
        <v> </v>
      </c>
      <c r="AH30" s="316" t="n">
        <f aca="false">IF('Chronos (M21..M40)'!$J431&lt;&gt;"",'Chronos (M21..M40)'!$J431,0)</f>
        <v>0</v>
      </c>
      <c r="AI30" s="317" t="n">
        <f aca="false">IF($B30&lt;&gt;"",IF(AG30&lt;&gt;" ",(INDEX(AF$9:AG$12,MATCH(AF30,AF$9:AF$12),2)/AG30)*1000,0),"")</f>
        <v>0</v>
      </c>
      <c r="AJ30" s="318" t="str">
        <f aca="false">IF(AG$9&lt;&gt;"",IF($B30&lt;&gt;"",AI30-AH30,""),"")</f>
        <v/>
      </c>
      <c r="AK30" s="314" t="n">
        <f aca="false">IF($B30&lt;&gt;"",'Chronos (M21..M40)'!$H532,"")</f>
        <v>1</v>
      </c>
      <c r="AL30" s="315" t="str">
        <f aca="false">IF('Chronos (M21..M40)'!$I532&lt;&gt;"",'Chronos (M21..M40)'!$I532," ")</f>
        <v> </v>
      </c>
      <c r="AM30" s="316" t="n">
        <f aca="false">IF('Chronos (M21..M40)'!$J532&lt;&gt;"",'Chronos (M21..M40)'!$J532,0)</f>
        <v>0</v>
      </c>
      <c r="AN30" s="317" t="n">
        <f aca="false">IF($B30&lt;&gt;"",IF(AL30&lt;&gt;" ",(INDEX(AK$9:AL$12,MATCH(AK30,AK$9:AK$12),2)/AL30)*1000,0),"")</f>
        <v>0</v>
      </c>
      <c r="AO30" s="318" t="str">
        <f aca="false">IF(AL$9&lt;&gt;"",IF($B30&lt;&gt;"",AN30-AM30,""),"")</f>
        <v/>
      </c>
      <c r="AP30" s="313" t="str">
        <f aca="false">IF($B30&lt;&gt;"",$B30,"")</f>
        <v>Joel MARIN</v>
      </c>
      <c r="AQ30" s="314" t="n">
        <f aca="false">IF($B30&lt;&gt;"",'Chronos (M21..M40)'!$H633,"")</f>
        <v>1</v>
      </c>
      <c r="AR30" s="315" t="str">
        <f aca="false">IF('Chronos (M21..M40)'!$I633&lt;&gt;"",'Chronos (M21..M40)'!$I633," ")</f>
        <v> </v>
      </c>
      <c r="AS30" s="316" t="n">
        <f aca="false">IF('Chronos (M21..M40)'!$J633&lt;&gt;"",'Chronos (M21..M40)'!$J633,0)</f>
        <v>0</v>
      </c>
      <c r="AT30" s="317" t="n">
        <f aca="false">IF($B30&lt;&gt;"",IF(AR30&lt;&gt;" ",(INDEX(AQ$9:AR$12,MATCH(AQ30,AQ$9:AQ$12),2)/AR30)*1000,0),"")</f>
        <v>0</v>
      </c>
      <c r="AU30" s="318" t="str">
        <f aca="false">IF(AR$9&lt;&gt;"",IF($B30&lt;&gt;"",AT30-AS30,""),"")</f>
        <v/>
      </c>
      <c r="AV30" s="314" t="n">
        <f aca="false">IF($B30&lt;&gt;"",'Chronos (M21..M40)'!$H734,"")</f>
        <v>1</v>
      </c>
      <c r="AW30" s="315" t="str">
        <f aca="false">IF('Chronos (M21..M40)'!$I734&lt;&gt;"",'Chronos (M21..M40)'!$I734," ")</f>
        <v> </v>
      </c>
      <c r="AX30" s="316" t="n">
        <f aca="false">IF('Chronos (M21..M40)'!$J734&lt;&gt;"",'Chronos (M21..M40)'!$J734,0)</f>
        <v>0</v>
      </c>
      <c r="AY30" s="317" t="n">
        <f aca="false">IF($B30&lt;&gt;"",IF(AW30&lt;&gt;" ",(INDEX(AV$9:AW$12,MATCH(AV30,AV$9:AV$12),2)/AW30)*1000,0),"")</f>
        <v>0</v>
      </c>
      <c r="AZ30" s="318" t="str">
        <f aca="false">IF(AW$9&lt;&gt;"",IF($B30&lt;&gt;"",AY30-AX30,""),"")</f>
        <v/>
      </c>
      <c r="BA30" s="313" t="str">
        <f aca="false">IF($B30&lt;&gt;"",$B30,"")</f>
        <v>Joel MARIN</v>
      </c>
      <c r="BB30" s="314" t="n">
        <f aca="false">IF($B30&lt;&gt;"",'Chronos (M21..M40)'!$H835,"")</f>
        <v>1</v>
      </c>
      <c r="BC30" s="315" t="str">
        <f aca="false">IF('Chronos (M21..M40)'!$I835&lt;&gt;"",'Chronos (M21..M40)'!$I835," ")</f>
        <v> </v>
      </c>
      <c r="BD30" s="316" t="n">
        <f aca="false">IF('Chronos (M21..M40)'!$J835&lt;&gt;"",'Chronos (M21..M40)'!$J835,0)</f>
        <v>0</v>
      </c>
      <c r="BE30" s="317" t="n">
        <f aca="false">IF($B30&lt;&gt;"",IF(BC30&lt;&gt;" ",(INDEX(BB$9:BC$12,MATCH(BB30,BB$9:BB$12),2)/BC30)*1000,0),"")</f>
        <v>0</v>
      </c>
      <c r="BF30" s="318" t="str">
        <f aca="false">IF(BC$9&lt;&gt;"",IF($B30&lt;&gt;"",BE30-BD30,""),"")</f>
        <v/>
      </c>
      <c r="BG30" s="314" t="n">
        <f aca="false">IF($B30&lt;&gt;"",'Chronos (M21..M40)'!$H936,"")</f>
        <v>1</v>
      </c>
      <c r="BH30" s="315" t="str">
        <f aca="false">IF('Chronos (M21..M40)'!$I936&lt;&gt;"",'Chronos (M21..M40)'!$I936," ")</f>
        <v> </v>
      </c>
      <c r="BI30" s="316" t="n">
        <f aca="false">IF('Chronos (M21..M40)'!$J936&lt;&gt;"",'Chronos (M21..M40)'!$J936,0)</f>
        <v>0</v>
      </c>
      <c r="BJ30" s="317" t="n">
        <f aca="false">IF($B30&lt;&gt;"",IF(BH30&lt;&gt;" ",(INDEX(BG$9:BH$12,MATCH(BG30,BG$9:BG$12),2)/BH30)*1000,0),"")</f>
        <v>0</v>
      </c>
      <c r="BK30" s="318" t="str">
        <f aca="false">IF(BH$9&lt;&gt;"",IF($B30&lt;&gt;"",BJ30-BI30,""),"")</f>
        <v/>
      </c>
      <c r="BL30" s="313" t="str">
        <f aca="false">IF($B30&lt;&gt;"",$B30,"")</f>
        <v>Joel MARIN</v>
      </c>
      <c r="BM30" s="314" t="n">
        <f aca="false">IF($B30&lt;&gt;"",'Chronos (M21..M40)'!$H1037,"")</f>
        <v>1</v>
      </c>
      <c r="BN30" s="315" t="str">
        <f aca="false">IF('Chronos (M21..M40)'!$I1037&lt;&gt;"",'Chronos (M21..M40)'!$I1037," ")</f>
        <v> </v>
      </c>
      <c r="BO30" s="316" t="n">
        <f aca="false">IF('Chronos (M21..M40)'!$J1037&lt;&gt;"",'Chronos (M21..M40)'!$J1037,0)</f>
        <v>0</v>
      </c>
      <c r="BP30" s="317" t="n">
        <f aca="false">IF($B30&lt;&gt;"",IF(BN30&lt;&gt;" ",(INDEX(BM$9:BN$12,MATCH(BM30,BM$9:BM$12),2)/BN30)*1000,0),"")</f>
        <v>0</v>
      </c>
      <c r="BQ30" s="318" t="str">
        <f aca="false">IF(BN$9&lt;&gt;"",IF($B30&lt;&gt;"",BP30-BO30,""),"")</f>
        <v/>
      </c>
      <c r="BR30" s="314" t="n">
        <f aca="false">IF($B30&lt;&gt;"",'Chronos (M21..M40)'!$H1138,"")</f>
        <v>1</v>
      </c>
      <c r="BS30" s="315" t="str">
        <f aca="false">IF('Chronos (M21..M40)'!$I1138&lt;&gt;"",'Chronos (M21..M40)'!$I1138," ")</f>
        <v> </v>
      </c>
      <c r="BT30" s="316" t="n">
        <f aca="false">IF('Chronos (M21..M40)'!$J1138&lt;&gt;"",'Chronos (M21..M40)'!$J1138,0)</f>
        <v>0</v>
      </c>
      <c r="BU30" s="317" t="n">
        <f aca="false">IF($B30&lt;&gt;"",IF(BS30&lt;&gt;" ",(INDEX(BR$9:BS$12,MATCH(BR30,BR$9:BR$12),2)/BS30)*1000,0),"")</f>
        <v>0</v>
      </c>
      <c r="BV30" s="318" t="str">
        <f aca="false">IF(BS$9&lt;&gt;"",IF($B30&lt;&gt;"",BU30-BT30,""),"")</f>
        <v/>
      </c>
      <c r="BW30" s="313" t="str">
        <f aca="false">IF($B30&lt;&gt;"",$B30,"")</f>
        <v>Joel MARIN</v>
      </c>
      <c r="BX30" s="314" t="n">
        <f aca="false">IF($B30&lt;&gt;"",'Chronos (M21..M40)'!$H1239,"")</f>
        <v>1</v>
      </c>
      <c r="BY30" s="315" t="str">
        <f aca="false">IF('Chronos (M21..M40)'!$I1239&lt;&gt;"",'Chronos (M21..M40)'!$I1239," ")</f>
        <v> </v>
      </c>
      <c r="BZ30" s="316" t="n">
        <f aca="false">IF('Chronos (M21..M40)'!$J1239&lt;&gt;"",'Chronos (M21..M40)'!$J1239,0)</f>
        <v>0</v>
      </c>
      <c r="CA30" s="317" t="n">
        <f aca="false">IF($B30&lt;&gt;"",IF(BY30&lt;&gt;" ",(INDEX(BX$9:BY$12,MATCH(BX30,BX$9:BX$12),2)/BY30)*1000,0),"")</f>
        <v>0</v>
      </c>
      <c r="CB30" s="318" t="str">
        <f aca="false">IF(BY$9&lt;&gt;"",IF($B30&lt;&gt;"",CA30-BZ30,""),"")</f>
        <v/>
      </c>
      <c r="CC30" s="314" t="n">
        <f aca="false">IF($B30&lt;&gt;"",'Chronos (M21..M40)'!$H1340,"")</f>
        <v>1</v>
      </c>
      <c r="CD30" s="315" t="str">
        <f aca="false">IF('Chronos (M21..M40)'!$I1340&lt;&gt;"",'Chronos (M21..M40)'!$I1340," ")</f>
        <v> </v>
      </c>
      <c r="CE30" s="316" t="n">
        <f aca="false">IF('Chronos (M21..M40)'!$J1340&lt;&gt;"",'Chronos (M21..M40)'!$J1340,0)</f>
        <v>0</v>
      </c>
      <c r="CF30" s="317" t="n">
        <f aca="false">IF($B30&lt;&gt;"",IF(CD30&lt;&gt;" ",(INDEX(CC$9:CD$12,MATCH(CC30,CC$9:CC$12),2)/CD30)*1000,0),"")</f>
        <v>0</v>
      </c>
      <c r="CG30" s="318" t="str">
        <f aca="false">IF(CD$9&lt;&gt;"",IF($B30&lt;&gt;"",CF30-CE30,""),"")</f>
        <v/>
      </c>
      <c r="CH30" s="313" t="str">
        <f aca="false">IF($B30&lt;&gt;"",$B30,"")</f>
        <v>Joel MARIN</v>
      </c>
      <c r="CI30" s="314" t="n">
        <f aca="false">IF($B30&lt;&gt;"",'Chronos (M21..M40)'!$H1441,"")</f>
        <v>1</v>
      </c>
      <c r="CJ30" s="315" t="str">
        <f aca="false">IF('Chronos (M21..M40)'!$I1441&lt;&gt;"",'Chronos (M21..M40)'!$I1441," ")</f>
        <v> </v>
      </c>
      <c r="CK30" s="316" t="n">
        <f aca="false">IF('Chronos (M21..M40)'!$J1441&lt;&gt;"",'Chronos (M21..M40)'!$J1441,0)</f>
        <v>0</v>
      </c>
      <c r="CL30" s="317" t="n">
        <f aca="false">IF($B30&lt;&gt;"",IF(CJ30&lt;&gt;" ",(INDEX(CI$9:CJ$12,MATCH(CI30,CI$9:CI$12),2)/CJ30)*1000,0),"")</f>
        <v>0</v>
      </c>
      <c r="CM30" s="318" t="str">
        <f aca="false">IF(CJ$9&lt;&gt;"",IF($B30&lt;&gt;"",CL30-CK30,""),"")</f>
        <v/>
      </c>
      <c r="CN30" s="314" t="n">
        <f aca="false">IF($B30&lt;&gt;"",'Chronos (M21..M40)'!$H1542,"")</f>
        <v>1</v>
      </c>
      <c r="CO30" s="315" t="str">
        <f aca="false">IF('Chronos (M21..M40)'!$I1542&lt;&gt;"",'Chronos (M21..M40)'!$I1542," ")</f>
        <v> </v>
      </c>
      <c r="CP30" s="316" t="n">
        <f aca="false">IF('Chronos (M21..M40)'!$J1542&lt;&gt;"",'Chronos (M21..M40)'!$J1542,0)</f>
        <v>0</v>
      </c>
      <c r="CQ30" s="317" t="n">
        <f aca="false">IF($B30&lt;&gt;"",IF(CO30&lt;&gt;" ",(INDEX(CN$9:CO$12,MATCH(CN30,CN$9:CN$12),2)/CO30)*1000,0),"")</f>
        <v>0</v>
      </c>
      <c r="CR30" s="318" t="str">
        <f aca="false">IF(CO$9&lt;&gt;"",IF($B30&lt;&gt;"",CQ30-CP30,""),"")</f>
        <v/>
      </c>
      <c r="CS30" s="313" t="str">
        <f aca="false">IF($B30&lt;&gt;"",$B30,"")</f>
        <v>Joel MARIN</v>
      </c>
      <c r="CT30" s="314" t="n">
        <f aca="false">IF($B30&lt;&gt;"",'Chronos (M21..M40)'!$H1643,"")</f>
        <v>1</v>
      </c>
      <c r="CU30" s="315" t="str">
        <f aca="false">IF('Chronos (M21..M40)'!$I1643&lt;&gt;"",'Chronos (M21..M40)'!$I1643," ")</f>
        <v> </v>
      </c>
      <c r="CV30" s="316" t="n">
        <f aca="false">IF('Chronos (M21..M40)'!$J1643&lt;&gt;"",'Chronos (M21..M40)'!$J1643,0)</f>
        <v>0</v>
      </c>
      <c r="CW30" s="317" t="n">
        <f aca="false">IF($B30&lt;&gt;"",IF(CU30&lt;&gt;" ",(INDEX(CT$9:CU$12,MATCH(CT30,CT$9:CT$12),2)/CU30)*1000,0),"")</f>
        <v>0</v>
      </c>
      <c r="CX30" s="318" t="str">
        <f aca="false">IF(CU$9&lt;&gt;"",IF($B30&lt;&gt;"",CW30-CV30,""),"")</f>
        <v/>
      </c>
      <c r="CY30" s="314" t="n">
        <f aca="false">IF($B30&lt;&gt;"",'Chronos (M21..M40)'!$H1744,"")</f>
        <v>1</v>
      </c>
      <c r="CZ30" s="315" t="str">
        <f aca="false">IF('Chronos (M21..M40)'!$I1744&lt;&gt;"",'Chronos (M21..M40)'!$I1744," ")</f>
        <v> </v>
      </c>
      <c r="DA30" s="316" t="n">
        <f aca="false">IF('Chronos (M21..M40)'!$J1744&lt;&gt;"",'Chronos (M21..M40)'!$J1744,0)</f>
        <v>0</v>
      </c>
      <c r="DB30" s="317" t="n">
        <f aca="false">IF($B30&lt;&gt;"",IF(CZ30&lt;&gt;" ",(INDEX(CY$9:CZ$12,MATCH(CY30,CY$9:CY$12),2)/CZ30)*1000,0),"")</f>
        <v>0</v>
      </c>
      <c r="DC30" s="318" t="str">
        <f aca="false">IF(CZ$9&lt;&gt;"",IF($B30&lt;&gt;"",DB30-DA30,""),"")</f>
        <v/>
      </c>
      <c r="DD30" s="313" t="str">
        <f aca="false">IF($B30&lt;&gt;"",$B30,"")</f>
        <v>Joel MARIN</v>
      </c>
      <c r="DE30" s="314" t="n">
        <f aca="false">IF($B30&lt;&gt;"",'Chronos (M21..M40)'!$H1845,"")</f>
        <v>1</v>
      </c>
      <c r="DF30" s="315" t="str">
        <f aca="false">IF('Chronos (M21..M40)'!$I1845&lt;&gt;"",'Chronos (M21..M40)'!$I1845," ")</f>
        <v> </v>
      </c>
      <c r="DG30" s="316" t="n">
        <f aca="false">IF('Chronos (M21..M40)'!$J1845&lt;&gt;"",'Chronos (M21..M40)'!$J1845,0)</f>
        <v>0</v>
      </c>
      <c r="DH30" s="317" t="n">
        <f aca="false">IF($B30&lt;&gt;"",IF(DF30&lt;&gt;" ",(INDEX(DE$9:DF$12,MATCH(DE30,DE$9:DE$12),2)/DF30)*1000,0),"")</f>
        <v>0</v>
      </c>
      <c r="DI30" s="318" t="str">
        <f aca="false">IF(DF$9&lt;&gt;"",IF($B30&lt;&gt;"",DH30-DG30,""),"")</f>
        <v/>
      </c>
      <c r="DJ30" s="314" t="n">
        <f aca="false">IF($B30&lt;&gt;"",'Chronos (M21..M40)'!$H1946,"")</f>
        <v>1</v>
      </c>
      <c r="DK30" s="315" t="str">
        <f aca="false">IF('Chronos (M21..M40)'!$I1946&lt;&gt;"",'Chronos (M21..M40)'!$I1946," ")</f>
        <v> </v>
      </c>
      <c r="DL30" s="316" t="n">
        <f aca="false">IF('Chronos (M21..M40)'!$J1946&lt;&gt;"",'Chronos (M21..M40)'!$J1946,0)</f>
        <v>0</v>
      </c>
      <c r="DM30" s="317" t="n">
        <f aca="false">IF($B30&lt;&gt;"",IF(DK30&lt;&gt;" ",(INDEX(DJ$9:DK$12,MATCH(DJ30,DJ$9:DJ$12),2)/DK30)*1000,0),"")</f>
        <v>0</v>
      </c>
      <c r="DN30" s="318" t="str">
        <f aca="false">IF(DK$9&lt;&gt;"",IF($B30&lt;&gt;"",DM30-DL30,""),"")</f>
        <v/>
      </c>
      <c r="DO30" s="0"/>
      <c r="DP30" s="356" t="n">
        <f aca="false">E30</f>
        <v>5501.79600715082</v>
      </c>
      <c r="DQ30" s="357" t="n">
        <f aca="false">F30</f>
        <v>0</v>
      </c>
      <c r="DR30" s="356" t="n">
        <f aca="false">SUM(E30,M30,R30,X30,AC30)</f>
        <v>5501.79600715082</v>
      </c>
      <c r="DS30" s="319" t="n">
        <f aca="false">SUM(DR30,AI30,AN30,AT30,AY30,BE30,BJ30,BP30,BU30,CA30,CF30,CL30,CQ30,CW30,DB30,DH30,DM30)</f>
        <v>5501.79600715082</v>
      </c>
      <c r="DT30" s="357" t="n">
        <f aca="false">SUM(L30,Q30,W30,AB30,AH30,AM30,AS30,AX30,BD30,BI30,BO30,BT30,BZ30,CE30,CK30,CP30,CV30,DA30,DG30,DL30)</f>
        <v>0</v>
      </c>
      <c r="DU30" s="356" t="n">
        <f aca="false">SMALL($DY30:$EV30,1)</f>
        <v>619.476846942383</v>
      </c>
      <c r="DV30" s="319" t="n">
        <f aca="false">SMALL($DY30:$EV30,2)</f>
        <v>781.990521327014</v>
      </c>
      <c r="DW30" s="319" t="n">
        <f aca="false">SMALL($DY30:$EV30,3)</f>
        <v>790.842648323302</v>
      </c>
      <c r="DX30" s="357" t="n">
        <f aca="false">SMALL($DY30:$EV30,4)</f>
        <v>790.842648323302</v>
      </c>
      <c r="DY30" s="356" t="n">
        <f aca="false">'Calculs (M1..M20)'!DU30</f>
        <v>619.476846942383</v>
      </c>
      <c r="DZ30" s="356" t="n">
        <f aca="false">'Calculs (M1..M20)'!DV30</f>
        <v>781.990521327014</v>
      </c>
      <c r="EA30" s="356" t="n">
        <f aca="false">'Calculs (M1..M20)'!DW30</f>
        <v>790.842648323302</v>
      </c>
      <c r="EB30" s="358" t="n">
        <f aca="false">'Calculs (M1..M20)'!DX30</f>
        <v>790.842648323302</v>
      </c>
      <c r="EC30" s="361" t="str">
        <f aca="false">IF(M30&gt;0,M30," ")</f>
        <v> </v>
      </c>
      <c r="ED30" s="321" t="str">
        <f aca="false">IF(R30&gt;0,R30," ")</f>
        <v> </v>
      </c>
      <c r="EE30" s="321" t="str">
        <f aca="false">IF(X30&gt;0,X30," ")</f>
        <v> </v>
      </c>
      <c r="EF30" s="321" t="str">
        <f aca="false">IF(AC30&gt;0,AC30," ")</f>
        <v> </v>
      </c>
      <c r="EG30" s="321" t="str">
        <f aca="false">IF(AI30&gt;0,AI30," ")</f>
        <v> </v>
      </c>
      <c r="EH30" s="321" t="str">
        <f aca="false">IF(AN30&gt;0,AN30," ")</f>
        <v> </v>
      </c>
      <c r="EI30" s="321" t="str">
        <f aca="false">IF(AT30&gt;0,AT30," ")</f>
        <v> </v>
      </c>
      <c r="EJ30" s="321" t="str">
        <f aca="false">IF(AY30&gt;0,AY30," ")</f>
        <v> </v>
      </c>
      <c r="EK30" s="321" t="str">
        <f aca="false">IF(BE30&gt;0,BE30," ")</f>
        <v> </v>
      </c>
      <c r="EL30" s="321" t="str">
        <f aca="false">IF(BJ30&gt;0,BJ30," ")</f>
        <v> </v>
      </c>
      <c r="EM30" s="321" t="str">
        <f aca="false">IF(BP30&gt;0,BP30," ")</f>
        <v> </v>
      </c>
      <c r="EN30" s="321" t="str">
        <f aca="false">IF(BU30&gt;0,BU30," ")</f>
        <v> </v>
      </c>
      <c r="EO30" s="321" t="str">
        <f aca="false">IF(CA30&gt;0,CA30," ")</f>
        <v> </v>
      </c>
      <c r="EP30" s="321" t="str">
        <f aca="false">IF(CF30&gt;0,CF30," ")</f>
        <v> </v>
      </c>
      <c r="EQ30" s="321" t="str">
        <f aca="false">IF(CL30&gt;0,CL30," ")</f>
        <v> </v>
      </c>
      <c r="ER30" s="321" t="str">
        <f aca="false">IF(CQ30&gt;0,CQ30," ")</f>
        <v> </v>
      </c>
      <c r="ES30" s="321" t="str">
        <f aca="false">IF(CW30&gt;0,CW30," ")</f>
        <v> </v>
      </c>
      <c r="ET30" s="321" t="str">
        <f aca="false">IF(DB30&gt;0,DB30," ")</f>
        <v> </v>
      </c>
      <c r="EU30" s="321" t="str">
        <f aca="false">IF(DH30&gt;0,DH30," ")</f>
        <v> </v>
      </c>
      <c r="EV30" s="321" t="str">
        <f aca="false">IF(DM30&gt;0,DM30," ")</f>
        <v> </v>
      </c>
      <c r="EW30" s="322" t="n">
        <f aca="false">SMALL($DY30:EC30,1)</f>
        <v>619.476846942383</v>
      </c>
      <c r="EX30" s="323" t="n">
        <f aca="false">SMALL($DY30:ED30,1)</f>
        <v>619.476846942383</v>
      </c>
      <c r="EY30" s="323" t="n">
        <f aca="false">SMALL($DY30:EE30,1)</f>
        <v>619.476846942383</v>
      </c>
      <c r="EZ30" s="323" t="n">
        <f aca="false">SMALL($DY30:EF30,1)</f>
        <v>619.476846942383</v>
      </c>
      <c r="FA30" s="323" t="n">
        <f aca="false">SMALL($DY30:EG30,1)</f>
        <v>619.476846942383</v>
      </c>
      <c r="FB30" s="323" t="n">
        <f aca="false">SMALL($DY30:EH30,1)</f>
        <v>619.476846942383</v>
      </c>
      <c r="FC30" s="323" t="n">
        <f aca="false">SMALL($DY30:EI30,1)</f>
        <v>619.476846942383</v>
      </c>
      <c r="FD30" s="323" t="n">
        <f aca="false">SMALL($DY30:EJ30,1)</f>
        <v>619.476846942383</v>
      </c>
      <c r="FE30" s="323" t="n">
        <f aca="false">SMALL($DY30:EK30,1)</f>
        <v>619.476846942383</v>
      </c>
      <c r="FF30" s="323" t="n">
        <f aca="false">SMALL($DY30:EL30,1)</f>
        <v>619.476846942383</v>
      </c>
      <c r="FG30" s="323" t="n">
        <f aca="false">SMALL($DY30:EM30,1)</f>
        <v>619.476846942383</v>
      </c>
      <c r="FH30" s="323" t="n">
        <f aca="false">SMALL($DY30:EN30,1)</f>
        <v>619.476846942383</v>
      </c>
      <c r="FI30" s="323" t="n">
        <f aca="false">SMALL($DY30:EO30,1)</f>
        <v>619.476846942383</v>
      </c>
      <c r="FJ30" s="323" t="n">
        <f aca="false">SMALL($DY30:EP30,1)</f>
        <v>619.476846942383</v>
      </c>
      <c r="FK30" s="323" t="n">
        <f aca="false">SMALL($DY30:EQ30,1)</f>
        <v>619.476846942383</v>
      </c>
      <c r="FL30" s="323" t="n">
        <f aca="false">SMALL($DY30:ER30,1)</f>
        <v>619.476846942383</v>
      </c>
      <c r="FM30" s="323" t="n">
        <f aca="false">SMALL($DY30:ES30,1)</f>
        <v>619.476846942383</v>
      </c>
      <c r="FN30" s="323" t="n">
        <f aca="false">SMALL($DY30:ET30,1)</f>
        <v>619.476846942383</v>
      </c>
      <c r="FO30" s="323" t="n">
        <f aca="false">SMALL($DY30:EU30,1)</f>
        <v>619.476846942383</v>
      </c>
      <c r="FP30" s="324" t="n">
        <f aca="false">SMALL($DY30:EV30,1)</f>
        <v>619.476846942383</v>
      </c>
      <c r="FQ30" s="0"/>
      <c r="FR30" s="328" t="str">
        <f aca="false">IF($B30&lt;&gt;"",IF($EE$1+20&gt;=FR$13,$N30+E30-F30-(EW30+EW132+EW234+EW336),""),"")</f>
        <v/>
      </c>
      <c r="FS30" s="329" t="str">
        <f aca="false">IF($B30&lt;&gt;"",IF($EE$1+20&gt;=FS$13,$N30+$S30+E30-F30-(EX30+EX132+EX234+EX336),""),"")</f>
        <v/>
      </c>
      <c r="FT30" s="329" t="str">
        <f aca="false">IF($B30&lt;&gt;"",IF($EE$1+20&gt;=FT$13,$N30+$S30+$Y30+E30-F30-(EY30+EY132+EY234+EY336),""),"")</f>
        <v/>
      </c>
      <c r="FU30" s="329" t="str">
        <f aca="false">IF($B30&lt;&gt;"",IF($EE$1+20&gt;=FU$13,$N30+$S30+$Y30+$AD30+E30-F30-(EZ30+EZ132+EZ234+EZ336),""),"")</f>
        <v/>
      </c>
      <c r="FV30" s="329" t="str">
        <f aca="false">IF($B30&lt;&gt;"",IF($EE$1+20&gt;=FV$13,$N30+$S30+$Y30+$AD30+$AJ30+E30-F30-(FA30+FA132+FA234+FA336),""),"")</f>
        <v/>
      </c>
      <c r="FW30" s="329" t="str">
        <f aca="false">IF($B30&lt;&gt;"",IF($EE$1+20&gt;=FW$13,$N30+$S30+$Y30+$AD30+$AJ30+$AO30+E30-F30-(FB30+FB132+FB234+FB336),""),"")</f>
        <v/>
      </c>
      <c r="FX30" s="329" t="str">
        <f aca="false">IF($B30&lt;&gt;"",IF($EE$1+20&gt;=FX$13,$N30+$S30+$Y30+$AD30+$AJ30+$AO30+$AU30+E30-F30-(FC30+FC132+FC234+FC336),""),"")</f>
        <v/>
      </c>
      <c r="FY30" s="329" t="str">
        <f aca="false">IF($B30&lt;&gt;"",IF($EE$1+20&gt;=FY$13,$N30+$S30+$Y30+$AD30+$AJ30+$AO30+$AU30+$AZ30+E30-F30-(FD30+FD132+FD234+FD336),""),"")</f>
        <v/>
      </c>
      <c r="FZ30" s="329" t="str">
        <f aca="false">IF($B30&lt;&gt;"",IF($EE$1+20&gt;=FZ$13,$N30+$S30+$Y30+$AD30+$AJ30+$AO30+$AU30+$AZ30+$BF30+E30-F30-(FE30+FE132+FE234+FE336),""),"")</f>
        <v/>
      </c>
      <c r="GA30" s="329" t="str">
        <f aca="false">IF($B30&lt;&gt;"",IF($EE$1+20&gt;=GA$13,$N30+$S30+$Y30+$AD30+$AJ30+$AO30+$AU30+$AZ30+$BF30+$BK30+E30-F30-(FF30+FF132+FF234+FF336),""),"")</f>
        <v/>
      </c>
      <c r="GB30" s="329" t="str">
        <f aca="false">IF($B30&lt;&gt;"",IF($EE$1+20&gt;=GB$13,$N30+$S30+$Y30+$AD30+$AJ30+$AO30+$AU30+$AZ30+$BF30+$BK30+$BQ30+E30-F30-(FG30+FG132+FG234+FG336),""),"")</f>
        <v/>
      </c>
      <c r="GC30" s="329" t="str">
        <f aca="false">IF($B30&lt;&gt;"",IF($EE$1+20&gt;=GC$13,$N30+$S30+$Y30+$AD30+$AJ30+$AO30+$AU30+$AZ30+$BF30+$BK30+$BQ30+$BV30+E30-F30-(FH30+FH132+FH234+FH336),""),"")</f>
        <v/>
      </c>
      <c r="GD30" s="329" t="str">
        <f aca="false">IF($B30&lt;&gt;"",IF($EE$1+20&gt;=GD$13,$N30+$S30+$Y30+$AD30+$AJ30+$AO30+$AU30+$AZ30+$BF30+$BK30+$BQ30+$BV30+$CB30+E30-F30-(FI30+FI132+FI234+FI336),""),"")</f>
        <v/>
      </c>
      <c r="GE30" s="329" t="str">
        <f aca="false">IF($B30&lt;&gt;"",IF($EE$1+20&gt;=GE$13,$N30+$S30+$Y30+$AD30+$AJ30+$AO30+$AU30+$AZ30+$BF30+$BK30+$BQ30+$BV30+$CB30+$CG30+E30-F30-(FJ30+FJ132+FJ234+FJ336),""),"")</f>
        <v/>
      </c>
      <c r="GF30" s="329" t="str">
        <f aca="false">IF($B30&lt;&gt;"",IF($EE$1+20&gt;=GF$13,$N30+$S30+$Y30+$AD30+$AJ30+$AO30+$AU30+$AZ30+$BF30+$BK30+$BQ30+$BV30+$CB30+$CG30+$CM30+E30-F30-(FK30+FK132+FK234+FK336),""),"")</f>
        <v/>
      </c>
      <c r="GG30" s="329" t="str">
        <f aca="false">IF($B30&lt;&gt;"",IF($EE$1+20&gt;=GG$13,$N30+$S30+$Y30+$AD30+$AJ30+$AO30+$AU30+$AZ30+$BF30+$BK30+$BQ30+$BV30+$CB30+$CG30+$CM30+$CR30+E30-F30-(FL30+FL132+FL234+FL336),""),"")</f>
        <v/>
      </c>
      <c r="GH30" s="329" t="str">
        <f aca="false">IF($B30&lt;&gt;"",IF($EE$1+20&gt;=GH$13,$N30+$S30+$Y30+$AD30+$AJ30+$AO30+$AU30+$AZ30+$BF30+$BK30+$BQ30+$BV30+$CB30+$CG30+$CM30+$CR30+$CX30+E30-F30-(FM30+FM132+FM234+FM336),""),"")</f>
        <v/>
      </c>
      <c r="GI30" s="329" t="str">
        <f aca="false">IF($B30&lt;&gt;"",IF($EE$1+20&gt;=GI$13,$N30+$S30+$Y30+$AD30+$AJ30+$AO30+$AU30+$AZ30+$BF30+$BK30+$BQ30+$BV30+$CB30+$CG30+$CM30+$CR30+$CX30+$DC30+E30-F30-(FN30+FN132+FN234+FN336),""),"")</f>
        <v/>
      </c>
      <c r="GJ30" s="329" t="str">
        <f aca="false">IF($B30&lt;&gt;"",IF($EE$1+20&gt;=GJ$13,$N30+$S30+$Y30+$AD30+$AJ30+$AO30+$AU30+$AZ30+$BF30+$BK30+$BQ30+$BV30+$CB30+$CG30+$CM30+$CR30+$CX30+$DC30+$DI30+E30-F30-(FO30+FO132+FO234+FO336),""),"")</f>
        <v/>
      </c>
      <c r="GK30" s="330" t="str">
        <f aca="false">IF($B30&lt;&gt;"",IF($EE$1+20&gt;=GK$13,$N30+$S30+$Y30+$AD30+$AJ30+$AO30+$AU30+$AZ30+$BF30+$BK30+$BQ30+$BV30+$CB30+$CG30+$CM30+$CR30+$CX30+$DC30+$DI30+$DN30+E30-F30-(FP30+FP132+FP234+FP336),""),"")</f>
        <v/>
      </c>
      <c r="GL30" s="0"/>
      <c r="GM30" s="328" t="str">
        <f aca="false">IF($B30&lt;&gt;"",IF($EE$1+20&gt;=GM$13,RANK(FR30,FR$14:FR$113,0),""),"")</f>
        <v/>
      </c>
      <c r="GN30" s="329" t="str">
        <f aca="false">IF($B30&lt;&gt;"",IF($EE$1+20&gt;=GN$13,RANK(FS30,FS$14:FS$113,0),""),"")</f>
        <v/>
      </c>
      <c r="GO30" s="329" t="str">
        <f aca="false">IF($B30&lt;&gt;"",IF($EE$1+20&gt;=GO$13,RANK(FT30,FT$14:FT$113,0),""),"")</f>
        <v/>
      </c>
      <c r="GP30" s="329" t="str">
        <f aca="false">IF($B30&lt;&gt;"",IF($EE$1+20&gt;=GP$13,RANK(FU30,FU$14:FU$113,0),""),"")</f>
        <v/>
      </c>
      <c r="GQ30" s="329" t="str">
        <f aca="false">IF($B30&lt;&gt;"",IF($EE$1+20&gt;=GQ$13,RANK(FV30,FV$14:FV$113,0),""),"")</f>
        <v/>
      </c>
      <c r="GR30" s="329" t="str">
        <f aca="false">IF($B30&lt;&gt;"",IF($EE$1+20&gt;=GR$13,RANK(FW30,FW$14:FW$113,0),""),"")</f>
        <v/>
      </c>
      <c r="GS30" s="329" t="str">
        <f aca="false">IF($B30&lt;&gt;"",IF($EE$1+20&gt;=GS$13,RANK(FX30,FX$14:FX$113,0),""),"")</f>
        <v/>
      </c>
      <c r="GT30" s="329" t="str">
        <f aca="false">IF($B30&lt;&gt;"",IF($EE$1+20&gt;=GT$13,RANK(FY30,FY$14:FY$113,0),""),"")</f>
        <v/>
      </c>
      <c r="GU30" s="329" t="str">
        <f aca="false">IF($B30&lt;&gt;"",IF($EE$1+20&gt;=GU$13,RANK(FZ30,FZ$14:FZ$113,0),""),"")</f>
        <v/>
      </c>
      <c r="GV30" s="329" t="str">
        <f aca="false">IF($B30&lt;&gt;"",IF($EE$1+20&gt;=GV$13,RANK(GA30,GA$14:GA$113,0),""),"")</f>
        <v/>
      </c>
      <c r="GW30" s="329" t="str">
        <f aca="false">IF($B30&lt;&gt;"",IF($EE$1+20&gt;=GW$13,RANK(GB30,GB$14:GB$113,0),""),"")</f>
        <v/>
      </c>
      <c r="GX30" s="329" t="str">
        <f aca="false">IF($B30&lt;&gt;"",IF($EE$1+20&gt;=GX$13,RANK(GC30,GC$14:GC$113,0),""),"")</f>
        <v/>
      </c>
      <c r="GY30" s="329" t="str">
        <f aca="false">IF($B30&lt;&gt;"",IF($EE$1+20&gt;=GY$13,RANK(GD30,GD$14:GD$113,0),""),"")</f>
        <v/>
      </c>
      <c r="GZ30" s="329" t="str">
        <f aca="false">IF($B30&lt;&gt;"",IF($EE$1+20&gt;=GZ$13,RANK(GE30,GE$14:GE$113,0),""),"")</f>
        <v/>
      </c>
      <c r="HA30" s="329" t="str">
        <f aca="false">IF($B30&lt;&gt;"",IF($EE$1+20&gt;=HA$13,RANK(GF30,GF$14:GF$113,0),""),"")</f>
        <v/>
      </c>
      <c r="HB30" s="329" t="str">
        <f aca="false">IF($B30&lt;&gt;"",IF($EE$1+20&gt;=HB$13,RANK(GG30,GG$14:GG$113,0),""),"")</f>
        <v/>
      </c>
      <c r="HC30" s="329" t="str">
        <f aca="false">IF($B30&lt;&gt;"",IF($EE$1+20&gt;=HC$13,RANK(GH30,GH$14:GH$113,0),""),"")</f>
        <v/>
      </c>
      <c r="HD30" s="329" t="str">
        <f aca="false">IF($B30&lt;&gt;"",IF($EE$1+20&gt;=HD$13,RANK(GI30,GI$14:GI$113,0),""),"")</f>
        <v/>
      </c>
      <c r="HE30" s="329" t="str">
        <f aca="false">IF($B30&lt;&gt;"",IF($EE$1+20&gt;=HE$13,RANK(GJ30,GJ$14:GJ$113,0),""),"")</f>
        <v/>
      </c>
      <c r="HF30" s="330" t="str">
        <f aca="false">IF($B30&lt;&gt;"",IF($EE$1+20&gt;=HF$13,RANK(GK30,GK$14:GK$113,0),""),"")</f>
        <v/>
      </c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3" hidden="false" customHeight="false" outlineLevel="0" collapsed="false">
      <c r="A31" s="308" t="n">
        <f aca="false">IF(B31&lt;&gt;"",RANK(G31,G$14:G$113,0),"")</f>
        <v>2</v>
      </c>
      <c r="B31" s="310" t="str">
        <f aca="false">IF('Chronos (M1..M20)'!B28&lt;&gt;"",'Chronos (M1..M20)'!B28,"")</f>
        <v>Matthieu MERVELET</v>
      </c>
      <c r="C31" s="310" t="n">
        <f aca="false">IF(B31&lt;&gt;"",'Chronos (M1..M20)'!C28,"")</f>
        <v>18</v>
      </c>
      <c r="D31" s="215" t="n">
        <f aca="false">IF(B31&lt;&gt;"",'Chronos (M1..M20)'!C28,"")</f>
        <v>18</v>
      </c>
      <c r="E31" s="355" t="n">
        <f aca="false">'Calculs (M1..M20)'!DS31</f>
        <v>6266.76739227759</v>
      </c>
      <c r="F31" s="355" t="n">
        <f aca="false">'Calculs (M1..M20)'!DT31</f>
        <v>0</v>
      </c>
      <c r="G31" s="311" t="n">
        <f aca="false">IF(B31&lt;&gt;"",IF(NbTotManche&lt;4,DR31-DQ31,IF(NbTotManche&lt;15,DR31-DU31-DQ31,IF(NbTotManche&lt;25,DR31-DU31-DV31-DQ31-DT31,IF(NbTotManche&lt;35,DS31-DU31-DV31-DW31-DT31-DQ31,DS31-DU31-DV31-DW31-DX31-DT31-DQ31)))),0)</f>
        <v>5505.31904296981</v>
      </c>
      <c r="H31" s="312" t="n">
        <f aca="false">IF(B31&lt;&gt;"",IF(G31,(G31/MAXA(G$14:G$113))*1000,0),"")</f>
        <v>995.015498452258</v>
      </c>
      <c r="I31" s="313" t="str">
        <f aca="false">IF($B31&lt;&gt;"",$B31,"")</f>
        <v>Matthieu MERVELET</v>
      </c>
      <c r="J31" s="314" t="n">
        <f aca="false">IF($B31&lt;&gt;"",'Chronos (M21..M40)'!$H28,"")</f>
        <v>1</v>
      </c>
      <c r="K31" s="315" t="str">
        <f aca="false">IF('Chronos (M21..M40)'!$I28&lt;&gt;"",'Chronos (M21..M40)'!$I28," ")</f>
        <v> </v>
      </c>
      <c r="L31" s="316" t="n">
        <f aca="false">IF('Chronos (M21..M40)'!$J28&lt;&gt;"",'Chronos (M21..M40)'!$J28,0)</f>
        <v>0</v>
      </c>
      <c r="M31" s="317" t="n">
        <f aca="false">IF($B31&lt;&gt;"",IF(K31&lt;&gt;" ",(INDEX(J$9:K$12,MATCH(J31,J$9:J$12),2)/K31)*1000,0),"")</f>
        <v>0</v>
      </c>
      <c r="N31" s="318" t="str">
        <f aca="false">IF(K$9&lt;&gt;"",IF($B31&lt;&gt;"",M31-L31,""),"")</f>
        <v/>
      </c>
      <c r="O31" s="314" t="n">
        <f aca="false">IF($B31&lt;&gt;"",'Chronos (M21..M40)'!$H129,"")</f>
        <v>1</v>
      </c>
      <c r="P31" s="315" t="str">
        <f aca="false">IF('Chronos (M21..M40)'!$I129&lt;&gt;"",'Chronos (M21..M40)'!$I129," ")</f>
        <v> </v>
      </c>
      <c r="Q31" s="316" t="n">
        <f aca="false">IF('Chronos (M21..M40)'!$J129&lt;&gt;"",'Chronos (M21..M40)'!$J129,0)</f>
        <v>0</v>
      </c>
      <c r="R31" s="317" t="n">
        <f aca="false">IF($B31&lt;&gt;"",IF(P31&lt;&gt;" ",(INDEX(O$9:P$12,MATCH(O31,O$9:O$12),2)/P31)*1000,0),"")</f>
        <v>0</v>
      </c>
      <c r="S31" s="318" t="str">
        <f aca="false">IF(P$9&lt;&gt;"",IF($B31&lt;&gt;"",R31-Q31,""),"")</f>
        <v/>
      </c>
      <c r="T31" s="313" t="str">
        <f aca="false">IF($B31&lt;&gt;"",$B31,"")</f>
        <v>Matthieu MERVELET</v>
      </c>
      <c r="U31" s="314" t="n">
        <f aca="false">IF($B31&lt;&gt;"",'Chronos (M21..M40)'!$H230,"")</f>
        <v>1</v>
      </c>
      <c r="V31" s="315" t="str">
        <f aca="false">IF('Chronos (M21..M40)'!$I230&lt;&gt;"",'Chronos (M21..M40)'!$I230," ")</f>
        <v> </v>
      </c>
      <c r="W31" s="316" t="n">
        <f aca="false">IF('Chronos (M21..M40)'!$J230&lt;&gt;"",'Chronos (M21..M40)'!$J230,0)</f>
        <v>0</v>
      </c>
      <c r="X31" s="317" t="n">
        <f aca="false">IF($B31&lt;&gt;"",IF(V31&lt;&gt;" ",(INDEX(U$9:V$12,MATCH(U31,U$9:U$12),2)/V31)*1000,0),"")</f>
        <v>0</v>
      </c>
      <c r="Y31" s="318" t="str">
        <f aca="false">IF(V$9&lt;&gt;"",IF($B31&lt;&gt;"",X31-W31,""),"")</f>
        <v/>
      </c>
      <c r="Z31" s="314" t="n">
        <f aca="false">IF($B31&lt;&gt;"",'Chronos (M21..M40)'!$H331,"")</f>
        <v>1</v>
      </c>
      <c r="AA31" s="315" t="str">
        <f aca="false">IF('Chronos (M21..M40)'!$I331&lt;&gt;"",'Chronos (M21..M40)'!$I331," ")</f>
        <v> </v>
      </c>
      <c r="AB31" s="316" t="n">
        <f aca="false">IF('Chronos (M1..M20)'!$J331&lt;&gt;"",'Chronos (M21..M40)'!$J331,0)</f>
        <v>0</v>
      </c>
      <c r="AC31" s="317" t="n">
        <f aca="false">IF($B31&lt;&gt;"",IF(AA31&lt;&gt;" ",(INDEX(Z$9:AA$12,MATCH(Z31,Z$9:Z$12),2)/AA31)*1000,0),"")</f>
        <v>0</v>
      </c>
      <c r="AD31" s="318" t="str">
        <f aca="false">IF(AA$9&lt;&gt;"",IF($B31&lt;&gt;"",AC31-AB31,""),"")</f>
        <v/>
      </c>
      <c r="AE31" s="313" t="str">
        <f aca="false">IF($B31&lt;&gt;"",$B31,"")</f>
        <v>Matthieu MERVELET</v>
      </c>
      <c r="AF31" s="314" t="n">
        <f aca="false">IF($B31&lt;&gt;"",'Chronos (M21..M40)'!$H432,"")</f>
        <v>1</v>
      </c>
      <c r="AG31" s="315" t="str">
        <f aca="false">IF('Chronos (M21..M40)'!$I432&lt;&gt;"",'Chronos (M21..M40)'!$I432," ")</f>
        <v> </v>
      </c>
      <c r="AH31" s="316" t="n">
        <f aca="false">IF('Chronos (M21..M40)'!$J432&lt;&gt;"",'Chronos (M21..M40)'!$J432,0)</f>
        <v>0</v>
      </c>
      <c r="AI31" s="317" t="n">
        <f aca="false">IF($B31&lt;&gt;"",IF(AG31&lt;&gt;" ",(INDEX(AF$9:AG$12,MATCH(AF31,AF$9:AF$12),2)/AG31)*1000,0),"")</f>
        <v>0</v>
      </c>
      <c r="AJ31" s="318" t="str">
        <f aca="false">IF(AG$9&lt;&gt;"",IF($B31&lt;&gt;"",AI31-AH31,""),"")</f>
        <v/>
      </c>
      <c r="AK31" s="314" t="n">
        <f aca="false">IF($B31&lt;&gt;"",'Chronos (M21..M40)'!$H533,"")</f>
        <v>1</v>
      </c>
      <c r="AL31" s="315" t="str">
        <f aca="false">IF('Chronos (M21..M40)'!$I533&lt;&gt;"",'Chronos (M21..M40)'!$I533," ")</f>
        <v> </v>
      </c>
      <c r="AM31" s="316" t="n">
        <f aca="false">IF('Chronos (M21..M40)'!$J533&lt;&gt;"",'Chronos (M21..M40)'!$J533,0)</f>
        <v>0</v>
      </c>
      <c r="AN31" s="317" t="n">
        <f aca="false">IF($B31&lt;&gt;"",IF(AL31&lt;&gt;" ",(INDEX(AK$9:AL$12,MATCH(AK31,AK$9:AK$12),2)/AL31)*1000,0),"")</f>
        <v>0</v>
      </c>
      <c r="AO31" s="318" t="str">
        <f aca="false">IF(AL$9&lt;&gt;"",IF($B31&lt;&gt;"",AN31-AM31,""),"")</f>
        <v/>
      </c>
      <c r="AP31" s="313" t="str">
        <f aca="false">IF($B31&lt;&gt;"",$B31,"")</f>
        <v>Matthieu MERVELET</v>
      </c>
      <c r="AQ31" s="314" t="n">
        <f aca="false">IF($B31&lt;&gt;"",'Chronos (M21..M40)'!$H634,"")</f>
        <v>1</v>
      </c>
      <c r="AR31" s="315" t="str">
        <f aca="false">IF('Chronos (M21..M40)'!$I634&lt;&gt;"",'Chronos (M21..M40)'!$I634," ")</f>
        <v> </v>
      </c>
      <c r="AS31" s="316" t="n">
        <f aca="false">IF('Chronos (M21..M40)'!$J634&lt;&gt;"",'Chronos (M21..M40)'!$J634,0)</f>
        <v>0</v>
      </c>
      <c r="AT31" s="317" t="n">
        <f aca="false">IF($B31&lt;&gt;"",IF(AR31&lt;&gt;" ",(INDEX(AQ$9:AR$12,MATCH(AQ31,AQ$9:AQ$12),2)/AR31)*1000,0),"")</f>
        <v>0</v>
      </c>
      <c r="AU31" s="318" t="str">
        <f aca="false">IF(AR$9&lt;&gt;"",IF($B31&lt;&gt;"",AT31-AS31,""),"")</f>
        <v/>
      </c>
      <c r="AV31" s="314" t="n">
        <f aca="false">IF($B31&lt;&gt;"",'Chronos (M21..M40)'!$H735,"")</f>
        <v>1</v>
      </c>
      <c r="AW31" s="315" t="str">
        <f aca="false">IF('Chronos (M21..M40)'!$I735&lt;&gt;"",'Chronos (M21..M40)'!$I735," ")</f>
        <v> </v>
      </c>
      <c r="AX31" s="316" t="n">
        <f aca="false">IF('Chronos (M21..M40)'!$J735&lt;&gt;"",'Chronos (M21..M40)'!$J735,0)</f>
        <v>0</v>
      </c>
      <c r="AY31" s="317" t="n">
        <f aca="false">IF($B31&lt;&gt;"",IF(AW31&lt;&gt;" ",(INDEX(AV$9:AW$12,MATCH(AV31,AV$9:AV$12),2)/AW31)*1000,0),"")</f>
        <v>0</v>
      </c>
      <c r="AZ31" s="318" t="str">
        <f aca="false">IF(AW$9&lt;&gt;"",IF($B31&lt;&gt;"",AY31-AX31,""),"")</f>
        <v/>
      </c>
      <c r="BA31" s="313" t="str">
        <f aca="false">IF($B31&lt;&gt;"",$B31,"")</f>
        <v>Matthieu MERVELET</v>
      </c>
      <c r="BB31" s="314" t="n">
        <f aca="false">IF($B31&lt;&gt;"",'Chronos (M21..M40)'!$H836,"")</f>
        <v>1</v>
      </c>
      <c r="BC31" s="315" t="str">
        <f aca="false">IF('Chronos (M21..M40)'!$I836&lt;&gt;"",'Chronos (M21..M40)'!$I836," ")</f>
        <v> </v>
      </c>
      <c r="BD31" s="316" t="n">
        <f aca="false">IF('Chronos (M21..M40)'!$J836&lt;&gt;"",'Chronos (M21..M40)'!$J836,0)</f>
        <v>0</v>
      </c>
      <c r="BE31" s="317" t="n">
        <f aca="false">IF($B31&lt;&gt;"",IF(BC31&lt;&gt;" ",(INDEX(BB$9:BC$12,MATCH(BB31,BB$9:BB$12),2)/BC31)*1000,0),"")</f>
        <v>0</v>
      </c>
      <c r="BF31" s="318" t="str">
        <f aca="false">IF(BC$9&lt;&gt;"",IF($B31&lt;&gt;"",BE31-BD31,""),"")</f>
        <v/>
      </c>
      <c r="BG31" s="314" t="n">
        <f aca="false">IF($B31&lt;&gt;"",'Chronos (M21..M40)'!$H937,"")</f>
        <v>1</v>
      </c>
      <c r="BH31" s="315" t="str">
        <f aca="false">IF('Chronos (M21..M40)'!$I937&lt;&gt;"",'Chronos (M21..M40)'!$I937," ")</f>
        <v> </v>
      </c>
      <c r="BI31" s="316" t="n">
        <f aca="false">IF('Chronos (M21..M40)'!$J937&lt;&gt;"",'Chronos (M21..M40)'!$J937,0)</f>
        <v>0</v>
      </c>
      <c r="BJ31" s="317" t="n">
        <f aca="false">IF($B31&lt;&gt;"",IF(BH31&lt;&gt;" ",(INDEX(BG$9:BH$12,MATCH(BG31,BG$9:BG$12),2)/BH31)*1000,0),"")</f>
        <v>0</v>
      </c>
      <c r="BK31" s="318" t="str">
        <f aca="false">IF(BH$9&lt;&gt;"",IF($B31&lt;&gt;"",BJ31-BI31,""),"")</f>
        <v/>
      </c>
      <c r="BL31" s="313" t="str">
        <f aca="false">IF($B31&lt;&gt;"",$B31,"")</f>
        <v>Matthieu MERVELET</v>
      </c>
      <c r="BM31" s="314" t="n">
        <f aca="false">IF($B31&lt;&gt;"",'Chronos (M21..M40)'!$H1038,"")</f>
        <v>1</v>
      </c>
      <c r="BN31" s="315" t="str">
        <f aca="false">IF('Chronos (M21..M40)'!$I1038&lt;&gt;"",'Chronos (M21..M40)'!$I1038," ")</f>
        <v> </v>
      </c>
      <c r="BO31" s="316" t="n">
        <f aca="false">IF('Chronos (M21..M40)'!$J1038&lt;&gt;"",'Chronos (M21..M40)'!$J1038,0)</f>
        <v>0</v>
      </c>
      <c r="BP31" s="317" t="n">
        <f aca="false">IF($B31&lt;&gt;"",IF(BN31&lt;&gt;" ",(INDEX(BM$9:BN$12,MATCH(BM31,BM$9:BM$12),2)/BN31)*1000,0),"")</f>
        <v>0</v>
      </c>
      <c r="BQ31" s="318" t="str">
        <f aca="false">IF(BN$9&lt;&gt;"",IF($B31&lt;&gt;"",BP31-BO31,""),"")</f>
        <v/>
      </c>
      <c r="BR31" s="314" t="n">
        <f aca="false">IF($B31&lt;&gt;"",'Chronos (M21..M40)'!$H1139,"")</f>
        <v>1</v>
      </c>
      <c r="BS31" s="315" t="str">
        <f aca="false">IF('Chronos (M21..M40)'!$I1139&lt;&gt;"",'Chronos (M21..M40)'!$I1139," ")</f>
        <v> </v>
      </c>
      <c r="BT31" s="316" t="n">
        <f aca="false">IF('Chronos (M21..M40)'!$J1139&lt;&gt;"",'Chronos (M21..M40)'!$J1139,0)</f>
        <v>0</v>
      </c>
      <c r="BU31" s="317" t="n">
        <f aca="false">IF($B31&lt;&gt;"",IF(BS31&lt;&gt;" ",(INDEX(BR$9:BS$12,MATCH(BR31,BR$9:BR$12),2)/BS31)*1000,0),"")</f>
        <v>0</v>
      </c>
      <c r="BV31" s="318" t="str">
        <f aca="false">IF(BS$9&lt;&gt;"",IF($B31&lt;&gt;"",BU31-BT31,""),"")</f>
        <v/>
      </c>
      <c r="BW31" s="313" t="str">
        <f aca="false">IF($B31&lt;&gt;"",$B31,"")</f>
        <v>Matthieu MERVELET</v>
      </c>
      <c r="BX31" s="314" t="n">
        <f aca="false">IF($B31&lt;&gt;"",'Chronos (M21..M40)'!$H1240,"")</f>
        <v>1</v>
      </c>
      <c r="BY31" s="315" t="str">
        <f aca="false">IF('Chronos (M21..M40)'!$I1240&lt;&gt;"",'Chronos (M21..M40)'!$I1240," ")</f>
        <v> </v>
      </c>
      <c r="BZ31" s="316" t="n">
        <f aca="false">IF('Chronos (M21..M40)'!$J1240&lt;&gt;"",'Chronos (M21..M40)'!$J1240,0)</f>
        <v>0</v>
      </c>
      <c r="CA31" s="317" t="n">
        <f aca="false">IF($B31&lt;&gt;"",IF(BY31&lt;&gt;" ",(INDEX(BX$9:BY$12,MATCH(BX31,BX$9:BX$12),2)/BY31)*1000,0),"")</f>
        <v>0</v>
      </c>
      <c r="CB31" s="318" t="str">
        <f aca="false">IF(BY$9&lt;&gt;"",IF($B31&lt;&gt;"",CA31-BZ31,""),"")</f>
        <v/>
      </c>
      <c r="CC31" s="314" t="n">
        <f aca="false">IF($B31&lt;&gt;"",'Chronos (M21..M40)'!$H1341,"")</f>
        <v>1</v>
      </c>
      <c r="CD31" s="315" t="str">
        <f aca="false">IF('Chronos (M21..M40)'!$I1341&lt;&gt;"",'Chronos (M21..M40)'!$I1341," ")</f>
        <v> </v>
      </c>
      <c r="CE31" s="316" t="n">
        <f aca="false">IF('Chronos (M21..M40)'!$J1341&lt;&gt;"",'Chronos (M21..M40)'!$J1341,0)</f>
        <v>0</v>
      </c>
      <c r="CF31" s="317" t="n">
        <f aca="false">IF($B31&lt;&gt;"",IF(CD31&lt;&gt;" ",(INDEX(CC$9:CD$12,MATCH(CC31,CC$9:CC$12),2)/CD31)*1000,0),"")</f>
        <v>0</v>
      </c>
      <c r="CG31" s="318" t="str">
        <f aca="false">IF(CD$9&lt;&gt;"",IF($B31&lt;&gt;"",CF31-CE31,""),"")</f>
        <v/>
      </c>
      <c r="CH31" s="313" t="str">
        <f aca="false">IF($B31&lt;&gt;"",$B31,"")</f>
        <v>Matthieu MERVELET</v>
      </c>
      <c r="CI31" s="314" t="n">
        <f aca="false">IF($B31&lt;&gt;"",'Chronos (M21..M40)'!$H1442,"")</f>
        <v>1</v>
      </c>
      <c r="CJ31" s="315" t="str">
        <f aca="false">IF('Chronos (M21..M40)'!$I1442&lt;&gt;"",'Chronos (M21..M40)'!$I1442," ")</f>
        <v> </v>
      </c>
      <c r="CK31" s="316" t="n">
        <f aca="false">IF('Chronos (M21..M40)'!$J1442&lt;&gt;"",'Chronos (M21..M40)'!$J1442,0)</f>
        <v>0</v>
      </c>
      <c r="CL31" s="317" t="n">
        <f aca="false">IF($B31&lt;&gt;"",IF(CJ31&lt;&gt;" ",(INDEX(CI$9:CJ$12,MATCH(CI31,CI$9:CI$12),2)/CJ31)*1000,0),"")</f>
        <v>0</v>
      </c>
      <c r="CM31" s="318" t="str">
        <f aca="false">IF(CJ$9&lt;&gt;"",IF($B31&lt;&gt;"",CL31-CK31,""),"")</f>
        <v/>
      </c>
      <c r="CN31" s="314" t="n">
        <f aca="false">IF($B31&lt;&gt;"",'Chronos (M21..M40)'!$H1543,"")</f>
        <v>1</v>
      </c>
      <c r="CO31" s="315" t="str">
        <f aca="false">IF('Chronos (M21..M40)'!$I1543&lt;&gt;"",'Chronos (M21..M40)'!$I1543," ")</f>
        <v> </v>
      </c>
      <c r="CP31" s="316" t="n">
        <f aca="false">IF('Chronos (M21..M40)'!$J1543&lt;&gt;"",'Chronos (M21..M40)'!$J1543,0)</f>
        <v>0</v>
      </c>
      <c r="CQ31" s="317" t="n">
        <f aca="false">IF($B31&lt;&gt;"",IF(CO31&lt;&gt;" ",(INDEX(CN$9:CO$12,MATCH(CN31,CN$9:CN$12),2)/CO31)*1000,0),"")</f>
        <v>0</v>
      </c>
      <c r="CR31" s="318" t="str">
        <f aca="false">IF(CO$9&lt;&gt;"",IF($B31&lt;&gt;"",CQ31-CP31,""),"")</f>
        <v/>
      </c>
      <c r="CS31" s="313" t="str">
        <f aca="false">IF($B31&lt;&gt;"",$B31,"")</f>
        <v>Matthieu MERVELET</v>
      </c>
      <c r="CT31" s="314" t="n">
        <f aca="false">IF($B31&lt;&gt;"",'Chronos (M21..M40)'!$H1644,"")</f>
        <v>1</v>
      </c>
      <c r="CU31" s="315" t="str">
        <f aca="false">IF('Chronos (M21..M40)'!$I1644&lt;&gt;"",'Chronos (M21..M40)'!$I1644," ")</f>
        <v> </v>
      </c>
      <c r="CV31" s="316" t="n">
        <f aca="false">IF('Chronos (M21..M40)'!$J1644&lt;&gt;"",'Chronos (M21..M40)'!$J1644,0)</f>
        <v>0</v>
      </c>
      <c r="CW31" s="317" t="n">
        <f aca="false">IF($B31&lt;&gt;"",IF(CU31&lt;&gt;" ",(INDEX(CT$9:CU$12,MATCH(CT31,CT$9:CT$12),2)/CU31)*1000,0),"")</f>
        <v>0</v>
      </c>
      <c r="CX31" s="318" t="str">
        <f aca="false">IF(CU$9&lt;&gt;"",IF($B31&lt;&gt;"",CW31-CV31,""),"")</f>
        <v/>
      </c>
      <c r="CY31" s="314" t="n">
        <f aca="false">IF($B31&lt;&gt;"",'Chronos (M21..M40)'!$H1745,"")</f>
        <v>1</v>
      </c>
      <c r="CZ31" s="315" t="str">
        <f aca="false">IF('Chronos (M21..M40)'!$I1745&lt;&gt;"",'Chronos (M21..M40)'!$I1745," ")</f>
        <v> </v>
      </c>
      <c r="DA31" s="316" t="n">
        <f aca="false">IF('Chronos (M21..M40)'!$J1745&lt;&gt;"",'Chronos (M21..M40)'!$J1745,0)</f>
        <v>0</v>
      </c>
      <c r="DB31" s="317" t="n">
        <f aca="false">IF($B31&lt;&gt;"",IF(CZ31&lt;&gt;" ",(INDEX(CY$9:CZ$12,MATCH(CY31,CY$9:CY$12),2)/CZ31)*1000,0),"")</f>
        <v>0</v>
      </c>
      <c r="DC31" s="318" t="str">
        <f aca="false">IF(CZ$9&lt;&gt;"",IF($B31&lt;&gt;"",DB31-DA31,""),"")</f>
        <v/>
      </c>
      <c r="DD31" s="313" t="str">
        <f aca="false">IF($B31&lt;&gt;"",$B31,"")</f>
        <v>Matthieu MERVELET</v>
      </c>
      <c r="DE31" s="314" t="n">
        <f aca="false">IF($B31&lt;&gt;"",'Chronos (M21..M40)'!$H1846,"")</f>
        <v>1</v>
      </c>
      <c r="DF31" s="315" t="str">
        <f aca="false">IF('Chronos (M21..M40)'!$I1846&lt;&gt;"",'Chronos (M21..M40)'!$I1846," ")</f>
        <v> </v>
      </c>
      <c r="DG31" s="316" t="n">
        <f aca="false">IF('Chronos (M21..M40)'!$J1846&lt;&gt;"",'Chronos (M21..M40)'!$J1846,0)</f>
        <v>0</v>
      </c>
      <c r="DH31" s="317" t="n">
        <f aca="false">IF($B31&lt;&gt;"",IF(DF31&lt;&gt;" ",(INDEX(DE$9:DF$12,MATCH(DE31,DE$9:DE$12),2)/DF31)*1000,0),"")</f>
        <v>0</v>
      </c>
      <c r="DI31" s="318" t="str">
        <f aca="false">IF(DF$9&lt;&gt;"",IF($B31&lt;&gt;"",DH31-DG31,""),"")</f>
        <v/>
      </c>
      <c r="DJ31" s="314" t="n">
        <f aca="false">IF($B31&lt;&gt;"",'Chronos (M21..M40)'!$H1947,"")</f>
        <v>1</v>
      </c>
      <c r="DK31" s="315" t="str">
        <f aca="false">IF('Chronos (M21..M40)'!$I1947&lt;&gt;"",'Chronos (M21..M40)'!$I1947," ")</f>
        <v> </v>
      </c>
      <c r="DL31" s="316" t="n">
        <f aca="false">IF('Chronos (M21..M40)'!$J1947&lt;&gt;"",'Chronos (M21..M40)'!$J1947,0)</f>
        <v>0</v>
      </c>
      <c r="DM31" s="317" t="n">
        <f aca="false">IF($B31&lt;&gt;"",IF(DK31&lt;&gt;" ",(INDEX(DJ$9:DK$12,MATCH(DJ31,DJ$9:DJ$12),2)/DK31)*1000,0),"")</f>
        <v>0</v>
      </c>
      <c r="DN31" s="318" t="str">
        <f aca="false">IF(DK$9&lt;&gt;"",IF($B31&lt;&gt;"",DM31-DL31,""),"")</f>
        <v/>
      </c>
      <c r="DO31" s="0"/>
      <c r="DP31" s="356" t="n">
        <f aca="false">E31</f>
        <v>6266.76739227759</v>
      </c>
      <c r="DQ31" s="357" t="n">
        <f aca="false">F31</f>
        <v>0</v>
      </c>
      <c r="DR31" s="356" t="n">
        <f aca="false">SUM(E31,M31,R31,X31,AC31)</f>
        <v>6266.76739227759</v>
      </c>
      <c r="DS31" s="319" t="n">
        <f aca="false">SUM(DR31,AI31,AN31,AT31,AY31,BE31,BJ31,BP31,BU31,CA31,CF31,CL31,CQ31,CW31,DB31,DH31,DM31)</f>
        <v>6266.76739227759</v>
      </c>
      <c r="DT31" s="357" t="n">
        <f aca="false">SUM(L31,Q31,W31,AB31,AH31,AM31,AS31,AX31,BD31,BI31,BO31,BT31,BZ31,CE31,CK31,CP31,CV31,DA31,DG31,DL31)</f>
        <v>0</v>
      </c>
      <c r="DU31" s="356" t="n">
        <f aca="false">SMALL($DY31:$EV31,1)</f>
        <v>761.448349307774</v>
      </c>
      <c r="DV31" s="319" t="n">
        <f aca="false">SMALL($DY31:$EV31,2)</f>
        <v>811.899407074218</v>
      </c>
      <c r="DW31" s="319" t="n">
        <f aca="false">SMALL($DY31:$EV31,3)</f>
        <v>841.536614645858</v>
      </c>
      <c r="DX31" s="357" t="n">
        <f aca="false">SMALL($DY31:$EV31,4)</f>
        <v>841.536614645858</v>
      </c>
      <c r="DY31" s="356" t="n">
        <f aca="false">'Calculs (M1..M20)'!DU31</f>
        <v>761.448349307774</v>
      </c>
      <c r="DZ31" s="356" t="n">
        <f aca="false">'Calculs (M1..M20)'!DV31</f>
        <v>811.899407074218</v>
      </c>
      <c r="EA31" s="356" t="n">
        <f aca="false">'Calculs (M1..M20)'!DW31</f>
        <v>841.536614645858</v>
      </c>
      <c r="EB31" s="358" t="n">
        <f aca="false">'Calculs (M1..M20)'!DX31</f>
        <v>841.536614645858</v>
      </c>
      <c r="EC31" s="361" t="str">
        <f aca="false">IF(M31&gt;0,M31," ")</f>
        <v> </v>
      </c>
      <c r="ED31" s="321" t="str">
        <f aca="false">IF(R31&gt;0,R31," ")</f>
        <v> </v>
      </c>
      <c r="EE31" s="321" t="str">
        <f aca="false">IF(X31&gt;0,X31," ")</f>
        <v> </v>
      </c>
      <c r="EF31" s="321" t="str">
        <f aca="false">IF(AC31&gt;0,AC31," ")</f>
        <v> </v>
      </c>
      <c r="EG31" s="321" t="str">
        <f aca="false">IF(AI31&gt;0,AI31," ")</f>
        <v> </v>
      </c>
      <c r="EH31" s="321" t="str">
        <f aca="false">IF(AN31&gt;0,AN31," ")</f>
        <v> </v>
      </c>
      <c r="EI31" s="321" t="str">
        <f aca="false">IF(AT31&gt;0,AT31," ")</f>
        <v> </v>
      </c>
      <c r="EJ31" s="321" t="str">
        <f aca="false">IF(AY31&gt;0,AY31," ")</f>
        <v> </v>
      </c>
      <c r="EK31" s="321" t="str">
        <f aca="false">IF(BE31&gt;0,BE31," ")</f>
        <v> </v>
      </c>
      <c r="EL31" s="321" t="str">
        <f aca="false">IF(BJ31&gt;0,BJ31," ")</f>
        <v> </v>
      </c>
      <c r="EM31" s="321" t="str">
        <f aca="false">IF(BP31&gt;0,BP31," ")</f>
        <v> </v>
      </c>
      <c r="EN31" s="321" t="str">
        <f aca="false">IF(BU31&gt;0,BU31," ")</f>
        <v> </v>
      </c>
      <c r="EO31" s="321" t="str">
        <f aca="false">IF(CA31&gt;0,CA31," ")</f>
        <v> </v>
      </c>
      <c r="EP31" s="321" t="str">
        <f aca="false">IF(CF31&gt;0,CF31," ")</f>
        <v> </v>
      </c>
      <c r="EQ31" s="321" t="str">
        <f aca="false">IF(CL31&gt;0,CL31," ")</f>
        <v> </v>
      </c>
      <c r="ER31" s="321" t="str">
        <f aca="false">IF(CQ31&gt;0,CQ31," ")</f>
        <v> </v>
      </c>
      <c r="ES31" s="321" t="str">
        <f aca="false">IF(CW31&gt;0,CW31," ")</f>
        <v> </v>
      </c>
      <c r="ET31" s="321" t="str">
        <f aca="false">IF(DB31&gt;0,DB31," ")</f>
        <v> </v>
      </c>
      <c r="EU31" s="321" t="str">
        <f aca="false">IF(DH31&gt;0,DH31," ")</f>
        <v> </v>
      </c>
      <c r="EV31" s="321" t="str">
        <f aca="false">IF(DM31&gt;0,DM31," ")</f>
        <v> </v>
      </c>
      <c r="EW31" s="322" t="n">
        <f aca="false">SMALL($DY31:EC31,1)</f>
        <v>761.448349307774</v>
      </c>
      <c r="EX31" s="323" t="n">
        <f aca="false">SMALL($DY31:ED31,1)</f>
        <v>761.448349307774</v>
      </c>
      <c r="EY31" s="323" t="n">
        <f aca="false">SMALL($DY31:EE31,1)</f>
        <v>761.448349307774</v>
      </c>
      <c r="EZ31" s="323" t="n">
        <f aca="false">SMALL($DY31:EF31,1)</f>
        <v>761.448349307774</v>
      </c>
      <c r="FA31" s="323" t="n">
        <f aca="false">SMALL($DY31:EG31,1)</f>
        <v>761.448349307774</v>
      </c>
      <c r="FB31" s="323" t="n">
        <f aca="false">SMALL($DY31:EH31,1)</f>
        <v>761.448349307774</v>
      </c>
      <c r="FC31" s="323" t="n">
        <f aca="false">SMALL($DY31:EI31,1)</f>
        <v>761.448349307774</v>
      </c>
      <c r="FD31" s="323" t="n">
        <f aca="false">SMALL($DY31:EJ31,1)</f>
        <v>761.448349307774</v>
      </c>
      <c r="FE31" s="323" t="n">
        <f aca="false">SMALL($DY31:EK31,1)</f>
        <v>761.448349307774</v>
      </c>
      <c r="FF31" s="323" t="n">
        <f aca="false">SMALL($DY31:EL31,1)</f>
        <v>761.448349307774</v>
      </c>
      <c r="FG31" s="323" t="n">
        <f aca="false">SMALL($DY31:EM31,1)</f>
        <v>761.448349307774</v>
      </c>
      <c r="FH31" s="323" t="n">
        <f aca="false">SMALL($DY31:EN31,1)</f>
        <v>761.448349307774</v>
      </c>
      <c r="FI31" s="323" t="n">
        <f aca="false">SMALL($DY31:EO31,1)</f>
        <v>761.448349307774</v>
      </c>
      <c r="FJ31" s="323" t="n">
        <f aca="false">SMALL($DY31:EP31,1)</f>
        <v>761.448349307774</v>
      </c>
      <c r="FK31" s="323" t="n">
        <f aca="false">SMALL($DY31:EQ31,1)</f>
        <v>761.448349307774</v>
      </c>
      <c r="FL31" s="323" t="n">
        <f aca="false">SMALL($DY31:ER31,1)</f>
        <v>761.448349307774</v>
      </c>
      <c r="FM31" s="323" t="n">
        <f aca="false">SMALL($DY31:ES31,1)</f>
        <v>761.448349307774</v>
      </c>
      <c r="FN31" s="323" t="n">
        <f aca="false">SMALL($DY31:ET31,1)</f>
        <v>761.448349307774</v>
      </c>
      <c r="FO31" s="323" t="n">
        <f aca="false">SMALL($DY31:EU31,1)</f>
        <v>761.448349307774</v>
      </c>
      <c r="FP31" s="324" t="n">
        <f aca="false">SMALL($DY31:EV31,1)</f>
        <v>761.448349307774</v>
      </c>
      <c r="FQ31" s="0"/>
      <c r="FR31" s="328" t="str">
        <f aca="false">IF($B31&lt;&gt;"",IF($EE$1+20&gt;=FR$13,$N31+E31-F31-(EW31+EW133+EW235+EW337),""),"")</f>
        <v/>
      </c>
      <c r="FS31" s="329" t="str">
        <f aca="false">IF($B31&lt;&gt;"",IF($EE$1+20&gt;=FS$13,$N31+$S31+E31-F31-(EX31+EX133+EX235+EX337),""),"")</f>
        <v/>
      </c>
      <c r="FT31" s="329" t="str">
        <f aca="false">IF($B31&lt;&gt;"",IF($EE$1+20&gt;=FT$13,$N31+$S31+$Y31+E31-F31-(EY31+EY133+EY235+EY337),""),"")</f>
        <v/>
      </c>
      <c r="FU31" s="329" t="str">
        <f aca="false">IF($B31&lt;&gt;"",IF($EE$1+20&gt;=FU$13,$N31+$S31+$Y31+$AD31+E31-F31-(EZ31+EZ133+EZ235+EZ337),""),"")</f>
        <v/>
      </c>
      <c r="FV31" s="329" t="str">
        <f aca="false">IF($B31&lt;&gt;"",IF($EE$1+20&gt;=FV$13,$N31+$S31+$Y31+$AD31+$AJ31+E31-F31-(FA31+FA133+FA235+FA337),""),"")</f>
        <v/>
      </c>
      <c r="FW31" s="329" t="str">
        <f aca="false">IF($B31&lt;&gt;"",IF($EE$1+20&gt;=FW$13,$N31+$S31+$Y31+$AD31+$AJ31+$AO31+E31-F31-(FB31+FB133+FB235+FB337),""),"")</f>
        <v/>
      </c>
      <c r="FX31" s="329" t="str">
        <f aca="false">IF($B31&lt;&gt;"",IF($EE$1+20&gt;=FX$13,$N31+$S31+$Y31+$AD31+$AJ31+$AO31+$AU31+E31-F31-(FC31+FC133+FC235+FC337),""),"")</f>
        <v/>
      </c>
      <c r="FY31" s="329" t="str">
        <f aca="false">IF($B31&lt;&gt;"",IF($EE$1+20&gt;=FY$13,$N31+$S31+$Y31+$AD31+$AJ31+$AO31+$AU31+$AZ31+E31-F31-(FD31+FD133+FD235+FD337),""),"")</f>
        <v/>
      </c>
      <c r="FZ31" s="329" t="str">
        <f aca="false">IF($B31&lt;&gt;"",IF($EE$1+20&gt;=FZ$13,$N31+$S31+$Y31+$AD31+$AJ31+$AO31+$AU31+$AZ31+$BF31+E31-F31-(FE31+FE133+FE235+FE337),""),"")</f>
        <v/>
      </c>
      <c r="GA31" s="329" t="str">
        <f aca="false">IF($B31&lt;&gt;"",IF($EE$1+20&gt;=GA$13,$N31+$S31+$Y31+$AD31+$AJ31+$AO31+$AU31+$AZ31+$BF31+$BK31+E31-F31-(FF31+FF133+FF235+FF337),""),"")</f>
        <v/>
      </c>
      <c r="GB31" s="329" t="str">
        <f aca="false">IF($B31&lt;&gt;"",IF($EE$1+20&gt;=GB$13,$N31+$S31+$Y31+$AD31+$AJ31+$AO31+$AU31+$AZ31+$BF31+$BK31+$BQ31+E31-F31-(FG31+FG133+FG235+FG337),""),"")</f>
        <v/>
      </c>
      <c r="GC31" s="329" t="str">
        <f aca="false">IF($B31&lt;&gt;"",IF($EE$1+20&gt;=GC$13,$N31+$S31+$Y31+$AD31+$AJ31+$AO31+$AU31+$AZ31+$BF31+$BK31+$BQ31+$BV31+E31-F31-(FH31+FH133+FH235+FH337),""),"")</f>
        <v/>
      </c>
      <c r="GD31" s="329" t="str">
        <f aca="false">IF($B31&lt;&gt;"",IF($EE$1+20&gt;=GD$13,$N31+$S31+$Y31+$AD31+$AJ31+$AO31+$AU31+$AZ31+$BF31+$BK31+$BQ31+$BV31+$CB31+E31-F31-(FI31+FI133+FI235+FI337),""),"")</f>
        <v/>
      </c>
      <c r="GE31" s="329" t="str">
        <f aca="false">IF($B31&lt;&gt;"",IF($EE$1+20&gt;=GE$13,$N31+$S31+$Y31+$AD31+$AJ31+$AO31+$AU31+$AZ31+$BF31+$BK31+$BQ31+$BV31+$CB31+$CG31+E31-F31-(FJ31+FJ133+FJ235+FJ337),""),"")</f>
        <v/>
      </c>
      <c r="GF31" s="329" t="str">
        <f aca="false">IF($B31&lt;&gt;"",IF($EE$1+20&gt;=GF$13,$N31+$S31+$Y31+$AD31+$AJ31+$AO31+$AU31+$AZ31+$BF31+$BK31+$BQ31+$BV31+$CB31+$CG31+$CM31+E31-F31-(FK31+FK133+FK235+FK337),""),"")</f>
        <v/>
      </c>
      <c r="GG31" s="329" t="str">
        <f aca="false">IF($B31&lt;&gt;"",IF($EE$1+20&gt;=GG$13,$N31+$S31+$Y31+$AD31+$AJ31+$AO31+$AU31+$AZ31+$BF31+$BK31+$BQ31+$BV31+$CB31+$CG31+$CM31+$CR31+E31-F31-(FL31+FL133+FL235+FL337),""),"")</f>
        <v/>
      </c>
      <c r="GH31" s="329" t="str">
        <f aca="false">IF($B31&lt;&gt;"",IF($EE$1+20&gt;=GH$13,$N31+$S31+$Y31+$AD31+$AJ31+$AO31+$AU31+$AZ31+$BF31+$BK31+$BQ31+$BV31+$CB31+$CG31+$CM31+$CR31+$CX31+E31-F31-(FM31+FM133+FM235+FM337),""),"")</f>
        <v/>
      </c>
      <c r="GI31" s="329" t="str">
        <f aca="false">IF($B31&lt;&gt;"",IF($EE$1+20&gt;=GI$13,$N31+$S31+$Y31+$AD31+$AJ31+$AO31+$AU31+$AZ31+$BF31+$BK31+$BQ31+$BV31+$CB31+$CG31+$CM31+$CR31+$CX31+$DC31+E31-F31-(FN31+FN133+FN235+FN337),""),"")</f>
        <v/>
      </c>
      <c r="GJ31" s="329" t="str">
        <f aca="false">IF($B31&lt;&gt;"",IF($EE$1+20&gt;=GJ$13,$N31+$S31+$Y31+$AD31+$AJ31+$AO31+$AU31+$AZ31+$BF31+$BK31+$BQ31+$BV31+$CB31+$CG31+$CM31+$CR31+$CX31+$DC31+$DI31+E31-F31-(FO31+FO133+FO235+FO337),""),"")</f>
        <v/>
      </c>
      <c r="GK31" s="330" t="str">
        <f aca="false">IF($B31&lt;&gt;"",IF($EE$1+20&gt;=GK$13,$N31+$S31+$Y31+$AD31+$AJ31+$AO31+$AU31+$AZ31+$BF31+$BK31+$BQ31+$BV31+$CB31+$CG31+$CM31+$CR31+$CX31+$DC31+$DI31+$DN31+E31-F31-(FP31+FP133+FP235+FP337),""),"")</f>
        <v/>
      </c>
      <c r="GL31" s="0"/>
      <c r="GM31" s="328" t="str">
        <f aca="false">IF($B31&lt;&gt;"",IF($EE$1+20&gt;=GM$13,RANK(FR31,FR$14:FR$113,0),""),"")</f>
        <v/>
      </c>
      <c r="GN31" s="329" t="str">
        <f aca="false">IF($B31&lt;&gt;"",IF($EE$1+20&gt;=GN$13,RANK(FS31,FS$14:FS$113,0),""),"")</f>
        <v/>
      </c>
      <c r="GO31" s="329" t="str">
        <f aca="false">IF($B31&lt;&gt;"",IF($EE$1+20&gt;=GO$13,RANK(FT31,FT$14:FT$113,0),""),"")</f>
        <v/>
      </c>
      <c r="GP31" s="329" t="str">
        <f aca="false">IF($B31&lt;&gt;"",IF($EE$1+20&gt;=GP$13,RANK(FU31,FU$14:FU$113,0),""),"")</f>
        <v/>
      </c>
      <c r="GQ31" s="329" t="str">
        <f aca="false">IF($B31&lt;&gt;"",IF($EE$1+20&gt;=GQ$13,RANK(FV31,FV$14:FV$113,0),""),"")</f>
        <v/>
      </c>
      <c r="GR31" s="329" t="str">
        <f aca="false">IF($B31&lt;&gt;"",IF($EE$1+20&gt;=GR$13,RANK(FW31,FW$14:FW$113,0),""),"")</f>
        <v/>
      </c>
      <c r="GS31" s="329" t="str">
        <f aca="false">IF($B31&lt;&gt;"",IF($EE$1+20&gt;=GS$13,RANK(FX31,FX$14:FX$113,0),""),"")</f>
        <v/>
      </c>
      <c r="GT31" s="329" t="str">
        <f aca="false">IF($B31&lt;&gt;"",IF($EE$1+20&gt;=GT$13,RANK(FY31,FY$14:FY$113,0),""),"")</f>
        <v/>
      </c>
      <c r="GU31" s="329" t="str">
        <f aca="false">IF($B31&lt;&gt;"",IF($EE$1+20&gt;=GU$13,RANK(FZ31,FZ$14:FZ$113,0),""),"")</f>
        <v/>
      </c>
      <c r="GV31" s="329" t="str">
        <f aca="false">IF($B31&lt;&gt;"",IF($EE$1+20&gt;=GV$13,RANK(GA31,GA$14:GA$113,0),""),"")</f>
        <v/>
      </c>
      <c r="GW31" s="329" t="str">
        <f aca="false">IF($B31&lt;&gt;"",IF($EE$1+20&gt;=GW$13,RANK(GB31,GB$14:GB$113,0),""),"")</f>
        <v/>
      </c>
      <c r="GX31" s="329" t="str">
        <f aca="false">IF($B31&lt;&gt;"",IF($EE$1+20&gt;=GX$13,RANK(GC31,GC$14:GC$113,0),""),"")</f>
        <v/>
      </c>
      <c r="GY31" s="329" t="str">
        <f aca="false">IF($B31&lt;&gt;"",IF($EE$1+20&gt;=GY$13,RANK(GD31,GD$14:GD$113,0),""),"")</f>
        <v/>
      </c>
      <c r="GZ31" s="329" t="str">
        <f aca="false">IF($B31&lt;&gt;"",IF($EE$1+20&gt;=GZ$13,RANK(GE31,GE$14:GE$113,0),""),"")</f>
        <v/>
      </c>
      <c r="HA31" s="329" t="str">
        <f aca="false">IF($B31&lt;&gt;"",IF($EE$1+20&gt;=HA$13,RANK(GF31,GF$14:GF$113,0),""),"")</f>
        <v/>
      </c>
      <c r="HB31" s="329" t="str">
        <f aca="false">IF($B31&lt;&gt;"",IF($EE$1+20&gt;=HB$13,RANK(GG31,GG$14:GG$113,0),""),"")</f>
        <v/>
      </c>
      <c r="HC31" s="329" t="str">
        <f aca="false">IF($B31&lt;&gt;"",IF($EE$1+20&gt;=HC$13,RANK(GH31,GH$14:GH$113,0),""),"")</f>
        <v/>
      </c>
      <c r="HD31" s="329" t="str">
        <f aca="false">IF($B31&lt;&gt;"",IF($EE$1+20&gt;=HD$13,RANK(GI31,GI$14:GI$113,0),""),"")</f>
        <v/>
      </c>
      <c r="HE31" s="329" t="str">
        <f aca="false">IF($B31&lt;&gt;"",IF($EE$1+20&gt;=HE$13,RANK(GJ31,GJ$14:GJ$113,0),""),"")</f>
        <v/>
      </c>
      <c r="HF31" s="330" t="str">
        <f aca="false">IF($B31&lt;&gt;"",IF($EE$1+20&gt;=HF$13,RANK(GK31,GK$14:GK$113,0),""),"")</f>
        <v/>
      </c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3" hidden="false" customHeight="false" outlineLevel="0" collapsed="false">
      <c r="A32" s="308" t="n">
        <f aca="false">IF(B32&lt;&gt;"",RANK(G32,G$14:G$113,0),"")</f>
        <v>21</v>
      </c>
      <c r="B32" s="310" t="str">
        <f aca="false">IF('Chronos (M1..M20)'!B29&lt;&gt;"",'Chronos (M1..M20)'!B29,"")</f>
        <v>Gabriel MANTEL</v>
      </c>
      <c r="C32" s="310" t="n">
        <f aca="false">IF(B32&lt;&gt;"",'Chronos (M1..M20)'!C29,"")</f>
        <v>19</v>
      </c>
      <c r="D32" s="215" t="n">
        <f aca="false">IF(B32&lt;&gt;"",'Chronos (M1..M20)'!C29,"")</f>
        <v>19</v>
      </c>
      <c r="E32" s="355" t="n">
        <f aca="false">'Calculs (M1..M20)'!DS32</f>
        <v>5275.01219401382</v>
      </c>
      <c r="F32" s="355" t="n">
        <f aca="false">'Calculs (M1..M20)'!DT32</f>
        <v>0</v>
      </c>
      <c r="G32" s="311" t="n">
        <f aca="false">IF(B32&lt;&gt;"",IF(NbTotManche&lt;4,DR32-DQ32,IF(NbTotManche&lt;15,DR32-DU32-DQ32,IF(NbTotManche&lt;25,DR32-DU32-DV32-DQ32-DT32,IF(NbTotManche&lt;35,DS32-DU32-DV32-DW32-DT32-DQ32,DS32-DU32-DV32-DW32-DX32-DT32-DQ32)))),0)</f>
        <v>4616.63821027399</v>
      </c>
      <c r="H32" s="312" t="n">
        <f aca="false">IF(B32&lt;&gt;"",IF(G32,(G32/MAXA(G$14:G$113))*1000,0),"")</f>
        <v>834.397885774755</v>
      </c>
      <c r="I32" s="313" t="str">
        <f aca="false">IF($B32&lt;&gt;"",$B32,"")</f>
        <v>Gabriel MANTEL</v>
      </c>
      <c r="J32" s="314" t="n">
        <f aca="false">IF($B32&lt;&gt;"",'Chronos (M21..M40)'!$H29,"")</f>
        <v>1</v>
      </c>
      <c r="K32" s="315" t="str">
        <f aca="false">IF('Chronos (M21..M40)'!$I29&lt;&gt;"",'Chronos (M21..M40)'!$I29," ")</f>
        <v> </v>
      </c>
      <c r="L32" s="316" t="n">
        <f aca="false">IF('Chronos (M21..M40)'!$J29&lt;&gt;"",'Chronos (M21..M40)'!$J29,0)</f>
        <v>0</v>
      </c>
      <c r="M32" s="317" t="n">
        <f aca="false">IF($B32&lt;&gt;"",IF(K32&lt;&gt;" ",(INDEX(J$9:K$12,MATCH(J32,J$9:J$12),2)/K32)*1000,0),"")</f>
        <v>0</v>
      </c>
      <c r="N32" s="318" t="str">
        <f aca="false">IF(K$9&lt;&gt;"",IF($B32&lt;&gt;"",M32-L32,""),"")</f>
        <v/>
      </c>
      <c r="O32" s="314" t="n">
        <f aca="false">IF($B32&lt;&gt;"",'Chronos (M21..M40)'!$H130,"")</f>
        <v>1</v>
      </c>
      <c r="P32" s="315" t="str">
        <f aca="false">IF('Chronos (M21..M40)'!$I130&lt;&gt;"",'Chronos (M21..M40)'!$I130," ")</f>
        <v> </v>
      </c>
      <c r="Q32" s="316" t="n">
        <f aca="false">IF('Chronos (M21..M40)'!$J130&lt;&gt;"",'Chronos (M21..M40)'!$J130,0)</f>
        <v>0</v>
      </c>
      <c r="R32" s="317" t="n">
        <f aca="false">IF($B32&lt;&gt;"",IF(P32&lt;&gt;" ",(INDEX(O$9:P$12,MATCH(O32,O$9:O$12),2)/P32)*1000,0),"")</f>
        <v>0</v>
      </c>
      <c r="S32" s="318" t="str">
        <f aca="false">IF(P$9&lt;&gt;"",IF($B32&lt;&gt;"",R32-Q32,""),"")</f>
        <v/>
      </c>
      <c r="T32" s="313" t="str">
        <f aca="false">IF($B32&lt;&gt;"",$B32,"")</f>
        <v>Gabriel MANTEL</v>
      </c>
      <c r="U32" s="314" t="n">
        <f aca="false">IF($B32&lt;&gt;"",'Chronos (M21..M40)'!$H231,"")</f>
        <v>1</v>
      </c>
      <c r="V32" s="315" t="str">
        <f aca="false">IF('Chronos (M21..M40)'!$I231&lt;&gt;"",'Chronos (M21..M40)'!$I231," ")</f>
        <v> </v>
      </c>
      <c r="W32" s="316" t="n">
        <f aca="false">IF('Chronos (M21..M40)'!$J231&lt;&gt;"",'Chronos (M21..M40)'!$J231,0)</f>
        <v>0</v>
      </c>
      <c r="X32" s="317" t="n">
        <f aca="false">IF($B32&lt;&gt;"",IF(V32&lt;&gt;" ",(INDEX(U$9:V$12,MATCH(U32,U$9:U$12),2)/V32)*1000,0),"")</f>
        <v>0</v>
      </c>
      <c r="Y32" s="318" t="str">
        <f aca="false">IF(V$9&lt;&gt;"",IF($B32&lt;&gt;"",X32-W32,""),"")</f>
        <v/>
      </c>
      <c r="Z32" s="314" t="n">
        <f aca="false">IF($B32&lt;&gt;"",'Chronos (M21..M40)'!$H332,"")</f>
        <v>1</v>
      </c>
      <c r="AA32" s="315" t="str">
        <f aca="false">IF('Chronos (M21..M40)'!$I332&lt;&gt;"",'Chronos (M21..M40)'!$I332," ")</f>
        <v> </v>
      </c>
      <c r="AB32" s="316" t="n">
        <f aca="false">IF('Chronos (M1..M20)'!$J332&lt;&gt;"",'Chronos (M21..M40)'!$J332,0)</f>
        <v>0</v>
      </c>
      <c r="AC32" s="317" t="n">
        <f aca="false">IF($B32&lt;&gt;"",IF(AA32&lt;&gt;" ",(INDEX(Z$9:AA$12,MATCH(Z32,Z$9:Z$12),2)/AA32)*1000,0),"")</f>
        <v>0</v>
      </c>
      <c r="AD32" s="318" t="str">
        <f aca="false">IF(AA$9&lt;&gt;"",IF($B32&lt;&gt;"",AC32-AB32,""),"")</f>
        <v/>
      </c>
      <c r="AE32" s="313" t="str">
        <f aca="false">IF($B32&lt;&gt;"",$B32,"")</f>
        <v>Gabriel MANTEL</v>
      </c>
      <c r="AF32" s="314" t="n">
        <f aca="false">IF($B32&lt;&gt;"",'Chronos (M21..M40)'!$H433,"")</f>
        <v>1</v>
      </c>
      <c r="AG32" s="315" t="str">
        <f aca="false">IF('Chronos (M21..M40)'!$I433&lt;&gt;"",'Chronos (M21..M40)'!$I433," ")</f>
        <v> </v>
      </c>
      <c r="AH32" s="316" t="n">
        <f aca="false">IF('Chronos (M21..M40)'!$J433&lt;&gt;"",'Chronos (M21..M40)'!$J433,0)</f>
        <v>0</v>
      </c>
      <c r="AI32" s="317" t="n">
        <f aca="false">IF($B32&lt;&gt;"",IF(AG32&lt;&gt;" ",(INDEX(AF$9:AG$12,MATCH(AF32,AF$9:AF$12),2)/AG32)*1000,0),"")</f>
        <v>0</v>
      </c>
      <c r="AJ32" s="318" t="str">
        <f aca="false">IF(AG$9&lt;&gt;"",IF($B32&lt;&gt;"",AI32-AH32,""),"")</f>
        <v/>
      </c>
      <c r="AK32" s="314" t="n">
        <f aca="false">IF($B32&lt;&gt;"",'Chronos (M21..M40)'!$H534,"")</f>
        <v>1</v>
      </c>
      <c r="AL32" s="315" t="str">
        <f aca="false">IF('Chronos (M21..M40)'!$I534&lt;&gt;"",'Chronos (M21..M40)'!$I534," ")</f>
        <v> </v>
      </c>
      <c r="AM32" s="316" t="n">
        <f aca="false">IF('Chronos (M21..M40)'!$J534&lt;&gt;"",'Chronos (M21..M40)'!$J534,0)</f>
        <v>0</v>
      </c>
      <c r="AN32" s="317" t="n">
        <f aca="false">IF($B32&lt;&gt;"",IF(AL32&lt;&gt;" ",(INDEX(AK$9:AL$12,MATCH(AK32,AK$9:AK$12),2)/AL32)*1000,0),"")</f>
        <v>0</v>
      </c>
      <c r="AO32" s="318" t="str">
        <f aca="false">IF(AL$9&lt;&gt;"",IF($B32&lt;&gt;"",AN32-AM32,""),"")</f>
        <v/>
      </c>
      <c r="AP32" s="313" t="str">
        <f aca="false">IF($B32&lt;&gt;"",$B32,"")</f>
        <v>Gabriel MANTEL</v>
      </c>
      <c r="AQ32" s="314" t="n">
        <f aca="false">IF($B32&lt;&gt;"",'Chronos (M21..M40)'!$H635,"")</f>
        <v>1</v>
      </c>
      <c r="AR32" s="315" t="str">
        <f aca="false">IF('Chronos (M21..M40)'!$I635&lt;&gt;"",'Chronos (M21..M40)'!$I635," ")</f>
        <v> </v>
      </c>
      <c r="AS32" s="316" t="n">
        <f aca="false">IF('Chronos (M21..M40)'!$J635&lt;&gt;"",'Chronos (M21..M40)'!$J635,0)</f>
        <v>0</v>
      </c>
      <c r="AT32" s="317" t="n">
        <f aca="false">IF($B32&lt;&gt;"",IF(AR32&lt;&gt;" ",(INDEX(AQ$9:AR$12,MATCH(AQ32,AQ$9:AQ$12),2)/AR32)*1000,0),"")</f>
        <v>0</v>
      </c>
      <c r="AU32" s="318" t="str">
        <f aca="false">IF(AR$9&lt;&gt;"",IF($B32&lt;&gt;"",AT32-AS32,""),"")</f>
        <v/>
      </c>
      <c r="AV32" s="314" t="n">
        <f aca="false">IF($B32&lt;&gt;"",'Chronos (M21..M40)'!$H736,"")</f>
        <v>1</v>
      </c>
      <c r="AW32" s="315" t="str">
        <f aca="false">IF('Chronos (M21..M40)'!$I736&lt;&gt;"",'Chronos (M21..M40)'!$I736," ")</f>
        <v> </v>
      </c>
      <c r="AX32" s="316" t="n">
        <f aca="false">IF('Chronos (M21..M40)'!$J736&lt;&gt;"",'Chronos (M21..M40)'!$J736,0)</f>
        <v>0</v>
      </c>
      <c r="AY32" s="317" t="n">
        <f aca="false">IF($B32&lt;&gt;"",IF(AW32&lt;&gt;" ",(INDEX(AV$9:AW$12,MATCH(AV32,AV$9:AV$12),2)/AW32)*1000,0),"")</f>
        <v>0</v>
      </c>
      <c r="AZ32" s="318" t="str">
        <f aca="false">IF(AW$9&lt;&gt;"",IF($B32&lt;&gt;"",AY32-AX32,""),"")</f>
        <v/>
      </c>
      <c r="BA32" s="313" t="str">
        <f aca="false">IF($B32&lt;&gt;"",$B32,"")</f>
        <v>Gabriel MANTEL</v>
      </c>
      <c r="BB32" s="314" t="n">
        <f aca="false">IF($B32&lt;&gt;"",'Chronos (M21..M40)'!$H837,"")</f>
        <v>1</v>
      </c>
      <c r="BC32" s="315" t="str">
        <f aca="false">IF('Chronos (M21..M40)'!$I837&lt;&gt;"",'Chronos (M21..M40)'!$I837," ")</f>
        <v> </v>
      </c>
      <c r="BD32" s="316" t="n">
        <f aca="false">IF('Chronos (M21..M40)'!$J837&lt;&gt;"",'Chronos (M21..M40)'!$J837,0)</f>
        <v>0</v>
      </c>
      <c r="BE32" s="317" t="n">
        <f aca="false">IF($B32&lt;&gt;"",IF(BC32&lt;&gt;" ",(INDEX(BB$9:BC$12,MATCH(BB32,BB$9:BB$12),2)/BC32)*1000,0),"")</f>
        <v>0</v>
      </c>
      <c r="BF32" s="318" t="str">
        <f aca="false">IF(BC$9&lt;&gt;"",IF($B32&lt;&gt;"",BE32-BD32,""),"")</f>
        <v/>
      </c>
      <c r="BG32" s="314" t="n">
        <f aca="false">IF($B32&lt;&gt;"",'Chronos (M21..M40)'!$H938,"")</f>
        <v>1</v>
      </c>
      <c r="BH32" s="315" t="str">
        <f aca="false">IF('Chronos (M21..M40)'!$I938&lt;&gt;"",'Chronos (M21..M40)'!$I938," ")</f>
        <v> </v>
      </c>
      <c r="BI32" s="316" t="n">
        <f aca="false">IF('Chronos (M21..M40)'!$J938&lt;&gt;"",'Chronos (M21..M40)'!$J938,0)</f>
        <v>0</v>
      </c>
      <c r="BJ32" s="317" t="n">
        <f aca="false">IF($B32&lt;&gt;"",IF(BH32&lt;&gt;" ",(INDEX(BG$9:BH$12,MATCH(BG32,BG$9:BG$12),2)/BH32)*1000,0),"")</f>
        <v>0</v>
      </c>
      <c r="BK32" s="318" t="str">
        <f aca="false">IF(BH$9&lt;&gt;"",IF($B32&lt;&gt;"",BJ32-BI32,""),"")</f>
        <v/>
      </c>
      <c r="BL32" s="313" t="str">
        <f aca="false">IF($B32&lt;&gt;"",$B32,"")</f>
        <v>Gabriel MANTEL</v>
      </c>
      <c r="BM32" s="314" t="n">
        <f aca="false">IF($B32&lt;&gt;"",'Chronos (M21..M40)'!$H1039,"")</f>
        <v>1</v>
      </c>
      <c r="BN32" s="315" t="str">
        <f aca="false">IF('Chronos (M21..M40)'!$I1039&lt;&gt;"",'Chronos (M21..M40)'!$I1039," ")</f>
        <v> </v>
      </c>
      <c r="BO32" s="316" t="n">
        <f aca="false">IF('Chronos (M21..M40)'!$J1039&lt;&gt;"",'Chronos (M21..M40)'!$J1039,0)</f>
        <v>0</v>
      </c>
      <c r="BP32" s="317" t="n">
        <f aca="false">IF($B32&lt;&gt;"",IF(BN32&lt;&gt;" ",(INDEX(BM$9:BN$12,MATCH(BM32,BM$9:BM$12),2)/BN32)*1000,0),"")</f>
        <v>0</v>
      </c>
      <c r="BQ32" s="318" t="str">
        <f aca="false">IF(BN$9&lt;&gt;"",IF($B32&lt;&gt;"",BP32-BO32,""),"")</f>
        <v/>
      </c>
      <c r="BR32" s="314" t="n">
        <f aca="false">IF($B32&lt;&gt;"",'Chronos (M21..M40)'!$H1140,"")</f>
        <v>1</v>
      </c>
      <c r="BS32" s="315" t="str">
        <f aca="false">IF('Chronos (M21..M40)'!$I1140&lt;&gt;"",'Chronos (M21..M40)'!$I1140," ")</f>
        <v> </v>
      </c>
      <c r="BT32" s="316" t="n">
        <f aca="false">IF('Chronos (M21..M40)'!$J1140&lt;&gt;"",'Chronos (M21..M40)'!$J1140,0)</f>
        <v>0</v>
      </c>
      <c r="BU32" s="317" t="n">
        <f aca="false">IF($B32&lt;&gt;"",IF(BS32&lt;&gt;" ",(INDEX(BR$9:BS$12,MATCH(BR32,BR$9:BR$12),2)/BS32)*1000,0),"")</f>
        <v>0</v>
      </c>
      <c r="BV32" s="318" t="str">
        <f aca="false">IF(BS$9&lt;&gt;"",IF($B32&lt;&gt;"",BU32-BT32,""),"")</f>
        <v/>
      </c>
      <c r="BW32" s="313" t="str">
        <f aca="false">IF($B32&lt;&gt;"",$B32,"")</f>
        <v>Gabriel MANTEL</v>
      </c>
      <c r="BX32" s="314" t="n">
        <f aca="false">IF($B32&lt;&gt;"",'Chronos (M21..M40)'!$H1241,"")</f>
        <v>1</v>
      </c>
      <c r="BY32" s="315" t="str">
        <f aca="false">IF('Chronos (M21..M40)'!$I1241&lt;&gt;"",'Chronos (M21..M40)'!$I1241," ")</f>
        <v> </v>
      </c>
      <c r="BZ32" s="316" t="n">
        <f aca="false">IF('Chronos (M21..M40)'!$J1241&lt;&gt;"",'Chronos (M21..M40)'!$J1241,0)</f>
        <v>0</v>
      </c>
      <c r="CA32" s="317" t="n">
        <f aca="false">IF($B32&lt;&gt;"",IF(BY32&lt;&gt;" ",(INDEX(BX$9:BY$12,MATCH(BX32,BX$9:BX$12),2)/BY32)*1000,0),"")</f>
        <v>0</v>
      </c>
      <c r="CB32" s="318" t="str">
        <f aca="false">IF(BY$9&lt;&gt;"",IF($B32&lt;&gt;"",CA32-BZ32,""),"")</f>
        <v/>
      </c>
      <c r="CC32" s="314" t="n">
        <f aca="false">IF($B32&lt;&gt;"",'Chronos (M21..M40)'!$H1342,"")</f>
        <v>1</v>
      </c>
      <c r="CD32" s="315" t="str">
        <f aca="false">IF('Chronos (M21..M40)'!$I1342&lt;&gt;"",'Chronos (M21..M40)'!$I1342," ")</f>
        <v> </v>
      </c>
      <c r="CE32" s="316" t="n">
        <f aca="false">IF('Chronos (M21..M40)'!$J1342&lt;&gt;"",'Chronos (M21..M40)'!$J1342,0)</f>
        <v>0</v>
      </c>
      <c r="CF32" s="317" t="n">
        <f aca="false">IF($B32&lt;&gt;"",IF(CD32&lt;&gt;" ",(INDEX(CC$9:CD$12,MATCH(CC32,CC$9:CC$12),2)/CD32)*1000,0),"")</f>
        <v>0</v>
      </c>
      <c r="CG32" s="318" t="str">
        <f aca="false">IF(CD$9&lt;&gt;"",IF($B32&lt;&gt;"",CF32-CE32,""),"")</f>
        <v/>
      </c>
      <c r="CH32" s="313" t="str">
        <f aca="false">IF($B32&lt;&gt;"",$B32,"")</f>
        <v>Gabriel MANTEL</v>
      </c>
      <c r="CI32" s="314" t="n">
        <f aca="false">IF($B32&lt;&gt;"",'Chronos (M21..M40)'!$H1443,"")</f>
        <v>1</v>
      </c>
      <c r="CJ32" s="315" t="str">
        <f aca="false">IF('Chronos (M21..M40)'!$I1443&lt;&gt;"",'Chronos (M21..M40)'!$I1443," ")</f>
        <v> </v>
      </c>
      <c r="CK32" s="316" t="n">
        <f aca="false">IF('Chronos (M21..M40)'!$J1443&lt;&gt;"",'Chronos (M21..M40)'!$J1443,0)</f>
        <v>0</v>
      </c>
      <c r="CL32" s="317" t="n">
        <f aca="false">IF($B32&lt;&gt;"",IF(CJ32&lt;&gt;" ",(INDEX(CI$9:CJ$12,MATCH(CI32,CI$9:CI$12),2)/CJ32)*1000,0),"")</f>
        <v>0</v>
      </c>
      <c r="CM32" s="318" t="str">
        <f aca="false">IF(CJ$9&lt;&gt;"",IF($B32&lt;&gt;"",CL32-CK32,""),"")</f>
        <v/>
      </c>
      <c r="CN32" s="314" t="n">
        <f aca="false">IF($B32&lt;&gt;"",'Chronos (M21..M40)'!$H1544,"")</f>
        <v>1</v>
      </c>
      <c r="CO32" s="315" t="str">
        <f aca="false">IF('Chronos (M21..M40)'!$I1544&lt;&gt;"",'Chronos (M21..M40)'!$I1544," ")</f>
        <v> </v>
      </c>
      <c r="CP32" s="316" t="n">
        <f aca="false">IF('Chronos (M21..M40)'!$J1544&lt;&gt;"",'Chronos (M21..M40)'!$J1544,0)</f>
        <v>0</v>
      </c>
      <c r="CQ32" s="317" t="n">
        <f aca="false">IF($B32&lt;&gt;"",IF(CO32&lt;&gt;" ",(INDEX(CN$9:CO$12,MATCH(CN32,CN$9:CN$12),2)/CO32)*1000,0),"")</f>
        <v>0</v>
      </c>
      <c r="CR32" s="318" t="str">
        <f aca="false">IF(CO$9&lt;&gt;"",IF($B32&lt;&gt;"",CQ32-CP32,""),"")</f>
        <v/>
      </c>
      <c r="CS32" s="313" t="str">
        <f aca="false">IF($B32&lt;&gt;"",$B32,"")</f>
        <v>Gabriel MANTEL</v>
      </c>
      <c r="CT32" s="314" t="n">
        <f aca="false">IF($B32&lt;&gt;"",'Chronos (M21..M40)'!$H1645,"")</f>
        <v>1</v>
      </c>
      <c r="CU32" s="315" t="str">
        <f aca="false">IF('Chronos (M21..M40)'!$I1645&lt;&gt;"",'Chronos (M21..M40)'!$I1645," ")</f>
        <v> </v>
      </c>
      <c r="CV32" s="316" t="n">
        <f aca="false">IF('Chronos (M21..M40)'!$J1645&lt;&gt;"",'Chronos (M21..M40)'!$J1645,0)</f>
        <v>0</v>
      </c>
      <c r="CW32" s="317" t="n">
        <f aca="false">IF($B32&lt;&gt;"",IF(CU32&lt;&gt;" ",(INDEX(CT$9:CU$12,MATCH(CT32,CT$9:CT$12),2)/CU32)*1000,0),"")</f>
        <v>0</v>
      </c>
      <c r="CX32" s="318" t="str">
        <f aca="false">IF(CU$9&lt;&gt;"",IF($B32&lt;&gt;"",CW32-CV32,""),"")</f>
        <v/>
      </c>
      <c r="CY32" s="314" t="n">
        <f aca="false">IF($B32&lt;&gt;"",'Chronos (M21..M40)'!$H1746,"")</f>
        <v>1</v>
      </c>
      <c r="CZ32" s="315" t="str">
        <f aca="false">IF('Chronos (M21..M40)'!$I1746&lt;&gt;"",'Chronos (M21..M40)'!$I1746," ")</f>
        <v> </v>
      </c>
      <c r="DA32" s="316" t="n">
        <f aca="false">IF('Chronos (M21..M40)'!$J1746&lt;&gt;"",'Chronos (M21..M40)'!$J1746,0)</f>
        <v>0</v>
      </c>
      <c r="DB32" s="317" t="n">
        <f aca="false">IF($B32&lt;&gt;"",IF(CZ32&lt;&gt;" ",(INDEX(CY$9:CZ$12,MATCH(CY32,CY$9:CY$12),2)/CZ32)*1000,0),"")</f>
        <v>0</v>
      </c>
      <c r="DC32" s="318" t="str">
        <f aca="false">IF(CZ$9&lt;&gt;"",IF($B32&lt;&gt;"",DB32-DA32,""),"")</f>
        <v/>
      </c>
      <c r="DD32" s="313" t="str">
        <f aca="false">IF($B32&lt;&gt;"",$B32,"")</f>
        <v>Gabriel MANTEL</v>
      </c>
      <c r="DE32" s="314" t="n">
        <f aca="false">IF($B32&lt;&gt;"",'Chronos (M21..M40)'!$H1847,"")</f>
        <v>1</v>
      </c>
      <c r="DF32" s="315" t="str">
        <f aca="false">IF('Chronos (M21..M40)'!$I1847&lt;&gt;"",'Chronos (M21..M40)'!$I1847," ")</f>
        <v> </v>
      </c>
      <c r="DG32" s="316" t="n">
        <f aca="false">IF('Chronos (M21..M40)'!$J1847&lt;&gt;"",'Chronos (M21..M40)'!$J1847,0)</f>
        <v>0</v>
      </c>
      <c r="DH32" s="317" t="n">
        <f aca="false">IF($B32&lt;&gt;"",IF(DF32&lt;&gt;" ",(INDEX(DE$9:DF$12,MATCH(DE32,DE$9:DE$12),2)/DF32)*1000,0),"")</f>
        <v>0</v>
      </c>
      <c r="DI32" s="318" t="str">
        <f aca="false">IF(DF$9&lt;&gt;"",IF($B32&lt;&gt;"",DH32-DG32,""),"")</f>
        <v/>
      </c>
      <c r="DJ32" s="314" t="n">
        <f aca="false">IF($B32&lt;&gt;"",'Chronos (M21..M40)'!$H1948,"")</f>
        <v>1</v>
      </c>
      <c r="DK32" s="315" t="str">
        <f aca="false">IF('Chronos (M21..M40)'!$I1948&lt;&gt;"",'Chronos (M21..M40)'!$I1948," ")</f>
        <v> </v>
      </c>
      <c r="DL32" s="316" t="n">
        <f aca="false">IF('Chronos (M21..M40)'!$J1948&lt;&gt;"",'Chronos (M21..M40)'!$J1948,0)</f>
        <v>0</v>
      </c>
      <c r="DM32" s="317" t="n">
        <f aca="false">IF($B32&lt;&gt;"",IF(DK32&lt;&gt;" ",(INDEX(DJ$9:DK$12,MATCH(DJ32,DJ$9:DJ$12),2)/DK32)*1000,0),"")</f>
        <v>0</v>
      </c>
      <c r="DN32" s="318" t="str">
        <f aca="false">IF(DK$9&lt;&gt;"",IF($B32&lt;&gt;"",DM32-DL32,""),"")</f>
        <v/>
      </c>
      <c r="DO32" s="0"/>
      <c r="DP32" s="356" t="n">
        <f aca="false">E32</f>
        <v>5275.01219401382</v>
      </c>
      <c r="DQ32" s="357" t="n">
        <f aca="false">F32</f>
        <v>0</v>
      </c>
      <c r="DR32" s="356" t="n">
        <f aca="false">SUM(E32,M32,R32,X32,AC32)</f>
        <v>5275.01219401382</v>
      </c>
      <c r="DS32" s="319" t="n">
        <f aca="false">SUM(DR32,AI32,AN32,AT32,AY32,BE32,BJ32,BP32,BU32,CA32,CF32,CL32,CQ32,CW32,DB32,DH32,DM32)</f>
        <v>5275.01219401382</v>
      </c>
      <c r="DT32" s="357" t="n">
        <f aca="false">SUM(L32,Q32,W32,AB32,AH32,AM32,AS32,AX32,BD32,BI32,BO32,BT32,BZ32,CE32,CK32,CP32,CV32,DA32,DG32,DL32)</f>
        <v>0</v>
      </c>
      <c r="DU32" s="356" t="n">
        <f aca="false">SMALL($DY32:$EV32,1)</f>
        <v>658.373983739838</v>
      </c>
      <c r="DV32" s="319" t="n">
        <f aca="false">SMALL($DY32:$EV32,2)</f>
        <v>716.595247370471</v>
      </c>
      <c r="DW32" s="319" t="n">
        <f aca="false">SMALL($DY32:$EV32,3)</f>
        <v>771.071034228929</v>
      </c>
      <c r="DX32" s="357" t="n">
        <f aca="false">SMALL($DY32:$EV32,4)</f>
        <v>771.071034228929</v>
      </c>
      <c r="DY32" s="356" t="n">
        <f aca="false">'Calculs (M1..M20)'!DU32</f>
        <v>658.373983739838</v>
      </c>
      <c r="DZ32" s="356" t="n">
        <f aca="false">'Calculs (M1..M20)'!DV32</f>
        <v>716.595247370471</v>
      </c>
      <c r="EA32" s="356" t="n">
        <f aca="false">'Calculs (M1..M20)'!DW32</f>
        <v>771.071034228929</v>
      </c>
      <c r="EB32" s="358" t="n">
        <f aca="false">'Calculs (M1..M20)'!DX32</f>
        <v>771.071034228929</v>
      </c>
      <c r="EC32" s="361" t="str">
        <f aca="false">IF(M32&gt;0,M32," ")</f>
        <v> </v>
      </c>
      <c r="ED32" s="321" t="str">
        <f aca="false">IF(R32&gt;0,R32," ")</f>
        <v> </v>
      </c>
      <c r="EE32" s="321" t="str">
        <f aca="false">IF(X32&gt;0,X32," ")</f>
        <v> </v>
      </c>
      <c r="EF32" s="321" t="str">
        <f aca="false">IF(AC32&gt;0,AC32," ")</f>
        <v> </v>
      </c>
      <c r="EG32" s="321" t="str">
        <f aca="false">IF(AI32&gt;0,AI32," ")</f>
        <v> </v>
      </c>
      <c r="EH32" s="321" t="str">
        <f aca="false">IF(AN32&gt;0,AN32," ")</f>
        <v> </v>
      </c>
      <c r="EI32" s="321" t="str">
        <f aca="false">IF(AT32&gt;0,AT32," ")</f>
        <v> </v>
      </c>
      <c r="EJ32" s="321" t="str">
        <f aca="false">IF(AY32&gt;0,AY32," ")</f>
        <v> </v>
      </c>
      <c r="EK32" s="321" t="str">
        <f aca="false">IF(BE32&gt;0,BE32," ")</f>
        <v> </v>
      </c>
      <c r="EL32" s="321" t="str">
        <f aca="false">IF(BJ32&gt;0,BJ32," ")</f>
        <v> </v>
      </c>
      <c r="EM32" s="321" t="str">
        <f aca="false">IF(BP32&gt;0,BP32," ")</f>
        <v> </v>
      </c>
      <c r="EN32" s="321" t="str">
        <f aca="false">IF(BU32&gt;0,BU32," ")</f>
        <v> </v>
      </c>
      <c r="EO32" s="321" t="str">
        <f aca="false">IF(CA32&gt;0,CA32," ")</f>
        <v> </v>
      </c>
      <c r="EP32" s="321" t="str">
        <f aca="false">IF(CF32&gt;0,CF32," ")</f>
        <v> </v>
      </c>
      <c r="EQ32" s="321" t="str">
        <f aca="false">IF(CL32&gt;0,CL32," ")</f>
        <v> </v>
      </c>
      <c r="ER32" s="321" t="str">
        <f aca="false">IF(CQ32&gt;0,CQ32," ")</f>
        <v> </v>
      </c>
      <c r="ES32" s="321" t="str">
        <f aca="false">IF(CW32&gt;0,CW32," ")</f>
        <v> </v>
      </c>
      <c r="ET32" s="321" t="str">
        <f aca="false">IF(DB32&gt;0,DB32," ")</f>
        <v> </v>
      </c>
      <c r="EU32" s="321" t="str">
        <f aca="false">IF(DH32&gt;0,DH32," ")</f>
        <v> </v>
      </c>
      <c r="EV32" s="321" t="str">
        <f aca="false">IF(DM32&gt;0,DM32," ")</f>
        <v> </v>
      </c>
      <c r="EW32" s="322" t="n">
        <f aca="false">SMALL($DY32:EC32,1)</f>
        <v>658.373983739838</v>
      </c>
      <c r="EX32" s="323" t="n">
        <f aca="false">SMALL($DY32:ED32,1)</f>
        <v>658.373983739838</v>
      </c>
      <c r="EY32" s="323" t="n">
        <f aca="false">SMALL($DY32:EE32,1)</f>
        <v>658.373983739838</v>
      </c>
      <c r="EZ32" s="323" t="n">
        <f aca="false">SMALL($DY32:EF32,1)</f>
        <v>658.373983739838</v>
      </c>
      <c r="FA32" s="323" t="n">
        <f aca="false">SMALL($DY32:EG32,1)</f>
        <v>658.373983739838</v>
      </c>
      <c r="FB32" s="323" t="n">
        <f aca="false">SMALL($DY32:EH32,1)</f>
        <v>658.373983739838</v>
      </c>
      <c r="FC32" s="323" t="n">
        <f aca="false">SMALL($DY32:EI32,1)</f>
        <v>658.373983739838</v>
      </c>
      <c r="FD32" s="323" t="n">
        <f aca="false">SMALL($DY32:EJ32,1)</f>
        <v>658.373983739838</v>
      </c>
      <c r="FE32" s="323" t="n">
        <f aca="false">SMALL($DY32:EK32,1)</f>
        <v>658.373983739838</v>
      </c>
      <c r="FF32" s="323" t="n">
        <f aca="false">SMALL($DY32:EL32,1)</f>
        <v>658.373983739838</v>
      </c>
      <c r="FG32" s="323" t="n">
        <f aca="false">SMALL($DY32:EM32,1)</f>
        <v>658.373983739838</v>
      </c>
      <c r="FH32" s="323" t="n">
        <f aca="false">SMALL($DY32:EN32,1)</f>
        <v>658.373983739838</v>
      </c>
      <c r="FI32" s="323" t="n">
        <f aca="false">SMALL($DY32:EO32,1)</f>
        <v>658.373983739838</v>
      </c>
      <c r="FJ32" s="323" t="n">
        <f aca="false">SMALL($DY32:EP32,1)</f>
        <v>658.373983739838</v>
      </c>
      <c r="FK32" s="323" t="n">
        <f aca="false">SMALL($DY32:EQ32,1)</f>
        <v>658.373983739838</v>
      </c>
      <c r="FL32" s="323" t="n">
        <f aca="false">SMALL($DY32:ER32,1)</f>
        <v>658.373983739838</v>
      </c>
      <c r="FM32" s="323" t="n">
        <f aca="false">SMALL($DY32:ES32,1)</f>
        <v>658.373983739838</v>
      </c>
      <c r="FN32" s="323" t="n">
        <f aca="false">SMALL($DY32:ET32,1)</f>
        <v>658.373983739838</v>
      </c>
      <c r="FO32" s="323" t="n">
        <f aca="false">SMALL($DY32:EU32,1)</f>
        <v>658.373983739838</v>
      </c>
      <c r="FP32" s="324" t="n">
        <f aca="false">SMALL($DY32:EV32,1)</f>
        <v>658.373983739838</v>
      </c>
      <c r="FQ32" s="0"/>
      <c r="FR32" s="328" t="str">
        <f aca="false">IF($B32&lt;&gt;"",IF($EE$1+20&gt;=FR$13,$N32+E32-F32-(EW32+EW134+EW236+EW338),""),"")</f>
        <v/>
      </c>
      <c r="FS32" s="329" t="str">
        <f aca="false">IF($B32&lt;&gt;"",IF($EE$1+20&gt;=FS$13,$N32+$S32+E32-F32-(EX32+EX134+EX236+EX338),""),"")</f>
        <v/>
      </c>
      <c r="FT32" s="329" t="str">
        <f aca="false">IF($B32&lt;&gt;"",IF($EE$1+20&gt;=FT$13,$N32+$S32+$Y32+E32-F32-(EY32+EY134+EY236+EY338),""),"")</f>
        <v/>
      </c>
      <c r="FU32" s="329" t="str">
        <f aca="false">IF($B32&lt;&gt;"",IF($EE$1+20&gt;=FU$13,$N32+$S32+$Y32+$AD32+E32-F32-(EZ32+EZ134+EZ236+EZ338),""),"")</f>
        <v/>
      </c>
      <c r="FV32" s="329" t="str">
        <f aca="false">IF($B32&lt;&gt;"",IF($EE$1+20&gt;=FV$13,$N32+$S32+$Y32+$AD32+$AJ32+E32-F32-(FA32+FA134+FA236+FA338),""),"")</f>
        <v/>
      </c>
      <c r="FW32" s="329" t="str">
        <f aca="false">IF($B32&lt;&gt;"",IF($EE$1+20&gt;=FW$13,$N32+$S32+$Y32+$AD32+$AJ32+$AO32+E32-F32-(FB32+FB134+FB236+FB338),""),"")</f>
        <v/>
      </c>
      <c r="FX32" s="329" t="str">
        <f aca="false">IF($B32&lt;&gt;"",IF($EE$1+20&gt;=FX$13,$N32+$S32+$Y32+$AD32+$AJ32+$AO32+$AU32+E32-F32-(FC32+FC134+FC236+FC338),""),"")</f>
        <v/>
      </c>
      <c r="FY32" s="329" t="str">
        <f aca="false">IF($B32&lt;&gt;"",IF($EE$1+20&gt;=FY$13,$N32+$S32+$Y32+$AD32+$AJ32+$AO32+$AU32+$AZ32+E32-F32-(FD32+FD134+FD236+FD338),""),"")</f>
        <v/>
      </c>
      <c r="FZ32" s="329" t="str">
        <f aca="false">IF($B32&lt;&gt;"",IF($EE$1+20&gt;=FZ$13,$N32+$S32+$Y32+$AD32+$AJ32+$AO32+$AU32+$AZ32+$BF32+E32-F32-(FE32+FE134+FE236+FE338),""),"")</f>
        <v/>
      </c>
      <c r="GA32" s="329" t="str">
        <f aca="false">IF($B32&lt;&gt;"",IF($EE$1+20&gt;=GA$13,$N32+$S32+$Y32+$AD32+$AJ32+$AO32+$AU32+$AZ32+$BF32+$BK32+E32-F32-(FF32+FF134+FF236+FF338),""),"")</f>
        <v/>
      </c>
      <c r="GB32" s="329" t="str">
        <f aca="false">IF($B32&lt;&gt;"",IF($EE$1+20&gt;=GB$13,$N32+$S32+$Y32+$AD32+$AJ32+$AO32+$AU32+$AZ32+$BF32+$BK32+$BQ32+E32-F32-(FG32+FG134+FG236+FG338),""),"")</f>
        <v/>
      </c>
      <c r="GC32" s="329" t="str">
        <f aca="false">IF($B32&lt;&gt;"",IF($EE$1+20&gt;=GC$13,$N32+$S32+$Y32+$AD32+$AJ32+$AO32+$AU32+$AZ32+$BF32+$BK32+$BQ32+$BV32+E32-F32-(FH32+FH134+FH236+FH338),""),"")</f>
        <v/>
      </c>
      <c r="GD32" s="329" t="str">
        <f aca="false">IF($B32&lt;&gt;"",IF($EE$1+20&gt;=GD$13,$N32+$S32+$Y32+$AD32+$AJ32+$AO32+$AU32+$AZ32+$BF32+$BK32+$BQ32+$BV32+$CB32+E32-F32-(FI32+FI134+FI236+FI338),""),"")</f>
        <v/>
      </c>
      <c r="GE32" s="329" t="str">
        <f aca="false">IF($B32&lt;&gt;"",IF($EE$1+20&gt;=GE$13,$N32+$S32+$Y32+$AD32+$AJ32+$AO32+$AU32+$AZ32+$BF32+$BK32+$BQ32+$BV32+$CB32+$CG32+E32-F32-(FJ32+FJ134+FJ236+FJ338),""),"")</f>
        <v/>
      </c>
      <c r="GF32" s="329" t="str">
        <f aca="false">IF($B32&lt;&gt;"",IF($EE$1+20&gt;=GF$13,$N32+$S32+$Y32+$AD32+$AJ32+$AO32+$AU32+$AZ32+$BF32+$BK32+$BQ32+$BV32+$CB32+$CG32+$CM32+E32-F32-(FK32+FK134+FK236+FK338),""),"")</f>
        <v/>
      </c>
      <c r="GG32" s="329" t="str">
        <f aca="false">IF($B32&lt;&gt;"",IF($EE$1+20&gt;=GG$13,$N32+$S32+$Y32+$AD32+$AJ32+$AO32+$AU32+$AZ32+$BF32+$BK32+$BQ32+$BV32+$CB32+$CG32+$CM32+$CR32+E32-F32-(FL32+FL134+FL236+FL338),""),"")</f>
        <v/>
      </c>
      <c r="GH32" s="329" t="str">
        <f aca="false">IF($B32&lt;&gt;"",IF($EE$1+20&gt;=GH$13,$N32+$S32+$Y32+$AD32+$AJ32+$AO32+$AU32+$AZ32+$BF32+$BK32+$BQ32+$BV32+$CB32+$CG32+$CM32+$CR32+$CX32+E32-F32-(FM32+FM134+FM236+FM338),""),"")</f>
        <v/>
      </c>
      <c r="GI32" s="329" t="str">
        <f aca="false">IF($B32&lt;&gt;"",IF($EE$1+20&gt;=GI$13,$N32+$S32+$Y32+$AD32+$AJ32+$AO32+$AU32+$AZ32+$BF32+$BK32+$BQ32+$BV32+$CB32+$CG32+$CM32+$CR32+$CX32+$DC32+E32-F32-(FN32+FN134+FN236+FN338),""),"")</f>
        <v/>
      </c>
      <c r="GJ32" s="329" t="str">
        <f aca="false">IF($B32&lt;&gt;"",IF($EE$1+20&gt;=GJ$13,$N32+$S32+$Y32+$AD32+$AJ32+$AO32+$AU32+$AZ32+$BF32+$BK32+$BQ32+$BV32+$CB32+$CG32+$CM32+$CR32+$CX32+$DC32+$DI32+E32-F32-(FO32+FO134+FO236+FO338),""),"")</f>
        <v/>
      </c>
      <c r="GK32" s="330" t="str">
        <f aca="false">IF($B32&lt;&gt;"",IF($EE$1+20&gt;=GK$13,$N32+$S32+$Y32+$AD32+$AJ32+$AO32+$AU32+$AZ32+$BF32+$BK32+$BQ32+$BV32+$CB32+$CG32+$CM32+$CR32+$CX32+$DC32+$DI32+$DN32+E32-F32-(FP32+FP134+FP236+FP338),""),"")</f>
        <v/>
      </c>
      <c r="GL32" s="0"/>
      <c r="GM32" s="328" t="str">
        <f aca="false">IF($B32&lt;&gt;"",IF($EE$1+20&gt;=GM$13,RANK(FR32,FR$14:FR$113,0),""),"")</f>
        <v/>
      </c>
      <c r="GN32" s="329" t="str">
        <f aca="false">IF($B32&lt;&gt;"",IF($EE$1+20&gt;=GN$13,RANK(FS32,FS$14:FS$113,0),""),"")</f>
        <v/>
      </c>
      <c r="GO32" s="329" t="str">
        <f aca="false">IF($B32&lt;&gt;"",IF($EE$1+20&gt;=GO$13,RANK(FT32,FT$14:FT$113,0),""),"")</f>
        <v/>
      </c>
      <c r="GP32" s="329" t="str">
        <f aca="false">IF($B32&lt;&gt;"",IF($EE$1+20&gt;=GP$13,RANK(FU32,FU$14:FU$113,0),""),"")</f>
        <v/>
      </c>
      <c r="GQ32" s="329" t="str">
        <f aca="false">IF($B32&lt;&gt;"",IF($EE$1+20&gt;=GQ$13,RANK(FV32,FV$14:FV$113,0),""),"")</f>
        <v/>
      </c>
      <c r="GR32" s="329" t="str">
        <f aca="false">IF($B32&lt;&gt;"",IF($EE$1+20&gt;=GR$13,RANK(FW32,FW$14:FW$113,0),""),"")</f>
        <v/>
      </c>
      <c r="GS32" s="329" t="str">
        <f aca="false">IF($B32&lt;&gt;"",IF($EE$1+20&gt;=GS$13,RANK(FX32,FX$14:FX$113,0),""),"")</f>
        <v/>
      </c>
      <c r="GT32" s="329" t="str">
        <f aca="false">IF($B32&lt;&gt;"",IF($EE$1+20&gt;=GT$13,RANK(FY32,FY$14:FY$113,0),""),"")</f>
        <v/>
      </c>
      <c r="GU32" s="329" t="str">
        <f aca="false">IF($B32&lt;&gt;"",IF($EE$1+20&gt;=GU$13,RANK(FZ32,FZ$14:FZ$113,0),""),"")</f>
        <v/>
      </c>
      <c r="GV32" s="329" t="str">
        <f aca="false">IF($B32&lt;&gt;"",IF($EE$1+20&gt;=GV$13,RANK(GA32,GA$14:GA$113,0),""),"")</f>
        <v/>
      </c>
      <c r="GW32" s="329" t="str">
        <f aca="false">IF($B32&lt;&gt;"",IF($EE$1+20&gt;=GW$13,RANK(GB32,GB$14:GB$113,0),""),"")</f>
        <v/>
      </c>
      <c r="GX32" s="329" t="str">
        <f aca="false">IF($B32&lt;&gt;"",IF($EE$1+20&gt;=GX$13,RANK(GC32,GC$14:GC$113,0),""),"")</f>
        <v/>
      </c>
      <c r="GY32" s="329" t="str">
        <f aca="false">IF($B32&lt;&gt;"",IF($EE$1+20&gt;=GY$13,RANK(GD32,GD$14:GD$113,0),""),"")</f>
        <v/>
      </c>
      <c r="GZ32" s="329" t="str">
        <f aca="false">IF($B32&lt;&gt;"",IF($EE$1+20&gt;=GZ$13,RANK(GE32,GE$14:GE$113,0),""),"")</f>
        <v/>
      </c>
      <c r="HA32" s="329" t="str">
        <f aca="false">IF($B32&lt;&gt;"",IF($EE$1+20&gt;=HA$13,RANK(GF32,GF$14:GF$113,0),""),"")</f>
        <v/>
      </c>
      <c r="HB32" s="329" t="str">
        <f aca="false">IF($B32&lt;&gt;"",IF($EE$1+20&gt;=HB$13,RANK(GG32,GG$14:GG$113,0),""),"")</f>
        <v/>
      </c>
      <c r="HC32" s="329" t="str">
        <f aca="false">IF($B32&lt;&gt;"",IF($EE$1+20&gt;=HC$13,RANK(GH32,GH$14:GH$113,0),""),"")</f>
        <v/>
      </c>
      <c r="HD32" s="329" t="str">
        <f aca="false">IF($B32&lt;&gt;"",IF($EE$1+20&gt;=HD$13,RANK(GI32,GI$14:GI$113,0),""),"")</f>
        <v/>
      </c>
      <c r="HE32" s="329" t="str">
        <f aca="false">IF($B32&lt;&gt;"",IF($EE$1+20&gt;=HE$13,RANK(GJ32,GJ$14:GJ$113,0),""),"")</f>
        <v/>
      </c>
      <c r="HF32" s="330" t="str">
        <f aca="false">IF($B32&lt;&gt;"",IF($EE$1+20&gt;=HF$13,RANK(GK32,GK$14:GK$113,0),""),"")</f>
        <v/>
      </c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3" hidden="false" customHeight="false" outlineLevel="0" collapsed="false">
      <c r="A33" s="308" t="n">
        <f aca="false">IF(B33&lt;&gt;"",RANK(G33,G$14:G$113,0),"")</f>
        <v>19</v>
      </c>
      <c r="B33" s="310" t="str">
        <f aca="false">IF('Chronos (M1..M20)'!B30&lt;&gt;"",'Chronos (M1..M20)'!B30,"")</f>
        <v>Sylvain PFEFFERKORN</v>
      </c>
      <c r="C33" s="310" t="n">
        <f aca="false">IF(B33&lt;&gt;"",'Chronos (M1..M20)'!C30,"")</f>
        <v>20</v>
      </c>
      <c r="D33" s="215" t="n">
        <f aca="false">IF(B33&lt;&gt;"",'Chronos (M1..M20)'!C30,"")</f>
        <v>20</v>
      </c>
      <c r="E33" s="355" t="n">
        <f aca="false">'Calculs (M1..M20)'!DS33</f>
        <v>5377.78821147482</v>
      </c>
      <c r="F33" s="355" t="n">
        <f aca="false">'Calculs (M1..M20)'!DT33</f>
        <v>0</v>
      </c>
      <c r="G33" s="311" t="n">
        <f aca="false">IF(B33&lt;&gt;"",IF(NbTotManche&lt;4,DR33-DQ33,IF(NbTotManche&lt;15,DR33-DU33-DQ33,IF(NbTotManche&lt;25,DR33-DU33-DV33-DQ33-DT33,IF(NbTotManche&lt;35,DS33-DU33-DV33-DW33-DT33-DQ33,DS33-DU33-DV33-DW33-DX33-DT33-DQ33)))),0)</f>
        <v>4757.87310712392</v>
      </c>
      <c r="H33" s="312" t="n">
        <f aca="false">IF(B33&lt;&gt;"",IF(G33,(G33/MAXA(G$14:G$113))*1000,0),"")</f>
        <v>859.924274016949</v>
      </c>
      <c r="I33" s="313" t="str">
        <f aca="false">IF($B33&lt;&gt;"",$B33,"")</f>
        <v>Sylvain PFEFFERKORN</v>
      </c>
      <c r="J33" s="314" t="n">
        <f aca="false">IF($B33&lt;&gt;"",'Chronos (M21..M40)'!$H30,"")</f>
        <v>1</v>
      </c>
      <c r="K33" s="315" t="str">
        <f aca="false">IF('Chronos (M21..M40)'!$I30&lt;&gt;"",'Chronos (M21..M40)'!$I30," ")</f>
        <v> </v>
      </c>
      <c r="L33" s="316" t="n">
        <f aca="false">IF('Chronos (M21..M40)'!$J30&lt;&gt;"",'Chronos (M21..M40)'!$J30,0)</f>
        <v>0</v>
      </c>
      <c r="M33" s="317" t="n">
        <f aca="false">IF($B33&lt;&gt;"",IF(K33&lt;&gt;" ",(INDEX(J$9:K$12,MATCH(J33,J$9:J$12),2)/K33)*1000,0),"")</f>
        <v>0</v>
      </c>
      <c r="N33" s="318" t="str">
        <f aca="false">IF(K$9&lt;&gt;"",IF($B33&lt;&gt;"",M33-L33,""),"")</f>
        <v/>
      </c>
      <c r="O33" s="314" t="n">
        <f aca="false">IF($B33&lt;&gt;"",'Chronos (M21..M40)'!$H131,"")</f>
        <v>1</v>
      </c>
      <c r="P33" s="315" t="str">
        <f aca="false">IF('Chronos (M21..M40)'!$I131&lt;&gt;"",'Chronos (M21..M40)'!$I131," ")</f>
        <v> </v>
      </c>
      <c r="Q33" s="316" t="n">
        <f aca="false">IF('Chronos (M21..M40)'!$J131&lt;&gt;"",'Chronos (M21..M40)'!$J131,0)</f>
        <v>0</v>
      </c>
      <c r="R33" s="317" t="n">
        <f aca="false">IF($B33&lt;&gt;"",IF(P33&lt;&gt;" ",(INDEX(O$9:P$12,MATCH(O33,O$9:O$12),2)/P33)*1000,0),"")</f>
        <v>0</v>
      </c>
      <c r="S33" s="318" t="str">
        <f aca="false">IF(P$9&lt;&gt;"",IF($B33&lt;&gt;"",R33-Q33,""),"")</f>
        <v/>
      </c>
      <c r="T33" s="313" t="str">
        <f aca="false">IF($B33&lt;&gt;"",$B33,"")</f>
        <v>Sylvain PFEFFERKORN</v>
      </c>
      <c r="U33" s="314" t="n">
        <f aca="false">IF($B33&lt;&gt;"",'Chronos (M21..M40)'!$H232,"")</f>
        <v>1</v>
      </c>
      <c r="V33" s="315" t="str">
        <f aca="false">IF('Chronos (M21..M40)'!$I232&lt;&gt;"",'Chronos (M21..M40)'!$I232," ")</f>
        <v> </v>
      </c>
      <c r="W33" s="316" t="n">
        <f aca="false">IF('Chronos (M21..M40)'!$J232&lt;&gt;"",'Chronos (M21..M40)'!$J232,0)</f>
        <v>0</v>
      </c>
      <c r="X33" s="317" t="n">
        <f aca="false">IF($B33&lt;&gt;"",IF(V33&lt;&gt;" ",(INDEX(U$9:V$12,MATCH(U33,U$9:U$12),2)/V33)*1000,0),"")</f>
        <v>0</v>
      </c>
      <c r="Y33" s="318" t="str">
        <f aca="false">IF(V$9&lt;&gt;"",IF($B33&lt;&gt;"",X33-W33,""),"")</f>
        <v/>
      </c>
      <c r="Z33" s="314" t="n">
        <f aca="false">IF($B33&lt;&gt;"",'Chronos (M21..M40)'!$H333,"")</f>
        <v>1</v>
      </c>
      <c r="AA33" s="315" t="str">
        <f aca="false">IF('Chronos (M21..M40)'!$I333&lt;&gt;"",'Chronos (M21..M40)'!$I333," ")</f>
        <v> </v>
      </c>
      <c r="AB33" s="316" t="n">
        <f aca="false">IF('Chronos (M1..M20)'!$J333&lt;&gt;"",'Chronos (M21..M40)'!$J333,0)</f>
        <v>0</v>
      </c>
      <c r="AC33" s="317" t="n">
        <f aca="false">IF($B33&lt;&gt;"",IF(AA33&lt;&gt;" ",(INDEX(Z$9:AA$12,MATCH(Z33,Z$9:Z$12),2)/AA33)*1000,0),"")</f>
        <v>0</v>
      </c>
      <c r="AD33" s="318" t="str">
        <f aca="false">IF(AA$9&lt;&gt;"",IF($B33&lt;&gt;"",AC33-AB33,""),"")</f>
        <v/>
      </c>
      <c r="AE33" s="313" t="str">
        <f aca="false">IF($B33&lt;&gt;"",$B33,"")</f>
        <v>Sylvain PFEFFERKORN</v>
      </c>
      <c r="AF33" s="314" t="n">
        <f aca="false">IF($B33&lt;&gt;"",'Chronos (M21..M40)'!$H434,"")</f>
        <v>1</v>
      </c>
      <c r="AG33" s="315" t="str">
        <f aca="false">IF('Chronos (M21..M40)'!$I434&lt;&gt;"",'Chronos (M21..M40)'!$I434," ")</f>
        <v> </v>
      </c>
      <c r="AH33" s="316" t="n">
        <f aca="false">IF('Chronos (M21..M40)'!$J434&lt;&gt;"",'Chronos (M21..M40)'!$J434,0)</f>
        <v>0</v>
      </c>
      <c r="AI33" s="317" t="n">
        <f aca="false">IF($B33&lt;&gt;"",IF(AG33&lt;&gt;" ",(INDEX(AF$9:AG$12,MATCH(AF33,AF$9:AF$12),2)/AG33)*1000,0),"")</f>
        <v>0</v>
      </c>
      <c r="AJ33" s="318" t="str">
        <f aca="false">IF(AG$9&lt;&gt;"",IF($B33&lt;&gt;"",AI33-AH33,""),"")</f>
        <v/>
      </c>
      <c r="AK33" s="314" t="n">
        <f aca="false">IF($B33&lt;&gt;"",'Chronos (M21..M40)'!$H535,"")</f>
        <v>1</v>
      </c>
      <c r="AL33" s="315" t="str">
        <f aca="false">IF('Chronos (M21..M40)'!$I535&lt;&gt;"",'Chronos (M21..M40)'!$I535," ")</f>
        <v> </v>
      </c>
      <c r="AM33" s="316" t="n">
        <f aca="false">IF('Chronos (M21..M40)'!$J535&lt;&gt;"",'Chronos (M21..M40)'!$J535,0)</f>
        <v>0</v>
      </c>
      <c r="AN33" s="317" t="n">
        <f aca="false">IF($B33&lt;&gt;"",IF(AL33&lt;&gt;" ",(INDEX(AK$9:AL$12,MATCH(AK33,AK$9:AK$12),2)/AL33)*1000,0),"")</f>
        <v>0</v>
      </c>
      <c r="AO33" s="318" t="str">
        <f aca="false">IF(AL$9&lt;&gt;"",IF($B33&lt;&gt;"",AN33-AM33,""),"")</f>
        <v/>
      </c>
      <c r="AP33" s="313" t="str">
        <f aca="false">IF($B33&lt;&gt;"",$B33,"")</f>
        <v>Sylvain PFEFFERKORN</v>
      </c>
      <c r="AQ33" s="314" t="n">
        <f aca="false">IF($B33&lt;&gt;"",'Chronos (M21..M40)'!$H636,"")</f>
        <v>1</v>
      </c>
      <c r="AR33" s="315" t="str">
        <f aca="false">IF('Chronos (M21..M40)'!$I636&lt;&gt;"",'Chronos (M21..M40)'!$I636," ")</f>
        <v> </v>
      </c>
      <c r="AS33" s="316" t="n">
        <f aca="false">IF('Chronos (M21..M40)'!$J636&lt;&gt;"",'Chronos (M21..M40)'!$J636,0)</f>
        <v>0</v>
      </c>
      <c r="AT33" s="317" t="n">
        <f aca="false">IF($B33&lt;&gt;"",IF(AR33&lt;&gt;" ",(INDEX(AQ$9:AR$12,MATCH(AQ33,AQ$9:AQ$12),2)/AR33)*1000,0),"")</f>
        <v>0</v>
      </c>
      <c r="AU33" s="318" t="str">
        <f aca="false">IF(AR$9&lt;&gt;"",IF($B33&lt;&gt;"",AT33-AS33,""),"")</f>
        <v/>
      </c>
      <c r="AV33" s="314" t="n">
        <f aca="false">IF($B33&lt;&gt;"",'Chronos (M21..M40)'!$H737,"")</f>
        <v>1</v>
      </c>
      <c r="AW33" s="315" t="str">
        <f aca="false">IF('Chronos (M21..M40)'!$I737&lt;&gt;"",'Chronos (M21..M40)'!$I737," ")</f>
        <v> </v>
      </c>
      <c r="AX33" s="316" t="n">
        <f aca="false">IF('Chronos (M21..M40)'!$J737&lt;&gt;"",'Chronos (M21..M40)'!$J737,0)</f>
        <v>0</v>
      </c>
      <c r="AY33" s="317" t="n">
        <f aca="false">IF($B33&lt;&gt;"",IF(AW33&lt;&gt;" ",(INDEX(AV$9:AW$12,MATCH(AV33,AV$9:AV$12),2)/AW33)*1000,0),"")</f>
        <v>0</v>
      </c>
      <c r="AZ33" s="318" t="str">
        <f aca="false">IF(AW$9&lt;&gt;"",IF($B33&lt;&gt;"",AY33-AX33,""),"")</f>
        <v/>
      </c>
      <c r="BA33" s="313" t="str">
        <f aca="false">IF($B33&lt;&gt;"",$B33,"")</f>
        <v>Sylvain PFEFFERKORN</v>
      </c>
      <c r="BB33" s="314" t="n">
        <f aca="false">IF($B33&lt;&gt;"",'Chronos (M21..M40)'!$H838,"")</f>
        <v>1</v>
      </c>
      <c r="BC33" s="315" t="str">
        <f aca="false">IF('Chronos (M21..M40)'!$I838&lt;&gt;"",'Chronos (M21..M40)'!$I838," ")</f>
        <v> </v>
      </c>
      <c r="BD33" s="316" t="n">
        <f aca="false">IF('Chronos (M21..M40)'!$J838&lt;&gt;"",'Chronos (M21..M40)'!$J838,0)</f>
        <v>0</v>
      </c>
      <c r="BE33" s="317" t="n">
        <f aca="false">IF($B33&lt;&gt;"",IF(BC33&lt;&gt;" ",(INDEX(BB$9:BC$12,MATCH(BB33,BB$9:BB$12),2)/BC33)*1000,0),"")</f>
        <v>0</v>
      </c>
      <c r="BF33" s="318" t="str">
        <f aca="false">IF(BC$9&lt;&gt;"",IF($B33&lt;&gt;"",BE33-BD33,""),"")</f>
        <v/>
      </c>
      <c r="BG33" s="314" t="n">
        <f aca="false">IF($B33&lt;&gt;"",'Chronos (M21..M40)'!$H939,"")</f>
        <v>1</v>
      </c>
      <c r="BH33" s="315" t="str">
        <f aca="false">IF('Chronos (M21..M40)'!$I939&lt;&gt;"",'Chronos (M21..M40)'!$I939," ")</f>
        <v> </v>
      </c>
      <c r="BI33" s="316" t="n">
        <f aca="false">IF('Chronos (M21..M40)'!$J939&lt;&gt;"",'Chronos (M21..M40)'!$J939,0)</f>
        <v>0</v>
      </c>
      <c r="BJ33" s="317" t="n">
        <f aca="false">IF($B33&lt;&gt;"",IF(BH33&lt;&gt;" ",(INDEX(BG$9:BH$12,MATCH(BG33,BG$9:BG$12),2)/BH33)*1000,0),"")</f>
        <v>0</v>
      </c>
      <c r="BK33" s="318" t="str">
        <f aca="false">IF(BH$9&lt;&gt;"",IF($B33&lt;&gt;"",BJ33-BI33,""),"")</f>
        <v/>
      </c>
      <c r="BL33" s="313" t="str">
        <f aca="false">IF($B33&lt;&gt;"",$B33,"")</f>
        <v>Sylvain PFEFFERKORN</v>
      </c>
      <c r="BM33" s="314" t="n">
        <f aca="false">IF($B33&lt;&gt;"",'Chronos (M21..M40)'!$H1040,"")</f>
        <v>1</v>
      </c>
      <c r="BN33" s="315" t="str">
        <f aca="false">IF('Chronos (M21..M40)'!$I1040&lt;&gt;"",'Chronos (M21..M40)'!$I1040," ")</f>
        <v> </v>
      </c>
      <c r="BO33" s="316" t="n">
        <f aca="false">IF('Chronos (M21..M40)'!$J1040&lt;&gt;"",'Chronos (M21..M40)'!$J1040,0)</f>
        <v>0</v>
      </c>
      <c r="BP33" s="317" t="n">
        <f aca="false">IF($B33&lt;&gt;"",IF(BN33&lt;&gt;" ",(INDEX(BM$9:BN$12,MATCH(BM33,BM$9:BM$12),2)/BN33)*1000,0),"")</f>
        <v>0</v>
      </c>
      <c r="BQ33" s="318" t="str">
        <f aca="false">IF(BN$9&lt;&gt;"",IF($B33&lt;&gt;"",BP33-BO33,""),"")</f>
        <v/>
      </c>
      <c r="BR33" s="314" t="n">
        <f aca="false">IF($B33&lt;&gt;"",'Chronos (M21..M40)'!$H1141,"")</f>
        <v>1</v>
      </c>
      <c r="BS33" s="315" t="str">
        <f aca="false">IF('Chronos (M21..M40)'!$I1141&lt;&gt;"",'Chronos (M21..M40)'!$I1141," ")</f>
        <v> </v>
      </c>
      <c r="BT33" s="316" t="n">
        <f aca="false">IF('Chronos (M21..M40)'!$J1141&lt;&gt;"",'Chronos (M21..M40)'!$J1141,0)</f>
        <v>0</v>
      </c>
      <c r="BU33" s="317" t="n">
        <f aca="false">IF($B33&lt;&gt;"",IF(BS33&lt;&gt;" ",(INDEX(BR$9:BS$12,MATCH(BR33,BR$9:BR$12),2)/BS33)*1000,0),"")</f>
        <v>0</v>
      </c>
      <c r="BV33" s="318" t="str">
        <f aca="false">IF(BS$9&lt;&gt;"",IF($B33&lt;&gt;"",BU33-BT33,""),"")</f>
        <v/>
      </c>
      <c r="BW33" s="313" t="str">
        <f aca="false">IF($B33&lt;&gt;"",$B33,"")</f>
        <v>Sylvain PFEFFERKORN</v>
      </c>
      <c r="BX33" s="314" t="n">
        <f aca="false">IF($B33&lt;&gt;"",'Chronos (M21..M40)'!$H1242,"")</f>
        <v>1</v>
      </c>
      <c r="BY33" s="315" t="str">
        <f aca="false">IF('Chronos (M21..M40)'!$I1242&lt;&gt;"",'Chronos (M21..M40)'!$I1242," ")</f>
        <v> </v>
      </c>
      <c r="BZ33" s="316" t="n">
        <f aca="false">IF('Chronos (M21..M40)'!$J1242&lt;&gt;"",'Chronos (M21..M40)'!$J1242,0)</f>
        <v>0</v>
      </c>
      <c r="CA33" s="317" t="n">
        <f aca="false">IF($B33&lt;&gt;"",IF(BY33&lt;&gt;" ",(INDEX(BX$9:BY$12,MATCH(BX33,BX$9:BX$12),2)/BY33)*1000,0),"")</f>
        <v>0</v>
      </c>
      <c r="CB33" s="318" t="str">
        <f aca="false">IF(BY$9&lt;&gt;"",IF($B33&lt;&gt;"",CA33-BZ33,""),"")</f>
        <v/>
      </c>
      <c r="CC33" s="314" t="n">
        <f aca="false">IF($B33&lt;&gt;"",'Chronos (M21..M40)'!$H1343,"")</f>
        <v>1</v>
      </c>
      <c r="CD33" s="315" t="str">
        <f aca="false">IF('Chronos (M21..M40)'!$I1343&lt;&gt;"",'Chronos (M21..M40)'!$I1343," ")</f>
        <v> </v>
      </c>
      <c r="CE33" s="316" t="n">
        <f aca="false">IF('Chronos (M21..M40)'!$J1343&lt;&gt;"",'Chronos (M21..M40)'!$J1343,0)</f>
        <v>0</v>
      </c>
      <c r="CF33" s="317" t="n">
        <f aca="false">IF($B33&lt;&gt;"",IF(CD33&lt;&gt;" ",(INDEX(CC$9:CD$12,MATCH(CC33,CC$9:CC$12),2)/CD33)*1000,0),"")</f>
        <v>0</v>
      </c>
      <c r="CG33" s="318" t="str">
        <f aca="false">IF(CD$9&lt;&gt;"",IF($B33&lt;&gt;"",CF33-CE33,""),"")</f>
        <v/>
      </c>
      <c r="CH33" s="313" t="str">
        <f aca="false">IF($B33&lt;&gt;"",$B33,"")</f>
        <v>Sylvain PFEFFERKORN</v>
      </c>
      <c r="CI33" s="314" t="n">
        <f aca="false">IF($B33&lt;&gt;"",'Chronos (M21..M40)'!$H1444,"")</f>
        <v>1</v>
      </c>
      <c r="CJ33" s="315" t="str">
        <f aca="false">IF('Chronos (M21..M40)'!$I1444&lt;&gt;"",'Chronos (M21..M40)'!$I1444," ")</f>
        <v> </v>
      </c>
      <c r="CK33" s="316" t="n">
        <f aca="false">IF('Chronos (M21..M40)'!$J1444&lt;&gt;"",'Chronos (M21..M40)'!$J1444,0)</f>
        <v>0</v>
      </c>
      <c r="CL33" s="317" t="n">
        <f aca="false">IF($B33&lt;&gt;"",IF(CJ33&lt;&gt;" ",(INDEX(CI$9:CJ$12,MATCH(CI33,CI$9:CI$12),2)/CJ33)*1000,0),"")</f>
        <v>0</v>
      </c>
      <c r="CM33" s="318" t="str">
        <f aca="false">IF(CJ$9&lt;&gt;"",IF($B33&lt;&gt;"",CL33-CK33,""),"")</f>
        <v/>
      </c>
      <c r="CN33" s="314" t="n">
        <f aca="false">IF($B33&lt;&gt;"",'Chronos (M21..M40)'!$H1545,"")</f>
        <v>1</v>
      </c>
      <c r="CO33" s="315" t="str">
        <f aca="false">IF('Chronos (M21..M40)'!$I1545&lt;&gt;"",'Chronos (M21..M40)'!$I1545," ")</f>
        <v> </v>
      </c>
      <c r="CP33" s="316" t="n">
        <f aca="false">IF('Chronos (M21..M40)'!$J1545&lt;&gt;"",'Chronos (M21..M40)'!$J1545,0)</f>
        <v>0</v>
      </c>
      <c r="CQ33" s="317" t="n">
        <f aca="false">IF($B33&lt;&gt;"",IF(CO33&lt;&gt;" ",(INDEX(CN$9:CO$12,MATCH(CN33,CN$9:CN$12),2)/CO33)*1000,0),"")</f>
        <v>0</v>
      </c>
      <c r="CR33" s="318" t="str">
        <f aca="false">IF(CO$9&lt;&gt;"",IF($B33&lt;&gt;"",CQ33-CP33,""),"")</f>
        <v/>
      </c>
      <c r="CS33" s="313" t="str">
        <f aca="false">IF($B33&lt;&gt;"",$B33,"")</f>
        <v>Sylvain PFEFFERKORN</v>
      </c>
      <c r="CT33" s="314" t="n">
        <f aca="false">IF($B33&lt;&gt;"",'Chronos (M21..M40)'!$H1646,"")</f>
        <v>1</v>
      </c>
      <c r="CU33" s="315" t="str">
        <f aca="false">IF('Chronos (M21..M40)'!$I1646&lt;&gt;"",'Chronos (M21..M40)'!$I1646," ")</f>
        <v> </v>
      </c>
      <c r="CV33" s="316" t="n">
        <f aca="false">IF('Chronos (M21..M40)'!$J1646&lt;&gt;"",'Chronos (M21..M40)'!$J1646,0)</f>
        <v>0</v>
      </c>
      <c r="CW33" s="317" t="n">
        <f aca="false">IF($B33&lt;&gt;"",IF(CU33&lt;&gt;" ",(INDEX(CT$9:CU$12,MATCH(CT33,CT$9:CT$12),2)/CU33)*1000,0),"")</f>
        <v>0</v>
      </c>
      <c r="CX33" s="318" t="str">
        <f aca="false">IF(CU$9&lt;&gt;"",IF($B33&lt;&gt;"",CW33-CV33,""),"")</f>
        <v/>
      </c>
      <c r="CY33" s="314" t="n">
        <f aca="false">IF($B33&lt;&gt;"",'Chronos (M21..M40)'!$H1747,"")</f>
        <v>1</v>
      </c>
      <c r="CZ33" s="315" t="str">
        <f aca="false">IF('Chronos (M21..M40)'!$I1747&lt;&gt;"",'Chronos (M21..M40)'!$I1747," ")</f>
        <v> </v>
      </c>
      <c r="DA33" s="316" t="n">
        <f aca="false">IF('Chronos (M21..M40)'!$J1747&lt;&gt;"",'Chronos (M21..M40)'!$J1747,0)</f>
        <v>0</v>
      </c>
      <c r="DB33" s="317" t="n">
        <f aca="false">IF($B33&lt;&gt;"",IF(CZ33&lt;&gt;" ",(INDEX(CY$9:CZ$12,MATCH(CY33,CY$9:CY$12),2)/CZ33)*1000,0),"")</f>
        <v>0</v>
      </c>
      <c r="DC33" s="318" t="str">
        <f aca="false">IF(CZ$9&lt;&gt;"",IF($B33&lt;&gt;"",DB33-DA33,""),"")</f>
        <v/>
      </c>
      <c r="DD33" s="313" t="str">
        <f aca="false">IF($B33&lt;&gt;"",$B33,"")</f>
        <v>Sylvain PFEFFERKORN</v>
      </c>
      <c r="DE33" s="314" t="n">
        <f aca="false">IF($B33&lt;&gt;"",'Chronos (M21..M40)'!$H1848,"")</f>
        <v>1</v>
      </c>
      <c r="DF33" s="315" t="str">
        <f aca="false">IF('Chronos (M21..M40)'!$I1848&lt;&gt;"",'Chronos (M21..M40)'!$I1848," ")</f>
        <v> </v>
      </c>
      <c r="DG33" s="316" t="n">
        <f aca="false">IF('Chronos (M21..M40)'!$J1848&lt;&gt;"",'Chronos (M21..M40)'!$J1848,0)</f>
        <v>0</v>
      </c>
      <c r="DH33" s="317" t="n">
        <f aca="false">IF($B33&lt;&gt;"",IF(DF33&lt;&gt;" ",(INDEX(DE$9:DF$12,MATCH(DE33,DE$9:DE$12),2)/DF33)*1000,0),"")</f>
        <v>0</v>
      </c>
      <c r="DI33" s="318" t="str">
        <f aca="false">IF(DF$9&lt;&gt;"",IF($B33&lt;&gt;"",DH33-DG33,""),"")</f>
        <v/>
      </c>
      <c r="DJ33" s="314" t="n">
        <f aca="false">IF($B33&lt;&gt;"",'Chronos (M21..M40)'!$H1949,"")</f>
        <v>1</v>
      </c>
      <c r="DK33" s="315" t="str">
        <f aca="false">IF('Chronos (M21..M40)'!$I1949&lt;&gt;"",'Chronos (M21..M40)'!$I1949," ")</f>
        <v> </v>
      </c>
      <c r="DL33" s="316" t="n">
        <f aca="false">IF('Chronos (M21..M40)'!$J1949&lt;&gt;"",'Chronos (M21..M40)'!$J1949,0)</f>
        <v>0</v>
      </c>
      <c r="DM33" s="317" t="n">
        <f aca="false">IF($B33&lt;&gt;"",IF(DK33&lt;&gt;" ",(INDEX(DJ$9:DK$12,MATCH(DJ33,DJ$9:DJ$12),2)/DK33)*1000,0),"")</f>
        <v>0</v>
      </c>
      <c r="DN33" s="318" t="str">
        <f aca="false">IF(DK$9&lt;&gt;"",IF($B33&lt;&gt;"",DM33-DL33,""),"")</f>
        <v/>
      </c>
      <c r="DO33" s="0"/>
      <c r="DP33" s="356" t="n">
        <f aca="false">E33</f>
        <v>5377.78821147482</v>
      </c>
      <c r="DQ33" s="357" t="n">
        <f aca="false">F33</f>
        <v>0</v>
      </c>
      <c r="DR33" s="356" t="n">
        <f aca="false">SUM(E33,M33,R33,X33,AC33)</f>
        <v>5377.78821147482</v>
      </c>
      <c r="DS33" s="319" t="n">
        <f aca="false">SUM(DR33,AI33,AN33,AT33,AY33,BE33,BJ33,BP33,BU33,CA33,CF33,CL33,CQ33,CW33,DB33,DH33,DM33)</f>
        <v>5377.78821147482</v>
      </c>
      <c r="DT33" s="357" t="n">
        <f aca="false">SUM(L33,Q33,W33,AB33,AH33,AM33,AS33,AX33,BD33,BI33,BO33,BT33,BZ33,CE33,CK33,CP33,CV33,DA33,DG33,DL33)</f>
        <v>0</v>
      </c>
      <c r="DU33" s="356" t="n">
        <f aca="false">SMALL($DY33:$EV33,1)</f>
        <v>619.915104350902</v>
      </c>
      <c r="DV33" s="319" t="n">
        <f aca="false">SMALL($DY33:$EV33,2)</f>
        <v>684.756584197925</v>
      </c>
      <c r="DW33" s="319" t="n">
        <f aca="false">SMALL($DY33:$EV33,3)</f>
        <v>695.068959002456</v>
      </c>
      <c r="DX33" s="357" t="n">
        <f aca="false">SMALL($DY33:$EV33,4)</f>
        <v>695.068959002456</v>
      </c>
      <c r="DY33" s="356" t="n">
        <f aca="false">'Calculs (M1..M20)'!DU33</f>
        <v>619.915104350902</v>
      </c>
      <c r="DZ33" s="356" t="n">
        <f aca="false">'Calculs (M1..M20)'!DV33</f>
        <v>684.756584197925</v>
      </c>
      <c r="EA33" s="356" t="n">
        <f aca="false">'Calculs (M1..M20)'!DW33</f>
        <v>695.068959002456</v>
      </c>
      <c r="EB33" s="358" t="n">
        <f aca="false">'Calculs (M1..M20)'!DX33</f>
        <v>695.068959002456</v>
      </c>
      <c r="EC33" s="361" t="str">
        <f aca="false">IF(M33&gt;0,M33," ")</f>
        <v> </v>
      </c>
      <c r="ED33" s="321" t="str">
        <f aca="false">IF(R33&gt;0,R33," ")</f>
        <v> </v>
      </c>
      <c r="EE33" s="321" t="str">
        <f aca="false">IF(X33&gt;0,X33," ")</f>
        <v> </v>
      </c>
      <c r="EF33" s="321" t="str">
        <f aca="false">IF(AC33&gt;0,AC33," ")</f>
        <v> </v>
      </c>
      <c r="EG33" s="321" t="str">
        <f aca="false">IF(AI33&gt;0,AI33," ")</f>
        <v> </v>
      </c>
      <c r="EH33" s="321" t="str">
        <f aca="false">IF(AN33&gt;0,AN33," ")</f>
        <v> </v>
      </c>
      <c r="EI33" s="321" t="str">
        <f aca="false">IF(AT33&gt;0,AT33," ")</f>
        <v> </v>
      </c>
      <c r="EJ33" s="321" t="str">
        <f aca="false">IF(AY33&gt;0,AY33," ")</f>
        <v> </v>
      </c>
      <c r="EK33" s="321" t="str">
        <f aca="false">IF(BE33&gt;0,BE33," ")</f>
        <v> </v>
      </c>
      <c r="EL33" s="321" t="str">
        <f aca="false">IF(BJ33&gt;0,BJ33," ")</f>
        <v> </v>
      </c>
      <c r="EM33" s="321" t="str">
        <f aca="false">IF(BP33&gt;0,BP33," ")</f>
        <v> </v>
      </c>
      <c r="EN33" s="321" t="str">
        <f aca="false">IF(BU33&gt;0,BU33," ")</f>
        <v> </v>
      </c>
      <c r="EO33" s="321" t="str">
        <f aca="false">IF(CA33&gt;0,CA33," ")</f>
        <v> </v>
      </c>
      <c r="EP33" s="321" t="str">
        <f aca="false">IF(CF33&gt;0,CF33," ")</f>
        <v> </v>
      </c>
      <c r="EQ33" s="321" t="str">
        <f aca="false">IF(CL33&gt;0,CL33," ")</f>
        <v> </v>
      </c>
      <c r="ER33" s="321" t="str">
        <f aca="false">IF(CQ33&gt;0,CQ33," ")</f>
        <v> </v>
      </c>
      <c r="ES33" s="321" t="str">
        <f aca="false">IF(CW33&gt;0,CW33," ")</f>
        <v> </v>
      </c>
      <c r="ET33" s="321" t="str">
        <f aca="false">IF(DB33&gt;0,DB33," ")</f>
        <v> </v>
      </c>
      <c r="EU33" s="321" t="str">
        <f aca="false">IF(DH33&gt;0,DH33," ")</f>
        <v> </v>
      </c>
      <c r="EV33" s="321" t="str">
        <f aca="false">IF(DM33&gt;0,DM33," ")</f>
        <v> </v>
      </c>
      <c r="EW33" s="322" t="n">
        <f aca="false">SMALL($DY33:EC33,1)</f>
        <v>619.915104350902</v>
      </c>
      <c r="EX33" s="323" t="n">
        <f aca="false">SMALL($DY33:ED33,1)</f>
        <v>619.915104350902</v>
      </c>
      <c r="EY33" s="323" t="n">
        <f aca="false">SMALL($DY33:EE33,1)</f>
        <v>619.915104350902</v>
      </c>
      <c r="EZ33" s="323" t="n">
        <f aca="false">SMALL($DY33:EF33,1)</f>
        <v>619.915104350902</v>
      </c>
      <c r="FA33" s="323" t="n">
        <f aca="false">SMALL($DY33:EG33,1)</f>
        <v>619.915104350902</v>
      </c>
      <c r="FB33" s="323" t="n">
        <f aca="false">SMALL($DY33:EH33,1)</f>
        <v>619.915104350902</v>
      </c>
      <c r="FC33" s="323" t="n">
        <f aca="false">SMALL($DY33:EI33,1)</f>
        <v>619.915104350902</v>
      </c>
      <c r="FD33" s="323" t="n">
        <f aca="false">SMALL($DY33:EJ33,1)</f>
        <v>619.915104350902</v>
      </c>
      <c r="FE33" s="323" t="n">
        <f aca="false">SMALL($DY33:EK33,1)</f>
        <v>619.915104350902</v>
      </c>
      <c r="FF33" s="323" t="n">
        <f aca="false">SMALL($DY33:EL33,1)</f>
        <v>619.915104350902</v>
      </c>
      <c r="FG33" s="323" t="n">
        <f aca="false">SMALL($DY33:EM33,1)</f>
        <v>619.915104350902</v>
      </c>
      <c r="FH33" s="323" t="n">
        <f aca="false">SMALL($DY33:EN33,1)</f>
        <v>619.915104350902</v>
      </c>
      <c r="FI33" s="323" t="n">
        <f aca="false">SMALL($DY33:EO33,1)</f>
        <v>619.915104350902</v>
      </c>
      <c r="FJ33" s="323" t="n">
        <f aca="false">SMALL($DY33:EP33,1)</f>
        <v>619.915104350902</v>
      </c>
      <c r="FK33" s="323" t="n">
        <f aca="false">SMALL($DY33:EQ33,1)</f>
        <v>619.915104350902</v>
      </c>
      <c r="FL33" s="323" t="n">
        <f aca="false">SMALL($DY33:ER33,1)</f>
        <v>619.915104350902</v>
      </c>
      <c r="FM33" s="323" t="n">
        <f aca="false">SMALL($DY33:ES33,1)</f>
        <v>619.915104350902</v>
      </c>
      <c r="FN33" s="323" t="n">
        <f aca="false">SMALL($DY33:ET33,1)</f>
        <v>619.915104350902</v>
      </c>
      <c r="FO33" s="323" t="n">
        <f aca="false">SMALL($DY33:EU33,1)</f>
        <v>619.915104350902</v>
      </c>
      <c r="FP33" s="324" t="n">
        <f aca="false">SMALL($DY33:EV33,1)</f>
        <v>619.915104350902</v>
      </c>
      <c r="FQ33" s="0"/>
      <c r="FR33" s="328" t="str">
        <f aca="false">IF($B33&lt;&gt;"",IF($EE$1+20&gt;=FR$13,$N33+E33-F33-(EW33+EW135+EW237+EW339),""),"")</f>
        <v/>
      </c>
      <c r="FS33" s="329" t="str">
        <f aca="false">IF($B33&lt;&gt;"",IF($EE$1+20&gt;=FS$13,$N33+$S33+E33-F33-(EX33+EX135+EX237+EX339),""),"")</f>
        <v/>
      </c>
      <c r="FT33" s="329" t="str">
        <f aca="false">IF($B33&lt;&gt;"",IF($EE$1+20&gt;=FT$13,$N33+$S33+$Y33+E33-F33-(EY33+EY135+EY237+EY339),""),"")</f>
        <v/>
      </c>
      <c r="FU33" s="329" t="str">
        <f aca="false">IF($B33&lt;&gt;"",IF($EE$1+20&gt;=FU$13,$N33+$S33+$Y33+$AD33+E33-F33-(EZ33+EZ135+EZ237+EZ339),""),"")</f>
        <v/>
      </c>
      <c r="FV33" s="329" t="str">
        <f aca="false">IF($B33&lt;&gt;"",IF($EE$1+20&gt;=FV$13,$N33+$S33+$Y33+$AD33+$AJ33+E33-F33-(FA33+FA135+FA237+FA339),""),"")</f>
        <v/>
      </c>
      <c r="FW33" s="329" t="str">
        <f aca="false">IF($B33&lt;&gt;"",IF($EE$1+20&gt;=FW$13,$N33+$S33+$Y33+$AD33+$AJ33+$AO33+E33-F33-(FB33+FB135+FB237+FB339),""),"")</f>
        <v/>
      </c>
      <c r="FX33" s="329" t="str">
        <f aca="false">IF($B33&lt;&gt;"",IF($EE$1+20&gt;=FX$13,$N33+$S33+$Y33+$AD33+$AJ33+$AO33+$AU33+E33-F33-(FC33+FC135+FC237+FC339),""),"")</f>
        <v/>
      </c>
      <c r="FY33" s="329" t="str">
        <f aca="false">IF($B33&lt;&gt;"",IF($EE$1+20&gt;=FY$13,$N33+$S33+$Y33+$AD33+$AJ33+$AO33+$AU33+$AZ33+E33-F33-(FD33+FD135+FD237+FD339),""),"")</f>
        <v/>
      </c>
      <c r="FZ33" s="329" t="str">
        <f aca="false">IF($B33&lt;&gt;"",IF($EE$1+20&gt;=FZ$13,$N33+$S33+$Y33+$AD33+$AJ33+$AO33+$AU33+$AZ33+$BF33+E33-F33-(FE33+FE135+FE237+FE339),""),"")</f>
        <v/>
      </c>
      <c r="GA33" s="329" t="str">
        <f aca="false">IF($B33&lt;&gt;"",IF($EE$1+20&gt;=GA$13,$N33+$S33+$Y33+$AD33+$AJ33+$AO33+$AU33+$AZ33+$BF33+$BK33+E33-F33-(FF33+FF135+FF237+FF339),""),"")</f>
        <v/>
      </c>
      <c r="GB33" s="329" t="str">
        <f aca="false">IF($B33&lt;&gt;"",IF($EE$1+20&gt;=GB$13,$N33+$S33+$Y33+$AD33+$AJ33+$AO33+$AU33+$AZ33+$BF33+$BK33+$BQ33+E33-F33-(FG33+FG135+FG237+FG339),""),"")</f>
        <v/>
      </c>
      <c r="GC33" s="329" t="str">
        <f aca="false">IF($B33&lt;&gt;"",IF($EE$1+20&gt;=GC$13,$N33+$S33+$Y33+$AD33+$AJ33+$AO33+$AU33+$AZ33+$BF33+$BK33+$BQ33+$BV33+E33-F33-(FH33+FH135+FH237+FH339),""),"")</f>
        <v/>
      </c>
      <c r="GD33" s="329" t="str">
        <f aca="false">IF($B33&lt;&gt;"",IF($EE$1+20&gt;=GD$13,$N33+$S33+$Y33+$AD33+$AJ33+$AO33+$AU33+$AZ33+$BF33+$BK33+$BQ33+$BV33+$CB33+E33-F33-(FI33+FI135+FI237+FI339),""),"")</f>
        <v/>
      </c>
      <c r="GE33" s="329" t="str">
        <f aca="false">IF($B33&lt;&gt;"",IF($EE$1+20&gt;=GE$13,$N33+$S33+$Y33+$AD33+$AJ33+$AO33+$AU33+$AZ33+$BF33+$BK33+$BQ33+$BV33+$CB33+$CG33+E33-F33-(FJ33+FJ135+FJ237+FJ339),""),"")</f>
        <v/>
      </c>
      <c r="GF33" s="329" t="str">
        <f aca="false">IF($B33&lt;&gt;"",IF($EE$1+20&gt;=GF$13,$N33+$S33+$Y33+$AD33+$AJ33+$AO33+$AU33+$AZ33+$BF33+$BK33+$BQ33+$BV33+$CB33+$CG33+$CM33+E33-F33-(FK33+FK135+FK237+FK339),""),"")</f>
        <v/>
      </c>
      <c r="GG33" s="329" t="str">
        <f aca="false">IF($B33&lt;&gt;"",IF($EE$1+20&gt;=GG$13,$N33+$S33+$Y33+$AD33+$AJ33+$AO33+$AU33+$AZ33+$BF33+$BK33+$BQ33+$BV33+$CB33+$CG33+$CM33+$CR33+E33-F33-(FL33+FL135+FL237+FL339),""),"")</f>
        <v/>
      </c>
      <c r="GH33" s="329" t="str">
        <f aca="false">IF($B33&lt;&gt;"",IF($EE$1+20&gt;=GH$13,$N33+$S33+$Y33+$AD33+$AJ33+$AO33+$AU33+$AZ33+$BF33+$BK33+$BQ33+$BV33+$CB33+$CG33+$CM33+$CR33+$CX33+E33-F33-(FM33+FM135+FM237+FM339),""),"")</f>
        <v/>
      </c>
      <c r="GI33" s="329" t="str">
        <f aca="false">IF($B33&lt;&gt;"",IF($EE$1+20&gt;=GI$13,$N33+$S33+$Y33+$AD33+$AJ33+$AO33+$AU33+$AZ33+$BF33+$BK33+$BQ33+$BV33+$CB33+$CG33+$CM33+$CR33+$CX33+$DC33+E33-F33-(FN33+FN135+FN237+FN339),""),"")</f>
        <v/>
      </c>
      <c r="GJ33" s="329" t="str">
        <f aca="false">IF($B33&lt;&gt;"",IF($EE$1+20&gt;=GJ$13,$N33+$S33+$Y33+$AD33+$AJ33+$AO33+$AU33+$AZ33+$BF33+$BK33+$BQ33+$BV33+$CB33+$CG33+$CM33+$CR33+$CX33+$DC33+$DI33+E33-F33-(FO33+FO135+FO237+FO339),""),"")</f>
        <v/>
      </c>
      <c r="GK33" s="330" t="str">
        <f aca="false">IF($B33&lt;&gt;"",IF($EE$1+20&gt;=GK$13,$N33+$S33+$Y33+$AD33+$AJ33+$AO33+$AU33+$AZ33+$BF33+$BK33+$BQ33+$BV33+$CB33+$CG33+$CM33+$CR33+$CX33+$DC33+$DI33+$DN33+E33-F33-(FP33+FP135+FP237+FP339),""),"")</f>
        <v/>
      </c>
      <c r="GL33" s="0"/>
      <c r="GM33" s="328" t="str">
        <f aca="false">IF($B33&lt;&gt;"",IF($EE$1+20&gt;=GM$13,RANK(FR33,FR$14:FR$113,0),""),"")</f>
        <v/>
      </c>
      <c r="GN33" s="329" t="str">
        <f aca="false">IF($B33&lt;&gt;"",IF($EE$1+20&gt;=GN$13,RANK(FS33,FS$14:FS$113,0),""),"")</f>
        <v/>
      </c>
      <c r="GO33" s="329" t="str">
        <f aca="false">IF($B33&lt;&gt;"",IF($EE$1+20&gt;=GO$13,RANK(FT33,FT$14:FT$113,0),""),"")</f>
        <v/>
      </c>
      <c r="GP33" s="329" t="str">
        <f aca="false">IF($B33&lt;&gt;"",IF($EE$1+20&gt;=GP$13,RANK(FU33,FU$14:FU$113,0),""),"")</f>
        <v/>
      </c>
      <c r="GQ33" s="329" t="str">
        <f aca="false">IF($B33&lt;&gt;"",IF($EE$1+20&gt;=GQ$13,RANK(FV33,FV$14:FV$113,0),""),"")</f>
        <v/>
      </c>
      <c r="GR33" s="329" t="str">
        <f aca="false">IF($B33&lt;&gt;"",IF($EE$1+20&gt;=GR$13,RANK(FW33,FW$14:FW$113,0),""),"")</f>
        <v/>
      </c>
      <c r="GS33" s="329" t="str">
        <f aca="false">IF($B33&lt;&gt;"",IF($EE$1+20&gt;=GS$13,RANK(FX33,FX$14:FX$113,0),""),"")</f>
        <v/>
      </c>
      <c r="GT33" s="329" t="str">
        <f aca="false">IF($B33&lt;&gt;"",IF($EE$1+20&gt;=GT$13,RANK(FY33,FY$14:FY$113,0),""),"")</f>
        <v/>
      </c>
      <c r="GU33" s="329" t="str">
        <f aca="false">IF($B33&lt;&gt;"",IF($EE$1+20&gt;=GU$13,RANK(FZ33,FZ$14:FZ$113,0),""),"")</f>
        <v/>
      </c>
      <c r="GV33" s="329" t="str">
        <f aca="false">IF($B33&lt;&gt;"",IF($EE$1+20&gt;=GV$13,RANK(GA33,GA$14:GA$113,0),""),"")</f>
        <v/>
      </c>
      <c r="GW33" s="329" t="str">
        <f aca="false">IF($B33&lt;&gt;"",IF($EE$1+20&gt;=GW$13,RANK(GB33,GB$14:GB$113,0),""),"")</f>
        <v/>
      </c>
      <c r="GX33" s="329" t="str">
        <f aca="false">IF($B33&lt;&gt;"",IF($EE$1+20&gt;=GX$13,RANK(GC33,GC$14:GC$113,0),""),"")</f>
        <v/>
      </c>
      <c r="GY33" s="329" t="str">
        <f aca="false">IF($B33&lt;&gt;"",IF($EE$1+20&gt;=GY$13,RANK(GD33,GD$14:GD$113,0),""),"")</f>
        <v/>
      </c>
      <c r="GZ33" s="329" t="str">
        <f aca="false">IF($B33&lt;&gt;"",IF($EE$1+20&gt;=GZ$13,RANK(GE33,GE$14:GE$113,0),""),"")</f>
        <v/>
      </c>
      <c r="HA33" s="329" t="str">
        <f aca="false">IF($B33&lt;&gt;"",IF($EE$1+20&gt;=HA$13,RANK(GF33,GF$14:GF$113,0),""),"")</f>
        <v/>
      </c>
      <c r="HB33" s="329" t="str">
        <f aca="false">IF($B33&lt;&gt;"",IF($EE$1+20&gt;=HB$13,RANK(GG33,GG$14:GG$113,0),""),"")</f>
        <v/>
      </c>
      <c r="HC33" s="329" t="str">
        <f aca="false">IF($B33&lt;&gt;"",IF($EE$1+20&gt;=HC$13,RANK(GH33,GH$14:GH$113,0),""),"")</f>
        <v/>
      </c>
      <c r="HD33" s="329" t="str">
        <f aca="false">IF($B33&lt;&gt;"",IF($EE$1+20&gt;=HD$13,RANK(GI33,GI$14:GI$113,0),""),"")</f>
        <v/>
      </c>
      <c r="HE33" s="329" t="str">
        <f aca="false">IF($B33&lt;&gt;"",IF($EE$1+20&gt;=HE$13,RANK(GJ33,GJ$14:GJ$113,0),""),"")</f>
        <v/>
      </c>
      <c r="HF33" s="330" t="str">
        <f aca="false">IF($B33&lt;&gt;"",IF($EE$1+20&gt;=HF$13,RANK(GK33,GK$14:GK$113,0),""),"")</f>
        <v/>
      </c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3" hidden="false" customHeight="false" outlineLevel="0" collapsed="false">
      <c r="A34" s="308" t="n">
        <f aca="false">IF(B34&lt;&gt;"",RANK(G34,G$14:G$113,0),"")</f>
        <v>9</v>
      </c>
      <c r="B34" s="310" t="str">
        <f aca="false">IF('Chronos (M1..M20)'!B31&lt;&gt;"",'Chronos (M1..M20)'!B31,"")</f>
        <v>Frederic HOURS</v>
      </c>
      <c r="C34" s="310" t="n">
        <f aca="false">IF(B34&lt;&gt;"",'Chronos (M1..M20)'!C31,"")</f>
        <v>21</v>
      </c>
      <c r="D34" s="215" t="n">
        <f aca="false">IF(B34&lt;&gt;"",'Chronos (M1..M20)'!C31,"")</f>
        <v>21</v>
      </c>
      <c r="E34" s="355" t="n">
        <f aca="false">'Calculs (M1..M20)'!DS34</f>
        <v>5665.54400775663</v>
      </c>
      <c r="F34" s="355" t="n">
        <f aca="false">'Calculs (M1..M20)'!DT34</f>
        <v>0</v>
      </c>
      <c r="G34" s="311" t="n">
        <f aca="false">IF(B34&lt;&gt;"",IF(NbTotManche&lt;4,DR34-DQ34,IF(NbTotManche&lt;15,DR34-DU34-DQ34,IF(NbTotManche&lt;25,DR34-DU34-DV34-DQ34-DT34,IF(NbTotManche&lt;35,DS34-DU34-DV34-DW34-DT34-DQ34,DS34-DU34-DV34-DW34-DX34-DT34-DQ34)))),0)</f>
        <v>5049.33444376225</v>
      </c>
      <c r="H34" s="312" t="n">
        <f aca="false">IF(B34&lt;&gt;"",IF(G34,(G34/MAXA(G$14:G$113))*1000,0),"")</f>
        <v>912.602156059968</v>
      </c>
      <c r="I34" s="313" t="str">
        <f aca="false">IF($B34&lt;&gt;"",$B34,"")</f>
        <v>Frederic HOURS</v>
      </c>
      <c r="J34" s="314" t="n">
        <f aca="false">IF($B34&lt;&gt;"",'Chronos (M21..M40)'!$H31,"")</f>
        <v>1</v>
      </c>
      <c r="K34" s="315" t="str">
        <f aca="false">IF('Chronos (M21..M40)'!$I31&lt;&gt;"",'Chronos (M21..M40)'!$I31," ")</f>
        <v> </v>
      </c>
      <c r="L34" s="316" t="n">
        <f aca="false">IF('Chronos (M21..M40)'!$J31&lt;&gt;"",'Chronos (M21..M40)'!$J31,0)</f>
        <v>0</v>
      </c>
      <c r="M34" s="317" t="n">
        <f aca="false">IF($B34&lt;&gt;"",IF(K34&lt;&gt;" ",(INDEX(J$9:K$12,MATCH(J34,J$9:J$12),2)/K34)*1000,0),"")</f>
        <v>0</v>
      </c>
      <c r="N34" s="318" t="str">
        <f aca="false">IF(K$9&lt;&gt;"",IF($B34&lt;&gt;"",M34-L34,""),"")</f>
        <v/>
      </c>
      <c r="O34" s="314" t="n">
        <f aca="false">IF($B34&lt;&gt;"",'Chronos (M21..M40)'!$H132,"")</f>
        <v>1</v>
      </c>
      <c r="P34" s="315" t="str">
        <f aca="false">IF('Chronos (M21..M40)'!$I132&lt;&gt;"",'Chronos (M21..M40)'!$I132," ")</f>
        <v> </v>
      </c>
      <c r="Q34" s="316" t="n">
        <f aca="false">IF('Chronos (M21..M40)'!$J132&lt;&gt;"",'Chronos (M21..M40)'!$J132,0)</f>
        <v>0</v>
      </c>
      <c r="R34" s="317" t="n">
        <f aca="false">IF($B34&lt;&gt;"",IF(P34&lt;&gt;" ",(INDEX(O$9:P$12,MATCH(O34,O$9:O$12),2)/P34)*1000,0),"")</f>
        <v>0</v>
      </c>
      <c r="S34" s="318" t="str">
        <f aca="false">IF(P$9&lt;&gt;"",IF($B34&lt;&gt;"",R34-Q34,""),"")</f>
        <v/>
      </c>
      <c r="T34" s="313" t="str">
        <f aca="false">IF($B34&lt;&gt;"",$B34,"")</f>
        <v>Frederic HOURS</v>
      </c>
      <c r="U34" s="314" t="n">
        <f aca="false">IF($B34&lt;&gt;"",'Chronos (M21..M40)'!$H233,"")</f>
        <v>1</v>
      </c>
      <c r="V34" s="315" t="str">
        <f aca="false">IF('Chronos (M21..M40)'!$I233&lt;&gt;"",'Chronos (M21..M40)'!$I233," ")</f>
        <v> </v>
      </c>
      <c r="W34" s="316" t="n">
        <f aca="false">IF('Chronos (M21..M40)'!$J233&lt;&gt;"",'Chronos (M21..M40)'!$J233,0)</f>
        <v>0</v>
      </c>
      <c r="X34" s="317" t="n">
        <f aca="false">IF($B34&lt;&gt;"",IF(V34&lt;&gt;" ",(INDEX(U$9:V$12,MATCH(U34,U$9:U$12),2)/V34)*1000,0),"")</f>
        <v>0</v>
      </c>
      <c r="Y34" s="318" t="str">
        <f aca="false">IF(V$9&lt;&gt;"",IF($B34&lt;&gt;"",X34-W34,""),"")</f>
        <v/>
      </c>
      <c r="Z34" s="314" t="n">
        <f aca="false">IF($B34&lt;&gt;"",'Chronos (M21..M40)'!$H334,"")</f>
        <v>1</v>
      </c>
      <c r="AA34" s="315" t="str">
        <f aca="false">IF('Chronos (M21..M40)'!$I334&lt;&gt;"",'Chronos (M21..M40)'!$I334," ")</f>
        <v> </v>
      </c>
      <c r="AB34" s="316" t="n">
        <f aca="false">IF('Chronos (M1..M20)'!$J334&lt;&gt;"",'Chronos (M21..M40)'!$J334,0)</f>
        <v>0</v>
      </c>
      <c r="AC34" s="317" t="n">
        <f aca="false">IF($B34&lt;&gt;"",IF(AA34&lt;&gt;" ",(INDEX(Z$9:AA$12,MATCH(Z34,Z$9:Z$12),2)/AA34)*1000,0),"")</f>
        <v>0</v>
      </c>
      <c r="AD34" s="318" t="str">
        <f aca="false">IF(AA$9&lt;&gt;"",IF($B34&lt;&gt;"",AC34-AB34,""),"")</f>
        <v/>
      </c>
      <c r="AE34" s="313" t="str">
        <f aca="false">IF($B34&lt;&gt;"",$B34,"")</f>
        <v>Frederic HOURS</v>
      </c>
      <c r="AF34" s="314" t="n">
        <f aca="false">IF($B34&lt;&gt;"",'Chronos (M21..M40)'!$H435,"")</f>
        <v>1</v>
      </c>
      <c r="AG34" s="315" t="str">
        <f aca="false">IF('Chronos (M21..M40)'!$I435&lt;&gt;"",'Chronos (M21..M40)'!$I435," ")</f>
        <v> </v>
      </c>
      <c r="AH34" s="316" t="n">
        <f aca="false">IF('Chronos (M21..M40)'!$J435&lt;&gt;"",'Chronos (M21..M40)'!$J435,0)</f>
        <v>0</v>
      </c>
      <c r="AI34" s="317" t="n">
        <f aca="false">IF($B34&lt;&gt;"",IF(AG34&lt;&gt;" ",(INDEX(AF$9:AG$12,MATCH(AF34,AF$9:AF$12),2)/AG34)*1000,0),"")</f>
        <v>0</v>
      </c>
      <c r="AJ34" s="318" t="str">
        <f aca="false">IF(AG$9&lt;&gt;"",IF($B34&lt;&gt;"",AI34-AH34,""),"")</f>
        <v/>
      </c>
      <c r="AK34" s="314" t="n">
        <f aca="false">IF($B34&lt;&gt;"",'Chronos (M21..M40)'!$H536,"")</f>
        <v>1</v>
      </c>
      <c r="AL34" s="315" t="str">
        <f aca="false">IF('Chronos (M21..M40)'!$I536&lt;&gt;"",'Chronos (M21..M40)'!$I536," ")</f>
        <v> </v>
      </c>
      <c r="AM34" s="316" t="n">
        <f aca="false">IF('Chronos (M21..M40)'!$J536&lt;&gt;"",'Chronos (M21..M40)'!$J536,0)</f>
        <v>0</v>
      </c>
      <c r="AN34" s="317" t="n">
        <f aca="false">IF($B34&lt;&gt;"",IF(AL34&lt;&gt;" ",(INDEX(AK$9:AL$12,MATCH(AK34,AK$9:AK$12),2)/AL34)*1000,0),"")</f>
        <v>0</v>
      </c>
      <c r="AO34" s="318" t="str">
        <f aca="false">IF(AL$9&lt;&gt;"",IF($B34&lt;&gt;"",AN34-AM34,""),"")</f>
        <v/>
      </c>
      <c r="AP34" s="313" t="str">
        <f aca="false">IF($B34&lt;&gt;"",$B34,"")</f>
        <v>Frederic HOURS</v>
      </c>
      <c r="AQ34" s="314" t="n">
        <f aca="false">IF($B34&lt;&gt;"",'Chronos (M21..M40)'!$H637,"")</f>
        <v>1</v>
      </c>
      <c r="AR34" s="315" t="str">
        <f aca="false">IF('Chronos (M21..M40)'!$I637&lt;&gt;"",'Chronos (M21..M40)'!$I637," ")</f>
        <v> </v>
      </c>
      <c r="AS34" s="316" t="n">
        <f aca="false">IF('Chronos (M21..M40)'!$J637&lt;&gt;"",'Chronos (M21..M40)'!$J637,0)</f>
        <v>0</v>
      </c>
      <c r="AT34" s="317" t="n">
        <f aca="false">IF($B34&lt;&gt;"",IF(AR34&lt;&gt;" ",(INDEX(AQ$9:AR$12,MATCH(AQ34,AQ$9:AQ$12),2)/AR34)*1000,0),"")</f>
        <v>0</v>
      </c>
      <c r="AU34" s="318" t="str">
        <f aca="false">IF(AR$9&lt;&gt;"",IF($B34&lt;&gt;"",AT34-AS34,""),"")</f>
        <v/>
      </c>
      <c r="AV34" s="314" t="n">
        <f aca="false">IF($B34&lt;&gt;"",'Chronos (M21..M40)'!$H738,"")</f>
        <v>1</v>
      </c>
      <c r="AW34" s="315" t="str">
        <f aca="false">IF('Chronos (M21..M40)'!$I738&lt;&gt;"",'Chronos (M21..M40)'!$I738," ")</f>
        <v> </v>
      </c>
      <c r="AX34" s="316" t="n">
        <f aca="false">IF('Chronos (M21..M40)'!$J738&lt;&gt;"",'Chronos (M21..M40)'!$J738,0)</f>
        <v>0</v>
      </c>
      <c r="AY34" s="317" t="n">
        <f aca="false">IF($B34&lt;&gt;"",IF(AW34&lt;&gt;" ",(INDEX(AV$9:AW$12,MATCH(AV34,AV$9:AV$12),2)/AW34)*1000,0),"")</f>
        <v>0</v>
      </c>
      <c r="AZ34" s="318" t="str">
        <f aca="false">IF(AW$9&lt;&gt;"",IF($B34&lt;&gt;"",AY34-AX34,""),"")</f>
        <v/>
      </c>
      <c r="BA34" s="313" t="str">
        <f aca="false">IF($B34&lt;&gt;"",$B34,"")</f>
        <v>Frederic HOURS</v>
      </c>
      <c r="BB34" s="314" t="n">
        <f aca="false">IF($B34&lt;&gt;"",'Chronos (M21..M40)'!$H839,"")</f>
        <v>1</v>
      </c>
      <c r="BC34" s="315" t="str">
        <f aca="false">IF('Chronos (M21..M40)'!$I839&lt;&gt;"",'Chronos (M21..M40)'!$I839," ")</f>
        <v> </v>
      </c>
      <c r="BD34" s="316" t="n">
        <f aca="false">IF('Chronos (M21..M40)'!$J839&lt;&gt;"",'Chronos (M21..M40)'!$J839,0)</f>
        <v>0</v>
      </c>
      <c r="BE34" s="317" t="n">
        <f aca="false">IF($B34&lt;&gt;"",IF(BC34&lt;&gt;" ",(INDEX(BB$9:BC$12,MATCH(BB34,BB$9:BB$12),2)/BC34)*1000,0),"")</f>
        <v>0</v>
      </c>
      <c r="BF34" s="318" t="str">
        <f aca="false">IF(BC$9&lt;&gt;"",IF($B34&lt;&gt;"",BE34-BD34,""),"")</f>
        <v/>
      </c>
      <c r="BG34" s="314" t="n">
        <f aca="false">IF($B34&lt;&gt;"",'Chronos (M21..M40)'!$H940,"")</f>
        <v>1</v>
      </c>
      <c r="BH34" s="315" t="str">
        <f aca="false">IF('Chronos (M21..M40)'!$I940&lt;&gt;"",'Chronos (M21..M40)'!$I940," ")</f>
        <v> </v>
      </c>
      <c r="BI34" s="316" t="n">
        <f aca="false">IF('Chronos (M21..M40)'!$J940&lt;&gt;"",'Chronos (M21..M40)'!$J940,0)</f>
        <v>0</v>
      </c>
      <c r="BJ34" s="317" t="n">
        <f aca="false">IF($B34&lt;&gt;"",IF(BH34&lt;&gt;" ",(INDEX(BG$9:BH$12,MATCH(BG34,BG$9:BG$12),2)/BH34)*1000,0),"")</f>
        <v>0</v>
      </c>
      <c r="BK34" s="318" t="str">
        <f aca="false">IF(BH$9&lt;&gt;"",IF($B34&lt;&gt;"",BJ34-BI34,""),"")</f>
        <v/>
      </c>
      <c r="BL34" s="313" t="str">
        <f aca="false">IF($B34&lt;&gt;"",$B34,"")</f>
        <v>Frederic HOURS</v>
      </c>
      <c r="BM34" s="314" t="n">
        <f aca="false">IF($B34&lt;&gt;"",'Chronos (M21..M40)'!$H1041,"")</f>
        <v>1</v>
      </c>
      <c r="BN34" s="315" t="str">
        <f aca="false">IF('Chronos (M21..M40)'!$I1041&lt;&gt;"",'Chronos (M21..M40)'!$I1041," ")</f>
        <v> </v>
      </c>
      <c r="BO34" s="316" t="n">
        <f aca="false">IF('Chronos (M21..M40)'!$J1041&lt;&gt;"",'Chronos (M21..M40)'!$J1041,0)</f>
        <v>0</v>
      </c>
      <c r="BP34" s="317" t="n">
        <f aca="false">IF($B34&lt;&gt;"",IF(BN34&lt;&gt;" ",(INDEX(BM$9:BN$12,MATCH(BM34,BM$9:BM$12),2)/BN34)*1000,0),"")</f>
        <v>0</v>
      </c>
      <c r="BQ34" s="318" t="str">
        <f aca="false">IF(BN$9&lt;&gt;"",IF($B34&lt;&gt;"",BP34-BO34,""),"")</f>
        <v/>
      </c>
      <c r="BR34" s="314" t="n">
        <f aca="false">IF($B34&lt;&gt;"",'Chronos (M21..M40)'!$H1142,"")</f>
        <v>1</v>
      </c>
      <c r="BS34" s="315" t="str">
        <f aca="false">IF('Chronos (M21..M40)'!$I1142&lt;&gt;"",'Chronos (M21..M40)'!$I1142," ")</f>
        <v> </v>
      </c>
      <c r="BT34" s="316" t="n">
        <f aca="false">IF('Chronos (M21..M40)'!$J1142&lt;&gt;"",'Chronos (M21..M40)'!$J1142,0)</f>
        <v>0</v>
      </c>
      <c r="BU34" s="317" t="n">
        <f aca="false">IF($B34&lt;&gt;"",IF(BS34&lt;&gt;" ",(INDEX(BR$9:BS$12,MATCH(BR34,BR$9:BR$12),2)/BS34)*1000,0),"")</f>
        <v>0</v>
      </c>
      <c r="BV34" s="318" t="str">
        <f aca="false">IF(BS$9&lt;&gt;"",IF($B34&lt;&gt;"",BU34-BT34,""),"")</f>
        <v/>
      </c>
      <c r="BW34" s="313" t="str">
        <f aca="false">IF($B34&lt;&gt;"",$B34,"")</f>
        <v>Frederic HOURS</v>
      </c>
      <c r="BX34" s="314" t="n">
        <f aca="false">IF($B34&lt;&gt;"",'Chronos (M21..M40)'!$H1243,"")</f>
        <v>1</v>
      </c>
      <c r="BY34" s="315" t="str">
        <f aca="false">IF('Chronos (M21..M40)'!$I1243&lt;&gt;"",'Chronos (M21..M40)'!$I1243," ")</f>
        <v> </v>
      </c>
      <c r="BZ34" s="316" t="n">
        <f aca="false">IF('Chronos (M21..M40)'!$J1243&lt;&gt;"",'Chronos (M21..M40)'!$J1243,0)</f>
        <v>0</v>
      </c>
      <c r="CA34" s="317" t="n">
        <f aca="false">IF($B34&lt;&gt;"",IF(BY34&lt;&gt;" ",(INDEX(BX$9:BY$12,MATCH(BX34,BX$9:BX$12),2)/BY34)*1000,0),"")</f>
        <v>0</v>
      </c>
      <c r="CB34" s="318" t="str">
        <f aca="false">IF(BY$9&lt;&gt;"",IF($B34&lt;&gt;"",CA34-BZ34,""),"")</f>
        <v/>
      </c>
      <c r="CC34" s="314" t="n">
        <f aca="false">IF($B34&lt;&gt;"",'Chronos (M21..M40)'!$H1344,"")</f>
        <v>1</v>
      </c>
      <c r="CD34" s="315" t="str">
        <f aca="false">IF('Chronos (M21..M40)'!$I1344&lt;&gt;"",'Chronos (M21..M40)'!$I1344," ")</f>
        <v> </v>
      </c>
      <c r="CE34" s="316" t="n">
        <f aca="false">IF('Chronos (M21..M40)'!$J1344&lt;&gt;"",'Chronos (M21..M40)'!$J1344,0)</f>
        <v>0</v>
      </c>
      <c r="CF34" s="317" t="n">
        <f aca="false">IF($B34&lt;&gt;"",IF(CD34&lt;&gt;" ",(INDEX(CC$9:CD$12,MATCH(CC34,CC$9:CC$12),2)/CD34)*1000,0),"")</f>
        <v>0</v>
      </c>
      <c r="CG34" s="318" t="str">
        <f aca="false">IF(CD$9&lt;&gt;"",IF($B34&lt;&gt;"",CF34-CE34,""),"")</f>
        <v/>
      </c>
      <c r="CH34" s="313" t="str">
        <f aca="false">IF($B34&lt;&gt;"",$B34,"")</f>
        <v>Frederic HOURS</v>
      </c>
      <c r="CI34" s="314" t="n">
        <f aca="false">IF($B34&lt;&gt;"",'Chronos (M21..M40)'!$H1445,"")</f>
        <v>1</v>
      </c>
      <c r="CJ34" s="315" t="str">
        <f aca="false">IF('Chronos (M21..M40)'!$I1445&lt;&gt;"",'Chronos (M21..M40)'!$I1445," ")</f>
        <v> </v>
      </c>
      <c r="CK34" s="316" t="n">
        <f aca="false">IF('Chronos (M21..M40)'!$J1445&lt;&gt;"",'Chronos (M21..M40)'!$J1445,0)</f>
        <v>0</v>
      </c>
      <c r="CL34" s="317" t="n">
        <f aca="false">IF($B34&lt;&gt;"",IF(CJ34&lt;&gt;" ",(INDEX(CI$9:CJ$12,MATCH(CI34,CI$9:CI$12),2)/CJ34)*1000,0),"")</f>
        <v>0</v>
      </c>
      <c r="CM34" s="318" t="str">
        <f aca="false">IF(CJ$9&lt;&gt;"",IF($B34&lt;&gt;"",CL34-CK34,""),"")</f>
        <v/>
      </c>
      <c r="CN34" s="314" t="n">
        <f aca="false">IF($B34&lt;&gt;"",'Chronos (M21..M40)'!$H1546,"")</f>
        <v>1</v>
      </c>
      <c r="CO34" s="315" t="str">
        <f aca="false">IF('Chronos (M21..M40)'!$I1546&lt;&gt;"",'Chronos (M21..M40)'!$I1546," ")</f>
        <v> </v>
      </c>
      <c r="CP34" s="316" t="n">
        <f aca="false">IF('Chronos (M21..M40)'!$J1546&lt;&gt;"",'Chronos (M21..M40)'!$J1546,0)</f>
        <v>0</v>
      </c>
      <c r="CQ34" s="317" t="n">
        <f aca="false">IF($B34&lt;&gt;"",IF(CO34&lt;&gt;" ",(INDEX(CN$9:CO$12,MATCH(CN34,CN$9:CN$12),2)/CO34)*1000,0),"")</f>
        <v>0</v>
      </c>
      <c r="CR34" s="318" t="str">
        <f aca="false">IF(CO$9&lt;&gt;"",IF($B34&lt;&gt;"",CQ34-CP34,""),"")</f>
        <v/>
      </c>
      <c r="CS34" s="313" t="str">
        <f aca="false">IF($B34&lt;&gt;"",$B34,"")</f>
        <v>Frederic HOURS</v>
      </c>
      <c r="CT34" s="314" t="n">
        <f aca="false">IF($B34&lt;&gt;"",'Chronos (M21..M40)'!$H1647,"")</f>
        <v>1</v>
      </c>
      <c r="CU34" s="315" t="str">
        <f aca="false">IF('Chronos (M21..M40)'!$I1647&lt;&gt;"",'Chronos (M21..M40)'!$I1647," ")</f>
        <v> </v>
      </c>
      <c r="CV34" s="316" t="n">
        <f aca="false">IF('Chronos (M21..M40)'!$J1647&lt;&gt;"",'Chronos (M21..M40)'!$J1647,0)</f>
        <v>0</v>
      </c>
      <c r="CW34" s="317" t="n">
        <f aca="false">IF($B34&lt;&gt;"",IF(CU34&lt;&gt;" ",(INDEX(CT$9:CU$12,MATCH(CT34,CT$9:CT$12),2)/CU34)*1000,0),"")</f>
        <v>0</v>
      </c>
      <c r="CX34" s="318" t="str">
        <f aca="false">IF(CU$9&lt;&gt;"",IF($B34&lt;&gt;"",CW34-CV34,""),"")</f>
        <v/>
      </c>
      <c r="CY34" s="314" t="n">
        <f aca="false">IF($B34&lt;&gt;"",'Chronos (M21..M40)'!$H1748,"")</f>
        <v>1</v>
      </c>
      <c r="CZ34" s="315" t="str">
        <f aca="false">IF('Chronos (M21..M40)'!$I1748&lt;&gt;"",'Chronos (M21..M40)'!$I1748," ")</f>
        <v> </v>
      </c>
      <c r="DA34" s="316" t="n">
        <f aca="false">IF('Chronos (M21..M40)'!$J1748&lt;&gt;"",'Chronos (M21..M40)'!$J1748,0)</f>
        <v>0</v>
      </c>
      <c r="DB34" s="317" t="n">
        <f aca="false">IF($B34&lt;&gt;"",IF(CZ34&lt;&gt;" ",(INDEX(CY$9:CZ$12,MATCH(CY34,CY$9:CY$12),2)/CZ34)*1000,0),"")</f>
        <v>0</v>
      </c>
      <c r="DC34" s="318" t="str">
        <f aca="false">IF(CZ$9&lt;&gt;"",IF($B34&lt;&gt;"",DB34-DA34,""),"")</f>
        <v/>
      </c>
      <c r="DD34" s="313" t="str">
        <f aca="false">IF($B34&lt;&gt;"",$B34,"")</f>
        <v>Frederic HOURS</v>
      </c>
      <c r="DE34" s="314" t="n">
        <f aca="false">IF($B34&lt;&gt;"",'Chronos (M21..M40)'!$H1849,"")</f>
        <v>1</v>
      </c>
      <c r="DF34" s="315" t="str">
        <f aca="false">IF('Chronos (M21..M40)'!$I1849&lt;&gt;"",'Chronos (M21..M40)'!$I1849," ")</f>
        <v> </v>
      </c>
      <c r="DG34" s="316" t="n">
        <f aca="false">IF('Chronos (M21..M40)'!$J1849&lt;&gt;"",'Chronos (M21..M40)'!$J1849,0)</f>
        <v>0</v>
      </c>
      <c r="DH34" s="317" t="n">
        <f aca="false">IF($B34&lt;&gt;"",IF(DF34&lt;&gt;" ",(INDEX(DE$9:DF$12,MATCH(DE34,DE$9:DE$12),2)/DF34)*1000,0),"")</f>
        <v>0</v>
      </c>
      <c r="DI34" s="318" t="str">
        <f aca="false">IF(DF$9&lt;&gt;"",IF($B34&lt;&gt;"",DH34-DG34,""),"")</f>
        <v/>
      </c>
      <c r="DJ34" s="314" t="n">
        <f aca="false">IF($B34&lt;&gt;"",'Chronos (M21..M40)'!$H1950,"")</f>
        <v>1</v>
      </c>
      <c r="DK34" s="315" t="str">
        <f aca="false">IF('Chronos (M21..M40)'!$I1950&lt;&gt;"",'Chronos (M21..M40)'!$I1950," ")</f>
        <v> </v>
      </c>
      <c r="DL34" s="316" t="n">
        <f aca="false">IF('Chronos (M21..M40)'!$J1950&lt;&gt;"",'Chronos (M21..M40)'!$J1950,0)</f>
        <v>0</v>
      </c>
      <c r="DM34" s="317" t="n">
        <f aca="false">IF($B34&lt;&gt;"",IF(DK34&lt;&gt;" ",(INDEX(DJ$9:DK$12,MATCH(DJ34,DJ$9:DJ$12),2)/DK34)*1000,0),"")</f>
        <v>0</v>
      </c>
      <c r="DN34" s="318" t="str">
        <f aca="false">IF(DK$9&lt;&gt;"",IF($B34&lt;&gt;"",DM34-DL34,""),"")</f>
        <v/>
      </c>
      <c r="DO34" s="0"/>
      <c r="DP34" s="356" t="n">
        <f aca="false">E34</f>
        <v>5665.54400775663</v>
      </c>
      <c r="DQ34" s="357" t="n">
        <f aca="false">F34</f>
        <v>0</v>
      </c>
      <c r="DR34" s="356" t="n">
        <f aca="false">SUM(E34,M34,R34,X34,AC34)</f>
        <v>5665.54400775663</v>
      </c>
      <c r="DS34" s="319" t="n">
        <f aca="false">SUM(DR34,AI34,AN34,AT34,AY34,BE34,BJ34,BP34,BU34,CA34,CF34,CL34,CQ34,CW34,DB34,DH34,DM34)</f>
        <v>5665.54400775663</v>
      </c>
      <c r="DT34" s="357" t="n">
        <f aca="false">SUM(L34,Q34,W34,AB34,AH34,AM34,AS34,AX34,BD34,BI34,BO34,BT34,BZ34,CE34,CK34,CP34,CV34,DA34,DG34,DL34)</f>
        <v>0</v>
      </c>
      <c r="DU34" s="356" t="n">
        <f aca="false">SMALL($DY34:$EV34,1)</f>
        <v>616.209563994374</v>
      </c>
      <c r="DV34" s="319" t="n">
        <f aca="false">SMALL($DY34:$EV34,2)</f>
        <v>722.465476591445</v>
      </c>
      <c r="DW34" s="319" t="n">
        <f aca="false">SMALL($DY34:$EV34,3)</f>
        <v>799.608780699848</v>
      </c>
      <c r="DX34" s="357" t="n">
        <f aca="false">SMALL($DY34:$EV34,4)</f>
        <v>799.608780699848</v>
      </c>
      <c r="DY34" s="356" t="n">
        <f aca="false">'Calculs (M1..M20)'!DU34</f>
        <v>616.209563994374</v>
      </c>
      <c r="DZ34" s="356" t="n">
        <f aca="false">'Calculs (M1..M20)'!DV34</f>
        <v>722.465476591445</v>
      </c>
      <c r="EA34" s="356" t="n">
        <f aca="false">'Calculs (M1..M20)'!DW34</f>
        <v>799.608780699848</v>
      </c>
      <c r="EB34" s="358" t="n">
        <f aca="false">'Calculs (M1..M20)'!DX34</f>
        <v>799.608780699848</v>
      </c>
      <c r="EC34" s="361" t="str">
        <f aca="false">IF(M34&gt;0,M34," ")</f>
        <v> </v>
      </c>
      <c r="ED34" s="321" t="str">
        <f aca="false">IF(R34&gt;0,R34," ")</f>
        <v> </v>
      </c>
      <c r="EE34" s="321" t="str">
        <f aca="false">IF(X34&gt;0,X34," ")</f>
        <v> </v>
      </c>
      <c r="EF34" s="321" t="str">
        <f aca="false">IF(AC34&gt;0,AC34," ")</f>
        <v> </v>
      </c>
      <c r="EG34" s="321" t="str">
        <f aca="false">IF(AI34&gt;0,AI34," ")</f>
        <v> </v>
      </c>
      <c r="EH34" s="321" t="str">
        <f aca="false">IF(AN34&gt;0,AN34," ")</f>
        <v> </v>
      </c>
      <c r="EI34" s="321" t="str">
        <f aca="false">IF(AT34&gt;0,AT34," ")</f>
        <v> </v>
      </c>
      <c r="EJ34" s="321" t="str">
        <f aca="false">IF(AY34&gt;0,AY34," ")</f>
        <v> </v>
      </c>
      <c r="EK34" s="321" t="str">
        <f aca="false">IF(BE34&gt;0,BE34," ")</f>
        <v> </v>
      </c>
      <c r="EL34" s="321" t="str">
        <f aca="false">IF(BJ34&gt;0,BJ34," ")</f>
        <v> </v>
      </c>
      <c r="EM34" s="321" t="str">
        <f aca="false">IF(BP34&gt;0,BP34," ")</f>
        <v> </v>
      </c>
      <c r="EN34" s="321" t="str">
        <f aca="false">IF(BU34&gt;0,BU34," ")</f>
        <v> </v>
      </c>
      <c r="EO34" s="321" t="str">
        <f aca="false">IF(CA34&gt;0,CA34," ")</f>
        <v> </v>
      </c>
      <c r="EP34" s="321" t="str">
        <f aca="false">IF(CF34&gt;0,CF34," ")</f>
        <v> </v>
      </c>
      <c r="EQ34" s="321" t="str">
        <f aca="false">IF(CL34&gt;0,CL34," ")</f>
        <v> </v>
      </c>
      <c r="ER34" s="321" t="str">
        <f aca="false">IF(CQ34&gt;0,CQ34," ")</f>
        <v> </v>
      </c>
      <c r="ES34" s="321" t="str">
        <f aca="false">IF(CW34&gt;0,CW34," ")</f>
        <v> </v>
      </c>
      <c r="ET34" s="321" t="str">
        <f aca="false">IF(DB34&gt;0,DB34," ")</f>
        <v> </v>
      </c>
      <c r="EU34" s="321" t="str">
        <f aca="false">IF(DH34&gt;0,DH34," ")</f>
        <v> </v>
      </c>
      <c r="EV34" s="321" t="str">
        <f aca="false">IF(DM34&gt;0,DM34," ")</f>
        <v> </v>
      </c>
      <c r="EW34" s="322" t="n">
        <f aca="false">SMALL($DY34:EC34,1)</f>
        <v>616.209563994374</v>
      </c>
      <c r="EX34" s="323" t="n">
        <f aca="false">SMALL($DY34:ED34,1)</f>
        <v>616.209563994374</v>
      </c>
      <c r="EY34" s="323" t="n">
        <f aca="false">SMALL($DY34:EE34,1)</f>
        <v>616.209563994374</v>
      </c>
      <c r="EZ34" s="323" t="n">
        <f aca="false">SMALL($DY34:EF34,1)</f>
        <v>616.209563994374</v>
      </c>
      <c r="FA34" s="323" t="n">
        <f aca="false">SMALL($DY34:EG34,1)</f>
        <v>616.209563994374</v>
      </c>
      <c r="FB34" s="323" t="n">
        <f aca="false">SMALL($DY34:EH34,1)</f>
        <v>616.209563994374</v>
      </c>
      <c r="FC34" s="323" t="n">
        <f aca="false">SMALL($DY34:EI34,1)</f>
        <v>616.209563994374</v>
      </c>
      <c r="FD34" s="323" t="n">
        <f aca="false">SMALL($DY34:EJ34,1)</f>
        <v>616.209563994374</v>
      </c>
      <c r="FE34" s="323" t="n">
        <f aca="false">SMALL($DY34:EK34,1)</f>
        <v>616.209563994374</v>
      </c>
      <c r="FF34" s="323" t="n">
        <f aca="false">SMALL($DY34:EL34,1)</f>
        <v>616.209563994374</v>
      </c>
      <c r="FG34" s="323" t="n">
        <f aca="false">SMALL($DY34:EM34,1)</f>
        <v>616.209563994374</v>
      </c>
      <c r="FH34" s="323" t="n">
        <f aca="false">SMALL($DY34:EN34,1)</f>
        <v>616.209563994374</v>
      </c>
      <c r="FI34" s="323" t="n">
        <f aca="false">SMALL($DY34:EO34,1)</f>
        <v>616.209563994374</v>
      </c>
      <c r="FJ34" s="323" t="n">
        <f aca="false">SMALL($DY34:EP34,1)</f>
        <v>616.209563994374</v>
      </c>
      <c r="FK34" s="323" t="n">
        <f aca="false">SMALL($DY34:EQ34,1)</f>
        <v>616.209563994374</v>
      </c>
      <c r="FL34" s="323" t="n">
        <f aca="false">SMALL($DY34:ER34,1)</f>
        <v>616.209563994374</v>
      </c>
      <c r="FM34" s="323" t="n">
        <f aca="false">SMALL($DY34:ES34,1)</f>
        <v>616.209563994374</v>
      </c>
      <c r="FN34" s="323" t="n">
        <f aca="false">SMALL($DY34:ET34,1)</f>
        <v>616.209563994374</v>
      </c>
      <c r="FO34" s="323" t="n">
        <f aca="false">SMALL($DY34:EU34,1)</f>
        <v>616.209563994374</v>
      </c>
      <c r="FP34" s="324" t="n">
        <f aca="false">SMALL($DY34:EV34,1)</f>
        <v>616.209563994374</v>
      </c>
      <c r="FQ34" s="0"/>
      <c r="FR34" s="328" t="str">
        <f aca="false">IF($B34&lt;&gt;"",IF($EE$1+20&gt;=FR$13,$N34+E34-F34-(EW34+EW136+EW238+EW340),""),"")</f>
        <v/>
      </c>
      <c r="FS34" s="329" t="str">
        <f aca="false">IF($B34&lt;&gt;"",IF($EE$1+20&gt;=FS$13,$N34+$S34+E34-F34-(EX34+EX136+EX238+EX340),""),"")</f>
        <v/>
      </c>
      <c r="FT34" s="329" t="str">
        <f aca="false">IF($B34&lt;&gt;"",IF($EE$1+20&gt;=FT$13,$N34+$S34+$Y34+E34-F34-(EY34+EY136+EY238+EY340),""),"")</f>
        <v/>
      </c>
      <c r="FU34" s="329" t="str">
        <f aca="false">IF($B34&lt;&gt;"",IF($EE$1+20&gt;=FU$13,$N34+$S34+$Y34+$AD34+E34-F34-(EZ34+EZ136+EZ238+EZ340),""),"")</f>
        <v/>
      </c>
      <c r="FV34" s="329" t="str">
        <f aca="false">IF($B34&lt;&gt;"",IF($EE$1+20&gt;=FV$13,$N34+$S34+$Y34+$AD34+$AJ34+E34-F34-(FA34+FA136+FA238+FA340),""),"")</f>
        <v/>
      </c>
      <c r="FW34" s="329" t="str">
        <f aca="false">IF($B34&lt;&gt;"",IF($EE$1+20&gt;=FW$13,$N34+$S34+$Y34+$AD34+$AJ34+$AO34+E34-F34-(FB34+FB136+FB238+FB340),""),"")</f>
        <v/>
      </c>
      <c r="FX34" s="329" t="str">
        <f aca="false">IF($B34&lt;&gt;"",IF($EE$1+20&gt;=FX$13,$N34+$S34+$Y34+$AD34+$AJ34+$AO34+$AU34+E34-F34-(FC34+FC136+FC238+FC340),""),"")</f>
        <v/>
      </c>
      <c r="FY34" s="329" t="str">
        <f aca="false">IF($B34&lt;&gt;"",IF($EE$1+20&gt;=FY$13,$N34+$S34+$Y34+$AD34+$AJ34+$AO34+$AU34+$AZ34+E34-F34-(FD34+FD136+FD238+FD340),""),"")</f>
        <v/>
      </c>
      <c r="FZ34" s="329" t="str">
        <f aca="false">IF($B34&lt;&gt;"",IF($EE$1+20&gt;=FZ$13,$N34+$S34+$Y34+$AD34+$AJ34+$AO34+$AU34+$AZ34+$BF34+E34-F34-(FE34+FE136+FE238+FE340),""),"")</f>
        <v/>
      </c>
      <c r="GA34" s="329" t="str">
        <f aca="false">IF($B34&lt;&gt;"",IF($EE$1+20&gt;=GA$13,$N34+$S34+$Y34+$AD34+$AJ34+$AO34+$AU34+$AZ34+$BF34+$BK34+E34-F34-(FF34+FF136+FF238+FF340),""),"")</f>
        <v/>
      </c>
      <c r="GB34" s="329" t="str">
        <f aca="false">IF($B34&lt;&gt;"",IF($EE$1+20&gt;=GB$13,$N34+$S34+$Y34+$AD34+$AJ34+$AO34+$AU34+$AZ34+$BF34+$BK34+$BQ34+E34-F34-(FG34+FG136+FG238+FG340),""),"")</f>
        <v/>
      </c>
      <c r="GC34" s="329" t="str">
        <f aca="false">IF($B34&lt;&gt;"",IF($EE$1+20&gt;=GC$13,$N34+$S34+$Y34+$AD34+$AJ34+$AO34+$AU34+$AZ34+$BF34+$BK34+$BQ34+$BV34+E34-F34-(FH34+FH136+FH238+FH340),""),"")</f>
        <v/>
      </c>
      <c r="GD34" s="329" t="str">
        <f aca="false">IF($B34&lt;&gt;"",IF($EE$1+20&gt;=GD$13,$N34+$S34+$Y34+$AD34+$AJ34+$AO34+$AU34+$AZ34+$BF34+$BK34+$BQ34+$BV34+$CB34+E34-F34-(FI34+FI136+FI238+FI340),""),"")</f>
        <v/>
      </c>
      <c r="GE34" s="329" t="str">
        <f aca="false">IF($B34&lt;&gt;"",IF($EE$1+20&gt;=GE$13,$N34+$S34+$Y34+$AD34+$AJ34+$AO34+$AU34+$AZ34+$BF34+$BK34+$BQ34+$BV34+$CB34+$CG34+E34-F34-(FJ34+FJ136+FJ238+FJ340),""),"")</f>
        <v/>
      </c>
      <c r="GF34" s="329" t="str">
        <f aca="false">IF($B34&lt;&gt;"",IF($EE$1+20&gt;=GF$13,$N34+$S34+$Y34+$AD34+$AJ34+$AO34+$AU34+$AZ34+$BF34+$BK34+$BQ34+$BV34+$CB34+$CG34+$CM34+E34-F34-(FK34+FK136+FK238+FK340),""),"")</f>
        <v/>
      </c>
      <c r="GG34" s="329" t="str">
        <f aca="false">IF($B34&lt;&gt;"",IF($EE$1+20&gt;=GG$13,$N34+$S34+$Y34+$AD34+$AJ34+$AO34+$AU34+$AZ34+$BF34+$BK34+$BQ34+$BV34+$CB34+$CG34+$CM34+$CR34+E34-F34-(FL34+FL136+FL238+FL340),""),"")</f>
        <v/>
      </c>
      <c r="GH34" s="329" t="str">
        <f aca="false">IF($B34&lt;&gt;"",IF($EE$1+20&gt;=GH$13,$N34+$S34+$Y34+$AD34+$AJ34+$AO34+$AU34+$AZ34+$BF34+$BK34+$BQ34+$BV34+$CB34+$CG34+$CM34+$CR34+$CX34+E34-F34-(FM34+FM136+FM238+FM340),""),"")</f>
        <v/>
      </c>
      <c r="GI34" s="329" t="str">
        <f aca="false">IF($B34&lt;&gt;"",IF($EE$1+20&gt;=GI$13,$N34+$S34+$Y34+$AD34+$AJ34+$AO34+$AU34+$AZ34+$BF34+$BK34+$BQ34+$BV34+$CB34+$CG34+$CM34+$CR34+$CX34+$DC34+E34-F34-(FN34+FN136+FN238+FN340),""),"")</f>
        <v/>
      </c>
      <c r="GJ34" s="329" t="str">
        <f aca="false">IF($B34&lt;&gt;"",IF($EE$1+20&gt;=GJ$13,$N34+$S34+$Y34+$AD34+$AJ34+$AO34+$AU34+$AZ34+$BF34+$BK34+$BQ34+$BV34+$CB34+$CG34+$CM34+$CR34+$CX34+$DC34+$DI34+E34-F34-(FO34+FO136+FO238+FO340),""),"")</f>
        <v/>
      </c>
      <c r="GK34" s="330" t="str">
        <f aca="false">IF($B34&lt;&gt;"",IF($EE$1+20&gt;=GK$13,$N34+$S34+$Y34+$AD34+$AJ34+$AO34+$AU34+$AZ34+$BF34+$BK34+$BQ34+$BV34+$CB34+$CG34+$CM34+$CR34+$CX34+$DC34+$DI34+$DN34+E34-F34-(FP34+FP136+FP238+FP340),""),"")</f>
        <v/>
      </c>
      <c r="GL34" s="0"/>
      <c r="GM34" s="328" t="str">
        <f aca="false">IF($B34&lt;&gt;"",IF($EE$1+20&gt;=GM$13,RANK(FR34,FR$14:FR$113,0),""),"")</f>
        <v/>
      </c>
      <c r="GN34" s="329" t="str">
        <f aca="false">IF($B34&lt;&gt;"",IF($EE$1+20&gt;=GN$13,RANK(FS34,FS$14:FS$113,0),""),"")</f>
        <v/>
      </c>
      <c r="GO34" s="329" t="str">
        <f aca="false">IF($B34&lt;&gt;"",IF($EE$1+20&gt;=GO$13,RANK(FT34,FT$14:FT$113,0),""),"")</f>
        <v/>
      </c>
      <c r="GP34" s="329" t="str">
        <f aca="false">IF($B34&lt;&gt;"",IF($EE$1+20&gt;=GP$13,RANK(FU34,FU$14:FU$113,0),""),"")</f>
        <v/>
      </c>
      <c r="GQ34" s="329" t="str">
        <f aca="false">IF($B34&lt;&gt;"",IF($EE$1+20&gt;=GQ$13,RANK(FV34,FV$14:FV$113,0),""),"")</f>
        <v/>
      </c>
      <c r="GR34" s="329" t="str">
        <f aca="false">IF($B34&lt;&gt;"",IF($EE$1+20&gt;=GR$13,RANK(FW34,FW$14:FW$113,0),""),"")</f>
        <v/>
      </c>
      <c r="GS34" s="329" t="str">
        <f aca="false">IF($B34&lt;&gt;"",IF($EE$1+20&gt;=GS$13,RANK(FX34,FX$14:FX$113,0),""),"")</f>
        <v/>
      </c>
      <c r="GT34" s="329" t="str">
        <f aca="false">IF($B34&lt;&gt;"",IF($EE$1+20&gt;=GT$13,RANK(FY34,FY$14:FY$113,0),""),"")</f>
        <v/>
      </c>
      <c r="GU34" s="329" t="str">
        <f aca="false">IF($B34&lt;&gt;"",IF($EE$1+20&gt;=GU$13,RANK(FZ34,FZ$14:FZ$113,0),""),"")</f>
        <v/>
      </c>
      <c r="GV34" s="329" t="str">
        <f aca="false">IF($B34&lt;&gt;"",IF($EE$1+20&gt;=GV$13,RANK(GA34,GA$14:GA$113,0),""),"")</f>
        <v/>
      </c>
      <c r="GW34" s="329" t="str">
        <f aca="false">IF($B34&lt;&gt;"",IF($EE$1+20&gt;=GW$13,RANK(GB34,GB$14:GB$113,0),""),"")</f>
        <v/>
      </c>
      <c r="GX34" s="329" t="str">
        <f aca="false">IF($B34&lt;&gt;"",IF($EE$1+20&gt;=GX$13,RANK(GC34,GC$14:GC$113,0),""),"")</f>
        <v/>
      </c>
      <c r="GY34" s="329" t="str">
        <f aca="false">IF($B34&lt;&gt;"",IF($EE$1+20&gt;=GY$13,RANK(GD34,GD$14:GD$113,0),""),"")</f>
        <v/>
      </c>
      <c r="GZ34" s="329" t="str">
        <f aca="false">IF($B34&lt;&gt;"",IF($EE$1+20&gt;=GZ$13,RANK(GE34,GE$14:GE$113,0),""),"")</f>
        <v/>
      </c>
      <c r="HA34" s="329" t="str">
        <f aca="false">IF($B34&lt;&gt;"",IF($EE$1+20&gt;=HA$13,RANK(GF34,GF$14:GF$113,0),""),"")</f>
        <v/>
      </c>
      <c r="HB34" s="329" t="str">
        <f aca="false">IF($B34&lt;&gt;"",IF($EE$1+20&gt;=HB$13,RANK(GG34,GG$14:GG$113,0),""),"")</f>
        <v/>
      </c>
      <c r="HC34" s="329" t="str">
        <f aca="false">IF($B34&lt;&gt;"",IF($EE$1+20&gt;=HC$13,RANK(GH34,GH$14:GH$113,0),""),"")</f>
        <v/>
      </c>
      <c r="HD34" s="329" t="str">
        <f aca="false">IF($B34&lt;&gt;"",IF($EE$1+20&gt;=HD$13,RANK(GI34,GI$14:GI$113,0),""),"")</f>
        <v/>
      </c>
      <c r="HE34" s="329" t="str">
        <f aca="false">IF($B34&lt;&gt;"",IF($EE$1+20&gt;=HE$13,RANK(GJ34,GJ$14:GJ$113,0),""),"")</f>
        <v/>
      </c>
      <c r="HF34" s="330" t="str">
        <f aca="false">IF($B34&lt;&gt;"",IF($EE$1+20&gt;=HF$13,RANK(GK34,GK$14:GK$113,0),""),"")</f>
        <v/>
      </c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3" hidden="false" customHeight="false" outlineLevel="0" collapsed="false">
      <c r="A35" s="308" t="n">
        <f aca="false">IF(B35&lt;&gt;"",RANK(G35,G$14:G$113,0),"")</f>
        <v>4</v>
      </c>
      <c r="B35" s="310" t="str">
        <f aca="false">IF('Chronos (M1..M20)'!B32&lt;&gt;"",'Chronos (M1..M20)'!B32,"")</f>
        <v>Sébastien LANES</v>
      </c>
      <c r="C35" s="310" t="n">
        <f aca="false">IF(B35&lt;&gt;"",'Chronos (M1..M20)'!C32,"")</f>
        <v>22</v>
      </c>
      <c r="D35" s="215" t="n">
        <f aca="false">IF(B35&lt;&gt;"",'Chronos (M1..M20)'!C32,"")</f>
        <v>22</v>
      </c>
      <c r="E35" s="355" t="n">
        <f aca="false">'Calculs (M1..M20)'!DS35</f>
        <v>5974.76361570483</v>
      </c>
      <c r="F35" s="355" t="n">
        <f aca="false">'Calculs (M1..M20)'!DT35</f>
        <v>0</v>
      </c>
      <c r="G35" s="311" t="n">
        <f aca="false">IF(B35&lt;&gt;"",IF(NbTotManche&lt;4,DR35-DQ35,IF(NbTotManche&lt;15,DR35-DU35-DQ35,IF(NbTotManche&lt;25,DR35-DU35-DV35-DQ35-DT35,IF(NbTotManche&lt;35,DS35-DU35-DV35-DW35-DT35-DQ35,DS35-DU35-DV35-DW35-DX35-DT35-DQ35)))),0)</f>
        <v>5196.39364013298</v>
      </c>
      <c r="H35" s="312" t="n">
        <f aca="false">IF(B35&lt;&gt;"",IF(G35,(G35/MAXA(G$14:G$113))*1000,0),"")</f>
        <v>939.181211412931</v>
      </c>
      <c r="I35" s="313" t="str">
        <f aca="false">IF($B35&lt;&gt;"",$B35,"")</f>
        <v>Sébastien LANES</v>
      </c>
      <c r="J35" s="314" t="n">
        <f aca="false">IF($B35&lt;&gt;"",'Chronos (M21..M40)'!$H32,"")</f>
        <v>1</v>
      </c>
      <c r="K35" s="315" t="str">
        <f aca="false">IF('Chronos (M21..M40)'!$I32&lt;&gt;"",'Chronos (M21..M40)'!$I32," ")</f>
        <v> </v>
      </c>
      <c r="L35" s="316" t="n">
        <f aca="false">IF('Chronos (M21..M40)'!$J32&lt;&gt;"",'Chronos (M21..M40)'!$J32,0)</f>
        <v>0</v>
      </c>
      <c r="M35" s="317" t="n">
        <f aca="false">IF($B35&lt;&gt;"",IF(K35&lt;&gt;" ",(INDEX(J$9:K$12,MATCH(J35,J$9:J$12),2)/K35)*1000,0),"")</f>
        <v>0</v>
      </c>
      <c r="N35" s="318" t="str">
        <f aca="false">IF(K$9&lt;&gt;"",IF($B35&lt;&gt;"",M35-L35,""),"")</f>
        <v/>
      </c>
      <c r="O35" s="314" t="n">
        <f aca="false">IF($B35&lt;&gt;"",'Chronos (M21..M40)'!$H133,"")</f>
        <v>1</v>
      </c>
      <c r="P35" s="315" t="str">
        <f aca="false">IF('Chronos (M21..M40)'!$I133&lt;&gt;"",'Chronos (M21..M40)'!$I133," ")</f>
        <v> </v>
      </c>
      <c r="Q35" s="316" t="n">
        <f aca="false">IF('Chronos (M21..M40)'!$J133&lt;&gt;"",'Chronos (M21..M40)'!$J133,0)</f>
        <v>0</v>
      </c>
      <c r="R35" s="317" t="n">
        <f aca="false">IF($B35&lt;&gt;"",IF(P35&lt;&gt;" ",(INDEX(O$9:P$12,MATCH(O35,O$9:O$12),2)/P35)*1000,0),"")</f>
        <v>0</v>
      </c>
      <c r="S35" s="318" t="str">
        <f aca="false">IF(P$9&lt;&gt;"",IF($B35&lt;&gt;"",R35-Q35,""),"")</f>
        <v/>
      </c>
      <c r="T35" s="313" t="str">
        <f aca="false">IF($B35&lt;&gt;"",$B35,"")</f>
        <v>Sébastien LANES</v>
      </c>
      <c r="U35" s="314" t="n">
        <f aca="false">IF($B35&lt;&gt;"",'Chronos (M21..M40)'!$H234,"")</f>
        <v>1</v>
      </c>
      <c r="V35" s="315" t="str">
        <f aca="false">IF('Chronos (M21..M40)'!$I234&lt;&gt;"",'Chronos (M21..M40)'!$I234," ")</f>
        <v> </v>
      </c>
      <c r="W35" s="316" t="n">
        <f aca="false">IF('Chronos (M21..M40)'!$J234&lt;&gt;"",'Chronos (M21..M40)'!$J234,0)</f>
        <v>0</v>
      </c>
      <c r="X35" s="317" t="n">
        <f aca="false">IF($B35&lt;&gt;"",IF(V35&lt;&gt;" ",(INDEX(U$9:V$12,MATCH(U35,U$9:U$12),2)/V35)*1000,0),"")</f>
        <v>0</v>
      </c>
      <c r="Y35" s="318" t="str">
        <f aca="false">IF(V$9&lt;&gt;"",IF($B35&lt;&gt;"",X35-W35,""),"")</f>
        <v/>
      </c>
      <c r="Z35" s="314" t="n">
        <f aca="false">IF($B35&lt;&gt;"",'Chronos (M21..M40)'!$H335,"")</f>
        <v>1</v>
      </c>
      <c r="AA35" s="315" t="str">
        <f aca="false">IF('Chronos (M21..M40)'!$I335&lt;&gt;"",'Chronos (M21..M40)'!$I335," ")</f>
        <v> </v>
      </c>
      <c r="AB35" s="316" t="n">
        <f aca="false">IF('Chronos (M1..M20)'!$J335&lt;&gt;"",'Chronos (M21..M40)'!$J335,0)</f>
        <v>0</v>
      </c>
      <c r="AC35" s="317" t="n">
        <f aca="false">IF($B35&lt;&gt;"",IF(AA35&lt;&gt;" ",(INDEX(Z$9:AA$12,MATCH(Z35,Z$9:Z$12),2)/AA35)*1000,0),"")</f>
        <v>0</v>
      </c>
      <c r="AD35" s="318" t="str">
        <f aca="false">IF(AA$9&lt;&gt;"",IF($B35&lt;&gt;"",AC35-AB35,""),"")</f>
        <v/>
      </c>
      <c r="AE35" s="313" t="str">
        <f aca="false">IF($B35&lt;&gt;"",$B35,"")</f>
        <v>Sébastien LANES</v>
      </c>
      <c r="AF35" s="314" t="n">
        <f aca="false">IF($B35&lt;&gt;"",'Chronos (M21..M40)'!$H436,"")</f>
        <v>1</v>
      </c>
      <c r="AG35" s="315" t="str">
        <f aca="false">IF('Chronos (M21..M40)'!$I436&lt;&gt;"",'Chronos (M21..M40)'!$I436," ")</f>
        <v> </v>
      </c>
      <c r="AH35" s="316" t="n">
        <f aca="false">IF('Chronos (M21..M40)'!$J436&lt;&gt;"",'Chronos (M21..M40)'!$J436,0)</f>
        <v>0</v>
      </c>
      <c r="AI35" s="317" t="n">
        <f aca="false">IF($B35&lt;&gt;"",IF(AG35&lt;&gt;" ",(INDEX(AF$9:AG$12,MATCH(AF35,AF$9:AF$12),2)/AG35)*1000,0),"")</f>
        <v>0</v>
      </c>
      <c r="AJ35" s="318" t="str">
        <f aca="false">IF(AG$9&lt;&gt;"",IF($B35&lt;&gt;"",AI35-AH35,""),"")</f>
        <v/>
      </c>
      <c r="AK35" s="314" t="n">
        <f aca="false">IF($B35&lt;&gt;"",'Chronos (M21..M40)'!$H537,"")</f>
        <v>1</v>
      </c>
      <c r="AL35" s="315" t="str">
        <f aca="false">IF('Chronos (M21..M40)'!$I537&lt;&gt;"",'Chronos (M21..M40)'!$I537," ")</f>
        <v> </v>
      </c>
      <c r="AM35" s="316" t="n">
        <f aca="false">IF('Chronos (M21..M40)'!$J537&lt;&gt;"",'Chronos (M21..M40)'!$J537,0)</f>
        <v>0</v>
      </c>
      <c r="AN35" s="317" t="n">
        <f aca="false">IF($B35&lt;&gt;"",IF(AL35&lt;&gt;" ",(INDEX(AK$9:AL$12,MATCH(AK35,AK$9:AK$12),2)/AL35)*1000,0),"")</f>
        <v>0</v>
      </c>
      <c r="AO35" s="318" t="str">
        <f aca="false">IF(AL$9&lt;&gt;"",IF($B35&lt;&gt;"",AN35-AM35,""),"")</f>
        <v/>
      </c>
      <c r="AP35" s="313" t="str">
        <f aca="false">IF($B35&lt;&gt;"",$B35,"")</f>
        <v>Sébastien LANES</v>
      </c>
      <c r="AQ35" s="314" t="n">
        <f aca="false">IF($B35&lt;&gt;"",'Chronos (M21..M40)'!$H638,"")</f>
        <v>1</v>
      </c>
      <c r="AR35" s="315" t="str">
        <f aca="false">IF('Chronos (M21..M40)'!$I638&lt;&gt;"",'Chronos (M21..M40)'!$I638," ")</f>
        <v> </v>
      </c>
      <c r="AS35" s="316" t="n">
        <f aca="false">IF('Chronos (M21..M40)'!$J638&lt;&gt;"",'Chronos (M21..M40)'!$J638,0)</f>
        <v>0</v>
      </c>
      <c r="AT35" s="317" t="n">
        <f aca="false">IF($B35&lt;&gt;"",IF(AR35&lt;&gt;" ",(INDEX(AQ$9:AR$12,MATCH(AQ35,AQ$9:AQ$12),2)/AR35)*1000,0),"")</f>
        <v>0</v>
      </c>
      <c r="AU35" s="318" t="str">
        <f aca="false">IF(AR$9&lt;&gt;"",IF($B35&lt;&gt;"",AT35-AS35,""),"")</f>
        <v/>
      </c>
      <c r="AV35" s="314" t="n">
        <f aca="false">IF($B35&lt;&gt;"",'Chronos (M21..M40)'!$H739,"")</f>
        <v>1</v>
      </c>
      <c r="AW35" s="315" t="str">
        <f aca="false">IF('Chronos (M21..M40)'!$I739&lt;&gt;"",'Chronos (M21..M40)'!$I739," ")</f>
        <v> </v>
      </c>
      <c r="AX35" s="316" t="n">
        <f aca="false">IF('Chronos (M21..M40)'!$J739&lt;&gt;"",'Chronos (M21..M40)'!$J739,0)</f>
        <v>0</v>
      </c>
      <c r="AY35" s="317" t="n">
        <f aca="false">IF($B35&lt;&gt;"",IF(AW35&lt;&gt;" ",(INDEX(AV$9:AW$12,MATCH(AV35,AV$9:AV$12),2)/AW35)*1000,0),"")</f>
        <v>0</v>
      </c>
      <c r="AZ35" s="318" t="str">
        <f aca="false">IF(AW$9&lt;&gt;"",IF($B35&lt;&gt;"",AY35-AX35,""),"")</f>
        <v/>
      </c>
      <c r="BA35" s="313" t="str">
        <f aca="false">IF($B35&lt;&gt;"",$B35,"")</f>
        <v>Sébastien LANES</v>
      </c>
      <c r="BB35" s="314" t="n">
        <f aca="false">IF($B35&lt;&gt;"",'Chronos (M21..M40)'!$H840,"")</f>
        <v>1</v>
      </c>
      <c r="BC35" s="315" t="str">
        <f aca="false">IF('Chronos (M21..M40)'!$I840&lt;&gt;"",'Chronos (M21..M40)'!$I840," ")</f>
        <v> </v>
      </c>
      <c r="BD35" s="316" t="n">
        <f aca="false">IF('Chronos (M21..M40)'!$J840&lt;&gt;"",'Chronos (M21..M40)'!$J840,0)</f>
        <v>0</v>
      </c>
      <c r="BE35" s="317" t="n">
        <f aca="false">IF($B35&lt;&gt;"",IF(BC35&lt;&gt;" ",(INDEX(BB$9:BC$12,MATCH(BB35,BB$9:BB$12),2)/BC35)*1000,0),"")</f>
        <v>0</v>
      </c>
      <c r="BF35" s="318" t="str">
        <f aca="false">IF(BC$9&lt;&gt;"",IF($B35&lt;&gt;"",BE35-BD35,""),"")</f>
        <v/>
      </c>
      <c r="BG35" s="314" t="n">
        <f aca="false">IF($B35&lt;&gt;"",'Chronos (M21..M40)'!$H941,"")</f>
        <v>1</v>
      </c>
      <c r="BH35" s="315" t="str">
        <f aca="false">IF('Chronos (M21..M40)'!$I941&lt;&gt;"",'Chronos (M21..M40)'!$I941," ")</f>
        <v> </v>
      </c>
      <c r="BI35" s="316" t="n">
        <f aca="false">IF('Chronos (M21..M40)'!$J941&lt;&gt;"",'Chronos (M21..M40)'!$J941,0)</f>
        <v>0</v>
      </c>
      <c r="BJ35" s="317" t="n">
        <f aca="false">IF($B35&lt;&gt;"",IF(BH35&lt;&gt;" ",(INDEX(BG$9:BH$12,MATCH(BG35,BG$9:BG$12),2)/BH35)*1000,0),"")</f>
        <v>0</v>
      </c>
      <c r="BK35" s="318" t="str">
        <f aca="false">IF(BH$9&lt;&gt;"",IF($B35&lt;&gt;"",BJ35-BI35,""),"")</f>
        <v/>
      </c>
      <c r="BL35" s="313" t="str">
        <f aca="false">IF($B35&lt;&gt;"",$B35,"")</f>
        <v>Sébastien LANES</v>
      </c>
      <c r="BM35" s="314" t="n">
        <f aca="false">IF($B35&lt;&gt;"",'Chronos (M21..M40)'!$H1042,"")</f>
        <v>1</v>
      </c>
      <c r="BN35" s="315" t="str">
        <f aca="false">IF('Chronos (M21..M40)'!$I1042&lt;&gt;"",'Chronos (M21..M40)'!$I1042," ")</f>
        <v> </v>
      </c>
      <c r="BO35" s="316" t="n">
        <f aca="false">IF('Chronos (M21..M40)'!$J1042&lt;&gt;"",'Chronos (M21..M40)'!$J1042,0)</f>
        <v>0</v>
      </c>
      <c r="BP35" s="317" t="n">
        <f aca="false">IF($B35&lt;&gt;"",IF(BN35&lt;&gt;" ",(INDEX(BM$9:BN$12,MATCH(BM35,BM$9:BM$12),2)/BN35)*1000,0),"")</f>
        <v>0</v>
      </c>
      <c r="BQ35" s="318" t="str">
        <f aca="false">IF(BN$9&lt;&gt;"",IF($B35&lt;&gt;"",BP35-BO35,""),"")</f>
        <v/>
      </c>
      <c r="BR35" s="314" t="n">
        <f aca="false">IF($B35&lt;&gt;"",'Chronos (M21..M40)'!$H1143,"")</f>
        <v>1</v>
      </c>
      <c r="BS35" s="315" t="str">
        <f aca="false">IF('Chronos (M21..M40)'!$I1143&lt;&gt;"",'Chronos (M21..M40)'!$I1143," ")</f>
        <v> </v>
      </c>
      <c r="BT35" s="316" t="n">
        <f aca="false">IF('Chronos (M21..M40)'!$J1143&lt;&gt;"",'Chronos (M21..M40)'!$J1143,0)</f>
        <v>0</v>
      </c>
      <c r="BU35" s="317" t="n">
        <f aca="false">IF($B35&lt;&gt;"",IF(BS35&lt;&gt;" ",(INDEX(BR$9:BS$12,MATCH(BR35,BR$9:BR$12),2)/BS35)*1000,0),"")</f>
        <v>0</v>
      </c>
      <c r="BV35" s="318" t="str">
        <f aca="false">IF(BS$9&lt;&gt;"",IF($B35&lt;&gt;"",BU35-BT35,""),"")</f>
        <v/>
      </c>
      <c r="BW35" s="313" t="str">
        <f aca="false">IF($B35&lt;&gt;"",$B35,"")</f>
        <v>Sébastien LANES</v>
      </c>
      <c r="BX35" s="314" t="n">
        <f aca="false">IF($B35&lt;&gt;"",'Chronos (M21..M40)'!$H1244,"")</f>
        <v>1</v>
      </c>
      <c r="BY35" s="315" t="str">
        <f aca="false">IF('Chronos (M21..M40)'!$I1244&lt;&gt;"",'Chronos (M21..M40)'!$I1244," ")</f>
        <v> </v>
      </c>
      <c r="BZ35" s="316" t="n">
        <f aca="false">IF('Chronos (M21..M40)'!$J1244&lt;&gt;"",'Chronos (M21..M40)'!$J1244,0)</f>
        <v>0</v>
      </c>
      <c r="CA35" s="317" t="n">
        <f aca="false">IF($B35&lt;&gt;"",IF(BY35&lt;&gt;" ",(INDEX(BX$9:BY$12,MATCH(BX35,BX$9:BX$12),2)/BY35)*1000,0),"")</f>
        <v>0</v>
      </c>
      <c r="CB35" s="318" t="str">
        <f aca="false">IF(BY$9&lt;&gt;"",IF($B35&lt;&gt;"",CA35-BZ35,""),"")</f>
        <v/>
      </c>
      <c r="CC35" s="314" t="n">
        <f aca="false">IF($B35&lt;&gt;"",'Chronos (M21..M40)'!$H1345,"")</f>
        <v>1</v>
      </c>
      <c r="CD35" s="315" t="str">
        <f aca="false">IF('Chronos (M21..M40)'!$I1345&lt;&gt;"",'Chronos (M21..M40)'!$I1345," ")</f>
        <v> </v>
      </c>
      <c r="CE35" s="316" t="n">
        <f aca="false">IF('Chronos (M21..M40)'!$J1345&lt;&gt;"",'Chronos (M21..M40)'!$J1345,0)</f>
        <v>0</v>
      </c>
      <c r="CF35" s="317" t="n">
        <f aca="false">IF($B35&lt;&gt;"",IF(CD35&lt;&gt;" ",(INDEX(CC$9:CD$12,MATCH(CC35,CC$9:CC$12),2)/CD35)*1000,0),"")</f>
        <v>0</v>
      </c>
      <c r="CG35" s="318" t="str">
        <f aca="false">IF(CD$9&lt;&gt;"",IF($B35&lt;&gt;"",CF35-CE35,""),"")</f>
        <v/>
      </c>
      <c r="CH35" s="313" t="str">
        <f aca="false">IF($B35&lt;&gt;"",$B35,"")</f>
        <v>Sébastien LANES</v>
      </c>
      <c r="CI35" s="314" t="n">
        <f aca="false">IF($B35&lt;&gt;"",'Chronos (M21..M40)'!$H1446,"")</f>
        <v>1</v>
      </c>
      <c r="CJ35" s="315" t="str">
        <f aca="false">IF('Chronos (M21..M40)'!$I1446&lt;&gt;"",'Chronos (M21..M40)'!$I1446," ")</f>
        <v> </v>
      </c>
      <c r="CK35" s="316" t="n">
        <f aca="false">IF('Chronos (M21..M40)'!$J1446&lt;&gt;"",'Chronos (M21..M40)'!$J1446,0)</f>
        <v>0</v>
      </c>
      <c r="CL35" s="317" t="n">
        <f aca="false">IF($B35&lt;&gt;"",IF(CJ35&lt;&gt;" ",(INDEX(CI$9:CJ$12,MATCH(CI35,CI$9:CI$12),2)/CJ35)*1000,0),"")</f>
        <v>0</v>
      </c>
      <c r="CM35" s="318" t="str">
        <f aca="false">IF(CJ$9&lt;&gt;"",IF($B35&lt;&gt;"",CL35-CK35,""),"")</f>
        <v/>
      </c>
      <c r="CN35" s="314" t="n">
        <f aca="false">IF($B35&lt;&gt;"",'Chronos (M21..M40)'!$H1547,"")</f>
        <v>1</v>
      </c>
      <c r="CO35" s="315" t="str">
        <f aca="false">IF('Chronos (M21..M40)'!$I1547&lt;&gt;"",'Chronos (M21..M40)'!$I1547," ")</f>
        <v> </v>
      </c>
      <c r="CP35" s="316" t="n">
        <f aca="false">IF('Chronos (M21..M40)'!$J1547&lt;&gt;"",'Chronos (M21..M40)'!$J1547,0)</f>
        <v>0</v>
      </c>
      <c r="CQ35" s="317" t="n">
        <f aca="false">IF($B35&lt;&gt;"",IF(CO35&lt;&gt;" ",(INDEX(CN$9:CO$12,MATCH(CN35,CN$9:CN$12),2)/CO35)*1000,0),"")</f>
        <v>0</v>
      </c>
      <c r="CR35" s="318" t="str">
        <f aca="false">IF(CO$9&lt;&gt;"",IF($B35&lt;&gt;"",CQ35-CP35,""),"")</f>
        <v/>
      </c>
      <c r="CS35" s="313" t="str">
        <f aca="false">IF($B35&lt;&gt;"",$B35,"")</f>
        <v>Sébastien LANES</v>
      </c>
      <c r="CT35" s="314" t="n">
        <f aca="false">IF($B35&lt;&gt;"",'Chronos (M21..M40)'!$H1648,"")</f>
        <v>1</v>
      </c>
      <c r="CU35" s="315" t="str">
        <f aca="false">IF('Chronos (M21..M40)'!$I1648&lt;&gt;"",'Chronos (M21..M40)'!$I1648," ")</f>
        <v> </v>
      </c>
      <c r="CV35" s="316" t="n">
        <f aca="false">IF('Chronos (M21..M40)'!$J1648&lt;&gt;"",'Chronos (M21..M40)'!$J1648,0)</f>
        <v>0</v>
      </c>
      <c r="CW35" s="317" t="n">
        <f aca="false">IF($B35&lt;&gt;"",IF(CU35&lt;&gt;" ",(INDEX(CT$9:CU$12,MATCH(CT35,CT$9:CT$12),2)/CU35)*1000,0),"")</f>
        <v>0</v>
      </c>
      <c r="CX35" s="318" t="str">
        <f aca="false">IF(CU$9&lt;&gt;"",IF($B35&lt;&gt;"",CW35-CV35,""),"")</f>
        <v/>
      </c>
      <c r="CY35" s="314" t="n">
        <f aca="false">IF($B35&lt;&gt;"",'Chronos (M21..M40)'!$H1749,"")</f>
        <v>1</v>
      </c>
      <c r="CZ35" s="315" t="str">
        <f aca="false">IF('Chronos (M21..M40)'!$I1749&lt;&gt;"",'Chronos (M21..M40)'!$I1749," ")</f>
        <v> </v>
      </c>
      <c r="DA35" s="316" t="n">
        <f aca="false">IF('Chronos (M21..M40)'!$J1749&lt;&gt;"",'Chronos (M21..M40)'!$J1749,0)</f>
        <v>0</v>
      </c>
      <c r="DB35" s="317" t="n">
        <f aca="false">IF($B35&lt;&gt;"",IF(CZ35&lt;&gt;" ",(INDEX(CY$9:CZ$12,MATCH(CY35,CY$9:CY$12),2)/CZ35)*1000,0),"")</f>
        <v>0</v>
      </c>
      <c r="DC35" s="318" t="str">
        <f aca="false">IF(CZ$9&lt;&gt;"",IF($B35&lt;&gt;"",DB35-DA35,""),"")</f>
        <v/>
      </c>
      <c r="DD35" s="313" t="str">
        <f aca="false">IF($B35&lt;&gt;"",$B35,"")</f>
        <v>Sébastien LANES</v>
      </c>
      <c r="DE35" s="314" t="n">
        <f aca="false">IF($B35&lt;&gt;"",'Chronos (M21..M40)'!$H1850,"")</f>
        <v>1</v>
      </c>
      <c r="DF35" s="315" t="str">
        <f aca="false">IF('Chronos (M21..M40)'!$I1850&lt;&gt;"",'Chronos (M21..M40)'!$I1850," ")</f>
        <v> </v>
      </c>
      <c r="DG35" s="316" t="n">
        <f aca="false">IF('Chronos (M21..M40)'!$J1850&lt;&gt;"",'Chronos (M21..M40)'!$J1850,0)</f>
        <v>0</v>
      </c>
      <c r="DH35" s="317" t="n">
        <f aca="false">IF($B35&lt;&gt;"",IF(DF35&lt;&gt;" ",(INDEX(DE$9:DF$12,MATCH(DE35,DE$9:DE$12),2)/DF35)*1000,0),"")</f>
        <v>0</v>
      </c>
      <c r="DI35" s="318" t="str">
        <f aca="false">IF(DF$9&lt;&gt;"",IF($B35&lt;&gt;"",DH35-DG35,""),"")</f>
        <v/>
      </c>
      <c r="DJ35" s="314" t="n">
        <f aca="false">IF($B35&lt;&gt;"",'Chronos (M21..M40)'!$H1951,"")</f>
        <v>1</v>
      </c>
      <c r="DK35" s="315" t="str">
        <f aca="false">IF('Chronos (M21..M40)'!$I1951&lt;&gt;"",'Chronos (M21..M40)'!$I1951," ")</f>
        <v> </v>
      </c>
      <c r="DL35" s="316" t="n">
        <f aca="false">IF('Chronos (M21..M40)'!$J1951&lt;&gt;"",'Chronos (M21..M40)'!$J1951,0)</f>
        <v>0</v>
      </c>
      <c r="DM35" s="317" t="n">
        <f aca="false">IF($B35&lt;&gt;"",IF(DK35&lt;&gt;" ",(INDEX(DJ$9:DK$12,MATCH(DJ35,DJ$9:DJ$12),2)/DK35)*1000,0),"")</f>
        <v>0</v>
      </c>
      <c r="DN35" s="318" t="str">
        <f aca="false">IF(DK$9&lt;&gt;"",IF($B35&lt;&gt;"",DM35-DL35,""),"")</f>
        <v/>
      </c>
      <c r="DO35" s="0"/>
      <c r="DP35" s="356" t="n">
        <f aca="false">E35</f>
        <v>5974.76361570483</v>
      </c>
      <c r="DQ35" s="357" t="n">
        <f aca="false">F35</f>
        <v>0</v>
      </c>
      <c r="DR35" s="356" t="n">
        <f aca="false">SUM(E35,M35,R35,X35,AC35)</f>
        <v>5974.76361570483</v>
      </c>
      <c r="DS35" s="319" t="n">
        <f aca="false">SUM(DR35,AI35,AN35,AT35,AY35,BE35,BJ35,BP35,BU35,CA35,CF35,CL35,CQ35,CW35,DB35,DH35,DM35)</f>
        <v>5974.76361570483</v>
      </c>
      <c r="DT35" s="357" t="n">
        <f aca="false">SUM(L35,Q35,W35,AB35,AH35,AM35,AS35,AX35,BD35,BI35,BO35,BT35,BZ35,CE35,CK35,CP35,CV35,DA35,DG35,DL35)</f>
        <v>0</v>
      </c>
      <c r="DU35" s="356" t="n">
        <f aca="false">SMALL($DY35:$EV35,1)</f>
        <v>778.369975571841</v>
      </c>
      <c r="DV35" s="319" t="n">
        <f aca="false">SMALL($DY35:$EV35,2)</f>
        <v>803.521258662671</v>
      </c>
      <c r="DW35" s="319" t="n">
        <f aca="false">SMALL($DY35:$EV35,3)</f>
        <v>840.914285714286</v>
      </c>
      <c r="DX35" s="357" t="n">
        <f aca="false">SMALL($DY35:$EV35,4)</f>
        <v>840.914285714286</v>
      </c>
      <c r="DY35" s="356" t="n">
        <f aca="false">'Calculs (M1..M20)'!DU35</f>
        <v>778.369975571841</v>
      </c>
      <c r="DZ35" s="356" t="n">
        <f aca="false">'Calculs (M1..M20)'!DV35</f>
        <v>803.521258662671</v>
      </c>
      <c r="EA35" s="356" t="n">
        <f aca="false">'Calculs (M1..M20)'!DW35</f>
        <v>840.914285714286</v>
      </c>
      <c r="EB35" s="358" t="n">
        <f aca="false">'Calculs (M1..M20)'!DX35</f>
        <v>840.914285714286</v>
      </c>
      <c r="EC35" s="361" t="str">
        <f aca="false">IF(M35&gt;0,M35," ")</f>
        <v> </v>
      </c>
      <c r="ED35" s="321" t="str">
        <f aca="false">IF(R35&gt;0,R35," ")</f>
        <v> </v>
      </c>
      <c r="EE35" s="321" t="str">
        <f aca="false">IF(X35&gt;0,X35," ")</f>
        <v> </v>
      </c>
      <c r="EF35" s="321" t="str">
        <f aca="false">IF(AC35&gt;0,AC35," ")</f>
        <v> </v>
      </c>
      <c r="EG35" s="321" t="str">
        <f aca="false">IF(AI35&gt;0,AI35," ")</f>
        <v> </v>
      </c>
      <c r="EH35" s="321" t="str">
        <f aca="false">IF(AN35&gt;0,AN35," ")</f>
        <v> </v>
      </c>
      <c r="EI35" s="321" t="str">
        <f aca="false">IF(AT35&gt;0,AT35," ")</f>
        <v> </v>
      </c>
      <c r="EJ35" s="321" t="str">
        <f aca="false">IF(AY35&gt;0,AY35," ")</f>
        <v> </v>
      </c>
      <c r="EK35" s="321" t="str">
        <f aca="false">IF(BE35&gt;0,BE35," ")</f>
        <v> </v>
      </c>
      <c r="EL35" s="321" t="str">
        <f aca="false">IF(BJ35&gt;0,BJ35," ")</f>
        <v> </v>
      </c>
      <c r="EM35" s="321" t="str">
        <f aca="false">IF(BP35&gt;0,BP35," ")</f>
        <v> </v>
      </c>
      <c r="EN35" s="321" t="str">
        <f aca="false">IF(BU35&gt;0,BU35," ")</f>
        <v> </v>
      </c>
      <c r="EO35" s="321" t="str">
        <f aca="false">IF(CA35&gt;0,CA35," ")</f>
        <v> </v>
      </c>
      <c r="EP35" s="321" t="str">
        <f aca="false">IF(CF35&gt;0,CF35," ")</f>
        <v> </v>
      </c>
      <c r="EQ35" s="321" t="str">
        <f aca="false">IF(CL35&gt;0,CL35," ")</f>
        <v> </v>
      </c>
      <c r="ER35" s="321" t="str">
        <f aca="false">IF(CQ35&gt;0,CQ35," ")</f>
        <v> </v>
      </c>
      <c r="ES35" s="321" t="str">
        <f aca="false">IF(CW35&gt;0,CW35," ")</f>
        <v> </v>
      </c>
      <c r="ET35" s="321" t="str">
        <f aca="false">IF(DB35&gt;0,DB35," ")</f>
        <v> </v>
      </c>
      <c r="EU35" s="321" t="str">
        <f aca="false">IF(DH35&gt;0,DH35," ")</f>
        <v> </v>
      </c>
      <c r="EV35" s="321" t="str">
        <f aca="false">IF(DM35&gt;0,DM35," ")</f>
        <v> </v>
      </c>
      <c r="EW35" s="322" t="n">
        <f aca="false">SMALL($DY35:EC35,1)</f>
        <v>778.369975571841</v>
      </c>
      <c r="EX35" s="323" t="n">
        <f aca="false">SMALL($DY35:ED35,1)</f>
        <v>778.369975571841</v>
      </c>
      <c r="EY35" s="323" t="n">
        <f aca="false">SMALL($DY35:EE35,1)</f>
        <v>778.369975571841</v>
      </c>
      <c r="EZ35" s="323" t="n">
        <f aca="false">SMALL($DY35:EF35,1)</f>
        <v>778.369975571841</v>
      </c>
      <c r="FA35" s="323" t="n">
        <f aca="false">SMALL($DY35:EG35,1)</f>
        <v>778.369975571841</v>
      </c>
      <c r="FB35" s="323" t="n">
        <f aca="false">SMALL($DY35:EH35,1)</f>
        <v>778.369975571841</v>
      </c>
      <c r="FC35" s="323" t="n">
        <f aca="false">SMALL($DY35:EI35,1)</f>
        <v>778.369975571841</v>
      </c>
      <c r="FD35" s="323" t="n">
        <f aca="false">SMALL($DY35:EJ35,1)</f>
        <v>778.369975571841</v>
      </c>
      <c r="FE35" s="323" t="n">
        <f aca="false">SMALL($DY35:EK35,1)</f>
        <v>778.369975571841</v>
      </c>
      <c r="FF35" s="323" t="n">
        <f aca="false">SMALL($DY35:EL35,1)</f>
        <v>778.369975571841</v>
      </c>
      <c r="FG35" s="323" t="n">
        <f aca="false">SMALL($DY35:EM35,1)</f>
        <v>778.369975571841</v>
      </c>
      <c r="FH35" s="323" t="n">
        <f aca="false">SMALL($DY35:EN35,1)</f>
        <v>778.369975571841</v>
      </c>
      <c r="FI35" s="323" t="n">
        <f aca="false">SMALL($DY35:EO35,1)</f>
        <v>778.369975571841</v>
      </c>
      <c r="FJ35" s="323" t="n">
        <f aca="false">SMALL($DY35:EP35,1)</f>
        <v>778.369975571841</v>
      </c>
      <c r="FK35" s="323" t="n">
        <f aca="false">SMALL($DY35:EQ35,1)</f>
        <v>778.369975571841</v>
      </c>
      <c r="FL35" s="323" t="n">
        <f aca="false">SMALL($DY35:ER35,1)</f>
        <v>778.369975571841</v>
      </c>
      <c r="FM35" s="323" t="n">
        <f aca="false">SMALL($DY35:ES35,1)</f>
        <v>778.369975571841</v>
      </c>
      <c r="FN35" s="323" t="n">
        <f aca="false">SMALL($DY35:ET35,1)</f>
        <v>778.369975571841</v>
      </c>
      <c r="FO35" s="323" t="n">
        <f aca="false">SMALL($DY35:EU35,1)</f>
        <v>778.369975571841</v>
      </c>
      <c r="FP35" s="324" t="n">
        <f aca="false">SMALL($DY35:EV35,1)</f>
        <v>778.369975571841</v>
      </c>
      <c r="FQ35" s="0"/>
      <c r="FR35" s="328" t="str">
        <f aca="false">IF($B35&lt;&gt;"",IF($EE$1+20&gt;=FR$13,$N35+E35-F35-(EW35+EW137+EW239+EW341),""),"")</f>
        <v/>
      </c>
      <c r="FS35" s="329" t="str">
        <f aca="false">IF($B35&lt;&gt;"",IF($EE$1+20&gt;=FS$13,$N35+$S35+E35-F35-(EX35+EX137+EX239+EX341),""),"")</f>
        <v/>
      </c>
      <c r="FT35" s="329" t="str">
        <f aca="false">IF($B35&lt;&gt;"",IF($EE$1+20&gt;=FT$13,$N35+$S35+$Y35+E35-F35-(EY35+EY137+EY239+EY341),""),"")</f>
        <v/>
      </c>
      <c r="FU35" s="329" t="str">
        <f aca="false">IF($B35&lt;&gt;"",IF($EE$1+20&gt;=FU$13,$N35+$S35+$Y35+$AD35+E35-F35-(EZ35+EZ137+EZ239+EZ341),""),"")</f>
        <v/>
      </c>
      <c r="FV35" s="329" t="str">
        <f aca="false">IF($B35&lt;&gt;"",IF($EE$1+20&gt;=FV$13,$N35+$S35+$Y35+$AD35+$AJ35+E35-F35-(FA35+FA137+FA239+FA341),""),"")</f>
        <v/>
      </c>
      <c r="FW35" s="329" t="str">
        <f aca="false">IF($B35&lt;&gt;"",IF($EE$1+20&gt;=FW$13,$N35+$S35+$Y35+$AD35+$AJ35+$AO35+E35-F35-(FB35+FB137+FB239+FB341),""),"")</f>
        <v/>
      </c>
      <c r="FX35" s="329" t="str">
        <f aca="false">IF($B35&lt;&gt;"",IF($EE$1+20&gt;=FX$13,$N35+$S35+$Y35+$AD35+$AJ35+$AO35+$AU35+E35-F35-(FC35+FC137+FC239+FC341),""),"")</f>
        <v/>
      </c>
      <c r="FY35" s="329" t="str">
        <f aca="false">IF($B35&lt;&gt;"",IF($EE$1+20&gt;=FY$13,$N35+$S35+$Y35+$AD35+$AJ35+$AO35+$AU35+$AZ35+E35-F35-(FD35+FD137+FD239+FD341),""),"")</f>
        <v/>
      </c>
      <c r="FZ35" s="329" t="str">
        <f aca="false">IF($B35&lt;&gt;"",IF($EE$1+20&gt;=FZ$13,$N35+$S35+$Y35+$AD35+$AJ35+$AO35+$AU35+$AZ35+$BF35+E35-F35-(FE35+FE137+FE239+FE341),""),"")</f>
        <v/>
      </c>
      <c r="GA35" s="329" t="str">
        <f aca="false">IF($B35&lt;&gt;"",IF($EE$1+20&gt;=GA$13,$N35+$S35+$Y35+$AD35+$AJ35+$AO35+$AU35+$AZ35+$BF35+$BK35+E35-F35-(FF35+FF137+FF239+FF341),""),"")</f>
        <v/>
      </c>
      <c r="GB35" s="329" t="str">
        <f aca="false">IF($B35&lt;&gt;"",IF($EE$1+20&gt;=GB$13,$N35+$S35+$Y35+$AD35+$AJ35+$AO35+$AU35+$AZ35+$BF35+$BK35+$BQ35+E35-F35-(FG35+FG137+FG239+FG341),""),"")</f>
        <v/>
      </c>
      <c r="GC35" s="329" t="str">
        <f aca="false">IF($B35&lt;&gt;"",IF($EE$1+20&gt;=GC$13,$N35+$S35+$Y35+$AD35+$AJ35+$AO35+$AU35+$AZ35+$BF35+$BK35+$BQ35+$BV35+E35-F35-(FH35+FH137+FH239+FH341),""),"")</f>
        <v/>
      </c>
      <c r="GD35" s="329" t="str">
        <f aca="false">IF($B35&lt;&gt;"",IF($EE$1+20&gt;=GD$13,$N35+$S35+$Y35+$AD35+$AJ35+$AO35+$AU35+$AZ35+$BF35+$BK35+$BQ35+$BV35+$CB35+E35-F35-(FI35+FI137+FI239+FI341),""),"")</f>
        <v/>
      </c>
      <c r="GE35" s="329" t="str">
        <f aca="false">IF($B35&lt;&gt;"",IF($EE$1+20&gt;=GE$13,$N35+$S35+$Y35+$AD35+$AJ35+$AO35+$AU35+$AZ35+$BF35+$BK35+$BQ35+$BV35+$CB35+$CG35+E35-F35-(FJ35+FJ137+FJ239+FJ341),""),"")</f>
        <v/>
      </c>
      <c r="GF35" s="329" t="str">
        <f aca="false">IF($B35&lt;&gt;"",IF($EE$1+20&gt;=GF$13,$N35+$S35+$Y35+$AD35+$AJ35+$AO35+$AU35+$AZ35+$BF35+$BK35+$BQ35+$BV35+$CB35+$CG35+$CM35+E35-F35-(FK35+FK137+FK239+FK341),""),"")</f>
        <v/>
      </c>
      <c r="GG35" s="329" t="str">
        <f aca="false">IF($B35&lt;&gt;"",IF($EE$1+20&gt;=GG$13,$N35+$S35+$Y35+$AD35+$AJ35+$AO35+$AU35+$AZ35+$BF35+$BK35+$BQ35+$BV35+$CB35+$CG35+$CM35+$CR35+E35-F35-(FL35+FL137+FL239+FL341),""),"")</f>
        <v/>
      </c>
      <c r="GH35" s="329" t="str">
        <f aca="false">IF($B35&lt;&gt;"",IF($EE$1+20&gt;=GH$13,$N35+$S35+$Y35+$AD35+$AJ35+$AO35+$AU35+$AZ35+$BF35+$BK35+$BQ35+$BV35+$CB35+$CG35+$CM35+$CR35+$CX35+E35-F35-(FM35+FM137+FM239+FM341),""),"")</f>
        <v/>
      </c>
      <c r="GI35" s="329" t="str">
        <f aca="false">IF($B35&lt;&gt;"",IF($EE$1+20&gt;=GI$13,$N35+$S35+$Y35+$AD35+$AJ35+$AO35+$AU35+$AZ35+$BF35+$BK35+$BQ35+$BV35+$CB35+$CG35+$CM35+$CR35+$CX35+$DC35+E35-F35-(FN35+FN137+FN239+FN341),""),"")</f>
        <v/>
      </c>
      <c r="GJ35" s="329" t="str">
        <f aca="false">IF($B35&lt;&gt;"",IF($EE$1+20&gt;=GJ$13,$N35+$S35+$Y35+$AD35+$AJ35+$AO35+$AU35+$AZ35+$BF35+$BK35+$BQ35+$BV35+$CB35+$CG35+$CM35+$CR35+$CX35+$DC35+$DI35+E35-F35-(FO35+FO137+FO239+FO341),""),"")</f>
        <v/>
      </c>
      <c r="GK35" s="330" t="str">
        <f aca="false">IF($B35&lt;&gt;"",IF($EE$1+20&gt;=GK$13,$N35+$S35+$Y35+$AD35+$AJ35+$AO35+$AU35+$AZ35+$BF35+$BK35+$BQ35+$BV35+$CB35+$CG35+$CM35+$CR35+$CX35+$DC35+$DI35+$DN35+E35-F35-(FP35+FP137+FP239+FP341),""),"")</f>
        <v/>
      </c>
      <c r="GL35" s="0"/>
      <c r="GM35" s="328" t="str">
        <f aca="false">IF($B35&lt;&gt;"",IF($EE$1+20&gt;=GM$13,RANK(FR35,FR$14:FR$113,0),""),"")</f>
        <v/>
      </c>
      <c r="GN35" s="329" t="str">
        <f aca="false">IF($B35&lt;&gt;"",IF($EE$1+20&gt;=GN$13,RANK(FS35,FS$14:FS$113,0),""),"")</f>
        <v/>
      </c>
      <c r="GO35" s="329" t="str">
        <f aca="false">IF($B35&lt;&gt;"",IF($EE$1+20&gt;=GO$13,RANK(FT35,FT$14:FT$113,0),""),"")</f>
        <v/>
      </c>
      <c r="GP35" s="329" t="str">
        <f aca="false">IF($B35&lt;&gt;"",IF($EE$1+20&gt;=GP$13,RANK(FU35,FU$14:FU$113,0),""),"")</f>
        <v/>
      </c>
      <c r="GQ35" s="329" t="str">
        <f aca="false">IF($B35&lt;&gt;"",IF($EE$1+20&gt;=GQ$13,RANK(FV35,FV$14:FV$113,0),""),"")</f>
        <v/>
      </c>
      <c r="GR35" s="329" t="str">
        <f aca="false">IF($B35&lt;&gt;"",IF($EE$1+20&gt;=GR$13,RANK(FW35,FW$14:FW$113,0),""),"")</f>
        <v/>
      </c>
      <c r="GS35" s="329" t="str">
        <f aca="false">IF($B35&lt;&gt;"",IF($EE$1+20&gt;=GS$13,RANK(FX35,FX$14:FX$113,0),""),"")</f>
        <v/>
      </c>
      <c r="GT35" s="329" t="str">
        <f aca="false">IF($B35&lt;&gt;"",IF($EE$1+20&gt;=GT$13,RANK(FY35,FY$14:FY$113,0),""),"")</f>
        <v/>
      </c>
      <c r="GU35" s="329" t="str">
        <f aca="false">IF($B35&lt;&gt;"",IF($EE$1+20&gt;=GU$13,RANK(FZ35,FZ$14:FZ$113,0),""),"")</f>
        <v/>
      </c>
      <c r="GV35" s="329" t="str">
        <f aca="false">IF($B35&lt;&gt;"",IF($EE$1+20&gt;=GV$13,RANK(GA35,GA$14:GA$113,0),""),"")</f>
        <v/>
      </c>
      <c r="GW35" s="329" t="str">
        <f aca="false">IF($B35&lt;&gt;"",IF($EE$1+20&gt;=GW$13,RANK(GB35,GB$14:GB$113,0),""),"")</f>
        <v/>
      </c>
      <c r="GX35" s="329" t="str">
        <f aca="false">IF($B35&lt;&gt;"",IF($EE$1+20&gt;=GX$13,RANK(GC35,GC$14:GC$113,0),""),"")</f>
        <v/>
      </c>
      <c r="GY35" s="329" t="str">
        <f aca="false">IF($B35&lt;&gt;"",IF($EE$1+20&gt;=GY$13,RANK(GD35,GD$14:GD$113,0),""),"")</f>
        <v/>
      </c>
      <c r="GZ35" s="329" t="str">
        <f aca="false">IF($B35&lt;&gt;"",IF($EE$1+20&gt;=GZ$13,RANK(GE35,GE$14:GE$113,0),""),"")</f>
        <v/>
      </c>
      <c r="HA35" s="329" t="str">
        <f aca="false">IF($B35&lt;&gt;"",IF($EE$1+20&gt;=HA$13,RANK(GF35,GF$14:GF$113,0),""),"")</f>
        <v/>
      </c>
      <c r="HB35" s="329" t="str">
        <f aca="false">IF($B35&lt;&gt;"",IF($EE$1+20&gt;=HB$13,RANK(GG35,GG$14:GG$113,0),""),"")</f>
        <v/>
      </c>
      <c r="HC35" s="329" t="str">
        <f aca="false">IF($B35&lt;&gt;"",IF($EE$1+20&gt;=HC$13,RANK(GH35,GH$14:GH$113,0),""),"")</f>
        <v/>
      </c>
      <c r="HD35" s="329" t="str">
        <f aca="false">IF($B35&lt;&gt;"",IF($EE$1+20&gt;=HD$13,RANK(GI35,GI$14:GI$113,0),""),"")</f>
        <v/>
      </c>
      <c r="HE35" s="329" t="str">
        <f aca="false">IF($B35&lt;&gt;"",IF($EE$1+20&gt;=HE$13,RANK(GJ35,GJ$14:GJ$113,0),""),"")</f>
        <v/>
      </c>
      <c r="HF35" s="330" t="str">
        <f aca="false">IF($B35&lt;&gt;"",IF($EE$1+20&gt;=HF$13,RANK(GK35,GK$14:GK$113,0),""),"")</f>
        <v/>
      </c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3" hidden="false" customHeight="false" outlineLevel="0" collapsed="false">
      <c r="A36" s="308" t="str">
        <f aca="false">IF(B36&lt;&gt;"",RANK(G36,G$14:G$113,0),"")</f>
        <v/>
      </c>
      <c r="B36" s="310" t="str">
        <f aca="false">IF('Chronos (M1..M20)'!B33&lt;&gt;"",'Chronos (M1..M20)'!B33,"")</f>
        <v/>
      </c>
      <c r="C36" s="310" t="str">
        <f aca="false">IF(B36&lt;&gt;"",'Chronos (M1..M20)'!C33,"")</f>
        <v/>
      </c>
      <c r="D36" s="215" t="str">
        <f aca="false">IF(B36&lt;&gt;"",'Chronos (M1..M20)'!C33,"")</f>
        <v/>
      </c>
      <c r="E36" s="355" t="n">
        <f aca="false">'Calculs (M1..M20)'!DS36</f>
        <v>0</v>
      </c>
      <c r="F36" s="355" t="n">
        <f aca="false">'Calculs (M1..M20)'!DT36</f>
        <v>0</v>
      </c>
      <c r="G36" s="311" t="n">
        <f aca="false">IF(B36&lt;&gt;"",IF(NbTotManche&lt;4,DR36-DQ36,IF(NbTotManche&lt;15,DR36-DU36-DQ36,IF(NbTotManche&lt;25,DR36-DU36-DV36-DQ36-DT36,IF(NbTotManche&lt;35,DS36-DU36-DV36-DW36-DT36-DQ36,DS36-DU36-DV36-DW36-DX36-DT36-DQ36)))),0)</f>
        <v>0</v>
      </c>
      <c r="H36" s="312" t="str">
        <f aca="false">IF(B36&lt;&gt;"",IF(G36,(G36/MAXA(G$14:G$113))*1000,0),"")</f>
        <v/>
      </c>
      <c r="I36" s="313" t="str">
        <f aca="false">IF($B36&lt;&gt;"",$B36,"")</f>
        <v/>
      </c>
      <c r="J36" s="314" t="str">
        <f aca="false">IF($B36&lt;&gt;"",'Chronos (M21..M40)'!$H33,"")</f>
        <v/>
      </c>
      <c r="K36" s="315" t="str">
        <f aca="false">IF('Chronos (M21..M40)'!$I33&lt;&gt;"",'Chronos (M21..M40)'!$I33," ")</f>
        <v> </v>
      </c>
      <c r="L36" s="316" t="n">
        <f aca="false">IF('Chronos (M21..M40)'!$J33&lt;&gt;"",'Chronos (M21..M40)'!$J33,0)</f>
        <v>0</v>
      </c>
      <c r="M36" s="317" t="str">
        <f aca="false">IF($B36&lt;&gt;"",IF(K36&lt;&gt;" ",(INDEX(J$9:K$12,MATCH(J36,J$9:J$12),2)/K36)*1000,0),"")</f>
        <v/>
      </c>
      <c r="N36" s="318" t="str">
        <f aca="false">IF(K$9&lt;&gt;"",IF($B36&lt;&gt;"",M36-L36,""),"")</f>
        <v/>
      </c>
      <c r="O36" s="314" t="str">
        <f aca="false">IF($B36&lt;&gt;"",'Chronos (M21..M40)'!$H134,"")</f>
        <v/>
      </c>
      <c r="P36" s="315" t="str">
        <f aca="false">IF('Chronos (M21..M40)'!$I134&lt;&gt;"",'Chronos (M21..M40)'!$I134," ")</f>
        <v> </v>
      </c>
      <c r="Q36" s="316" t="n">
        <f aca="false">IF('Chronos (M21..M40)'!$J134&lt;&gt;"",'Chronos (M21..M40)'!$J134,0)</f>
        <v>0</v>
      </c>
      <c r="R36" s="317" t="str">
        <f aca="false">IF($B36&lt;&gt;"",IF(P36&lt;&gt;" ",(INDEX(O$9:P$12,MATCH(O36,O$9:O$12),2)/P36)*1000,0),"")</f>
        <v/>
      </c>
      <c r="S36" s="318" t="str">
        <f aca="false">IF(P$9&lt;&gt;"",IF($B36&lt;&gt;"",R36-Q36,""),"")</f>
        <v/>
      </c>
      <c r="T36" s="313" t="str">
        <f aca="false">IF($B36&lt;&gt;"",$B36,"")</f>
        <v/>
      </c>
      <c r="U36" s="314" t="str">
        <f aca="false">IF($B36&lt;&gt;"",'Chronos (M21..M40)'!$H235,"")</f>
        <v/>
      </c>
      <c r="V36" s="315" t="str">
        <f aca="false">IF('Chronos (M21..M40)'!$I235&lt;&gt;"",'Chronos (M21..M40)'!$I235," ")</f>
        <v> </v>
      </c>
      <c r="W36" s="316" t="n">
        <f aca="false">IF('Chronos (M21..M40)'!$J235&lt;&gt;"",'Chronos (M21..M40)'!$J235,0)</f>
        <v>0</v>
      </c>
      <c r="X36" s="317" t="str">
        <f aca="false">IF($B36&lt;&gt;"",IF(V36&lt;&gt;" ",(INDEX(U$9:V$12,MATCH(U36,U$9:U$12),2)/V36)*1000,0),"")</f>
        <v/>
      </c>
      <c r="Y36" s="318" t="str">
        <f aca="false">IF(V$9&lt;&gt;"",IF($B36&lt;&gt;"",X36-W36,""),"")</f>
        <v/>
      </c>
      <c r="Z36" s="314" t="str">
        <f aca="false">IF($B36&lt;&gt;"",'Chronos (M21..M40)'!$H336,"")</f>
        <v/>
      </c>
      <c r="AA36" s="315" t="str">
        <f aca="false">IF('Chronos (M21..M40)'!$I336&lt;&gt;"",'Chronos (M21..M40)'!$I336," ")</f>
        <v> </v>
      </c>
      <c r="AB36" s="316" t="n">
        <f aca="false">IF('Chronos (M1..M20)'!$J336&lt;&gt;"",'Chronos (M21..M40)'!$J336,0)</f>
        <v>0</v>
      </c>
      <c r="AC36" s="317" t="str">
        <f aca="false">IF($B36&lt;&gt;"",IF(AA36&lt;&gt;" ",(INDEX(Z$9:AA$12,MATCH(Z36,Z$9:Z$12),2)/AA36)*1000,0),"")</f>
        <v/>
      </c>
      <c r="AD36" s="318" t="str">
        <f aca="false">IF(AA$9&lt;&gt;"",IF($B36&lt;&gt;"",AC36-AB36,""),"")</f>
        <v/>
      </c>
      <c r="AE36" s="313" t="str">
        <f aca="false">IF($B36&lt;&gt;"",$B36,"")</f>
        <v/>
      </c>
      <c r="AF36" s="314" t="str">
        <f aca="false">IF($B36&lt;&gt;"",'Chronos (M21..M40)'!$H437,"")</f>
        <v/>
      </c>
      <c r="AG36" s="315" t="str">
        <f aca="false">IF('Chronos (M21..M40)'!$I437&lt;&gt;"",'Chronos (M21..M40)'!$I437," ")</f>
        <v> </v>
      </c>
      <c r="AH36" s="316" t="n">
        <f aca="false">IF('Chronos (M21..M40)'!$J437&lt;&gt;"",'Chronos (M21..M40)'!$J437,0)</f>
        <v>0</v>
      </c>
      <c r="AI36" s="317" t="str">
        <f aca="false">IF($B36&lt;&gt;"",IF(AG36&lt;&gt;" ",(INDEX(AF$9:AG$12,MATCH(AF36,AF$9:AF$12),2)/AG36)*1000,0),"")</f>
        <v/>
      </c>
      <c r="AJ36" s="318" t="str">
        <f aca="false">IF(AG$9&lt;&gt;"",IF($B36&lt;&gt;"",AI36-AH36,""),"")</f>
        <v/>
      </c>
      <c r="AK36" s="314" t="str">
        <f aca="false">IF($B36&lt;&gt;"",'Chronos (M21..M40)'!$H538,"")</f>
        <v/>
      </c>
      <c r="AL36" s="315" t="str">
        <f aca="false">IF('Chronos (M21..M40)'!$I538&lt;&gt;"",'Chronos (M21..M40)'!$I538," ")</f>
        <v> </v>
      </c>
      <c r="AM36" s="316" t="n">
        <f aca="false">IF('Chronos (M21..M40)'!$J538&lt;&gt;"",'Chronos (M21..M40)'!$J538,0)</f>
        <v>0</v>
      </c>
      <c r="AN36" s="317" t="str">
        <f aca="false">IF($B36&lt;&gt;"",IF(AL36&lt;&gt;" ",(INDEX(AK$9:AL$12,MATCH(AK36,AK$9:AK$12),2)/AL36)*1000,0),"")</f>
        <v/>
      </c>
      <c r="AO36" s="318" t="str">
        <f aca="false">IF(AL$9&lt;&gt;"",IF($B36&lt;&gt;"",AN36-AM36,""),"")</f>
        <v/>
      </c>
      <c r="AP36" s="313" t="str">
        <f aca="false">IF($B36&lt;&gt;"",$B36,"")</f>
        <v/>
      </c>
      <c r="AQ36" s="314" t="str">
        <f aca="false">IF($B36&lt;&gt;"",'Chronos (M21..M40)'!$H639,"")</f>
        <v/>
      </c>
      <c r="AR36" s="315" t="str">
        <f aca="false">IF('Chronos (M21..M40)'!$I639&lt;&gt;"",'Chronos (M21..M40)'!$I639," ")</f>
        <v> </v>
      </c>
      <c r="AS36" s="316" t="n">
        <f aca="false">IF('Chronos (M21..M40)'!$J639&lt;&gt;"",'Chronos (M21..M40)'!$J639,0)</f>
        <v>0</v>
      </c>
      <c r="AT36" s="317" t="str">
        <f aca="false">IF($B36&lt;&gt;"",IF(AR36&lt;&gt;" ",(INDEX(AQ$9:AR$12,MATCH(AQ36,AQ$9:AQ$12),2)/AR36)*1000,0),"")</f>
        <v/>
      </c>
      <c r="AU36" s="318" t="str">
        <f aca="false">IF(AR$9&lt;&gt;"",IF($B36&lt;&gt;"",AT36-AS36,""),"")</f>
        <v/>
      </c>
      <c r="AV36" s="314" t="str">
        <f aca="false">IF($B36&lt;&gt;"",'Chronos (M21..M40)'!$H740,"")</f>
        <v/>
      </c>
      <c r="AW36" s="315" t="str">
        <f aca="false">IF('Chronos (M21..M40)'!$I740&lt;&gt;"",'Chronos (M21..M40)'!$I740," ")</f>
        <v> </v>
      </c>
      <c r="AX36" s="316" t="n">
        <f aca="false">IF('Chronos (M21..M40)'!$J740&lt;&gt;"",'Chronos (M21..M40)'!$J740,0)</f>
        <v>0</v>
      </c>
      <c r="AY36" s="317" t="str">
        <f aca="false">IF($B36&lt;&gt;"",IF(AW36&lt;&gt;" ",(INDEX(AV$9:AW$12,MATCH(AV36,AV$9:AV$12),2)/AW36)*1000,0),"")</f>
        <v/>
      </c>
      <c r="AZ36" s="318" t="str">
        <f aca="false">IF(AW$9&lt;&gt;"",IF($B36&lt;&gt;"",AY36-AX36,""),"")</f>
        <v/>
      </c>
      <c r="BA36" s="313" t="str">
        <f aca="false">IF($B36&lt;&gt;"",$B36,"")</f>
        <v/>
      </c>
      <c r="BB36" s="314" t="str">
        <f aca="false">IF($B36&lt;&gt;"",'Chronos (M21..M40)'!$H841,"")</f>
        <v/>
      </c>
      <c r="BC36" s="315" t="str">
        <f aca="false">IF('Chronos (M21..M40)'!$I841&lt;&gt;"",'Chronos (M21..M40)'!$I841," ")</f>
        <v> </v>
      </c>
      <c r="BD36" s="316" t="n">
        <f aca="false">IF('Chronos (M21..M40)'!$J841&lt;&gt;"",'Chronos (M21..M40)'!$J841,0)</f>
        <v>0</v>
      </c>
      <c r="BE36" s="317" t="str">
        <f aca="false">IF($B36&lt;&gt;"",IF(BC36&lt;&gt;" ",(INDEX(BB$9:BC$12,MATCH(BB36,BB$9:BB$12),2)/BC36)*1000,0),"")</f>
        <v/>
      </c>
      <c r="BF36" s="318" t="str">
        <f aca="false">IF(BC$9&lt;&gt;"",IF($B36&lt;&gt;"",BE36-BD36,""),"")</f>
        <v/>
      </c>
      <c r="BG36" s="314" t="str">
        <f aca="false">IF($B36&lt;&gt;"",'Chronos (M21..M40)'!$H942,"")</f>
        <v/>
      </c>
      <c r="BH36" s="315" t="str">
        <f aca="false">IF('Chronos (M21..M40)'!$I942&lt;&gt;"",'Chronos (M21..M40)'!$I942," ")</f>
        <v> </v>
      </c>
      <c r="BI36" s="316" t="n">
        <f aca="false">IF('Chronos (M21..M40)'!$J942&lt;&gt;"",'Chronos (M21..M40)'!$J942,0)</f>
        <v>0</v>
      </c>
      <c r="BJ36" s="317" t="str">
        <f aca="false">IF($B36&lt;&gt;"",IF(BH36&lt;&gt;" ",(INDEX(BG$9:BH$12,MATCH(BG36,BG$9:BG$12),2)/BH36)*1000,0),"")</f>
        <v/>
      </c>
      <c r="BK36" s="318" t="str">
        <f aca="false">IF(BH$9&lt;&gt;"",IF($B36&lt;&gt;"",BJ36-BI36,""),"")</f>
        <v/>
      </c>
      <c r="BL36" s="313" t="str">
        <f aca="false">IF($B36&lt;&gt;"",$B36,"")</f>
        <v/>
      </c>
      <c r="BM36" s="314" t="str">
        <f aca="false">IF($B36&lt;&gt;"",'Chronos (M21..M40)'!$H1043,"")</f>
        <v/>
      </c>
      <c r="BN36" s="315" t="str">
        <f aca="false">IF('Chronos (M21..M40)'!$I1043&lt;&gt;"",'Chronos (M21..M40)'!$I1043," ")</f>
        <v> </v>
      </c>
      <c r="BO36" s="316" t="n">
        <f aca="false">IF('Chronos (M21..M40)'!$J1043&lt;&gt;"",'Chronos (M21..M40)'!$J1043,0)</f>
        <v>0</v>
      </c>
      <c r="BP36" s="317" t="str">
        <f aca="false">IF($B36&lt;&gt;"",IF(BN36&lt;&gt;" ",(INDEX(BM$9:BN$12,MATCH(BM36,BM$9:BM$12),2)/BN36)*1000,0),"")</f>
        <v/>
      </c>
      <c r="BQ36" s="318" t="str">
        <f aca="false">IF(BN$9&lt;&gt;"",IF($B36&lt;&gt;"",BP36-BO36,""),"")</f>
        <v/>
      </c>
      <c r="BR36" s="314" t="str">
        <f aca="false">IF($B36&lt;&gt;"",'Chronos (M21..M40)'!$H1144,"")</f>
        <v/>
      </c>
      <c r="BS36" s="315" t="str">
        <f aca="false">IF('Chronos (M21..M40)'!$I1144&lt;&gt;"",'Chronos (M21..M40)'!$I1144," ")</f>
        <v> </v>
      </c>
      <c r="BT36" s="316" t="n">
        <f aca="false">IF('Chronos (M21..M40)'!$J1144&lt;&gt;"",'Chronos (M21..M40)'!$J1144,0)</f>
        <v>0</v>
      </c>
      <c r="BU36" s="317" t="str">
        <f aca="false">IF($B36&lt;&gt;"",IF(BS36&lt;&gt;" ",(INDEX(BR$9:BS$12,MATCH(BR36,BR$9:BR$12),2)/BS36)*1000,0),"")</f>
        <v/>
      </c>
      <c r="BV36" s="318" t="str">
        <f aca="false">IF(BS$9&lt;&gt;"",IF($B36&lt;&gt;"",BU36-BT36,""),"")</f>
        <v/>
      </c>
      <c r="BW36" s="313" t="str">
        <f aca="false">IF($B36&lt;&gt;"",$B36,"")</f>
        <v/>
      </c>
      <c r="BX36" s="314" t="str">
        <f aca="false">IF($B36&lt;&gt;"",'Chronos (M21..M40)'!$H1245,"")</f>
        <v/>
      </c>
      <c r="BY36" s="315" t="str">
        <f aca="false">IF('Chronos (M21..M40)'!$I1245&lt;&gt;"",'Chronos (M21..M40)'!$I1245," ")</f>
        <v> </v>
      </c>
      <c r="BZ36" s="316" t="n">
        <f aca="false">IF('Chronos (M21..M40)'!$J1245&lt;&gt;"",'Chronos (M21..M40)'!$J1245,0)</f>
        <v>0</v>
      </c>
      <c r="CA36" s="317" t="str">
        <f aca="false">IF($B36&lt;&gt;"",IF(BY36&lt;&gt;" ",(INDEX(BX$9:BY$12,MATCH(BX36,BX$9:BX$12),2)/BY36)*1000,0),"")</f>
        <v/>
      </c>
      <c r="CB36" s="318" t="str">
        <f aca="false">IF(BY$9&lt;&gt;"",IF($B36&lt;&gt;"",CA36-BZ36,""),"")</f>
        <v/>
      </c>
      <c r="CC36" s="314" t="str">
        <f aca="false">IF($B36&lt;&gt;"",'Chronos (M21..M40)'!$H1346,"")</f>
        <v/>
      </c>
      <c r="CD36" s="315" t="str">
        <f aca="false">IF('Chronos (M21..M40)'!$I1346&lt;&gt;"",'Chronos (M21..M40)'!$I1346," ")</f>
        <v> </v>
      </c>
      <c r="CE36" s="316" t="n">
        <f aca="false">IF('Chronos (M21..M40)'!$J1346&lt;&gt;"",'Chronos (M21..M40)'!$J1346,0)</f>
        <v>0</v>
      </c>
      <c r="CF36" s="317" t="str">
        <f aca="false">IF($B36&lt;&gt;"",IF(CD36&lt;&gt;" ",(INDEX(CC$9:CD$12,MATCH(CC36,CC$9:CC$12),2)/CD36)*1000,0),"")</f>
        <v/>
      </c>
      <c r="CG36" s="318" t="str">
        <f aca="false">IF(CD$9&lt;&gt;"",IF($B36&lt;&gt;"",CF36-CE36,""),"")</f>
        <v/>
      </c>
      <c r="CH36" s="313" t="str">
        <f aca="false">IF($B36&lt;&gt;"",$B36,"")</f>
        <v/>
      </c>
      <c r="CI36" s="314" t="str">
        <f aca="false">IF($B36&lt;&gt;"",'Chronos (M21..M40)'!$H1447,"")</f>
        <v/>
      </c>
      <c r="CJ36" s="315" t="str">
        <f aca="false">IF('Chronos (M21..M40)'!$I1447&lt;&gt;"",'Chronos (M21..M40)'!$I1447," ")</f>
        <v> </v>
      </c>
      <c r="CK36" s="316" t="n">
        <f aca="false">IF('Chronos (M21..M40)'!$J1447&lt;&gt;"",'Chronos (M21..M40)'!$J1447,0)</f>
        <v>0</v>
      </c>
      <c r="CL36" s="317" t="str">
        <f aca="false">IF($B36&lt;&gt;"",IF(CJ36&lt;&gt;" ",(INDEX(CI$9:CJ$12,MATCH(CI36,CI$9:CI$12),2)/CJ36)*1000,0),"")</f>
        <v/>
      </c>
      <c r="CM36" s="318" t="str">
        <f aca="false">IF(CJ$9&lt;&gt;"",IF($B36&lt;&gt;"",CL36-CK36,""),"")</f>
        <v/>
      </c>
      <c r="CN36" s="314" t="str">
        <f aca="false">IF($B36&lt;&gt;"",'Chronos (M21..M40)'!$H1548,"")</f>
        <v/>
      </c>
      <c r="CO36" s="315" t="str">
        <f aca="false">IF('Chronos (M21..M40)'!$I1548&lt;&gt;"",'Chronos (M21..M40)'!$I1548," ")</f>
        <v> </v>
      </c>
      <c r="CP36" s="316" t="n">
        <f aca="false">IF('Chronos (M21..M40)'!$J1548&lt;&gt;"",'Chronos (M21..M40)'!$J1548,0)</f>
        <v>0</v>
      </c>
      <c r="CQ36" s="317" t="str">
        <f aca="false">IF($B36&lt;&gt;"",IF(CO36&lt;&gt;" ",(INDEX(CN$9:CO$12,MATCH(CN36,CN$9:CN$12),2)/CO36)*1000,0),"")</f>
        <v/>
      </c>
      <c r="CR36" s="318" t="str">
        <f aca="false">IF(CO$9&lt;&gt;"",IF($B36&lt;&gt;"",CQ36-CP36,""),"")</f>
        <v/>
      </c>
      <c r="CS36" s="313" t="str">
        <f aca="false">IF($B36&lt;&gt;"",$B36,"")</f>
        <v/>
      </c>
      <c r="CT36" s="314" t="str">
        <f aca="false">IF($B36&lt;&gt;"",'Chronos (M21..M40)'!$H1649,"")</f>
        <v/>
      </c>
      <c r="CU36" s="315" t="str">
        <f aca="false">IF('Chronos (M21..M40)'!$I1649&lt;&gt;"",'Chronos (M21..M40)'!$I1649," ")</f>
        <v> </v>
      </c>
      <c r="CV36" s="316" t="n">
        <f aca="false">IF('Chronos (M21..M40)'!$J1649&lt;&gt;"",'Chronos (M21..M40)'!$J1649,0)</f>
        <v>0</v>
      </c>
      <c r="CW36" s="317" t="str">
        <f aca="false">IF($B36&lt;&gt;"",IF(CU36&lt;&gt;" ",(INDEX(CT$9:CU$12,MATCH(CT36,CT$9:CT$12),2)/CU36)*1000,0),"")</f>
        <v/>
      </c>
      <c r="CX36" s="318" t="str">
        <f aca="false">IF(CU$9&lt;&gt;"",IF($B36&lt;&gt;"",CW36-CV36,""),"")</f>
        <v/>
      </c>
      <c r="CY36" s="314" t="str">
        <f aca="false">IF($B36&lt;&gt;"",'Chronos (M21..M40)'!$H1750,"")</f>
        <v/>
      </c>
      <c r="CZ36" s="315" t="str">
        <f aca="false">IF('Chronos (M21..M40)'!$I1750&lt;&gt;"",'Chronos (M21..M40)'!$I1750," ")</f>
        <v> </v>
      </c>
      <c r="DA36" s="316" t="n">
        <f aca="false">IF('Chronos (M21..M40)'!$J1750&lt;&gt;"",'Chronos (M21..M40)'!$J1750,0)</f>
        <v>0</v>
      </c>
      <c r="DB36" s="317" t="str">
        <f aca="false">IF($B36&lt;&gt;"",IF(CZ36&lt;&gt;" ",(INDEX(CY$9:CZ$12,MATCH(CY36,CY$9:CY$12),2)/CZ36)*1000,0),"")</f>
        <v/>
      </c>
      <c r="DC36" s="318" t="str">
        <f aca="false">IF(CZ$9&lt;&gt;"",IF($B36&lt;&gt;"",DB36-DA36,""),"")</f>
        <v/>
      </c>
      <c r="DD36" s="313" t="str">
        <f aca="false">IF($B36&lt;&gt;"",$B36,"")</f>
        <v/>
      </c>
      <c r="DE36" s="314" t="str">
        <f aca="false">IF($B36&lt;&gt;"",'Chronos (M21..M40)'!$H1851,"")</f>
        <v/>
      </c>
      <c r="DF36" s="315" t="str">
        <f aca="false">IF('Chronos (M21..M40)'!$I1851&lt;&gt;"",'Chronos (M21..M40)'!$I1851," ")</f>
        <v> </v>
      </c>
      <c r="DG36" s="316" t="n">
        <f aca="false">IF('Chronos (M21..M40)'!$J1851&lt;&gt;"",'Chronos (M21..M40)'!$J1851,0)</f>
        <v>0</v>
      </c>
      <c r="DH36" s="317" t="str">
        <f aca="false">IF($B36&lt;&gt;"",IF(DF36&lt;&gt;" ",(INDEX(DE$9:DF$12,MATCH(DE36,DE$9:DE$12),2)/DF36)*1000,0),"")</f>
        <v/>
      </c>
      <c r="DI36" s="318" t="str">
        <f aca="false">IF(DF$9&lt;&gt;"",IF($B36&lt;&gt;"",DH36-DG36,""),"")</f>
        <v/>
      </c>
      <c r="DJ36" s="314" t="str">
        <f aca="false">IF($B36&lt;&gt;"",'Chronos (M21..M40)'!$H1952,"")</f>
        <v/>
      </c>
      <c r="DK36" s="315" t="str">
        <f aca="false">IF('Chronos (M21..M40)'!$I1952&lt;&gt;"",'Chronos (M21..M40)'!$I1952," ")</f>
        <v> </v>
      </c>
      <c r="DL36" s="316" t="n">
        <f aca="false">IF('Chronos (M21..M40)'!$J1952&lt;&gt;"",'Chronos (M21..M40)'!$J1952,0)</f>
        <v>0</v>
      </c>
      <c r="DM36" s="317" t="str">
        <f aca="false">IF($B36&lt;&gt;"",IF(DK36&lt;&gt;" ",(INDEX(DJ$9:DK$12,MATCH(DJ36,DJ$9:DJ$12),2)/DK36)*1000,0),"")</f>
        <v/>
      </c>
      <c r="DN36" s="318" t="str">
        <f aca="false">IF(DK$9&lt;&gt;"",IF($B36&lt;&gt;"",DM36-DL36,""),"")</f>
        <v/>
      </c>
      <c r="DO36" s="0"/>
      <c r="DP36" s="356" t="n">
        <f aca="false">E36</f>
        <v>0</v>
      </c>
      <c r="DQ36" s="357" t="n">
        <f aca="false">F36</f>
        <v>0</v>
      </c>
      <c r="DR36" s="356" t="e">
        <f aca="false">SUM(E36,M36,R36,X36,AC36)</f>
        <v>#VALUE!</v>
      </c>
      <c r="DS36" s="319" t="e">
        <f aca="false">SUM(DR36,AI36,AN36,AT36,AY36,BE36,BJ36,BP36,BU36,CA36,CF36,CL36,CQ36,CW36,DB36,DH36,DM36)</f>
        <v>#VALUE!</v>
      </c>
      <c r="DT36" s="357" t="n">
        <f aca="false">SUM(L36,Q36,W36,AB36,AH36,AM36,AS36,AX36,BD36,BI36,BO36,BT36,BZ36,CE36,CK36,CP36,CV36,DA36,DG36,DL36)</f>
        <v>0</v>
      </c>
      <c r="DU36" s="356" t="e">
        <f aca="false">SMALL($DY36:$EV36,1)</f>
        <v>#VALUE!</v>
      </c>
      <c r="DV36" s="319" t="e">
        <f aca="false">SMALL($DY36:$EV36,2)</f>
        <v>#VALUE!</v>
      </c>
      <c r="DW36" s="319" t="e">
        <f aca="false">SMALL($DY36:$EV36,3)</f>
        <v>#VALUE!</v>
      </c>
      <c r="DX36" s="357" t="e">
        <f aca="false">SMALL($DY36:$EV36,4)</f>
        <v>#VALUE!</v>
      </c>
      <c r="DY36" s="356" t="e">
        <f aca="false">'Calculs (M1..M20)'!DU36</f>
        <v>#VALUE!</v>
      </c>
      <c r="DZ36" s="356" t="e">
        <f aca="false">'Calculs (M1..M20)'!DV36</f>
        <v>#VALUE!</v>
      </c>
      <c r="EA36" s="356" t="e">
        <f aca="false">'Calculs (M1..M20)'!DW36</f>
        <v>#VALUE!</v>
      </c>
      <c r="EB36" s="358" t="e">
        <f aca="false">'Calculs (M1..M20)'!DX36</f>
        <v>#VALUE!</v>
      </c>
      <c r="EC36" s="361" t="str">
        <f aca="false">IF(M36&gt;0,M36," ")</f>
        <v/>
      </c>
      <c r="ED36" s="321" t="str">
        <f aca="false">IF(R36&gt;0,R36," ")</f>
        <v/>
      </c>
      <c r="EE36" s="321" t="str">
        <f aca="false">IF(X36&gt;0,X36," ")</f>
        <v/>
      </c>
      <c r="EF36" s="321" t="str">
        <f aca="false">IF(AC36&gt;0,AC36," ")</f>
        <v/>
      </c>
      <c r="EG36" s="321" t="str">
        <f aca="false">IF(AI36&gt;0,AI36," ")</f>
        <v/>
      </c>
      <c r="EH36" s="321" t="str">
        <f aca="false">IF(AN36&gt;0,AN36," ")</f>
        <v/>
      </c>
      <c r="EI36" s="321" t="str">
        <f aca="false">IF(AT36&gt;0,AT36," ")</f>
        <v/>
      </c>
      <c r="EJ36" s="321" t="str">
        <f aca="false">IF(AY36&gt;0,AY36," ")</f>
        <v/>
      </c>
      <c r="EK36" s="321" t="str">
        <f aca="false">IF(BE36&gt;0,BE36," ")</f>
        <v/>
      </c>
      <c r="EL36" s="321" t="str">
        <f aca="false">IF(BJ36&gt;0,BJ36," ")</f>
        <v/>
      </c>
      <c r="EM36" s="321" t="str">
        <f aca="false">IF(BP36&gt;0,BP36," ")</f>
        <v/>
      </c>
      <c r="EN36" s="321" t="str">
        <f aca="false">IF(BU36&gt;0,BU36," ")</f>
        <v/>
      </c>
      <c r="EO36" s="321" t="str">
        <f aca="false">IF(CA36&gt;0,CA36," ")</f>
        <v/>
      </c>
      <c r="EP36" s="321" t="str">
        <f aca="false">IF(CF36&gt;0,CF36," ")</f>
        <v/>
      </c>
      <c r="EQ36" s="321" t="str">
        <f aca="false">IF(CL36&gt;0,CL36," ")</f>
        <v/>
      </c>
      <c r="ER36" s="321" t="str">
        <f aca="false">IF(CQ36&gt;0,CQ36," ")</f>
        <v/>
      </c>
      <c r="ES36" s="321" t="str">
        <f aca="false">IF(CW36&gt;0,CW36," ")</f>
        <v/>
      </c>
      <c r="ET36" s="321" t="str">
        <f aca="false">IF(DB36&gt;0,DB36," ")</f>
        <v/>
      </c>
      <c r="EU36" s="321" t="str">
        <f aca="false">IF(DH36&gt;0,DH36," ")</f>
        <v/>
      </c>
      <c r="EV36" s="321" t="str">
        <f aca="false">IF(DM36&gt;0,DM36," ")</f>
        <v/>
      </c>
      <c r="EW36" s="322" t="e">
        <f aca="false">SMALL($DY36:EC36,1)</f>
        <v>#VALUE!</v>
      </c>
      <c r="EX36" s="323" t="e">
        <f aca="false">SMALL($DY36:ED36,1)</f>
        <v>#VALUE!</v>
      </c>
      <c r="EY36" s="323" t="e">
        <f aca="false">SMALL($DY36:EE36,1)</f>
        <v>#VALUE!</v>
      </c>
      <c r="EZ36" s="323" t="e">
        <f aca="false">SMALL($DY36:EF36,1)</f>
        <v>#VALUE!</v>
      </c>
      <c r="FA36" s="323" t="e">
        <f aca="false">SMALL($DY36:EG36,1)</f>
        <v>#VALUE!</v>
      </c>
      <c r="FB36" s="323" t="e">
        <f aca="false">SMALL($DY36:EH36,1)</f>
        <v>#VALUE!</v>
      </c>
      <c r="FC36" s="323" t="e">
        <f aca="false">SMALL($DY36:EI36,1)</f>
        <v>#VALUE!</v>
      </c>
      <c r="FD36" s="323" t="e">
        <f aca="false">SMALL($DY36:EJ36,1)</f>
        <v>#VALUE!</v>
      </c>
      <c r="FE36" s="323" t="e">
        <f aca="false">SMALL($DY36:EK36,1)</f>
        <v>#VALUE!</v>
      </c>
      <c r="FF36" s="323" t="e">
        <f aca="false">SMALL($DY36:EL36,1)</f>
        <v>#VALUE!</v>
      </c>
      <c r="FG36" s="323" t="e">
        <f aca="false">SMALL($DY36:EM36,1)</f>
        <v>#VALUE!</v>
      </c>
      <c r="FH36" s="323" t="e">
        <f aca="false">SMALL($DY36:EN36,1)</f>
        <v>#VALUE!</v>
      </c>
      <c r="FI36" s="323" t="e">
        <f aca="false">SMALL($DY36:EO36,1)</f>
        <v>#VALUE!</v>
      </c>
      <c r="FJ36" s="323" t="e">
        <f aca="false">SMALL($DY36:EP36,1)</f>
        <v>#VALUE!</v>
      </c>
      <c r="FK36" s="323" t="e">
        <f aca="false">SMALL($DY36:EQ36,1)</f>
        <v>#VALUE!</v>
      </c>
      <c r="FL36" s="323" t="e">
        <f aca="false">SMALL($DY36:ER36,1)</f>
        <v>#VALUE!</v>
      </c>
      <c r="FM36" s="323" t="e">
        <f aca="false">SMALL($DY36:ES36,1)</f>
        <v>#VALUE!</v>
      </c>
      <c r="FN36" s="323" t="e">
        <f aca="false">SMALL($DY36:ET36,1)</f>
        <v>#VALUE!</v>
      </c>
      <c r="FO36" s="323" t="e">
        <f aca="false">SMALL($DY36:EU36,1)</f>
        <v>#VALUE!</v>
      </c>
      <c r="FP36" s="324" t="e">
        <f aca="false">SMALL($DY36:EV36,1)</f>
        <v>#VALUE!</v>
      </c>
      <c r="FQ36" s="0"/>
      <c r="FR36" s="328" t="str">
        <f aca="false">IF($B36&lt;&gt;"",IF($EE$1+20&gt;=FR$13,$N36+E36-F36-(EW36+EW138+EW240+EW342),""),"")</f>
        <v/>
      </c>
      <c r="FS36" s="329" t="str">
        <f aca="false">IF($B36&lt;&gt;"",IF($EE$1+20&gt;=FS$13,$N36+$S36+E36-F36-(EX36+EX138+EX240+EX342),""),"")</f>
        <v/>
      </c>
      <c r="FT36" s="329" t="str">
        <f aca="false">IF($B36&lt;&gt;"",IF($EE$1+20&gt;=FT$13,$N36+$S36+$Y36+E36-F36-(EY36+EY138+EY240+EY342),""),"")</f>
        <v/>
      </c>
      <c r="FU36" s="329" t="str">
        <f aca="false">IF($B36&lt;&gt;"",IF($EE$1+20&gt;=FU$13,$N36+$S36+$Y36+$AD36+E36-F36-(EZ36+EZ138+EZ240+EZ342),""),"")</f>
        <v/>
      </c>
      <c r="FV36" s="329" t="str">
        <f aca="false">IF($B36&lt;&gt;"",IF($EE$1+20&gt;=FV$13,$N36+$S36+$Y36+$AD36+$AJ36+E36-F36-(FA36+FA138+FA240+FA342),""),"")</f>
        <v/>
      </c>
      <c r="FW36" s="329" t="str">
        <f aca="false">IF($B36&lt;&gt;"",IF($EE$1+20&gt;=FW$13,$N36+$S36+$Y36+$AD36+$AJ36+$AO36+E36-F36-(FB36+FB138+FB240+FB342),""),"")</f>
        <v/>
      </c>
      <c r="FX36" s="329" t="str">
        <f aca="false">IF($B36&lt;&gt;"",IF($EE$1+20&gt;=FX$13,$N36+$S36+$Y36+$AD36+$AJ36+$AO36+$AU36+E36-F36-(FC36+FC138+FC240+FC342),""),"")</f>
        <v/>
      </c>
      <c r="FY36" s="329" t="str">
        <f aca="false">IF($B36&lt;&gt;"",IF($EE$1+20&gt;=FY$13,$N36+$S36+$Y36+$AD36+$AJ36+$AO36+$AU36+$AZ36+E36-F36-(FD36+FD138+FD240+FD342),""),"")</f>
        <v/>
      </c>
      <c r="FZ36" s="329" t="str">
        <f aca="false">IF($B36&lt;&gt;"",IF($EE$1+20&gt;=FZ$13,$N36+$S36+$Y36+$AD36+$AJ36+$AO36+$AU36+$AZ36+$BF36+E36-F36-(FE36+FE138+FE240+FE342),""),"")</f>
        <v/>
      </c>
      <c r="GA36" s="329" t="str">
        <f aca="false">IF($B36&lt;&gt;"",IF($EE$1+20&gt;=GA$13,$N36+$S36+$Y36+$AD36+$AJ36+$AO36+$AU36+$AZ36+$BF36+$BK36+E36-F36-(FF36+FF138+FF240+FF342),""),"")</f>
        <v/>
      </c>
      <c r="GB36" s="329" t="str">
        <f aca="false">IF($B36&lt;&gt;"",IF($EE$1+20&gt;=GB$13,$N36+$S36+$Y36+$AD36+$AJ36+$AO36+$AU36+$AZ36+$BF36+$BK36+$BQ36+E36-F36-(FG36+FG138+FG240+FG342),""),"")</f>
        <v/>
      </c>
      <c r="GC36" s="329" t="str">
        <f aca="false">IF($B36&lt;&gt;"",IF($EE$1+20&gt;=GC$13,$N36+$S36+$Y36+$AD36+$AJ36+$AO36+$AU36+$AZ36+$BF36+$BK36+$BQ36+$BV36+E36-F36-(FH36+FH138+FH240+FH342),""),"")</f>
        <v/>
      </c>
      <c r="GD36" s="329" t="str">
        <f aca="false">IF($B36&lt;&gt;"",IF($EE$1+20&gt;=GD$13,$N36+$S36+$Y36+$AD36+$AJ36+$AO36+$AU36+$AZ36+$BF36+$BK36+$BQ36+$BV36+$CB36+E36-F36-(FI36+FI138+FI240+FI342),""),"")</f>
        <v/>
      </c>
      <c r="GE36" s="329" t="str">
        <f aca="false">IF($B36&lt;&gt;"",IF($EE$1+20&gt;=GE$13,$N36+$S36+$Y36+$AD36+$AJ36+$AO36+$AU36+$AZ36+$BF36+$BK36+$BQ36+$BV36+$CB36+$CG36+E36-F36-(FJ36+FJ138+FJ240+FJ342),""),"")</f>
        <v/>
      </c>
      <c r="GF36" s="329" t="str">
        <f aca="false">IF($B36&lt;&gt;"",IF($EE$1+20&gt;=GF$13,$N36+$S36+$Y36+$AD36+$AJ36+$AO36+$AU36+$AZ36+$BF36+$BK36+$BQ36+$BV36+$CB36+$CG36+$CM36+E36-F36-(FK36+FK138+FK240+FK342),""),"")</f>
        <v/>
      </c>
      <c r="GG36" s="329" t="str">
        <f aca="false">IF($B36&lt;&gt;"",IF($EE$1+20&gt;=GG$13,$N36+$S36+$Y36+$AD36+$AJ36+$AO36+$AU36+$AZ36+$BF36+$BK36+$BQ36+$BV36+$CB36+$CG36+$CM36+$CR36+E36-F36-(FL36+FL138+FL240+FL342),""),"")</f>
        <v/>
      </c>
      <c r="GH36" s="329" t="str">
        <f aca="false">IF($B36&lt;&gt;"",IF($EE$1+20&gt;=GH$13,$N36+$S36+$Y36+$AD36+$AJ36+$AO36+$AU36+$AZ36+$BF36+$BK36+$BQ36+$BV36+$CB36+$CG36+$CM36+$CR36+$CX36+E36-F36-(FM36+FM138+FM240+FM342),""),"")</f>
        <v/>
      </c>
      <c r="GI36" s="329" t="str">
        <f aca="false">IF($B36&lt;&gt;"",IF($EE$1+20&gt;=GI$13,$N36+$S36+$Y36+$AD36+$AJ36+$AO36+$AU36+$AZ36+$BF36+$BK36+$BQ36+$BV36+$CB36+$CG36+$CM36+$CR36+$CX36+$DC36+E36-F36-(FN36+FN138+FN240+FN342),""),"")</f>
        <v/>
      </c>
      <c r="GJ36" s="329" t="str">
        <f aca="false">IF($B36&lt;&gt;"",IF($EE$1+20&gt;=GJ$13,$N36+$S36+$Y36+$AD36+$AJ36+$AO36+$AU36+$AZ36+$BF36+$BK36+$BQ36+$BV36+$CB36+$CG36+$CM36+$CR36+$CX36+$DC36+$DI36+E36-F36-(FO36+FO138+FO240+FO342),""),"")</f>
        <v/>
      </c>
      <c r="GK36" s="330" t="str">
        <f aca="false">IF($B36&lt;&gt;"",IF($EE$1+20&gt;=GK$13,$N36+$S36+$Y36+$AD36+$AJ36+$AO36+$AU36+$AZ36+$BF36+$BK36+$BQ36+$BV36+$CB36+$CG36+$CM36+$CR36+$CX36+$DC36+$DI36+$DN36+E36-F36-(FP36+FP138+FP240+FP342),""),"")</f>
        <v/>
      </c>
      <c r="GL36" s="0"/>
      <c r="GM36" s="328" t="str">
        <f aca="false">IF($B36&lt;&gt;"",IF($EE$1+20&gt;=GM$13,RANK(FR36,FR$14:FR$113,0),""),"")</f>
        <v/>
      </c>
      <c r="GN36" s="329" t="str">
        <f aca="false">IF($B36&lt;&gt;"",IF($EE$1+20&gt;=GN$13,RANK(FS36,FS$14:FS$113,0),""),"")</f>
        <v/>
      </c>
      <c r="GO36" s="329" t="str">
        <f aca="false">IF($B36&lt;&gt;"",IF($EE$1+20&gt;=GO$13,RANK(FT36,FT$14:FT$113,0),""),"")</f>
        <v/>
      </c>
      <c r="GP36" s="329" t="str">
        <f aca="false">IF($B36&lt;&gt;"",IF($EE$1+20&gt;=GP$13,RANK(FU36,FU$14:FU$113,0),""),"")</f>
        <v/>
      </c>
      <c r="GQ36" s="329" t="str">
        <f aca="false">IF($B36&lt;&gt;"",IF($EE$1+20&gt;=GQ$13,RANK(FV36,FV$14:FV$113,0),""),"")</f>
        <v/>
      </c>
      <c r="GR36" s="329" t="str">
        <f aca="false">IF($B36&lt;&gt;"",IF($EE$1+20&gt;=GR$13,RANK(FW36,FW$14:FW$113,0),""),"")</f>
        <v/>
      </c>
      <c r="GS36" s="329" t="str">
        <f aca="false">IF($B36&lt;&gt;"",IF($EE$1+20&gt;=GS$13,RANK(FX36,FX$14:FX$113,0),""),"")</f>
        <v/>
      </c>
      <c r="GT36" s="329" t="str">
        <f aca="false">IF($B36&lt;&gt;"",IF($EE$1+20&gt;=GT$13,RANK(FY36,FY$14:FY$113,0),""),"")</f>
        <v/>
      </c>
      <c r="GU36" s="329" t="str">
        <f aca="false">IF($B36&lt;&gt;"",IF($EE$1+20&gt;=GU$13,RANK(FZ36,FZ$14:FZ$113,0),""),"")</f>
        <v/>
      </c>
      <c r="GV36" s="329" t="str">
        <f aca="false">IF($B36&lt;&gt;"",IF($EE$1+20&gt;=GV$13,RANK(GA36,GA$14:GA$113,0),""),"")</f>
        <v/>
      </c>
      <c r="GW36" s="329" t="str">
        <f aca="false">IF($B36&lt;&gt;"",IF($EE$1+20&gt;=GW$13,RANK(GB36,GB$14:GB$113,0),""),"")</f>
        <v/>
      </c>
      <c r="GX36" s="329" t="str">
        <f aca="false">IF($B36&lt;&gt;"",IF($EE$1+20&gt;=GX$13,RANK(GC36,GC$14:GC$113,0),""),"")</f>
        <v/>
      </c>
      <c r="GY36" s="329" t="str">
        <f aca="false">IF($B36&lt;&gt;"",IF($EE$1+20&gt;=GY$13,RANK(GD36,GD$14:GD$113,0),""),"")</f>
        <v/>
      </c>
      <c r="GZ36" s="329" t="str">
        <f aca="false">IF($B36&lt;&gt;"",IF($EE$1+20&gt;=GZ$13,RANK(GE36,GE$14:GE$113,0),""),"")</f>
        <v/>
      </c>
      <c r="HA36" s="329" t="str">
        <f aca="false">IF($B36&lt;&gt;"",IF($EE$1+20&gt;=HA$13,RANK(GF36,GF$14:GF$113,0),""),"")</f>
        <v/>
      </c>
      <c r="HB36" s="329" t="str">
        <f aca="false">IF($B36&lt;&gt;"",IF($EE$1+20&gt;=HB$13,RANK(GG36,GG$14:GG$113,0),""),"")</f>
        <v/>
      </c>
      <c r="HC36" s="329" t="str">
        <f aca="false">IF($B36&lt;&gt;"",IF($EE$1+20&gt;=HC$13,RANK(GH36,GH$14:GH$113,0),""),"")</f>
        <v/>
      </c>
      <c r="HD36" s="329" t="str">
        <f aca="false">IF($B36&lt;&gt;"",IF($EE$1+20&gt;=HD$13,RANK(GI36,GI$14:GI$113,0),""),"")</f>
        <v/>
      </c>
      <c r="HE36" s="329" t="str">
        <f aca="false">IF($B36&lt;&gt;"",IF($EE$1+20&gt;=HE$13,RANK(GJ36,GJ$14:GJ$113,0),""),"")</f>
        <v/>
      </c>
      <c r="HF36" s="330" t="str">
        <f aca="false">IF($B36&lt;&gt;"",IF($EE$1+20&gt;=HF$13,RANK(GK36,GK$14:GK$113,0),""),"")</f>
        <v/>
      </c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3" hidden="false" customHeight="false" outlineLevel="0" collapsed="false">
      <c r="A37" s="308" t="str">
        <f aca="false">IF(B37&lt;&gt;"",RANK(G37,G$14:G$113,0),"")</f>
        <v/>
      </c>
      <c r="B37" s="310" t="str">
        <f aca="false">IF('Chronos (M1..M20)'!B34&lt;&gt;"",'Chronos (M1..M20)'!B34,"")</f>
        <v/>
      </c>
      <c r="C37" s="310" t="str">
        <f aca="false">IF(B37&lt;&gt;"",'Chronos (M1..M20)'!C34,"")</f>
        <v/>
      </c>
      <c r="D37" s="215" t="str">
        <f aca="false">IF(B37&lt;&gt;"",'Chronos (M1..M20)'!C34,"")</f>
        <v/>
      </c>
      <c r="E37" s="355" t="n">
        <f aca="false">'Calculs (M1..M20)'!DS37</f>
        <v>0</v>
      </c>
      <c r="F37" s="355" t="n">
        <f aca="false">'Calculs (M1..M20)'!DT37</f>
        <v>0</v>
      </c>
      <c r="G37" s="311" t="n">
        <f aca="false">IF(B37&lt;&gt;"",IF(NbTotManche&lt;4,DR37-DQ37,IF(NbTotManche&lt;15,DR37-DU37-DQ37,IF(NbTotManche&lt;25,DR37-DU37-DV37-DQ37-DT37,IF(NbTotManche&lt;35,DS37-DU37-DV37-DW37-DT37-DQ37,DS37-DU37-DV37-DW37-DX37-DT37-DQ37)))),0)</f>
        <v>0</v>
      </c>
      <c r="H37" s="312" t="str">
        <f aca="false">IF(B37&lt;&gt;"",IF(G37,(G37/MAXA(G$14:G$113))*1000,0),"")</f>
        <v/>
      </c>
      <c r="I37" s="313" t="str">
        <f aca="false">IF($B37&lt;&gt;"",$B37,"")</f>
        <v/>
      </c>
      <c r="J37" s="314" t="str">
        <f aca="false">IF($B37&lt;&gt;"",'Chronos (M21..M40)'!$H34,"")</f>
        <v/>
      </c>
      <c r="K37" s="315" t="str">
        <f aca="false">IF('Chronos (M21..M40)'!$I34&lt;&gt;"",'Chronos (M21..M40)'!$I34," ")</f>
        <v> </v>
      </c>
      <c r="L37" s="316" t="n">
        <f aca="false">IF('Chronos (M21..M40)'!$J34&lt;&gt;"",'Chronos (M21..M40)'!$J34,0)</f>
        <v>0</v>
      </c>
      <c r="M37" s="317" t="str">
        <f aca="false">IF($B37&lt;&gt;"",IF(K37&lt;&gt;" ",(INDEX(J$9:K$12,MATCH(J37,J$9:J$12),2)/K37)*1000,0),"")</f>
        <v/>
      </c>
      <c r="N37" s="318" t="str">
        <f aca="false">IF(K$9&lt;&gt;"",IF($B37&lt;&gt;"",M37-L37,""),"")</f>
        <v/>
      </c>
      <c r="O37" s="314" t="str">
        <f aca="false">IF($B37&lt;&gt;"",'Chronos (M21..M40)'!$H135,"")</f>
        <v/>
      </c>
      <c r="P37" s="315" t="str">
        <f aca="false">IF('Chronos (M21..M40)'!$I135&lt;&gt;"",'Chronos (M21..M40)'!$I135," ")</f>
        <v> </v>
      </c>
      <c r="Q37" s="316" t="n">
        <f aca="false">IF('Chronos (M21..M40)'!$J135&lt;&gt;"",'Chronos (M21..M40)'!$J135,0)</f>
        <v>0</v>
      </c>
      <c r="R37" s="317" t="str">
        <f aca="false">IF($B37&lt;&gt;"",IF(P37&lt;&gt;" ",(INDEX(O$9:P$12,MATCH(O37,O$9:O$12),2)/P37)*1000,0),"")</f>
        <v/>
      </c>
      <c r="S37" s="318" t="str">
        <f aca="false">IF(P$9&lt;&gt;"",IF($B37&lt;&gt;"",R37-Q37,""),"")</f>
        <v/>
      </c>
      <c r="T37" s="313" t="str">
        <f aca="false">IF($B37&lt;&gt;"",$B37,"")</f>
        <v/>
      </c>
      <c r="U37" s="314" t="str">
        <f aca="false">IF($B37&lt;&gt;"",'Chronos (M21..M40)'!$H236,"")</f>
        <v/>
      </c>
      <c r="V37" s="315" t="str">
        <f aca="false">IF('Chronos (M21..M40)'!$I236&lt;&gt;"",'Chronos (M21..M40)'!$I236," ")</f>
        <v> </v>
      </c>
      <c r="W37" s="316" t="n">
        <f aca="false">IF('Chronos (M21..M40)'!$J236&lt;&gt;"",'Chronos (M21..M40)'!$J236,0)</f>
        <v>0</v>
      </c>
      <c r="X37" s="317" t="str">
        <f aca="false">IF($B37&lt;&gt;"",IF(V37&lt;&gt;" ",(INDEX(U$9:V$12,MATCH(U37,U$9:U$12),2)/V37)*1000,0),"")</f>
        <v/>
      </c>
      <c r="Y37" s="318" t="str">
        <f aca="false">IF(V$9&lt;&gt;"",IF($B37&lt;&gt;"",X37-W37,""),"")</f>
        <v/>
      </c>
      <c r="Z37" s="314" t="str">
        <f aca="false">IF($B37&lt;&gt;"",'Chronos (M21..M40)'!$H337,"")</f>
        <v/>
      </c>
      <c r="AA37" s="315" t="str">
        <f aca="false">IF('Chronos (M21..M40)'!$I337&lt;&gt;"",'Chronos (M21..M40)'!$I337," ")</f>
        <v> </v>
      </c>
      <c r="AB37" s="316" t="n">
        <f aca="false">IF('Chronos (M1..M20)'!$J337&lt;&gt;"",'Chronos (M21..M40)'!$J337,0)</f>
        <v>0</v>
      </c>
      <c r="AC37" s="317" t="str">
        <f aca="false">IF($B37&lt;&gt;"",IF(AA37&lt;&gt;" ",(INDEX(Z$9:AA$12,MATCH(Z37,Z$9:Z$12),2)/AA37)*1000,0),"")</f>
        <v/>
      </c>
      <c r="AD37" s="318" t="str">
        <f aca="false">IF(AA$9&lt;&gt;"",IF($B37&lt;&gt;"",AC37-AB37,""),"")</f>
        <v/>
      </c>
      <c r="AE37" s="313" t="str">
        <f aca="false">IF($B37&lt;&gt;"",$B37,"")</f>
        <v/>
      </c>
      <c r="AF37" s="314" t="str">
        <f aca="false">IF($B37&lt;&gt;"",'Chronos (M21..M40)'!$H438,"")</f>
        <v/>
      </c>
      <c r="AG37" s="315" t="str">
        <f aca="false">IF('Chronos (M21..M40)'!$I438&lt;&gt;"",'Chronos (M21..M40)'!$I438," ")</f>
        <v> </v>
      </c>
      <c r="AH37" s="316" t="n">
        <f aca="false">IF('Chronos (M21..M40)'!$J438&lt;&gt;"",'Chronos (M21..M40)'!$J438,0)</f>
        <v>0</v>
      </c>
      <c r="AI37" s="317" t="str">
        <f aca="false">IF($B37&lt;&gt;"",IF(AG37&lt;&gt;" ",(INDEX(AF$9:AG$12,MATCH(AF37,AF$9:AF$12),2)/AG37)*1000,0),"")</f>
        <v/>
      </c>
      <c r="AJ37" s="318" t="str">
        <f aca="false">IF(AG$9&lt;&gt;"",IF($B37&lt;&gt;"",AI37-AH37,""),"")</f>
        <v/>
      </c>
      <c r="AK37" s="314" t="str">
        <f aca="false">IF($B37&lt;&gt;"",'Chronos (M21..M40)'!$H539,"")</f>
        <v/>
      </c>
      <c r="AL37" s="315" t="str">
        <f aca="false">IF('Chronos (M21..M40)'!$I539&lt;&gt;"",'Chronos (M21..M40)'!$I539," ")</f>
        <v> </v>
      </c>
      <c r="AM37" s="316" t="n">
        <f aca="false">IF('Chronos (M21..M40)'!$J539&lt;&gt;"",'Chronos (M21..M40)'!$J539,0)</f>
        <v>0</v>
      </c>
      <c r="AN37" s="317" t="str">
        <f aca="false">IF($B37&lt;&gt;"",IF(AL37&lt;&gt;" ",(INDEX(AK$9:AL$12,MATCH(AK37,AK$9:AK$12),2)/AL37)*1000,0),"")</f>
        <v/>
      </c>
      <c r="AO37" s="318" t="str">
        <f aca="false">IF(AL$9&lt;&gt;"",IF($B37&lt;&gt;"",AN37-AM37,""),"")</f>
        <v/>
      </c>
      <c r="AP37" s="313" t="str">
        <f aca="false">IF($B37&lt;&gt;"",$B37,"")</f>
        <v/>
      </c>
      <c r="AQ37" s="314" t="str">
        <f aca="false">IF($B37&lt;&gt;"",'Chronos (M21..M40)'!$H640,"")</f>
        <v/>
      </c>
      <c r="AR37" s="315" t="str">
        <f aca="false">IF('Chronos (M21..M40)'!$I640&lt;&gt;"",'Chronos (M21..M40)'!$I640," ")</f>
        <v> </v>
      </c>
      <c r="AS37" s="316" t="n">
        <f aca="false">IF('Chronos (M21..M40)'!$J640&lt;&gt;"",'Chronos (M21..M40)'!$J640,0)</f>
        <v>0</v>
      </c>
      <c r="AT37" s="317" t="str">
        <f aca="false">IF($B37&lt;&gt;"",IF(AR37&lt;&gt;" ",(INDEX(AQ$9:AR$12,MATCH(AQ37,AQ$9:AQ$12),2)/AR37)*1000,0),"")</f>
        <v/>
      </c>
      <c r="AU37" s="318" t="str">
        <f aca="false">IF(AR$9&lt;&gt;"",IF($B37&lt;&gt;"",AT37-AS37,""),"")</f>
        <v/>
      </c>
      <c r="AV37" s="314" t="str">
        <f aca="false">IF($B37&lt;&gt;"",'Chronos (M21..M40)'!$H741,"")</f>
        <v/>
      </c>
      <c r="AW37" s="315" t="str">
        <f aca="false">IF('Chronos (M21..M40)'!$I741&lt;&gt;"",'Chronos (M21..M40)'!$I741," ")</f>
        <v> </v>
      </c>
      <c r="AX37" s="316" t="n">
        <f aca="false">IF('Chronos (M21..M40)'!$J741&lt;&gt;"",'Chronos (M21..M40)'!$J741,0)</f>
        <v>0</v>
      </c>
      <c r="AY37" s="317" t="str">
        <f aca="false">IF($B37&lt;&gt;"",IF(AW37&lt;&gt;" ",(INDEX(AV$9:AW$12,MATCH(AV37,AV$9:AV$12),2)/AW37)*1000,0),"")</f>
        <v/>
      </c>
      <c r="AZ37" s="318" t="str">
        <f aca="false">IF(AW$9&lt;&gt;"",IF($B37&lt;&gt;"",AY37-AX37,""),"")</f>
        <v/>
      </c>
      <c r="BA37" s="313" t="str">
        <f aca="false">IF($B37&lt;&gt;"",$B37,"")</f>
        <v/>
      </c>
      <c r="BB37" s="314" t="str">
        <f aca="false">IF($B37&lt;&gt;"",'Chronos (M21..M40)'!$H842,"")</f>
        <v/>
      </c>
      <c r="BC37" s="315" t="str">
        <f aca="false">IF('Chronos (M21..M40)'!$I842&lt;&gt;"",'Chronos (M21..M40)'!$I842," ")</f>
        <v> </v>
      </c>
      <c r="BD37" s="316" t="n">
        <f aca="false">IF('Chronos (M21..M40)'!$J842&lt;&gt;"",'Chronos (M21..M40)'!$J842,0)</f>
        <v>0</v>
      </c>
      <c r="BE37" s="317" t="str">
        <f aca="false">IF($B37&lt;&gt;"",IF(BC37&lt;&gt;" ",(INDEX(BB$9:BC$12,MATCH(BB37,BB$9:BB$12),2)/BC37)*1000,0),"")</f>
        <v/>
      </c>
      <c r="BF37" s="318" t="str">
        <f aca="false">IF(BC$9&lt;&gt;"",IF($B37&lt;&gt;"",BE37-BD37,""),"")</f>
        <v/>
      </c>
      <c r="BG37" s="314" t="str">
        <f aca="false">IF($B37&lt;&gt;"",'Chronos (M21..M40)'!$H943,"")</f>
        <v/>
      </c>
      <c r="BH37" s="315" t="str">
        <f aca="false">IF('Chronos (M21..M40)'!$I943&lt;&gt;"",'Chronos (M21..M40)'!$I943," ")</f>
        <v> </v>
      </c>
      <c r="BI37" s="316" t="n">
        <f aca="false">IF('Chronos (M21..M40)'!$J943&lt;&gt;"",'Chronos (M21..M40)'!$J943,0)</f>
        <v>0</v>
      </c>
      <c r="BJ37" s="317" t="str">
        <f aca="false">IF($B37&lt;&gt;"",IF(BH37&lt;&gt;" ",(INDEX(BG$9:BH$12,MATCH(BG37,BG$9:BG$12),2)/BH37)*1000,0),"")</f>
        <v/>
      </c>
      <c r="BK37" s="318" t="str">
        <f aca="false">IF(BH$9&lt;&gt;"",IF($B37&lt;&gt;"",BJ37-BI37,""),"")</f>
        <v/>
      </c>
      <c r="BL37" s="313" t="str">
        <f aca="false">IF($B37&lt;&gt;"",$B37,"")</f>
        <v/>
      </c>
      <c r="BM37" s="314" t="str">
        <f aca="false">IF($B37&lt;&gt;"",'Chronos (M21..M40)'!$H1044,"")</f>
        <v/>
      </c>
      <c r="BN37" s="315" t="str">
        <f aca="false">IF('Chronos (M21..M40)'!$I1044&lt;&gt;"",'Chronos (M21..M40)'!$I1044," ")</f>
        <v> </v>
      </c>
      <c r="BO37" s="316" t="n">
        <f aca="false">IF('Chronos (M21..M40)'!$J1044&lt;&gt;"",'Chronos (M21..M40)'!$J1044,0)</f>
        <v>0</v>
      </c>
      <c r="BP37" s="317" t="str">
        <f aca="false">IF($B37&lt;&gt;"",IF(BN37&lt;&gt;" ",(INDEX(BM$9:BN$12,MATCH(BM37,BM$9:BM$12),2)/BN37)*1000,0),"")</f>
        <v/>
      </c>
      <c r="BQ37" s="318" t="str">
        <f aca="false">IF(BN$9&lt;&gt;"",IF($B37&lt;&gt;"",BP37-BO37,""),"")</f>
        <v/>
      </c>
      <c r="BR37" s="314" t="str">
        <f aca="false">IF($B37&lt;&gt;"",'Chronos (M21..M40)'!$H1145,"")</f>
        <v/>
      </c>
      <c r="BS37" s="315" t="str">
        <f aca="false">IF('Chronos (M21..M40)'!$I1145&lt;&gt;"",'Chronos (M21..M40)'!$I1145," ")</f>
        <v> </v>
      </c>
      <c r="BT37" s="316" t="n">
        <f aca="false">IF('Chronos (M21..M40)'!$J1145&lt;&gt;"",'Chronos (M21..M40)'!$J1145,0)</f>
        <v>0</v>
      </c>
      <c r="BU37" s="317" t="str">
        <f aca="false">IF($B37&lt;&gt;"",IF(BS37&lt;&gt;" ",(INDEX(BR$9:BS$12,MATCH(BR37,BR$9:BR$12),2)/BS37)*1000,0),"")</f>
        <v/>
      </c>
      <c r="BV37" s="318" t="str">
        <f aca="false">IF(BS$9&lt;&gt;"",IF($B37&lt;&gt;"",BU37-BT37,""),"")</f>
        <v/>
      </c>
      <c r="BW37" s="313" t="str">
        <f aca="false">IF($B37&lt;&gt;"",$B37,"")</f>
        <v/>
      </c>
      <c r="BX37" s="314" t="str">
        <f aca="false">IF($B37&lt;&gt;"",'Chronos (M21..M40)'!$H1246,"")</f>
        <v/>
      </c>
      <c r="BY37" s="315" t="str">
        <f aca="false">IF('Chronos (M21..M40)'!$I1246&lt;&gt;"",'Chronos (M21..M40)'!$I1246," ")</f>
        <v> </v>
      </c>
      <c r="BZ37" s="316" t="n">
        <f aca="false">IF('Chronos (M21..M40)'!$J1246&lt;&gt;"",'Chronos (M21..M40)'!$J1246,0)</f>
        <v>0</v>
      </c>
      <c r="CA37" s="317" t="str">
        <f aca="false">IF($B37&lt;&gt;"",IF(BY37&lt;&gt;" ",(INDEX(BX$9:BY$12,MATCH(BX37,BX$9:BX$12),2)/BY37)*1000,0),"")</f>
        <v/>
      </c>
      <c r="CB37" s="318" t="str">
        <f aca="false">IF(BY$9&lt;&gt;"",IF($B37&lt;&gt;"",CA37-BZ37,""),"")</f>
        <v/>
      </c>
      <c r="CC37" s="314" t="str">
        <f aca="false">IF($B37&lt;&gt;"",'Chronos (M21..M40)'!$H1347,"")</f>
        <v/>
      </c>
      <c r="CD37" s="315" t="str">
        <f aca="false">IF('Chronos (M21..M40)'!$I1347&lt;&gt;"",'Chronos (M21..M40)'!$I1347," ")</f>
        <v> </v>
      </c>
      <c r="CE37" s="316" t="n">
        <f aca="false">IF('Chronos (M21..M40)'!$J1347&lt;&gt;"",'Chronos (M21..M40)'!$J1347,0)</f>
        <v>0</v>
      </c>
      <c r="CF37" s="317" t="str">
        <f aca="false">IF($B37&lt;&gt;"",IF(CD37&lt;&gt;" ",(INDEX(CC$9:CD$12,MATCH(CC37,CC$9:CC$12),2)/CD37)*1000,0),"")</f>
        <v/>
      </c>
      <c r="CG37" s="318" t="str">
        <f aca="false">IF(CD$9&lt;&gt;"",IF($B37&lt;&gt;"",CF37-CE37,""),"")</f>
        <v/>
      </c>
      <c r="CH37" s="313" t="str">
        <f aca="false">IF($B37&lt;&gt;"",$B37,"")</f>
        <v/>
      </c>
      <c r="CI37" s="314" t="str">
        <f aca="false">IF($B37&lt;&gt;"",'Chronos (M21..M40)'!$H1448,"")</f>
        <v/>
      </c>
      <c r="CJ37" s="315" t="str">
        <f aca="false">IF('Chronos (M21..M40)'!$I1448&lt;&gt;"",'Chronos (M21..M40)'!$I1448," ")</f>
        <v> </v>
      </c>
      <c r="CK37" s="316" t="n">
        <f aca="false">IF('Chronos (M21..M40)'!$J1448&lt;&gt;"",'Chronos (M21..M40)'!$J1448,0)</f>
        <v>0</v>
      </c>
      <c r="CL37" s="317" t="str">
        <f aca="false">IF($B37&lt;&gt;"",IF(CJ37&lt;&gt;" ",(INDEX(CI$9:CJ$12,MATCH(CI37,CI$9:CI$12),2)/CJ37)*1000,0),"")</f>
        <v/>
      </c>
      <c r="CM37" s="318" t="str">
        <f aca="false">IF(CJ$9&lt;&gt;"",IF($B37&lt;&gt;"",CL37-CK37,""),"")</f>
        <v/>
      </c>
      <c r="CN37" s="314" t="str">
        <f aca="false">IF($B37&lt;&gt;"",'Chronos (M21..M40)'!$H1549,"")</f>
        <v/>
      </c>
      <c r="CO37" s="315" t="str">
        <f aca="false">IF('Chronos (M21..M40)'!$I1549&lt;&gt;"",'Chronos (M21..M40)'!$I1549," ")</f>
        <v> </v>
      </c>
      <c r="CP37" s="316" t="n">
        <f aca="false">IF('Chronos (M21..M40)'!$J1549&lt;&gt;"",'Chronos (M21..M40)'!$J1549,0)</f>
        <v>0</v>
      </c>
      <c r="CQ37" s="317" t="str">
        <f aca="false">IF($B37&lt;&gt;"",IF(CO37&lt;&gt;" ",(INDEX(CN$9:CO$12,MATCH(CN37,CN$9:CN$12),2)/CO37)*1000,0),"")</f>
        <v/>
      </c>
      <c r="CR37" s="318" t="str">
        <f aca="false">IF(CO$9&lt;&gt;"",IF($B37&lt;&gt;"",CQ37-CP37,""),"")</f>
        <v/>
      </c>
      <c r="CS37" s="313" t="str">
        <f aca="false">IF($B37&lt;&gt;"",$B37,"")</f>
        <v/>
      </c>
      <c r="CT37" s="314" t="str">
        <f aca="false">IF($B37&lt;&gt;"",'Chronos (M21..M40)'!$H1650,"")</f>
        <v/>
      </c>
      <c r="CU37" s="315" t="str">
        <f aca="false">IF('Chronos (M21..M40)'!$I1650&lt;&gt;"",'Chronos (M21..M40)'!$I1650," ")</f>
        <v> </v>
      </c>
      <c r="CV37" s="316" t="n">
        <f aca="false">IF('Chronos (M21..M40)'!$J1650&lt;&gt;"",'Chronos (M21..M40)'!$J1650,0)</f>
        <v>0</v>
      </c>
      <c r="CW37" s="317" t="str">
        <f aca="false">IF($B37&lt;&gt;"",IF(CU37&lt;&gt;" ",(INDEX(CT$9:CU$12,MATCH(CT37,CT$9:CT$12),2)/CU37)*1000,0),"")</f>
        <v/>
      </c>
      <c r="CX37" s="318" t="str">
        <f aca="false">IF(CU$9&lt;&gt;"",IF($B37&lt;&gt;"",CW37-CV37,""),"")</f>
        <v/>
      </c>
      <c r="CY37" s="314" t="str">
        <f aca="false">IF($B37&lt;&gt;"",'Chronos (M21..M40)'!$H1751,"")</f>
        <v/>
      </c>
      <c r="CZ37" s="315" t="str">
        <f aca="false">IF('Chronos (M21..M40)'!$I1751&lt;&gt;"",'Chronos (M21..M40)'!$I1751," ")</f>
        <v> </v>
      </c>
      <c r="DA37" s="316" t="n">
        <f aca="false">IF('Chronos (M21..M40)'!$J1751&lt;&gt;"",'Chronos (M21..M40)'!$J1751,0)</f>
        <v>0</v>
      </c>
      <c r="DB37" s="317" t="str">
        <f aca="false">IF($B37&lt;&gt;"",IF(CZ37&lt;&gt;" ",(INDEX(CY$9:CZ$12,MATCH(CY37,CY$9:CY$12),2)/CZ37)*1000,0),"")</f>
        <v/>
      </c>
      <c r="DC37" s="318" t="str">
        <f aca="false">IF(CZ$9&lt;&gt;"",IF($B37&lt;&gt;"",DB37-DA37,""),"")</f>
        <v/>
      </c>
      <c r="DD37" s="313" t="str">
        <f aca="false">IF($B37&lt;&gt;"",$B37,"")</f>
        <v/>
      </c>
      <c r="DE37" s="314" t="str">
        <f aca="false">IF($B37&lt;&gt;"",'Chronos (M21..M40)'!$H1852,"")</f>
        <v/>
      </c>
      <c r="DF37" s="315" t="str">
        <f aca="false">IF('Chronos (M21..M40)'!$I1852&lt;&gt;"",'Chronos (M21..M40)'!$I1852," ")</f>
        <v> </v>
      </c>
      <c r="DG37" s="316" t="n">
        <f aca="false">IF('Chronos (M21..M40)'!$J1852&lt;&gt;"",'Chronos (M21..M40)'!$J1852,0)</f>
        <v>0</v>
      </c>
      <c r="DH37" s="317" t="str">
        <f aca="false">IF($B37&lt;&gt;"",IF(DF37&lt;&gt;" ",(INDEX(DE$9:DF$12,MATCH(DE37,DE$9:DE$12),2)/DF37)*1000,0),"")</f>
        <v/>
      </c>
      <c r="DI37" s="318" t="str">
        <f aca="false">IF(DF$9&lt;&gt;"",IF($B37&lt;&gt;"",DH37-DG37,""),"")</f>
        <v/>
      </c>
      <c r="DJ37" s="314" t="str">
        <f aca="false">IF($B37&lt;&gt;"",'Chronos (M21..M40)'!$H1953,"")</f>
        <v/>
      </c>
      <c r="DK37" s="315" t="str">
        <f aca="false">IF('Chronos (M21..M40)'!$I1953&lt;&gt;"",'Chronos (M21..M40)'!$I1953," ")</f>
        <v> </v>
      </c>
      <c r="DL37" s="316" t="n">
        <f aca="false">IF('Chronos (M21..M40)'!$J1953&lt;&gt;"",'Chronos (M21..M40)'!$J1953,0)</f>
        <v>0</v>
      </c>
      <c r="DM37" s="317" t="str">
        <f aca="false">IF($B37&lt;&gt;"",IF(DK37&lt;&gt;" ",(INDEX(DJ$9:DK$12,MATCH(DJ37,DJ$9:DJ$12),2)/DK37)*1000,0),"")</f>
        <v/>
      </c>
      <c r="DN37" s="318" t="str">
        <f aca="false">IF(DK$9&lt;&gt;"",IF($B37&lt;&gt;"",DM37-DL37,""),"")</f>
        <v/>
      </c>
      <c r="DO37" s="0"/>
      <c r="DP37" s="356" t="n">
        <f aca="false">E37</f>
        <v>0</v>
      </c>
      <c r="DQ37" s="357" t="n">
        <f aca="false">F37</f>
        <v>0</v>
      </c>
      <c r="DR37" s="356" t="e">
        <f aca="false">SUM(E37,M37,R37,X37,AC37)</f>
        <v>#VALUE!</v>
      </c>
      <c r="DS37" s="319" t="e">
        <f aca="false">SUM(DR37,AI37,AN37,AT37,AY37,BE37,BJ37,BP37,BU37,CA37,CF37,CL37,CQ37,CW37,DB37,DH37,DM37)</f>
        <v>#VALUE!</v>
      </c>
      <c r="DT37" s="357" t="n">
        <f aca="false">SUM(L37,Q37,W37,AB37,AH37,AM37,AS37,AX37,BD37,BI37,BO37,BT37,BZ37,CE37,CK37,CP37,CV37,DA37,DG37,DL37)</f>
        <v>0</v>
      </c>
      <c r="DU37" s="356" t="e">
        <f aca="false">SMALL($DY37:$EV37,1)</f>
        <v>#VALUE!</v>
      </c>
      <c r="DV37" s="319" t="e">
        <f aca="false">SMALL($DY37:$EV37,2)</f>
        <v>#VALUE!</v>
      </c>
      <c r="DW37" s="319" t="e">
        <f aca="false">SMALL($DY37:$EV37,3)</f>
        <v>#VALUE!</v>
      </c>
      <c r="DX37" s="357" t="e">
        <f aca="false">SMALL($DY37:$EV37,4)</f>
        <v>#VALUE!</v>
      </c>
      <c r="DY37" s="356" t="e">
        <f aca="false">'Calculs (M1..M20)'!DU37</f>
        <v>#VALUE!</v>
      </c>
      <c r="DZ37" s="356" t="e">
        <f aca="false">'Calculs (M1..M20)'!DV37</f>
        <v>#VALUE!</v>
      </c>
      <c r="EA37" s="356" t="e">
        <f aca="false">'Calculs (M1..M20)'!DW37</f>
        <v>#VALUE!</v>
      </c>
      <c r="EB37" s="358" t="e">
        <f aca="false">'Calculs (M1..M20)'!DX37</f>
        <v>#VALUE!</v>
      </c>
      <c r="EC37" s="361" t="str">
        <f aca="false">IF(M37&gt;0,M37," ")</f>
        <v/>
      </c>
      <c r="ED37" s="321" t="str">
        <f aca="false">IF(R37&gt;0,R37," ")</f>
        <v/>
      </c>
      <c r="EE37" s="321" t="str">
        <f aca="false">IF(X37&gt;0,X37," ")</f>
        <v/>
      </c>
      <c r="EF37" s="321" t="str">
        <f aca="false">IF(AC37&gt;0,AC37," ")</f>
        <v/>
      </c>
      <c r="EG37" s="321" t="str">
        <f aca="false">IF(AI37&gt;0,AI37," ")</f>
        <v/>
      </c>
      <c r="EH37" s="321" t="str">
        <f aca="false">IF(AN37&gt;0,AN37," ")</f>
        <v/>
      </c>
      <c r="EI37" s="321" t="str">
        <f aca="false">IF(AT37&gt;0,AT37," ")</f>
        <v/>
      </c>
      <c r="EJ37" s="321" t="str">
        <f aca="false">IF(AY37&gt;0,AY37," ")</f>
        <v/>
      </c>
      <c r="EK37" s="321" t="str">
        <f aca="false">IF(BE37&gt;0,BE37," ")</f>
        <v/>
      </c>
      <c r="EL37" s="321" t="str">
        <f aca="false">IF(BJ37&gt;0,BJ37," ")</f>
        <v/>
      </c>
      <c r="EM37" s="321" t="str">
        <f aca="false">IF(BP37&gt;0,BP37," ")</f>
        <v/>
      </c>
      <c r="EN37" s="321" t="str">
        <f aca="false">IF(BU37&gt;0,BU37," ")</f>
        <v/>
      </c>
      <c r="EO37" s="321" t="str">
        <f aca="false">IF(CA37&gt;0,CA37," ")</f>
        <v/>
      </c>
      <c r="EP37" s="321" t="str">
        <f aca="false">IF(CF37&gt;0,CF37," ")</f>
        <v/>
      </c>
      <c r="EQ37" s="321" t="str">
        <f aca="false">IF(CL37&gt;0,CL37," ")</f>
        <v/>
      </c>
      <c r="ER37" s="321" t="str">
        <f aca="false">IF(CQ37&gt;0,CQ37," ")</f>
        <v/>
      </c>
      <c r="ES37" s="321" t="str">
        <f aca="false">IF(CW37&gt;0,CW37," ")</f>
        <v/>
      </c>
      <c r="ET37" s="321" t="str">
        <f aca="false">IF(DB37&gt;0,DB37," ")</f>
        <v/>
      </c>
      <c r="EU37" s="321" t="str">
        <f aca="false">IF(DH37&gt;0,DH37," ")</f>
        <v/>
      </c>
      <c r="EV37" s="321" t="str">
        <f aca="false">IF(DM37&gt;0,DM37," ")</f>
        <v/>
      </c>
      <c r="EW37" s="322" t="e">
        <f aca="false">SMALL($DY37:EC37,1)</f>
        <v>#VALUE!</v>
      </c>
      <c r="EX37" s="323" t="e">
        <f aca="false">SMALL($DY37:ED37,1)</f>
        <v>#VALUE!</v>
      </c>
      <c r="EY37" s="323" t="e">
        <f aca="false">SMALL($DY37:EE37,1)</f>
        <v>#VALUE!</v>
      </c>
      <c r="EZ37" s="323" t="e">
        <f aca="false">SMALL($DY37:EF37,1)</f>
        <v>#VALUE!</v>
      </c>
      <c r="FA37" s="323" t="e">
        <f aca="false">SMALL($DY37:EG37,1)</f>
        <v>#VALUE!</v>
      </c>
      <c r="FB37" s="323" t="e">
        <f aca="false">SMALL($DY37:EH37,1)</f>
        <v>#VALUE!</v>
      </c>
      <c r="FC37" s="323" t="e">
        <f aca="false">SMALL($DY37:EI37,1)</f>
        <v>#VALUE!</v>
      </c>
      <c r="FD37" s="323" t="e">
        <f aca="false">SMALL($DY37:EJ37,1)</f>
        <v>#VALUE!</v>
      </c>
      <c r="FE37" s="323" t="e">
        <f aca="false">SMALL($DY37:EK37,1)</f>
        <v>#VALUE!</v>
      </c>
      <c r="FF37" s="323" t="e">
        <f aca="false">SMALL($DY37:EL37,1)</f>
        <v>#VALUE!</v>
      </c>
      <c r="FG37" s="323" t="e">
        <f aca="false">SMALL($DY37:EM37,1)</f>
        <v>#VALUE!</v>
      </c>
      <c r="FH37" s="323" t="e">
        <f aca="false">SMALL($DY37:EN37,1)</f>
        <v>#VALUE!</v>
      </c>
      <c r="FI37" s="323" t="e">
        <f aca="false">SMALL($DY37:EO37,1)</f>
        <v>#VALUE!</v>
      </c>
      <c r="FJ37" s="323" t="e">
        <f aca="false">SMALL($DY37:EP37,1)</f>
        <v>#VALUE!</v>
      </c>
      <c r="FK37" s="323" t="e">
        <f aca="false">SMALL($DY37:EQ37,1)</f>
        <v>#VALUE!</v>
      </c>
      <c r="FL37" s="323" t="e">
        <f aca="false">SMALL($DY37:ER37,1)</f>
        <v>#VALUE!</v>
      </c>
      <c r="FM37" s="323" t="e">
        <f aca="false">SMALL($DY37:ES37,1)</f>
        <v>#VALUE!</v>
      </c>
      <c r="FN37" s="323" t="e">
        <f aca="false">SMALL($DY37:ET37,1)</f>
        <v>#VALUE!</v>
      </c>
      <c r="FO37" s="323" t="e">
        <f aca="false">SMALL($DY37:EU37,1)</f>
        <v>#VALUE!</v>
      </c>
      <c r="FP37" s="324" t="e">
        <f aca="false">SMALL($DY37:EV37,1)</f>
        <v>#VALUE!</v>
      </c>
      <c r="FQ37" s="0"/>
      <c r="FR37" s="328" t="str">
        <f aca="false">IF($B37&lt;&gt;"",IF($EE$1+20&gt;=FR$13,$N37+E37-F37-(EW37+EW139+EW241+EW343),""),"")</f>
        <v/>
      </c>
      <c r="FS37" s="329" t="str">
        <f aca="false">IF($B37&lt;&gt;"",IF($EE$1+20&gt;=FS$13,$N37+$S37+E37-F37-(EX37+EX139+EX241+EX343),""),"")</f>
        <v/>
      </c>
      <c r="FT37" s="329" t="str">
        <f aca="false">IF($B37&lt;&gt;"",IF($EE$1+20&gt;=FT$13,$N37+$S37+$Y37+E37-F37-(EY37+EY139+EY241+EY343),""),"")</f>
        <v/>
      </c>
      <c r="FU37" s="329" t="str">
        <f aca="false">IF($B37&lt;&gt;"",IF($EE$1+20&gt;=FU$13,$N37+$S37+$Y37+$AD37+E37-F37-(EZ37+EZ139+EZ241+EZ343),""),"")</f>
        <v/>
      </c>
      <c r="FV37" s="329" t="str">
        <f aca="false">IF($B37&lt;&gt;"",IF($EE$1+20&gt;=FV$13,$N37+$S37+$Y37+$AD37+$AJ37+E37-F37-(FA37+FA139+FA241+FA343),""),"")</f>
        <v/>
      </c>
      <c r="FW37" s="329" t="str">
        <f aca="false">IF($B37&lt;&gt;"",IF($EE$1+20&gt;=FW$13,$N37+$S37+$Y37+$AD37+$AJ37+$AO37+E37-F37-(FB37+FB139+FB241+FB343),""),"")</f>
        <v/>
      </c>
      <c r="FX37" s="329" t="str">
        <f aca="false">IF($B37&lt;&gt;"",IF($EE$1+20&gt;=FX$13,$N37+$S37+$Y37+$AD37+$AJ37+$AO37+$AU37+E37-F37-(FC37+FC139+FC241+FC343),""),"")</f>
        <v/>
      </c>
      <c r="FY37" s="329" t="str">
        <f aca="false">IF($B37&lt;&gt;"",IF($EE$1+20&gt;=FY$13,$N37+$S37+$Y37+$AD37+$AJ37+$AO37+$AU37+$AZ37+E37-F37-(FD37+FD139+FD241+FD343),""),"")</f>
        <v/>
      </c>
      <c r="FZ37" s="329" t="str">
        <f aca="false">IF($B37&lt;&gt;"",IF($EE$1+20&gt;=FZ$13,$N37+$S37+$Y37+$AD37+$AJ37+$AO37+$AU37+$AZ37+$BF37+E37-F37-(FE37+FE139+FE241+FE343),""),"")</f>
        <v/>
      </c>
      <c r="GA37" s="329" t="str">
        <f aca="false">IF($B37&lt;&gt;"",IF($EE$1+20&gt;=GA$13,$N37+$S37+$Y37+$AD37+$AJ37+$AO37+$AU37+$AZ37+$BF37+$BK37+E37-F37-(FF37+FF139+FF241+FF343),""),"")</f>
        <v/>
      </c>
      <c r="GB37" s="329" t="str">
        <f aca="false">IF($B37&lt;&gt;"",IF($EE$1+20&gt;=GB$13,$N37+$S37+$Y37+$AD37+$AJ37+$AO37+$AU37+$AZ37+$BF37+$BK37+$BQ37+E37-F37-(FG37+FG139+FG241+FG343),""),"")</f>
        <v/>
      </c>
      <c r="GC37" s="329" t="str">
        <f aca="false">IF($B37&lt;&gt;"",IF($EE$1+20&gt;=GC$13,$N37+$S37+$Y37+$AD37+$AJ37+$AO37+$AU37+$AZ37+$BF37+$BK37+$BQ37+$BV37+E37-F37-(FH37+FH139+FH241+FH343),""),"")</f>
        <v/>
      </c>
      <c r="GD37" s="329" t="str">
        <f aca="false">IF($B37&lt;&gt;"",IF($EE$1+20&gt;=GD$13,$N37+$S37+$Y37+$AD37+$AJ37+$AO37+$AU37+$AZ37+$BF37+$BK37+$BQ37+$BV37+$CB37+E37-F37-(FI37+FI139+FI241+FI343),""),"")</f>
        <v/>
      </c>
      <c r="GE37" s="329" t="str">
        <f aca="false">IF($B37&lt;&gt;"",IF($EE$1+20&gt;=GE$13,$N37+$S37+$Y37+$AD37+$AJ37+$AO37+$AU37+$AZ37+$BF37+$BK37+$BQ37+$BV37+$CB37+$CG37+E37-F37-(FJ37+FJ139+FJ241+FJ343),""),"")</f>
        <v/>
      </c>
      <c r="GF37" s="329" t="str">
        <f aca="false">IF($B37&lt;&gt;"",IF($EE$1+20&gt;=GF$13,$N37+$S37+$Y37+$AD37+$AJ37+$AO37+$AU37+$AZ37+$BF37+$BK37+$BQ37+$BV37+$CB37+$CG37+$CM37+E37-F37-(FK37+FK139+FK241+FK343),""),"")</f>
        <v/>
      </c>
      <c r="GG37" s="329" t="str">
        <f aca="false">IF($B37&lt;&gt;"",IF($EE$1+20&gt;=GG$13,$N37+$S37+$Y37+$AD37+$AJ37+$AO37+$AU37+$AZ37+$BF37+$BK37+$BQ37+$BV37+$CB37+$CG37+$CM37+$CR37+E37-F37-(FL37+FL139+FL241+FL343),""),"")</f>
        <v/>
      </c>
      <c r="GH37" s="329" t="str">
        <f aca="false">IF($B37&lt;&gt;"",IF($EE$1+20&gt;=GH$13,$N37+$S37+$Y37+$AD37+$AJ37+$AO37+$AU37+$AZ37+$BF37+$BK37+$BQ37+$BV37+$CB37+$CG37+$CM37+$CR37+$CX37+E37-F37-(FM37+FM139+FM241+FM343),""),"")</f>
        <v/>
      </c>
      <c r="GI37" s="329" t="str">
        <f aca="false">IF($B37&lt;&gt;"",IF($EE$1+20&gt;=GI$13,$N37+$S37+$Y37+$AD37+$AJ37+$AO37+$AU37+$AZ37+$BF37+$BK37+$BQ37+$BV37+$CB37+$CG37+$CM37+$CR37+$CX37+$DC37+E37-F37-(FN37+FN139+FN241+FN343),""),"")</f>
        <v/>
      </c>
      <c r="GJ37" s="329" t="str">
        <f aca="false">IF($B37&lt;&gt;"",IF($EE$1+20&gt;=GJ$13,$N37+$S37+$Y37+$AD37+$AJ37+$AO37+$AU37+$AZ37+$BF37+$BK37+$BQ37+$BV37+$CB37+$CG37+$CM37+$CR37+$CX37+$DC37+$DI37+E37-F37-(FO37+FO139+FO241+FO343),""),"")</f>
        <v/>
      </c>
      <c r="GK37" s="330" t="str">
        <f aca="false">IF($B37&lt;&gt;"",IF($EE$1+20&gt;=GK$13,$N37+$S37+$Y37+$AD37+$AJ37+$AO37+$AU37+$AZ37+$BF37+$BK37+$BQ37+$BV37+$CB37+$CG37+$CM37+$CR37+$CX37+$DC37+$DI37+$DN37+E37-F37-(FP37+FP139+FP241+FP343),""),"")</f>
        <v/>
      </c>
      <c r="GL37" s="0"/>
      <c r="GM37" s="328" t="str">
        <f aca="false">IF($B37&lt;&gt;"",IF($EE$1+20&gt;=GM$13,RANK(FR37,FR$14:FR$113,0),""),"")</f>
        <v/>
      </c>
      <c r="GN37" s="329" t="str">
        <f aca="false">IF($B37&lt;&gt;"",IF($EE$1+20&gt;=GN$13,RANK(FS37,FS$14:FS$113,0),""),"")</f>
        <v/>
      </c>
      <c r="GO37" s="329" t="str">
        <f aca="false">IF($B37&lt;&gt;"",IF($EE$1+20&gt;=GO$13,RANK(FT37,FT$14:FT$113,0),""),"")</f>
        <v/>
      </c>
      <c r="GP37" s="329" t="str">
        <f aca="false">IF($B37&lt;&gt;"",IF($EE$1+20&gt;=GP$13,RANK(FU37,FU$14:FU$113,0),""),"")</f>
        <v/>
      </c>
      <c r="GQ37" s="329" t="str">
        <f aca="false">IF($B37&lt;&gt;"",IF($EE$1+20&gt;=GQ$13,RANK(FV37,FV$14:FV$113,0),""),"")</f>
        <v/>
      </c>
      <c r="GR37" s="329" t="str">
        <f aca="false">IF($B37&lt;&gt;"",IF($EE$1+20&gt;=GR$13,RANK(FW37,FW$14:FW$113,0),""),"")</f>
        <v/>
      </c>
      <c r="GS37" s="329" t="str">
        <f aca="false">IF($B37&lt;&gt;"",IF($EE$1+20&gt;=GS$13,RANK(FX37,FX$14:FX$113,0),""),"")</f>
        <v/>
      </c>
      <c r="GT37" s="329" t="str">
        <f aca="false">IF($B37&lt;&gt;"",IF($EE$1+20&gt;=GT$13,RANK(FY37,FY$14:FY$113,0),""),"")</f>
        <v/>
      </c>
      <c r="GU37" s="329" t="str">
        <f aca="false">IF($B37&lt;&gt;"",IF($EE$1+20&gt;=GU$13,RANK(FZ37,FZ$14:FZ$113,0),""),"")</f>
        <v/>
      </c>
      <c r="GV37" s="329" t="str">
        <f aca="false">IF($B37&lt;&gt;"",IF($EE$1+20&gt;=GV$13,RANK(GA37,GA$14:GA$113,0),""),"")</f>
        <v/>
      </c>
      <c r="GW37" s="329" t="str">
        <f aca="false">IF($B37&lt;&gt;"",IF($EE$1+20&gt;=GW$13,RANK(GB37,GB$14:GB$113,0),""),"")</f>
        <v/>
      </c>
      <c r="GX37" s="329" t="str">
        <f aca="false">IF($B37&lt;&gt;"",IF($EE$1+20&gt;=GX$13,RANK(GC37,GC$14:GC$113,0),""),"")</f>
        <v/>
      </c>
      <c r="GY37" s="329" t="str">
        <f aca="false">IF($B37&lt;&gt;"",IF($EE$1+20&gt;=GY$13,RANK(GD37,GD$14:GD$113,0),""),"")</f>
        <v/>
      </c>
      <c r="GZ37" s="329" t="str">
        <f aca="false">IF($B37&lt;&gt;"",IF($EE$1+20&gt;=GZ$13,RANK(GE37,GE$14:GE$113,0),""),"")</f>
        <v/>
      </c>
      <c r="HA37" s="329" t="str">
        <f aca="false">IF($B37&lt;&gt;"",IF($EE$1+20&gt;=HA$13,RANK(GF37,GF$14:GF$113,0),""),"")</f>
        <v/>
      </c>
      <c r="HB37" s="329" t="str">
        <f aca="false">IF($B37&lt;&gt;"",IF($EE$1+20&gt;=HB$13,RANK(GG37,GG$14:GG$113,0),""),"")</f>
        <v/>
      </c>
      <c r="HC37" s="329" t="str">
        <f aca="false">IF($B37&lt;&gt;"",IF($EE$1+20&gt;=HC$13,RANK(GH37,GH$14:GH$113,0),""),"")</f>
        <v/>
      </c>
      <c r="HD37" s="329" t="str">
        <f aca="false">IF($B37&lt;&gt;"",IF($EE$1+20&gt;=HD$13,RANK(GI37,GI$14:GI$113,0),""),"")</f>
        <v/>
      </c>
      <c r="HE37" s="329" t="str">
        <f aca="false">IF($B37&lt;&gt;"",IF($EE$1+20&gt;=HE$13,RANK(GJ37,GJ$14:GJ$113,0),""),"")</f>
        <v/>
      </c>
      <c r="HF37" s="330" t="str">
        <f aca="false">IF($B37&lt;&gt;"",IF($EE$1+20&gt;=HF$13,RANK(GK37,GK$14:GK$113,0),""),"")</f>
        <v/>
      </c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3" hidden="false" customHeight="false" outlineLevel="0" collapsed="false">
      <c r="A38" s="308" t="str">
        <f aca="false">IF(B38&lt;&gt;"",RANK(G38,G$14:G$113,0),"")</f>
        <v/>
      </c>
      <c r="B38" s="310" t="str">
        <f aca="false">IF('Chronos (M1..M20)'!B35&lt;&gt;"",'Chronos (M1..M20)'!B35,"")</f>
        <v/>
      </c>
      <c r="C38" s="310" t="str">
        <f aca="false">IF(B38&lt;&gt;"",'Chronos (M1..M20)'!C35,"")</f>
        <v/>
      </c>
      <c r="D38" s="215" t="str">
        <f aca="false">IF(B38&lt;&gt;"",'Chronos (M1..M20)'!C35,"")</f>
        <v/>
      </c>
      <c r="E38" s="355" t="n">
        <f aca="false">'Calculs (M1..M20)'!DS38</f>
        <v>0</v>
      </c>
      <c r="F38" s="355" t="n">
        <f aca="false">'Calculs (M1..M20)'!DT38</f>
        <v>0</v>
      </c>
      <c r="G38" s="311" t="n">
        <f aca="false">IF(B38&lt;&gt;"",IF(NbTotManche&lt;4,DR38-DQ38,IF(NbTotManche&lt;15,DR38-DU38-DQ38,IF(NbTotManche&lt;25,DR38-DU38-DV38-DQ38-DT38,IF(NbTotManche&lt;35,DS38-DU38-DV38-DW38-DT38-DQ38,DS38-DU38-DV38-DW38-DX38-DT38-DQ38)))),0)</f>
        <v>0</v>
      </c>
      <c r="H38" s="312" t="str">
        <f aca="false">IF(B38&lt;&gt;"",IF(G38,(G38/MAXA(G$14:G$113))*1000,0),"")</f>
        <v/>
      </c>
      <c r="I38" s="313" t="str">
        <f aca="false">IF($B38&lt;&gt;"",$B38,"")</f>
        <v/>
      </c>
      <c r="J38" s="314" t="str">
        <f aca="false">IF($B38&lt;&gt;"",'Chronos (M21..M40)'!$H35,"")</f>
        <v/>
      </c>
      <c r="K38" s="315" t="str">
        <f aca="false">IF('Chronos (M21..M40)'!$I35&lt;&gt;"",'Chronos (M21..M40)'!$I35," ")</f>
        <v> </v>
      </c>
      <c r="L38" s="316" t="n">
        <f aca="false">IF('Chronos (M21..M40)'!$J35&lt;&gt;"",'Chronos (M21..M40)'!$J35,0)</f>
        <v>0</v>
      </c>
      <c r="M38" s="317" t="str">
        <f aca="false">IF($B38&lt;&gt;"",IF(K38&lt;&gt;" ",(INDEX(J$9:K$12,MATCH(J38,J$9:J$12),2)/K38)*1000,0),"")</f>
        <v/>
      </c>
      <c r="N38" s="318" t="str">
        <f aca="false">IF(K$9&lt;&gt;"",IF($B38&lt;&gt;"",M38-L38,""),"")</f>
        <v/>
      </c>
      <c r="O38" s="314" t="str">
        <f aca="false">IF($B38&lt;&gt;"",'Chronos (M21..M40)'!$H136,"")</f>
        <v/>
      </c>
      <c r="P38" s="315" t="str">
        <f aca="false">IF('Chronos (M21..M40)'!$I136&lt;&gt;"",'Chronos (M21..M40)'!$I136," ")</f>
        <v> </v>
      </c>
      <c r="Q38" s="316" t="n">
        <f aca="false">IF('Chronos (M21..M40)'!$J136&lt;&gt;"",'Chronos (M21..M40)'!$J136,0)</f>
        <v>0</v>
      </c>
      <c r="R38" s="317" t="str">
        <f aca="false">IF($B38&lt;&gt;"",IF(P38&lt;&gt;" ",(INDEX(O$9:P$12,MATCH(O38,O$9:O$12),2)/P38)*1000,0),"")</f>
        <v/>
      </c>
      <c r="S38" s="318" t="str">
        <f aca="false">IF(P$9&lt;&gt;"",IF($B38&lt;&gt;"",R38-Q38,""),"")</f>
        <v/>
      </c>
      <c r="T38" s="313" t="str">
        <f aca="false">IF($B38&lt;&gt;"",$B38,"")</f>
        <v/>
      </c>
      <c r="U38" s="314" t="str">
        <f aca="false">IF($B38&lt;&gt;"",'Chronos (M21..M40)'!$H237,"")</f>
        <v/>
      </c>
      <c r="V38" s="315" t="str">
        <f aca="false">IF('Chronos (M21..M40)'!$I237&lt;&gt;"",'Chronos (M21..M40)'!$I237," ")</f>
        <v> </v>
      </c>
      <c r="W38" s="316" t="n">
        <f aca="false">IF('Chronos (M21..M40)'!$J237&lt;&gt;"",'Chronos (M21..M40)'!$J237,0)</f>
        <v>0</v>
      </c>
      <c r="X38" s="317" t="str">
        <f aca="false">IF($B38&lt;&gt;"",IF(V38&lt;&gt;" ",(INDEX(U$9:V$12,MATCH(U38,U$9:U$12),2)/V38)*1000,0),"")</f>
        <v/>
      </c>
      <c r="Y38" s="318" t="str">
        <f aca="false">IF(V$9&lt;&gt;"",IF($B38&lt;&gt;"",X38-W38,""),"")</f>
        <v/>
      </c>
      <c r="Z38" s="314" t="str">
        <f aca="false">IF($B38&lt;&gt;"",'Chronos (M21..M40)'!$H338,"")</f>
        <v/>
      </c>
      <c r="AA38" s="315" t="str">
        <f aca="false">IF('Chronos (M21..M40)'!$I338&lt;&gt;"",'Chronos (M21..M40)'!$I338," ")</f>
        <v> </v>
      </c>
      <c r="AB38" s="316" t="n">
        <f aca="false">IF('Chronos (M1..M20)'!$J338&lt;&gt;"",'Chronos (M21..M40)'!$J338,0)</f>
        <v>0</v>
      </c>
      <c r="AC38" s="317" t="str">
        <f aca="false">IF($B38&lt;&gt;"",IF(AA38&lt;&gt;" ",(INDEX(Z$9:AA$12,MATCH(Z38,Z$9:Z$12),2)/AA38)*1000,0),"")</f>
        <v/>
      </c>
      <c r="AD38" s="318" t="str">
        <f aca="false">IF(AA$9&lt;&gt;"",IF($B38&lt;&gt;"",AC38-AB38,""),"")</f>
        <v/>
      </c>
      <c r="AE38" s="313" t="str">
        <f aca="false">IF($B38&lt;&gt;"",$B38,"")</f>
        <v/>
      </c>
      <c r="AF38" s="314" t="str">
        <f aca="false">IF($B38&lt;&gt;"",'Chronos (M21..M40)'!$H439,"")</f>
        <v/>
      </c>
      <c r="AG38" s="315" t="str">
        <f aca="false">IF('Chronos (M21..M40)'!$I439&lt;&gt;"",'Chronos (M21..M40)'!$I439," ")</f>
        <v> </v>
      </c>
      <c r="AH38" s="316" t="n">
        <f aca="false">IF('Chronos (M21..M40)'!$J439&lt;&gt;"",'Chronos (M21..M40)'!$J439,0)</f>
        <v>0</v>
      </c>
      <c r="AI38" s="317" t="str">
        <f aca="false">IF($B38&lt;&gt;"",IF(AG38&lt;&gt;" ",(INDEX(AF$9:AG$12,MATCH(AF38,AF$9:AF$12),2)/AG38)*1000,0),"")</f>
        <v/>
      </c>
      <c r="AJ38" s="318" t="str">
        <f aca="false">IF(AG$9&lt;&gt;"",IF($B38&lt;&gt;"",AI38-AH38,""),"")</f>
        <v/>
      </c>
      <c r="AK38" s="314" t="str">
        <f aca="false">IF($B38&lt;&gt;"",'Chronos (M21..M40)'!$H540,"")</f>
        <v/>
      </c>
      <c r="AL38" s="315" t="str">
        <f aca="false">IF('Chronos (M21..M40)'!$I540&lt;&gt;"",'Chronos (M21..M40)'!$I540," ")</f>
        <v> </v>
      </c>
      <c r="AM38" s="316" t="n">
        <f aca="false">IF('Chronos (M21..M40)'!$J540&lt;&gt;"",'Chronos (M21..M40)'!$J540,0)</f>
        <v>0</v>
      </c>
      <c r="AN38" s="317" t="str">
        <f aca="false">IF($B38&lt;&gt;"",IF(AL38&lt;&gt;" ",(INDEX(AK$9:AL$12,MATCH(AK38,AK$9:AK$12),2)/AL38)*1000,0),"")</f>
        <v/>
      </c>
      <c r="AO38" s="318" t="str">
        <f aca="false">IF(AL$9&lt;&gt;"",IF($B38&lt;&gt;"",AN38-AM38,""),"")</f>
        <v/>
      </c>
      <c r="AP38" s="313" t="str">
        <f aca="false">IF($B38&lt;&gt;"",$B38,"")</f>
        <v/>
      </c>
      <c r="AQ38" s="314" t="str">
        <f aca="false">IF($B38&lt;&gt;"",'Chronos (M21..M40)'!$H641,"")</f>
        <v/>
      </c>
      <c r="AR38" s="315" t="str">
        <f aca="false">IF('Chronos (M21..M40)'!$I641&lt;&gt;"",'Chronos (M21..M40)'!$I641," ")</f>
        <v> </v>
      </c>
      <c r="AS38" s="316" t="n">
        <f aca="false">IF('Chronos (M21..M40)'!$J641&lt;&gt;"",'Chronos (M21..M40)'!$J641,0)</f>
        <v>0</v>
      </c>
      <c r="AT38" s="317" t="str">
        <f aca="false">IF($B38&lt;&gt;"",IF(AR38&lt;&gt;" ",(INDEX(AQ$9:AR$12,MATCH(AQ38,AQ$9:AQ$12),2)/AR38)*1000,0),"")</f>
        <v/>
      </c>
      <c r="AU38" s="318" t="str">
        <f aca="false">IF(AR$9&lt;&gt;"",IF($B38&lt;&gt;"",AT38-AS38,""),"")</f>
        <v/>
      </c>
      <c r="AV38" s="314" t="str">
        <f aca="false">IF($B38&lt;&gt;"",'Chronos (M21..M40)'!$H742,"")</f>
        <v/>
      </c>
      <c r="AW38" s="315" t="str">
        <f aca="false">IF('Chronos (M21..M40)'!$I742&lt;&gt;"",'Chronos (M21..M40)'!$I742," ")</f>
        <v> </v>
      </c>
      <c r="AX38" s="316" t="n">
        <f aca="false">IF('Chronos (M21..M40)'!$J742&lt;&gt;"",'Chronos (M21..M40)'!$J742,0)</f>
        <v>0</v>
      </c>
      <c r="AY38" s="317" t="str">
        <f aca="false">IF($B38&lt;&gt;"",IF(AW38&lt;&gt;" ",(INDEX(AV$9:AW$12,MATCH(AV38,AV$9:AV$12),2)/AW38)*1000,0),"")</f>
        <v/>
      </c>
      <c r="AZ38" s="318" t="str">
        <f aca="false">IF(AW$9&lt;&gt;"",IF($B38&lt;&gt;"",AY38-AX38,""),"")</f>
        <v/>
      </c>
      <c r="BA38" s="313" t="str">
        <f aca="false">IF($B38&lt;&gt;"",$B38,"")</f>
        <v/>
      </c>
      <c r="BB38" s="314" t="str">
        <f aca="false">IF($B38&lt;&gt;"",'Chronos (M21..M40)'!$H843,"")</f>
        <v/>
      </c>
      <c r="BC38" s="315" t="str">
        <f aca="false">IF('Chronos (M21..M40)'!$I843&lt;&gt;"",'Chronos (M21..M40)'!$I843," ")</f>
        <v> </v>
      </c>
      <c r="BD38" s="316" t="n">
        <f aca="false">IF('Chronos (M21..M40)'!$J843&lt;&gt;"",'Chronos (M21..M40)'!$J843,0)</f>
        <v>0</v>
      </c>
      <c r="BE38" s="317" t="str">
        <f aca="false">IF($B38&lt;&gt;"",IF(BC38&lt;&gt;" ",(INDEX(BB$9:BC$12,MATCH(BB38,BB$9:BB$12),2)/BC38)*1000,0),"")</f>
        <v/>
      </c>
      <c r="BF38" s="318" t="str">
        <f aca="false">IF(BC$9&lt;&gt;"",IF($B38&lt;&gt;"",BE38-BD38,""),"")</f>
        <v/>
      </c>
      <c r="BG38" s="314" t="str">
        <f aca="false">IF($B38&lt;&gt;"",'Chronos (M21..M40)'!$H944,"")</f>
        <v/>
      </c>
      <c r="BH38" s="315" t="str">
        <f aca="false">IF('Chronos (M21..M40)'!$I944&lt;&gt;"",'Chronos (M21..M40)'!$I944," ")</f>
        <v> </v>
      </c>
      <c r="BI38" s="316" t="n">
        <f aca="false">IF('Chronos (M21..M40)'!$J944&lt;&gt;"",'Chronos (M21..M40)'!$J944,0)</f>
        <v>0</v>
      </c>
      <c r="BJ38" s="317" t="str">
        <f aca="false">IF($B38&lt;&gt;"",IF(BH38&lt;&gt;" ",(INDEX(BG$9:BH$12,MATCH(BG38,BG$9:BG$12),2)/BH38)*1000,0),"")</f>
        <v/>
      </c>
      <c r="BK38" s="318" t="str">
        <f aca="false">IF(BH$9&lt;&gt;"",IF($B38&lt;&gt;"",BJ38-BI38,""),"")</f>
        <v/>
      </c>
      <c r="BL38" s="313" t="str">
        <f aca="false">IF($B38&lt;&gt;"",$B38,"")</f>
        <v/>
      </c>
      <c r="BM38" s="314" t="str">
        <f aca="false">IF($B38&lt;&gt;"",'Chronos (M21..M40)'!$H1045,"")</f>
        <v/>
      </c>
      <c r="BN38" s="315" t="str">
        <f aca="false">IF('Chronos (M21..M40)'!$I1045&lt;&gt;"",'Chronos (M21..M40)'!$I1045," ")</f>
        <v> </v>
      </c>
      <c r="BO38" s="316" t="n">
        <f aca="false">IF('Chronos (M21..M40)'!$J1045&lt;&gt;"",'Chronos (M21..M40)'!$J1045,0)</f>
        <v>0</v>
      </c>
      <c r="BP38" s="317" t="str">
        <f aca="false">IF($B38&lt;&gt;"",IF(BN38&lt;&gt;" ",(INDEX(BM$9:BN$12,MATCH(BM38,BM$9:BM$12),2)/BN38)*1000,0),"")</f>
        <v/>
      </c>
      <c r="BQ38" s="318" t="str">
        <f aca="false">IF(BN$9&lt;&gt;"",IF($B38&lt;&gt;"",BP38-BO38,""),"")</f>
        <v/>
      </c>
      <c r="BR38" s="314" t="str">
        <f aca="false">IF($B38&lt;&gt;"",'Chronos (M21..M40)'!$H1146,"")</f>
        <v/>
      </c>
      <c r="BS38" s="315" t="str">
        <f aca="false">IF('Chronos (M21..M40)'!$I1146&lt;&gt;"",'Chronos (M21..M40)'!$I1146," ")</f>
        <v> </v>
      </c>
      <c r="BT38" s="316" t="n">
        <f aca="false">IF('Chronos (M21..M40)'!$J1146&lt;&gt;"",'Chronos (M21..M40)'!$J1146,0)</f>
        <v>0</v>
      </c>
      <c r="BU38" s="317" t="str">
        <f aca="false">IF($B38&lt;&gt;"",IF(BS38&lt;&gt;" ",(INDEX(BR$9:BS$12,MATCH(BR38,BR$9:BR$12),2)/BS38)*1000,0),"")</f>
        <v/>
      </c>
      <c r="BV38" s="318" t="str">
        <f aca="false">IF(BS$9&lt;&gt;"",IF($B38&lt;&gt;"",BU38-BT38,""),"")</f>
        <v/>
      </c>
      <c r="BW38" s="313" t="str">
        <f aca="false">IF($B38&lt;&gt;"",$B38,"")</f>
        <v/>
      </c>
      <c r="BX38" s="314" t="str">
        <f aca="false">IF($B38&lt;&gt;"",'Chronos (M21..M40)'!$H1247,"")</f>
        <v/>
      </c>
      <c r="BY38" s="315" t="str">
        <f aca="false">IF('Chronos (M21..M40)'!$I1247&lt;&gt;"",'Chronos (M21..M40)'!$I1247," ")</f>
        <v> </v>
      </c>
      <c r="BZ38" s="316" t="n">
        <f aca="false">IF('Chronos (M21..M40)'!$J1247&lt;&gt;"",'Chronos (M21..M40)'!$J1247,0)</f>
        <v>0</v>
      </c>
      <c r="CA38" s="317" t="str">
        <f aca="false">IF($B38&lt;&gt;"",IF(BY38&lt;&gt;" ",(INDEX(BX$9:BY$12,MATCH(BX38,BX$9:BX$12),2)/BY38)*1000,0),"")</f>
        <v/>
      </c>
      <c r="CB38" s="318" t="str">
        <f aca="false">IF(BY$9&lt;&gt;"",IF($B38&lt;&gt;"",CA38-BZ38,""),"")</f>
        <v/>
      </c>
      <c r="CC38" s="314" t="str">
        <f aca="false">IF($B38&lt;&gt;"",'Chronos (M21..M40)'!$H1348,"")</f>
        <v/>
      </c>
      <c r="CD38" s="315" t="str">
        <f aca="false">IF('Chronos (M21..M40)'!$I1348&lt;&gt;"",'Chronos (M21..M40)'!$I1348," ")</f>
        <v> </v>
      </c>
      <c r="CE38" s="316" t="n">
        <f aca="false">IF('Chronos (M21..M40)'!$J1348&lt;&gt;"",'Chronos (M21..M40)'!$J1348,0)</f>
        <v>0</v>
      </c>
      <c r="CF38" s="317" t="str">
        <f aca="false">IF($B38&lt;&gt;"",IF(CD38&lt;&gt;" ",(INDEX(CC$9:CD$12,MATCH(CC38,CC$9:CC$12),2)/CD38)*1000,0),"")</f>
        <v/>
      </c>
      <c r="CG38" s="318" t="str">
        <f aca="false">IF(CD$9&lt;&gt;"",IF($B38&lt;&gt;"",CF38-CE38,""),"")</f>
        <v/>
      </c>
      <c r="CH38" s="313" t="str">
        <f aca="false">IF($B38&lt;&gt;"",$B38,"")</f>
        <v/>
      </c>
      <c r="CI38" s="314" t="str">
        <f aca="false">IF($B38&lt;&gt;"",'Chronos (M21..M40)'!$H1449,"")</f>
        <v/>
      </c>
      <c r="CJ38" s="315" t="str">
        <f aca="false">IF('Chronos (M21..M40)'!$I1449&lt;&gt;"",'Chronos (M21..M40)'!$I1449," ")</f>
        <v> </v>
      </c>
      <c r="CK38" s="316" t="n">
        <f aca="false">IF('Chronos (M21..M40)'!$J1449&lt;&gt;"",'Chronos (M21..M40)'!$J1449,0)</f>
        <v>0</v>
      </c>
      <c r="CL38" s="317" t="str">
        <f aca="false">IF($B38&lt;&gt;"",IF(CJ38&lt;&gt;" ",(INDEX(CI$9:CJ$12,MATCH(CI38,CI$9:CI$12),2)/CJ38)*1000,0),"")</f>
        <v/>
      </c>
      <c r="CM38" s="318" t="str">
        <f aca="false">IF(CJ$9&lt;&gt;"",IF($B38&lt;&gt;"",CL38-CK38,""),"")</f>
        <v/>
      </c>
      <c r="CN38" s="314" t="str">
        <f aca="false">IF($B38&lt;&gt;"",'Chronos (M21..M40)'!$H1550,"")</f>
        <v/>
      </c>
      <c r="CO38" s="315" t="str">
        <f aca="false">IF('Chronos (M21..M40)'!$I1550&lt;&gt;"",'Chronos (M21..M40)'!$I1550," ")</f>
        <v> </v>
      </c>
      <c r="CP38" s="316" t="n">
        <f aca="false">IF('Chronos (M21..M40)'!$J1550&lt;&gt;"",'Chronos (M21..M40)'!$J1550,0)</f>
        <v>0</v>
      </c>
      <c r="CQ38" s="317" t="str">
        <f aca="false">IF($B38&lt;&gt;"",IF(CO38&lt;&gt;" ",(INDEX(CN$9:CO$12,MATCH(CN38,CN$9:CN$12),2)/CO38)*1000,0),"")</f>
        <v/>
      </c>
      <c r="CR38" s="318" t="str">
        <f aca="false">IF(CO$9&lt;&gt;"",IF($B38&lt;&gt;"",CQ38-CP38,""),"")</f>
        <v/>
      </c>
      <c r="CS38" s="313" t="str">
        <f aca="false">IF($B38&lt;&gt;"",$B38,"")</f>
        <v/>
      </c>
      <c r="CT38" s="314" t="str">
        <f aca="false">IF($B38&lt;&gt;"",'Chronos (M21..M40)'!$H1651,"")</f>
        <v/>
      </c>
      <c r="CU38" s="315" t="str">
        <f aca="false">IF('Chronos (M21..M40)'!$I1651&lt;&gt;"",'Chronos (M21..M40)'!$I1651," ")</f>
        <v> </v>
      </c>
      <c r="CV38" s="316" t="n">
        <f aca="false">IF('Chronos (M21..M40)'!$J1651&lt;&gt;"",'Chronos (M21..M40)'!$J1651,0)</f>
        <v>0</v>
      </c>
      <c r="CW38" s="317" t="str">
        <f aca="false">IF($B38&lt;&gt;"",IF(CU38&lt;&gt;" ",(INDEX(CT$9:CU$12,MATCH(CT38,CT$9:CT$12),2)/CU38)*1000,0),"")</f>
        <v/>
      </c>
      <c r="CX38" s="318" t="str">
        <f aca="false">IF(CU$9&lt;&gt;"",IF($B38&lt;&gt;"",CW38-CV38,""),"")</f>
        <v/>
      </c>
      <c r="CY38" s="314" t="str">
        <f aca="false">IF($B38&lt;&gt;"",'Chronos (M21..M40)'!$H1752,"")</f>
        <v/>
      </c>
      <c r="CZ38" s="315" t="str">
        <f aca="false">IF('Chronos (M21..M40)'!$I1752&lt;&gt;"",'Chronos (M21..M40)'!$I1752," ")</f>
        <v> </v>
      </c>
      <c r="DA38" s="316" t="n">
        <f aca="false">IF('Chronos (M21..M40)'!$J1752&lt;&gt;"",'Chronos (M21..M40)'!$J1752,0)</f>
        <v>0</v>
      </c>
      <c r="DB38" s="317" t="str">
        <f aca="false">IF($B38&lt;&gt;"",IF(CZ38&lt;&gt;" ",(INDEX(CY$9:CZ$12,MATCH(CY38,CY$9:CY$12),2)/CZ38)*1000,0),"")</f>
        <v/>
      </c>
      <c r="DC38" s="318" t="str">
        <f aca="false">IF(CZ$9&lt;&gt;"",IF($B38&lt;&gt;"",DB38-DA38,""),"")</f>
        <v/>
      </c>
      <c r="DD38" s="313" t="str">
        <f aca="false">IF($B38&lt;&gt;"",$B38,"")</f>
        <v/>
      </c>
      <c r="DE38" s="314" t="str">
        <f aca="false">IF($B38&lt;&gt;"",'Chronos (M21..M40)'!$H1853,"")</f>
        <v/>
      </c>
      <c r="DF38" s="315" t="str">
        <f aca="false">IF('Chronos (M21..M40)'!$I1853&lt;&gt;"",'Chronos (M21..M40)'!$I1853," ")</f>
        <v> </v>
      </c>
      <c r="DG38" s="316" t="n">
        <f aca="false">IF('Chronos (M21..M40)'!$J1853&lt;&gt;"",'Chronos (M21..M40)'!$J1853,0)</f>
        <v>0</v>
      </c>
      <c r="DH38" s="317" t="str">
        <f aca="false">IF($B38&lt;&gt;"",IF(DF38&lt;&gt;" ",(INDEX(DE$9:DF$12,MATCH(DE38,DE$9:DE$12),2)/DF38)*1000,0),"")</f>
        <v/>
      </c>
      <c r="DI38" s="318" t="str">
        <f aca="false">IF(DF$9&lt;&gt;"",IF($B38&lt;&gt;"",DH38-DG38,""),"")</f>
        <v/>
      </c>
      <c r="DJ38" s="314" t="str">
        <f aca="false">IF($B38&lt;&gt;"",'Chronos (M21..M40)'!$H1954,"")</f>
        <v/>
      </c>
      <c r="DK38" s="315" t="str">
        <f aca="false">IF('Chronos (M21..M40)'!$I1954&lt;&gt;"",'Chronos (M21..M40)'!$I1954," ")</f>
        <v> </v>
      </c>
      <c r="DL38" s="316" t="n">
        <f aca="false">IF('Chronos (M21..M40)'!$J1954&lt;&gt;"",'Chronos (M21..M40)'!$J1954,0)</f>
        <v>0</v>
      </c>
      <c r="DM38" s="317" t="str">
        <f aca="false">IF($B38&lt;&gt;"",IF(DK38&lt;&gt;" ",(INDEX(DJ$9:DK$12,MATCH(DJ38,DJ$9:DJ$12),2)/DK38)*1000,0),"")</f>
        <v/>
      </c>
      <c r="DN38" s="318" t="str">
        <f aca="false">IF(DK$9&lt;&gt;"",IF($B38&lt;&gt;"",DM38-DL38,""),"")</f>
        <v/>
      </c>
      <c r="DO38" s="0"/>
      <c r="DP38" s="356" t="n">
        <f aca="false">E38</f>
        <v>0</v>
      </c>
      <c r="DQ38" s="357" t="n">
        <f aca="false">F38</f>
        <v>0</v>
      </c>
      <c r="DR38" s="356" t="e">
        <f aca="false">SUM(E38,M38,R38,X38,AC38)</f>
        <v>#VALUE!</v>
      </c>
      <c r="DS38" s="319" t="e">
        <f aca="false">SUM(DR38,AI38,AN38,AT38,AY38,BE38,BJ38,BP38,BU38,CA38,CF38,CL38,CQ38,CW38,DB38,DH38,DM38)</f>
        <v>#VALUE!</v>
      </c>
      <c r="DT38" s="357" t="n">
        <f aca="false">SUM(L38,Q38,W38,AB38,AH38,AM38,AS38,AX38,BD38,BI38,BO38,BT38,BZ38,CE38,CK38,CP38,CV38,DA38,DG38,DL38)</f>
        <v>0</v>
      </c>
      <c r="DU38" s="356" t="e">
        <f aca="false">SMALL($DY38:$EV38,1)</f>
        <v>#VALUE!</v>
      </c>
      <c r="DV38" s="319" t="e">
        <f aca="false">SMALL($DY38:$EV38,2)</f>
        <v>#VALUE!</v>
      </c>
      <c r="DW38" s="319" t="e">
        <f aca="false">SMALL($DY38:$EV38,3)</f>
        <v>#VALUE!</v>
      </c>
      <c r="DX38" s="357" t="e">
        <f aca="false">SMALL($DY38:$EV38,4)</f>
        <v>#VALUE!</v>
      </c>
      <c r="DY38" s="356" t="e">
        <f aca="false">'Calculs (M1..M20)'!DU38</f>
        <v>#VALUE!</v>
      </c>
      <c r="DZ38" s="356" t="e">
        <f aca="false">'Calculs (M1..M20)'!DV38</f>
        <v>#VALUE!</v>
      </c>
      <c r="EA38" s="356" t="e">
        <f aca="false">'Calculs (M1..M20)'!DW38</f>
        <v>#VALUE!</v>
      </c>
      <c r="EB38" s="358" t="e">
        <f aca="false">'Calculs (M1..M20)'!DX38</f>
        <v>#VALUE!</v>
      </c>
      <c r="EC38" s="361" t="str">
        <f aca="false">IF(M38&gt;0,M38," ")</f>
        <v/>
      </c>
      <c r="ED38" s="321" t="str">
        <f aca="false">IF(R38&gt;0,R38," ")</f>
        <v/>
      </c>
      <c r="EE38" s="321" t="str">
        <f aca="false">IF(X38&gt;0,X38," ")</f>
        <v/>
      </c>
      <c r="EF38" s="321" t="str">
        <f aca="false">IF(AC38&gt;0,AC38," ")</f>
        <v/>
      </c>
      <c r="EG38" s="321" t="str">
        <f aca="false">IF(AI38&gt;0,AI38," ")</f>
        <v/>
      </c>
      <c r="EH38" s="321" t="str">
        <f aca="false">IF(AN38&gt;0,AN38," ")</f>
        <v/>
      </c>
      <c r="EI38" s="321" t="str">
        <f aca="false">IF(AT38&gt;0,AT38," ")</f>
        <v/>
      </c>
      <c r="EJ38" s="321" t="str">
        <f aca="false">IF(AY38&gt;0,AY38," ")</f>
        <v/>
      </c>
      <c r="EK38" s="321" t="str">
        <f aca="false">IF(BE38&gt;0,BE38," ")</f>
        <v/>
      </c>
      <c r="EL38" s="321" t="str">
        <f aca="false">IF(BJ38&gt;0,BJ38," ")</f>
        <v/>
      </c>
      <c r="EM38" s="321" t="str">
        <f aca="false">IF(BP38&gt;0,BP38," ")</f>
        <v/>
      </c>
      <c r="EN38" s="321" t="str">
        <f aca="false">IF(BU38&gt;0,BU38," ")</f>
        <v/>
      </c>
      <c r="EO38" s="321" t="str">
        <f aca="false">IF(CA38&gt;0,CA38," ")</f>
        <v/>
      </c>
      <c r="EP38" s="321" t="str">
        <f aca="false">IF(CF38&gt;0,CF38," ")</f>
        <v/>
      </c>
      <c r="EQ38" s="321" t="str">
        <f aca="false">IF(CL38&gt;0,CL38," ")</f>
        <v/>
      </c>
      <c r="ER38" s="321" t="str">
        <f aca="false">IF(CQ38&gt;0,CQ38," ")</f>
        <v/>
      </c>
      <c r="ES38" s="321" t="str">
        <f aca="false">IF(CW38&gt;0,CW38," ")</f>
        <v/>
      </c>
      <c r="ET38" s="321" t="str">
        <f aca="false">IF(DB38&gt;0,DB38," ")</f>
        <v/>
      </c>
      <c r="EU38" s="321" t="str">
        <f aca="false">IF(DH38&gt;0,DH38," ")</f>
        <v/>
      </c>
      <c r="EV38" s="321" t="str">
        <f aca="false">IF(DM38&gt;0,DM38," ")</f>
        <v/>
      </c>
      <c r="EW38" s="322" t="e">
        <f aca="false">SMALL($DY38:EC38,1)</f>
        <v>#VALUE!</v>
      </c>
      <c r="EX38" s="323" t="e">
        <f aca="false">SMALL($DY38:ED38,1)</f>
        <v>#VALUE!</v>
      </c>
      <c r="EY38" s="323" t="e">
        <f aca="false">SMALL($DY38:EE38,1)</f>
        <v>#VALUE!</v>
      </c>
      <c r="EZ38" s="323" t="e">
        <f aca="false">SMALL($DY38:EF38,1)</f>
        <v>#VALUE!</v>
      </c>
      <c r="FA38" s="323" t="e">
        <f aca="false">SMALL($DY38:EG38,1)</f>
        <v>#VALUE!</v>
      </c>
      <c r="FB38" s="323" t="e">
        <f aca="false">SMALL($DY38:EH38,1)</f>
        <v>#VALUE!</v>
      </c>
      <c r="FC38" s="323" t="e">
        <f aca="false">SMALL($DY38:EI38,1)</f>
        <v>#VALUE!</v>
      </c>
      <c r="FD38" s="323" t="e">
        <f aca="false">SMALL($DY38:EJ38,1)</f>
        <v>#VALUE!</v>
      </c>
      <c r="FE38" s="323" t="e">
        <f aca="false">SMALL($DY38:EK38,1)</f>
        <v>#VALUE!</v>
      </c>
      <c r="FF38" s="323" t="e">
        <f aca="false">SMALL($DY38:EL38,1)</f>
        <v>#VALUE!</v>
      </c>
      <c r="FG38" s="323" t="e">
        <f aca="false">SMALL($DY38:EM38,1)</f>
        <v>#VALUE!</v>
      </c>
      <c r="FH38" s="323" t="e">
        <f aca="false">SMALL($DY38:EN38,1)</f>
        <v>#VALUE!</v>
      </c>
      <c r="FI38" s="323" t="e">
        <f aca="false">SMALL($DY38:EO38,1)</f>
        <v>#VALUE!</v>
      </c>
      <c r="FJ38" s="323" t="e">
        <f aca="false">SMALL($DY38:EP38,1)</f>
        <v>#VALUE!</v>
      </c>
      <c r="FK38" s="323" t="e">
        <f aca="false">SMALL($DY38:EQ38,1)</f>
        <v>#VALUE!</v>
      </c>
      <c r="FL38" s="323" t="e">
        <f aca="false">SMALL($DY38:ER38,1)</f>
        <v>#VALUE!</v>
      </c>
      <c r="FM38" s="323" t="e">
        <f aca="false">SMALL($DY38:ES38,1)</f>
        <v>#VALUE!</v>
      </c>
      <c r="FN38" s="323" t="e">
        <f aca="false">SMALL($DY38:ET38,1)</f>
        <v>#VALUE!</v>
      </c>
      <c r="FO38" s="323" t="e">
        <f aca="false">SMALL($DY38:EU38,1)</f>
        <v>#VALUE!</v>
      </c>
      <c r="FP38" s="324" t="e">
        <f aca="false">SMALL($DY38:EV38,1)</f>
        <v>#VALUE!</v>
      </c>
      <c r="FQ38" s="0"/>
      <c r="FR38" s="328" t="str">
        <f aca="false">IF($B38&lt;&gt;"",IF($EE$1+20&gt;=FR$13,$N38+E38-F38-(EW38+EW140+EW242+EW344),""),"")</f>
        <v/>
      </c>
      <c r="FS38" s="329" t="str">
        <f aca="false">IF($B38&lt;&gt;"",IF($EE$1+20&gt;=FS$13,$N38+$S38+E38-F38-(EX38+EX140+EX242+EX344),""),"")</f>
        <v/>
      </c>
      <c r="FT38" s="329" t="str">
        <f aca="false">IF($B38&lt;&gt;"",IF($EE$1+20&gt;=FT$13,$N38+$S38+$Y38+E38-F38-(EY38+EY140+EY242+EY344),""),"")</f>
        <v/>
      </c>
      <c r="FU38" s="329" t="str">
        <f aca="false">IF($B38&lt;&gt;"",IF($EE$1+20&gt;=FU$13,$N38+$S38+$Y38+$AD38+E38-F38-(EZ38+EZ140+EZ242+EZ344),""),"")</f>
        <v/>
      </c>
      <c r="FV38" s="329" t="str">
        <f aca="false">IF($B38&lt;&gt;"",IF($EE$1+20&gt;=FV$13,$N38+$S38+$Y38+$AD38+$AJ38+E38-F38-(FA38+FA140+FA242+FA344),""),"")</f>
        <v/>
      </c>
      <c r="FW38" s="329" t="str">
        <f aca="false">IF($B38&lt;&gt;"",IF($EE$1+20&gt;=FW$13,$N38+$S38+$Y38+$AD38+$AJ38+$AO38+E38-F38-(FB38+FB140+FB242+FB344),""),"")</f>
        <v/>
      </c>
      <c r="FX38" s="329" t="str">
        <f aca="false">IF($B38&lt;&gt;"",IF($EE$1+20&gt;=FX$13,$N38+$S38+$Y38+$AD38+$AJ38+$AO38+$AU38+E38-F38-(FC38+FC140+FC242+FC344),""),"")</f>
        <v/>
      </c>
      <c r="FY38" s="329" t="str">
        <f aca="false">IF($B38&lt;&gt;"",IF($EE$1+20&gt;=FY$13,$N38+$S38+$Y38+$AD38+$AJ38+$AO38+$AU38+$AZ38+E38-F38-(FD38+FD140+FD242+FD344),""),"")</f>
        <v/>
      </c>
      <c r="FZ38" s="329" t="str">
        <f aca="false">IF($B38&lt;&gt;"",IF($EE$1+20&gt;=FZ$13,$N38+$S38+$Y38+$AD38+$AJ38+$AO38+$AU38+$AZ38+$BF38+E38-F38-(FE38+FE140+FE242+FE344),""),"")</f>
        <v/>
      </c>
      <c r="GA38" s="329" t="str">
        <f aca="false">IF($B38&lt;&gt;"",IF($EE$1+20&gt;=GA$13,$N38+$S38+$Y38+$AD38+$AJ38+$AO38+$AU38+$AZ38+$BF38+$BK38+E38-F38-(FF38+FF140+FF242+FF344),""),"")</f>
        <v/>
      </c>
      <c r="GB38" s="329" t="str">
        <f aca="false">IF($B38&lt;&gt;"",IF($EE$1+20&gt;=GB$13,$N38+$S38+$Y38+$AD38+$AJ38+$AO38+$AU38+$AZ38+$BF38+$BK38+$BQ38+E38-F38-(FG38+FG140+FG242+FG344),""),"")</f>
        <v/>
      </c>
      <c r="GC38" s="329" t="str">
        <f aca="false">IF($B38&lt;&gt;"",IF($EE$1+20&gt;=GC$13,$N38+$S38+$Y38+$AD38+$AJ38+$AO38+$AU38+$AZ38+$BF38+$BK38+$BQ38+$BV38+E38-F38-(FH38+FH140+FH242+FH344),""),"")</f>
        <v/>
      </c>
      <c r="GD38" s="329" t="str">
        <f aca="false">IF($B38&lt;&gt;"",IF($EE$1+20&gt;=GD$13,$N38+$S38+$Y38+$AD38+$AJ38+$AO38+$AU38+$AZ38+$BF38+$BK38+$BQ38+$BV38+$CB38+E38-F38-(FI38+FI140+FI242+FI344),""),"")</f>
        <v/>
      </c>
      <c r="GE38" s="329" t="str">
        <f aca="false">IF($B38&lt;&gt;"",IF($EE$1+20&gt;=GE$13,$N38+$S38+$Y38+$AD38+$AJ38+$AO38+$AU38+$AZ38+$BF38+$BK38+$BQ38+$BV38+$CB38+$CG38+E38-F38-(FJ38+FJ140+FJ242+FJ344),""),"")</f>
        <v/>
      </c>
      <c r="GF38" s="329" t="str">
        <f aca="false">IF($B38&lt;&gt;"",IF($EE$1+20&gt;=GF$13,$N38+$S38+$Y38+$AD38+$AJ38+$AO38+$AU38+$AZ38+$BF38+$BK38+$BQ38+$BV38+$CB38+$CG38+$CM38+E38-F38-(FK38+FK140+FK242+FK344),""),"")</f>
        <v/>
      </c>
      <c r="GG38" s="329" t="str">
        <f aca="false">IF($B38&lt;&gt;"",IF($EE$1+20&gt;=GG$13,$N38+$S38+$Y38+$AD38+$AJ38+$AO38+$AU38+$AZ38+$BF38+$BK38+$BQ38+$BV38+$CB38+$CG38+$CM38+$CR38+E38-F38-(FL38+FL140+FL242+FL344),""),"")</f>
        <v/>
      </c>
      <c r="GH38" s="329" t="str">
        <f aca="false">IF($B38&lt;&gt;"",IF($EE$1+20&gt;=GH$13,$N38+$S38+$Y38+$AD38+$AJ38+$AO38+$AU38+$AZ38+$BF38+$BK38+$BQ38+$BV38+$CB38+$CG38+$CM38+$CR38+$CX38+E38-F38-(FM38+FM140+FM242+FM344),""),"")</f>
        <v/>
      </c>
      <c r="GI38" s="329" t="str">
        <f aca="false">IF($B38&lt;&gt;"",IF($EE$1+20&gt;=GI$13,$N38+$S38+$Y38+$AD38+$AJ38+$AO38+$AU38+$AZ38+$BF38+$BK38+$BQ38+$BV38+$CB38+$CG38+$CM38+$CR38+$CX38+$DC38+E38-F38-(FN38+FN140+FN242+FN344),""),"")</f>
        <v/>
      </c>
      <c r="GJ38" s="329" t="str">
        <f aca="false">IF($B38&lt;&gt;"",IF($EE$1+20&gt;=GJ$13,$N38+$S38+$Y38+$AD38+$AJ38+$AO38+$AU38+$AZ38+$BF38+$BK38+$BQ38+$BV38+$CB38+$CG38+$CM38+$CR38+$CX38+$DC38+$DI38+E38-F38-(FO38+FO140+FO242+FO344),""),"")</f>
        <v/>
      </c>
      <c r="GK38" s="330" t="str">
        <f aca="false">IF($B38&lt;&gt;"",IF($EE$1+20&gt;=GK$13,$N38+$S38+$Y38+$AD38+$AJ38+$AO38+$AU38+$AZ38+$BF38+$BK38+$BQ38+$BV38+$CB38+$CG38+$CM38+$CR38+$CX38+$DC38+$DI38+$DN38+E38-F38-(FP38+FP140+FP242+FP344),""),"")</f>
        <v/>
      </c>
      <c r="GL38" s="0"/>
      <c r="GM38" s="328" t="str">
        <f aca="false">IF($B38&lt;&gt;"",IF($EE$1+20&gt;=GM$13,RANK(FR38,FR$14:FR$113,0),""),"")</f>
        <v/>
      </c>
      <c r="GN38" s="329" t="str">
        <f aca="false">IF($B38&lt;&gt;"",IF($EE$1+20&gt;=GN$13,RANK(FS38,FS$14:FS$113,0),""),"")</f>
        <v/>
      </c>
      <c r="GO38" s="329" t="str">
        <f aca="false">IF($B38&lt;&gt;"",IF($EE$1+20&gt;=GO$13,RANK(FT38,FT$14:FT$113,0),""),"")</f>
        <v/>
      </c>
      <c r="GP38" s="329" t="str">
        <f aca="false">IF($B38&lt;&gt;"",IF($EE$1+20&gt;=GP$13,RANK(FU38,FU$14:FU$113,0),""),"")</f>
        <v/>
      </c>
      <c r="GQ38" s="329" t="str">
        <f aca="false">IF($B38&lt;&gt;"",IF($EE$1+20&gt;=GQ$13,RANK(FV38,FV$14:FV$113,0),""),"")</f>
        <v/>
      </c>
      <c r="GR38" s="329" t="str">
        <f aca="false">IF($B38&lt;&gt;"",IF($EE$1+20&gt;=GR$13,RANK(FW38,FW$14:FW$113,0),""),"")</f>
        <v/>
      </c>
      <c r="GS38" s="329" t="str">
        <f aca="false">IF($B38&lt;&gt;"",IF($EE$1+20&gt;=GS$13,RANK(FX38,FX$14:FX$113,0),""),"")</f>
        <v/>
      </c>
      <c r="GT38" s="329" t="str">
        <f aca="false">IF($B38&lt;&gt;"",IF($EE$1+20&gt;=GT$13,RANK(FY38,FY$14:FY$113,0),""),"")</f>
        <v/>
      </c>
      <c r="GU38" s="329" t="str">
        <f aca="false">IF($B38&lt;&gt;"",IF($EE$1+20&gt;=GU$13,RANK(FZ38,FZ$14:FZ$113,0),""),"")</f>
        <v/>
      </c>
      <c r="GV38" s="329" t="str">
        <f aca="false">IF($B38&lt;&gt;"",IF($EE$1+20&gt;=GV$13,RANK(GA38,GA$14:GA$113,0),""),"")</f>
        <v/>
      </c>
      <c r="GW38" s="329" t="str">
        <f aca="false">IF($B38&lt;&gt;"",IF($EE$1+20&gt;=GW$13,RANK(GB38,GB$14:GB$113,0),""),"")</f>
        <v/>
      </c>
      <c r="GX38" s="329" t="str">
        <f aca="false">IF($B38&lt;&gt;"",IF($EE$1+20&gt;=GX$13,RANK(GC38,GC$14:GC$113,0),""),"")</f>
        <v/>
      </c>
      <c r="GY38" s="329" t="str">
        <f aca="false">IF($B38&lt;&gt;"",IF($EE$1+20&gt;=GY$13,RANK(GD38,GD$14:GD$113,0),""),"")</f>
        <v/>
      </c>
      <c r="GZ38" s="329" t="str">
        <f aca="false">IF($B38&lt;&gt;"",IF($EE$1+20&gt;=GZ$13,RANK(GE38,GE$14:GE$113,0),""),"")</f>
        <v/>
      </c>
      <c r="HA38" s="329" t="str">
        <f aca="false">IF($B38&lt;&gt;"",IF($EE$1+20&gt;=HA$13,RANK(GF38,GF$14:GF$113,0),""),"")</f>
        <v/>
      </c>
      <c r="HB38" s="329" t="str">
        <f aca="false">IF($B38&lt;&gt;"",IF($EE$1+20&gt;=HB$13,RANK(GG38,GG$14:GG$113,0),""),"")</f>
        <v/>
      </c>
      <c r="HC38" s="329" t="str">
        <f aca="false">IF($B38&lt;&gt;"",IF($EE$1+20&gt;=HC$13,RANK(GH38,GH$14:GH$113,0),""),"")</f>
        <v/>
      </c>
      <c r="HD38" s="329" t="str">
        <f aca="false">IF($B38&lt;&gt;"",IF($EE$1+20&gt;=HD$13,RANK(GI38,GI$14:GI$113,0),""),"")</f>
        <v/>
      </c>
      <c r="HE38" s="329" t="str">
        <f aca="false">IF($B38&lt;&gt;"",IF($EE$1+20&gt;=HE$13,RANK(GJ38,GJ$14:GJ$113,0),""),"")</f>
        <v/>
      </c>
      <c r="HF38" s="330" t="str">
        <f aca="false">IF($B38&lt;&gt;"",IF($EE$1+20&gt;=HF$13,RANK(GK38,GK$14:GK$113,0),""),"")</f>
        <v/>
      </c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3" hidden="false" customHeight="false" outlineLevel="0" collapsed="false">
      <c r="A39" s="308" t="str">
        <f aca="false">IF(B39&lt;&gt;"",RANK(G39,G$14:G$113,0),"")</f>
        <v/>
      </c>
      <c r="B39" s="310" t="str">
        <f aca="false">IF('Chronos (M1..M20)'!B36&lt;&gt;"",'Chronos (M1..M20)'!B36,"")</f>
        <v/>
      </c>
      <c r="C39" s="310" t="str">
        <f aca="false">IF(B39&lt;&gt;"",'Chronos (M1..M20)'!C36,"")</f>
        <v/>
      </c>
      <c r="D39" s="215" t="str">
        <f aca="false">IF(B39&lt;&gt;"",'Chronos (M1..M20)'!C36,"")</f>
        <v/>
      </c>
      <c r="E39" s="355" t="n">
        <f aca="false">'Calculs (M1..M20)'!DS39</f>
        <v>0</v>
      </c>
      <c r="F39" s="355" t="n">
        <f aca="false">'Calculs (M1..M20)'!DT39</f>
        <v>0</v>
      </c>
      <c r="G39" s="311" t="n">
        <f aca="false">IF(B39&lt;&gt;"",IF(NbTotManche&lt;4,DR39-DQ39,IF(NbTotManche&lt;15,DR39-DU39-DQ39,IF(NbTotManche&lt;25,DR39-DU39-DV39-DQ39-DT39,IF(NbTotManche&lt;35,DS39-DU39-DV39-DW39-DT39-DQ39,DS39-DU39-DV39-DW39-DX39-DT39-DQ39)))),0)</f>
        <v>0</v>
      </c>
      <c r="H39" s="312" t="str">
        <f aca="false">IF(B39&lt;&gt;"",IF(G39,(G39/MAXA(G$14:G$113))*1000,0),"")</f>
        <v/>
      </c>
      <c r="I39" s="313" t="str">
        <f aca="false">IF($B39&lt;&gt;"",$B39,"")</f>
        <v/>
      </c>
      <c r="J39" s="314" t="str">
        <f aca="false">IF($B39&lt;&gt;"",'Chronos (M21..M40)'!$H36,"")</f>
        <v/>
      </c>
      <c r="K39" s="315" t="str">
        <f aca="false">IF('Chronos (M21..M40)'!$I36&lt;&gt;"",'Chronos (M21..M40)'!$I36," ")</f>
        <v> </v>
      </c>
      <c r="L39" s="316" t="n">
        <f aca="false">IF('Chronos (M21..M40)'!$J36&lt;&gt;"",'Chronos (M21..M40)'!$J36,0)</f>
        <v>0</v>
      </c>
      <c r="M39" s="317" t="str">
        <f aca="false">IF($B39&lt;&gt;"",IF(K39&lt;&gt;" ",(INDEX(J$9:K$12,MATCH(J39,J$9:J$12),2)/K39)*1000,0),"")</f>
        <v/>
      </c>
      <c r="N39" s="318" t="str">
        <f aca="false">IF(K$9&lt;&gt;"",IF($B39&lt;&gt;"",M39-L39,""),"")</f>
        <v/>
      </c>
      <c r="O39" s="314" t="str">
        <f aca="false">IF($B39&lt;&gt;"",'Chronos (M21..M40)'!$H137,"")</f>
        <v/>
      </c>
      <c r="P39" s="315" t="str">
        <f aca="false">IF('Chronos (M21..M40)'!$I137&lt;&gt;"",'Chronos (M21..M40)'!$I137," ")</f>
        <v> </v>
      </c>
      <c r="Q39" s="316" t="n">
        <f aca="false">IF('Chronos (M21..M40)'!$J137&lt;&gt;"",'Chronos (M21..M40)'!$J137,0)</f>
        <v>0</v>
      </c>
      <c r="R39" s="317" t="str">
        <f aca="false">IF($B39&lt;&gt;"",IF(P39&lt;&gt;" ",(INDEX(O$9:P$12,MATCH(O39,O$9:O$12),2)/P39)*1000,0),"")</f>
        <v/>
      </c>
      <c r="S39" s="318" t="str">
        <f aca="false">IF(P$9&lt;&gt;"",IF($B39&lt;&gt;"",R39-Q39,""),"")</f>
        <v/>
      </c>
      <c r="T39" s="313" t="str">
        <f aca="false">IF($B39&lt;&gt;"",$B39,"")</f>
        <v/>
      </c>
      <c r="U39" s="314" t="str">
        <f aca="false">IF($B39&lt;&gt;"",'Chronos (M21..M40)'!$H238,"")</f>
        <v/>
      </c>
      <c r="V39" s="315" t="str">
        <f aca="false">IF('Chronos (M21..M40)'!$I238&lt;&gt;"",'Chronos (M21..M40)'!$I238," ")</f>
        <v> </v>
      </c>
      <c r="W39" s="316" t="n">
        <f aca="false">IF('Chronos (M21..M40)'!$J238&lt;&gt;"",'Chronos (M21..M40)'!$J238,0)</f>
        <v>0</v>
      </c>
      <c r="X39" s="317" t="str">
        <f aca="false">IF($B39&lt;&gt;"",IF(V39&lt;&gt;" ",(INDEX(U$9:V$12,MATCH(U39,U$9:U$12),2)/V39)*1000,0),"")</f>
        <v/>
      </c>
      <c r="Y39" s="318" t="str">
        <f aca="false">IF(V$9&lt;&gt;"",IF($B39&lt;&gt;"",X39-W39,""),"")</f>
        <v/>
      </c>
      <c r="Z39" s="314" t="str">
        <f aca="false">IF($B39&lt;&gt;"",'Chronos (M21..M40)'!$H339,"")</f>
        <v/>
      </c>
      <c r="AA39" s="315" t="str">
        <f aca="false">IF('Chronos (M21..M40)'!$I339&lt;&gt;"",'Chronos (M21..M40)'!$I339," ")</f>
        <v> </v>
      </c>
      <c r="AB39" s="316" t="n">
        <f aca="false">IF('Chronos (M1..M20)'!$J339&lt;&gt;"",'Chronos (M21..M40)'!$J339,0)</f>
        <v>0</v>
      </c>
      <c r="AC39" s="317" t="str">
        <f aca="false">IF($B39&lt;&gt;"",IF(AA39&lt;&gt;" ",(INDEX(Z$9:AA$12,MATCH(Z39,Z$9:Z$12),2)/AA39)*1000,0),"")</f>
        <v/>
      </c>
      <c r="AD39" s="318" t="str">
        <f aca="false">IF(AA$9&lt;&gt;"",IF($B39&lt;&gt;"",AC39-AB39,""),"")</f>
        <v/>
      </c>
      <c r="AE39" s="313" t="str">
        <f aca="false">IF($B39&lt;&gt;"",$B39,"")</f>
        <v/>
      </c>
      <c r="AF39" s="314" t="str">
        <f aca="false">IF($B39&lt;&gt;"",'Chronos (M21..M40)'!$H440,"")</f>
        <v/>
      </c>
      <c r="AG39" s="315" t="str">
        <f aca="false">IF('Chronos (M21..M40)'!$I440&lt;&gt;"",'Chronos (M21..M40)'!$I440," ")</f>
        <v> </v>
      </c>
      <c r="AH39" s="316" t="n">
        <f aca="false">IF('Chronos (M21..M40)'!$J440&lt;&gt;"",'Chronos (M21..M40)'!$J440,0)</f>
        <v>0</v>
      </c>
      <c r="AI39" s="317" t="str">
        <f aca="false">IF($B39&lt;&gt;"",IF(AG39&lt;&gt;" ",(INDEX(AF$9:AG$12,MATCH(AF39,AF$9:AF$12),2)/AG39)*1000,0),"")</f>
        <v/>
      </c>
      <c r="AJ39" s="318" t="str">
        <f aca="false">IF(AG$9&lt;&gt;"",IF($B39&lt;&gt;"",AI39-AH39,""),"")</f>
        <v/>
      </c>
      <c r="AK39" s="314" t="str">
        <f aca="false">IF($B39&lt;&gt;"",'Chronos (M21..M40)'!$H541,"")</f>
        <v/>
      </c>
      <c r="AL39" s="315" t="str">
        <f aca="false">IF('Chronos (M21..M40)'!$I541&lt;&gt;"",'Chronos (M21..M40)'!$I541," ")</f>
        <v> </v>
      </c>
      <c r="AM39" s="316" t="n">
        <f aca="false">IF('Chronos (M21..M40)'!$J541&lt;&gt;"",'Chronos (M21..M40)'!$J541,0)</f>
        <v>0</v>
      </c>
      <c r="AN39" s="317" t="str">
        <f aca="false">IF($B39&lt;&gt;"",IF(AL39&lt;&gt;" ",(INDEX(AK$9:AL$12,MATCH(AK39,AK$9:AK$12),2)/AL39)*1000,0),"")</f>
        <v/>
      </c>
      <c r="AO39" s="318" t="str">
        <f aca="false">IF(AL$9&lt;&gt;"",IF($B39&lt;&gt;"",AN39-AM39,""),"")</f>
        <v/>
      </c>
      <c r="AP39" s="313" t="str">
        <f aca="false">IF($B39&lt;&gt;"",$B39,"")</f>
        <v/>
      </c>
      <c r="AQ39" s="314" t="str">
        <f aca="false">IF($B39&lt;&gt;"",'Chronos (M21..M40)'!$H642,"")</f>
        <v/>
      </c>
      <c r="AR39" s="315" t="str">
        <f aca="false">IF('Chronos (M21..M40)'!$I642&lt;&gt;"",'Chronos (M21..M40)'!$I642," ")</f>
        <v> </v>
      </c>
      <c r="AS39" s="316" t="n">
        <f aca="false">IF('Chronos (M21..M40)'!$J642&lt;&gt;"",'Chronos (M21..M40)'!$J642,0)</f>
        <v>0</v>
      </c>
      <c r="AT39" s="317" t="str">
        <f aca="false">IF($B39&lt;&gt;"",IF(AR39&lt;&gt;" ",(INDEX(AQ$9:AR$12,MATCH(AQ39,AQ$9:AQ$12),2)/AR39)*1000,0),"")</f>
        <v/>
      </c>
      <c r="AU39" s="318" t="str">
        <f aca="false">IF(AR$9&lt;&gt;"",IF($B39&lt;&gt;"",AT39-AS39,""),"")</f>
        <v/>
      </c>
      <c r="AV39" s="314" t="str">
        <f aca="false">IF($B39&lt;&gt;"",'Chronos (M21..M40)'!$H743,"")</f>
        <v/>
      </c>
      <c r="AW39" s="315" t="str">
        <f aca="false">IF('Chronos (M21..M40)'!$I743&lt;&gt;"",'Chronos (M21..M40)'!$I743," ")</f>
        <v> </v>
      </c>
      <c r="AX39" s="316" t="n">
        <f aca="false">IF('Chronos (M21..M40)'!$J743&lt;&gt;"",'Chronos (M21..M40)'!$J743,0)</f>
        <v>0</v>
      </c>
      <c r="AY39" s="317" t="str">
        <f aca="false">IF($B39&lt;&gt;"",IF(AW39&lt;&gt;" ",(INDEX(AV$9:AW$12,MATCH(AV39,AV$9:AV$12),2)/AW39)*1000,0),"")</f>
        <v/>
      </c>
      <c r="AZ39" s="318" t="str">
        <f aca="false">IF(AW$9&lt;&gt;"",IF($B39&lt;&gt;"",AY39-AX39,""),"")</f>
        <v/>
      </c>
      <c r="BA39" s="313" t="str">
        <f aca="false">IF($B39&lt;&gt;"",$B39,"")</f>
        <v/>
      </c>
      <c r="BB39" s="314" t="str">
        <f aca="false">IF($B39&lt;&gt;"",'Chronos (M21..M40)'!$H844,"")</f>
        <v/>
      </c>
      <c r="BC39" s="315" t="str">
        <f aca="false">IF('Chronos (M21..M40)'!$I844&lt;&gt;"",'Chronos (M21..M40)'!$I844," ")</f>
        <v> </v>
      </c>
      <c r="BD39" s="316" t="n">
        <f aca="false">IF('Chronos (M21..M40)'!$J844&lt;&gt;"",'Chronos (M21..M40)'!$J844,0)</f>
        <v>0</v>
      </c>
      <c r="BE39" s="317" t="str">
        <f aca="false">IF($B39&lt;&gt;"",IF(BC39&lt;&gt;" ",(INDEX(BB$9:BC$12,MATCH(BB39,BB$9:BB$12),2)/BC39)*1000,0),"")</f>
        <v/>
      </c>
      <c r="BF39" s="318" t="str">
        <f aca="false">IF(BC$9&lt;&gt;"",IF($B39&lt;&gt;"",BE39-BD39,""),"")</f>
        <v/>
      </c>
      <c r="BG39" s="314" t="str">
        <f aca="false">IF($B39&lt;&gt;"",'Chronos (M21..M40)'!$H945,"")</f>
        <v/>
      </c>
      <c r="BH39" s="315" t="str">
        <f aca="false">IF('Chronos (M21..M40)'!$I945&lt;&gt;"",'Chronos (M21..M40)'!$I945," ")</f>
        <v> </v>
      </c>
      <c r="BI39" s="316" t="n">
        <f aca="false">IF('Chronos (M21..M40)'!$J945&lt;&gt;"",'Chronos (M21..M40)'!$J945,0)</f>
        <v>0</v>
      </c>
      <c r="BJ39" s="317" t="str">
        <f aca="false">IF($B39&lt;&gt;"",IF(BH39&lt;&gt;" ",(INDEX(BG$9:BH$12,MATCH(BG39,BG$9:BG$12),2)/BH39)*1000,0),"")</f>
        <v/>
      </c>
      <c r="BK39" s="318" t="str">
        <f aca="false">IF(BH$9&lt;&gt;"",IF($B39&lt;&gt;"",BJ39-BI39,""),"")</f>
        <v/>
      </c>
      <c r="BL39" s="313" t="str">
        <f aca="false">IF($B39&lt;&gt;"",$B39,"")</f>
        <v/>
      </c>
      <c r="BM39" s="314" t="str">
        <f aca="false">IF($B39&lt;&gt;"",'Chronos (M21..M40)'!$H1046,"")</f>
        <v/>
      </c>
      <c r="BN39" s="315" t="str">
        <f aca="false">IF('Chronos (M21..M40)'!$I1046&lt;&gt;"",'Chronos (M21..M40)'!$I1046," ")</f>
        <v> </v>
      </c>
      <c r="BO39" s="316" t="n">
        <f aca="false">IF('Chronos (M21..M40)'!$J1046&lt;&gt;"",'Chronos (M21..M40)'!$J1046,0)</f>
        <v>0</v>
      </c>
      <c r="BP39" s="317" t="str">
        <f aca="false">IF($B39&lt;&gt;"",IF(BN39&lt;&gt;" ",(INDEX(BM$9:BN$12,MATCH(BM39,BM$9:BM$12),2)/BN39)*1000,0),"")</f>
        <v/>
      </c>
      <c r="BQ39" s="318" t="str">
        <f aca="false">IF(BN$9&lt;&gt;"",IF($B39&lt;&gt;"",BP39-BO39,""),"")</f>
        <v/>
      </c>
      <c r="BR39" s="314" t="str">
        <f aca="false">IF($B39&lt;&gt;"",'Chronos (M21..M40)'!$H1147,"")</f>
        <v/>
      </c>
      <c r="BS39" s="315" t="str">
        <f aca="false">IF('Chronos (M21..M40)'!$I1147&lt;&gt;"",'Chronos (M21..M40)'!$I1147," ")</f>
        <v> </v>
      </c>
      <c r="BT39" s="316" t="n">
        <f aca="false">IF('Chronos (M21..M40)'!$J1147&lt;&gt;"",'Chronos (M21..M40)'!$J1147,0)</f>
        <v>0</v>
      </c>
      <c r="BU39" s="317" t="str">
        <f aca="false">IF($B39&lt;&gt;"",IF(BS39&lt;&gt;" ",(INDEX(BR$9:BS$12,MATCH(BR39,BR$9:BR$12),2)/BS39)*1000,0),"")</f>
        <v/>
      </c>
      <c r="BV39" s="318" t="str">
        <f aca="false">IF(BS$9&lt;&gt;"",IF($B39&lt;&gt;"",BU39-BT39,""),"")</f>
        <v/>
      </c>
      <c r="BW39" s="313" t="str">
        <f aca="false">IF($B39&lt;&gt;"",$B39,"")</f>
        <v/>
      </c>
      <c r="BX39" s="314" t="str">
        <f aca="false">IF($B39&lt;&gt;"",'Chronos (M21..M40)'!$H1248,"")</f>
        <v/>
      </c>
      <c r="BY39" s="315" t="str">
        <f aca="false">IF('Chronos (M21..M40)'!$I1248&lt;&gt;"",'Chronos (M21..M40)'!$I1248," ")</f>
        <v> </v>
      </c>
      <c r="BZ39" s="316" t="n">
        <f aca="false">IF('Chronos (M21..M40)'!$J1248&lt;&gt;"",'Chronos (M21..M40)'!$J1248,0)</f>
        <v>0</v>
      </c>
      <c r="CA39" s="317" t="str">
        <f aca="false">IF($B39&lt;&gt;"",IF(BY39&lt;&gt;" ",(INDEX(BX$9:BY$12,MATCH(BX39,BX$9:BX$12),2)/BY39)*1000,0),"")</f>
        <v/>
      </c>
      <c r="CB39" s="318" t="str">
        <f aca="false">IF(BY$9&lt;&gt;"",IF($B39&lt;&gt;"",CA39-BZ39,""),"")</f>
        <v/>
      </c>
      <c r="CC39" s="314" t="str">
        <f aca="false">IF($B39&lt;&gt;"",'Chronos (M21..M40)'!$H1349,"")</f>
        <v/>
      </c>
      <c r="CD39" s="315" t="str">
        <f aca="false">IF('Chronos (M21..M40)'!$I1349&lt;&gt;"",'Chronos (M21..M40)'!$I1349," ")</f>
        <v> </v>
      </c>
      <c r="CE39" s="316" t="n">
        <f aca="false">IF('Chronos (M21..M40)'!$J1349&lt;&gt;"",'Chronos (M21..M40)'!$J1349,0)</f>
        <v>0</v>
      </c>
      <c r="CF39" s="317" t="str">
        <f aca="false">IF($B39&lt;&gt;"",IF(CD39&lt;&gt;" ",(INDEX(CC$9:CD$12,MATCH(CC39,CC$9:CC$12),2)/CD39)*1000,0),"")</f>
        <v/>
      </c>
      <c r="CG39" s="318" t="str">
        <f aca="false">IF(CD$9&lt;&gt;"",IF($B39&lt;&gt;"",CF39-CE39,""),"")</f>
        <v/>
      </c>
      <c r="CH39" s="313" t="str">
        <f aca="false">IF($B39&lt;&gt;"",$B39,"")</f>
        <v/>
      </c>
      <c r="CI39" s="314" t="str">
        <f aca="false">IF($B39&lt;&gt;"",'Chronos (M21..M40)'!$H1450,"")</f>
        <v/>
      </c>
      <c r="CJ39" s="315" t="str">
        <f aca="false">IF('Chronos (M21..M40)'!$I1450&lt;&gt;"",'Chronos (M21..M40)'!$I1450," ")</f>
        <v> </v>
      </c>
      <c r="CK39" s="316" t="n">
        <f aca="false">IF('Chronos (M21..M40)'!$J1450&lt;&gt;"",'Chronos (M21..M40)'!$J1450,0)</f>
        <v>0</v>
      </c>
      <c r="CL39" s="317" t="str">
        <f aca="false">IF($B39&lt;&gt;"",IF(CJ39&lt;&gt;" ",(INDEX(CI$9:CJ$12,MATCH(CI39,CI$9:CI$12),2)/CJ39)*1000,0),"")</f>
        <v/>
      </c>
      <c r="CM39" s="318" t="str">
        <f aca="false">IF(CJ$9&lt;&gt;"",IF($B39&lt;&gt;"",CL39-CK39,""),"")</f>
        <v/>
      </c>
      <c r="CN39" s="314" t="str">
        <f aca="false">IF($B39&lt;&gt;"",'Chronos (M21..M40)'!$H1551,"")</f>
        <v/>
      </c>
      <c r="CO39" s="315" t="str">
        <f aca="false">IF('Chronos (M21..M40)'!$I1551&lt;&gt;"",'Chronos (M21..M40)'!$I1551," ")</f>
        <v> </v>
      </c>
      <c r="CP39" s="316" t="n">
        <f aca="false">IF('Chronos (M21..M40)'!$J1551&lt;&gt;"",'Chronos (M21..M40)'!$J1551,0)</f>
        <v>0</v>
      </c>
      <c r="CQ39" s="317" t="str">
        <f aca="false">IF($B39&lt;&gt;"",IF(CO39&lt;&gt;" ",(INDEX(CN$9:CO$12,MATCH(CN39,CN$9:CN$12),2)/CO39)*1000,0),"")</f>
        <v/>
      </c>
      <c r="CR39" s="318" t="str">
        <f aca="false">IF(CO$9&lt;&gt;"",IF($B39&lt;&gt;"",CQ39-CP39,""),"")</f>
        <v/>
      </c>
      <c r="CS39" s="313" t="str">
        <f aca="false">IF($B39&lt;&gt;"",$B39,"")</f>
        <v/>
      </c>
      <c r="CT39" s="314" t="str">
        <f aca="false">IF($B39&lt;&gt;"",'Chronos (M21..M40)'!$H1652,"")</f>
        <v/>
      </c>
      <c r="CU39" s="315" t="str">
        <f aca="false">IF('Chronos (M21..M40)'!$I1652&lt;&gt;"",'Chronos (M21..M40)'!$I1652," ")</f>
        <v> </v>
      </c>
      <c r="CV39" s="316" t="n">
        <f aca="false">IF('Chronos (M21..M40)'!$J1652&lt;&gt;"",'Chronos (M21..M40)'!$J1652,0)</f>
        <v>0</v>
      </c>
      <c r="CW39" s="317" t="str">
        <f aca="false">IF($B39&lt;&gt;"",IF(CU39&lt;&gt;" ",(INDEX(CT$9:CU$12,MATCH(CT39,CT$9:CT$12),2)/CU39)*1000,0),"")</f>
        <v/>
      </c>
      <c r="CX39" s="318" t="str">
        <f aca="false">IF(CU$9&lt;&gt;"",IF($B39&lt;&gt;"",CW39-CV39,""),"")</f>
        <v/>
      </c>
      <c r="CY39" s="314" t="str">
        <f aca="false">IF($B39&lt;&gt;"",'Chronos (M21..M40)'!$H1753,"")</f>
        <v/>
      </c>
      <c r="CZ39" s="315" t="str">
        <f aca="false">IF('Chronos (M21..M40)'!$I1753&lt;&gt;"",'Chronos (M21..M40)'!$I1753," ")</f>
        <v> </v>
      </c>
      <c r="DA39" s="316" t="n">
        <f aca="false">IF('Chronos (M21..M40)'!$J1753&lt;&gt;"",'Chronos (M21..M40)'!$J1753,0)</f>
        <v>0</v>
      </c>
      <c r="DB39" s="317" t="str">
        <f aca="false">IF($B39&lt;&gt;"",IF(CZ39&lt;&gt;" ",(INDEX(CY$9:CZ$12,MATCH(CY39,CY$9:CY$12),2)/CZ39)*1000,0),"")</f>
        <v/>
      </c>
      <c r="DC39" s="318" t="str">
        <f aca="false">IF(CZ$9&lt;&gt;"",IF($B39&lt;&gt;"",DB39-DA39,""),"")</f>
        <v/>
      </c>
      <c r="DD39" s="313" t="str">
        <f aca="false">IF($B39&lt;&gt;"",$B39,"")</f>
        <v/>
      </c>
      <c r="DE39" s="314" t="str">
        <f aca="false">IF($B39&lt;&gt;"",'Chronos (M21..M40)'!$H1854,"")</f>
        <v/>
      </c>
      <c r="DF39" s="315" t="str">
        <f aca="false">IF('Chronos (M21..M40)'!$I1854&lt;&gt;"",'Chronos (M21..M40)'!$I1854," ")</f>
        <v> </v>
      </c>
      <c r="DG39" s="316" t="n">
        <f aca="false">IF('Chronos (M21..M40)'!$J1854&lt;&gt;"",'Chronos (M21..M40)'!$J1854,0)</f>
        <v>0</v>
      </c>
      <c r="DH39" s="317" t="str">
        <f aca="false">IF($B39&lt;&gt;"",IF(DF39&lt;&gt;" ",(INDEX(DE$9:DF$12,MATCH(DE39,DE$9:DE$12),2)/DF39)*1000,0),"")</f>
        <v/>
      </c>
      <c r="DI39" s="318" t="str">
        <f aca="false">IF(DF$9&lt;&gt;"",IF($B39&lt;&gt;"",DH39-DG39,""),"")</f>
        <v/>
      </c>
      <c r="DJ39" s="314" t="str">
        <f aca="false">IF($B39&lt;&gt;"",'Chronos (M21..M40)'!$H1955,"")</f>
        <v/>
      </c>
      <c r="DK39" s="315" t="str">
        <f aca="false">IF('Chronos (M21..M40)'!$I1955&lt;&gt;"",'Chronos (M21..M40)'!$I1955," ")</f>
        <v> </v>
      </c>
      <c r="DL39" s="316" t="n">
        <f aca="false">IF('Chronos (M21..M40)'!$J1955&lt;&gt;"",'Chronos (M21..M40)'!$J1955,0)</f>
        <v>0</v>
      </c>
      <c r="DM39" s="317" t="str">
        <f aca="false">IF($B39&lt;&gt;"",IF(DK39&lt;&gt;" ",(INDEX(DJ$9:DK$12,MATCH(DJ39,DJ$9:DJ$12),2)/DK39)*1000,0),"")</f>
        <v/>
      </c>
      <c r="DN39" s="318" t="str">
        <f aca="false">IF(DK$9&lt;&gt;"",IF($B39&lt;&gt;"",DM39-DL39,""),"")</f>
        <v/>
      </c>
      <c r="DO39" s="0"/>
      <c r="DP39" s="356" t="n">
        <f aca="false">E39</f>
        <v>0</v>
      </c>
      <c r="DQ39" s="357" t="n">
        <f aca="false">F39</f>
        <v>0</v>
      </c>
      <c r="DR39" s="356" t="e">
        <f aca="false">SUM(E39,M39,R39,X39,AC39)</f>
        <v>#VALUE!</v>
      </c>
      <c r="DS39" s="319" t="e">
        <f aca="false">SUM(DR39,AI39,AN39,AT39,AY39,BE39,BJ39,BP39,BU39,CA39,CF39,CL39,CQ39,CW39,DB39,DH39,DM39)</f>
        <v>#VALUE!</v>
      </c>
      <c r="DT39" s="357" t="n">
        <f aca="false">SUM(L39,Q39,W39,AB39,AH39,AM39,AS39,AX39,BD39,BI39,BO39,BT39,BZ39,CE39,CK39,CP39,CV39,DA39,DG39,DL39)</f>
        <v>0</v>
      </c>
      <c r="DU39" s="356" t="e">
        <f aca="false">SMALL($DY39:$EV39,1)</f>
        <v>#VALUE!</v>
      </c>
      <c r="DV39" s="319" t="e">
        <f aca="false">SMALL($DY39:$EV39,2)</f>
        <v>#VALUE!</v>
      </c>
      <c r="DW39" s="319" t="e">
        <f aca="false">SMALL($DY39:$EV39,3)</f>
        <v>#VALUE!</v>
      </c>
      <c r="DX39" s="357" t="e">
        <f aca="false">SMALL($DY39:$EV39,4)</f>
        <v>#VALUE!</v>
      </c>
      <c r="DY39" s="356" t="e">
        <f aca="false">'Calculs (M1..M20)'!DU39</f>
        <v>#VALUE!</v>
      </c>
      <c r="DZ39" s="356" t="e">
        <f aca="false">'Calculs (M1..M20)'!DV39</f>
        <v>#VALUE!</v>
      </c>
      <c r="EA39" s="356" t="e">
        <f aca="false">'Calculs (M1..M20)'!DW39</f>
        <v>#VALUE!</v>
      </c>
      <c r="EB39" s="358" t="e">
        <f aca="false">'Calculs (M1..M20)'!DX39</f>
        <v>#VALUE!</v>
      </c>
      <c r="EC39" s="361" t="str">
        <f aca="false">IF(M39&gt;0,M39," ")</f>
        <v/>
      </c>
      <c r="ED39" s="321" t="str">
        <f aca="false">IF(R39&gt;0,R39," ")</f>
        <v/>
      </c>
      <c r="EE39" s="321" t="str">
        <f aca="false">IF(X39&gt;0,X39," ")</f>
        <v/>
      </c>
      <c r="EF39" s="321" t="str">
        <f aca="false">IF(AC39&gt;0,AC39," ")</f>
        <v/>
      </c>
      <c r="EG39" s="321" t="str">
        <f aca="false">IF(AI39&gt;0,AI39," ")</f>
        <v/>
      </c>
      <c r="EH39" s="321" t="str">
        <f aca="false">IF(AN39&gt;0,AN39," ")</f>
        <v/>
      </c>
      <c r="EI39" s="321" t="str">
        <f aca="false">IF(AT39&gt;0,AT39," ")</f>
        <v/>
      </c>
      <c r="EJ39" s="321" t="str">
        <f aca="false">IF(AY39&gt;0,AY39," ")</f>
        <v/>
      </c>
      <c r="EK39" s="321" t="str">
        <f aca="false">IF(BE39&gt;0,BE39," ")</f>
        <v/>
      </c>
      <c r="EL39" s="321" t="str">
        <f aca="false">IF(BJ39&gt;0,BJ39," ")</f>
        <v/>
      </c>
      <c r="EM39" s="321" t="str">
        <f aca="false">IF(BP39&gt;0,BP39," ")</f>
        <v/>
      </c>
      <c r="EN39" s="321" t="str">
        <f aca="false">IF(BU39&gt;0,BU39," ")</f>
        <v/>
      </c>
      <c r="EO39" s="321" t="str">
        <f aca="false">IF(CA39&gt;0,CA39," ")</f>
        <v/>
      </c>
      <c r="EP39" s="321" t="str">
        <f aca="false">IF(CF39&gt;0,CF39," ")</f>
        <v/>
      </c>
      <c r="EQ39" s="321" t="str">
        <f aca="false">IF(CL39&gt;0,CL39," ")</f>
        <v/>
      </c>
      <c r="ER39" s="321" t="str">
        <f aca="false">IF(CQ39&gt;0,CQ39," ")</f>
        <v/>
      </c>
      <c r="ES39" s="321" t="str">
        <f aca="false">IF(CW39&gt;0,CW39," ")</f>
        <v/>
      </c>
      <c r="ET39" s="321" t="str">
        <f aca="false">IF(DB39&gt;0,DB39," ")</f>
        <v/>
      </c>
      <c r="EU39" s="321" t="str">
        <f aca="false">IF(DH39&gt;0,DH39," ")</f>
        <v/>
      </c>
      <c r="EV39" s="321" t="str">
        <f aca="false">IF(DM39&gt;0,DM39," ")</f>
        <v/>
      </c>
      <c r="EW39" s="322" t="e">
        <f aca="false">SMALL($DY39:EC39,1)</f>
        <v>#VALUE!</v>
      </c>
      <c r="EX39" s="323" t="e">
        <f aca="false">SMALL($DY39:ED39,1)</f>
        <v>#VALUE!</v>
      </c>
      <c r="EY39" s="323" t="e">
        <f aca="false">SMALL($DY39:EE39,1)</f>
        <v>#VALUE!</v>
      </c>
      <c r="EZ39" s="323" t="e">
        <f aca="false">SMALL($DY39:EF39,1)</f>
        <v>#VALUE!</v>
      </c>
      <c r="FA39" s="323" t="e">
        <f aca="false">SMALL($DY39:EG39,1)</f>
        <v>#VALUE!</v>
      </c>
      <c r="FB39" s="323" t="e">
        <f aca="false">SMALL($DY39:EH39,1)</f>
        <v>#VALUE!</v>
      </c>
      <c r="FC39" s="323" t="e">
        <f aca="false">SMALL($DY39:EI39,1)</f>
        <v>#VALUE!</v>
      </c>
      <c r="FD39" s="323" t="e">
        <f aca="false">SMALL($DY39:EJ39,1)</f>
        <v>#VALUE!</v>
      </c>
      <c r="FE39" s="323" t="e">
        <f aca="false">SMALL($DY39:EK39,1)</f>
        <v>#VALUE!</v>
      </c>
      <c r="FF39" s="323" t="e">
        <f aca="false">SMALL($DY39:EL39,1)</f>
        <v>#VALUE!</v>
      </c>
      <c r="FG39" s="323" t="e">
        <f aca="false">SMALL($DY39:EM39,1)</f>
        <v>#VALUE!</v>
      </c>
      <c r="FH39" s="323" t="e">
        <f aca="false">SMALL($DY39:EN39,1)</f>
        <v>#VALUE!</v>
      </c>
      <c r="FI39" s="323" t="e">
        <f aca="false">SMALL($DY39:EO39,1)</f>
        <v>#VALUE!</v>
      </c>
      <c r="FJ39" s="323" t="e">
        <f aca="false">SMALL($DY39:EP39,1)</f>
        <v>#VALUE!</v>
      </c>
      <c r="FK39" s="323" t="e">
        <f aca="false">SMALL($DY39:EQ39,1)</f>
        <v>#VALUE!</v>
      </c>
      <c r="FL39" s="323" t="e">
        <f aca="false">SMALL($DY39:ER39,1)</f>
        <v>#VALUE!</v>
      </c>
      <c r="FM39" s="323" t="e">
        <f aca="false">SMALL($DY39:ES39,1)</f>
        <v>#VALUE!</v>
      </c>
      <c r="FN39" s="323" t="e">
        <f aca="false">SMALL($DY39:ET39,1)</f>
        <v>#VALUE!</v>
      </c>
      <c r="FO39" s="323" t="e">
        <f aca="false">SMALL($DY39:EU39,1)</f>
        <v>#VALUE!</v>
      </c>
      <c r="FP39" s="324" t="e">
        <f aca="false">SMALL($DY39:EV39,1)</f>
        <v>#VALUE!</v>
      </c>
      <c r="FQ39" s="0"/>
      <c r="FR39" s="328" t="str">
        <f aca="false">IF($B39&lt;&gt;"",IF($EE$1+20&gt;=FR$13,$N39+E39-F39-(EW39+EW141+EW243+EW345),""),"")</f>
        <v/>
      </c>
      <c r="FS39" s="329" t="str">
        <f aca="false">IF($B39&lt;&gt;"",IF($EE$1+20&gt;=FS$13,$N39+$S39+E39-F39-(EX39+EX141+EX243+EX345),""),"")</f>
        <v/>
      </c>
      <c r="FT39" s="329" t="str">
        <f aca="false">IF($B39&lt;&gt;"",IF($EE$1+20&gt;=FT$13,$N39+$S39+$Y39+E39-F39-(EY39+EY141+EY243+EY345),""),"")</f>
        <v/>
      </c>
      <c r="FU39" s="329" t="str">
        <f aca="false">IF($B39&lt;&gt;"",IF($EE$1+20&gt;=FU$13,$N39+$S39+$Y39+$AD39+E39-F39-(EZ39+EZ141+EZ243+EZ345),""),"")</f>
        <v/>
      </c>
      <c r="FV39" s="329" t="str">
        <f aca="false">IF($B39&lt;&gt;"",IF($EE$1+20&gt;=FV$13,$N39+$S39+$Y39+$AD39+$AJ39+E39-F39-(FA39+FA141+FA243+FA345),""),"")</f>
        <v/>
      </c>
      <c r="FW39" s="329" t="str">
        <f aca="false">IF($B39&lt;&gt;"",IF($EE$1+20&gt;=FW$13,$N39+$S39+$Y39+$AD39+$AJ39+$AO39+E39-F39-(FB39+FB141+FB243+FB345),""),"")</f>
        <v/>
      </c>
      <c r="FX39" s="329" t="str">
        <f aca="false">IF($B39&lt;&gt;"",IF($EE$1+20&gt;=FX$13,$N39+$S39+$Y39+$AD39+$AJ39+$AO39+$AU39+E39-F39-(FC39+FC141+FC243+FC345),""),"")</f>
        <v/>
      </c>
      <c r="FY39" s="329" t="str">
        <f aca="false">IF($B39&lt;&gt;"",IF($EE$1+20&gt;=FY$13,$N39+$S39+$Y39+$AD39+$AJ39+$AO39+$AU39+$AZ39+E39-F39-(FD39+FD141+FD243+FD345),""),"")</f>
        <v/>
      </c>
      <c r="FZ39" s="329" t="str">
        <f aca="false">IF($B39&lt;&gt;"",IF($EE$1+20&gt;=FZ$13,$N39+$S39+$Y39+$AD39+$AJ39+$AO39+$AU39+$AZ39+$BF39+E39-F39-(FE39+FE141+FE243+FE345),""),"")</f>
        <v/>
      </c>
      <c r="GA39" s="329" t="str">
        <f aca="false">IF($B39&lt;&gt;"",IF($EE$1+20&gt;=GA$13,$N39+$S39+$Y39+$AD39+$AJ39+$AO39+$AU39+$AZ39+$BF39+$BK39+E39-F39-(FF39+FF141+FF243+FF345),""),"")</f>
        <v/>
      </c>
      <c r="GB39" s="329" t="str">
        <f aca="false">IF($B39&lt;&gt;"",IF($EE$1+20&gt;=GB$13,$N39+$S39+$Y39+$AD39+$AJ39+$AO39+$AU39+$AZ39+$BF39+$BK39+$BQ39+E39-F39-(FG39+FG141+FG243+FG345),""),"")</f>
        <v/>
      </c>
      <c r="GC39" s="329" t="str">
        <f aca="false">IF($B39&lt;&gt;"",IF($EE$1+20&gt;=GC$13,$N39+$S39+$Y39+$AD39+$AJ39+$AO39+$AU39+$AZ39+$BF39+$BK39+$BQ39+$BV39+E39-F39-(FH39+FH141+FH243+FH345),""),"")</f>
        <v/>
      </c>
      <c r="GD39" s="329" t="str">
        <f aca="false">IF($B39&lt;&gt;"",IF($EE$1+20&gt;=GD$13,$N39+$S39+$Y39+$AD39+$AJ39+$AO39+$AU39+$AZ39+$BF39+$BK39+$BQ39+$BV39+$CB39+E39-F39-(FI39+FI141+FI243+FI345),""),"")</f>
        <v/>
      </c>
      <c r="GE39" s="329" t="str">
        <f aca="false">IF($B39&lt;&gt;"",IF($EE$1+20&gt;=GE$13,$N39+$S39+$Y39+$AD39+$AJ39+$AO39+$AU39+$AZ39+$BF39+$BK39+$BQ39+$BV39+$CB39+$CG39+E39-F39-(FJ39+FJ141+FJ243+FJ345),""),"")</f>
        <v/>
      </c>
      <c r="GF39" s="329" t="str">
        <f aca="false">IF($B39&lt;&gt;"",IF($EE$1+20&gt;=GF$13,$N39+$S39+$Y39+$AD39+$AJ39+$AO39+$AU39+$AZ39+$BF39+$BK39+$BQ39+$BV39+$CB39+$CG39+$CM39+E39-F39-(FK39+FK141+FK243+FK345),""),"")</f>
        <v/>
      </c>
      <c r="GG39" s="329" t="str">
        <f aca="false">IF($B39&lt;&gt;"",IF($EE$1+20&gt;=GG$13,$N39+$S39+$Y39+$AD39+$AJ39+$AO39+$AU39+$AZ39+$BF39+$BK39+$BQ39+$BV39+$CB39+$CG39+$CM39+$CR39+E39-F39-(FL39+FL141+FL243+FL345),""),"")</f>
        <v/>
      </c>
      <c r="GH39" s="329" t="str">
        <f aca="false">IF($B39&lt;&gt;"",IF($EE$1+20&gt;=GH$13,$N39+$S39+$Y39+$AD39+$AJ39+$AO39+$AU39+$AZ39+$BF39+$BK39+$BQ39+$BV39+$CB39+$CG39+$CM39+$CR39+$CX39+E39-F39-(FM39+FM141+FM243+FM345),""),"")</f>
        <v/>
      </c>
      <c r="GI39" s="329" t="str">
        <f aca="false">IF($B39&lt;&gt;"",IF($EE$1+20&gt;=GI$13,$N39+$S39+$Y39+$AD39+$AJ39+$AO39+$AU39+$AZ39+$BF39+$BK39+$BQ39+$BV39+$CB39+$CG39+$CM39+$CR39+$CX39+$DC39+E39-F39-(FN39+FN141+FN243+FN345),""),"")</f>
        <v/>
      </c>
      <c r="GJ39" s="329" t="str">
        <f aca="false">IF($B39&lt;&gt;"",IF($EE$1+20&gt;=GJ$13,$N39+$S39+$Y39+$AD39+$AJ39+$AO39+$AU39+$AZ39+$BF39+$BK39+$BQ39+$BV39+$CB39+$CG39+$CM39+$CR39+$CX39+$DC39+$DI39+E39-F39-(FO39+FO141+FO243+FO345),""),"")</f>
        <v/>
      </c>
      <c r="GK39" s="330" t="str">
        <f aca="false">IF($B39&lt;&gt;"",IF($EE$1+20&gt;=GK$13,$N39+$S39+$Y39+$AD39+$AJ39+$AO39+$AU39+$AZ39+$BF39+$BK39+$BQ39+$BV39+$CB39+$CG39+$CM39+$CR39+$CX39+$DC39+$DI39+$DN39+E39-F39-(FP39+FP141+FP243+FP345),""),"")</f>
        <v/>
      </c>
      <c r="GL39" s="0"/>
      <c r="GM39" s="328" t="str">
        <f aca="false">IF($B39&lt;&gt;"",IF($EE$1+20&gt;=GM$13,RANK(FR39,FR$14:FR$113,0),""),"")</f>
        <v/>
      </c>
      <c r="GN39" s="329" t="str">
        <f aca="false">IF($B39&lt;&gt;"",IF($EE$1+20&gt;=GN$13,RANK(FS39,FS$14:FS$113,0),""),"")</f>
        <v/>
      </c>
      <c r="GO39" s="329" t="str">
        <f aca="false">IF($B39&lt;&gt;"",IF($EE$1+20&gt;=GO$13,RANK(FT39,FT$14:FT$113,0),""),"")</f>
        <v/>
      </c>
      <c r="GP39" s="329" t="str">
        <f aca="false">IF($B39&lt;&gt;"",IF($EE$1+20&gt;=GP$13,RANK(FU39,FU$14:FU$113,0),""),"")</f>
        <v/>
      </c>
      <c r="GQ39" s="329" t="str">
        <f aca="false">IF($B39&lt;&gt;"",IF($EE$1+20&gt;=GQ$13,RANK(FV39,FV$14:FV$113,0),""),"")</f>
        <v/>
      </c>
      <c r="GR39" s="329" t="str">
        <f aca="false">IF($B39&lt;&gt;"",IF($EE$1+20&gt;=GR$13,RANK(FW39,FW$14:FW$113,0),""),"")</f>
        <v/>
      </c>
      <c r="GS39" s="329" t="str">
        <f aca="false">IF($B39&lt;&gt;"",IF($EE$1+20&gt;=GS$13,RANK(FX39,FX$14:FX$113,0),""),"")</f>
        <v/>
      </c>
      <c r="GT39" s="329" t="str">
        <f aca="false">IF($B39&lt;&gt;"",IF($EE$1+20&gt;=GT$13,RANK(FY39,FY$14:FY$113,0),""),"")</f>
        <v/>
      </c>
      <c r="GU39" s="329" t="str">
        <f aca="false">IF($B39&lt;&gt;"",IF($EE$1+20&gt;=GU$13,RANK(FZ39,FZ$14:FZ$113,0),""),"")</f>
        <v/>
      </c>
      <c r="GV39" s="329" t="str">
        <f aca="false">IF($B39&lt;&gt;"",IF($EE$1+20&gt;=GV$13,RANK(GA39,GA$14:GA$113,0),""),"")</f>
        <v/>
      </c>
      <c r="GW39" s="329" t="str">
        <f aca="false">IF($B39&lt;&gt;"",IF($EE$1+20&gt;=GW$13,RANK(GB39,GB$14:GB$113,0),""),"")</f>
        <v/>
      </c>
      <c r="GX39" s="329" t="str">
        <f aca="false">IF($B39&lt;&gt;"",IF($EE$1+20&gt;=GX$13,RANK(GC39,GC$14:GC$113,0),""),"")</f>
        <v/>
      </c>
      <c r="GY39" s="329" t="str">
        <f aca="false">IF($B39&lt;&gt;"",IF($EE$1+20&gt;=GY$13,RANK(GD39,GD$14:GD$113,0),""),"")</f>
        <v/>
      </c>
      <c r="GZ39" s="329" t="str">
        <f aca="false">IF($B39&lt;&gt;"",IF($EE$1+20&gt;=GZ$13,RANK(GE39,GE$14:GE$113,0),""),"")</f>
        <v/>
      </c>
      <c r="HA39" s="329" t="str">
        <f aca="false">IF($B39&lt;&gt;"",IF($EE$1+20&gt;=HA$13,RANK(GF39,GF$14:GF$113,0),""),"")</f>
        <v/>
      </c>
      <c r="HB39" s="329" t="str">
        <f aca="false">IF($B39&lt;&gt;"",IF($EE$1+20&gt;=HB$13,RANK(GG39,GG$14:GG$113,0),""),"")</f>
        <v/>
      </c>
      <c r="HC39" s="329" t="str">
        <f aca="false">IF($B39&lt;&gt;"",IF($EE$1+20&gt;=HC$13,RANK(GH39,GH$14:GH$113,0),""),"")</f>
        <v/>
      </c>
      <c r="HD39" s="329" t="str">
        <f aca="false">IF($B39&lt;&gt;"",IF($EE$1+20&gt;=HD$13,RANK(GI39,GI$14:GI$113,0),""),"")</f>
        <v/>
      </c>
      <c r="HE39" s="329" t="str">
        <f aca="false">IF($B39&lt;&gt;"",IF($EE$1+20&gt;=HE$13,RANK(GJ39,GJ$14:GJ$113,0),""),"")</f>
        <v/>
      </c>
      <c r="HF39" s="330" t="str">
        <f aca="false">IF($B39&lt;&gt;"",IF($EE$1+20&gt;=HF$13,RANK(GK39,GK$14:GK$113,0),""),"")</f>
        <v/>
      </c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3" hidden="false" customHeight="false" outlineLevel="0" collapsed="false">
      <c r="A40" s="308" t="str">
        <f aca="false">IF(B40&lt;&gt;"",RANK(G40,G$14:G$113,0),"")</f>
        <v/>
      </c>
      <c r="B40" s="310" t="str">
        <f aca="false">IF('Chronos (M1..M20)'!B37&lt;&gt;"",'Chronos (M1..M20)'!B37,"")</f>
        <v/>
      </c>
      <c r="C40" s="310" t="str">
        <f aca="false">IF(B40&lt;&gt;"",'Chronos (M1..M20)'!C37,"")</f>
        <v/>
      </c>
      <c r="D40" s="215" t="str">
        <f aca="false">IF(B40&lt;&gt;"",'Chronos (M1..M20)'!C37,"")</f>
        <v/>
      </c>
      <c r="E40" s="355" t="n">
        <f aca="false">'Calculs (M1..M20)'!DS40</f>
        <v>0</v>
      </c>
      <c r="F40" s="355" t="n">
        <f aca="false">'Calculs (M1..M20)'!DT40</f>
        <v>0</v>
      </c>
      <c r="G40" s="311" t="n">
        <f aca="false">IF(B40&lt;&gt;"",IF(NbTotManche&lt;4,DR40-DQ40,IF(NbTotManche&lt;15,DR40-DU40-DQ40,IF(NbTotManche&lt;25,DR40-DU40-DV40-DQ40-DT40,IF(NbTotManche&lt;35,DS40-DU40-DV40-DW40-DT40-DQ40,DS40-DU40-DV40-DW40-DX40-DT40-DQ40)))),0)</f>
        <v>0</v>
      </c>
      <c r="H40" s="312" t="str">
        <f aca="false">IF(B40&lt;&gt;"",IF(G40,(G40/MAXA(G$14:G$113))*1000,0),"")</f>
        <v/>
      </c>
      <c r="I40" s="313" t="str">
        <f aca="false">IF($B40&lt;&gt;"",$B40,"")</f>
        <v/>
      </c>
      <c r="J40" s="314" t="str">
        <f aca="false">IF($B40&lt;&gt;"",'Chronos (M21..M40)'!$H37,"")</f>
        <v/>
      </c>
      <c r="K40" s="315" t="str">
        <f aca="false">IF('Chronos (M21..M40)'!$I37&lt;&gt;"",'Chronos (M21..M40)'!$I37," ")</f>
        <v> </v>
      </c>
      <c r="L40" s="316" t="n">
        <f aca="false">IF('Chronos (M21..M40)'!$J37&lt;&gt;"",'Chronos (M21..M40)'!$J37,0)</f>
        <v>0</v>
      </c>
      <c r="M40" s="317" t="str">
        <f aca="false">IF($B40&lt;&gt;"",IF(K40&lt;&gt;" ",(INDEX(J$9:K$12,MATCH(J40,J$9:J$12),2)/K40)*1000,0),"")</f>
        <v/>
      </c>
      <c r="N40" s="318" t="str">
        <f aca="false">IF(K$9&lt;&gt;"",IF($B40&lt;&gt;"",M40-L40,""),"")</f>
        <v/>
      </c>
      <c r="O40" s="314" t="str">
        <f aca="false">IF($B40&lt;&gt;"",'Chronos (M21..M40)'!$H138,"")</f>
        <v/>
      </c>
      <c r="P40" s="315" t="str">
        <f aca="false">IF('Chronos (M21..M40)'!$I138&lt;&gt;"",'Chronos (M21..M40)'!$I138," ")</f>
        <v> </v>
      </c>
      <c r="Q40" s="316" t="n">
        <f aca="false">IF('Chronos (M21..M40)'!$J138&lt;&gt;"",'Chronos (M21..M40)'!$J138,0)</f>
        <v>0</v>
      </c>
      <c r="R40" s="317" t="str">
        <f aca="false">IF($B40&lt;&gt;"",IF(P40&lt;&gt;" ",(INDEX(O$9:P$12,MATCH(O40,O$9:O$12),2)/P40)*1000,0),"")</f>
        <v/>
      </c>
      <c r="S40" s="318" t="str">
        <f aca="false">IF(P$9&lt;&gt;"",IF($B40&lt;&gt;"",R40-Q40,""),"")</f>
        <v/>
      </c>
      <c r="T40" s="313" t="str">
        <f aca="false">IF($B40&lt;&gt;"",$B40,"")</f>
        <v/>
      </c>
      <c r="U40" s="314" t="str">
        <f aca="false">IF($B40&lt;&gt;"",'Chronos (M21..M40)'!$H239,"")</f>
        <v/>
      </c>
      <c r="V40" s="315" t="str">
        <f aca="false">IF('Chronos (M21..M40)'!$I239&lt;&gt;"",'Chronos (M21..M40)'!$I239," ")</f>
        <v> </v>
      </c>
      <c r="W40" s="316" t="n">
        <f aca="false">IF('Chronos (M21..M40)'!$J239&lt;&gt;"",'Chronos (M21..M40)'!$J239,0)</f>
        <v>0</v>
      </c>
      <c r="X40" s="317" t="str">
        <f aca="false">IF($B40&lt;&gt;"",IF(V40&lt;&gt;" ",(INDEX(U$9:V$12,MATCH(U40,U$9:U$12),2)/V40)*1000,0),"")</f>
        <v/>
      </c>
      <c r="Y40" s="318" t="str">
        <f aca="false">IF(V$9&lt;&gt;"",IF($B40&lt;&gt;"",X40-W40,""),"")</f>
        <v/>
      </c>
      <c r="Z40" s="314" t="str">
        <f aca="false">IF($B40&lt;&gt;"",'Chronos (M21..M40)'!$H340,"")</f>
        <v/>
      </c>
      <c r="AA40" s="315" t="str">
        <f aca="false">IF('Chronos (M21..M40)'!$I340&lt;&gt;"",'Chronos (M21..M40)'!$I340," ")</f>
        <v> </v>
      </c>
      <c r="AB40" s="316" t="n">
        <f aca="false">IF('Chronos (M1..M20)'!$J340&lt;&gt;"",'Chronos (M21..M40)'!$J340,0)</f>
        <v>0</v>
      </c>
      <c r="AC40" s="317" t="str">
        <f aca="false">IF($B40&lt;&gt;"",IF(AA40&lt;&gt;" ",(INDEX(Z$9:AA$12,MATCH(Z40,Z$9:Z$12),2)/AA40)*1000,0),"")</f>
        <v/>
      </c>
      <c r="AD40" s="318" t="str">
        <f aca="false">IF(AA$9&lt;&gt;"",IF($B40&lt;&gt;"",AC40-AB40,""),"")</f>
        <v/>
      </c>
      <c r="AE40" s="313" t="str">
        <f aca="false">IF($B40&lt;&gt;"",$B40,"")</f>
        <v/>
      </c>
      <c r="AF40" s="314" t="str">
        <f aca="false">IF($B40&lt;&gt;"",'Chronos (M21..M40)'!$H441,"")</f>
        <v/>
      </c>
      <c r="AG40" s="315" t="str">
        <f aca="false">IF('Chronos (M21..M40)'!$I441&lt;&gt;"",'Chronos (M21..M40)'!$I441," ")</f>
        <v> </v>
      </c>
      <c r="AH40" s="316" t="n">
        <f aca="false">IF('Chronos (M21..M40)'!$J441&lt;&gt;"",'Chronos (M21..M40)'!$J441,0)</f>
        <v>0</v>
      </c>
      <c r="AI40" s="317" t="str">
        <f aca="false">IF($B40&lt;&gt;"",IF(AG40&lt;&gt;" ",(INDEX(AF$9:AG$12,MATCH(AF40,AF$9:AF$12),2)/AG40)*1000,0),"")</f>
        <v/>
      </c>
      <c r="AJ40" s="318" t="str">
        <f aca="false">IF(AG$9&lt;&gt;"",IF($B40&lt;&gt;"",AI40-AH40,""),"")</f>
        <v/>
      </c>
      <c r="AK40" s="314" t="str">
        <f aca="false">IF($B40&lt;&gt;"",'Chronos (M21..M40)'!$H542,"")</f>
        <v/>
      </c>
      <c r="AL40" s="315" t="str">
        <f aca="false">IF('Chronos (M21..M40)'!$I542&lt;&gt;"",'Chronos (M21..M40)'!$I542," ")</f>
        <v> </v>
      </c>
      <c r="AM40" s="316" t="n">
        <f aca="false">IF('Chronos (M21..M40)'!$J542&lt;&gt;"",'Chronos (M21..M40)'!$J542,0)</f>
        <v>0</v>
      </c>
      <c r="AN40" s="317" t="str">
        <f aca="false">IF($B40&lt;&gt;"",IF(AL40&lt;&gt;" ",(INDEX(AK$9:AL$12,MATCH(AK40,AK$9:AK$12),2)/AL40)*1000,0),"")</f>
        <v/>
      </c>
      <c r="AO40" s="318" t="str">
        <f aca="false">IF(AL$9&lt;&gt;"",IF($B40&lt;&gt;"",AN40-AM40,""),"")</f>
        <v/>
      </c>
      <c r="AP40" s="313" t="str">
        <f aca="false">IF($B40&lt;&gt;"",$B40,"")</f>
        <v/>
      </c>
      <c r="AQ40" s="314" t="str">
        <f aca="false">IF($B40&lt;&gt;"",'Chronos (M21..M40)'!$H643,"")</f>
        <v/>
      </c>
      <c r="AR40" s="315" t="str">
        <f aca="false">IF('Chronos (M21..M40)'!$I643&lt;&gt;"",'Chronos (M21..M40)'!$I643," ")</f>
        <v> </v>
      </c>
      <c r="AS40" s="316" t="n">
        <f aca="false">IF('Chronos (M21..M40)'!$J643&lt;&gt;"",'Chronos (M21..M40)'!$J643,0)</f>
        <v>0</v>
      </c>
      <c r="AT40" s="317" t="str">
        <f aca="false">IF($B40&lt;&gt;"",IF(AR40&lt;&gt;" ",(INDEX(AQ$9:AR$12,MATCH(AQ40,AQ$9:AQ$12),2)/AR40)*1000,0),"")</f>
        <v/>
      </c>
      <c r="AU40" s="318" t="str">
        <f aca="false">IF(AR$9&lt;&gt;"",IF($B40&lt;&gt;"",AT40-AS40,""),"")</f>
        <v/>
      </c>
      <c r="AV40" s="314" t="str">
        <f aca="false">IF($B40&lt;&gt;"",'Chronos (M21..M40)'!$H744,"")</f>
        <v/>
      </c>
      <c r="AW40" s="315" t="str">
        <f aca="false">IF('Chronos (M21..M40)'!$I744&lt;&gt;"",'Chronos (M21..M40)'!$I744," ")</f>
        <v> </v>
      </c>
      <c r="AX40" s="316" t="n">
        <f aca="false">IF('Chronos (M21..M40)'!$J744&lt;&gt;"",'Chronos (M21..M40)'!$J744,0)</f>
        <v>0</v>
      </c>
      <c r="AY40" s="317" t="str">
        <f aca="false">IF($B40&lt;&gt;"",IF(AW40&lt;&gt;" ",(INDEX(AV$9:AW$12,MATCH(AV40,AV$9:AV$12),2)/AW40)*1000,0),"")</f>
        <v/>
      </c>
      <c r="AZ40" s="318" t="str">
        <f aca="false">IF(AW$9&lt;&gt;"",IF($B40&lt;&gt;"",AY40-AX40,""),"")</f>
        <v/>
      </c>
      <c r="BA40" s="313" t="str">
        <f aca="false">IF($B40&lt;&gt;"",$B40,"")</f>
        <v/>
      </c>
      <c r="BB40" s="314" t="str">
        <f aca="false">IF($B40&lt;&gt;"",'Chronos (M21..M40)'!$H845,"")</f>
        <v/>
      </c>
      <c r="BC40" s="315" t="str">
        <f aca="false">IF('Chronos (M21..M40)'!$I845&lt;&gt;"",'Chronos (M21..M40)'!$I845," ")</f>
        <v> </v>
      </c>
      <c r="BD40" s="316" t="n">
        <f aca="false">IF('Chronos (M21..M40)'!$J845&lt;&gt;"",'Chronos (M21..M40)'!$J845,0)</f>
        <v>0</v>
      </c>
      <c r="BE40" s="317" t="str">
        <f aca="false">IF($B40&lt;&gt;"",IF(BC40&lt;&gt;" ",(INDEX(BB$9:BC$12,MATCH(BB40,BB$9:BB$12),2)/BC40)*1000,0),"")</f>
        <v/>
      </c>
      <c r="BF40" s="318" t="str">
        <f aca="false">IF(BC$9&lt;&gt;"",IF($B40&lt;&gt;"",BE40-BD40,""),"")</f>
        <v/>
      </c>
      <c r="BG40" s="314" t="str">
        <f aca="false">IF($B40&lt;&gt;"",'Chronos (M21..M40)'!$H946,"")</f>
        <v/>
      </c>
      <c r="BH40" s="315" t="str">
        <f aca="false">IF('Chronos (M21..M40)'!$I946&lt;&gt;"",'Chronos (M21..M40)'!$I946," ")</f>
        <v> </v>
      </c>
      <c r="BI40" s="316" t="n">
        <f aca="false">IF('Chronos (M21..M40)'!$J946&lt;&gt;"",'Chronos (M21..M40)'!$J946,0)</f>
        <v>0</v>
      </c>
      <c r="BJ40" s="317" t="str">
        <f aca="false">IF($B40&lt;&gt;"",IF(BH40&lt;&gt;" ",(INDEX(BG$9:BH$12,MATCH(BG40,BG$9:BG$12),2)/BH40)*1000,0),"")</f>
        <v/>
      </c>
      <c r="BK40" s="318" t="str">
        <f aca="false">IF(BH$9&lt;&gt;"",IF($B40&lt;&gt;"",BJ40-BI40,""),"")</f>
        <v/>
      </c>
      <c r="BL40" s="313" t="str">
        <f aca="false">IF($B40&lt;&gt;"",$B40,"")</f>
        <v/>
      </c>
      <c r="BM40" s="314" t="str">
        <f aca="false">IF($B40&lt;&gt;"",'Chronos (M21..M40)'!$H1047,"")</f>
        <v/>
      </c>
      <c r="BN40" s="315" t="str">
        <f aca="false">IF('Chronos (M21..M40)'!$I1047&lt;&gt;"",'Chronos (M21..M40)'!$I1047," ")</f>
        <v> </v>
      </c>
      <c r="BO40" s="316" t="n">
        <f aca="false">IF('Chronos (M21..M40)'!$J1047&lt;&gt;"",'Chronos (M21..M40)'!$J1047,0)</f>
        <v>0</v>
      </c>
      <c r="BP40" s="317" t="str">
        <f aca="false">IF($B40&lt;&gt;"",IF(BN40&lt;&gt;" ",(INDEX(BM$9:BN$12,MATCH(BM40,BM$9:BM$12),2)/BN40)*1000,0),"")</f>
        <v/>
      </c>
      <c r="BQ40" s="318" t="str">
        <f aca="false">IF(BN$9&lt;&gt;"",IF($B40&lt;&gt;"",BP40-BO40,""),"")</f>
        <v/>
      </c>
      <c r="BR40" s="314" t="str">
        <f aca="false">IF($B40&lt;&gt;"",'Chronos (M21..M40)'!$H1148,"")</f>
        <v/>
      </c>
      <c r="BS40" s="315" t="str">
        <f aca="false">IF('Chronos (M21..M40)'!$I1148&lt;&gt;"",'Chronos (M21..M40)'!$I1148," ")</f>
        <v> </v>
      </c>
      <c r="BT40" s="316" t="n">
        <f aca="false">IF('Chronos (M21..M40)'!$J1148&lt;&gt;"",'Chronos (M21..M40)'!$J1148,0)</f>
        <v>0</v>
      </c>
      <c r="BU40" s="317" t="str">
        <f aca="false">IF($B40&lt;&gt;"",IF(BS40&lt;&gt;" ",(INDEX(BR$9:BS$12,MATCH(BR40,BR$9:BR$12),2)/BS40)*1000,0),"")</f>
        <v/>
      </c>
      <c r="BV40" s="318" t="str">
        <f aca="false">IF(BS$9&lt;&gt;"",IF($B40&lt;&gt;"",BU40-BT40,""),"")</f>
        <v/>
      </c>
      <c r="BW40" s="313" t="str">
        <f aca="false">IF($B40&lt;&gt;"",$B40,"")</f>
        <v/>
      </c>
      <c r="BX40" s="314" t="str">
        <f aca="false">IF($B40&lt;&gt;"",'Chronos (M21..M40)'!$H1249,"")</f>
        <v/>
      </c>
      <c r="BY40" s="315" t="str">
        <f aca="false">IF('Chronos (M21..M40)'!$I1249&lt;&gt;"",'Chronos (M21..M40)'!$I1249," ")</f>
        <v> </v>
      </c>
      <c r="BZ40" s="316" t="n">
        <f aca="false">IF('Chronos (M21..M40)'!$J1249&lt;&gt;"",'Chronos (M21..M40)'!$J1249,0)</f>
        <v>0</v>
      </c>
      <c r="CA40" s="317" t="str">
        <f aca="false">IF($B40&lt;&gt;"",IF(BY40&lt;&gt;" ",(INDEX(BX$9:BY$12,MATCH(BX40,BX$9:BX$12),2)/BY40)*1000,0),"")</f>
        <v/>
      </c>
      <c r="CB40" s="318" t="str">
        <f aca="false">IF(BY$9&lt;&gt;"",IF($B40&lt;&gt;"",CA40-BZ40,""),"")</f>
        <v/>
      </c>
      <c r="CC40" s="314" t="str">
        <f aca="false">IF($B40&lt;&gt;"",'Chronos (M21..M40)'!$H1350,"")</f>
        <v/>
      </c>
      <c r="CD40" s="315" t="str">
        <f aca="false">IF('Chronos (M21..M40)'!$I1350&lt;&gt;"",'Chronos (M21..M40)'!$I1350," ")</f>
        <v> </v>
      </c>
      <c r="CE40" s="316" t="n">
        <f aca="false">IF('Chronos (M21..M40)'!$J1350&lt;&gt;"",'Chronos (M21..M40)'!$J1350,0)</f>
        <v>0</v>
      </c>
      <c r="CF40" s="317" t="str">
        <f aca="false">IF($B40&lt;&gt;"",IF(CD40&lt;&gt;" ",(INDEX(CC$9:CD$12,MATCH(CC40,CC$9:CC$12),2)/CD40)*1000,0),"")</f>
        <v/>
      </c>
      <c r="CG40" s="318" t="str">
        <f aca="false">IF(CD$9&lt;&gt;"",IF($B40&lt;&gt;"",CF40-CE40,""),"")</f>
        <v/>
      </c>
      <c r="CH40" s="313" t="str">
        <f aca="false">IF($B40&lt;&gt;"",$B40,"")</f>
        <v/>
      </c>
      <c r="CI40" s="314" t="str">
        <f aca="false">IF($B40&lt;&gt;"",'Chronos (M21..M40)'!$H1451,"")</f>
        <v/>
      </c>
      <c r="CJ40" s="315" t="str">
        <f aca="false">IF('Chronos (M21..M40)'!$I1451&lt;&gt;"",'Chronos (M21..M40)'!$I1451," ")</f>
        <v> </v>
      </c>
      <c r="CK40" s="316" t="n">
        <f aca="false">IF('Chronos (M21..M40)'!$J1451&lt;&gt;"",'Chronos (M21..M40)'!$J1451,0)</f>
        <v>0</v>
      </c>
      <c r="CL40" s="317" t="str">
        <f aca="false">IF($B40&lt;&gt;"",IF(CJ40&lt;&gt;" ",(INDEX(CI$9:CJ$12,MATCH(CI40,CI$9:CI$12),2)/CJ40)*1000,0),"")</f>
        <v/>
      </c>
      <c r="CM40" s="318" t="str">
        <f aca="false">IF(CJ$9&lt;&gt;"",IF($B40&lt;&gt;"",CL40-CK40,""),"")</f>
        <v/>
      </c>
      <c r="CN40" s="314" t="str">
        <f aca="false">IF($B40&lt;&gt;"",'Chronos (M21..M40)'!$H1552,"")</f>
        <v/>
      </c>
      <c r="CO40" s="315" t="str">
        <f aca="false">IF('Chronos (M21..M40)'!$I1552&lt;&gt;"",'Chronos (M21..M40)'!$I1552," ")</f>
        <v> </v>
      </c>
      <c r="CP40" s="316" t="n">
        <f aca="false">IF('Chronos (M21..M40)'!$J1552&lt;&gt;"",'Chronos (M21..M40)'!$J1552,0)</f>
        <v>0</v>
      </c>
      <c r="CQ40" s="317" t="str">
        <f aca="false">IF($B40&lt;&gt;"",IF(CO40&lt;&gt;" ",(INDEX(CN$9:CO$12,MATCH(CN40,CN$9:CN$12),2)/CO40)*1000,0),"")</f>
        <v/>
      </c>
      <c r="CR40" s="318" t="str">
        <f aca="false">IF(CO$9&lt;&gt;"",IF($B40&lt;&gt;"",CQ40-CP40,""),"")</f>
        <v/>
      </c>
      <c r="CS40" s="313" t="str">
        <f aca="false">IF($B40&lt;&gt;"",$B40,"")</f>
        <v/>
      </c>
      <c r="CT40" s="314" t="str">
        <f aca="false">IF($B40&lt;&gt;"",'Chronos (M21..M40)'!$H1653,"")</f>
        <v/>
      </c>
      <c r="CU40" s="315" t="str">
        <f aca="false">IF('Chronos (M21..M40)'!$I1653&lt;&gt;"",'Chronos (M21..M40)'!$I1653," ")</f>
        <v> </v>
      </c>
      <c r="CV40" s="316" t="n">
        <f aca="false">IF('Chronos (M21..M40)'!$J1653&lt;&gt;"",'Chronos (M21..M40)'!$J1653,0)</f>
        <v>0</v>
      </c>
      <c r="CW40" s="317" t="str">
        <f aca="false">IF($B40&lt;&gt;"",IF(CU40&lt;&gt;" ",(INDEX(CT$9:CU$12,MATCH(CT40,CT$9:CT$12),2)/CU40)*1000,0),"")</f>
        <v/>
      </c>
      <c r="CX40" s="318" t="str">
        <f aca="false">IF(CU$9&lt;&gt;"",IF($B40&lt;&gt;"",CW40-CV40,""),"")</f>
        <v/>
      </c>
      <c r="CY40" s="314" t="str">
        <f aca="false">IF($B40&lt;&gt;"",'Chronos (M21..M40)'!$H1754,"")</f>
        <v/>
      </c>
      <c r="CZ40" s="315" t="str">
        <f aca="false">IF('Chronos (M21..M40)'!$I1754&lt;&gt;"",'Chronos (M21..M40)'!$I1754," ")</f>
        <v> </v>
      </c>
      <c r="DA40" s="316" t="n">
        <f aca="false">IF('Chronos (M21..M40)'!$J1754&lt;&gt;"",'Chronos (M21..M40)'!$J1754,0)</f>
        <v>0</v>
      </c>
      <c r="DB40" s="317" t="str">
        <f aca="false">IF($B40&lt;&gt;"",IF(CZ40&lt;&gt;" ",(INDEX(CY$9:CZ$12,MATCH(CY40,CY$9:CY$12),2)/CZ40)*1000,0),"")</f>
        <v/>
      </c>
      <c r="DC40" s="318" t="str">
        <f aca="false">IF(CZ$9&lt;&gt;"",IF($B40&lt;&gt;"",DB40-DA40,""),"")</f>
        <v/>
      </c>
      <c r="DD40" s="313" t="str">
        <f aca="false">IF($B40&lt;&gt;"",$B40,"")</f>
        <v/>
      </c>
      <c r="DE40" s="314" t="str">
        <f aca="false">IF($B40&lt;&gt;"",'Chronos (M21..M40)'!$H1855,"")</f>
        <v/>
      </c>
      <c r="DF40" s="315" t="str">
        <f aca="false">IF('Chronos (M21..M40)'!$I1855&lt;&gt;"",'Chronos (M21..M40)'!$I1855," ")</f>
        <v> </v>
      </c>
      <c r="DG40" s="316" t="n">
        <f aca="false">IF('Chronos (M21..M40)'!$J1855&lt;&gt;"",'Chronos (M21..M40)'!$J1855,0)</f>
        <v>0</v>
      </c>
      <c r="DH40" s="317" t="str">
        <f aca="false">IF($B40&lt;&gt;"",IF(DF40&lt;&gt;" ",(INDEX(DE$9:DF$12,MATCH(DE40,DE$9:DE$12),2)/DF40)*1000,0),"")</f>
        <v/>
      </c>
      <c r="DI40" s="318" t="str">
        <f aca="false">IF(DF$9&lt;&gt;"",IF($B40&lt;&gt;"",DH40-DG40,""),"")</f>
        <v/>
      </c>
      <c r="DJ40" s="314" t="str">
        <f aca="false">IF($B40&lt;&gt;"",'Chronos (M21..M40)'!$H1956,"")</f>
        <v/>
      </c>
      <c r="DK40" s="315" t="str">
        <f aca="false">IF('Chronos (M21..M40)'!$I1956&lt;&gt;"",'Chronos (M21..M40)'!$I1956," ")</f>
        <v> </v>
      </c>
      <c r="DL40" s="316" t="n">
        <f aca="false">IF('Chronos (M21..M40)'!$J1956&lt;&gt;"",'Chronos (M21..M40)'!$J1956,0)</f>
        <v>0</v>
      </c>
      <c r="DM40" s="317" t="str">
        <f aca="false">IF($B40&lt;&gt;"",IF(DK40&lt;&gt;" ",(INDEX(DJ$9:DK$12,MATCH(DJ40,DJ$9:DJ$12),2)/DK40)*1000,0),"")</f>
        <v/>
      </c>
      <c r="DN40" s="318" t="str">
        <f aca="false">IF(DK$9&lt;&gt;"",IF($B40&lt;&gt;"",DM40-DL40,""),"")</f>
        <v/>
      </c>
      <c r="DO40" s="0"/>
      <c r="DP40" s="356" t="n">
        <f aca="false">E40</f>
        <v>0</v>
      </c>
      <c r="DQ40" s="357" t="n">
        <f aca="false">F40</f>
        <v>0</v>
      </c>
      <c r="DR40" s="356" t="e">
        <f aca="false">SUM(E40,M40,R40,X40,AC40)</f>
        <v>#VALUE!</v>
      </c>
      <c r="DS40" s="319" t="e">
        <f aca="false">SUM(DR40,AI40,AN40,AT40,AY40,BE40,BJ40,BP40,BU40,CA40,CF40,CL40,CQ40,CW40,DB40,DH40,DM40)</f>
        <v>#VALUE!</v>
      </c>
      <c r="DT40" s="357" t="n">
        <f aca="false">SUM(L40,Q40,W40,AB40,AH40,AM40,AS40,AX40,BD40,BI40,BO40,BT40,BZ40,CE40,CK40,CP40,CV40,DA40,DG40,DL40)</f>
        <v>0</v>
      </c>
      <c r="DU40" s="356" t="e">
        <f aca="false">SMALL($DY40:$EV40,1)</f>
        <v>#VALUE!</v>
      </c>
      <c r="DV40" s="319" t="e">
        <f aca="false">SMALL($DY40:$EV40,2)</f>
        <v>#VALUE!</v>
      </c>
      <c r="DW40" s="319" t="e">
        <f aca="false">SMALL($DY40:$EV40,3)</f>
        <v>#VALUE!</v>
      </c>
      <c r="DX40" s="357" t="e">
        <f aca="false">SMALL($DY40:$EV40,4)</f>
        <v>#VALUE!</v>
      </c>
      <c r="DY40" s="356" t="e">
        <f aca="false">'Calculs (M1..M20)'!DU40</f>
        <v>#VALUE!</v>
      </c>
      <c r="DZ40" s="356" t="e">
        <f aca="false">'Calculs (M1..M20)'!DV40</f>
        <v>#VALUE!</v>
      </c>
      <c r="EA40" s="356" t="e">
        <f aca="false">'Calculs (M1..M20)'!DW40</f>
        <v>#VALUE!</v>
      </c>
      <c r="EB40" s="358" t="e">
        <f aca="false">'Calculs (M1..M20)'!DX40</f>
        <v>#VALUE!</v>
      </c>
      <c r="EC40" s="361" t="str">
        <f aca="false">IF(M40&gt;0,M40," ")</f>
        <v/>
      </c>
      <c r="ED40" s="321" t="str">
        <f aca="false">IF(R40&gt;0,R40," ")</f>
        <v/>
      </c>
      <c r="EE40" s="321" t="str">
        <f aca="false">IF(X40&gt;0,X40," ")</f>
        <v/>
      </c>
      <c r="EF40" s="321" t="str">
        <f aca="false">IF(AC40&gt;0,AC40," ")</f>
        <v/>
      </c>
      <c r="EG40" s="321" t="str">
        <f aca="false">IF(AI40&gt;0,AI40," ")</f>
        <v/>
      </c>
      <c r="EH40" s="321" t="str">
        <f aca="false">IF(AN40&gt;0,AN40," ")</f>
        <v/>
      </c>
      <c r="EI40" s="321" t="str">
        <f aca="false">IF(AT40&gt;0,AT40," ")</f>
        <v/>
      </c>
      <c r="EJ40" s="321" t="str">
        <f aca="false">IF(AY40&gt;0,AY40," ")</f>
        <v/>
      </c>
      <c r="EK40" s="321" t="str">
        <f aca="false">IF(BE40&gt;0,BE40," ")</f>
        <v/>
      </c>
      <c r="EL40" s="321" t="str">
        <f aca="false">IF(BJ40&gt;0,BJ40," ")</f>
        <v/>
      </c>
      <c r="EM40" s="321" t="str">
        <f aca="false">IF(BP40&gt;0,BP40," ")</f>
        <v/>
      </c>
      <c r="EN40" s="321" t="str">
        <f aca="false">IF(BU40&gt;0,BU40," ")</f>
        <v/>
      </c>
      <c r="EO40" s="321" t="str">
        <f aca="false">IF(CA40&gt;0,CA40," ")</f>
        <v/>
      </c>
      <c r="EP40" s="321" t="str">
        <f aca="false">IF(CF40&gt;0,CF40," ")</f>
        <v/>
      </c>
      <c r="EQ40" s="321" t="str">
        <f aca="false">IF(CL40&gt;0,CL40," ")</f>
        <v/>
      </c>
      <c r="ER40" s="321" t="str">
        <f aca="false">IF(CQ40&gt;0,CQ40," ")</f>
        <v/>
      </c>
      <c r="ES40" s="321" t="str">
        <f aca="false">IF(CW40&gt;0,CW40," ")</f>
        <v/>
      </c>
      <c r="ET40" s="321" t="str">
        <f aca="false">IF(DB40&gt;0,DB40," ")</f>
        <v/>
      </c>
      <c r="EU40" s="321" t="str">
        <f aca="false">IF(DH40&gt;0,DH40," ")</f>
        <v/>
      </c>
      <c r="EV40" s="321" t="str">
        <f aca="false">IF(DM40&gt;0,DM40," ")</f>
        <v/>
      </c>
      <c r="EW40" s="322" t="e">
        <f aca="false">SMALL($DY40:EC40,1)</f>
        <v>#VALUE!</v>
      </c>
      <c r="EX40" s="323" t="e">
        <f aca="false">SMALL($DY40:ED40,1)</f>
        <v>#VALUE!</v>
      </c>
      <c r="EY40" s="323" t="e">
        <f aca="false">SMALL($DY40:EE40,1)</f>
        <v>#VALUE!</v>
      </c>
      <c r="EZ40" s="323" t="e">
        <f aca="false">SMALL($DY40:EF40,1)</f>
        <v>#VALUE!</v>
      </c>
      <c r="FA40" s="323" t="e">
        <f aca="false">SMALL($DY40:EG40,1)</f>
        <v>#VALUE!</v>
      </c>
      <c r="FB40" s="323" t="e">
        <f aca="false">SMALL($DY40:EH40,1)</f>
        <v>#VALUE!</v>
      </c>
      <c r="FC40" s="323" t="e">
        <f aca="false">SMALL($DY40:EI40,1)</f>
        <v>#VALUE!</v>
      </c>
      <c r="FD40" s="323" t="e">
        <f aca="false">SMALL($DY40:EJ40,1)</f>
        <v>#VALUE!</v>
      </c>
      <c r="FE40" s="323" t="e">
        <f aca="false">SMALL($DY40:EK40,1)</f>
        <v>#VALUE!</v>
      </c>
      <c r="FF40" s="323" t="e">
        <f aca="false">SMALL($DY40:EL40,1)</f>
        <v>#VALUE!</v>
      </c>
      <c r="FG40" s="323" t="e">
        <f aca="false">SMALL($DY40:EM40,1)</f>
        <v>#VALUE!</v>
      </c>
      <c r="FH40" s="323" t="e">
        <f aca="false">SMALL($DY40:EN40,1)</f>
        <v>#VALUE!</v>
      </c>
      <c r="FI40" s="323" t="e">
        <f aca="false">SMALL($DY40:EO40,1)</f>
        <v>#VALUE!</v>
      </c>
      <c r="FJ40" s="323" t="e">
        <f aca="false">SMALL($DY40:EP40,1)</f>
        <v>#VALUE!</v>
      </c>
      <c r="FK40" s="323" t="e">
        <f aca="false">SMALL($DY40:EQ40,1)</f>
        <v>#VALUE!</v>
      </c>
      <c r="FL40" s="323" t="e">
        <f aca="false">SMALL($DY40:ER40,1)</f>
        <v>#VALUE!</v>
      </c>
      <c r="FM40" s="323" t="e">
        <f aca="false">SMALL($DY40:ES40,1)</f>
        <v>#VALUE!</v>
      </c>
      <c r="FN40" s="323" t="e">
        <f aca="false">SMALL($DY40:ET40,1)</f>
        <v>#VALUE!</v>
      </c>
      <c r="FO40" s="323" t="e">
        <f aca="false">SMALL($DY40:EU40,1)</f>
        <v>#VALUE!</v>
      </c>
      <c r="FP40" s="324" t="e">
        <f aca="false">SMALL($DY40:EV40,1)</f>
        <v>#VALUE!</v>
      </c>
      <c r="FQ40" s="0"/>
      <c r="FR40" s="328" t="str">
        <f aca="false">IF($B40&lt;&gt;"",IF($EE$1+20&gt;=FR$13,$N40+E40-F40-(EW40+EW142+EW244+EW346),""),"")</f>
        <v/>
      </c>
      <c r="FS40" s="329" t="str">
        <f aca="false">IF($B40&lt;&gt;"",IF($EE$1+20&gt;=FS$13,$N40+$S40+E40-F40-(EX40+EX142+EX244+EX346),""),"")</f>
        <v/>
      </c>
      <c r="FT40" s="329" t="str">
        <f aca="false">IF($B40&lt;&gt;"",IF($EE$1+20&gt;=FT$13,$N40+$S40+$Y40+E40-F40-(EY40+EY142+EY244+EY346),""),"")</f>
        <v/>
      </c>
      <c r="FU40" s="329" t="str">
        <f aca="false">IF($B40&lt;&gt;"",IF($EE$1+20&gt;=FU$13,$N40+$S40+$Y40+$AD40+E40-F40-(EZ40+EZ142+EZ244+EZ346),""),"")</f>
        <v/>
      </c>
      <c r="FV40" s="329" t="str">
        <f aca="false">IF($B40&lt;&gt;"",IF($EE$1+20&gt;=FV$13,$N40+$S40+$Y40+$AD40+$AJ40+E40-F40-(FA40+FA142+FA244+FA346),""),"")</f>
        <v/>
      </c>
      <c r="FW40" s="329" t="str">
        <f aca="false">IF($B40&lt;&gt;"",IF($EE$1+20&gt;=FW$13,$N40+$S40+$Y40+$AD40+$AJ40+$AO40+E40-F40-(FB40+FB142+FB244+FB346),""),"")</f>
        <v/>
      </c>
      <c r="FX40" s="329" t="str">
        <f aca="false">IF($B40&lt;&gt;"",IF($EE$1+20&gt;=FX$13,$N40+$S40+$Y40+$AD40+$AJ40+$AO40+$AU40+E40-F40-(FC40+FC142+FC244+FC346),""),"")</f>
        <v/>
      </c>
      <c r="FY40" s="329" t="str">
        <f aca="false">IF($B40&lt;&gt;"",IF($EE$1+20&gt;=FY$13,$N40+$S40+$Y40+$AD40+$AJ40+$AO40+$AU40+$AZ40+E40-F40-(FD40+FD142+FD244+FD346),""),"")</f>
        <v/>
      </c>
      <c r="FZ40" s="329" t="str">
        <f aca="false">IF($B40&lt;&gt;"",IF($EE$1+20&gt;=FZ$13,$N40+$S40+$Y40+$AD40+$AJ40+$AO40+$AU40+$AZ40+$BF40+E40-F40-(FE40+FE142+FE244+FE346),""),"")</f>
        <v/>
      </c>
      <c r="GA40" s="329" t="str">
        <f aca="false">IF($B40&lt;&gt;"",IF($EE$1+20&gt;=GA$13,$N40+$S40+$Y40+$AD40+$AJ40+$AO40+$AU40+$AZ40+$BF40+$BK40+E40-F40-(FF40+FF142+FF244+FF346),""),"")</f>
        <v/>
      </c>
      <c r="GB40" s="329" t="str">
        <f aca="false">IF($B40&lt;&gt;"",IF($EE$1+20&gt;=GB$13,$N40+$S40+$Y40+$AD40+$AJ40+$AO40+$AU40+$AZ40+$BF40+$BK40+$BQ40+E40-F40-(FG40+FG142+FG244+FG346),""),"")</f>
        <v/>
      </c>
      <c r="GC40" s="329" t="str">
        <f aca="false">IF($B40&lt;&gt;"",IF($EE$1+20&gt;=GC$13,$N40+$S40+$Y40+$AD40+$AJ40+$AO40+$AU40+$AZ40+$BF40+$BK40+$BQ40+$BV40+E40-F40-(FH40+FH142+FH244+FH346),""),"")</f>
        <v/>
      </c>
      <c r="GD40" s="329" t="str">
        <f aca="false">IF($B40&lt;&gt;"",IF($EE$1+20&gt;=GD$13,$N40+$S40+$Y40+$AD40+$AJ40+$AO40+$AU40+$AZ40+$BF40+$BK40+$BQ40+$BV40+$CB40+E40-F40-(FI40+FI142+FI244+FI346),""),"")</f>
        <v/>
      </c>
      <c r="GE40" s="329" t="str">
        <f aca="false">IF($B40&lt;&gt;"",IF($EE$1+20&gt;=GE$13,$N40+$S40+$Y40+$AD40+$AJ40+$AO40+$AU40+$AZ40+$BF40+$BK40+$BQ40+$BV40+$CB40+$CG40+E40-F40-(FJ40+FJ142+FJ244+FJ346),""),"")</f>
        <v/>
      </c>
      <c r="GF40" s="329" t="str">
        <f aca="false">IF($B40&lt;&gt;"",IF($EE$1+20&gt;=GF$13,$N40+$S40+$Y40+$AD40+$AJ40+$AO40+$AU40+$AZ40+$BF40+$BK40+$BQ40+$BV40+$CB40+$CG40+$CM40+E40-F40-(FK40+FK142+FK244+FK346),""),"")</f>
        <v/>
      </c>
      <c r="GG40" s="329" t="str">
        <f aca="false">IF($B40&lt;&gt;"",IF($EE$1+20&gt;=GG$13,$N40+$S40+$Y40+$AD40+$AJ40+$AO40+$AU40+$AZ40+$BF40+$BK40+$BQ40+$BV40+$CB40+$CG40+$CM40+$CR40+E40-F40-(FL40+FL142+FL244+FL346),""),"")</f>
        <v/>
      </c>
      <c r="GH40" s="329" t="str">
        <f aca="false">IF($B40&lt;&gt;"",IF($EE$1+20&gt;=GH$13,$N40+$S40+$Y40+$AD40+$AJ40+$AO40+$AU40+$AZ40+$BF40+$BK40+$BQ40+$BV40+$CB40+$CG40+$CM40+$CR40+$CX40+E40-F40-(FM40+FM142+FM244+FM346),""),"")</f>
        <v/>
      </c>
      <c r="GI40" s="329" t="str">
        <f aca="false">IF($B40&lt;&gt;"",IF($EE$1+20&gt;=GI$13,$N40+$S40+$Y40+$AD40+$AJ40+$AO40+$AU40+$AZ40+$BF40+$BK40+$BQ40+$BV40+$CB40+$CG40+$CM40+$CR40+$CX40+$DC40+E40-F40-(FN40+FN142+FN244+FN346),""),"")</f>
        <v/>
      </c>
      <c r="GJ40" s="329" t="str">
        <f aca="false">IF($B40&lt;&gt;"",IF($EE$1+20&gt;=GJ$13,$N40+$S40+$Y40+$AD40+$AJ40+$AO40+$AU40+$AZ40+$BF40+$BK40+$BQ40+$BV40+$CB40+$CG40+$CM40+$CR40+$CX40+$DC40+$DI40+E40-F40-(FO40+FO142+FO244+FO346),""),"")</f>
        <v/>
      </c>
      <c r="GK40" s="330" t="str">
        <f aca="false">IF($B40&lt;&gt;"",IF($EE$1+20&gt;=GK$13,$N40+$S40+$Y40+$AD40+$AJ40+$AO40+$AU40+$AZ40+$BF40+$BK40+$BQ40+$BV40+$CB40+$CG40+$CM40+$CR40+$CX40+$DC40+$DI40+$DN40+E40-F40-(FP40+FP142+FP244+FP346),""),"")</f>
        <v/>
      </c>
      <c r="GL40" s="0"/>
      <c r="GM40" s="328" t="str">
        <f aca="false">IF($B40&lt;&gt;"",IF($EE$1+20&gt;=GM$13,RANK(FR40,FR$14:FR$113,0),""),"")</f>
        <v/>
      </c>
      <c r="GN40" s="329" t="str">
        <f aca="false">IF($B40&lt;&gt;"",IF($EE$1+20&gt;=GN$13,RANK(FS40,FS$14:FS$113,0),""),"")</f>
        <v/>
      </c>
      <c r="GO40" s="329" t="str">
        <f aca="false">IF($B40&lt;&gt;"",IF($EE$1+20&gt;=GO$13,RANK(FT40,FT$14:FT$113,0),""),"")</f>
        <v/>
      </c>
      <c r="GP40" s="329" t="str">
        <f aca="false">IF($B40&lt;&gt;"",IF($EE$1+20&gt;=GP$13,RANK(FU40,FU$14:FU$113,0),""),"")</f>
        <v/>
      </c>
      <c r="GQ40" s="329" t="str">
        <f aca="false">IF($B40&lt;&gt;"",IF($EE$1+20&gt;=GQ$13,RANK(FV40,FV$14:FV$113,0),""),"")</f>
        <v/>
      </c>
      <c r="GR40" s="329" t="str">
        <f aca="false">IF($B40&lt;&gt;"",IF($EE$1+20&gt;=GR$13,RANK(FW40,FW$14:FW$113,0),""),"")</f>
        <v/>
      </c>
      <c r="GS40" s="329" t="str">
        <f aca="false">IF($B40&lt;&gt;"",IF($EE$1+20&gt;=GS$13,RANK(FX40,FX$14:FX$113,0),""),"")</f>
        <v/>
      </c>
      <c r="GT40" s="329" t="str">
        <f aca="false">IF($B40&lt;&gt;"",IF($EE$1+20&gt;=GT$13,RANK(FY40,FY$14:FY$113,0),""),"")</f>
        <v/>
      </c>
      <c r="GU40" s="329" t="str">
        <f aca="false">IF($B40&lt;&gt;"",IF($EE$1+20&gt;=GU$13,RANK(FZ40,FZ$14:FZ$113,0),""),"")</f>
        <v/>
      </c>
      <c r="GV40" s="329" t="str">
        <f aca="false">IF($B40&lt;&gt;"",IF($EE$1+20&gt;=GV$13,RANK(GA40,GA$14:GA$113,0),""),"")</f>
        <v/>
      </c>
      <c r="GW40" s="329" t="str">
        <f aca="false">IF($B40&lt;&gt;"",IF($EE$1+20&gt;=GW$13,RANK(GB40,GB$14:GB$113,0),""),"")</f>
        <v/>
      </c>
      <c r="GX40" s="329" t="str">
        <f aca="false">IF($B40&lt;&gt;"",IF($EE$1+20&gt;=GX$13,RANK(GC40,GC$14:GC$113,0),""),"")</f>
        <v/>
      </c>
      <c r="GY40" s="329" t="str">
        <f aca="false">IF($B40&lt;&gt;"",IF($EE$1+20&gt;=GY$13,RANK(GD40,GD$14:GD$113,0),""),"")</f>
        <v/>
      </c>
      <c r="GZ40" s="329" t="str">
        <f aca="false">IF($B40&lt;&gt;"",IF($EE$1+20&gt;=GZ$13,RANK(GE40,GE$14:GE$113,0),""),"")</f>
        <v/>
      </c>
      <c r="HA40" s="329" t="str">
        <f aca="false">IF($B40&lt;&gt;"",IF($EE$1+20&gt;=HA$13,RANK(GF40,GF$14:GF$113,0),""),"")</f>
        <v/>
      </c>
      <c r="HB40" s="329" t="str">
        <f aca="false">IF($B40&lt;&gt;"",IF($EE$1+20&gt;=HB$13,RANK(GG40,GG$14:GG$113,0),""),"")</f>
        <v/>
      </c>
      <c r="HC40" s="329" t="str">
        <f aca="false">IF($B40&lt;&gt;"",IF($EE$1+20&gt;=HC$13,RANK(GH40,GH$14:GH$113,0),""),"")</f>
        <v/>
      </c>
      <c r="HD40" s="329" t="str">
        <f aca="false">IF($B40&lt;&gt;"",IF($EE$1+20&gt;=HD$13,RANK(GI40,GI$14:GI$113,0),""),"")</f>
        <v/>
      </c>
      <c r="HE40" s="329" t="str">
        <f aca="false">IF($B40&lt;&gt;"",IF($EE$1+20&gt;=HE$13,RANK(GJ40,GJ$14:GJ$113,0),""),"")</f>
        <v/>
      </c>
      <c r="HF40" s="330" t="str">
        <f aca="false">IF($B40&lt;&gt;"",IF($EE$1+20&gt;=HF$13,RANK(GK40,GK$14:GK$113,0),""),"")</f>
        <v/>
      </c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3" hidden="false" customHeight="false" outlineLevel="0" collapsed="false">
      <c r="A41" s="308" t="str">
        <f aca="false">IF(B41&lt;&gt;"",RANK(G41,G$14:G$113,0),"")</f>
        <v/>
      </c>
      <c r="B41" s="310" t="str">
        <f aca="false">IF('Chronos (M1..M20)'!B38&lt;&gt;"",'Chronos (M1..M20)'!B38,"")</f>
        <v/>
      </c>
      <c r="C41" s="310" t="str">
        <f aca="false">IF(B41&lt;&gt;"",'Chronos (M1..M20)'!C38,"")</f>
        <v/>
      </c>
      <c r="D41" s="215" t="str">
        <f aca="false">IF(B41&lt;&gt;"",'Chronos (M1..M20)'!C38,"")</f>
        <v/>
      </c>
      <c r="E41" s="355" t="n">
        <f aca="false">'Calculs (M1..M20)'!DS41</f>
        <v>0</v>
      </c>
      <c r="F41" s="355" t="n">
        <f aca="false">'Calculs (M1..M20)'!DT41</f>
        <v>0</v>
      </c>
      <c r="G41" s="311" t="n">
        <f aca="false">IF(B41&lt;&gt;"",IF(NbTotManche&lt;4,DR41-DQ41,IF(NbTotManche&lt;15,DR41-DU41-DQ41,IF(NbTotManche&lt;25,DR41-DU41-DV41-DQ41-DT41,IF(NbTotManche&lt;35,DS41-DU41-DV41-DW41-DT41-DQ41,DS41-DU41-DV41-DW41-DX41-DT41-DQ41)))),0)</f>
        <v>0</v>
      </c>
      <c r="H41" s="312" t="str">
        <f aca="false">IF(B41&lt;&gt;"",IF(G41,(G41/MAXA(G$14:G$113))*1000,0),"")</f>
        <v/>
      </c>
      <c r="I41" s="313" t="str">
        <f aca="false">IF($B41&lt;&gt;"",$B41,"")</f>
        <v/>
      </c>
      <c r="J41" s="314" t="str">
        <f aca="false">IF($B41&lt;&gt;"",'Chronos (M21..M40)'!$H38,"")</f>
        <v/>
      </c>
      <c r="K41" s="315" t="str">
        <f aca="false">IF('Chronos (M21..M40)'!$I38&lt;&gt;"",'Chronos (M21..M40)'!$I38," ")</f>
        <v> </v>
      </c>
      <c r="L41" s="316" t="n">
        <f aca="false">IF('Chronos (M21..M40)'!$J38&lt;&gt;"",'Chronos (M21..M40)'!$J38,0)</f>
        <v>0</v>
      </c>
      <c r="M41" s="317" t="str">
        <f aca="false">IF($B41&lt;&gt;"",IF(K41&lt;&gt;" ",(INDEX(J$9:K$12,MATCH(J41,J$9:J$12),2)/K41)*1000,0),"")</f>
        <v/>
      </c>
      <c r="N41" s="318" t="str">
        <f aca="false">IF(K$9&lt;&gt;"",IF($B41&lt;&gt;"",M41-L41,""),"")</f>
        <v/>
      </c>
      <c r="O41" s="314" t="str">
        <f aca="false">IF($B41&lt;&gt;"",'Chronos (M21..M40)'!$H139,"")</f>
        <v/>
      </c>
      <c r="P41" s="315" t="str">
        <f aca="false">IF('Chronos (M21..M40)'!$I139&lt;&gt;"",'Chronos (M21..M40)'!$I139," ")</f>
        <v> </v>
      </c>
      <c r="Q41" s="316" t="n">
        <f aca="false">IF('Chronos (M21..M40)'!$J139&lt;&gt;"",'Chronos (M21..M40)'!$J139,0)</f>
        <v>0</v>
      </c>
      <c r="R41" s="317" t="str">
        <f aca="false">IF($B41&lt;&gt;"",IF(P41&lt;&gt;" ",(INDEX(O$9:P$12,MATCH(O41,O$9:O$12),2)/P41)*1000,0),"")</f>
        <v/>
      </c>
      <c r="S41" s="318" t="str">
        <f aca="false">IF(P$9&lt;&gt;"",IF($B41&lt;&gt;"",R41-Q41,""),"")</f>
        <v/>
      </c>
      <c r="T41" s="313" t="str">
        <f aca="false">IF($B41&lt;&gt;"",$B41,"")</f>
        <v/>
      </c>
      <c r="U41" s="314" t="str">
        <f aca="false">IF($B41&lt;&gt;"",'Chronos (M21..M40)'!$H240,"")</f>
        <v/>
      </c>
      <c r="V41" s="315" t="str">
        <f aca="false">IF('Chronos (M21..M40)'!$I240&lt;&gt;"",'Chronos (M21..M40)'!$I240," ")</f>
        <v> </v>
      </c>
      <c r="W41" s="316" t="n">
        <f aca="false">IF('Chronos (M21..M40)'!$J240&lt;&gt;"",'Chronos (M21..M40)'!$J240,0)</f>
        <v>0</v>
      </c>
      <c r="X41" s="317" t="str">
        <f aca="false">IF($B41&lt;&gt;"",IF(V41&lt;&gt;" ",(INDEX(U$9:V$12,MATCH(U41,U$9:U$12),2)/V41)*1000,0),"")</f>
        <v/>
      </c>
      <c r="Y41" s="318" t="str">
        <f aca="false">IF(V$9&lt;&gt;"",IF($B41&lt;&gt;"",X41-W41,""),"")</f>
        <v/>
      </c>
      <c r="Z41" s="314" t="str">
        <f aca="false">IF($B41&lt;&gt;"",'Chronos (M21..M40)'!$H341,"")</f>
        <v/>
      </c>
      <c r="AA41" s="315" t="str">
        <f aca="false">IF('Chronos (M21..M40)'!$I341&lt;&gt;"",'Chronos (M21..M40)'!$I341," ")</f>
        <v> </v>
      </c>
      <c r="AB41" s="316" t="n">
        <f aca="false">IF('Chronos (M1..M20)'!$J341&lt;&gt;"",'Chronos (M21..M40)'!$J341,0)</f>
        <v>0</v>
      </c>
      <c r="AC41" s="317" t="str">
        <f aca="false">IF($B41&lt;&gt;"",IF(AA41&lt;&gt;" ",(INDEX(Z$9:AA$12,MATCH(Z41,Z$9:Z$12),2)/AA41)*1000,0),"")</f>
        <v/>
      </c>
      <c r="AD41" s="318" t="str">
        <f aca="false">IF(AA$9&lt;&gt;"",IF($B41&lt;&gt;"",AC41-AB41,""),"")</f>
        <v/>
      </c>
      <c r="AE41" s="313" t="str">
        <f aca="false">IF($B41&lt;&gt;"",$B41,"")</f>
        <v/>
      </c>
      <c r="AF41" s="314" t="str">
        <f aca="false">IF($B41&lt;&gt;"",'Chronos (M21..M40)'!$H442,"")</f>
        <v/>
      </c>
      <c r="AG41" s="315" t="str">
        <f aca="false">IF('Chronos (M21..M40)'!$I442&lt;&gt;"",'Chronos (M21..M40)'!$I442," ")</f>
        <v> </v>
      </c>
      <c r="AH41" s="316" t="n">
        <f aca="false">IF('Chronos (M21..M40)'!$J442&lt;&gt;"",'Chronos (M21..M40)'!$J442,0)</f>
        <v>0</v>
      </c>
      <c r="AI41" s="317" t="str">
        <f aca="false">IF($B41&lt;&gt;"",IF(AG41&lt;&gt;" ",(INDEX(AF$9:AG$12,MATCH(AF41,AF$9:AF$12),2)/AG41)*1000,0),"")</f>
        <v/>
      </c>
      <c r="AJ41" s="318" t="str">
        <f aca="false">IF(AG$9&lt;&gt;"",IF($B41&lt;&gt;"",AI41-AH41,""),"")</f>
        <v/>
      </c>
      <c r="AK41" s="314" t="str">
        <f aca="false">IF($B41&lt;&gt;"",'Chronos (M21..M40)'!$H543,"")</f>
        <v/>
      </c>
      <c r="AL41" s="315" t="str">
        <f aca="false">IF('Chronos (M21..M40)'!$I543&lt;&gt;"",'Chronos (M21..M40)'!$I543," ")</f>
        <v> </v>
      </c>
      <c r="AM41" s="316" t="n">
        <f aca="false">IF('Chronos (M21..M40)'!$J543&lt;&gt;"",'Chronos (M21..M40)'!$J543,0)</f>
        <v>0</v>
      </c>
      <c r="AN41" s="317" t="str">
        <f aca="false">IF($B41&lt;&gt;"",IF(AL41&lt;&gt;" ",(INDEX(AK$9:AL$12,MATCH(AK41,AK$9:AK$12),2)/AL41)*1000,0),"")</f>
        <v/>
      </c>
      <c r="AO41" s="318" t="str">
        <f aca="false">IF(AL$9&lt;&gt;"",IF($B41&lt;&gt;"",AN41-AM41,""),"")</f>
        <v/>
      </c>
      <c r="AP41" s="313" t="str">
        <f aca="false">IF($B41&lt;&gt;"",$B41,"")</f>
        <v/>
      </c>
      <c r="AQ41" s="314" t="str">
        <f aca="false">IF($B41&lt;&gt;"",'Chronos (M21..M40)'!$H644,"")</f>
        <v/>
      </c>
      <c r="AR41" s="315" t="str">
        <f aca="false">IF('Chronos (M21..M40)'!$I644&lt;&gt;"",'Chronos (M21..M40)'!$I644," ")</f>
        <v> </v>
      </c>
      <c r="AS41" s="316" t="n">
        <f aca="false">IF('Chronos (M21..M40)'!$J644&lt;&gt;"",'Chronos (M21..M40)'!$J644,0)</f>
        <v>0</v>
      </c>
      <c r="AT41" s="317" t="str">
        <f aca="false">IF($B41&lt;&gt;"",IF(AR41&lt;&gt;" ",(INDEX(AQ$9:AR$12,MATCH(AQ41,AQ$9:AQ$12),2)/AR41)*1000,0),"")</f>
        <v/>
      </c>
      <c r="AU41" s="318" t="str">
        <f aca="false">IF(AR$9&lt;&gt;"",IF($B41&lt;&gt;"",AT41-AS41,""),"")</f>
        <v/>
      </c>
      <c r="AV41" s="314" t="str">
        <f aca="false">IF($B41&lt;&gt;"",'Chronos (M21..M40)'!$H745,"")</f>
        <v/>
      </c>
      <c r="AW41" s="315" t="str">
        <f aca="false">IF('Chronos (M21..M40)'!$I745&lt;&gt;"",'Chronos (M21..M40)'!$I745," ")</f>
        <v> </v>
      </c>
      <c r="AX41" s="316" t="n">
        <f aca="false">IF('Chronos (M21..M40)'!$J745&lt;&gt;"",'Chronos (M21..M40)'!$J745,0)</f>
        <v>0</v>
      </c>
      <c r="AY41" s="317" t="str">
        <f aca="false">IF($B41&lt;&gt;"",IF(AW41&lt;&gt;" ",(INDEX(AV$9:AW$12,MATCH(AV41,AV$9:AV$12),2)/AW41)*1000,0),"")</f>
        <v/>
      </c>
      <c r="AZ41" s="318" t="str">
        <f aca="false">IF(AW$9&lt;&gt;"",IF($B41&lt;&gt;"",AY41-AX41,""),"")</f>
        <v/>
      </c>
      <c r="BA41" s="313" t="str">
        <f aca="false">IF($B41&lt;&gt;"",$B41,"")</f>
        <v/>
      </c>
      <c r="BB41" s="314" t="str">
        <f aca="false">IF($B41&lt;&gt;"",'Chronos (M21..M40)'!$H846,"")</f>
        <v/>
      </c>
      <c r="BC41" s="315" t="str">
        <f aca="false">IF('Chronos (M21..M40)'!$I846&lt;&gt;"",'Chronos (M21..M40)'!$I846," ")</f>
        <v> </v>
      </c>
      <c r="BD41" s="316" t="n">
        <f aca="false">IF('Chronos (M21..M40)'!$J846&lt;&gt;"",'Chronos (M21..M40)'!$J846,0)</f>
        <v>0</v>
      </c>
      <c r="BE41" s="317" t="str">
        <f aca="false">IF($B41&lt;&gt;"",IF(BC41&lt;&gt;" ",(INDEX(BB$9:BC$12,MATCH(BB41,BB$9:BB$12),2)/BC41)*1000,0),"")</f>
        <v/>
      </c>
      <c r="BF41" s="318" t="str">
        <f aca="false">IF(BC$9&lt;&gt;"",IF($B41&lt;&gt;"",BE41-BD41,""),"")</f>
        <v/>
      </c>
      <c r="BG41" s="314" t="str">
        <f aca="false">IF($B41&lt;&gt;"",'Chronos (M21..M40)'!$H947,"")</f>
        <v/>
      </c>
      <c r="BH41" s="315" t="str">
        <f aca="false">IF('Chronos (M21..M40)'!$I947&lt;&gt;"",'Chronos (M21..M40)'!$I947," ")</f>
        <v> </v>
      </c>
      <c r="BI41" s="316" t="n">
        <f aca="false">IF('Chronos (M21..M40)'!$J947&lt;&gt;"",'Chronos (M21..M40)'!$J947,0)</f>
        <v>0</v>
      </c>
      <c r="BJ41" s="317" t="str">
        <f aca="false">IF($B41&lt;&gt;"",IF(BH41&lt;&gt;" ",(INDEX(BG$9:BH$12,MATCH(BG41,BG$9:BG$12),2)/BH41)*1000,0),"")</f>
        <v/>
      </c>
      <c r="BK41" s="318" t="str">
        <f aca="false">IF(BH$9&lt;&gt;"",IF($B41&lt;&gt;"",BJ41-BI41,""),"")</f>
        <v/>
      </c>
      <c r="BL41" s="313" t="str">
        <f aca="false">IF($B41&lt;&gt;"",$B41,"")</f>
        <v/>
      </c>
      <c r="BM41" s="314" t="str">
        <f aca="false">IF($B41&lt;&gt;"",'Chronos (M21..M40)'!$H1048,"")</f>
        <v/>
      </c>
      <c r="BN41" s="315" t="str">
        <f aca="false">IF('Chronos (M21..M40)'!$I1048&lt;&gt;"",'Chronos (M21..M40)'!$I1048," ")</f>
        <v> </v>
      </c>
      <c r="BO41" s="316" t="n">
        <f aca="false">IF('Chronos (M21..M40)'!$J1048&lt;&gt;"",'Chronos (M21..M40)'!$J1048,0)</f>
        <v>0</v>
      </c>
      <c r="BP41" s="317" t="str">
        <f aca="false">IF($B41&lt;&gt;"",IF(BN41&lt;&gt;" ",(INDEX(BM$9:BN$12,MATCH(BM41,BM$9:BM$12),2)/BN41)*1000,0),"")</f>
        <v/>
      </c>
      <c r="BQ41" s="318" t="str">
        <f aca="false">IF(BN$9&lt;&gt;"",IF($B41&lt;&gt;"",BP41-BO41,""),"")</f>
        <v/>
      </c>
      <c r="BR41" s="314" t="str">
        <f aca="false">IF($B41&lt;&gt;"",'Chronos (M21..M40)'!$H1149,"")</f>
        <v/>
      </c>
      <c r="BS41" s="315" t="str">
        <f aca="false">IF('Chronos (M21..M40)'!$I1149&lt;&gt;"",'Chronos (M21..M40)'!$I1149," ")</f>
        <v> </v>
      </c>
      <c r="BT41" s="316" t="n">
        <f aca="false">IF('Chronos (M21..M40)'!$J1149&lt;&gt;"",'Chronos (M21..M40)'!$J1149,0)</f>
        <v>0</v>
      </c>
      <c r="BU41" s="317" t="str">
        <f aca="false">IF($B41&lt;&gt;"",IF(BS41&lt;&gt;" ",(INDEX(BR$9:BS$12,MATCH(BR41,BR$9:BR$12),2)/BS41)*1000,0),"")</f>
        <v/>
      </c>
      <c r="BV41" s="318" t="str">
        <f aca="false">IF(BS$9&lt;&gt;"",IF($B41&lt;&gt;"",BU41-BT41,""),"")</f>
        <v/>
      </c>
      <c r="BW41" s="313" t="str">
        <f aca="false">IF($B41&lt;&gt;"",$B41,"")</f>
        <v/>
      </c>
      <c r="BX41" s="314" t="str">
        <f aca="false">IF($B41&lt;&gt;"",'Chronos (M21..M40)'!$H1250,"")</f>
        <v/>
      </c>
      <c r="BY41" s="315" t="str">
        <f aca="false">IF('Chronos (M21..M40)'!$I1250&lt;&gt;"",'Chronos (M21..M40)'!$I1250," ")</f>
        <v> </v>
      </c>
      <c r="BZ41" s="316" t="n">
        <f aca="false">IF('Chronos (M21..M40)'!$J1250&lt;&gt;"",'Chronos (M21..M40)'!$J1250,0)</f>
        <v>0</v>
      </c>
      <c r="CA41" s="317" t="str">
        <f aca="false">IF($B41&lt;&gt;"",IF(BY41&lt;&gt;" ",(INDEX(BX$9:BY$12,MATCH(BX41,BX$9:BX$12),2)/BY41)*1000,0),"")</f>
        <v/>
      </c>
      <c r="CB41" s="318" t="str">
        <f aca="false">IF(BY$9&lt;&gt;"",IF($B41&lt;&gt;"",CA41-BZ41,""),"")</f>
        <v/>
      </c>
      <c r="CC41" s="314" t="str">
        <f aca="false">IF($B41&lt;&gt;"",'Chronos (M21..M40)'!$H1351,"")</f>
        <v/>
      </c>
      <c r="CD41" s="315" t="str">
        <f aca="false">IF('Chronos (M21..M40)'!$I1351&lt;&gt;"",'Chronos (M21..M40)'!$I1351," ")</f>
        <v> </v>
      </c>
      <c r="CE41" s="316" t="n">
        <f aca="false">IF('Chronos (M21..M40)'!$J1351&lt;&gt;"",'Chronos (M21..M40)'!$J1351,0)</f>
        <v>0</v>
      </c>
      <c r="CF41" s="317" t="str">
        <f aca="false">IF($B41&lt;&gt;"",IF(CD41&lt;&gt;" ",(INDEX(CC$9:CD$12,MATCH(CC41,CC$9:CC$12),2)/CD41)*1000,0),"")</f>
        <v/>
      </c>
      <c r="CG41" s="318" t="str">
        <f aca="false">IF(CD$9&lt;&gt;"",IF($B41&lt;&gt;"",CF41-CE41,""),"")</f>
        <v/>
      </c>
      <c r="CH41" s="313" t="str">
        <f aca="false">IF($B41&lt;&gt;"",$B41,"")</f>
        <v/>
      </c>
      <c r="CI41" s="314" t="str">
        <f aca="false">IF($B41&lt;&gt;"",'Chronos (M21..M40)'!$H1452,"")</f>
        <v/>
      </c>
      <c r="CJ41" s="315" t="str">
        <f aca="false">IF('Chronos (M21..M40)'!$I1452&lt;&gt;"",'Chronos (M21..M40)'!$I1452," ")</f>
        <v> </v>
      </c>
      <c r="CK41" s="316" t="n">
        <f aca="false">IF('Chronos (M21..M40)'!$J1452&lt;&gt;"",'Chronos (M21..M40)'!$J1452,0)</f>
        <v>0</v>
      </c>
      <c r="CL41" s="317" t="str">
        <f aca="false">IF($B41&lt;&gt;"",IF(CJ41&lt;&gt;" ",(INDEX(CI$9:CJ$12,MATCH(CI41,CI$9:CI$12),2)/CJ41)*1000,0),"")</f>
        <v/>
      </c>
      <c r="CM41" s="318" t="str">
        <f aca="false">IF(CJ$9&lt;&gt;"",IF($B41&lt;&gt;"",CL41-CK41,""),"")</f>
        <v/>
      </c>
      <c r="CN41" s="314" t="str">
        <f aca="false">IF($B41&lt;&gt;"",'Chronos (M21..M40)'!$H1553,"")</f>
        <v/>
      </c>
      <c r="CO41" s="315" t="str">
        <f aca="false">IF('Chronos (M21..M40)'!$I1553&lt;&gt;"",'Chronos (M21..M40)'!$I1553," ")</f>
        <v> </v>
      </c>
      <c r="CP41" s="316" t="n">
        <f aca="false">IF('Chronos (M21..M40)'!$J1553&lt;&gt;"",'Chronos (M21..M40)'!$J1553,0)</f>
        <v>0</v>
      </c>
      <c r="CQ41" s="317" t="str">
        <f aca="false">IF($B41&lt;&gt;"",IF(CO41&lt;&gt;" ",(INDEX(CN$9:CO$12,MATCH(CN41,CN$9:CN$12),2)/CO41)*1000,0),"")</f>
        <v/>
      </c>
      <c r="CR41" s="318" t="str">
        <f aca="false">IF(CO$9&lt;&gt;"",IF($B41&lt;&gt;"",CQ41-CP41,""),"")</f>
        <v/>
      </c>
      <c r="CS41" s="313" t="str">
        <f aca="false">IF($B41&lt;&gt;"",$B41,"")</f>
        <v/>
      </c>
      <c r="CT41" s="314" t="str">
        <f aca="false">IF($B41&lt;&gt;"",'Chronos (M21..M40)'!$H1654,"")</f>
        <v/>
      </c>
      <c r="CU41" s="315" t="str">
        <f aca="false">IF('Chronos (M21..M40)'!$I1654&lt;&gt;"",'Chronos (M21..M40)'!$I1654," ")</f>
        <v> </v>
      </c>
      <c r="CV41" s="316" t="n">
        <f aca="false">IF('Chronos (M21..M40)'!$J1654&lt;&gt;"",'Chronos (M21..M40)'!$J1654,0)</f>
        <v>0</v>
      </c>
      <c r="CW41" s="317" t="str">
        <f aca="false">IF($B41&lt;&gt;"",IF(CU41&lt;&gt;" ",(INDEX(CT$9:CU$12,MATCH(CT41,CT$9:CT$12),2)/CU41)*1000,0),"")</f>
        <v/>
      </c>
      <c r="CX41" s="318" t="str">
        <f aca="false">IF(CU$9&lt;&gt;"",IF($B41&lt;&gt;"",CW41-CV41,""),"")</f>
        <v/>
      </c>
      <c r="CY41" s="314" t="str">
        <f aca="false">IF($B41&lt;&gt;"",'Chronos (M21..M40)'!$H1755,"")</f>
        <v/>
      </c>
      <c r="CZ41" s="315" t="str">
        <f aca="false">IF('Chronos (M21..M40)'!$I1755&lt;&gt;"",'Chronos (M21..M40)'!$I1755," ")</f>
        <v> </v>
      </c>
      <c r="DA41" s="316" t="n">
        <f aca="false">IF('Chronos (M21..M40)'!$J1755&lt;&gt;"",'Chronos (M21..M40)'!$J1755,0)</f>
        <v>0</v>
      </c>
      <c r="DB41" s="317" t="str">
        <f aca="false">IF($B41&lt;&gt;"",IF(CZ41&lt;&gt;" ",(INDEX(CY$9:CZ$12,MATCH(CY41,CY$9:CY$12),2)/CZ41)*1000,0),"")</f>
        <v/>
      </c>
      <c r="DC41" s="318" t="str">
        <f aca="false">IF(CZ$9&lt;&gt;"",IF($B41&lt;&gt;"",DB41-DA41,""),"")</f>
        <v/>
      </c>
      <c r="DD41" s="313" t="str">
        <f aca="false">IF($B41&lt;&gt;"",$B41,"")</f>
        <v/>
      </c>
      <c r="DE41" s="314" t="str">
        <f aca="false">IF($B41&lt;&gt;"",'Chronos (M21..M40)'!$H1856,"")</f>
        <v/>
      </c>
      <c r="DF41" s="315" t="str">
        <f aca="false">IF('Chronos (M21..M40)'!$I1856&lt;&gt;"",'Chronos (M21..M40)'!$I1856," ")</f>
        <v> </v>
      </c>
      <c r="DG41" s="316" t="n">
        <f aca="false">IF('Chronos (M21..M40)'!$J1856&lt;&gt;"",'Chronos (M21..M40)'!$J1856,0)</f>
        <v>0</v>
      </c>
      <c r="DH41" s="317" t="str">
        <f aca="false">IF($B41&lt;&gt;"",IF(DF41&lt;&gt;" ",(INDEX(DE$9:DF$12,MATCH(DE41,DE$9:DE$12),2)/DF41)*1000,0),"")</f>
        <v/>
      </c>
      <c r="DI41" s="318" t="str">
        <f aca="false">IF(DF$9&lt;&gt;"",IF($B41&lt;&gt;"",DH41-DG41,""),"")</f>
        <v/>
      </c>
      <c r="DJ41" s="314" t="str">
        <f aca="false">IF($B41&lt;&gt;"",'Chronos (M21..M40)'!$H1957,"")</f>
        <v/>
      </c>
      <c r="DK41" s="315" t="str">
        <f aca="false">IF('Chronos (M21..M40)'!$I1957&lt;&gt;"",'Chronos (M21..M40)'!$I1957," ")</f>
        <v> </v>
      </c>
      <c r="DL41" s="316" t="n">
        <f aca="false">IF('Chronos (M21..M40)'!$J1957&lt;&gt;"",'Chronos (M21..M40)'!$J1957,0)</f>
        <v>0</v>
      </c>
      <c r="DM41" s="317" t="str">
        <f aca="false">IF($B41&lt;&gt;"",IF(DK41&lt;&gt;" ",(INDEX(DJ$9:DK$12,MATCH(DJ41,DJ$9:DJ$12),2)/DK41)*1000,0),"")</f>
        <v/>
      </c>
      <c r="DN41" s="318" t="str">
        <f aca="false">IF(DK$9&lt;&gt;"",IF($B41&lt;&gt;"",DM41-DL41,""),"")</f>
        <v/>
      </c>
      <c r="DO41" s="0"/>
      <c r="DP41" s="356" t="n">
        <f aca="false">E41</f>
        <v>0</v>
      </c>
      <c r="DQ41" s="357" t="n">
        <f aca="false">F41</f>
        <v>0</v>
      </c>
      <c r="DR41" s="356" t="e">
        <f aca="false">SUM(E41,M41,R41,X41,AC41)</f>
        <v>#VALUE!</v>
      </c>
      <c r="DS41" s="319" t="e">
        <f aca="false">SUM(DR41,AI41,AN41,AT41,AY41,BE41,BJ41,BP41,BU41,CA41,CF41,CL41,CQ41,CW41,DB41,DH41,DM41)</f>
        <v>#VALUE!</v>
      </c>
      <c r="DT41" s="357" t="n">
        <f aca="false">SUM(L41,Q41,W41,AB41,AH41,AM41,AS41,AX41,BD41,BI41,BO41,BT41,BZ41,CE41,CK41,CP41,CV41,DA41,DG41,DL41)</f>
        <v>0</v>
      </c>
      <c r="DU41" s="356" t="e">
        <f aca="false">SMALL($DY41:$EV41,1)</f>
        <v>#VALUE!</v>
      </c>
      <c r="DV41" s="319" t="e">
        <f aca="false">SMALL($DY41:$EV41,2)</f>
        <v>#VALUE!</v>
      </c>
      <c r="DW41" s="319" t="e">
        <f aca="false">SMALL($DY41:$EV41,3)</f>
        <v>#VALUE!</v>
      </c>
      <c r="DX41" s="357" t="e">
        <f aca="false">SMALL($DY41:$EV41,4)</f>
        <v>#VALUE!</v>
      </c>
      <c r="DY41" s="356" t="e">
        <f aca="false">'Calculs (M1..M20)'!DU41</f>
        <v>#VALUE!</v>
      </c>
      <c r="DZ41" s="356" t="e">
        <f aca="false">'Calculs (M1..M20)'!DV41</f>
        <v>#VALUE!</v>
      </c>
      <c r="EA41" s="356" t="e">
        <f aca="false">'Calculs (M1..M20)'!DW41</f>
        <v>#VALUE!</v>
      </c>
      <c r="EB41" s="358" t="e">
        <f aca="false">'Calculs (M1..M20)'!DX41</f>
        <v>#VALUE!</v>
      </c>
      <c r="EC41" s="361" t="str">
        <f aca="false">IF(M41&gt;0,M41," ")</f>
        <v/>
      </c>
      <c r="ED41" s="321" t="str">
        <f aca="false">IF(R41&gt;0,R41," ")</f>
        <v/>
      </c>
      <c r="EE41" s="321" t="str">
        <f aca="false">IF(X41&gt;0,X41," ")</f>
        <v/>
      </c>
      <c r="EF41" s="321" t="str">
        <f aca="false">IF(AC41&gt;0,AC41," ")</f>
        <v/>
      </c>
      <c r="EG41" s="321" t="str">
        <f aca="false">IF(AI41&gt;0,AI41," ")</f>
        <v/>
      </c>
      <c r="EH41" s="321" t="str">
        <f aca="false">IF(AN41&gt;0,AN41," ")</f>
        <v/>
      </c>
      <c r="EI41" s="321" t="str">
        <f aca="false">IF(AT41&gt;0,AT41," ")</f>
        <v/>
      </c>
      <c r="EJ41" s="321" t="str">
        <f aca="false">IF(AY41&gt;0,AY41," ")</f>
        <v/>
      </c>
      <c r="EK41" s="321" t="str">
        <f aca="false">IF(BE41&gt;0,BE41," ")</f>
        <v/>
      </c>
      <c r="EL41" s="321" t="str">
        <f aca="false">IF(BJ41&gt;0,BJ41," ")</f>
        <v/>
      </c>
      <c r="EM41" s="321" t="str">
        <f aca="false">IF(BP41&gt;0,BP41," ")</f>
        <v/>
      </c>
      <c r="EN41" s="321" t="str">
        <f aca="false">IF(BU41&gt;0,BU41," ")</f>
        <v/>
      </c>
      <c r="EO41" s="321" t="str">
        <f aca="false">IF(CA41&gt;0,CA41," ")</f>
        <v/>
      </c>
      <c r="EP41" s="321" t="str">
        <f aca="false">IF(CF41&gt;0,CF41," ")</f>
        <v/>
      </c>
      <c r="EQ41" s="321" t="str">
        <f aca="false">IF(CL41&gt;0,CL41," ")</f>
        <v/>
      </c>
      <c r="ER41" s="321" t="str">
        <f aca="false">IF(CQ41&gt;0,CQ41," ")</f>
        <v/>
      </c>
      <c r="ES41" s="321" t="str">
        <f aca="false">IF(CW41&gt;0,CW41," ")</f>
        <v/>
      </c>
      <c r="ET41" s="321" t="str">
        <f aca="false">IF(DB41&gt;0,DB41," ")</f>
        <v/>
      </c>
      <c r="EU41" s="321" t="str">
        <f aca="false">IF(DH41&gt;0,DH41," ")</f>
        <v/>
      </c>
      <c r="EV41" s="321" t="str">
        <f aca="false">IF(DM41&gt;0,DM41," ")</f>
        <v/>
      </c>
      <c r="EW41" s="322" t="e">
        <f aca="false">SMALL($DY41:EC41,1)</f>
        <v>#VALUE!</v>
      </c>
      <c r="EX41" s="323" t="e">
        <f aca="false">SMALL($DY41:ED41,1)</f>
        <v>#VALUE!</v>
      </c>
      <c r="EY41" s="323" t="e">
        <f aca="false">SMALL($DY41:EE41,1)</f>
        <v>#VALUE!</v>
      </c>
      <c r="EZ41" s="323" t="e">
        <f aca="false">SMALL($DY41:EF41,1)</f>
        <v>#VALUE!</v>
      </c>
      <c r="FA41" s="323" t="e">
        <f aca="false">SMALL($DY41:EG41,1)</f>
        <v>#VALUE!</v>
      </c>
      <c r="FB41" s="323" t="e">
        <f aca="false">SMALL($DY41:EH41,1)</f>
        <v>#VALUE!</v>
      </c>
      <c r="FC41" s="323" t="e">
        <f aca="false">SMALL($DY41:EI41,1)</f>
        <v>#VALUE!</v>
      </c>
      <c r="FD41" s="323" t="e">
        <f aca="false">SMALL($DY41:EJ41,1)</f>
        <v>#VALUE!</v>
      </c>
      <c r="FE41" s="323" t="e">
        <f aca="false">SMALL($DY41:EK41,1)</f>
        <v>#VALUE!</v>
      </c>
      <c r="FF41" s="323" t="e">
        <f aca="false">SMALL($DY41:EL41,1)</f>
        <v>#VALUE!</v>
      </c>
      <c r="FG41" s="323" t="e">
        <f aca="false">SMALL($DY41:EM41,1)</f>
        <v>#VALUE!</v>
      </c>
      <c r="FH41" s="323" t="e">
        <f aca="false">SMALL($DY41:EN41,1)</f>
        <v>#VALUE!</v>
      </c>
      <c r="FI41" s="323" t="e">
        <f aca="false">SMALL($DY41:EO41,1)</f>
        <v>#VALUE!</v>
      </c>
      <c r="FJ41" s="323" t="e">
        <f aca="false">SMALL($DY41:EP41,1)</f>
        <v>#VALUE!</v>
      </c>
      <c r="FK41" s="323" t="e">
        <f aca="false">SMALL($DY41:EQ41,1)</f>
        <v>#VALUE!</v>
      </c>
      <c r="FL41" s="323" t="e">
        <f aca="false">SMALL($DY41:ER41,1)</f>
        <v>#VALUE!</v>
      </c>
      <c r="FM41" s="323" t="e">
        <f aca="false">SMALL($DY41:ES41,1)</f>
        <v>#VALUE!</v>
      </c>
      <c r="FN41" s="323" t="e">
        <f aca="false">SMALL($DY41:ET41,1)</f>
        <v>#VALUE!</v>
      </c>
      <c r="FO41" s="323" t="e">
        <f aca="false">SMALL($DY41:EU41,1)</f>
        <v>#VALUE!</v>
      </c>
      <c r="FP41" s="324" t="e">
        <f aca="false">SMALL($DY41:EV41,1)</f>
        <v>#VALUE!</v>
      </c>
      <c r="FQ41" s="0"/>
      <c r="FR41" s="328" t="str">
        <f aca="false">IF($B41&lt;&gt;"",IF($EE$1+20&gt;=FR$13,$N41+E41-F41-(EW41+EW143+EW245+EW347),""),"")</f>
        <v/>
      </c>
      <c r="FS41" s="329" t="str">
        <f aca="false">IF($B41&lt;&gt;"",IF($EE$1+20&gt;=FS$13,$N41+$S41+E41-F41-(EX41+EX143+EX245+EX347),""),"")</f>
        <v/>
      </c>
      <c r="FT41" s="329" t="str">
        <f aca="false">IF($B41&lt;&gt;"",IF($EE$1+20&gt;=FT$13,$N41+$S41+$Y41+E41-F41-(EY41+EY143+EY245+EY347),""),"")</f>
        <v/>
      </c>
      <c r="FU41" s="329" t="str">
        <f aca="false">IF($B41&lt;&gt;"",IF($EE$1+20&gt;=FU$13,$N41+$S41+$Y41+$AD41+E41-F41-(EZ41+EZ143+EZ245+EZ347),""),"")</f>
        <v/>
      </c>
      <c r="FV41" s="329" t="str">
        <f aca="false">IF($B41&lt;&gt;"",IF($EE$1+20&gt;=FV$13,$N41+$S41+$Y41+$AD41+$AJ41+E41-F41-(FA41+FA143+FA245+FA347),""),"")</f>
        <v/>
      </c>
      <c r="FW41" s="329" t="str">
        <f aca="false">IF($B41&lt;&gt;"",IF($EE$1+20&gt;=FW$13,$N41+$S41+$Y41+$AD41+$AJ41+$AO41+E41-F41-(FB41+FB143+FB245+FB347),""),"")</f>
        <v/>
      </c>
      <c r="FX41" s="329" t="str">
        <f aca="false">IF($B41&lt;&gt;"",IF($EE$1+20&gt;=FX$13,$N41+$S41+$Y41+$AD41+$AJ41+$AO41+$AU41+E41-F41-(FC41+FC143+FC245+FC347),""),"")</f>
        <v/>
      </c>
      <c r="FY41" s="329" t="str">
        <f aca="false">IF($B41&lt;&gt;"",IF($EE$1+20&gt;=FY$13,$N41+$S41+$Y41+$AD41+$AJ41+$AO41+$AU41+$AZ41+E41-F41-(FD41+FD143+FD245+FD347),""),"")</f>
        <v/>
      </c>
      <c r="FZ41" s="329" t="str">
        <f aca="false">IF($B41&lt;&gt;"",IF($EE$1+20&gt;=FZ$13,$N41+$S41+$Y41+$AD41+$AJ41+$AO41+$AU41+$AZ41+$BF41+E41-F41-(FE41+FE143+FE245+FE347),""),"")</f>
        <v/>
      </c>
      <c r="GA41" s="329" t="str">
        <f aca="false">IF($B41&lt;&gt;"",IF($EE$1+20&gt;=GA$13,$N41+$S41+$Y41+$AD41+$AJ41+$AO41+$AU41+$AZ41+$BF41+$BK41+E41-F41-(FF41+FF143+FF245+FF347),""),"")</f>
        <v/>
      </c>
      <c r="GB41" s="329" t="str">
        <f aca="false">IF($B41&lt;&gt;"",IF($EE$1+20&gt;=GB$13,$N41+$S41+$Y41+$AD41+$AJ41+$AO41+$AU41+$AZ41+$BF41+$BK41+$BQ41+E41-F41-(FG41+FG143+FG245+FG347),""),"")</f>
        <v/>
      </c>
      <c r="GC41" s="329" t="str">
        <f aca="false">IF($B41&lt;&gt;"",IF($EE$1+20&gt;=GC$13,$N41+$S41+$Y41+$AD41+$AJ41+$AO41+$AU41+$AZ41+$BF41+$BK41+$BQ41+$BV41+E41-F41-(FH41+FH143+FH245+FH347),""),"")</f>
        <v/>
      </c>
      <c r="GD41" s="329" t="str">
        <f aca="false">IF($B41&lt;&gt;"",IF($EE$1+20&gt;=GD$13,$N41+$S41+$Y41+$AD41+$AJ41+$AO41+$AU41+$AZ41+$BF41+$BK41+$BQ41+$BV41+$CB41+E41-F41-(FI41+FI143+FI245+FI347),""),"")</f>
        <v/>
      </c>
      <c r="GE41" s="329" t="str">
        <f aca="false">IF($B41&lt;&gt;"",IF($EE$1+20&gt;=GE$13,$N41+$S41+$Y41+$AD41+$AJ41+$AO41+$AU41+$AZ41+$BF41+$BK41+$BQ41+$BV41+$CB41+$CG41+E41-F41-(FJ41+FJ143+FJ245+FJ347),""),"")</f>
        <v/>
      </c>
      <c r="GF41" s="329" t="str">
        <f aca="false">IF($B41&lt;&gt;"",IF($EE$1+20&gt;=GF$13,$N41+$S41+$Y41+$AD41+$AJ41+$AO41+$AU41+$AZ41+$BF41+$BK41+$BQ41+$BV41+$CB41+$CG41+$CM41+E41-F41-(FK41+FK143+FK245+FK347),""),"")</f>
        <v/>
      </c>
      <c r="GG41" s="329" t="str">
        <f aca="false">IF($B41&lt;&gt;"",IF($EE$1+20&gt;=GG$13,$N41+$S41+$Y41+$AD41+$AJ41+$AO41+$AU41+$AZ41+$BF41+$BK41+$BQ41+$BV41+$CB41+$CG41+$CM41+$CR41+E41-F41-(FL41+FL143+FL245+FL347),""),"")</f>
        <v/>
      </c>
      <c r="GH41" s="329" t="str">
        <f aca="false">IF($B41&lt;&gt;"",IF($EE$1+20&gt;=GH$13,$N41+$S41+$Y41+$AD41+$AJ41+$AO41+$AU41+$AZ41+$BF41+$BK41+$BQ41+$BV41+$CB41+$CG41+$CM41+$CR41+$CX41+E41-F41-(FM41+FM143+FM245+FM347),""),"")</f>
        <v/>
      </c>
      <c r="GI41" s="329" t="str">
        <f aca="false">IF($B41&lt;&gt;"",IF($EE$1+20&gt;=GI$13,$N41+$S41+$Y41+$AD41+$AJ41+$AO41+$AU41+$AZ41+$BF41+$BK41+$BQ41+$BV41+$CB41+$CG41+$CM41+$CR41+$CX41+$DC41+E41-F41-(FN41+FN143+FN245+FN347),""),"")</f>
        <v/>
      </c>
      <c r="GJ41" s="329" t="str">
        <f aca="false">IF($B41&lt;&gt;"",IF($EE$1+20&gt;=GJ$13,$N41+$S41+$Y41+$AD41+$AJ41+$AO41+$AU41+$AZ41+$BF41+$BK41+$BQ41+$BV41+$CB41+$CG41+$CM41+$CR41+$CX41+$DC41+$DI41+E41-F41-(FO41+FO143+FO245+FO347),""),"")</f>
        <v/>
      </c>
      <c r="GK41" s="330" t="str">
        <f aca="false">IF($B41&lt;&gt;"",IF($EE$1+20&gt;=GK$13,$N41+$S41+$Y41+$AD41+$AJ41+$AO41+$AU41+$AZ41+$BF41+$BK41+$BQ41+$BV41+$CB41+$CG41+$CM41+$CR41+$CX41+$DC41+$DI41+$DN41+E41-F41-(FP41+FP143+FP245+FP347),""),"")</f>
        <v/>
      </c>
      <c r="GL41" s="0"/>
      <c r="GM41" s="328" t="str">
        <f aca="false">IF($B41&lt;&gt;"",IF($EE$1+20&gt;=GM$13,RANK(FR41,FR$14:FR$113,0),""),"")</f>
        <v/>
      </c>
      <c r="GN41" s="329" t="str">
        <f aca="false">IF($B41&lt;&gt;"",IF($EE$1+20&gt;=GN$13,RANK(FS41,FS$14:FS$113,0),""),"")</f>
        <v/>
      </c>
      <c r="GO41" s="329" t="str">
        <f aca="false">IF($B41&lt;&gt;"",IF($EE$1+20&gt;=GO$13,RANK(FT41,FT$14:FT$113,0),""),"")</f>
        <v/>
      </c>
      <c r="GP41" s="329" t="str">
        <f aca="false">IF($B41&lt;&gt;"",IF($EE$1+20&gt;=GP$13,RANK(FU41,FU$14:FU$113,0),""),"")</f>
        <v/>
      </c>
      <c r="GQ41" s="329" t="str">
        <f aca="false">IF($B41&lt;&gt;"",IF($EE$1+20&gt;=GQ$13,RANK(FV41,FV$14:FV$113,0),""),"")</f>
        <v/>
      </c>
      <c r="GR41" s="329" t="str">
        <f aca="false">IF($B41&lt;&gt;"",IF($EE$1+20&gt;=GR$13,RANK(FW41,FW$14:FW$113,0),""),"")</f>
        <v/>
      </c>
      <c r="GS41" s="329" t="str">
        <f aca="false">IF($B41&lt;&gt;"",IF($EE$1+20&gt;=GS$13,RANK(FX41,FX$14:FX$113,0),""),"")</f>
        <v/>
      </c>
      <c r="GT41" s="329" t="str">
        <f aca="false">IF($B41&lt;&gt;"",IF($EE$1+20&gt;=GT$13,RANK(FY41,FY$14:FY$113,0),""),"")</f>
        <v/>
      </c>
      <c r="GU41" s="329" t="str">
        <f aca="false">IF($B41&lt;&gt;"",IF($EE$1+20&gt;=GU$13,RANK(FZ41,FZ$14:FZ$113,0),""),"")</f>
        <v/>
      </c>
      <c r="GV41" s="329" t="str">
        <f aca="false">IF($B41&lt;&gt;"",IF($EE$1+20&gt;=GV$13,RANK(GA41,GA$14:GA$113,0),""),"")</f>
        <v/>
      </c>
      <c r="GW41" s="329" t="str">
        <f aca="false">IF($B41&lt;&gt;"",IF($EE$1+20&gt;=GW$13,RANK(GB41,GB$14:GB$113,0),""),"")</f>
        <v/>
      </c>
      <c r="GX41" s="329" t="str">
        <f aca="false">IF($B41&lt;&gt;"",IF($EE$1+20&gt;=GX$13,RANK(GC41,GC$14:GC$113,0),""),"")</f>
        <v/>
      </c>
      <c r="GY41" s="329" t="str">
        <f aca="false">IF($B41&lt;&gt;"",IF($EE$1+20&gt;=GY$13,RANK(GD41,GD$14:GD$113,0),""),"")</f>
        <v/>
      </c>
      <c r="GZ41" s="329" t="str">
        <f aca="false">IF($B41&lt;&gt;"",IF($EE$1+20&gt;=GZ$13,RANK(GE41,GE$14:GE$113,0),""),"")</f>
        <v/>
      </c>
      <c r="HA41" s="329" t="str">
        <f aca="false">IF($B41&lt;&gt;"",IF($EE$1+20&gt;=HA$13,RANK(GF41,GF$14:GF$113,0),""),"")</f>
        <v/>
      </c>
      <c r="HB41" s="329" t="str">
        <f aca="false">IF($B41&lt;&gt;"",IF($EE$1+20&gt;=HB$13,RANK(GG41,GG$14:GG$113,0),""),"")</f>
        <v/>
      </c>
      <c r="HC41" s="329" t="str">
        <f aca="false">IF($B41&lt;&gt;"",IF($EE$1+20&gt;=HC$13,RANK(GH41,GH$14:GH$113,0),""),"")</f>
        <v/>
      </c>
      <c r="HD41" s="329" t="str">
        <f aca="false">IF($B41&lt;&gt;"",IF($EE$1+20&gt;=HD$13,RANK(GI41,GI$14:GI$113,0),""),"")</f>
        <v/>
      </c>
      <c r="HE41" s="329" t="str">
        <f aca="false">IF($B41&lt;&gt;"",IF($EE$1+20&gt;=HE$13,RANK(GJ41,GJ$14:GJ$113,0),""),"")</f>
        <v/>
      </c>
      <c r="HF41" s="330" t="str">
        <f aca="false">IF($B41&lt;&gt;"",IF($EE$1+20&gt;=HF$13,RANK(GK41,GK$14:GK$113,0),""),"")</f>
        <v/>
      </c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3" hidden="false" customHeight="false" outlineLevel="0" collapsed="false">
      <c r="A42" s="308" t="str">
        <f aca="false">IF(B42&lt;&gt;"",RANK(G42,G$14:G$113,0),"")</f>
        <v/>
      </c>
      <c r="B42" s="310" t="str">
        <f aca="false">IF('Chronos (M1..M20)'!B39&lt;&gt;"",'Chronos (M1..M20)'!B39,"")</f>
        <v/>
      </c>
      <c r="C42" s="310" t="str">
        <f aca="false">IF(B42&lt;&gt;"",'Chronos (M1..M20)'!C39,"")</f>
        <v/>
      </c>
      <c r="D42" s="215" t="str">
        <f aca="false">IF(B42&lt;&gt;"",'Chronos (M1..M20)'!C39,"")</f>
        <v/>
      </c>
      <c r="E42" s="355" t="n">
        <f aca="false">'Calculs (M1..M20)'!DS42</f>
        <v>0</v>
      </c>
      <c r="F42" s="355" t="n">
        <f aca="false">'Calculs (M1..M20)'!DT42</f>
        <v>0</v>
      </c>
      <c r="G42" s="311" t="n">
        <f aca="false">IF(B42&lt;&gt;"",IF(NbTotManche&lt;4,DR42-DQ42,IF(NbTotManche&lt;15,DR42-DU42-DQ42,IF(NbTotManche&lt;25,DR42-DU42-DV42-DQ42-DT42,IF(NbTotManche&lt;35,DS42-DU42-DV42-DW42-DT42-DQ42,DS42-DU42-DV42-DW42-DX42-DT42-DQ42)))),0)</f>
        <v>0</v>
      </c>
      <c r="H42" s="312" t="str">
        <f aca="false">IF(B42&lt;&gt;"",IF(G42,(G42/MAXA(G$14:G$113))*1000,0),"")</f>
        <v/>
      </c>
      <c r="I42" s="313" t="str">
        <f aca="false">IF($B42&lt;&gt;"",$B42,"")</f>
        <v/>
      </c>
      <c r="J42" s="314" t="str">
        <f aca="false">IF($B42&lt;&gt;"",'Chronos (M21..M40)'!$H39,"")</f>
        <v/>
      </c>
      <c r="K42" s="315" t="str">
        <f aca="false">IF('Chronos (M21..M40)'!$I39&lt;&gt;"",'Chronos (M21..M40)'!$I39," ")</f>
        <v> </v>
      </c>
      <c r="L42" s="316" t="n">
        <f aca="false">IF('Chronos (M21..M40)'!$J39&lt;&gt;"",'Chronos (M21..M40)'!$J39,0)</f>
        <v>0</v>
      </c>
      <c r="M42" s="317" t="str">
        <f aca="false">IF($B42&lt;&gt;"",IF(K42&lt;&gt;" ",(INDEX(J$9:K$12,MATCH(J42,J$9:J$12),2)/K42)*1000,0),"")</f>
        <v/>
      </c>
      <c r="N42" s="318" t="str">
        <f aca="false">IF(K$9&lt;&gt;"",IF($B42&lt;&gt;"",M42-L42,""),"")</f>
        <v/>
      </c>
      <c r="O42" s="314" t="str">
        <f aca="false">IF($B42&lt;&gt;"",'Chronos (M21..M40)'!$H140,"")</f>
        <v/>
      </c>
      <c r="P42" s="315" t="str">
        <f aca="false">IF('Chronos (M21..M40)'!$I140&lt;&gt;"",'Chronos (M21..M40)'!$I140," ")</f>
        <v> </v>
      </c>
      <c r="Q42" s="316" t="n">
        <f aca="false">IF('Chronos (M21..M40)'!$J140&lt;&gt;"",'Chronos (M21..M40)'!$J140,0)</f>
        <v>0</v>
      </c>
      <c r="R42" s="317" t="str">
        <f aca="false">IF($B42&lt;&gt;"",IF(P42&lt;&gt;" ",(INDEX(O$9:P$12,MATCH(O42,O$9:O$12),2)/P42)*1000,0),"")</f>
        <v/>
      </c>
      <c r="S42" s="318" t="str">
        <f aca="false">IF(P$9&lt;&gt;"",IF($B42&lt;&gt;"",R42-Q42,""),"")</f>
        <v/>
      </c>
      <c r="T42" s="313" t="str">
        <f aca="false">IF($B42&lt;&gt;"",$B42,"")</f>
        <v/>
      </c>
      <c r="U42" s="314" t="str">
        <f aca="false">IF($B42&lt;&gt;"",'Chronos (M21..M40)'!$H241,"")</f>
        <v/>
      </c>
      <c r="V42" s="315" t="str">
        <f aca="false">IF('Chronos (M21..M40)'!$I241&lt;&gt;"",'Chronos (M21..M40)'!$I241," ")</f>
        <v> </v>
      </c>
      <c r="W42" s="316" t="n">
        <f aca="false">IF('Chronos (M21..M40)'!$J241&lt;&gt;"",'Chronos (M21..M40)'!$J241,0)</f>
        <v>0</v>
      </c>
      <c r="X42" s="317" t="str">
        <f aca="false">IF($B42&lt;&gt;"",IF(V42&lt;&gt;" ",(INDEX(U$9:V$12,MATCH(U42,U$9:U$12),2)/V42)*1000,0),"")</f>
        <v/>
      </c>
      <c r="Y42" s="318" t="str">
        <f aca="false">IF(V$9&lt;&gt;"",IF($B42&lt;&gt;"",X42-W42,""),"")</f>
        <v/>
      </c>
      <c r="Z42" s="314" t="str">
        <f aca="false">IF($B42&lt;&gt;"",'Chronos (M21..M40)'!$H342,"")</f>
        <v/>
      </c>
      <c r="AA42" s="315" t="str">
        <f aca="false">IF('Chronos (M21..M40)'!$I342&lt;&gt;"",'Chronos (M21..M40)'!$I342," ")</f>
        <v> </v>
      </c>
      <c r="AB42" s="316" t="n">
        <f aca="false">IF('Chronos (M1..M20)'!$J342&lt;&gt;"",'Chronos (M21..M40)'!$J342,0)</f>
        <v>0</v>
      </c>
      <c r="AC42" s="317" t="str">
        <f aca="false">IF($B42&lt;&gt;"",IF(AA42&lt;&gt;" ",(INDEX(Z$9:AA$12,MATCH(Z42,Z$9:Z$12),2)/AA42)*1000,0),"")</f>
        <v/>
      </c>
      <c r="AD42" s="318" t="str">
        <f aca="false">IF(AA$9&lt;&gt;"",IF($B42&lt;&gt;"",AC42-AB42,""),"")</f>
        <v/>
      </c>
      <c r="AE42" s="313" t="str">
        <f aca="false">IF($B42&lt;&gt;"",$B42,"")</f>
        <v/>
      </c>
      <c r="AF42" s="314" t="str">
        <f aca="false">IF($B42&lt;&gt;"",'Chronos (M21..M40)'!$H443,"")</f>
        <v/>
      </c>
      <c r="AG42" s="315" t="str">
        <f aca="false">IF('Chronos (M21..M40)'!$I443&lt;&gt;"",'Chronos (M21..M40)'!$I443," ")</f>
        <v> </v>
      </c>
      <c r="AH42" s="316" t="n">
        <f aca="false">IF('Chronos (M21..M40)'!$J443&lt;&gt;"",'Chronos (M21..M40)'!$J443,0)</f>
        <v>0</v>
      </c>
      <c r="AI42" s="317" t="str">
        <f aca="false">IF($B42&lt;&gt;"",IF(AG42&lt;&gt;" ",(INDEX(AF$9:AG$12,MATCH(AF42,AF$9:AF$12),2)/AG42)*1000,0),"")</f>
        <v/>
      </c>
      <c r="AJ42" s="318" t="str">
        <f aca="false">IF(AG$9&lt;&gt;"",IF($B42&lt;&gt;"",AI42-AH42,""),"")</f>
        <v/>
      </c>
      <c r="AK42" s="314" t="str">
        <f aca="false">IF($B42&lt;&gt;"",'Chronos (M21..M40)'!$H544,"")</f>
        <v/>
      </c>
      <c r="AL42" s="315" t="str">
        <f aca="false">IF('Chronos (M21..M40)'!$I544&lt;&gt;"",'Chronos (M21..M40)'!$I544," ")</f>
        <v> </v>
      </c>
      <c r="AM42" s="316" t="n">
        <f aca="false">IF('Chronos (M21..M40)'!$J544&lt;&gt;"",'Chronos (M21..M40)'!$J544,0)</f>
        <v>0</v>
      </c>
      <c r="AN42" s="317" t="str">
        <f aca="false">IF($B42&lt;&gt;"",IF(AL42&lt;&gt;" ",(INDEX(AK$9:AL$12,MATCH(AK42,AK$9:AK$12),2)/AL42)*1000,0),"")</f>
        <v/>
      </c>
      <c r="AO42" s="318" t="str">
        <f aca="false">IF(AL$9&lt;&gt;"",IF($B42&lt;&gt;"",AN42-AM42,""),"")</f>
        <v/>
      </c>
      <c r="AP42" s="313" t="str">
        <f aca="false">IF($B42&lt;&gt;"",$B42,"")</f>
        <v/>
      </c>
      <c r="AQ42" s="314" t="str">
        <f aca="false">IF($B42&lt;&gt;"",'Chronos (M21..M40)'!$H645,"")</f>
        <v/>
      </c>
      <c r="AR42" s="315" t="str">
        <f aca="false">IF('Chronos (M21..M40)'!$I645&lt;&gt;"",'Chronos (M21..M40)'!$I645," ")</f>
        <v> </v>
      </c>
      <c r="AS42" s="316" t="n">
        <f aca="false">IF('Chronos (M21..M40)'!$J645&lt;&gt;"",'Chronos (M21..M40)'!$J645,0)</f>
        <v>0</v>
      </c>
      <c r="AT42" s="317" t="str">
        <f aca="false">IF($B42&lt;&gt;"",IF(AR42&lt;&gt;" ",(INDEX(AQ$9:AR$12,MATCH(AQ42,AQ$9:AQ$12),2)/AR42)*1000,0),"")</f>
        <v/>
      </c>
      <c r="AU42" s="318" t="str">
        <f aca="false">IF(AR$9&lt;&gt;"",IF($B42&lt;&gt;"",AT42-AS42,""),"")</f>
        <v/>
      </c>
      <c r="AV42" s="314" t="str">
        <f aca="false">IF($B42&lt;&gt;"",'Chronos (M21..M40)'!$H746,"")</f>
        <v/>
      </c>
      <c r="AW42" s="315" t="str">
        <f aca="false">IF('Chronos (M21..M40)'!$I746&lt;&gt;"",'Chronos (M21..M40)'!$I746," ")</f>
        <v> </v>
      </c>
      <c r="AX42" s="316" t="n">
        <f aca="false">IF('Chronos (M21..M40)'!$J746&lt;&gt;"",'Chronos (M21..M40)'!$J746,0)</f>
        <v>0</v>
      </c>
      <c r="AY42" s="317" t="str">
        <f aca="false">IF($B42&lt;&gt;"",IF(AW42&lt;&gt;" ",(INDEX(AV$9:AW$12,MATCH(AV42,AV$9:AV$12),2)/AW42)*1000,0),"")</f>
        <v/>
      </c>
      <c r="AZ42" s="318" t="str">
        <f aca="false">IF(AW$9&lt;&gt;"",IF($B42&lt;&gt;"",AY42-AX42,""),"")</f>
        <v/>
      </c>
      <c r="BA42" s="313" t="str">
        <f aca="false">IF($B42&lt;&gt;"",$B42,"")</f>
        <v/>
      </c>
      <c r="BB42" s="314" t="str">
        <f aca="false">IF($B42&lt;&gt;"",'Chronos (M21..M40)'!$H847,"")</f>
        <v/>
      </c>
      <c r="BC42" s="315" t="str">
        <f aca="false">IF('Chronos (M21..M40)'!$I847&lt;&gt;"",'Chronos (M21..M40)'!$I847," ")</f>
        <v> </v>
      </c>
      <c r="BD42" s="316" t="n">
        <f aca="false">IF('Chronos (M21..M40)'!$J847&lt;&gt;"",'Chronos (M21..M40)'!$J847,0)</f>
        <v>0</v>
      </c>
      <c r="BE42" s="317" t="str">
        <f aca="false">IF($B42&lt;&gt;"",IF(BC42&lt;&gt;" ",(INDEX(BB$9:BC$12,MATCH(BB42,BB$9:BB$12),2)/BC42)*1000,0),"")</f>
        <v/>
      </c>
      <c r="BF42" s="318" t="str">
        <f aca="false">IF(BC$9&lt;&gt;"",IF($B42&lt;&gt;"",BE42-BD42,""),"")</f>
        <v/>
      </c>
      <c r="BG42" s="314" t="str">
        <f aca="false">IF($B42&lt;&gt;"",'Chronos (M21..M40)'!$H948,"")</f>
        <v/>
      </c>
      <c r="BH42" s="315" t="str">
        <f aca="false">IF('Chronos (M21..M40)'!$I948&lt;&gt;"",'Chronos (M21..M40)'!$I948," ")</f>
        <v> </v>
      </c>
      <c r="BI42" s="316" t="n">
        <f aca="false">IF('Chronos (M21..M40)'!$J948&lt;&gt;"",'Chronos (M21..M40)'!$J948,0)</f>
        <v>0</v>
      </c>
      <c r="BJ42" s="317" t="str">
        <f aca="false">IF($B42&lt;&gt;"",IF(BH42&lt;&gt;" ",(INDEX(BG$9:BH$12,MATCH(BG42,BG$9:BG$12),2)/BH42)*1000,0),"")</f>
        <v/>
      </c>
      <c r="BK42" s="318" t="str">
        <f aca="false">IF(BH$9&lt;&gt;"",IF($B42&lt;&gt;"",BJ42-BI42,""),"")</f>
        <v/>
      </c>
      <c r="BL42" s="313" t="str">
        <f aca="false">IF($B42&lt;&gt;"",$B42,"")</f>
        <v/>
      </c>
      <c r="BM42" s="314" t="str">
        <f aca="false">IF($B42&lt;&gt;"",'Chronos (M21..M40)'!$H1049,"")</f>
        <v/>
      </c>
      <c r="BN42" s="315" t="str">
        <f aca="false">IF('Chronos (M21..M40)'!$I1049&lt;&gt;"",'Chronos (M21..M40)'!$I1049," ")</f>
        <v> </v>
      </c>
      <c r="BO42" s="316" t="n">
        <f aca="false">IF('Chronos (M21..M40)'!$J1049&lt;&gt;"",'Chronos (M21..M40)'!$J1049,0)</f>
        <v>0</v>
      </c>
      <c r="BP42" s="317" t="str">
        <f aca="false">IF($B42&lt;&gt;"",IF(BN42&lt;&gt;" ",(INDEX(BM$9:BN$12,MATCH(BM42,BM$9:BM$12),2)/BN42)*1000,0),"")</f>
        <v/>
      </c>
      <c r="BQ42" s="318" t="str">
        <f aca="false">IF(BN$9&lt;&gt;"",IF($B42&lt;&gt;"",BP42-BO42,""),"")</f>
        <v/>
      </c>
      <c r="BR42" s="314" t="str">
        <f aca="false">IF($B42&lt;&gt;"",'Chronos (M21..M40)'!$H1150,"")</f>
        <v/>
      </c>
      <c r="BS42" s="315" t="str">
        <f aca="false">IF('Chronos (M21..M40)'!$I1150&lt;&gt;"",'Chronos (M21..M40)'!$I1150," ")</f>
        <v> </v>
      </c>
      <c r="BT42" s="316" t="n">
        <f aca="false">IF('Chronos (M21..M40)'!$J1150&lt;&gt;"",'Chronos (M21..M40)'!$J1150,0)</f>
        <v>0</v>
      </c>
      <c r="BU42" s="317" t="str">
        <f aca="false">IF($B42&lt;&gt;"",IF(BS42&lt;&gt;" ",(INDEX(BR$9:BS$12,MATCH(BR42,BR$9:BR$12),2)/BS42)*1000,0),"")</f>
        <v/>
      </c>
      <c r="BV42" s="318" t="str">
        <f aca="false">IF(BS$9&lt;&gt;"",IF($B42&lt;&gt;"",BU42-BT42,""),"")</f>
        <v/>
      </c>
      <c r="BW42" s="313" t="str">
        <f aca="false">IF($B42&lt;&gt;"",$B42,"")</f>
        <v/>
      </c>
      <c r="BX42" s="314" t="str">
        <f aca="false">IF($B42&lt;&gt;"",'Chronos (M21..M40)'!$H1251,"")</f>
        <v/>
      </c>
      <c r="BY42" s="315" t="str">
        <f aca="false">IF('Chronos (M21..M40)'!$I1251&lt;&gt;"",'Chronos (M21..M40)'!$I1251," ")</f>
        <v> </v>
      </c>
      <c r="BZ42" s="316" t="n">
        <f aca="false">IF('Chronos (M21..M40)'!$J1251&lt;&gt;"",'Chronos (M21..M40)'!$J1251,0)</f>
        <v>0</v>
      </c>
      <c r="CA42" s="317" t="str">
        <f aca="false">IF($B42&lt;&gt;"",IF(BY42&lt;&gt;" ",(INDEX(BX$9:BY$12,MATCH(BX42,BX$9:BX$12),2)/BY42)*1000,0),"")</f>
        <v/>
      </c>
      <c r="CB42" s="318" t="str">
        <f aca="false">IF(BY$9&lt;&gt;"",IF($B42&lt;&gt;"",CA42-BZ42,""),"")</f>
        <v/>
      </c>
      <c r="CC42" s="314" t="str">
        <f aca="false">IF($B42&lt;&gt;"",'Chronos (M21..M40)'!$H1352,"")</f>
        <v/>
      </c>
      <c r="CD42" s="315" t="str">
        <f aca="false">IF('Chronos (M21..M40)'!$I1352&lt;&gt;"",'Chronos (M21..M40)'!$I1352," ")</f>
        <v> </v>
      </c>
      <c r="CE42" s="316" t="n">
        <f aca="false">IF('Chronos (M21..M40)'!$J1352&lt;&gt;"",'Chronos (M21..M40)'!$J1352,0)</f>
        <v>0</v>
      </c>
      <c r="CF42" s="317" t="str">
        <f aca="false">IF($B42&lt;&gt;"",IF(CD42&lt;&gt;" ",(INDEX(CC$9:CD$12,MATCH(CC42,CC$9:CC$12),2)/CD42)*1000,0),"")</f>
        <v/>
      </c>
      <c r="CG42" s="318" t="str">
        <f aca="false">IF(CD$9&lt;&gt;"",IF($B42&lt;&gt;"",CF42-CE42,""),"")</f>
        <v/>
      </c>
      <c r="CH42" s="313" t="str">
        <f aca="false">IF($B42&lt;&gt;"",$B42,"")</f>
        <v/>
      </c>
      <c r="CI42" s="314" t="str">
        <f aca="false">IF($B42&lt;&gt;"",'Chronos (M21..M40)'!$H1453,"")</f>
        <v/>
      </c>
      <c r="CJ42" s="315" t="str">
        <f aca="false">IF('Chronos (M21..M40)'!$I1453&lt;&gt;"",'Chronos (M21..M40)'!$I1453," ")</f>
        <v> </v>
      </c>
      <c r="CK42" s="316" t="n">
        <f aca="false">IF('Chronos (M21..M40)'!$J1453&lt;&gt;"",'Chronos (M21..M40)'!$J1453,0)</f>
        <v>0</v>
      </c>
      <c r="CL42" s="317" t="str">
        <f aca="false">IF($B42&lt;&gt;"",IF(CJ42&lt;&gt;" ",(INDEX(CI$9:CJ$12,MATCH(CI42,CI$9:CI$12),2)/CJ42)*1000,0),"")</f>
        <v/>
      </c>
      <c r="CM42" s="318" t="str">
        <f aca="false">IF(CJ$9&lt;&gt;"",IF($B42&lt;&gt;"",CL42-CK42,""),"")</f>
        <v/>
      </c>
      <c r="CN42" s="314" t="str">
        <f aca="false">IF($B42&lt;&gt;"",'Chronos (M21..M40)'!$H1554,"")</f>
        <v/>
      </c>
      <c r="CO42" s="315" t="str">
        <f aca="false">IF('Chronos (M21..M40)'!$I1554&lt;&gt;"",'Chronos (M21..M40)'!$I1554," ")</f>
        <v> </v>
      </c>
      <c r="CP42" s="316" t="n">
        <f aca="false">IF('Chronos (M21..M40)'!$J1554&lt;&gt;"",'Chronos (M21..M40)'!$J1554,0)</f>
        <v>0</v>
      </c>
      <c r="CQ42" s="317" t="str">
        <f aca="false">IF($B42&lt;&gt;"",IF(CO42&lt;&gt;" ",(INDEX(CN$9:CO$12,MATCH(CN42,CN$9:CN$12),2)/CO42)*1000,0),"")</f>
        <v/>
      </c>
      <c r="CR42" s="318" t="str">
        <f aca="false">IF(CO$9&lt;&gt;"",IF($B42&lt;&gt;"",CQ42-CP42,""),"")</f>
        <v/>
      </c>
      <c r="CS42" s="313" t="str">
        <f aca="false">IF($B42&lt;&gt;"",$B42,"")</f>
        <v/>
      </c>
      <c r="CT42" s="314" t="str">
        <f aca="false">IF($B42&lt;&gt;"",'Chronos (M21..M40)'!$H1655,"")</f>
        <v/>
      </c>
      <c r="CU42" s="315" t="str">
        <f aca="false">IF('Chronos (M21..M40)'!$I1655&lt;&gt;"",'Chronos (M21..M40)'!$I1655," ")</f>
        <v> </v>
      </c>
      <c r="CV42" s="316" t="n">
        <f aca="false">IF('Chronos (M21..M40)'!$J1655&lt;&gt;"",'Chronos (M21..M40)'!$J1655,0)</f>
        <v>0</v>
      </c>
      <c r="CW42" s="317" t="str">
        <f aca="false">IF($B42&lt;&gt;"",IF(CU42&lt;&gt;" ",(INDEX(CT$9:CU$12,MATCH(CT42,CT$9:CT$12),2)/CU42)*1000,0),"")</f>
        <v/>
      </c>
      <c r="CX42" s="318" t="str">
        <f aca="false">IF(CU$9&lt;&gt;"",IF($B42&lt;&gt;"",CW42-CV42,""),"")</f>
        <v/>
      </c>
      <c r="CY42" s="314" t="str">
        <f aca="false">IF($B42&lt;&gt;"",'Chronos (M21..M40)'!$H1756,"")</f>
        <v/>
      </c>
      <c r="CZ42" s="315" t="str">
        <f aca="false">IF('Chronos (M21..M40)'!$I1756&lt;&gt;"",'Chronos (M21..M40)'!$I1756," ")</f>
        <v> </v>
      </c>
      <c r="DA42" s="316" t="n">
        <f aca="false">IF('Chronos (M21..M40)'!$J1756&lt;&gt;"",'Chronos (M21..M40)'!$J1756,0)</f>
        <v>0</v>
      </c>
      <c r="DB42" s="317" t="str">
        <f aca="false">IF($B42&lt;&gt;"",IF(CZ42&lt;&gt;" ",(INDEX(CY$9:CZ$12,MATCH(CY42,CY$9:CY$12),2)/CZ42)*1000,0),"")</f>
        <v/>
      </c>
      <c r="DC42" s="318" t="str">
        <f aca="false">IF(CZ$9&lt;&gt;"",IF($B42&lt;&gt;"",DB42-DA42,""),"")</f>
        <v/>
      </c>
      <c r="DD42" s="313" t="str">
        <f aca="false">IF($B42&lt;&gt;"",$B42,"")</f>
        <v/>
      </c>
      <c r="DE42" s="314" t="str">
        <f aca="false">IF($B42&lt;&gt;"",'Chronos (M21..M40)'!$H1857,"")</f>
        <v/>
      </c>
      <c r="DF42" s="315" t="str">
        <f aca="false">IF('Chronos (M21..M40)'!$I1857&lt;&gt;"",'Chronos (M21..M40)'!$I1857," ")</f>
        <v> </v>
      </c>
      <c r="DG42" s="316" t="n">
        <f aca="false">IF('Chronos (M21..M40)'!$J1857&lt;&gt;"",'Chronos (M21..M40)'!$J1857,0)</f>
        <v>0</v>
      </c>
      <c r="DH42" s="317" t="str">
        <f aca="false">IF($B42&lt;&gt;"",IF(DF42&lt;&gt;" ",(INDEX(DE$9:DF$12,MATCH(DE42,DE$9:DE$12),2)/DF42)*1000,0),"")</f>
        <v/>
      </c>
      <c r="DI42" s="318" t="str">
        <f aca="false">IF(DF$9&lt;&gt;"",IF($B42&lt;&gt;"",DH42-DG42,""),"")</f>
        <v/>
      </c>
      <c r="DJ42" s="314" t="str">
        <f aca="false">IF($B42&lt;&gt;"",'Chronos (M21..M40)'!$H1958,"")</f>
        <v/>
      </c>
      <c r="DK42" s="315" t="str">
        <f aca="false">IF('Chronos (M21..M40)'!$I1958&lt;&gt;"",'Chronos (M21..M40)'!$I1958," ")</f>
        <v> </v>
      </c>
      <c r="DL42" s="316" t="n">
        <f aca="false">IF('Chronos (M21..M40)'!$J1958&lt;&gt;"",'Chronos (M21..M40)'!$J1958,0)</f>
        <v>0</v>
      </c>
      <c r="DM42" s="317" t="str">
        <f aca="false">IF($B42&lt;&gt;"",IF(DK42&lt;&gt;" ",(INDEX(DJ$9:DK$12,MATCH(DJ42,DJ$9:DJ$12),2)/DK42)*1000,0),"")</f>
        <v/>
      </c>
      <c r="DN42" s="318" t="str">
        <f aca="false">IF(DK$9&lt;&gt;"",IF($B42&lt;&gt;"",DM42-DL42,""),"")</f>
        <v/>
      </c>
      <c r="DO42" s="0"/>
      <c r="DP42" s="356" t="n">
        <f aca="false">E42</f>
        <v>0</v>
      </c>
      <c r="DQ42" s="357" t="n">
        <f aca="false">F42</f>
        <v>0</v>
      </c>
      <c r="DR42" s="356" t="e">
        <f aca="false">SUM(E42,M42,R42,X42,AC42)</f>
        <v>#VALUE!</v>
      </c>
      <c r="DS42" s="319" t="e">
        <f aca="false">SUM(DR42,AI42,AN42,AT42,AY42,BE42,BJ42,BP42,BU42,CA42,CF42,CL42,CQ42,CW42,DB42,DH42,DM42)</f>
        <v>#VALUE!</v>
      </c>
      <c r="DT42" s="357" t="n">
        <f aca="false">SUM(L42,Q42,W42,AB42,AH42,AM42,AS42,AX42,BD42,BI42,BO42,BT42,BZ42,CE42,CK42,CP42,CV42,DA42,DG42,DL42)</f>
        <v>0</v>
      </c>
      <c r="DU42" s="356" t="e">
        <f aca="false">SMALL($DY42:$EV42,1)</f>
        <v>#VALUE!</v>
      </c>
      <c r="DV42" s="319" t="e">
        <f aca="false">SMALL($DY42:$EV42,2)</f>
        <v>#VALUE!</v>
      </c>
      <c r="DW42" s="319" t="e">
        <f aca="false">SMALL($DY42:$EV42,3)</f>
        <v>#VALUE!</v>
      </c>
      <c r="DX42" s="357" t="e">
        <f aca="false">SMALL($DY42:$EV42,4)</f>
        <v>#VALUE!</v>
      </c>
      <c r="DY42" s="356" t="e">
        <f aca="false">'Calculs (M1..M20)'!DU42</f>
        <v>#VALUE!</v>
      </c>
      <c r="DZ42" s="356" t="e">
        <f aca="false">'Calculs (M1..M20)'!DV42</f>
        <v>#VALUE!</v>
      </c>
      <c r="EA42" s="356" t="e">
        <f aca="false">'Calculs (M1..M20)'!DW42</f>
        <v>#VALUE!</v>
      </c>
      <c r="EB42" s="358" t="e">
        <f aca="false">'Calculs (M1..M20)'!DX42</f>
        <v>#VALUE!</v>
      </c>
      <c r="EC42" s="361" t="str">
        <f aca="false">IF(M42&gt;0,M42," ")</f>
        <v/>
      </c>
      <c r="ED42" s="321" t="str">
        <f aca="false">IF(R42&gt;0,R42," ")</f>
        <v/>
      </c>
      <c r="EE42" s="321" t="str">
        <f aca="false">IF(X42&gt;0,X42," ")</f>
        <v/>
      </c>
      <c r="EF42" s="321" t="str">
        <f aca="false">IF(AC42&gt;0,AC42," ")</f>
        <v/>
      </c>
      <c r="EG42" s="321" t="str">
        <f aca="false">IF(AI42&gt;0,AI42," ")</f>
        <v/>
      </c>
      <c r="EH42" s="321" t="str">
        <f aca="false">IF(AN42&gt;0,AN42," ")</f>
        <v/>
      </c>
      <c r="EI42" s="321" t="str">
        <f aca="false">IF(AT42&gt;0,AT42," ")</f>
        <v/>
      </c>
      <c r="EJ42" s="321" t="str">
        <f aca="false">IF(AY42&gt;0,AY42," ")</f>
        <v/>
      </c>
      <c r="EK42" s="321" t="str">
        <f aca="false">IF(BE42&gt;0,BE42," ")</f>
        <v/>
      </c>
      <c r="EL42" s="321" t="str">
        <f aca="false">IF(BJ42&gt;0,BJ42," ")</f>
        <v/>
      </c>
      <c r="EM42" s="321" t="str">
        <f aca="false">IF(BP42&gt;0,BP42," ")</f>
        <v/>
      </c>
      <c r="EN42" s="321" t="str">
        <f aca="false">IF(BU42&gt;0,BU42," ")</f>
        <v/>
      </c>
      <c r="EO42" s="321" t="str">
        <f aca="false">IF(CA42&gt;0,CA42," ")</f>
        <v/>
      </c>
      <c r="EP42" s="321" t="str">
        <f aca="false">IF(CF42&gt;0,CF42," ")</f>
        <v/>
      </c>
      <c r="EQ42" s="321" t="str">
        <f aca="false">IF(CL42&gt;0,CL42," ")</f>
        <v/>
      </c>
      <c r="ER42" s="321" t="str">
        <f aca="false">IF(CQ42&gt;0,CQ42," ")</f>
        <v/>
      </c>
      <c r="ES42" s="321" t="str">
        <f aca="false">IF(CW42&gt;0,CW42," ")</f>
        <v/>
      </c>
      <c r="ET42" s="321" t="str">
        <f aca="false">IF(DB42&gt;0,DB42," ")</f>
        <v/>
      </c>
      <c r="EU42" s="321" t="str">
        <f aca="false">IF(DH42&gt;0,DH42," ")</f>
        <v/>
      </c>
      <c r="EV42" s="321" t="str">
        <f aca="false">IF(DM42&gt;0,DM42," ")</f>
        <v/>
      </c>
      <c r="EW42" s="322" t="e">
        <f aca="false">SMALL($DY42:EC42,1)</f>
        <v>#VALUE!</v>
      </c>
      <c r="EX42" s="323" t="e">
        <f aca="false">SMALL($DY42:ED42,1)</f>
        <v>#VALUE!</v>
      </c>
      <c r="EY42" s="323" t="e">
        <f aca="false">SMALL($DY42:EE42,1)</f>
        <v>#VALUE!</v>
      </c>
      <c r="EZ42" s="323" t="e">
        <f aca="false">SMALL($DY42:EF42,1)</f>
        <v>#VALUE!</v>
      </c>
      <c r="FA42" s="323" t="e">
        <f aca="false">SMALL($DY42:EG42,1)</f>
        <v>#VALUE!</v>
      </c>
      <c r="FB42" s="323" t="e">
        <f aca="false">SMALL($DY42:EH42,1)</f>
        <v>#VALUE!</v>
      </c>
      <c r="FC42" s="323" t="e">
        <f aca="false">SMALL($DY42:EI42,1)</f>
        <v>#VALUE!</v>
      </c>
      <c r="FD42" s="323" t="e">
        <f aca="false">SMALL($DY42:EJ42,1)</f>
        <v>#VALUE!</v>
      </c>
      <c r="FE42" s="323" t="e">
        <f aca="false">SMALL($DY42:EK42,1)</f>
        <v>#VALUE!</v>
      </c>
      <c r="FF42" s="323" t="e">
        <f aca="false">SMALL($DY42:EL42,1)</f>
        <v>#VALUE!</v>
      </c>
      <c r="FG42" s="323" t="e">
        <f aca="false">SMALL($DY42:EM42,1)</f>
        <v>#VALUE!</v>
      </c>
      <c r="FH42" s="323" t="e">
        <f aca="false">SMALL($DY42:EN42,1)</f>
        <v>#VALUE!</v>
      </c>
      <c r="FI42" s="323" t="e">
        <f aca="false">SMALL($DY42:EO42,1)</f>
        <v>#VALUE!</v>
      </c>
      <c r="FJ42" s="323" t="e">
        <f aca="false">SMALL($DY42:EP42,1)</f>
        <v>#VALUE!</v>
      </c>
      <c r="FK42" s="323" t="e">
        <f aca="false">SMALL($DY42:EQ42,1)</f>
        <v>#VALUE!</v>
      </c>
      <c r="FL42" s="323" t="e">
        <f aca="false">SMALL($DY42:ER42,1)</f>
        <v>#VALUE!</v>
      </c>
      <c r="FM42" s="323" t="e">
        <f aca="false">SMALL($DY42:ES42,1)</f>
        <v>#VALUE!</v>
      </c>
      <c r="FN42" s="323" t="e">
        <f aca="false">SMALL($DY42:ET42,1)</f>
        <v>#VALUE!</v>
      </c>
      <c r="FO42" s="323" t="e">
        <f aca="false">SMALL($DY42:EU42,1)</f>
        <v>#VALUE!</v>
      </c>
      <c r="FP42" s="324" t="e">
        <f aca="false">SMALL($DY42:EV42,1)</f>
        <v>#VALUE!</v>
      </c>
      <c r="FQ42" s="0"/>
      <c r="FR42" s="328" t="str">
        <f aca="false">IF($B42&lt;&gt;"",IF($EE$1+20&gt;=FR$13,$N42+E42-F42-(EW42+EW144+EW246+EW348),""),"")</f>
        <v/>
      </c>
      <c r="FS42" s="329" t="str">
        <f aca="false">IF($B42&lt;&gt;"",IF($EE$1+20&gt;=FS$13,$N42+$S42+E42-F42-(EX42+EX144+EX246+EX348),""),"")</f>
        <v/>
      </c>
      <c r="FT42" s="329" t="str">
        <f aca="false">IF($B42&lt;&gt;"",IF($EE$1+20&gt;=FT$13,$N42+$S42+$Y42+E42-F42-(EY42+EY144+EY246+EY348),""),"")</f>
        <v/>
      </c>
      <c r="FU42" s="329" t="str">
        <f aca="false">IF($B42&lt;&gt;"",IF($EE$1+20&gt;=FU$13,$N42+$S42+$Y42+$AD42+E42-F42-(EZ42+EZ144+EZ246+EZ348),""),"")</f>
        <v/>
      </c>
      <c r="FV42" s="329" t="str">
        <f aca="false">IF($B42&lt;&gt;"",IF($EE$1+20&gt;=FV$13,$N42+$S42+$Y42+$AD42+$AJ42+E42-F42-(FA42+FA144+FA246+FA348),""),"")</f>
        <v/>
      </c>
      <c r="FW42" s="329" t="str">
        <f aca="false">IF($B42&lt;&gt;"",IF($EE$1+20&gt;=FW$13,$N42+$S42+$Y42+$AD42+$AJ42+$AO42+E42-F42-(FB42+FB144+FB246+FB348),""),"")</f>
        <v/>
      </c>
      <c r="FX42" s="329" t="str">
        <f aca="false">IF($B42&lt;&gt;"",IF($EE$1+20&gt;=FX$13,$N42+$S42+$Y42+$AD42+$AJ42+$AO42+$AU42+E42-F42-(FC42+FC144+FC246+FC348),""),"")</f>
        <v/>
      </c>
      <c r="FY42" s="329" t="str">
        <f aca="false">IF($B42&lt;&gt;"",IF($EE$1+20&gt;=FY$13,$N42+$S42+$Y42+$AD42+$AJ42+$AO42+$AU42+$AZ42+E42-F42-(FD42+FD144+FD246+FD348),""),"")</f>
        <v/>
      </c>
      <c r="FZ42" s="329" t="str">
        <f aca="false">IF($B42&lt;&gt;"",IF($EE$1+20&gt;=FZ$13,$N42+$S42+$Y42+$AD42+$AJ42+$AO42+$AU42+$AZ42+$BF42+E42-F42-(FE42+FE144+FE246+FE348),""),"")</f>
        <v/>
      </c>
      <c r="GA42" s="329" t="str">
        <f aca="false">IF($B42&lt;&gt;"",IF($EE$1+20&gt;=GA$13,$N42+$S42+$Y42+$AD42+$AJ42+$AO42+$AU42+$AZ42+$BF42+$BK42+E42-F42-(FF42+FF144+FF246+FF348),""),"")</f>
        <v/>
      </c>
      <c r="GB42" s="329" t="str">
        <f aca="false">IF($B42&lt;&gt;"",IF($EE$1+20&gt;=GB$13,$N42+$S42+$Y42+$AD42+$AJ42+$AO42+$AU42+$AZ42+$BF42+$BK42+$BQ42+E42-F42-(FG42+FG144+FG246+FG348),""),"")</f>
        <v/>
      </c>
      <c r="GC42" s="329" t="str">
        <f aca="false">IF($B42&lt;&gt;"",IF($EE$1+20&gt;=GC$13,$N42+$S42+$Y42+$AD42+$AJ42+$AO42+$AU42+$AZ42+$BF42+$BK42+$BQ42+$BV42+E42-F42-(FH42+FH144+FH246+FH348),""),"")</f>
        <v/>
      </c>
      <c r="GD42" s="329" t="str">
        <f aca="false">IF($B42&lt;&gt;"",IF($EE$1+20&gt;=GD$13,$N42+$S42+$Y42+$AD42+$AJ42+$AO42+$AU42+$AZ42+$BF42+$BK42+$BQ42+$BV42+$CB42+E42-F42-(FI42+FI144+FI246+FI348),""),"")</f>
        <v/>
      </c>
      <c r="GE42" s="329" t="str">
        <f aca="false">IF($B42&lt;&gt;"",IF($EE$1+20&gt;=GE$13,$N42+$S42+$Y42+$AD42+$AJ42+$AO42+$AU42+$AZ42+$BF42+$BK42+$BQ42+$BV42+$CB42+$CG42+E42-F42-(FJ42+FJ144+FJ246+FJ348),""),"")</f>
        <v/>
      </c>
      <c r="GF42" s="329" t="str">
        <f aca="false">IF($B42&lt;&gt;"",IF($EE$1+20&gt;=GF$13,$N42+$S42+$Y42+$AD42+$AJ42+$AO42+$AU42+$AZ42+$BF42+$BK42+$BQ42+$BV42+$CB42+$CG42+$CM42+E42-F42-(FK42+FK144+FK246+FK348),""),"")</f>
        <v/>
      </c>
      <c r="GG42" s="329" t="str">
        <f aca="false">IF($B42&lt;&gt;"",IF($EE$1+20&gt;=GG$13,$N42+$S42+$Y42+$AD42+$AJ42+$AO42+$AU42+$AZ42+$BF42+$BK42+$BQ42+$BV42+$CB42+$CG42+$CM42+$CR42+E42-F42-(FL42+FL144+FL246+FL348),""),"")</f>
        <v/>
      </c>
      <c r="GH42" s="329" t="str">
        <f aca="false">IF($B42&lt;&gt;"",IF($EE$1+20&gt;=GH$13,$N42+$S42+$Y42+$AD42+$AJ42+$AO42+$AU42+$AZ42+$BF42+$BK42+$BQ42+$BV42+$CB42+$CG42+$CM42+$CR42+$CX42+E42-F42-(FM42+FM144+FM246+FM348),""),"")</f>
        <v/>
      </c>
      <c r="GI42" s="329" t="str">
        <f aca="false">IF($B42&lt;&gt;"",IF($EE$1+20&gt;=GI$13,$N42+$S42+$Y42+$AD42+$AJ42+$AO42+$AU42+$AZ42+$BF42+$BK42+$BQ42+$BV42+$CB42+$CG42+$CM42+$CR42+$CX42+$DC42+E42-F42-(FN42+FN144+FN246+FN348),""),"")</f>
        <v/>
      </c>
      <c r="GJ42" s="329" t="str">
        <f aca="false">IF($B42&lt;&gt;"",IF($EE$1+20&gt;=GJ$13,$N42+$S42+$Y42+$AD42+$AJ42+$AO42+$AU42+$AZ42+$BF42+$BK42+$BQ42+$BV42+$CB42+$CG42+$CM42+$CR42+$CX42+$DC42+$DI42+E42-F42-(FO42+FO144+FO246+FO348),""),"")</f>
        <v/>
      </c>
      <c r="GK42" s="330" t="str">
        <f aca="false">IF($B42&lt;&gt;"",IF($EE$1+20&gt;=GK$13,$N42+$S42+$Y42+$AD42+$AJ42+$AO42+$AU42+$AZ42+$BF42+$BK42+$BQ42+$BV42+$CB42+$CG42+$CM42+$CR42+$CX42+$DC42+$DI42+$DN42+E42-F42-(FP42+FP144+FP246+FP348),""),"")</f>
        <v/>
      </c>
      <c r="GL42" s="0"/>
      <c r="GM42" s="328" t="str">
        <f aca="false">IF($B42&lt;&gt;"",IF($EE$1+20&gt;=GM$13,RANK(FR42,FR$14:FR$113,0),""),"")</f>
        <v/>
      </c>
      <c r="GN42" s="329" t="str">
        <f aca="false">IF($B42&lt;&gt;"",IF($EE$1+20&gt;=GN$13,RANK(FS42,FS$14:FS$113,0),""),"")</f>
        <v/>
      </c>
      <c r="GO42" s="329" t="str">
        <f aca="false">IF($B42&lt;&gt;"",IF($EE$1+20&gt;=GO$13,RANK(FT42,FT$14:FT$113,0),""),"")</f>
        <v/>
      </c>
      <c r="GP42" s="329" t="str">
        <f aca="false">IF($B42&lt;&gt;"",IF($EE$1+20&gt;=GP$13,RANK(FU42,FU$14:FU$113,0),""),"")</f>
        <v/>
      </c>
      <c r="GQ42" s="329" t="str">
        <f aca="false">IF($B42&lt;&gt;"",IF($EE$1+20&gt;=GQ$13,RANK(FV42,FV$14:FV$113,0),""),"")</f>
        <v/>
      </c>
      <c r="GR42" s="329" t="str">
        <f aca="false">IF($B42&lt;&gt;"",IF($EE$1+20&gt;=GR$13,RANK(FW42,FW$14:FW$113,0),""),"")</f>
        <v/>
      </c>
      <c r="GS42" s="329" t="str">
        <f aca="false">IF($B42&lt;&gt;"",IF($EE$1+20&gt;=GS$13,RANK(FX42,FX$14:FX$113,0),""),"")</f>
        <v/>
      </c>
      <c r="GT42" s="329" t="str">
        <f aca="false">IF($B42&lt;&gt;"",IF($EE$1+20&gt;=GT$13,RANK(FY42,FY$14:FY$113,0),""),"")</f>
        <v/>
      </c>
      <c r="GU42" s="329" t="str">
        <f aca="false">IF($B42&lt;&gt;"",IF($EE$1+20&gt;=GU$13,RANK(FZ42,FZ$14:FZ$113,0),""),"")</f>
        <v/>
      </c>
      <c r="GV42" s="329" t="str">
        <f aca="false">IF($B42&lt;&gt;"",IF($EE$1+20&gt;=GV$13,RANK(GA42,GA$14:GA$113,0),""),"")</f>
        <v/>
      </c>
      <c r="GW42" s="329" t="str">
        <f aca="false">IF($B42&lt;&gt;"",IF($EE$1+20&gt;=GW$13,RANK(GB42,GB$14:GB$113,0),""),"")</f>
        <v/>
      </c>
      <c r="GX42" s="329" t="str">
        <f aca="false">IF($B42&lt;&gt;"",IF($EE$1+20&gt;=GX$13,RANK(GC42,GC$14:GC$113,0),""),"")</f>
        <v/>
      </c>
      <c r="GY42" s="329" t="str">
        <f aca="false">IF($B42&lt;&gt;"",IF($EE$1+20&gt;=GY$13,RANK(GD42,GD$14:GD$113,0),""),"")</f>
        <v/>
      </c>
      <c r="GZ42" s="329" t="str">
        <f aca="false">IF($B42&lt;&gt;"",IF($EE$1+20&gt;=GZ$13,RANK(GE42,GE$14:GE$113,0),""),"")</f>
        <v/>
      </c>
      <c r="HA42" s="329" t="str">
        <f aca="false">IF($B42&lt;&gt;"",IF($EE$1+20&gt;=HA$13,RANK(GF42,GF$14:GF$113,0),""),"")</f>
        <v/>
      </c>
      <c r="HB42" s="329" t="str">
        <f aca="false">IF($B42&lt;&gt;"",IF($EE$1+20&gt;=HB$13,RANK(GG42,GG$14:GG$113,0),""),"")</f>
        <v/>
      </c>
      <c r="HC42" s="329" t="str">
        <f aca="false">IF($B42&lt;&gt;"",IF($EE$1+20&gt;=HC$13,RANK(GH42,GH$14:GH$113,0),""),"")</f>
        <v/>
      </c>
      <c r="HD42" s="329" t="str">
        <f aca="false">IF($B42&lt;&gt;"",IF($EE$1+20&gt;=HD$13,RANK(GI42,GI$14:GI$113,0),""),"")</f>
        <v/>
      </c>
      <c r="HE42" s="329" t="str">
        <f aca="false">IF($B42&lt;&gt;"",IF($EE$1+20&gt;=HE$13,RANK(GJ42,GJ$14:GJ$113,0),""),"")</f>
        <v/>
      </c>
      <c r="HF42" s="330" t="str">
        <f aca="false">IF($B42&lt;&gt;"",IF($EE$1+20&gt;=HF$13,RANK(GK42,GK$14:GK$113,0),""),"")</f>
        <v/>
      </c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3" hidden="false" customHeight="false" outlineLevel="0" collapsed="false">
      <c r="A43" s="308" t="str">
        <f aca="false">IF(B43&lt;&gt;"",RANK(G43,G$14:G$113,0),"")</f>
        <v/>
      </c>
      <c r="B43" s="310" t="str">
        <f aca="false">IF('Chronos (M1..M20)'!B40&lt;&gt;"",'Chronos (M1..M20)'!B40,"")</f>
        <v/>
      </c>
      <c r="C43" s="310" t="str">
        <f aca="false">IF(B43&lt;&gt;"",'Chronos (M1..M20)'!C40,"")</f>
        <v/>
      </c>
      <c r="D43" s="215" t="str">
        <f aca="false">IF(B43&lt;&gt;"",'Chronos (M1..M20)'!C40,"")</f>
        <v/>
      </c>
      <c r="E43" s="355" t="n">
        <f aca="false">'Calculs (M1..M20)'!DS43</f>
        <v>0</v>
      </c>
      <c r="F43" s="355" t="n">
        <f aca="false">'Calculs (M1..M20)'!DT43</f>
        <v>0</v>
      </c>
      <c r="G43" s="311" t="n">
        <f aca="false">IF(B43&lt;&gt;"",IF(NbTotManche&lt;4,DR43-DQ43,IF(NbTotManche&lt;15,DR43-DU43-DQ43,IF(NbTotManche&lt;25,DR43-DU43-DV43-DQ43-DT43,IF(NbTotManche&lt;35,DS43-DU43-DV43-DW43-DT43-DQ43,DS43-DU43-DV43-DW43-DX43-DT43-DQ43)))),0)</f>
        <v>0</v>
      </c>
      <c r="H43" s="312" t="str">
        <f aca="false">IF(B43&lt;&gt;"",IF(G43,(G43/MAXA(G$14:G$113))*1000,0),"")</f>
        <v/>
      </c>
      <c r="I43" s="313" t="str">
        <f aca="false">IF($B43&lt;&gt;"",$B43,"")</f>
        <v/>
      </c>
      <c r="J43" s="314" t="str">
        <f aca="false">IF($B43&lt;&gt;"",'Chronos (M21..M40)'!$H40,"")</f>
        <v/>
      </c>
      <c r="K43" s="315" t="str">
        <f aca="false">IF('Chronos (M21..M40)'!$I40&lt;&gt;"",'Chronos (M21..M40)'!$I40," ")</f>
        <v> </v>
      </c>
      <c r="L43" s="316" t="n">
        <f aca="false">IF('Chronos (M21..M40)'!$J40&lt;&gt;"",'Chronos (M21..M40)'!$J40,0)</f>
        <v>0</v>
      </c>
      <c r="M43" s="317" t="str">
        <f aca="false">IF($B43&lt;&gt;"",IF(K43&lt;&gt;" ",(INDEX(J$9:K$12,MATCH(J43,J$9:J$12),2)/K43)*1000,0),"")</f>
        <v/>
      </c>
      <c r="N43" s="318" t="str">
        <f aca="false">IF(K$9&lt;&gt;"",IF($B43&lt;&gt;"",M43-L43,""),"")</f>
        <v/>
      </c>
      <c r="O43" s="314" t="str">
        <f aca="false">IF($B43&lt;&gt;"",'Chronos (M21..M40)'!$H141,"")</f>
        <v/>
      </c>
      <c r="P43" s="315" t="str">
        <f aca="false">IF('Chronos (M21..M40)'!$I141&lt;&gt;"",'Chronos (M21..M40)'!$I141," ")</f>
        <v> </v>
      </c>
      <c r="Q43" s="316" t="n">
        <f aca="false">IF('Chronos (M21..M40)'!$J141&lt;&gt;"",'Chronos (M21..M40)'!$J141,0)</f>
        <v>0</v>
      </c>
      <c r="R43" s="317" t="str">
        <f aca="false">IF($B43&lt;&gt;"",IF(P43&lt;&gt;" ",(INDEX(O$9:P$12,MATCH(O43,O$9:O$12),2)/P43)*1000,0),"")</f>
        <v/>
      </c>
      <c r="S43" s="318" t="str">
        <f aca="false">IF(P$9&lt;&gt;"",IF($B43&lt;&gt;"",R43-Q43,""),"")</f>
        <v/>
      </c>
      <c r="T43" s="313" t="str">
        <f aca="false">IF($B43&lt;&gt;"",$B43,"")</f>
        <v/>
      </c>
      <c r="U43" s="314" t="str">
        <f aca="false">IF($B43&lt;&gt;"",'Chronos (M21..M40)'!$H242,"")</f>
        <v/>
      </c>
      <c r="V43" s="315" t="str">
        <f aca="false">IF('Chronos (M21..M40)'!$I242&lt;&gt;"",'Chronos (M21..M40)'!$I242," ")</f>
        <v> </v>
      </c>
      <c r="W43" s="316" t="n">
        <f aca="false">IF('Chronos (M21..M40)'!$J242&lt;&gt;"",'Chronos (M21..M40)'!$J242,0)</f>
        <v>0</v>
      </c>
      <c r="X43" s="317" t="str">
        <f aca="false">IF($B43&lt;&gt;"",IF(V43&lt;&gt;" ",(INDEX(U$9:V$12,MATCH(U43,U$9:U$12),2)/V43)*1000,0),"")</f>
        <v/>
      </c>
      <c r="Y43" s="318" t="str">
        <f aca="false">IF(V$9&lt;&gt;"",IF($B43&lt;&gt;"",X43-W43,""),"")</f>
        <v/>
      </c>
      <c r="Z43" s="314" t="str">
        <f aca="false">IF($B43&lt;&gt;"",'Chronos (M21..M40)'!$H343,"")</f>
        <v/>
      </c>
      <c r="AA43" s="315" t="str">
        <f aca="false">IF('Chronos (M21..M40)'!$I343&lt;&gt;"",'Chronos (M21..M40)'!$I343," ")</f>
        <v> </v>
      </c>
      <c r="AB43" s="316" t="n">
        <f aca="false">IF('Chronos (M1..M20)'!$J343&lt;&gt;"",'Chronos (M21..M40)'!$J343,0)</f>
        <v>0</v>
      </c>
      <c r="AC43" s="317" t="str">
        <f aca="false">IF($B43&lt;&gt;"",IF(AA43&lt;&gt;" ",(INDEX(Z$9:AA$12,MATCH(Z43,Z$9:Z$12),2)/AA43)*1000,0),"")</f>
        <v/>
      </c>
      <c r="AD43" s="318" t="str">
        <f aca="false">IF(AA$9&lt;&gt;"",IF($B43&lt;&gt;"",AC43-AB43,""),"")</f>
        <v/>
      </c>
      <c r="AE43" s="313" t="str">
        <f aca="false">IF($B43&lt;&gt;"",$B43,"")</f>
        <v/>
      </c>
      <c r="AF43" s="314" t="str">
        <f aca="false">IF($B43&lt;&gt;"",'Chronos (M21..M40)'!$H444,"")</f>
        <v/>
      </c>
      <c r="AG43" s="315" t="str">
        <f aca="false">IF('Chronos (M21..M40)'!$I444&lt;&gt;"",'Chronos (M21..M40)'!$I444," ")</f>
        <v> </v>
      </c>
      <c r="AH43" s="316" t="n">
        <f aca="false">IF('Chronos (M21..M40)'!$J444&lt;&gt;"",'Chronos (M21..M40)'!$J444,0)</f>
        <v>0</v>
      </c>
      <c r="AI43" s="317" t="str">
        <f aca="false">IF($B43&lt;&gt;"",IF(AG43&lt;&gt;" ",(INDEX(AF$9:AG$12,MATCH(AF43,AF$9:AF$12),2)/AG43)*1000,0),"")</f>
        <v/>
      </c>
      <c r="AJ43" s="318" t="str">
        <f aca="false">IF(AG$9&lt;&gt;"",IF($B43&lt;&gt;"",AI43-AH43,""),"")</f>
        <v/>
      </c>
      <c r="AK43" s="314" t="str">
        <f aca="false">IF($B43&lt;&gt;"",'Chronos (M21..M40)'!$H545,"")</f>
        <v/>
      </c>
      <c r="AL43" s="315" t="str">
        <f aca="false">IF('Chronos (M21..M40)'!$I545&lt;&gt;"",'Chronos (M21..M40)'!$I545," ")</f>
        <v> </v>
      </c>
      <c r="AM43" s="316" t="n">
        <f aca="false">IF('Chronos (M21..M40)'!$J545&lt;&gt;"",'Chronos (M21..M40)'!$J545,0)</f>
        <v>0</v>
      </c>
      <c r="AN43" s="317" t="str">
        <f aca="false">IF($B43&lt;&gt;"",IF(AL43&lt;&gt;" ",(INDEX(AK$9:AL$12,MATCH(AK43,AK$9:AK$12),2)/AL43)*1000,0),"")</f>
        <v/>
      </c>
      <c r="AO43" s="318" t="str">
        <f aca="false">IF(AL$9&lt;&gt;"",IF($B43&lt;&gt;"",AN43-AM43,""),"")</f>
        <v/>
      </c>
      <c r="AP43" s="313" t="str">
        <f aca="false">IF($B43&lt;&gt;"",$B43,"")</f>
        <v/>
      </c>
      <c r="AQ43" s="314" t="str">
        <f aca="false">IF($B43&lt;&gt;"",'Chronos (M21..M40)'!$H646,"")</f>
        <v/>
      </c>
      <c r="AR43" s="315" t="str">
        <f aca="false">IF('Chronos (M21..M40)'!$I646&lt;&gt;"",'Chronos (M21..M40)'!$I646," ")</f>
        <v> </v>
      </c>
      <c r="AS43" s="316" t="n">
        <f aca="false">IF('Chronos (M21..M40)'!$J646&lt;&gt;"",'Chronos (M21..M40)'!$J646,0)</f>
        <v>0</v>
      </c>
      <c r="AT43" s="317" t="str">
        <f aca="false">IF($B43&lt;&gt;"",IF(AR43&lt;&gt;" ",(INDEX(AQ$9:AR$12,MATCH(AQ43,AQ$9:AQ$12),2)/AR43)*1000,0),"")</f>
        <v/>
      </c>
      <c r="AU43" s="318" t="str">
        <f aca="false">IF(AR$9&lt;&gt;"",IF($B43&lt;&gt;"",AT43-AS43,""),"")</f>
        <v/>
      </c>
      <c r="AV43" s="314" t="str">
        <f aca="false">IF($B43&lt;&gt;"",'Chronos (M21..M40)'!$H747,"")</f>
        <v/>
      </c>
      <c r="AW43" s="315" t="str">
        <f aca="false">IF('Chronos (M21..M40)'!$I747&lt;&gt;"",'Chronos (M21..M40)'!$I747," ")</f>
        <v> </v>
      </c>
      <c r="AX43" s="316" t="n">
        <f aca="false">IF('Chronos (M21..M40)'!$J747&lt;&gt;"",'Chronos (M21..M40)'!$J747,0)</f>
        <v>0</v>
      </c>
      <c r="AY43" s="317" t="str">
        <f aca="false">IF($B43&lt;&gt;"",IF(AW43&lt;&gt;" ",(INDEX(AV$9:AW$12,MATCH(AV43,AV$9:AV$12),2)/AW43)*1000,0),"")</f>
        <v/>
      </c>
      <c r="AZ43" s="318" t="str">
        <f aca="false">IF(AW$9&lt;&gt;"",IF($B43&lt;&gt;"",AY43-AX43,""),"")</f>
        <v/>
      </c>
      <c r="BA43" s="313" t="str">
        <f aca="false">IF($B43&lt;&gt;"",$B43,"")</f>
        <v/>
      </c>
      <c r="BB43" s="314" t="str">
        <f aca="false">IF($B43&lt;&gt;"",'Chronos (M21..M40)'!$H848,"")</f>
        <v/>
      </c>
      <c r="BC43" s="315" t="str">
        <f aca="false">IF('Chronos (M21..M40)'!$I848&lt;&gt;"",'Chronos (M21..M40)'!$I848," ")</f>
        <v> </v>
      </c>
      <c r="BD43" s="316" t="n">
        <f aca="false">IF('Chronos (M21..M40)'!$J848&lt;&gt;"",'Chronos (M21..M40)'!$J848,0)</f>
        <v>0</v>
      </c>
      <c r="BE43" s="317" t="str">
        <f aca="false">IF($B43&lt;&gt;"",IF(BC43&lt;&gt;" ",(INDEX(BB$9:BC$12,MATCH(BB43,BB$9:BB$12),2)/BC43)*1000,0),"")</f>
        <v/>
      </c>
      <c r="BF43" s="318" t="str">
        <f aca="false">IF(BC$9&lt;&gt;"",IF($B43&lt;&gt;"",BE43-BD43,""),"")</f>
        <v/>
      </c>
      <c r="BG43" s="314" t="str">
        <f aca="false">IF($B43&lt;&gt;"",'Chronos (M21..M40)'!$H949,"")</f>
        <v/>
      </c>
      <c r="BH43" s="315" t="str">
        <f aca="false">IF('Chronos (M21..M40)'!$I949&lt;&gt;"",'Chronos (M21..M40)'!$I949," ")</f>
        <v> </v>
      </c>
      <c r="BI43" s="316" t="n">
        <f aca="false">IF('Chronos (M21..M40)'!$J949&lt;&gt;"",'Chronos (M21..M40)'!$J949,0)</f>
        <v>0</v>
      </c>
      <c r="BJ43" s="317" t="str">
        <f aca="false">IF($B43&lt;&gt;"",IF(BH43&lt;&gt;" ",(INDEX(BG$9:BH$12,MATCH(BG43,BG$9:BG$12),2)/BH43)*1000,0),"")</f>
        <v/>
      </c>
      <c r="BK43" s="318" t="str">
        <f aca="false">IF(BH$9&lt;&gt;"",IF($B43&lt;&gt;"",BJ43-BI43,""),"")</f>
        <v/>
      </c>
      <c r="BL43" s="313" t="str">
        <f aca="false">IF($B43&lt;&gt;"",$B43,"")</f>
        <v/>
      </c>
      <c r="BM43" s="314" t="str">
        <f aca="false">IF($B43&lt;&gt;"",'Chronos (M21..M40)'!$H1050,"")</f>
        <v/>
      </c>
      <c r="BN43" s="315" t="str">
        <f aca="false">IF('Chronos (M21..M40)'!$I1050&lt;&gt;"",'Chronos (M21..M40)'!$I1050," ")</f>
        <v> </v>
      </c>
      <c r="BO43" s="316" t="n">
        <f aca="false">IF('Chronos (M21..M40)'!$J1050&lt;&gt;"",'Chronos (M21..M40)'!$J1050,0)</f>
        <v>0</v>
      </c>
      <c r="BP43" s="317" t="str">
        <f aca="false">IF($B43&lt;&gt;"",IF(BN43&lt;&gt;" ",(INDEX(BM$9:BN$12,MATCH(BM43,BM$9:BM$12),2)/BN43)*1000,0),"")</f>
        <v/>
      </c>
      <c r="BQ43" s="318" t="str">
        <f aca="false">IF(BN$9&lt;&gt;"",IF($B43&lt;&gt;"",BP43-BO43,""),"")</f>
        <v/>
      </c>
      <c r="BR43" s="314" t="str">
        <f aca="false">IF($B43&lt;&gt;"",'Chronos (M21..M40)'!$H1151,"")</f>
        <v/>
      </c>
      <c r="BS43" s="315" t="str">
        <f aca="false">IF('Chronos (M21..M40)'!$I1151&lt;&gt;"",'Chronos (M21..M40)'!$I1151," ")</f>
        <v> </v>
      </c>
      <c r="BT43" s="316" t="n">
        <f aca="false">IF('Chronos (M21..M40)'!$J1151&lt;&gt;"",'Chronos (M21..M40)'!$J1151,0)</f>
        <v>0</v>
      </c>
      <c r="BU43" s="317" t="str">
        <f aca="false">IF($B43&lt;&gt;"",IF(BS43&lt;&gt;" ",(INDEX(BR$9:BS$12,MATCH(BR43,BR$9:BR$12),2)/BS43)*1000,0),"")</f>
        <v/>
      </c>
      <c r="BV43" s="318" t="str">
        <f aca="false">IF(BS$9&lt;&gt;"",IF($B43&lt;&gt;"",BU43-BT43,""),"")</f>
        <v/>
      </c>
      <c r="BW43" s="313" t="str">
        <f aca="false">IF($B43&lt;&gt;"",$B43,"")</f>
        <v/>
      </c>
      <c r="BX43" s="314" t="str">
        <f aca="false">IF($B43&lt;&gt;"",'Chronos (M21..M40)'!$H1252,"")</f>
        <v/>
      </c>
      <c r="BY43" s="315" t="str">
        <f aca="false">IF('Chronos (M21..M40)'!$I1252&lt;&gt;"",'Chronos (M21..M40)'!$I1252," ")</f>
        <v> </v>
      </c>
      <c r="BZ43" s="316" t="n">
        <f aca="false">IF('Chronos (M21..M40)'!$J1252&lt;&gt;"",'Chronos (M21..M40)'!$J1252,0)</f>
        <v>0</v>
      </c>
      <c r="CA43" s="317" t="str">
        <f aca="false">IF($B43&lt;&gt;"",IF(BY43&lt;&gt;" ",(INDEX(BX$9:BY$12,MATCH(BX43,BX$9:BX$12),2)/BY43)*1000,0),"")</f>
        <v/>
      </c>
      <c r="CB43" s="318" t="str">
        <f aca="false">IF(BY$9&lt;&gt;"",IF($B43&lt;&gt;"",CA43-BZ43,""),"")</f>
        <v/>
      </c>
      <c r="CC43" s="314" t="str">
        <f aca="false">IF($B43&lt;&gt;"",'Chronos (M21..M40)'!$H1353,"")</f>
        <v/>
      </c>
      <c r="CD43" s="315" t="str">
        <f aca="false">IF('Chronos (M21..M40)'!$I1353&lt;&gt;"",'Chronos (M21..M40)'!$I1353," ")</f>
        <v> </v>
      </c>
      <c r="CE43" s="316" t="n">
        <f aca="false">IF('Chronos (M21..M40)'!$J1353&lt;&gt;"",'Chronos (M21..M40)'!$J1353,0)</f>
        <v>0</v>
      </c>
      <c r="CF43" s="317" t="str">
        <f aca="false">IF($B43&lt;&gt;"",IF(CD43&lt;&gt;" ",(INDEX(CC$9:CD$12,MATCH(CC43,CC$9:CC$12),2)/CD43)*1000,0),"")</f>
        <v/>
      </c>
      <c r="CG43" s="318" t="str">
        <f aca="false">IF(CD$9&lt;&gt;"",IF($B43&lt;&gt;"",CF43-CE43,""),"")</f>
        <v/>
      </c>
      <c r="CH43" s="313" t="str">
        <f aca="false">IF($B43&lt;&gt;"",$B43,"")</f>
        <v/>
      </c>
      <c r="CI43" s="314" t="str">
        <f aca="false">IF($B43&lt;&gt;"",'Chronos (M21..M40)'!$H1454,"")</f>
        <v/>
      </c>
      <c r="CJ43" s="315" t="str">
        <f aca="false">IF('Chronos (M21..M40)'!$I1454&lt;&gt;"",'Chronos (M21..M40)'!$I1454," ")</f>
        <v> </v>
      </c>
      <c r="CK43" s="316" t="n">
        <f aca="false">IF('Chronos (M21..M40)'!$J1454&lt;&gt;"",'Chronos (M21..M40)'!$J1454,0)</f>
        <v>0</v>
      </c>
      <c r="CL43" s="317" t="str">
        <f aca="false">IF($B43&lt;&gt;"",IF(CJ43&lt;&gt;" ",(INDEX(CI$9:CJ$12,MATCH(CI43,CI$9:CI$12),2)/CJ43)*1000,0),"")</f>
        <v/>
      </c>
      <c r="CM43" s="318" t="str">
        <f aca="false">IF(CJ$9&lt;&gt;"",IF($B43&lt;&gt;"",CL43-CK43,""),"")</f>
        <v/>
      </c>
      <c r="CN43" s="314" t="str">
        <f aca="false">IF($B43&lt;&gt;"",'Chronos (M21..M40)'!$H1555,"")</f>
        <v/>
      </c>
      <c r="CO43" s="315" t="str">
        <f aca="false">IF('Chronos (M21..M40)'!$I1555&lt;&gt;"",'Chronos (M21..M40)'!$I1555," ")</f>
        <v> </v>
      </c>
      <c r="CP43" s="316" t="n">
        <f aca="false">IF('Chronos (M21..M40)'!$J1555&lt;&gt;"",'Chronos (M21..M40)'!$J1555,0)</f>
        <v>0</v>
      </c>
      <c r="CQ43" s="317" t="str">
        <f aca="false">IF($B43&lt;&gt;"",IF(CO43&lt;&gt;" ",(INDEX(CN$9:CO$12,MATCH(CN43,CN$9:CN$12),2)/CO43)*1000,0),"")</f>
        <v/>
      </c>
      <c r="CR43" s="318" t="str">
        <f aca="false">IF(CO$9&lt;&gt;"",IF($B43&lt;&gt;"",CQ43-CP43,""),"")</f>
        <v/>
      </c>
      <c r="CS43" s="313" t="str">
        <f aca="false">IF($B43&lt;&gt;"",$B43,"")</f>
        <v/>
      </c>
      <c r="CT43" s="314" t="str">
        <f aca="false">IF($B43&lt;&gt;"",'Chronos (M21..M40)'!$H1656,"")</f>
        <v/>
      </c>
      <c r="CU43" s="315" t="str">
        <f aca="false">IF('Chronos (M21..M40)'!$I1656&lt;&gt;"",'Chronos (M21..M40)'!$I1656," ")</f>
        <v> </v>
      </c>
      <c r="CV43" s="316" t="n">
        <f aca="false">IF('Chronos (M21..M40)'!$J1656&lt;&gt;"",'Chronos (M21..M40)'!$J1656,0)</f>
        <v>0</v>
      </c>
      <c r="CW43" s="317" t="str">
        <f aca="false">IF($B43&lt;&gt;"",IF(CU43&lt;&gt;" ",(INDEX(CT$9:CU$12,MATCH(CT43,CT$9:CT$12),2)/CU43)*1000,0),"")</f>
        <v/>
      </c>
      <c r="CX43" s="318" t="str">
        <f aca="false">IF(CU$9&lt;&gt;"",IF($B43&lt;&gt;"",CW43-CV43,""),"")</f>
        <v/>
      </c>
      <c r="CY43" s="314" t="str">
        <f aca="false">IF($B43&lt;&gt;"",'Chronos (M21..M40)'!$H1757,"")</f>
        <v/>
      </c>
      <c r="CZ43" s="315" t="str">
        <f aca="false">IF('Chronos (M21..M40)'!$I1757&lt;&gt;"",'Chronos (M21..M40)'!$I1757," ")</f>
        <v> </v>
      </c>
      <c r="DA43" s="316" t="n">
        <f aca="false">IF('Chronos (M21..M40)'!$J1757&lt;&gt;"",'Chronos (M21..M40)'!$J1757,0)</f>
        <v>0</v>
      </c>
      <c r="DB43" s="317" t="str">
        <f aca="false">IF($B43&lt;&gt;"",IF(CZ43&lt;&gt;" ",(INDEX(CY$9:CZ$12,MATCH(CY43,CY$9:CY$12),2)/CZ43)*1000,0),"")</f>
        <v/>
      </c>
      <c r="DC43" s="318" t="str">
        <f aca="false">IF(CZ$9&lt;&gt;"",IF($B43&lt;&gt;"",DB43-DA43,""),"")</f>
        <v/>
      </c>
      <c r="DD43" s="313" t="str">
        <f aca="false">IF($B43&lt;&gt;"",$B43,"")</f>
        <v/>
      </c>
      <c r="DE43" s="314" t="str">
        <f aca="false">IF($B43&lt;&gt;"",'Chronos (M21..M40)'!$H1858,"")</f>
        <v/>
      </c>
      <c r="DF43" s="315" t="str">
        <f aca="false">IF('Chronos (M21..M40)'!$I1858&lt;&gt;"",'Chronos (M21..M40)'!$I1858," ")</f>
        <v> </v>
      </c>
      <c r="DG43" s="316" t="n">
        <f aca="false">IF('Chronos (M21..M40)'!$J1858&lt;&gt;"",'Chronos (M21..M40)'!$J1858,0)</f>
        <v>0</v>
      </c>
      <c r="DH43" s="317" t="str">
        <f aca="false">IF($B43&lt;&gt;"",IF(DF43&lt;&gt;" ",(INDEX(DE$9:DF$12,MATCH(DE43,DE$9:DE$12),2)/DF43)*1000,0),"")</f>
        <v/>
      </c>
      <c r="DI43" s="318" t="str">
        <f aca="false">IF(DF$9&lt;&gt;"",IF($B43&lt;&gt;"",DH43-DG43,""),"")</f>
        <v/>
      </c>
      <c r="DJ43" s="314" t="str">
        <f aca="false">IF($B43&lt;&gt;"",'Chronos (M21..M40)'!$H1959,"")</f>
        <v/>
      </c>
      <c r="DK43" s="315" t="str">
        <f aca="false">IF('Chronos (M21..M40)'!$I1959&lt;&gt;"",'Chronos (M21..M40)'!$I1959," ")</f>
        <v> </v>
      </c>
      <c r="DL43" s="316" t="n">
        <f aca="false">IF('Chronos (M21..M40)'!$J1959&lt;&gt;"",'Chronos (M21..M40)'!$J1959,0)</f>
        <v>0</v>
      </c>
      <c r="DM43" s="317" t="str">
        <f aca="false">IF($B43&lt;&gt;"",IF(DK43&lt;&gt;" ",(INDEX(DJ$9:DK$12,MATCH(DJ43,DJ$9:DJ$12),2)/DK43)*1000,0),"")</f>
        <v/>
      </c>
      <c r="DN43" s="318" t="str">
        <f aca="false">IF(DK$9&lt;&gt;"",IF($B43&lt;&gt;"",DM43-DL43,""),"")</f>
        <v/>
      </c>
      <c r="DO43" s="0"/>
      <c r="DP43" s="356" t="n">
        <f aca="false">E43</f>
        <v>0</v>
      </c>
      <c r="DQ43" s="357" t="n">
        <f aca="false">F43</f>
        <v>0</v>
      </c>
      <c r="DR43" s="356" t="e">
        <f aca="false">SUM(E43,M43,R43,X43,AC43)</f>
        <v>#VALUE!</v>
      </c>
      <c r="DS43" s="319" t="e">
        <f aca="false">SUM(DR43,AI43,AN43,AT43,AY43,BE43,BJ43,BP43,BU43,CA43,CF43,CL43,CQ43,CW43,DB43,DH43,DM43)</f>
        <v>#VALUE!</v>
      </c>
      <c r="DT43" s="357" t="n">
        <f aca="false">SUM(L43,Q43,W43,AB43,AH43,AM43,AS43,AX43,BD43,BI43,BO43,BT43,BZ43,CE43,CK43,CP43,CV43,DA43,DG43,DL43)</f>
        <v>0</v>
      </c>
      <c r="DU43" s="356" t="e">
        <f aca="false">SMALL($DY43:$EV43,1)</f>
        <v>#VALUE!</v>
      </c>
      <c r="DV43" s="319" t="e">
        <f aca="false">SMALL($DY43:$EV43,2)</f>
        <v>#VALUE!</v>
      </c>
      <c r="DW43" s="319" t="e">
        <f aca="false">SMALL($DY43:$EV43,3)</f>
        <v>#VALUE!</v>
      </c>
      <c r="DX43" s="357" t="e">
        <f aca="false">SMALL($DY43:$EV43,4)</f>
        <v>#VALUE!</v>
      </c>
      <c r="DY43" s="356" t="e">
        <f aca="false">'Calculs (M1..M20)'!DU43</f>
        <v>#VALUE!</v>
      </c>
      <c r="DZ43" s="356" t="e">
        <f aca="false">'Calculs (M1..M20)'!DV43</f>
        <v>#VALUE!</v>
      </c>
      <c r="EA43" s="356" t="e">
        <f aca="false">'Calculs (M1..M20)'!DW43</f>
        <v>#VALUE!</v>
      </c>
      <c r="EB43" s="358" t="e">
        <f aca="false">'Calculs (M1..M20)'!DX43</f>
        <v>#VALUE!</v>
      </c>
      <c r="EC43" s="361" t="str">
        <f aca="false">IF(M43&gt;0,M43," ")</f>
        <v/>
      </c>
      <c r="ED43" s="321" t="str">
        <f aca="false">IF(R43&gt;0,R43," ")</f>
        <v/>
      </c>
      <c r="EE43" s="321" t="str">
        <f aca="false">IF(X43&gt;0,X43," ")</f>
        <v/>
      </c>
      <c r="EF43" s="321" t="str">
        <f aca="false">IF(AC43&gt;0,AC43," ")</f>
        <v/>
      </c>
      <c r="EG43" s="321" t="str">
        <f aca="false">IF(AI43&gt;0,AI43," ")</f>
        <v/>
      </c>
      <c r="EH43" s="321" t="str">
        <f aca="false">IF(AN43&gt;0,AN43," ")</f>
        <v/>
      </c>
      <c r="EI43" s="321" t="str">
        <f aca="false">IF(AT43&gt;0,AT43," ")</f>
        <v/>
      </c>
      <c r="EJ43" s="321" t="str">
        <f aca="false">IF(AY43&gt;0,AY43," ")</f>
        <v/>
      </c>
      <c r="EK43" s="321" t="str">
        <f aca="false">IF(BE43&gt;0,BE43," ")</f>
        <v/>
      </c>
      <c r="EL43" s="321" t="str">
        <f aca="false">IF(BJ43&gt;0,BJ43," ")</f>
        <v/>
      </c>
      <c r="EM43" s="321" t="str">
        <f aca="false">IF(BP43&gt;0,BP43," ")</f>
        <v/>
      </c>
      <c r="EN43" s="321" t="str">
        <f aca="false">IF(BU43&gt;0,BU43," ")</f>
        <v/>
      </c>
      <c r="EO43" s="321" t="str">
        <f aca="false">IF(CA43&gt;0,CA43," ")</f>
        <v/>
      </c>
      <c r="EP43" s="321" t="str">
        <f aca="false">IF(CF43&gt;0,CF43," ")</f>
        <v/>
      </c>
      <c r="EQ43" s="321" t="str">
        <f aca="false">IF(CL43&gt;0,CL43," ")</f>
        <v/>
      </c>
      <c r="ER43" s="321" t="str">
        <f aca="false">IF(CQ43&gt;0,CQ43," ")</f>
        <v/>
      </c>
      <c r="ES43" s="321" t="str">
        <f aca="false">IF(CW43&gt;0,CW43," ")</f>
        <v/>
      </c>
      <c r="ET43" s="321" t="str">
        <f aca="false">IF(DB43&gt;0,DB43," ")</f>
        <v/>
      </c>
      <c r="EU43" s="321" t="str">
        <f aca="false">IF(DH43&gt;0,DH43," ")</f>
        <v/>
      </c>
      <c r="EV43" s="321" t="str">
        <f aca="false">IF(DM43&gt;0,DM43," ")</f>
        <v/>
      </c>
      <c r="EW43" s="322" t="e">
        <f aca="false">SMALL($DY43:EC43,1)</f>
        <v>#VALUE!</v>
      </c>
      <c r="EX43" s="323" t="e">
        <f aca="false">SMALL($DY43:ED43,1)</f>
        <v>#VALUE!</v>
      </c>
      <c r="EY43" s="323" t="e">
        <f aca="false">SMALL($DY43:EE43,1)</f>
        <v>#VALUE!</v>
      </c>
      <c r="EZ43" s="323" t="e">
        <f aca="false">SMALL($DY43:EF43,1)</f>
        <v>#VALUE!</v>
      </c>
      <c r="FA43" s="323" t="e">
        <f aca="false">SMALL($DY43:EG43,1)</f>
        <v>#VALUE!</v>
      </c>
      <c r="FB43" s="323" t="e">
        <f aca="false">SMALL($DY43:EH43,1)</f>
        <v>#VALUE!</v>
      </c>
      <c r="FC43" s="323" t="e">
        <f aca="false">SMALL($DY43:EI43,1)</f>
        <v>#VALUE!</v>
      </c>
      <c r="FD43" s="323" t="e">
        <f aca="false">SMALL($DY43:EJ43,1)</f>
        <v>#VALUE!</v>
      </c>
      <c r="FE43" s="323" t="e">
        <f aca="false">SMALL($DY43:EK43,1)</f>
        <v>#VALUE!</v>
      </c>
      <c r="FF43" s="323" t="e">
        <f aca="false">SMALL($DY43:EL43,1)</f>
        <v>#VALUE!</v>
      </c>
      <c r="FG43" s="323" t="e">
        <f aca="false">SMALL($DY43:EM43,1)</f>
        <v>#VALUE!</v>
      </c>
      <c r="FH43" s="323" t="e">
        <f aca="false">SMALL($DY43:EN43,1)</f>
        <v>#VALUE!</v>
      </c>
      <c r="FI43" s="323" t="e">
        <f aca="false">SMALL($DY43:EO43,1)</f>
        <v>#VALUE!</v>
      </c>
      <c r="FJ43" s="323" t="e">
        <f aca="false">SMALL($DY43:EP43,1)</f>
        <v>#VALUE!</v>
      </c>
      <c r="FK43" s="323" t="e">
        <f aca="false">SMALL($DY43:EQ43,1)</f>
        <v>#VALUE!</v>
      </c>
      <c r="FL43" s="323" t="e">
        <f aca="false">SMALL($DY43:ER43,1)</f>
        <v>#VALUE!</v>
      </c>
      <c r="FM43" s="323" t="e">
        <f aca="false">SMALL($DY43:ES43,1)</f>
        <v>#VALUE!</v>
      </c>
      <c r="FN43" s="323" t="e">
        <f aca="false">SMALL($DY43:ET43,1)</f>
        <v>#VALUE!</v>
      </c>
      <c r="FO43" s="323" t="e">
        <f aca="false">SMALL($DY43:EU43,1)</f>
        <v>#VALUE!</v>
      </c>
      <c r="FP43" s="324" t="e">
        <f aca="false">SMALL($DY43:EV43,1)</f>
        <v>#VALUE!</v>
      </c>
      <c r="FQ43" s="0"/>
      <c r="FR43" s="328" t="str">
        <f aca="false">IF($B43&lt;&gt;"",IF($EE$1+20&gt;=FR$13,$N43+E43-F43-(EW43+EW145+EW247+EW349),""),"")</f>
        <v/>
      </c>
      <c r="FS43" s="329" t="str">
        <f aca="false">IF($B43&lt;&gt;"",IF($EE$1+20&gt;=FS$13,$N43+$S43+E43-F43-(EX43+EX145+EX247+EX349),""),"")</f>
        <v/>
      </c>
      <c r="FT43" s="329" t="str">
        <f aca="false">IF($B43&lt;&gt;"",IF($EE$1+20&gt;=FT$13,$N43+$S43+$Y43+E43-F43-(EY43+EY145+EY247+EY349),""),"")</f>
        <v/>
      </c>
      <c r="FU43" s="329" t="str">
        <f aca="false">IF($B43&lt;&gt;"",IF($EE$1+20&gt;=FU$13,$N43+$S43+$Y43+$AD43+E43-F43-(EZ43+EZ145+EZ247+EZ349),""),"")</f>
        <v/>
      </c>
      <c r="FV43" s="329" t="str">
        <f aca="false">IF($B43&lt;&gt;"",IF($EE$1+20&gt;=FV$13,$N43+$S43+$Y43+$AD43+$AJ43+E43-F43-(FA43+FA145+FA247+FA349),""),"")</f>
        <v/>
      </c>
      <c r="FW43" s="329" t="str">
        <f aca="false">IF($B43&lt;&gt;"",IF($EE$1+20&gt;=FW$13,$N43+$S43+$Y43+$AD43+$AJ43+$AO43+E43-F43-(FB43+FB145+FB247+FB349),""),"")</f>
        <v/>
      </c>
      <c r="FX43" s="329" t="str">
        <f aca="false">IF($B43&lt;&gt;"",IF($EE$1+20&gt;=FX$13,$N43+$S43+$Y43+$AD43+$AJ43+$AO43+$AU43+E43-F43-(FC43+FC145+FC247+FC349),""),"")</f>
        <v/>
      </c>
      <c r="FY43" s="329" t="str">
        <f aca="false">IF($B43&lt;&gt;"",IF($EE$1+20&gt;=FY$13,$N43+$S43+$Y43+$AD43+$AJ43+$AO43+$AU43+$AZ43+E43-F43-(FD43+FD145+FD247+FD349),""),"")</f>
        <v/>
      </c>
      <c r="FZ43" s="329" t="str">
        <f aca="false">IF($B43&lt;&gt;"",IF($EE$1+20&gt;=FZ$13,$N43+$S43+$Y43+$AD43+$AJ43+$AO43+$AU43+$AZ43+$BF43+E43-F43-(FE43+FE145+FE247+FE349),""),"")</f>
        <v/>
      </c>
      <c r="GA43" s="329" t="str">
        <f aca="false">IF($B43&lt;&gt;"",IF($EE$1+20&gt;=GA$13,$N43+$S43+$Y43+$AD43+$AJ43+$AO43+$AU43+$AZ43+$BF43+$BK43+E43-F43-(FF43+FF145+FF247+FF349),""),"")</f>
        <v/>
      </c>
      <c r="GB43" s="329" t="str">
        <f aca="false">IF($B43&lt;&gt;"",IF($EE$1+20&gt;=GB$13,$N43+$S43+$Y43+$AD43+$AJ43+$AO43+$AU43+$AZ43+$BF43+$BK43+$BQ43+E43-F43-(FG43+FG145+FG247+FG349),""),"")</f>
        <v/>
      </c>
      <c r="GC43" s="329" t="str">
        <f aca="false">IF($B43&lt;&gt;"",IF($EE$1+20&gt;=GC$13,$N43+$S43+$Y43+$AD43+$AJ43+$AO43+$AU43+$AZ43+$BF43+$BK43+$BQ43+$BV43+E43-F43-(FH43+FH145+FH247+FH349),""),"")</f>
        <v/>
      </c>
      <c r="GD43" s="329" t="str">
        <f aca="false">IF($B43&lt;&gt;"",IF($EE$1+20&gt;=GD$13,$N43+$S43+$Y43+$AD43+$AJ43+$AO43+$AU43+$AZ43+$BF43+$BK43+$BQ43+$BV43+$CB43+E43-F43-(FI43+FI145+FI247+FI349),""),"")</f>
        <v/>
      </c>
      <c r="GE43" s="329" t="str">
        <f aca="false">IF($B43&lt;&gt;"",IF($EE$1+20&gt;=GE$13,$N43+$S43+$Y43+$AD43+$AJ43+$AO43+$AU43+$AZ43+$BF43+$BK43+$BQ43+$BV43+$CB43+$CG43+E43-F43-(FJ43+FJ145+FJ247+FJ349),""),"")</f>
        <v/>
      </c>
      <c r="GF43" s="329" t="str">
        <f aca="false">IF($B43&lt;&gt;"",IF($EE$1+20&gt;=GF$13,$N43+$S43+$Y43+$AD43+$AJ43+$AO43+$AU43+$AZ43+$BF43+$BK43+$BQ43+$BV43+$CB43+$CG43+$CM43+E43-F43-(FK43+FK145+FK247+FK349),""),"")</f>
        <v/>
      </c>
      <c r="GG43" s="329" t="str">
        <f aca="false">IF($B43&lt;&gt;"",IF($EE$1+20&gt;=GG$13,$N43+$S43+$Y43+$AD43+$AJ43+$AO43+$AU43+$AZ43+$BF43+$BK43+$BQ43+$BV43+$CB43+$CG43+$CM43+$CR43+E43-F43-(FL43+FL145+FL247+FL349),""),"")</f>
        <v/>
      </c>
      <c r="GH43" s="329" t="str">
        <f aca="false">IF($B43&lt;&gt;"",IF($EE$1+20&gt;=GH$13,$N43+$S43+$Y43+$AD43+$AJ43+$AO43+$AU43+$AZ43+$BF43+$BK43+$BQ43+$BV43+$CB43+$CG43+$CM43+$CR43+$CX43+E43-F43-(FM43+FM145+FM247+FM349),""),"")</f>
        <v/>
      </c>
      <c r="GI43" s="329" t="str">
        <f aca="false">IF($B43&lt;&gt;"",IF($EE$1+20&gt;=GI$13,$N43+$S43+$Y43+$AD43+$AJ43+$AO43+$AU43+$AZ43+$BF43+$BK43+$BQ43+$BV43+$CB43+$CG43+$CM43+$CR43+$CX43+$DC43+E43-F43-(FN43+FN145+FN247+FN349),""),"")</f>
        <v/>
      </c>
      <c r="GJ43" s="329" t="str">
        <f aca="false">IF($B43&lt;&gt;"",IF($EE$1+20&gt;=GJ$13,$N43+$S43+$Y43+$AD43+$AJ43+$AO43+$AU43+$AZ43+$BF43+$BK43+$BQ43+$BV43+$CB43+$CG43+$CM43+$CR43+$CX43+$DC43+$DI43+E43-F43-(FO43+FO145+FO247+FO349),""),"")</f>
        <v/>
      </c>
      <c r="GK43" s="330" t="str">
        <f aca="false">IF($B43&lt;&gt;"",IF($EE$1+20&gt;=GK$13,$N43+$S43+$Y43+$AD43+$AJ43+$AO43+$AU43+$AZ43+$BF43+$BK43+$BQ43+$BV43+$CB43+$CG43+$CM43+$CR43+$CX43+$DC43+$DI43+$DN43+E43-F43-(FP43+FP145+FP247+FP349),""),"")</f>
        <v/>
      </c>
      <c r="GL43" s="0"/>
      <c r="GM43" s="328" t="str">
        <f aca="false">IF($B43&lt;&gt;"",IF($EE$1+20&gt;=GM$13,RANK(FR43,FR$14:FR$113,0),""),"")</f>
        <v/>
      </c>
      <c r="GN43" s="329" t="str">
        <f aca="false">IF($B43&lt;&gt;"",IF($EE$1+20&gt;=GN$13,RANK(FS43,FS$14:FS$113,0),""),"")</f>
        <v/>
      </c>
      <c r="GO43" s="329" t="str">
        <f aca="false">IF($B43&lt;&gt;"",IF($EE$1+20&gt;=GO$13,RANK(FT43,FT$14:FT$113,0),""),"")</f>
        <v/>
      </c>
      <c r="GP43" s="329" t="str">
        <f aca="false">IF($B43&lt;&gt;"",IF($EE$1+20&gt;=GP$13,RANK(FU43,FU$14:FU$113,0),""),"")</f>
        <v/>
      </c>
      <c r="GQ43" s="329" t="str">
        <f aca="false">IF($B43&lt;&gt;"",IF($EE$1+20&gt;=GQ$13,RANK(FV43,FV$14:FV$113,0),""),"")</f>
        <v/>
      </c>
      <c r="GR43" s="329" t="str">
        <f aca="false">IF($B43&lt;&gt;"",IF($EE$1+20&gt;=GR$13,RANK(FW43,FW$14:FW$113,0),""),"")</f>
        <v/>
      </c>
      <c r="GS43" s="329" t="str">
        <f aca="false">IF($B43&lt;&gt;"",IF($EE$1+20&gt;=GS$13,RANK(FX43,FX$14:FX$113,0),""),"")</f>
        <v/>
      </c>
      <c r="GT43" s="329" t="str">
        <f aca="false">IF($B43&lt;&gt;"",IF($EE$1+20&gt;=GT$13,RANK(FY43,FY$14:FY$113,0),""),"")</f>
        <v/>
      </c>
      <c r="GU43" s="329" t="str">
        <f aca="false">IF($B43&lt;&gt;"",IF($EE$1+20&gt;=GU$13,RANK(FZ43,FZ$14:FZ$113,0),""),"")</f>
        <v/>
      </c>
      <c r="GV43" s="329" t="str">
        <f aca="false">IF($B43&lt;&gt;"",IF($EE$1+20&gt;=GV$13,RANK(GA43,GA$14:GA$113,0),""),"")</f>
        <v/>
      </c>
      <c r="GW43" s="329" t="str">
        <f aca="false">IF($B43&lt;&gt;"",IF($EE$1+20&gt;=GW$13,RANK(GB43,GB$14:GB$113,0),""),"")</f>
        <v/>
      </c>
      <c r="GX43" s="329" t="str">
        <f aca="false">IF($B43&lt;&gt;"",IF($EE$1+20&gt;=GX$13,RANK(GC43,GC$14:GC$113,0),""),"")</f>
        <v/>
      </c>
      <c r="GY43" s="329" t="str">
        <f aca="false">IF($B43&lt;&gt;"",IF($EE$1+20&gt;=GY$13,RANK(GD43,GD$14:GD$113,0),""),"")</f>
        <v/>
      </c>
      <c r="GZ43" s="329" t="str">
        <f aca="false">IF($B43&lt;&gt;"",IF($EE$1+20&gt;=GZ$13,RANK(GE43,GE$14:GE$113,0),""),"")</f>
        <v/>
      </c>
      <c r="HA43" s="329" t="str">
        <f aca="false">IF($B43&lt;&gt;"",IF($EE$1+20&gt;=HA$13,RANK(GF43,GF$14:GF$113,0),""),"")</f>
        <v/>
      </c>
      <c r="HB43" s="329" t="str">
        <f aca="false">IF($B43&lt;&gt;"",IF($EE$1+20&gt;=HB$13,RANK(GG43,GG$14:GG$113,0),""),"")</f>
        <v/>
      </c>
      <c r="HC43" s="329" t="str">
        <f aca="false">IF($B43&lt;&gt;"",IF($EE$1+20&gt;=HC$13,RANK(GH43,GH$14:GH$113,0),""),"")</f>
        <v/>
      </c>
      <c r="HD43" s="329" t="str">
        <f aca="false">IF($B43&lt;&gt;"",IF($EE$1+20&gt;=HD$13,RANK(GI43,GI$14:GI$113,0),""),"")</f>
        <v/>
      </c>
      <c r="HE43" s="329" t="str">
        <f aca="false">IF($B43&lt;&gt;"",IF($EE$1+20&gt;=HE$13,RANK(GJ43,GJ$14:GJ$113,0),""),"")</f>
        <v/>
      </c>
      <c r="HF43" s="330" t="str">
        <f aca="false">IF($B43&lt;&gt;"",IF($EE$1+20&gt;=HF$13,RANK(GK43,GK$14:GK$113,0),""),"")</f>
        <v/>
      </c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3" hidden="false" customHeight="false" outlineLevel="0" collapsed="false">
      <c r="A44" s="308" t="str">
        <f aca="false">IF(B44&lt;&gt;"",RANK(G44,G$14:G$113,0),"")</f>
        <v/>
      </c>
      <c r="B44" s="310" t="str">
        <f aca="false">IF('Chronos (M1..M20)'!B41&lt;&gt;"",'Chronos (M1..M20)'!B41,"")</f>
        <v/>
      </c>
      <c r="C44" s="310" t="str">
        <f aca="false">IF(B44&lt;&gt;"",'Chronos (M1..M20)'!C41,"")</f>
        <v/>
      </c>
      <c r="D44" s="215" t="str">
        <f aca="false">IF(B44&lt;&gt;"",'Chronos (M1..M20)'!C41,"")</f>
        <v/>
      </c>
      <c r="E44" s="355" t="n">
        <f aca="false">'Calculs (M1..M20)'!DS44</f>
        <v>0</v>
      </c>
      <c r="F44" s="355" t="n">
        <f aca="false">'Calculs (M1..M20)'!DT44</f>
        <v>0</v>
      </c>
      <c r="G44" s="311" t="n">
        <f aca="false">IF(B44&lt;&gt;"",IF(NbTotManche&lt;4,DR44-DQ44,IF(NbTotManche&lt;15,DR44-DU44-DQ44,IF(NbTotManche&lt;25,DR44-DU44-DV44-DQ44-DT44,IF(NbTotManche&lt;35,DS44-DU44-DV44-DW44-DT44-DQ44,DS44-DU44-DV44-DW44-DX44-DT44-DQ44)))),0)</f>
        <v>0</v>
      </c>
      <c r="H44" s="312" t="str">
        <f aca="false">IF(B44&lt;&gt;"",IF(G44,(G44/MAXA(G$14:G$113))*1000,0),"")</f>
        <v/>
      </c>
      <c r="I44" s="313" t="str">
        <f aca="false">IF($B44&lt;&gt;"",$B44,"")</f>
        <v/>
      </c>
      <c r="J44" s="314" t="str">
        <f aca="false">IF($B44&lt;&gt;"",'Chronos (M21..M40)'!$H41,"")</f>
        <v/>
      </c>
      <c r="K44" s="315" t="str">
        <f aca="false">IF('Chronos (M21..M40)'!$I41&lt;&gt;"",'Chronos (M21..M40)'!$I41," ")</f>
        <v> </v>
      </c>
      <c r="L44" s="316" t="n">
        <f aca="false">IF('Chronos (M21..M40)'!$J41&lt;&gt;"",'Chronos (M21..M40)'!$J41,0)</f>
        <v>0</v>
      </c>
      <c r="M44" s="317" t="str">
        <f aca="false">IF($B44&lt;&gt;"",IF(K44&lt;&gt;" ",(INDEX(J$9:K$12,MATCH(J44,J$9:J$12),2)/K44)*1000,0),"")</f>
        <v/>
      </c>
      <c r="N44" s="318" t="str">
        <f aca="false">IF(K$9&lt;&gt;"",IF($B44&lt;&gt;"",M44-L44,""),"")</f>
        <v/>
      </c>
      <c r="O44" s="314" t="str">
        <f aca="false">IF($B44&lt;&gt;"",'Chronos (M21..M40)'!$H142,"")</f>
        <v/>
      </c>
      <c r="P44" s="315" t="str">
        <f aca="false">IF('Chronos (M21..M40)'!$I142&lt;&gt;"",'Chronos (M21..M40)'!$I142," ")</f>
        <v> </v>
      </c>
      <c r="Q44" s="316" t="n">
        <f aca="false">IF('Chronos (M21..M40)'!$J142&lt;&gt;"",'Chronos (M21..M40)'!$J142,0)</f>
        <v>0</v>
      </c>
      <c r="R44" s="317" t="str">
        <f aca="false">IF($B44&lt;&gt;"",IF(P44&lt;&gt;" ",(INDEX(O$9:P$12,MATCH(O44,O$9:O$12),2)/P44)*1000,0),"")</f>
        <v/>
      </c>
      <c r="S44" s="318" t="str">
        <f aca="false">IF(P$9&lt;&gt;"",IF($B44&lt;&gt;"",R44-Q44,""),"")</f>
        <v/>
      </c>
      <c r="T44" s="313" t="str">
        <f aca="false">IF($B44&lt;&gt;"",$B44,"")</f>
        <v/>
      </c>
      <c r="U44" s="314" t="str">
        <f aca="false">IF($B44&lt;&gt;"",'Chronos (M21..M40)'!$H243,"")</f>
        <v/>
      </c>
      <c r="V44" s="315" t="str">
        <f aca="false">IF('Chronos (M21..M40)'!$I243&lt;&gt;"",'Chronos (M21..M40)'!$I243," ")</f>
        <v> </v>
      </c>
      <c r="W44" s="316" t="n">
        <f aca="false">IF('Chronos (M21..M40)'!$J243&lt;&gt;"",'Chronos (M21..M40)'!$J243,0)</f>
        <v>0</v>
      </c>
      <c r="X44" s="317" t="str">
        <f aca="false">IF($B44&lt;&gt;"",IF(V44&lt;&gt;" ",(INDEX(U$9:V$12,MATCH(U44,U$9:U$12),2)/V44)*1000,0),"")</f>
        <v/>
      </c>
      <c r="Y44" s="318" t="str">
        <f aca="false">IF(V$9&lt;&gt;"",IF($B44&lt;&gt;"",X44-W44,""),"")</f>
        <v/>
      </c>
      <c r="Z44" s="314" t="str">
        <f aca="false">IF($B44&lt;&gt;"",'Chronos (M21..M40)'!$H344,"")</f>
        <v/>
      </c>
      <c r="AA44" s="315" t="str">
        <f aca="false">IF('Chronos (M21..M40)'!$I344&lt;&gt;"",'Chronos (M21..M40)'!$I344," ")</f>
        <v> </v>
      </c>
      <c r="AB44" s="316" t="n">
        <f aca="false">IF('Chronos (M1..M20)'!$J344&lt;&gt;"",'Chronos (M21..M40)'!$J344,0)</f>
        <v>0</v>
      </c>
      <c r="AC44" s="317" t="str">
        <f aca="false">IF($B44&lt;&gt;"",IF(AA44&lt;&gt;" ",(INDEX(Z$9:AA$12,MATCH(Z44,Z$9:Z$12),2)/AA44)*1000,0),"")</f>
        <v/>
      </c>
      <c r="AD44" s="318" t="str">
        <f aca="false">IF(AA$9&lt;&gt;"",IF($B44&lt;&gt;"",AC44-AB44,""),"")</f>
        <v/>
      </c>
      <c r="AE44" s="313" t="str">
        <f aca="false">IF($B44&lt;&gt;"",$B44,"")</f>
        <v/>
      </c>
      <c r="AF44" s="314" t="str">
        <f aca="false">IF($B44&lt;&gt;"",'Chronos (M21..M40)'!$H445,"")</f>
        <v/>
      </c>
      <c r="AG44" s="315" t="str">
        <f aca="false">IF('Chronos (M21..M40)'!$I445&lt;&gt;"",'Chronos (M21..M40)'!$I445," ")</f>
        <v> </v>
      </c>
      <c r="AH44" s="316" t="n">
        <f aca="false">IF('Chronos (M21..M40)'!$J445&lt;&gt;"",'Chronos (M21..M40)'!$J445,0)</f>
        <v>0</v>
      </c>
      <c r="AI44" s="317" t="str">
        <f aca="false">IF($B44&lt;&gt;"",IF(AG44&lt;&gt;" ",(INDEX(AF$9:AG$12,MATCH(AF44,AF$9:AF$12),2)/AG44)*1000,0),"")</f>
        <v/>
      </c>
      <c r="AJ44" s="318" t="str">
        <f aca="false">IF(AG$9&lt;&gt;"",IF($B44&lt;&gt;"",AI44-AH44,""),"")</f>
        <v/>
      </c>
      <c r="AK44" s="314" t="str">
        <f aca="false">IF($B44&lt;&gt;"",'Chronos (M21..M40)'!$H546,"")</f>
        <v/>
      </c>
      <c r="AL44" s="315" t="str">
        <f aca="false">IF('Chronos (M21..M40)'!$I546&lt;&gt;"",'Chronos (M21..M40)'!$I546," ")</f>
        <v> </v>
      </c>
      <c r="AM44" s="316" t="n">
        <f aca="false">IF('Chronos (M21..M40)'!$J546&lt;&gt;"",'Chronos (M21..M40)'!$J546,0)</f>
        <v>0</v>
      </c>
      <c r="AN44" s="317" t="str">
        <f aca="false">IF($B44&lt;&gt;"",IF(AL44&lt;&gt;" ",(INDEX(AK$9:AL$12,MATCH(AK44,AK$9:AK$12),2)/AL44)*1000,0),"")</f>
        <v/>
      </c>
      <c r="AO44" s="318" t="str">
        <f aca="false">IF(AL$9&lt;&gt;"",IF($B44&lt;&gt;"",AN44-AM44,""),"")</f>
        <v/>
      </c>
      <c r="AP44" s="313" t="str">
        <f aca="false">IF($B44&lt;&gt;"",$B44,"")</f>
        <v/>
      </c>
      <c r="AQ44" s="314" t="str">
        <f aca="false">IF($B44&lt;&gt;"",'Chronos (M21..M40)'!$H647,"")</f>
        <v/>
      </c>
      <c r="AR44" s="315" t="str">
        <f aca="false">IF('Chronos (M21..M40)'!$I647&lt;&gt;"",'Chronos (M21..M40)'!$I647," ")</f>
        <v> </v>
      </c>
      <c r="AS44" s="316" t="n">
        <f aca="false">IF('Chronos (M21..M40)'!$J647&lt;&gt;"",'Chronos (M21..M40)'!$J647,0)</f>
        <v>0</v>
      </c>
      <c r="AT44" s="317" t="str">
        <f aca="false">IF($B44&lt;&gt;"",IF(AR44&lt;&gt;" ",(INDEX(AQ$9:AR$12,MATCH(AQ44,AQ$9:AQ$12),2)/AR44)*1000,0),"")</f>
        <v/>
      </c>
      <c r="AU44" s="318" t="str">
        <f aca="false">IF(AR$9&lt;&gt;"",IF($B44&lt;&gt;"",AT44-AS44,""),"")</f>
        <v/>
      </c>
      <c r="AV44" s="314" t="str">
        <f aca="false">IF($B44&lt;&gt;"",'Chronos (M21..M40)'!$H748,"")</f>
        <v/>
      </c>
      <c r="AW44" s="315" t="str">
        <f aca="false">IF('Chronos (M21..M40)'!$I748&lt;&gt;"",'Chronos (M21..M40)'!$I748," ")</f>
        <v> </v>
      </c>
      <c r="AX44" s="316" t="n">
        <f aca="false">IF('Chronos (M21..M40)'!$J748&lt;&gt;"",'Chronos (M21..M40)'!$J748,0)</f>
        <v>0</v>
      </c>
      <c r="AY44" s="317" t="str">
        <f aca="false">IF($B44&lt;&gt;"",IF(AW44&lt;&gt;" ",(INDEX(AV$9:AW$12,MATCH(AV44,AV$9:AV$12),2)/AW44)*1000,0),"")</f>
        <v/>
      </c>
      <c r="AZ44" s="318" t="str">
        <f aca="false">IF(AW$9&lt;&gt;"",IF($B44&lt;&gt;"",AY44-AX44,""),"")</f>
        <v/>
      </c>
      <c r="BA44" s="313" t="str">
        <f aca="false">IF($B44&lt;&gt;"",$B44,"")</f>
        <v/>
      </c>
      <c r="BB44" s="314" t="str">
        <f aca="false">IF($B44&lt;&gt;"",'Chronos (M21..M40)'!$H849,"")</f>
        <v/>
      </c>
      <c r="BC44" s="315" t="str">
        <f aca="false">IF('Chronos (M21..M40)'!$I849&lt;&gt;"",'Chronos (M21..M40)'!$I849," ")</f>
        <v> </v>
      </c>
      <c r="BD44" s="316" t="n">
        <f aca="false">IF('Chronos (M21..M40)'!$J849&lt;&gt;"",'Chronos (M21..M40)'!$J849,0)</f>
        <v>0</v>
      </c>
      <c r="BE44" s="317" t="str">
        <f aca="false">IF($B44&lt;&gt;"",IF(BC44&lt;&gt;" ",(INDEX(BB$9:BC$12,MATCH(BB44,BB$9:BB$12),2)/BC44)*1000,0),"")</f>
        <v/>
      </c>
      <c r="BF44" s="318" t="str">
        <f aca="false">IF(BC$9&lt;&gt;"",IF($B44&lt;&gt;"",BE44-BD44,""),"")</f>
        <v/>
      </c>
      <c r="BG44" s="314" t="str">
        <f aca="false">IF($B44&lt;&gt;"",'Chronos (M21..M40)'!$H950,"")</f>
        <v/>
      </c>
      <c r="BH44" s="315" t="str">
        <f aca="false">IF('Chronos (M21..M40)'!$I950&lt;&gt;"",'Chronos (M21..M40)'!$I950," ")</f>
        <v> </v>
      </c>
      <c r="BI44" s="316" t="n">
        <f aca="false">IF('Chronos (M21..M40)'!$J950&lt;&gt;"",'Chronos (M21..M40)'!$J950,0)</f>
        <v>0</v>
      </c>
      <c r="BJ44" s="317" t="str">
        <f aca="false">IF($B44&lt;&gt;"",IF(BH44&lt;&gt;" ",(INDEX(BG$9:BH$12,MATCH(BG44,BG$9:BG$12),2)/BH44)*1000,0),"")</f>
        <v/>
      </c>
      <c r="BK44" s="318" t="str">
        <f aca="false">IF(BH$9&lt;&gt;"",IF($B44&lt;&gt;"",BJ44-BI44,""),"")</f>
        <v/>
      </c>
      <c r="BL44" s="313" t="str">
        <f aca="false">IF($B44&lt;&gt;"",$B44,"")</f>
        <v/>
      </c>
      <c r="BM44" s="314" t="str">
        <f aca="false">IF($B44&lt;&gt;"",'Chronos (M21..M40)'!$H1051,"")</f>
        <v/>
      </c>
      <c r="BN44" s="315" t="str">
        <f aca="false">IF('Chronos (M21..M40)'!$I1051&lt;&gt;"",'Chronos (M21..M40)'!$I1051," ")</f>
        <v> </v>
      </c>
      <c r="BO44" s="316" t="n">
        <f aca="false">IF('Chronos (M21..M40)'!$J1051&lt;&gt;"",'Chronos (M21..M40)'!$J1051,0)</f>
        <v>0</v>
      </c>
      <c r="BP44" s="317" t="str">
        <f aca="false">IF($B44&lt;&gt;"",IF(BN44&lt;&gt;" ",(INDEX(BM$9:BN$12,MATCH(BM44,BM$9:BM$12),2)/BN44)*1000,0),"")</f>
        <v/>
      </c>
      <c r="BQ44" s="318" t="str">
        <f aca="false">IF(BN$9&lt;&gt;"",IF($B44&lt;&gt;"",BP44-BO44,""),"")</f>
        <v/>
      </c>
      <c r="BR44" s="314" t="str">
        <f aca="false">IF($B44&lt;&gt;"",'Chronos (M21..M40)'!$H1152,"")</f>
        <v/>
      </c>
      <c r="BS44" s="315" t="str">
        <f aca="false">IF('Chronos (M21..M40)'!$I1152&lt;&gt;"",'Chronos (M21..M40)'!$I1152," ")</f>
        <v> </v>
      </c>
      <c r="BT44" s="316" t="n">
        <f aca="false">IF('Chronos (M21..M40)'!$J1152&lt;&gt;"",'Chronos (M21..M40)'!$J1152,0)</f>
        <v>0</v>
      </c>
      <c r="BU44" s="317" t="str">
        <f aca="false">IF($B44&lt;&gt;"",IF(BS44&lt;&gt;" ",(INDEX(BR$9:BS$12,MATCH(BR44,BR$9:BR$12),2)/BS44)*1000,0),"")</f>
        <v/>
      </c>
      <c r="BV44" s="318" t="str">
        <f aca="false">IF(BS$9&lt;&gt;"",IF($B44&lt;&gt;"",BU44-BT44,""),"")</f>
        <v/>
      </c>
      <c r="BW44" s="313" t="str">
        <f aca="false">IF($B44&lt;&gt;"",$B44,"")</f>
        <v/>
      </c>
      <c r="BX44" s="314" t="str">
        <f aca="false">IF($B44&lt;&gt;"",'Chronos (M21..M40)'!$H1253,"")</f>
        <v/>
      </c>
      <c r="BY44" s="315" t="str">
        <f aca="false">IF('Chronos (M21..M40)'!$I1253&lt;&gt;"",'Chronos (M21..M40)'!$I1253," ")</f>
        <v> </v>
      </c>
      <c r="BZ44" s="316" t="n">
        <f aca="false">IF('Chronos (M21..M40)'!$J1253&lt;&gt;"",'Chronos (M21..M40)'!$J1253,0)</f>
        <v>0</v>
      </c>
      <c r="CA44" s="317" t="str">
        <f aca="false">IF($B44&lt;&gt;"",IF(BY44&lt;&gt;" ",(INDEX(BX$9:BY$12,MATCH(BX44,BX$9:BX$12),2)/BY44)*1000,0),"")</f>
        <v/>
      </c>
      <c r="CB44" s="318" t="str">
        <f aca="false">IF(BY$9&lt;&gt;"",IF($B44&lt;&gt;"",CA44-BZ44,""),"")</f>
        <v/>
      </c>
      <c r="CC44" s="314" t="str">
        <f aca="false">IF($B44&lt;&gt;"",'Chronos (M21..M40)'!$H1354,"")</f>
        <v/>
      </c>
      <c r="CD44" s="315" t="str">
        <f aca="false">IF('Chronos (M21..M40)'!$I1354&lt;&gt;"",'Chronos (M21..M40)'!$I1354," ")</f>
        <v> </v>
      </c>
      <c r="CE44" s="316" t="n">
        <f aca="false">IF('Chronos (M21..M40)'!$J1354&lt;&gt;"",'Chronos (M21..M40)'!$J1354,0)</f>
        <v>0</v>
      </c>
      <c r="CF44" s="317" t="str">
        <f aca="false">IF($B44&lt;&gt;"",IF(CD44&lt;&gt;" ",(INDEX(CC$9:CD$12,MATCH(CC44,CC$9:CC$12),2)/CD44)*1000,0),"")</f>
        <v/>
      </c>
      <c r="CG44" s="318" t="str">
        <f aca="false">IF(CD$9&lt;&gt;"",IF($B44&lt;&gt;"",CF44-CE44,""),"")</f>
        <v/>
      </c>
      <c r="CH44" s="313" t="str">
        <f aca="false">IF($B44&lt;&gt;"",$B44,"")</f>
        <v/>
      </c>
      <c r="CI44" s="314" t="str">
        <f aca="false">IF($B44&lt;&gt;"",'Chronos (M21..M40)'!$H1455,"")</f>
        <v/>
      </c>
      <c r="CJ44" s="315" t="str">
        <f aca="false">IF('Chronos (M21..M40)'!$I1455&lt;&gt;"",'Chronos (M21..M40)'!$I1455," ")</f>
        <v> </v>
      </c>
      <c r="CK44" s="316" t="n">
        <f aca="false">IF('Chronos (M21..M40)'!$J1455&lt;&gt;"",'Chronos (M21..M40)'!$J1455,0)</f>
        <v>0</v>
      </c>
      <c r="CL44" s="317" t="str">
        <f aca="false">IF($B44&lt;&gt;"",IF(CJ44&lt;&gt;" ",(INDEX(CI$9:CJ$12,MATCH(CI44,CI$9:CI$12),2)/CJ44)*1000,0),"")</f>
        <v/>
      </c>
      <c r="CM44" s="318" t="str">
        <f aca="false">IF(CJ$9&lt;&gt;"",IF($B44&lt;&gt;"",CL44-CK44,""),"")</f>
        <v/>
      </c>
      <c r="CN44" s="314" t="str">
        <f aca="false">IF($B44&lt;&gt;"",'Chronos (M21..M40)'!$H1556,"")</f>
        <v/>
      </c>
      <c r="CO44" s="315" t="str">
        <f aca="false">IF('Chronos (M21..M40)'!$I1556&lt;&gt;"",'Chronos (M21..M40)'!$I1556," ")</f>
        <v> </v>
      </c>
      <c r="CP44" s="316" t="n">
        <f aca="false">IF('Chronos (M21..M40)'!$J1556&lt;&gt;"",'Chronos (M21..M40)'!$J1556,0)</f>
        <v>0</v>
      </c>
      <c r="CQ44" s="317" t="str">
        <f aca="false">IF($B44&lt;&gt;"",IF(CO44&lt;&gt;" ",(INDEX(CN$9:CO$12,MATCH(CN44,CN$9:CN$12),2)/CO44)*1000,0),"")</f>
        <v/>
      </c>
      <c r="CR44" s="318" t="str">
        <f aca="false">IF(CO$9&lt;&gt;"",IF($B44&lt;&gt;"",CQ44-CP44,""),"")</f>
        <v/>
      </c>
      <c r="CS44" s="313" t="str">
        <f aca="false">IF($B44&lt;&gt;"",$B44,"")</f>
        <v/>
      </c>
      <c r="CT44" s="314" t="str">
        <f aca="false">IF($B44&lt;&gt;"",'Chronos (M21..M40)'!$H1657,"")</f>
        <v/>
      </c>
      <c r="CU44" s="315" t="str">
        <f aca="false">IF('Chronos (M21..M40)'!$I1657&lt;&gt;"",'Chronos (M21..M40)'!$I1657," ")</f>
        <v> </v>
      </c>
      <c r="CV44" s="316" t="n">
        <f aca="false">IF('Chronos (M21..M40)'!$J1657&lt;&gt;"",'Chronos (M21..M40)'!$J1657,0)</f>
        <v>0</v>
      </c>
      <c r="CW44" s="317" t="str">
        <f aca="false">IF($B44&lt;&gt;"",IF(CU44&lt;&gt;" ",(INDEX(CT$9:CU$12,MATCH(CT44,CT$9:CT$12),2)/CU44)*1000,0),"")</f>
        <v/>
      </c>
      <c r="CX44" s="318" t="str">
        <f aca="false">IF(CU$9&lt;&gt;"",IF($B44&lt;&gt;"",CW44-CV44,""),"")</f>
        <v/>
      </c>
      <c r="CY44" s="314" t="str">
        <f aca="false">IF($B44&lt;&gt;"",'Chronos (M21..M40)'!$H1758,"")</f>
        <v/>
      </c>
      <c r="CZ44" s="315" t="str">
        <f aca="false">IF('Chronos (M21..M40)'!$I1758&lt;&gt;"",'Chronos (M21..M40)'!$I1758," ")</f>
        <v> </v>
      </c>
      <c r="DA44" s="316" t="n">
        <f aca="false">IF('Chronos (M21..M40)'!$J1758&lt;&gt;"",'Chronos (M21..M40)'!$J1758,0)</f>
        <v>0</v>
      </c>
      <c r="DB44" s="317" t="str">
        <f aca="false">IF($B44&lt;&gt;"",IF(CZ44&lt;&gt;" ",(INDEX(CY$9:CZ$12,MATCH(CY44,CY$9:CY$12),2)/CZ44)*1000,0),"")</f>
        <v/>
      </c>
      <c r="DC44" s="318" t="str">
        <f aca="false">IF(CZ$9&lt;&gt;"",IF($B44&lt;&gt;"",DB44-DA44,""),"")</f>
        <v/>
      </c>
      <c r="DD44" s="313" t="str">
        <f aca="false">IF($B44&lt;&gt;"",$B44,"")</f>
        <v/>
      </c>
      <c r="DE44" s="314" t="str">
        <f aca="false">IF($B44&lt;&gt;"",'Chronos (M21..M40)'!$H1859,"")</f>
        <v/>
      </c>
      <c r="DF44" s="315" t="str">
        <f aca="false">IF('Chronos (M21..M40)'!$I1859&lt;&gt;"",'Chronos (M21..M40)'!$I1859," ")</f>
        <v> </v>
      </c>
      <c r="DG44" s="316" t="n">
        <f aca="false">IF('Chronos (M21..M40)'!$J1859&lt;&gt;"",'Chronos (M21..M40)'!$J1859,0)</f>
        <v>0</v>
      </c>
      <c r="DH44" s="317" t="str">
        <f aca="false">IF($B44&lt;&gt;"",IF(DF44&lt;&gt;" ",(INDEX(DE$9:DF$12,MATCH(DE44,DE$9:DE$12),2)/DF44)*1000,0),"")</f>
        <v/>
      </c>
      <c r="DI44" s="318" t="str">
        <f aca="false">IF(DF$9&lt;&gt;"",IF($B44&lt;&gt;"",DH44-DG44,""),"")</f>
        <v/>
      </c>
      <c r="DJ44" s="314" t="str">
        <f aca="false">IF($B44&lt;&gt;"",'Chronos (M21..M40)'!$H1960,"")</f>
        <v/>
      </c>
      <c r="DK44" s="315" t="str">
        <f aca="false">IF('Chronos (M21..M40)'!$I1960&lt;&gt;"",'Chronos (M21..M40)'!$I1960," ")</f>
        <v> </v>
      </c>
      <c r="DL44" s="316" t="n">
        <f aca="false">IF('Chronos (M21..M40)'!$J1960&lt;&gt;"",'Chronos (M21..M40)'!$J1960,0)</f>
        <v>0</v>
      </c>
      <c r="DM44" s="317" t="str">
        <f aca="false">IF($B44&lt;&gt;"",IF(DK44&lt;&gt;" ",(INDEX(DJ$9:DK$12,MATCH(DJ44,DJ$9:DJ$12),2)/DK44)*1000,0),"")</f>
        <v/>
      </c>
      <c r="DN44" s="318" t="str">
        <f aca="false">IF(DK$9&lt;&gt;"",IF($B44&lt;&gt;"",DM44-DL44,""),"")</f>
        <v/>
      </c>
      <c r="DO44" s="0"/>
      <c r="DP44" s="356" t="n">
        <f aca="false">E44</f>
        <v>0</v>
      </c>
      <c r="DQ44" s="357" t="n">
        <f aca="false">F44</f>
        <v>0</v>
      </c>
      <c r="DR44" s="356" t="e">
        <f aca="false">SUM(E44,M44,R44,X44,AC44)</f>
        <v>#VALUE!</v>
      </c>
      <c r="DS44" s="319" t="e">
        <f aca="false">SUM(DR44,AI44,AN44,AT44,AY44,BE44,BJ44,BP44,BU44,CA44,CF44,CL44,CQ44,CW44,DB44,DH44,DM44)</f>
        <v>#VALUE!</v>
      </c>
      <c r="DT44" s="357" t="n">
        <f aca="false">SUM(L44,Q44,W44,AB44,AH44,AM44,AS44,AX44,BD44,BI44,BO44,BT44,BZ44,CE44,CK44,CP44,CV44,DA44,DG44,DL44)</f>
        <v>0</v>
      </c>
      <c r="DU44" s="356" t="e">
        <f aca="false">SMALL($DY44:$EV44,1)</f>
        <v>#VALUE!</v>
      </c>
      <c r="DV44" s="319" t="e">
        <f aca="false">SMALL($DY44:$EV44,2)</f>
        <v>#VALUE!</v>
      </c>
      <c r="DW44" s="319" t="e">
        <f aca="false">SMALL($DY44:$EV44,3)</f>
        <v>#VALUE!</v>
      </c>
      <c r="DX44" s="357" t="e">
        <f aca="false">SMALL($DY44:$EV44,4)</f>
        <v>#VALUE!</v>
      </c>
      <c r="DY44" s="356" t="e">
        <f aca="false">'Calculs (M1..M20)'!DU44</f>
        <v>#VALUE!</v>
      </c>
      <c r="DZ44" s="356" t="e">
        <f aca="false">'Calculs (M1..M20)'!DV44</f>
        <v>#VALUE!</v>
      </c>
      <c r="EA44" s="356" t="e">
        <f aca="false">'Calculs (M1..M20)'!DW44</f>
        <v>#VALUE!</v>
      </c>
      <c r="EB44" s="358" t="e">
        <f aca="false">'Calculs (M1..M20)'!DX44</f>
        <v>#VALUE!</v>
      </c>
      <c r="EC44" s="361" t="str">
        <f aca="false">IF(M44&gt;0,M44," ")</f>
        <v/>
      </c>
      <c r="ED44" s="321" t="str">
        <f aca="false">IF(R44&gt;0,R44," ")</f>
        <v/>
      </c>
      <c r="EE44" s="321" t="str">
        <f aca="false">IF(X44&gt;0,X44," ")</f>
        <v/>
      </c>
      <c r="EF44" s="321" t="str">
        <f aca="false">IF(AC44&gt;0,AC44," ")</f>
        <v/>
      </c>
      <c r="EG44" s="321" t="str">
        <f aca="false">IF(AI44&gt;0,AI44," ")</f>
        <v/>
      </c>
      <c r="EH44" s="321" t="str">
        <f aca="false">IF(AN44&gt;0,AN44," ")</f>
        <v/>
      </c>
      <c r="EI44" s="321" t="str">
        <f aca="false">IF(AT44&gt;0,AT44," ")</f>
        <v/>
      </c>
      <c r="EJ44" s="321" t="str">
        <f aca="false">IF(AY44&gt;0,AY44," ")</f>
        <v/>
      </c>
      <c r="EK44" s="321" t="str">
        <f aca="false">IF(BE44&gt;0,BE44," ")</f>
        <v/>
      </c>
      <c r="EL44" s="321" t="str">
        <f aca="false">IF(BJ44&gt;0,BJ44," ")</f>
        <v/>
      </c>
      <c r="EM44" s="321" t="str">
        <f aca="false">IF(BP44&gt;0,BP44," ")</f>
        <v/>
      </c>
      <c r="EN44" s="321" t="str">
        <f aca="false">IF(BU44&gt;0,BU44," ")</f>
        <v/>
      </c>
      <c r="EO44" s="321" t="str">
        <f aca="false">IF(CA44&gt;0,CA44," ")</f>
        <v/>
      </c>
      <c r="EP44" s="321" t="str">
        <f aca="false">IF(CF44&gt;0,CF44," ")</f>
        <v/>
      </c>
      <c r="EQ44" s="321" t="str">
        <f aca="false">IF(CL44&gt;0,CL44," ")</f>
        <v/>
      </c>
      <c r="ER44" s="321" t="str">
        <f aca="false">IF(CQ44&gt;0,CQ44," ")</f>
        <v/>
      </c>
      <c r="ES44" s="321" t="str">
        <f aca="false">IF(CW44&gt;0,CW44," ")</f>
        <v/>
      </c>
      <c r="ET44" s="321" t="str">
        <f aca="false">IF(DB44&gt;0,DB44," ")</f>
        <v/>
      </c>
      <c r="EU44" s="321" t="str">
        <f aca="false">IF(DH44&gt;0,DH44," ")</f>
        <v/>
      </c>
      <c r="EV44" s="321" t="str">
        <f aca="false">IF(DM44&gt;0,DM44," ")</f>
        <v/>
      </c>
      <c r="EW44" s="322" t="e">
        <f aca="false">SMALL($DY44:EC44,1)</f>
        <v>#VALUE!</v>
      </c>
      <c r="EX44" s="323" t="e">
        <f aca="false">SMALL($DY44:ED44,1)</f>
        <v>#VALUE!</v>
      </c>
      <c r="EY44" s="323" t="e">
        <f aca="false">SMALL($DY44:EE44,1)</f>
        <v>#VALUE!</v>
      </c>
      <c r="EZ44" s="323" t="e">
        <f aca="false">SMALL($DY44:EF44,1)</f>
        <v>#VALUE!</v>
      </c>
      <c r="FA44" s="323" t="e">
        <f aca="false">SMALL($DY44:EG44,1)</f>
        <v>#VALUE!</v>
      </c>
      <c r="FB44" s="323" t="e">
        <f aca="false">SMALL($DY44:EH44,1)</f>
        <v>#VALUE!</v>
      </c>
      <c r="FC44" s="323" t="e">
        <f aca="false">SMALL($DY44:EI44,1)</f>
        <v>#VALUE!</v>
      </c>
      <c r="FD44" s="323" t="e">
        <f aca="false">SMALL($DY44:EJ44,1)</f>
        <v>#VALUE!</v>
      </c>
      <c r="FE44" s="323" t="e">
        <f aca="false">SMALL($DY44:EK44,1)</f>
        <v>#VALUE!</v>
      </c>
      <c r="FF44" s="323" t="e">
        <f aca="false">SMALL($DY44:EL44,1)</f>
        <v>#VALUE!</v>
      </c>
      <c r="FG44" s="323" t="e">
        <f aca="false">SMALL($DY44:EM44,1)</f>
        <v>#VALUE!</v>
      </c>
      <c r="FH44" s="323" t="e">
        <f aca="false">SMALL($DY44:EN44,1)</f>
        <v>#VALUE!</v>
      </c>
      <c r="FI44" s="323" t="e">
        <f aca="false">SMALL($DY44:EO44,1)</f>
        <v>#VALUE!</v>
      </c>
      <c r="FJ44" s="323" t="e">
        <f aca="false">SMALL($DY44:EP44,1)</f>
        <v>#VALUE!</v>
      </c>
      <c r="FK44" s="323" t="e">
        <f aca="false">SMALL($DY44:EQ44,1)</f>
        <v>#VALUE!</v>
      </c>
      <c r="FL44" s="323" t="e">
        <f aca="false">SMALL($DY44:ER44,1)</f>
        <v>#VALUE!</v>
      </c>
      <c r="FM44" s="323" t="e">
        <f aca="false">SMALL($DY44:ES44,1)</f>
        <v>#VALUE!</v>
      </c>
      <c r="FN44" s="323" t="e">
        <f aca="false">SMALL($DY44:ET44,1)</f>
        <v>#VALUE!</v>
      </c>
      <c r="FO44" s="323" t="e">
        <f aca="false">SMALL($DY44:EU44,1)</f>
        <v>#VALUE!</v>
      </c>
      <c r="FP44" s="324" t="e">
        <f aca="false">SMALL($DY44:EV44,1)</f>
        <v>#VALUE!</v>
      </c>
      <c r="FQ44" s="0"/>
      <c r="FR44" s="328" t="str">
        <f aca="false">IF($B44&lt;&gt;"",IF($EE$1+20&gt;=FR$13,$N44+E44-F44-(EW44+EW146+EW248+EW350),""),"")</f>
        <v/>
      </c>
      <c r="FS44" s="329" t="str">
        <f aca="false">IF($B44&lt;&gt;"",IF($EE$1+20&gt;=FS$13,$N44+$S44+E44-F44-(EX44+EX146+EX248+EX350),""),"")</f>
        <v/>
      </c>
      <c r="FT44" s="329" t="str">
        <f aca="false">IF($B44&lt;&gt;"",IF($EE$1+20&gt;=FT$13,$N44+$S44+$Y44+E44-F44-(EY44+EY146+EY248+EY350),""),"")</f>
        <v/>
      </c>
      <c r="FU44" s="329" t="str">
        <f aca="false">IF($B44&lt;&gt;"",IF($EE$1+20&gt;=FU$13,$N44+$S44+$Y44+$AD44+E44-F44-(EZ44+EZ146+EZ248+EZ350),""),"")</f>
        <v/>
      </c>
      <c r="FV44" s="329" t="str">
        <f aca="false">IF($B44&lt;&gt;"",IF($EE$1+20&gt;=FV$13,$N44+$S44+$Y44+$AD44+$AJ44+E44-F44-(FA44+FA146+FA248+FA350),""),"")</f>
        <v/>
      </c>
      <c r="FW44" s="329" t="str">
        <f aca="false">IF($B44&lt;&gt;"",IF($EE$1+20&gt;=FW$13,$N44+$S44+$Y44+$AD44+$AJ44+$AO44+E44-F44-(FB44+FB146+FB248+FB350),""),"")</f>
        <v/>
      </c>
      <c r="FX44" s="329" t="str">
        <f aca="false">IF($B44&lt;&gt;"",IF($EE$1+20&gt;=FX$13,$N44+$S44+$Y44+$AD44+$AJ44+$AO44+$AU44+E44-F44-(FC44+FC146+FC248+FC350),""),"")</f>
        <v/>
      </c>
      <c r="FY44" s="329" t="str">
        <f aca="false">IF($B44&lt;&gt;"",IF($EE$1+20&gt;=FY$13,$N44+$S44+$Y44+$AD44+$AJ44+$AO44+$AU44+$AZ44+E44-F44-(FD44+FD146+FD248+FD350),""),"")</f>
        <v/>
      </c>
      <c r="FZ44" s="329" t="str">
        <f aca="false">IF($B44&lt;&gt;"",IF($EE$1+20&gt;=FZ$13,$N44+$S44+$Y44+$AD44+$AJ44+$AO44+$AU44+$AZ44+$BF44+E44-F44-(FE44+FE146+FE248+FE350),""),"")</f>
        <v/>
      </c>
      <c r="GA44" s="329" t="str">
        <f aca="false">IF($B44&lt;&gt;"",IF($EE$1+20&gt;=GA$13,$N44+$S44+$Y44+$AD44+$AJ44+$AO44+$AU44+$AZ44+$BF44+$BK44+E44-F44-(FF44+FF146+FF248+FF350),""),"")</f>
        <v/>
      </c>
      <c r="GB44" s="329" t="str">
        <f aca="false">IF($B44&lt;&gt;"",IF($EE$1+20&gt;=GB$13,$N44+$S44+$Y44+$AD44+$AJ44+$AO44+$AU44+$AZ44+$BF44+$BK44+$BQ44+E44-F44-(FG44+FG146+FG248+FG350),""),"")</f>
        <v/>
      </c>
      <c r="GC44" s="329" t="str">
        <f aca="false">IF($B44&lt;&gt;"",IF($EE$1+20&gt;=GC$13,$N44+$S44+$Y44+$AD44+$AJ44+$AO44+$AU44+$AZ44+$BF44+$BK44+$BQ44+$BV44+E44-F44-(FH44+FH146+FH248+FH350),""),"")</f>
        <v/>
      </c>
      <c r="GD44" s="329" t="str">
        <f aca="false">IF($B44&lt;&gt;"",IF($EE$1+20&gt;=GD$13,$N44+$S44+$Y44+$AD44+$AJ44+$AO44+$AU44+$AZ44+$BF44+$BK44+$BQ44+$BV44+$CB44+E44-F44-(FI44+FI146+FI248+FI350),""),"")</f>
        <v/>
      </c>
      <c r="GE44" s="329" t="str">
        <f aca="false">IF($B44&lt;&gt;"",IF($EE$1+20&gt;=GE$13,$N44+$S44+$Y44+$AD44+$AJ44+$AO44+$AU44+$AZ44+$BF44+$BK44+$BQ44+$BV44+$CB44+$CG44+E44-F44-(FJ44+FJ146+FJ248+FJ350),""),"")</f>
        <v/>
      </c>
      <c r="GF44" s="329" t="str">
        <f aca="false">IF($B44&lt;&gt;"",IF($EE$1+20&gt;=GF$13,$N44+$S44+$Y44+$AD44+$AJ44+$AO44+$AU44+$AZ44+$BF44+$BK44+$BQ44+$BV44+$CB44+$CG44+$CM44+E44-F44-(FK44+FK146+FK248+FK350),""),"")</f>
        <v/>
      </c>
      <c r="GG44" s="329" t="str">
        <f aca="false">IF($B44&lt;&gt;"",IF($EE$1+20&gt;=GG$13,$N44+$S44+$Y44+$AD44+$AJ44+$AO44+$AU44+$AZ44+$BF44+$BK44+$BQ44+$BV44+$CB44+$CG44+$CM44+$CR44+E44-F44-(FL44+FL146+FL248+FL350),""),"")</f>
        <v/>
      </c>
      <c r="GH44" s="329" t="str">
        <f aca="false">IF($B44&lt;&gt;"",IF($EE$1+20&gt;=GH$13,$N44+$S44+$Y44+$AD44+$AJ44+$AO44+$AU44+$AZ44+$BF44+$BK44+$BQ44+$BV44+$CB44+$CG44+$CM44+$CR44+$CX44+E44-F44-(FM44+FM146+FM248+FM350),""),"")</f>
        <v/>
      </c>
      <c r="GI44" s="329" t="str">
        <f aca="false">IF($B44&lt;&gt;"",IF($EE$1+20&gt;=GI$13,$N44+$S44+$Y44+$AD44+$AJ44+$AO44+$AU44+$AZ44+$BF44+$BK44+$BQ44+$BV44+$CB44+$CG44+$CM44+$CR44+$CX44+$DC44+E44-F44-(FN44+FN146+FN248+FN350),""),"")</f>
        <v/>
      </c>
      <c r="GJ44" s="329" t="str">
        <f aca="false">IF($B44&lt;&gt;"",IF($EE$1+20&gt;=GJ$13,$N44+$S44+$Y44+$AD44+$AJ44+$AO44+$AU44+$AZ44+$BF44+$BK44+$BQ44+$BV44+$CB44+$CG44+$CM44+$CR44+$CX44+$DC44+$DI44+E44-F44-(FO44+FO146+FO248+FO350),""),"")</f>
        <v/>
      </c>
      <c r="GK44" s="330" t="str">
        <f aca="false">IF($B44&lt;&gt;"",IF($EE$1+20&gt;=GK$13,$N44+$S44+$Y44+$AD44+$AJ44+$AO44+$AU44+$AZ44+$BF44+$BK44+$BQ44+$BV44+$CB44+$CG44+$CM44+$CR44+$CX44+$DC44+$DI44+$DN44+E44-F44-(FP44+FP146+FP248+FP350),""),"")</f>
        <v/>
      </c>
      <c r="GL44" s="0"/>
      <c r="GM44" s="328" t="str">
        <f aca="false">IF($B44&lt;&gt;"",IF($EE$1+20&gt;=GM$13,RANK(FR44,FR$14:FR$113,0),""),"")</f>
        <v/>
      </c>
      <c r="GN44" s="329" t="str">
        <f aca="false">IF($B44&lt;&gt;"",IF($EE$1+20&gt;=GN$13,RANK(FS44,FS$14:FS$113,0),""),"")</f>
        <v/>
      </c>
      <c r="GO44" s="329" t="str">
        <f aca="false">IF($B44&lt;&gt;"",IF($EE$1+20&gt;=GO$13,RANK(FT44,FT$14:FT$113,0),""),"")</f>
        <v/>
      </c>
      <c r="GP44" s="329" t="str">
        <f aca="false">IF($B44&lt;&gt;"",IF($EE$1+20&gt;=GP$13,RANK(FU44,FU$14:FU$113,0),""),"")</f>
        <v/>
      </c>
      <c r="GQ44" s="329" t="str">
        <f aca="false">IF($B44&lt;&gt;"",IF($EE$1+20&gt;=GQ$13,RANK(FV44,FV$14:FV$113,0),""),"")</f>
        <v/>
      </c>
      <c r="GR44" s="329" t="str">
        <f aca="false">IF($B44&lt;&gt;"",IF($EE$1+20&gt;=GR$13,RANK(FW44,FW$14:FW$113,0),""),"")</f>
        <v/>
      </c>
      <c r="GS44" s="329" t="str">
        <f aca="false">IF($B44&lt;&gt;"",IF($EE$1+20&gt;=GS$13,RANK(FX44,FX$14:FX$113,0),""),"")</f>
        <v/>
      </c>
      <c r="GT44" s="329" t="str">
        <f aca="false">IF($B44&lt;&gt;"",IF($EE$1+20&gt;=GT$13,RANK(FY44,FY$14:FY$113,0),""),"")</f>
        <v/>
      </c>
      <c r="GU44" s="329" t="str">
        <f aca="false">IF($B44&lt;&gt;"",IF($EE$1+20&gt;=GU$13,RANK(FZ44,FZ$14:FZ$113,0),""),"")</f>
        <v/>
      </c>
      <c r="GV44" s="329" t="str">
        <f aca="false">IF($B44&lt;&gt;"",IF($EE$1+20&gt;=GV$13,RANK(GA44,GA$14:GA$113,0),""),"")</f>
        <v/>
      </c>
      <c r="GW44" s="329" t="str">
        <f aca="false">IF($B44&lt;&gt;"",IF($EE$1+20&gt;=GW$13,RANK(GB44,GB$14:GB$113,0),""),"")</f>
        <v/>
      </c>
      <c r="GX44" s="329" t="str">
        <f aca="false">IF($B44&lt;&gt;"",IF($EE$1+20&gt;=GX$13,RANK(GC44,GC$14:GC$113,0),""),"")</f>
        <v/>
      </c>
      <c r="GY44" s="329" t="str">
        <f aca="false">IF($B44&lt;&gt;"",IF($EE$1+20&gt;=GY$13,RANK(GD44,GD$14:GD$113,0),""),"")</f>
        <v/>
      </c>
      <c r="GZ44" s="329" t="str">
        <f aca="false">IF($B44&lt;&gt;"",IF($EE$1+20&gt;=GZ$13,RANK(GE44,GE$14:GE$113,0),""),"")</f>
        <v/>
      </c>
      <c r="HA44" s="329" t="str">
        <f aca="false">IF($B44&lt;&gt;"",IF($EE$1+20&gt;=HA$13,RANK(GF44,GF$14:GF$113,0),""),"")</f>
        <v/>
      </c>
      <c r="HB44" s="329" t="str">
        <f aca="false">IF($B44&lt;&gt;"",IF($EE$1+20&gt;=HB$13,RANK(GG44,GG$14:GG$113,0),""),"")</f>
        <v/>
      </c>
      <c r="HC44" s="329" t="str">
        <f aca="false">IF($B44&lt;&gt;"",IF($EE$1+20&gt;=HC$13,RANK(GH44,GH$14:GH$113,0),""),"")</f>
        <v/>
      </c>
      <c r="HD44" s="329" t="str">
        <f aca="false">IF($B44&lt;&gt;"",IF($EE$1+20&gt;=HD$13,RANK(GI44,GI$14:GI$113,0),""),"")</f>
        <v/>
      </c>
      <c r="HE44" s="329" t="str">
        <f aca="false">IF($B44&lt;&gt;"",IF($EE$1+20&gt;=HE$13,RANK(GJ44,GJ$14:GJ$113,0),""),"")</f>
        <v/>
      </c>
      <c r="HF44" s="330" t="str">
        <f aca="false">IF($B44&lt;&gt;"",IF($EE$1+20&gt;=HF$13,RANK(GK44,GK$14:GK$113,0),""),"")</f>
        <v/>
      </c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3" hidden="false" customHeight="false" outlineLevel="0" collapsed="false">
      <c r="A45" s="308" t="str">
        <f aca="false">IF(B45&lt;&gt;"",RANK(G45,G$14:G$113,0),"")</f>
        <v/>
      </c>
      <c r="B45" s="310" t="str">
        <f aca="false">IF('Chronos (M1..M20)'!B42&lt;&gt;"",'Chronos (M1..M20)'!B42,"")</f>
        <v/>
      </c>
      <c r="C45" s="310" t="str">
        <f aca="false">IF(B45&lt;&gt;"",'Chronos (M1..M20)'!C42,"")</f>
        <v/>
      </c>
      <c r="D45" s="215" t="str">
        <f aca="false">IF(B45&lt;&gt;"",'Chronos (M1..M20)'!C42,"")</f>
        <v/>
      </c>
      <c r="E45" s="355" t="n">
        <f aca="false">'Calculs (M1..M20)'!DS45</f>
        <v>0</v>
      </c>
      <c r="F45" s="355" t="n">
        <f aca="false">'Calculs (M1..M20)'!DT45</f>
        <v>0</v>
      </c>
      <c r="G45" s="311" t="n">
        <f aca="false">IF(B45&lt;&gt;"",IF(NbTotManche&lt;4,DR45-DQ45,IF(NbTotManche&lt;15,DR45-DU45-DQ45,IF(NbTotManche&lt;25,DR45-DU45-DV45-DQ45-DT45,IF(NbTotManche&lt;35,DS45-DU45-DV45-DW45-DT45-DQ45,DS45-DU45-DV45-DW45-DX45-DT45-DQ45)))),0)</f>
        <v>0</v>
      </c>
      <c r="H45" s="312" t="str">
        <f aca="false">IF(B45&lt;&gt;"",IF(G45,(G45/MAXA(G$14:G$113))*1000,0),"")</f>
        <v/>
      </c>
      <c r="I45" s="313" t="str">
        <f aca="false">IF($B45&lt;&gt;"",$B45,"")</f>
        <v/>
      </c>
      <c r="J45" s="314" t="str">
        <f aca="false">IF($B45&lt;&gt;"",'Chronos (M21..M40)'!$H42,"")</f>
        <v/>
      </c>
      <c r="K45" s="315" t="str">
        <f aca="false">IF('Chronos (M21..M40)'!$I42&lt;&gt;"",'Chronos (M21..M40)'!$I42," ")</f>
        <v> </v>
      </c>
      <c r="L45" s="316" t="n">
        <f aca="false">IF('Chronos (M21..M40)'!$J42&lt;&gt;"",'Chronos (M21..M40)'!$J42,0)</f>
        <v>0</v>
      </c>
      <c r="M45" s="317" t="str">
        <f aca="false">IF($B45&lt;&gt;"",IF(K45&lt;&gt;" ",(INDEX(J$9:K$12,MATCH(J45,J$9:J$12),2)/K45)*1000,0),"")</f>
        <v/>
      </c>
      <c r="N45" s="318" t="str">
        <f aca="false">IF(K$9&lt;&gt;"",IF($B45&lt;&gt;"",M45-L45,""),"")</f>
        <v/>
      </c>
      <c r="O45" s="314" t="str">
        <f aca="false">IF($B45&lt;&gt;"",'Chronos (M21..M40)'!$H143,"")</f>
        <v/>
      </c>
      <c r="P45" s="315" t="str">
        <f aca="false">IF('Chronos (M21..M40)'!$I143&lt;&gt;"",'Chronos (M21..M40)'!$I143," ")</f>
        <v> </v>
      </c>
      <c r="Q45" s="316" t="n">
        <f aca="false">IF('Chronos (M21..M40)'!$J143&lt;&gt;"",'Chronos (M21..M40)'!$J143,0)</f>
        <v>0</v>
      </c>
      <c r="R45" s="317" t="str">
        <f aca="false">IF($B45&lt;&gt;"",IF(P45&lt;&gt;" ",(INDEX(O$9:P$12,MATCH(O45,O$9:O$12),2)/P45)*1000,0),"")</f>
        <v/>
      </c>
      <c r="S45" s="318" t="str">
        <f aca="false">IF(P$9&lt;&gt;"",IF($B45&lt;&gt;"",R45-Q45,""),"")</f>
        <v/>
      </c>
      <c r="T45" s="313" t="str">
        <f aca="false">IF($B45&lt;&gt;"",$B45,"")</f>
        <v/>
      </c>
      <c r="U45" s="314" t="str">
        <f aca="false">IF($B45&lt;&gt;"",'Chronos (M21..M40)'!$H244,"")</f>
        <v/>
      </c>
      <c r="V45" s="315" t="str">
        <f aca="false">IF('Chronos (M21..M40)'!$I244&lt;&gt;"",'Chronos (M21..M40)'!$I244," ")</f>
        <v> </v>
      </c>
      <c r="W45" s="316" t="n">
        <f aca="false">IF('Chronos (M21..M40)'!$J244&lt;&gt;"",'Chronos (M21..M40)'!$J244,0)</f>
        <v>0</v>
      </c>
      <c r="X45" s="317" t="str">
        <f aca="false">IF($B45&lt;&gt;"",IF(V45&lt;&gt;" ",(INDEX(U$9:V$12,MATCH(U45,U$9:U$12),2)/V45)*1000,0),"")</f>
        <v/>
      </c>
      <c r="Y45" s="318" t="str">
        <f aca="false">IF(V$9&lt;&gt;"",IF($B45&lt;&gt;"",X45-W45,""),"")</f>
        <v/>
      </c>
      <c r="Z45" s="314" t="str">
        <f aca="false">IF($B45&lt;&gt;"",'Chronos (M21..M40)'!$H345,"")</f>
        <v/>
      </c>
      <c r="AA45" s="315" t="str">
        <f aca="false">IF('Chronos (M21..M40)'!$I345&lt;&gt;"",'Chronos (M21..M40)'!$I345," ")</f>
        <v> </v>
      </c>
      <c r="AB45" s="316" t="n">
        <f aca="false">IF('Chronos (M1..M20)'!$J345&lt;&gt;"",'Chronos (M21..M40)'!$J345,0)</f>
        <v>0</v>
      </c>
      <c r="AC45" s="317" t="str">
        <f aca="false">IF($B45&lt;&gt;"",IF(AA45&lt;&gt;" ",(INDEX(Z$9:AA$12,MATCH(Z45,Z$9:Z$12),2)/AA45)*1000,0),"")</f>
        <v/>
      </c>
      <c r="AD45" s="318" t="str">
        <f aca="false">IF(AA$9&lt;&gt;"",IF($B45&lt;&gt;"",AC45-AB45,""),"")</f>
        <v/>
      </c>
      <c r="AE45" s="313" t="str">
        <f aca="false">IF($B45&lt;&gt;"",$B45,"")</f>
        <v/>
      </c>
      <c r="AF45" s="314" t="str">
        <f aca="false">IF($B45&lt;&gt;"",'Chronos (M21..M40)'!$H446,"")</f>
        <v/>
      </c>
      <c r="AG45" s="315" t="str">
        <f aca="false">IF('Chronos (M21..M40)'!$I446&lt;&gt;"",'Chronos (M21..M40)'!$I446," ")</f>
        <v> </v>
      </c>
      <c r="AH45" s="316" t="n">
        <f aca="false">IF('Chronos (M21..M40)'!$J446&lt;&gt;"",'Chronos (M21..M40)'!$J446,0)</f>
        <v>0</v>
      </c>
      <c r="AI45" s="317" t="str">
        <f aca="false">IF($B45&lt;&gt;"",IF(AG45&lt;&gt;" ",(INDEX(AF$9:AG$12,MATCH(AF45,AF$9:AF$12),2)/AG45)*1000,0),"")</f>
        <v/>
      </c>
      <c r="AJ45" s="318" t="str">
        <f aca="false">IF(AG$9&lt;&gt;"",IF($B45&lt;&gt;"",AI45-AH45,""),"")</f>
        <v/>
      </c>
      <c r="AK45" s="314" t="str">
        <f aca="false">IF($B45&lt;&gt;"",'Chronos (M21..M40)'!$H547,"")</f>
        <v/>
      </c>
      <c r="AL45" s="315" t="str">
        <f aca="false">IF('Chronos (M21..M40)'!$I547&lt;&gt;"",'Chronos (M21..M40)'!$I547," ")</f>
        <v> </v>
      </c>
      <c r="AM45" s="316" t="n">
        <f aca="false">IF('Chronos (M21..M40)'!$J547&lt;&gt;"",'Chronos (M21..M40)'!$J547,0)</f>
        <v>0</v>
      </c>
      <c r="AN45" s="317" t="str">
        <f aca="false">IF($B45&lt;&gt;"",IF(AL45&lt;&gt;" ",(INDEX(AK$9:AL$12,MATCH(AK45,AK$9:AK$12),2)/AL45)*1000,0),"")</f>
        <v/>
      </c>
      <c r="AO45" s="318" t="str">
        <f aca="false">IF(AL$9&lt;&gt;"",IF($B45&lt;&gt;"",AN45-AM45,""),"")</f>
        <v/>
      </c>
      <c r="AP45" s="313" t="str">
        <f aca="false">IF($B45&lt;&gt;"",$B45,"")</f>
        <v/>
      </c>
      <c r="AQ45" s="314" t="str">
        <f aca="false">IF($B45&lt;&gt;"",'Chronos (M21..M40)'!$H648,"")</f>
        <v/>
      </c>
      <c r="AR45" s="315" t="str">
        <f aca="false">IF('Chronos (M21..M40)'!$I648&lt;&gt;"",'Chronos (M21..M40)'!$I648," ")</f>
        <v> </v>
      </c>
      <c r="AS45" s="316" t="n">
        <f aca="false">IF('Chronos (M21..M40)'!$J648&lt;&gt;"",'Chronos (M21..M40)'!$J648,0)</f>
        <v>0</v>
      </c>
      <c r="AT45" s="317" t="str">
        <f aca="false">IF($B45&lt;&gt;"",IF(AR45&lt;&gt;" ",(INDEX(AQ$9:AR$12,MATCH(AQ45,AQ$9:AQ$12),2)/AR45)*1000,0),"")</f>
        <v/>
      </c>
      <c r="AU45" s="318" t="str">
        <f aca="false">IF(AR$9&lt;&gt;"",IF($B45&lt;&gt;"",AT45-AS45,""),"")</f>
        <v/>
      </c>
      <c r="AV45" s="314" t="str">
        <f aca="false">IF($B45&lt;&gt;"",'Chronos (M21..M40)'!$H749,"")</f>
        <v/>
      </c>
      <c r="AW45" s="315" t="str">
        <f aca="false">IF('Chronos (M21..M40)'!$I749&lt;&gt;"",'Chronos (M21..M40)'!$I749," ")</f>
        <v> </v>
      </c>
      <c r="AX45" s="316" t="n">
        <f aca="false">IF('Chronos (M21..M40)'!$J749&lt;&gt;"",'Chronos (M21..M40)'!$J749,0)</f>
        <v>0</v>
      </c>
      <c r="AY45" s="317" t="str">
        <f aca="false">IF($B45&lt;&gt;"",IF(AW45&lt;&gt;" ",(INDEX(AV$9:AW$12,MATCH(AV45,AV$9:AV$12),2)/AW45)*1000,0),"")</f>
        <v/>
      </c>
      <c r="AZ45" s="318" t="str">
        <f aca="false">IF(AW$9&lt;&gt;"",IF($B45&lt;&gt;"",AY45-AX45,""),"")</f>
        <v/>
      </c>
      <c r="BA45" s="313" t="str">
        <f aca="false">IF($B45&lt;&gt;"",$B45,"")</f>
        <v/>
      </c>
      <c r="BB45" s="314" t="str">
        <f aca="false">IF($B45&lt;&gt;"",'Chronos (M21..M40)'!$H850,"")</f>
        <v/>
      </c>
      <c r="BC45" s="315" t="str">
        <f aca="false">IF('Chronos (M21..M40)'!$I850&lt;&gt;"",'Chronos (M21..M40)'!$I850," ")</f>
        <v> </v>
      </c>
      <c r="BD45" s="316" t="n">
        <f aca="false">IF('Chronos (M21..M40)'!$J850&lt;&gt;"",'Chronos (M21..M40)'!$J850,0)</f>
        <v>0</v>
      </c>
      <c r="BE45" s="317" t="str">
        <f aca="false">IF($B45&lt;&gt;"",IF(BC45&lt;&gt;" ",(INDEX(BB$9:BC$12,MATCH(BB45,BB$9:BB$12),2)/BC45)*1000,0),"")</f>
        <v/>
      </c>
      <c r="BF45" s="318" t="str">
        <f aca="false">IF(BC$9&lt;&gt;"",IF($B45&lt;&gt;"",BE45-BD45,""),"")</f>
        <v/>
      </c>
      <c r="BG45" s="314" t="str">
        <f aca="false">IF($B45&lt;&gt;"",'Chronos (M21..M40)'!$H951,"")</f>
        <v/>
      </c>
      <c r="BH45" s="315" t="str">
        <f aca="false">IF('Chronos (M21..M40)'!$I951&lt;&gt;"",'Chronos (M21..M40)'!$I951," ")</f>
        <v> </v>
      </c>
      <c r="BI45" s="316" t="n">
        <f aca="false">IF('Chronos (M21..M40)'!$J951&lt;&gt;"",'Chronos (M21..M40)'!$J951,0)</f>
        <v>0</v>
      </c>
      <c r="BJ45" s="317" t="str">
        <f aca="false">IF($B45&lt;&gt;"",IF(BH45&lt;&gt;" ",(INDEX(BG$9:BH$12,MATCH(BG45,BG$9:BG$12),2)/BH45)*1000,0),"")</f>
        <v/>
      </c>
      <c r="BK45" s="318" t="str">
        <f aca="false">IF(BH$9&lt;&gt;"",IF($B45&lt;&gt;"",BJ45-BI45,""),"")</f>
        <v/>
      </c>
      <c r="BL45" s="313" t="str">
        <f aca="false">IF($B45&lt;&gt;"",$B45,"")</f>
        <v/>
      </c>
      <c r="BM45" s="314" t="str">
        <f aca="false">IF($B45&lt;&gt;"",'Chronos (M21..M40)'!$H1052,"")</f>
        <v/>
      </c>
      <c r="BN45" s="315" t="str">
        <f aca="false">IF('Chronos (M21..M40)'!$I1052&lt;&gt;"",'Chronos (M21..M40)'!$I1052," ")</f>
        <v> </v>
      </c>
      <c r="BO45" s="316" t="n">
        <f aca="false">IF('Chronos (M21..M40)'!$J1052&lt;&gt;"",'Chronos (M21..M40)'!$J1052,0)</f>
        <v>0</v>
      </c>
      <c r="BP45" s="317" t="str">
        <f aca="false">IF($B45&lt;&gt;"",IF(BN45&lt;&gt;" ",(INDEX(BM$9:BN$12,MATCH(BM45,BM$9:BM$12),2)/BN45)*1000,0),"")</f>
        <v/>
      </c>
      <c r="BQ45" s="318" t="str">
        <f aca="false">IF(BN$9&lt;&gt;"",IF($B45&lt;&gt;"",BP45-BO45,""),"")</f>
        <v/>
      </c>
      <c r="BR45" s="314" t="str">
        <f aca="false">IF($B45&lt;&gt;"",'Chronos (M21..M40)'!$H1153,"")</f>
        <v/>
      </c>
      <c r="BS45" s="315" t="str">
        <f aca="false">IF('Chronos (M21..M40)'!$I1153&lt;&gt;"",'Chronos (M21..M40)'!$I1153," ")</f>
        <v> </v>
      </c>
      <c r="BT45" s="316" t="n">
        <f aca="false">IF('Chronos (M21..M40)'!$J1153&lt;&gt;"",'Chronos (M21..M40)'!$J1153,0)</f>
        <v>0</v>
      </c>
      <c r="BU45" s="317" t="str">
        <f aca="false">IF($B45&lt;&gt;"",IF(BS45&lt;&gt;" ",(INDEX(BR$9:BS$12,MATCH(BR45,BR$9:BR$12),2)/BS45)*1000,0),"")</f>
        <v/>
      </c>
      <c r="BV45" s="318" t="str">
        <f aca="false">IF(BS$9&lt;&gt;"",IF($B45&lt;&gt;"",BU45-BT45,""),"")</f>
        <v/>
      </c>
      <c r="BW45" s="313" t="str">
        <f aca="false">IF($B45&lt;&gt;"",$B45,"")</f>
        <v/>
      </c>
      <c r="BX45" s="314" t="str">
        <f aca="false">IF($B45&lt;&gt;"",'Chronos (M21..M40)'!$H1254,"")</f>
        <v/>
      </c>
      <c r="BY45" s="315" t="str">
        <f aca="false">IF('Chronos (M21..M40)'!$I1254&lt;&gt;"",'Chronos (M21..M40)'!$I1254," ")</f>
        <v> </v>
      </c>
      <c r="BZ45" s="316" t="n">
        <f aca="false">IF('Chronos (M21..M40)'!$J1254&lt;&gt;"",'Chronos (M21..M40)'!$J1254,0)</f>
        <v>0</v>
      </c>
      <c r="CA45" s="317" t="str">
        <f aca="false">IF($B45&lt;&gt;"",IF(BY45&lt;&gt;" ",(INDEX(BX$9:BY$12,MATCH(BX45,BX$9:BX$12),2)/BY45)*1000,0),"")</f>
        <v/>
      </c>
      <c r="CB45" s="318" t="str">
        <f aca="false">IF(BY$9&lt;&gt;"",IF($B45&lt;&gt;"",CA45-BZ45,""),"")</f>
        <v/>
      </c>
      <c r="CC45" s="314" t="str">
        <f aca="false">IF($B45&lt;&gt;"",'Chronos (M21..M40)'!$H1355,"")</f>
        <v/>
      </c>
      <c r="CD45" s="315" t="str">
        <f aca="false">IF('Chronos (M21..M40)'!$I1355&lt;&gt;"",'Chronos (M21..M40)'!$I1355," ")</f>
        <v> </v>
      </c>
      <c r="CE45" s="316" t="n">
        <f aca="false">IF('Chronos (M21..M40)'!$J1355&lt;&gt;"",'Chronos (M21..M40)'!$J1355,0)</f>
        <v>0</v>
      </c>
      <c r="CF45" s="317" t="str">
        <f aca="false">IF($B45&lt;&gt;"",IF(CD45&lt;&gt;" ",(INDEX(CC$9:CD$12,MATCH(CC45,CC$9:CC$12),2)/CD45)*1000,0),"")</f>
        <v/>
      </c>
      <c r="CG45" s="318" t="str">
        <f aca="false">IF(CD$9&lt;&gt;"",IF($B45&lt;&gt;"",CF45-CE45,""),"")</f>
        <v/>
      </c>
      <c r="CH45" s="313" t="str">
        <f aca="false">IF($B45&lt;&gt;"",$B45,"")</f>
        <v/>
      </c>
      <c r="CI45" s="314" t="str">
        <f aca="false">IF($B45&lt;&gt;"",'Chronos (M21..M40)'!$H1456,"")</f>
        <v/>
      </c>
      <c r="CJ45" s="315" t="str">
        <f aca="false">IF('Chronos (M21..M40)'!$I1456&lt;&gt;"",'Chronos (M21..M40)'!$I1456," ")</f>
        <v> </v>
      </c>
      <c r="CK45" s="316" t="n">
        <f aca="false">IF('Chronos (M21..M40)'!$J1456&lt;&gt;"",'Chronos (M21..M40)'!$J1456,0)</f>
        <v>0</v>
      </c>
      <c r="CL45" s="317" t="str">
        <f aca="false">IF($B45&lt;&gt;"",IF(CJ45&lt;&gt;" ",(INDEX(CI$9:CJ$12,MATCH(CI45,CI$9:CI$12),2)/CJ45)*1000,0),"")</f>
        <v/>
      </c>
      <c r="CM45" s="318" t="str">
        <f aca="false">IF(CJ$9&lt;&gt;"",IF($B45&lt;&gt;"",CL45-CK45,""),"")</f>
        <v/>
      </c>
      <c r="CN45" s="314" t="str">
        <f aca="false">IF($B45&lt;&gt;"",'Chronos (M21..M40)'!$H1557,"")</f>
        <v/>
      </c>
      <c r="CO45" s="315" t="str">
        <f aca="false">IF('Chronos (M21..M40)'!$I1557&lt;&gt;"",'Chronos (M21..M40)'!$I1557," ")</f>
        <v> </v>
      </c>
      <c r="CP45" s="316" t="n">
        <f aca="false">IF('Chronos (M21..M40)'!$J1557&lt;&gt;"",'Chronos (M21..M40)'!$J1557,0)</f>
        <v>0</v>
      </c>
      <c r="CQ45" s="317" t="str">
        <f aca="false">IF($B45&lt;&gt;"",IF(CO45&lt;&gt;" ",(INDEX(CN$9:CO$12,MATCH(CN45,CN$9:CN$12),2)/CO45)*1000,0),"")</f>
        <v/>
      </c>
      <c r="CR45" s="318" t="str">
        <f aca="false">IF(CO$9&lt;&gt;"",IF($B45&lt;&gt;"",CQ45-CP45,""),"")</f>
        <v/>
      </c>
      <c r="CS45" s="313" t="str">
        <f aca="false">IF($B45&lt;&gt;"",$B45,"")</f>
        <v/>
      </c>
      <c r="CT45" s="314" t="str">
        <f aca="false">IF($B45&lt;&gt;"",'Chronos (M21..M40)'!$H1658,"")</f>
        <v/>
      </c>
      <c r="CU45" s="315" t="str">
        <f aca="false">IF('Chronos (M21..M40)'!$I1658&lt;&gt;"",'Chronos (M21..M40)'!$I1658," ")</f>
        <v> </v>
      </c>
      <c r="CV45" s="316" t="n">
        <f aca="false">IF('Chronos (M21..M40)'!$J1658&lt;&gt;"",'Chronos (M21..M40)'!$J1658,0)</f>
        <v>0</v>
      </c>
      <c r="CW45" s="317" t="str">
        <f aca="false">IF($B45&lt;&gt;"",IF(CU45&lt;&gt;" ",(INDEX(CT$9:CU$12,MATCH(CT45,CT$9:CT$12),2)/CU45)*1000,0),"")</f>
        <v/>
      </c>
      <c r="CX45" s="318" t="str">
        <f aca="false">IF(CU$9&lt;&gt;"",IF($B45&lt;&gt;"",CW45-CV45,""),"")</f>
        <v/>
      </c>
      <c r="CY45" s="314" t="str">
        <f aca="false">IF($B45&lt;&gt;"",'Chronos (M21..M40)'!$H1759,"")</f>
        <v/>
      </c>
      <c r="CZ45" s="315" t="str">
        <f aca="false">IF('Chronos (M21..M40)'!$I1759&lt;&gt;"",'Chronos (M21..M40)'!$I1759," ")</f>
        <v> </v>
      </c>
      <c r="DA45" s="316" t="n">
        <f aca="false">IF('Chronos (M21..M40)'!$J1759&lt;&gt;"",'Chronos (M21..M40)'!$J1759,0)</f>
        <v>0</v>
      </c>
      <c r="DB45" s="317" t="str">
        <f aca="false">IF($B45&lt;&gt;"",IF(CZ45&lt;&gt;" ",(INDEX(CY$9:CZ$12,MATCH(CY45,CY$9:CY$12),2)/CZ45)*1000,0),"")</f>
        <v/>
      </c>
      <c r="DC45" s="318" t="str">
        <f aca="false">IF(CZ$9&lt;&gt;"",IF($B45&lt;&gt;"",DB45-DA45,""),"")</f>
        <v/>
      </c>
      <c r="DD45" s="313" t="str">
        <f aca="false">IF($B45&lt;&gt;"",$B45,"")</f>
        <v/>
      </c>
      <c r="DE45" s="314" t="str">
        <f aca="false">IF($B45&lt;&gt;"",'Chronos (M21..M40)'!$H1860,"")</f>
        <v/>
      </c>
      <c r="DF45" s="315" t="str">
        <f aca="false">IF('Chronos (M21..M40)'!$I1860&lt;&gt;"",'Chronos (M21..M40)'!$I1860," ")</f>
        <v> </v>
      </c>
      <c r="DG45" s="316" t="n">
        <f aca="false">IF('Chronos (M21..M40)'!$J1860&lt;&gt;"",'Chronos (M21..M40)'!$J1860,0)</f>
        <v>0</v>
      </c>
      <c r="DH45" s="317" t="str">
        <f aca="false">IF($B45&lt;&gt;"",IF(DF45&lt;&gt;" ",(INDEX(DE$9:DF$12,MATCH(DE45,DE$9:DE$12),2)/DF45)*1000,0),"")</f>
        <v/>
      </c>
      <c r="DI45" s="318" t="str">
        <f aca="false">IF(DF$9&lt;&gt;"",IF($B45&lt;&gt;"",DH45-DG45,""),"")</f>
        <v/>
      </c>
      <c r="DJ45" s="314" t="str">
        <f aca="false">IF($B45&lt;&gt;"",'Chronos (M21..M40)'!$H1961,"")</f>
        <v/>
      </c>
      <c r="DK45" s="315" t="str">
        <f aca="false">IF('Chronos (M21..M40)'!$I1961&lt;&gt;"",'Chronos (M21..M40)'!$I1961," ")</f>
        <v> </v>
      </c>
      <c r="DL45" s="316" t="n">
        <f aca="false">IF('Chronos (M21..M40)'!$J1961&lt;&gt;"",'Chronos (M21..M40)'!$J1961,0)</f>
        <v>0</v>
      </c>
      <c r="DM45" s="317" t="str">
        <f aca="false">IF($B45&lt;&gt;"",IF(DK45&lt;&gt;" ",(INDEX(DJ$9:DK$12,MATCH(DJ45,DJ$9:DJ$12),2)/DK45)*1000,0),"")</f>
        <v/>
      </c>
      <c r="DN45" s="318" t="str">
        <f aca="false">IF(DK$9&lt;&gt;"",IF($B45&lt;&gt;"",DM45-DL45,""),"")</f>
        <v/>
      </c>
      <c r="DO45" s="0"/>
      <c r="DP45" s="356" t="n">
        <f aca="false">E45</f>
        <v>0</v>
      </c>
      <c r="DQ45" s="357" t="n">
        <f aca="false">F45</f>
        <v>0</v>
      </c>
      <c r="DR45" s="356" t="e">
        <f aca="false">SUM(E45,M45,R45,X45,AC45)</f>
        <v>#VALUE!</v>
      </c>
      <c r="DS45" s="319" t="e">
        <f aca="false">SUM(DR45,AI45,AN45,AT45,AY45,BE45,BJ45,BP45,BU45,CA45,CF45,CL45,CQ45,CW45,DB45,DH45,DM45)</f>
        <v>#VALUE!</v>
      </c>
      <c r="DT45" s="357" t="n">
        <f aca="false">SUM(L45,Q45,W45,AB45,AH45,AM45,AS45,AX45,BD45,BI45,BO45,BT45,BZ45,CE45,CK45,CP45,CV45,DA45,DG45,DL45)</f>
        <v>0</v>
      </c>
      <c r="DU45" s="356" t="e">
        <f aca="false">SMALL($DY45:$EV45,1)</f>
        <v>#VALUE!</v>
      </c>
      <c r="DV45" s="319" t="e">
        <f aca="false">SMALL($DY45:$EV45,2)</f>
        <v>#VALUE!</v>
      </c>
      <c r="DW45" s="319" t="e">
        <f aca="false">SMALL($DY45:$EV45,3)</f>
        <v>#VALUE!</v>
      </c>
      <c r="DX45" s="357" t="e">
        <f aca="false">SMALL($DY45:$EV45,4)</f>
        <v>#VALUE!</v>
      </c>
      <c r="DY45" s="356" t="e">
        <f aca="false">'Calculs (M1..M20)'!DU45</f>
        <v>#VALUE!</v>
      </c>
      <c r="DZ45" s="356" t="e">
        <f aca="false">'Calculs (M1..M20)'!DV45</f>
        <v>#VALUE!</v>
      </c>
      <c r="EA45" s="356" t="e">
        <f aca="false">'Calculs (M1..M20)'!DW45</f>
        <v>#VALUE!</v>
      </c>
      <c r="EB45" s="358" t="e">
        <f aca="false">'Calculs (M1..M20)'!DX45</f>
        <v>#VALUE!</v>
      </c>
      <c r="EC45" s="361" t="str">
        <f aca="false">IF(M45&gt;0,M45," ")</f>
        <v/>
      </c>
      <c r="ED45" s="321" t="str">
        <f aca="false">IF(R45&gt;0,R45," ")</f>
        <v/>
      </c>
      <c r="EE45" s="321" t="str">
        <f aca="false">IF(X45&gt;0,X45," ")</f>
        <v/>
      </c>
      <c r="EF45" s="321" t="str">
        <f aca="false">IF(AC45&gt;0,AC45," ")</f>
        <v/>
      </c>
      <c r="EG45" s="321" t="str">
        <f aca="false">IF(AI45&gt;0,AI45," ")</f>
        <v/>
      </c>
      <c r="EH45" s="321" t="str">
        <f aca="false">IF(AN45&gt;0,AN45," ")</f>
        <v/>
      </c>
      <c r="EI45" s="321" t="str">
        <f aca="false">IF(AT45&gt;0,AT45," ")</f>
        <v/>
      </c>
      <c r="EJ45" s="321" t="str">
        <f aca="false">IF(AY45&gt;0,AY45," ")</f>
        <v/>
      </c>
      <c r="EK45" s="321" t="str">
        <f aca="false">IF(BE45&gt;0,BE45," ")</f>
        <v/>
      </c>
      <c r="EL45" s="321" t="str">
        <f aca="false">IF(BJ45&gt;0,BJ45," ")</f>
        <v/>
      </c>
      <c r="EM45" s="321" t="str">
        <f aca="false">IF(BP45&gt;0,BP45," ")</f>
        <v/>
      </c>
      <c r="EN45" s="321" t="str">
        <f aca="false">IF(BU45&gt;0,BU45," ")</f>
        <v/>
      </c>
      <c r="EO45" s="321" t="str">
        <f aca="false">IF(CA45&gt;0,CA45," ")</f>
        <v/>
      </c>
      <c r="EP45" s="321" t="str">
        <f aca="false">IF(CF45&gt;0,CF45," ")</f>
        <v/>
      </c>
      <c r="EQ45" s="321" t="str">
        <f aca="false">IF(CL45&gt;0,CL45," ")</f>
        <v/>
      </c>
      <c r="ER45" s="321" t="str">
        <f aca="false">IF(CQ45&gt;0,CQ45," ")</f>
        <v/>
      </c>
      <c r="ES45" s="321" t="str">
        <f aca="false">IF(CW45&gt;0,CW45," ")</f>
        <v/>
      </c>
      <c r="ET45" s="321" t="str">
        <f aca="false">IF(DB45&gt;0,DB45," ")</f>
        <v/>
      </c>
      <c r="EU45" s="321" t="str">
        <f aca="false">IF(DH45&gt;0,DH45," ")</f>
        <v/>
      </c>
      <c r="EV45" s="321" t="str">
        <f aca="false">IF(DM45&gt;0,DM45," ")</f>
        <v/>
      </c>
      <c r="EW45" s="322" t="e">
        <f aca="false">SMALL($DY45:EC45,1)</f>
        <v>#VALUE!</v>
      </c>
      <c r="EX45" s="323" t="e">
        <f aca="false">SMALL($DY45:ED45,1)</f>
        <v>#VALUE!</v>
      </c>
      <c r="EY45" s="323" t="e">
        <f aca="false">SMALL($DY45:EE45,1)</f>
        <v>#VALUE!</v>
      </c>
      <c r="EZ45" s="323" t="e">
        <f aca="false">SMALL($DY45:EF45,1)</f>
        <v>#VALUE!</v>
      </c>
      <c r="FA45" s="323" t="e">
        <f aca="false">SMALL($DY45:EG45,1)</f>
        <v>#VALUE!</v>
      </c>
      <c r="FB45" s="323" t="e">
        <f aca="false">SMALL($DY45:EH45,1)</f>
        <v>#VALUE!</v>
      </c>
      <c r="FC45" s="323" t="e">
        <f aca="false">SMALL($DY45:EI45,1)</f>
        <v>#VALUE!</v>
      </c>
      <c r="FD45" s="323" t="e">
        <f aca="false">SMALL($DY45:EJ45,1)</f>
        <v>#VALUE!</v>
      </c>
      <c r="FE45" s="323" t="e">
        <f aca="false">SMALL($DY45:EK45,1)</f>
        <v>#VALUE!</v>
      </c>
      <c r="FF45" s="323" t="e">
        <f aca="false">SMALL($DY45:EL45,1)</f>
        <v>#VALUE!</v>
      </c>
      <c r="FG45" s="323" t="e">
        <f aca="false">SMALL($DY45:EM45,1)</f>
        <v>#VALUE!</v>
      </c>
      <c r="FH45" s="323" t="e">
        <f aca="false">SMALL($DY45:EN45,1)</f>
        <v>#VALUE!</v>
      </c>
      <c r="FI45" s="323" t="e">
        <f aca="false">SMALL($DY45:EO45,1)</f>
        <v>#VALUE!</v>
      </c>
      <c r="FJ45" s="323" t="e">
        <f aca="false">SMALL($DY45:EP45,1)</f>
        <v>#VALUE!</v>
      </c>
      <c r="FK45" s="323" t="e">
        <f aca="false">SMALL($DY45:EQ45,1)</f>
        <v>#VALUE!</v>
      </c>
      <c r="FL45" s="323" t="e">
        <f aca="false">SMALL($DY45:ER45,1)</f>
        <v>#VALUE!</v>
      </c>
      <c r="FM45" s="323" t="e">
        <f aca="false">SMALL($DY45:ES45,1)</f>
        <v>#VALUE!</v>
      </c>
      <c r="FN45" s="323" t="e">
        <f aca="false">SMALL($DY45:ET45,1)</f>
        <v>#VALUE!</v>
      </c>
      <c r="FO45" s="323" t="e">
        <f aca="false">SMALL($DY45:EU45,1)</f>
        <v>#VALUE!</v>
      </c>
      <c r="FP45" s="324" t="e">
        <f aca="false">SMALL($DY45:EV45,1)</f>
        <v>#VALUE!</v>
      </c>
      <c r="FQ45" s="0"/>
      <c r="FR45" s="328" t="str">
        <f aca="false">IF($B45&lt;&gt;"",IF($EE$1+20&gt;=FR$13,$N45+E45-F45-(EW45+EW147+EW249+EW351),""),"")</f>
        <v/>
      </c>
      <c r="FS45" s="329" t="str">
        <f aca="false">IF($B45&lt;&gt;"",IF($EE$1+20&gt;=FS$13,$N45+$S45+E45-F45-(EX45+EX147+EX249+EX351),""),"")</f>
        <v/>
      </c>
      <c r="FT45" s="329" t="str">
        <f aca="false">IF($B45&lt;&gt;"",IF($EE$1+20&gt;=FT$13,$N45+$S45+$Y45+E45-F45-(EY45+EY147+EY249+EY351),""),"")</f>
        <v/>
      </c>
      <c r="FU45" s="329" t="str">
        <f aca="false">IF($B45&lt;&gt;"",IF($EE$1+20&gt;=FU$13,$N45+$S45+$Y45+$AD45+E45-F45-(EZ45+EZ147+EZ249+EZ351),""),"")</f>
        <v/>
      </c>
      <c r="FV45" s="329" t="str">
        <f aca="false">IF($B45&lt;&gt;"",IF($EE$1+20&gt;=FV$13,$N45+$S45+$Y45+$AD45+$AJ45+E45-F45-(FA45+FA147+FA249+FA351),""),"")</f>
        <v/>
      </c>
      <c r="FW45" s="329" t="str">
        <f aca="false">IF($B45&lt;&gt;"",IF($EE$1+20&gt;=FW$13,$N45+$S45+$Y45+$AD45+$AJ45+$AO45+E45-F45-(FB45+FB147+FB249+FB351),""),"")</f>
        <v/>
      </c>
      <c r="FX45" s="329" t="str">
        <f aca="false">IF($B45&lt;&gt;"",IF($EE$1+20&gt;=FX$13,$N45+$S45+$Y45+$AD45+$AJ45+$AO45+$AU45+E45-F45-(FC45+FC147+FC249+FC351),""),"")</f>
        <v/>
      </c>
      <c r="FY45" s="329" t="str">
        <f aca="false">IF($B45&lt;&gt;"",IF($EE$1+20&gt;=FY$13,$N45+$S45+$Y45+$AD45+$AJ45+$AO45+$AU45+$AZ45+E45-F45-(FD45+FD147+FD249+FD351),""),"")</f>
        <v/>
      </c>
      <c r="FZ45" s="329" t="str">
        <f aca="false">IF($B45&lt;&gt;"",IF($EE$1+20&gt;=FZ$13,$N45+$S45+$Y45+$AD45+$AJ45+$AO45+$AU45+$AZ45+$BF45+E45-F45-(FE45+FE147+FE249+FE351),""),"")</f>
        <v/>
      </c>
      <c r="GA45" s="329" t="str">
        <f aca="false">IF($B45&lt;&gt;"",IF($EE$1+20&gt;=GA$13,$N45+$S45+$Y45+$AD45+$AJ45+$AO45+$AU45+$AZ45+$BF45+$BK45+E45-F45-(FF45+FF147+FF249+FF351),""),"")</f>
        <v/>
      </c>
      <c r="GB45" s="329" t="str">
        <f aca="false">IF($B45&lt;&gt;"",IF($EE$1+20&gt;=GB$13,$N45+$S45+$Y45+$AD45+$AJ45+$AO45+$AU45+$AZ45+$BF45+$BK45+$BQ45+E45-F45-(FG45+FG147+FG249+FG351),""),"")</f>
        <v/>
      </c>
      <c r="GC45" s="329" t="str">
        <f aca="false">IF($B45&lt;&gt;"",IF($EE$1+20&gt;=GC$13,$N45+$S45+$Y45+$AD45+$AJ45+$AO45+$AU45+$AZ45+$BF45+$BK45+$BQ45+$BV45+E45-F45-(FH45+FH147+FH249+FH351),""),"")</f>
        <v/>
      </c>
      <c r="GD45" s="329" t="str">
        <f aca="false">IF($B45&lt;&gt;"",IF($EE$1+20&gt;=GD$13,$N45+$S45+$Y45+$AD45+$AJ45+$AO45+$AU45+$AZ45+$BF45+$BK45+$BQ45+$BV45+$CB45+E45-F45-(FI45+FI147+FI249+FI351),""),"")</f>
        <v/>
      </c>
      <c r="GE45" s="329" t="str">
        <f aca="false">IF($B45&lt;&gt;"",IF($EE$1+20&gt;=GE$13,$N45+$S45+$Y45+$AD45+$AJ45+$AO45+$AU45+$AZ45+$BF45+$BK45+$BQ45+$BV45+$CB45+$CG45+E45-F45-(FJ45+FJ147+FJ249+FJ351),""),"")</f>
        <v/>
      </c>
      <c r="GF45" s="329" t="str">
        <f aca="false">IF($B45&lt;&gt;"",IF($EE$1+20&gt;=GF$13,$N45+$S45+$Y45+$AD45+$AJ45+$AO45+$AU45+$AZ45+$BF45+$BK45+$BQ45+$BV45+$CB45+$CG45+$CM45+E45-F45-(FK45+FK147+FK249+FK351),""),"")</f>
        <v/>
      </c>
      <c r="GG45" s="329" t="str">
        <f aca="false">IF($B45&lt;&gt;"",IF($EE$1+20&gt;=GG$13,$N45+$S45+$Y45+$AD45+$AJ45+$AO45+$AU45+$AZ45+$BF45+$BK45+$BQ45+$BV45+$CB45+$CG45+$CM45+$CR45+E45-F45-(FL45+FL147+FL249+FL351),""),"")</f>
        <v/>
      </c>
      <c r="GH45" s="329" t="str">
        <f aca="false">IF($B45&lt;&gt;"",IF($EE$1+20&gt;=GH$13,$N45+$S45+$Y45+$AD45+$AJ45+$AO45+$AU45+$AZ45+$BF45+$BK45+$BQ45+$BV45+$CB45+$CG45+$CM45+$CR45+$CX45+E45-F45-(FM45+FM147+FM249+FM351),""),"")</f>
        <v/>
      </c>
      <c r="GI45" s="329" t="str">
        <f aca="false">IF($B45&lt;&gt;"",IF($EE$1+20&gt;=GI$13,$N45+$S45+$Y45+$AD45+$AJ45+$AO45+$AU45+$AZ45+$BF45+$BK45+$BQ45+$BV45+$CB45+$CG45+$CM45+$CR45+$CX45+$DC45+E45-F45-(FN45+FN147+FN249+FN351),""),"")</f>
        <v/>
      </c>
      <c r="GJ45" s="329" t="str">
        <f aca="false">IF($B45&lt;&gt;"",IF($EE$1+20&gt;=GJ$13,$N45+$S45+$Y45+$AD45+$AJ45+$AO45+$AU45+$AZ45+$BF45+$BK45+$BQ45+$BV45+$CB45+$CG45+$CM45+$CR45+$CX45+$DC45+$DI45+E45-F45-(FO45+FO147+FO249+FO351),""),"")</f>
        <v/>
      </c>
      <c r="GK45" s="330" t="str">
        <f aca="false">IF($B45&lt;&gt;"",IF($EE$1+20&gt;=GK$13,$N45+$S45+$Y45+$AD45+$AJ45+$AO45+$AU45+$AZ45+$BF45+$BK45+$BQ45+$BV45+$CB45+$CG45+$CM45+$CR45+$CX45+$DC45+$DI45+$DN45+E45-F45-(FP45+FP147+FP249+FP351),""),"")</f>
        <v/>
      </c>
      <c r="GL45" s="0"/>
      <c r="GM45" s="328" t="str">
        <f aca="false">IF($B45&lt;&gt;"",IF($EE$1+20&gt;=GM$13,RANK(FR45,FR$14:FR$113,0),""),"")</f>
        <v/>
      </c>
      <c r="GN45" s="329" t="str">
        <f aca="false">IF($B45&lt;&gt;"",IF($EE$1+20&gt;=GN$13,RANK(FS45,FS$14:FS$113,0),""),"")</f>
        <v/>
      </c>
      <c r="GO45" s="329" t="str">
        <f aca="false">IF($B45&lt;&gt;"",IF($EE$1+20&gt;=GO$13,RANK(FT45,FT$14:FT$113,0),""),"")</f>
        <v/>
      </c>
      <c r="GP45" s="329" t="str">
        <f aca="false">IF($B45&lt;&gt;"",IF($EE$1+20&gt;=GP$13,RANK(FU45,FU$14:FU$113,0),""),"")</f>
        <v/>
      </c>
      <c r="GQ45" s="329" t="str">
        <f aca="false">IF($B45&lt;&gt;"",IF($EE$1+20&gt;=GQ$13,RANK(FV45,FV$14:FV$113,0),""),"")</f>
        <v/>
      </c>
      <c r="GR45" s="329" t="str">
        <f aca="false">IF($B45&lt;&gt;"",IF($EE$1+20&gt;=GR$13,RANK(FW45,FW$14:FW$113,0),""),"")</f>
        <v/>
      </c>
      <c r="GS45" s="329" t="str">
        <f aca="false">IF($B45&lt;&gt;"",IF($EE$1+20&gt;=GS$13,RANK(FX45,FX$14:FX$113,0),""),"")</f>
        <v/>
      </c>
      <c r="GT45" s="329" t="str">
        <f aca="false">IF($B45&lt;&gt;"",IF($EE$1+20&gt;=GT$13,RANK(FY45,FY$14:FY$113,0),""),"")</f>
        <v/>
      </c>
      <c r="GU45" s="329" t="str">
        <f aca="false">IF($B45&lt;&gt;"",IF($EE$1+20&gt;=GU$13,RANK(FZ45,FZ$14:FZ$113,0),""),"")</f>
        <v/>
      </c>
      <c r="GV45" s="329" t="str">
        <f aca="false">IF($B45&lt;&gt;"",IF($EE$1+20&gt;=GV$13,RANK(GA45,GA$14:GA$113,0),""),"")</f>
        <v/>
      </c>
      <c r="GW45" s="329" t="str">
        <f aca="false">IF($B45&lt;&gt;"",IF($EE$1+20&gt;=GW$13,RANK(GB45,GB$14:GB$113,0),""),"")</f>
        <v/>
      </c>
      <c r="GX45" s="329" t="str">
        <f aca="false">IF($B45&lt;&gt;"",IF($EE$1+20&gt;=GX$13,RANK(GC45,GC$14:GC$113,0),""),"")</f>
        <v/>
      </c>
      <c r="GY45" s="329" t="str">
        <f aca="false">IF($B45&lt;&gt;"",IF($EE$1+20&gt;=GY$13,RANK(GD45,GD$14:GD$113,0),""),"")</f>
        <v/>
      </c>
      <c r="GZ45" s="329" t="str">
        <f aca="false">IF($B45&lt;&gt;"",IF($EE$1+20&gt;=GZ$13,RANK(GE45,GE$14:GE$113,0),""),"")</f>
        <v/>
      </c>
      <c r="HA45" s="329" t="str">
        <f aca="false">IF($B45&lt;&gt;"",IF($EE$1+20&gt;=HA$13,RANK(GF45,GF$14:GF$113,0),""),"")</f>
        <v/>
      </c>
      <c r="HB45" s="329" t="str">
        <f aca="false">IF($B45&lt;&gt;"",IF($EE$1+20&gt;=HB$13,RANK(GG45,GG$14:GG$113,0),""),"")</f>
        <v/>
      </c>
      <c r="HC45" s="329" t="str">
        <f aca="false">IF($B45&lt;&gt;"",IF($EE$1+20&gt;=HC$13,RANK(GH45,GH$14:GH$113,0),""),"")</f>
        <v/>
      </c>
      <c r="HD45" s="329" t="str">
        <f aca="false">IF($B45&lt;&gt;"",IF($EE$1+20&gt;=HD$13,RANK(GI45,GI$14:GI$113,0),""),"")</f>
        <v/>
      </c>
      <c r="HE45" s="329" t="str">
        <f aca="false">IF($B45&lt;&gt;"",IF($EE$1+20&gt;=HE$13,RANK(GJ45,GJ$14:GJ$113,0),""),"")</f>
        <v/>
      </c>
      <c r="HF45" s="330" t="str">
        <f aca="false">IF($B45&lt;&gt;"",IF($EE$1+20&gt;=HF$13,RANK(GK45,GK$14:GK$113,0),""),"")</f>
        <v/>
      </c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3" hidden="false" customHeight="false" outlineLevel="0" collapsed="false">
      <c r="A46" s="308" t="str">
        <f aca="false">IF(B46&lt;&gt;"",RANK(G46,G$14:G$113,0),"")</f>
        <v/>
      </c>
      <c r="B46" s="310" t="str">
        <f aca="false">IF('Chronos (M1..M20)'!B43&lt;&gt;"",'Chronos (M1..M20)'!B43,"")</f>
        <v/>
      </c>
      <c r="C46" s="310" t="str">
        <f aca="false">IF(B46&lt;&gt;"",'Chronos (M1..M20)'!C43,"")</f>
        <v/>
      </c>
      <c r="D46" s="215" t="str">
        <f aca="false">IF(B46&lt;&gt;"",'Chronos (M1..M20)'!C43,"")</f>
        <v/>
      </c>
      <c r="E46" s="355" t="n">
        <f aca="false">'Calculs (M1..M20)'!DS46</f>
        <v>0</v>
      </c>
      <c r="F46" s="355" t="n">
        <f aca="false">'Calculs (M1..M20)'!DT46</f>
        <v>0</v>
      </c>
      <c r="G46" s="311" t="n">
        <f aca="false">IF(B46&lt;&gt;"",IF(NbTotManche&lt;4,DR46-DQ46,IF(NbTotManche&lt;15,DR46-DU46-DQ46,IF(NbTotManche&lt;25,DR46-DU46-DV46-DQ46-DT46,IF(NbTotManche&lt;35,DS46-DU46-DV46-DW46-DT46-DQ46,DS46-DU46-DV46-DW46-DX46-DT46-DQ46)))),0)</f>
        <v>0</v>
      </c>
      <c r="H46" s="312" t="str">
        <f aca="false">IF(B46&lt;&gt;"",IF(G46,(G46/MAXA(G$14:G$113))*1000,0),"")</f>
        <v/>
      </c>
      <c r="I46" s="313" t="str">
        <f aca="false">IF($B46&lt;&gt;"",$B46,"")</f>
        <v/>
      </c>
      <c r="J46" s="314" t="str">
        <f aca="false">IF($B46&lt;&gt;"",'Chronos (M21..M40)'!$H43,"")</f>
        <v/>
      </c>
      <c r="K46" s="315" t="str">
        <f aca="false">IF('Chronos (M21..M40)'!$I43&lt;&gt;"",'Chronos (M21..M40)'!$I43," ")</f>
        <v> </v>
      </c>
      <c r="L46" s="316" t="n">
        <f aca="false">IF('Chronos (M21..M40)'!$J43&lt;&gt;"",'Chronos (M21..M40)'!$J43,0)</f>
        <v>0</v>
      </c>
      <c r="M46" s="317" t="str">
        <f aca="false">IF($B46&lt;&gt;"",IF(K46&lt;&gt;" ",(INDEX(J$9:K$12,MATCH(J46,J$9:J$12),2)/K46)*1000,0),"")</f>
        <v/>
      </c>
      <c r="N46" s="318" t="str">
        <f aca="false">IF(K$9&lt;&gt;"",IF($B46&lt;&gt;"",M46-L46,""),"")</f>
        <v/>
      </c>
      <c r="O46" s="314" t="str">
        <f aca="false">IF($B46&lt;&gt;"",'Chronos (M21..M40)'!$H144,"")</f>
        <v/>
      </c>
      <c r="P46" s="315" t="str">
        <f aca="false">IF('Chronos (M21..M40)'!$I144&lt;&gt;"",'Chronos (M21..M40)'!$I144," ")</f>
        <v> </v>
      </c>
      <c r="Q46" s="316" t="n">
        <f aca="false">IF('Chronos (M21..M40)'!$J144&lt;&gt;"",'Chronos (M21..M40)'!$J144,0)</f>
        <v>0</v>
      </c>
      <c r="R46" s="317" t="str">
        <f aca="false">IF($B46&lt;&gt;"",IF(P46&lt;&gt;" ",(INDEX(O$9:P$12,MATCH(O46,O$9:O$12),2)/P46)*1000,0),"")</f>
        <v/>
      </c>
      <c r="S46" s="318" t="str">
        <f aca="false">IF(P$9&lt;&gt;"",IF($B46&lt;&gt;"",R46-Q46,""),"")</f>
        <v/>
      </c>
      <c r="T46" s="313" t="str">
        <f aca="false">IF($B46&lt;&gt;"",$B46,"")</f>
        <v/>
      </c>
      <c r="U46" s="314" t="str">
        <f aca="false">IF($B46&lt;&gt;"",'Chronos (M21..M40)'!$H245,"")</f>
        <v/>
      </c>
      <c r="V46" s="315" t="str">
        <f aca="false">IF('Chronos (M21..M40)'!$I245&lt;&gt;"",'Chronos (M21..M40)'!$I245," ")</f>
        <v> </v>
      </c>
      <c r="W46" s="316" t="n">
        <f aca="false">IF('Chronos (M21..M40)'!$J245&lt;&gt;"",'Chronos (M21..M40)'!$J245,0)</f>
        <v>0</v>
      </c>
      <c r="X46" s="317" t="str">
        <f aca="false">IF($B46&lt;&gt;"",IF(V46&lt;&gt;" ",(INDEX(U$9:V$12,MATCH(U46,U$9:U$12),2)/V46)*1000,0),"")</f>
        <v/>
      </c>
      <c r="Y46" s="318" t="str">
        <f aca="false">IF(V$9&lt;&gt;"",IF($B46&lt;&gt;"",X46-W46,""),"")</f>
        <v/>
      </c>
      <c r="Z46" s="314" t="str">
        <f aca="false">IF($B46&lt;&gt;"",'Chronos (M21..M40)'!$H346,"")</f>
        <v/>
      </c>
      <c r="AA46" s="315" t="str">
        <f aca="false">IF('Chronos (M21..M40)'!$I346&lt;&gt;"",'Chronos (M21..M40)'!$I346," ")</f>
        <v> </v>
      </c>
      <c r="AB46" s="316" t="n">
        <f aca="false">IF('Chronos (M1..M20)'!$J346&lt;&gt;"",'Chronos (M21..M40)'!$J346,0)</f>
        <v>0</v>
      </c>
      <c r="AC46" s="317" t="str">
        <f aca="false">IF($B46&lt;&gt;"",IF(AA46&lt;&gt;" ",(INDEX(Z$9:AA$12,MATCH(Z46,Z$9:Z$12),2)/AA46)*1000,0),"")</f>
        <v/>
      </c>
      <c r="AD46" s="318" t="str">
        <f aca="false">IF(AA$9&lt;&gt;"",IF($B46&lt;&gt;"",AC46-AB46,""),"")</f>
        <v/>
      </c>
      <c r="AE46" s="313" t="str">
        <f aca="false">IF($B46&lt;&gt;"",$B46,"")</f>
        <v/>
      </c>
      <c r="AF46" s="314" t="str">
        <f aca="false">IF($B46&lt;&gt;"",'Chronos (M21..M40)'!$H447,"")</f>
        <v/>
      </c>
      <c r="AG46" s="315" t="str">
        <f aca="false">IF('Chronos (M21..M40)'!$I447&lt;&gt;"",'Chronos (M21..M40)'!$I447," ")</f>
        <v> </v>
      </c>
      <c r="AH46" s="316" t="n">
        <f aca="false">IF('Chronos (M21..M40)'!$J447&lt;&gt;"",'Chronos (M21..M40)'!$J447,0)</f>
        <v>0</v>
      </c>
      <c r="AI46" s="317" t="str">
        <f aca="false">IF($B46&lt;&gt;"",IF(AG46&lt;&gt;" ",(INDEX(AF$9:AG$12,MATCH(AF46,AF$9:AF$12),2)/AG46)*1000,0),"")</f>
        <v/>
      </c>
      <c r="AJ46" s="318" t="str">
        <f aca="false">IF(AG$9&lt;&gt;"",IF($B46&lt;&gt;"",AI46-AH46,""),"")</f>
        <v/>
      </c>
      <c r="AK46" s="314" t="str">
        <f aca="false">IF($B46&lt;&gt;"",'Chronos (M21..M40)'!$H548,"")</f>
        <v/>
      </c>
      <c r="AL46" s="315" t="str">
        <f aca="false">IF('Chronos (M21..M40)'!$I548&lt;&gt;"",'Chronos (M21..M40)'!$I548," ")</f>
        <v> </v>
      </c>
      <c r="AM46" s="316" t="n">
        <f aca="false">IF('Chronos (M21..M40)'!$J548&lt;&gt;"",'Chronos (M21..M40)'!$J548,0)</f>
        <v>0</v>
      </c>
      <c r="AN46" s="317" t="str">
        <f aca="false">IF($B46&lt;&gt;"",IF(AL46&lt;&gt;" ",(INDEX(AK$9:AL$12,MATCH(AK46,AK$9:AK$12),2)/AL46)*1000,0),"")</f>
        <v/>
      </c>
      <c r="AO46" s="318" t="str">
        <f aca="false">IF(AL$9&lt;&gt;"",IF($B46&lt;&gt;"",AN46-AM46,""),"")</f>
        <v/>
      </c>
      <c r="AP46" s="313" t="str">
        <f aca="false">IF($B46&lt;&gt;"",$B46,"")</f>
        <v/>
      </c>
      <c r="AQ46" s="314" t="str">
        <f aca="false">IF($B46&lt;&gt;"",'Chronos (M21..M40)'!$H649,"")</f>
        <v/>
      </c>
      <c r="AR46" s="315" t="str">
        <f aca="false">IF('Chronos (M21..M40)'!$I649&lt;&gt;"",'Chronos (M21..M40)'!$I649," ")</f>
        <v> </v>
      </c>
      <c r="AS46" s="316" t="n">
        <f aca="false">IF('Chronos (M21..M40)'!$J649&lt;&gt;"",'Chronos (M21..M40)'!$J649,0)</f>
        <v>0</v>
      </c>
      <c r="AT46" s="317" t="str">
        <f aca="false">IF($B46&lt;&gt;"",IF(AR46&lt;&gt;" ",(INDEX(AQ$9:AR$12,MATCH(AQ46,AQ$9:AQ$12),2)/AR46)*1000,0),"")</f>
        <v/>
      </c>
      <c r="AU46" s="318" t="str">
        <f aca="false">IF(AR$9&lt;&gt;"",IF($B46&lt;&gt;"",AT46-AS46,""),"")</f>
        <v/>
      </c>
      <c r="AV46" s="314" t="str">
        <f aca="false">IF($B46&lt;&gt;"",'Chronos (M21..M40)'!$H750,"")</f>
        <v/>
      </c>
      <c r="AW46" s="315" t="str">
        <f aca="false">IF('Chronos (M21..M40)'!$I750&lt;&gt;"",'Chronos (M21..M40)'!$I750," ")</f>
        <v> </v>
      </c>
      <c r="AX46" s="316" t="n">
        <f aca="false">IF('Chronos (M21..M40)'!$J750&lt;&gt;"",'Chronos (M21..M40)'!$J750,0)</f>
        <v>0</v>
      </c>
      <c r="AY46" s="317" t="str">
        <f aca="false">IF($B46&lt;&gt;"",IF(AW46&lt;&gt;" ",(INDEX(AV$9:AW$12,MATCH(AV46,AV$9:AV$12),2)/AW46)*1000,0),"")</f>
        <v/>
      </c>
      <c r="AZ46" s="318" t="str">
        <f aca="false">IF(AW$9&lt;&gt;"",IF($B46&lt;&gt;"",AY46-AX46,""),"")</f>
        <v/>
      </c>
      <c r="BA46" s="313" t="str">
        <f aca="false">IF($B46&lt;&gt;"",$B46,"")</f>
        <v/>
      </c>
      <c r="BB46" s="314" t="str">
        <f aca="false">IF($B46&lt;&gt;"",'Chronos (M21..M40)'!$H851,"")</f>
        <v/>
      </c>
      <c r="BC46" s="315" t="str">
        <f aca="false">IF('Chronos (M21..M40)'!$I851&lt;&gt;"",'Chronos (M21..M40)'!$I851," ")</f>
        <v> </v>
      </c>
      <c r="BD46" s="316" t="n">
        <f aca="false">IF('Chronos (M21..M40)'!$J851&lt;&gt;"",'Chronos (M21..M40)'!$J851,0)</f>
        <v>0</v>
      </c>
      <c r="BE46" s="317" t="str">
        <f aca="false">IF($B46&lt;&gt;"",IF(BC46&lt;&gt;" ",(INDEX(BB$9:BC$12,MATCH(BB46,BB$9:BB$12),2)/BC46)*1000,0),"")</f>
        <v/>
      </c>
      <c r="BF46" s="318" t="str">
        <f aca="false">IF(BC$9&lt;&gt;"",IF($B46&lt;&gt;"",BE46-BD46,""),"")</f>
        <v/>
      </c>
      <c r="BG46" s="314" t="str">
        <f aca="false">IF($B46&lt;&gt;"",'Chronos (M21..M40)'!$H952,"")</f>
        <v/>
      </c>
      <c r="BH46" s="315" t="str">
        <f aca="false">IF('Chronos (M21..M40)'!$I952&lt;&gt;"",'Chronos (M21..M40)'!$I952," ")</f>
        <v> </v>
      </c>
      <c r="BI46" s="316" t="n">
        <f aca="false">IF('Chronos (M21..M40)'!$J952&lt;&gt;"",'Chronos (M21..M40)'!$J952,0)</f>
        <v>0</v>
      </c>
      <c r="BJ46" s="317" t="str">
        <f aca="false">IF($B46&lt;&gt;"",IF(BH46&lt;&gt;" ",(INDEX(BG$9:BH$12,MATCH(BG46,BG$9:BG$12),2)/BH46)*1000,0),"")</f>
        <v/>
      </c>
      <c r="BK46" s="318" t="str">
        <f aca="false">IF(BH$9&lt;&gt;"",IF($B46&lt;&gt;"",BJ46-BI46,""),"")</f>
        <v/>
      </c>
      <c r="BL46" s="313" t="str">
        <f aca="false">IF($B46&lt;&gt;"",$B46,"")</f>
        <v/>
      </c>
      <c r="BM46" s="314" t="str">
        <f aca="false">IF($B46&lt;&gt;"",'Chronos (M21..M40)'!$H1053,"")</f>
        <v/>
      </c>
      <c r="BN46" s="315" t="str">
        <f aca="false">IF('Chronos (M21..M40)'!$I1053&lt;&gt;"",'Chronos (M21..M40)'!$I1053," ")</f>
        <v> </v>
      </c>
      <c r="BO46" s="316" t="n">
        <f aca="false">IF('Chronos (M21..M40)'!$J1053&lt;&gt;"",'Chronos (M21..M40)'!$J1053,0)</f>
        <v>0</v>
      </c>
      <c r="BP46" s="317" t="str">
        <f aca="false">IF($B46&lt;&gt;"",IF(BN46&lt;&gt;" ",(INDEX(BM$9:BN$12,MATCH(BM46,BM$9:BM$12),2)/BN46)*1000,0),"")</f>
        <v/>
      </c>
      <c r="BQ46" s="318" t="str">
        <f aca="false">IF(BN$9&lt;&gt;"",IF($B46&lt;&gt;"",BP46-BO46,""),"")</f>
        <v/>
      </c>
      <c r="BR46" s="314" t="str">
        <f aca="false">IF($B46&lt;&gt;"",'Chronos (M21..M40)'!$H1154,"")</f>
        <v/>
      </c>
      <c r="BS46" s="315" t="str">
        <f aca="false">IF('Chronos (M21..M40)'!$I1154&lt;&gt;"",'Chronos (M21..M40)'!$I1154," ")</f>
        <v> </v>
      </c>
      <c r="BT46" s="316" t="n">
        <f aca="false">IF('Chronos (M21..M40)'!$J1154&lt;&gt;"",'Chronos (M21..M40)'!$J1154,0)</f>
        <v>0</v>
      </c>
      <c r="BU46" s="317" t="str">
        <f aca="false">IF($B46&lt;&gt;"",IF(BS46&lt;&gt;" ",(INDEX(BR$9:BS$12,MATCH(BR46,BR$9:BR$12),2)/BS46)*1000,0),"")</f>
        <v/>
      </c>
      <c r="BV46" s="318" t="str">
        <f aca="false">IF(BS$9&lt;&gt;"",IF($B46&lt;&gt;"",BU46-BT46,""),"")</f>
        <v/>
      </c>
      <c r="BW46" s="313" t="str">
        <f aca="false">IF($B46&lt;&gt;"",$B46,"")</f>
        <v/>
      </c>
      <c r="BX46" s="314" t="str">
        <f aca="false">IF($B46&lt;&gt;"",'Chronos (M21..M40)'!$H1255,"")</f>
        <v/>
      </c>
      <c r="BY46" s="315" t="str">
        <f aca="false">IF('Chronos (M21..M40)'!$I1255&lt;&gt;"",'Chronos (M21..M40)'!$I1255," ")</f>
        <v> </v>
      </c>
      <c r="BZ46" s="316" t="n">
        <f aca="false">IF('Chronos (M21..M40)'!$J1255&lt;&gt;"",'Chronos (M21..M40)'!$J1255,0)</f>
        <v>0</v>
      </c>
      <c r="CA46" s="317" t="str">
        <f aca="false">IF($B46&lt;&gt;"",IF(BY46&lt;&gt;" ",(INDEX(BX$9:BY$12,MATCH(BX46,BX$9:BX$12),2)/BY46)*1000,0),"")</f>
        <v/>
      </c>
      <c r="CB46" s="318" t="str">
        <f aca="false">IF(BY$9&lt;&gt;"",IF($B46&lt;&gt;"",CA46-BZ46,""),"")</f>
        <v/>
      </c>
      <c r="CC46" s="314" t="str">
        <f aca="false">IF($B46&lt;&gt;"",'Chronos (M21..M40)'!$H1356,"")</f>
        <v/>
      </c>
      <c r="CD46" s="315" t="str">
        <f aca="false">IF('Chronos (M21..M40)'!$I1356&lt;&gt;"",'Chronos (M21..M40)'!$I1356," ")</f>
        <v> </v>
      </c>
      <c r="CE46" s="316" t="n">
        <f aca="false">IF('Chronos (M21..M40)'!$J1356&lt;&gt;"",'Chronos (M21..M40)'!$J1356,0)</f>
        <v>0</v>
      </c>
      <c r="CF46" s="317" t="str">
        <f aca="false">IF($B46&lt;&gt;"",IF(CD46&lt;&gt;" ",(INDEX(CC$9:CD$12,MATCH(CC46,CC$9:CC$12),2)/CD46)*1000,0),"")</f>
        <v/>
      </c>
      <c r="CG46" s="318" t="str">
        <f aca="false">IF(CD$9&lt;&gt;"",IF($B46&lt;&gt;"",CF46-CE46,""),"")</f>
        <v/>
      </c>
      <c r="CH46" s="313" t="str">
        <f aca="false">IF($B46&lt;&gt;"",$B46,"")</f>
        <v/>
      </c>
      <c r="CI46" s="314" t="str">
        <f aca="false">IF($B46&lt;&gt;"",'Chronos (M21..M40)'!$H1457,"")</f>
        <v/>
      </c>
      <c r="CJ46" s="315" t="str">
        <f aca="false">IF('Chronos (M21..M40)'!$I1457&lt;&gt;"",'Chronos (M21..M40)'!$I1457," ")</f>
        <v> </v>
      </c>
      <c r="CK46" s="316" t="n">
        <f aca="false">IF('Chronos (M21..M40)'!$J1457&lt;&gt;"",'Chronos (M21..M40)'!$J1457,0)</f>
        <v>0</v>
      </c>
      <c r="CL46" s="317" t="str">
        <f aca="false">IF($B46&lt;&gt;"",IF(CJ46&lt;&gt;" ",(INDEX(CI$9:CJ$12,MATCH(CI46,CI$9:CI$12),2)/CJ46)*1000,0),"")</f>
        <v/>
      </c>
      <c r="CM46" s="318" t="str">
        <f aca="false">IF(CJ$9&lt;&gt;"",IF($B46&lt;&gt;"",CL46-CK46,""),"")</f>
        <v/>
      </c>
      <c r="CN46" s="314" t="str">
        <f aca="false">IF($B46&lt;&gt;"",'Chronos (M21..M40)'!$H1558,"")</f>
        <v/>
      </c>
      <c r="CO46" s="315" t="str">
        <f aca="false">IF('Chronos (M21..M40)'!$I1558&lt;&gt;"",'Chronos (M21..M40)'!$I1558," ")</f>
        <v> </v>
      </c>
      <c r="CP46" s="316" t="n">
        <f aca="false">IF('Chronos (M21..M40)'!$J1558&lt;&gt;"",'Chronos (M21..M40)'!$J1558,0)</f>
        <v>0</v>
      </c>
      <c r="CQ46" s="317" t="str">
        <f aca="false">IF($B46&lt;&gt;"",IF(CO46&lt;&gt;" ",(INDEX(CN$9:CO$12,MATCH(CN46,CN$9:CN$12),2)/CO46)*1000,0),"")</f>
        <v/>
      </c>
      <c r="CR46" s="318" t="str">
        <f aca="false">IF(CO$9&lt;&gt;"",IF($B46&lt;&gt;"",CQ46-CP46,""),"")</f>
        <v/>
      </c>
      <c r="CS46" s="313" t="str">
        <f aca="false">IF($B46&lt;&gt;"",$B46,"")</f>
        <v/>
      </c>
      <c r="CT46" s="314" t="str">
        <f aca="false">IF($B46&lt;&gt;"",'Chronos (M21..M40)'!$H1659,"")</f>
        <v/>
      </c>
      <c r="CU46" s="315" t="str">
        <f aca="false">IF('Chronos (M21..M40)'!$I1659&lt;&gt;"",'Chronos (M21..M40)'!$I1659," ")</f>
        <v> </v>
      </c>
      <c r="CV46" s="316" t="n">
        <f aca="false">IF('Chronos (M21..M40)'!$J1659&lt;&gt;"",'Chronos (M21..M40)'!$J1659,0)</f>
        <v>0</v>
      </c>
      <c r="CW46" s="317" t="str">
        <f aca="false">IF($B46&lt;&gt;"",IF(CU46&lt;&gt;" ",(INDEX(CT$9:CU$12,MATCH(CT46,CT$9:CT$12),2)/CU46)*1000,0),"")</f>
        <v/>
      </c>
      <c r="CX46" s="318" t="str">
        <f aca="false">IF(CU$9&lt;&gt;"",IF($B46&lt;&gt;"",CW46-CV46,""),"")</f>
        <v/>
      </c>
      <c r="CY46" s="314" t="str">
        <f aca="false">IF($B46&lt;&gt;"",'Chronos (M21..M40)'!$H1760,"")</f>
        <v/>
      </c>
      <c r="CZ46" s="315" t="str">
        <f aca="false">IF('Chronos (M21..M40)'!$I1760&lt;&gt;"",'Chronos (M21..M40)'!$I1760," ")</f>
        <v> </v>
      </c>
      <c r="DA46" s="316" t="n">
        <f aca="false">IF('Chronos (M21..M40)'!$J1760&lt;&gt;"",'Chronos (M21..M40)'!$J1760,0)</f>
        <v>0</v>
      </c>
      <c r="DB46" s="317" t="str">
        <f aca="false">IF($B46&lt;&gt;"",IF(CZ46&lt;&gt;" ",(INDEX(CY$9:CZ$12,MATCH(CY46,CY$9:CY$12),2)/CZ46)*1000,0),"")</f>
        <v/>
      </c>
      <c r="DC46" s="318" t="str">
        <f aca="false">IF(CZ$9&lt;&gt;"",IF($B46&lt;&gt;"",DB46-DA46,""),"")</f>
        <v/>
      </c>
      <c r="DD46" s="313" t="str">
        <f aca="false">IF($B46&lt;&gt;"",$B46,"")</f>
        <v/>
      </c>
      <c r="DE46" s="314" t="str">
        <f aca="false">IF($B46&lt;&gt;"",'Chronos (M21..M40)'!$H1861,"")</f>
        <v/>
      </c>
      <c r="DF46" s="315" t="str">
        <f aca="false">IF('Chronos (M21..M40)'!$I1861&lt;&gt;"",'Chronos (M21..M40)'!$I1861," ")</f>
        <v> </v>
      </c>
      <c r="DG46" s="316" t="n">
        <f aca="false">IF('Chronos (M21..M40)'!$J1861&lt;&gt;"",'Chronos (M21..M40)'!$J1861,0)</f>
        <v>0</v>
      </c>
      <c r="DH46" s="317" t="str">
        <f aca="false">IF($B46&lt;&gt;"",IF(DF46&lt;&gt;" ",(INDEX(DE$9:DF$12,MATCH(DE46,DE$9:DE$12),2)/DF46)*1000,0),"")</f>
        <v/>
      </c>
      <c r="DI46" s="318" t="str">
        <f aca="false">IF(DF$9&lt;&gt;"",IF($B46&lt;&gt;"",DH46-DG46,""),"")</f>
        <v/>
      </c>
      <c r="DJ46" s="314" t="str">
        <f aca="false">IF($B46&lt;&gt;"",'Chronos (M21..M40)'!$H1962,"")</f>
        <v/>
      </c>
      <c r="DK46" s="315" t="str">
        <f aca="false">IF('Chronos (M21..M40)'!$I1962&lt;&gt;"",'Chronos (M21..M40)'!$I1962," ")</f>
        <v> </v>
      </c>
      <c r="DL46" s="316" t="n">
        <f aca="false">IF('Chronos (M21..M40)'!$J1962&lt;&gt;"",'Chronos (M21..M40)'!$J1962,0)</f>
        <v>0</v>
      </c>
      <c r="DM46" s="317" t="str">
        <f aca="false">IF($B46&lt;&gt;"",IF(DK46&lt;&gt;" ",(INDEX(DJ$9:DK$12,MATCH(DJ46,DJ$9:DJ$12),2)/DK46)*1000,0),"")</f>
        <v/>
      </c>
      <c r="DN46" s="318" t="str">
        <f aca="false">IF(DK$9&lt;&gt;"",IF($B46&lt;&gt;"",DM46-DL46,""),"")</f>
        <v/>
      </c>
      <c r="DO46" s="0"/>
      <c r="DP46" s="356" t="n">
        <f aca="false">E46</f>
        <v>0</v>
      </c>
      <c r="DQ46" s="357" t="n">
        <f aca="false">F46</f>
        <v>0</v>
      </c>
      <c r="DR46" s="356" t="e">
        <f aca="false">SUM(E46,M46,R46,X46,AC46)</f>
        <v>#VALUE!</v>
      </c>
      <c r="DS46" s="319" t="e">
        <f aca="false">SUM(DR46,AI46,AN46,AT46,AY46,BE46,BJ46,BP46,BU46,CA46,CF46,CL46,CQ46,CW46,DB46,DH46,DM46)</f>
        <v>#VALUE!</v>
      </c>
      <c r="DT46" s="357" t="n">
        <f aca="false">SUM(L46,Q46,W46,AB46,AH46,AM46,AS46,AX46,BD46,BI46,BO46,BT46,BZ46,CE46,CK46,CP46,CV46,DA46,DG46,DL46)</f>
        <v>0</v>
      </c>
      <c r="DU46" s="356" t="e">
        <f aca="false">SMALL($DY46:$EV46,1)</f>
        <v>#VALUE!</v>
      </c>
      <c r="DV46" s="319" t="e">
        <f aca="false">SMALL($DY46:$EV46,2)</f>
        <v>#VALUE!</v>
      </c>
      <c r="DW46" s="319" t="e">
        <f aca="false">SMALL($DY46:$EV46,3)</f>
        <v>#VALUE!</v>
      </c>
      <c r="DX46" s="357" t="e">
        <f aca="false">SMALL($DY46:$EV46,4)</f>
        <v>#VALUE!</v>
      </c>
      <c r="DY46" s="356" t="e">
        <f aca="false">'Calculs (M1..M20)'!DU46</f>
        <v>#VALUE!</v>
      </c>
      <c r="DZ46" s="356" t="e">
        <f aca="false">'Calculs (M1..M20)'!DV46</f>
        <v>#VALUE!</v>
      </c>
      <c r="EA46" s="356" t="e">
        <f aca="false">'Calculs (M1..M20)'!DW46</f>
        <v>#VALUE!</v>
      </c>
      <c r="EB46" s="358" t="e">
        <f aca="false">'Calculs (M1..M20)'!DX46</f>
        <v>#VALUE!</v>
      </c>
      <c r="EC46" s="361" t="str">
        <f aca="false">IF(M46&gt;0,M46," ")</f>
        <v/>
      </c>
      <c r="ED46" s="321" t="str">
        <f aca="false">IF(R46&gt;0,R46," ")</f>
        <v/>
      </c>
      <c r="EE46" s="321" t="str">
        <f aca="false">IF(X46&gt;0,X46," ")</f>
        <v/>
      </c>
      <c r="EF46" s="321" t="str">
        <f aca="false">IF(AC46&gt;0,AC46," ")</f>
        <v/>
      </c>
      <c r="EG46" s="321" t="str">
        <f aca="false">IF(AI46&gt;0,AI46," ")</f>
        <v/>
      </c>
      <c r="EH46" s="321" t="str">
        <f aca="false">IF(AN46&gt;0,AN46," ")</f>
        <v/>
      </c>
      <c r="EI46" s="321" t="str">
        <f aca="false">IF(AT46&gt;0,AT46," ")</f>
        <v/>
      </c>
      <c r="EJ46" s="321" t="str">
        <f aca="false">IF(AY46&gt;0,AY46," ")</f>
        <v/>
      </c>
      <c r="EK46" s="321" t="str">
        <f aca="false">IF(BE46&gt;0,BE46," ")</f>
        <v/>
      </c>
      <c r="EL46" s="321" t="str">
        <f aca="false">IF(BJ46&gt;0,BJ46," ")</f>
        <v/>
      </c>
      <c r="EM46" s="321" t="str">
        <f aca="false">IF(BP46&gt;0,BP46," ")</f>
        <v/>
      </c>
      <c r="EN46" s="321" t="str">
        <f aca="false">IF(BU46&gt;0,BU46," ")</f>
        <v/>
      </c>
      <c r="EO46" s="321" t="str">
        <f aca="false">IF(CA46&gt;0,CA46," ")</f>
        <v/>
      </c>
      <c r="EP46" s="321" t="str">
        <f aca="false">IF(CF46&gt;0,CF46," ")</f>
        <v/>
      </c>
      <c r="EQ46" s="321" t="str">
        <f aca="false">IF(CL46&gt;0,CL46," ")</f>
        <v/>
      </c>
      <c r="ER46" s="321" t="str">
        <f aca="false">IF(CQ46&gt;0,CQ46," ")</f>
        <v/>
      </c>
      <c r="ES46" s="321" t="str">
        <f aca="false">IF(CW46&gt;0,CW46," ")</f>
        <v/>
      </c>
      <c r="ET46" s="321" t="str">
        <f aca="false">IF(DB46&gt;0,DB46," ")</f>
        <v/>
      </c>
      <c r="EU46" s="321" t="str">
        <f aca="false">IF(DH46&gt;0,DH46," ")</f>
        <v/>
      </c>
      <c r="EV46" s="321" t="str">
        <f aca="false">IF(DM46&gt;0,DM46," ")</f>
        <v/>
      </c>
      <c r="EW46" s="322" t="e">
        <f aca="false">SMALL($DY46:EC46,1)</f>
        <v>#VALUE!</v>
      </c>
      <c r="EX46" s="323" t="e">
        <f aca="false">SMALL($DY46:ED46,1)</f>
        <v>#VALUE!</v>
      </c>
      <c r="EY46" s="323" t="e">
        <f aca="false">SMALL($DY46:EE46,1)</f>
        <v>#VALUE!</v>
      </c>
      <c r="EZ46" s="323" t="e">
        <f aca="false">SMALL($DY46:EF46,1)</f>
        <v>#VALUE!</v>
      </c>
      <c r="FA46" s="323" t="e">
        <f aca="false">SMALL($DY46:EG46,1)</f>
        <v>#VALUE!</v>
      </c>
      <c r="FB46" s="323" t="e">
        <f aca="false">SMALL($DY46:EH46,1)</f>
        <v>#VALUE!</v>
      </c>
      <c r="FC46" s="323" t="e">
        <f aca="false">SMALL($DY46:EI46,1)</f>
        <v>#VALUE!</v>
      </c>
      <c r="FD46" s="323" t="e">
        <f aca="false">SMALL($DY46:EJ46,1)</f>
        <v>#VALUE!</v>
      </c>
      <c r="FE46" s="323" t="e">
        <f aca="false">SMALL($DY46:EK46,1)</f>
        <v>#VALUE!</v>
      </c>
      <c r="FF46" s="323" t="e">
        <f aca="false">SMALL($DY46:EL46,1)</f>
        <v>#VALUE!</v>
      </c>
      <c r="FG46" s="323" t="e">
        <f aca="false">SMALL($DY46:EM46,1)</f>
        <v>#VALUE!</v>
      </c>
      <c r="FH46" s="323" t="e">
        <f aca="false">SMALL($DY46:EN46,1)</f>
        <v>#VALUE!</v>
      </c>
      <c r="FI46" s="323" t="e">
        <f aca="false">SMALL($DY46:EO46,1)</f>
        <v>#VALUE!</v>
      </c>
      <c r="FJ46" s="323" t="e">
        <f aca="false">SMALL($DY46:EP46,1)</f>
        <v>#VALUE!</v>
      </c>
      <c r="FK46" s="323" t="e">
        <f aca="false">SMALL($DY46:EQ46,1)</f>
        <v>#VALUE!</v>
      </c>
      <c r="FL46" s="323" t="e">
        <f aca="false">SMALL($DY46:ER46,1)</f>
        <v>#VALUE!</v>
      </c>
      <c r="FM46" s="323" t="e">
        <f aca="false">SMALL($DY46:ES46,1)</f>
        <v>#VALUE!</v>
      </c>
      <c r="FN46" s="323" t="e">
        <f aca="false">SMALL($DY46:ET46,1)</f>
        <v>#VALUE!</v>
      </c>
      <c r="FO46" s="323" t="e">
        <f aca="false">SMALL($DY46:EU46,1)</f>
        <v>#VALUE!</v>
      </c>
      <c r="FP46" s="324" t="e">
        <f aca="false">SMALL($DY46:EV46,1)</f>
        <v>#VALUE!</v>
      </c>
      <c r="FQ46" s="0"/>
      <c r="FR46" s="328" t="str">
        <f aca="false">IF($B46&lt;&gt;"",IF($EE$1+20&gt;=FR$13,$N46+E46-F46-(EW46+EW148+EW250+EW352),""),"")</f>
        <v/>
      </c>
      <c r="FS46" s="329" t="str">
        <f aca="false">IF($B46&lt;&gt;"",IF($EE$1+20&gt;=FS$13,$N46+$S46+E46-F46-(EX46+EX148+EX250+EX352),""),"")</f>
        <v/>
      </c>
      <c r="FT46" s="329" t="str">
        <f aca="false">IF($B46&lt;&gt;"",IF($EE$1+20&gt;=FT$13,$N46+$S46+$Y46+E46-F46-(EY46+EY148+EY250+EY352),""),"")</f>
        <v/>
      </c>
      <c r="FU46" s="329" t="str">
        <f aca="false">IF($B46&lt;&gt;"",IF($EE$1+20&gt;=FU$13,$N46+$S46+$Y46+$AD46+E46-F46-(EZ46+EZ148+EZ250+EZ352),""),"")</f>
        <v/>
      </c>
      <c r="FV46" s="329" t="str">
        <f aca="false">IF($B46&lt;&gt;"",IF($EE$1+20&gt;=FV$13,$N46+$S46+$Y46+$AD46+$AJ46+E46-F46-(FA46+FA148+FA250+FA352),""),"")</f>
        <v/>
      </c>
      <c r="FW46" s="329" t="str">
        <f aca="false">IF($B46&lt;&gt;"",IF($EE$1+20&gt;=FW$13,$N46+$S46+$Y46+$AD46+$AJ46+$AO46+E46-F46-(FB46+FB148+FB250+FB352),""),"")</f>
        <v/>
      </c>
      <c r="FX46" s="329" t="str">
        <f aca="false">IF($B46&lt;&gt;"",IF($EE$1+20&gt;=FX$13,$N46+$S46+$Y46+$AD46+$AJ46+$AO46+$AU46+E46-F46-(FC46+FC148+FC250+FC352),""),"")</f>
        <v/>
      </c>
      <c r="FY46" s="329" t="str">
        <f aca="false">IF($B46&lt;&gt;"",IF($EE$1+20&gt;=FY$13,$N46+$S46+$Y46+$AD46+$AJ46+$AO46+$AU46+$AZ46+E46-F46-(FD46+FD148+FD250+FD352),""),"")</f>
        <v/>
      </c>
      <c r="FZ46" s="329" t="str">
        <f aca="false">IF($B46&lt;&gt;"",IF($EE$1+20&gt;=FZ$13,$N46+$S46+$Y46+$AD46+$AJ46+$AO46+$AU46+$AZ46+$BF46+E46-F46-(FE46+FE148+FE250+FE352),""),"")</f>
        <v/>
      </c>
      <c r="GA46" s="329" t="str">
        <f aca="false">IF($B46&lt;&gt;"",IF($EE$1+20&gt;=GA$13,$N46+$S46+$Y46+$AD46+$AJ46+$AO46+$AU46+$AZ46+$BF46+$BK46+E46-F46-(FF46+FF148+FF250+FF352),""),"")</f>
        <v/>
      </c>
      <c r="GB46" s="329" t="str">
        <f aca="false">IF($B46&lt;&gt;"",IF($EE$1+20&gt;=GB$13,$N46+$S46+$Y46+$AD46+$AJ46+$AO46+$AU46+$AZ46+$BF46+$BK46+$BQ46+E46-F46-(FG46+FG148+FG250+FG352),""),"")</f>
        <v/>
      </c>
      <c r="GC46" s="329" t="str">
        <f aca="false">IF($B46&lt;&gt;"",IF($EE$1+20&gt;=GC$13,$N46+$S46+$Y46+$AD46+$AJ46+$AO46+$AU46+$AZ46+$BF46+$BK46+$BQ46+$BV46+E46-F46-(FH46+FH148+FH250+FH352),""),"")</f>
        <v/>
      </c>
      <c r="GD46" s="329" t="str">
        <f aca="false">IF($B46&lt;&gt;"",IF($EE$1+20&gt;=GD$13,$N46+$S46+$Y46+$AD46+$AJ46+$AO46+$AU46+$AZ46+$BF46+$BK46+$BQ46+$BV46+$CB46+E46-F46-(FI46+FI148+FI250+FI352),""),"")</f>
        <v/>
      </c>
      <c r="GE46" s="329" t="str">
        <f aca="false">IF($B46&lt;&gt;"",IF($EE$1+20&gt;=GE$13,$N46+$S46+$Y46+$AD46+$AJ46+$AO46+$AU46+$AZ46+$BF46+$BK46+$BQ46+$BV46+$CB46+$CG46+E46-F46-(FJ46+FJ148+FJ250+FJ352),""),"")</f>
        <v/>
      </c>
      <c r="GF46" s="329" t="str">
        <f aca="false">IF($B46&lt;&gt;"",IF($EE$1+20&gt;=GF$13,$N46+$S46+$Y46+$AD46+$AJ46+$AO46+$AU46+$AZ46+$BF46+$BK46+$BQ46+$BV46+$CB46+$CG46+$CM46+E46-F46-(FK46+FK148+FK250+FK352),""),"")</f>
        <v/>
      </c>
      <c r="GG46" s="329" t="str">
        <f aca="false">IF($B46&lt;&gt;"",IF($EE$1+20&gt;=GG$13,$N46+$S46+$Y46+$AD46+$AJ46+$AO46+$AU46+$AZ46+$BF46+$BK46+$BQ46+$BV46+$CB46+$CG46+$CM46+$CR46+E46-F46-(FL46+FL148+FL250+FL352),""),"")</f>
        <v/>
      </c>
      <c r="GH46" s="329" t="str">
        <f aca="false">IF($B46&lt;&gt;"",IF($EE$1+20&gt;=GH$13,$N46+$S46+$Y46+$AD46+$AJ46+$AO46+$AU46+$AZ46+$BF46+$BK46+$BQ46+$BV46+$CB46+$CG46+$CM46+$CR46+$CX46+E46-F46-(FM46+FM148+FM250+FM352),""),"")</f>
        <v/>
      </c>
      <c r="GI46" s="329" t="str">
        <f aca="false">IF($B46&lt;&gt;"",IF($EE$1+20&gt;=GI$13,$N46+$S46+$Y46+$AD46+$AJ46+$AO46+$AU46+$AZ46+$BF46+$BK46+$BQ46+$BV46+$CB46+$CG46+$CM46+$CR46+$CX46+$DC46+E46-F46-(FN46+FN148+FN250+FN352),""),"")</f>
        <v/>
      </c>
      <c r="GJ46" s="329" t="str">
        <f aca="false">IF($B46&lt;&gt;"",IF($EE$1+20&gt;=GJ$13,$N46+$S46+$Y46+$AD46+$AJ46+$AO46+$AU46+$AZ46+$BF46+$BK46+$BQ46+$BV46+$CB46+$CG46+$CM46+$CR46+$CX46+$DC46+$DI46+E46-F46-(FO46+FO148+FO250+FO352),""),"")</f>
        <v/>
      </c>
      <c r="GK46" s="330" t="str">
        <f aca="false">IF($B46&lt;&gt;"",IF($EE$1+20&gt;=GK$13,$N46+$S46+$Y46+$AD46+$AJ46+$AO46+$AU46+$AZ46+$BF46+$BK46+$BQ46+$BV46+$CB46+$CG46+$CM46+$CR46+$CX46+$DC46+$DI46+$DN46+E46-F46-(FP46+FP148+FP250+FP352),""),"")</f>
        <v/>
      </c>
      <c r="GL46" s="0"/>
      <c r="GM46" s="328" t="str">
        <f aca="false">IF($B46&lt;&gt;"",IF($EE$1+20&gt;=GM$13,RANK(FR46,FR$14:FR$113,0),""),"")</f>
        <v/>
      </c>
      <c r="GN46" s="329" t="str">
        <f aca="false">IF($B46&lt;&gt;"",IF($EE$1+20&gt;=GN$13,RANK(FS46,FS$14:FS$113,0),""),"")</f>
        <v/>
      </c>
      <c r="GO46" s="329" t="str">
        <f aca="false">IF($B46&lt;&gt;"",IF($EE$1+20&gt;=GO$13,RANK(FT46,FT$14:FT$113,0),""),"")</f>
        <v/>
      </c>
      <c r="GP46" s="329" t="str">
        <f aca="false">IF($B46&lt;&gt;"",IF($EE$1+20&gt;=GP$13,RANK(FU46,FU$14:FU$113,0),""),"")</f>
        <v/>
      </c>
      <c r="GQ46" s="329" t="str">
        <f aca="false">IF($B46&lt;&gt;"",IF($EE$1+20&gt;=GQ$13,RANK(FV46,FV$14:FV$113,0),""),"")</f>
        <v/>
      </c>
      <c r="GR46" s="329" t="str">
        <f aca="false">IF($B46&lt;&gt;"",IF($EE$1+20&gt;=GR$13,RANK(FW46,FW$14:FW$113,0),""),"")</f>
        <v/>
      </c>
      <c r="GS46" s="329" t="str">
        <f aca="false">IF($B46&lt;&gt;"",IF($EE$1+20&gt;=GS$13,RANK(FX46,FX$14:FX$113,0),""),"")</f>
        <v/>
      </c>
      <c r="GT46" s="329" t="str">
        <f aca="false">IF($B46&lt;&gt;"",IF($EE$1+20&gt;=GT$13,RANK(FY46,FY$14:FY$113,0),""),"")</f>
        <v/>
      </c>
      <c r="GU46" s="329" t="str">
        <f aca="false">IF($B46&lt;&gt;"",IF($EE$1+20&gt;=GU$13,RANK(FZ46,FZ$14:FZ$113,0),""),"")</f>
        <v/>
      </c>
      <c r="GV46" s="329" t="str">
        <f aca="false">IF($B46&lt;&gt;"",IF($EE$1+20&gt;=GV$13,RANK(GA46,GA$14:GA$113,0),""),"")</f>
        <v/>
      </c>
      <c r="GW46" s="329" t="str">
        <f aca="false">IF($B46&lt;&gt;"",IF($EE$1+20&gt;=GW$13,RANK(GB46,GB$14:GB$113,0),""),"")</f>
        <v/>
      </c>
      <c r="GX46" s="329" t="str">
        <f aca="false">IF($B46&lt;&gt;"",IF($EE$1+20&gt;=GX$13,RANK(GC46,GC$14:GC$113,0),""),"")</f>
        <v/>
      </c>
      <c r="GY46" s="329" t="str">
        <f aca="false">IF($B46&lt;&gt;"",IF($EE$1+20&gt;=GY$13,RANK(GD46,GD$14:GD$113,0),""),"")</f>
        <v/>
      </c>
      <c r="GZ46" s="329" t="str">
        <f aca="false">IF($B46&lt;&gt;"",IF($EE$1+20&gt;=GZ$13,RANK(GE46,GE$14:GE$113,0),""),"")</f>
        <v/>
      </c>
      <c r="HA46" s="329" t="str">
        <f aca="false">IF($B46&lt;&gt;"",IF($EE$1+20&gt;=HA$13,RANK(GF46,GF$14:GF$113,0),""),"")</f>
        <v/>
      </c>
      <c r="HB46" s="329" t="str">
        <f aca="false">IF($B46&lt;&gt;"",IF($EE$1+20&gt;=HB$13,RANK(GG46,GG$14:GG$113,0),""),"")</f>
        <v/>
      </c>
      <c r="HC46" s="329" t="str">
        <f aca="false">IF($B46&lt;&gt;"",IF($EE$1+20&gt;=HC$13,RANK(GH46,GH$14:GH$113,0),""),"")</f>
        <v/>
      </c>
      <c r="HD46" s="329" t="str">
        <f aca="false">IF($B46&lt;&gt;"",IF($EE$1+20&gt;=HD$13,RANK(GI46,GI$14:GI$113,0),""),"")</f>
        <v/>
      </c>
      <c r="HE46" s="329" t="str">
        <f aca="false">IF($B46&lt;&gt;"",IF($EE$1+20&gt;=HE$13,RANK(GJ46,GJ$14:GJ$113,0),""),"")</f>
        <v/>
      </c>
      <c r="HF46" s="330" t="str">
        <f aca="false">IF($B46&lt;&gt;"",IF($EE$1+20&gt;=HF$13,RANK(GK46,GK$14:GK$113,0),""),"")</f>
        <v/>
      </c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3" hidden="false" customHeight="false" outlineLevel="0" collapsed="false">
      <c r="A47" s="308" t="str">
        <f aca="false">IF(B47&lt;&gt;"",RANK(G47,G$14:G$113,0),"")</f>
        <v/>
      </c>
      <c r="B47" s="310" t="str">
        <f aca="false">IF('Chronos (M1..M20)'!B44&lt;&gt;"",'Chronos (M1..M20)'!B44,"")</f>
        <v/>
      </c>
      <c r="C47" s="310" t="str">
        <f aca="false">IF(B47&lt;&gt;"",'Chronos (M1..M20)'!C44,"")</f>
        <v/>
      </c>
      <c r="D47" s="215" t="str">
        <f aca="false">IF(B47&lt;&gt;"",'Chronos (M1..M20)'!C44,"")</f>
        <v/>
      </c>
      <c r="E47" s="355" t="n">
        <f aca="false">'Calculs (M1..M20)'!DS47</f>
        <v>0</v>
      </c>
      <c r="F47" s="355" t="n">
        <f aca="false">'Calculs (M1..M20)'!DT47</f>
        <v>0</v>
      </c>
      <c r="G47" s="311" t="n">
        <f aca="false">IF(B47&lt;&gt;"",IF(NbTotManche&lt;4,DR47-DQ47,IF(NbTotManche&lt;15,DR47-DU47-DQ47,IF(NbTotManche&lt;25,DR47-DU47-DV47-DQ47-DT47,IF(NbTotManche&lt;35,DS47-DU47-DV47-DW47-DT47-DQ47,DS47-DU47-DV47-DW47-DX47-DT47-DQ47)))),0)</f>
        <v>0</v>
      </c>
      <c r="H47" s="312" t="str">
        <f aca="false">IF(B47&lt;&gt;"",IF(G47,(G47/MAXA(G$14:G$113))*1000,0),"")</f>
        <v/>
      </c>
      <c r="I47" s="313" t="str">
        <f aca="false">IF($B47&lt;&gt;"",$B47,"")</f>
        <v/>
      </c>
      <c r="J47" s="314" t="str">
        <f aca="false">IF($B47&lt;&gt;"",'Chronos (M21..M40)'!$H44,"")</f>
        <v/>
      </c>
      <c r="K47" s="315" t="str">
        <f aca="false">IF('Chronos (M21..M40)'!$I44&lt;&gt;"",'Chronos (M21..M40)'!$I44," ")</f>
        <v> </v>
      </c>
      <c r="L47" s="316" t="n">
        <f aca="false">IF('Chronos (M21..M40)'!$J44&lt;&gt;"",'Chronos (M21..M40)'!$J44,0)</f>
        <v>0</v>
      </c>
      <c r="M47" s="317" t="str">
        <f aca="false">IF($B47&lt;&gt;"",IF(K47&lt;&gt;" ",(INDEX(J$9:K$12,MATCH(J47,J$9:J$12),2)/K47)*1000,0),"")</f>
        <v/>
      </c>
      <c r="N47" s="318" t="str">
        <f aca="false">IF(K$9&lt;&gt;"",IF($B47&lt;&gt;"",M47-L47,""),"")</f>
        <v/>
      </c>
      <c r="O47" s="314" t="str">
        <f aca="false">IF($B47&lt;&gt;"",'Chronos (M21..M40)'!$H145,"")</f>
        <v/>
      </c>
      <c r="P47" s="315" t="str">
        <f aca="false">IF('Chronos (M21..M40)'!$I145&lt;&gt;"",'Chronos (M21..M40)'!$I145," ")</f>
        <v> </v>
      </c>
      <c r="Q47" s="316" t="n">
        <f aca="false">IF('Chronos (M21..M40)'!$J145&lt;&gt;"",'Chronos (M21..M40)'!$J145,0)</f>
        <v>0</v>
      </c>
      <c r="R47" s="317" t="str">
        <f aca="false">IF($B47&lt;&gt;"",IF(P47&lt;&gt;" ",(INDEX(O$9:P$12,MATCH(O47,O$9:O$12),2)/P47)*1000,0),"")</f>
        <v/>
      </c>
      <c r="S47" s="318" t="str">
        <f aca="false">IF(P$9&lt;&gt;"",IF($B47&lt;&gt;"",R47-Q47,""),"")</f>
        <v/>
      </c>
      <c r="T47" s="313" t="str">
        <f aca="false">IF($B47&lt;&gt;"",$B47,"")</f>
        <v/>
      </c>
      <c r="U47" s="314" t="str">
        <f aca="false">IF($B47&lt;&gt;"",'Chronos (M21..M40)'!$H246,"")</f>
        <v/>
      </c>
      <c r="V47" s="315" t="str">
        <f aca="false">IF('Chronos (M21..M40)'!$I246&lt;&gt;"",'Chronos (M21..M40)'!$I246," ")</f>
        <v> </v>
      </c>
      <c r="W47" s="316" t="n">
        <f aca="false">IF('Chronos (M21..M40)'!$J246&lt;&gt;"",'Chronos (M21..M40)'!$J246,0)</f>
        <v>0</v>
      </c>
      <c r="X47" s="317" t="str">
        <f aca="false">IF($B47&lt;&gt;"",IF(V47&lt;&gt;" ",(INDEX(U$9:V$12,MATCH(U47,U$9:U$12),2)/V47)*1000,0),"")</f>
        <v/>
      </c>
      <c r="Y47" s="318" t="str">
        <f aca="false">IF(V$9&lt;&gt;"",IF($B47&lt;&gt;"",X47-W47,""),"")</f>
        <v/>
      </c>
      <c r="Z47" s="314" t="str">
        <f aca="false">IF($B47&lt;&gt;"",'Chronos (M21..M40)'!$H347,"")</f>
        <v/>
      </c>
      <c r="AA47" s="315" t="str">
        <f aca="false">IF('Chronos (M21..M40)'!$I347&lt;&gt;"",'Chronos (M21..M40)'!$I347," ")</f>
        <v> </v>
      </c>
      <c r="AB47" s="316" t="n">
        <f aca="false">IF('Chronos (M1..M20)'!$J347&lt;&gt;"",'Chronos (M21..M40)'!$J347,0)</f>
        <v>0</v>
      </c>
      <c r="AC47" s="317" t="str">
        <f aca="false">IF($B47&lt;&gt;"",IF(AA47&lt;&gt;" ",(INDEX(Z$9:AA$12,MATCH(Z47,Z$9:Z$12),2)/AA47)*1000,0),"")</f>
        <v/>
      </c>
      <c r="AD47" s="318" t="str">
        <f aca="false">IF(AA$9&lt;&gt;"",IF($B47&lt;&gt;"",AC47-AB47,""),"")</f>
        <v/>
      </c>
      <c r="AE47" s="313" t="str">
        <f aca="false">IF($B47&lt;&gt;"",$B47,"")</f>
        <v/>
      </c>
      <c r="AF47" s="314" t="str">
        <f aca="false">IF($B47&lt;&gt;"",'Chronos (M21..M40)'!$H448,"")</f>
        <v/>
      </c>
      <c r="AG47" s="315" t="str">
        <f aca="false">IF('Chronos (M21..M40)'!$I448&lt;&gt;"",'Chronos (M21..M40)'!$I448," ")</f>
        <v> </v>
      </c>
      <c r="AH47" s="316" t="n">
        <f aca="false">IF('Chronos (M21..M40)'!$J448&lt;&gt;"",'Chronos (M21..M40)'!$J448,0)</f>
        <v>0</v>
      </c>
      <c r="AI47" s="317" t="str">
        <f aca="false">IF($B47&lt;&gt;"",IF(AG47&lt;&gt;" ",(INDEX(AF$9:AG$12,MATCH(AF47,AF$9:AF$12),2)/AG47)*1000,0),"")</f>
        <v/>
      </c>
      <c r="AJ47" s="318" t="str">
        <f aca="false">IF(AG$9&lt;&gt;"",IF($B47&lt;&gt;"",AI47-AH47,""),"")</f>
        <v/>
      </c>
      <c r="AK47" s="314" t="str">
        <f aca="false">IF($B47&lt;&gt;"",'Chronos (M21..M40)'!$H549,"")</f>
        <v/>
      </c>
      <c r="AL47" s="315" t="str">
        <f aca="false">IF('Chronos (M21..M40)'!$I549&lt;&gt;"",'Chronos (M21..M40)'!$I549," ")</f>
        <v> </v>
      </c>
      <c r="AM47" s="316" t="n">
        <f aca="false">IF('Chronos (M21..M40)'!$J549&lt;&gt;"",'Chronos (M21..M40)'!$J549,0)</f>
        <v>0</v>
      </c>
      <c r="AN47" s="317" t="str">
        <f aca="false">IF($B47&lt;&gt;"",IF(AL47&lt;&gt;" ",(INDEX(AK$9:AL$12,MATCH(AK47,AK$9:AK$12),2)/AL47)*1000,0),"")</f>
        <v/>
      </c>
      <c r="AO47" s="318" t="str">
        <f aca="false">IF(AL$9&lt;&gt;"",IF($B47&lt;&gt;"",AN47-AM47,""),"")</f>
        <v/>
      </c>
      <c r="AP47" s="313" t="str">
        <f aca="false">IF($B47&lt;&gt;"",$B47,"")</f>
        <v/>
      </c>
      <c r="AQ47" s="314" t="str">
        <f aca="false">IF($B47&lt;&gt;"",'Chronos (M21..M40)'!$H650,"")</f>
        <v/>
      </c>
      <c r="AR47" s="315" t="str">
        <f aca="false">IF('Chronos (M21..M40)'!$I650&lt;&gt;"",'Chronos (M21..M40)'!$I650," ")</f>
        <v> </v>
      </c>
      <c r="AS47" s="316" t="n">
        <f aca="false">IF('Chronos (M21..M40)'!$J650&lt;&gt;"",'Chronos (M21..M40)'!$J650,0)</f>
        <v>0</v>
      </c>
      <c r="AT47" s="317" t="str">
        <f aca="false">IF($B47&lt;&gt;"",IF(AR47&lt;&gt;" ",(INDEX(AQ$9:AR$12,MATCH(AQ47,AQ$9:AQ$12),2)/AR47)*1000,0),"")</f>
        <v/>
      </c>
      <c r="AU47" s="318" t="str">
        <f aca="false">IF(AR$9&lt;&gt;"",IF($B47&lt;&gt;"",AT47-AS47,""),"")</f>
        <v/>
      </c>
      <c r="AV47" s="314" t="str">
        <f aca="false">IF($B47&lt;&gt;"",'Chronos (M21..M40)'!$H751,"")</f>
        <v/>
      </c>
      <c r="AW47" s="315" t="str">
        <f aca="false">IF('Chronos (M21..M40)'!$I751&lt;&gt;"",'Chronos (M21..M40)'!$I751," ")</f>
        <v> </v>
      </c>
      <c r="AX47" s="316" t="n">
        <f aca="false">IF('Chronos (M21..M40)'!$J751&lt;&gt;"",'Chronos (M21..M40)'!$J751,0)</f>
        <v>0</v>
      </c>
      <c r="AY47" s="317" t="str">
        <f aca="false">IF($B47&lt;&gt;"",IF(AW47&lt;&gt;" ",(INDEX(AV$9:AW$12,MATCH(AV47,AV$9:AV$12),2)/AW47)*1000,0),"")</f>
        <v/>
      </c>
      <c r="AZ47" s="318" t="str">
        <f aca="false">IF(AW$9&lt;&gt;"",IF($B47&lt;&gt;"",AY47-AX47,""),"")</f>
        <v/>
      </c>
      <c r="BA47" s="313" t="str">
        <f aca="false">IF($B47&lt;&gt;"",$B47,"")</f>
        <v/>
      </c>
      <c r="BB47" s="314" t="str">
        <f aca="false">IF($B47&lt;&gt;"",'Chronos (M21..M40)'!$H852,"")</f>
        <v/>
      </c>
      <c r="BC47" s="315" t="str">
        <f aca="false">IF('Chronos (M21..M40)'!$I852&lt;&gt;"",'Chronos (M21..M40)'!$I852," ")</f>
        <v> </v>
      </c>
      <c r="BD47" s="316" t="n">
        <f aca="false">IF('Chronos (M21..M40)'!$J852&lt;&gt;"",'Chronos (M21..M40)'!$J852,0)</f>
        <v>0</v>
      </c>
      <c r="BE47" s="317" t="str">
        <f aca="false">IF($B47&lt;&gt;"",IF(BC47&lt;&gt;" ",(INDEX(BB$9:BC$12,MATCH(BB47,BB$9:BB$12),2)/BC47)*1000,0),"")</f>
        <v/>
      </c>
      <c r="BF47" s="318" t="str">
        <f aca="false">IF(BC$9&lt;&gt;"",IF($B47&lt;&gt;"",BE47-BD47,""),"")</f>
        <v/>
      </c>
      <c r="BG47" s="314" t="str">
        <f aca="false">IF($B47&lt;&gt;"",'Chronos (M21..M40)'!$H953,"")</f>
        <v/>
      </c>
      <c r="BH47" s="315" t="str">
        <f aca="false">IF('Chronos (M21..M40)'!$I953&lt;&gt;"",'Chronos (M21..M40)'!$I953," ")</f>
        <v> </v>
      </c>
      <c r="BI47" s="316" t="n">
        <f aca="false">IF('Chronos (M21..M40)'!$J953&lt;&gt;"",'Chronos (M21..M40)'!$J953,0)</f>
        <v>0</v>
      </c>
      <c r="BJ47" s="317" t="str">
        <f aca="false">IF($B47&lt;&gt;"",IF(BH47&lt;&gt;" ",(INDEX(BG$9:BH$12,MATCH(BG47,BG$9:BG$12),2)/BH47)*1000,0),"")</f>
        <v/>
      </c>
      <c r="BK47" s="318" t="str">
        <f aca="false">IF(BH$9&lt;&gt;"",IF($B47&lt;&gt;"",BJ47-BI47,""),"")</f>
        <v/>
      </c>
      <c r="BL47" s="313" t="str">
        <f aca="false">IF($B47&lt;&gt;"",$B47,"")</f>
        <v/>
      </c>
      <c r="BM47" s="314" t="str">
        <f aca="false">IF($B47&lt;&gt;"",'Chronos (M21..M40)'!$H1054,"")</f>
        <v/>
      </c>
      <c r="BN47" s="315" t="str">
        <f aca="false">IF('Chronos (M21..M40)'!$I1054&lt;&gt;"",'Chronos (M21..M40)'!$I1054," ")</f>
        <v> </v>
      </c>
      <c r="BO47" s="316" t="n">
        <f aca="false">IF('Chronos (M21..M40)'!$J1054&lt;&gt;"",'Chronos (M21..M40)'!$J1054,0)</f>
        <v>0</v>
      </c>
      <c r="BP47" s="317" t="str">
        <f aca="false">IF($B47&lt;&gt;"",IF(BN47&lt;&gt;" ",(INDEX(BM$9:BN$12,MATCH(BM47,BM$9:BM$12),2)/BN47)*1000,0),"")</f>
        <v/>
      </c>
      <c r="BQ47" s="318" t="str">
        <f aca="false">IF(BN$9&lt;&gt;"",IF($B47&lt;&gt;"",BP47-BO47,""),"")</f>
        <v/>
      </c>
      <c r="BR47" s="314" t="str">
        <f aca="false">IF($B47&lt;&gt;"",'Chronos (M21..M40)'!$H1155,"")</f>
        <v/>
      </c>
      <c r="BS47" s="315" t="str">
        <f aca="false">IF('Chronos (M21..M40)'!$I1155&lt;&gt;"",'Chronos (M21..M40)'!$I1155," ")</f>
        <v> </v>
      </c>
      <c r="BT47" s="316" t="n">
        <f aca="false">IF('Chronos (M21..M40)'!$J1155&lt;&gt;"",'Chronos (M21..M40)'!$J1155,0)</f>
        <v>0</v>
      </c>
      <c r="BU47" s="317" t="str">
        <f aca="false">IF($B47&lt;&gt;"",IF(BS47&lt;&gt;" ",(INDEX(BR$9:BS$12,MATCH(BR47,BR$9:BR$12),2)/BS47)*1000,0),"")</f>
        <v/>
      </c>
      <c r="BV47" s="318" t="str">
        <f aca="false">IF(BS$9&lt;&gt;"",IF($B47&lt;&gt;"",BU47-BT47,""),"")</f>
        <v/>
      </c>
      <c r="BW47" s="313" t="str">
        <f aca="false">IF($B47&lt;&gt;"",$B47,"")</f>
        <v/>
      </c>
      <c r="BX47" s="314" t="str">
        <f aca="false">IF($B47&lt;&gt;"",'Chronos (M21..M40)'!$H1256,"")</f>
        <v/>
      </c>
      <c r="BY47" s="315" t="str">
        <f aca="false">IF('Chronos (M21..M40)'!$I1256&lt;&gt;"",'Chronos (M21..M40)'!$I1256," ")</f>
        <v> </v>
      </c>
      <c r="BZ47" s="316" t="n">
        <f aca="false">IF('Chronos (M21..M40)'!$J1256&lt;&gt;"",'Chronos (M21..M40)'!$J1256,0)</f>
        <v>0</v>
      </c>
      <c r="CA47" s="317" t="str">
        <f aca="false">IF($B47&lt;&gt;"",IF(BY47&lt;&gt;" ",(INDEX(BX$9:BY$12,MATCH(BX47,BX$9:BX$12),2)/BY47)*1000,0),"")</f>
        <v/>
      </c>
      <c r="CB47" s="318" t="str">
        <f aca="false">IF(BY$9&lt;&gt;"",IF($B47&lt;&gt;"",CA47-BZ47,""),"")</f>
        <v/>
      </c>
      <c r="CC47" s="314" t="str">
        <f aca="false">IF($B47&lt;&gt;"",'Chronos (M21..M40)'!$H1357,"")</f>
        <v/>
      </c>
      <c r="CD47" s="315" t="str">
        <f aca="false">IF('Chronos (M21..M40)'!$I1357&lt;&gt;"",'Chronos (M21..M40)'!$I1357," ")</f>
        <v> </v>
      </c>
      <c r="CE47" s="316" t="n">
        <f aca="false">IF('Chronos (M21..M40)'!$J1357&lt;&gt;"",'Chronos (M21..M40)'!$J1357,0)</f>
        <v>0</v>
      </c>
      <c r="CF47" s="317" t="str">
        <f aca="false">IF($B47&lt;&gt;"",IF(CD47&lt;&gt;" ",(INDEX(CC$9:CD$12,MATCH(CC47,CC$9:CC$12),2)/CD47)*1000,0),"")</f>
        <v/>
      </c>
      <c r="CG47" s="318" t="str">
        <f aca="false">IF(CD$9&lt;&gt;"",IF($B47&lt;&gt;"",CF47-CE47,""),"")</f>
        <v/>
      </c>
      <c r="CH47" s="313" t="str">
        <f aca="false">IF($B47&lt;&gt;"",$B47,"")</f>
        <v/>
      </c>
      <c r="CI47" s="314" t="str">
        <f aca="false">IF($B47&lt;&gt;"",'Chronos (M21..M40)'!$H1458,"")</f>
        <v/>
      </c>
      <c r="CJ47" s="315" t="str">
        <f aca="false">IF('Chronos (M21..M40)'!$I1458&lt;&gt;"",'Chronos (M21..M40)'!$I1458," ")</f>
        <v> </v>
      </c>
      <c r="CK47" s="316" t="n">
        <f aca="false">IF('Chronos (M21..M40)'!$J1458&lt;&gt;"",'Chronos (M21..M40)'!$J1458,0)</f>
        <v>0</v>
      </c>
      <c r="CL47" s="317" t="str">
        <f aca="false">IF($B47&lt;&gt;"",IF(CJ47&lt;&gt;" ",(INDEX(CI$9:CJ$12,MATCH(CI47,CI$9:CI$12),2)/CJ47)*1000,0),"")</f>
        <v/>
      </c>
      <c r="CM47" s="318" t="str">
        <f aca="false">IF(CJ$9&lt;&gt;"",IF($B47&lt;&gt;"",CL47-CK47,""),"")</f>
        <v/>
      </c>
      <c r="CN47" s="314" t="str">
        <f aca="false">IF($B47&lt;&gt;"",'Chronos (M21..M40)'!$H1559,"")</f>
        <v/>
      </c>
      <c r="CO47" s="315" t="str">
        <f aca="false">IF('Chronos (M21..M40)'!$I1559&lt;&gt;"",'Chronos (M21..M40)'!$I1559," ")</f>
        <v> </v>
      </c>
      <c r="CP47" s="316" t="n">
        <f aca="false">IF('Chronos (M21..M40)'!$J1559&lt;&gt;"",'Chronos (M21..M40)'!$J1559,0)</f>
        <v>0</v>
      </c>
      <c r="CQ47" s="317" t="str">
        <f aca="false">IF($B47&lt;&gt;"",IF(CO47&lt;&gt;" ",(INDEX(CN$9:CO$12,MATCH(CN47,CN$9:CN$12),2)/CO47)*1000,0),"")</f>
        <v/>
      </c>
      <c r="CR47" s="318" t="str">
        <f aca="false">IF(CO$9&lt;&gt;"",IF($B47&lt;&gt;"",CQ47-CP47,""),"")</f>
        <v/>
      </c>
      <c r="CS47" s="313" t="str">
        <f aca="false">IF($B47&lt;&gt;"",$B47,"")</f>
        <v/>
      </c>
      <c r="CT47" s="314" t="str">
        <f aca="false">IF($B47&lt;&gt;"",'Chronos (M21..M40)'!$H1660,"")</f>
        <v/>
      </c>
      <c r="CU47" s="315" t="str">
        <f aca="false">IF('Chronos (M21..M40)'!$I1660&lt;&gt;"",'Chronos (M21..M40)'!$I1660," ")</f>
        <v> </v>
      </c>
      <c r="CV47" s="316" t="n">
        <f aca="false">IF('Chronos (M21..M40)'!$J1660&lt;&gt;"",'Chronos (M21..M40)'!$J1660,0)</f>
        <v>0</v>
      </c>
      <c r="CW47" s="317" t="str">
        <f aca="false">IF($B47&lt;&gt;"",IF(CU47&lt;&gt;" ",(INDEX(CT$9:CU$12,MATCH(CT47,CT$9:CT$12),2)/CU47)*1000,0),"")</f>
        <v/>
      </c>
      <c r="CX47" s="318" t="str">
        <f aca="false">IF(CU$9&lt;&gt;"",IF($B47&lt;&gt;"",CW47-CV47,""),"")</f>
        <v/>
      </c>
      <c r="CY47" s="314" t="str">
        <f aca="false">IF($B47&lt;&gt;"",'Chronos (M21..M40)'!$H1761,"")</f>
        <v/>
      </c>
      <c r="CZ47" s="315" t="str">
        <f aca="false">IF('Chronos (M21..M40)'!$I1761&lt;&gt;"",'Chronos (M21..M40)'!$I1761," ")</f>
        <v> </v>
      </c>
      <c r="DA47" s="316" t="n">
        <f aca="false">IF('Chronos (M21..M40)'!$J1761&lt;&gt;"",'Chronos (M21..M40)'!$J1761,0)</f>
        <v>0</v>
      </c>
      <c r="DB47" s="317" t="str">
        <f aca="false">IF($B47&lt;&gt;"",IF(CZ47&lt;&gt;" ",(INDEX(CY$9:CZ$12,MATCH(CY47,CY$9:CY$12),2)/CZ47)*1000,0),"")</f>
        <v/>
      </c>
      <c r="DC47" s="318" t="str">
        <f aca="false">IF(CZ$9&lt;&gt;"",IF($B47&lt;&gt;"",DB47-DA47,""),"")</f>
        <v/>
      </c>
      <c r="DD47" s="313" t="str">
        <f aca="false">IF($B47&lt;&gt;"",$B47,"")</f>
        <v/>
      </c>
      <c r="DE47" s="314" t="str">
        <f aca="false">IF($B47&lt;&gt;"",'Chronos (M21..M40)'!$H1862,"")</f>
        <v/>
      </c>
      <c r="DF47" s="315" t="str">
        <f aca="false">IF('Chronos (M21..M40)'!$I1862&lt;&gt;"",'Chronos (M21..M40)'!$I1862," ")</f>
        <v> </v>
      </c>
      <c r="DG47" s="316" t="n">
        <f aca="false">IF('Chronos (M21..M40)'!$J1862&lt;&gt;"",'Chronos (M21..M40)'!$J1862,0)</f>
        <v>0</v>
      </c>
      <c r="DH47" s="317" t="str">
        <f aca="false">IF($B47&lt;&gt;"",IF(DF47&lt;&gt;" ",(INDEX(DE$9:DF$12,MATCH(DE47,DE$9:DE$12),2)/DF47)*1000,0),"")</f>
        <v/>
      </c>
      <c r="DI47" s="318" t="str">
        <f aca="false">IF(DF$9&lt;&gt;"",IF($B47&lt;&gt;"",DH47-DG47,""),"")</f>
        <v/>
      </c>
      <c r="DJ47" s="314" t="str">
        <f aca="false">IF($B47&lt;&gt;"",'Chronos (M21..M40)'!$H1963,"")</f>
        <v/>
      </c>
      <c r="DK47" s="315" t="str">
        <f aca="false">IF('Chronos (M21..M40)'!$I1963&lt;&gt;"",'Chronos (M21..M40)'!$I1963," ")</f>
        <v> </v>
      </c>
      <c r="DL47" s="316" t="n">
        <f aca="false">IF('Chronos (M21..M40)'!$J1963&lt;&gt;"",'Chronos (M21..M40)'!$J1963,0)</f>
        <v>0</v>
      </c>
      <c r="DM47" s="317" t="str">
        <f aca="false">IF($B47&lt;&gt;"",IF(DK47&lt;&gt;" ",(INDEX(DJ$9:DK$12,MATCH(DJ47,DJ$9:DJ$12),2)/DK47)*1000,0),"")</f>
        <v/>
      </c>
      <c r="DN47" s="318" t="str">
        <f aca="false">IF(DK$9&lt;&gt;"",IF($B47&lt;&gt;"",DM47-DL47,""),"")</f>
        <v/>
      </c>
      <c r="DO47" s="0"/>
      <c r="DP47" s="356" t="n">
        <f aca="false">E47</f>
        <v>0</v>
      </c>
      <c r="DQ47" s="357" t="n">
        <f aca="false">F47</f>
        <v>0</v>
      </c>
      <c r="DR47" s="356" t="e">
        <f aca="false">SUM(E47,M47,R47,X47,AC47)</f>
        <v>#VALUE!</v>
      </c>
      <c r="DS47" s="319" t="e">
        <f aca="false">SUM(DR47,AI47,AN47,AT47,AY47,BE47,BJ47,BP47,BU47,CA47,CF47,CL47,CQ47,CW47,DB47,DH47,DM47)</f>
        <v>#VALUE!</v>
      </c>
      <c r="DT47" s="357" t="n">
        <f aca="false">SUM(L47,Q47,W47,AB47,AH47,AM47,AS47,AX47,BD47,BI47,BO47,BT47,BZ47,CE47,CK47,CP47,CV47,DA47,DG47,DL47)</f>
        <v>0</v>
      </c>
      <c r="DU47" s="356" t="e">
        <f aca="false">SMALL($DY47:$EV47,1)</f>
        <v>#VALUE!</v>
      </c>
      <c r="DV47" s="319" t="e">
        <f aca="false">SMALL($DY47:$EV47,2)</f>
        <v>#VALUE!</v>
      </c>
      <c r="DW47" s="319" t="e">
        <f aca="false">SMALL($DY47:$EV47,3)</f>
        <v>#VALUE!</v>
      </c>
      <c r="DX47" s="357" t="e">
        <f aca="false">SMALL($DY47:$EV47,4)</f>
        <v>#VALUE!</v>
      </c>
      <c r="DY47" s="356" t="e">
        <f aca="false">'Calculs (M1..M20)'!DU47</f>
        <v>#VALUE!</v>
      </c>
      <c r="DZ47" s="356" t="e">
        <f aca="false">'Calculs (M1..M20)'!DV47</f>
        <v>#VALUE!</v>
      </c>
      <c r="EA47" s="356" t="e">
        <f aca="false">'Calculs (M1..M20)'!DW47</f>
        <v>#VALUE!</v>
      </c>
      <c r="EB47" s="358" t="e">
        <f aca="false">'Calculs (M1..M20)'!DX47</f>
        <v>#VALUE!</v>
      </c>
      <c r="EC47" s="361" t="str">
        <f aca="false">IF(M47&gt;0,M47," ")</f>
        <v/>
      </c>
      <c r="ED47" s="321" t="str">
        <f aca="false">IF(R47&gt;0,R47," ")</f>
        <v/>
      </c>
      <c r="EE47" s="321" t="str">
        <f aca="false">IF(X47&gt;0,X47," ")</f>
        <v/>
      </c>
      <c r="EF47" s="321" t="str">
        <f aca="false">IF(AC47&gt;0,AC47," ")</f>
        <v/>
      </c>
      <c r="EG47" s="321" t="str">
        <f aca="false">IF(AI47&gt;0,AI47," ")</f>
        <v/>
      </c>
      <c r="EH47" s="321" t="str">
        <f aca="false">IF(AN47&gt;0,AN47," ")</f>
        <v/>
      </c>
      <c r="EI47" s="321" t="str">
        <f aca="false">IF(AT47&gt;0,AT47," ")</f>
        <v/>
      </c>
      <c r="EJ47" s="321" t="str">
        <f aca="false">IF(AY47&gt;0,AY47," ")</f>
        <v/>
      </c>
      <c r="EK47" s="321" t="str">
        <f aca="false">IF(BE47&gt;0,BE47," ")</f>
        <v/>
      </c>
      <c r="EL47" s="321" t="str">
        <f aca="false">IF(BJ47&gt;0,BJ47," ")</f>
        <v/>
      </c>
      <c r="EM47" s="321" t="str">
        <f aca="false">IF(BP47&gt;0,BP47," ")</f>
        <v/>
      </c>
      <c r="EN47" s="321" t="str">
        <f aca="false">IF(BU47&gt;0,BU47," ")</f>
        <v/>
      </c>
      <c r="EO47" s="321" t="str">
        <f aca="false">IF(CA47&gt;0,CA47," ")</f>
        <v/>
      </c>
      <c r="EP47" s="321" t="str">
        <f aca="false">IF(CF47&gt;0,CF47," ")</f>
        <v/>
      </c>
      <c r="EQ47" s="321" t="str">
        <f aca="false">IF(CL47&gt;0,CL47," ")</f>
        <v/>
      </c>
      <c r="ER47" s="321" t="str">
        <f aca="false">IF(CQ47&gt;0,CQ47," ")</f>
        <v/>
      </c>
      <c r="ES47" s="321" t="str">
        <f aca="false">IF(CW47&gt;0,CW47," ")</f>
        <v/>
      </c>
      <c r="ET47" s="321" t="str">
        <f aca="false">IF(DB47&gt;0,DB47," ")</f>
        <v/>
      </c>
      <c r="EU47" s="321" t="str">
        <f aca="false">IF(DH47&gt;0,DH47," ")</f>
        <v/>
      </c>
      <c r="EV47" s="321" t="str">
        <f aca="false">IF(DM47&gt;0,DM47," ")</f>
        <v/>
      </c>
      <c r="EW47" s="322" t="e">
        <f aca="false">SMALL($DY47:EC47,1)</f>
        <v>#VALUE!</v>
      </c>
      <c r="EX47" s="323" t="e">
        <f aca="false">SMALL($DY47:ED47,1)</f>
        <v>#VALUE!</v>
      </c>
      <c r="EY47" s="323" t="e">
        <f aca="false">SMALL($DY47:EE47,1)</f>
        <v>#VALUE!</v>
      </c>
      <c r="EZ47" s="323" t="e">
        <f aca="false">SMALL($DY47:EF47,1)</f>
        <v>#VALUE!</v>
      </c>
      <c r="FA47" s="323" t="e">
        <f aca="false">SMALL($DY47:EG47,1)</f>
        <v>#VALUE!</v>
      </c>
      <c r="FB47" s="323" t="e">
        <f aca="false">SMALL($DY47:EH47,1)</f>
        <v>#VALUE!</v>
      </c>
      <c r="FC47" s="323" t="e">
        <f aca="false">SMALL($DY47:EI47,1)</f>
        <v>#VALUE!</v>
      </c>
      <c r="FD47" s="323" t="e">
        <f aca="false">SMALL($DY47:EJ47,1)</f>
        <v>#VALUE!</v>
      </c>
      <c r="FE47" s="323" t="e">
        <f aca="false">SMALL($DY47:EK47,1)</f>
        <v>#VALUE!</v>
      </c>
      <c r="FF47" s="323" t="e">
        <f aca="false">SMALL($DY47:EL47,1)</f>
        <v>#VALUE!</v>
      </c>
      <c r="FG47" s="323" t="e">
        <f aca="false">SMALL($DY47:EM47,1)</f>
        <v>#VALUE!</v>
      </c>
      <c r="FH47" s="323" t="e">
        <f aca="false">SMALL($DY47:EN47,1)</f>
        <v>#VALUE!</v>
      </c>
      <c r="FI47" s="323" t="e">
        <f aca="false">SMALL($DY47:EO47,1)</f>
        <v>#VALUE!</v>
      </c>
      <c r="FJ47" s="323" t="e">
        <f aca="false">SMALL($DY47:EP47,1)</f>
        <v>#VALUE!</v>
      </c>
      <c r="FK47" s="323" t="e">
        <f aca="false">SMALL($DY47:EQ47,1)</f>
        <v>#VALUE!</v>
      </c>
      <c r="FL47" s="323" t="e">
        <f aca="false">SMALL($DY47:ER47,1)</f>
        <v>#VALUE!</v>
      </c>
      <c r="FM47" s="323" t="e">
        <f aca="false">SMALL($DY47:ES47,1)</f>
        <v>#VALUE!</v>
      </c>
      <c r="FN47" s="323" t="e">
        <f aca="false">SMALL($DY47:ET47,1)</f>
        <v>#VALUE!</v>
      </c>
      <c r="FO47" s="323" t="e">
        <f aca="false">SMALL($DY47:EU47,1)</f>
        <v>#VALUE!</v>
      </c>
      <c r="FP47" s="324" t="e">
        <f aca="false">SMALL($DY47:EV47,1)</f>
        <v>#VALUE!</v>
      </c>
      <c r="FQ47" s="0"/>
      <c r="FR47" s="328" t="str">
        <f aca="false">IF($B47&lt;&gt;"",IF($EE$1+20&gt;=FR$13,$N47+E47-F47-(EW47+EW149+EW251+EW353),""),"")</f>
        <v/>
      </c>
      <c r="FS47" s="329" t="str">
        <f aca="false">IF($B47&lt;&gt;"",IF($EE$1+20&gt;=FS$13,$N47+$S47+E47-F47-(EX47+EX149+EX251+EX353),""),"")</f>
        <v/>
      </c>
      <c r="FT47" s="329" t="str">
        <f aca="false">IF($B47&lt;&gt;"",IF($EE$1+20&gt;=FT$13,$N47+$S47+$Y47+E47-F47-(EY47+EY149+EY251+EY353),""),"")</f>
        <v/>
      </c>
      <c r="FU47" s="329" t="str">
        <f aca="false">IF($B47&lt;&gt;"",IF($EE$1+20&gt;=FU$13,$N47+$S47+$Y47+$AD47+E47-F47-(EZ47+EZ149+EZ251+EZ353),""),"")</f>
        <v/>
      </c>
      <c r="FV47" s="329" t="str">
        <f aca="false">IF($B47&lt;&gt;"",IF($EE$1+20&gt;=FV$13,$N47+$S47+$Y47+$AD47+$AJ47+E47-F47-(FA47+FA149+FA251+FA353),""),"")</f>
        <v/>
      </c>
      <c r="FW47" s="329" t="str">
        <f aca="false">IF($B47&lt;&gt;"",IF($EE$1+20&gt;=FW$13,$N47+$S47+$Y47+$AD47+$AJ47+$AO47+E47-F47-(FB47+FB149+FB251+FB353),""),"")</f>
        <v/>
      </c>
      <c r="FX47" s="329" t="str">
        <f aca="false">IF($B47&lt;&gt;"",IF($EE$1+20&gt;=FX$13,$N47+$S47+$Y47+$AD47+$AJ47+$AO47+$AU47+E47-F47-(FC47+FC149+FC251+FC353),""),"")</f>
        <v/>
      </c>
      <c r="FY47" s="329" t="str">
        <f aca="false">IF($B47&lt;&gt;"",IF($EE$1+20&gt;=FY$13,$N47+$S47+$Y47+$AD47+$AJ47+$AO47+$AU47+$AZ47+E47-F47-(FD47+FD149+FD251+FD353),""),"")</f>
        <v/>
      </c>
      <c r="FZ47" s="329" t="str">
        <f aca="false">IF($B47&lt;&gt;"",IF($EE$1+20&gt;=FZ$13,$N47+$S47+$Y47+$AD47+$AJ47+$AO47+$AU47+$AZ47+$BF47+E47-F47-(FE47+FE149+FE251+FE353),""),"")</f>
        <v/>
      </c>
      <c r="GA47" s="329" t="str">
        <f aca="false">IF($B47&lt;&gt;"",IF($EE$1+20&gt;=GA$13,$N47+$S47+$Y47+$AD47+$AJ47+$AO47+$AU47+$AZ47+$BF47+$BK47+E47-F47-(FF47+FF149+FF251+FF353),""),"")</f>
        <v/>
      </c>
      <c r="GB47" s="329" t="str">
        <f aca="false">IF($B47&lt;&gt;"",IF($EE$1+20&gt;=GB$13,$N47+$S47+$Y47+$AD47+$AJ47+$AO47+$AU47+$AZ47+$BF47+$BK47+$BQ47+E47-F47-(FG47+FG149+FG251+FG353),""),"")</f>
        <v/>
      </c>
      <c r="GC47" s="329" t="str">
        <f aca="false">IF($B47&lt;&gt;"",IF($EE$1+20&gt;=GC$13,$N47+$S47+$Y47+$AD47+$AJ47+$AO47+$AU47+$AZ47+$BF47+$BK47+$BQ47+$BV47+E47-F47-(FH47+FH149+FH251+FH353),""),"")</f>
        <v/>
      </c>
      <c r="GD47" s="329" t="str">
        <f aca="false">IF($B47&lt;&gt;"",IF($EE$1+20&gt;=GD$13,$N47+$S47+$Y47+$AD47+$AJ47+$AO47+$AU47+$AZ47+$BF47+$BK47+$BQ47+$BV47+$CB47+E47-F47-(FI47+FI149+FI251+FI353),""),"")</f>
        <v/>
      </c>
      <c r="GE47" s="329" t="str">
        <f aca="false">IF($B47&lt;&gt;"",IF($EE$1+20&gt;=GE$13,$N47+$S47+$Y47+$AD47+$AJ47+$AO47+$AU47+$AZ47+$BF47+$BK47+$BQ47+$BV47+$CB47+$CG47+E47-F47-(FJ47+FJ149+FJ251+FJ353),""),"")</f>
        <v/>
      </c>
      <c r="GF47" s="329" t="str">
        <f aca="false">IF($B47&lt;&gt;"",IF($EE$1+20&gt;=GF$13,$N47+$S47+$Y47+$AD47+$AJ47+$AO47+$AU47+$AZ47+$BF47+$BK47+$BQ47+$BV47+$CB47+$CG47+$CM47+E47-F47-(FK47+FK149+FK251+FK353),""),"")</f>
        <v/>
      </c>
      <c r="GG47" s="329" t="str">
        <f aca="false">IF($B47&lt;&gt;"",IF($EE$1+20&gt;=GG$13,$N47+$S47+$Y47+$AD47+$AJ47+$AO47+$AU47+$AZ47+$BF47+$BK47+$BQ47+$BV47+$CB47+$CG47+$CM47+$CR47+E47-F47-(FL47+FL149+FL251+FL353),""),"")</f>
        <v/>
      </c>
      <c r="GH47" s="329" t="str">
        <f aca="false">IF($B47&lt;&gt;"",IF($EE$1+20&gt;=GH$13,$N47+$S47+$Y47+$AD47+$AJ47+$AO47+$AU47+$AZ47+$BF47+$BK47+$BQ47+$BV47+$CB47+$CG47+$CM47+$CR47+$CX47+E47-F47-(FM47+FM149+FM251+FM353),""),"")</f>
        <v/>
      </c>
      <c r="GI47" s="329" t="str">
        <f aca="false">IF($B47&lt;&gt;"",IF($EE$1+20&gt;=GI$13,$N47+$S47+$Y47+$AD47+$AJ47+$AO47+$AU47+$AZ47+$BF47+$BK47+$BQ47+$BV47+$CB47+$CG47+$CM47+$CR47+$CX47+$DC47+E47-F47-(FN47+FN149+FN251+FN353),""),"")</f>
        <v/>
      </c>
      <c r="GJ47" s="329" t="str">
        <f aca="false">IF($B47&lt;&gt;"",IF($EE$1+20&gt;=GJ$13,$N47+$S47+$Y47+$AD47+$AJ47+$AO47+$AU47+$AZ47+$BF47+$BK47+$BQ47+$BV47+$CB47+$CG47+$CM47+$CR47+$CX47+$DC47+$DI47+E47-F47-(FO47+FO149+FO251+FO353),""),"")</f>
        <v/>
      </c>
      <c r="GK47" s="330" t="str">
        <f aca="false">IF($B47&lt;&gt;"",IF($EE$1+20&gt;=GK$13,$N47+$S47+$Y47+$AD47+$AJ47+$AO47+$AU47+$AZ47+$BF47+$BK47+$BQ47+$BV47+$CB47+$CG47+$CM47+$CR47+$CX47+$DC47+$DI47+$DN47+E47-F47-(FP47+FP149+FP251+FP353),""),"")</f>
        <v/>
      </c>
      <c r="GL47" s="0"/>
      <c r="GM47" s="328" t="str">
        <f aca="false">IF($B47&lt;&gt;"",IF($EE$1+20&gt;=GM$13,RANK(FR47,FR$14:FR$113,0),""),"")</f>
        <v/>
      </c>
      <c r="GN47" s="329" t="str">
        <f aca="false">IF($B47&lt;&gt;"",IF($EE$1+20&gt;=GN$13,RANK(FS47,FS$14:FS$113,0),""),"")</f>
        <v/>
      </c>
      <c r="GO47" s="329" t="str">
        <f aca="false">IF($B47&lt;&gt;"",IF($EE$1+20&gt;=GO$13,RANK(FT47,FT$14:FT$113,0),""),"")</f>
        <v/>
      </c>
      <c r="GP47" s="329" t="str">
        <f aca="false">IF($B47&lt;&gt;"",IF($EE$1+20&gt;=GP$13,RANK(FU47,FU$14:FU$113,0),""),"")</f>
        <v/>
      </c>
      <c r="GQ47" s="329" t="str">
        <f aca="false">IF($B47&lt;&gt;"",IF($EE$1+20&gt;=GQ$13,RANK(FV47,FV$14:FV$113,0),""),"")</f>
        <v/>
      </c>
      <c r="GR47" s="329" t="str">
        <f aca="false">IF($B47&lt;&gt;"",IF($EE$1+20&gt;=GR$13,RANK(FW47,FW$14:FW$113,0),""),"")</f>
        <v/>
      </c>
      <c r="GS47" s="329" t="str">
        <f aca="false">IF($B47&lt;&gt;"",IF($EE$1+20&gt;=GS$13,RANK(FX47,FX$14:FX$113,0),""),"")</f>
        <v/>
      </c>
      <c r="GT47" s="329" t="str">
        <f aca="false">IF($B47&lt;&gt;"",IF($EE$1+20&gt;=GT$13,RANK(FY47,FY$14:FY$113,0),""),"")</f>
        <v/>
      </c>
      <c r="GU47" s="329" t="str">
        <f aca="false">IF($B47&lt;&gt;"",IF($EE$1+20&gt;=GU$13,RANK(FZ47,FZ$14:FZ$113,0),""),"")</f>
        <v/>
      </c>
      <c r="GV47" s="329" t="str">
        <f aca="false">IF($B47&lt;&gt;"",IF($EE$1+20&gt;=GV$13,RANK(GA47,GA$14:GA$113,0),""),"")</f>
        <v/>
      </c>
      <c r="GW47" s="329" t="str">
        <f aca="false">IF($B47&lt;&gt;"",IF($EE$1+20&gt;=GW$13,RANK(GB47,GB$14:GB$113,0),""),"")</f>
        <v/>
      </c>
      <c r="GX47" s="329" t="str">
        <f aca="false">IF($B47&lt;&gt;"",IF($EE$1+20&gt;=GX$13,RANK(GC47,GC$14:GC$113,0),""),"")</f>
        <v/>
      </c>
      <c r="GY47" s="329" t="str">
        <f aca="false">IF($B47&lt;&gt;"",IF($EE$1+20&gt;=GY$13,RANK(GD47,GD$14:GD$113,0),""),"")</f>
        <v/>
      </c>
      <c r="GZ47" s="329" t="str">
        <f aca="false">IF($B47&lt;&gt;"",IF($EE$1+20&gt;=GZ$13,RANK(GE47,GE$14:GE$113,0),""),"")</f>
        <v/>
      </c>
      <c r="HA47" s="329" t="str">
        <f aca="false">IF($B47&lt;&gt;"",IF($EE$1+20&gt;=HA$13,RANK(GF47,GF$14:GF$113,0),""),"")</f>
        <v/>
      </c>
      <c r="HB47" s="329" t="str">
        <f aca="false">IF($B47&lt;&gt;"",IF($EE$1+20&gt;=HB$13,RANK(GG47,GG$14:GG$113,0),""),"")</f>
        <v/>
      </c>
      <c r="HC47" s="329" t="str">
        <f aca="false">IF($B47&lt;&gt;"",IF($EE$1+20&gt;=HC$13,RANK(GH47,GH$14:GH$113,0),""),"")</f>
        <v/>
      </c>
      <c r="HD47" s="329" t="str">
        <f aca="false">IF($B47&lt;&gt;"",IF($EE$1+20&gt;=HD$13,RANK(GI47,GI$14:GI$113,0),""),"")</f>
        <v/>
      </c>
      <c r="HE47" s="329" t="str">
        <f aca="false">IF($B47&lt;&gt;"",IF($EE$1+20&gt;=HE$13,RANK(GJ47,GJ$14:GJ$113,0),""),"")</f>
        <v/>
      </c>
      <c r="HF47" s="330" t="str">
        <f aca="false">IF($B47&lt;&gt;"",IF($EE$1+20&gt;=HF$13,RANK(GK47,GK$14:GK$113,0),""),"")</f>
        <v/>
      </c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3" hidden="false" customHeight="false" outlineLevel="0" collapsed="false">
      <c r="A48" s="308" t="str">
        <f aca="false">IF(B48&lt;&gt;"",RANK(G48,G$14:G$113,0),"")</f>
        <v/>
      </c>
      <c r="B48" s="310" t="str">
        <f aca="false">IF('Chronos (M1..M20)'!B45&lt;&gt;"",'Chronos (M1..M20)'!B45,"")</f>
        <v/>
      </c>
      <c r="C48" s="310" t="str">
        <f aca="false">IF(B48&lt;&gt;"",'Chronos (M1..M20)'!C45,"")</f>
        <v/>
      </c>
      <c r="D48" s="215" t="str">
        <f aca="false">IF(B48&lt;&gt;"",'Chronos (M1..M20)'!C45,"")</f>
        <v/>
      </c>
      <c r="E48" s="355" t="n">
        <f aca="false">'Calculs (M1..M20)'!DS48</f>
        <v>0</v>
      </c>
      <c r="F48" s="355" t="n">
        <f aca="false">'Calculs (M1..M20)'!DT48</f>
        <v>0</v>
      </c>
      <c r="G48" s="311" t="n">
        <f aca="false">IF(B48&lt;&gt;"",IF(NbTotManche&lt;4,DR48-DQ48,IF(NbTotManche&lt;15,DR48-DU48-DQ48,IF(NbTotManche&lt;25,DR48-DU48-DV48-DQ48-DT48,IF(NbTotManche&lt;35,DS48-DU48-DV48-DW48-DT48-DQ48,DS48-DU48-DV48-DW48-DX48-DT48-DQ48)))),0)</f>
        <v>0</v>
      </c>
      <c r="H48" s="312" t="str">
        <f aca="false">IF(B48&lt;&gt;"",IF(G48,(G48/MAXA(G$14:G$113))*1000,0),"")</f>
        <v/>
      </c>
      <c r="I48" s="313" t="str">
        <f aca="false">IF($B48&lt;&gt;"",$B48,"")</f>
        <v/>
      </c>
      <c r="J48" s="314" t="str">
        <f aca="false">IF($B48&lt;&gt;"",'Chronos (M21..M40)'!$H45,"")</f>
        <v/>
      </c>
      <c r="K48" s="315" t="str">
        <f aca="false">IF('Chronos (M21..M40)'!$I45&lt;&gt;"",'Chronos (M21..M40)'!$I45," ")</f>
        <v> </v>
      </c>
      <c r="L48" s="316" t="n">
        <f aca="false">IF('Chronos (M21..M40)'!$J45&lt;&gt;"",'Chronos (M21..M40)'!$J45,0)</f>
        <v>0</v>
      </c>
      <c r="M48" s="317" t="str">
        <f aca="false">IF($B48&lt;&gt;"",IF(K48&lt;&gt;" ",(INDEX(J$9:K$12,MATCH(J48,J$9:J$12),2)/K48)*1000,0),"")</f>
        <v/>
      </c>
      <c r="N48" s="318" t="str">
        <f aca="false">IF(K$9&lt;&gt;"",IF($B48&lt;&gt;"",M48-L48,""),"")</f>
        <v/>
      </c>
      <c r="O48" s="314" t="str">
        <f aca="false">IF($B48&lt;&gt;"",'Chronos (M21..M40)'!$H146,"")</f>
        <v/>
      </c>
      <c r="P48" s="315" t="str">
        <f aca="false">IF('Chronos (M21..M40)'!$I146&lt;&gt;"",'Chronos (M21..M40)'!$I146," ")</f>
        <v> </v>
      </c>
      <c r="Q48" s="316" t="n">
        <f aca="false">IF('Chronos (M21..M40)'!$J146&lt;&gt;"",'Chronos (M21..M40)'!$J146,0)</f>
        <v>0</v>
      </c>
      <c r="R48" s="317" t="str">
        <f aca="false">IF($B48&lt;&gt;"",IF(P48&lt;&gt;" ",(INDEX(O$9:P$12,MATCH(O48,O$9:O$12),2)/P48)*1000,0),"")</f>
        <v/>
      </c>
      <c r="S48" s="318" t="str">
        <f aca="false">IF(P$9&lt;&gt;"",IF($B48&lt;&gt;"",R48-Q48,""),"")</f>
        <v/>
      </c>
      <c r="T48" s="313" t="str">
        <f aca="false">IF($B48&lt;&gt;"",$B48,"")</f>
        <v/>
      </c>
      <c r="U48" s="314" t="str">
        <f aca="false">IF($B48&lt;&gt;"",'Chronos (M21..M40)'!$H247,"")</f>
        <v/>
      </c>
      <c r="V48" s="315" t="str">
        <f aca="false">IF('Chronos (M21..M40)'!$I247&lt;&gt;"",'Chronos (M21..M40)'!$I247," ")</f>
        <v> </v>
      </c>
      <c r="W48" s="316" t="n">
        <f aca="false">IF('Chronos (M21..M40)'!$J247&lt;&gt;"",'Chronos (M21..M40)'!$J247,0)</f>
        <v>0</v>
      </c>
      <c r="X48" s="317" t="str">
        <f aca="false">IF($B48&lt;&gt;"",IF(V48&lt;&gt;" ",(INDEX(U$9:V$12,MATCH(U48,U$9:U$12),2)/V48)*1000,0),"")</f>
        <v/>
      </c>
      <c r="Y48" s="318" t="str">
        <f aca="false">IF(V$9&lt;&gt;"",IF($B48&lt;&gt;"",X48-W48,""),"")</f>
        <v/>
      </c>
      <c r="Z48" s="314" t="str">
        <f aca="false">IF($B48&lt;&gt;"",'Chronos (M21..M40)'!$H348,"")</f>
        <v/>
      </c>
      <c r="AA48" s="315" t="str">
        <f aca="false">IF('Chronos (M21..M40)'!$I348&lt;&gt;"",'Chronos (M21..M40)'!$I348," ")</f>
        <v> </v>
      </c>
      <c r="AB48" s="316" t="n">
        <f aca="false">IF('Chronos (M1..M20)'!$J348&lt;&gt;"",'Chronos (M21..M40)'!$J348,0)</f>
        <v>0</v>
      </c>
      <c r="AC48" s="317" t="str">
        <f aca="false">IF($B48&lt;&gt;"",IF(AA48&lt;&gt;" ",(INDEX(Z$9:AA$12,MATCH(Z48,Z$9:Z$12),2)/AA48)*1000,0),"")</f>
        <v/>
      </c>
      <c r="AD48" s="318" t="str">
        <f aca="false">IF(AA$9&lt;&gt;"",IF($B48&lt;&gt;"",AC48-AB48,""),"")</f>
        <v/>
      </c>
      <c r="AE48" s="313" t="str">
        <f aca="false">IF($B48&lt;&gt;"",$B48,"")</f>
        <v/>
      </c>
      <c r="AF48" s="314" t="str">
        <f aca="false">IF($B48&lt;&gt;"",'Chronos (M21..M40)'!$H449,"")</f>
        <v/>
      </c>
      <c r="AG48" s="315" t="str">
        <f aca="false">IF('Chronos (M21..M40)'!$I449&lt;&gt;"",'Chronos (M21..M40)'!$I449," ")</f>
        <v> </v>
      </c>
      <c r="AH48" s="316" t="n">
        <f aca="false">IF('Chronos (M21..M40)'!$J449&lt;&gt;"",'Chronos (M21..M40)'!$J449,0)</f>
        <v>0</v>
      </c>
      <c r="AI48" s="317" t="str">
        <f aca="false">IF($B48&lt;&gt;"",IF(AG48&lt;&gt;" ",(INDEX(AF$9:AG$12,MATCH(AF48,AF$9:AF$12),2)/AG48)*1000,0),"")</f>
        <v/>
      </c>
      <c r="AJ48" s="318" t="str">
        <f aca="false">IF(AG$9&lt;&gt;"",IF($B48&lt;&gt;"",AI48-AH48,""),"")</f>
        <v/>
      </c>
      <c r="AK48" s="314" t="str">
        <f aca="false">IF($B48&lt;&gt;"",'Chronos (M21..M40)'!$H550,"")</f>
        <v/>
      </c>
      <c r="AL48" s="315" t="str">
        <f aca="false">IF('Chronos (M21..M40)'!$I550&lt;&gt;"",'Chronos (M21..M40)'!$I550," ")</f>
        <v> </v>
      </c>
      <c r="AM48" s="316" t="n">
        <f aca="false">IF('Chronos (M21..M40)'!$J550&lt;&gt;"",'Chronos (M21..M40)'!$J550,0)</f>
        <v>0</v>
      </c>
      <c r="AN48" s="317" t="str">
        <f aca="false">IF($B48&lt;&gt;"",IF(AL48&lt;&gt;" ",(INDEX(AK$9:AL$12,MATCH(AK48,AK$9:AK$12),2)/AL48)*1000,0),"")</f>
        <v/>
      </c>
      <c r="AO48" s="318" t="str">
        <f aca="false">IF(AL$9&lt;&gt;"",IF($B48&lt;&gt;"",AN48-AM48,""),"")</f>
        <v/>
      </c>
      <c r="AP48" s="313" t="str">
        <f aca="false">IF($B48&lt;&gt;"",$B48,"")</f>
        <v/>
      </c>
      <c r="AQ48" s="314" t="str">
        <f aca="false">IF($B48&lt;&gt;"",'Chronos (M21..M40)'!$H651,"")</f>
        <v/>
      </c>
      <c r="AR48" s="315" t="str">
        <f aca="false">IF('Chronos (M21..M40)'!$I651&lt;&gt;"",'Chronos (M21..M40)'!$I651," ")</f>
        <v> </v>
      </c>
      <c r="AS48" s="316" t="n">
        <f aca="false">IF('Chronos (M21..M40)'!$J651&lt;&gt;"",'Chronos (M21..M40)'!$J651,0)</f>
        <v>0</v>
      </c>
      <c r="AT48" s="317" t="str">
        <f aca="false">IF($B48&lt;&gt;"",IF(AR48&lt;&gt;" ",(INDEX(AQ$9:AR$12,MATCH(AQ48,AQ$9:AQ$12),2)/AR48)*1000,0),"")</f>
        <v/>
      </c>
      <c r="AU48" s="318" t="str">
        <f aca="false">IF(AR$9&lt;&gt;"",IF($B48&lt;&gt;"",AT48-AS48,""),"")</f>
        <v/>
      </c>
      <c r="AV48" s="314" t="str">
        <f aca="false">IF($B48&lt;&gt;"",'Chronos (M21..M40)'!$H752,"")</f>
        <v/>
      </c>
      <c r="AW48" s="315" t="str">
        <f aca="false">IF('Chronos (M21..M40)'!$I752&lt;&gt;"",'Chronos (M21..M40)'!$I752," ")</f>
        <v> </v>
      </c>
      <c r="AX48" s="316" t="n">
        <f aca="false">IF('Chronos (M21..M40)'!$J752&lt;&gt;"",'Chronos (M21..M40)'!$J752,0)</f>
        <v>0</v>
      </c>
      <c r="AY48" s="317" t="str">
        <f aca="false">IF($B48&lt;&gt;"",IF(AW48&lt;&gt;" ",(INDEX(AV$9:AW$12,MATCH(AV48,AV$9:AV$12),2)/AW48)*1000,0),"")</f>
        <v/>
      </c>
      <c r="AZ48" s="318" t="str">
        <f aca="false">IF(AW$9&lt;&gt;"",IF($B48&lt;&gt;"",AY48-AX48,""),"")</f>
        <v/>
      </c>
      <c r="BA48" s="313" t="str">
        <f aca="false">IF($B48&lt;&gt;"",$B48,"")</f>
        <v/>
      </c>
      <c r="BB48" s="314" t="str">
        <f aca="false">IF($B48&lt;&gt;"",'Chronos (M21..M40)'!$H853,"")</f>
        <v/>
      </c>
      <c r="BC48" s="315" t="str">
        <f aca="false">IF('Chronos (M21..M40)'!$I853&lt;&gt;"",'Chronos (M21..M40)'!$I853," ")</f>
        <v> </v>
      </c>
      <c r="BD48" s="316" t="n">
        <f aca="false">IF('Chronos (M21..M40)'!$J853&lt;&gt;"",'Chronos (M21..M40)'!$J853,0)</f>
        <v>0</v>
      </c>
      <c r="BE48" s="317" t="str">
        <f aca="false">IF($B48&lt;&gt;"",IF(BC48&lt;&gt;" ",(INDEX(BB$9:BC$12,MATCH(BB48,BB$9:BB$12),2)/BC48)*1000,0),"")</f>
        <v/>
      </c>
      <c r="BF48" s="318" t="str">
        <f aca="false">IF(BC$9&lt;&gt;"",IF($B48&lt;&gt;"",BE48-BD48,""),"")</f>
        <v/>
      </c>
      <c r="BG48" s="314" t="str">
        <f aca="false">IF($B48&lt;&gt;"",'Chronos (M21..M40)'!$H954,"")</f>
        <v/>
      </c>
      <c r="BH48" s="315" t="str">
        <f aca="false">IF('Chronos (M21..M40)'!$I954&lt;&gt;"",'Chronos (M21..M40)'!$I954," ")</f>
        <v> </v>
      </c>
      <c r="BI48" s="316" t="n">
        <f aca="false">IF('Chronos (M21..M40)'!$J954&lt;&gt;"",'Chronos (M21..M40)'!$J954,0)</f>
        <v>0</v>
      </c>
      <c r="BJ48" s="317" t="str">
        <f aca="false">IF($B48&lt;&gt;"",IF(BH48&lt;&gt;" ",(INDEX(BG$9:BH$12,MATCH(BG48,BG$9:BG$12),2)/BH48)*1000,0),"")</f>
        <v/>
      </c>
      <c r="BK48" s="318" t="str">
        <f aca="false">IF(BH$9&lt;&gt;"",IF($B48&lt;&gt;"",BJ48-BI48,""),"")</f>
        <v/>
      </c>
      <c r="BL48" s="313" t="str">
        <f aca="false">IF($B48&lt;&gt;"",$B48,"")</f>
        <v/>
      </c>
      <c r="BM48" s="314" t="str">
        <f aca="false">IF($B48&lt;&gt;"",'Chronos (M21..M40)'!$H1055,"")</f>
        <v/>
      </c>
      <c r="BN48" s="315" t="str">
        <f aca="false">IF('Chronos (M21..M40)'!$I1055&lt;&gt;"",'Chronos (M21..M40)'!$I1055," ")</f>
        <v> </v>
      </c>
      <c r="BO48" s="316" t="n">
        <f aca="false">IF('Chronos (M21..M40)'!$J1055&lt;&gt;"",'Chronos (M21..M40)'!$J1055,0)</f>
        <v>0</v>
      </c>
      <c r="BP48" s="317" t="str">
        <f aca="false">IF($B48&lt;&gt;"",IF(BN48&lt;&gt;" ",(INDEX(BM$9:BN$12,MATCH(BM48,BM$9:BM$12),2)/BN48)*1000,0),"")</f>
        <v/>
      </c>
      <c r="BQ48" s="318" t="str">
        <f aca="false">IF(BN$9&lt;&gt;"",IF($B48&lt;&gt;"",BP48-BO48,""),"")</f>
        <v/>
      </c>
      <c r="BR48" s="314" t="str">
        <f aca="false">IF($B48&lt;&gt;"",'Chronos (M21..M40)'!$H1156,"")</f>
        <v/>
      </c>
      <c r="BS48" s="315" t="str">
        <f aca="false">IF('Chronos (M21..M40)'!$I1156&lt;&gt;"",'Chronos (M21..M40)'!$I1156," ")</f>
        <v> </v>
      </c>
      <c r="BT48" s="316" t="n">
        <f aca="false">IF('Chronos (M21..M40)'!$J1156&lt;&gt;"",'Chronos (M21..M40)'!$J1156,0)</f>
        <v>0</v>
      </c>
      <c r="BU48" s="317" t="str">
        <f aca="false">IF($B48&lt;&gt;"",IF(BS48&lt;&gt;" ",(INDEX(BR$9:BS$12,MATCH(BR48,BR$9:BR$12),2)/BS48)*1000,0),"")</f>
        <v/>
      </c>
      <c r="BV48" s="318" t="str">
        <f aca="false">IF(BS$9&lt;&gt;"",IF($B48&lt;&gt;"",BU48-BT48,""),"")</f>
        <v/>
      </c>
      <c r="BW48" s="313" t="str">
        <f aca="false">IF($B48&lt;&gt;"",$B48,"")</f>
        <v/>
      </c>
      <c r="BX48" s="314" t="str">
        <f aca="false">IF($B48&lt;&gt;"",'Chronos (M21..M40)'!$H1257,"")</f>
        <v/>
      </c>
      <c r="BY48" s="315" t="str">
        <f aca="false">IF('Chronos (M21..M40)'!$I1257&lt;&gt;"",'Chronos (M21..M40)'!$I1257," ")</f>
        <v> </v>
      </c>
      <c r="BZ48" s="316" t="n">
        <f aca="false">IF('Chronos (M21..M40)'!$J1257&lt;&gt;"",'Chronos (M21..M40)'!$J1257,0)</f>
        <v>0</v>
      </c>
      <c r="CA48" s="317" t="str">
        <f aca="false">IF($B48&lt;&gt;"",IF(BY48&lt;&gt;" ",(INDEX(BX$9:BY$12,MATCH(BX48,BX$9:BX$12),2)/BY48)*1000,0),"")</f>
        <v/>
      </c>
      <c r="CB48" s="318" t="str">
        <f aca="false">IF(BY$9&lt;&gt;"",IF($B48&lt;&gt;"",CA48-BZ48,""),"")</f>
        <v/>
      </c>
      <c r="CC48" s="314" t="str">
        <f aca="false">IF($B48&lt;&gt;"",'Chronos (M21..M40)'!$H1358,"")</f>
        <v/>
      </c>
      <c r="CD48" s="315" t="str">
        <f aca="false">IF('Chronos (M21..M40)'!$I1358&lt;&gt;"",'Chronos (M21..M40)'!$I1358," ")</f>
        <v> </v>
      </c>
      <c r="CE48" s="316" t="n">
        <f aca="false">IF('Chronos (M21..M40)'!$J1358&lt;&gt;"",'Chronos (M21..M40)'!$J1358,0)</f>
        <v>0</v>
      </c>
      <c r="CF48" s="317" t="str">
        <f aca="false">IF($B48&lt;&gt;"",IF(CD48&lt;&gt;" ",(INDEX(CC$9:CD$12,MATCH(CC48,CC$9:CC$12),2)/CD48)*1000,0),"")</f>
        <v/>
      </c>
      <c r="CG48" s="318" t="str">
        <f aca="false">IF(CD$9&lt;&gt;"",IF($B48&lt;&gt;"",CF48-CE48,""),"")</f>
        <v/>
      </c>
      <c r="CH48" s="313" t="str">
        <f aca="false">IF($B48&lt;&gt;"",$B48,"")</f>
        <v/>
      </c>
      <c r="CI48" s="314" t="str">
        <f aca="false">IF($B48&lt;&gt;"",'Chronos (M21..M40)'!$H1459,"")</f>
        <v/>
      </c>
      <c r="CJ48" s="315" t="str">
        <f aca="false">IF('Chronos (M21..M40)'!$I1459&lt;&gt;"",'Chronos (M21..M40)'!$I1459," ")</f>
        <v> </v>
      </c>
      <c r="CK48" s="316" t="n">
        <f aca="false">IF('Chronos (M21..M40)'!$J1459&lt;&gt;"",'Chronos (M21..M40)'!$J1459,0)</f>
        <v>0</v>
      </c>
      <c r="CL48" s="317" t="str">
        <f aca="false">IF($B48&lt;&gt;"",IF(CJ48&lt;&gt;" ",(INDEX(CI$9:CJ$12,MATCH(CI48,CI$9:CI$12),2)/CJ48)*1000,0),"")</f>
        <v/>
      </c>
      <c r="CM48" s="318" t="str">
        <f aca="false">IF(CJ$9&lt;&gt;"",IF($B48&lt;&gt;"",CL48-CK48,""),"")</f>
        <v/>
      </c>
      <c r="CN48" s="314" t="str">
        <f aca="false">IF($B48&lt;&gt;"",'Chronos (M21..M40)'!$H1560,"")</f>
        <v/>
      </c>
      <c r="CO48" s="315" t="str">
        <f aca="false">IF('Chronos (M21..M40)'!$I1560&lt;&gt;"",'Chronos (M21..M40)'!$I1560," ")</f>
        <v> </v>
      </c>
      <c r="CP48" s="316" t="n">
        <f aca="false">IF('Chronos (M21..M40)'!$J1560&lt;&gt;"",'Chronos (M21..M40)'!$J1560,0)</f>
        <v>0</v>
      </c>
      <c r="CQ48" s="317" t="str">
        <f aca="false">IF($B48&lt;&gt;"",IF(CO48&lt;&gt;" ",(INDEX(CN$9:CO$12,MATCH(CN48,CN$9:CN$12),2)/CO48)*1000,0),"")</f>
        <v/>
      </c>
      <c r="CR48" s="318" t="str">
        <f aca="false">IF(CO$9&lt;&gt;"",IF($B48&lt;&gt;"",CQ48-CP48,""),"")</f>
        <v/>
      </c>
      <c r="CS48" s="313" t="str">
        <f aca="false">IF($B48&lt;&gt;"",$B48,"")</f>
        <v/>
      </c>
      <c r="CT48" s="314" t="str">
        <f aca="false">IF($B48&lt;&gt;"",'Chronos (M21..M40)'!$H1661,"")</f>
        <v/>
      </c>
      <c r="CU48" s="315" t="str">
        <f aca="false">IF('Chronos (M21..M40)'!$I1661&lt;&gt;"",'Chronos (M21..M40)'!$I1661," ")</f>
        <v> </v>
      </c>
      <c r="CV48" s="316" t="n">
        <f aca="false">IF('Chronos (M21..M40)'!$J1661&lt;&gt;"",'Chronos (M21..M40)'!$J1661,0)</f>
        <v>0</v>
      </c>
      <c r="CW48" s="317" t="str">
        <f aca="false">IF($B48&lt;&gt;"",IF(CU48&lt;&gt;" ",(INDEX(CT$9:CU$12,MATCH(CT48,CT$9:CT$12),2)/CU48)*1000,0),"")</f>
        <v/>
      </c>
      <c r="CX48" s="318" t="str">
        <f aca="false">IF(CU$9&lt;&gt;"",IF($B48&lt;&gt;"",CW48-CV48,""),"")</f>
        <v/>
      </c>
      <c r="CY48" s="314" t="str">
        <f aca="false">IF($B48&lt;&gt;"",'Chronos (M21..M40)'!$H1762,"")</f>
        <v/>
      </c>
      <c r="CZ48" s="315" t="str">
        <f aca="false">IF('Chronos (M21..M40)'!$I1762&lt;&gt;"",'Chronos (M21..M40)'!$I1762," ")</f>
        <v> </v>
      </c>
      <c r="DA48" s="316" t="n">
        <f aca="false">IF('Chronos (M21..M40)'!$J1762&lt;&gt;"",'Chronos (M21..M40)'!$J1762,0)</f>
        <v>0</v>
      </c>
      <c r="DB48" s="317" t="str">
        <f aca="false">IF($B48&lt;&gt;"",IF(CZ48&lt;&gt;" ",(INDEX(CY$9:CZ$12,MATCH(CY48,CY$9:CY$12),2)/CZ48)*1000,0),"")</f>
        <v/>
      </c>
      <c r="DC48" s="318" t="str">
        <f aca="false">IF(CZ$9&lt;&gt;"",IF($B48&lt;&gt;"",DB48-DA48,""),"")</f>
        <v/>
      </c>
      <c r="DD48" s="313" t="str">
        <f aca="false">IF($B48&lt;&gt;"",$B48,"")</f>
        <v/>
      </c>
      <c r="DE48" s="314" t="str">
        <f aca="false">IF($B48&lt;&gt;"",'Chronos (M21..M40)'!$H1863,"")</f>
        <v/>
      </c>
      <c r="DF48" s="315" t="str">
        <f aca="false">IF('Chronos (M21..M40)'!$I1863&lt;&gt;"",'Chronos (M21..M40)'!$I1863," ")</f>
        <v> </v>
      </c>
      <c r="DG48" s="316" t="n">
        <f aca="false">IF('Chronos (M21..M40)'!$J1863&lt;&gt;"",'Chronos (M21..M40)'!$J1863,0)</f>
        <v>0</v>
      </c>
      <c r="DH48" s="317" t="str">
        <f aca="false">IF($B48&lt;&gt;"",IF(DF48&lt;&gt;" ",(INDEX(DE$9:DF$12,MATCH(DE48,DE$9:DE$12),2)/DF48)*1000,0),"")</f>
        <v/>
      </c>
      <c r="DI48" s="318" t="str">
        <f aca="false">IF(DF$9&lt;&gt;"",IF($B48&lt;&gt;"",DH48-DG48,""),"")</f>
        <v/>
      </c>
      <c r="DJ48" s="314" t="str">
        <f aca="false">IF($B48&lt;&gt;"",'Chronos (M21..M40)'!$H1964,"")</f>
        <v/>
      </c>
      <c r="DK48" s="315" t="str">
        <f aca="false">IF('Chronos (M21..M40)'!$I1964&lt;&gt;"",'Chronos (M21..M40)'!$I1964," ")</f>
        <v> </v>
      </c>
      <c r="DL48" s="316" t="n">
        <f aca="false">IF('Chronos (M21..M40)'!$J1964&lt;&gt;"",'Chronos (M21..M40)'!$J1964,0)</f>
        <v>0</v>
      </c>
      <c r="DM48" s="317" t="str">
        <f aca="false">IF($B48&lt;&gt;"",IF(DK48&lt;&gt;" ",(INDEX(DJ$9:DK$12,MATCH(DJ48,DJ$9:DJ$12),2)/DK48)*1000,0),"")</f>
        <v/>
      </c>
      <c r="DN48" s="318" t="str">
        <f aca="false">IF(DK$9&lt;&gt;"",IF($B48&lt;&gt;"",DM48-DL48,""),"")</f>
        <v/>
      </c>
      <c r="DO48" s="0"/>
      <c r="DP48" s="356" t="n">
        <f aca="false">E48</f>
        <v>0</v>
      </c>
      <c r="DQ48" s="357" t="n">
        <f aca="false">F48</f>
        <v>0</v>
      </c>
      <c r="DR48" s="356" t="e">
        <f aca="false">SUM(E48,M48,R48,X48,AC48)</f>
        <v>#VALUE!</v>
      </c>
      <c r="DS48" s="319" t="e">
        <f aca="false">SUM(DR48,AI48,AN48,AT48,AY48,BE48,BJ48,BP48,BU48,CA48,CF48,CL48,CQ48,CW48,DB48,DH48,DM48)</f>
        <v>#VALUE!</v>
      </c>
      <c r="DT48" s="357" t="n">
        <f aca="false">SUM(L48,Q48,W48,AB48,AH48,AM48,AS48,AX48,BD48,BI48,BO48,BT48,BZ48,CE48,CK48,CP48,CV48,DA48,DG48,DL48)</f>
        <v>0</v>
      </c>
      <c r="DU48" s="356" t="e">
        <f aca="false">SMALL($DY48:$EV48,1)</f>
        <v>#VALUE!</v>
      </c>
      <c r="DV48" s="319" t="e">
        <f aca="false">SMALL($DY48:$EV48,2)</f>
        <v>#VALUE!</v>
      </c>
      <c r="DW48" s="319" t="e">
        <f aca="false">SMALL($DY48:$EV48,3)</f>
        <v>#VALUE!</v>
      </c>
      <c r="DX48" s="357" t="e">
        <f aca="false">SMALL($DY48:$EV48,4)</f>
        <v>#VALUE!</v>
      </c>
      <c r="DY48" s="356" t="e">
        <f aca="false">'Calculs (M1..M20)'!DU48</f>
        <v>#VALUE!</v>
      </c>
      <c r="DZ48" s="356" t="e">
        <f aca="false">'Calculs (M1..M20)'!DV48</f>
        <v>#VALUE!</v>
      </c>
      <c r="EA48" s="356" t="e">
        <f aca="false">'Calculs (M1..M20)'!DW48</f>
        <v>#VALUE!</v>
      </c>
      <c r="EB48" s="358" t="e">
        <f aca="false">'Calculs (M1..M20)'!DX48</f>
        <v>#VALUE!</v>
      </c>
      <c r="EC48" s="361" t="str">
        <f aca="false">IF(M48&gt;0,M48," ")</f>
        <v/>
      </c>
      <c r="ED48" s="321" t="str">
        <f aca="false">IF(R48&gt;0,R48," ")</f>
        <v/>
      </c>
      <c r="EE48" s="321" t="str">
        <f aca="false">IF(X48&gt;0,X48," ")</f>
        <v/>
      </c>
      <c r="EF48" s="321" t="str">
        <f aca="false">IF(AC48&gt;0,AC48," ")</f>
        <v/>
      </c>
      <c r="EG48" s="321" t="str">
        <f aca="false">IF(AI48&gt;0,AI48," ")</f>
        <v/>
      </c>
      <c r="EH48" s="321" t="str">
        <f aca="false">IF(AN48&gt;0,AN48," ")</f>
        <v/>
      </c>
      <c r="EI48" s="321" t="str">
        <f aca="false">IF(AT48&gt;0,AT48," ")</f>
        <v/>
      </c>
      <c r="EJ48" s="321" t="str">
        <f aca="false">IF(AY48&gt;0,AY48," ")</f>
        <v/>
      </c>
      <c r="EK48" s="321" t="str">
        <f aca="false">IF(BE48&gt;0,BE48," ")</f>
        <v/>
      </c>
      <c r="EL48" s="321" t="str">
        <f aca="false">IF(BJ48&gt;0,BJ48," ")</f>
        <v/>
      </c>
      <c r="EM48" s="321" t="str">
        <f aca="false">IF(BP48&gt;0,BP48," ")</f>
        <v/>
      </c>
      <c r="EN48" s="321" t="str">
        <f aca="false">IF(BU48&gt;0,BU48," ")</f>
        <v/>
      </c>
      <c r="EO48" s="321" t="str">
        <f aca="false">IF(CA48&gt;0,CA48," ")</f>
        <v/>
      </c>
      <c r="EP48" s="321" t="str">
        <f aca="false">IF(CF48&gt;0,CF48," ")</f>
        <v/>
      </c>
      <c r="EQ48" s="321" t="str">
        <f aca="false">IF(CL48&gt;0,CL48," ")</f>
        <v/>
      </c>
      <c r="ER48" s="321" t="str">
        <f aca="false">IF(CQ48&gt;0,CQ48," ")</f>
        <v/>
      </c>
      <c r="ES48" s="321" t="str">
        <f aca="false">IF(CW48&gt;0,CW48," ")</f>
        <v/>
      </c>
      <c r="ET48" s="321" t="str">
        <f aca="false">IF(DB48&gt;0,DB48," ")</f>
        <v/>
      </c>
      <c r="EU48" s="321" t="str">
        <f aca="false">IF(DH48&gt;0,DH48," ")</f>
        <v/>
      </c>
      <c r="EV48" s="321" t="str">
        <f aca="false">IF(DM48&gt;0,DM48," ")</f>
        <v/>
      </c>
      <c r="EW48" s="322" t="e">
        <f aca="false">SMALL($DY48:EC48,1)</f>
        <v>#VALUE!</v>
      </c>
      <c r="EX48" s="323" t="e">
        <f aca="false">SMALL($DY48:ED48,1)</f>
        <v>#VALUE!</v>
      </c>
      <c r="EY48" s="323" t="e">
        <f aca="false">SMALL($DY48:EE48,1)</f>
        <v>#VALUE!</v>
      </c>
      <c r="EZ48" s="323" t="e">
        <f aca="false">SMALL($DY48:EF48,1)</f>
        <v>#VALUE!</v>
      </c>
      <c r="FA48" s="323" t="e">
        <f aca="false">SMALL($DY48:EG48,1)</f>
        <v>#VALUE!</v>
      </c>
      <c r="FB48" s="323" t="e">
        <f aca="false">SMALL($DY48:EH48,1)</f>
        <v>#VALUE!</v>
      </c>
      <c r="FC48" s="323" t="e">
        <f aca="false">SMALL($DY48:EI48,1)</f>
        <v>#VALUE!</v>
      </c>
      <c r="FD48" s="323" t="e">
        <f aca="false">SMALL($DY48:EJ48,1)</f>
        <v>#VALUE!</v>
      </c>
      <c r="FE48" s="323" t="e">
        <f aca="false">SMALL($DY48:EK48,1)</f>
        <v>#VALUE!</v>
      </c>
      <c r="FF48" s="323" t="e">
        <f aca="false">SMALL($DY48:EL48,1)</f>
        <v>#VALUE!</v>
      </c>
      <c r="FG48" s="323" t="e">
        <f aca="false">SMALL($DY48:EM48,1)</f>
        <v>#VALUE!</v>
      </c>
      <c r="FH48" s="323" t="e">
        <f aca="false">SMALL($DY48:EN48,1)</f>
        <v>#VALUE!</v>
      </c>
      <c r="FI48" s="323" t="e">
        <f aca="false">SMALL($DY48:EO48,1)</f>
        <v>#VALUE!</v>
      </c>
      <c r="FJ48" s="323" t="e">
        <f aca="false">SMALL($DY48:EP48,1)</f>
        <v>#VALUE!</v>
      </c>
      <c r="FK48" s="323" t="e">
        <f aca="false">SMALL($DY48:EQ48,1)</f>
        <v>#VALUE!</v>
      </c>
      <c r="FL48" s="323" t="e">
        <f aca="false">SMALL($DY48:ER48,1)</f>
        <v>#VALUE!</v>
      </c>
      <c r="FM48" s="323" t="e">
        <f aca="false">SMALL($DY48:ES48,1)</f>
        <v>#VALUE!</v>
      </c>
      <c r="FN48" s="323" t="e">
        <f aca="false">SMALL($DY48:ET48,1)</f>
        <v>#VALUE!</v>
      </c>
      <c r="FO48" s="323" t="e">
        <f aca="false">SMALL($DY48:EU48,1)</f>
        <v>#VALUE!</v>
      </c>
      <c r="FP48" s="324" t="e">
        <f aca="false">SMALL($DY48:EV48,1)</f>
        <v>#VALUE!</v>
      </c>
      <c r="FQ48" s="0"/>
      <c r="FR48" s="328" t="str">
        <f aca="false">IF($B48&lt;&gt;"",IF($EE$1+20&gt;=FR$13,$N48+E48-F48-(EW48+EW150+EW252+EW354),""),"")</f>
        <v/>
      </c>
      <c r="FS48" s="329" t="str">
        <f aca="false">IF($B48&lt;&gt;"",IF($EE$1+20&gt;=FS$13,$N48+$S48+E48-F48-(EX48+EX150+EX252+EX354),""),"")</f>
        <v/>
      </c>
      <c r="FT48" s="329" t="str">
        <f aca="false">IF($B48&lt;&gt;"",IF($EE$1+20&gt;=FT$13,$N48+$S48+$Y48+E48-F48-(EY48+EY150+EY252+EY354),""),"")</f>
        <v/>
      </c>
      <c r="FU48" s="329" t="str">
        <f aca="false">IF($B48&lt;&gt;"",IF($EE$1+20&gt;=FU$13,$N48+$S48+$Y48+$AD48+E48-F48-(EZ48+EZ150+EZ252+EZ354),""),"")</f>
        <v/>
      </c>
      <c r="FV48" s="329" t="str">
        <f aca="false">IF($B48&lt;&gt;"",IF($EE$1+20&gt;=FV$13,$N48+$S48+$Y48+$AD48+$AJ48+E48-F48-(FA48+FA150+FA252+FA354),""),"")</f>
        <v/>
      </c>
      <c r="FW48" s="329" t="str">
        <f aca="false">IF($B48&lt;&gt;"",IF($EE$1+20&gt;=FW$13,$N48+$S48+$Y48+$AD48+$AJ48+$AO48+E48-F48-(FB48+FB150+FB252+FB354),""),"")</f>
        <v/>
      </c>
      <c r="FX48" s="329" t="str">
        <f aca="false">IF($B48&lt;&gt;"",IF($EE$1+20&gt;=FX$13,$N48+$S48+$Y48+$AD48+$AJ48+$AO48+$AU48+E48-F48-(FC48+FC150+FC252+FC354),""),"")</f>
        <v/>
      </c>
      <c r="FY48" s="329" t="str">
        <f aca="false">IF($B48&lt;&gt;"",IF($EE$1+20&gt;=FY$13,$N48+$S48+$Y48+$AD48+$AJ48+$AO48+$AU48+$AZ48+E48-F48-(FD48+FD150+FD252+FD354),""),"")</f>
        <v/>
      </c>
      <c r="FZ48" s="329" t="str">
        <f aca="false">IF($B48&lt;&gt;"",IF($EE$1+20&gt;=FZ$13,$N48+$S48+$Y48+$AD48+$AJ48+$AO48+$AU48+$AZ48+$BF48+E48-F48-(FE48+FE150+FE252+FE354),""),"")</f>
        <v/>
      </c>
      <c r="GA48" s="329" t="str">
        <f aca="false">IF($B48&lt;&gt;"",IF($EE$1+20&gt;=GA$13,$N48+$S48+$Y48+$AD48+$AJ48+$AO48+$AU48+$AZ48+$BF48+$BK48+E48-F48-(FF48+FF150+FF252+FF354),""),"")</f>
        <v/>
      </c>
      <c r="GB48" s="329" t="str">
        <f aca="false">IF($B48&lt;&gt;"",IF($EE$1+20&gt;=GB$13,$N48+$S48+$Y48+$AD48+$AJ48+$AO48+$AU48+$AZ48+$BF48+$BK48+$BQ48+E48-F48-(FG48+FG150+FG252+FG354),""),"")</f>
        <v/>
      </c>
      <c r="GC48" s="329" t="str">
        <f aca="false">IF($B48&lt;&gt;"",IF($EE$1+20&gt;=GC$13,$N48+$S48+$Y48+$AD48+$AJ48+$AO48+$AU48+$AZ48+$BF48+$BK48+$BQ48+$BV48+E48-F48-(FH48+FH150+FH252+FH354),""),"")</f>
        <v/>
      </c>
      <c r="GD48" s="329" t="str">
        <f aca="false">IF($B48&lt;&gt;"",IF($EE$1+20&gt;=GD$13,$N48+$S48+$Y48+$AD48+$AJ48+$AO48+$AU48+$AZ48+$BF48+$BK48+$BQ48+$BV48+$CB48+E48-F48-(FI48+FI150+FI252+FI354),""),"")</f>
        <v/>
      </c>
      <c r="GE48" s="329" t="str">
        <f aca="false">IF($B48&lt;&gt;"",IF($EE$1+20&gt;=GE$13,$N48+$S48+$Y48+$AD48+$AJ48+$AO48+$AU48+$AZ48+$BF48+$BK48+$BQ48+$BV48+$CB48+$CG48+E48-F48-(FJ48+FJ150+FJ252+FJ354),""),"")</f>
        <v/>
      </c>
      <c r="GF48" s="329" t="str">
        <f aca="false">IF($B48&lt;&gt;"",IF($EE$1+20&gt;=GF$13,$N48+$S48+$Y48+$AD48+$AJ48+$AO48+$AU48+$AZ48+$BF48+$BK48+$BQ48+$BV48+$CB48+$CG48+$CM48+E48-F48-(FK48+FK150+FK252+FK354),""),"")</f>
        <v/>
      </c>
      <c r="GG48" s="329" t="str">
        <f aca="false">IF($B48&lt;&gt;"",IF($EE$1+20&gt;=GG$13,$N48+$S48+$Y48+$AD48+$AJ48+$AO48+$AU48+$AZ48+$BF48+$BK48+$BQ48+$BV48+$CB48+$CG48+$CM48+$CR48+E48-F48-(FL48+FL150+FL252+FL354),""),"")</f>
        <v/>
      </c>
      <c r="GH48" s="329" t="str">
        <f aca="false">IF($B48&lt;&gt;"",IF($EE$1+20&gt;=GH$13,$N48+$S48+$Y48+$AD48+$AJ48+$AO48+$AU48+$AZ48+$BF48+$BK48+$BQ48+$BV48+$CB48+$CG48+$CM48+$CR48+$CX48+E48-F48-(FM48+FM150+FM252+FM354),""),"")</f>
        <v/>
      </c>
      <c r="GI48" s="329" t="str">
        <f aca="false">IF($B48&lt;&gt;"",IF($EE$1+20&gt;=GI$13,$N48+$S48+$Y48+$AD48+$AJ48+$AO48+$AU48+$AZ48+$BF48+$BK48+$BQ48+$BV48+$CB48+$CG48+$CM48+$CR48+$CX48+$DC48+E48-F48-(FN48+FN150+FN252+FN354),""),"")</f>
        <v/>
      </c>
      <c r="GJ48" s="329" t="str">
        <f aca="false">IF($B48&lt;&gt;"",IF($EE$1+20&gt;=GJ$13,$N48+$S48+$Y48+$AD48+$AJ48+$AO48+$AU48+$AZ48+$BF48+$BK48+$BQ48+$BV48+$CB48+$CG48+$CM48+$CR48+$CX48+$DC48+$DI48+E48-F48-(FO48+FO150+FO252+FO354),""),"")</f>
        <v/>
      </c>
      <c r="GK48" s="330" t="str">
        <f aca="false">IF($B48&lt;&gt;"",IF($EE$1+20&gt;=GK$13,$N48+$S48+$Y48+$AD48+$AJ48+$AO48+$AU48+$AZ48+$BF48+$BK48+$BQ48+$BV48+$CB48+$CG48+$CM48+$CR48+$CX48+$DC48+$DI48+$DN48+E48-F48-(FP48+FP150+FP252+FP354),""),"")</f>
        <v/>
      </c>
      <c r="GL48" s="0"/>
      <c r="GM48" s="328" t="str">
        <f aca="false">IF($B48&lt;&gt;"",IF($EE$1+20&gt;=GM$13,RANK(FR48,FR$14:FR$113,0),""),"")</f>
        <v/>
      </c>
      <c r="GN48" s="329" t="str">
        <f aca="false">IF($B48&lt;&gt;"",IF($EE$1+20&gt;=GN$13,RANK(FS48,FS$14:FS$113,0),""),"")</f>
        <v/>
      </c>
      <c r="GO48" s="329" t="str">
        <f aca="false">IF($B48&lt;&gt;"",IF($EE$1+20&gt;=GO$13,RANK(FT48,FT$14:FT$113,0),""),"")</f>
        <v/>
      </c>
      <c r="GP48" s="329" t="str">
        <f aca="false">IF($B48&lt;&gt;"",IF($EE$1+20&gt;=GP$13,RANK(FU48,FU$14:FU$113,0),""),"")</f>
        <v/>
      </c>
      <c r="GQ48" s="329" t="str">
        <f aca="false">IF($B48&lt;&gt;"",IF($EE$1+20&gt;=GQ$13,RANK(FV48,FV$14:FV$113,0),""),"")</f>
        <v/>
      </c>
      <c r="GR48" s="329" t="str">
        <f aca="false">IF($B48&lt;&gt;"",IF($EE$1+20&gt;=GR$13,RANK(FW48,FW$14:FW$113,0),""),"")</f>
        <v/>
      </c>
      <c r="GS48" s="329" t="str">
        <f aca="false">IF($B48&lt;&gt;"",IF($EE$1+20&gt;=GS$13,RANK(FX48,FX$14:FX$113,0),""),"")</f>
        <v/>
      </c>
      <c r="GT48" s="329" t="str">
        <f aca="false">IF($B48&lt;&gt;"",IF($EE$1+20&gt;=GT$13,RANK(FY48,FY$14:FY$113,0),""),"")</f>
        <v/>
      </c>
      <c r="GU48" s="329" t="str">
        <f aca="false">IF($B48&lt;&gt;"",IF($EE$1+20&gt;=GU$13,RANK(FZ48,FZ$14:FZ$113,0),""),"")</f>
        <v/>
      </c>
      <c r="GV48" s="329" t="str">
        <f aca="false">IF($B48&lt;&gt;"",IF($EE$1+20&gt;=GV$13,RANK(GA48,GA$14:GA$113,0),""),"")</f>
        <v/>
      </c>
      <c r="GW48" s="329" t="str">
        <f aca="false">IF($B48&lt;&gt;"",IF($EE$1+20&gt;=GW$13,RANK(GB48,GB$14:GB$113,0),""),"")</f>
        <v/>
      </c>
      <c r="GX48" s="329" t="str">
        <f aca="false">IF($B48&lt;&gt;"",IF($EE$1+20&gt;=GX$13,RANK(GC48,GC$14:GC$113,0),""),"")</f>
        <v/>
      </c>
      <c r="GY48" s="329" t="str">
        <f aca="false">IF($B48&lt;&gt;"",IF($EE$1+20&gt;=GY$13,RANK(GD48,GD$14:GD$113,0),""),"")</f>
        <v/>
      </c>
      <c r="GZ48" s="329" t="str">
        <f aca="false">IF($B48&lt;&gt;"",IF($EE$1+20&gt;=GZ$13,RANK(GE48,GE$14:GE$113,0),""),"")</f>
        <v/>
      </c>
      <c r="HA48" s="329" t="str">
        <f aca="false">IF($B48&lt;&gt;"",IF($EE$1+20&gt;=HA$13,RANK(GF48,GF$14:GF$113,0),""),"")</f>
        <v/>
      </c>
      <c r="HB48" s="329" t="str">
        <f aca="false">IF($B48&lt;&gt;"",IF($EE$1+20&gt;=HB$13,RANK(GG48,GG$14:GG$113,0),""),"")</f>
        <v/>
      </c>
      <c r="HC48" s="329" t="str">
        <f aca="false">IF($B48&lt;&gt;"",IF($EE$1+20&gt;=HC$13,RANK(GH48,GH$14:GH$113,0),""),"")</f>
        <v/>
      </c>
      <c r="HD48" s="329" t="str">
        <f aca="false">IF($B48&lt;&gt;"",IF($EE$1+20&gt;=HD$13,RANK(GI48,GI$14:GI$113,0),""),"")</f>
        <v/>
      </c>
      <c r="HE48" s="329" t="str">
        <f aca="false">IF($B48&lt;&gt;"",IF($EE$1+20&gt;=HE$13,RANK(GJ48,GJ$14:GJ$113,0),""),"")</f>
        <v/>
      </c>
      <c r="HF48" s="330" t="str">
        <f aca="false">IF($B48&lt;&gt;"",IF($EE$1+20&gt;=HF$13,RANK(GK48,GK$14:GK$113,0),""),"")</f>
        <v/>
      </c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3" hidden="false" customHeight="false" outlineLevel="0" collapsed="false">
      <c r="A49" s="308" t="str">
        <f aca="false">IF(B49&lt;&gt;"",RANK(G49,G$14:G$113,0),"")</f>
        <v/>
      </c>
      <c r="B49" s="310" t="str">
        <f aca="false">IF('Chronos (M1..M20)'!B46&lt;&gt;"",'Chronos (M1..M20)'!B46,"")</f>
        <v/>
      </c>
      <c r="C49" s="310" t="str">
        <f aca="false">IF(B49&lt;&gt;"",'Chronos (M1..M20)'!C46,"")</f>
        <v/>
      </c>
      <c r="D49" s="215" t="str">
        <f aca="false">IF(B49&lt;&gt;"",'Chronos (M1..M20)'!C46,"")</f>
        <v/>
      </c>
      <c r="E49" s="355" t="n">
        <f aca="false">'Calculs (M1..M20)'!DS49</f>
        <v>0</v>
      </c>
      <c r="F49" s="355" t="n">
        <f aca="false">'Calculs (M1..M20)'!DT49</f>
        <v>0</v>
      </c>
      <c r="G49" s="311" t="n">
        <f aca="false">IF(B49&lt;&gt;"",IF(NbTotManche&lt;4,DR49-DQ49,IF(NbTotManche&lt;15,DR49-DU49-DQ49,IF(NbTotManche&lt;25,DR49-DU49-DV49-DQ49-DT49,IF(NbTotManche&lt;35,DS49-DU49-DV49-DW49-DT49-DQ49,DS49-DU49-DV49-DW49-DX49-DT49-DQ49)))),0)</f>
        <v>0</v>
      </c>
      <c r="H49" s="312" t="str">
        <f aca="false">IF(B49&lt;&gt;"",IF(G49,(G49/MAXA(G$14:G$113))*1000,0),"")</f>
        <v/>
      </c>
      <c r="I49" s="313" t="str">
        <f aca="false">IF($B49&lt;&gt;"",$B49,"")</f>
        <v/>
      </c>
      <c r="J49" s="314" t="str">
        <f aca="false">IF($B49&lt;&gt;"",'Chronos (M21..M40)'!$H46,"")</f>
        <v/>
      </c>
      <c r="K49" s="315" t="str">
        <f aca="false">IF('Chronos (M21..M40)'!$I46&lt;&gt;"",'Chronos (M21..M40)'!$I46," ")</f>
        <v> </v>
      </c>
      <c r="L49" s="316" t="n">
        <f aca="false">IF('Chronos (M21..M40)'!$J46&lt;&gt;"",'Chronos (M21..M40)'!$J46,0)</f>
        <v>0</v>
      </c>
      <c r="M49" s="317" t="str">
        <f aca="false">IF($B49&lt;&gt;"",IF(K49&lt;&gt;" ",(INDEX(J$9:K$12,MATCH(J49,J$9:J$12),2)/K49)*1000,0),"")</f>
        <v/>
      </c>
      <c r="N49" s="318" t="str">
        <f aca="false">IF(K$9&lt;&gt;"",IF($B49&lt;&gt;"",M49-L49,""),"")</f>
        <v/>
      </c>
      <c r="O49" s="314" t="str">
        <f aca="false">IF($B49&lt;&gt;"",'Chronos (M21..M40)'!$H147,"")</f>
        <v/>
      </c>
      <c r="P49" s="315" t="str">
        <f aca="false">IF('Chronos (M21..M40)'!$I147&lt;&gt;"",'Chronos (M21..M40)'!$I147," ")</f>
        <v> </v>
      </c>
      <c r="Q49" s="316" t="n">
        <f aca="false">IF('Chronos (M21..M40)'!$J147&lt;&gt;"",'Chronos (M21..M40)'!$J147,0)</f>
        <v>0</v>
      </c>
      <c r="R49" s="317" t="str">
        <f aca="false">IF($B49&lt;&gt;"",IF(P49&lt;&gt;" ",(INDEX(O$9:P$12,MATCH(O49,O$9:O$12),2)/P49)*1000,0),"")</f>
        <v/>
      </c>
      <c r="S49" s="318" t="str">
        <f aca="false">IF(P$9&lt;&gt;"",IF($B49&lt;&gt;"",R49-Q49,""),"")</f>
        <v/>
      </c>
      <c r="T49" s="313" t="str">
        <f aca="false">IF($B49&lt;&gt;"",$B49,"")</f>
        <v/>
      </c>
      <c r="U49" s="314" t="str">
        <f aca="false">IF($B49&lt;&gt;"",'Chronos (M21..M40)'!$H248,"")</f>
        <v/>
      </c>
      <c r="V49" s="315" t="str">
        <f aca="false">IF('Chronos (M21..M40)'!$I248&lt;&gt;"",'Chronos (M21..M40)'!$I248," ")</f>
        <v> </v>
      </c>
      <c r="W49" s="316" t="n">
        <f aca="false">IF('Chronos (M21..M40)'!$J248&lt;&gt;"",'Chronos (M21..M40)'!$J248,0)</f>
        <v>0</v>
      </c>
      <c r="X49" s="317" t="str">
        <f aca="false">IF($B49&lt;&gt;"",IF(V49&lt;&gt;" ",(INDEX(U$9:V$12,MATCH(U49,U$9:U$12),2)/V49)*1000,0),"")</f>
        <v/>
      </c>
      <c r="Y49" s="318" t="str">
        <f aca="false">IF(V$9&lt;&gt;"",IF($B49&lt;&gt;"",X49-W49,""),"")</f>
        <v/>
      </c>
      <c r="Z49" s="314" t="str">
        <f aca="false">IF($B49&lt;&gt;"",'Chronos (M21..M40)'!$H349,"")</f>
        <v/>
      </c>
      <c r="AA49" s="315" t="str">
        <f aca="false">IF('Chronos (M21..M40)'!$I349&lt;&gt;"",'Chronos (M21..M40)'!$I349," ")</f>
        <v> </v>
      </c>
      <c r="AB49" s="316" t="n">
        <f aca="false">IF('Chronos (M1..M20)'!$J349&lt;&gt;"",'Chronos (M21..M40)'!$J349,0)</f>
        <v>0</v>
      </c>
      <c r="AC49" s="317" t="str">
        <f aca="false">IF($B49&lt;&gt;"",IF(AA49&lt;&gt;" ",(INDEX(Z$9:AA$12,MATCH(Z49,Z$9:Z$12),2)/AA49)*1000,0),"")</f>
        <v/>
      </c>
      <c r="AD49" s="318" t="str">
        <f aca="false">IF(AA$9&lt;&gt;"",IF($B49&lt;&gt;"",AC49-AB49,""),"")</f>
        <v/>
      </c>
      <c r="AE49" s="313" t="str">
        <f aca="false">IF($B49&lt;&gt;"",$B49,"")</f>
        <v/>
      </c>
      <c r="AF49" s="314" t="str">
        <f aca="false">IF($B49&lt;&gt;"",'Chronos (M21..M40)'!$H450,"")</f>
        <v/>
      </c>
      <c r="AG49" s="315" t="str">
        <f aca="false">IF('Chronos (M21..M40)'!$I450&lt;&gt;"",'Chronos (M21..M40)'!$I450," ")</f>
        <v> </v>
      </c>
      <c r="AH49" s="316" t="n">
        <f aca="false">IF('Chronos (M21..M40)'!$J450&lt;&gt;"",'Chronos (M21..M40)'!$J450,0)</f>
        <v>0</v>
      </c>
      <c r="AI49" s="317" t="str">
        <f aca="false">IF($B49&lt;&gt;"",IF(AG49&lt;&gt;" ",(INDEX(AF$9:AG$12,MATCH(AF49,AF$9:AF$12),2)/AG49)*1000,0),"")</f>
        <v/>
      </c>
      <c r="AJ49" s="318" t="str">
        <f aca="false">IF(AG$9&lt;&gt;"",IF($B49&lt;&gt;"",AI49-AH49,""),"")</f>
        <v/>
      </c>
      <c r="AK49" s="314" t="str">
        <f aca="false">IF($B49&lt;&gt;"",'Chronos (M21..M40)'!$H551,"")</f>
        <v/>
      </c>
      <c r="AL49" s="315" t="str">
        <f aca="false">IF('Chronos (M21..M40)'!$I551&lt;&gt;"",'Chronos (M21..M40)'!$I551," ")</f>
        <v> </v>
      </c>
      <c r="AM49" s="316" t="n">
        <f aca="false">IF('Chronos (M21..M40)'!$J551&lt;&gt;"",'Chronos (M21..M40)'!$J551,0)</f>
        <v>0</v>
      </c>
      <c r="AN49" s="317" t="str">
        <f aca="false">IF($B49&lt;&gt;"",IF(AL49&lt;&gt;" ",(INDEX(AK$9:AL$12,MATCH(AK49,AK$9:AK$12),2)/AL49)*1000,0),"")</f>
        <v/>
      </c>
      <c r="AO49" s="318" t="str">
        <f aca="false">IF(AL$9&lt;&gt;"",IF($B49&lt;&gt;"",AN49-AM49,""),"")</f>
        <v/>
      </c>
      <c r="AP49" s="313" t="str">
        <f aca="false">IF($B49&lt;&gt;"",$B49,"")</f>
        <v/>
      </c>
      <c r="AQ49" s="314" t="str">
        <f aca="false">IF($B49&lt;&gt;"",'Chronos (M21..M40)'!$H652,"")</f>
        <v/>
      </c>
      <c r="AR49" s="315" t="str">
        <f aca="false">IF('Chronos (M21..M40)'!$I652&lt;&gt;"",'Chronos (M21..M40)'!$I652," ")</f>
        <v> </v>
      </c>
      <c r="AS49" s="316" t="n">
        <f aca="false">IF('Chronos (M21..M40)'!$J652&lt;&gt;"",'Chronos (M21..M40)'!$J652,0)</f>
        <v>0</v>
      </c>
      <c r="AT49" s="317" t="str">
        <f aca="false">IF($B49&lt;&gt;"",IF(AR49&lt;&gt;" ",(INDEX(AQ$9:AR$12,MATCH(AQ49,AQ$9:AQ$12),2)/AR49)*1000,0),"")</f>
        <v/>
      </c>
      <c r="AU49" s="318" t="str">
        <f aca="false">IF(AR$9&lt;&gt;"",IF($B49&lt;&gt;"",AT49-AS49,""),"")</f>
        <v/>
      </c>
      <c r="AV49" s="314" t="str">
        <f aca="false">IF($B49&lt;&gt;"",'Chronos (M21..M40)'!$H753,"")</f>
        <v/>
      </c>
      <c r="AW49" s="315" t="str">
        <f aca="false">IF('Chronos (M21..M40)'!$I753&lt;&gt;"",'Chronos (M21..M40)'!$I753," ")</f>
        <v> </v>
      </c>
      <c r="AX49" s="316" t="n">
        <f aca="false">IF('Chronos (M21..M40)'!$J753&lt;&gt;"",'Chronos (M21..M40)'!$J753,0)</f>
        <v>0</v>
      </c>
      <c r="AY49" s="317" t="str">
        <f aca="false">IF($B49&lt;&gt;"",IF(AW49&lt;&gt;" ",(INDEX(AV$9:AW$12,MATCH(AV49,AV$9:AV$12),2)/AW49)*1000,0),"")</f>
        <v/>
      </c>
      <c r="AZ49" s="318" t="str">
        <f aca="false">IF(AW$9&lt;&gt;"",IF($B49&lt;&gt;"",AY49-AX49,""),"")</f>
        <v/>
      </c>
      <c r="BA49" s="313" t="str">
        <f aca="false">IF($B49&lt;&gt;"",$B49,"")</f>
        <v/>
      </c>
      <c r="BB49" s="314" t="str">
        <f aca="false">IF($B49&lt;&gt;"",'Chronos (M21..M40)'!$H854,"")</f>
        <v/>
      </c>
      <c r="BC49" s="315" t="str">
        <f aca="false">IF('Chronos (M21..M40)'!$I854&lt;&gt;"",'Chronos (M21..M40)'!$I854," ")</f>
        <v> </v>
      </c>
      <c r="BD49" s="316" t="n">
        <f aca="false">IF('Chronos (M21..M40)'!$J854&lt;&gt;"",'Chronos (M21..M40)'!$J854,0)</f>
        <v>0</v>
      </c>
      <c r="BE49" s="317" t="str">
        <f aca="false">IF($B49&lt;&gt;"",IF(BC49&lt;&gt;" ",(INDEX(BB$9:BC$12,MATCH(BB49,BB$9:BB$12),2)/BC49)*1000,0),"")</f>
        <v/>
      </c>
      <c r="BF49" s="318" t="str">
        <f aca="false">IF(BC$9&lt;&gt;"",IF($B49&lt;&gt;"",BE49-BD49,""),"")</f>
        <v/>
      </c>
      <c r="BG49" s="314" t="str">
        <f aca="false">IF($B49&lt;&gt;"",'Chronos (M21..M40)'!$H955,"")</f>
        <v/>
      </c>
      <c r="BH49" s="315" t="str">
        <f aca="false">IF('Chronos (M21..M40)'!$I955&lt;&gt;"",'Chronos (M21..M40)'!$I955," ")</f>
        <v> </v>
      </c>
      <c r="BI49" s="316" t="n">
        <f aca="false">IF('Chronos (M21..M40)'!$J955&lt;&gt;"",'Chronos (M21..M40)'!$J955,0)</f>
        <v>0</v>
      </c>
      <c r="BJ49" s="317" t="str">
        <f aca="false">IF($B49&lt;&gt;"",IF(BH49&lt;&gt;" ",(INDEX(BG$9:BH$12,MATCH(BG49,BG$9:BG$12),2)/BH49)*1000,0),"")</f>
        <v/>
      </c>
      <c r="BK49" s="318" t="str">
        <f aca="false">IF(BH$9&lt;&gt;"",IF($B49&lt;&gt;"",BJ49-BI49,""),"")</f>
        <v/>
      </c>
      <c r="BL49" s="313" t="str">
        <f aca="false">IF($B49&lt;&gt;"",$B49,"")</f>
        <v/>
      </c>
      <c r="BM49" s="314" t="str">
        <f aca="false">IF($B49&lt;&gt;"",'Chronos (M21..M40)'!$H1056,"")</f>
        <v/>
      </c>
      <c r="BN49" s="315" t="str">
        <f aca="false">IF('Chronos (M21..M40)'!$I1056&lt;&gt;"",'Chronos (M21..M40)'!$I1056," ")</f>
        <v> </v>
      </c>
      <c r="BO49" s="316" t="n">
        <f aca="false">IF('Chronos (M21..M40)'!$J1056&lt;&gt;"",'Chronos (M21..M40)'!$J1056,0)</f>
        <v>0</v>
      </c>
      <c r="BP49" s="317" t="str">
        <f aca="false">IF($B49&lt;&gt;"",IF(BN49&lt;&gt;" ",(INDEX(BM$9:BN$12,MATCH(BM49,BM$9:BM$12),2)/BN49)*1000,0),"")</f>
        <v/>
      </c>
      <c r="BQ49" s="318" t="str">
        <f aca="false">IF(BN$9&lt;&gt;"",IF($B49&lt;&gt;"",BP49-BO49,""),"")</f>
        <v/>
      </c>
      <c r="BR49" s="314" t="str">
        <f aca="false">IF($B49&lt;&gt;"",'Chronos (M21..M40)'!$H1157,"")</f>
        <v/>
      </c>
      <c r="BS49" s="315" t="str">
        <f aca="false">IF('Chronos (M21..M40)'!$I1157&lt;&gt;"",'Chronos (M21..M40)'!$I1157," ")</f>
        <v> </v>
      </c>
      <c r="BT49" s="316" t="n">
        <f aca="false">IF('Chronos (M21..M40)'!$J1157&lt;&gt;"",'Chronos (M21..M40)'!$J1157,0)</f>
        <v>0</v>
      </c>
      <c r="BU49" s="317" t="str">
        <f aca="false">IF($B49&lt;&gt;"",IF(BS49&lt;&gt;" ",(INDEX(BR$9:BS$12,MATCH(BR49,BR$9:BR$12),2)/BS49)*1000,0),"")</f>
        <v/>
      </c>
      <c r="BV49" s="318" t="str">
        <f aca="false">IF(BS$9&lt;&gt;"",IF($B49&lt;&gt;"",BU49-BT49,""),"")</f>
        <v/>
      </c>
      <c r="BW49" s="313" t="str">
        <f aca="false">IF($B49&lt;&gt;"",$B49,"")</f>
        <v/>
      </c>
      <c r="BX49" s="314" t="str">
        <f aca="false">IF($B49&lt;&gt;"",'Chronos (M21..M40)'!$H1258,"")</f>
        <v/>
      </c>
      <c r="BY49" s="315" t="str">
        <f aca="false">IF('Chronos (M21..M40)'!$I1258&lt;&gt;"",'Chronos (M21..M40)'!$I1258," ")</f>
        <v> </v>
      </c>
      <c r="BZ49" s="316" t="n">
        <f aca="false">IF('Chronos (M21..M40)'!$J1258&lt;&gt;"",'Chronos (M21..M40)'!$J1258,0)</f>
        <v>0</v>
      </c>
      <c r="CA49" s="317" t="str">
        <f aca="false">IF($B49&lt;&gt;"",IF(BY49&lt;&gt;" ",(INDEX(BX$9:BY$12,MATCH(BX49,BX$9:BX$12),2)/BY49)*1000,0),"")</f>
        <v/>
      </c>
      <c r="CB49" s="318" t="str">
        <f aca="false">IF(BY$9&lt;&gt;"",IF($B49&lt;&gt;"",CA49-BZ49,""),"")</f>
        <v/>
      </c>
      <c r="CC49" s="314" t="str">
        <f aca="false">IF($B49&lt;&gt;"",'Chronos (M21..M40)'!$H1359,"")</f>
        <v/>
      </c>
      <c r="CD49" s="315" t="str">
        <f aca="false">IF('Chronos (M21..M40)'!$I1359&lt;&gt;"",'Chronos (M21..M40)'!$I1359," ")</f>
        <v> </v>
      </c>
      <c r="CE49" s="316" t="n">
        <f aca="false">IF('Chronos (M21..M40)'!$J1359&lt;&gt;"",'Chronos (M21..M40)'!$J1359,0)</f>
        <v>0</v>
      </c>
      <c r="CF49" s="317" t="str">
        <f aca="false">IF($B49&lt;&gt;"",IF(CD49&lt;&gt;" ",(INDEX(CC$9:CD$12,MATCH(CC49,CC$9:CC$12),2)/CD49)*1000,0),"")</f>
        <v/>
      </c>
      <c r="CG49" s="318" t="str">
        <f aca="false">IF(CD$9&lt;&gt;"",IF($B49&lt;&gt;"",CF49-CE49,""),"")</f>
        <v/>
      </c>
      <c r="CH49" s="313" t="str">
        <f aca="false">IF($B49&lt;&gt;"",$B49,"")</f>
        <v/>
      </c>
      <c r="CI49" s="314" t="str">
        <f aca="false">IF($B49&lt;&gt;"",'Chronos (M21..M40)'!$H1460,"")</f>
        <v/>
      </c>
      <c r="CJ49" s="315" t="str">
        <f aca="false">IF('Chronos (M21..M40)'!$I1460&lt;&gt;"",'Chronos (M21..M40)'!$I1460," ")</f>
        <v> </v>
      </c>
      <c r="CK49" s="316" t="n">
        <f aca="false">IF('Chronos (M21..M40)'!$J1460&lt;&gt;"",'Chronos (M21..M40)'!$J1460,0)</f>
        <v>0</v>
      </c>
      <c r="CL49" s="317" t="str">
        <f aca="false">IF($B49&lt;&gt;"",IF(CJ49&lt;&gt;" ",(INDEX(CI$9:CJ$12,MATCH(CI49,CI$9:CI$12),2)/CJ49)*1000,0),"")</f>
        <v/>
      </c>
      <c r="CM49" s="318" t="str">
        <f aca="false">IF(CJ$9&lt;&gt;"",IF($B49&lt;&gt;"",CL49-CK49,""),"")</f>
        <v/>
      </c>
      <c r="CN49" s="314" t="str">
        <f aca="false">IF($B49&lt;&gt;"",'Chronos (M21..M40)'!$H1561,"")</f>
        <v/>
      </c>
      <c r="CO49" s="315" t="str">
        <f aca="false">IF('Chronos (M21..M40)'!$I1561&lt;&gt;"",'Chronos (M21..M40)'!$I1561," ")</f>
        <v> </v>
      </c>
      <c r="CP49" s="316" t="n">
        <f aca="false">IF('Chronos (M21..M40)'!$J1561&lt;&gt;"",'Chronos (M21..M40)'!$J1561,0)</f>
        <v>0</v>
      </c>
      <c r="CQ49" s="317" t="str">
        <f aca="false">IF($B49&lt;&gt;"",IF(CO49&lt;&gt;" ",(INDEX(CN$9:CO$12,MATCH(CN49,CN$9:CN$12),2)/CO49)*1000,0),"")</f>
        <v/>
      </c>
      <c r="CR49" s="318" t="str">
        <f aca="false">IF(CO$9&lt;&gt;"",IF($B49&lt;&gt;"",CQ49-CP49,""),"")</f>
        <v/>
      </c>
      <c r="CS49" s="313" t="str">
        <f aca="false">IF($B49&lt;&gt;"",$B49,"")</f>
        <v/>
      </c>
      <c r="CT49" s="314" t="str">
        <f aca="false">IF($B49&lt;&gt;"",'Chronos (M21..M40)'!$H1662,"")</f>
        <v/>
      </c>
      <c r="CU49" s="315" t="str">
        <f aca="false">IF('Chronos (M21..M40)'!$I1662&lt;&gt;"",'Chronos (M21..M40)'!$I1662," ")</f>
        <v> </v>
      </c>
      <c r="CV49" s="316" t="n">
        <f aca="false">IF('Chronos (M21..M40)'!$J1662&lt;&gt;"",'Chronos (M21..M40)'!$J1662,0)</f>
        <v>0</v>
      </c>
      <c r="CW49" s="317" t="str">
        <f aca="false">IF($B49&lt;&gt;"",IF(CU49&lt;&gt;" ",(INDEX(CT$9:CU$12,MATCH(CT49,CT$9:CT$12),2)/CU49)*1000,0),"")</f>
        <v/>
      </c>
      <c r="CX49" s="318" t="str">
        <f aca="false">IF(CU$9&lt;&gt;"",IF($B49&lt;&gt;"",CW49-CV49,""),"")</f>
        <v/>
      </c>
      <c r="CY49" s="314" t="str">
        <f aca="false">IF($B49&lt;&gt;"",'Chronos (M21..M40)'!$H1763,"")</f>
        <v/>
      </c>
      <c r="CZ49" s="315" t="str">
        <f aca="false">IF('Chronos (M21..M40)'!$I1763&lt;&gt;"",'Chronos (M21..M40)'!$I1763," ")</f>
        <v> </v>
      </c>
      <c r="DA49" s="316" t="n">
        <f aca="false">IF('Chronos (M21..M40)'!$J1763&lt;&gt;"",'Chronos (M21..M40)'!$J1763,0)</f>
        <v>0</v>
      </c>
      <c r="DB49" s="317" t="str">
        <f aca="false">IF($B49&lt;&gt;"",IF(CZ49&lt;&gt;" ",(INDEX(CY$9:CZ$12,MATCH(CY49,CY$9:CY$12),2)/CZ49)*1000,0),"")</f>
        <v/>
      </c>
      <c r="DC49" s="318" t="str">
        <f aca="false">IF(CZ$9&lt;&gt;"",IF($B49&lt;&gt;"",DB49-DA49,""),"")</f>
        <v/>
      </c>
      <c r="DD49" s="313" t="str">
        <f aca="false">IF($B49&lt;&gt;"",$B49,"")</f>
        <v/>
      </c>
      <c r="DE49" s="314" t="str">
        <f aca="false">IF($B49&lt;&gt;"",'Chronos (M21..M40)'!$H1864,"")</f>
        <v/>
      </c>
      <c r="DF49" s="315" t="str">
        <f aca="false">IF('Chronos (M21..M40)'!$I1864&lt;&gt;"",'Chronos (M21..M40)'!$I1864," ")</f>
        <v> </v>
      </c>
      <c r="DG49" s="316" t="n">
        <f aca="false">IF('Chronos (M21..M40)'!$J1864&lt;&gt;"",'Chronos (M21..M40)'!$J1864,0)</f>
        <v>0</v>
      </c>
      <c r="DH49" s="317" t="str">
        <f aca="false">IF($B49&lt;&gt;"",IF(DF49&lt;&gt;" ",(INDEX(DE$9:DF$12,MATCH(DE49,DE$9:DE$12),2)/DF49)*1000,0),"")</f>
        <v/>
      </c>
      <c r="DI49" s="318" t="str">
        <f aca="false">IF(DF$9&lt;&gt;"",IF($B49&lt;&gt;"",DH49-DG49,""),"")</f>
        <v/>
      </c>
      <c r="DJ49" s="314" t="str">
        <f aca="false">IF($B49&lt;&gt;"",'Chronos (M21..M40)'!$H1965,"")</f>
        <v/>
      </c>
      <c r="DK49" s="315" t="str">
        <f aca="false">IF('Chronos (M21..M40)'!$I1965&lt;&gt;"",'Chronos (M21..M40)'!$I1965," ")</f>
        <v> </v>
      </c>
      <c r="DL49" s="316" t="n">
        <f aca="false">IF('Chronos (M21..M40)'!$J1965&lt;&gt;"",'Chronos (M21..M40)'!$J1965,0)</f>
        <v>0</v>
      </c>
      <c r="DM49" s="317" t="str">
        <f aca="false">IF($B49&lt;&gt;"",IF(DK49&lt;&gt;" ",(INDEX(DJ$9:DK$12,MATCH(DJ49,DJ$9:DJ$12),2)/DK49)*1000,0),"")</f>
        <v/>
      </c>
      <c r="DN49" s="318" t="str">
        <f aca="false">IF(DK$9&lt;&gt;"",IF($B49&lt;&gt;"",DM49-DL49,""),"")</f>
        <v/>
      </c>
      <c r="DO49" s="0"/>
      <c r="DP49" s="356" t="n">
        <f aca="false">E49</f>
        <v>0</v>
      </c>
      <c r="DQ49" s="357" t="n">
        <f aca="false">F49</f>
        <v>0</v>
      </c>
      <c r="DR49" s="356" t="e">
        <f aca="false">SUM(E49,M49,R49,X49,AC49)</f>
        <v>#VALUE!</v>
      </c>
      <c r="DS49" s="319" t="e">
        <f aca="false">SUM(DR49,AI49,AN49,AT49,AY49,BE49,BJ49,BP49,BU49,CA49,CF49,CL49,CQ49,CW49,DB49,DH49,DM49)</f>
        <v>#VALUE!</v>
      </c>
      <c r="DT49" s="357" t="n">
        <f aca="false">SUM(L49,Q49,W49,AB49,AH49,AM49,AS49,AX49,BD49,BI49,BO49,BT49,BZ49,CE49,CK49,CP49,CV49,DA49,DG49,DL49)</f>
        <v>0</v>
      </c>
      <c r="DU49" s="356" t="e">
        <f aca="false">SMALL($DY49:$EV49,1)</f>
        <v>#VALUE!</v>
      </c>
      <c r="DV49" s="319" t="e">
        <f aca="false">SMALL($DY49:$EV49,2)</f>
        <v>#VALUE!</v>
      </c>
      <c r="DW49" s="319" t="e">
        <f aca="false">SMALL($DY49:$EV49,3)</f>
        <v>#VALUE!</v>
      </c>
      <c r="DX49" s="357" t="e">
        <f aca="false">SMALL($DY49:$EV49,4)</f>
        <v>#VALUE!</v>
      </c>
      <c r="DY49" s="356" t="e">
        <f aca="false">'Calculs (M1..M20)'!DU49</f>
        <v>#VALUE!</v>
      </c>
      <c r="DZ49" s="356" t="e">
        <f aca="false">'Calculs (M1..M20)'!DV49</f>
        <v>#VALUE!</v>
      </c>
      <c r="EA49" s="356" t="e">
        <f aca="false">'Calculs (M1..M20)'!DW49</f>
        <v>#VALUE!</v>
      </c>
      <c r="EB49" s="358" t="e">
        <f aca="false">'Calculs (M1..M20)'!DX49</f>
        <v>#VALUE!</v>
      </c>
      <c r="EC49" s="361" t="str">
        <f aca="false">IF(M49&gt;0,M49," ")</f>
        <v/>
      </c>
      <c r="ED49" s="321" t="str">
        <f aca="false">IF(R49&gt;0,R49," ")</f>
        <v/>
      </c>
      <c r="EE49" s="321" t="str">
        <f aca="false">IF(X49&gt;0,X49," ")</f>
        <v/>
      </c>
      <c r="EF49" s="321" t="str">
        <f aca="false">IF(AC49&gt;0,AC49," ")</f>
        <v/>
      </c>
      <c r="EG49" s="321" t="str">
        <f aca="false">IF(AI49&gt;0,AI49," ")</f>
        <v/>
      </c>
      <c r="EH49" s="321" t="str">
        <f aca="false">IF(AN49&gt;0,AN49," ")</f>
        <v/>
      </c>
      <c r="EI49" s="321" t="str">
        <f aca="false">IF(AT49&gt;0,AT49," ")</f>
        <v/>
      </c>
      <c r="EJ49" s="321" t="str">
        <f aca="false">IF(AY49&gt;0,AY49," ")</f>
        <v/>
      </c>
      <c r="EK49" s="321" t="str">
        <f aca="false">IF(BE49&gt;0,BE49," ")</f>
        <v/>
      </c>
      <c r="EL49" s="321" t="str">
        <f aca="false">IF(BJ49&gt;0,BJ49," ")</f>
        <v/>
      </c>
      <c r="EM49" s="321" t="str">
        <f aca="false">IF(BP49&gt;0,BP49," ")</f>
        <v/>
      </c>
      <c r="EN49" s="321" t="str">
        <f aca="false">IF(BU49&gt;0,BU49," ")</f>
        <v/>
      </c>
      <c r="EO49" s="321" t="str">
        <f aca="false">IF(CA49&gt;0,CA49," ")</f>
        <v/>
      </c>
      <c r="EP49" s="321" t="str">
        <f aca="false">IF(CF49&gt;0,CF49," ")</f>
        <v/>
      </c>
      <c r="EQ49" s="321" t="str">
        <f aca="false">IF(CL49&gt;0,CL49," ")</f>
        <v/>
      </c>
      <c r="ER49" s="321" t="str">
        <f aca="false">IF(CQ49&gt;0,CQ49," ")</f>
        <v/>
      </c>
      <c r="ES49" s="321" t="str">
        <f aca="false">IF(CW49&gt;0,CW49," ")</f>
        <v/>
      </c>
      <c r="ET49" s="321" t="str">
        <f aca="false">IF(DB49&gt;0,DB49," ")</f>
        <v/>
      </c>
      <c r="EU49" s="321" t="str">
        <f aca="false">IF(DH49&gt;0,DH49," ")</f>
        <v/>
      </c>
      <c r="EV49" s="321" t="str">
        <f aca="false">IF(DM49&gt;0,DM49," ")</f>
        <v/>
      </c>
      <c r="EW49" s="322" t="e">
        <f aca="false">SMALL($DY49:EC49,1)</f>
        <v>#VALUE!</v>
      </c>
      <c r="EX49" s="323" t="e">
        <f aca="false">SMALL($DY49:ED49,1)</f>
        <v>#VALUE!</v>
      </c>
      <c r="EY49" s="323" t="e">
        <f aca="false">SMALL($DY49:EE49,1)</f>
        <v>#VALUE!</v>
      </c>
      <c r="EZ49" s="323" t="e">
        <f aca="false">SMALL($DY49:EF49,1)</f>
        <v>#VALUE!</v>
      </c>
      <c r="FA49" s="323" t="e">
        <f aca="false">SMALL($DY49:EG49,1)</f>
        <v>#VALUE!</v>
      </c>
      <c r="FB49" s="323" t="e">
        <f aca="false">SMALL($DY49:EH49,1)</f>
        <v>#VALUE!</v>
      </c>
      <c r="FC49" s="323" t="e">
        <f aca="false">SMALL($DY49:EI49,1)</f>
        <v>#VALUE!</v>
      </c>
      <c r="FD49" s="323" t="e">
        <f aca="false">SMALL($DY49:EJ49,1)</f>
        <v>#VALUE!</v>
      </c>
      <c r="FE49" s="323" t="e">
        <f aca="false">SMALL($DY49:EK49,1)</f>
        <v>#VALUE!</v>
      </c>
      <c r="FF49" s="323" t="e">
        <f aca="false">SMALL($DY49:EL49,1)</f>
        <v>#VALUE!</v>
      </c>
      <c r="FG49" s="323" t="e">
        <f aca="false">SMALL($DY49:EM49,1)</f>
        <v>#VALUE!</v>
      </c>
      <c r="FH49" s="323" t="e">
        <f aca="false">SMALL($DY49:EN49,1)</f>
        <v>#VALUE!</v>
      </c>
      <c r="FI49" s="323" t="e">
        <f aca="false">SMALL($DY49:EO49,1)</f>
        <v>#VALUE!</v>
      </c>
      <c r="FJ49" s="323" t="e">
        <f aca="false">SMALL($DY49:EP49,1)</f>
        <v>#VALUE!</v>
      </c>
      <c r="FK49" s="323" t="e">
        <f aca="false">SMALL($DY49:EQ49,1)</f>
        <v>#VALUE!</v>
      </c>
      <c r="FL49" s="323" t="e">
        <f aca="false">SMALL($DY49:ER49,1)</f>
        <v>#VALUE!</v>
      </c>
      <c r="FM49" s="323" t="e">
        <f aca="false">SMALL($DY49:ES49,1)</f>
        <v>#VALUE!</v>
      </c>
      <c r="FN49" s="323" t="e">
        <f aca="false">SMALL($DY49:ET49,1)</f>
        <v>#VALUE!</v>
      </c>
      <c r="FO49" s="323" t="e">
        <f aca="false">SMALL($DY49:EU49,1)</f>
        <v>#VALUE!</v>
      </c>
      <c r="FP49" s="324" t="e">
        <f aca="false">SMALL($DY49:EV49,1)</f>
        <v>#VALUE!</v>
      </c>
      <c r="FQ49" s="0"/>
      <c r="FR49" s="328" t="str">
        <f aca="false">IF($B49&lt;&gt;"",IF($EE$1+20&gt;=FR$13,$N49+E49-F49-(EW49+EW151+EW253+EW355),""),"")</f>
        <v/>
      </c>
      <c r="FS49" s="329" t="str">
        <f aca="false">IF($B49&lt;&gt;"",IF($EE$1+20&gt;=FS$13,$N49+$S49+E49-F49-(EX49+EX151+EX253+EX355),""),"")</f>
        <v/>
      </c>
      <c r="FT49" s="329" t="str">
        <f aca="false">IF($B49&lt;&gt;"",IF($EE$1+20&gt;=FT$13,$N49+$S49+$Y49+E49-F49-(EY49+EY151+EY253+EY355),""),"")</f>
        <v/>
      </c>
      <c r="FU49" s="329" t="str">
        <f aca="false">IF($B49&lt;&gt;"",IF($EE$1+20&gt;=FU$13,$N49+$S49+$Y49+$AD49+E49-F49-(EZ49+EZ151+EZ253+EZ355),""),"")</f>
        <v/>
      </c>
      <c r="FV49" s="329" t="str">
        <f aca="false">IF($B49&lt;&gt;"",IF($EE$1+20&gt;=FV$13,$N49+$S49+$Y49+$AD49+$AJ49+E49-F49-(FA49+FA151+FA253+FA355),""),"")</f>
        <v/>
      </c>
      <c r="FW49" s="329" t="str">
        <f aca="false">IF($B49&lt;&gt;"",IF($EE$1+20&gt;=FW$13,$N49+$S49+$Y49+$AD49+$AJ49+$AO49+E49-F49-(FB49+FB151+FB253+FB355),""),"")</f>
        <v/>
      </c>
      <c r="FX49" s="329" t="str">
        <f aca="false">IF($B49&lt;&gt;"",IF($EE$1+20&gt;=FX$13,$N49+$S49+$Y49+$AD49+$AJ49+$AO49+$AU49+E49-F49-(FC49+FC151+FC253+FC355),""),"")</f>
        <v/>
      </c>
      <c r="FY49" s="329" t="str">
        <f aca="false">IF($B49&lt;&gt;"",IF($EE$1+20&gt;=FY$13,$N49+$S49+$Y49+$AD49+$AJ49+$AO49+$AU49+$AZ49+E49-F49-(FD49+FD151+FD253+FD355),""),"")</f>
        <v/>
      </c>
      <c r="FZ49" s="329" t="str">
        <f aca="false">IF($B49&lt;&gt;"",IF($EE$1+20&gt;=FZ$13,$N49+$S49+$Y49+$AD49+$AJ49+$AO49+$AU49+$AZ49+$BF49+E49-F49-(FE49+FE151+FE253+FE355),""),"")</f>
        <v/>
      </c>
      <c r="GA49" s="329" t="str">
        <f aca="false">IF($B49&lt;&gt;"",IF($EE$1+20&gt;=GA$13,$N49+$S49+$Y49+$AD49+$AJ49+$AO49+$AU49+$AZ49+$BF49+$BK49+E49-F49-(FF49+FF151+FF253+FF355),""),"")</f>
        <v/>
      </c>
      <c r="GB49" s="329" t="str">
        <f aca="false">IF($B49&lt;&gt;"",IF($EE$1+20&gt;=GB$13,$N49+$S49+$Y49+$AD49+$AJ49+$AO49+$AU49+$AZ49+$BF49+$BK49+$BQ49+E49-F49-(FG49+FG151+FG253+FG355),""),"")</f>
        <v/>
      </c>
      <c r="GC49" s="329" t="str">
        <f aca="false">IF($B49&lt;&gt;"",IF($EE$1+20&gt;=GC$13,$N49+$S49+$Y49+$AD49+$AJ49+$AO49+$AU49+$AZ49+$BF49+$BK49+$BQ49+$BV49+E49-F49-(FH49+FH151+FH253+FH355),""),"")</f>
        <v/>
      </c>
      <c r="GD49" s="329" t="str">
        <f aca="false">IF($B49&lt;&gt;"",IF($EE$1+20&gt;=GD$13,$N49+$S49+$Y49+$AD49+$AJ49+$AO49+$AU49+$AZ49+$BF49+$BK49+$BQ49+$BV49+$CB49+E49-F49-(FI49+FI151+FI253+FI355),""),"")</f>
        <v/>
      </c>
      <c r="GE49" s="329" t="str">
        <f aca="false">IF($B49&lt;&gt;"",IF($EE$1+20&gt;=GE$13,$N49+$S49+$Y49+$AD49+$AJ49+$AO49+$AU49+$AZ49+$BF49+$BK49+$BQ49+$BV49+$CB49+$CG49+E49-F49-(FJ49+FJ151+FJ253+FJ355),""),"")</f>
        <v/>
      </c>
      <c r="GF49" s="329" t="str">
        <f aca="false">IF($B49&lt;&gt;"",IF($EE$1+20&gt;=GF$13,$N49+$S49+$Y49+$AD49+$AJ49+$AO49+$AU49+$AZ49+$BF49+$BK49+$BQ49+$BV49+$CB49+$CG49+$CM49+E49-F49-(FK49+FK151+FK253+FK355),""),"")</f>
        <v/>
      </c>
      <c r="GG49" s="329" t="str">
        <f aca="false">IF($B49&lt;&gt;"",IF($EE$1+20&gt;=GG$13,$N49+$S49+$Y49+$AD49+$AJ49+$AO49+$AU49+$AZ49+$BF49+$BK49+$BQ49+$BV49+$CB49+$CG49+$CM49+$CR49+E49-F49-(FL49+FL151+FL253+FL355),""),"")</f>
        <v/>
      </c>
      <c r="GH49" s="329" t="str">
        <f aca="false">IF($B49&lt;&gt;"",IF($EE$1+20&gt;=GH$13,$N49+$S49+$Y49+$AD49+$AJ49+$AO49+$AU49+$AZ49+$BF49+$BK49+$BQ49+$BV49+$CB49+$CG49+$CM49+$CR49+$CX49+E49-F49-(FM49+FM151+FM253+FM355),""),"")</f>
        <v/>
      </c>
      <c r="GI49" s="329" t="str">
        <f aca="false">IF($B49&lt;&gt;"",IF($EE$1+20&gt;=GI$13,$N49+$S49+$Y49+$AD49+$AJ49+$AO49+$AU49+$AZ49+$BF49+$BK49+$BQ49+$BV49+$CB49+$CG49+$CM49+$CR49+$CX49+$DC49+E49-F49-(FN49+FN151+FN253+FN355),""),"")</f>
        <v/>
      </c>
      <c r="GJ49" s="329" t="str">
        <f aca="false">IF($B49&lt;&gt;"",IF($EE$1+20&gt;=GJ$13,$N49+$S49+$Y49+$AD49+$AJ49+$AO49+$AU49+$AZ49+$BF49+$BK49+$BQ49+$BV49+$CB49+$CG49+$CM49+$CR49+$CX49+$DC49+$DI49+E49-F49-(FO49+FO151+FO253+FO355),""),"")</f>
        <v/>
      </c>
      <c r="GK49" s="330" t="str">
        <f aca="false">IF($B49&lt;&gt;"",IF($EE$1+20&gt;=GK$13,$N49+$S49+$Y49+$AD49+$AJ49+$AO49+$AU49+$AZ49+$BF49+$BK49+$BQ49+$BV49+$CB49+$CG49+$CM49+$CR49+$CX49+$DC49+$DI49+$DN49+E49-F49-(FP49+FP151+FP253+FP355),""),"")</f>
        <v/>
      </c>
      <c r="GL49" s="0"/>
      <c r="GM49" s="328" t="str">
        <f aca="false">IF($B49&lt;&gt;"",IF($EE$1+20&gt;=GM$13,RANK(FR49,FR$14:FR$113,0),""),"")</f>
        <v/>
      </c>
      <c r="GN49" s="329" t="str">
        <f aca="false">IF($B49&lt;&gt;"",IF($EE$1+20&gt;=GN$13,RANK(FS49,FS$14:FS$113,0),""),"")</f>
        <v/>
      </c>
      <c r="GO49" s="329" t="str">
        <f aca="false">IF($B49&lt;&gt;"",IF($EE$1+20&gt;=GO$13,RANK(FT49,FT$14:FT$113,0),""),"")</f>
        <v/>
      </c>
      <c r="GP49" s="329" t="str">
        <f aca="false">IF($B49&lt;&gt;"",IF($EE$1+20&gt;=GP$13,RANK(FU49,FU$14:FU$113,0),""),"")</f>
        <v/>
      </c>
      <c r="GQ49" s="329" t="str">
        <f aca="false">IF($B49&lt;&gt;"",IF($EE$1+20&gt;=GQ$13,RANK(FV49,FV$14:FV$113,0),""),"")</f>
        <v/>
      </c>
      <c r="GR49" s="329" t="str">
        <f aca="false">IF($B49&lt;&gt;"",IF($EE$1+20&gt;=GR$13,RANK(FW49,FW$14:FW$113,0),""),"")</f>
        <v/>
      </c>
      <c r="GS49" s="329" t="str">
        <f aca="false">IF($B49&lt;&gt;"",IF($EE$1+20&gt;=GS$13,RANK(FX49,FX$14:FX$113,0),""),"")</f>
        <v/>
      </c>
      <c r="GT49" s="329" t="str">
        <f aca="false">IF($B49&lt;&gt;"",IF($EE$1+20&gt;=GT$13,RANK(FY49,FY$14:FY$113,0),""),"")</f>
        <v/>
      </c>
      <c r="GU49" s="329" t="str">
        <f aca="false">IF($B49&lt;&gt;"",IF($EE$1+20&gt;=GU$13,RANK(FZ49,FZ$14:FZ$113,0),""),"")</f>
        <v/>
      </c>
      <c r="GV49" s="329" t="str">
        <f aca="false">IF($B49&lt;&gt;"",IF($EE$1+20&gt;=GV$13,RANK(GA49,GA$14:GA$113,0),""),"")</f>
        <v/>
      </c>
      <c r="GW49" s="329" t="str">
        <f aca="false">IF($B49&lt;&gt;"",IF($EE$1+20&gt;=GW$13,RANK(GB49,GB$14:GB$113,0),""),"")</f>
        <v/>
      </c>
      <c r="GX49" s="329" t="str">
        <f aca="false">IF($B49&lt;&gt;"",IF($EE$1+20&gt;=GX$13,RANK(GC49,GC$14:GC$113,0),""),"")</f>
        <v/>
      </c>
      <c r="GY49" s="329" t="str">
        <f aca="false">IF($B49&lt;&gt;"",IF($EE$1+20&gt;=GY$13,RANK(GD49,GD$14:GD$113,0),""),"")</f>
        <v/>
      </c>
      <c r="GZ49" s="329" t="str">
        <f aca="false">IF($B49&lt;&gt;"",IF($EE$1+20&gt;=GZ$13,RANK(GE49,GE$14:GE$113,0),""),"")</f>
        <v/>
      </c>
      <c r="HA49" s="329" t="str">
        <f aca="false">IF($B49&lt;&gt;"",IF($EE$1+20&gt;=HA$13,RANK(GF49,GF$14:GF$113,0),""),"")</f>
        <v/>
      </c>
      <c r="HB49" s="329" t="str">
        <f aca="false">IF($B49&lt;&gt;"",IF($EE$1+20&gt;=HB$13,RANK(GG49,GG$14:GG$113,0),""),"")</f>
        <v/>
      </c>
      <c r="HC49" s="329" t="str">
        <f aca="false">IF($B49&lt;&gt;"",IF($EE$1+20&gt;=HC$13,RANK(GH49,GH$14:GH$113,0),""),"")</f>
        <v/>
      </c>
      <c r="HD49" s="329" t="str">
        <f aca="false">IF($B49&lt;&gt;"",IF($EE$1+20&gt;=HD$13,RANK(GI49,GI$14:GI$113,0),""),"")</f>
        <v/>
      </c>
      <c r="HE49" s="329" t="str">
        <f aca="false">IF($B49&lt;&gt;"",IF($EE$1+20&gt;=HE$13,RANK(GJ49,GJ$14:GJ$113,0),""),"")</f>
        <v/>
      </c>
      <c r="HF49" s="330" t="str">
        <f aca="false">IF($B49&lt;&gt;"",IF($EE$1+20&gt;=HF$13,RANK(GK49,GK$14:GK$113,0),""),"")</f>
        <v/>
      </c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3" hidden="false" customHeight="false" outlineLevel="0" collapsed="false">
      <c r="A50" s="308" t="str">
        <f aca="false">IF(B50&lt;&gt;"",RANK(G50,G$14:G$113,0),"")</f>
        <v/>
      </c>
      <c r="B50" s="310" t="str">
        <f aca="false">IF('Chronos (M1..M20)'!B47&lt;&gt;"",'Chronos (M1..M20)'!B47,"")</f>
        <v/>
      </c>
      <c r="C50" s="310" t="str">
        <f aca="false">IF(B50&lt;&gt;"",'Chronos (M1..M20)'!C47,"")</f>
        <v/>
      </c>
      <c r="D50" s="215" t="str">
        <f aca="false">IF(B50&lt;&gt;"",'Chronos (M1..M20)'!C47,"")</f>
        <v/>
      </c>
      <c r="E50" s="355" t="n">
        <f aca="false">'Calculs (M1..M20)'!DS50</f>
        <v>0</v>
      </c>
      <c r="F50" s="355" t="n">
        <f aca="false">'Calculs (M1..M20)'!DT50</f>
        <v>0</v>
      </c>
      <c r="G50" s="311" t="n">
        <f aca="false">IF(B50&lt;&gt;"",IF(NbTotManche&lt;4,DR50-DQ50,IF(NbTotManche&lt;15,DR50-DU50-DQ50,IF(NbTotManche&lt;25,DR50-DU50-DV50-DQ50-DT50,IF(NbTotManche&lt;35,DS50-DU50-DV50-DW50-DT50-DQ50,DS50-DU50-DV50-DW50-DX50-DT50-DQ50)))),0)</f>
        <v>0</v>
      </c>
      <c r="H50" s="312" t="str">
        <f aca="false">IF(B50&lt;&gt;"",IF(G50,(G50/MAXA(G$14:G$113))*1000,0),"")</f>
        <v/>
      </c>
      <c r="I50" s="313" t="str">
        <f aca="false">IF($B50&lt;&gt;"",$B50,"")</f>
        <v/>
      </c>
      <c r="J50" s="314" t="str">
        <f aca="false">IF($B50&lt;&gt;"",'Chronos (M21..M40)'!$H47,"")</f>
        <v/>
      </c>
      <c r="K50" s="315" t="str">
        <f aca="false">IF('Chronos (M21..M40)'!$I47&lt;&gt;"",'Chronos (M21..M40)'!$I47," ")</f>
        <v> </v>
      </c>
      <c r="L50" s="316" t="n">
        <f aca="false">IF('Chronos (M21..M40)'!$J47&lt;&gt;"",'Chronos (M21..M40)'!$J47,0)</f>
        <v>0</v>
      </c>
      <c r="M50" s="317" t="str">
        <f aca="false">IF($B50&lt;&gt;"",IF(K50&lt;&gt;" ",(INDEX(J$9:K$12,MATCH(J50,J$9:J$12),2)/K50)*1000,0),"")</f>
        <v/>
      </c>
      <c r="N50" s="318" t="str">
        <f aca="false">IF(K$9&lt;&gt;"",IF($B50&lt;&gt;"",M50-L50,""),"")</f>
        <v/>
      </c>
      <c r="O50" s="314" t="str">
        <f aca="false">IF($B50&lt;&gt;"",'Chronos (M21..M40)'!$H148,"")</f>
        <v/>
      </c>
      <c r="P50" s="315" t="str">
        <f aca="false">IF('Chronos (M21..M40)'!$I148&lt;&gt;"",'Chronos (M21..M40)'!$I148," ")</f>
        <v> </v>
      </c>
      <c r="Q50" s="316" t="n">
        <f aca="false">IF('Chronos (M21..M40)'!$J148&lt;&gt;"",'Chronos (M21..M40)'!$J148,0)</f>
        <v>0</v>
      </c>
      <c r="R50" s="317" t="str">
        <f aca="false">IF($B50&lt;&gt;"",IF(P50&lt;&gt;" ",(INDEX(O$9:P$12,MATCH(O50,O$9:O$12),2)/P50)*1000,0),"")</f>
        <v/>
      </c>
      <c r="S50" s="318" t="str">
        <f aca="false">IF(P$9&lt;&gt;"",IF($B50&lt;&gt;"",R50-Q50,""),"")</f>
        <v/>
      </c>
      <c r="T50" s="313" t="str">
        <f aca="false">IF($B50&lt;&gt;"",$B50,"")</f>
        <v/>
      </c>
      <c r="U50" s="314" t="str">
        <f aca="false">IF($B50&lt;&gt;"",'Chronos (M21..M40)'!$H249,"")</f>
        <v/>
      </c>
      <c r="V50" s="315" t="str">
        <f aca="false">IF('Chronos (M21..M40)'!$I249&lt;&gt;"",'Chronos (M21..M40)'!$I249," ")</f>
        <v> </v>
      </c>
      <c r="W50" s="316" t="n">
        <f aca="false">IF('Chronos (M21..M40)'!$J249&lt;&gt;"",'Chronos (M21..M40)'!$J249,0)</f>
        <v>0</v>
      </c>
      <c r="X50" s="317" t="str">
        <f aca="false">IF($B50&lt;&gt;"",IF(V50&lt;&gt;" ",(INDEX(U$9:V$12,MATCH(U50,U$9:U$12),2)/V50)*1000,0),"")</f>
        <v/>
      </c>
      <c r="Y50" s="318" t="str">
        <f aca="false">IF(V$9&lt;&gt;"",IF($B50&lt;&gt;"",X50-W50,""),"")</f>
        <v/>
      </c>
      <c r="Z50" s="314" t="str">
        <f aca="false">IF($B50&lt;&gt;"",'Chronos (M21..M40)'!$H350,"")</f>
        <v/>
      </c>
      <c r="AA50" s="315" t="str">
        <f aca="false">IF('Chronos (M21..M40)'!$I350&lt;&gt;"",'Chronos (M21..M40)'!$I350," ")</f>
        <v> </v>
      </c>
      <c r="AB50" s="316" t="n">
        <f aca="false">IF('Chronos (M1..M20)'!$J350&lt;&gt;"",'Chronos (M21..M40)'!$J350,0)</f>
        <v>0</v>
      </c>
      <c r="AC50" s="317" t="str">
        <f aca="false">IF($B50&lt;&gt;"",IF(AA50&lt;&gt;" ",(INDEX(Z$9:AA$12,MATCH(Z50,Z$9:Z$12),2)/AA50)*1000,0),"")</f>
        <v/>
      </c>
      <c r="AD50" s="318" t="str">
        <f aca="false">IF(AA$9&lt;&gt;"",IF($B50&lt;&gt;"",AC50-AB50,""),"")</f>
        <v/>
      </c>
      <c r="AE50" s="313" t="str">
        <f aca="false">IF($B50&lt;&gt;"",$B50,"")</f>
        <v/>
      </c>
      <c r="AF50" s="314" t="str">
        <f aca="false">IF($B50&lt;&gt;"",'Chronos (M21..M40)'!$H451,"")</f>
        <v/>
      </c>
      <c r="AG50" s="315" t="str">
        <f aca="false">IF('Chronos (M21..M40)'!$I451&lt;&gt;"",'Chronos (M21..M40)'!$I451," ")</f>
        <v> </v>
      </c>
      <c r="AH50" s="316" t="n">
        <f aca="false">IF('Chronos (M21..M40)'!$J451&lt;&gt;"",'Chronos (M21..M40)'!$J451,0)</f>
        <v>0</v>
      </c>
      <c r="AI50" s="317" t="str">
        <f aca="false">IF($B50&lt;&gt;"",IF(AG50&lt;&gt;" ",(INDEX(AF$9:AG$12,MATCH(AF50,AF$9:AF$12),2)/AG50)*1000,0),"")</f>
        <v/>
      </c>
      <c r="AJ50" s="318" t="str">
        <f aca="false">IF(AG$9&lt;&gt;"",IF($B50&lt;&gt;"",AI50-AH50,""),"")</f>
        <v/>
      </c>
      <c r="AK50" s="314" t="str">
        <f aca="false">IF($B50&lt;&gt;"",'Chronos (M21..M40)'!$H552,"")</f>
        <v/>
      </c>
      <c r="AL50" s="315" t="str">
        <f aca="false">IF('Chronos (M21..M40)'!$I552&lt;&gt;"",'Chronos (M21..M40)'!$I552," ")</f>
        <v> </v>
      </c>
      <c r="AM50" s="316" t="n">
        <f aca="false">IF('Chronos (M21..M40)'!$J552&lt;&gt;"",'Chronos (M21..M40)'!$J552,0)</f>
        <v>0</v>
      </c>
      <c r="AN50" s="317" t="str">
        <f aca="false">IF($B50&lt;&gt;"",IF(AL50&lt;&gt;" ",(INDEX(AK$9:AL$12,MATCH(AK50,AK$9:AK$12),2)/AL50)*1000,0),"")</f>
        <v/>
      </c>
      <c r="AO50" s="318" t="str">
        <f aca="false">IF(AL$9&lt;&gt;"",IF($B50&lt;&gt;"",AN50-AM50,""),"")</f>
        <v/>
      </c>
      <c r="AP50" s="313" t="str">
        <f aca="false">IF($B50&lt;&gt;"",$B50,"")</f>
        <v/>
      </c>
      <c r="AQ50" s="314" t="str">
        <f aca="false">IF($B50&lt;&gt;"",'Chronos (M21..M40)'!$H653,"")</f>
        <v/>
      </c>
      <c r="AR50" s="315" t="str">
        <f aca="false">IF('Chronos (M21..M40)'!$I653&lt;&gt;"",'Chronos (M21..M40)'!$I653," ")</f>
        <v> </v>
      </c>
      <c r="AS50" s="316" t="n">
        <f aca="false">IF('Chronos (M21..M40)'!$J653&lt;&gt;"",'Chronos (M21..M40)'!$J653,0)</f>
        <v>0</v>
      </c>
      <c r="AT50" s="317" t="str">
        <f aca="false">IF($B50&lt;&gt;"",IF(AR50&lt;&gt;" ",(INDEX(AQ$9:AR$12,MATCH(AQ50,AQ$9:AQ$12),2)/AR50)*1000,0),"")</f>
        <v/>
      </c>
      <c r="AU50" s="318" t="str">
        <f aca="false">IF(AR$9&lt;&gt;"",IF($B50&lt;&gt;"",AT50-AS50,""),"")</f>
        <v/>
      </c>
      <c r="AV50" s="314" t="str">
        <f aca="false">IF($B50&lt;&gt;"",'Chronos (M21..M40)'!$H754,"")</f>
        <v/>
      </c>
      <c r="AW50" s="315" t="str">
        <f aca="false">IF('Chronos (M21..M40)'!$I754&lt;&gt;"",'Chronos (M21..M40)'!$I754," ")</f>
        <v> </v>
      </c>
      <c r="AX50" s="316" t="n">
        <f aca="false">IF('Chronos (M21..M40)'!$J754&lt;&gt;"",'Chronos (M21..M40)'!$J754,0)</f>
        <v>0</v>
      </c>
      <c r="AY50" s="317" t="str">
        <f aca="false">IF($B50&lt;&gt;"",IF(AW50&lt;&gt;" ",(INDEX(AV$9:AW$12,MATCH(AV50,AV$9:AV$12),2)/AW50)*1000,0),"")</f>
        <v/>
      </c>
      <c r="AZ50" s="318" t="str">
        <f aca="false">IF(AW$9&lt;&gt;"",IF($B50&lt;&gt;"",AY50-AX50,""),"")</f>
        <v/>
      </c>
      <c r="BA50" s="313" t="str">
        <f aca="false">IF($B50&lt;&gt;"",$B50,"")</f>
        <v/>
      </c>
      <c r="BB50" s="314" t="str">
        <f aca="false">IF($B50&lt;&gt;"",'Chronos (M21..M40)'!$H855,"")</f>
        <v/>
      </c>
      <c r="BC50" s="315" t="str">
        <f aca="false">IF('Chronos (M21..M40)'!$I855&lt;&gt;"",'Chronos (M21..M40)'!$I855," ")</f>
        <v> </v>
      </c>
      <c r="BD50" s="316" t="n">
        <f aca="false">IF('Chronos (M21..M40)'!$J855&lt;&gt;"",'Chronos (M21..M40)'!$J855,0)</f>
        <v>0</v>
      </c>
      <c r="BE50" s="317" t="str">
        <f aca="false">IF($B50&lt;&gt;"",IF(BC50&lt;&gt;" ",(INDEX(BB$9:BC$12,MATCH(BB50,BB$9:BB$12),2)/BC50)*1000,0),"")</f>
        <v/>
      </c>
      <c r="BF50" s="318" t="str">
        <f aca="false">IF(BC$9&lt;&gt;"",IF($B50&lt;&gt;"",BE50-BD50,""),"")</f>
        <v/>
      </c>
      <c r="BG50" s="314" t="str">
        <f aca="false">IF($B50&lt;&gt;"",'Chronos (M21..M40)'!$H956,"")</f>
        <v/>
      </c>
      <c r="BH50" s="315" t="str">
        <f aca="false">IF('Chronos (M21..M40)'!$I956&lt;&gt;"",'Chronos (M21..M40)'!$I956," ")</f>
        <v> </v>
      </c>
      <c r="BI50" s="316" t="n">
        <f aca="false">IF('Chronos (M21..M40)'!$J956&lt;&gt;"",'Chronos (M21..M40)'!$J956,0)</f>
        <v>0</v>
      </c>
      <c r="BJ50" s="317" t="str">
        <f aca="false">IF($B50&lt;&gt;"",IF(BH50&lt;&gt;" ",(INDEX(BG$9:BH$12,MATCH(BG50,BG$9:BG$12),2)/BH50)*1000,0),"")</f>
        <v/>
      </c>
      <c r="BK50" s="318" t="str">
        <f aca="false">IF(BH$9&lt;&gt;"",IF($B50&lt;&gt;"",BJ50-BI50,""),"")</f>
        <v/>
      </c>
      <c r="BL50" s="313" t="str">
        <f aca="false">IF($B50&lt;&gt;"",$B50,"")</f>
        <v/>
      </c>
      <c r="BM50" s="314" t="str">
        <f aca="false">IF($B50&lt;&gt;"",'Chronos (M21..M40)'!$H1057,"")</f>
        <v/>
      </c>
      <c r="BN50" s="315" t="str">
        <f aca="false">IF('Chronos (M21..M40)'!$I1057&lt;&gt;"",'Chronos (M21..M40)'!$I1057," ")</f>
        <v> </v>
      </c>
      <c r="BO50" s="316" t="n">
        <f aca="false">IF('Chronos (M21..M40)'!$J1057&lt;&gt;"",'Chronos (M21..M40)'!$J1057,0)</f>
        <v>0</v>
      </c>
      <c r="BP50" s="317" t="str">
        <f aca="false">IF($B50&lt;&gt;"",IF(BN50&lt;&gt;" ",(INDEX(BM$9:BN$12,MATCH(BM50,BM$9:BM$12),2)/BN50)*1000,0),"")</f>
        <v/>
      </c>
      <c r="BQ50" s="318" t="str">
        <f aca="false">IF(BN$9&lt;&gt;"",IF($B50&lt;&gt;"",BP50-BO50,""),"")</f>
        <v/>
      </c>
      <c r="BR50" s="314" t="str">
        <f aca="false">IF($B50&lt;&gt;"",'Chronos (M21..M40)'!$H1158,"")</f>
        <v/>
      </c>
      <c r="BS50" s="315" t="str">
        <f aca="false">IF('Chronos (M21..M40)'!$I1158&lt;&gt;"",'Chronos (M21..M40)'!$I1158," ")</f>
        <v> </v>
      </c>
      <c r="BT50" s="316" t="n">
        <f aca="false">IF('Chronos (M21..M40)'!$J1158&lt;&gt;"",'Chronos (M21..M40)'!$J1158,0)</f>
        <v>0</v>
      </c>
      <c r="BU50" s="317" t="str">
        <f aca="false">IF($B50&lt;&gt;"",IF(BS50&lt;&gt;" ",(INDEX(BR$9:BS$12,MATCH(BR50,BR$9:BR$12),2)/BS50)*1000,0),"")</f>
        <v/>
      </c>
      <c r="BV50" s="318" t="str">
        <f aca="false">IF(BS$9&lt;&gt;"",IF($B50&lt;&gt;"",BU50-BT50,""),"")</f>
        <v/>
      </c>
      <c r="BW50" s="313" t="str">
        <f aca="false">IF($B50&lt;&gt;"",$B50,"")</f>
        <v/>
      </c>
      <c r="BX50" s="314" t="str">
        <f aca="false">IF($B50&lt;&gt;"",'Chronos (M21..M40)'!$H1259,"")</f>
        <v/>
      </c>
      <c r="BY50" s="315" t="str">
        <f aca="false">IF('Chronos (M21..M40)'!$I1259&lt;&gt;"",'Chronos (M21..M40)'!$I1259," ")</f>
        <v> </v>
      </c>
      <c r="BZ50" s="316" t="n">
        <f aca="false">IF('Chronos (M21..M40)'!$J1259&lt;&gt;"",'Chronos (M21..M40)'!$J1259,0)</f>
        <v>0</v>
      </c>
      <c r="CA50" s="317" t="str">
        <f aca="false">IF($B50&lt;&gt;"",IF(BY50&lt;&gt;" ",(INDEX(BX$9:BY$12,MATCH(BX50,BX$9:BX$12),2)/BY50)*1000,0),"")</f>
        <v/>
      </c>
      <c r="CB50" s="318" t="str">
        <f aca="false">IF(BY$9&lt;&gt;"",IF($B50&lt;&gt;"",CA50-BZ50,""),"")</f>
        <v/>
      </c>
      <c r="CC50" s="314" t="str">
        <f aca="false">IF($B50&lt;&gt;"",'Chronos (M21..M40)'!$H1360,"")</f>
        <v/>
      </c>
      <c r="CD50" s="315" t="str">
        <f aca="false">IF('Chronos (M21..M40)'!$I1360&lt;&gt;"",'Chronos (M21..M40)'!$I1360," ")</f>
        <v> </v>
      </c>
      <c r="CE50" s="316" t="n">
        <f aca="false">IF('Chronos (M21..M40)'!$J1360&lt;&gt;"",'Chronos (M21..M40)'!$J1360,0)</f>
        <v>0</v>
      </c>
      <c r="CF50" s="317" t="str">
        <f aca="false">IF($B50&lt;&gt;"",IF(CD50&lt;&gt;" ",(INDEX(CC$9:CD$12,MATCH(CC50,CC$9:CC$12),2)/CD50)*1000,0),"")</f>
        <v/>
      </c>
      <c r="CG50" s="318" t="str">
        <f aca="false">IF(CD$9&lt;&gt;"",IF($B50&lt;&gt;"",CF50-CE50,""),"")</f>
        <v/>
      </c>
      <c r="CH50" s="313" t="str">
        <f aca="false">IF($B50&lt;&gt;"",$B50,"")</f>
        <v/>
      </c>
      <c r="CI50" s="314" t="str">
        <f aca="false">IF($B50&lt;&gt;"",'Chronos (M21..M40)'!$H1461,"")</f>
        <v/>
      </c>
      <c r="CJ50" s="315" t="str">
        <f aca="false">IF('Chronos (M21..M40)'!$I1461&lt;&gt;"",'Chronos (M21..M40)'!$I1461," ")</f>
        <v> </v>
      </c>
      <c r="CK50" s="316" t="n">
        <f aca="false">IF('Chronos (M21..M40)'!$J1461&lt;&gt;"",'Chronos (M21..M40)'!$J1461,0)</f>
        <v>0</v>
      </c>
      <c r="CL50" s="317" t="str">
        <f aca="false">IF($B50&lt;&gt;"",IF(CJ50&lt;&gt;" ",(INDEX(CI$9:CJ$12,MATCH(CI50,CI$9:CI$12),2)/CJ50)*1000,0),"")</f>
        <v/>
      </c>
      <c r="CM50" s="318" t="str">
        <f aca="false">IF(CJ$9&lt;&gt;"",IF($B50&lt;&gt;"",CL50-CK50,""),"")</f>
        <v/>
      </c>
      <c r="CN50" s="314" t="str">
        <f aca="false">IF($B50&lt;&gt;"",'Chronos (M21..M40)'!$H1562,"")</f>
        <v/>
      </c>
      <c r="CO50" s="315" t="str">
        <f aca="false">IF('Chronos (M21..M40)'!$I1562&lt;&gt;"",'Chronos (M21..M40)'!$I1562," ")</f>
        <v> </v>
      </c>
      <c r="CP50" s="316" t="n">
        <f aca="false">IF('Chronos (M21..M40)'!$J1562&lt;&gt;"",'Chronos (M21..M40)'!$J1562,0)</f>
        <v>0</v>
      </c>
      <c r="CQ50" s="317" t="str">
        <f aca="false">IF($B50&lt;&gt;"",IF(CO50&lt;&gt;" ",(INDEX(CN$9:CO$12,MATCH(CN50,CN$9:CN$12),2)/CO50)*1000,0),"")</f>
        <v/>
      </c>
      <c r="CR50" s="318" t="str">
        <f aca="false">IF(CO$9&lt;&gt;"",IF($B50&lt;&gt;"",CQ50-CP50,""),"")</f>
        <v/>
      </c>
      <c r="CS50" s="313" t="str">
        <f aca="false">IF($B50&lt;&gt;"",$B50,"")</f>
        <v/>
      </c>
      <c r="CT50" s="314" t="str">
        <f aca="false">IF($B50&lt;&gt;"",'Chronos (M21..M40)'!$H1663,"")</f>
        <v/>
      </c>
      <c r="CU50" s="315" t="str">
        <f aca="false">IF('Chronos (M21..M40)'!$I1663&lt;&gt;"",'Chronos (M21..M40)'!$I1663," ")</f>
        <v> </v>
      </c>
      <c r="CV50" s="316" t="n">
        <f aca="false">IF('Chronos (M21..M40)'!$J1663&lt;&gt;"",'Chronos (M21..M40)'!$J1663,0)</f>
        <v>0</v>
      </c>
      <c r="CW50" s="317" t="str">
        <f aca="false">IF($B50&lt;&gt;"",IF(CU50&lt;&gt;" ",(INDEX(CT$9:CU$12,MATCH(CT50,CT$9:CT$12),2)/CU50)*1000,0),"")</f>
        <v/>
      </c>
      <c r="CX50" s="318" t="str">
        <f aca="false">IF(CU$9&lt;&gt;"",IF($B50&lt;&gt;"",CW50-CV50,""),"")</f>
        <v/>
      </c>
      <c r="CY50" s="314" t="str">
        <f aca="false">IF($B50&lt;&gt;"",'Chronos (M21..M40)'!$H1764,"")</f>
        <v/>
      </c>
      <c r="CZ50" s="315" t="str">
        <f aca="false">IF('Chronos (M21..M40)'!$I1764&lt;&gt;"",'Chronos (M21..M40)'!$I1764," ")</f>
        <v> </v>
      </c>
      <c r="DA50" s="316" t="n">
        <f aca="false">IF('Chronos (M21..M40)'!$J1764&lt;&gt;"",'Chronos (M21..M40)'!$J1764,0)</f>
        <v>0</v>
      </c>
      <c r="DB50" s="317" t="str">
        <f aca="false">IF($B50&lt;&gt;"",IF(CZ50&lt;&gt;" ",(INDEX(CY$9:CZ$12,MATCH(CY50,CY$9:CY$12),2)/CZ50)*1000,0),"")</f>
        <v/>
      </c>
      <c r="DC50" s="318" t="str">
        <f aca="false">IF(CZ$9&lt;&gt;"",IF($B50&lt;&gt;"",DB50-DA50,""),"")</f>
        <v/>
      </c>
      <c r="DD50" s="313" t="str">
        <f aca="false">IF($B50&lt;&gt;"",$B50,"")</f>
        <v/>
      </c>
      <c r="DE50" s="314" t="str">
        <f aca="false">IF($B50&lt;&gt;"",'Chronos (M21..M40)'!$H1865,"")</f>
        <v/>
      </c>
      <c r="DF50" s="315" t="str">
        <f aca="false">IF('Chronos (M21..M40)'!$I1865&lt;&gt;"",'Chronos (M21..M40)'!$I1865," ")</f>
        <v> </v>
      </c>
      <c r="DG50" s="316" t="n">
        <f aca="false">IF('Chronos (M21..M40)'!$J1865&lt;&gt;"",'Chronos (M21..M40)'!$J1865,0)</f>
        <v>0</v>
      </c>
      <c r="DH50" s="317" t="str">
        <f aca="false">IF($B50&lt;&gt;"",IF(DF50&lt;&gt;" ",(INDEX(DE$9:DF$12,MATCH(DE50,DE$9:DE$12),2)/DF50)*1000,0),"")</f>
        <v/>
      </c>
      <c r="DI50" s="318" t="str">
        <f aca="false">IF(DF$9&lt;&gt;"",IF($B50&lt;&gt;"",DH50-DG50,""),"")</f>
        <v/>
      </c>
      <c r="DJ50" s="314" t="str">
        <f aca="false">IF($B50&lt;&gt;"",'Chronos (M21..M40)'!$H1966,"")</f>
        <v/>
      </c>
      <c r="DK50" s="315" t="str">
        <f aca="false">IF('Chronos (M21..M40)'!$I1966&lt;&gt;"",'Chronos (M21..M40)'!$I1966," ")</f>
        <v> </v>
      </c>
      <c r="DL50" s="316" t="n">
        <f aca="false">IF('Chronos (M21..M40)'!$J1966&lt;&gt;"",'Chronos (M21..M40)'!$J1966,0)</f>
        <v>0</v>
      </c>
      <c r="DM50" s="317" t="str">
        <f aca="false">IF($B50&lt;&gt;"",IF(DK50&lt;&gt;" ",(INDEX(DJ$9:DK$12,MATCH(DJ50,DJ$9:DJ$12),2)/DK50)*1000,0),"")</f>
        <v/>
      </c>
      <c r="DN50" s="318" t="str">
        <f aca="false">IF(DK$9&lt;&gt;"",IF($B50&lt;&gt;"",DM50-DL50,""),"")</f>
        <v/>
      </c>
      <c r="DO50" s="0"/>
      <c r="DP50" s="356" t="n">
        <f aca="false">E50</f>
        <v>0</v>
      </c>
      <c r="DQ50" s="357" t="n">
        <f aca="false">F50</f>
        <v>0</v>
      </c>
      <c r="DR50" s="356" t="e">
        <f aca="false">SUM(E50,M50,R50,X50,AC50)</f>
        <v>#VALUE!</v>
      </c>
      <c r="DS50" s="319" t="e">
        <f aca="false">SUM(DR50,AI50,AN50,AT50,AY50,BE50,BJ50,BP50,BU50,CA50,CF50,CL50,CQ50,CW50,DB50,DH50,DM50)</f>
        <v>#VALUE!</v>
      </c>
      <c r="DT50" s="357" t="n">
        <f aca="false">SUM(L50,Q50,W50,AB50,AH50,AM50,AS50,AX50,BD50,BI50,BO50,BT50,BZ50,CE50,CK50,CP50,CV50,DA50,DG50,DL50)</f>
        <v>0</v>
      </c>
      <c r="DU50" s="356" t="e">
        <f aca="false">SMALL($DY50:$EV50,1)</f>
        <v>#VALUE!</v>
      </c>
      <c r="DV50" s="319" t="e">
        <f aca="false">SMALL($DY50:$EV50,2)</f>
        <v>#VALUE!</v>
      </c>
      <c r="DW50" s="319" t="e">
        <f aca="false">SMALL($DY50:$EV50,3)</f>
        <v>#VALUE!</v>
      </c>
      <c r="DX50" s="357" t="e">
        <f aca="false">SMALL($DY50:$EV50,4)</f>
        <v>#VALUE!</v>
      </c>
      <c r="DY50" s="356" t="e">
        <f aca="false">'Calculs (M1..M20)'!DU50</f>
        <v>#VALUE!</v>
      </c>
      <c r="DZ50" s="356" t="e">
        <f aca="false">'Calculs (M1..M20)'!DV50</f>
        <v>#VALUE!</v>
      </c>
      <c r="EA50" s="356" t="e">
        <f aca="false">'Calculs (M1..M20)'!DW50</f>
        <v>#VALUE!</v>
      </c>
      <c r="EB50" s="358" t="e">
        <f aca="false">'Calculs (M1..M20)'!DX50</f>
        <v>#VALUE!</v>
      </c>
      <c r="EC50" s="361" t="str">
        <f aca="false">IF(M50&gt;0,M50," ")</f>
        <v/>
      </c>
      <c r="ED50" s="321" t="str">
        <f aca="false">IF(R50&gt;0,R50," ")</f>
        <v/>
      </c>
      <c r="EE50" s="321" t="str">
        <f aca="false">IF(X50&gt;0,X50," ")</f>
        <v/>
      </c>
      <c r="EF50" s="321" t="str">
        <f aca="false">IF(AC50&gt;0,AC50," ")</f>
        <v/>
      </c>
      <c r="EG50" s="321" t="str">
        <f aca="false">IF(AI50&gt;0,AI50," ")</f>
        <v/>
      </c>
      <c r="EH50" s="321" t="str">
        <f aca="false">IF(AN50&gt;0,AN50," ")</f>
        <v/>
      </c>
      <c r="EI50" s="321" t="str">
        <f aca="false">IF(AT50&gt;0,AT50," ")</f>
        <v/>
      </c>
      <c r="EJ50" s="321" t="str">
        <f aca="false">IF(AY50&gt;0,AY50," ")</f>
        <v/>
      </c>
      <c r="EK50" s="321" t="str">
        <f aca="false">IF(BE50&gt;0,BE50," ")</f>
        <v/>
      </c>
      <c r="EL50" s="321" t="str">
        <f aca="false">IF(BJ50&gt;0,BJ50," ")</f>
        <v/>
      </c>
      <c r="EM50" s="321" t="str">
        <f aca="false">IF(BP50&gt;0,BP50," ")</f>
        <v/>
      </c>
      <c r="EN50" s="321" t="str">
        <f aca="false">IF(BU50&gt;0,BU50," ")</f>
        <v/>
      </c>
      <c r="EO50" s="321" t="str">
        <f aca="false">IF(CA50&gt;0,CA50," ")</f>
        <v/>
      </c>
      <c r="EP50" s="321" t="str">
        <f aca="false">IF(CF50&gt;0,CF50," ")</f>
        <v/>
      </c>
      <c r="EQ50" s="321" t="str">
        <f aca="false">IF(CL50&gt;0,CL50," ")</f>
        <v/>
      </c>
      <c r="ER50" s="321" t="str">
        <f aca="false">IF(CQ50&gt;0,CQ50," ")</f>
        <v/>
      </c>
      <c r="ES50" s="321" t="str">
        <f aca="false">IF(CW50&gt;0,CW50," ")</f>
        <v/>
      </c>
      <c r="ET50" s="321" t="str">
        <f aca="false">IF(DB50&gt;0,DB50," ")</f>
        <v/>
      </c>
      <c r="EU50" s="321" t="str">
        <f aca="false">IF(DH50&gt;0,DH50," ")</f>
        <v/>
      </c>
      <c r="EV50" s="321" t="str">
        <f aca="false">IF(DM50&gt;0,DM50," ")</f>
        <v/>
      </c>
      <c r="EW50" s="322" t="e">
        <f aca="false">SMALL($DY50:EC50,1)</f>
        <v>#VALUE!</v>
      </c>
      <c r="EX50" s="323" t="e">
        <f aca="false">SMALL($DY50:ED50,1)</f>
        <v>#VALUE!</v>
      </c>
      <c r="EY50" s="323" t="e">
        <f aca="false">SMALL($DY50:EE50,1)</f>
        <v>#VALUE!</v>
      </c>
      <c r="EZ50" s="323" t="e">
        <f aca="false">SMALL($DY50:EF50,1)</f>
        <v>#VALUE!</v>
      </c>
      <c r="FA50" s="323" t="e">
        <f aca="false">SMALL($DY50:EG50,1)</f>
        <v>#VALUE!</v>
      </c>
      <c r="FB50" s="323" t="e">
        <f aca="false">SMALL($DY50:EH50,1)</f>
        <v>#VALUE!</v>
      </c>
      <c r="FC50" s="323" t="e">
        <f aca="false">SMALL($DY50:EI50,1)</f>
        <v>#VALUE!</v>
      </c>
      <c r="FD50" s="323" t="e">
        <f aca="false">SMALL($DY50:EJ50,1)</f>
        <v>#VALUE!</v>
      </c>
      <c r="FE50" s="323" t="e">
        <f aca="false">SMALL($DY50:EK50,1)</f>
        <v>#VALUE!</v>
      </c>
      <c r="FF50" s="323" t="e">
        <f aca="false">SMALL($DY50:EL50,1)</f>
        <v>#VALUE!</v>
      </c>
      <c r="FG50" s="323" t="e">
        <f aca="false">SMALL($DY50:EM50,1)</f>
        <v>#VALUE!</v>
      </c>
      <c r="FH50" s="323" t="e">
        <f aca="false">SMALL($DY50:EN50,1)</f>
        <v>#VALUE!</v>
      </c>
      <c r="FI50" s="323" t="e">
        <f aca="false">SMALL($DY50:EO50,1)</f>
        <v>#VALUE!</v>
      </c>
      <c r="FJ50" s="323" t="e">
        <f aca="false">SMALL($DY50:EP50,1)</f>
        <v>#VALUE!</v>
      </c>
      <c r="FK50" s="323" t="e">
        <f aca="false">SMALL($DY50:EQ50,1)</f>
        <v>#VALUE!</v>
      </c>
      <c r="FL50" s="323" t="e">
        <f aca="false">SMALL($DY50:ER50,1)</f>
        <v>#VALUE!</v>
      </c>
      <c r="FM50" s="323" t="e">
        <f aca="false">SMALL($DY50:ES50,1)</f>
        <v>#VALUE!</v>
      </c>
      <c r="FN50" s="323" t="e">
        <f aca="false">SMALL($DY50:ET50,1)</f>
        <v>#VALUE!</v>
      </c>
      <c r="FO50" s="323" t="e">
        <f aca="false">SMALL($DY50:EU50,1)</f>
        <v>#VALUE!</v>
      </c>
      <c r="FP50" s="324" t="e">
        <f aca="false">SMALL($DY50:EV50,1)</f>
        <v>#VALUE!</v>
      </c>
      <c r="FQ50" s="0"/>
      <c r="FR50" s="328" t="str">
        <f aca="false">IF($B50&lt;&gt;"",IF($EE$1+20&gt;=FR$13,$N50+E50-F50-(EW50+EW152+EW254+EW356),""),"")</f>
        <v/>
      </c>
      <c r="FS50" s="329" t="str">
        <f aca="false">IF($B50&lt;&gt;"",IF($EE$1+20&gt;=FS$13,$N50+$S50+E50-F50-(EX50+EX152+EX254+EX356),""),"")</f>
        <v/>
      </c>
      <c r="FT50" s="329" t="str">
        <f aca="false">IF($B50&lt;&gt;"",IF($EE$1+20&gt;=FT$13,$N50+$S50+$Y50+E50-F50-(EY50+EY152+EY254+EY356),""),"")</f>
        <v/>
      </c>
      <c r="FU50" s="329" t="str">
        <f aca="false">IF($B50&lt;&gt;"",IF($EE$1+20&gt;=FU$13,$N50+$S50+$Y50+$AD50+E50-F50-(EZ50+EZ152+EZ254+EZ356),""),"")</f>
        <v/>
      </c>
      <c r="FV50" s="329" t="str">
        <f aca="false">IF($B50&lt;&gt;"",IF($EE$1+20&gt;=FV$13,$N50+$S50+$Y50+$AD50+$AJ50+E50-F50-(FA50+FA152+FA254+FA356),""),"")</f>
        <v/>
      </c>
      <c r="FW50" s="329" t="str">
        <f aca="false">IF($B50&lt;&gt;"",IF($EE$1+20&gt;=FW$13,$N50+$S50+$Y50+$AD50+$AJ50+$AO50+E50-F50-(FB50+FB152+FB254+FB356),""),"")</f>
        <v/>
      </c>
      <c r="FX50" s="329" t="str">
        <f aca="false">IF($B50&lt;&gt;"",IF($EE$1+20&gt;=FX$13,$N50+$S50+$Y50+$AD50+$AJ50+$AO50+$AU50+E50-F50-(FC50+FC152+FC254+FC356),""),"")</f>
        <v/>
      </c>
      <c r="FY50" s="329" t="str">
        <f aca="false">IF($B50&lt;&gt;"",IF($EE$1+20&gt;=FY$13,$N50+$S50+$Y50+$AD50+$AJ50+$AO50+$AU50+$AZ50+E50-F50-(FD50+FD152+FD254+FD356),""),"")</f>
        <v/>
      </c>
      <c r="FZ50" s="329" t="str">
        <f aca="false">IF($B50&lt;&gt;"",IF($EE$1+20&gt;=FZ$13,$N50+$S50+$Y50+$AD50+$AJ50+$AO50+$AU50+$AZ50+$BF50+E50-F50-(FE50+FE152+FE254+FE356),""),"")</f>
        <v/>
      </c>
      <c r="GA50" s="329" t="str">
        <f aca="false">IF($B50&lt;&gt;"",IF($EE$1+20&gt;=GA$13,$N50+$S50+$Y50+$AD50+$AJ50+$AO50+$AU50+$AZ50+$BF50+$BK50+E50-F50-(FF50+FF152+FF254+FF356),""),"")</f>
        <v/>
      </c>
      <c r="GB50" s="329" t="str">
        <f aca="false">IF($B50&lt;&gt;"",IF($EE$1+20&gt;=GB$13,$N50+$S50+$Y50+$AD50+$AJ50+$AO50+$AU50+$AZ50+$BF50+$BK50+$BQ50+E50-F50-(FG50+FG152+FG254+FG356),""),"")</f>
        <v/>
      </c>
      <c r="GC50" s="329" t="str">
        <f aca="false">IF($B50&lt;&gt;"",IF($EE$1+20&gt;=GC$13,$N50+$S50+$Y50+$AD50+$AJ50+$AO50+$AU50+$AZ50+$BF50+$BK50+$BQ50+$BV50+E50-F50-(FH50+FH152+FH254+FH356),""),"")</f>
        <v/>
      </c>
      <c r="GD50" s="329" t="str">
        <f aca="false">IF($B50&lt;&gt;"",IF($EE$1+20&gt;=GD$13,$N50+$S50+$Y50+$AD50+$AJ50+$AO50+$AU50+$AZ50+$BF50+$BK50+$BQ50+$BV50+$CB50+E50-F50-(FI50+FI152+FI254+FI356),""),"")</f>
        <v/>
      </c>
      <c r="GE50" s="329" t="str">
        <f aca="false">IF($B50&lt;&gt;"",IF($EE$1+20&gt;=GE$13,$N50+$S50+$Y50+$AD50+$AJ50+$AO50+$AU50+$AZ50+$BF50+$BK50+$BQ50+$BV50+$CB50+$CG50+E50-F50-(FJ50+FJ152+FJ254+FJ356),""),"")</f>
        <v/>
      </c>
      <c r="GF50" s="329" t="str">
        <f aca="false">IF($B50&lt;&gt;"",IF($EE$1+20&gt;=GF$13,$N50+$S50+$Y50+$AD50+$AJ50+$AO50+$AU50+$AZ50+$BF50+$BK50+$BQ50+$BV50+$CB50+$CG50+$CM50+E50-F50-(FK50+FK152+FK254+FK356),""),"")</f>
        <v/>
      </c>
      <c r="GG50" s="329" t="str">
        <f aca="false">IF($B50&lt;&gt;"",IF($EE$1+20&gt;=GG$13,$N50+$S50+$Y50+$AD50+$AJ50+$AO50+$AU50+$AZ50+$BF50+$BK50+$BQ50+$BV50+$CB50+$CG50+$CM50+$CR50+E50-F50-(FL50+FL152+FL254+FL356),""),"")</f>
        <v/>
      </c>
      <c r="GH50" s="329" t="str">
        <f aca="false">IF($B50&lt;&gt;"",IF($EE$1+20&gt;=GH$13,$N50+$S50+$Y50+$AD50+$AJ50+$AO50+$AU50+$AZ50+$BF50+$BK50+$BQ50+$BV50+$CB50+$CG50+$CM50+$CR50+$CX50+E50-F50-(FM50+FM152+FM254+FM356),""),"")</f>
        <v/>
      </c>
      <c r="GI50" s="329" t="str">
        <f aca="false">IF($B50&lt;&gt;"",IF($EE$1+20&gt;=GI$13,$N50+$S50+$Y50+$AD50+$AJ50+$AO50+$AU50+$AZ50+$BF50+$BK50+$BQ50+$BV50+$CB50+$CG50+$CM50+$CR50+$CX50+$DC50+E50-F50-(FN50+FN152+FN254+FN356),""),"")</f>
        <v/>
      </c>
      <c r="GJ50" s="329" t="str">
        <f aca="false">IF($B50&lt;&gt;"",IF($EE$1+20&gt;=GJ$13,$N50+$S50+$Y50+$AD50+$AJ50+$AO50+$AU50+$AZ50+$BF50+$BK50+$BQ50+$BV50+$CB50+$CG50+$CM50+$CR50+$CX50+$DC50+$DI50+E50-F50-(FO50+FO152+FO254+FO356),""),"")</f>
        <v/>
      </c>
      <c r="GK50" s="330" t="str">
        <f aca="false">IF($B50&lt;&gt;"",IF($EE$1+20&gt;=GK$13,$N50+$S50+$Y50+$AD50+$AJ50+$AO50+$AU50+$AZ50+$BF50+$BK50+$BQ50+$BV50+$CB50+$CG50+$CM50+$CR50+$CX50+$DC50+$DI50+$DN50+E50-F50-(FP50+FP152+FP254+FP356),""),"")</f>
        <v/>
      </c>
      <c r="GL50" s="0"/>
      <c r="GM50" s="328" t="str">
        <f aca="false">IF($B50&lt;&gt;"",IF($EE$1+20&gt;=GM$13,RANK(FR50,FR$14:FR$113,0),""),"")</f>
        <v/>
      </c>
      <c r="GN50" s="329" t="str">
        <f aca="false">IF($B50&lt;&gt;"",IF($EE$1+20&gt;=GN$13,RANK(FS50,FS$14:FS$113,0),""),"")</f>
        <v/>
      </c>
      <c r="GO50" s="329" t="str">
        <f aca="false">IF($B50&lt;&gt;"",IF($EE$1+20&gt;=GO$13,RANK(FT50,FT$14:FT$113,0),""),"")</f>
        <v/>
      </c>
      <c r="GP50" s="329" t="str">
        <f aca="false">IF($B50&lt;&gt;"",IF($EE$1+20&gt;=GP$13,RANK(FU50,FU$14:FU$113,0),""),"")</f>
        <v/>
      </c>
      <c r="GQ50" s="329" t="str">
        <f aca="false">IF($B50&lt;&gt;"",IF($EE$1+20&gt;=GQ$13,RANK(FV50,FV$14:FV$113,0),""),"")</f>
        <v/>
      </c>
      <c r="GR50" s="329" t="str">
        <f aca="false">IF($B50&lt;&gt;"",IF($EE$1+20&gt;=GR$13,RANK(FW50,FW$14:FW$113,0),""),"")</f>
        <v/>
      </c>
      <c r="GS50" s="329" t="str">
        <f aca="false">IF($B50&lt;&gt;"",IF($EE$1+20&gt;=GS$13,RANK(FX50,FX$14:FX$113,0),""),"")</f>
        <v/>
      </c>
      <c r="GT50" s="329" t="str">
        <f aca="false">IF($B50&lt;&gt;"",IF($EE$1+20&gt;=GT$13,RANK(FY50,FY$14:FY$113,0),""),"")</f>
        <v/>
      </c>
      <c r="GU50" s="329" t="str">
        <f aca="false">IF($B50&lt;&gt;"",IF($EE$1+20&gt;=GU$13,RANK(FZ50,FZ$14:FZ$113,0),""),"")</f>
        <v/>
      </c>
      <c r="GV50" s="329" t="str">
        <f aca="false">IF($B50&lt;&gt;"",IF($EE$1+20&gt;=GV$13,RANK(GA50,GA$14:GA$113,0),""),"")</f>
        <v/>
      </c>
      <c r="GW50" s="329" t="str">
        <f aca="false">IF($B50&lt;&gt;"",IF($EE$1+20&gt;=GW$13,RANK(GB50,GB$14:GB$113,0),""),"")</f>
        <v/>
      </c>
      <c r="GX50" s="329" t="str">
        <f aca="false">IF($B50&lt;&gt;"",IF($EE$1+20&gt;=GX$13,RANK(GC50,GC$14:GC$113,0),""),"")</f>
        <v/>
      </c>
      <c r="GY50" s="329" t="str">
        <f aca="false">IF($B50&lt;&gt;"",IF($EE$1+20&gt;=GY$13,RANK(GD50,GD$14:GD$113,0),""),"")</f>
        <v/>
      </c>
      <c r="GZ50" s="329" t="str">
        <f aca="false">IF($B50&lt;&gt;"",IF($EE$1+20&gt;=GZ$13,RANK(GE50,GE$14:GE$113,0),""),"")</f>
        <v/>
      </c>
      <c r="HA50" s="329" t="str">
        <f aca="false">IF($B50&lt;&gt;"",IF($EE$1+20&gt;=HA$13,RANK(GF50,GF$14:GF$113,0),""),"")</f>
        <v/>
      </c>
      <c r="HB50" s="329" t="str">
        <f aca="false">IF($B50&lt;&gt;"",IF($EE$1+20&gt;=HB$13,RANK(GG50,GG$14:GG$113,0),""),"")</f>
        <v/>
      </c>
      <c r="HC50" s="329" t="str">
        <f aca="false">IF($B50&lt;&gt;"",IF($EE$1+20&gt;=HC$13,RANK(GH50,GH$14:GH$113,0),""),"")</f>
        <v/>
      </c>
      <c r="HD50" s="329" t="str">
        <f aca="false">IF($B50&lt;&gt;"",IF($EE$1+20&gt;=HD$13,RANK(GI50,GI$14:GI$113,0),""),"")</f>
        <v/>
      </c>
      <c r="HE50" s="329" t="str">
        <f aca="false">IF($B50&lt;&gt;"",IF($EE$1+20&gt;=HE$13,RANK(GJ50,GJ$14:GJ$113,0),""),"")</f>
        <v/>
      </c>
      <c r="HF50" s="330" t="str">
        <f aca="false">IF($B50&lt;&gt;"",IF($EE$1+20&gt;=HF$13,RANK(GK50,GK$14:GK$113,0),""),"")</f>
        <v/>
      </c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3" hidden="false" customHeight="false" outlineLevel="0" collapsed="false">
      <c r="A51" s="308" t="str">
        <f aca="false">IF(B51&lt;&gt;"",RANK(G51,G$14:G$113,0),"")</f>
        <v/>
      </c>
      <c r="B51" s="310" t="str">
        <f aca="false">IF('Chronos (M1..M20)'!B48&lt;&gt;"",'Chronos (M1..M20)'!B48,"")</f>
        <v/>
      </c>
      <c r="C51" s="310" t="str">
        <f aca="false">IF(B51&lt;&gt;"",'Chronos (M1..M20)'!C48,"")</f>
        <v/>
      </c>
      <c r="D51" s="215" t="str">
        <f aca="false">IF(B51&lt;&gt;"",'Chronos (M1..M20)'!C48,"")</f>
        <v/>
      </c>
      <c r="E51" s="355" t="n">
        <f aca="false">'Calculs (M1..M20)'!DS51</f>
        <v>0</v>
      </c>
      <c r="F51" s="355" t="n">
        <f aca="false">'Calculs (M1..M20)'!DT51</f>
        <v>0</v>
      </c>
      <c r="G51" s="311" t="n">
        <f aca="false">IF(B51&lt;&gt;"",IF(NbTotManche&lt;4,DR51-DQ51,IF(NbTotManche&lt;15,DR51-DU51-DQ51,IF(NbTotManche&lt;25,DR51-DU51-DV51-DQ51-DT51,IF(NbTotManche&lt;35,DS51-DU51-DV51-DW51-DT51-DQ51,DS51-DU51-DV51-DW51-DX51-DT51-DQ51)))),0)</f>
        <v>0</v>
      </c>
      <c r="H51" s="312" t="str">
        <f aca="false">IF(B51&lt;&gt;"",IF(G51,(G51/MAXA(G$14:G$113))*1000,0),"")</f>
        <v/>
      </c>
      <c r="I51" s="313" t="str">
        <f aca="false">IF($B51&lt;&gt;"",$B51,"")</f>
        <v/>
      </c>
      <c r="J51" s="314" t="str">
        <f aca="false">IF($B51&lt;&gt;"",'Chronos (M21..M40)'!$H48,"")</f>
        <v/>
      </c>
      <c r="K51" s="315" t="str">
        <f aca="false">IF('Chronos (M21..M40)'!$I48&lt;&gt;"",'Chronos (M21..M40)'!$I48," ")</f>
        <v> </v>
      </c>
      <c r="L51" s="316" t="n">
        <f aca="false">IF('Chronos (M21..M40)'!$J48&lt;&gt;"",'Chronos (M21..M40)'!$J48,0)</f>
        <v>0</v>
      </c>
      <c r="M51" s="317" t="str">
        <f aca="false">IF($B51&lt;&gt;"",IF(K51&lt;&gt;" ",(INDEX(J$9:K$12,MATCH(J51,J$9:J$12),2)/K51)*1000,0),"")</f>
        <v/>
      </c>
      <c r="N51" s="318" t="str">
        <f aca="false">IF(K$9&lt;&gt;"",IF($B51&lt;&gt;"",M51-L51,""),"")</f>
        <v/>
      </c>
      <c r="O51" s="314" t="str">
        <f aca="false">IF($B51&lt;&gt;"",'Chronos (M21..M40)'!$H149,"")</f>
        <v/>
      </c>
      <c r="P51" s="315" t="str">
        <f aca="false">IF('Chronos (M21..M40)'!$I149&lt;&gt;"",'Chronos (M21..M40)'!$I149," ")</f>
        <v> </v>
      </c>
      <c r="Q51" s="316" t="n">
        <f aca="false">IF('Chronos (M21..M40)'!$J149&lt;&gt;"",'Chronos (M21..M40)'!$J149,0)</f>
        <v>0</v>
      </c>
      <c r="R51" s="317" t="str">
        <f aca="false">IF($B51&lt;&gt;"",IF(P51&lt;&gt;" ",(INDEX(O$9:P$12,MATCH(O51,O$9:O$12),2)/P51)*1000,0),"")</f>
        <v/>
      </c>
      <c r="S51" s="318" t="str">
        <f aca="false">IF(P$9&lt;&gt;"",IF($B51&lt;&gt;"",R51-Q51,""),"")</f>
        <v/>
      </c>
      <c r="T51" s="313" t="str">
        <f aca="false">IF($B51&lt;&gt;"",$B51,"")</f>
        <v/>
      </c>
      <c r="U51" s="314" t="str">
        <f aca="false">IF($B51&lt;&gt;"",'Chronos (M21..M40)'!$H250,"")</f>
        <v/>
      </c>
      <c r="V51" s="315" t="str">
        <f aca="false">IF('Chronos (M21..M40)'!$I250&lt;&gt;"",'Chronos (M21..M40)'!$I250," ")</f>
        <v> </v>
      </c>
      <c r="W51" s="316" t="n">
        <f aca="false">IF('Chronos (M21..M40)'!$J250&lt;&gt;"",'Chronos (M21..M40)'!$J250,0)</f>
        <v>0</v>
      </c>
      <c r="X51" s="317" t="str">
        <f aca="false">IF($B51&lt;&gt;"",IF(V51&lt;&gt;" ",(INDEX(U$9:V$12,MATCH(U51,U$9:U$12),2)/V51)*1000,0),"")</f>
        <v/>
      </c>
      <c r="Y51" s="318" t="str">
        <f aca="false">IF(V$9&lt;&gt;"",IF($B51&lt;&gt;"",X51-W51,""),"")</f>
        <v/>
      </c>
      <c r="Z51" s="314" t="str">
        <f aca="false">IF($B51&lt;&gt;"",'Chronos (M21..M40)'!$H351,"")</f>
        <v/>
      </c>
      <c r="AA51" s="315" t="str">
        <f aca="false">IF('Chronos (M21..M40)'!$I351&lt;&gt;"",'Chronos (M21..M40)'!$I351," ")</f>
        <v> </v>
      </c>
      <c r="AB51" s="316" t="n">
        <f aca="false">IF('Chronos (M1..M20)'!$J351&lt;&gt;"",'Chronos (M21..M40)'!$J351,0)</f>
        <v>0</v>
      </c>
      <c r="AC51" s="317" t="str">
        <f aca="false">IF($B51&lt;&gt;"",IF(AA51&lt;&gt;" ",(INDEX(Z$9:AA$12,MATCH(Z51,Z$9:Z$12),2)/AA51)*1000,0),"")</f>
        <v/>
      </c>
      <c r="AD51" s="318" t="str">
        <f aca="false">IF(AA$9&lt;&gt;"",IF($B51&lt;&gt;"",AC51-AB51,""),"")</f>
        <v/>
      </c>
      <c r="AE51" s="313" t="str">
        <f aca="false">IF($B51&lt;&gt;"",$B51,"")</f>
        <v/>
      </c>
      <c r="AF51" s="314" t="str">
        <f aca="false">IF($B51&lt;&gt;"",'Chronos (M21..M40)'!$H452,"")</f>
        <v/>
      </c>
      <c r="AG51" s="315" t="str">
        <f aca="false">IF('Chronos (M21..M40)'!$I452&lt;&gt;"",'Chronos (M21..M40)'!$I452," ")</f>
        <v> </v>
      </c>
      <c r="AH51" s="316" t="n">
        <f aca="false">IF('Chronos (M21..M40)'!$J452&lt;&gt;"",'Chronos (M21..M40)'!$J452,0)</f>
        <v>0</v>
      </c>
      <c r="AI51" s="317" t="str">
        <f aca="false">IF($B51&lt;&gt;"",IF(AG51&lt;&gt;" ",(INDEX(AF$9:AG$12,MATCH(AF51,AF$9:AF$12),2)/AG51)*1000,0),"")</f>
        <v/>
      </c>
      <c r="AJ51" s="318" t="str">
        <f aca="false">IF(AG$9&lt;&gt;"",IF($B51&lt;&gt;"",AI51-AH51,""),"")</f>
        <v/>
      </c>
      <c r="AK51" s="314" t="str">
        <f aca="false">IF($B51&lt;&gt;"",'Chronos (M21..M40)'!$H553,"")</f>
        <v/>
      </c>
      <c r="AL51" s="315" t="str">
        <f aca="false">IF('Chronos (M21..M40)'!$I553&lt;&gt;"",'Chronos (M21..M40)'!$I553," ")</f>
        <v> </v>
      </c>
      <c r="AM51" s="316" t="n">
        <f aca="false">IF('Chronos (M21..M40)'!$J553&lt;&gt;"",'Chronos (M21..M40)'!$J553,0)</f>
        <v>0</v>
      </c>
      <c r="AN51" s="317" t="str">
        <f aca="false">IF($B51&lt;&gt;"",IF(AL51&lt;&gt;" ",(INDEX(AK$9:AL$12,MATCH(AK51,AK$9:AK$12),2)/AL51)*1000,0),"")</f>
        <v/>
      </c>
      <c r="AO51" s="318" t="str">
        <f aca="false">IF(AL$9&lt;&gt;"",IF($B51&lt;&gt;"",AN51-AM51,""),"")</f>
        <v/>
      </c>
      <c r="AP51" s="313" t="str">
        <f aca="false">IF($B51&lt;&gt;"",$B51,"")</f>
        <v/>
      </c>
      <c r="AQ51" s="314" t="str">
        <f aca="false">IF($B51&lt;&gt;"",'Chronos (M21..M40)'!$H654,"")</f>
        <v/>
      </c>
      <c r="AR51" s="315" t="str">
        <f aca="false">IF('Chronos (M21..M40)'!$I654&lt;&gt;"",'Chronos (M21..M40)'!$I654," ")</f>
        <v> </v>
      </c>
      <c r="AS51" s="316" t="n">
        <f aca="false">IF('Chronos (M21..M40)'!$J654&lt;&gt;"",'Chronos (M21..M40)'!$J654,0)</f>
        <v>0</v>
      </c>
      <c r="AT51" s="317" t="str">
        <f aca="false">IF($B51&lt;&gt;"",IF(AR51&lt;&gt;" ",(INDEX(AQ$9:AR$12,MATCH(AQ51,AQ$9:AQ$12),2)/AR51)*1000,0),"")</f>
        <v/>
      </c>
      <c r="AU51" s="318" t="str">
        <f aca="false">IF(AR$9&lt;&gt;"",IF($B51&lt;&gt;"",AT51-AS51,""),"")</f>
        <v/>
      </c>
      <c r="AV51" s="314" t="str">
        <f aca="false">IF($B51&lt;&gt;"",'Chronos (M21..M40)'!$H755,"")</f>
        <v/>
      </c>
      <c r="AW51" s="315" t="str">
        <f aca="false">IF('Chronos (M21..M40)'!$I755&lt;&gt;"",'Chronos (M21..M40)'!$I755," ")</f>
        <v> </v>
      </c>
      <c r="AX51" s="316" t="n">
        <f aca="false">IF('Chronos (M21..M40)'!$J755&lt;&gt;"",'Chronos (M21..M40)'!$J755,0)</f>
        <v>0</v>
      </c>
      <c r="AY51" s="317" t="str">
        <f aca="false">IF($B51&lt;&gt;"",IF(AW51&lt;&gt;" ",(INDEX(AV$9:AW$12,MATCH(AV51,AV$9:AV$12),2)/AW51)*1000,0),"")</f>
        <v/>
      </c>
      <c r="AZ51" s="318" t="str">
        <f aca="false">IF(AW$9&lt;&gt;"",IF($B51&lt;&gt;"",AY51-AX51,""),"")</f>
        <v/>
      </c>
      <c r="BA51" s="313" t="str">
        <f aca="false">IF($B51&lt;&gt;"",$B51,"")</f>
        <v/>
      </c>
      <c r="BB51" s="314" t="str">
        <f aca="false">IF($B51&lt;&gt;"",'Chronos (M21..M40)'!$H856,"")</f>
        <v/>
      </c>
      <c r="BC51" s="315" t="str">
        <f aca="false">IF('Chronos (M21..M40)'!$I856&lt;&gt;"",'Chronos (M21..M40)'!$I856," ")</f>
        <v> </v>
      </c>
      <c r="BD51" s="316" t="n">
        <f aca="false">IF('Chronos (M21..M40)'!$J856&lt;&gt;"",'Chronos (M21..M40)'!$J856,0)</f>
        <v>0</v>
      </c>
      <c r="BE51" s="317" t="str">
        <f aca="false">IF($B51&lt;&gt;"",IF(BC51&lt;&gt;" ",(INDEX(BB$9:BC$12,MATCH(BB51,BB$9:BB$12),2)/BC51)*1000,0),"")</f>
        <v/>
      </c>
      <c r="BF51" s="318" t="str">
        <f aca="false">IF(BC$9&lt;&gt;"",IF($B51&lt;&gt;"",BE51-BD51,""),"")</f>
        <v/>
      </c>
      <c r="BG51" s="314" t="str">
        <f aca="false">IF($B51&lt;&gt;"",'Chronos (M21..M40)'!$H957,"")</f>
        <v/>
      </c>
      <c r="BH51" s="315" t="str">
        <f aca="false">IF('Chronos (M21..M40)'!$I957&lt;&gt;"",'Chronos (M21..M40)'!$I957," ")</f>
        <v> </v>
      </c>
      <c r="BI51" s="316" t="n">
        <f aca="false">IF('Chronos (M21..M40)'!$J957&lt;&gt;"",'Chronos (M21..M40)'!$J957,0)</f>
        <v>0</v>
      </c>
      <c r="BJ51" s="317" t="str">
        <f aca="false">IF($B51&lt;&gt;"",IF(BH51&lt;&gt;" ",(INDEX(BG$9:BH$12,MATCH(BG51,BG$9:BG$12),2)/BH51)*1000,0),"")</f>
        <v/>
      </c>
      <c r="BK51" s="318" t="str">
        <f aca="false">IF(BH$9&lt;&gt;"",IF($B51&lt;&gt;"",BJ51-BI51,""),"")</f>
        <v/>
      </c>
      <c r="BL51" s="313" t="str">
        <f aca="false">IF($B51&lt;&gt;"",$B51,"")</f>
        <v/>
      </c>
      <c r="BM51" s="314" t="str">
        <f aca="false">IF($B51&lt;&gt;"",'Chronos (M21..M40)'!$H1058,"")</f>
        <v/>
      </c>
      <c r="BN51" s="315" t="str">
        <f aca="false">IF('Chronos (M21..M40)'!$I1058&lt;&gt;"",'Chronos (M21..M40)'!$I1058," ")</f>
        <v> </v>
      </c>
      <c r="BO51" s="316" t="n">
        <f aca="false">IF('Chronos (M21..M40)'!$J1058&lt;&gt;"",'Chronos (M21..M40)'!$J1058,0)</f>
        <v>0</v>
      </c>
      <c r="BP51" s="317" t="str">
        <f aca="false">IF($B51&lt;&gt;"",IF(BN51&lt;&gt;" ",(INDEX(BM$9:BN$12,MATCH(BM51,BM$9:BM$12),2)/BN51)*1000,0),"")</f>
        <v/>
      </c>
      <c r="BQ51" s="318" t="str">
        <f aca="false">IF(BN$9&lt;&gt;"",IF($B51&lt;&gt;"",BP51-BO51,""),"")</f>
        <v/>
      </c>
      <c r="BR51" s="314" t="str">
        <f aca="false">IF($B51&lt;&gt;"",'Chronos (M21..M40)'!$H1159,"")</f>
        <v/>
      </c>
      <c r="BS51" s="315" t="str">
        <f aca="false">IF('Chronos (M21..M40)'!$I1159&lt;&gt;"",'Chronos (M21..M40)'!$I1159," ")</f>
        <v> </v>
      </c>
      <c r="BT51" s="316" t="n">
        <f aca="false">IF('Chronos (M21..M40)'!$J1159&lt;&gt;"",'Chronos (M21..M40)'!$J1159,0)</f>
        <v>0</v>
      </c>
      <c r="BU51" s="317" t="str">
        <f aca="false">IF($B51&lt;&gt;"",IF(BS51&lt;&gt;" ",(INDEX(BR$9:BS$12,MATCH(BR51,BR$9:BR$12),2)/BS51)*1000,0),"")</f>
        <v/>
      </c>
      <c r="BV51" s="318" t="str">
        <f aca="false">IF(BS$9&lt;&gt;"",IF($B51&lt;&gt;"",BU51-BT51,""),"")</f>
        <v/>
      </c>
      <c r="BW51" s="313" t="str">
        <f aca="false">IF($B51&lt;&gt;"",$B51,"")</f>
        <v/>
      </c>
      <c r="BX51" s="314" t="str">
        <f aca="false">IF($B51&lt;&gt;"",'Chronos (M21..M40)'!$H1260,"")</f>
        <v/>
      </c>
      <c r="BY51" s="315" t="str">
        <f aca="false">IF('Chronos (M21..M40)'!$I1260&lt;&gt;"",'Chronos (M21..M40)'!$I1260," ")</f>
        <v> </v>
      </c>
      <c r="BZ51" s="316" t="n">
        <f aca="false">IF('Chronos (M21..M40)'!$J1260&lt;&gt;"",'Chronos (M21..M40)'!$J1260,0)</f>
        <v>0</v>
      </c>
      <c r="CA51" s="317" t="str">
        <f aca="false">IF($B51&lt;&gt;"",IF(BY51&lt;&gt;" ",(INDEX(BX$9:BY$12,MATCH(BX51,BX$9:BX$12),2)/BY51)*1000,0),"")</f>
        <v/>
      </c>
      <c r="CB51" s="318" t="str">
        <f aca="false">IF(BY$9&lt;&gt;"",IF($B51&lt;&gt;"",CA51-BZ51,""),"")</f>
        <v/>
      </c>
      <c r="CC51" s="314" t="str">
        <f aca="false">IF($B51&lt;&gt;"",'Chronos (M21..M40)'!$H1361,"")</f>
        <v/>
      </c>
      <c r="CD51" s="315" t="str">
        <f aca="false">IF('Chronos (M21..M40)'!$I1361&lt;&gt;"",'Chronos (M21..M40)'!$I1361," ")</f>
        <v> </v>
      </c>
      <c r="CE51" s="316" t="n">
        <f aca="false">IF('Chronos (M21..M40)'!$J1361&lt;&gt;"",'Chronos (M21..M40)'!$J1361,0)</f>
        <v>0</v>
      </c>
      <c r="CF51" s="317" t="str">
        <f aca="false">IF($B51&lt;&gt;"",IF(CD51&lt;&gt;" ",(INDEX(CC$9:CD$12,MATCH(CC51,CC$9:CC$12),2)/CD51)*1000,0),"")</f>
        <v/>
      </c>
      <c r="CG51" s="318" t="str">
        <f aca="false">IF(CD$9&lt;&gt;"",IF($B51&lt;&gt;"",CF51-CE51,""),"")</f>
        <v/>
      </c>
      <c r="CH51" s="313" t="str">
        <f aca="false">IF($B51&lt;&gt;"",$B51,"")</f>
        <v/>
      </c>
      <c r="CI51" s="314" t="str">
        <f aca="false">IF($B51&lt;&gt;"",'Chronos (M21..M40)'!$H1462,"")</f>
        <v/>
      </c>
      <c r="CJ51" s="315" t="str">
        <f aca="false">IF('Chronos (M21..M40)'!$I1462&lt;&gt;"",'Chronos (M21..M40)'!$I1462," ")</f>
        <v> </v>
      </c>
      <c r="CK51" s="316" t="n">
        <f aca="false">IF('Chronos (M21..M40)'!$J1462&lt;&gt;"",'Chronos (M21..M40)'!$J1462,0)</f>
        <v>0</v>
      </c>
      <c r="CL51" s="317" t="str">
        <f aca="false">IF($B51&lt;&gt;"",IF(CJ51&lt;&gt;" ",(INDEX(CI$9:CJ$12,MATCH(CI51,CI$9:CI$12),2)/CJ51)*1000,0),"")</f>
        <v/>
      </c>
      <c r="CM51" s="318" t="str">
        <f aca="false">IF(CJ$9&lt;&gt;"",IF($B51&lt;&gt;"",CL51-CK51,""),"")</f>
        <v/>
      </c>
      <c r="CN51" s="314" t="str">
        <f aca="false">IF($B51&lt;&gt;"",'Chronos (M21..M40)'!$H1563,"")</f>
        <v/>
      </c>
      <c r="CO51" s="315" t="str">
        <f aca="false">IF('Chronos (M21..M40)'!$I1563&lt;&gt;"",'Chronos (M21..M40)'!$I1563," ")</f>
        <v> </v>
      </c>
      <c r="CP51" s="316" t="n">
        <f aca="false">IF('Chronos (M21..M40)'!$J1563&lt;&gt;"",'Chronos (M21..M40)'!$J1563,0)</f>
        <v>0</v>
      </c>
      <c r="CQ51" s="317" t="str">
        <f aca="false">IF($B51&lt;&gt;"",IF(CO51&lt;&gt;" ",(INDEX(CN$9:CO$12,MATCH(CN51,CN$9:CN$12),2)/CO51)*1000,0),"")</f>
        <v/>
      </c>
      <c r="CR51" s="318" t="str">
        <f aca="false">IF(CO$9&lt;&gt;"",IF($B51&lt;&gt;"",CQ51-CP51,""),"")</f>
        <v/>
      </c>
      <c r="CS51" s="313" t="str">
        <f aca="false">IF($B51&lt;&gt;"",$B51,"")</f>
        <v/>
      </c>
      <c r="CT51" s="314" t="str">
        <f aca="false">IF($B51&lt;&gt;"",'Chronos (M21..M40)'!$H1664,"")</f>
        <v/>
      </c>
      <c r="CU51" s="315" t="str">
        <f aca="false">IF('Chronos (M21..M40)'!$I1664&lt;&gt;"",'Chronos (M21..M40)'!$I1664," ")</f>
        <v> </v>
      </c>
      <c r="CV51" s="316" t="n">
        <f aca="false">IF('Chronos (M21..M40)'!$J1664&lt;&gt;"",'Chronos (M21..M40)'!$J1664,0)</f>
        <v>0</v>
      </c>
      <c r="CW51" s="317" t="str">
        <f aca="false">IF($B51&lt;&gt;"",IF(CU51&lt;&gt;" ",(INDEX(CT$9:CU$12,MATCH(CT51,CT$9:CT$12),2)/CU51)*1000,0),"")</f>
        <v/>
      </c>
      <c r="CX51" s="318" t="str">
        <f aca="false">IF(CU$9&lt;&gt;"",IF($B51&lt;&gt;"",CW51-CV51,""),"")</f>
        <v/>
      </c>
      <c r="CY51" s="314" t="str">
        <f aca="false">IF($B51&lt;&gt;"",'Chronos (M21..M40)'!$H1765,"")</f>
        <v/>
      </c>
      <c r="CZ51" s="315" t="str">
        <f aca="false">IF('Chronos (M21..M40)'!$I1765&lt;&gt;"",'Chronos (M21..M40)'!$I1765," ")</f>
        <v> </v>
      </c>
      <c r="DA51" s="316" t="n">
        <f aca="false">IF('Chronos (M21..M40)'!$J1765&lt;&gt;"",'Chronos (M21..M40)'!$J1765,0)</f>
        <v>0</v>
      </c>
      <c r="DB51" s="317" t="str">
        <f aca="false">IF($B51&lt;&gt;"",IF(CZ51&lt;&gt;" ",(INDEX(CY$9:CZ$12,MATCH(CY51,CY$9:CY$12),2)/CZ51)*1000,0),"")</f>
        <v/>
      </c>
      <c r="DC51" s="318" t="str">
        <f aca="false">IF(CZ$9&lt;&gt;"",IF($B51&lt;&gt;"",DB51-DA51,""),"")</f>
        <v/>
      </c>
      <c r="DD51" s="313" t="str">
        <f aca="false">IF($B51&lt;&gt;"",$B51,"")</f>
        <v/>
      </c>
      <c r="DE51" s="314" t="str">
        <f aca="false">IF($B51&lt;&gt;"",'Chronos (M21..M40)'!$H1866,"")</f>
        <v/>
      </c>
      <c r="DF51" s="315" t="str">
        <f aca="false">IF('Chronos (M21..M40)'!$I1866&lt;&gt;"",'Chronos (M21..M40)'!$I1866," ")</f>
        <v> </v>
      </c>
      <c r="DG51" s="316" t="n">
        <f aca="false">IF('Chronos (M21..M40)'!$J1866&lt;&gt;"",'Chronos (M21..M40)'!$J1866,0)</f>
        <v>0</v>
      </c>
      <c r="DH51" s="317" t="str">
        <f aca="false">IF($B51&lt;&gt;"",IF(DF51&lt;&gt;" ",(INDEX(DE$9:DF$12,MATCH(DE51,DE$9:DE$12),2)/DF51)*1000,0),"")</f>
        <v/>
      </c>
      <c r="DI51" s="318" t="str">
        <f aca="false">IF(DF$9&lt;&gt;"",IF($B51&lt;&gt;"",DH51-DG51,""),"")</f>
        <v/>
      </c>
      <c r="DJ51" s="314" t="str">
        <f aca="false">IF($B51&lt;&gt;"",'Chronos (M21..M40)'!$H1967,"")</f>
        <v/>
      </c>
      <c r="DK51" s="315" t="str">
        <f aca="false">IF('Chronos (M21..M40)'!$I1967&lt;&gt;"",'Chronos (M21..M40)'!$I1967," ")</f>
        <v> </v>
      </c>
      <c r="DL51" s="316" t="n">
        <f aca="false">IF('Chronos (M21..M40)'!$J1967&lt;&gt;"",'Chronos (M21..M40)'!$J1967,0)</f>
        <v>0</v>
      </c>
      <c r="DM51" s="317" t="str">
        <f aca="false">IF($B51&lt;&gt;"",IF(DK51&lt;&gt;" ",(INDEX(DJ$9:DK$12,MATCH(DJ51,DJ$9:DJ$12),2)/DK51)*1000,0),"")</f>
        <v/>
      </c>
      <c r="DN51" s="318" t="str">
        <f aca="false">IF(DK$9&lt;&gt;"",IF($B51&lt;&gt;"",DM51-DL51,""),"")</f>
        <v/>
      </c>
      <c r="DO51" s="0"/>
      <c r="DP51" s="356" t="n">
        <f aca="false">E51</f>
        <v>0</v>
      </c>
      <c r="DQ51" s="357" t="n">
        <f aca="false">F51</f>
        <v>0</v>
      </c>
      <c r="DR51" s="356" t="e">
        <f aca="false">SUM(E51,M51,R51,X51,AC51)</f>
        <v>#VALUE!</v>
      </c>
      <c r="DS51" s="319" t="e">
        <f aca="false">SUM(DR51,AI51,AN51,AT51,AY51,BE51,BJ51,BP51,BU51,CA51,CF51,CL51,CQ51,CW51,DB51,DH51,DM51)</f>
        <v>#VALUE!</v>
      </c>
      <c r="DT51" s="357" t="n">
        <f aca="false">SUM(L51,Q51,W51,AB51,AH51,AM51,AS51,AX51,BD51,BI51,BO51,BT51,BZ51,CE51,CK51,CP51,CV51,DA51,DG51,DL51)</f>
        <v>0</v>
      </c>
      <c r="DU51" s="356" t="e">
        <f aca="false">SMALL($DY51:$EV51,1)</f>
        <v>#VALUE!</v>
      </c>
      <c r="DV51" s="319" t="e">
        <f aca="false">SMALL($DY51:$EV51,2)</f>
        <v>#VALUE!</v>
      </c>
      <c r="DW51" s="319" t="e">
        <f aca="false">SMALL($DY51:$EV51,3)</f>
        <v>#VALUE!</v>
      </c>
      <c r="DX51" s="357" t="e">
        <f aca="false">SMALL($DY51:$EV51,4)</f>
        <v>#VALUE!</v>
      </c>
      <c r="DY51" s="356" t="e">
        <f aca="false">'Calculs (M1..M20)'!DU51</f>
        <v>#VALUE!</v>
      </c>
      <c r="DZ51" s="356" t="e">
        <f aca="false">'Calculs (M1..M20)'!DV51</f>
        <v>#VALUE!</v>
      </c>
      <c r="EA51" s="356" t="e">
        <f aca="false">'Calculs (M1..M20)'!DW51</f>
        <v>#VALUE!</v>
      </c>
      <c r="EB51" s="358" t="e">
        <f aca="false">'Calculs (M1..M20)'!DX51</f>
        <v>#VALUE!</v>
      </c>
      <c r="EC51" s="361" t="str">
        <f aca="false">IF(M51&gt;0,M51," ")</f>
        <v/>
      </c>
      <c r="ED51" s="321" t="str">
        <f aca="false">IF(R51&gt;0,R51," ")</f>
        <v/>
      </c>
      <c r="EE51" s="321" t="str">
        <f aca="false">IF(X51&gt;0,X51," ")</f>
        <v/>
      </c>
      <c r="EF51" s="321" t="str">
        <f aca="false">IF(AC51&gt;0,AC51," ")</f>
        <v/>
      </c>
      <c r="EG51" s="321" t="str">
        <f aca="false">IF(AI51&gt;0,AI51," ")</f>
        <v/>
      </c>
      <c r="EH51" s="321" t="str">
        <f aca="false">IF(AN51&gt;0,AN51," ")</f>
        <v/>
      </c>
      <c r="EI51" s="321" t="str">
        <f aca="false">IF(AT51&gt;0,AT51," ")</f>
        <v/>
      </c>
      <c r="EJ51" s="321" t="str">
        <f aca="false">IF(AY51&gt;0,AY51," ")</f>
        <v/>
      </c>
      <c r="EK51" s="321" t="str">
        <f aca="false">IF(BE51&gt;0,BE51," ")</f>
        <v/>
      </c>
      <c r="EL51" s="321" t="str">
        <f aca="false">IF(BJ51&gt;0,BJ51," ")</f>
        <v/>
      </c>
      <c r="EM51" s="321" t="str">
        <f aca="false">IF(BP51&gt;0,BP51," ")</f>
        <v/>
      </c>
      <c r="EN51" s="321" t="str">
        <f aca="false">IF(BU51&gt;0,BU51," ")</f>
        <v/>
      </c>
      <c r="EO51" s="321" t="str">
        <f aca="false">IF(CA51&gt;0,CA51," ")</f>
        <v/>
      </c>
      <c r="EP51" s="321" t="str">
        <f aca="false">IF(CF51&gt;0,CF51," ")</f>
        <v/>
      </c>
      <c r="EQ51" s="321" t="str">
        <f aca="false">IF(CL51&gt;0,CL51," ")</f>
        <v/>
      </c>
      <c r="ER51" s="321" t="str">
        <f aca="false">IF(CQ51&gt;0,CQ51," ")</f>
        <v/>
      </c>
      <c r="ES51" s="321" t="str">
        <f aca="false">IF(CW51&gt;0,CW51," ")</f>
        <v/>
      </c>
      <c r="ET51" s="321" t="str">
        <f aca="false">IF(DB51&gt;0,DB51," ")</f>
        <v/>
      </c>
      <c r="EU51" s="321" t="str">
        <f aca="false">IF(DH51&gt;0,DH51," ")</f>
        <v/>
      </c>
      <c r="EV51" s="321" t="str">
        <f aca="false">IF(DM51&gt;0,DM51," ")</f>
        <v/>
      </c>
      <c r="EW51" s="322" t="e">
        <f aca="false">SMALL($DY51:EC51,1)</f>
        <v>#VALUE!</v>
      </c>
      <c r="EX51" s="323" t="e">
        <f aca="false">SMALL($DY51:ED51,1)</f>
        <v>#VALUE!</v>
      </c>
      <c r="EY51" s="323" t="e">
        <f aca="false">SMALL($DY51:EE51,1)</f>
        <v>#VALUE!</v>
      </c>
      <c r="EZ51" s="323" t="e">
        <f aca="false">SMALL($DY51:EF51,1)</f>
        <v>#VALUE!</v>
      </c>
      <c r="FA51" s="323" t="e">
        <f aca="false">SMALL($DY51:EG51,1)</f>
        <v>#VALUE!</v>
      </c>
      <c r="FB51" s="323" t="e">
        <f aca="false">SMALL($DY51:EH51,1)</f>
        <v>#VALUE!</v>
      </c>
      <c r="FC51" s="323" t="e">
        <f aca="false">SMALL($DY51:EI51,1)</f>
        <v>#VALUE!</v>
      </c>
      <c r="FD51" s="323" t="e">
        <f aca="false">SMALL($DY51:EJ51,1)</f>
        <v>#VALUE!</v>
      </c>
      <c r="FE51" s="323" t="e">
        <f aca="false">SMALL($DY51:EK51,1)</f>
        <v>#VALUE!</v>
      </c>
      <c r="FF51" s="323" t="e">
        <f aca="false">SMALL($DY51:EL51,1)</f>
        <v>#VALUE!</v>
      </c>
      <c r="FG51" s="323" t="e">
        <f aca="false">SMALL($DY51:EM51,1)</f>
        <v>#VALUE!</v>
      </c>
      <c r="FH51" s="323" t="e">
        <f aca="false">SMALL($DY51:EN51,1)</f>
        <v>#VALUE!</v>
      </c>
      <c r="FI51" s="323" t="e">
        <f aca="false">SMALL($DY51:EO51,1)</f>
        <v>#VALUE!</v>
      </c>
      <c r="FJ51" s="323" t="e">
        <f aca="false">SMALL($DY51:EP51,1)</f>
        <v>#VALUE!</v>
      </c>
      <c r="FK51" s="323" t="e">
        <f aca="false">SMALL($DY51:EQ51,1)</f>
        <v>#VALUE!</v>
      </c>
      <c r="FL51" s="323" t="e">
        <f aca="false">SMALL($DY51:ER51,1)</f>
        <v>#VALUE!</v>
      </c>
      <c r="FM51" s="323" t="e">
        <f aca="false">SMALL($DY51:ES51,1)</f>
        <v>#VALUE!</v>
      </c>
      <c r="FN51" s="323" t="e">
        <f aca="false">SMALL($DY51:ET51,1)</f>
        <v>#VALUE!</v>
      </c>
      <c r="FO51" s="323" t="e">
        <f aca="false">SMALL($DY51:EU51,1)</f>
        <v>#VALUE!</v>
      </c>
      <c r="FP51" s="324" t="e">
        <f aca="false">SMALL($DY51:EV51,1)</f>
        <v>#VALUE!</v>
      </c>
      <c r="FQ51" s="0"/>
      <c r="FR51" s="328" t="str">
        <f aca="false">IF($B51&lt;&gt;"",IF($EE$1+20&gt;=FR$13,$N51+E51-F51-(EW51+EW153+EW255+EW357),""),"")</f>
        <v/>
      </c>
      <c r="FS51" s="329" t="str">
        <f aca="false">IF($B51&lt;&gt;"",IF($EE$1+20&gt;=FS$13,$N51+$S51+E51-F51-(EX51+EX153+EX255+EX357),""),"")</f>
        <v/>
      </c>
      <c r="FT51" s="329" t="str">
        <f aca="false">IF($B51&lt;&gt;"",IF($EE$1+20&gt;=FT$13,$N51+$S51+$Y51+E51-F51-(EY51+EY153+EY255+EY357),""),"")</f>
        <v/>
      </c>
      <c r="FU51" s="329" t="str">
        <f aca="false">IF($B51&lt;&gt;"",IF($EE$1+20&gt;=FU$13,$N51+$S51+$Y51+$AD51+E51-F51-(EZ51+EZ153+EZ255+EZ357),""),"")</f>
        <v/>
      </c>
      <c r="FV51" s="329" t="str">
        <f aca="false">IF($B51&lt;&gt;"",IF($EE$1+20&gt;=FV$13,$N51+$S51+$Y51+$AD51+$AJ51+E51-F51-(FA51+FA153+FA255+FA357),""),"")</f>
        <v/>
      </c>
      <c r="FW51" s="329" t="str">
        <f aca="false">IF($B51&lt;&gt;"",IF($EE$1+20&gt;=FW$13,$N51+$S51+$Y51+$AD51+$AJ51+$AO51+E51-F51-(FB51+FB153+FB255+FB357),""),"")</f>
        <v/>
      </c>
      <c r="FX51" s="329" t="str">
        <f aca="false">IF($B51&lt;&gt;"",IF($EE$1+20&gt;=FX$13,$N51+$S51+$Y51+$AD51+$AJ51+$AO51+$AU51+E51-F51-(FC51+FC153+FC255+FC357),""),"")</f>
        <v/>
      </c>
      <c r="FY51" s="329" t="str">
        <f aca="false">IF($B51&lt;&gt;"",IF($EE$1+20&gt;=FY$13,$N51+$S51+$Y51+$AD51+$AJ51+$AO51+$AU51+$AZ51+E51-F51-(FD51+FD153+FD255+FD357),""),"")</f>
        <v/>
      </c>
      <c r="FZ51" s="329" t="str">
        <f aca="false">IF($B51&lt;&gt;"",IF($EE$1+20&gt;=FZ$13,$N51+$S51+$Y51+$AD51+$AJ51+$AO51+$AU51+$AZ51+$BF51+E51-F51-(FE51+FE153+FE255+FE357),""),"")</f>
        <v/>
      </c>
      <c r="GA51" s="329" t="str">
        <f aca="false">IF($B51&lt;&gt;"",IF($EE$1+20&gt;=GA$13,$N51+$S51+$Y51+$AD51+$AJ51+$AO51+$AU51+$AZ51+$BF51+$BK51+E51-F51-(FF51+FF153+FF255+FF357),""),"")</f>
        <v/>
      </c>
      <c r="GB51" s="329" t="str">
        <f aca="false">IF($B51&lt;&gt;"",IF($EE$1+20&gt;=GB$13,$N51+$S51+$Y51+$AD51+$AJ51+$AO51+$AU51+$AZ51+$BF51+$BK51+$BQ51+E51-F51-(FG51+FG153+FG255+FG357),""),"")</f>
        <v/>
      </c>
      <c r="GC51" s="329" t="str">
        <f aca="false">IF($B51&lt;&gt;"",IF($EE$1+20&gt;=GC$13,$N51+$S51+$Y51+$AD51+$AJ51+$AO51+$AU51+$AZ51+$BF51+$BK51+$BQ51+$BV51+E51-F51-(FH51+FH153+FH255+FH357),""),"")</f>
        <v/>
      </c>
      <c r="GD51" s="329" t="str">
        <f aca="false">IF($B51&lt;&gt;"",IF($EE$1+20&gt;=GD$13,$N51+$S51+$Y51+$AD51+$AJ51+$AO51+$AU51+$AZ51+$BF51+$BK51+$BQ51+$BV51+$CB51+E51-F51-(FI51+FI153+FI255+FI357),""),"")</f>
        <v/>
      </c>
      <c r="GE51" s="329" t="str">
        <f aca="false">IF($B51&lt;&gt;"",IF($EE$1+20&gt;=GE$13,$N51+$S51+$Y51+$AD51+$AJ51+$AO51+$AU51+$AZ51+$BF51+$BK51+$BQ51+$BV51+$CB51+$CG51+E51-F51-(FJ51+FJ153+FJ255+FJ357),""),"")</f>
        <v/>
      </c>
      <c r="GF51" s="329" t="str">
        <f aca="false">IF($B51&lt;&gt;"",IF($EE$1+20&gt;=GF$13,$N51+$S51+$Y51+$AD51+$AJ51+$AO51+$AU51+$AZ51+$BF51+$BK51+$BQ51+$BV51+$CB51+$CG51+$CM51+E51-F51-(FK51+FK153+FK255+FK357),""),"")</f>
        <v/>
      </c>
      <c r="GG51" s="329" t="str">
        <f aca="false">IF($B51&lt;&gt;"",IF($EE$1+20&gt;=GG$13,$N51+$S51+$Y51+$AD51+$AJ51+$AO51+$AU51+$AZ51+$BF51+$BK51+$BQ51+$BV51+$CB51+$CG51+$CM51+$CR51+E51-F51-(FL51+FL153+FL255+FL357),""),"")</f>
        <v/>
      </c>
      <c r="GH51" s="329" t="str">
        <f aca="false">IF($B51&lt;&gt;"",IF($EE$1+20&gt;=GH$13,$N51+$S51+$Y51+$AD51+$AJ51+$AO51+$AU51+$AZ51+$BF51+$BK51+$BQ51+$BV51+$CB51+$CG51+$CM51+$CR51+$CX51+E51-F51-(FM51+FM153+FM255+FM357),""),"")</f>
        <v/>
      </c>
      <c r="GI51" s="329" t="str">
        <f aca="false">IF($B51&lt;&gt;"",IF($EE$1+20&gt;=GI$13,$N51+$S51+$Y51+$AD51+$AJ51+$AO51+$AU51+$AZ51+$BF51+$BK51+$BQ51+$BV51+$CB51+$CG51+$CM51+$CR51+$CX51+$DC51+E51-F51-(FN51+FN153+FN255+FN357),""),"")</f>
        <v/>
      </c>
      <c r="GJ51" s="329" t="str">
        <f aca="false">IF($B51&lt;&gt;"",IF($EE$1+20&gt;=GJ$13,$N51+$S51+$Y51+$AD51+$AJ51+$AO51+$AU51+$AZ51+$BF51+$BK51+$BQ51+$BV51+$CB51+$CG51+$CM51+$CR51+$CX51+$DC51+$DI51+E51-F51-(FO51+FO153+FO255+FO357),""),"")</f>
        <v/>
      </c>
      <c r="GK51" s="330" t="str">
        <f aca="false">IF($B51&lt;&gt;"",IF($EE$1+20&gt;=GK$13,$N51+$S51+$Y51+$AD51+$AJ51+$AO51+$AU51+$AZ51+$BF51+$BK51+$BQ51+$BV51+$CB51+$CG51+$CM51+$CR51+$CX51+$DC51+$DI51+$DN51+E51-F51-(FP51+FP153+FP255+FP357),""),"")</f>
        <v/>
      </c>
      <c r="GL51" s="0"/>
      <c r="GM51" s="328" t="str">
        <f aca="false">IF($B51&lt;&gt;"",IF($EE$1+20&gt;=GM$13,RANK(FR51,FR$14:FR$113,0),""),"")</f>
        <v/>
      </c>
      <c r="GN51" s="329" t="str">
        <f aca="false">IF($B51&lt;&gt;"",IF($EE$1+20&gt;=GN$13,RANK(FS51,FS$14:FS$113,0),""),"")</f>
        <v/>
      </c>
      <c r="GO51" s="329" t="str">
        <f aca="false">IF($B51&lt;&gt;"",IF($EE$1+20&gt;=GO$13,RANK(FT51,FT$14:FT$113,0),""),"")</f>
        <v/>
      </c>
      <c r="GP51" s="329" t="str">
        <f aca="false">IF($B51&lt;&gt;"",IF($EE$1+20&gt;=GP$13,RANK(FU51,FU$14:FU$113,0),""),"")</f>
        <v/>
      </c>
      <c r="GQ51" s="329" t="str">
        <f aca="false">IF($B51&lt;&gt;"",IF($EE$1+20&gt;=GQ$13,RANK(FV51,FV$14:FV$113,0),""),"")</f>
        <v/>
      </c>
      <c r="GR51" s="329" t="str">
        <f aca="false">IF($B51&lt;&gt;"",IF($EE$1+20&gt;=GR$13,RANK(FW51,FW$14:FW$113,0),""),"")</f>
        <v/>
      </c>
      <c r="GS51" s="329" t="str">
        <f aca="false">IF($B51&lt;&gt;"",IF($EE$1+20&gt;=GS$13,RANK(FX51,FX$14:FX$113,0),""),"")</f>
        <v/>
      </c>
      <c r="GT51" s="329" t="str">
        <f aca="false">IF($B51&lt;&gt;"",IF($EE$1+20&gt;=GT$13,RANK(FY51,FY$14:FY$113,0),""),"")</f>
        <v/>
      </c>
      <c r="GU51" s="329" t="str">
        <f aca="false">IF($B51&lt;&gt;"",IF($EE$1+20&gt;=GU$13,RANK(FZ51,FZ$14:FZ$113,0),""),"")</f>
        <v/>
      </c>
      <c r="GV51" s="329" t="str">
        <f aca="false">IF($B51&lt;&gt;"",IF($EE$1+20&gt;=GV$13,RANK(GA51,GA$14:GA$113,0),""),"")</f>
        <v/>
      </c>
      <c r="GW51" s="329" t="str">
        <f aca="false">IF($B51&lt;&gt;"",IF($EE$1+20&gt;=GW$13,RANK(GB51,GB$14:GB$113,0),""),"")</f>
        <v/>
      </c>
      <c r="GX51" s="329" t="str">
        <f aca="false">IF($B51&lt;&gt;"",IF($EE$1+20&gt;=GX$13,RANK(GC51,GC$14:GC$113,0),""),"")</f>
        <v/>
      </c>
      <c r="GY51" s="329" t="str">
        <f aca="false">IF($B51&lt;&gt;"",IF($EE$1+20&gt;=GY$13,RANK(GD51,GD$14:GD$113,0),""),"")</f>
        <v/>
      </c>
      <c r="GZ51" s="329" t="str">
        <f aca="false">IF($B51&lt;&gt;"",IF($EE$1+20&gt;=GZ$13,RANK(GE51,GE$14:GE$113,0),""),"")</f>
        <v/>
      </c>
      <c r="HA51" s="329" t="str">
        <f aca="false">IF($B51&lt;&gt;"",IF($EE$1+20&gt;=HA$13,RANK(GF51,GF$14:GF$113,0),""),"")</f>
        <v/>
      </c>
      <c r="HB51" s="329" t="str">
        <f aca="false">IF($B51&lt;&gt;"",IF($EE$1+20&gt;=HB$13,RANK(GG51,GG$14:GG$113,0),""),"")</f>
        <v/>
      </c>
      <c r="HC51" s="329" t="str">
        <f aca="false">IF($B51&lt;&gt;"",IF($EE$1+20&gt;=HC$13,RANK(GH51,GH$14:GH$113,0),""),"")</f>
        <v/>
      </c>
      <c r="HD51" s="329" t="str">
        <f aca="false">IF($B51&lt;&gt;"",IF($EE$1+20&gt;=HD$13,RANK(GI51,GI$14:GI$113,0),""),"")</f>
        <v/>
      </c>
      <c r="HE51" s="329" t="str">
        <f aca="false">IF($B51&lt;&gt;"",IF($EE$1+20&gt;=HE$13,RANK(GJ51,GJ$14:GJ$113,0),""),"")</f>
        <v/>
      </c>
      <c r="HF51" s="330" t="str">
        <f aca="false">IF($B51&lt;&gt;"",IF($EE$1+20&gt;=HF$13,RANK(GK51,GK$14:GK$113,0),""),"")</f>
        <v/>
      </c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3" hidden="false" customHeight="false" outlineLevel="0" collapsed="false">
      <c r="A52" s="308" t="str">
        <f aca="false">IF(B52&lt;&gt;"",RANK(G52,G$14:G$113,0),"")</f>
        <v/>
      </c>
      <c r="B52" s="310" t="str">
        <f aca="false">IF('Chronos (M1..M20)'!B49&lt;&gt;"",'Chronos (M1..M20)'!B49,"")</f>
        <v/>
      </c>
      <c r="C52" s="310" t="str">
        <f aca="false">IF(B52&lt;&gt;"",'Chronos (M1..M20)'!C49,"")</f>
        <v/>
      </c>
      <c r="D52" s="215" t="str">
        <f aca="false">IF(B52&lt;&gt;"",'Chronos (M1..M20)'!C49,"")</f>
        <v/>
      </c>
      <c r="E52" s="355" t="n">
        <f aca="false">'Calculs (M1..M20)'!DS52</f>
        <v>0</v>
      </c>
      <c r="F52" s="355" t="n">
        <f aca="false">'Calculs (M1..M20)'!DT52</f>
        <v>0</v>
      </c>
      <c r="G52" s="311" t="n">
        <f aca="false">IF(B52&lt;&gt;"",IF(NbTotManche&lt;4,DR52-DQ52,IF(NbTotManche&lt;15,DR52-DU52-DQ52,IF(NbTotManche&lt;25,DR52-DU52-DV52-DQ52-DT52,IF(NbTotManche&lt;35,DS52-DU52-DV52-DW52-DT52-DQ52,DS52-DU52-DV52-DW52-DX52-DT52-DQ52)))),0)</f>
        <v>0</v>
      </c>
      <c r="H52" s="312" t="str">
        <f aca="false">IF(B52&lt;&gt;"",IF(G52,(G52/MAXA(G$14:G$113))*1000,0),"")</f>
        <v/>
      </c>
      <c r="I52" s="313" t="str">
        <f aca="false">IF($B52&lt;&gt;"",$B52,"")</f>
        <v/>
      </c>
      <c r="J52" s="314" t="str">
        <f aca="false">IF($B52&lt;&gt;"",'Chronos (M21..M40)'!$H49,"")</f>
        <v/>
      </c>
      <c r="K52" s="315" t="str">
        <f aca="false">IF('Chronos (M21..M40)'!$I49&lt;&gt;"",'Chronos (M21..M40)'!$I49," ")</f>
        <v> </v>
      </c>
      <c r="L52" s="316" t="n">
        <f aca="false">IF('Chronos (M21..M40)'!$J49&lt;&gt;"",'Chronos (M21..M40)'!$J49,0)</f>
        <v>0</v>
      </c>
      <c r="M52" s="317" t="str">
        <f aca="false">IF($B52&lt;&gt;"",IF(K52&lt;&gt;" ",(INDEX(J$9:K$12,MATCH(J52,J$9:J$12),2)/K52)*1000,0),"")</f>
        <v/>
      </c>
      <c r="N52" s="318" t="str">
        <f aca="false">IF(K$9&lt;&gt;"",IF($B52&lt;&gt;"",M52-L52,""),"")</f>
        <v/>
      </c>
      <c r="O52" s="314" t="str">
        <f aca="false">IF($B52&lt;&gt;"",'Chronos (M21..M40)'!$H150,"")</f>
        <v/>
      </c>
      <c r="P52" s="315" t="str">
        <f aca="false">IF('Chronos (M21..M40)'!$I150&lt;&gt;"",'Chronos (M21..M40)'!$I150," ")</f>
        <v> </v>
      </c>
      <c r="Q52" s="316" t="n">
        <f aca="false">IF('Chronos (M21..M40)'!$J150&lt;&gt;"",'Chronos (M21..M40)'!$J150,0)</f>
        <v>0</v>
      </c>
      <c r="R52" s="317" t="str">
        <f aca="false">IF($B52&lt;&gt;"",IF(P52&lt;&gt;" ",(INDEX(O$9:P$12,MATCH(O52,O$9:O$12),2)/P52)*1000,0),"")</f>
        <v/>
      </c>
      <c r="S52" s="318" t="str">
        <f aca="false">IF(P$9&lt;&gt;"",IF($B52&lt;&gt;"",R52-Q52,""),"")</f>
        <v/>
      </c>
      <c r="T52" s="313" t="str">
        <f aca="false">IF($B52&lt;&gt;"",$B52,"")</f>
        <v/>
      </c>
      <c r="U52" s="314" t="str">
        <f aca="false">IF($B52&lt;&gt;"",'Chronos (M21..M40)'!$H251,"")</f>
        <v/>
      </c>
      <c r="V52" s="315" t="str">
        <f aca="false">IF('Chronos (M21..M40)'!$I251&lt;&gt;"",'Chronos (M21..M40)'!$I251," ")</f>
        <v> </v>
      </c>
      <c r="W52" s="316" t="n">
        <f aca="false">IF('Chronos (M21..M40)'!$J251&lt;&gt;"",'Chronos (M21..M40)'!$J251,0)</f>
        <v>0</v>
      </c>
      <c r="X52" s="317" t="str">
        <f aca="false">IF($B52&lt;&gt;"",IF(V52&lt;&gt;" ",(INDEX(U$9:V$12,MATCH(U52,U$9:U$12),2)/V52)*1000,0),"")</f>
        <v/>
      </c>
      <c r="Y52" s="318" t="str">
        <f aca="false">IF(V$9&lt;&gt;"",IF($B52&lt;&gt;"",X52-W52,""),"")</f>
        <v/>
      </c>
      <c r="Z52" s="314" t="str">
        <f aca="false">IF($B52&lt;&gt;"",'Chronos (M21..M40)'!$H352,"")</f>
        <v/>
      </c>
      <c r="AA52" s="315" t="str">
        <f aca="false">IF('Chronos (M21..M40)'!$I352&lt;&gt;"",'Chronos (M21..M40)'!$I352," ")</f>
        <v> </v>
      </c>
      <c r="AB52" s="316" t="n">
        <f aca="false">IF('Chronos (M1..M20)'!$J352&lt;&gt;"",'Chronos (M21..M40)'!$J352,0)</f>
        <v>0</v>
      </c>
      <c r="AC52" s="317" t="str">
        <f aca="false">IF($B52&lt;&gt;"",IF(AA52&lt;&gt;" ",(INDEX(Z$9:AA$12,MATCH(Z52,Z$9:Z$12),2)/AA52)*1000,0),"")</f>
        <v/>
      </c>
      <c r="AD52" s="318" t="str">
        <f aca="false">IF(AA$9&lt;&gt;"",IF($B52&lt;&gt;"",AC52-AB52,""),"")</f>
        <v/>
      </c>
      <c r="AE52" s="313" t="str">
        <f aca="false">IF($B52&lt;&gt;"",$B52,"")</f>
        <v/>
      </c>
      <c r="AF52" s="314" t="str">
        <f aca="false">IF($B52&lt;&gt;"",'Chronos (M21..M40)'!$H453,"")</f>
        <v/>
      </c>
      <c r="AG52" s="315" t="str">
        <f aca="false">IF('Chronos (M21..M40)'!$I453&lt;&gt;"",'Chronos (M21..M40)'!$I453," ")</f>
        <v> </v>
      </c>
      <c r="AH52" s="316" t="n">
        <f aca="false">IF('Chronos (M21..M40)'!$J453&lt;&gt;"",'Chronos (M21..M40)'!$J453,0)</f>
        <v>0</v>
      </c>
      <c r="AI52" s="317" t="str">
        <f aca="false">IF($B52&lt;&gt;"",IF(AG52&lt;&gt;" ",(INDEX(AF$9:AG$12,MATCH(AF52,AF$9:AF$12),2)/AG52)*1000,0),"")</f>
        <v/>
      </c>
      <c r="AJ52" s="318" t="str">
        <f aca="false">IF(AG$9&lt;&gt;"",IF($B52&lt;&gt;"",AI52-AH52,""),"")</f>
        <v/>
      </c>
      <c r="AK52" s="314" t="str">
        <f aca="false">IF($B52&lt;&gt;"",'Chronos (M21..M40)'!$H554,"")</f>
        <v/>
      </c>
      <c r="AL52" s="315" t="str">
        <f aca="false">IF('Chronos (M21..M40)'!$I554&lt;&gt;"",'Chronos (M21..M40)'!$I554," ")</f>
        <v> </v>
      </c>
      <c r="AM52" s="316" t="n">
        <f aca="false">IF('Chronos (M21..M40)'!$J554&lt;&gt;"",'Chronos (M21..M40)'!$J554,0)</f>
        <v>0</v>
      </c>
      <c r="AN52" s="317" t="str">
        <f aca="false">IF($B52&lt;&gt;"",IF(AL52&lt;&gt;" ",(INDEX(AK$9:AL$12,MATCH(AK52,AK$9:AK$12),2)/AL52)*1000,0),"")</f>
        <v/>
      </c>
      <c r="AO52" s="318" t="str">
        <f aca="false">IF(AL$9&lt;&gt;"",IF($B52&lt;&gt;"",AN52-AM52,""),"")</f>
        <v/>
      </c>
      <c r="AP52" s="313" t="str">
        <f aca="false">IF($B52&lt;&gt;"",$B52,"")</f>
        <v/>
      </c>
      <c r="AQ52" s="314" t="str">
        <f aca="false">IF($B52&lt;&gt;"",'Chronos (M21..M40)'!$H655,"")</f>
        <v/>
      </c>
      <c r="AR52" s="315" t="str">
        <f aca="false">IF('Chronos (M21..M40)'!$I655&lt;&gt;"",'Chronos (M21..M40)'!$I655," ")</f>
        <v> </v>
      </c>
      <c r="AS52" s="316" t="n">
        <f aca="false">IF('Chronos (M21..M40)'!$J655&lt;&gt;"",'Chronos (M21..M40)'!$J655,0)</f>
        <v>0</v>
      </c>
      <c r="AT52" s="317" t="str">
        <f aca="false">IF($B52&lt;&gt;"",IF(AR52&lt;&gt;" ",(INDEX(AQ$9:AR$12,MATCH(AQ52,AQ$9:AQ$12),2)/AR52)*1000,0),"")</f>
        <v/>
      </c>
      <c r="AU52" s="318" t="str">
        <f aca="false">IF(AR$9&lt;&gt;"",IF($B52&lt;&gt;"",AT52-AS52,""),"")</f>
        <v/>
      </c>
      <c r="AV52" s="314" t="str">
        <f aca="false">IF($B52&lt;&gt;"",'Chronos (M21..M40)'!$H756,"")</f>
        <v/>
      </c>
      <c r="AW52" s="315" t="str">
        <f aca="false">IF('Chronos (M21..M40)'!$I756&lt;&gt;"",'Chronos (M21..M40)'!$I756," ")</f>
        <v> </v>
      </c>
      <c r="AX52" s="316" t="n">
        <f aca="false">IF('Chronos (M21..M40)'!$J756&lt;&gt;"",'Chronos (M21..M40)'!$J756,0)</f>
        <v>0</v>
      </c>
      <c r="AY52" s="317" t="str">
        <f aca="false">IF($B52&lt;&gt;"",IF(AW52&lt;&gt;" ",(INDEX(AV$9:AW$12,MATCH(AV52,AV$9:AV$12),2)/AW52)*1000,0),"")</f>
        <v/>
      </c>
      <c r="AZ52" s="318" t="str">
        <f aca="false">IF(AW$9&lt;&gt;"",IF($B52&lt;&gt;"",AY52-AX52,""),"")</f>
        <v/>
      </c>
      <c r="BA52" s="313" t="str">
        <f aca="false">IF($B52&lt;&gt;"",$B52,"")</f>
        <v/>
      </c>
      <c r="BB52" s="314" t="str">
        <f aca="false">IF($B52&lt;&gt;"",'Chronos (M21..M40)'!$H857,"")</f>
        <v/>
      </c>
      <c r="BC52" s="315" t="str">
        <f aca="false">IF('Chronos (M21..M40)'!$I857&lt;&gt;"",'Chronos (M21..M40)'!$I857," ")</f>
        <v> </v>
      </c>
      <c r="BD52" s="316" t="n">
        <f aca="false">IF('Chronos (M21..M40)'!$J857&lt;&gt;"",'Chronos (M21..M40)'!$J857,0)</f>
        <v>0</v>
      </c>
      <c r="BE52" s="317" t="str">
        <f aca="false">IF($B52&lt;&gt;"",IF(BC52&lt;&gt;" ",(INDEX(BB$9:BC$12,MATCH(BB52,BB$9:BB$12),2)/BC52)*1000,0),"")</f>
        <v/>
      </c>
      <c r="BF52" s="318" t="str">
        <f aca="false">IF(BC$9&lt;&gt;"",IF($B52&lt;&gt;"",BE52-BD52,""),"")</f>
        <v/>
      </c>
      <c r="BG52" s="314" t="str">
        <f aca="false">IF($B52&lt;&gt;"",'Chronos (M21..M40)'!$H958,"")</f>
        <v/>
      </c>
      <c r="BH52" s="315" t="str">
        <f aca="false">IF('Chronos (M21..M40)'!$I958&lt;&gt;"",'Chronos (M21..M40)'!$I958," ")</f>
        <v> </v>
      </c>
      <c r="BI52" s="316" t="n">
        <f aca="false">IF('Chronos (M21..M40)'!$J958&lt;&gt;"",'Chronos (M21..M40)'!$J958,0)</f>
        <v>0</v>
      </c>
      <c r="BJ52" s="317" t="str">
        <f aca="false">IF($B52&lt;&gt;"",IF(BH52&lt;&gt;" ",(INDEX(BG$9:BH$12,MATCH(BG52,BG$9:BG$12),2)/BH52)*1000,0),"")</f>
        <v/>
      </c>
      <c r="BK52" s="318" t="str">
        <f aca="false">IF(BH$9&lt;&gt;"",IF($B52&lt;&gt;"",BJ52-BI52,""),"")</f>
        <v/>
      </c>
      <c r="BL52" s="313" t="str">
        <f aca="false">IF($B52&lt;&gt;"",$B52,"")</f>
        <v/>
      </c>
      <c r="BM52" s="314" t="str">
        <f aca="false">IF($B52&lt;&gt;"",'Chronos (M21..M40)'!$H1059,"")</f>
        <v/>
      </c>
      <c r="BN52" s="315" t="str">
        <f aca="false">IF('Chronos (M21..M40)'!$I1059&lt;&gt;"",'Chronos (M21..M40)'!$I1059," ")</f>
        <v> </v>
      </c>
      <c r="BO52" s="316" t="n">
        <f aca="false">IF('Chronos (M21..M40)'!$J1059&lt;&gt;"",'Chronos (M21..M40)'!$J1059,0)</f>
        <v>0</v>
      </c>
      <c r="BP52" s="317" t="str">
        <f aca="false">IF($B52&lt;&gt;"",IF(BN52&lt;&gt;" ",(INDEX(BM$9:BN$12,MATCH(BM52,BM$9:BM$12),2)/BN52)*1000,0),"")</f>
        <v/>
      </c>
      <c r="BQ52" s="318" t="str">
        <f aca="false">IF(BN$9&lt;&gt;"",IF($B52&lt;&gt;"",BP52-BO52,""),"")</f>
        <v/>
      </c>
      <c r="BR52" s="314" t="str">
        <f aca="false">IF($B52&lt;&gt;"",'Chronos (M21..M40)'!$H1160,"")</f>
        <v/>
      </c>
      <c r="BS52" s="315" t="str">
        <f aca="false">IF('Chronos (M21..M40)'!$I1160&lt;&gt;"",'Chronos (M21..M40)'!$I1160," ")</f>
        <v> </v>
      </c>
      <c r="BT52" s="316" t="n">
        <f aca="false">IF('Chronos (M21..M40)'!$J1160&lt;&gt;"",'Chronos (M21..M40)'!$J1160,0)</f>
        <v>0</v>
      </c>
      <c r="BU52" s="317" t="str">
        <f aca="false">IF($B52&lt;&gt;"",IF(BS52&lt;&gt;" ",(INDEX(BR$9:BS$12,MATCH(BR52,BR$9:BR$12),2)/BS52)*1000,0),"")</f>
        <v/>
      </c>
      <c r="BV52" s="318" t="str">
        <f aca="false">IF(BS$9&lt;&gt;"",IF($B52&lt;&gt;"",BU52-BT52,""),"")</f>
        <v/>
      </c>
      <c r="BW52" s="313" t="str">
        <f aca="false">IF($B52&lt;&gt;"",$B52,"")</f>
        <v/>
      </c>
      <c r="BX52" s="314" t="str">
        <f aca="false">IF($B52&lt;&gt;"",'Chronos (M21..M40)'!$H1261,"")</f>
        <v/>
      </c>
      <c r="BY52" s="315" t="str">
        <f aca="false">IF('Chronos (M21..M40)'!$I1261&lt;&gt;"",'Chronos (M21..M40)'!$I1261," ")</f>
        <v> </v>
      </c>
      <c r="BZ52" s="316" t="n">
        <f aca="false">IF('Chronos (M21..M40)'!$J1261&lt;&gt;"",'Chronos (M21..M40)'!$J1261,0)</f>
        <v>0</v>
      </c>
      <c r="CA52" s="317" t="str">
        <f aca="false">IF($B52&lt;&gt;"",IF(BY52&lt;&gt;" ",(INDEX(BX$9:BY$12,MATCH(BX52,BX$9:BX$12),2)/BY52)*1000,0),"")</f>
        <v/>
      </c>
      <c r="CB52" s="318" t="str">
        <f aca="false">IF(BY$9&lt;&gt;"",IF($B52&lt;&gt;"",CA52-BZ52,""),"")</f>
        <v/>
      </c>
      <c r="CC52" s="314" t="str">
        <f aca="false">IF($B52&lt;&gt;"",'Chronos (M21..M40)'!$H1362,"")</f>
        <v/>
      </c>
      <c r="CD52" s="315" t="str">
        <f aca="false">IF('Chronos (M21..M40)'!$I1362&lt;&gt;"",'Chronos (M21..M40)'!$I1362," ")</f>
        <v> </v>
      </c>
      <c r="CE52" s="316" t="n">
        <f aca="false">IF('Chronos (M21..M40)'!$J1362&lt;&gt;"",'Chronos (M21..M40)'!$J1362,0)</f>
        <v>0</v>
      </c>
      <c r="CF52" s="317" t="str">
        <f aca="false">IF($B52&lt;&gt;"",IF(CD52&lt;&gt;" ",(INDEX(CC$9:CD$12,MATCH(CC52,CC$9:CC$12),2)/CD52)*1000,0),"")</f>
        <v/>
      </c>
      <c r="CG52" s="318" t="str">
        <f aca="false">IF(CD$9&lt;&gt;"",IF($B52&lt;&gt;"",CF52-CE52,""),"")</f>
        <v/>
      </c>
      <c r="CH52" s="313" t="str">
        <f aca="false">IF($B52&lt;&gt;"",$B52,"")</f>
        <v/>
      </c>
      <c r="CI52" s="314" t="str">
        <f aca="false">IF($B52&lt;&gt;"",'Chronos (M21..M40)'!$H1463,"")</f>
        <v/>
      </c>
      <c r="CJ52" s="315" t="str">
        <f aca="false">IF('Chronos (M21..M40)'!$I1463&lt;&gt;"",'Chronos (M21..M40)'!$I1463," ")</f>
        <v> </v>
      </c>
      <c r="CK52" s="316" t="n">
        <f aca="false">IF('Chronos (M21..M40)'!$J1463&lt;&gt;"",'Chronos (M21..M40)'!$J1463,0)</f>
        <v>0</v>
      </c>
      <c r="CL52" s="317" t="str">
        <f aca="false">IF($B52&lt;&gt;"",IF(CJ52&lt;&gt;" ",(INDEX(CI$9:CJ$12,MATCH(CI52,CI$9:CI$12),2)/CJ52)*1000,0),"")</f>
        <v/>
      </c>
      <c r="CM52" s="318" t="str">
        <f aca="false">IF(CJ$9&lt;&gt;"",IF($B52&lt;&gt;"",CL52-CK52,""),"")</f>
        <v/>
      </c>
      <c r="CN52" s="314" t="str">
        <f aca="false">IF($B52&lt;&gt;"",'Chronos (M21..M40)'!$H1564,"")</f>
        <v/>
      </c>
      <c r="CO52" s="315" t="str">
        <f aca="false">IF('Chronos (M21..M40)'!$I1564&lt;&gt;"",'Chronos (M21..M40)'!$I1564," ")</f>
        <v> </v>
      </c>
      <c r="CP52" s="316" t="n">
        <f aca="false">IF('Chronos (M21..M40)'!$J1564&lt;&gt;"",'Chronos (M21..M40)'!$J1564,0)</f>
        <v>0</v>
      </c>
      <c r="CQ52" s="317" t="str">
        <f aca="false">IF($B52&lt;&gt;"",IF(CO52&lt;&gt;" ",(INDEX(CN$9:CO$12,MATCH(CN52,CN$9:CN$12),2)/CO52)*1000,0),"")</f>
        <v/>
      </c>
      <c r="CR52" s="318" t="str">
        <f aca="false">IF(CO$9&lt;&gt;"",IF($B52&lt;&gt;"",CQ52-CP52,""),"")</f>
        <v/>
      </c>
      <c r="CS52" s="313" t="str">
        <f aca="false">IF($B52&lt;&gt;"",$B52,"")</f>
        <v/>
      </c>
      <c r="CT52" s="314" t="str">
        <f aca="false">IF($B52&lt;&gt;"",'Chronos (M21..M40)'!$H1665,"")</f>
        <v/>
      </c>
      <c r="CU52" s="315" t="str">
        <f aca="false">IF('Chronos (M21..M40)'!$I1665&lt;&gt;"",'Chronos (M21..M40)'!$I1665," ")</f>
        <v> </v>
      </c>
      <c r="CV52" s="316" t="n">
        <f aca="false">IF('Chronos (M21..M40)'!$J1665&lt;&gt;"",'Chronos (M21..M40)'!$J1665,0)</f>
        <v>0</v>
      </c>
      <c r="CW52" s="317" t="str">
        <f aca="false">IF($B52&lt;&gt;"",IF(CU52&lt;&gt;" ",(INDEX(CT$9:CU$12,MATCH(CT52,CT$9:CT$12),2)/CU52)*1000,0),"")</f>
        <v/>
      </c>
      <c r="CX52" s="318" t="str">
        <f aca="false">IF(CU$9&lt;&gt;"",IF($B52&lt;&gt;"",CW52-CV52,""),"")</f>
        <v/>
      </c>
      <c r="CY52" s="314" t="str">
        <f aca="false">IF($B52&lt;&gt;"",'Chronos (M21..M40)'!$H1766,"")</f>
        <v/>
      </c>
      <c r="CZ52" s="315" t="str">
        <f aca="false">IF('Chronos (M21..M40)'!$I1766&lt;&gt;"",'Chronos (M21..M40)'!$I1766," ")</f>
        <v> </v>
      </c>
      <c r="DA52" s="316" t="n">
        <f aca="false">IF('Chronos (M21..M40)'!$J1766&lt;&gt;"",'Chronos (M21..M40)'!$J1766,0)</f>
        <v>0</v>
      </c>
      <c r="DB52" s="317" t="str">
        <f aca="false">IF($B52&lt;&gt;"",IF(CZ52&lt;&gt;" ",(INDEX(CY$9:CZ$12,MATCH(CY52,CY$9:CY$12),2)/CZ52)*1000,0),"")</f>
        <v/>
      </c>
      <c r="DC52" s="318" t="str">
        <f aca="false">IF(CZ$9&lt;&gt;"",IF($B52&lt;&gt;"",DB52-DA52,""),"")</f>
        <v/>
      </c>
      <c r="DD52" s="313" t="str">
        <f aca="false">IF($B52&lt;&gt;"",$B52,"")</f>
        <v/>
      </c>
      <c r="DE52" s="314" t="str">
        <f aca="false">IF($B52&lt;&gt;"",'Chronos (M21..M40)'!$H1867,"")</f>
        <v/>
      </c>
      <c r="DF52" s="315" t="str">
        <f aca="false">IF('Chronos (M21..M40)'!$I1867&lt;&gt;"",'Chronos (M21..M40)'!$I1867," ")</f>
        <v> </v>
      </c>
      <c r="DG52" s="316" t="n">
        <f aca="false">IF('Chronos (M21..M40)'!$J1867&lt;&gt;"",'Chronos (M21..M40)'!$J1867,0)</f>
        <v>0</v>
      </c>
      <c r="DH52" s="317" t="str">
        <f aca="false">IF($B52&lt;&gt;"",IF(DF52&lt;&gt;" ",(INDEX(DE$9:DF$12,MATCH(DE52,DE$9:DE$12),2)/DF52)*1000,0),"")</f>
        <v/>
      </c>
      <c r="DI52" s="318" t="str">
        <f aca="false">IF(DF$9&lt;&gt;"",IF($B52&lt;&gt;"",DH52-DG52,""),"")</f>
        <v/>
      </c>
      <c r="DJ52" s="314" t="str">
        <f aca="false">IF($B52&lt;&gt;"",'Chronos (M21..M40)'!$H1968,"")</f>
        <v/>
      </c>
      <c r="DK52" s="315" t="str">
        <f aca="false">IF('Chronos (M21..M40)'!$I1968&lt;&gt;"",'Chronos (M21..M40)'!$I1968," ")</f>
        <v> </v>
      </c>
      <c r="DL52" s="316" t="n">
        <f aca="false">IF('Chronos (M21..M40)'!$J1968&lt;&gt;"",'Chronos (M21..M40)'!$J1968,0)</f>
        <v>0</v>
      </c>
      <c r="DM52" s="317" t="str">
        <f aca="false">IF($B52&lt;&gt;"",IF(DK52&lt;&gt;" ",(INDEX(DJ$9:DK$12,MATCH(DJ52,DJ$9:DJ$12),2)/DK52)*1000,0),"")</f>
        <v/>
      </c>
      <c r="DN52" s="318" t="str">
        <f aca="false">IF(DK$9&lt;&gt;"",IF($B52&lt;&gt;"",DM52-DL52,""),"")</f>
        <v/>
      </c>
      <c r="DO52" s="0"/>
      <c r="DP52" s="356" t="n">
        <f aca="false">E52</f>
        <v>0</v>
      </c>
      <c r="DQ52" s="357" t="n">
        <f aca="false">F52</f>
        <v>0</v>
      </c>
      <c r="DR52" s="356" t="e">
        <f aca="false">SUM(E52,M52,R52,X52,AC52)</f>
        <v>#VALUE!</v>
      </c>
      <c r="DS52" s="319" t="e">
        <f aca="false">SUM(DR52,AI52,AN52,AT52,AY52,BE52,BJ52,BP52,BU52,CA52,CF52,CL52,CQ52,CW52,DB52,DH52,DM52)</f>
        <v>#VALUE!</v>
      </c>
      <c r="DT52" s="357" t="n">
        <f aca="false">SUM(L52,Q52,W52,AB52,AH52,AM52,AS52,AX52,BD52,BI52,BO52,BT52,BZ52,CE52,CK52,CP52,CV52,DA52,DG52,DL52)</f>
        <v>0</v>
      </c>
      <c r="DU52" s="356" t="e">
        <f aca="false">SMALL($DY52:$EV52,1)</f>
        <v>#VALUE!</v>
      </c>
      <c r="DV52" s="319" t="e">
        <f aca="false">SMALL($DY52:$EV52,2)</f>
        <v>#VALUE!</v>
      </c>
      <c r="DW52" s="319" t="e">
        <f aca="false">SMALL($DY52:$EV52,3)</f>
        <v>#VALUE!</v>
      </c>
      <c r="DX52" s="357" t="e">
        <f aca="false">SMALL($DY52:$EV52,4)</f>
        <v>#VALUE!</v>
      </c>
      <c r="DY52" s="356" t="e">
        <f aca="false">'Calculs (M1..M20)'!DU52</f>
        <v>#VALUE!</v>
      </c>
      <c r="DZ52" s="356" t="e">
        <f aca="false">'Calculs (M1..M20)'!DV52</f>
        <v>#VALUE!</v>
      </c>
      <c r="EA52" s="356" t="e">
        <f aca="false">'Calculs (M1..M20)'!DW52</f>
        <v>#VALUE!</v>
      </c>
      <c r="EB52" s="358" t="e">
        <f aca="false">'Calculs (M1..M20)'!DX52</f>
        <v>#VALUE!</v>
      </c>
      <c r="EC52" s="361" t="str">
        <f aca="false">IF(M52&gt;0,M52," ")</f>
        <v/>
      </c>
      <c r="ED52" s="321" t="str">
        <f aca="false">IF(R52&gt;0,R52," ")</f>
        <v/>
      </c>
      <c r="EE52" s="321" t="str">
        <f aca="false">IF(X52&gt;0,X52," ")</f>
        <v/>
      </c>
      <c r="EF52" s="321" t="str">
        <f aca="false">IF(AC52&gt;0,AC52," ")</f>
        <v/>
      </c>
      <c r="EG52" s="321" t="str">
        <f aca="false">IF(AI52&gt;0,AI52," ")</f>
        <v/>
      </c>
      <c r="EH52" s="321" t="str">
        <f aca="false">IF(AN52&gt;0,AN52," ")</f>
        <v/>
      </c>
      <c r="EI52" s="321" t="str">
        <f aca="false">IF(AT52&gt;0,AT52," ")</f>
        <v/>
      </c>
      <c r="EJ52" s="321" t="str">
        <f aca="false">IF(AY52&gt;0,AY52," ")</f>
        <v/>
      </c>
      <c r="EK52" s="321" t="str">
        <f aca="false">IF(BE52&gt;0,BE52," ")</f>
        <v/>
      </c>
      <c r="EL52" s="321" t="str">
        <f aca="false">IF(BJ52&gt;0,BJ52," ")</f>
        <v/>
      </c>
      <c r="EM52" s="321" t="str">
        <f aca="false">IF(BP52&gt;0,BP52," ")</f>
        <v/>
      </c>
      <c r="EN52" s="321" t="str">
        <f aca="false">IF(BU52&gt;0,BU52," ")</f>
        <v/>
      </c>
      <c r="EO52" s="321" t="str">
        <f aca="false">IF(CA52&gt;0,CA52," ")</f>
        <v/>
      </c>
      <c r="EP52" s="321" t="str">
        <f aca="false">IF(CF52&gt;0,CF52," ")</f>
        <v/>
      </c>
      <c r="EQ52" s="321" t="str">
        <f aca="false">IF(CL52&gt;0,CL52," ")</f>
        <v/>
      </c>
      <c r="ER52" s="321" t="str">
        <f aca="false">IF(CQ52&gt;0,CQ52," ")</f>
        <v/>
      </c>
      <c r="ES52" s="321" t="str">
        <f aca="false">IF(CW52&gt;0,CW52," ")</f>
        <v/>
      </c>
      <c r="ET52" s="321" t="str">
        <f aca="false">IF(DB52&gt;0,DB52," ")</f>
        <v/>
      </c>
      <c r="EU52" s="321" t="str">
        <f aca="false">IF(DH52&gt;0,DH52," ")</f>
        <v/>
      </c>
      <c r="EV52" s="321" t="str">
        <f aca="false">IF(DM52&gt;0,DM52," ")</f>
        <v/>
      </c>
      <c r="EW52" s="322" t="e">
        <f aca="false">SMALL($DY52:EC52,1)</f>
        <v>#VALUE!</v>
      </c>
      <c r="EX52" s="323" t="e">
        <f aca="false">SMALL($DY52:ED52,1)</f>
        <v>#VALUE!</v>
      </c>
      <c r="EY52" s="323" t="e">
        <f aca="false">SMALL($DY52:EE52,1)</f>
        <v>#VALUE!</v>
      </c>
      <c r="EZ52" s="323" t="e">
        <f aca="false">SMALL($DY52:EF52,1)</f>
        <v>#VALUE!</v>
      </c>
      <c r="FA52" s="323" t="e">
        <f aca="false">SMALL($DY52:EG52,1)</f>
        <v>#VALUE!</v>
      </c>
      <c r="FB52" s="323" t="e">
        <f aca="false">SMALL($DY52:EH52,1)</f>
        <v>#VALUE!</v>
      </c>
      <c r="FC52" s="323" t="e">
        <f aca="false">SMALL($DY52:EI52,1)</f>
        <v>#VALUE!</v>
      </c>
      <c r="FD52" s="323" t="e">
        <f aca="false">SMALL($DY52:EJ52,1)</f>
        <v>#VALUE!</v>
      </c>
      <c r="FE52" s="323" t="e">
        <f aca="false">SMALL($DY52:EK52,1)</f>
        <v>#VALUE!</v>
      </c>
      <c r="FF52" s="323" t="e">
        <f aca="false">SMALL($DY52:EL52,1)</f>
        <v>#VALUE!</v>
      </c>
      <c r="FG52" s="323" t="e">
        <f aca="false">SMALL($DY52:EM52,1)</f>
        <v>#VALUE!</v>
      </c>
      <c r="FH52" s="323" t="e">
        <f aca="false">SMALL($DY52:EN52,1)</f>
        <v>#VALUE!</v>
      </c>
      <c r="FI52" s="323" t="e">
        <f aca="false">SMALL($DY52:EO52,1)</f>
        <v>#VALUE!</v>
      </c>
      <c r="FJ52" s="323" t="e">
        <f aca="false">SMALL($DY52:EP52,1)</f>
        <v>#VALUE!</v>
      </c>
      <c r="FK52" s="323" t="e">
        <f aca="false">SMALL($DY52:EQ52,1)</f>
        <v>#VALUE!</v>
      </c>
      <c r="FL52" s="323" t="e">
        <f aca="false">SMALL($DY52:ER52,1)</f>
        <v>#VALUE!</v>
      </c>
      <c r="FM52" s="323" t="e">
        <f aca="false">SMALL($DY52:ES52,1)</f>
        <v>#VALUE!</v>
      </c>
      <c r="FN52" s="323" t="e">
        <f aca="false">SMALL($DY52:ET52,1)</f>
        <v>#VALUE!</v>
      </c>
      <c r="FO52" s="323" t="e">
        <f aca="false">SMALL($DY52:EU52,1)</f>
        <v>#VALUE!</v>
      </c>
      <c r="FP52" s="324" t="e">
        <f aca="false">SMALL($DY52:EV52,1)</f>
        <v>#VALUE!</v>
      </c>
      <c r="FQ52" s="0"/>
      <c r="FR52" s="328" t="str">
        <f aca="false">IF($B52&lt;&gt;"",IF($EE$1+20&gt;=FR$13,$N52+E52-F52-(EW52+EW154+EW256+EW358),""),"")</f>
        <v/>
      </c>
      <c r="FS52" s="329" t="str">
        <f aca="false">IF($B52&lt;&gt;"",IF($EE$1+20&gt;=FS$13,$N52+$S52+E52-F52-(EX52+EX154+EX256+EX358),""),"")</f>
        <v/>
      </c>
      <c r="FT52" s="329" t="str">
        <f aca="false">IF($B52&lt;&gt;"",IF($EE$1+20&gt;=FT$13,$N52+$S52+$Y52+E52-F52-(EY52+EY154+EY256+EY358),""),"")</f>
        <v/>
      </c>
      <c r="FU52" s="329" t="str">
        <f aca="false">IF($B52&lt;&gt;"",IF($EE$1+20&gt;=FU$13,$N52+$S52+$Y52+$AD52+E52-F52-(EZ52+EZ154+EZ256+EZ358),""),"")</f>
        <v/>
      </c>
      <c r="FV52" s="329" t="str">
        <f aca="false">IF($B52&lt;&gt;"",IF($EE$1+20&gt;=FV$13,$N52+$S52+$Y52+$AD52+$AJ52+E52-F52-(FA52+FA154+FA256+FA358),""),"")</f>
        <v/>
      </c>
      <c r="FW52" s="329" t="str">
        <f aca="false">IF($B52&lt;&gt;"",IF($EE$1+20&gt;=FW$13,$N52+$S52+$Y52+$AD52+$AJ52+$AO52+E52-F52-(FB52+FB154+FB256+FB358),""),"")</f>
        <v/>
      </c>
      <c r="FX52" s="329" t="str">
        <f aca="false">IF($B52&lt;&gt;"",IF($EE$1+20&gt;=FX$13,$N52+$S52+$Y52+$AD52+$AJ52+$AO52+$AU52+E52-F52-(FC52+FC154+FC256+FC358),""),"")</f>
        <v/>
      </c>
      <c r="FY52" s="329" t="str">
        <f aca="false">IF($B52&lt;&gt;"",IF($EE$1+20&gt;=FY$13,$N52+$S52+$Y52+$AD52+$AJ52+$AO52+$AU52+$AZ52+E52-F52-(FD52+FD154+FD256+FD358),""),"")</f>
        <v/>
      </c>
      <c r="FZ52" s="329" t="str">
        <f aca="false">IF($B52&lt;&gt;"",IF($EE$1+20&gt;=FZ$13,$N52+$S52+$Y52+$AD52+$AJ52+$AO52+$AU52+$AZ52+$BF52+E52-F52-(FE52+FE154+FE256+FE358),""),"")</f>
        <v/>
      </c>
      <c r="GA52" s="329" t="str">
        <f aca="false">IF($B52&lt;&gt;"",IF($EE$1+20&gt;=GA$13,$N52+$S52+$Y52+$AD52+$AJ52+$AO52+$AU52+$AZ52+$BF52+$BK52+E52-F52-(FF52+FF154+FF256+FF358),""),"")</f>
        <v/>
      </c>
      <c r="GB52" s="329" t="str">
        <f aca="false">IF($B52&lt;&gt;"",IF($EE$1+20&gt;=GB$13,$N52+$S52+$Y52+$AD52+$AJ52+$AO52+$AU52+$AZ52+$BF52+$BK52+$BQ52+E52-F52-(FG52+FG154+FG256+FG358),""),"")</f>
        <v/>
      </c>
      <c r="GC52" s="329" t="str">
        <f aca="false">IF($B52&lt;&gt;"",IF($EE$1+20&gt;=GC$13,$N52+$S52+$Y52+$AD52+$AJ52+$AO52+$AU52+$AZ52+$BF52+$BK52+$BQ52+$BV52+E52-F52-(FH52+FH154+FH256+FH358),""),"")</f>
        <v/>
      </c>
      <c r="GD52" s="329" t="str">
        <f aca="false">IF($B52&lt;&gt;"",IF($EE$1+20&gt;=GD$13,$N52+$S52+$Y52+$AD52+$AJ52+$AO52+$AU52+$AZ52+$BF52+$BK52+$BQ52+$BV52+$CB52+E52-F52-(FI52+FI154+FI256+FI358),""),"")</f>
        <v/>
      </c>
      <c r="GE52" s="329" t="str">
        <f aca="false">IF($B52&lt;&gt;"",IF($EE$1+20&gt;=GE$13,$N52+$S52+$Y52+$AD52+$AJ52+$AO52+$AU52+$AZ52+$BF52+$BK52+$BQ52+$BV52+$CB52+$CG52+E52-F52-(FJ52+FJ154+FJ256+FJ358),""),"")</f>
        <v/>
      </c>
      <c r="GF52" s="329" t="str">
        <f aca="false">IF($B52&lt;&gt;"",IF($EE$1+20&gt;=GF$13,$N52+$S52+$Y52+$AD52+$AJ52+$AO52+$AU52+$AZ52+$BF52+$BK52+$BQ52+$BV52+$CB52+$CG52+$CM52+E52-F52-(FK52+FK154+FK256+FK358),""),"")</f>
        <v/>
      </c>
      <c r="GG52" s="329" t="str">
        <f aca="false">IF($B52&lt;&gt;"",IF($EE$1+20&gt;=GG$13,$N52+$S52+$Y52+$AD52+$AJ52+$AO52+$AU52+$AZ52+$BF52+$BK52+$BQ52+$BV52+$CB52+$CG52+$CM52+$CR52+E52-F52-(FL52+FL154+FL256+FL358),""),"")</f>
        <v/>
      </c>
      <c r="GH52" s="329" t="str">
        <f aca="false">IF($B52&lt;&gt;"",IF($EE$1+20&gt;=GH$13,$N52+$S52+$Y52+$AD52+$AJ52+$AO52+$AU52+$AZ52+$BF52+$BK52+$BQ52+$BV52+$CB52+$CG52+$CM52+$CR52+$CX52+E52-F52-(FM52+FM154+FM256+FM358),""),"")</f>
        <v/>
      </c>
      <c r="GI52" s="329" t="str">
        <f aca="false">IF($B52&lt;&gt;"",IF($EE$1+20&gt;=GI$13,$N52+$S52+$Y52+$AD52+$AJ52+$AO52+$AU52+$AZ52+$BF52+$BK52+$BQ52+$BV52+$CB52+$CG52+$CM52+$CR52+$CX52+$DC52+E52-F52-(FN52+FN154+FN256+FN358),""),"")</f>
        <v/>
      </c>
      <c r="GJ52" s="329" t="str">
        <f aca="false">IF($B52&lt;&gt;"",IF($EE$1+20&gt;=GJ$13,$N52+$S52+$Y52+$AD52+$AJ52+$AO52+$AU52+$AZ52+$BF52+$BK52+$BQ52+$BV52+$CB52+$CG52+$CM52+$CR52+$CX52+$DC52+$DI52+E52-F52-(FO52+FO154+FO256+FO358),""),"")</f>
        <v/>
      </c>
      <c r="GK52" s="330" t="str">
        <f aca="false">IF($B52&lt;&gt;"",IF($EE$1+20&gt;=GK$13,$N52+$S52+$Y52+$AD52+$AJ52+$AO52+$AU52+$AZ52+$BF52+$BK52+$BQ52+$BV52+$CB52+$CG52+$CM52+$CR52+$CX52+$DC52+$DI52+$DN52+E52-F52-(FP52+FP154+FP256+FP358),""),"")</f>
        <v/>
      </c>
      <c r="GL52" s="0"/>
      <c r="GM52" s="328" t="str">
        <f aca="false">IF($B52&lt;&gt;"",IF($EE$1+20&gt;=GM$13,RANK(FR52,FR$14:FR$113,0),""),"")</f>
        <v/>
      </c>
      <c r="GN52" s="329" t="str">
        <f aca="false">IF($B52&lt;&gt;"",IF($EE$1+20&gt;=GN$13,RANK(FS52,FS$14:FS$113,0),""),"")</f>
        <v/>
      </c>
      <c r="GO52" s="329" t="str">
        <f aca="false">IF($B52&lt;&gt;"",IF($EE$1+20&gt;=GO$13,RANK(FT52,FT$14:FT$113,0),""),"")</f>
        <v/>
      </c>
      <c r="GP52" s="329" t="str">
        <f aca="false">IF($B52&lt;&gt;"",IF($EE$1+20&gt;=GP$13,RANK(FU52,FU$14:FU$113,0),""),"")</f>
        <v/>
      </c>
      <c r="GQ52" s="329" t="str">
        <f aca="false">IF($B52&lt;&gt;"",IF($EE$1+20&gt;=GQ$13,RANK(FV52,FV$14:FV$113,0),""),"")</f>
        <v/>
      </c>
      <c r="GR52" s="329" t="str">
        <f aca="false">IF($B52&lt;&gt;"",IF($EE$1+20&gt;=GR$13,RANK(FW52,FW$14:FW$113,0),""),"")</f>
        <v/>
      </c>
      <c r="GS52" s="329" t="str">
        <f aca="false">IF($B52&lt;&gt;"",IF($EE$1+20&gt;=GS$13,RANK(FX52,FX$14:FX$113,0),""),"")</f>
        <v/>
      </c>
      <c r="GT52" s="329" t="str">
        <f aca="false">IF($B52&lt;&gt;"",IF($EE$1+20&gt;=GT$13,RANK(FY52,FY$14:FY$113,0),""),"")</f>
        <v/>
      </c>
      <c r="GU52" s="329" t="str">
        <f aca="false">IF($B52&lt;&gt;"",IF($EE$1+20&gt;=GU$13,RANK(FZ52,FZ$14:FZ$113,0),""),"")</f>
        <v/>
      </c>
      <c r="GV52" s="329" t="str">
        <f aca="false">IF($B52&lt;&gt;"",IF($EE$1+20&gt;=GV$13,RANK(GA52,GA$14:GA$113,0),""),"")</f>
        <v/>
      </c>
      <c r="GW52" s="329" t="str">
        <f aca="false">IF($B52&lt;&gt;"",IF($EE$1+20&gt;=GW$13,RANK(GB52,GB$14:GB$113,0),""),"")</f>
        <v/>
      </c>
      <c r="GX52" s="329" t="str">
        <f aca="false">IF($B52&lt;&gt;"",IF($EE$1+20&gt;=GX$13,RANK(GC52,GC$14:GC$113,0),""),"")</f>
        <v/>
      </c>
      <c r="GY52" s="329" t="str">
        <f aca="false">IF($B52&lt;&gt;"",IF($EE$1+20&gt;=GY$13,RANK(GD52,GD$14:GD$113,0),""),"")</f>
        <v/>
      </c>
      <c r="GZ52" s="329" t="str">
        <f aca="false">IF($B52&lt;&gt;"",IF($EE$1+20&gt;=GZ$13,RANK(GE52,GE$14:GE$113,0),""),"")</f>
        <v/>
      </c>
      <c r="HA52" s="329" t="str">
        <f aca="false">IF($B52&lt;&gt;"",IF($EE$1+20&gt;=HA$13,RANK(GF52,GF$14:GF$113,0),""),"")</f>
        <v/>
      </c>
      <c r="HB52" s="329" t="str">
        <f aca="false">IF($B52&lt;&gt;"",IF($EE$1+20&gt;=HB$13,RANK(GG52,GG$14:GG$113,0),""),"")</f>
        <v/>
      </c>
      <c r="HC52" s="329" t="str">
        <f aca="false">IF($B52&lt;&gt;"",IF($EE$1+20&gt;=HC$13,RANK(GH52,GH$14:GH$113,0),""),"")</f>
        <v/>
      </c>
      <c r="HD52" s="329" t="str">
        <f aca="false">IF($B52&lt;&gt;"",IF($EE$1+20&gt;=HD$13,RANK(GI52,GI$14:GI$113,0),""),"")</f>
        <v/>
      </c>
      <c r="HE52" s="329" t="str">
        <f aca="false">IF($B52&lt;&gt;"",IF($EE$1+20&gt;=HE$13,RANK(GJ52,GJ$14:GJ$113,0),""),"")</f>
        <v/>
      </c>
      <c r="HF52" s="330" t="str">
        <f aca="false">IF($B52&lt;&gt;"",IF($EE$1+20&gt;=HF$13,RANK(GK52,GK$14:GK$113,0),""),"")</f>
        <v/>
      </c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3" hidden="false" customHeight="false" outlineLevel="0" collapsed="false">
      <c r="A53" s="308" t="str">
        <f aca="false">IF(B53&lt;&gt;"",RANK(G53,G$14:G$113,0),"")</f>
        <v/>
      </c>
      <c r="B53" s="310" t="str">
        <f aca="false">IF('Chronos (M1..M20)'!B50&lt;&gt;"",'Chronos (M1..M20)'!B50,"")</f>
        <v/>
      </c>
      <c r="C53" s="310" t="str">
        <f aca="false">IF(B53&lt;&gt;"",'Chronos (M1..M20)'!C50,"")</f>
        <v/>
      </c>
      <c r="D53" s="215" t="str">
        <f aca="false">IF(B53&lt;&gt;"",'Chronos (M1..M20)'!C50,"")</f>
        <v/>
      </c>
      <c r="E53" s="355" t="n">
        <f aca="false">'Calculs (M1..M20)'!DS53</f>
        <v>0</v>
      </c>
      <c r="F53" s="355" t="n">
        <f aca="false">'Calculs (M1..M20)'!DT53</f>
        <v>0</v>
      </c>
      <c r="G53" s="311" t="n">
        <f aca="false">IF(B53&lt;&gt;"",IF(NbTotManche&lt;4,DR53-DQ53,IF(NbTotManche&lt;15,DR53-DU53-DQ53,IF(NbTotManche&lt;25,DR53-DU53-DV53-DQ53-DT53,IF(NbTotManche&lt;35,DS53-DU53-DV53-DW53-DT53-DQ53,DS53-DU53-DV53-DW53-DX53-DT53-DQ53)))),0)</f>
        <v>0</v>
      </c>
      <c r="H53" s="312" t="str">
        <f aca="false">IF(B53&lt;&gt;"",IF(G53,(G53/MAXA(G$14:G$113))*1000,0),"")</f>
        <v/>
      </c>
      <c r="I53" s="313" t="str">
        <f aca="false">IF($B53&lt;&gt;"",$B53,"")</f>
        <v/>
      </c>
      <c r="J53" s="314" t="str">
        <f aca="false">IF($B53&lt;&gt;"",'Chronos (M21..M40)'!$H50,"")</f>
        <v/>
      </c>
      <c r="K53" s="315" t="str">
        <f aca="false">IF('Chronos (M21..M40)'!$I50&lt;&gt;"",'Chronos (M21..M40)'!$I50," ")</f>
        <v> </v>
      </c>
      <c r="L53" s="316" t="n">
        <f aca="false">IF('Chronos (M21..M40)'!$J50&lt;&gt;"",'Chronos (M21..M40)'!$J50,0)</f>
        <v>0</v>
      </c>
      <c r="M53" s="317" t="str">
        <f aca="false">IF($B53&lt;&gt;"",IF(K53&lt;&gt;" ",(INDEX(J$9:K$12,MATCH(J53,J$9:J$12),2)/K53)*1000,0),"")</f>
        <v/>
      </c>
      <c r="N53" s="318" t="str">
        <f aca="false">IF(K$9&lt;&gt;"",IF($B53&lt;&gt;"",M53-L53,""),"")</f>
        <v/>
      </c>
      <c r="O53" s="314" t="str">
        <f aca="false">IF($B53&lt;&gt;"",'Chronos (M21..M40)'!$H151,"")</f>
        <v/>
      </c>
      <c r="P53" s="315" t="str">
        <f aca="false">IF('Chronos (M21..M40)'!$I151&lt;&gt;"",'Chronos (M21..M40)'!$I151," ")</f>
        <v> </v>
      </c>
      <c r="Q53" s="316" t="n">
        <f aca="false">IF('Chronos (M21..M40)'!$J151&lt;&gt;"",'Chronos (M21..M40)'!$J151,0)</f>
        <v>0</v>
      </c>
      <c r="R53" s="317" t="str">
        <f aca="false">IF($B53&lt;&gt;"",IF(P53&lt;&gt;" ",(INDEX(O$9:P$12,MATCH(O53,O$9:O$12),2)/P53)*1000,0),"")</f>
        <v/>
      </c>
      <c r="S53" s="318" t="str">
        <f aca="false">IF(P$9&lt;&gt;"",IF($B53&lt;&gt;"",R53-Q53,""),"")</f>
        <v/>
      </c>
      <c r="T53" s="313" t="str">
        <f aca="false">IF($B53&lt;&gt;"",$B53,"")</f>
        <v/>
      </c>
      <c r="U53" s="314" t="str">
        <f aca="false">IF($B53&lt;&gt;"",'Chronos (M21..M40)'!$H252,"")</f>
        <v/>
      </c>
      <c r="V53" s="315" t="str">
        <f aca="false">IF('Chronos (M21..M40)'!$I252&lt;&gt;"",'Chronos (M21..M40)'!$I252," ")</f>
        <v> </v>
      </c>
      <c r="W53" s="316" t="n">
        <f aca="false">IF('Chronos (M21..M40)'!$J252&lt;&gt;"",'Chronos (M21..M40)'!$J252,0)</f>
        <v>0</v>
      </c>
      <c r="X53" s="317" t="str">
        <f aca="false">IF($B53&lt;&gt;"",IF(V53&lt;&gt;" ",(INDEX(U$9:V$12,MATCH(U53,U$9:U$12),2)/V53)*1000,0),"")</f>
        <v/>
      </c>
      <c r="Y53" s="318" t="str">
        <f aca="false">IF(V$9&lt;&gt;"",IF($B53&lt;&gt;"",X53-W53,""),"")</f>
        <v/>
      </c>
      <c r="Z53" s="314" t="str">
        <f aca="false">IF($B53&lt;&gt;"",'Chronos (M21..M40)'!$H353,"")</f>
        <v/>
      </c>
      <c r="AA53" s="315" t="str">
        <f aca="false">IF('Chronos (M21..M40)'!$I353&lt;&gt;"",'Chronos (M21..M40)'!$I353," ")</f>
        <v> </v>
      </c>
      <c r="AB53" s="316" t="n">
        <f aca="false">IF('Chronos (M1..M20)'!$J353&lt;&gt;"",'Chronos (M21..M40)'!$J353,0)</f>
        <v>0</v>
      </c>
      <c r="AC53" s="317" t="str">
        <f aca="false">IF($B53&lt;&gt;"",IF(AA53&lt;&gt;" ",(INDEX(Z$9:AA$12,MATCH(Z53,Z$9:Z$12),2)/AA53)*1000,0),"")</f>
        <v/>
      </c>
      <c r="AD53" s="318" t="str">
        <f aca="false">IF(AA$9&lt;&gt;"",IF($B53&lt;&gt;"",AC53-AB53,""),"")</f>
        <v/>
      </c>
      <c r="AE53" s="313" t="str">
        <f aca="false">IF($B53&lt;&gt;"",$B53,"")</f>
        <v/>
      </c>
      <c r="AF53" s="314" t="str">
        <f aca="false">IF($B53&lt;&gt;"",'Chronos (M21..M40)'!$H454,"")</f>
        <v/>
      </c>
      <c r="AG53" s="315" t="str">
        <f aca="false">IF('Chronos (M21..M40)'!$I454&lt;&gt;"",'Chronos (M21..M40)'!$I454," ")</f>
        <v> </v>
      </c>
      <c r="AH53" s="316" t="n">
        <f aca="false">IF('Chronos (M21..M40)'!$J454&lt;&gt;"",'Chronos (M21..M40)'!$J454,0)</f>
        <v>0</v>
      </c>
      <c r="AI53" s="317" t="str">
        <f aca="false">IF($B53&lt;&gt;"",IF(AG53&lt;&gt;" ",(INDEX(AF$9:AG$12,MATCH(AF53,AF$9:AF$12),2)/AG53)*1000,0),"")</f>
        <v/>
      </c>
      <c r="AJ53" s="318" t="str">
        <f aca="false">IF(AG$9&lt;&gt;"",IF($B53&lt;&gt;"",AI53-AH53,""),"")</f>
        <v/>
      </c>
      <c r="AK53" s="314" t="str">
        <f aca="false">IF($B53&lt;&gt;"",'Chronos (M21..M40)'!$H555,"")</f>
        <v/>
      </c>
      <c r="AL53" s="315" t="str">
        <f aca="false">IF('Chronos (M21..M40)'!$I555&lt;&gt;"",'Chronos (M21..M40)'!$I555," ")</f>
        <v> </v>
      </c>
      <c r="AM53" s="316" t="n">
        <f aca="false">IF('Chronos (M21..M40)'!$J555&lt;&gt;"",'Chronos (M21..M40)'!$J555,0)</f>
        <v>0</v>
      </c>
      <c r="AN53" s="317" t="str">
        <f aca="false">IF($B53&lt;&gt;"",IF(AL53&lt;&gt;" ",(INDEX(AK$9:AL$12,MATCH(AK53,AK$9:AK$12),2)/AL53)*1000,0),"")</f>
        <v/>
      </c>
      <c r="AO53" s="318" t="str">
        <f aca="false">IF(AL$9&lt;&gt;"",IF($B53&lt;&gt;"",AN53-AM53,""),"")</f>
        <v/>
      </c>
      <c r="AP53" s="313" t="str">
        <f aca="false">IF($B53&lt;&gt;"",$B53,"")</f>
        <v/>
      </c>
      <c r="AQ53" s="314" t="str">
        <f aca="false">IF($B53&lt;&gt;"",'Chronos (M21..M40)'!$H656,"")</f>
        <v/>
      </c>
      <c r="AR53" s="315" t="str">
        <f aca="false">IF('Chronos (M21..M40)'!$I656&lt;&gt;"",'Chronos (M21..M40)'!$I656," ")</f>
        <v> </v>
      </c>
      <c r="AS53" s="316" t="n">
        <f aca="false">IF('Chronos (M21..M40)'!$J656&lt;&gt;"",'Chronos (M21..M40)'!$J656,0)</f>
        <v>0</v>
      </c>
      <c r="AT53" s="317" t="str">
        <f aca="false">IF($B53&lt;&gt;"",IF(AR53&lt;&gt;" ",(INDEX(AQ$9:AR$12,MATCH(AQ53,AQ$9:AQ$12),2)/AR53)*1000,0),"")</f>
        <v/>
      </c>
      <c r="AU53" s="318" t="str">
        <f aca="false">IF(AR$9&lt;&gt;"",IF($B53&lt;&gt;"",AT53-AS53,""),"")</f>
        <v/>
      </c>
      <c r="AV53" s="314" t="str">
        <f aca="false">IF($B53&lt;&gt;"",'Chronos (M21..M40)'!$H757,"")</f>
        <v/>
      </c>
      <c r="AW53" s="315" t="str">
        <f aca="false">IF('Chronos (M21..M40)'!$I757&lt;&gt;"",'Chronos (M21..M40)'!$I757," ")</f>
        <v> </v>
      </c>
      <c r="AX53" s="316" t="n">
        <f aca="false">IF('Chronos (M21..M40)'!$J757&lt;&gt;"",'Chronos (M21..M40)'!$J757,0)</f>
        <v>0</v>
      </c>
      <c r="AY53" s="317" t="str">
        <f aca="false">IF($B53&lt;&gt;"",IF(AW53&lt;&gt;" ",(INDEX(AV$9:AW$12,MATCH(AV53,AV$9:AV$12),2)/AW53)*1000,0),"")</f>
        <v/>
      </c>
      <c r="AZ53" s="318" t="str">
        <f aca="false">IF(AW$9&lt;&gt;"",IF($B53&lt;&gt;"",AY53-AX53,""),"")</f>
        <v/>
      </c>
      <c r="BA53" s="313" t="str">
        <f aca="false">IF($B53&lt;&gt;"",$B53,"")</f>
        <v/>
      </c>
      <c r="BB53" s="314" t="str">
        <f aca="false">IF($B53&lt;&gt;"",'Chronos (M21..M40)'!$H858,"")</f>
        <v/>
      </c>
      <c r="BC53" s="315" t="str">
        <f aca="false">IF('Chronos (M21..M40)'!$I858&lt;&gt;"",'Chronos (M21..M40)'!$I858," ")</f>
        <v> </v>
      </c>
      <c r="BD53" s="316" t="n">
        <f aca="false">IF('Chronos (M21..M40)'!$J858&lt;&gt;"",'Chronos (M21..M40)'!$J858,0)</f>
        <v>0</v>
      </c>
      <c r="BE53" s="317" t="str">
        <f aca="false">IF($B53&lt;&gt;"",IF(BC53&lt;&gt;" ",(INDEX(BB$9:BC$12,MATCH(BB53,BB$9:BB$12),2)/BC53)*1000,0),"")</f>
        <v/>
      </c>
      <c r="BF53" s="318" t="str">
        <f aca="false">IF(BC$9&lt;&gt;"",IF($B53&lt;&gt;"",BE53-BD53,""),"")</f>
        <v/>
      </c>
      <c r="BG53" s="314" t="str">
        <f aca="false">IF($B53&lt;&gt;"",'Chronos (M21..M40)'!$H959,"")</f>
        <v/>
      </c>
      <c r="BH53" s="315" t="str">
        <f aca="false">IF('Chronos (M21..M40)'!$I959&lt;&gt;"",'Chronos (M21..M40)'!$I959," ")</f>
        <v> </v>
      </c>
      <c r="BI53" s="316" t="n">
        <f aca="false">IF('Chronos (M21..M40)'!$J959&lt;&gt;"",'Chronos (M21..M40)'!$J959,0)</f>
        <v>0</v>
      </c>
      <c r="BJ53" s="317" t="str">
        <f aca="false">IF($B53&lt;&gt;"",IF(BH53&lt;&gt;" ",(INDEX(BG$9:BH$12,MATCH(BG53,BG$9:BG$12),2)/BH53)*1000,0),"")</f>
        <v/>
      </c>
      <c r="BK53" s="318" t="str">
        <f aca="false">IF(BH$9&lt;&gt;"",IF($B53&lt;&gt;"",BJ53-BI53,""),"")</f>
        <v/>
      </c>
      <c r="BL53" s="313" t="str">
        <f aca="false">IF($B53&lt;&gt;"",$B53,"")</f>
        <v/>
      </c>
      <c r="BM53" s="314" t="str">
        <f aca="false">IF($B53&lt;&gt;"",'Chronos (M21..M40)'!$H1060,"")</f>
        <v/>
      </c>
      <c r="BN53" s="315" t="str">
        <f aca="false">IF('Chronos (M21..M40)'!$I1060&lt;&gt;"",'Chronos (M21..M40)'!$I1060," ")</f>
        <v> </v>
      </c>
      <c r="BO53" s="316" t="n">
        <f aca="false">IF('Chronos (M21..M40)'!$J1060&lt;&gt;"",'Chronos (M21..M40)'!$J1060,0)</f>
        <v>0</v>
      </c>
      <c r="BP53" s="317" t="str">
        <f aca="false">IF($B53&lt;&gt;"",IF(BN53&lt;&gt;" ",(INDEX(BM$9:BN$12,MATCH(BM53,BM$9:BM$12),2)/BN53)*1000,0),"")</f>
        <v/>
      </c>
      <c r="BQ53" s="318" t="str">
        <f aca="false">IF(BN$9&lt;&gt;"",IF($B53&lt;&gt;"",BP53-BO53,""),"")</f>
        <v/>
      </c>
      <c r="BR53" s="314" t="str">
        <f aca="false">IF($B53&lt;&gt;"",'Chronos (M21..M40)'!$H1161,"")</f>
        <v/>
      </c>
      <c r="BS53" s="315" t="str">
        <f aca="false">IF('Chronos (M21..M40)'!$I1161&lt;&gt;"",'Chronos (M21..M40)'!$I1161," ")</f>
        <v> </v>
      </c>
      <c r="BT53" s="316" t="n">
        <f aca="false">IF('Chronos (M21..M40)'!$J1161&lt;&gt;"",'Chronos (M21..M40)'!$J1161,0)</f>
        <v>0</v>
      </c>
      <c r="BU53" s="317" t="str">
        <f aca="false">IF($B53&lt;&gt;"",IF(BS53&lt;&gt;" ",(INDEX(BR$9:BS$12,MATCH(BR53,BR$9:BR$12),2)/BS53)*1000,0),"")</f>
        <v/>
      </c>
      <c r="BV53" s="318" t="str">
        <f aca="false">IF(BS$9&lt;&gt;"",IF($B53&lt;&gt;"",BU53-BT53,""),"")</f>
        <v/>
      </c>
      <c r="BW53" s="313" t="str">
        <f aca="false">IF($B53&lt;&gt;"",$B53,"")</f>
        <v/>
      </c>
      <c r="BX53" s="314" t="str">
        <f aca="false">IF($B53&lt;&gt;"",'Chronos (M21..M40)'!$H1262,"")</f>
        <v/>
      </c>
      <c r="BY53" s="315" t="str">
        <f aca="false">IF('Chronos (M21..M40)'!$I1262&lt;&gt;"",'Chronos (M21..M40)'!$I1262," ")</f>
        <v> </v>
      </c>
      <c r="BZ53" s="316" t="n">
        <f aca="false">IF('Chronos (M21..M40)'!$J1262&lt;&gt;"",'Chronos (M21..M40)'!$J1262,0)</f>
        <v>0</v>
      </c>
      <c r="CA53" s="317" t="str">
        <f aca="false">IF($B53&lt;&gt;"",IF(BY53&lt;&gt;" ",(INDEX(BX$9:BY$12,MATCH(BX53,BX$9:BX$12),2)/BY53)*1000,0),"")</f>
        <v/>
      </c>
      <c r="CB53" s="318" t="str">
        <f aca="false">IF(BY$9&lt;&gt;"",IF($B53&lt;&gt;"",CA53-BZ53,""),"")</f>
        <v/>
      </c>
      <c r="CC53" s="314" t="str">
        <f aca="false">IF($B53&lt;&gt;"",'Chronos (M21..M40)'!$H1363,"")</f>
        <v/>
      </c>
      <c r="CD53" s="315" t="str">
        <f aca="false">IF('Chronos (M21..M40)'!$I1363&lt;&gt;"",'Chronos (M21..M40)'!$I1363," ")</f>
        <v> </v>
      </c>
      <c r="CE53" s="316" t="n">
        <f aca="false">IF('Chronos (M21..M40)'!$J1363&lt;&gt;"",'Chronos (M21..M40)'!$J1363,0)</f>
        <v>0</v>
      </c>
      <c r="CF53" s="317" t="str">
        <f aca="false">IF($B53&lt;&gt;"",IF(CD53&lt;&gt;" ",(INDEX(CC$9:CD$12,MATCH(CC53,CC$9:CC$12),2)/CD53)*1000,0),"")</f>
        <v/>
      </c>
      <c r="CG53" s="318" t="str">
        <f aca="false">IF(CD$9&lt;&gt;"",IF($B53&lt;&gt;"",CF53-CE53,""),"")</f>
        <v/>
      </c>
      <c r="CH53" s="313" t="str">
        <f aca="false">IF($B53&lt;&gt;"",$B53,"")</f>
        <v/>
      </c>
      <c r="CI53" s="314" t="str">
        <f aca="false">IF($B53&lt;&gt;"",'Chronos (M21..M40)'!$H1464,"")</f>
        <v/>
      </c>
      <c r="CJ53" s="315" t="str">
        <f aca="false">IF('Chronos (M21..M40)'!$I1464&lt;&gt;"",'Chronos (M21..M40)'!$I1464," ")</f>
        <v> </v>
      </c>
      <c r="CK53" s="316" t="n">
        <f aca="false">IF('Chronos (M21..M40)'!$J1464&lt;&gt;"",'Chronos (M21..M40)'!$J1464,0)</f>
        <v>0</v>
      </c>
      <c r="CL53" s="317" t="str">
        <f aca="false">IF($B53&lt;&gt;"",IF(CJ53&lt;&gt;" ",(INDEX(CI$9:CJ$12,MATCH(CI53,CI$9:CI$12),2)/CJ53)*1000,0),"")</f>
        <v/>
      </c>
      <c r="CM53" s="318" t="str">
        <f aca="false">IF(CJ$9&lt;&gt;"",IF($B53&lt;&gt;"",CL53-CK53,""),"")</f>
        <v/>
      </c>
      <c r="CN53" s="314" t="str">
        <f aca="false">IF($B53&lt;&gt;"",'Chronos (M21..M40)'!$H1565,"")</f>
        <v/>
      </c>
      <c r="CO53" s="315" t="str">
        <f aca="false">IF('Chronos (M21..M40)'!$I1565&lt;&gt;"",'Chronos (M21..M40)'!$I1565," ")</f>
        <v> </v>
      </c>
      <c r="CP53" s="316" t="n">
        <f aca="false">IF('Chronos (M21..M40)'!$J1565&lt;&gt;"",'Chronos (M21..M40)'!$J1565,0)</f>
        <v>0</v>
      </c>
      <c r="CQ53" s="317" t="str">
        <f aca="false">IF($B53&lt;&gt;"",IF(CO53&lt;&gt;" ",(INDEX(CN$9:CO$12,MATCH(CN53,CN$9:CN$12),2)/CO53)*1000,0),"")</f>
        <v/>
      </c>
      <c r="CR53" s="318" t="str">
        <f aca="false">IF(CO$9&lt;&gt;"",IF($B53&lt;&gt;"",CQ53-CP53,""),"")</f>
        <v/>
      </c>
      <c r="CS53" s="313" t="str">
        <f aca="false">IF($B53&lt;&gt;"",$B53,"")</f>
        <v/>
      </c>
      <c r="CT53" s="314" t="str">
        <f aca="false">IF($B53&lt;&gt;"",'Chronos (M21..M40)'!$H1666,"")</f>
        <v/>
      </c>
      <c r="CU53" s="315" t="str">
        <f aca="false">IF('Chronos (M21..M40)'!$I1666&lt;&gt;"",'Chronos (M21..M40)'!$I1666," ")</f>
        <v> </v>
      </c>
      <c r="CV53" s="316" t="n">
        <f aca="false">IF('Chronos (M21..M40)'!$J1666&lt;&gt;"",'Chronos (M21..M40)'!$J1666,0)</f>
        <v>0</v>
      </c>
      <c r="CW53" s="317" t="str">
        <f aca="false">IF($B53&lt;&gt;"",IF(CU53&lt;&gt;" ",(INDEX(CT$9:CU$12,MATCH(CT53,CT$9:CT$12),2)/CU53)*1000,0),"")</f>
        <v/>
      </c>
      <c r="CX53" s="318" t="str">
        <f aca="false">IF(CU$9&lt;&gt;"",IF($B53&lt;&gt;"",CW53-CV53,""),"")</f>
        <v/>
      </c>
      <c r="CY53" s="314" t="str">
        <f aca="false">IF($B53&lt;&gt;"",'Chronos (M21..M40)'!$H1767,"")</f>
        <v/>
      </c>
      <c r="CZ53" s="315" t="str">
        <f aca="false">IF('Chronos (M21..M40)'!$I1767&lt;&gt;"",'Chronos (M21..M40)'!$I1767," ")</f>
        <v> </v>
      </c>
      <c r="DA53" s="316" t="n">
        <f aca="false">IF('Chronos (M21..M40)'!$J1767&lt;&gt;"",'Chronos (M21..M40)'!$J1767,0)</f>
        <v>0</v>
      </c>
      <c r="DB53" s="317" t="str">
        <f aca="false">IF($B53&lt;&gt;"",IF(CZ53&lt;&gt;" ",(INDEX(CY$9:CZ$12,MATCH(CY53,CY$9:CY$12),2)/CZ53)*1000,0),"")</f>
        <v/>
      </c>
      <c r="DC53" s="318" t="str">
        <f aca="false">IF(CZ$9&lt;&gt;"",IF($B53&lt;&gt;"",DB53-DA53,""),"")</f>
        <v/>
      </c>
      <c r="DD53" s="313" t="str">
        <f aca="false">IF($B53&lt;&gt;"",$B53,"")</f>
        <v/>
      </c>
      <c r="DE53" s="314" t="str">
        <f aca="false">IF($B53&lt;&gt;"",'Chronos (M21..M40)'!$H1868,"")</f>
        <v/>
      </c>
      <c r="DF53" s="315" t="str">
        <f aca="false">IF('Chronos (M21..M40)'!$I1868&lt;&gt;"",'Chronos (M21..M40)'!$I1868," ")</f>
        <v> </v>
      </c>
      <c r="DG53" s="316" t="n">
        <f aca="false">IF('Chronos (M21..M40)'!$J1868&lt;&gt;"",'Chronos (M21..M40)'!$J1868,0)</f>
        <v>0</v>
      </c>
      <c r="DH53" s="317" t="str">
        <f aca="false">IF($B53&lt;&gt;"",IF(DF53&lt;&gt;" ",(INDEX(DE$9:DF$12,MATCH(DE53,DE$9:DE$12),2)/DF53)*1000,0),"")</f>
        <v/>
      </c>
      <c r="DI53" s="318" t="str">
        <f aca="false">IF(DF$9&lt;&gt;"",IF($B53&lt;&gt;"",DH53-DG53,""),"")</f>
        <v/>
      </c>
      <c r="DJ53" s="314" t="str">
        <f aca="false">IF($B53&lt;&gt;"",'Chronos (M21..M40)'!$H1969,"")</f>
        <v/>
      </c>
      <c r="DK53" s="315" t="str">
        <f aca="false">IF('Chronos (M21..M40)'!$I1969&lt;&gt;"",'Chronos (M21..M40)'!$I1969," ")</f>
        <v> </v>
      </c>
      <c r="DL53" s="316" t="n">
        <f aca="false">IF('Chronos (M21..M40)'!$J1969&lt;&gt;"",'Chronos (M21..M40)'!$J1969,0)</f>
        <v>0</v>
      </c>
      <c r="DM53" s="317" t="str">
        <f aca="false">IF($B53&lt;&gt;"",IF(DK53&lt;&gt;" ",(INDEX(DJ$9:DK$12,MATCH(DJ53,DJ$9:DJ$12),2)/DK53)*1000,0),"")</f>
        <v/>
      </c>
      <c r="DN53" s="318" t="str">
        <f aca="false">IF(DK$9&lt;&gt;"",IF($B53&lt;&gt;"",DM53-DL53,""),"")</f>
        <v/>
      </c>
      <c r="DO53" s="0"/>
      <c r="DP53" s="356" t="n">
        <f aca="false">E53</f>
        <v>0</v>
      </c>
      <c r="DQ53" s="357" t="n">
        <f aca="false">F53</f>
        <v>0</v>
      </c>
      <c r="DR53" s="356" t="e">
        <f aca="false">SUM(E53,M53,R53,X53,AC53)</f>
        <v>#VALUE!</v>
      </c>
      <c r="DS53" s="319" t="e">
        <f aca="false">SUM(DR53,AI53,AN53,AT53,AY53,BE53,BJ53,BP53,BU53,CA53,CF53,CL53,CQ53,CW53,DB53,DH53,DM53)</f>
        <v>#VALUE!</v>
      </c>
      <c r="DT53" s="357" t="n">
        <f aca="false">SUM(L53,Q53,W53,AB53,AH53,AM53,AS53,AX53,BD53,BI53,BO53,BT53,BZ53,CE53,CK53,CP53,CV53,DA53,DG53,DL53)</f>
        <v>0</v>
      </c>
      <c r="DU53" s="356" t="e">
        <f aca="false">SMALL($DY53:$EV53,1)</f>
        <v>#VALUE!</v>
      </c>
      <c r="DV53" s="319" t="e">
        <f aca="false">SMALL($DY53:$EV53,2)</f>
        <v>#VALUE!</v>
      </c>
      <c r="DW53" s="319" t="e">
        <f aca="false">SMALL($DY53:$EV53,3)</f>
        <v>#VALUE!</v>
      </c>
      <c r="DX53" s="357" t="e">
        <f aca="false">SMALL($DY53:$EV53,4)</f>
        <v>#VALUE!</v>
      </c>
      <c r="DY53" s="356" t="e">
        <f aca="false">'Calculs (M1..M20)'!DU53</f>
        <v>#VALUE!</v>
      </c>
      <c r="DZ53" s="356" t="e">
        <f aca="false">'Calculs (M1..M20)'!DV53</f>
        <v>#VALUE!</v>
      </c>
      <c r="EA53" s="356" t="e">
        <f aca="false">'Calculs (M1..M20)'!DW53</f>
        <v>#VALUE!</v>
      </c>
      <c r="EB53" s="358" t="e">
        <f aca="false">'Calculs (M1..M20)'!DX53</f>
        <v>#VALUE!</v>
      </c>
      <c r="EC53" s="361" t="str">
        <f aca="false">IF(M53&gt;0,M53," ")</f>
        <v/>
      </c>
      <c r="ED53" s="321" t="str">
        <f aca="false">IF(R53&gt;0,R53," ")</f>
        <v/>
      </c>
      <c r="EE53" s="321" t="str">
        <f aca="false">IF(X53&gt;0,X53," ")</f>
        <v/>
      </c>
      <c r="EF53" s="321" t="str">
        <f aca="false">IF(AC53&gt;0,AC53," ")</f>
        <v/>
      </c>
      <c r="EG53" s="321" t="str">
        <f aca="false">IF(AI53&gt;0,AI53," ")</f>
        <v/>
      </c>
      <c r="EH53" s="321" t="str">
        <f aca="false">IF(AN53&gt;0,AN53," ")</f>
        <v/>
      </c>
      <c r="EI53" s="321" t="str">
        <f aca="false">IF(AT53&gt;0,AT53," ")</f>
        <v/>
      </c>
      <c r="EJ53" s="321" t="str">
        <f aca="false">IF(AY53&gt;0,AY53," ")</f>
        <v/>
      </c>
      <c r="EK53" s="321" t="str">
        <f aca="false">IF(BE53&gt;0,BE53," ")</f>
        <v/>
      </c>
      <c r="EL53" s="321" t="str">
        <f aca="false">IF(BJ53&gt;0,BJ53," ")</f>
        <v/>
      </c>
      <c r="EM53" s="321" t="str">
        <f aca="false">IF(BP53&gt;0,BP53," ")</f>
        <v/>
      </c>
      <c r="EN53" s="321" t="str">
        <f aca="false">IF(BU53&gt;0,BU53," ")</f>
        <v/>
      </c>
      <c r="EO53" s="321" t="str">
        <f aca="false">IF(CA53&gt;0,CA53," ")</f>
        <v/>
      </c>
      <c r="EP53" s="321" t="str">
        <f aca="false">IF(CF53&gt;0,CF53," ")</f>
        <v/>
      </c>
      <c r="EQ53" s="321" t="str">
        <f aca="false">IF(CL53&gt;0,CL53," ")</f>
        <v/>
      </c>
      <c r="ER53" s="321" t="str">
        <f aca="false">IF(CQ53&gt;0,CQ53," ")</f>
        <v/>
      </c>
      <c r="ES53" s="321" t="str">
        <f aca="false">IF(CW53&gt;0,CW53," ")</f>
        <v/>
      </c>
      <c r="ET53" s="321" t="str">
        <f aca="false">IF(DB53&gt;0,DB53," ")</f>
        <v/>
      </c>
      <c r="EU53" s="321" t="str">
        <f aca="false">IF(DH53&gt;0,DH53," ")</f>
        <v/>
      </c>
      <c r="EV53" s="321" t="str">
        <f aca="false">IF(DM53&gt;0,DM53," ")</f>
        <v/>
      </c>
      <c r="EW53" s="322" t="e">
        <f aca="false">SMALL($DY53:EC53,1)</f>
        <v>#VALUE!</v>
      </c>
      <c r="EX53" s="323" t="e">
        <f aca="false">SMALL($DY53:ED53,1)</f>
        <v>#VALUE!</v>
      </c>
      <c r="EY53" s="323" t="e">
        <f aca="false">SMALL($DY53:EE53,1)</f>
        <v>#VALUE!</v>
      </c>
      <c r="EZ53" s="323" t="e">
        <f aca="false">SMALL($DY53:EF53,1)</f>
        <v>#VALUE!</v>
      </c>
      <c r="FA53" s="323" t="e">
        <f aca="false">SMALL($DY53:EG53,1)</f>
        <v>#VALUE!</v>
      </c>
      <c r="FB53" s="323" t="e">
        <f aca="false">SMALL($DY53:EH53,1)</f>
        <v>#VALUE!</v>
      </c>
      <c r="FC53" s="323" t="e">
        <f aca="false">SMALL($DY53:EI53,1)</f>
        <v>#VALUE!</v>
      </c>
      <c r="FD53" s="323" t="e">
        <f aca="false">SMALL($DY53:EJ53,1)</f>
        <v>#VALUE!</v>
      </c>
      <c r="FE53" s="323" t="e">
        <f aca="false">SMALL($DY53:EK53,1)</f>
        <v>#VALUE!</v>
      </c>
      <c r="FF53" s="323" t="e">
        <f aca="false">SMALL($DY53:EL53,1)</f>
        <v>#VALUE!</v>
      </c>
      <c r="FG53" s="323" t="e">
        <f aca="false">SMALL($DY53:EM53,1)</f>
        <v>#VALUE!</v>
      </c>
      <c r="FH53" s="323" t="e">
        <f aca="false">SMALL($DY53:EN53,1)</f>
        <v>#VALUE!</v>
      </c>
      <c r="FI53" s="323" t="e">
        <f aca="false">SMALL($DY53:EO53,1)</f>
        <v>#VALUE!</v>
      </c>
      <c r="FJ53" s="323" t="e">
        <f aca="false">SMALL($DY53:EP53,1)</f>
        <v>#VALUE!</v>
      </c>
      <c r="FK53" s="323" t="e">
        <f aca="false">SMALL($DY53:EQ53,1)</f>
        <v>#VALUE!</v>
      </c>
      <c r="FL53" s="323" t="e">
        <f aca="false">SMALL($DY53:ER53,1)</f>
        <v>#VALUE!</v>
      </c>
      <c r="FM53" s="323" t="e">
        <f aca="false">SMALL($DY53:ES53,1)</f>
        <v>#VALUE!</v>
      </c>
      <c r="FN53" s="323" t="e">
        <f aca="false">SMALL($DY53:ET53,1)</f>
        <v>#VALUE!</v>
      </c>
      <c r="FO53" s="323" t="e">
        <f aca="false">SMALL($DY53:EU53,1)</f>
        <v>#VALUE!</v>
      </c>
      <c r="FP53" s="324" t="e">
        <f aca="false">SMALL($DY53:EV53,1)</f>
        <v>#VALUE!</v>
      </c>
      <c r="FQ53" s="0"/>
      <c r="FR53" s="328" t="str">
        <f aca="false">IF($B53&lt;&gt;"",IF($EE$1+20&gt;=FR$13,$N53+E53-F53-(EW53+EW155+EW257+EW359),""),"")</f>
        <v/>
      </c>
      <c r="FS53" s="329" t="str">
        <f aca="false">IF($B53&lt;&gt;"",IF($EE$1+20&gt;=FS$13,$N53+$S53+E53-F53-(EX53+EX155+EX257+EX359),""),"")</f>
        <v/>
      </c>
      <c r="FT53" s="329" t="str">
        <f aca="false">IF($B53&lt;&gt;"",IF($EE$1+20&gt;=FT$13,$N53+$S53+$Y53+E53-F53-(EY53+EY155+EY257+EY359),""),"")</f>
        <v/>
      </c>
      <c r="FU53" s="329" t="str">
        <f aca="false">IF($B53&lt;&gt;"",IF($EE$1+20&gt;=FU$13,$N53+$S53+$Y53+$AD53+E53-F53-(EZ53+EZ155+EZ257+EZ359),""),"")</f>
        <v/>
      </c>
      <c r="FV53" s="329" t="str">
        <f aca="false">IF($B53&lt;&gt;"",IF($EE$1+20&gt;=FV$13,$N53+$S53+$Y53+$AD53+$AJ53+E53-F53-(FA53+FA155+FA257+FA359),""),"")</f>
        <v/>
      </c>
      <c r="FW53" s="329" t="str">
        <f aca="false">IF($B53&lt;&gt;"",IF($EE$1+20&gt;=FW$13,$N53+$S53+$Y53+$AD53+$AJ53+$AO53+E53-F53-(FB53+FB155+FB257+FB359),""),"")</f>
        <v/>
      </c>
      <c r="FX53" s="329" t="str">
        <f aca="false">IF($B53&lt;&gt;"",IF($EE$1+20&gt;=FX$13,$N53+$S53+$Y53+$AD53+$AJ53+$AO53+$AU53+E53-F53-(FC53+FC155+FC257+FC359),""),"")</f>
        <v/>
      </c>
      <c r="FY53" s="329" t="str">
        <f aca="false">IF($B53&lt;&gt;"",IF($EE$1+20&gt;=FY$13,$N53+$S53+$Y53+$AD53+$AJ53+$AO53+$AU53+$AZ53+E53-F53-(FD53+FD155+FD257+FD359),""),"")</f>
        <v/>
      </c>
      <c r="FZ53" s="329" t="str">
        <f aca="false">IF($B53&lt;&gt;"",IF($EE$1+20&gt;=FZ$13,$N53+$S53+$Y53+$AD53+$AJ53+$AO53+$AU53+$AZ53+$BF53+E53-F53-(FE53+FE155+FE257+FE359),""),"")</f>
        <v/>
      </c>
      <c r="GA53" s="329" t="str">
        <f aca="false">IF($B53&lt;&gt;"",IF($EE$1+20&gt;=GA$13,$N53+$S53+$Y53+$AD53+$AJ53+$AO53+$AU53+$AZ53+$BF53+$BK53+E53-F53-(FF53+FF155+FF257+FF359),""),"")</f>
        <v/>
      </c>
      <c r="GB53" s="329" t="str">
        <f aca="false">IF($B53&lt;&gt;"",IF($EE$1+20&gt;=GB$13,$N53+$S53+$Y53+$AD53+$AJ53+$AO53+$AU53+$AZ53+$BF53+$BK53+$BQ53+E53-F53-(FG53+FG155+FG257+FG359),""),"")</f>
        <v/>
      </c>
      <c r="GC53" s="329" t="str">
        <f aca="false">IF($B53&lt;&gt;"",IF($EE$1+20&gt;=GC$13,$N53+$S53+$Y53+$AD53+$AJ53+$AO53+$AU53+$AZ53+$BF53+$BK53+$BQ53+$BV53+E53-F53-(FH53+FH155+FH257+FH359),""),"")</f>
        <v/>
      </c>
      <c r="GD53" s="329" t="str">
        <f aca="false">IF($B53&lt;&gt;"",IF($EE$1+20&gt;=GD$13,$N53+$S53+$Y53+$AD53+$AJ53+$AO53+$AU53+$AZ53+$BF53+$BK53+$BQ53+$BV53+$CB53+E53-F53-(FI53+FI155+FI257+FI359),""),"")</f>
        <v/>
      </c>
      <c r="GE53" s="329" t="str">
        <f aca="false">IF($B53&lt;&gt;"",IF($EE$1+20&gt;=GE$13,$N53+$S53+$Y53+$AD53+$AJ53+$AO53+$AU53+$AZ53+$BF53+$BK53+$BQ53+$BV53+$CB53+$CG53+E53-F53-(FJ53+FJ155+FJ257+FJ359),""),"")</f>
        <v/>
      </c>
      <c r="GF53" s="329" t="str">
        <f aca="false">IF($B53&lt;&gt;"",IF($EE$1+20&gt;=GF$13,$N53+$S53+$Y53+$AD53+$AJ53+$AO53+$AU53+$AZ53+$BF53+$BK53+$BQ53+$BV53+$CB53+$CG53+$CM53+E53-F53-(FK53+FK155+FK257+FK359),""),"")</f>
        <v/>
      </c>
      <c r="GG53" s="329" t="str">
        <f aca="false">IF($B53&lt;&gt;"",IF($EE$1+20&gt;=GG$13,$N53+$S53+$Y53+$AD53+$AJ53+$AO53+$AU53+$AZ53+$BF53+$BK53+$BQ53+$BV53+$CB53+$CG53+$CM53+$CR53+E53-F53-(FL53+FL155+FL257+FL359),""),"")</f>
        <v/>
      </c>
      <c r="GH53" s="329" t="str">
        <f aca="false">IF($B53&lt;&gt;"",IF($EE$1+20&gt;=GH$13,$N53+$S53+$Y53+$AD53+$AJ53+$AO53+$AU53+$AZ53+$BF53+$BK53+$BQ53+$BV53+$CB53+$CG53+$CM53+$CR53+$CX53+E53-F53-(FM53+FM155+FM257+FM359),""),"")</f>
        <v/>
      </c>
      <c r="GI53" s="329" t="str">
        <f aca="false">IF($B53&lt;&gt;"",IF($EE$1+20&gt;=GI$13,$N53+$S53+$Y53+$AD53+$AJ53+$AO53+$AU53+$AZ53+$BF53+$BK53+$BQ53+$BV53+$CB53+$CG53+$CM53+$CR53+$CX53+$DC53+E53-F53-(FN53+FN155+FN257+FN359),""),"")</f>
        <v/>
      </c>
      <c r="GJ53" s="329" t="str">
        <f aca="false">IF($B53&lt;&gt;"",IF($EE$1+20&gt;=GJ$13,$N53+$S53+$Y53+$AD53+$AJ53+$AO53+$AU53+$AZ53+$BF53+$BK53+$BQ53+$BV53+$CB53+$CG53+$CM53+$CR53+$CX53+$DC53+$DI53+E53-F53-(FO53+FO155+FO257+FO359),""),"")</f>
        <v/>
      </c>
      <c r="GK53" s="330" t="str">
        <f aca="false">IF($B53&lt;&gt;"",IF($EE$1+20&gt;=GK$13,$N53+$S53+$Y53+$AD53+$AJ53+$AO53+$AU53+$AZ53+$BF53+$BK53+$BQ53+$BV53+$CB53+$CG53+$CM53+$CR53+$CX53+$DC53+$DI53+$DN53+E53-F53-(FP53+FP155+FP257+FP359),""),"")</f>
        <v/>
      </c>
      <c r="GL53" s="0"/>
      <c r="GM53" s="328" t="str">
        <f aca="false">IF($B53&lt;&gt;"",IF($EE$1+20&gt;=GM$13,RANK(FR53,FR$14:FR$113,0),""),"")</f>
        <v/>
      </c>
      <c r="GN53" s="329" t="str">
        <f aca="false">IF($B53&lt;&gt;"",IF($EE$1+20&gt;=GN$13,RANK(FS53,FS$14:FS$113,0),""),"")</f>
        <v/>
      </c>
      <c r="GO53" s="329" t="str">
        <f aca="false">IF($B53&lt;&gt;"",IF($EE$1+20&gt;=GO$13,RANK(FT53,FT$14:FT$113,0),""),"")</f>
        <v/>
      </c>
      <c r="GP53" s="329" t="str">
        <f aca="false">IF($B53&lt;&gt;"",IF($EE$1+20&gt;=GP$13,RANK(FU53,FU$14:FU$113,0),""),"")</f>
        <v/>
      </c>
      <c r="GQ53" s="329" t="str">
        <f aca="false">IF($B53&lt;&gt;"",IF($EE$1+20&gt;=GQ$13,RANK(FV53,FV$14:FV$113,0),""),"")</f>
        <v/>
      </c>
      <c r="GR53" s="329" t="str">
        <f aca="false">IF($B53&lt;&gt;"",IF($EE$1+20&gt;=GR$13,RANK(FW53,FW$14:FW$113,0),""),"")</f>
        <v/>
      </c>
      <c r="GS53" s="329" t="str">
        <f aca="false">IF($B53&lt;&gt;"",IF($EE$1+20&gt;=GS$13,RANK(FX53,FX$14:FX$113,0),""),"")</f>
        <v/>
      </c>
      <c r="GT53" s="329" t="str">
        <f aca="false">IF($B53&lt;&gt;"",IF($EE$1+20&gt;=GT$13,RANK(FY53,FY$14:FY$113,0),""),"")</f>
        <v/>
      </c>
      <c r="GU53" s="329" t="str">
        <f aca="false">IF($B53&lt;&gt;"",IF($EE$1+20&gt;=GU$13,RANK(FZ53,FZ$14:FZ$113,0),""),"")</f>
        <v/>
      </c>
      <c r="GV53" s="329" t="str">
        <f aca="false">IF($B53&lt;&gt;"",IF($EE$1+20&gt;=GV$13,RANK(GA53,GA$14:GA$113,0),""),"")</f>
        <v/>
      </c>
      <c r="GW53" s="329" t="str">
        <f aca="false">IF($B53&lt;&gt;"",IF($EE$1+20&gt;=GW$13,RANK(GB53,GB$14:GB$113,0),""),"")</f>
        <v/>
      </c>
      <c r="GX53" s="329" t="str">
        <f aca="false">IF($B53&lt;&gt;"",IF($EE$1+20&gt;=GX$13,RANK(GC53,GC$14:GC$113,0),""),"")</f>
        <v/>
      </c>
      <c r="GY53" s="329" t="str">
        <f aca="false">IF($B53&lt;&gt;"",IF($EE$1+20&gt;=GY$13,RANK(GD53,GD$14:GD$113,0),""),"")</f>
        <v/>
      </c>
      <c r="GZ53" s="329" t="str">
        <f aca="false">IF($B53&lt;&gt;"",IF($EE$1+20&gt;=GZ$13,RANK(GE53,GE$14:GE$113,0),""),"")</f>
        <v/>
      </c>
      <c r="HA53" s="329" t="str">
        <f aca="false">IF($B53&lt;&gt;"",IF($EE$1+20&gt;=HA$13,RANK(GF53,GF$14:GF$113,0),""),"")</f>
        <v/>
      </c>
      <c r="HB53" s="329" t="str">
        <f aca="false">IF($B53&lt;&gt;"",IF($EE$1+20&gt;=HB$13,RANK(GG53,GG$14:GG$113,0),""),"")</f>
        <v/>
      </c>
      <c r="HC53" s="329" t="str">
        <f aca="false">IF($B53&lt;&gt;"",IF($EE$1+20&gt;=HC$13,RANK(GH53,GH$14:GH$113,0),""),"")</f>
        <v/>
      </c>
      <c r="HD53" s="329" t="str">
        <f aca="false">IF($B53&lt;&gt;"",IF($EE$1+20&gt;=HD$13,RANK(GI53,GI$14:GI$113,0),""),"")</f>
        <v/>
      </c>
      <c r="HE53" s="329" t="str">
        <f aca="false">IF($B53&lt;&gt;"",IF($EE$1+20&gt;=HE$13,RANK(GJ53,GJ$14:GJ$113,0),""),"")</f>
        <v/>
      </c>
      <c r="HF53" s="330" t="str">
        <f aca="false">IF($B53&lt;&gt;"",IF($EE$1+20&gt;=HF$13,RANK(GK53,GK$14:GK$113,0),""),"")</f>
        <v/>
      </c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3" hidden="false" customHeight="false" outlineLevel="0" collapsed="false">
      <c r="A54" s="308" t="str">
        <f aca="false">IF(B54&lt;&gt;"",RANK(G54,G$14:G$113,0),"")</f>
        <v/>
      </c>
      <c r="B54" s="310" t="str">
        <f aca="false">IF('Chronos (M1..M20)'!B51&lt;&gt;"",'Chronos (M1..M20)'!B51,"")</f>
        <v/>
      </c>
      <c r="C54" s="310" t="str">
        <f aca="false">IF(B54&lt;&gt;"",'Chronos (M1..M20)'!C51,"")</f>
        <v/>
      </c>
      <c r="D54" s="215" t="str">
        <f aca="false">IF(B54&lt;&gt;"",'Chronos (M1..M20)'!C51,"")</f>
        <v/>
      </c>
      <c r="E54" s="355" t="n">
        <f aca="false">'Calculs (M1..M20)'!DS54</f>
        <v>0</v>
      </c>
      <c r="F54" s="355" t="n">
        <f aca="false">'Calculs (M1..M20)'!DT54</f>
        <v>0</v>
      </c>
      <c r="G54" s="311" t="n">
        <f aca="false">IF(B54&lt;&gt;"",IF(NbTotManche&lt;4,DR54-DQ54,IF(NbTotManche&lt;15,DR54-DU54-DQ54,IF(NbTotManche&lt;25,DR54-DU54-DV54-DQ54-DT54,IF(NbTotManche&lt;35,DS54-DU54-DV54-DW54-DT54-DQ54,DS54-DU54-DV54-DW54-DX54-DT54-DQ54)))),0)</f>
        <v>0</v>
      </c>
      <c r="H54" s="312" t="str">
        <f aca="false">IF(B54&lt;&gt;"",IF(G54,(G54/MAXA(G$14:G$113))*1000,0),"")</f>
        <v/>
      </c>
      <c r="I54" s="313" t="str">
        <f aca="false">IF($B54&lt;&gt;"",$B54,"")</f>
        <v/>
      </c>
      <c r="J54" s="314" t="str">
        <f aca="false">IF($B54&lt;&gt;"",'Chronos (M21..M40)'!$H51,"")</f>
        <v/>
      </c>
      <c r="K54" s="315" t="str">
        <f aca="false">IF('Chronos (M21..M40)'!$I51&lt;&gt;"",'Chronos (M21..M40)'!$I51," ")</f>
        <v> </v>
      </c>
      <c r="L54" s="316" t="n">
        <f aca="false">IF('Chronos (M21..M40)'!$J51&lt;&gt;"",'Chronos (M21..M40)'!$J51,0)</f>
        <v>0</v>
      </c>
      <c r="M54" s="317" t="str">
        <f aca="false">IF($B54&lt;&gt;"",IF(K54&lt;&gt;" ",(INDEX(J$9:K$12,MATCH(J54,J$9:J$12),2)/K54)*1000,0),"")</f>
        <v/>
      </c>
      <c r="N54" s="318" t="str">
        <f aca="false">IF(K$9&lt;&gt;"",IF($B54&lt;&gt;"",M54-L54,""),"")</f>
        <v/>
      </c>
      <c r="O54" s="314" t="str">
        <f aca="false">IF($B54&lt;&gt;"",'Chronos (M21..M40)'!$H152,"")</f>
        <v/>
      </c>
      <c r="P54" s="315" t="str">
        <f aca="false">IF('Chronos (M21..M40)'!$I152&lt;&gt;"",'Chronos (M21..M40)'!$I152," ")</f>
        <v> </v>
      </c>
      <c r="Q54" s="316" t="n">
        <f aca="false">IF('Chronos (M21..M40)'!$J152&lt;&gt;"",'Chronos (M21..M40)'!$J152,0)</f>
        <v>0</v>
      </c>
      <c r="R54" s="317" t="str">
        <f aca="false">IF($B54&lt;&gt;"",IF(P54&lt;&gt;" ",(INDEX(O$9:P$12,MATCH(O54,O$9:O$12),2)/P54)*1000,0),"")</f>
        <v/>
      </c>
      <c r="S54" s="318" t="str">
        <f aca="false">IF(P$9&lt;&gt;"",IF($B54&lt;&gt;"",R54-Q54,""),"")</f>
        <v/>
      </c>
      <c r="T54" s="313" t="str">
        <f aca="false">IF($B54&lt;&gt;"",$B54,"")</f>
        <v/>
      </c>
      <c r="U54" s="314" t="str">
        <f aca="false">IF($B54&lt;&gt;"",'Chronos (M21..M40)'!$H253,"")</f>
        <v/>
      </c>
      <c r="V54" s="315" t="str">
        <f aca="false">IF('Chronos (M21..M40)'!$I253&lt;&gt;"",'Chronos (M21..M40)'!$I253," ")</f>
        <v> </v>
      </c>
      <c r="W54" s="316" t="n">
        <f aca="false">IF('Chronos (M21..M40)'!$J253&lt;&gt;"",'Chronos (M21..M40)'!$J253,0)</f>
        <v>0</v>
      </c>
      <c r="X54" s="317" t="str">
        <f aca="false">IF($B54&lt;&gt;"",IF(V54&lt;&gt;" ",(INDEX(U$9:V$12,MATCH(U54,U$9:U$12),2)/V54)*1000,0),"")</f>
        <v/>
      </c>
      <c r="Y54" s="318" t="str">
        <f aca="false">IF(V$9&lt;&gt;"",IF($B54&lt;&gt;"",X54-W54,""),"")</f>
        <v/>
      </c>
      <c r="Z54" s="314" t="str">
        <f aca="false">IF($B54&lt;&gt;"",'Chronos (M21..M40)'!$H354,"")</f>
        <v/>
      </c>
      <c r="AA54" s="315" t="str">
        <f aca="false">IF('Chronos (M21..M40)'!$I354&lt;&gt;"",'Chronos (M21..M40)'!$I354," ")</f>
        <v> </v>
      </c>
      <c r="AB54" s="316" t="n">
        <f aca="false">IF('Chronos (M1..M20)'!$J354&lt;&gt;"",'Chronos (M21..M40)'!$J354,0)</f>
        <v>0</v>
      </c>
      <c r="AC54" s="317" t="str">
        <f aca="false">IF($B54&lt;&gt;"",IF(AA54&lt;&gt;" ",(INDEX(Z$9:AA$12,MATCH(Z54,Z$9:Z$12),2)/AA54)*1000,0),"")</f>
        <v/>
      </c>
      <c r="AD54" s="318" t="str">
        <f aca="false">IF(AA$9&lt;&gt;"",IF($B54&lt;&gt;"",AC54-AB54,""),"")</f>
        <v/>
      </c>
      <c r="AE54" s="313" t="str">
        <f aca="false">IF($B54&lt;&gt;"",$B54,"")</f>
        <v/>
      </c>
      <c r="AF54" s="314" t="str">
        <f aca="false">IF($B54&lt;&gt;"",'Chronos (M21..M40)'!$H455,"")</f>
        <v/>
      </c>
      <c r="AG54" s="315" t="str">
        <f aca="false">IF('Chronos (M21..M40)'!$I455&lt;&gt;"",'Chronos (M21..M40)'!$I455," ")</f>
        <v> </v>
      </c>
      <c r="AH54" s="316" t="n">
        <f aca="false">IF('Chronos (M21..M40)'!$J455&lt;&gt;"",'Chronos (M21..M40)'!$J455,0)</f>
        <v>0</v>
      </c>
      <c r="AI54" s="317" t="str">
        <f aca="false">IF($B54&lt;&gt;"",IF(AG54&lt;&gt;" ",(INDEX(AF$9:AG$12,MATCH(AF54,AF$9:AF$12),2)/AG54)*1000,0),"")</f>
        <v/>
      </c>
      <c r="AJ54" s="318" t="str">
        <f aca="false">IF(AG$9&lt;&gt;"",IF($B54&lt;&gt;"",AI54-AH54,""),"")</f>
        <v/>
      </c>
      <c r="AK54" s="314" t="str">
        <f aca="false">IF($B54&lt;&gt;"",'Chronos (M21..M40)'!$H556,"")</f>
        <v/>
      </c>
      <c r="AL54" s="315" t="str">
        <f aca="false">IF('Chronos (M21..M40)'!$I556&lt;&gt;"",'Chronos (M21..M40)'!$I556," ")</f>
        <v> </v>
      </c>
      <c r="AM54" s="316" t="n">
        <f aca="false">IF('Chronos (M21..M40)'!$J556&lt;&gt;"",'Chronos (M21..M40)'!$J556,0)</f>
        <v>0</v>
      </c>
      <c r="AN54" s="317" t="str">
        <f aca="false">IF($B54&lt;&gt;"",IF(AL54&lt;&gt;" ",(INDEX(AK$9:AL$12,MATCH(AK54,AK$9:AK$12),2)/AL54)*1000,0),"")</f>
        <v/>
      </c>
      <c r="AO54" s="318" t="str">
        <f aca="false">IF(AL$9&lt;&gt;"",IF($B54&lt;&gt;"",AN54-AM54,""),"")</f>
        <v/>
      </c>
      <c r="AP54" s="313" t="str">
        <f aca="false">IF($B54&lt;&gt;"",$B54,"")</f>
        <v/>
      </c>
      <c r="AQ54" s="314" t="str">
        <f aca="false">IF($B54&lt;&gt;"",'Chronos (M21..M40)'!$H657,"")</f>
        <v/>
      </c>
      <c r="AR54" s="315" t="str">
        <f aca="false">IF('Chronos (M21..M40)'!$I657&lt;&gt;"",'Chronos (M21..M40)'!$I657," ")</f>
        <v> </v>
      </c>
      <c r="AS54" s="316" t="n">
        <f aca="false">IF('Chronos (M21..M40)'!$J657&lt;&gt;"",'Chronos (M21..M40)'!$J657,0)</f>
        <v>0</v>
      </c>
      <c r="AT54" s="317" t="str">
        <f aca="false">IF($B54&lt;&gt;"",IF(AR54&lt;&gt;" ",(INDEX(AQ$9:AR$12,MATCH(AQ54,AQ$9:AQ$12),2)/AR54)*1000,0),"")</f>
        <v/>
      </c>
      <c r="AU54" s="318" t="str">
        <f aca="false">IF(AR$9&lt;&gt;"",IF($B54&lt;&gt;"",AT54-AS54,""),"")</f>
        <v/>
      </c>
      <c r="AV54" s="314" t="str">
        <f aca="false">IF($B54&lt;&gt;"",'Chronos (M21..M40)'!$H758,"")</f>
        <v/>
      </c>
      <c r="AW54" s="315" t="str">
        <f aca="false">IF('Chronos (M21..M40)'!$I758&lt;&gt;"",'Chronos (M21..M40)'!$I758," ")</f>
        <v> </v>
      </c>
      <c r="AX54" s="316" t="n">
        <f aca="false">IF('Chronos (M21..M40)'!$J758&lt;&gt;"",'Chronos (M21..M40)'!$J758,0)</f>
        <v>0</v>
      </c>
      <c r="AY54" s="317" t="str">
        <f aca="false">IF($B54&lt;&gt;"",IF(AW54&lt;&gt;" ",(INDEX(AV$9:AW$12,MATCH(AV54,AV$9:AV$12),2)/AW54)*1000,0),"")</f>
        <v/>
      </c>
      <c r="AZ54" s="318" t="str">
        <f aca="false">IF(AW$9&lt;&gt;"",IF($B54&lt;&gt;"",AY54-AX54,""),"")</f>
        <v/>
      </c>
      <c r="BA54" s="313" t="str">
        <f aca="false">IF($B54&lt;&gt;"",$B54,"")</f>
        <v/>
      </c>
      <c r="BB54" s="314" t="str">
        <f aca="false">IF($B54&lt;&gt;"",'Chronos (M21..M40)'!$H859,"")</f>
        <v/>
      </c>
      <c r="BC54" s="315" t="str">
        <f aca="false">IF('Chronos (M21..M40)'!$I859&lt;&gt;"",'Chronos (M21..M40)'!$I859," ")</f>
        <v> </v>
      </c>
      <c r="BD54" s="316" t="n">
        <f aca="false">IF('Chronos (M21..M40)'!$J859&lt;&gt;"",'Chronos (M21..M40)'!$J859,0)</f>
        <v>0</v>
      </c>
      <c r="BE54" s="317" t="str">
        <f aca="false">IF($B54&lt;&gt;"",IF(BC54&lt;&gt;" ",(INDEX(BB$9:BC$12,MATCH(BB54,BB$9:BB$12),2)/BC54)*1000,0),"")</f>
        <v/>
      </c>
      <c r="BF54" s="318" t="str">
        <f aca="false">IF(BC$9&lt;&gt;"",IF($B54&lt;&gt;"",BE54-BD54,""),"")</f>
        <v/>
      </c>
      <c r="BG54" s="314" t="str">
        <f aca="false">IF($B54&lt;&gt;"",'Chronos (M21..M40)'!$H960,"")</f>
        <v/>
      </c>
      <c r="BH54" s="315" t="str">
        <f aca="false">IF('Chronos (M21..M40)'!$I960&lt;&gt;"",'Chronos (M21..M40)'!$I960," ")</f>
        <v> </v>
      </c>
      <c r="BI54" s="316" t="n">
        <f aca="false">IF('Chronos (M21..M40)'!$J960&lt;&gt;"",'Chronos (M21..M40)'!$J960,0)</f>
        <v>0</v>
      </c>
      <c r="BJ54" s="317" t="str">
        <f aca="false">IF($B54&lt;&gt;"",IF(BH54&lt;&gt;" ",(INDEX(BG$9:BH$12,MATCH(BG54,BG$9:BG$12),2)/BH54)*1000,0),"")</f>
        <v/>
      </c>
      <c r="BK54" s="318" t="str">
        <f aca="false">IF(BH$9&lt;&gt;"",IF($B54&lt;&gt;"",BJ54-BI54,""),"")</f>
        <v/>
      </c>
      <c r="BL54" s="313" t="str">
        <f aca="false">IF($B54&lt;&gt;"",$B54,"")</f>
        <v/>
      </c>
      <c r="BM54" s="314" t="str">
        <f aca="false">IF($B54&lt;&gt;"",'Chronos (M21..M40)'!$H1061,"")</f>
        <v/>
      </c>
      <c r="BN54" s="315" t="str">
        <f aca="false">IF('Chronos (M21..M40)'!$I1061&lt;&gt;"",'Chronos (M21..M40)'!$I1061," ")</f>
        <v> </v>
      </c>
      <c r="BO54" s="316" t="n">
        <f aca="false">IF('Chronos (M21..M40)'!$J1061&lt;&gt;"",'Chronos (M21..M40)'!$J1061,0)</f>
        <v>0</v>
      </c>
      <c r="BP54" s="317" t="str">
        <f aca="false">IF($B54&lt;&gt;"",IF(BN54&lt;&gt;" ",(INDEX(BM$9:BN$12,MATCH(BM54,BM$9:BM$12),2)/BN54)*1000,0),"")</f>
        <v/>
      </c>
      <c r="BQ54" s="318" t="str">
        <f aca="false">IF(BN$9&lt;&gt;"",IF($B54&lt;&gt;"",BP54-BO54,""),"")</f>
        <v/>
      </c>
      <c r="BR54" s="314" t="str">
        <f aca="false">IF($B54&lt;&gt;"",'Chronos (M21..M40)'!$H1162,"")</f>
        <v/>
      </c>
      <c r="BS54" s="315" t="str">
        <f aca="false">IF('Chronos (M21..M40)'!$I1162&lt;&gt;"",'Chronos (M21..M40)'!$I1162," ")</f>
        <v> </v>
      </c>
      <c r="BT54" s="316" t="n">
        <f aca="false">IF('Chronos (M21..M40)'!$J1162&lt;&gt;"",'Chronos (M21..M40)'!$J1162,0)</f>
        <v>0</v>
      </c>
      <c r="BU54" s="317" t="str">
        <f aca="false">IF($B54&lt;&gt;"",IF(BS54&lt;&gt;" ",(INDEX(BR$9:BS$12,MATCH(BR54,BR$9:BR$12),2)/BS54)*1000,0),"")</f>
        <v/>
      </c>
      <c r="BV54" s="318" t="str">
        <f aca="false">IF(BS$9&lt;&gt;"",IF($B54&lt;&gt;"",BU54-BT54,""),"")</f>
        <v/>
      </c>
      <c r="BW54" s="313" t="str">
        <f aca="false">IF($B54&lt;&gt;"",$B54,"")</f>
        <v/>
      </c>
      <c r="BX54" s="314" t="str">
        <f aca="false">IF($B54&lt;&gt;"",'Chronos (M21..M40)'!$H1263,"")</f>
        <v/>
      </c>
      <c r="BY54" s="315" t="str">
        <f aca="false">IF('Chronos (M21..M40)'!$I1263&lt;&gt;"",'Chronos (M21..M40)'!$I1263," ")</f>
        <v> </v>
      </c>
      <c r="BZ54" s="316" t="n">
        <f aca="false">IF('Chronos (M21..M40)'!$J1263&lt;&gt;"",'Chronos (M21..M40)'!$J1263,0)</f>
        <v>0</v>
      </c>
      <c r="CA54" s="317" t="str">
        <f aca="false">IF($B54&lt;&gt;"",IF(BY54&lt;&gt;" ",(INDEX(BX$9:BY$12,MATCH(BX54,BX$9:BX$12),2)/BY54)*1000,0),"")</f>
        <v/>
      </c>
      <c r="CB54" s="318" t="str">
        <f aca="false">IF(BY$9&lt;&gt;"",IF($B54&lt;&gt;"",CA54-BZ54,""),"")</f>
        <v/>
      </c>
      <c r="CC54" s="314" t="str">
        <f aca="false">IF($B54&lt;&gt;"",'Chronos (M21..M40)'!$H1364,"")</f>
        <v/>
      </c>
      <c r="CD54" s="315" t="str">
        <f aca="false">IF('Chronos (M21..M40)'!$I1364&lt;&gt;"",'Chronos (M21..M40)'!$I1364," ")</f>
        <v> </v>
      </c>
      <c r="CE54" s="316" t="n">
        <f aca="false">IF('Chronos (M21..M40)'!$J1364&lt;&gt;"",'Chronos (M21..M40)'!$J1364,0)</f>
        <v>0</v>
      </c>
      <c r="CF54" s="317" t="str">
        <f aca="false">IF($B54&lt;&gt;"",IF(CD54&lt;&gt;" ",(INDEX(CC$9:CD$12,MATCH(CC54,CC$9:CC$12),2)/CD54)*1000,0),"")</f>
        <v/>
      </c>
      <c r="CG54" s="318" t="str">
        <f aca="false">IF(CD$9&lt;&gt;"",IF($B54&lt;&gt;"",CF54-CE54,""),"")</f>
        <v/>
      </c>
      <c r="CH54" s="313" t="str">
        <f aca="false">IF($B54&lt;&gt;"",$B54,"")</f>
        <v/>
      </c>
      <c r="CI54" s="314" t="str">
        <f aca="false">IF($B54&lt;&gt;"",'Chronos (M21..M40)'!$H1465,"")</f>
        <v/>
      </c>
      <c r="CJ54" s="315" t="str">
        <f aca="false">IF('Chronos (M21..M40)'!$I1465&lt;&gt;"",'Chronos (M21..M40)'!$I1465," ")</f>
        <v> </v>
      </c>
      <c r="CK54" s="316" t="n">
        <f aca="false">IF('Chronos (M21..M40)'!$J1465&lt;&gt;"",'Chronos (M21..M40)'!$J1465,0)</f>
        <v>0</v>
      </c>
      <c r="CL54" s="317" t="str">
        <f aca="false">IF($B54&lt;&gt;"",IF(CJ54&lt;&gt;" ",(INDEX(CI$9:CJ$12,MATCH(CI54,CI$9:CI$12),2)/CJ54)*1000,0),"")</f>
        <v/>
      </c>
      <c r="CM54" s="318" t="str">
        <f aca="false">IF(CJ$9&lt;&gt;"",IF($B54&lt;&gt;"",CL54-CK54,""),"")</f>
        <v/>
      </c>
      <c r="CN54" s="314" t="str">
        <f aca="false">IF($B54&lt;&gt;"",'Chronos (M21..M40)'!$H1566,"")</f>
        <v/>
      </c>
      <c r="CO54" s="315" t="str">
        <f aca="false">IF('Chronos (M21..M40)'!$I1566&lt;&gt;"",'Chronos (M21..M40)'!$I1566," ")</f>
        <v> </v>
      </c>
      <c r="CP54" s="316" t="n">
        <f aca="false">IF('Chronos (M21..M40)'!$J1566&lt;&gt;"",'Chronos (M21..M40)'!$J1566,0)</f>
        <v>0</v>
      </c>
      <c r="CQ54" s="317" t="str">
        <f aca="false">IF($B54&lt;&gt;"",IF(CO54&lt;&gt;" ",(INDEX(CN$9:CO$12,MATCH(CN54,CN$9:CN$12),2)/CO54)*1000,0),"")</f>
        <v/>
      </c>
      <c r="CR54" s="318" t="str">
        <f aca="false">IF(CO$9&lt;&gt;"",IF($B54&lt;&gt;"",CQ54-CP54,""),"")</f>
        <v/>
      </c>
      <c r="CS54" s="313" t="str">
        <f aca="false">IF($B54&lt;&gt;"",$B54,"")</f>
        <v/>
      </c>
      <c r="CT54" s="314" t="str">
        <f aca="false">IF($B54&lt;&gt;"",'Chronos (M21..M40)'!$H1667,"")</f>
        <v/>
      </c>
      <c r="CU54" s="315" t="str">
        <f aca="false">IF('Chronos (M21..M40)'!$I1667&lt;&gt;"",'Chronos (M21..M40)'!$I1667," ")</f>
        <v> </v>
      </c>
      <c r="CV54" s="316" t="n">
        <f aca="false">IF('Chronos (M21..M40)'!$J1667&lt;&gt;"",'Chronos (M21..M40)'!$J1667,0)</f>
        <v>0</v>
      </c>
      <c r="CW54" s="317" t="str">
        <f aca="false">IF($B54&lt;&gt;"",IF(CU54&lt;&gt;" ",(INDEX(CT$9:CU$12,MATCH(CT54,CT$9:CT$12),2)/CU54)*1000,0),"")</f>
        <v/>
      </c>
      <c r="CX54" s="318" t="str">
        <f aca="false">IF(CU$9&lt;&gt;"",IF($B54&lt;&gt;"",CW54-CV54,""),"")</f>
        <v/>
      </c>
      <c r="CY54" s="314" t="str">
        <f aca="false">IF($B54&lt;&gt;"",'Chronos (M21..M40)'!$H1768,"")</f>
        <v/>
      </c>
      <c r="CZ54" s="315" t="str">
        <f aca="false">IF('Chronos (M21..M40)'!$I1768&lt;&gt;"",'Chronos (M21..M40)'!$I1768," ")</f>
        <v> </v>
      </c>
      <c r="DA54" s="316" t="n">
        <f aca="false">IF('Chronos (M21..M40)'!$J1768&lt;&gt;"",'Chronos (M21..M40)'!$J1768,0)</f>
        <v>0</v>
      </c>
      <c r="DB54" s="317" t="str">
        <f aca="false">IF($B54&lt;&gt;"",IF(CZ54&lt;&gt;" ",(INDEX(CY$9:CZ$12,MATCH(CY54,CY$9:CY$12),2)/CZ54)*1000,0),"")</f>
        <v/>
      </c>
      <c r="DC54" s="318" t="str">
        <f aca="false">IF(CZ$9&lt;&gt;"",IF($B54&lt;&gt;"",DB54-DA54,""),"")</f>
        <v/>
      </c>
      <c r="DD54" s="313" t="str">
        <f aca="false">IF($B54&lt;&gt;"",$B54,"")</f>
        <v/>
      </c>
      <c r="DE54" s="314" t="str">
        <f aca="false">IF($B54&lt;&gt;"",'Chronos (M21..M40)'!$H1869,"")</f>
        <v/>
      </c>
      <c r="DF54" s="315" t="str">
        <f aca="false">IF('Chronos (M21..M40)'!$I1869&lt;&gt;"",'Chronos (M21..M40)'!$I1869," ")</f>
        <v> </v>
      </c>
      <c r="DG54" s="316" t="n">
        <f aca="false">IF('Chronos (M21..M40)'!$J1869&lt;&gt;"",'Chronos (M21..M40)'!$J1869,0)</f>
        <v>0</v>
      </c>
      <c r="DH54" s="317" t="str">
        <f aca="false">IF($B54&lt;&gt;"",IF(DF54&lt;&gt;" ",(INDEX(DE$9:DF$12,MATCH(DE54,DE$9:DE$12),2)/DF54)*1000,0),"")</f>
        <v/>
      </c>
      <c r="DI54" s="318" t="str">
        <f aca="false">IF(DF$9&lt;&gt;"",IF($B54&lt;&gt;"",DH54-DG54,""),"")</f>
        <v/>
      </c>
      <c r="DJ54" s="314" t="str">
        <f aca="false">IF($B54&lt;&gt;"",'Chronos (M21..M40)'!$H1970,"")</f>
        <v/>
      </c>
      <c r="DK54" s="315" t="str">
        <f aca="false">IF('Chronos (M21..M40)'!$I1970&lt;&gt;"",'Chronos (M21..M40)'!$I1970," ")</f>
        <v> </v>
      </c>
      <c r="DL54" s="316" t="n">
        <f aca="false">IF('Chronos (M21..M40)'!$J1970&lt;&gt;"",'Chronos (M21..M40)'!$J1970,0)</f>
        <v>0</v>
      </c>
      <c r="DM54" s="317" t="str">
        <f aca="false">IF($B54&lt;&gt;"",IF(DK54&lt;&gt;" ",(INDEX(DJ$9:DK$12,MATCH(DJ54,DJ$9:DJ$12),2)/DK54)*1000,0),"")</f>
        <v/>
      </c>
      <c r="DN54" s="318" t="str">
        <f aca="false">IF(DK$9&lt;&gt;"",IF($B54&lt;&gt;"",DM54-DL54,""),"")</f>
        <v/>
      </c>
      <c r="DO54" s="0"/>
      <c r="DP54" s="356" t="n">
        <f aca="false">E54</f>
        <v>0</v>
      </c>
      <c r="DQ54" s="357" t="n">
        <f aca="false">F54</f>
        <v>0</v>
      </c>
      <c r="DR54" s="356" t="e">
        <f aca="false">SUM(E54,M54,R54,X54,AC54)</f>
        <v>#VALUE!</v>
      </c>
      <c r="DS54" s="319" t="e">
        <f aca="false">SUM(DR54,AI54,AN54,AT54,AY54,BE54,BJ54,BP54,BU54,CA54,CF54,CL54,CQ54,CW54,DB54,DH54,DM54)</f>
        <v>#VALUE!</v>
      </c>
      <c r="DT54" s="357" t="n">
        <f aca="false">SUM(L54,Q54,W54,AB54,AH54,AM54,AS54,AX54,BD54,BI54,BO54,BT54,BZ54,CE54,CK54,CP54,CV54,DA54,DG54,DL54)</f>
        <v>0</v>
      </c>
      <c r="DU54" s="356" t="e">
        <f aca="false">SMALL($DY54:$EV54,1)</f>
        <v>#VALUE!</v>
      </c>
      <c r="DV54" s="319" t="e">
        <f aca="false">SMALL($DY54:$EV54,2)</f>
        <v>#VALUE!</v>
      </c>
      <c r="DW54" s="319" t="e">
        <f aca="false">SMALL($DY54:$EV54,3)</f>
        <v>#VALUE!</v>
      </c>
      <c r="DX54" s="357" t="e">
        <f aca="false">SMALL($DY54:$EV54,4)</f>
        <v>#VALUE!</v>
      </c>
      <c r="DY54" s="356" t="e">
        <f aca="false">'Calculs (M1..M20)'!DU54</f>
        <v>#VALUE!</v>
      </c>
      <c r="DZ54" s="356" t="e">
        <f aca="false">'Calculs (M1..M20)'!DV54</f>
        <v>#VALUE!</v>
      </c>
      <c r="EA54" s="356" t="e">
        <f aca="false">'Calculs (M1..M20)'!DW54</f>
        <v>#VALUE!</v>
      </c>
      <c r="EB54" s="358" t="e">
        <f aca="false">'Calculs (M1..M20)'!DX54</f>
        <v>#VALUE!</v>
      </c>
      <c r="EC54" s="361" t="str">
        <f aca="false">IF(M54&gt;0,M54," ")</f>
        <v/>
      </c>
      <c r="ED54" s="321" t="str">
        <f aca="false">IF(R54&gt;0,R54," ")</f>
        <v/>
      </c>
      <c r="EE54" s="321" t="str">
        <f aca="false">IF(X54&gt;0,X54," ")</f>
        <v/>
      </c>
      <c r="EF54" s="321" t="str">
        <f aca="false">IF(AC54&gt;0,AC54," ")</f>
        <v/>
      </c>
      <c r="EG54" s="321" t="str">
        <f aca="false">IF(AI54&gt;0,AI54," ")</f>
        <v/>
      </c>
      <c r="EH54" s="321" t="str">
        <f aca="false">IF(AN54&gt;0,AN54," ")</f>
        <v/>
      </c>
      <c r="EI54" s="321" t="str">
        <f aca="false">IF(AT54&gt;0,AT54," ")</f>
        <v/>
      </c>
      <c r="EJ54" s="321" t="str">
        <f aca="false">IF(AY54&gt;0,AY54," ")</f>
        <v/>
      </c>
      <c r="EK54" s="321" t="str">
        <f aca="false">IF(BE54&gt;0,BE54," ")</f>
        <v/>
      </c>
      <c r="EL54" s="321" t="str">
        <f aca="false">IF(BJ54&gt;0,BJ54," ")</f>
        <v/>
      </c>
      <c r="EM54" s="321" t="str">
        <f aca="false">IF(BP54&gt;0,BP54," ")</f>
        <v/>
      </c>
      <c r="EN54" s="321" t="str">
        <f aca="false">IF(BU54&gt;0,BU54," ")</f>
        <v/>
      </c>
      <c r="EO54" s="321" t="str">
        <f aca="false">IF(CA54&gt;0,CA54," ")</f>
        <v/>
      </c>
      <c r="EP54" s="321" t="str">
        <f aca="false">IF(CF54&gt;0,CF54," ")</f>
        <v/>
      </c>
      <c r="EQ54" s="321" t="str">
        <f aca="false">IF(CL54&gt;0,CL54," ")</f>
        <v/>
      </c>
      <c r="ER54" s="321" t="str">
        <f aca="false">IF(CQ54&gt;0,CQ54," ")</f>
        <v/>
      </c>
      <c r="ES54" s="321" t="str">
        <f aca="false">IF(CW54&gt;0,CW54," ")</f>
        <v/>
      </c>
      <c r="ET54" s="321" t="str">
        <f aca="false">IF(DB54&gt;0,DB54," ")</f>
        <v/>
      </c>
      <c r="EU54" s="321" t="str">
        <f aca="false">IF(DH54&gt;0,DH54," ")</f>
        <v/>
      </c>
      <c r="EV54" s="321" t="str">
        <f aca="false">IF(DM54&gt;0,DM54," ")</f>
        <v/>
      </c>
      <c r="EW54" s="322" t="e">
        <f aca="false">SMALL($DY54:EC54,1)</f>
        <v>#VALUE!</v>
      </c>
      <c r="EX54" s="323" t="e">
        <f aca="false">SMALL($DY54:ED54,1)</f>
        <v>#VALUE!</v>
      </c>
      <c r="EY54" s="323" t="e">
        <f aca="false">SMALL($DY54:EE54,1)</f>
        <v>#VALUE!</v>
      </c>
      <c r="EZ54" s="323" t="e">
        <f aca="false">SMALL($DY54:EF54,1)</f>
        <v>#VALUE!</v>
      </c>
      <c r="FA54" s="323" t="e">
        <f aca="false">SMALL($DY54:EG54,1)</f>
        <v>#VALUE!</v>
      </c>
      <c r="FB54" s="323" t="e">
        <f aca="false">SMALL($DY54:EH54,1)</f>
        <v>#VALUE!</v>
      </c>
      <c r="FC54" s="323" t="e">
        <f aca="false">SMALL($DY54:EI54,1)</f>
        <v>#VALUE!</v>
      </c>
      <c r="FD54" s="323" t="e">
        <f aca="false">SMALL($DY54:EJ54,1)</f>
        <v>#VALUE!</v>
      </c>
      <c r="FE54" s="323" t="e">
        <f aca="false">SMALL($DY54:EK54,1)</f>
        <v>#VALUE!</v>
      </c>
      <c r="FF54" s="323" t="e">
        <f aca="false">SMALL($DY54:EL54,1)</f>
        <v>#VALUE!</v>
      </c>
      <c r="FG54" s="323" t="e">
        <f aca="false">SMALL($DY54:EM54,1)</f>
        <v>#VALUE!</v>
      </c>
      <c r="FH54" s="323" t="e">
        <f aca="false">SMALL($DY54:EN54,1)</f>
        <v>#VALUE!</v>
      </c>
      <c r="FI54" s="323" t="e">
        <f aca="false">SMALL($DY54:EO54,1)</f>
        <v>#VALUE!</v>
      </c>
      <c r="FJ54" s="323" t="e">
        <f aca="false">SMALL($DY54:EP54,1)</f>
        <v>#VALUE!</v>
      </c>
      <c r="FK54" s="323" t="e">
        <f aca="false">SMALL($DY54:EQ54,1)</f>
        <v>#VALUE!</v>
      </c>
      <c r="FL54" s="323" t="e">
        <f aca="false">SMALL($DY54:ER54,1)</f>
        <v>#VALUE!</v>
      </c>
      <c r="FM54" s="323" t="e">
        <f aca="false">SMALL($DY54:ES54,1)</f>
        <v>#VALUE!</v>
      </c>
      <c r="FN54" s="323" t="e">
        <f aca="false">SMALL($DY54:ET54,1)</f>
        <v>#VALUE!</v>
      </c>
      <c r="FO54" s="323" t="e">
        <f aca="false">SMALL($DY54:EU54,1)</f>
        <v>#VALUE!</v>
      </c>
      <c r="FP54" s="324" t="e">
        <f aca="false">SMALL($DY54:EV54,1)</f>
        <v>#VALUE!</v>
      </c>
      <c r="FQ54" s="0"/>
      <c r="FR54" s="328" t="str">
        <f aca="false">IF($B54&lt;&gt;"",IF($EE$1+20&gt;=FR$13,$N54+E54-F54-(EW54+EW156+EW258+EW360),""),"")</f>
        <v/>
      </c>
      <c r="FS54" s="329" t="str">
        <f aca="false">IF($B54&lt;&gt;"",IF($EE$1+20&gt;=FS$13,$N54+$S54+E54-F54-(EX54+EX156+EX258+EX360),""),"")</f>
        <v/>
      </c>
      <c r="FT54" s="329" t="str">
        <f aca="false">IF($B54&lt;&gt;"",IF($EE$1+20&gt;=FT$13,$N54+$S54+$Y54+E54-F54-(EY54+EY156+EY258+EY360),""),"")</f>
        <v/>
      </c>
      <c r="FU54" s="329" t="str">
        <f aca="false">IF($B54&lt;&gt;"",IF($EE$1+20&gt;=FU$13,$N54+$S54+$Y54+$AD54+E54-F54-(EZ54+EZ156+EZ258+EZ360),""),"")</f>
        <v/>
      </c>
      <c r="FV54" s="329" t="str">
        <f aca="false">IF($B54&lt;&gt;"",IF($EE$1+20&gt;=FV$13,$N54+$S54+$Y54+$AD54+$AJ54+E54-F54-(FA54+FA156+FA258+FA360),""),"")</f>
        <v/>
      </c>
      <c r="FW54" s="329" t="str">
        <f aca="false">IF($B54&lt;&gt;"",IF($EE$1+20&gt;=FW$13,$N54+$S54+$Y54+$AD54+$AJ54+$AO54+E54-F54-(FB54+FB156+FB258+FB360),""),"")</f>
        <v/>
      </c>
      <c r="FX54" s="329" t="str">
        <f aca="false">IF($B54&lt;&gt;"",IF($EE$1+20&gt;=FX$13,$N54+$S54+$Y54+$AD54+$AJ54+$AO54+$AU54+E54-F54-(FC54+FC156+FC258+FC360),""),"")</f>
        <v/>
      </c>
      <c r="FY54" s="329" t="str">
        <f aca="false">IF($B54&lt;&gt;"",IF($EE$1+20&gt;=FY$13,$N54+$S54+$Y54+$AD54+$AJ54+$AO54+$AU54+$AZ54+E54-F54-(FD54+FD156+FD258+FD360),""),"")</f>
        <v/>
      </c>
      <c r="FZ54" s="329" t="str">
        <f aca="false">IF($B54&lt;&gt;"",IF($EE$1+20&gt;=FZ$13,$N54+$S54+$Y54+$AD54+$AJ54+$AO54+$AU54+$AZ54+$BF54+E54-F54-(FE54+FE156+FE258+FE360),""),"")</f>
        <v/>
      </c>
      <c r="GA54" s="329" t="str">
        <f aca="false">IF($B54&lt;&gt;"",IF($EE$1+20&gt;=GA$13,$N54+$S54+$Y54+$AD54+$AJ54+$AO54+$AU54+$AZ54+$BF54+$BK54+E54-F54-(FF54+FF156+FF258+FF360),""),"")</f>
        <v/>
      </c>
      <c r="GB54" s="329" t="str">
        <f aca="false">IF($B54&lt;&gt;"",IF($EE$1+20&gt;=GB$13,$N54+$S54+$Y54+$AD54+$AJ54+$AO54+$AU54+$AZ54+$BF54+$BK54+$BQ54+E54-F54-(FG54+FG156+FG258+FG360),""),"")</f>
        <v/>
      </c>
      <c r="GC54" s="329" t="str">
        <f aca="false">IF($B54&lt;&gt;"",IF($EE$1+20&gt;=GC$13,$N54+$S54+$Y54+$AD54+$AJ54+$AO54+$AU54+$AZ54+$BF54+$BK54+$BQ54+$BV54+E54-F54-(FH54+FH156+FH258+FH360),""),"")</f>
        <v/>
      </c>
      <c r="GD54" s="329" t="str">
        <f aca="false">IF($B54&lt;&gt;"",IF($EE$1+20&gt;=GD$13,$N54+$S54+$Y54+$AD54+$AJ54+$AO54+$AU54+$AZ54+$BF54+$BK54+$BQ54+$BV54+$CB54+E54-F54-(FI54+FI156+FI258+FI360),""),"")</f>
        <v/>
      </c>
      <c r="GE54" s="329" t="str">
        <f aca="false">IF($B54&lt;&gt;"",IF($EE$1+20&gt;=GE$13,$N54+$S54+$Y54+$AD54+$AJ54+$AO54+$AU54+$AZ54+$BF54+$BK54+$BQ54+$BV54+$CB54+$CG54+E54-F54-(FJ54+FJ156+FJ258+FJ360),""),"")</f>
        <v/>
      </c>
      <c r="GF54" s="329" t="str">
        <f aca="false">IF($B54&lt;&gt;"",IF($EE$1+20&gt;=GF$13,$N54+$S54+$Y54+$AD54+$AJ54+$AO54+$AU54+$AZ54+$BF54+$BK54+$BQ54+$BV54+$CB54+$CG54+$CM54+E54-F54-(FK54+FK156+FK258+FK360),""),"")</f>
        <v/>
      </c>
      <c r="GG54" s="329" t="str">
        <f aca="false">IF($B54&lt;&gt;"",IF($EE$1+20&gt;=GG$13,$N54+$S54+$Y54+$AD54+$AJ54+$AO54+$AU54+$AZ54+$BF54+$BK54+$BQ54+$BV54+$CB54+$CG54+$CM54+$CR54+E54-F54-(FL54+FL156+FL258+FL360),""),"")</f>
        <v/>
      </c>
      <c r="GH54" s="329" t="str">
        <f aca="false">IF($B54&lt;&gt;"",IF($EE$1+20&gt;=GH$13,$N54+$S54+$Y54+$AD54+$AJ54+$AO54+$AU54+$AZ54+$BF54+$BK54+$BQ54+$BV54+$CB54+$CG54+$CM54+$CR54+$CX54+E54-F54-(FM54+FM156+FM258+FM360),""),"")</f>
        <v/>
      </c>
      <c r="GI54" s="329" t="str">
        <f aca="false">IF($B54&lt;&gt;"",IF($EE$1+20&gt;=GI$13,$N54+$S54+$Y54+$AD54+$AJ54+$AO54+$AU54+$AZ54+$BF54+$BK54+$BQ54+$BV54+$CB54+$CG54+$CM54+$CR54+$CX54+$DC54+E54-F54-(FN54+FN156+FN258+FN360),""),"")</f>
        <v/>
      </c>
      <c r="GJ54" s="329" t="str">
        <f aca="false">IF($B54&lt;&gt;"",IF($EE$1+20&gt;=GJ$13,$N54+$S54+$Y54+$AD54+$AJ54+$AO54+$AU54+$AZ54+$BF54+$BK54+$BQ54+$BV54+$CB54+$CG54+$CM54+$CR54+$CX54+$DC54+$DI54+E54-F54-(FO54+FO156+FO258+FO360),""),"")</f>
        <v/>
      </c>
      <c r="GK54" s="330" t="str">
        <f aca="false">IF($B54&lt;&gt;"",IF($EE$1+20&gt;=GK$13,$N54+$S54+$Y54+$AD54+$AJ54+$AO54+$AU54+$AZ54+$BF54+$BK54+$BQ54+$BV54+$CB54+$CG54+$CM54+$CR54+$CX54+$DC54+$DI54+$DN54+E54-F54-(FP54+FP156+FP258+FP360),""),"")</f>
        <v/>
      </c>
      <c r="GL54" s="0"/>
      <c r="GM54" s="328" t="str">
        <f aca="false">IF($B54&lt;&gt;"",IF($EE$1+20&gt;=GM$13,RANK(FR54,FR$14:FR$113,0),""),"")</f>
        <v/>
      </c>
      <c r="GN54" s="329" t="str">
        <f aca="false">IF($B54&lt;&gt;"",IF($EE$1+20&gt;=GN$13,RANK(FS54,FS$14:FS$113,0),""),"")</f>
        <v/>
      </c>
      <c r="GO54" s="329" t="str">
        <f aca="false">IF($B54&lt;&gt;"",IF($EE$1+20&gt;=GO$13,RANK(FT54,FT$14:FT$113,0),""),"")</f>
        <v/>
      </c>
      <c r="GP54" s="329" t="str">
        <f aca="false">IF($B54&lt;&gt;"",IF($EE$1+20&gt;=GP$13,RANK(FU54,FU$14:FU$113,0),""),"")</f>
        <v/>
      </c>
      <c r="GQ54" s="329" t="str">
        <f aca="false">IF($B54&lt;&gt;"",IF($EE$1+20&gt;=GQ$13,RANK(FV54,FV$14:FV$113,0),""),"")</f>
        <v/>
      </c>
      <c r="GR54" s="329" t="str">
        <f aca="false">IF($B54&lt;&gt;"",IF($EE$1+20&gt;=GR$13,RANK(FW54,FW$14:FW$113,0),""),"")</f>
        <v/>
      </c>
      <c r="GS54" s="329" t="str">
        <f aca="false">IF($B54&lt;&gt;"",IF($EE$1+20&gt;=GS$13,RANK(FX54,FX$14:FX$113,0),""),"")</f>
        <v/>
      </c>
      <c r="GT54" s="329" t="str">
        <f aca="false">IF($B54&lt;&gt;"",IF($EE$1+20&gt;=GT$13,RANK(FY54,FY$14:FY$113,0),""),"")</f>
        <v/>
      </c>
      <c r="GU54" s="329" t="str">
        <f aca="false">IF($B54&lt;&gt;"",IF($EE$1+20&gt;=GU$13,RANK(FZ54,FZ$14:FZ$113,0),""),"")</f>
        <v/>
      </c>
      <c r="GV54" s="329" t="str">
        <f aca="false">IF($B54&lt;&gt;"",IF($EE$1+20&gt;=GV$13,RANK(GA54,GA$14:GA$113,0),""),"")</f>
        <v/>
      </c>
      <c r="GW54" s="329" t="str">
        <f aca="false">IF($B54&lt;&gt;"",IF($EE$1+20&gt;=GW$13,RANK(GB54,GB$14:GB$113,0),""),"")</f>
        <v/>
      </c>
      <c r="GX54" s="329" t="str">
        <f aca="false">IF($B54&lt;&gt;"",IF($EE$1+20&gt;=GX$13,RANK(GC54,GC$14:GC$113,0),""),"")</f>
        <v/>
      </c>
      <c r="GY54" s="329" t="str">
        <f aca="false">IF($B54&lt;&gt;"",IF($EE$1+20&gt;=GY$13,RANK(GD54,GD$14:GD$113,0),""),"")</f>
        <v/>
      </c>
      <c r="GZ54" s="329" t="str">
        <f aca="false">IF($B54&lt;&gt;"",IF($EE$1+20&gt;=GZ$13,RANK(GE54,GE$14:GE$113,0),""),"")</f>
        <v/>
      </c>
      <c r="HA54" s="329" t="str">
        <f aca="false">IF($B54&lt;&gt;"",IF($EE$1+20&gt;=HA$13,RANK(GF54,GF$14:GF$113,0),""),"")</f>
        <v/>
      </c>
      <c r="HB54" s="329" t="str">
        <f aca="false">IF($B54&lt;&gt;"",IF($EE$1+20&gt;=HB$13,RANK(GG54,GG$14:GG$113,0),""),"")</f>
        <v/>
      </c>
      <c r="HC54" s="329" t="str">
        <f aca="false">IF($B54&lt;&gt;"",IF($EE$1+20&gt;=HC$13,RANK(GH54,GH$14:GH$113,0),""),"")</f>
        <v/>
      </c>
      <c r="HD54" s="329" t="str">
        <f aca="false">IF($B54&lt;&gt;"",IF($EE$1+20&gt;=HD$13,RANK(GI54,GI$14:GI$113,0),""),"")</f>
        <v/>
      </c>
      <c r="HE54" s="329" t="str">
        <f aca="false">IF($B54&lt;&gt;"",IF($EE$1+20&gt;=HE$13,RANK(GJ54,GJ$14:GJ$113,0),""),"")</f>
        <v/>
      </c>
      <c r="HF54" s="330" t="str">
        <f aca="false">IF($B54&lt;&gt;"",IF($EE$1+20&gt;=HF$13,RANK(GK54,GK$14:GK$113,0),""),"")</f>
        <v/>
      </c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13" hidden="false" customHeight="false" outlineLevel="0" collapsed="false">
      <c r="A55" s="308" t="str">
        <f aca="false">IF(B55&lt;&gt;"",RANK(G55,G$14:G$113,0),"")</f>
        <v/>
      </c>
      <c r="B55" s="310" t="str">
        <f aca="false">IF('Chronos (M1..M20)'!B52&lt;&gt;"",'Chronos (M1..M20)'!B52,"")</f>
        <v/>
      </c>
      <c r="C55" s="310" t="str">
        <f aca="false">IF(B55&lt;&gt;"",'Chronos (M1..M20)'!C52,"")</f>
        <v/>
      </c>
      <c r="D55" s="215" t="str">
        <f aca="false">IF(B55&lt;&gt;"",'Chronos (M1..M20)'!C52,"")</f>
        <v/>
      </c>
      <c r="E55" s="355" t="n">
        <f aca="false">'Calculs (M1..M20)'!DS55</f>
        <v>0</v>
      </c>
      <c r="F55" s="355" t="n">
        <f aca="false">'Calculs (M1..M20)'!DT55</f>
        <v>0</v>
      </c>
      <c r="G55" s="311" t="n">
        <f aca="false">IF(B55&lt;&gt;"",IF(NbTotManche&lt;4,DR55-DQ55,IF(NbTotManche&lt;15,DR55-DU55-DQ55,IF(NbTotManche&lt;25,DR55-DU55-DV55-DQ55-DT55,IF(NbTotManche&lt;35,DS55-DU55-DV55-DW55-DT55-DQ55,DS55-DU55-DV55-DW55-DX55-DT55-DQ55)))),0)</f>
        <v>0</v>
      </c>
      <c r="H55" s="312" t="str">
        <f aca="false">IF(B55&lt;&gt;"",IF(G55,(G55/MAXA(G$14:G$113))*1000,0),"")</f>
        <v/>
      </c>
      <c r="I55" s="313" t="str">
        <f aca="false">IF($B55&lt;&gt;"",$B55,"")</f>
        <v/>
      </c>
      <c r="J55" s="314" t="str">
        <f aca="false">IF($B55&lt;&gt;"",'Chronos (M21..M40)'!$H52,"")</f>
        <v/>
      </c>
      <c r="K55" s="315" t="str">
        <f aca="false">IF('Chronos (M21..M40)'!$I52&lt;&gt;"",'Chronos (M21..M40)'!$I52," ")</f>
        <v> </v>
      </c>
      <c r="L55" s="316" t="n">
        <f aca="false">IF('Chronos (M21..M40)'!$J52&lt;&gt;"",'Chronos (M21..M40)'!$J52,0)</f>
        <v>0</v>
      </c>
      <c r="M55" s="317" t="str">
        <f aca="false">IF($B55&lt;&gt;"",IF(K55&lt;&gt;" ",(INDEX(J$9:K$12,MATCH(J55,J$9:J$12),2)/K55)*1000,0),"")</f>
        <v/>
      </c>
      <c r="N55" s="318" t="str">
        <f aca="false">IF(K$9&lt;&gt;"",IF($B55&lt;&gt;"",M55-L55,""),"")</f>
        <v/>
      </c>
      <c r="O55" s="314" t="str">
        <f aca="false">IF($B55&lt;&gt;"",'Chronos (M21..M40)'!$H153,"")</f>
        <v/>
      </c>
      <c r="P55" s="315" t="str">
        <f aca="false">IF('Chronos (M21..M40)'!$I153&lt;&gt;"",'Chronos (M21..M40)'!$I153," ")</f>
        <v> </v>
      </c>
      <c r="Q55" s="316" t="n">
        <f aca="false">IF('Chronos (M21..M40)'!$J153&lt;&gt;"",'Chronos (M21..M40)'!$J153,0)</f>
        <v>0</v>
      </c>
      <c r="R55" s="317" t="str">
        <f aca="false">IF($B55&lt;&gt;"",IF(P55&lt;&gt;" ",(INDEX(O$9:P$12,MATCH(O55,O$9:O$12),2)/P55)*1000,0),"")</f>
        <v/>
      </c>
      <c r="S55" s="318" t="str">
        <f aca="false">IF(P$9&lt;&gt;"",IF($B55&lt;&gt;"",R55-Q55,""),"")</f>
        <v/>
      </c>
      <c r="T55" s="313" t="str">
        <f aca="false">IF($B55&lt;&gt;"",$B55,"")</f>
        <v/>
      </c>
      <c r="U55" s="314" t="str">
        <f aca="false">IF($B55&lt;&gt;"",'Chronos (M21..M40)'!$H254,"")</f>
        <v/>
      </c>
      <c r="V55" s="315" t="str">
        <f aca="false">IF('Chronos (M21..M40)'!$I254&lt;&gt;"",'Chronos (M21..M40)'!$I254," ")</f>
        <v> </v>
      </c>
      <c r="W55" s="316" t="n">
        <f aca="false">IF('Chronos (M21..M40)'!$J254&lt;&gt;"",'Chronos (M21..M40)'!$J254,0)</f>
        <v>0</v>
      </c>
      <c r="X55" s="317" t="str">
        <f aca="false">IF($B55&lt;&gt;"",IF(V55&lt;&gt;" ",(INDEX(U$9:V$12,MATCH(U55,U$9:U$12),2)/V55)*1000,0),"")</f>
        <v/>
      </c>
      <c r="Y55" s="318" t="str">
        <f aca="false">IF(V$9&lt;&gt;"",IF($B55&lt;&gt;"",X55-W55,""),"")</f>
        <v/>
      </c>
      <c r="Z55" s="314" t="str">
        <f aca="false">IF($B55&lt;&gt;"",'Chronos (M21..M40)'!$H355,"")</f>
        <v/>
      </c>
      <c r="AA55" s="315" t="str">
        <f aca="false">IF('Chronos (M21..M40)'!$I355&lt;&gt;"",'Chronos (M21..M40)'!$I355," ")</f>
        <v> </v>
      </c>
      <c r="AB55" s="316" t="n">
        <f aca="false">IF('Chronos (M1..M20)'!$J355&lt;&gt;"",'Chronos (M21..M40)'!$J355,0)</f>
        <v>0</v>
      </c>
      <c r="AC55" s="317" t="str">
        <f aca="false">IF($B55&lt;&gt;"",IF(AA55&lt;&gt;" ",(INDEX(Z$9:AA$12,MATCH(Z55,Z$9:Z$12),2)/AA55)*1000,0),"")</f>
        <v/>
      </c>
      <c r="AD55" s="318" t="str">
        <f aca="false">IF(AA$9&lt;&gt;"",IF($B55&lt;&gt;"",AC55-AB55,""),"")</f>
        <v/>
      </c>
      <c r="AE55" s="313" t="str">
        <f aca="false">IF($B55&lt;&gt;"",$B55,"")</f>
        <v/>
      </c>
      <c r="AF55" s="314" t="str">
        <f aca="false">IF($B55&lt;&gt;"",'Chronos (M21..M40)'!$H456,"")</f>
        <v/>
      </c>
      <c r="AG55" s="315" t="str">
        <f aca="false">IF('Chronos (M21..M40)'!$I456&lt;&gt;"",'Chronos (M21..M40)'!$I456," ")</f>
        <v> </v>
      </c>
      <c r="AH55" s="316" t="n">
        <f aca="false">IF('Chronos (M21..M40)'!$J456&lt;&gt;"",'Chronos (M21..M40)'!$J456,0)</f>
        <v>0</v>
      </c>
      <c r="AI55" s="317" t="str">
        <f aca="false">IF($B55&lt;&gt;"",IF(AG55&lt;&gt;" ",(INDEX(AF$9:AG$12,MATCH(AF55,AF$9:AF$12),2)/AG55)*1000,0),"")</f>
        <v/>
      </c>
      <c r="AJ55" s="318" t="str">
        <f aca="false">IF(AG$9&lt;&gt;"",IF($B55&lt;&gt;"",AI55-AH55,""),"")</f>
        <v/>
      </c>
      <c r="AK55" s="314" t="str">
        <f aca="false">IF($B55&lt;&gt;"",'Chronos (M21..M40)'!$H557,"")</f>
        <v/>
      </c>
      <c r="AL55" s="315" t="str">
        <f aca="false">IF('Chronos (M21..M40)'!$I557&lt;&gt;"",'Chronos (M21..M40)'!$I557," ")</f>
        <v> </v>
      </c>
      <c r="AM55" s="316" t="n">
        <f aca="false">IF('Chronos (M21..M40)'!$J557&lt;&gt;"",'Chronos (M21..M40)'!$J557,0)</f>
        <v>0</v>
      </c>
      <c r="AN55" s="317" t="str">
        <f aca="false">IF($B55&lt;&gt;"",IF(AL55&lt;&gt;" ",(INDEX(AK$9:AL$12,MATCH(AK55,AK$9:AK$12),2)/AL55)*1000,0),"")</f>
        <v/>
      </c>
      <c r="AO55" s="318" t="str">
        <f aca="false">IF(AL$9&lt;&gt;"",IF($B55&lt;&gt;"",AN55-AM55,""),"")</f>
        <v/>
      </c>
      <c r="AP55" s="313" t="str">
        <f aca="false">IF($B55&lt;&gt;"",$B55,"")</f>
        <v/>
      </c>
      <c r="AQ55" s="314" t="str">
        <f aca="false">IF($B55&lt;&gt;"",'Chronos (M21..M40)'!$H658,"")</f>
        <v/>
      </c>
      <c r="AR55" s="315" t="str">
        <f aca="false">IF('Chronos (M21..M40)'!$I658&lt;&gt;"",'Chronos (M21..M40)'!$I658," ")</f>
        <v> </v>
      </c>
      <c r="AS55" s="316" t="n">
        <f aca="false">IF('Chronos (M21..M40)'!$J658&lt;&gt;"",'Chronos (M21..M40)'!$J658,0)</f>
        <v>0</v>
      </c>
      <c r="AT55" s="317" t="str">
        <f aca="false">IF($B55&lt;&gt;"",IF(AR55&lt;&gt;" ",(INDEX(AQ$9:AR$12,MATCH(AQ55,AQ$9:AQ$12),2)/AR55)*1000,0),"")</f>
        <v/>
      </c>
      <c r="AU55" s="318" t="str">
        <f aca="false">IF(AR$9&lt;&gt;"",IF($B55&lt;&gt;"",AT55-AS55,""),"")</f>
        <v/>
      </c>
      <c r="AV55" s="314" t="str">
        <f aca="false">IF($B55&lt;&gt;"",'Chronos (M21..M40)'!$H759,"")</f>
        <v/>
      </c>
      <c r="AW55" s="315" t="str">
        <f aca="false">IF('Chronos (M21..M40)'!$I759&lt;&gt;"",'Chronos (M21..M40)'!$I759," ")</f>
        <v> </v>
      </c>
      <c r="AX55" s="316" t="n">
        <f aca="false">IF('Chronos (M21..M40)'!$J759&lt;&gt;"",'Chronos (M21..M40)'!$J759,0)</f>
        <v>0</v>
      </c>
      <c r="AY55" s="317" t="str">
        <f aca="false">IF($B55&lt;&gt;"",IF(AW55&lt;&gt;" ",(INDEX(AV$9:AW$12,MATCH(AV55,AV$9:AV$12),2)/AW55)*1000,0),"")</f>
        <v/>
      </c>
      <c r="AZ55" s="318" t="str">
        <f aca="false">IF(AW$9&lt;&gt;"",IF($B55&lt;&gt;"",AY55-AX55,""),"")</f>
        <v/>
      </c>
      <c r="BA55" s="313" t="str">
        <f aca="false">IF($B55&lt;&gt;"",$B55,"")</f>
        <v/>
      </c>
      <c r="BB55" s="314" t="str">
        <f aca="false">IF($B55&lt;&gt;"",'Chronos (M21..M40)'!$H860,"")</f>
        <v/>
      </c>
      <c r="BC55" s="315" t="str">
        <f aca="false">IF('Chronos (M21..M40)'!$I860&lt;&gt;"",'Chronos (M21..M40)'!$I860," ")</f>
        <v> </v>
      </c>
      <c r="BD55" s="316" t="n">
        <f aca="false">IF('Chronos (M21..M40)'!$J860&lt;&gt;"",'Chronos (M21..M40)'!$J860,0)</f>
        <v>0</v>
      </c>
      <c r="BE55" s="317" t="str">
        <f aca="false">IF($B55&lt;&gt;"",IF(BC55&lt;&gt;" ",(INDEX(BB$9:BC$12,MATCH(BB55,BB$9:BB$12),2)/BC55)*1000,0),"")</f>
        <v/>
      </c>
      <c r="BF55" s="318" t="str">
        <f aca="false">IF(BC$9&lt;&gt;"",IF($B55&lt;&gt;"",BE55-BD55,""),"")</f>
        <v/>
      </c>
      <c r="BG55" s="314" t="str">
        <f aca="false">IF($B55&lt;&gt;"",'Chronos (M21..M40)'!$H961,"")</f>
        <v/>
      </c>
      <c r="BH55" s="315" t="str">
        <f aca="false">IF('Chronos (M21..M40)'!$I961&lt;&gt;"",'Chronos (M21..M40)'!$I961," ")</f>
        <v> </v>
      </c>
      <c r="BI55" s="316" t="n">
        <f aca="false">IF('Chronos (M21..M40)'!$J961&lt;&gt;"",'Chronos (M21..M40)'!$J961,0)</f>
        <v>0</v>
      </c>
      <c r="BJ55" s="317" t="str">
        <f aca="false">IF($B55&lt;&gt;"",IF(BH55&lt;&gt;" ",(INDEX(BG$9:BH$12,MATCH(BG55,BG$9:BG$12),2)/BH55)*1000,0),"")</f>
        <v/>
      </c>
      <c r="BK55" s="318" t="str">
        <f aca="false">IF(BH$9&lt;&gt;"",IF($B55&lt;&gt;"",BJ55-BI55,""),"")</f>
        <v/>
      </c>
      <c r="BL55" s="313" t="str">
        <f aca="false">IF($B55&lt;&gt;"",$B55,"")</f>
        <v/>
      </c>
      <c r="BM55" s="314" t="str">
        <f aca="false">IF($B55&lt;&gt;"",'Chronos (M21..M40)'!$H1062,"")</f>
        <v/>
      </c>
      <c r="BN55" s="315" t="str">
        <f aca="false">IF('Chronos (M21..M40)'!$I1062&lt;&gt;"",'Chronos (M21..M40)'!$I1062," ")</f>
        <v> </v>
      </c>
      <c r="BO55" s="316" t="n">
        <f aca="false">IF('Chronos (M21..M40)'!$J1062&lt;&gt;"",'Chronos (M21..M40)'!$J1062,0)</f>
        <v>0</v>
      </c>
      <c r="BP55" s="317" t="str">
        <f aca="false">IF($B55&lt;&gt;"",IF(BN55&lt;&gt;" ",(INDEX(BM$9:BN$12,MATCH(BM55,BM$9:BM$12),2)/BN55)*1000,0),"")</f>
        <v/>
      </c>
      <c r="BQ55" s="318" t="str">
        <f aca="false">IF(BN$9&lt;&gt;"",IF($B55&lt;&gt;"",BP55-BO55,""),"")</f>
        <v/>
      </c>
      <c r="BR55" s="314" t="str">
        <f aca="false">IF($B55&lt;&gt;"",'Chronos (M21..M40)'!$H1163,"")</f>
        <v/>
      </c>
      <c r="BS55" s="315" t="str">
        <f aca="false">IF('Chronos (M21..M40)'!$I1163&lt;&gt;"",'Chronos (M21..M40)'!$I1163," ")</f>
        <v> </v>
      </c>
      <c r="BT55" s="316" t="n">
        <f aca="false">IF('Chronos (M21..M40)'!$J1163&lt;&gt;"",'Chronos (M21..M40)'!$J1163,0)</f>
        <v>0</v>
      </c>
      <c r="BU55" s="317" t="str">
        <f aca="false">IF($B55&lt;&gt;"",IF(BS55&lt;&gt;" ",(INDEX(BR$9:BS$12,MATCH(BR55,BR$9:BR$12),2)/BS55)*1000,0),"")</f>
        <v/>
      </c>
      <c r="BV55" s="318" t="str">
        <f aca="false">IF(BS$9&lt;&gt;"",IF($B55&lt;&gt;"",BU55-BT55,""),"")</f>
        <v/>
      </c>
      <c r="BW55" s="313" t="str">
        <f aca="false">IF($B55&lt;&gt;"",$B55,"")</f>
        <v/>
      </c>
      <c r="BX55" s="314" t="str">
        <f aca="false">IF($B55&lt;&gt;"",'Chronos (M21..M40)'!$H1264,"")</f>
        <v/>
      </c>
      <c r="BY55" s="315" t="str">
        <f aca="false">IF('Chronos (M21..M40)'!$I1264&lt;&gt;"",'Chronos (M21..M40)'!$I1264," ")</f>
        <v> </v>
      </c>
      <c r="BZ55" s="316" t="n">
        <f aca="false">IF('Chronos (M21..M40)'!$J1264&lt;&gt;"",'Chronos (M21..M40)'!$J1264,0)</f>
        <v>0</v>
      </c>
      <c r="CA55" s="317" t="str">
        <f aca="false">IF($B55&lt;&gt;"",IF(BY55&lt;&gt;" ",(INDEX(BX$9:BY$12,MATCH(BX55,BX$9:BX$12),2)/BY55)*1000,0),"")</f>
        <v/>
      </c>
      <c r="CB55" s="318" t="str">
        <f aca="false">IF(BY$9&lt;&gt;"",IF($B55&lt;&gt;"",CA55-BZ55,""),"")</f>
        <v/>
      </c>
      <c r="CC55" s="314" t="str">
        <f aca="false">IF($B55&lt;&gt;"",'Chronos (M21..M40)'!$H1365,"")</f>
        <v/>
      </c>
      <c r="CD55" s="315" t="str">
        <f aca="false">IF('Chronos (M21..M40)'!$I1365&lt;&gt;"",'Chronos (M21..M40)'!$I1365," ")</f>
        <v> </v>
      </c>
      <c r="CE55" s="316" t="n">
        <f aca="false">IF('Chronos (M21..M40)'!$J1365&lt;&gt;"",'Chronos (M21..M40)'!$J1365,0)</f>
        <v>0</v>
      </c>
      <c r="CF55" s="317" t="str">
        <f aca="false">IF($B55&lt;&gt;"",IF(CD55&lt;&gt;" ",(INDEX(CC$9:CD$12,MATCH(CC55,CC$9:CC$12),2)/CD55)*1000,0),"")</f>
        <v/>
      </c>
      <c r="CG55" s="318" t="str">
        <f aca="false">IF(CD$9&lt;&gt;"",IF($B55&lt;&gt;"",CF55-CE55,""),"")</f>
        <v/>
      </c>
      <c r="CH55" s="313" t="str">
        <f aca="false">IF($B55&lt;&gt;"",$B55,"")</f>
        <v/>
      </c>
      <c r="CI55" s="314" t="str">
        <f aca="false">IF($B55&lt;&gt;"",'Chronos (M21..M40)'!$H1466,"")</f>
        <v/>
      </c>
      <c r="CJ55" s="315" t="str">
        <f aca="false">IF('Chronos (M21..M40)'!$I1466&lt;&gt;"",'Chronos (M21..M40)'!$I1466," ")</f>
        <v> </v>
      </c>
      <c r="CK55" s="316" t="n">
        <f aca="false">IF('Chronos (M21..M40)'!$J1466&lt;&gt;"",'Chronos (M21..M40)'!$J1466,0)</f>
        <v>0</v>
      </c>
      <c r="CL55" s="317" t="str">
        <f aca="false">IF($B55&lt;&gt;"",IF(CJ55&lt;&gt;" ",(INDEX(CI$9:CJ$12,MATCH(CI55,CI$9:CI$12),2)/CJ55)*1000,0),"")</f>
        <v/>
      </c>
      <c r="CM55" s="318" t="str">
        <f aca="false">IF(CJ$9&lt;&gt;"",IF($B55&lt;&gt;"",CL55-CK55,""),"")</f>
        <v/>
      </c>
      <c r="CN55" s="314" t="str">
        <f aca="false">IF($B55&lt;&gt;"",'Chronos (M21..M40)'!$H1567,"")</f>
        <v/>
      </c>
      <c r="CO55" s="315" t="str">
        <f aca="false">IF('Chronos (M21..M40)'!$I1567&lt;&gt;"",'Chronos (M21..M40)'!$I1567," ")</f>
        <v> </v>
      </c>
      <c r="CP55" s="316" t="n">
        <f aca="false">IF('Chronos (M21..M40)'!$J1567&lt;&gt;"",'Chronos (M21..M40)'!$J1567,0)</f>
        <v>0</v>
      </c>
      <c r="CQ55" s="317" t="str">
        <f aca="false">IF($B55&lt;&gt;"",IF(CO55&lt;&gt;" ",(INDEX(CN$9:CO$12,MATCH(CN55,CN$9:CN$12),2)/CO55)*1000,0),"")</f>
        <v/>
      </c>
      <c r="CR55" s="318" t="str">
        <f aca="false">IF(CO$9&lt;&gt;"",IF($B55&lt;&gt;"",CQ55-CP55,""),"")</f>
        <v/>
      </c>
      <c r="CS55" s="313" t="str">
        <f aca="false">IF($B55&lt;&gt;"",$B55,"")</f>
        <v/>
      </c>
      <c r="CT55" s="314" t="str">
        <f aca="false">IF($B55&lt;&gt;"",'Chronos (M21..M40)'!$H1668,"")</f>
        <v/>
      </c>
      <c r="CU55" s="315" t="str">
        <f aca="false">IF('Chronos (M21..M40)'!$I1668&lt;&gt;"",'Chronos (M21..M40)'!$I1668," ")</f>
        <v> </v>
      </c>
      <c r="CV55" s="316" t="n">
        <f aca="false">IF('Chronos (M21..M40)'!$J1668&lt;&gt;"",'Chronos (M21..M40)'!$J1668,0)</f>
        <v>0</v>
      </c>
      <c r="CW55" s="317" t="str">
        <f aca="false">IF($B55&lt;&gt;"",IF(CU55&lt;&gt;" ",(INDEX(CT$9:CU$12,MATCH(CT55,CT$9:CT$12),2)/CU55)*1000,0),"")</f>
        <v/>
      </c>
      <c r="CX55" s="318" t="str">
        <f aca="false">IF(CU$9&lt;&gt;"",IF($B55&lt;&gt;"",CW55-CV55,""),"")</f>
        <v/>
      </c>
      <c r="CY55" s="314" t="str">
        <f aca="false">IF($B55&lt;&gt;"",'Chronos (M21..M40)'!$H1769,"")</f>
        <v/>
      </c>
      <c r="CZ55" s="315" t="str">
        <f aca="false">IF('Chronos (M21..M40)'!$I1769&lt;&gt;"",'Chronos (M21..M40)'!$I1769," ")</f>
        <v> </v>
      </c>
      <c r="DA55" s="316" t="n">
        <f aca="false">IF('Chronos (M21..M40)'!$J1769&lt;&gt;"",'Chronos (M21..M40)'!$J1769,0)</f>
        <v>0</v>
      </c>
      <c r="DB55" s="317" t="str">
        <f aca="false">IF($B55&lt;&gt;"",IF(CZ55&lt;&gt;" ",(INDEX(CY$9:CZ$12,MATCH(CY55,CY$9:CY$12),2)/CZ55)*1000,0),"")</f>
        <v/>
      </c>
      <c r="DC55" s="318" t="str">
        <f aca="false">IF(CZ$9&lt;&gt;"",IF($B55&lt;&gt;"",DB55-DA55,""),"")</f>
        <v/>
      </c>
      <c r="DD55" s="313" t="str">
        <f aca="false">IF($B55&lt;&gt;"",$B55,"")</f>
        <v/>
      </c>
      <c r="DE55" s="314" t="str">
        <f aca="false">IF($B55&lt;&gt;"",'Chronos (M21..M40)'!$H1870,"")</f>
        <v/>
      </c>
      <c r="DF55" s="315" t="str">
        <f aca="false">IF('Chronos (M21..M40)'!$I1870&lt;&gt;"",'Chronos (M21..M40)'!$I1870," ")</f>
        <v> </v>
      </c>
      <c r="DG55" s="316" t="n">
        <f aca="false">IF('Chronos (M21..M40)'!$J1870&lt;&gt;"",'Chronos (M21..M40)'!$J1870,0)</f>
        <v>0</v>
      </c>
      <c r="DH55" s="317" t="str">
        <f aca="false">IF($B55&lt;&gt;"",IF(DF55&lt;&gt;" ",(INDEX(DE$9:DF$12,MATCH(DE55,DE$9:DE$12),2)/DF55)*1000,0),"")</f>
        <v/>
      </c>
      <c r="DI55" s="318" t="str">
        <f aca="false">IF(DF$9&lt;&gt;"",IF($B55&lt;&gt;"",DH55-DG55,""),"")</f>
        <v/>
      </c>
      <c r="DJ55" s="314" t="str">
        <f aca="false">IF($B55&lt;&gt;"",'Chronos (M21..M40)'!$H1971,"")</f>
        <v/>
      </c>
      <c r="DK55" s="315" t="str">
        <f aca="false">IF('Chronos (M21..M40)'!$I1971&lt;&gt;"",'Chronos (M21..M40)'!$I1971," ")</f>
        <v> </v>
      </c>
      <c r="DL55" s="316" t="n">
        <f aca="false">IF('Chronos (M21..M40)'!$J1971&lt;&gt;"",'Chronos (M21..M40)'!$J1971,0)</f>
        <v>0</v>
      </c>
      <c r="DM55" s="317" t="str">
        <f aca="false">IF($B55&lt;&gt;"",IF(DK55&lt;&gt;" ",(INDEX(DJ$9:DK$12,MATCH(DJ55,DJ$9:DJ$12),2)/DK55)*1000,0),"")</f>
        <v/>
      </c>
      <c r="DN55" s="318" t="str">
        <f aca="false">IF(DK$9&lt;&gt;"",IF($B55&lt;&gt;"",DM55-DL55,""),"")</f>
        <v/>
      </c>
      <c r="DO55" s="0"/>
      <c r="DP55" s="356" t="n">
        <f aca="false">E55</f>
        <v>0</v>
      </c>
      <c r="DQ55" s="357" t="n">
        <f aca="false">F55</f>
        <v>0</v>
      </c>
      <c r="DR55" s="356" t="e">
        <f aca="false">SUM(E55,M55,R55,X55,AC55)</f>
        <v>#VALUE!</v>
      </c>
      <c r="DS55" s="319" t="e">
        <f aca="false">SUM(DR55,AI55,AN55,AT55,AY55,BE55,BJ55,BP55,BU55,CA55,CF55,CL55,CQ55,CW55,DB55,DH55,DM55)</f>
        <v>#VALUE!</v>
      </c>
      <c r="DT55" s="357" t="n">
        <f aca="false">SUM(L55,Q55,W55,AB55,AH55,AM55,AS55,AX55,BD55,BI55,BO55,BT55,BZ55,CE55,CK55,CP55,CV55,DA55,DG55,DL55)</f>
        <v>0</v>
      </c>
      <c r="DU55" s="356" t="e">
        <f aca="false">SMALL($DY55:$EV55,1)</f>
        <v>#VALUE!</v>
      </c>
      <c r="DV55" s="319" t="e">
        <f aca="false">SMALL($DY55:$EV55,2)</f>
        <v>#VALUE!</v>
      </c>
      <c r="DW55" s="319" t="e">
        <f aca="false">SMALL($DY55:$EV55,3)</f>
        <v>#VALUE!</v>
      </c>
      <c r="DX55" s="357" t="e">
        <f aca="false">SMALL($DY55:$EV55,4)</f>
        <v>#VALUE!</v>
      </c>
      <c r="DY55" s="356" t="e">
        <f aca="false">'Calculs (M1..M20)'!DU55</f>
        <v>#VALUE!</v>
      </c>
      <c r="DZ55" s="356" t="e">
        <f aca="false">'Calculs (M1..M20)'!DV55</f>
        <v>#VALUE!</v>
      </c>
      <c r="EA55" s="356" t="e">
        <f aca="false">'Calculs (M1..M20)'!DW55</f>
        <v>#VALUE!</v>
      </c>
      <c r="EB55" s="358" t="e">
        <f aca="false">'Calculs (M1..M20)'!DX55</f>
        <v>#VALUE!</v>
      </c>
      <c r="EC55" s="361" t="str">
        <f aca="false">IF(M55&gt;0,M55," ")</f>
        <v/>
      </c>
      <c r="ED55" s="321" t="str">
        <f aca="false">IF(R55&gt;0,R55," ")</f>
        <v/>
      </c>
      <c r="EE55" s="321" t="str">
        <f aca="false">IF(X55&gt;0,X55," ")</f>
        <v/>
      </c>
      <c r="EF55" s="321" t="str">
        <f aca="false">IF(AC55&gt;0,AC55," ")</f>
        <v/>
      </c>
      <c r="EG55" s="321" t="str">
        <f aca="false">IF(AI55&gt;0,AI55," ")</f>
        <v/>
      </c>
      <c r="EH55" s="321" t="str">
        <f aca="false">IF(AN55&gt;0,AN55," ")</f>
        <v/>
      </c>
      <c r="EI55" s="321" t="str">
        <f aca="false">IF(AT55&gt;0,AT55," ")</f>
        <v/>
      </c>
      <c r="EJ55" s="321" t="str">
        <f aca="false">IF(AY55&gt;0,AY55," ")</f>
        <v/>
      </c>
      <c r="EK55" s="321" t="str">
        <f aca="false">IF(BE55&gt;0,BE55," ")</f>
        <v/>
      </c>
      <c r="EL55" s="321" t="str">
        <f aca="false">IF(BJ55&gt;0,BJ55," ")</f>
        <v/>
      </c>
      <c r="EM55" s="321" t="str">
        <f aca="false">IF(BP55&gt;0,BP55," ")</f>
        <v/>
      </c>
      <c r="EN55" s="321" t="str">
        <f aca="false">IF(BU55&gt;0,BU55," ")</f>
        <v/>
      </c>
      <c r="EO55" s="321" t="str">
        <f aca="false">IF(CA55&gt;0,CA55," ")</f>
        <v/>
      </c>
      <c r="EP55" s="321" t="str">
        <f aca="false">IF(CF55&gt;0,CF55," ")</f>
        <v/>
      </c>
      <c r="EQ55" s="321" t="str">
        <f aca="false">IF(CL55&gt;0,CL55," ")</f>
        <v/>
      </c>
      <c r="ER55" s="321" t="str">
        <f aca="false">IF(CQ55&gt;0,CQ55," ")</f>
        <v/>
      </c>
      <c r="ES55" s="321" t="str">
        <f aca="false">IF(CW55&gt;0,CW55," ")</f>
        <v/>
      </c>
      <c r="ET55" s="321" t="str">
        <f aca="false">IF(DB55&gt;0,DB55," ")</f>
        <v/>
      </c>
      <c r="EU55" s="321" t="str">
        <f aca="false">IF(DH55&gt;0,DH55," ")</f>
        <v/>
      </c>
      <c r="EV55" s="321" t="str">
        <f aca="false">IF(DM55&gt;0,DM55," ")</f>
        <v/>
      </c>
      <c r="EW55" s="322" t="e">
        <f aca="false">SMALL($DY55:EC55,1)</f>
        <v>#VALUE!</v>
      </c>
      <c r="EX55" s="323" t="e">
        <f aca="false">SMALL($DY55:ED55,1)</f>
        <v>#VALUE!</v>
      </c>
      <c r="EY55" s="323" t="e">
        <f aca="false">SMALL($DY55:EE55,1)</f>
        <v>#VALUE!</v>
      </c>
      <c r="EZ55" s="323" t="e">
        <f aca="false">SMALL($DY55:EF55,1)</f>
        <v>#VALUE!</v>
      </c>
      <c r="FA55" s="323" t="e">
        <f aca="false">SMALL($DY55:EG55,1)</f>
        <v>#VALUE!</v>
      </c>
      <c r="FB55" s="323" t="e">
        <f aca="false">SMALL($DY55:EH55,1)</f>
        <v>#VALUE!</v>
      </c>
      <c r="FC55" s="323" t="e">
        <f aca="false">SMALL($DY55:EI55,1)</f>
        <v>#VALUE!</v>
      </c>
      <c r="FD55" s="323" t="e">
        <f aca="false">SMALL($DY55:EJ55,1)</f>
        <v>#VALUE!</v>
      </c>
      <c r="FE55" s="323" t="e">
        <f aca="false">SMALL($DY55:EK55,1)</f>
        <v>#VALUE!</v>
      </c>
      <c r="FF55" s="323" t="e">
        <f aca="false">SMALL($DY55:EL55,1)</f>
        <v>#VALUE!</v>
      </c>
      <c r="FG55" s="323" t="e">
        <f aca="false">SMALL($DY55:EM55,1)</f>
        <v>#VALUE!</v>
      </c>
      <c r="FH55" s="323" t="e">
        <f aca="false">SMALL($DY55:EN55,1)</f>
        <v>#VALUE!</v>
      </c>
      <c r="FI55" s="323" t="e">
        <f aca="false">SMALL($DY55:EO55,1)</f>
        <v>#VALUE!</v>
      </c>
      <c r="FJ55" s="323" t="e">
        <f aca="false">SMALL($DY55:EP55,1)</f>
        <v>#VALUE!</v>
      </c>
      <c r="FK55" s="323" t="e">
        <f aca="false">SMALL($DY55:EQ55,1)</f>
        <v>#VALUE!</v>
      </c>
      <c r="FL55" s="323" t="e">
        <f aca="false">SMALL($DY55:ER55,1)</f>
        <v>#VALUE!</v>
      </c>
      <c r="FM55" s="323" t="e">
        <f aca="false">SMALL($DY55:ES55,1)</f>
        <v>#VALUE!</v>
      </c>
      <c r="FN55" s="323" t="e">
        <f aca="false">SMALL($DY55:ET55,1)</f>
        <v>#VALUE!</v>
      </c>
      <c r="FO55" s="323" t="e">
        <f aca="false">SMALL($DY55:EU55,1)</f>
        <v>#VALUE!</v>
      </c>
      <c r="FP55" s="324" t="e">
        <f aca="false">SMALL($DY55:EV55,1)</f>
        <v>#VALUE!</v>
      </c>
      <c r="FQ55" s="0"/>
      <c r="FR55" s="328" t="str">
        <f aca="false">IF($B55&lt;&gt;"",IF($EE$1+20&gt;=FR$13,$N55+E55-F55-(EW55+EW157+EW259+EW361),""),"")</f>
        <v/>
      </c>
      <c r="FS55" s="329" t="str">
        <f aca="false">IF($B55&lt;&gt;"",IF($EE$1+20&gt;=FS$13,$N55+$S55+E55-F55-(EX55+EX157+EX259+EX361),""),"")</f>
        <v/>
      </c>
      <c r="FT55" s="329" t="str">
        <f aca="false">IF($B55&lt;&gt;"",IF($EE$1+20&gt;=FT$13,$N55+$S55+$Y55+E55-F55-(EY55+EY157+EY259+EY361),""),"")</f>
        <v/>
      </c>
      <c r="FU55" s="329" t="str">
        <f aca="false">IF($B55&lt;&gt;"",IF($EE$1+20&gt;=FU$13,$N55+$S55+$Y55+$AD55+E55-F55-(EZ55+EZ157+EZ259+EZ361),""),"")</f>
        <v/>
      </c>
      <c r="FV55" s="329" t="str">
        <f aca="false">IF($B55&lt;&gt;"",IF($EE$1+20&gt;=FV$13,$N55+$S55+$Y55+$AD55+$AJ55+E55-F55-(FA55+FA157+FA259+FA361),""),"")</f>
        <v/>
      </c>
      <c r="FW55" s="329" t="str">
        <f aca="false">IF($B55&lt;&gt;"",IF($EE$1+20&gt;=FW$13,$N55+$S55+$Y55+$AD55+$AJ55+$AO55+E55-F55-(FB55+FB157+FB259+FB361),""),"")</f>
        <v/>
      </c>
      <c r="FX55" s="329" t="str">
        <f aca="false">IF($B55&lt;&gt;"",IF($EE$1+20&gt;=FX$13,$N55+$S55+$Y55+$AD55+$AJ55+$AO55+$AU55+E55-F55-(FC55+FC157+FC259+FC361),""),"")</f>
        <v/>
      </c>
      <c r="FY55" s="329" t="str">
        <f aca="false">IF($B55&lt;&gt;"",IF($EE$1+20&gt;=FY$13,$N55+$S55+$Y55+$AD55+$AJ55+$AO55+$AU55+$AZ55+E55-F55-(FD55+FD157+FD259+FD361),""),"")</f>
        <v/>
      </c>
      <c r="FZ55" s="329" t="str">
        <f aca="false">IF($B55&lt;&gt;"",IF($EE$1+20&gt;=FZ$13,$N55+$S55+$Y55+$AD55+$AJ55+$AO55+$AU55+$AZ55+$BF55+E55-F55-(FE55+FE157+FE259+FE361),""),"")</f>
        <v/>
      </c>
      <c r="GA55" s="329" t="str">
        <f aca="false">IF($B55&lt;&gt;"",IF($EE$1+20&gt;=GA$13,$N55+$S55+$Y55+$AD55+$AJ55+$AO55+$AU55+$AZ55+$BF55+$BK55+E55-F55-(FF55+FF157+FF259+FF361),""),"")</f>
        <v/>
      </c>
      <c r="GB55" s="329" t="str">
        <f aca="false">IF($B55&lt;&gt;"",IF($EE$1+20&gt;=GB$13,$N55+$S55+$Y55+$AD55+$AJ55+$AO55+$AU55+$AZ55+$BF55+$BK55+$BQ55+E55-F55-(FG55+FG157+FG259+FG361),""),"")</f>
        <v/>
      </c>
      <c r="GC55" s="329" t="str">
        <f aca="false">IF($B55&lt;&gt;"",IF($EE$1+20&gt;=GC$13,$N55+$S55+$Y55+$AD55+$AJ55+$AO55+$AU55+$AZ55+$BF55+$BK55+$BQ55+$BV55+E55-F55-(FH55+FH157+FH259+FH361),""),"")</f>
        <v/>
      </c>
      <c r="GD55" s="329" t="str">
        <f aca="false">IF($B55&lt;&gt;"",IF($EE$1+20&gt;=GD$13,$N55+$S55+$Y55+$AD55+$AJ55+$AO55+$AU55+$AZ55+$BF55+$BK55+$BQ55+$BV55+$CB55+E55-F55-(FI55+FI157+FI259+FI361),""),"")</f>
        <v/>
      </c>
      <c r="GE55" s="329" t="str">
        <f aca="false">IF($B55&lt;&gt;"",IF($EE$1+20&gt;=GE$13,$N55+$S55+$Y55+$AD55+$AJ55+$AO55+$AU55+$AZ55+$BF55+$BK55+$BQ55+$BV55+$CB55+$CG55+E55-F55-(FJ55+FJ157+FJ259+FJ361),""),"")</f>
        <v/>
      </c>
      <c r="GF55" s="329" t="str">
        <f aca="false">IF($B55&lt;&gt;"",IF($EE$1+20&gt;=GF$13,$N55+$S55+$Y55+$AD55+$AJ55+$AO55+$AU55+$AZ55+$BF55+$BK55+$BQ55+$BV55+$CB55+$CG55+$CM55+E55-F55-(FK55+FK157+FK259+FK361),""),"")</f>
        <v/>
      </c>
      <c r="GG55" s="329" t="str">
        <f aca="false">IF($B55&lt;&gt;"",IF($EE$1+20&gt;=GG$13,$N55+$S55+$Y55+$AD55+$AJ55+$AO55+$AU55+$AZ55+$BF55+$BK55+$BQ55+$BV55+$CB55+$CG55+$CM55+$CR55+E55-F55-(FL55+FL157+FL259+FL361),""),"")</f>
        <v/>
      </c>
      <c r="GH55" s="329" t="str">
        <f aca="false">IF($B55&lt;&gt;"",IF($EE$1+20&gt;=GH$13,$N55+$S55+$Y55+$AD55+$AJ55+$AO55+$AU55+$AZ55+$BF55+$BK55+$BQ55+$BV55+$CB55+$CG55+$CM55+$CR55+$CX55+E55-F55-(FM55+FM157+FM259+FM361),""),"")</f>
        <v/>
      </c>
      <c r="GI55" s="329" t="str">
        <f aca="false">IF($B55&lt;&gt;"",IF($EE$1+20&gt;=GI$13,$N55+$S55+$Y55+$AD55+$AJ55+$AO55+$AU55+$AZ55+$BF55+$BK55+$BQ55+$BV55+$CB55+$CG55+$CM55+$CR55+$CX55+$DC55+E55-F55-(FN55+FN157+FN259+FN361),""),"")</f>
        <v/>
      </c>
      <c r="GJ55" s="329" t="str">
        <f aca="false">IF($B55&lt;&gt;"",IF($EE$1+20&gt;=GJ$13,$N55+$S55+$Y55+$AD55+$AJ55+$AO55+$AU55+$AZ55+$BF55+$BK55+$BQ55+$BV55+$CB55+$CG55+$CM55+$CR55+$CX55+$DC55+$DI55+E55-F55-(FO55+FO157+FO259+FO361),""),"")</f>
        <v/>
      </c>
      <c r="GK55" s="330" t="str">
        <f aca="false">IF($B55&lt;&gt;"",IF($EE$1+20&gt;=GK$13,$N55+$S55+$Y55+$AD55+$AJ55+$AO55+$AU55+$AZ55+$BF55+$BK55+$BQ55+$BV55+$CB55+$CG55+$CM55+$CR55+$CX55+$DC55+$DI55+$DN55+E55-F55-(FP55+FP157+FP259+FP361),""),"")</f>
        <v/>
      </c>
      <c r="GL55" s="0"/>
      <c r="GM55" s="328" t="str">
        <f aca="false">IF($B55&lt;&gt;"",IF($EE$1+20&gt;=GM$13,RANK(FR55,FR$14:FR$113,0),""),"")</f>
        <v/>
      </c>
      <c r="GN55" s="329" t="str">
        <f aca="false">IF($B55&lt;&gt;"",IF($EE$1+20&gt;=GN$13,RANK(FS55,FS$14:FS$113,0),""),"")</f>
        <v/>
      </c>
      <c r="GO55" s="329" t="str">
        <f aca="false">IF($B55&lt;&gt;"",IF($EE$1+20&gt;=GO$13,RANK(FT55,FT$14:FT$113,0),""),"")</f>
        <v/>
      </c>
      <c r="GP55" s="329" t="str">
        <f aca="false">IF($B55&lt;&gt;"",IF($EE$1+20&gt;=GP$13,RANK(FU55,FU$14:FU$113,0),""),"")</f>
        <v/>
      </c>
      <c r="GQ55" s="329" t="str">
        <f aca="false">IF($B55&lt;&gt;"",IF($EE$1+20&gt;=GQ$13,RANK(FV55,FV$14:FV$113,0),""),"")</f>
        <v/>
      </c>
      <c r="GR55" s="329" t="str">
        <f aca="false">IF($B55&lt;&gt;"",IF($EE$1+20&gt;=GR$13,RANK(FW55,FW$14:FW$113,0),""),"")</f>
        <v/>
      </c>
      <c r="GS55" s="329" t="str">
        <f aca="false">IF($B55&lt;&gt;"",IF($EE$1+20&gt;=GS$13,RANK(FX55,FX$14:FX$113,0),""),"")</f>
        <v/>
      </c>
      <c r="GT55" s="329" t="str">
        <f aca="false">IF($B55&lt;&gt;"",IF($EE$1+20&gt;=GT$13,RANK(FY55,FY$14:FY$113,0),""),"")</f>
        <v/>
      </c>
      <c r="GU55" s="329" t="str">
        <f aca="false">IF($B55&lt;&gt;"",IF($EE$1+20&gt;=GU$13,RANK(FZ55,FZ$14:FZ$113,0),""),"")</f>
        <v/>
      </c>
      <c r="GV55" s="329" t="str">
        <f aca="false">IF($B55&lt;&gt;"",IF($EE$1+20&gt;=GV$13,RANK(GA55,GA$14:GA$113,0),""),"")</f>
        <v/>
      </c>
      <c r="GW55" s="329" t="str">
        <f aca="false">IF($B55&lt;&gt;"",IF($EE$1+20&gt;=GW$13,RANK(GB55,GB$14:GB$113,0),""),"")</f>
        <v/>
      </c>
      <c r="GX55" s="329" t="str">
        <f aca="false">IF($B55&lt;&gt;"",IF($EE$1+20&gt;=GX$13,RANK(GC55,GC$14:GC$113,0),""),"")</f>
        <v/>
      </c>
      <c r="GY55" s="329" t="str">
        <f aca="false">IF($B55&lt;&gt;"",IF($EE$1+20&gt;=GY$13,RANK(GD55,GD$14:GD$113,0),""),"")</f>
        <v/>
      </c>
      <c r="GZ55" s="329" t="str">
        <f aca="false">IF($B55&lt;&gt;"",IF($EE$1+20&gt;=GZ$13,RANK(GE55,GE$14:GE$113,0),""),"")</f>
        <v/>
      </c>
      <c r="HA55" s="329" t="str">
        <f aca="false">IF($B55&lt;&gt;"",IF($EE$1+20&gt;=HA$13,RANK(GF55,GF$14:GF$113,0),""),"")</f>
        <v/>
      </c>
      <c r="HB55" s="329" t="str">
        <f aca="false">IF($B55&lt;&gt;"",IF($EE$1+20&gt;=HB$13,RANK(GG55,GG$14:GG$113,0),""),"")</f>
        <v/>
      </c>
      <c r="HC55" s="329" t="str">
        <f aca="false">IF($B55&lt;&gt;"",IF($EE$1+20&gt;=HC$13,RANK(GH55,GH$14:GH$113,0),""),"")</f>
        <v/>
      </c>
      <c r="HD55" s="329" t="str">
        <f aca="false">IF($B55&lt;&gt;"",IF($EE$1+20&gt;=HD$13,RANK(GI55,GI$14:GI$113,0),""),"")</f>
        <v/>
      </c>
      <c r="HE55" s="329" t="str">
        <f aca="false">IF($B55&lt;&gt;"",IF($EE$1+20&gt;=HE$13,RANK(GJ55,GJ$14:GJ$113,0),""),"")</f>
        <v/>
      </c>
      <c r="HF55" s="330" t="str">
        <f aca="false">IF($B55&lt;&gt;"",IF($EE$1+20&gt;=HF$13,RANK(GK55,GK$14:GK$113,0),""),"")</f>
        <v/>
      </c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13" hidden="false" customHeight="false" outlineLevel="0" collapsed="false">
      <c r="A56" s="308" t="str">
        <f aca="false">IF(B56&lt;&gt;"",RANK(G56,G$14:G$113,0),"")</f>
        <v/>
      </c>
      <c r="B56" s="310" t="str">
        <f aca="false">IF('Chronos (M1..M20)'!B53&lt;&gt;"",'Chronos (M1..M20)'!B53,"")</f>
        <v/>
      </c>
      <c r="C56" s="310" t="str">
        <f aca="false">IF(B56&lt;&gt;"",'Chronos (M1..M20)'!C53,"")</f>
        <v/>
      </c>
      <c r="D56" s="215" t="str">
        <f aca="false">IF(B56&lt;&gt;"",'Chronos (M1..M20)'!C53,"")</f>
        <v/>
      </c>
      <c r="E56" s="355" t="n">
        <f aca="false">'Calculs (M1..M20)'!DS56</f>
        <v>0</v>
      </c>
      <c r="F56" s="355" t="n">
        <f aca="false">'Calculs (M1..M20)'!DT56</f>
        <v>0</v>
      </c>
      <c r="G56" s="311" t="n">
        <f aca="false">IF(B56&lt;&gt;"",IF(NbTotManche&lt;4,DR56-DQ56,IF(NbTotManche&lt;15,DR56-DU56-DQ56,IF(NbTotManche&lt;25,DR56-DU56-DV56-DQ56-DT56,IF(NbTotManche&lt;35,DS56-DU56-DV56-DW56-DT56-DQ56,DS56-DU56-DV56-DW56-DX56-DT56-DQ56)))),0)</f>
        <v>0</v>
      </c>
      <c r="H56" s="312" t="str">
        <f aca="false">IF(B56&lt;&gt;"",IF(G56,(G56/MAXA(G$14:G$113))*1000,0),"")</f>
        <v/>
      </c>
      <c r="I56" s="313" t="str">
        <f aca="false">IF($B56&lt;&gt;"",$B56,"")</f>
        <v/>
      </c>
      <c r="J56" s="314" t="str">
        <f aca="false">IF($B56&lt;&gt;"",'Chronos (M21..M40)'!$H53,"")</f>
        <v/>
      </c>
      <c r="K56" s="315" t="str">
        <f aca="false">IF('Chronos (M21..M40)'!$I53&lt;&gt;"",'Chronos (M21..M40)'!$I53," ")</f>
        <v> </v>
      </c>
      <c r="L56" s="316" t="n">
        <f aca="false">IF('Chronos (M21..M40)'!$J53&lt;&gt;"",'Chronos (M21..M40)'!$J53,0)</f>
        <v>0</v>
      </c>
      <c r="M56" s="317" t="str">
        <f aca="false">IF($B56&lt;&gt;"",IF(K56&lt;&gt;" ",(INDEX(J$9:K$12,MATCH(J56,J$9:J$12),2)/K56)*1000,0),"")</f>
        <v/>
      </c>
      <c r="N56" s="318" t="str">
        <f aca="false">IF(K$9&lt;&gt;"",IF($B56&lt;&gt;"",M56-L56,""),"")</f>
        <v/>
      </c>
      <c r="O56" s="314" t="str">
        <f aca="false">IF($B56&lt;&gt;"",'Chronos (M21..M40)'!$H154,"")</f>
        <v/>
      </c>
      <c r="P56" s="315" t="str">
        <f aca="false">IF('Chronos (M21..M40)'!$I154&lt;&gt;"",'Chronos (M21..M40)'!$I154," ")</f>
        <v> </v>
      </c>
      <c r="Q56" s="316" t="n">
        <f aca="false">IF('Chronos (M21..M40)'!$J154&lt;&gt;"",'Chronos (M21..M40)'!$J154,0)</f>
        <v>0</v>
      </c>
      <c r="R56" s="317" t="str">
        <f aca="false">IF($B56&lt;&gt;"",IF(P56&lt;&gt;" ",(INDEX(O$9:P$12,MATCH(O56,O$9:O$12),2)/P56)*1000,0),"")</f>
        <v/>
      </c>
      <c r="S56" s="318" t="str">
        <f aca="false">IF(P$9&lt;&gt;"",IF($B56&lt;&gt;"",R56-Q56,""),"")</f>
        <v/>
      </c>
      <c r="T56" s="313" t="str">
        <f aca="false">IF($B56&lt;&gt;"",$B56,"")</f>
        <v/>
      </c>
      <c r="U56" s="314" t="str">
        <f aca="false">IF($B56&lt;&gt;"",'Chronos (M21..M40)'!$H255,"")</f>
        <v/>
      </c>
      <c r="V56" s="315" t="str">
        <f aca="false">IF('Chronos (M21..M40)'!$I255&lt;&gt;"",'Chronos (M21..M40)'!$I255," ")</f>
        <v> </v>
      </c>
      <c r="W56" s="316" t="n">
        <f aca="false">IF('Chronos (M21..M40)'!$J255&lt;&gt;"",'Chronos (M21..M40)'!$J255,0)</f>
        <v>0</v>
      </c>
      <c r="X56" s="317" t="str">
        <f aca="false">IF($B56&lt;&gt;"",IF(V56&lt;&gt;" ",(INDEX(U$9:V$12,MATCH(U56,U$9:U$12),2)/V56)*1000,0),"")</f>
        <v/>
      </c>
      <c r="Y56" s="318" t="str">
        <f aca="false">IF(V$9&lt;&gt;"",IF($B56&lt;&gt;"",X56-W56,""),"")</f>
        <v/>
      </c>
      <c r="Z56" s="314" t="str">
        <f aca="false">IF($B56&lt;&gt;"",'Chronos (M21..M40)'!$H356,"")</f>
        <v/>
      </c>
      <c r="AA56" s="315" t="str">
        <f aca="false">IF('Chronos (M21..M40)'!$I356&lt;&gt;"",'Chronos (M21..M40)'!$I356," ")</f>
        <v> </v>
      </c>
      <c r="AB56" s="316" t="n">
        <f aca="false">IF('Chronos (M1..M20)'!$J356&lt;&gt;"",'Chronos (M21..M40)'!$J356,0)</f>
        <v>0</v>
      </c>
      <c r="AC56" s="317" t="str">
        <f aca="false">IF($B56&lt;&gt;"",IF(AA56&lt;&gt;" ",(INDEX(Z$9:AA$12,MATCH(Z56,Z$9:Z$12),2)/AA56)*1000,0),"")</f>
        <v/>
      </c>
      <c r="AD56" s="318" t="str">
        <f aca="false">IF(AA$9&lt;&gt;"",IF($B56&lt;&gt;"",AC56-AB56,""),"")</f>
        <v/>
      </c>
      <c r="AE56" s="313" t="str">
        <f aca="false">IF($B56&lt;&gt;"",$B56,"")</f>
        <v/>
      </c>
      <c r="AF56" s="314" t="str">
        <f aca="false">IF($B56&lt;&gt;"",'Chronos (M21..M40)'!$H457,"")</f>
        <v/>
      </c>
      <c r="AG56" s="315" t="str">
        <f aca="false">IF('Chronos (M21..M40)'!$I457&lt;&gt;"",'Chronos (M21..M40)'!$I457," ")</f>
        <v> </v>
      </c>
      <c r="AH56" s="316" t="n">
        <f aca="false">IF('Chronos (M21..M40)'!$J457&lt;&gt;"",'Chronos (M21..M40)'!$J457,0)</f>
        <v>0</v>
      </c>
      <c r="AI56" s="317" t="str">
        <f aca="false">IF($B56&lt;&gt;"",IF(AG56&lt;&gt;" ",(INDEX(AF$9:AG$12,MATCH(AF56,AF$9:AF$12),2)/AG56)*1000,0),"")</f>
        <v/>
      </c>
      <c r="AJ56" s="318" t="str">
        <f aca="false">IF(AG$9&lt;&gt;"",IF($B56&lt;&gt;"",AI56-AH56,""),"")</f>
        <v/>
      </c>
      <c r="AK56" s="314" t="str">
        <f aca="false">IF($B56&lt;&gt;"",'Chronos (M21..M40)'!$H558,"")</f>
        <v/>
      </c>
      <c r="AL56" s="315" t="str">
        <f aca="false">IF('Chronos (M21..M40)'!$I558&lt;&gt;"",'Chronos (M21..M40)'!$I558," ")</f>
        <v> </v>
      </c>
      <c r="AM56" s="316" t="n">
        <f aca="false">IF('Chronos (M21..M40)'!$J558&lt;&gt;"",'Chronos (M21..M40)'!$J558,0)</f>
        <v>0</v>
      </c>
      <c r="AN56" s="317" t="str">
        <f aca="false">IF($B56&lt;&gt;"",IF(AL56&lt;&gt;" ",(INDEX(AK$9:AL$12,MATCH(AK56,AK$9:AK$12),2)/AL56)*1000,0),"")</f>
        <v/>
      </c>
      <c r="AO56" s="318" t="str">
        <f aca="false">IF(AL$9&lt;&gt;"",IF($B56&lt;&gt;"",AN56-AM56,""),"")</f>
        <v/>
      </c>
      <c r="AP56" s="313" t="str">
        <f aca="false">IF($B56&lt;&gt;"",$B56,"")</f>
        <v/>
      </c>
      <c r="AQ56" s="314" t="str">
        <f aca="false">IF($B56&lt;&gt;"",'Chronos (M21..M40)'!$H659,"")</f>
        <v/>
      </c>
      <c r="AR56" s="315" t="str">
        <f aca="false">IF('Chronos (M21..M40)'!$I659&lt;&gt;"",'Chronos (M21..M40)'!$I659," ")</f>
        <v> </v>
      </c>
      <c r="AS56" s="316" t="n">
        <f aca="false">IF('Chronos (M21..M40)'!$J659&lt;&gt;"",'Chronos (M21..M40)'!$J659,0)</f>
        <v>0</v>
      </c>
      <c r="AT56" s="317" t="str">
        <f aca="false">IF($B56&lt;&gt;"",IF(AR56&lt;&gt;" ",(INDEX(AQ$9:AR$12,MATCH(AQ56,AQ$9:AQ$12),2)/AR56)*1000,0),"")</f>
        <v/>
      </c>
      <c r="AU56" s="318" t="str">
        <f aca="false">IF(AR$9&lt;&gt;"",IF($B56&lt;&gt;"",AT56-AS56,""),"")</f>
        <v/>
      </c>
      <c r="AV56" s="314" t="str">
        <f aca="false">IF($B56&lt;&gt;"",'Chronos (M21..M40)'!$H760,"")</f>
        <v/>
      </c>
      <c r="AW56" s="315" t="str">
        <f aca="false">IF('Chronos (M21..M40)'!$I760&lt;&gt;"",'Chronos (M21..M40)'!$I760," ")</f>
        <v> </v>
      </c>
      <c r="AX56" s="316" t="n">
        <f aca="false">IF('Chronos (M21..M40)'!$J760&lt;&gt;"",'Chronos (M21..M40)'!$J760,0)</f>
        <v>0</v>
      </c>
      <c r="AY56" s="317" t="str">
        <f aca="false">IF($B56&lt;&gt;"",IF(AW56&lt;&gt;" ",(INDEX(AV$9:AW$12,MATCH(AV56,AV$9:AV$12),2)/AW56)*1000,0),"")</f>
        <v/>
      </c>
      <c r="AZ56" s="318" t="str">
        <f aca="false">IF(AW$9&lt;&gt;"",IF($B56&lt;&gt;"",AY56-AX56,""),"")</f>
        <v/>
      </c>
      <c r="BA56" s="313" t="str">
        <f aca="false">IF($B56&lt;&gt;"",$B56,"")</f>
        <v/>
      </c>
      <c r="BB56" s="314" t="str">
        <f aca="false">IF($B56&lt;&gt;"",'Chronos (M21..M40)'!$H861,"")</f>
        <v/>
      </c>
      <c r="BC56" s="315" t="str">
        <f aca="false">IF('Chronos (M21..M40)'!$I861&lt;&gt;"",'Chronos (M21..M40)'!$I861," ")</f>
        <v> </v>
      </c>
      <c r="BD56" s="316" t="n">
        <f aca="false">IF('Chronos (M21..M40)'!$J861&lt;&gt;"",'Chronos (M21..M40)'!$J861,0)</f>
        <v>0</v>
      </c>
      <c r="BE56" s="317" t="str">
        <f aca="false">IF($B56&lt;&gt;"",IF(BC56&lt;&gt;" ",(INDEX(BB$9:BC$12,MATCH(BB56,BB$9:BB$12),2)/BC56)*1000,0),"")</f>
        <v/>
      </c>
      <c r="BF56" s="318" t="str">
        <f aca="false">IF(BC$9&lt;&gt;"",IF($B56&lt;&gt;"",BE56-BD56,""),"")</f>
        <v/>
      </c>
      <c r="BG56" s="314" t="str">
        <f aca="false">IF($B56&lt;&gt;"",'Chronos (M21..M40)'!$H962,"")</f>
        <v/>
      </c>
      <c r="BH56" s="315" t="str">
        <f aca="false">IF('Chronos (M21..M40)'!$I962&lt;&gt;"",'Chronos (M21..M40)'!$I962," ")</f>
        <v> </v>
      </c>
      <c r="BI56" s="316" t="n">
        <f aca="false">IF('Chronos (M21..M40)'!$J962&lt;&gt;"",'Chronos (M21..M40)'!$J962,0)</f>
        <v>0</v>
      </c>
      <c r="BJ56" s="317" t="str">
        <f aca="false">IF($B56&lt;&gt;"",IF(BH56&lt;&gt;" ",(INDEX(BG$9:BH$12,MATCH(BG56,BG$9:BG$12),2)/BH56)*1000,0),"")</f>
        <v/>
      </c>
      <c r="BK56" s="318" t="str">
        <f aca="false">IF(BH$9&lt;&gt;"",IF($B56&lt;&gt;"",BJ56-BI56,""),"")</f>
        <v/>
      </c>
      <c r="BL56" s="313" t="str">
        <f aca="false">IF($B56&lt;&gt;"",$B56,"")</f>
        <v/>
      </c>
      <c r="BM56" s="314" t="str">
        <f aca="false">IF($B56&lt;&gt;"",'Chronos (M21..M40)'!$H1063,"")</f>
        <v/>
      </c>
      <c r="BN56" s="315" t="str">
        <f aca="false">IF('Chronos (M21..M40)'!$I1063&lt;&gt;"",'Chronos (M21..M40)'!$I1063," ")</f>
        <v> </v>
      </c>
      <c r="BO56" s="316" t="n">
        <f aca="false">IF('Chronos (M21..M40)'!$J1063&lt;&gt;"",'Chronos (M21..M40)'!$J1063,0)</f>
        <v>0</v>
      </c>
      <c r="BP56" s="317" t="str">
        <f aca="false">IF($B56&lt;&gt;"",IF(BN56&lt;&gt;" ",(INDEX(BM$9:BN$12,MATCH(BM56,BM$9:BM$12),2)/BN56)*1000,0),"")</f>
        <v/>
      </c>
      <c r="BQ56" s="318" t="str">
        <f aca="false">IF(BN$9&lt;&gt;"",IF($B56&lt;&gt;"",BP56-BO56,""),"")</f>
        <v/>
      </c>
      <c r="BR56" s="314" t="str">
        <f aca="false">IF($B56&lt;&gt;"",'Chronos (M21..M40)'!$H1164,"")</f>
        <v/>
      </c>
      <c r="BS56" s="315" t="str">
        <f aca="false">IF('Chronos (M21..M40)'!$I1164&lt;&gt;"",'Chronos (M21..M40)'!$I1164," ")</f>
        <v> </v>
      </c>
      <c r="BT56" s="316" t="n">
        <f aca="false">IF('Chronos (M21..M40)'!$J1164&lt;&gt;"",'Chronos (M21..M40)'!$J1164,0)</f>
        <v>0</v>
      </c>
      <c r="BU56" s="317" t="str">
        <f aca="false">IF($B56&lt;&gt;"",IF(BS56&lt;&gt;" ",(INDEX(BR$9:BS$12,MATCH(BR56,BR$9:BR$12),2)/BS56)*1000,0),"")</f>
        <v/>
      </c>
      <c r="BV56" s="318" t="str">
        <f aca="false">IF(BS$9&lt;&gt;"",IF($B56&lt;&gt;"",BU56-BT56,""),"")</f>
        <v/>
      </c>
      <c r="BW56" s="313" t="str">
        <f aca="false">IF($B56&lt;&gt;"",$B56,"")</f>
        <v/>
      </c>
      <c r="BX56" s="314" t="str">
        <f aca="false">IF($B56&lt;&gt;"",'Chronos (M21..M40)'!$H1265,"")</f>
        <v/>
      </c>
      <c r="BY56" s="315" t="str">
        <f aca="false">IF('Chronos (M21..M40)'!$I1265&lt;&gt;"",'Chronos (M21..M40)'!$I1265," ")</f>
        <v> </v>
      </c>
      <c r="BZ56" s="316" t="n">
        <f aca="false">IF('Chronos (M21..M40)'!$J1265&lt;&gt;"",'Chronos (M21..M40)'!$J1265,0)</f>
        <v>0</v>
      </c>
      <c r="CA56" s="317" t="str">
        <f aca="false">IF($B56&lt;&gt;"",IF(BY56&lt;&gt;" ",(INDEX(BX$9:BY$12,MATCH(BX56,BX$9:BX$12),2)/BY56)*1000,0),"")</f>
        <v/>
      </c>
      <c r="CB56" s="318" t="str">
        <f aca="false">IF(BY$9&lt;&gt;"",IF($B56&lt;&gt;"",CA56-BZ56,""),"")</f>
        <v/>
      </c>
      <c r="CC56" s="314" t="str">
        <f aca="false">IF($B56&lt;&gt;"",'Chronos (M21..M40)'!$H1366,"")</f>
        <v/>
      </c>
      <c r="CD56" s="315" t="str">
        <f aca="false">IF('Chronos (M21..M40)'!$I1366&lt;&gt;"",'Chronos (M21..M40)'!$I1366," ")</f>
        <v> </v>
      </c>
      <c r="CE56" s="316" t="n">
        <f aca="false">IF('Chronos (M21..M40)'!$J1366&lt;&gt;"",'Chronos (M21..M40)'!$J1366,0)</f>
        <v>0</v>
      </c>
      <c r="CF56" s="317" t="str">
        <f aca="false">IF($B56&lt;&gt;"",IF(CD56&lt;&gt;" ",(INDEX(CC$9:CD$12,MATCH(CC56,CC$9:CC$12),2)/CD56)*1000,0),"")</f>
        <v/>
      </c>
      <c r="CG56" s="318" t="str">
        <f aca="false">IF(CD$9&lt;&gt;"",IF($B56&lt;&gt;"",CF56-CE56,""),"")</f>
        <v/>
      </c>
      <c r="CH56" s="313" t="str">
        <f aca="false">IF($B56&lt;&gt;"",$B56,"")</f>
        <v/>
      </c>
      <c r="CI56" s="314" t="str">
        <f aca="false">IF($B56&lt;&gt;"",'Chronos (M21..M40)'!$H1467,"")</f>
        <v/>
      </c>
      <c r="CJ56" s="315" t="str">
        <f aca="false">IF('Chronos (M21..M40)'!$I1467&lt;&gt;"",'Chronos (M21..M40)'!$I1467," ")</f>
        <v> </v>
      </c>
      <c r="CK56" s="316" t="n">
        <f aca="false">IF('Chronos (M21..M40)'!$J1467&lt;&gt;"",'Chronos (M21..M40)'!$J1467,0)</f>
        <v>0</v>
      </c>
      <c r="CL56" s="317" t="str">
        <f aca="false">IF($B56&lt;&gt;"",IF(CJ56&lt;&gt;" ",(INDEX(CI$9:CJ$12,MATCH(CI56,CI$9:CI$12),2)/CJ56)*1000,0),"")</f>
        <v/>
      </c>
      <c r="CM56" s="318" t="str">
        <f aca="false">IF(CJ$9&lt;&gt;"",IF($B56&lt;&gt;"",CL56-CK56,""),"")</f>
        <v/>
      </c>
      <c r="CN56" s="314" t="str">
        <f aca="false">IF($B56&lt;&gt;"",'Chronos (M21..M40)'!$H1568,"")</f>
        <v/>
      </c>
      <c r="CO56" s="315" t="str">
        <f aca="false">IF('Chronos (M21..M40)'!$I1568&lt;&gt;"",'Chronos (M21..M40)'!$I1568," ")</f>
        <v> </v>
      </c>
      <c r="CP56" s="316" t="n">
        <f aca="false">IF('Chronos (M21..M40)'!$J1568&lt;&gt;"",'Chronos (M21..M40)'!$J1568,0)</f>
        <v>0</v>
      </c>
      <c r="CQ56" s="317" t="str">
        <f aca="false">IF($B56&lt;&gt;"",IF(CO56&lt;&gt;" ",(INDEX(CN$9:CO$12,MATCH(CN56,CN$9:CN$12),2)/CO56)*1000,0),"")</f>
        <v/>
      </c>
      <c r="CR56" s="318" t="str">
        <f aca="false">IF(CO$9&lt;&gt;"",IF($B56&lt;&gt;"",CQ56-CP56,""),"")</f>
        <v/>
      </c>
      <c r="CS56" s="313" t="str">
        <f aca="false">IF($B56&lt;&gt;"",$B56,"")</f>
        <v/>
      </c>
      <c r="CT56" s="314" t="str">
        <f aca="false">IF($B56&lt;&gt;"",'Chronos (M21..M40)'!$H1669,"")</f>
        <v/>
      </c>
      <c r="CU56" s="315" t="str">
        <f aca="false">IF('Chronos (M21..M40)'!$I1669&lt;&gt;"",'Chronos (M21..M40)'!$I1669," ")</f>
        <v> </v>
      </c>
      <c r="CV56" s="316" t="n">
        <f aca="false">IF('Chronos (M21..M40)'!$J1669&lt;&gt;"",'Chronos (M21..M40)'!$J1669,0)</f>
        <v>0</v>
      </c>
      <c r="CW56" s="317" t="str">
        <f aca="false">IF($B56&lt;&gt;"",IF(CU56&lt;&gt;" ",(INDEX(CT$9:CU$12,MATCH(CT56,CT$9:CT$12),2)/CU56)*1000,0),"")</f>
        <v/>
      </c>
      <c r="CX56" s="318" t="str">
        <f aca="false">IF(CU$9&lt;&gt;"",IF($B56&lt;&gt;"",CW56-CV56,""),"")</f>
        <v/>
      </c>
      <c r="CY56" s="314" t="str">
        <f aca="false">IF($B56&lt;&gt;"",'Chronos (M21..M40)'!$H1770,"")</f>
        <v/>
      </c>
      <c r="CZ56" s="315" t="str">
        <f aca="false">IF('Chronos (M21..M40)'!$I1770&lt;&gt;"",'Chronos (M21..M40)'!$I1770," ")</f>
        <v> </v>
      </c>
      <c r="DA56" s="316" t="n">
        <f aca="false">IF('Chronos (M21..M40)'!$J1770&lt;&gt;"",'Chronos (M21..M40)'!$J1770,0)</f>
        <v>0</v>
      </c>
      <c r="DB56" s="317" t="str">
        <f aca="false">IF($B56&lt;&gt;"",IF(CZ56&lt;&gt;" ",(INDEX(CY$9:CZ$12,MATCH(CY56,CY$9:CY$12),2)/CZ56)*1000,0),"")</f>
        <v/>
      </c>
      <c r="DC56" s="318" t="str">
        <f aca="false">IF(CZ$9&lt;&gt;"",IF($B56&lt;&gt;"",DB56-DA56,""),"")</f>
        <v/>
      </c>
      <c r="DD56" s="313" t="str">
        <f aca="false">IF($B56&lt;&gt;"",$B56,"")</f>
        <v/>
      </c>
      <c r="DE56" s="314" t="str">
        <f aca="false">IF($B56&lt;&gt;"",'Chronos (M21..M40)'!$H1871,"")</f>
        <v/>
      </c>
      <c r="DF56" s="315" t="str">
        <f aca="false">IF('Chronos (M21..M40)'!$I1871&lt;&gt;"",'Chronos (M21..M40)'!$I1871," ")</f>
        <v> </v>
      </c>
      <c r="DG56" s="316" t="n">
        <f aca="false">IF('Chronos (M21..M40)'!$J1871&lt;&gt;"",'Chronos (M21..M40)'!$J1871,0)</f>
        <v>0</v>
      </c>
      <c r="DH56" s="317" t="str">
        <f aca="false">IF($B56&lt;&gt;"",IF(DF56&lt;&gt;" ",(INDEX(DE$9:DF$12,MATCH(DE56,DE$9:DE$12),2)/DF56)*1000,0),"")</f>
        <v/>
      </c>
      <c r="DI56" s="318" t="str">
        <f aca="false">IF(DF$9&lt;&gt;"",IF($B56&lt;&gt;"",DH56-DG56,""),"")</f>
        <v/>
      </c>
      <c r="DJ56" s="314" t="str">
        <f aca="false">IF($B56&lt;&gt;"",'Chronos (M21..M40)'!$H1972,"")</f>
        <v/>
      </c>
      <c r="DK56" s="315" t="str">
        <f aca="false">IF('Chronos (M21..M40)'!$I1972&lt;&gt;"",'Chronos (M21..M40)'!$I1972," ")</f>
        <v> </v>
      </c>
      <c r="DL56" s="316" t="n">
        <f aca="false">IF('Chronos (M21..M40)'!$J1972&lt;&gt;"",'Chronos (M21..M40)'!$J1972,0)</f>
        <v>0</v>
      </c>
      <c r="DM56" s="317" t="str">
        <f aca="false">IF($B56&lt;&gt;"",IF(DK56&lt;&gt;" ",(INDEX(DJ$9:DK$12,MATCH(DJ56,DJ$9:DJ$12),2)/DK56)*1000,0),"")</f>
        <v/>
      </c>
      <c r="DN56" s="318" t="str">
        <f aca="false">IF(DK$9&lt;&gt;"",IF($B56&lt;&gt;"",DM56-DL56,""),"")</f>
        <v/>
      </c>
      <c r="DO56" s="0"/>
      <c r="DP56" s="356" t="n">
        <f aca="false">E56</f>
        <v>0</v>
      </c>
      <c r="DQ56" s="357" t="n">
        <f aca="false">F56</f>
        <v>0</v>
      </c>
      <c r="DR56" s="356" t="e">
        <f aca="false">SUM(E56,M56,R56,X56,AC56)</f>
        <v>#VALUE!</v>
      </c>
      <c r="DS56" s="319" t="e">
        <f aca="false">SUM(DR56,AI56,AN56,AT56,AY56,BE56,BJ56,BP56,BU56,CA56,CF56,CL56,CQ56,CW56,DB56,DH56,DM56)</f>
        <v>#VALUE!</v>
      </c>
      <c r="DT56" s="357" t="n">
        <f aca="false">SUM(L56,Q56,W56,AB56,AH56,AM56,AS56,AX56,BD56,BI56,BO56,BT56,BZ56,CE56,CK56,CP56,CV56,DA56,DG56,DL56)</f>
        <v>0</v>
      </c>
      <c r="DU56" s="356" t="e">
        <f aca="false">SMALL($DY56:$EV56,1)</f>
        <v>#VALUE!</v>
      </c>
      <c r="DV56" s="319" t="e">
        <f aca="false">SMALL($DY56:$EV56,2)</f>
        <v>#VALUE!</v>
      </c>
      <c r="DW56" s="319" t="e">
        <f aca="false">SMALL($DY56:$EV56,3)</f>
        <v>#VALUE!</v>
      </c>
      <c r="DX56" s="357" t="e">
        <f aca="false">SMALL($DY56:$EV56,4)</f>
        <v>#VALUE!</v>
      </c>
      <c r="DY56" s="356" t="e">
        <f aca="false">'Calculs (M1..M20)'!DU56</f>
        <v>#VALUE!</v>
      </c>
      <c r="DZ56" s="356" t="e">
        <f aca="false">'Calculs (M1..M20)'!DV56</f>
        <v>#VALUE!</v>
      </c>
      <c r="EA56" s="356" t="e">
        <f aca="false">'Calculs (M1..M20)'!DW56</f>
        <v>#VALUE!</v>
      </c>
      <c r="EB56" s="358" t="e">
        <f aca="false">'Calculs (M1..M20)'!DX56</f>
        <v>#VALUE!</v>
      </c>
      <c r="EC56" s="361" t="str">
        <f aca="false">IF(M56&gt;0,M56," ")</f>
        <v/>
      </c>
      <c r="ED56" s="321" t="str">
        <f aca="false">IF(R56&gt;0,R56," ")</f>
        <v/>
      </c>
      <c r="EE56" s="321" t="str">
        <f aca="false">IF(X56&gt;0,X56," ")</f>
        <v/>
      </c>
      <c r="EF56" s="321" t="str">
        <f aca="false">IF(AC56&gt;0,AC56," ")</f>
        <v/>
      </c>
      <c r="EG56" s="321" t="str">
        <f aca="false">IF(AI56&gt;0,AI56," ")</f>
        <v/>
      </c>
      <c r="EH56" s="321" t="str">
        <f aca="false">IF(AN56&gt;0,AN56," ")</f>
        <v/>
      </c>
      <c r="EI56" s="321" t="str">
        <f aca="false">IF(AT56&gt;0,AT56," ")</f>
        <v/>
      </c>
      <c r="EJ56" s="321" t="str">
        <f aca="false">IF(AY56&gt;0,AY56," ")</f>
        <v/>
      </c>
      <c r="EK56" s="321" t="str">
        <f aca="false">IF(BE56&gt;0,BE56," ")</f>
        <v/>
      </c>
      <c r="EL56" s="321" t="str">
        <f aca="false">IF(BJ56&gt;0,BJ56," ")</f>
        <v/>
      </c>
      <c r="EM56" s="321" t="str">
        <f aca="false">IF(BP56&gt;0,BP56," ")</f>
        <v/>
      </c>
      <c r="EN56" s="321" t="str">
        <f aca="false">IF(BU56&gt;0,BU56," ")</f>
        <v/>
      </c>
      <c r="EO56" s="321" t="str">
        <f aca="false">IF(CA56&gt;0,CA56," ")</f>
        <v/>
      </c>
      <c r="EP56" s="321" t="str">
        <f aca="false">IF(CF56&gt;0,CF56," ")</f>
        <v/>
      </c>
      <c r="EQ56" s="321" t="str">
        <f aca="false">IF(CL56&gt;0,CL56," ")</f>
        <v/>
      </c>
      <c r="ER56" s="321" t="str">
        <f aca="false">IF(CQ56&gt;0,CQ56," ")</f>
        <v/>
      </c>
      <c r="ES56" s="321" t="str">
        <f aca="false">IF(CW56&gt;0,CW56," ")</f>
        <v/>
      </c>
      <c r="ET56" s="321" t="str">
        <f aca="false">IF(DB56&gt;0,DB56," ")</f>
        <v/>
      </c>
      <c r="EU56" s="321" t="str">
        <f aca="false">IF(DH56&gt;0,DH56," ")</f>
        <v/>
      </c>
      <c r="EV56" s="321" t="str">
        <f aca="false">IF(DM56&gt;0,DM56," ")</f>
        <v/>
      </c>
      <c r="EW56" s="322" t="e">
        <f aca="false">SMALL($DY56:EC56,1)</f>
        <v>#VALUE!</v>
      </c>
      <c r="EX56" s="323" t="e">
        <f aca="false">SMALL($DY56:ED56,1)</f>
        <v>#VALUE!</v>
      </c>
      <c r="EY56" s="323" t="e">
        <f aca="false">SMALL($DY56:EE56,1)</f>
        <v>#VALUE!</v>
      </c>
      <c r="EZ56" s="323" t="e">
        <f aca="false">SMALL($DY56:EF56,1)</f>
        <v>#VALUE!</v>
      </c>
      <c r="FA56" s="323" t="e">
        <f aca="false">SMALL($DY56:EG56,1)</f>
        <v>#VALUE!</v>
      </c>
      <c r="FB56" s="323" t="e">
        <f aca="false">SMALL($DY56:EH56,1)</f>
        <v>#VALUE!</v>
      </c>
      <c r="FC56" s="323" t="e">
        <f aca="false">SMALL($DY56:EI56,1)</f>
        <v>#VALUE!</v>
      </c>
      <c r="FD56" s="323" t="e">
        <f aca="false">SMALL($DY56:EJ56,1)</f>
        <v>#VALUE!</v>
      </c>
      <c r="FE56" s="323" t="e">
        <f aca="false">SMALL($DY56:EK56,1)</f>
        <v>#VALUE!</v>
      </c>
      <c r="FF56" s="323" t="e">
        <f aca="false">SMALL($DY56:EL56,1)</f>
        <v>#VALUE!</v>
      </c>
      <c r="FG56" s="323" t="e">
        <f aca="false">SMALL($DY56:EM56,1)</f>
        <v>#VALUE!</v>
      </c>
      <c r="FH56" s="323" t="e">
        <f aca="false">SMALL($DY56:EN56,1)</f>
        <v>#VALUE!</v>
      </c>
      <c r="FI56" s="323" t="e">
        <f aca="false">SMALL($DY56:EO56,1)</f>
        <v>#VALUE!</v>
      </c>
      <c r="FJ56" s="323" t="e">
        <f aca="false">SMALL($DY56:EP56,1)</f>
        <v>#VALUE!</v>
      </c>
      <c r="FK56" s="323" t="e">
        <f aca="false">SMALL($DY56:EQ56,1)</f>
        <v>#VALUE!</v>
      </c>
      <c r="FL56" s="323" t="e">
        <f aca="false">SMALL($DY56:ER56,1)</f>
        <v>#VALUE!</v>
      </c>
      <c r="FM56" s="323" t="e">
        <f aca="false">SMALL($DY56:ES56,1)</f>
        <v>#VALUE!</v>
      </c>
      <c r="FN56" s="323" t="e">
        <f aca="false">SMALL($DY56:ET56,1)</f>
        <v>#VALUE!</v>
      </c>
      <c r="FO56" s="323" t="e">
        <f aca="false">SMALL($DY56:EU56,1)</f>
        <v>#VALUE!</v>
      </c>
      <c r="FP56" s="324" t="e">
        <f aca="false">SMALL($DY56:EV56,1)</f>
        <v>#VALUE!</v>
      </c>
      <c r="FQ56" s="0"/>
      <c r="FR56" s="328" t="str">
        <f aca="false">IF($B56&lt;&gt;"",IF($EE$1+20&gt;=FR$13,$N56+E56-F56-(EW56+EW158+EW260+EW362),""),"")</f>
        <v/>
      </c>
      <c r="FS56" s="329" t="str">
        <f aca="false">IF($B56&lt;&gt;"",IF($EE$1+20&gt;=FS$13,$N56+$S56+E56-F56-(EX56+EX158+EX260+EX362),""),"")</f>
        <v/>
      </c>
      <c r="FT56" s="329" t="str">
        <f aca="false">IF($B56&lt;&gt;"",IF($EE$1+20&gt;=FT$13,$N56+$S56+$Y56+E56-F56-(EY56+EY158+EY260+EY362),""),"")</f>
        <v/>
      </c>
      <c r="FU56" s="329" t="str">
        <f aca="false">IF($B56&lt;&gt;"",IF($EE$1+20&gt;=FU$13,$N56+$S56+$Y56+$AD56+E56-F56-(EZ56+EZ158+EZ260+EZ362),""),"")</f>
        <v/>
      </c>
      <c r="FV56" s="329" t="str">
        <f aca="false">IF($B56&lt;&gt;"",IF($EE$1+20&gt;=FV$13,$N56+$S56+$Y56+$AD56+$AJ56+E56-F56-(FA56+FA158+FA260+FA362),""),"")</f>
        <v/>
      </c>
      <c r="FW56" s="329" t="str">
        <f aca="false">IF($B56&lt;&gt;"",IF($EE$1+20&gt;=FW$13,$N56+$S56+$Y56+$AD56+$AJ56+$AO56+E56-F56-(FB56+FB158+FB260+FB362),""),"")</f>
        <v/>
      </c>
      <c r="FX56" s="329" t="str">
        <f aca="false">IF($B56&lt;&gt;"",IF($EE$1+20&gt;=FX$13,$N56+$S56+$Y56+$AD56+$AJ56+$AO56+$AU56+E56-F56-(FC56+FC158+FC260+FC362),""),"")</f>
        <v/>
      </c>
      <c r="FY56" s="329" t="str">
        <f aca="false">IF($B56&lt;&gt;"",IF($EE$1+20&gt;=FY$13,$N56+$S56+$Y56+$AD56+$AJ56+$AO56+$AU56+$AZ56+E56-F56-(FD56+FD158+FD260+FD362),""),"")</f>
        <v/>
      </c>
      <c r="FZ56" s="329" t="str">
        <f aca="false">IF($B56&lt;&gt;"",IF($EE$1+20&gt;=FZ$13,$N56+$S56+$Y56+$AD56+$AJ56+$AO56+$AU56+$AZ56+$BF56+E56-F56-(FE56+FE158+FE260+FE362),""),"")</f>
        <v/>
      </c>
      <c r="GA56" s="329" t="str">
        <f aca="false">IF($B56&lt;&gt;"",IF($EE$1+20&gt;=GA$13,$N56+$S56+$Y56+$AD56+$AJ56+$AO56+$AU56+$AZ56+$BF56+$BK56+E56-F56-(FF56+FF158+FF260+FF362),""),"")</f>
        <v/>
      </c>
      <c r="GB56" s="329" t="str">
        <f aca="false">IF($B56&lt;&gt;"",IF($EE$1+20&gt;=GB$13,$N56+$S56+$Y56+$AD56+$AJ56+$AO56+$AU56+$AZ56+$BF56+$BK56+$BQ56+E56-F56-(FG56+FG158+FG260+FG362),""),"")</f>
        <v/>
      </c>
      <c r="GC56" s="329" t="str">
        <f aca="false">IF($B56&lt;&gt;"",IF($EE$1+20&gt;=GC$13,$N56+$S56+$Y56+$AD56+$AJ56+$AO56+$AU56+$AZ56+$BF56+$BK56+$BQ56+$BV56+E56-F56-(FH56+FH158+FH260+FH362),""),"")</f>
        <v/>
      </c>
      <c r="GD56" s="329" t="str">
        <f aca="false">IF($B56&lt;&gt;"",IF($EE$1+20&gt;=GD$13,$N56+$S56+$Y56+$AD56+$AJ56+$AO56+$AU56+$AZ56+$BF56+$BK56+$BQ56+$BV56+$CB56+E56-F56-(FI56+FI158+FI260+FI362),""),"")</f>
        <v/>
      </c>
      <c r="GE56" s="329" t="str">
        <f aca="false">IF($B56&lt;&gt;"",IF($EE$1+20&gt;=GE$13,$N56+$S56+$Y56+$AD56+$AJ56+$AO56+$AU56+$AZ56+$BF56+$BK56+$BQ56+$BV56+$CB56+$CG56+E56-F56-(FJ56+FJ158+FJ260+FJ362),""),"")</f>
        <v/>
      </c>
      <c r="GF56" s="329" t="str">
        <f aca="false">IF($B56&lt;&gt;"",IF($EE$1+20&gt;=GF$13,$N56+$S56+$Y56+$AD56+$AJ56+$AO56+$AU56+$AZ56+$BF56+$BK56+$BQ56+$BV56+$CB56+$CG56+$CM56+E56-F56-(FK56+FK158+FK260+FK362),""),"")</f>
        <v/>
      </c>
      <c r="GG56" s="329" t="str">
        <f aca="false">IF($B56&lt;&gt;"",IF($EE$1+20&gt;=GG$13,$N56+$S56+$Y56+$AD56+$AJ56+$AO56+$AU56+$AZ56+$BF56+$BK56+$BQ56+$BV56+$CB56+$CG56+$CM56+$CR56+E56-F56-(FL56+FL158+FL260+FL362),""),"")</f>
        <v/>
      </c>
      <c r="GH56" s="329" t="str">
        <f aca="false">IF($B56&lt;&gt;"",IF($EE$1+20&gt;=GH$13,$N56+$S56+$Y56+$AD56+$AJ56+$AO56+$AU56+$AZ56+$BF56+$BK56+$BQ56+$BV56+$CB56+$CG56+$CM56+$CR56+$CX56+E56-F56-(FM56+FM158+FM260+FM362),""),"")</f>
        <v/>
      </c>
      <c r="GI56" s="329" t="str">
        <f aca="false">IF($B56&lt;&gt;"",IF($EE$1+20&gt;=GI$13,$N56+$S56+$Y56+$AD56+$AJ56+$AO56+$AU56+$AZ56+$BF56+$BK56+$BQ56+$BV56+$CB56+$CG56+$CM56+$CR56+$CX56+$DC56+E56-F56-(FN56+FN158+FN260+FN362),""),"")</f>
        <v/>
      </c>
      <c r="GJ56" s="329" t="str">
        <f aca="false">IF($B56&lt;&gt;"",IF($EE$1+20&gt;=GJ$13,$N56+$S56+$Y56+$AD56+$AJ56+$AO56+$AU56+$AZ56+$BF56+$BK56+$BQ56+$BV56+$CB56+$CG56+$CM56+$CR56+$CX56+$DC56+$DI56+E56-F56-(FO56+FO158+FO260+FO362),""),"")</f>
        <v/>
      </c>
      <c r="GK56" s="330" t="str">
        <f aca="false">IF($B56&lt;&gt;"",IF($EE$1+20&gt;=GK$13,$N56+$S56+$Y56+$AD56+$AJ56+$AO56+$AU56+$AZ56+$BF56+$BK56+$BQ56+$BV56+$CB56+$CG56+$CM56+$CR56+$CX56+$DC56+$DI56+$DN56+E56-F56-(FP56+FP158+FP260+FP362),""),"")</f>
        <v/>
      </c>
      <c r="GL56" s="0"/>
      <c r="GM56" s="328" t="str">
        <f aca="false">IF($B56&lt;&gt;"",IF($EE$1+20&gt;=GM$13,RANK(FR56,FR$14:FR$113,0),""),"")</f>
        <v/>
      </c>
      <c r="GN56" s="329" t="str">
        <f aca="false">IF($B56&lt;&gt;"",IF($EE$1+20&gt;=GN$13,RANK(FS56,FS$14:FS$113,0),""),"")</f>
        <v/>
      </c>
      <c r="GO56" s="329" t="str">
        <f aca="false">IF($B56&lt;&gt;"",IF($EE$1+20&gt;=GO$13,RANK(FT56,FT$14:FT$113,0),""),"")</f>
        <v/>
      </c>
      <c r="GP56" s="329" t="str">
        <f aca="false">IF($B56&lt;&gt;"",IF($EE$1+20&gt;=GP$13,RANK(FU56,FU$14:FU$113,0),""),"")</f>
        <v/>
      </c>
      <c r="GQ56" s="329" t="str">
        <f aca="false">IF($B56&lt;&gt;"",IF($EE$1+20&gt;=GQ$13,RANK(FV56,FV$14:FV$113,0),""),"")</f>
        <v/>
      </c>
      <c r="GR56" s="329" t="str">
        <f aca="false">IF($B56&lt;&gt;"",IF($EE$1+20&gt;=GR$13,RANK(FW56,FW$14:FW$113,0),""),"")</f>
        <v/>
      </c>
      <c r="GS56" s="329" t="str">
        <f aca="false">IF($B56&lt;&gt;"",IF($EE$1+20&gt;=GS$13,RANK(FX56,FX$14:FX$113,0),""),"")</f>
        <v/>
      </c>
      <c r="GT56" s="329" t="str">
        <f aca="false">IF($B56&lt;&gt;"",IF($EE$1+20&gt;=GT$13,RANK(FY56,FY$14:FY$113,0),""),"")</f>
        <v/>
      </c>
      <c r="GU56" s="329" t="str">
        <f aca="false">IF($B56&lt;&gt;"",IF($EE$1+20&gt;=GU$13,RANK(FZ56,FZ$14:FZ$113,0),""),"")</f>
        <v/>
      </c>
      <c r="GV56" s="329" t="str">
        <f aca="false">IF($B56&lt;&gt;"",IF($EE$1+20&gt;=GV$13,RANK(GA56,GA$14:GA$113,0),""),"")</f>
        <v/>
      </c>
      <c r="GW56" s="329" t="str">
        <f aca="false">IF($B56&lt;&gt;"",IF($EE$1+20&gt;=GW$13,RANK(GB56,GB$14:GB$113,0),""),"")</f>
        <v/>
      </c>
      <c r="GX56" s="329" t="str">
        <f aca="false">IF($B56&lt;&gt;"",IF($EE$1+20&gt;=GX$13,RANK(GC56,GC$14:GC$113,0),""),"")</f>
        <v/>
      </c>
      <c r="GY56" s="329" t="str">
        <f aca="false">IF($B56&lt;&gt;"",IF($EE$1+20&gt;=GY$13,RANK(GD56,GD$14:GD$113,0),""),"")</f>
        <v/>
      </c>
      <c r="GZ56" s="329" t="str">
        <f aca="false">IF($B56&lt;&gt;"",IF($EE$1+20&gt;=GZ$13,RANK(GE56,GE$14:GE$113,0),""),"")</f>
        <v/>
      </c>
      <c r="HA56" s="329" t="str">
        <f aca="false">IF($B56&lt;&gt;"",IF($EE$1+20&gt;=HA$13,RANK(GF56,GF$14:GF$113,0),""),"")</f>
        <v/>
      </c>
      <c r="HB56" s="329" t="str">
        <f aca="false">IF($B56&lt;&gt;"",IF($EE$1+20&gt;=HB$13,RANK(GG56,GG$14:GG$113,0),""),"")</f>
        <v/>
      </c>
      <c r="HC56" s="329" t="str">
        <f aca="false">IF($B56&lt;&gt;"",IF($EE$1+20&gt;=HC$13,RANK(GH56,GH$14:GH$113,0),""),"")</f>
        <v/>
      </c>
      <c r="HD56" s="329" t="str">
        <f aca="false">IF($B56&lt;&gt;"",IF($EE$1+20&gt;=HD$13,RANK(GI56,GI$14:GI$113,0),""),"")</f>
        <v/>
      </c>
      <c r="HE56" s="329" t="str">
        <f aca="false">IF($B56&lt;&gt;"",IF($EE$1+20&gt;=HE$13,RANK(GJ56,GJ$14:GJ$113,0),""),"")</f>
        <v/>
      </c>
      <c r="HF56" s="330" t="str">
        <f aca="false">IF($B56&lt;&gt;"",IF($EE$1+20&gt;=HF$13,RANK(GK56,GK$14:GK$113,0),""),"")</f>
        <v/>
      </c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3" hidden="false" customHeight="false" outlineLevel="0" collapsed="false">
      <c r="A57" s="308" t="str">
        <f aca="false">IF(B57&lt;&gt;"",RANK(G57,G$14:G$113,0),"")</f>
        <v/>
      </c>
      <c r="B57" s="310" t="str">
        <f aca="false">IF('Chronos (M1..M20)'!B54&lt;&gt;"",'Chronos (M1..M20)'!B54,"")</f>
        <v/>
      </c>
      <c r="C57" s="310" t="str">
        <f aca="false">IF(B57&lt;&gt;"",'Chronos (M1..M20)'!C54,"")</f>
        <v/>
      </c>
      <c r="D57" s="215" t="str">
        <f aca="false">IF(B57&lt;&gt;"",'Chronos (M1..M20)'!C54,"")</f>
        <v/>
      </c>
      <c r="E57" s="355" t="n">
        <f aca="false">'Calculs (M1..M20)'!DS57</f>
        <v>0</v>
      </c>
      <c r="F57" s="355" t="n">
        <f aca="false">'Calculs (M1..M20)'!DT57</f>
        <v>0</v>
      </c>
      <c r="G57" s="311" t="n">
        <f aca="false">IF(B57&lt;&gt;"",IF(NbTotManche&lt;4,DR57-DQ57,IF(NbTotManche&lt;15,DR57-DU57-DQ57,IF(NbTotManche&lt;25,DR57-DU57-DV57-DQ57-DT57,IF(NbTotManche&lt;35,DS57-DU57-DV57-DW57-DT57-DQ57,DS57-DU57-DV57-DW57-DX57-DT57-DQ57)))),0)</f>
        <v>0</v>
      </c>
      <c r="H57" s="312" t="str">
        <f aca="false">IF(B57&lt;&gt;"",IF(G57,(G57/MAXA(G$14:G$113))*1000,0),"")</f>
        <v/>
      </c>
      <c r="I57" s="313" t="str">
        <f aca="false">IF($B57&lt;&gt;"",$B57,"")</f>
        <v/>
      </c>
      <c r="J57" s="314" t="str">
        <f aca="false">IF($B57&lt;&gt;"",'Chronos (M21..M40)'!$H54,"")</f>
        <v/>
      </c>
      <c r="K57" s="315" t="str">
        <f aca="false">IF('Chronos (M21..M40)'!$I54&lt;&gt;"",'Chronos (M21..M40)'!$I54," ")</f>
        <v> </v>
      </c>
      <c r="L57" s="316" t="n">
        <f aca="false">IF('Chronos (M21..M40)'!$J54&lt;&gt;"",'Chronos (M21..M40)'!$J54,0)</f>
        <v>0</v>
      </c>
      <c r="M57" s="317" t="str">
        <f aca="false">IF($B57&lt;&gt;"",IF(K57&lt;&gt;" ",(INDEX(J$9:K$12,MATCH(J57,J$9:J$12),2)/K57)*1000,0),"")</f>
        <v/>
      </c>
      <c r="N57" s="318" t="str">
        <f aca="false">IF(K$9&lt;&gt;"",IF($B57&lt;&gt;"",M57-L57,""),"")</f>
        <v/>
      </c>
      <c r="O57" s="314" t="str">
        <f aca="false">IF($B57&lt;&gt;"",'Chronos (M21..M40)'!$H155,"")</f>
        <v/>
      </c>
      <c r="P57" s="315" t="str">
        <f aca="false">IF('Chronos (M21..M40)'!$I155&lt;&gt;"",'Chronos (M21..M40)'!$I155," ")</f>
        <v> </v>
      </c>
      <c r="Q57" s="316" t="n">
        <f aca="false">IF('Chronos (M21..M40)'!$J155&lt;&gt;"",'Chronos (M21..M40)'!$J155,0)</f>
        <v>0</v>
      </c>
      <c r="R57" s="317" t="str">
        <f aca="false">IF($B57&lt;&gt;"",IF(P57&lt;&gt;" ",(INDEX(O$9:P$12,MATCH(O57,O$9:O$12),2)/P57)*1000,0),"")</f>
        <v/>
      </c>
      <c r="S57" s="318" t="str">
        <f aca="false">IF(P$9&lt;&gt;"",IF($B57&lt;&gt;"",R57-Q57,""),"")</f>
        <v/>
      </c>
      <c r="T57" s="313" t="str">
        <f aca="false">IF($B57&lt;&gt;"",$B57,"")</f>
        <v/>
      </c>
      <c r="U57" s="314" t="str">
        <f aca="false">IF($B57&lt;&gt;"",'Chronos (M21..M40)'!$H256,"")</f>
        <v/>
      </c>
      <c r="V57" s="315" t="str">
        <f aca="false">IF('Chronos (M21..M40)'!$I256&lt;&gt;"",'Chronos (M21..M40)'!$I256," ")</f>
        <v> </v>
      </c>
      <c r="W57" s="316" t="n">
        <f aca="false">IF('Chronos (M21..M40)'!$J256&lt;&gt;"",'Chronos (M21..M40)'!$J256,0)</f>
        <v>0</v>
      </c>
      <c r="X57" s="317" t="str">
        <f aca="false">IF($B57&lt;&gt;"",IF(V57&lt;&gt;" ",(INDEX(U$9:V$12,MATCH(U57,U$9:U$12),2)/V57)*1000,0),"")</f>
        <v/>
      </c>
      <c r="Y57" s="318" t="str">
        <f aca="false">IF(V$9&lt;&gt;"",IF($B57&lt;&gt;"",X57-W57,""),"")</f>
        <v/>
      </c>
      <c r="Z57" s="314" t="str">
        <f aca="false">IF($B57&lt;&gt;"",'Chronos (M21..M40)'!$H357,"")</f>
        <v/>
      </c>
      <c r="AA57" s="315" t="str">
        <f aca="false">IF('Chronos (M21..M40)'!$I357&lt;&gt;"",'Chronos (M21..M40)'!$I357," ")</f>
        <v> </v>
      </c>
      <c r="AB57" s="316" t="n">
        <f aca="false">IF('Chronos (M1..M20)'!$J357&lt;&gt;"",'Chronos (M21..M40)'!$J357,0)</f>
        <v>0</v>
      </c>
      <c r="AC57" s="317" t="str">
        <f aca="false">IF($B57&lt;&gt;"",IF(AA57&lt;&gt;" ",(INDEX(Z$9:AA$12,MATCH(Z57,Z$9:Z$12),2)/AA57)*1000,0),"")</f>
        <v/>
      </c>
      <c r="AD57" s="318" t="str">
        <f aca="false">IF(AA$9&lt;&gt;"",IF($B57&lt;&gt;"",AC57-AB57,""),"")</f>
        <v/>
      </c>
      <c r="AE57" s="313" t="str">
        <f aca="false">IF($B57&lt;&gt;"",$B57,"")</f>
        <v/>
      </c>
      <c r="AF57" s="314" t="str">
        <f aca="false">IF($B57&lt;&gt;"",'Chronos (M21..M40)'!$H458,"")</f>
        <v/>
      </c>
      <c r="AG57" s="315" t="str">
        <f aca="false">IF('Chronos (M21..M40)'!$I458&lt;&gt;"",'Chronos (M21..M40)'!$I458," ")</f>
        <v> </v>
      </c>
      <c r="AH57" s="316" t="n">
        <f aca="false">IF('Chronos (M21..M40)'!$J458&lt;&gt;"",'Chronos (M21..M40)'!$J458,0)</f>
        <v>0</v>
      </c>
      <c r="AI57" s="317" t="str">
        <f aca="false">IF($B57&lt;&gt;"",IF(AG57&lt;&gt;" ",(INDEX(AF$9:AG$12,MATCH(AF57,AF$9:AF$12),2)/AG57)*1000,0),"")</f>
        <v/>
      </c>
      <c r="AJ57" s="318" t="str">
        <f aca="false">IF(AG$9&lt;&gt;"",IF($B57&lt;&gt;"",AI57-AH57,""),"")</f>
        <v/>
      </c>
      <c r="AK57" s="314" t="str">
        <f aca="false">IF($B57&lt;&gt;"",'Chronos (M21..M40)'!$H559,"")</f>
        <v/>
      </c>
      <c r="AL57" s="315" t="str">
        <f aca="false">IF('Chronos (M21..M40)'!$I559&lt;&gt;"",'Chronos (M21..M40)'!$I559," ")</f>
        <v> </v>
      </c>
      <c r="AM57" s="316" t="n">
        <f aca="false">IF('Chronos (M21..M40)'!$J559&lt;&gt;"",'Chronos (M21..M40)'!$J559,0)</f>
        <v>0</v>
      </c>
      <c r="AN57" s="317" t="str">
        <f aca="false">IF($B57&lt;&gt;"",IF(AL57&lt;&gt;" ",(INDEX(AK$9:AL$12,MATCH(AK57,AK$9:AK$12),2)/AL57)*1000,0),"")</f>
        <v/>
      </c>
      <c r="AO57" s="318" t="str">
        <f aca="false">IF(AL$9&lt;&gt;"",IF($B57&lt;&gt;"",AN57-AM57,""),"")</f>
        <v/>
      </c>
      <c r="AP57" s="313" t="str">
        <f aca="false">IF($B57&lt;&gt;"",$B57,"")</f>
        <v/>
      </c>
      <c r="AQ57" s="314" t="str">
        <f aca="false">IF($B57&lt;&gt;"",'Chronos (M21..M40)'!$H660,"")</f>
        <v/>
      </c>
      <c r="AR57" s="315" t="str">
        <f aca="false">IF('Chronos (M21..M40)'!$I660&lt;&gt;"",'Chronos (M21..M40)'!$I660," ")</f>
        <v> </v>
      </c>
      <c r="AS57" s="316" t="n">
        <f aca="false">IF('Chronos (M21..M40)'!$J660&lt;&gt;"",'Chronos (M21..M40)'!$J660,0)</f>
        <v>0</v>
      </c>
      <c r="AT57" s="317" t="str">
        <f aca="false">IF($B57&lt;&gt;"",IF(AR57&lt;&gt;" ",(INDEX(AQ$9:AR$12,MATCH(AQ57,AQ$9:AQ$12),2)/AR57)*1000,0),"")</f>
        <v/>
      </c>
      <c r="AU57" s="318" t="str">
        <f aca="false">IF(AR$9&lt;&gt;"",IF($B57&lt;&gt;"",AT57-AS57,""),"")</f>
        <v/>
      </c>
      <c r="AV57" s="314" t="str">
        <f aca="false">IF($B57&lt;&gt;"",'Chronos (M21..M40)'!$H761,"")</f>
        <v/>
      </c>
      <c r="AW57" s="315" t="str">
        <f aca="false">IF('Chronos (M21..M40)'!$I761&lt;&gt;"",'Chronos (M21..M40)'!$I761," ")</f>
        <v> </v>
      </c>
      <c r="AX57" s="316" t="n">
        <f aca="false">IF('Chronos (M21..M40)'!$J761&lt;&gt;"",'Chronos (M21..M40)'!$J761,0)</f>
        <v>0</v>
      </c>
      <c r="AY57" s="317" t="str">
        <f aca="false">IF($B57&lt;&gt;"",IF(AW57&lt;&gt;" ",(INDEX(AV$9:AW$12,MATCH(AV57,AV$9:AV$12),2)/AW57)*1000,0),"")</f>
        <v/>
      </c>
      <c r="AZ57" s="318" t="str">
        <f aca="false">IF(AW$9&lt;&gt;"",IF($B57&lt;&gt;"",AY57-AX57,""),"")</f>
        <v/>
      </c>
      <c r="BA57" s="313" t="str">
        <f aca="false">IF($B57&lt;&gt;"",$B57,"")</f>
        <v/>
      </c>
      <c r="BB57" s="314" t="str">
        <f aca="false">IF($B57&lt;&gt;"",'Chronos (M21..M40)'!$H862,"")</f>
        <v/>
      </c>
      <c r="BC57" s="315" t="str">
        <f aca="false">IF('Chronos (M21..M40)'!$I862&lt;&gt;"",'Chronos (M21..M40)'!$I862," ")</f>
        <v> </v>
      </c>
      <c r="BD57" s="316" t="n">
        <f aca="false">IF('Chronos (M21..M40)'!$J862&lt;&gt;"",'Chronos (M21..M40)'!$J862,0)</f>
        <v>0</v>
      </c>
      <c r="BE57" s="317" t="str">
        <f aca="false">IF($B57&lt;&gt;"",IF(BC57&lt;&gt;" ",(INDEX(BB$9:BC$12,MATCH(BB57,BB$9:BB$12),2)/BC57)*1000,0),"")</f>
        <v/>
      </c>
      <c r="BF57" s="318" t="str">
        <f aca="false">IF(BC$9&lt;&gt;"",IF($B57&lt;&gt;"",BE57-BD57,""),"")</f>
        <v/>
      </c>
      <c r="BG57" s="314" t="str">
        <f aca="false">IF($B57&lt;&gt;"",'Chronos (M21..M40)'!$H963,"")</f>
        <v/>
      </c>
      <c r="BH57" s="315" t="str">
        <f aca="false">IF('Chronos (M21..M40)'!$I963&lt;&gt;"",'Chronos (M21..M40)'!$I963," ")</f>
        <v> </v>
      </c>
      <c r="BI57" s="316" t="n">
        <f aca="false">IF('Chronos (M21..M40)'!$J963&lt;&gt;"",'Chronos (M21..M40)'!$J963,0)</f>
        <v>0</v>
      </c>
      <c r="BJ57" s="317" t="str">
        <f aca="false">IF($B57&lt;&gt;"",IF(BH57&lt;&gt;" ",(INDEX(BG$9:BH$12,MATCH(BG57,BG$9:BG$12),2)/BH57)*1000,0),"")</f>
        <v/>
      </c>
      <c r="BK57" s="318" t="str">
        <f aca="false">IF(BH$9&lt;&gt;"",IF($B57&lt;&gt;"",BJ57-BI57,""),"")</f>
        <v/>
      </c>
      <c r="BL57" s="313" t="str">
        <f aca="false">IF($B57&lt;&gt;"",$B57,"")</f>
        <v/>
      </c>
      <c r="BM57" s="314" t="str">
        <f aca="false">IF($B57&lt;&gt;"",'Chronos (M21..M40)'!$H1064,"")</f>
        <v/>
      </c>
      <c r="BN57" s="315" t="str">
        <f aca="false">IF('Chronos (M21..M40)'!$I1064&lt;&gt;"",'Chronos (M21..M40)'!$I1064," ")</f>
        <v> </v>
      </c>
      <c r="BO57" s="316" t="n">
        <f aca="false">IF('Chronos (M21..M40)'!$J1064&lt;&gt;"",'Chronos (M21..M40)'!$J1064,0)</f>
        <v>0</v>
      </c>
      <c r="BP57" s="317" t="str">
        <f aca="false">IF($B57&lt;&gt;"",IF(BN57&lt;&gt;" ",(INDEX(BM$9:BN$12,MATCH(BM57,BM$9:BM$12),2)/BN57)*1000,0),"")</f>
        <v/>
      </c>
      <c r="BQ57" s="318" t="str">
        <f aca="false">IF(BN$9&lt;&gt;"",IF($B57&lt;&gt;"",BP57-BO57,""),"")</f>
        <v/>
      </c>
      <c r="BR57" s="314" t="str">
        <f aca="false">IF($B57&lt;&gt;"",'Chronos (M21..M40)'!$H1165,"")</f>
        <v/>
      </c>
      <c r="BS57" s="315" t="str">
        <f aca="false">IF('Chronos (M21..M40)'!$I1165&lt;&gt;"",'Chronos (M21..M40)'!$I1165," ")</f>
        <v> </v>
      </c>
      <c r="BT57" s="316" t="n">
        <f aca="false">IF('Chronos (M21..M40)'!$J1165&lt;&gt;"",'Chronos (M21..M40)'!$J1165,0)</f>
        <v>0</v>
      </c>
      <c r="BU57" s="317" t="str">
        <f aca="false">IF($B57&lt;&gt;"",IF(BS57&lt;&gt;" ",(INDEX(BR$9:BS$12,MATCH(BR57,BR$9:BR$12),2)/BS57)*1000,0),"")</f>
        <v/>
      </c>
      <c r="BV57" s="318" t="str">
        <f aca="false">IF(BS$9&lt;&gt;"",IF($B57&lt;&gt;"",BU57-BT57,""),"")</f>
        <v/>
      </c>
      <c r="BW57" s="313" t="str">
        <f aca="false">IF($B57&lt;&gt;"",$B57,"")</f>
        <v/>
      </c>
      <c r="BX57" s="314" t="str">
        <f aca="false">IF($B57&lt;&gt;"",'Chronos (M21..M40)'!$H1266,"")</f>
        <v/>
      </c>
      <c r="BY57" s="315" t="str">
        <f aca="false">IF('Chronos (M21..M40)'!$I1266&lt;&gt;"",'Chronos (M21..M40)'!$I1266," ")</f>
        <v> </v>
      </c>
      <c r="BZ57" s="316" t="n">
        <f aca="false">IF('Chronos (M21..M40)'!$J1266&lt;&gt;"",'Chronos (M21..M40)'!$J1266,0)</f>
        <v>0</v>
      </c>
      <c r="CA57" s="317" t="str">
        <f aca="false">IF($B57&lt;&gt;"",IF(BY57&lt;&gt;" ",(INDEX(BX$9:BY$12,MATCH(BX57,BX$9:BX$12),2)/BY57)*1000,0),"")</f>
        <v/>
      </c>
      <c r="CB57" s="318" t="str">
        <f aca="false">IF(BY$9&lt;&gt;"",IF($B57&lt;&gt;"",CA57-BZ57,""),"")</f>
        <v/>
      </c>
      <c r="CC57" s="314" t="str">
        <f aca="false">IF($B57&lt;&gt;"",'Chronos (M21..M40)'!$H1367,"")</f>
        <v/>
      </c>
      <c r="CD57" s="315" t="str">
        <f aca="false">IF('Chronos (M21..M40)'!$I1367&lt;&gt;"",'Chronos (M21..M40)'!$I1367," ")</f>
        <v> </v>
      </c>
      <c r="CE57" s="316" t="n">
        <f aca="false">IF('Chronos (M21..M40)'!$J1367&lt;&gt;"",'Chronos (M21..M40)'!$J1367,0)</f>
        <v>0</v>
      </c>
      <c r="CF57" s="317" t="str">
        <f aca="false">IF($B57&lt;&gt;"",IF(CD57&lt;&gt;" ",(INDEX(CC$9:CD$12,MATCH(CC57,CC$9:CC$12),2)/CD57)*1000,0),"")</f>
        <v/>
      </c>
      <c r="CG57" s="318" t="str">
        <f aca="false">IF(CD$9&lt;&gt;"",IF($B57&lt;&gt;"",CF57-CE57,""),"")</f>
        <v/>
      </c>
      <c r="CH57" s="313" t="str">
        <f aca="false">IF($B57&lt;&gt;"",$B57,"")</f>
        <v/>
      </c>
      <c r="CI57" s="314" t="str">
        <f aca="false">IF($B57&lt;&gt;"",'Chronos (M21..M40)'!$H1468,"")</f>
        <v/>
      </c>
      <c r="CJ57" s="315" t="str">
        <f aca="false">IF('Chronos (M21..M40)'!$I1468&lt;&gt;"",'Chronos (M21..M40)'!$I1468," ")</f>
        <v> </v>
      </c>
      <c r="CK57" s="316" t="n">
        <f aca="false">IF('Chronos (M21..M40)'!$J1468&lt;&gt;"",'Chronos (M21..M40)'!$J1468,0)</f>
        <v>0</v>
      </c>
      <c r="CL57" s="317" t="str">
        <f aca="false">IF($B57&lt;&gt;"",IF(CJ57&lt;&gt;" ",(INDEX(CI$9:CJ$12,MATCH(CI57,CI$9:CI$12),2)/CJ57)*1000,0),"")</f>
        <v/>
      </c>
      <c r="CM57" s="318" t="str">
        <f aca="false">IF(CJ$9&lt;&gt;"",IF($B57&lt;&gt;"",CL57-CK57,""),"")</f>
        <v/>
      </c>
      <c r="CN57" s="314" t="str">
        <f aca="false">IF($B57&lt;&gt;"",'Chronos (M21..M40)'!$H1569,"")</f>
        <v/>
      </c>
      <c r="CO57" s="315" t="str">
        <f aca="false">IF('Chronos (M21..M40)'!$I1569&lt;&gt;"",'Chronos (M21..M40)'!$I1569," ")</f>
        <v> </v>
      </c>
      <c r="CP57" s="316" t="n">
        <f aca="false">IF('Chronos (M21..M40)'!$J1569&lt;&gt;"",'Chronos (M21..M40)'!$J1569,0)</f>
        <v>0</v>
      </c>
      <c r="CQ57" s="317" t="str">
        <f aca="false">IF($B57&lt;&gt;"",IF(CO57&lt;&gt;" ",(INDEX(CN$9:CO$12,MATCH(CN57,CN$9:CN$12),2)/CO57)*1000,0),"")</f>
        <v/>
      </c>
      <c r="CR57" s="318" t="str">
        <f aca="false">IF(CO$9&lt;&gt;"",IF($B57&lt;&gt;"",CQ57-CP57,""),"")</f>
        <v/>
      </c>
      <c r="CS57" s="313" t="str">
        <f aca="false">IF($B57&lt;&gt;"",$B57,"")</f>
        <v/>
      </c>
      <c r="CT57" s="314" t="str">
        <f aca="false">IF($B57&lt;&gt;"",'Chronos (M21..M40)'!$H1670,"")</f>
        <v/>
      </c>
      <c r="CU57" s="315" t="str">
        <f aca="false">IF('Chronos (M21..M40)'!$I1670&lt;&gt;"",'Chronos (M21..M40)'!$I1670," ")</f>
        <v> </v>
      </c>
      <c r="CV57" s="316" t="n">
        <f aca="false">IF('Chronos (M21..M40)'!$J1670&lt;&gt;"",'Chronos (M21..M40)'!$J1670,0)</f>
        <v>0</v>
      </c>
      <c r="CW57" s="317" t="str">
        <f aca="false">IF($B57&lt;&gt;"",IF(CU57&lt;&gt;" ",(INDEX(CT$9:CU$12,MATCH(CT57,CT$9:CT$12),2)/CU57)*1000,0),"")</f>
        <v/>
      </c>
      <c r="CX57" s="318" t="str">
        <f aca="false">IF(CU$9&lt;&gt;"",IF($B57&lt;&gt;"",CW57-CV57,""),"")</f>
        <v/>
      </c>
      <c r="CY57" s="314" t="str">
        <f aca="false">IF($B57&lt;&gt;"",'Chronos (M21..M40)'!$H1771,"")</f>
        <v/>
      </c>
      <c r="CZ57" s="315" t="str">
        <f aca="false">IF('Chronos (M21..M40)'!$I1771&lt;&gt;"",'Chronos (M21..M40)'!$I1771," ")</f>
        <v> </v>
      </c>
      <c r="DA57" s="316" t="n">
        <f aca="false">IF('Chronos (M21..M40)'!$J1771&lt;&gt;"",'Chronos (M21..M40)'!$J1771,0)</f>
        <v>0</v>
      </c>
      <c r="DB57" s="317" t="str">
        <f aca="false">IF($B57&lt;&gt;"",IF(CZ57&lt;&gt;" ",(INDEX(CY$9:CZ$12,MATCH(CY57,CY$9:CY$12),2)/CZ57)*1000,0),"")</f>
        <v/>
      </c>
      <c r="DC57" s="318" t="str">
        <f aca="false">IF(CZ$9&lt;&gt;"",IF($B57&lt;&gt;"",DB57-DA57,""),"")</f>
        <v/>
      </c>
      <c r="DD57" s="313" t="str">
        <f aca="false">IF($B57&lt;&gt;"",$B57,"")</f>
        <v/>
      </c>
      <c r="DE57" s="314" t="str">
        <f aca="false">IF($B57&lt;&gt;"",'Chronos (M21..M40)'!$H1872,"")</f>
        <v/>
      </c>
      <c r="DF57" s="315" t="str">
        <f aca="false">IF('Chronos (M21..M40)'!$I1872&lt;&gt;"",'Chronos (M21..M40)'!$I1872," ")</f>
        <v> </v>
      </c>
      <c r="DG57" s="316" t="n">
        <f aca="false">IF('Chronos (M21..M40)'!$J1872&lt;&gt;"",'Chronos (M21..M40)'!$J1872,0)</f>
        <v>0</v>
      </c>
      <c r="DH57" s="317" t="str">
        <f aca="false">IF($B57&lt;&gt;"",IF(DF57&lt;&gt;" ",(INDEX(DE$9:DF$12,MATCH(DE57,DE$9:DE$12),2)/DF57)*1000,0),"")</f>
        <v/>
      </c>
      <c r="DI57" s="318" t="str">
        <f aca="false">IF(DF$9&lt;&gt;"",IF($B57&lt;&gt;"",DH57-DG57,""),"")</f>
        <v/>
      </c>
      <c r="DJ57" s="314" t="str">
        <f aca="false">IF($B57&lt;&gt;"",'Chronos (M21..M40)'!$H1973,"")</f>
        <v/>
      </c>
      <c r="DK57" s="315" t="str">
        <f aca="false">IF('Chronos (M21..M40)'!$I1973&lt;&gt;"",'Chronos (M21..M40)'!$I1973," ")</f>
        <v> </v>
      </c>
      <c r="DL57" s="316" t="n">
        <f aca="false">IF('Chronos (M21..M40)'!$J1973&lt;&gt;"",'Chronos (M21..M40)'!$J1973,0)</f>
        <v>0</v>
      </c>
      <c r="DM57" s="317" t="str">
        <f aca="false">IF($B57&lt;&gt;"",IF(DK57&lt;&gt;" ",(INDEX(DJ$9:DK$12,MATCH(DJ57,DJ$9:DJ$12),2)/DK57)*1000,0),"")</f>
        <v/>
      </c>
      <c r="DN57" s="318" t="str">
        <f aca="false">IF(DK$9&lt;&gt;"",IF($B57&lt;&gt;"",DM57-DL57,""),"")</f>
        <v/>
      </c>
      <c r="DO57" s="0"/>
      <c r="DP57" s="356" t="n">
        <f aca="false">E57</f>
        <v>0</v>
      </c>
      <c r="DQ57" s="357" t="n">
        <f aca="false">F57</f>
        <v>0</v>
      </c>
      <c r="DR57" s="356" t="e">
        <f aca="false">SUM(E57,M57,R57,X57,AC57)</f>
        <v>#VALUE!</v>
      </c>
      <c r="DS57" s="319" t="e">
        <f aca="false">SUM(DR57,AI57,AN57,AT57,AY57,BE57,BJ57,BP57,BU57,CA57,CF57,CL57,CQ57,CW57,DB57,DH57,DM57)</f>
        <v>#VALUE!</v>
      </c>
      <c r="DT57" s="357" t="n">
        <f aca="false">SUM(L57,Q57,W57,AB57,AH57,AM57,AS57,AX57,BD57,BI57,BO57,BT57,BZ57,CE57,CK57,CP57,CV57,DA57,DG57,DL57)</f>
        <v>0</v>
      </c>
      <c r="DU57" s="356" t="e">
        <f aca="false">SMALL($DY57:$EV57,1)</f>
        <v>#VALUE!</v>
      </c>
      <c r="DV57" s="319" t="e">
        <f aca="false">SMALL($DY57:$EV57,2)</f>
        <v>#VALUE!</v>
      </c>
      <c r="DW57" s="319" t="e">
        <f aca="false">SMALL($DY57:$EV57,3)</f>
        <v>#VALUE!</v>
      </c>
      <c r="DX57" s="357" t="e">
        <f aca="false">SMALL($DY57:$EV57,4)</f>
        <v>#VALUE!</v>
      </c>
      <c r="DY57" s="356" t="e">
        <f aca="false">'Calculs (M1..M20)'!DU57</f>
        <v>#VALUE!</v>
      </c>
      <c r="DZ57" s="356" t="e">
        <f aca="false">'Calculs (M1..M20)'!DV57</f>
        <v>#VALUE!</v>
      </c>
      <c r="EA57" s="356" t="e">
        <f aca="false">'Calculs (M1..M20)'!DW57</f>
        <v>#VALUE!</v>
      </c>
      <c r="EB57" s="358" t="e">
        <f aca="false">'Calculs (M1..M20)'!DX57</f>
        <v>#VALUE!</v>
      </c>
      <c r="EC57" s="361" t="str">
        <f aca="false">IF(M57&gt;0,M57," ")</f>
        <v/>
      </c>
      <c r="ED57" s="321" t="str">
        <f aca="false">IF(R57&gt;0,R57," ")</f>
        <v/>
      </c>
      <c r="EE57" s="321" t="str">
        <f aca="false">IF(X57&gt;0,X57," ")</f>
        <v/>
      </c>
      <c r="EF57" s="321" t="str">
        <f aca="false">IF(AC57&gt;0,AC57," ")</f>
        <v/>
      </c>
      <c r="EG57" s="321" t="str">
        <f aca="false">IF(AI57&gt;0,AI57," ")</f>
        <v/>
      </c>
      <c r="EH57" s="321" t="str">
        <f aca="false">IF(AN57&gt;0,AN57," ")</f>
        <v/>
      </c>
      <c r="EI57" s="321" t="str">
        <f aca="false">IF(AT57&gt;0,AT57," ")</f>
        <v/>
      </c>
      <c r="EJ57" s="321" t="str">
        <f aca="false">IF(AY57&gt;0,AY57," ")</f>
        <v/>
      </c>
      <c r="EK57" s="321" t="str">
        <f aca="false">IF(BE57&gt;0,BE57," ")</f>
        <v/>
      </c>
      <c r="EL57" s="321" t="str">
        <f aca="false">IF(BJ57&gt;0,BJ57," ")</f>
        <v/>
      </c>
      <c r="EM57" s="321" t="str">
        <f aca="false">IF(BP57&gt;0,BP57," ")</f>
        <v/>
      </c>
      <c r="EN57" s="321" t="str">
        <f aca="false">IF(BU57&gt;0,BU57," ")</f>
        <v/>
      </c>
      <c r="EO57" s="321" t="str">
        <f aca="false">IF(CA57&gt;0,CA57," ")</f>
        <v/>
      </c>
      <c r="EP57" s="321" t="str">
        <f aca="false">IF(CF57&gt;0,CF57," ")</f>
        <v/>
      </c>
      <c r="EQ57" s="321" t="str">
        <f aca="false">IF(CL57&gt;0,CL57," ")</f>
        <v/>
      </c>
      <c r="ER57" s="321" t="str">
        <f aca="false">IF(CQ57&gt;0,CQ57," ")</f>
        <v/>
      </c>
      <c r="ES57" s="321" t="str">
        <f aca="false">IF(CW57&gt;0,CW57," ")</f>
        <v/>
      </c>
      <c r="ET57" s="321" t="str">
        <f aca="false">IF(DB57&gt;0,DB57," ")</f>
        <v/>
      </c>
      <c r="EU57" s="321" t="str">
        <f aca="false">IF(DH57&gt;0,DH57," ")</f>
        <v/>
      </c>
      <c r="EV57" s="321" t="str">
        <f aca="false">IF(DM57&gt;0,DM57," ")</f>
        <v/>
      </c>
      <c r="EW57" s="322" t="e">
        <f aca="false">SMALL($DY57:EC57,1)</f>
        <v>#VALUE!</v>
      </c>
      <c r="EX57" s="323" t="e">
        <f aca="false">SMALL($DY57:ED57,1)</f>
        <v>#VALUE!</v>
      </c>
      <c r="EY57" s="323" t="e">
        <f aca="false">SMALL($DY57:EE57,1)</f>
        <v>#VALUE!</v>
      </c>
      <c r="EZ57" s="323" t="e">
        <f aca="false">SMALL($DY57:EF57,1)</f>
        <v>#VALUE!</v>
      </c>
      <c r="FA57" s="323" t="e">
        <f aca="false">SMALL($DY57:EG57,1)</f>
        <v>#VALUE!</v>
      </c>
      <c r="FB57" s="323" t="e">
        <f aca="false">SMALL($DY57:EH57,1)</f>
        <v>#VALUE!</v>
      </c>
      <c r="FC57" s="323" t="e">
        <f aca="false">SMALL($DY57:EI57,1)</f>
        <v>#VALUE!</v>
      </c>
      <c r="FD57" s="323" t="e">
        <f aca="false">SMALL($DY57:EJ57,1)</f>
        <v>#VALUE!</v>
      </c>
      <c r="FE57" s="323" t="e">
        <f aca="false">SMALL($DY57:EK57,1)</f>
        <v>#VALUE!</v>
      </c>
      <c r="FF57" s="323" t="e">
        <f aca="false">SMALL($DY57:EL57,1)</f>
        <v>#VALUE!</v>
      </c>
      <c r="FG57" s="323" t="e">
        <f aca="false">SMALL($DY57:EM57,1)</f>
        <v>#VALUE!</v>
      </c>
      <c r="FH57" s="323" t="e">
        <f aca="false">SMALL($DY57:EN57,1)</f>
        <v>#VALUE!</v>
      </c>
      <c r="FI57" s="323" t="e">
        <f aca="false">SMALL($DY57:EO57,1)</f>
        <v>#VALUE!</v>
      </c>
      <c r="FJ57" s="323" t="e">
        <f aca="false">SMALL($DY57:EP57,1)</f>
        <v>#VALUE!</v>
      </c>
      <c r="FK57" s="323" t="e">
        <f aca="false">SMALL($DY57:EQ57,1)</f>
        <v>#VALUE!</v>
      </c>
      <c r="FL57" s="323" t="e">
        <f aca="false">SMALL($DY57:ER57,1)</f>
        <v>#VALUE!</v>
      </c>
      <c r="FM57" s="323" t="e">
        <f aca="false">SMALL($DY57:ES57,1)</f>
        <v>#VALUE!</v>
      </c>
      <c r="FN57" s="323" t="e">
        <f aca="false">SMALL($DY57:ET57,1)</f>
        <v>#VALUE!</v>
      </c>
      <c r="FO57" s="323" t="e">
        <f aca="false">SMALL($DY57:EU57,1)</f>
        <v>#VALUE!</v>
      </c>
      <c r="FP57" s="324" t="e">
        <f aca="false">SMALL($DY57:EV57,1)</f>
        <v>#VALUE!</v>
      </c>
      <c r="FQ57" s="0"/>
      <c r="FR57" s="328" t="str">
        <f aca="false">IF($B57&lt;&gt;"",IF($EE$1+20&gt;=FR$13,$N57+E57-F57-(EW57+EW159+EW261+EW363),""),"")</f>
        <v/>
      </c>
      <c r="FS57" s="329" t="str">
        <f aca="false">IF($B57&lt;&gt;"",IF($EE$1+20&gt;=FS$13,$N57+$S57+E57-F57-(EX57+EX159+EX261+EX363),""),"")</f>
        <v/>
      </c>
      <c r="FT57" s="329" t="str">
        <f aca="false">IF($B57&lt;&gt;"",IF($EE$1+20&gt;=FT$13,$N57+$S57+$Y57+E57-F57-(EY57+EY159+EY261+EY363),""),"")</f>
        <v/>
      </c>
      <c r="FU57" s="329" t="str">
        <f aca="false">IF($B57&lt;&gt;"",IF($EE$1+20&gt;=FU$13,$N57+$S57+$Y57+$AD57+E57-F57-(EZ57+EZ159+EZ261+EZ363),""),"")</f>
        <v/>
      </c>
      <c r="FV57" s="329" t="str">
        <f aca="false">IF($B57&lt;&gt;"",IF($EE$1+20&gt;=FV$13,$N57+$S57+$Y57+$AD57+$AJ57+E57-F57-(FA57+FA159+FA261+FA363),""),"")</f>
        <v/>
      </c>
      <c r="FW57" s="329" t="str">
        <f aca="false">IF($B57&lt;&gt;"",IF($EE$1+20&gt;=FW$13,$N57+$S57+$Y57+$AD57+$AJ57+$AO57+E57-F57-(FB57+FB159+FB261+FB363),""),"")</f>
        <v/>
      </c>
      <c r="FX57" s="329" t="str">
        <f aca="false">IF($B57&lt;&gt;"",IF($EE$1+20&gt;=FX$13,$N57+$S57+$Y57+$AD57+$AJ57+$AO57+$AU57+E57-F57-(FC57+FC159+FC261+FC363),""),"")</f>
        <v/>
      </c>
      <c r="FY57" s="329" t="str">
        <f aca="false">IF($B57&lt;&gt;"",IF($EE$1+20&gt;=FY$13,$N57+$S57+$Y57+$AD57+$AJ57+$AO57+$AU57+$AZ57+E57-F57-(FD57+FD159+FD261+FD363),""),"")</f>
        <v/>
      </c>
      <c r="FZ57" s="329" t="str">
        <f aca="false">IF($B57&lt;&gt;"",IF($EE$1+20&gt;=FZ$13,$N57+$S57+$Y57+$AD57+$AJ57+$AO57+$AU57+$AZ57+$BF57+E57-F57-(FE57+FE159+FE261+FE363),""),"")</f>
        <v/>
      </c>
      <c r="GA57" s="329" t="str">
        <f aca="false">IF($B57&lt;&gt;"",IF($EE$1+20&gt;=GA$13,$N57+$S57+$Y57+$AD57+$AJ57+$AO57+$AU57+$AZ57+$BF57+$BK57+E57-F57-(FF57+FF159+FF261+FF363),""),"")</f>
        <v/>
      </c>
      <c r="GB57" s="329" t="str">
        <f aca="false">IF($B57&lt;&gt;"",IF($EE$1+20&gt;=GB$13,$N57+$S57+$Y57+$AD57+$AJ57+$AO57+$AU57+$AZ57+$BF57+$BK57+$BQ57+E57-F57-(FG57+FG159+FG261+FG363),""),"")</f>
        <v/>
      </c>
      <c r="GC57" s="329" t="str">
        <f aca="false">IF($B57&lt;&gt;"",IF($EE$1+20&gt;=GC$13,$N57+$S57+$Y57+$AD57+$AJ57+$AO57+$AU57+$AZ57+$BF57+$BK57+$BQ57+$BV57+E57-F57-(FH57+FH159+FH261+FH363),""),"")</f>
        <v/>
      </c>
      <c r="GD57" s="329" t="str">
        <f aca="false">IF($B57&lt;&gt;"",IF($EE$1+20&gt;=GD$13,$N57+$S57+$Y57+$AD57+$AJ57+$AO57+$AU57+$AZ57+$BF57+$BK57+$BQ57+$BV57+$CB57+E57-F57-(FI57+FI159+FI261+FI363),""),"")</f>
        <v/>
      </c>
      <c r="GE57" s="329" t="str">
        <f aca="false">IF($B57&lt;&gt;"",IF($EE$1+20&gt;=GE$13,$N57+$S57+$Y57+$AD57+$AJ57+$AO57+$AU57+$AZ57+$BF57+$BK57+$BQ57+$BV57+$CB57+$CG57+E57-F57-(FJ57+FJ159+FJ261+FJ363),""),"")</f>
        <v/>
      </c>
      <c r="GF57" s="329" t="str">
        <f aca="false">IF($B57&lt;&gt;"",IF($EE$1+20&gt;=GF$13,$N57+$S57+$Y57+$AD57+$AJ57+$AO57+$AU57+$AZ57+$BF57+$BK57+$BQ57+$BV57+$CB57+$CG57+$CM57+E57-F57-(FK57+FK159+FK261+FK363),""),"")</f>
        <v/>
      </c>
      <c r="GG57" s="329" t="str">
        <f aca="false">IF($B57&lt;&gt;"",IF($EE$1+20&gt;=GG$13,$N57+$S57+$Y57+$AD57+$AJ57+$AO57+$AU57+$AZ57+$BF57+$BK57+$BQ57+$BV57+$CB57+$CG57+$CM57+$CR57+E57-F57-(FL57+FL159+FL261+FL363),""),"")</f>
        <v/>
      </c>
      <c r="GH57" s="329" t="str">
        <f aca="false">IF($B57&lt;&gt;"",IF($EE$1+20&gt;=GH$13,$N57+$S57+$Y57+$AD57+$AJ57+$AO57+$AU57+$AZ57+$BF57+$BK57+$BQ57+$BV57+$CB57+$CG57+$CM57+$CR57+$CX57+E57-F57-(FM57+FM159+FM261+FM363),""),"")</f>
        <v/>
      </c>
      <c r="GI57" s="329" t="str">
        <f aca="false">IF($B57&lt;&gt;"",IF($EE$1+20&gt;=GI$13,$N57+$S57+$Y57+$AD57+$AJ57+$AO57+$AU57+$AZ57+$BF57+$BK57+$BQ57+$BV57+$CB57+$CG57+$CM57+$CR57+$CX57+$DC57+E57-F57-(FN57+FN159+FN261+FN363),""),"")</f>
        <v/>
      </c>
      <c r="GJ57" s="329" t="str">
        <f aca="false">IF($B57&lt;&gt;"",IF($EE$1+20&gt;=GJ$13,$N57+$S57+$Y57+$AD57+$AJ57+$AO57+$AU57+$AZ57+$BF57+$BK57+$BQ57+$BV57+$CB57+$CG57+$CM57+$CR57+$CX57+$DC57+$DI57+E57-F57-(FO57+FO159+FO261+FO363),""),"")</f>
        <v/>
      </c>
      <c r="GK57" s="330" t="str">
        <f aca="false">IF($B57&lt;&gt;"",IF($EE$1+20&gt;=GK$13,$N57+$S57+$Y57+$AD57+$AJ57+$AO57+$AU57+$AZ57+$BF57+$BK57+$BQ57+$BV57+$CB57+$CG57+$CM57+$CR57+$CX57+$DC57+$DI57+$DN57+E57-F57-(FP57+FP159+FP261+FP363),""),"")</f>
        <v/>
      </c>
      <c r="GL57" s="0"/>
      <c r="GM57" s="328" t="str">
        <f aca="false">IF($B57&lt;&gt;"",IF($EE$1+20&gt;=GM$13,RANK(FR57,FR$14:FR$113,0),""),"")</f>
        <v/>
      </c>
      <c r="GN57" s="329" t="str">
        <f aca="false">IF($B57&lt;&gt;"",IF($EE$1+20&gt;=GN$13,RANK(FS57,FS$14:FS$113,0),""),"")</f>
        <v/>
      </c>
      <c r="GO57" s="329" t="str">
        <f aca="false">IF($B57&lt;&gt;"",IF($EE$1+20&gt;=GO$13,RANK(FT57,FT$14:FT$113,0),""),"")</f>
        <v/>
      </c>
      <c r="GP57" s="329" t="str">
        <f aca="false">IF($B57&lt;&gt;"",IF($EE$1+20&gt;=GP$13,RANK(FU57,FU$14:FU$113,0),""),"")</f>
        <v/>
      </c>
      <c r="GQ57" s="329" t="str">
        <f aca="false">IF($B57&lt;&gt;"",IF($EE$1+20&gt;=GQ$13,RANK(FV57,FV$14:FV$113,0),""),"")</f>
        <v/>
      </c>
      <c r="GR57" s="329" t="str">
        <f aca="false">IF($B57&lt;&gt;"",IF($EE$1+20&gt;=GR$13,RANK(FW57,FW$14:FW$113,0),""),"")</f>
        <v/>
      </c>
      <c r="GS57" s="329" t="str">
        <f aca="false">IF($B57&lt;&gt;"",IF($EE$1+20&gt;=GS$13,RANK(FX57,FX$14:FX$113,0),""),"")</f>
        <v/>
      </c>
      <c r="GT57" s="329" t="str">
        <f aca="false">IF($B57&lt;&gt;"",IF($EE$1+20&gt;=GT$13,RANK(FY57,FY$14:FY$113,0),""),"")</f>
        <v/>
      </c>
      <c r="GU57" s="329" t="str">
        <f aca="false">IF($B57&lt;&gt;"",IF($EE$1+20&gt;=GU$13,RANK(FZ57,FZ$14:FZ$113,0),""),"")</f>
        <v/>
      </c>
      <c r="GV57" s="329" t="str">
        <f aca="false">IF($B57&lt;&gt;"",IF($EE$1+20&gt;=GV$13,RANK(GA57,GA$14:GA$113,0),""),"")</f>
        <v/>
      </c>
      <c r="GW57" s="329" t="str">
        <f aca="false">IF($B57&lt;&gt;"",IF($EE$1+20&gt;=GW$13,RANK(GB57,GB$14:GB$113,0),""),"")</f>
        <v/>
      </c>
      <c r="GX57" s="329" t="str">
        <f aca="false">IF($B57&lt;&gt;"",IF($EE$1+20&gt;=GX$13,RANK(GC57,GC$14:GC$113,0),""),"")</f>
        <v/>
      </c>
      <c r="GY57" s="329" t="str">
        <f aca="false">IF($B57&lt;&gt;"",IF($EE$1+20&gt;=GY$13,RANK(GD57,GD$14:GD$113,0),""),"")</f>
        <v/>
      </c>
      <c r="GZ57" s="329" t="str">
        <f aca="false">IF($B57&lt;&gt;"",IF($EE$1+20&gt;=GZ$13,RANK(GE57,GE$14:GE$113,0),""),"")</f>
        <v/>
      </c>
      <c r="HA57" s="329" t="str">
        <f aca="false">IF($B57&lt;&gt;"",IF($EE$1+20&gt;=HA$13,RANK(GF57,GF$14:GF$113,0),""),"")</f>
        <v/>
      </c>
      <c r="HB57" s="329" t="str">
        <f aca="false">IF($B57&lt;&gt;"",IF($EE$1+20&gt;=HB$13,RANK(GG57,GG$14:GG$113,0),""),"")</f>
        <v/>
      </c>
      <c r="HC57" s="329" t="str">
        <f aca="false">IF($B57&lt;&gt;"",IF($EE$1+20&gt;=HC$13,RANK(GH57,GH$14:GH$113,0),""),"")</f>
        <v/>
      </c>
      <c r="HD57" s="329" t="str">
        <f aca="false">IF($B57&lt;&gt;"",IF($EE$1+20&gt;=HD$13,RANK(GI57,GI$14:GI$113,0),""),"")</f>
        <v/>
      </c>
      <c r="HE57" s="329" t="str">
        <f aca="false">IF($B57&lt;&gt;"",IF($EE$1+20&gt;=HE$13,RANK(GJ57,GJ$14:GJ$113,0),""),"")</f>
        <v/>
      </c>
      <c r="HF57" s="330" t="str">
        <f aca="false">IF($B57&lt;&gt;"",IF($EE$1+20&gt;=HF$13,RANK(GK57,GK$14:GK$113,0),""),"")</f>
        <v/>
      </c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3" hidden="false" customHeight="false" outlineLevel="0" collapsed="false">
      <c r="A58" s="308" t="str">
        <f aca="false">IF(B58&lt;&gt;"",RANK(G58,G$14:G$113,0),"")</f>
        <v/>
      </c>
      <c r="B58" s="310" t="str">
        <f aca="false">IF('Chronos (M1..M20)'!B55&lt;&gt;"",'Chronos (M1..M20)'!B55,"")</f>
        <v/>
      </c>
      <c r="C58" s="310" t="str">
        <f aca="false">IF(B58&lt;&gt;"",'Chronos (M1..M20)'!C55,"")</f>
        <v/>
      </c>
      <c r="D58" s="215" t="str">
        <f aca="false">IF(B58&lt;&gt;"",'Chronos (M1..M20)'!C55,"")</f>
        <v/>
      </c>
      <c r="E58" s="355" t="n">
        <f aca="false">'Calculs (M1..M20)'!DS58</f>
        <v>0</v>
      </c>
      <c r="F58" s="355" t="n">
        <f aca="false">'Calculs (M1..M20)'!DT58</f>
        <v>0</v>
      </c>
      <c r="G58" s="311" t="n">
        <f aca="false">IF(B58&lt;&gt;"",IF(NbTotManche&lt;4,DR58-DQ58,IF(NbTotManche&lt;15,DR58-DU58-DQ58,IF(NbTotManche&lt;25,DR58-DU58-DV58-DQ58-DT58,IF(NbTotManche&lt;35,DS58-DU58-DV58-DW58-DT58-DQ58,DS58-DU58-DV58-DW58-DX58-DT58-DQ58)))),0)</f>
        <v>0</v>
      </c>
      <c r="H58" s="312" t="str">
        <f aca="false">IF(B58&lt;&gt;"",IF(G58,(G58/MAXA(G$14:G$113))*1000,0),"")</f>
        <v/>
      </c>
      <c r="I58" s="313" t="str">
        <f aca="false">IF($B58&lt;&gt;"",$B58,"")</f>
        <v/>
      </c>
      <c r="J58" s="314" t="str">
        <f aca="false">IF($B58&lt;&gt;"",'Chronos (M21..M40)'!$H55,"")</f>
        <v/>
      </c>
      <c r="K58" s="315" t="str">
        <f aca="false">IF('Chronos (M21..M40)'!$I55&lt;&gt;"",'Chronos (M21..M40)'!$I55," ")</f>
        <v> </v>
      </c>
      <c r="L58" s="316" t="n">
        <f aca="false">IF('Chronos (M21..M40)'!$J55&lt;&gt;"",'Chronos (M21..M40)'!$J55,0)</f>
        <v>0</v>
      </c>
      <c r="M58" s="317" t="str">
        <f aca="false">IF($B58&lt;&gt;"",IF(K58&lt;&gt;" ",(INDEX(J$9:K$12,MATCH(J58,J$9:J$12),2)/K58)*1000,0),"")</f>
        <v/>
      </c>
      <c r="N58" s="318" t="str">
        <f aca="false">IF(K$9&lt;&gt;"",IF($B58&lt;&gt;"",M58-L58,""),"")</f>
        <v/>
      </c>
      <c r="O58" s="314" t="str">
        <f aca="false">IF($B58&lt;&gt;"",'Chronos (M21..M40)'!$H156,"")</f>
        <v/>
      </c>
      <c r="P58" s="315" t="str">
        <f aca="false">IF('Chronos (M21..M40)'!$I156&lt;&gt;"",'Chronos (M21..M40)'!$I156," ")</f>
        <v> </v>
      </c>
      <c r="Q58" s="316" t="n">
        <f aca="false">IF('Chronos (M21..M40)'!$J156&lt;&gt;"",'Chronos (M21..M40)'!$J156,0)</f>
        <v>0</v>
      </c>
      <c r="R58" s="317" t="str">
        <f aca="false">IF($B58&lt;&gt;"",IF(P58&lt;&gt;" ",(INDEX(O$9:P$12,MATCH(O58,O$9:O$12),2)/P58)*1000,0),"")</f>
        <v/>
      </c>
      <c r="S58" s="318" t="str">
        <f aca="false">IF(P$9&lt;&gt;"",IF($B58&lt;&gt;"",R58-Q58,""),"")</f>
        <v/>
      </c>
      <c r="T58" s="313" t="str">
        <f aca="false">IF($B58&lt;&gt;"",$B58,"")</f>
        <v/>
      </c>
      <c r="U58" s="314" t="str">
        <f aca="false">IF($B58&lt;&gt;"",'Chronos (M21..M40)'!$H257,"")</f>
        <v/>
      </c>
      <c r="V58" s="315" t="str">
        <f aca="false">IF('Chronos (M21..M40)'!$I257&lt;&gt;"",'Chronos (M21..M40)'!$I257," ")</f>
        <v> </v>
      </c>
      <c r="W58" s="316" t="n">
        <f aca="false">IF('Chronos (M21..M40)'!$J257&lt;&gt;"",'Chronos (M21..M40)'!$J257,0)</f>
        <v>0</v>
      </c>
      <c r="X58" s="317" t="str">
        <f aca="false">IF($B58&lt;&gt;"",IF(V58&lt;&gt;" ",(INDEX(U$9:V$12,MATCH(U58,U$9:U$12),2)/V58)*1000,0),"")</f>
        <v/>
      </c>
      <c r="Y58" s="318" t="str">
        <f aca="false">IF(V$9&lt;&gt;"",IF($B58&lt;&gt;"",X58-W58,""),"")</f>
        <v/>
      </c>
      <c r="Z58" s="314" t="str">
        <f aca="false">IF($B58&lt;&gt;"",'Chronos (M21..M40)'!$H358,"")</f>
        <v/>
      </c>
      <c r="AA58" s="315" t="str">
        <f aca="false">IF('Chronos (M21..M40)'!$I358&lt;&gt;"",'Chronos (M21..M40)'!$I358," ")</f>
        <v> </v>
      </c>
      <c r="AB58" s="316" t="n">
        <f aca="false">IF('Chronos (M1..M20)'!$J358&lt;&gt;"",'Chronos (M21..M40)'!$J358,0)</f>
        <v>0</v>
      </c>
      <c r="AC58" s="317" t="str">
        <f aca="false">IF($B58&lt;&gt;"",IF(AA58&lt;&gt;" ",(INDEX(Z$9:AA$12,MATCH(Z58,Z$9:Z$12),2)/AA58)*1000,0),"")</f>
        <v/>
      </c>
      <c r="AD58" s="318" t="str">
        <f aca="false">IF(AA$9&lt;&gt;"",IF($B58&lt;&gt;"",AC58-AB58,""),"")</f>
        <v/>
      </c>
      <c r="AE58" s="313" t="str">
        <f aca="false">IF($B58&lt;&gt;"",$B58,"")</f>
        <v/>
      </c>
      <c r="AF58" s="314" t="str">
        <f aca="false">IF($B58&lt;&gt;"",'Chronos (M21..M40)'!$H459,"")</f>
        <v/>
      </c>
      <c r="AG58" s="315" t="str">
        <f aca="false">IF('Chronos (M21..M40)'!$I459&lt;&gt;"",'Chronos (M21..M40)'!$I459," ")</f>
        <v> </v>
      </c>
      <c r="AH58" s="316" t="n">
        <f aca="false">IF('Chronos (M21..M40)'!$J459&lt;&gt;"",'Chronos (M21..M40)'!$J459,0)</f>
        <v>0</v>
      </c>
      <c r="AI58" s="317" t="str">
        <f aca="false">IF($B58&lt;&gt;"",IF(AG58&lt;&gt;" ",(INDEX(AF$9:AG$12,MATCH(AF58,AF$9:AF$12),2)/AG58)*1000,0),"")</f>
        <v/>
      </c>
      <c r="AJ58" s="318" t="str">
        <f aca="false">IF(AG$9&lt;&gt;"",IF($B58&lt;&gt;"",AI58-AH58,""),"")</f>
        <v/>
      </c>
      <c r="AK58" s="314" t="str">
        <f aca="false">IF($B58&lt;&gt;"",'Chronos (M21..M40)'!$H560,"")</f>
        <v/>
      </c>
      <c r="AL58" s="315" t="str">
        <f aca="false">IF('Chronos (M21..M40)'!$I560&lt;&gt;"",'Chronos (M21..M40)'!$I560," ")</f>
        <v> </v>
      </c>
      <c r="AM58" s="316" t="n">
        <f aca="false">IF('Chronos (M21..M40)'!$J560&lt;&gt;"",'Chronos (M21..M40)'!$J560,0)</f>
        <v>0</v>
      </c>
      <c r="AN58" s="317" t="str">
        <f aca="false">IF($B58&lt;&gt;"",IF(AL58&lt;&gt;" ",(INDEX(AK$9:AL$12,MATCH(AK58,AK$9:AK$12),2)/AL58)*1000,0),"")</f>
        <v/>
      </c>
      <c r="AO58" s="318" t="str">
        <f aca="false">IF(AL$9&lt;&gt;"",IF($B58&lt;&gt;"",AN58-AM58,""),"")</f>
        <v/>
      </c>
      <c r="AP58" s="313" t="str">
        <f aca="false">IF($B58&lt;&gt;"",$B58,"")</f>
        <v/>
      </c>
      <c r="AQ58" s="314" t="str">
        <f aca="false">IF($B58&lt;&gt;"",'Chronos (M21..M40)'!$H661,"")</f>
        <v/>
      </c>
      <c r="AR58" s="315" t="str">
        <f aca="false">IF('Chronos (M21..M40)'!$I661&lt;&gt;"",'Chronos (M21..M40)'!$I661," ")</f>
        <v> </v>
      </c>
      <c r="AS58" s="316" t="n">
        <f aca="false">IF('Chronos (M21..M40)'!$J661&lt;&gt;"",'Chronos (M21..M40)'!$J661,0)</f>
        <v>0</v>
      </c>
      <c r="AT58" s="317" t="str">
        <f aca="false">IF($B58&lt;&gt;"",IF(AR58&lt;&gt;" ",(INDEX(AQ$9:AR$12,MATCH(AQ58,AQ$9:AQ$12),2)/AR58)*1000,0),"")</f>
        <v/>
      </c>
      <c r="AU58" s="318" t="str">
        <f aca="false">IF(AR$9&lt;&gt;"",IF($B58&lt;&gt;"",AT58-AS58,""),"")</f>
        <v/>
      </c>
      <c r="AV58" s="314" t="str">
        <f aca="false">IF($B58&lt;&gt;"",'Chronos (M21..M40)'!$H762,"")</f>
        <v/>
      </c>
      <c r="AW58" s="315" t="str">
        <f aca="false">IF('Chronos (M21..M40)'!$I762&lt;&gt;"",'Chronos (M21..M40)'!$I762," ")</f>
        <v> </v>
      </c>
      <c r="AX58" s="316" t="n">
        <f aca="false">IF('Chronos (M21..M40)'!$J762&lt;&gt;"",'Chronos (M21..M40)'!$J762,0)</f>
        <v>0</v>
      </c>
      <c r="AY58" s="317" t="str">
        <f aca="false">IF($B58&lt;&gt;"",IF(AW58&lt;&gt;" ",(INDEX(AV$9:AW$12,MATCH(AV58,AV$9:AV$12),2)/AW58)*1000,0),"")</f>
        <v/>
      </c>
      <c r="AZ58" s="318" t="str">
        <f aca="false">IF(AW$9&lt;&gt;"",IF($B58&lt;&gt;"",AY58-AX58,""),"")</f>
        <v/>
      </c>
      <c r="BA58" s="313" t="str">
        <f aca="false">IF($B58&lt;&gt;"",$B58,"")</f>
        <v/>
      </c>
      <c r="BB58" s="314" t="str">
        <f aca="false">IF($B58&lt;&gt;"",'Chronos (M21..M40)'!$H863,"")</f>
        <v/>
      </c>
      <c r="BC58" s="315" t="str">
        <f aca="false">IF('Chronos (M21..M40)'!$I863&lt;&gt;"",'Chronos (M21..M40)'!$I863," ")</f>
        <v> </v>
      </c>
      <c r="BD58" s="316" t="n">
        <f aca="false">IF('Chronos (M21..M40)'!$J863&lt;&gt;"",'Chronos (M21..M40)'!$J863,0)</f>
        <v>0</v>
      </c>
      <c r="BE58" s="317" t="str">
        <f aca="false">IF($B58&lt;&gt;"",IF(BC58&lt;&gt;" ",(INDEX(BB$9:BC$12,MATCH(BB58,BB$9:BB$12),2)/BC58)*1000,0),"")</f>
        <v/>
      </c>
      <c r="BF58" s="318" t="str">
        <f aca="false">IF(BC$9&lt;&gt;"",IF($B58&lt;&gt;"",BE58-BD58,""),"")</f>
        <v/>
      </c>
      <c r="BG58" s="314" t="str">
        <f aca="false">IF($B58&lt;&gt;"",'Chronos (M21..M40)'!$H964,"")</f>
        <v/>
      </c>
      <c r="BH58" s="315" t="str">
        <f aca="false">IF('Chronos (M21..M40)'!$I964&lt;&gt;"",'Chronos (M21..M40)'!$I964," ")</f>
        <v> </v>
      </c>
      <c r="BI58" s="316" t="n">
        <f aca="false">IF('Chronos (M21..M40)'!$J964&lt;&gt;"",'Chronos (M21..M40)'!$J964,0)</f>
        <v>0</v>
      </c>
      <c r="BJ58" s="317" t="str">
        <f aca="false">IF($B58&lt;&gt;"",IF(BH58&lt;&gt;" ",(INDEX(BG$9:BH$12,MATCH(BG58,BG$9:BG$12),2)/BH58)*1000,0),"")</f>
        <v/>
      </c>
      <c r="BK58" s="318" t="str">
        <f aca="false">IF(BH$9&lt;&gt;"",IF($B58&lt;&gt;"",BJ58-BI58,""),"")</f>
        <v/>
      </c>
      <c r="BL58" s="313" t="str">
        <f aca="false">IF($B58&lt;&gt;"",$B58,"")</f>
        <v/>
      </c>
      <c r="BM58" s="314" t="str">
        <f aca="false">IF($B58&lt;&gt;"",'Chronos (M21..M40)'!$H1065,"")</f>
        <v/>
      </c>
      <c r="BN58" s="315" t="str">
        <f aca="false">IF('Chronos (M21..M40)'!$I1065&lt;&gt;"",'Chronos (M21..M40)'!$I1065," ")</f>
        <v> </v>
      </c>
      <c r="BO58" s="316" t="n">
        <f aca="false">IF('Chronos (M21..M40)'!$J1065&lt;&gt;"",'Chronos (M21..M40)'!$J1065,0)</f>
        <v>0</v>
      </c>
      <c r="BP58" s="317" t="str">
        <f aca="false">IF($B58&lt;&gt;"",IF(BN58&lt;&gt;" ",(INDEX(BM$9:BN$12,MATCH(BM58,BM$9:BM$12),2)/BN58)*1000,0),"")</f>
        <v/>
      </c>
      <c r="BQ58" s="318" t="str">
        <f aca="false">IF(BN$9&lt;&gt;"",IF($B58&lt;&gt;"",BP58-BO58,""),"")</f>
        <v/>
      </c>
      <c r="BR58" s="314" t="str">
        <f aca="false">IF($B58&lt;&gt;"",'Chronos (M21..M40)'!$H1166,"")</f>
        <v/>
      </c>
      <c r="BS58" s="315" t="str">
        <f aca="false">IF('Chronos (M21..M40)'!$I1166&lt;&gt;"",'Chronos (M21..M40)'!$I1166," ")</f>
        <v> </v>
      </c>
      <c r="BT58" s="316" t="n">
        <f aca="false">IF('Chronos (M21..M40)'!$J1166&lt;&gt;"",'Chronos (M21..M40)'!$J1166,0)</f>
        <v>0</v>
      </c>
      <c r="BU58" s="317" t="str">
        <f aca="false">IF($B58&lt;&gt;"",IF(BS58&lt;&gt;" ",(INDEX(BR$9:BS$12,MATCH(BR58,BR$9:BR$12),2)/BS58)*1000,0),"")</f>
        <v/>
      </c>
      <c r="BV58" s="318" t="str">
        <f aca="false">IF(BS$9&lt;&gt;"",IF($B58&lt;&gt;"",BU58-BT58,""),"")</f>
        <v/>
      </c>
      <c r="BW58" s="313" t="str">
        <f aca="false">IF($B58&lt;&gt;"",$B58,"")</f>
        <v/>
      </c>
      <c r="BX58" s="314" t="str">
        <f aca="false">IF($B58&lt;&gt;"",'Chronos (M21..M40)'!$H1267,"")</f>
        <v/>
      </c>
      <c r="BY58" s="315" t="str">
        <f aca="false">IF('Chronos (M21..M40)'!$I1267&lt;&gt;"",'Chronos (M21..M40)'!$I1267," ")</f>
        <v> </v>
      </c>
      <c r="BZ58" s="316" t="n">
        <f aca="false">IF('Chronos (M21..M40)'!$J1267&lt;&gt;"",'Chronos (M21..M40)'!$J1267,0)</f>
        <v>0</v>
      </c>
      <c r="CA58" s="317" t="str">
        <f aca="false">IF($B58&lt;&gt;"",IF(BY58&lt;&gt;" ",(INDEX(BX$9:BY$12,MATCH(BX58,BX$9:BX$12),2)/BY58)*1000,0),"")</f>
        <v/>
      </c>
      <c r="CB58" s="318" t="str">
        <f aca="false">IF(BY$9&lt;&gt;"",IF($B58&lt;&gt;"",CA58-BZ58,""),"")</f>
        <v/>
      </c>
      <c r="CC58" s="314" t="str">
        <f aca="false">IF($B58&lt;&gt;"",'Chronos (M21..M40)'!$H1368,"")</f>
        <v/>
      </c>
      <c r="CD58" s="315" t="str">
        <f aca="false">IF('Chronos (M21..M40)'!$I1368&lt;&gt;"",'Chronos (M21..M40)'!$I1368," ")</f>
        <v> </v>
      </c>
      <c r="CE58" s="316" t="n">
        <f aca="false">IF('Chronos (M21..M40)'!$J1368&lt;&gt;"",'Chronos (M21..M40)'!$J1368,0)</f>
        <v>0</v>
      </c>
      <c r="CF58" s="317" t="str">
        <f aca="false">IF($B58&lt;&gt;"",IF(CD58&lt;&gt;" ",(INDEX(CC$9:CD$12,MATCH(CC58,CC$9:CC$12),2)/CD58)*1000,0),"")</f>
        <v/>
      </c>
      <c r="CG58" s="318" t="str">
        <f aca="false">IF(CD$9&lt;&gt;"",IF($B58&lt;&gt;"",CF58-CE58,""),"")</f>
        <v/>
      </c>
      <c r="CH58" s="313" t="str">
        <f aca="false">IF($B58&lt;&gt;"",$B58,"")</f>
        <v/>
      </c>
      <c r="CI58" s="314" t="str">
        <f aca="false">IF($B58&lt;&gt;"",'Chronos (M21..M40)'!$H1469,"")</f>
        <v/>
      </c>
      <c r="CJ58" s="315" t="str">
        <f aca="false">IF('Chronos (M21..M40)'!$I1469&lt;&gt;"",'Chronos (M21..M40)'!$I1469," ")</f>
        <v> </v>
      </c>
      <c r="CK58" s="316" t="n">
        <f aca="false">IF('Chronos (M21..M40)'!$J1469&lt;&gt;"",'Chronos (M21..M40)'!$J1469,0)</f>
        <v>0</v>
      </c>
      <c r="CL58" s="317" t="str">
        <f aca="false">IF($B58&lt;&gt;"",IF(CJ58&lt;&gt;" ",(INDEX(CI$9:CJ$12,MATCH(CI58,CI$9:CI$12),2)/CJ58)*1000,0),"")</f>
        <v/>
      </c>
      <c r="CM58" s="318" t="str">
        <f aca="false">IF(CJ$9&lt;&gt;"",IF($B58&lt;&gt;"",CL58-CK58,""),"")</f>
        <v/>
      </c>
      <c r="CN58" s="314" t="str">
        <f aca="false">IF($B58&lt;&gt;"",'Chronos (M21..M40)'!$H1570,"")</f>
        <v/>
      </c>
      <c r="CO58" s="315" t="str">
        <f aca="false">IF('Chronos (M21..M40)'!$I1570&lt;&gt;"",'Chronos (M21..M40)'!$I1570," ")</f>
        <v> </v>
      </c>
      <c r="CP58" s="316" t="n">
        <f aca="false">IF('Chronos (M21..M40)'!$J1570&lt;&gt;"",'Chronos (M21..M40)'!$J1570,0)</f>
        <v>0</v>
      </c>
      <c r="CQ58" s="317" t="str">
        <f aca="false">IF($B58&lt;&gt;"",IF(CO58&lt;&gt;" ",(INDEX(CN$9:CO$12,MATCH(CN58,CN$9:CN$12),2)/CO58)*1000,0),"")</f>
        <v/>
      </c>
      <c r="CR58" s="318" t="str">
        <f aca="false">IF(CO$9&lt;&gt;"",IF($B58&lt;&gt;"",CQ58-CP58,""),"")</f>
        <v/>
      </c>
      <c r="CS58" s="313" t="str">
        <f aca="false">IF($B58&lt;&gt;"",$B58,"")</f>
        <v/>
      </c>
      <c r="CT58" s="314" t="str">
        <f aca="false">IF($B58&lt;&gt;"",'Chronos (M21..M40)'!$H1671,"")</f>
        <v/>
      </c>
      <c r="CU58" s="315" t="str">
        <f aca="false">IF('Chronos (M21..M40)'!$I1671&lt;&gt;"",'Chronos (M21..M40)'!$I1671," ")</f>
        <v> </v>
      </c>
      <c r="CV58" s="316" t="n">
        <f aca="false">IF('Chronos (M21..M40)'!$J1671&lt;&gt;"",'Chronos (M21..M40)'!$J1671,0)</f>
        <v>0</v>
      </c>
      <c r="CW58" s="317" t="str">
        <f aca="false">IF($B58&lt;&gt;"",IF(CU58&lt;&gt;" ",(INDEX(CT$9:CU$12,MATCH(CT58,CT$9:CT$12),2)/CU58)*1000,0),"")</f>
        <v/>
      </c>
      <c r="CX58" s="318" t="str">
        <f aca="false">IF(CU$9&lt;&gt;"",IF($B58&lt;&gt;"",CW58-CV58,""),"")</f>
        <v/>
      </c>
      <c r="CY58" s="314" t="str">
        <f aca="false">IF($B58&lt;&gt;"",'Chronos (M21..M40)'!$H1772,"")</f>
        <v/>
      </c>
      <c r="CZ58" s="315" t="str">
        <f aca="false">IF('Chronos (M21..M40)'!$I1772&lt;&gt;"",'Chronos (M21..M40)'!$I1772," ")</f>
        <v> </v>
      </c>
      <c r="DA58" s="316" t="n">
        <f aca="false">IF('Chronos (M21..M40)'!$J1772&lt;&gt;"",'Chronos (M21..M40)'!$J1772,0)</f>
        <v>0</v>
      </c>
      <c r="DB58" s="317" t="str">
        <f aca="false">IF($B58&lt;&gt;"",IF(CZ58&lt;&gt;" ",(INDEX(CY$9:CZ$12,MATCH(CY58,CY$9:CY$12),2)/CZ58)*1000,0),"")</f>
        <v/>
      </c>
      <c r="DC58" s="318" t="str">
        <f aca="false">IF(CZ$9&lt;&gt;"",IF($B58&lt;&gt;"",DB58-DA58,""),"")</f>
        <v/>
      </c>
      <c r="DD58" s="313" t="str">
        <f aca="false">IF($B58&lt;&gt;"",$B58,"")</f>
        <v/>
      </c>
      <c r="DE58" s="314" t="str">
        <f aca="false">IF($B58&lt;&gt;"",'Chronos (M21..M40)'!$H1873,"")</f>
        <v/>
      </c>
      <c r="DF58" s="315" t="str">
        <f aca="false">IF('Chronos (M21..M40)'!$I1873&lt;&gt;"",'Chronos (M21..M40)'!$I1873," ")</f>
        <v> </v>
      </c>
      <c r="DG58" s="316" t="n">
        <f aca="false">IF('Chronos (M21..M40)'!$J1873&lt;&gt;"",'Chronos (M21..M40)'!$J1873,0)</f>
        <v>0</v>
      </c>
      <c r="DH58" s="317" t="str">
        <f aca="false">IF($B58&lt;&gt;"",IF(DF58&lt;&gt;" ",(INDEX(DE$9:DF$12,MATCH(DE58,DE$9:DE$12),2)/DF58)*1000,0),"")</f>
        <v/>
      </c>
      <c r="DI58" s="318" t="str">
        <f aca="false">IF(DF$9&lt;&gt;"",IF($B58&lt;&gt;"",DH58-DG58,""),"")</f>
        <v/>
      </c>
      <c r="DJ58" s="314" t="str">
        <f aca="false">IF($B58&lt;&gt;"",'Chronos (M21..M40)'!$H1974,"")</f>
        <v/>
      </c>
      <c r="DK58" s="315" t="str">
        <f aca="false">IF('Chronos (M21..M40)'!$I1974&lt;&gt;"",'Chronos (M21..M40)'!$I1974," ")</f>
        <v> </v>
      </c>
      <c r="DL58" s="316" t="n">
        <f aca="false">IF('Chronos (M21..M40)'!$J1974&lt;&gt;"",'Chronos (M21..M40)'!$J1974,0)</f>
        <v>0</v>
      </c>
      <c r="DM58" s="317" t="str">
        <f aca="false">IF($B58&lt;&gt;"",IF(DK58&lt;&gt;" ",(INDEX(DJ$9:DK$12,MATCH(DJ58,DJ$9:DJ$12),2)/DK58)*1000,0),"")</f>
        <v/>
      </c>
      <c r="DN58" s="318" t="str">
        <f aca="false">IF(DK$9&lt;&gt;"",IF($B58&lt;&gt;"",DM58-DL58,""),"")</f>
        <v/>
      </c>
      <c r="DO58" s="0"/>
      <c r="DP58" s="356" t="n">
        <f aca="false">E58</f>
        <v>0</v>
      </c>
      <c r="DQ58" s="357" t="n">
        <f aca="false">F58</f>
        <v>0</v>
      </c>
      <c r="DR58" s="356" t="e">
        <f aca="false">SUM(E58,M58,R58,X58,AC58)</f>
        <v>#VALUE!</v>
      </c>
      <c r="DS58" s="319" t="e">
        <f aca="false">SUM(DR58,AI58,AN58,AT58,AY58,BE58,BJ58,BP58,BU58,CA58,CF58,CL58,CQ58,CW58,DB58,DH58,DM58)</f>
        <v>#VALUE!</v>
      </c>
      <c r="DT58" s="357" t="n">
        <f aca="false">SUM(L58,Q58,W58,AB58,AH58,AM58,AS58,AX58,BD58,BI58,BO58,BT58,BZ58,CE58,CK58,CP58,CV58,DA58,DG58,DL58)</f>
        <v>0</v>
      </c>
      <c r="DU58" s="356" t="e">
        <f aca="false">SMALL($DY58:$EV58,1)</f>
        <v>#VALUE!</v>
      </c>
      <c r="DV58" s="319" t="e">
        <f aca="false">SMALL($DY58:$EV58,2)</f>
        <v>#VALUE!</v>
      </c>
      <c r="DW58" s="319" t="e">
        <f aca="false">SMALL($DY58:$EV58,3)</f>
        <v>#VALUE!</v>
      </c>
      <c r="DX58" s="357" t="e">
        <f aca="false">SMALL($DY58:$EV58,4)</f>
        <v>#VALUE!</v>
      </c>
      <c r="DY58" s="356" t="e">
        <f aca="false">'Calculs (M1..M20)'!DU58</f>
        <v>#VALUE!</v>
      </c>
      <c r="DZ58" s="356" t="e">
        <f aca="false">'Calculs (M1..M20)'!DV58</f>
        <v>#VALUE!</v>
      </c>
      <c r="EA58" s="356" t="e">
        <f aca="false">'Calculs (M1..M20)'!DW58</f>
        <v>#VALUE!</v>
      </c>
      <c r="EB58" s="358" t="e">
        <f aca="false">'Calculs (M1..M20)'!DX58</f>
        <v>#VALUE!</v>
      </c>
      <c r="EC58" s="361" t="str">
        <f aca="false">IF(M58&gt;0,M58," ")</f>
        <v/>
      </c>
      <c r="ED58" s="321" t="str">
        <f aca="false">IF(R58&gt;0,R58," ")</f>
        <v/>
      </c>
      <c r="EE58" s="321" t="str">
        <f aca="false">IF(X58&gt;0,X58," ")</f>
        <v/>
      </c>
      <c r="EF58" s="321" t="str">
        <f aca="false">IF(AC58&gt;0,AC58," ")</f>
        <v/>
      </c>
      <c r="EG58" s="321" t="str">
        <f aca="false">IF(AI58&gt;0,AI58," ")</f>
        <v/>
      </c>
      <c r="EH58" s="321" t="str">
        <f aca="false">IF(AN58&gt;0,AN58," ")</f>
        <v/>
      </c>
      <c r="EI58" s="321" t="str">
        <f aca="false">IF(AT58&gt;0,AT58," ")</f>
        <v/>
      </c>
      <c r="EJ58" s="321" t="str">
        <f aca="false">IF(AY58&gt;0,AY58," ")</f>
        <v/>
      </c>
      <c r="EK58" s="321" t="str">
        <f aca="false">IF(BE58&gt;0,BE58," ")</f>
        <v/>
      </c>
      <c r="EL58" s="321" t="str">
        <f aca="false">IF(BJ58&gt;0,BJ58," ")</f>
        <v/>
      </c>
      <c r="EM58" s="321" t="str">
        <f aca="false">IF(BP58&gt;0,BP58," ")</f>
        <v/>
      </c>
      <c r="EN58" s="321" t="str">
        <f aca="false">IF(BU58&gt;0,BU58," ")</f>
        <v/>
      </c>
      <c r="EO58" s="321" t="str">
        <f aca="false">IF(CA58&gt;0,CA58," ")</f>
        <v/>
      </c>
      <c r="EP58" s="321" t="str">
        <f aca="false">IF(CF58&gt;0,CF58," ")</f>
        <v/>
      </c>
      <c r="EQ58" s="321" t="str">
        <f aca="false">IF(CL58&gt;0,CL58," ")</f>
        <v/>
      </c>
      <c r="ER58" s="321" t="str">
        <f aca="false">IF(CQ58&gt;0,CQ58," ")</f>
        <v/>
      </c>
      <c r="ES58" s="321" t="str">
        <f aca="false">IF(CW58&gt;0,CW58," ")</f>
        <v/>
      </c>
      <c r="ET58" s="321" t="str">
        <f aca="false">IF(DB58&gt;0,DB58," ")</f>
        <v/>
      </c>
      <c r="EU58" s="321" t="str">
        <f aca="false">IF(DH58&gt;0,DH58," ")</f>
        <v/>
      </c>
      <c r="EV58" s="321" t="str">
        <f aca="false">IF(DM58&gt;0,DM58," ")</f>
        <v/>
      </c>
      <c r="EW58" s="322" t="e">
        <f aca="false">SMALL($DY58:EC58,1)</f>
        <v>#VALUE!</v>
      </c>
      <c r="EX58" s="323" t="e">
        <f aca="false">SMALL($DY58:ED58,1)</f>
        <v>#VALUE!</v>
      </c>
      <c r="EY58" s="323" t="e">
        <f aca="false">SMALL($DY58:EE58,1)</f>
        <v>#VALUE!</v>
      </c>
      <c r="EZ58" s="323" t="e">
        <f aca="false">SMALL($DY58:EF58,1)</f>
        <v>#VALUE!</v>
      </c>
      <c r="FA58" s="323" t="e">
        <f aca="false">SMALL($DY58:EG58,1)</f>
        <v>#VALUE!</v>
      </c>
      <c r="FB58" s="323" t="e">
        <f aca="false">SMALL($DY58:EH58,1)</f>
        <v>#VALUE!</v>
      </c>
      <c r="FC58" s="323" t="e">
        <f aca="false">SMALL($DY58:EI58,1)</f>
        <v>#VALUE!</v>
      </c>
      <c r="FD58" s="323" t="e">
        <f aca="false">SMALL($DY58:EJ58,1)</f>
        <v>#VALUE!</v>
      </c>
      <c r="FE58" s="323" t="e">
        <f aca="false">SMALL($DY58:EK58,1)</f>
        <v>#VALUE!</v>
      </c>
      <c r="FF58" s="323" t="e">
        <f aca="false">SMALL($DY58:EL58,1)</f>
        <v>#VALUE!</v>
      </c>
      <c r="FG58" s="323" t="e">
        <f aca="false">SMALL($DY58:EM58,1)</f>
        <v>#VALUE!</v>
      </c>
      <c r="FH58" s="323" t="e">
        <f aca="false">SMALL($DY58:EN58,1)</f>
        <v>#VALUE!</v>
      </c>
      <c r="FI58" s="323" t="e">
        <f aca="false">SMALL($DY58:EO58,1)</f>
        <v>#VALUE!</v>
      </c>
      <c r="FJ58" s="323" t="e">
        <f aca="false">SMALL($DY58:EP58,1)</f>
        <v>#VALUE!</v>
      </c>
      <c r="FK58" s="323" t="e">
        <f aca="false">SMALL($DY58:EQ58,1)</f>
        <v>#VALUE!</v>
      </c>
      <c r="FL58" s="323" t="e">
        <f aca="false">SMALL($DY58:ER58,1)</f>
        <v>#VALUE!</v>
      </c>
      <c r="FM58" s="323" t="e">
        <f aca="false">SMALL($DY58:ES58,1)</f>
        <v>#VALUE!</v>
      </c>
      <c r="FN58" s="323" t="e">
        <f aca="false">SMALL($DY58:ET58,1)</f>
        <v>#VALUE!</v>
      </c>
      <c r="FO58" s="323" t="e">
        <f aca="false">SMALL($DY58:EU58,1)</f>
        <v>#VALUE!</v>
      </c>
      <c r="FP58" s="324" t="e">
        <f aca="false">SMALL($DY58:EV58,1)</f>
        <v>#VALUE!</v>
      </c>
      <c r="FQ58" s="0"/>
      <c r="FR58" s="328" t="str">
        <f aca="false">IF($B58&lt;&gt;"",IF($EE$1+20&gt;=FR$13,$N58+E58-F58-(EW58+EW160+EW262+EW364),""),"")</f>
        <v/>
      </c>
      <c r="FS58" s="329" t="str">
        <f aca="false">IF($B58&lt;&gt;"",IF($EE$1+20&gt;=FS$13,$N58+$S58+E58-F58-(EX58+EX160+EX262+EX364),""),"")</f>
        <v/>
      </c>
      <c r="FT58" s="329" t="str">
        <f aca="false">IF($B58&lt;&gt;"",IF($EE$1+20&gt;=FT$13,$N58+$S58+$Y58+E58-F58-(EY58+EY160+EY262+EY364),""),"")</f>
        <v/>
      </c>
      <c r="FU58" s="329" t="str">
        <f aca="false">IF($B58&lt;&gt;"",IF($EE$1+20&gt;=FU$13,$N58+$S58+$Y58+$AD58+E58-F58-(EZ58+EZ160+EZ262+EZ364),""),"")</f>
        <v/>
      </c>
      <c r="FV58" s="329" t="str">
        <f aca="false">IF($B58&lt;&gt;"",IF($EE$1+20&gt;=FV$13,$N58+$S58+$Y58+$AD58+$AJ58+E58-F58-(FA58+FA160+FA262+FA364),""),"")</f>
        <v/>
      </c>
      <c r="FW58" s="329" t="str">
        <f aca="false">IF($B58&lt;&gt;"",IF($EE$1+20&gt;=FW$13,$N58+$S58+$Y58+$AD58+$AJ58+$AO58+E58-F58-(FB58+FB160+FB262+FB364),""),"")</f>
        <v/>
      </c>
      <c r="FX58" s="329" t="str">
        <f aca="false">IF($B58&lt;&gt;"",IF($EE$1+20&gt;=FX$13,$N58+$S58+$Y58+$AD58+$AJ58+$AO58+$AU58+E58-F58-(FC58+FC160+FC262+FC364),""),"")</f>
        <v/>
      </c>
      <c r="FY58" s="329" t="str">
        <f aca="false">IF($B58&lt;&gt;"",IF($EE$1+20&gt;=FY$13,$N58+$S58+$Y58+$AD58+$AJ58+$AO58+$AU58+$AZ58+E58-F58-(FD58+FD160+FD262+FD364),""),"")</f>
        <v/>
      </c>
      <c r="FZ58" s="329" t="str">
        <f aca="false">IF($B58&lt;&gt;"",IF($EE$1+20&gt;=FZ$13,$N58+$S58+$Y58+$AD58+$AJ58+$AO58+$AU58+$AZ58+$BF58+E58-F58-(FE58+FE160+FE262+FE364),""),"")</f>
        <v/>
      </c>
      <c r="GA58" s="329" t="str">
        <f aca="false">IF($B58&lt;&gt;"",IF($EE$1+20&gt;=GA$13,$N58+$S58+$Y58+$AD58+$AJ58+$AO58+$AU58+$AZ58+$BF58+$BK58+E58-F58-(FF58+FF160+FF262+FF364),""),"")</f>
        <v/>
      </c>
      <c r="GB58" s="329" t="str">
        <f aca="false">IF($B58&lt;&gt;"",IF($EE$1+20&gt;=GB$13,$N58+$S58+$Y58+$AD58+$AJ58+$AO58+$AU58+$AZ58+$BF58+$BK58+$BQ58+E58-F58-(FG58+FG160+FG262+FG364),""),"")</f>
        <v/>
      </c>
      <c r="GC58" s="329" t="str">
        <f aca="false">IF($B58&lt;&gt;"",IF($EE$1+20&gt;=GC$13,$N58+$S58+$Y58+$AD58+$AJ58+$AO58+$AU58+$AZ58+$BF58+$BK58+$BQ58+$BV58+E58-F58-(FH58+FH160+FH262+FH364),""),"")</f>
        <v/>
      </c>
      <c r="GD58" s="329" t="str">
        <f aca="false">IF($B58&lt;&gt;"",IF($EE$1+20&gt;=GD$13,$N58+$S58+$Y58+$AD58+$AJ58+$AO58+$AU58+$AZ58+$BF58+$BK58+$BQ58+$BV58+$CB58+E58-F58-(FI58+FI160+FI262+FI364),""),"")</f>
        <v/>
      </c>
      <c r="GE58" s="329" t="str">
        <f aca="false">IF($B58&lt;&gt;"",IF($EE$1+20&gt;=GE$13,$N58+$S58+$Y58+$AD58+$AJ58+$AO58+$AU58+$AZ58+$BF58+$BK58+$BQ58+$BV58+$CB58+$CG58+E58-F58-(FJ58+FJ160+FJ262+FJ364),""),"")</f>
        <v/>
      </c>
      <c r="GF58" s="329" t="str">
        <f aca="false">IF($B58&lt;&gt;"",IF($EE$1+20&gt;=GF$13,$N58+$S58+$Y58+$AD58+$AJ58+$AO58+$AU58+$AZ58+$BF58+$BK58+$BQ58+$BV58+$CB58+$CG58+$CM58+E58-F58-(FK58+FK160+FK262+FK364),""),"")</f>
        <v/>
      </c>
      <c r="GG58" s="329" t="str">
        <f aca="false">IF($B58&lt;&gt;"",IF($EE$1+20&gt;=GG$13,$N58+$S58+$Y58+$AD58+$AJ58+$AO58+$AU58+$AZ58+$BF58+$BK58+$BQ58+$BV58+$CB58+$CG58+$CM58+$CR58+E58-F58-(FL58+FL160+FL262+FL364),""),"")</f>
        <v/>
      </c>
      <c r="GH58" s="329" t="str">
        <f aca="false">IF($B58&lt;&gt;"",IF($EE$1+20&gt;=GH$13,$N58+$S58+$Y58+$AD58+$AJ58+$AO58+$AU58+$AZ58+$BF58+$BK58+$BQ58+$BV58+$CB58+$CG58+$CM58+$CR58+$CX58+E58-F58-(FM58+FM160+FM262+FM364),""),"")</f>
        <v/>
      </c>
      <c r="GI58" s="329" t="str">
        <f aca="false">IF($B58&lt;&gt;"",IF($EE$1+20&gt;=GI$13,$N58+$S58+$Y58+$AD58+$AJ58+$AO58+$AU58+$AZ58+$BF58+$BK58+$BQ58+$BV58+$CB58+$CG58+$CM58+$CR58+$CX58+$DC58+E58-F58-(FN58+FN160+FN262+FN364),""),"")</f>
        <v/>
      </c>
      <c r="GJ58" s="329" t="str">
        <f aca="false">IF($B58&lt;&gt;"",IF($EE$1+20&gt;=GJ$13,$N58+$S58+$Y58+$AD58+$AJ58+$AO58+$AU58+$AZ58+$BF58+$BK58+$BQ58+$BV58+$CB58+$CG58+$CM58+$CR58+$CX58+$DC58+$DI58+E58-F58-(FO58+FO160+FO262+FO364),""),"")</f>
        <v/>
      </c>
      <c r="GK58" s="330" t="str">
        <f aca="false">IF($B58&lt;&gt;"",IF($EE$1+20&gt;=GK$13,$N58+$S58+$Y58+$AD58+$AJ58+$AO58+$AU58+$AZ58+$BF58+$BK58+$BQ58+$BV58+$CB58+$CG58+$CM58+$CR58+$CX58+$DC58+$DI58+$DN58+E58-F58-(FP58+FP160+FP262+FP364),""),"")</f>
        <v/>
      </c>
      <c r="GL58" s="0"/>
      <c r="GM58" s="328" t="str">
        <f aca="false">IF($B58&lt;&gt;"",IF($EE$1+20&gt;=GM$13,RANK(FR58,FR$14:FR$113,0),""),"")</f>
        <v/>
      </c>
      <c r="GN58" s="329" t="str">
        <f aca="false">IF($B58&lt;&gt;"",IF($EE$1+20&gt;=GN$13,RANK(FS58,FS$14:FS$113,0),""),"")</f>
        <v/>
      </c>
      <c r="GO58" s="329" t="str">
        <f aca="false">IF($B58&lt;&gt;"",IF($EE$1+20&gt;=GO$13,RANK(FT58,FT$14:FT$113,0),""),"")</f>
        <v/>
      </c>
      <c r="GP58" s="329" t="str">
        <f aca="false">IF($B58&lt;&gt;"",IF($EE$1+20&gt;=GP$13,RANK(FU58,FU$14:FU$113,0),""),"")</f>
        <v/>
      </c>
      <c r="GQ58" s="329" t="str">
        <f aca="false">IF($B58&lt;&gt;"",IF($EE$1+20&gt;=GQ$13,RANK(FV58,FV$14:FV$113,0),""),"")</f>
        <v/>
      </c>
      <c r="GR58" s="329" t="str">
        <f aca="false">IF($B58&lt;&gt;"",IF($EE$1+20&gt;=GR$13,RANK(FW58,FW$14:FW$113,0),""),"")</f>
        <v/>
      </c>
      <c r="GS58" s="329" t="str">
        <f aca="false">IF($B58&lt;&gt;"",IF($EE$1+20&gt;=GS$13,RANK(FX58,FX$14:FX$113,0),""),"")</f>
        <v/>
      </c>
      <c r="GT58" s="329" t="str">
        <f aca="false">IF($B58&lt;&gt;"",IF($EE$1+20&gt;=GT$13,RANK(FY58,FY$14:FY$113,0),""),"")</f>
        <v/>
      </c>
      <c r="GU58" s="329" t="str">
        <f aca="false">IF($B58&lt;&gt;"",IF($EE$1+20&gt;=GU$13,RANK(FZ58,FZ$14:FZ$113,0),""),"")</f>
        <v/>
      </c>
      <c r="GV58" s="329" t="str">
        <f aca="false">IF($B58&lt;&gt;"",IF($EE$1+20&gt;=GV$13,RANK(GA58,GA$14:GA$113,0),""),"")</f>
        <v/>
      </c>
      <c r="GW58" s="329" t="str">
        <f aca="false">IF($B58&lt;&gt;"",IF($EE$1+20&gt;=GW$13,RANK(GB58,GB$14:GB$113,0),""),"")</f>
        <v/>
      </c>
      <c r="GX58" s="329" t="str">
        <f aca="false">IF($B58&lt;&gt;"",IF($EE$1+20&gt;=GX$13,RANK(GC58,GC$14:GC$113,0),""),"")</f>
        <v/>
      </c>
      <c r="GY58" s="329" t="str">
        <f aca="false">IF($B58&lt;&gt;"",IF($EE$1+20&gt;=GY$13,RANK(GD58,GD$14:GD$113,0),""),"")</f>
        <v/>
      </c>
      <c r="GZ58" s="329" t="str">
        <f aca="false">IF($B58&lt;&gt;"",IF($EE$1+20&gt;=GZ$13,RANK(GE58,GE$14:GE$113,0),""),"")</f>
        <v/>
      </c>
      <c r="HA58" s="329" t="str">
        <f aca="false">IF($B58&lt;&gt;"",IF($EE$1+20&gt;=HA$13,RANK(GF58,GF$14:GF$113,0),""),"")</f>
        <v/>
      </c>
      <c r="HB58" s="329" t="str">
        <f aca="false">IF($B58&lt;&gt;"",IF($EE$1+20&gt;=HB$13,RANK(GG58,GG$14:GG$113,0),""),"")</f>
        <v/>
      </c>
      <c r="HC58" s="329" t="str">
        <f aca="false">IF($B58&lt;&gt;"",IF($EE$1+20&gt;=HC$13,RANK(GH58,GH$14:GH$113,0),""),"")</f>
        <v/>
      </c>
      <c r="HD58" s="329" t="str">
        <f aca="false">IF($B58&lt;&gt;"",IF($EE$1+20&gt;=HD$13,RANK(GI58,GI$14:GI$113,0),""),"")</f>
        <v/>
      </c>
      <c r="HE58" s="329" t="str">
        <f aca="false">IF($B58&lt;&gt;"",IF($EE$1+20&gt;=HE$13,RANK(GJ58,GJ$14:GJ$113,0),""),"")</f>
        <v/>
      </c>
      <c r="HF58" s="330" t="str">
        <f aca="false">IF($B58&lt;&gt;"",IF($EE$1+20&gt;=HF$13,RANK(GK58,GK$14:GK$113,0),""),"")</f>
        <v/>
      </c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3" hidden="false" customHeight="false" outlineLevel="0" collapsed="false">
      <c r="A59" s="308" t="str">
        <f aca="false">IF(B59&lt;&gt;"",RANK(G59,G$14:G$113,0),"")</f>
        <v/>
      </c>
      <c r="B59" s="310" t="str">
        <f aca="false">IF('Chronos (M1..M20)'!B56&lt;&gt;"",'Chronos (M1..M20)'!B56,"")</f>
        <v/>
      </c>
      <c r="C59" s="310" t="str">
        <f aca="false">IF(B59&lt;&gt;"",'Chronos (M1..M20)'!C56,"")</f>
        <v/>
      </c>
      <c r="D59" s="215" t="str">
        <f aca="false">IF(B59&lt;&gt;"",'Chronos (M1..M20)'!C56,"")</f>
        <v/>
      </c>
      <c r="E59" s="355" t="n">
        <f aca="false">'Calculs (M1..M20)'!DS59</f>
        <v>0</v>
      </c>
      <c r="F59" s="355" t="n">
        <f aca="false">'Calculs (M1..M20)'!DT59</f>
        <v>0</v>
      </c>
      <c r="G59" s="311" t="n">
        <f aca="false">IF(B59&lt;&gt;"",IF(NbTotManche&lt;4,DR59-DQ59,IF(NbTotManche&lt;15,DR59-DU59-DQ59,IF(NbTotManche&lt;25,DR59-DU59-DV59-DQ59-DT59,IF(NbTotManche&lt;35,DS59-DU59-DV59-DW59-DT59-DQ59,DS59-DU59-DV59-DW59-DX59-DT59-DQ59)))),0)</f>
        <v>0</v>
      </c>
      <c r="H59" s="312" t="str">
        <f aca="false">IF(B59&lt;&gt;"",IF(G59,(G59/MAXA(G$14:G$113))*1000,0),"")</f>
        <v/>
      </c>
      <c r="I59" s="313" t="str">
        <f aca="false">IF($B59&lt;&gt;"",$B59,"")</f>
        <v/>
      </c>
      <c r="J59" s="314" t="str">
        <f aca="false">IF($B59&lt;&gt;"",'Chronos (M21..M40)'!$H56,"")</f>
        <v/>
      </c>
      <c r="K59" s="315" t="str">
        <f aca="false">IF('Chronos (M21..M40)'!$I56&lt;&gt;"",'Chronos (M21..M40)'!$I56," ")</f>
        <v> </v>
      </c>
      <c r="L59" s="316" t="n">
        <f aca="false">IF('Chronos (M21..M40)'!$J56&lt;&gt;"",'Chronos (M21..M40)'!$J56,0)</f>
        <v>0</v>
      </c>
      <c r="M59" s="317" t="str">
        <f aca="false">IF($B59&lt;&gt;"",IF(K59&lt;&gt;" ",(INDEX(J$9:K$12,MATCH(J59,J$9:J$12),2)/K59)*1000,0),"")</f>
        <v/>
      </c>
      <c r="N59" s="318" t="str">
        <f aca="false">IF(K$9&lt;&gt;"",IF($B59&lt;&gt;"",M59-L59,""),"")</f>
        <v/>
      </c>
      <c r="O59" s="314" t="str">
        <f aca="false">IF($B59&lt;&gt;"",'Chronos (M21..M40)'!$H157,"")</f>
        <v/>
      </c>
      <c r="P59" s="315" t="str">
        <f aca="false">IF('Chronos (M21..M40)'!$I157&lt;&gt;"",'Chronos (M21..M40)'!$I157," ")</f>
        <v> </v>
      </c>
      <c r="Q59" s="316" t="n">
        <f aca="false">IF('Chronos (M21..M40)'!$J157&lt;&gt;"",'Chronos (M21..M40)'!$J157,0)</f>
        <v>0</v>
      </c>
      <c r="R59" s="317" t="str">
        <f aca="false">IF($B59&lt;&gt;"",IF(P59&lt;&gt;" ",(INDEX(O$9:P$12,MATCH(O59,O$9:O$12),2)/P59)*1000,0),"")</f>
        <v/>
      </c>
      <c r="S59" s="318" t="str">
        <f aca="false">IF(P$9&lt;&gt;"",IF($B59&lt;&gt;"",R59-Q59,""),"")</f>
        <v/>
      </c>
      <c r="T59" s="313" t="str">
        <f aca="false">IF($B59&lt;&gt;"",$B59,"")</f>
        <v/>
      </c>
      <c r="U59" s="314" t="str">
        <f aca="false">IF($B59&lt;&gt;"",'Chronos (M21..M40)'!$H258,"")</f>
        <v/>
      </c>
      <c r="V59" s="315" t="str">
        <f aca="false">IF('Chronos (M21..M40)'!$I258&lt;&gt;"",'Chronos (M21..M40)'!$I258," ")</f>
        <v> </v>
      </c>
      <c r="W59" s="316" t="n">
        <f aca="false">IF('Chronos (M21..M40)'!$J258&lt;&gt;"",'Chronos (M21..M40)'!$J258,0)</f>
        <v>0</v>
      </c>
      <c r="X59" s="317" t="str">
        <f aca="false">IF($B59&lt;&gt;"",IF(V59&lt;&gt;" ",(INDEX(U$9:V$12,MATCH(U59,U$9:U$12),2)/V59)*1000,0),"")</f>
        <v/>
      </c>
      <c r="Y59" s="318" t="str">
        <f aca="false">IF(V$9&lt;&gt;"",IF($B59&lt;&gt;"",X59-W59,""),"")</f>
        <v/>
      </c>
      <c r="Z59" s="314" t="str">
        <f aca="false">IF($B59&lt;&gt;"",'Chronos (M21..M40)'!$H359,"")</f>
        <v/>
      </c>
      <c r="AA59" s="315" t="str">
        <f aca="false">IF('Chronos (M21..M40)'!$I359&lt;&gt;"",'Chronos (M21..M40)'!$I359," ")</f>
        <v> </v>
      </c>
      <c r="AB59" s="316" t="n">
        <f aca="false">IF('Chronos (M1..M20)'!$J359&lt;&gt;"",'Chronos (M21..M40)'!$J359,0)</f>
        <v>0</v>
      </c>
      <c r="AC59" s="317" t="str">
        <f aca="false">IF($B59&lt;&gt;"",IF(AA59&lt;&gt;" ",(INDEX(Z$9:AA$12,MATCH(Z59,Z$9:Z$12),2)/AA59)*1000,0),"")</f>
        <v/>
      </c>
      <c r="AD59" s="318" t="str">
        <f aca="false">IF(AA$9&lt;&gt;"",IF($B59&lt;&gt;"",AC59-AB59,""),"")</f>
        <v/>
      </c>
      <c r="AE59" s="313" t="str">
        <f aca="false">IF($B59&lt;&gt;"",$B59,"")</f>
        <v/>
      </c>
      <c r="AF59" s="314" t="str">
        <f aca="false">IF($B59&lt;&gt;"",'Chronos (M21..M40)'!$H460,"")</f>
        <v/>
      </c>
      <c r="AG59" s="315" t="str">
        <f aca="false">IF('Chronos (M21..M40)'!$I460&lt;&gt;"",'Chronos (M21..M40)'!$I460," ")</f>
        <v> </v>
      </c>
      <c r="AH59" s="316" t="n">
        <f aca="false">IF('Chronos (M21..M40)'!$J460&lt;&gt;"",'Chronos (M21..M40)'!$J460,0)</f>
        <v>0</v>
      </c>
      <c r="AI59" s="317" t="str">
        <f aca="false">IF($B59&lt;&gt;"",IF(AG59&lt;&gt;" ",(INDEX(AF$9:AG$12,MATCH(AF59,AF$9:AF$12),2)/AG59)*1000,0),"")</f>
        <v/>
      </c>
      <c r="AJ59" s="318" t="str">
        <f aca="false">IF(AG$9&lt;&gt;"",IF($B59&lt;&gt;"",AI59-AH59,""),"")</f>
        <v/>
      </c>
      <c r="AK59" s="314" t="str">
        <f aca="false">IF($B59&lt;&gt;"",'Chronos (M21..M40)'!$H561,"")</f>
        <v/>
      </c>
      <c r="AL59" s="315" t="str">
        <f aca="false">IF('Chronos (M21..M40)'!$I561&lt;&gt;"",'Chronos (M21..M40)'!$I561," ")</f>
        <v> </v>
      </c>
      <c r="AM59" s="316" t="n">
        <f aca="false">IF('Chronos (M21..M40)'!$J561&lt;&gt;"",'Chronos (M21..M40)'!$J561,0)</f>
        <v>0</v>
      </c>
      <c r="AN59" s="317" t="str">
        <f aca="false">IF($B59&lt;&gt;"",IF(AL59&lt;&gt;" ",(INDEX(AK$9:AL$12,MATCH(AK59,AK$9:AK$12),2)/AL59)*1000,0),"")</f>
        <v/>
      </c>
      <c r="AO59" s="318" t="str">
        <f aca="false">IF(AL$9&lt;&gt;"",IF($B59&lt;&gt;"",AN59-AM59,""),"")</f>
        <v/>
      </c>
      <c r="AP59" s="313" t="str">
        <f aca="false">IF($B59&lt;&gt;"",$B59,"")</f>
        <v/>
      </c>
      <c r="AQ59" s="314" t="str">
        <f aca="false">IF($B59&lt;&gt;"",'Chronos (M21..M40)'!$H662,"")</f>
        <v/>
      </c>
      <c r="AR59" s="315" t="str">
        <f aca="false">IF('Chronos (M21..M40)'!$I662&lt;&gt;"",'Chronos (M21..M40)'!$I662," ")</f>
        <v> </v>
      </c>
      <c r="AS59" s="316" t="n">
        <f aca="false">IF('Chronos (M21..M40)'!$J662&lt;&gt;"",'Chronos (M21..M40)'!$J662,0)</f>
        <v>0</v>
      </c>
      <c r="AT59" s="317" t="str">
        <f aca="false">IF($B59&lt;&gt;"",IF(AR59&lt;&gt;" ",(INDEX(AQ$9:AR$12,MATCH(AQ59,AQ$9:AQ$12),2)/AR59)*1000,0),"")</f>
        <v/>
      </c>
      <c r="AU59" s="318" t="str">
        <f aca="false">IF(AR$9&lt;&gt;"",IF($B59&lt;&gt;"",AT59-AS59,""),"")</f>
        <v/>
      </c>
      <c r="AV59" s="314" t="str">
        <f aca="false">IF($B59&lt;&gt;"",'Chronos (M21..M40)'!$H763,"")</f>
        <v/>
      </c>
      <c r="AW59" s="315" t="str">
        <f aca="false">IF('Chronos (M21..M40)'!$I763&lt;&gt;"",'Chronos (M21..M40)'!$I763," ")</f>
        <v> </v>
      </c>
      <c r="AX59" s="316" t="n">
        <f aca="false">IF('Chronos (M21..M40)'!$J763&lt;&gt;"",'Chronos (M21..M40)'!$J763,0)</f>
        <v>0</v>
      </c>
      <c r="AY59" s="317" t="str">
        <f aca="false">IF($B59&lt;&gt;"",IF(AW59&lt;&gt;" ",(INDEX(AV$9:AW$12,MATCH(AV59,AV$9:AV$12),2)/AW59)*1000,0),"")</f>
        <v/>
      </c>
      <c r="AZ59" s="318" t="str">
        <f aca="false">IF(AW$9&lt;&gt;"",IF($B59&lt;&gt;"",AY59-AX59,""),"")</f>
        <v/>
      </c>
      <c r="BA59" s="313" t="str">
        <f aca="false">IF($B59&lt;&gt;"",$B59,"")</f>
        <v/>
      </c>
      <c r="BB59" s="314" t="str">
        <f aca="false">IF($B59&lt;&gt;"",'Chronos (M21..M40)'!$H864,"")</f>
        <v/>
      </c>
      <c r="BC59" s="315" t="str">
        <f aca="false">IF('Chronos (M21..M40)'!$I864&lt;&gt;"",'Chronos (M21..M40)'!$I864," ")</f>
        <v> </v>
      </c>
      <c r="BD59" s="316" t="n">
        <f aca="false">IF('Chronos (M21..M40)'!$J864&lt;&gt;"",'Chronos (M21..M40)'!$J864,0)</f>
        <v>0</v>
      </c>
      <c r="BE59" s="317" t="str">
        <f aca="false">IF($B59&lt;&gt;"",IF(BC59&lt;&gt;" ",(INDEX(BB$9:BC$12,MATCH(BB59,BB$9:BB$12),2)/BC59)*1000,0),"")</f>
        <v/>
      </c>
      <c r="BF59" s="318" t="str">
        <f aca="false">IF(BC$9&lt;&gt;"",IF($B59&lt;&gt;"",BE59-BD59,""),"")</f>
        <v/>
      </c>
      <c r="BG59" s="314" t="str">
        <f aca="false">IF($B59&lt;&gt;"",'Chronos (M21..M40)'!$H965,"")</f>
        <v/>
      </c>
      <c r="BH59" s="315" t="str">
        <f aca="false">IF('Chronos (M21..M40)'!$I965&lt;&gt;"",'Chronos (M21..M40)'!$I965," ")</f>
        <v> </v>
      </c>
      <c r="BI59" s="316" t="n">
        <f aca="false">IF('Chronos (M21..M40)'!$J965&lt;&gt;"",'Chronos (M21..M40)'!$J965,0)</f>
        <v>0</v>
      </c>
      <c r="BJ59" s="317" t="str">
        <f aca="false">IF($B59&lt;&gt;"",IF(BH59&lt;&gt;" ",(INDEX(BG$9:BH$12,MATCH(BG59,BG$9:BG$12),2)/BH59)*1000,0),"")</f>
        <v/>
      </c>
      <c r="BK59" s="318" t="str">
        <f aca="false">IF(BH$9&lt;&gt;"",IF($B59&lt;&gt;"",BJ59-BI59,""),"")</f>
        <v/>
      </c>
      <c r="BL59" s="313" t="str">
        <f aca="false">IF($B59&lt;&gt;"",$B59,"")</f>
        <v/>
      </c>
      <c r="BM59" s="314" t="str">
        <f aca="false">IF($B59&lt;&gt;"",'Chronos (M21..M40)'!$H1066,"")</f>
        <v/>
      </c>
      <c r="BN59" s="315" t="str">
        <f aca="false">IF('Chronos (M21..M40)'!$I1066&lt;&gt;"",'Chronos (M21..M40)'!$I1066," ")</f>
        <v> </v>
      </c>
      <c r="BO59" s="316" t="n">
        <f aca="false">IF('Chronos (M21..M40)'!$J1066&lt;&gt;"",'Chronos (M21..M40)'!$J1066,0)</f>
        <v>0</v>
      </c>
      <c r="BP59" s="317" t="str">
        <f aca="false">IF($B59&lt;&gt;"",IF(BN59&lt;&gt;" ",(INDEX(BM$9:BN$12,MATCH(BM59,BM$9:BM$12),2)/BN59)*1000,0),"")</f>
        <v/>
      </c>
      <c r="BQ59" s="318" t="str">
        <f aca="false">IF(BN$9&lt;&gt;"",IF($B59&lt;&gt;"",BP59-BO59,""),"")</f>
        <v/>
      </c>
      <c r="BR59" s="314" t="str">
        <f aca="false">IF($B59&lt;&gt;"",'Chronos (M21..M40)'!$H1167,"")</f>
        <v/>
      </c>
      <c r="BS59" s="315" t="str">
        <f aca="false">IF('Chronos (M21..M40)'!$I1167&lt;&gt;"",'Chronos (M21..M40)'!$I1167," ")</f>
        <v> </v>
      </c>
      <c r="BT59" s="316" t="n">
        <f aca="false">IF('Chronos (M21..M40)'!$J1167&lt;&gt;"",'Chronos (M21..M40)'!$J1167,0)</f>
        <v>0</v>
      </c>
      <c r="BU59" s="317" t="str">
        <f aca="false">IF($B59&lt;&gt;"",IF(BS59&lt;&gt;" ",(INDEX(BR$9:BS$12,MATCH(BR59,BR$9:BR$12),2)/BS59)*1000,0),"")</f>
        <v/>
      </c>
      <c r="BV59" s="318" t="str">
        <f aca="false">IF(BS$9&lt;&gt;"",IF($B59&lt;&gt;"",BU59-BT59,""),"")</f>
        <v/>
      </c>
      <c r="BW59" s="313" t="str">
        <f aca="false">IF($B59&lt;&gt;"",$B59,"")</f>
        <v/>
      </c>
      <c r="BX59" s="314" t="str">
        <f aca="false">IF($B59&lt;&gt;"",'Chronos (M21..M40)'!$H1268,"")</f>
        <v/>
      </c>
      <c r="BY59" s="315" t="str">
        <f aca="false">IF('Chronos (M21..M40)'!$I1268&lt;&gt;"",'Chronos (M21..M40)'!$I1268," ")</f>
        <v> </v>
      </c>
      <c r="BZ59" s="316" t="n">
        <f aca="false">IF('Chronos (M21..M40)'!$J1268&lt;&gt;"",'Chronos (M21..M40)'!$J1268,0)</f>
        <v>0</v>
      </c>
      <c r="CA59" s="317" t="str">
        <f aca="false">IF($B59&lt;&gt;"",IF(BY59&lt;&gt;" ",(INDEX(BX$9:BY$12,MATCH(BX59,BX$9:BX$12),2)/BY59)*1000,0),"")</f>
        <v/>
      </c>
      <c r="CB59" s="318" t="str">
        <f aca="false">IF(BY$9&lt;&gt;"",IF($B59&lt;&gt;"",CA59-BZ59,""),"")</f>
        <v/>
      </c>
      <c r="CC59" s="314" t="str">
        <f aca="false">IF($B59&lt;&gt;"",'Chronos (M21..M40)'!$H1369,"")</f>
        <v/>
      </c>
      <c r="CD59" s="315" t="str">
        <f aca="false">IF('Chronos (M21..M40)'!$I1369&lt;&gt;"",'Chronos (M21..M40)'!$I1369," ")</f>
        <v> </v>
      </c>
      <c r="CE59" s="316" t="n">
        <f aca="false">IF('Chronos (M21..M40)'!$J1369&lt;&gt;"",'Chronos (M21..M40)'!$J1369,0)</f>
        <v>0</v>
      </c>
      <c r="CF59" s="317" t="str">
        <f aca="false">IF($B59&lt;&gt;"",IF(CD59&lt;&gt;" ",(INDEX(CC$9:CD$12,MATCH(CC59,CC$9:CC$12),2)/CD59)*1000,0),"")</f>
        <v/>
      </c>
      <c r="CG59" s="318" t="str">
        <f aca="false">IF(CD$9&lt;&gt;"",IF($B59&lt;&gt;"",CF59-CE59,""),"")</f>
        <v/>
      </c>
      <c r="CH59" s="313" t="str">
        <f aca="false">IF($B59&lt;&gt;"",$B59,"")</f>
        <v/>
      </c>
      <c r="CI59" s="314" t="str">
        <f aca="false">IF($B59&lt;&gt;"",'Chronos (M21..M40)'!$H1470,"")</f>
        <v/>
      </c>
      <c r="CJ59" s="315" t="str">
        <f aca="false">IF('Chronos (M21..M40)'!$I1470&lt;&gt;"",'Chronos (M21..M40)'!$I1470," ")</f>
        <v> </v>
      </c>
      <c r="CK59" s="316" t="n">
        <f aca="false">IF('Chronos (M21..M40)'!$J1470&lt;&gt;"",'Chronos (M21..M40)'!$J1470,0)</f>
        <v>0</v>
      </c>
      <c r="CL59" s="317" t="str">
        <f aca="false">IF($B59&lt;&gt;"",IF(CJ59&lt;&gt;" ",(INDEX(CI$9:CJ$12,MATCH(CI59,CI$9:CI$12),2)/CJ59)*1000,0),"")</f>
        <v/>
      </c>
      <c r="CM59" s="318" t="str">
        <f aca="false">IF(CJ$9&lt;&gt;"",IF($B59&lt;&gt;"",CL59-CK59,""),"")</f>
        <v/>
      </c>
      <c r="CN59" s="314" t="str">
        <f aca="false">IF($B59&lt;&gt;"",'Chronos (M21..M40)'!$H1571,"")</f>
        <v/>
      </c>
      <c r="CO59" s="315" t="str">
        <f aca="false">IF('Chronos (M21..M40)'!$I1571&lt;&gt;"",'Chronos (M21..M40)'!$I1571," ")</f>
        <v> </v>
      </c>
      <c r="CP59" s="316" t="n">
        <f aca="false">IF('Chronos (M21..M40)'!$J1571&lt;&gt;"",'Chronos (M21..M40)'!$J1571,0)</f>
        <v>0</v>
      </c>
      <c r="CQ59" s="317" t="str">
        <f aca="false">IF($B59&lt;&gt;"",IF(CO59&lt;&gt;" ",(INDEX(CN$9:CO$12,MATCH(CN59,CN$9:CN$12),2)/CO59)*1000,0),"")</f>
        <v/>
      </c>
      <c r="CR59" s="318" t="str">
        <f aca="false">IF(CO$9&lt;&gt;"",IF($B59&lt;&gt;"",CQ59-CP59,""),"")</f>
        <v/>
      </c>
      <c r="CS59" s="313" t="str">
        <f aca="false">IF($B59&lt;&gt;"",$B59,"")</f>
        <v/>
      </c>
      <c r="CT59" s="314" t="str">
        <f aca="false">IF($B59&lt;&gt;"",'Chronos (M21..M40)'!$H1672,"")</f>
        <v/>
      </c>
      <c r="CU59" s="315" t="str">
        <f aca="false">IF('Chronos (M21..M40)'!$I1672&lt;&gt;"",'Chronos (M21..M40)'!$I1672," ")</f>
        <v> </v>
      </c>
      <c r="CV59" s="316" t="n">
        <f aca="false">IF('Chronos (M21..M40)'!$J1672&lt;&gt;"",'Chronos (M21..M40)'!$J1672,0)</f>
        <v>0</v>
      </c>
      <c r="CW59" s="317" t="str">
        <f aca="false">IF($B59&lt;&gt;"",IF(CU59&lt;&gt;" ",(INDEX(CT$9:CU$12,MATCH(CT59,CT$9:CT$12),2)/CU59)*1000,0),"")</f>
        <v/>
      </c>
      <c r="CX59" s="318" t="str">
        <f aca="false">IF(CU$9&lt;&gt;"",IF($B59&lt;&gt;"",CW59-CV59,""),"")</f>
        <v/>
      </c>
      <c r="CY59" s="314" t="str">
        <f aca="false">IF($B59&lt;&gt;"",'Chronos (M21..M40)'!$H1773,"")</f>
        <v/>
      </c>
      <c r="CZ59" s="315" t="str">
        <f aca="false">IF('Chronos (M21..M40)'!$I1773&lt;&gt;"",'Chronos (M21..M40)'!$I1773," ")</f>
        <v> </v>
      </c>
      <c r="DA59" s="316" t="n">
        <f aca="false">IF('Chronos (M21..M40)'!$J1773&lt;&gt;"",'Chronos (M21..M40)'!$J1773,0)</f>
        <v>0</v>
      </c>
      <c r="DB59" s="317" t="str">
        <f aca="false">IF($B59&lt;&gt;"",IF(CZ59&lt;&gt;" ",(INDEX(CY$9:CZ$12,MATCH(CY59,CY$9:CY$12),2)/CZ59)*1000,0),"")</f>
        <v/>
      </c>
      <c r="DC59" s="318" t="str">
        <f aca="false">IF(CZ$9&lt;&gt;"",IF($B59&lt;&gt;"",DB59-DA59,""),"")</f>
        <v/>
      </c>
      <c r="DD59" s="313" t="str">
        <f aca="false">IF($B59&lt;&gt;"",$B59,"")</f>
        <v/>
      </c>
      <c r="DE59" s="314" t="str">
        <f aca="false">IF($B59&lt;&gt;"",'Chronos (M21..M40)'!$H1874,"")</f>
        <v/>
      </c>
      <c r="DF59" s="315" t="str">
        <f aca="false">IF('Chronos (M21..M40)'!$I1874&lt;&gt;"",'Chronos (M21..M40)'!$I1874," ")</f>
        <v> </v>
      </c>
      <c r="DG59" s="316" t="n">
        <f aca="false">IF('Chronos (M21..M40)'!$J1874&lt;&gt;"",'Chronos (M21..M40)'!$J1874,0)</f>
        <v>0</v>
      </c>
      <c r="DH59" s="317" t="str">
        <f aca="false">IF($B59&lt;&gt;"",IF(DF59&lt;&gt;" ",(INDEX(DE$9:DF$12,MATCH(DE59,DE$9:DE$12),2)/DF59)*1000,0),"")</f>
        <v/>
      </c>
      <c r="DI59" s="318" t="str">
        <f aca="false">IF(DF$9&lt;&gt;"",IF($B59&lt;&gt;"",DH59-DG59,""),"")</f>
        <v/>
      </c>
      <c r="DJ59" s="314" t="str">
        <f aca="false">IF($B59&lt;&gt;"",'Chronos (M21..M40)'!$H1975,"")</f>
        <v/>
      </c>
      <c r="DK59" s="315" t="str">
        <f aca="false">IF('Chronos (M21..M40)'!$I1975&lt;&gt;"",'Chronos (M21..M40)'!$I1975," ")</f>
        <v> </v>
      </c>
      <c r="DL59" s="316" t="n">
        <f aca="false">IF('Chronos (M21..M40)'!$J1975&lt;&gt;"",'Chronos (M21..M40)'!$J1975,0)</f>
        <v>0</v>
      </c>
      <c r="DM59" s="317" t="str">
        <f aca="false">IF($B59&lt;&gt;"",IF(DK59&lt;&gt;" ",(INDEX(DJ$9:DK$12,MATCH(DJ59,DJ$9:DJ$12),2)/DK59)*1000,0),"")</f>
        <v/>
      </c>
      <c r="DN59" s="318" t="str">
        <f aca="false">IF(DK$9&lt;&gt;"",IF($B59&lt;&gt;"",DM59-DL59,""),"")</f>
        <v/>
      </c>
      <c r="DO59" s="0"/>
      <c r="DP59" s="356" t="n">
        <f aca="false">E59</f>
        <v>0</v>
      </c>
      <c r="DQ59" s="357" t="n">
        <f aca="false">F59</f>
        <v>0</v>
      </c>
      <c r="DR59" s="356" t="e">
        <f aca="false">SUM(E59,M59,R59,X59,AC59)</f>
        <v>#VALUE!</v>
      </c>
      <c r="DS59" s="319" t="e">
        <f aca="false">SUM(DR59,AI59,AN59,AT59,AY59,BE59,BJ59,BP59,BU59,CA59,CF59,CL59,CQ59,CW59,DB59,DH59,DM59)</f>
        <v>#VALUE!</v>
      </c>
      <c r="DT59" s="357" t="n">
        <f aca="false">SUM(L59,Q59,W59,AB59,AH59,AM59,AS59,AX59,BD59,BI59,BO59,BT59,BZ59,CE59,CK59,CP59,CV59,DA59,DG59,DL59)</f>
        <v>0</v>
      </c>
      <c r="DU59" s="356" t="e">
        <f aca="false">SMALL($DY59:$EV59,1)</f>
        <v>#VALUE!</v>
      </c>
      <c r="DV59" s="319" t="e">
        <f aca="false">SMALL($DY59:$EV59,2)</f>
        <v>#VALUE!</v>
      </c>
      <c r="DW59" s="319" t="e">
        <f aca="false">SMALL($DY59:$EV59,3)</f>
        <v>#VALUE!</v>
      </c>
      <c r="DX59" s="357" t="e">
        <f aca="false">SMALL($DY59:$EV59,4)</f>
        <v>#VALUE!</v>
      </c>
      <c r="DY59" s="356" t="e">
        <f aca="false">'Calculs (M1..M20)'!DU59</f>
        <v>#VALUE!</v>
      </c>
      <c r="DZ59" s="356" t="e">
        <f aca="false">'Calculs (M1..M20)'!DV59</f>
        <v>#VALUE!</v>
      </c>
      <c r="EA59" s="356" t="e">
        <f aca="false">'Calculs (M1..M20)'!DW59</f>
        <v>#VALUE!</v>
      </c>
      <c r="EB59" s="358" t="e">
        <f aca="false">'Calculs (M1..M20)'!DX59</f>
        <v>#VALUE!</v>
      </c>
      <c r="EC59" s="361" t="str">
        <f aca="false">IF(M59&gt;0,M59," ")</f>
        <v/>
      </c>
      <c r="ED59" s="321" t="str">
        <f aca="false">IF(R59&gt;0,R59," ")</f>
        <v/>
      </c>
      <c r="EE59" s="321" t="str">
        <f aca="false">IF(X59&gt;0,X59," ")</f>
        <v/>
      </c>
      <c r="EF59" s="321" t="str">
        <f aca="false">IF(AC59&gt;0,AC59," ")</f>
        <v/>
      </c>
      <c r="EG59" s="321" t="str">
        <f aca="false">IF(AI59&gt;0,AI59," ")</f>
        <v/>
      </c>
      <c r="EH59" s="321" t="str">
        <f aca="false">IF(AN59&gt;0,AN59," ")</f>
        <v/>
      </c>
      <c r="EI59" s="321" t="str">
        <f aca="false">IF(AT59&gt;0,AT59," ")</f>
        <v/>
      </c>
      <c r="EJ59" s="321" t="str">
        <f aca="false">IF(AY59&gt;0,AY59," ")</f>
        <v/>
      </c>
      <c r="EK59" s="321" t="str">
        <f aca="false">IF(BE59&gt;0,BE59," ")</f>
        <v/>
      </c>
      <c r="EL59" s="321" t="str">
        <f aca="false">IF(BJ59&gt;0,BJ59," ")</f>
        <v/>
      </c>
      <c r="EM59" s="321" t="str">
        <f aca="false">IF(BP59&gt;0,BP59," ")</f>
        <v/>
      </c>
      <c r="EN59" s="321" t="str">
        <f aca="false">IF(BU59&gt;0,BU59," ")</f>
        <v/>
      </c>
      <c r="EO59" s="321" t="str">
        <f aca="false">IF(CA59&gt;0,CA59," ")</f>
        <v/>
      </c>
      <c r="EP59" s="321" t="str">
        <f aca="false">IF(CF59&gt;0,CF59," ")</f>
        <v/>
      </c>
      <c r="EQ59" s="321" t="str">
        <f aca="false">IF(CL59&gt;0,CL59," ")</f>
        <v/>
      </c>
      <c r="ER59" s="321" t="str">
        <f aca="false">IF(CQ59&gt;0,CQ59," ")</f>
        <v/>
      </c>
      <c r="ES59" s="321" t="str">
        <f aca="false">IF(CW59&gt;0,CW59," ")</f>
        <v/>
      </c>
      <c r="ET59" s="321" t="str">
        <f aca="false">IF(DB59&gt;0,DB59," ")</f>
        <v/>
      </c>
      <c r="EU59" s="321" t="str">
        <f aca="false">IF(DH59&gt;0,DH59," ")</f>
        <v/>
      </c>
      <c r="EV59" s="321" t="str">
        <f aca="false">IF(DM59&gt;0,DM59," ")</f>
        <v/>
      </c>
      <c r="EW59" s="322" t="e">
        <f aca="false">SMALL($DY59:EC59,1)</f>
        <v>#VALUE!</v>
      </c>
      <c r="EX59" s="323" t="e">
        <f aca="false">SMALL($DY59:ED59,1)</f>
        <v>#VALUE!</v>
      </c>
      <c r="EY59" s="323" t="e">
        <f aca="false">SMALL($DY59:EE59,1)</f>
        <v>#VALUE!</v>
      </c>
      <c r="EZ59" s="323" t="e">
        <f aca="false">SMALL($DY59:EF59,1)</f>
        <v>#VALUE!</v>
      </c>
      <c r="FA59" s="323" t="e">
        <f aca="false">SMALL($DY59:EG59,1)</f>
        <v>#VALUE!</v>
      </c>
      <c r="FB59" s="323" t="e">
        <f aca="false">SMALL($DY59:EH59,1)</f>
        <v>#VALUE!</v>
      </c>
      <c r="FC59" s="323" t="e">
        <f aca="false">SMALL($DY59:EI59,1)</f>
        <v>#VALUE!</v>
      </c>
      <c r="FD59" s="323" t="e">
        <f aca="false">SMALL($DY59:EJ59,1)</f>
        <v>#VALUE!</v>
      </c>
      <c r="FE59" s="323" t="e">
        <f aca="false">SMALL($DY59:EK59,1)</f>
        <v>#VALUE!</v>
      </c>
      <c r="FF59" s="323" t="e">
        <f aca="false">SMALL($DY59:EL59,1)</f>
        <v>#VALUE!</v>
      </c>
      <c r="FG59" s="323" t="e">
        <f aca="false">SMALL($DY59:EM59,1)</f>
        <v>#VALUE!</v>
      </c>
      <c r="FH59" s="323" t="e">
        <f aca="false">SMALL($DY59:EN59,1)</f>
        <v>#VALUE!</v>
      </c>
      <c r="FI59" s="323" t="e">
        <f aca="false">SMALL($DY59:EO59,1)</f>
        <v>#VALUE!</v>
      </c>
      <c r="FJ59" s="323" t="e">
        <f aca="false">SMALL($DY59:EP59,1)</f>
        <v>#VALUE!</v>
      </c>
      <c r="FK59" s="323" t="e">
        <f aca="false">SMALL($DY59:EQ59,1)</f>
        <v>#VALUE!</v>
      </c>
      <c r="FL59" s="323" t="e">
        <f aca="false">SMALL($DY59:ER59,1)</f>
        <v>#VALUE!</v>
      </c>
      <c r="FM59" s="323" t="e">
        <f aca="false">SMALL($DY59:ES59,1)</f>
        <v>#VALUE!</v>
      </c>
      <c r="FN59" s="323" t="e">
        <f aca="false">SMALL($DY59:ET59,1)</f>
        <v>#VALUE!</v>
      </c>
      <c r="FO59" s="323" t="e">
        <f aca="false">SMALL($DY59:EU59,1)</f>
        <v>#VALUE!</v>
      </c>
      <c r="FP59" s="324" t="e">
        <f aca="false">SMALL($DY59:EV59,1)</f>
        <v>#VALUE!</v>
      </c>
      <c r="FQ59" s="0"/>
      <c r="FR59" s="328" t="str">
        <f aca="false">IF($B59&lt;&gt;"",IF($EE$1+20&gt;=FR$13,$N59+E59-F59-(EW59+EW161+EW263+EW365),""),"")</f>
        <v/>
      </c>
      <c r="FS59" s="329" t="str">
        <f aca="false">IF($B59&lt;&gt;"",IF($EE$1+20&gt;=FS$13,$N59+$S59+E59-F59-(EX59+EX161+EX263+EX365),""),"")</f>
        <v/>
      </c>
      <c r="FT59" s="329" t="str">
        <f aca="false">IF($B59&lt;&gt;"",IF($EE$1+20&gt;=FT$13,$N59+$S59+$Y59+E59-F59-(EY59+EY161+EY263+EY365),""),"")</f>
        <v/>
      </c>
      <c r="FU59" s="329" t="str">
        <f aca="false">IF($B59&lt;&gt;"",IF($EE$1+20&gt;=FU$13,$N59+$S59+$Y59+$AD59+E59-F59-(EZ59+EZ161+EZ263+EZ365),""),"")</f>
        <v/>
      </c>
      <c r="FV59" s="329" t="str">
        <f aca="false">IF($B59&lt;&gt;"",IF($EE$1+20&gt;=FV$13,$N59+$S59+$Y59+$AD59+$AJ59+E59-F59-(FA59+FA161+FA263+FA365),""),"")</f>
        <v/>
      </c>
      <c r="FW59" s="329" t="str">
        <f aca="false">IF($B59&lt;&gt;"",IF($EE$1+20&gt;=FW$13,$N59+$S59+$Y59+$AD59+$AJ59+$AO59+E59-F59-(FB59+FB161+FB263+FB365),""),"")</f>
        <v/>
      </c>
      <c r="FX59" s="329" t="str">
        <f aca="false">IF($B59&lt;&gt;"",IF($EE$1+20&gt;=FX$13,$N59+$S59+$Y59+$AD59+$AJ59+$AO59+$AU59+E59-F59-(FC59+FC161+FC263+FC365),""),"")</f>
        <v/>
      </c>
      <c r="FY59" s="329" t="str">
        <f aca="false">IF($B59&lt;&gt;"",IF($EE$1+20&gt;=FY$13,$N59+$S59+$Y59+$AD59+$AJ59+$AO59+$AU59+$AZ59+E59-F59-(FD59+FD161+FD263+FD365),""),"")</f>
        <v/>
      </c>
      <c r="FZ59" s="329" t="str">
        <f aca="false">IF($B59&lt;&gt;"",IF($EE$1+20&gt;=FZ$13,$N59+$S59+$Y59+$AD59+$AJ59+$AO59+$AU59+$AZ59+$BF59+E59-F59-(FE59+FE161+FE263+FE365),""),"")</f>
        <v/>
      </c>
      <c r="GA59" s="329" t="str">
        <f aca="false">IF($B59&lt;&gt;"",IF($EE$1+20&gt;=GA$13,$N59+$S59+$Y59+$AD59+$AJ59+$AO59+$AU59+$AZ59+$BF59+$BK59+E59-F59-(FF59+FF161+FF263+FF365),""),"")</f>
        <v/>
      </c>
      <c r="GB59" s="329" t="str">
        <f aca="false">IF($B59&lt;&gt;"",IF($EE$1+20&gt;=GB$13,$N59+$S59+$Y59+$AD59+$AJ59+$AO59+$AU59+$AZ59+$BF59+$BK59+$BQ59+E59-F59-(FG59+FG161+FG263+FG365),""),"")</f>
        <v/>
      </c>
      <c r="GC59" s="329" t="str">
        <f aca="false">IF($B59&lt;&gt;"",IF($EE$1+20&gt;=GC$13,$N59+$S59+$Y59+$AD59+$AJ59+$AO59+$AU59+$AZ59+$BF59+$BK59+$BQ59+$BV59+E59-F59-(FH59+FH161+FH263+FH365),""),"")</f>
        <v/>
      </c>
      <c r="GD59" s="329" t="str">
        <f aca="false">IF($B59&lt;&gt;"",IF($EE$1+20&gt;=GD$13,$N59+$S59+$Y59+$AD59+$AJ59+$AO59+$AU59+$AZ59+$BF59+$BK59+$BQ59+$BV59+$CB59+E59-F59-(FI59+FI161+FI263+FI365),""),"")</f>
        <v/>
      </c>
      <c r="GE59" s="329" t="str">
        <f aca="false">IF($B59&lt;&gt;"",IF($EE$1+20&gt;=GE$13,$N59+$S59+$Y59+$AD59+$AJ59+$AO59+$AU59+$AZ59+$BF59+$BK59+$BQ59+$BV59+$CB59+$CG59+E59-F59-(FJ59+FJ161+FJ263+FJ365),""),"")</f>
        <v/>
      </c>
      <c r="GF59" s="329" t="str">
        <f aca="false">IF($B59&lt;&gt;"",IF($EE$1+20&gt;=GF$13,$N59+$S59+$Y59+$AD59+$AJ59+$AO59+$AU59+$AZ59+$BF59+$BK59+$BQ59+$BV59+$CB59+$CG59+$CM59+E59-F59-(FK59+FK161+FK263+FK365),""),"")</f>
        <v/>
      </c>
      <c r="GG59" s="329" t="str">
        <f aca="false">IF($B59&lt;&gt;"",IF($EE$1+20&gt;=GG$13,$N59+$S59+$Y59+$AD59+$AJ59+$AO59+$AU59+$AZ59+$BF59+$BK59+$BQ59+$BV59+$CB59+$CG59+$CM59+$CR59+E59-F59-(FL59+FL161+FL263+FL365),""),"")</f>
        <v/>
      </c>
      <c r="GH59" s="329" t="str">
        <f aca="false">IF($B59&lt;&gt;"",IF($EE$1+20&gt;=GH$13,$N59+$S59+$Y59+$AD59+$AJ59+$AO59+$AU59+$AZ59+$BF59+$BK59+$BQ59+$BV59+$CB59+$CG59+$CM59+$CR59+$CX59+E59-F59-(FM59+FM161+FM263+FM365),""),"")</f>
        <v/>
      </c>
      <c r="GI59" s="329" t="str">
        <f aca="false">IF($B59&lt;&gt;"",IF($EE$1+20&gt;=GI$13,$N59+$S59+$Y59+$AD59+$AJ59+$AO59+$AU59+$AZ59+$BF59+$BK59+$BQ59+$BV59+$CB59+$CG59+$CM59+$CR59+$CX59+$DC59+E59-F59-(FN59+FN161+FN263+FN365),""),"")</f>
        <v/>
      </c>
      <c r="GJ59" s="329" t="str">
        <f aca="false">IF($B59&lt;&gt;"",IF($EE$1+20&gt;=GJ$13,$N59+$S59+$Y59+$AD59+$AJ59+$AO59+$AU59+$AZ59+$BF59+$BK59+$BQ59+$BV59+$CB59+$CG59+$CM59+$CR59+$CX59+$DC59+$DI59+E59-F59-(FO59+FO161+FO263+FO365),""),"")</f>
        <v/>
      </c>
      <c r="GK59" s="330" t="str">
        <f aca="false">IF($B59&lt;&gt;"",IF($EE$1+20&gt;=GK$13,$N59+$S59+$Y59+$AD59+$AJ59+$AO59+$AU59+$AZ59+$BF59+$BK59+$BQ59+$BV59+$CB59+$CG59+$CM59+$CR59+$CX59+$DC59+$DI59+$DN59+E59-F59-(FP59+FP161+FP263+FP365),""),"")</f>
        <v/>
      </c>
      <c r="GL59" s="0"/>
      <c r="GM59" s="328" t="str">
        <f aca="false">IF($B59&lt;&gt;"",IF($EE$1+20&gt;=GM$13,RANK(FR59,FR$14:FR$113,0),""),"")</f>
        <v/>
      </c>
      <c r="GN59" s="329" t="str">
        <f aca="false">IF($B59&lt;&gt;"",IF($EE$1+20&gt;=GN$13,RANK(FS59,FS$14:FS$113,0),""),"")</f>
        <v/>
      </c>
      <c r="GO59" s="329" t="str">
        <f aca="false">IF($B59&lt;&gt;"",IF($EE$1+20&gt;=GO$13,RANK(FT59,FT$14:FT$113,0),""),"")</f>
        <v/>
      </c>
      <c r="GP59" s="329" t="str">
        <f aca="false">IF($B59&lt;&gt;"",IF($EE$1+20&gt;=GP$13,RANK(FU59,FU$14:FU$113,0),""),"")</f>
        <v/>
      </c>
      <c r="GQ59" s="329" t="str">
        <f aca="false">IF($B59&lt;&gt;"",IF($EE$1+20&gt;=GQ$13,RANK(FV59,FV$14:FV$113,0),""),"")</f>
        <v/>
      </c>
      <c r="GR59" s="329" t="str">
        <f aca="false">IF($B59&lt;&gt;"",IF($EE$1+20&gt;=GR$13,RANK(FW59,FW$14:FW$113,0),""),"")</f>
        <v/>
      </c>
      <c r="GS59" s="329" t="str">
        <f aca="false">IF($B59&lt;&gt;"",IF($EE$1+20&gt;=GS$13,RANK(FX59,FX$14:FX$113,0),""),"")</f>
        <v/>
      </c>
      <c r="GT59" s="329" t="str">
        <f aca="false">IF($B59&lt;&gt;"",IF($EE$1+20&gt;=GT$13,RANK(FY59,FY$14:FY$113,0),""),"")</f>
        <v/>
      </c>
      <c r="GU59" s="329" t="str">
        <f aca="false">IF($B59&lt;&gt;"",IF($EE$1+20&gt;=GU$13,RANK(FZ59,FZ$14:FZ$113,0),""),"")</f>
        <v/>
      </c>
      <c r="GV59" s="329" t="str">
        <f aca="false">IF($B59&lt;&gt;"",IF($EE$1+20&gt;=GV$13,RANK(GA59,GA$14:GA$113,0),""),"")</f>
        <v/>
      </c>
      <c r="GW59" s="329" t="str">
        <f aca="false">IF($B59&lt;&gt;"",IF($EE$1+20&gt;=GW$13,RANK(GB59,GB$14:GB$113,0),""),"")</f>
        <v/>
      </c>
      <c r="GX59" s="329" t="str">
        <f aca="false">IF($B59&lt;&gt;"",IF($EE$1+20&gt;=GX$13,RANK(GC59,GC$14:GC$113,0),""),"")</f>
        <v/>
      </c>
      <c r="GY59" s="329" t="str">
        <f aca="false">IF($B59&lt;&gt;"",IF($EE$1+20&gt;=GY$13,RANK(GD59,GD$14:GD$113,0),""),"")</f>
        <v/>
      </c>
      <c r="GZ59" s="329" t="str">
        <f aca="false">IF($B59&lt;&gt;"",IF($EE$1+20&gt;=GZ$13,RANK(GE59,GE$14:GE$113,0),""),"")</f>
        <v/>
      </c>
      <c r="HA59" s="329" t="str">
        <f aca="false">IF($B59&lt;&gt;"",IF($EE$1+20&gt;=HA$13,RANK(GF59,GF$14:GF$113,0),""),"")</f>
        <v/>
      </c>
      <c r="HB59" s="329" t="str">
        <f aca="false">IF($B59&lt;&gt;"",IF($EE$1+20&gt;=HB$13,RANK(GG59,GG$14:GG$113,0),""),"")</f>
        <v/>
      </c>
      <c r="HC59" s="329" t="str">
        <f aca="false">IF($B59&lt;&gt;"",IF($EE$1+20&gt;=HC$13,RANK(GH59,GH$14:GH$113,0),""),"")</f>
        <v/>
      </c>
      <c r="HD59" s="329" t="str">
        <f aca="false">IF($B59&lt;&gt;"",IF($EE$1+20&gt;=HD$13,RANK(GI59,GI$14:GI$113,0),""),"")</f>
        <v/>
      </c>
      <c r="HE59" s="329" t="str">
        <f aca="false">IF($B59&lt;&gt;"",IF($EE$1+20&gt;=HE$13,RANK(GJ59,GJ$14:GJ$113,0),""),"")</f>
        <v/>
      </c>
      <c r="HF59" s="330" t="str">
        <f aca="false">IF($B59&lt;&gt;"",IF($EE$1+20&gt;=HF$13,RANK(GK59,GK$14:GK$113,0),""),"")</f>
        <v/>
      </c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3" hidden="false" customHeight="false" outlineLevel="0" collapsed="false">
      <c r="A60" s="308" t="str">
        <f aca="false">IF(B60&lt;&gt;"",RANK(G60,G$14:G$113,0),"")</f>
        <v/>
      </c>
      <c r="B60" s="310" t="str">
        <f aca="false">IF('Chronos (M1..M20)'!B57&lt;&gt;"",'Chronos (M1..M20)'!B57,"")</f>
        <v/>
      </c>
      <c r="C60" s="310" t="str">
        <f aca="false">IF(B60&lt;&gt;"",'Chronos (M1..M20)'!C57,"")</f>
        <v/>
      </c>
      <c r="D60" s="215" t="str">
        <f aca="false">IF(B60&lt;&gt;"",'Chronos (M1..M20)'!C57,"")</f>
        <v/>
      </c>
      <c r="E60" s="355" t="n">
        <f aca="false">'Calculs (M1..M20)'!DS60</f>
        <v>0</v>
      </c>
      <c r="F60" s="355" t="n">
        <f aca="false">'Calculs (M1..M20)'!DT60</f>
        <v>0</v>
      </c>
      <c r="G60" s="311" t="n">
        <f aca="false">IF(B60&lt;&gt;"",IF(NbTotManche&lt;4,DR60-DQ60,IF(NbTotManche&lt;15,DR60-DU60-DQ60,IF(NbTotManche&lt;25,DR60-DU60-DV60-DQ60-DT60,IF(NbTotManche&lt;35,DS60-DU60-DV60-DW60-DT60-DQ60,DS60-DU60-DV60-DW60-DX60-DT60-DQ60)))),0)</f>
        <v>0</v>
      </c>
      <c r="H60" s="312" t="str">
        <f aca="false">IF(B60&lt;&gt;"",IF(G60,(G60/MAXA(G$14:G$113))*1000,0),"")</f>
        <v/>
      </c>
      <c r="I60" s="313" t="str">
        <f aca="false">IF($B60&lt;&gt;"",$B60,"")</f>
        <v/>
      </c>
      <c r="J60" s="314" t="str">
        <f aca="false">IF($B60&lt;&gt;"",'Chronos (M21..M40)'!$H57,"")</f>
        <v/>
      </c>
      <c r="K60" s="315" t="str">
        <f aca="false">IF('Chronos (M21..M40)'!$I57&lt;&gt;"",'Chronos (M21..M40)'!$I57," ")</f>
        <v> </v>
      </c>
      <c r="L60" s="316" t="n">
        <f aca="false">IF('Chronos (M21..M40)'!$J57&lt;&gt;"",'Chronos (M21..M40)'!$J57,0)</f>
        <v>0</v>
      </c>
      <c r="M60" s="317" t="str">
        <f aca="false">IF($B60&lt;&gt;"",IF(K60&lt;&gt;" ",(INDEX(J$9:K$12,MATCH(J60,J$9:J$12),2)/K60)*1000,0),"")</f>
        <v/>
      </c>
      <c r="N60" s="318" t="str">
        <f aca="false">IF(K$9&lt;&gt;"",IF($B60&lt;&gt;"",M60-L60,""),"")</f>
        <v/>
      </c>
      <c r="O60" s="314" t="str">
        <f aca="false">IF($B60&lt;&gt;"",'Chronos (M21..M40)'!$H158,"")</f>
        <v/>
      </c>
      <c r="P60" s="315" t="str">
        <f aca="false">IF('Chronos (M21..M40)'!$I158&lt;&gt;"",'Chronos (M21..M40)'!$I158," ")</f>
        <v> </v>
      </c>
      <c r="Q60" s="316" t="n">
        <f aca="false">IF('Chronos (M21..M40)'!$J158&lt;&gt;"",'Chronos (M21..M40)'!$J158,0)</f>
        <v>0</v>
      </c>
      <c r="R60" s="317" t="str">
        <f aca="false">IF($B60&lt;&gt;"",IF(P60&lt;&gt;" ",(INDEX(O$9:P$12,MATCH(O60,O$9:O$12),2)/P60)*1000,0),"")</f>
        <v/>
      </c>
      <c r="S60" s="318" t="str">
        <f aca="false">IF(P$9&lt;&gt;"",IF($B60&lt;&gt;"",R60-Q60,""),"")</f>
        <v/>
      </c>
      <c r="T60" s="313" t="str">
        <f aca="false">IF($B60&lt;&gt;"",$B60,"")</f>
        <v/>
      </c>
      <c r="U60" s="314" t="str">
        <f aca="false">IF($B60&lt;&gt;"",'Chronos (M21..M40)'!$H259,"")</f>
        <v/>
      </c>
      <c r="V60" s="315" t="str">
        <f aca="false">IF('Chronos (M21..M40)'!$I259&lt;&gt;"",'Chronos (M21..M40)'!$I259," ")</f>
        <v> </v>
      </c>
      <c r="W60" s="316" t="n">
        <f aca="false">IF('Chronos (M21..M40)'!$J259&lt;&gt;"",'Chronos (M21..M40)'!$J259,0)</f>
        <v>0</v>
      </c>
      <c r="X60" s="317" t="str">
        <f aca="false">IF($B60&lt;&gt;"",IF(V60&lt;&gt;" ",(INDEX(U$9:V$12,MATCH(U60,U$9:U$12),2)/V60)*1000,0),"")</f>
        <v/>
      </c>
      <c r="Y60" s="318" t="str">
        <f aca="false">IF(V$9&lt;&gt;"",IF($B60&lt;&gt;"",X60-W60,""),"")</f>
        <v/>
      </c>
      <c r="Z60" s="314" t="str">
        <f aca="false">IF($B60&lt;&gt;"",'Chronos (M21..M40)'!$H360,"")</f>
        <v/>
      </c>
      <c r="AA60" s="315" t="str">
        <f aca="false">IF('Chronos (M21..M40)'!$I360&lt;&gt;"",'Chronos (M21..M40)'!$I360," ")</f>
        <v> </v>
      </c>
      <c r="AB60" s="316" t="n">
        <f aca="false">IF('Chronos (M1..M20)'!$J360&lt;&gt;"",'Chronos (M21..M40)'!$J360,0)</f>
        <v>0</v>
      </c>
      <c r="AC60" s="317" t="str">
        <f aca="false">IF($B60&lt;&gt;"",IF(AA60&lt;&gt;" ",(INDEX(Z$9:AA$12,MATCH(Z60,Z$9:Z$12),2)/AA60)*1000,0),"")</f>
        <v/>
      </c>
      <c r="AD60" s="318" t="str">
        <f aca="false">IF(AA$9&lt;&gt;"",IF($B60&lt;&gt;"",AC60-AB60,""),"")</f>
        <v/>
      </c>
      <c r="AE60" s="313" t="str">
        <f aca="false">IF($B60&lt;&gt;"",$B60,"")</f>
        <v/>
      </c>
      <c r="AF60" s="314" t="str">
        <f aca="false">IF($B60&lt;&gt;"",'Chronos (M21..M40)'!$H461,"")</f>
        <v/>
      </c>
      <c r="AG60" s="315" t="str">
        <f aca="false">IF('Chronos (M21..M40)'!$I461&lt;&gt;"",'Chronos (M21..M40)'!$I461," ")</f>
        <v> </v>
      </c>
      <c r="AH60" s="316" t="n">
        <f aca="false">IF('Chronos (M21..M40)'!$J461&lt;&gt;"",'Chronos (M21..M40)'!$J461,0)</f>
        <v>0</v>
      </c>
      <c r="AI60" s="317" t="str">
        <f aca="false">IF($B60&lt;&gt;"",IF(AG60&lt;&gt;" ",(INDEX(AF$9:AG$12,MATCH(AF60,AF$9:AF$12),2)/AG60)*1000,0),"")</f>
        <v/>
      </c>
      <c r="AJ60" s="318" t="str">
        <f aca="false">IF(AG$9&lt;&gt;"",IF($B60&lt;&gt;"",AI60-AH60,""),"")</f>
        <v/>
      </c>
      <c r="AK60" s="314" t="str">
        <f aca="false">IF($B60&lt;&gt;"",'Chronos (M21..M40)'!$H562,"")</f>
        <v/>
      </c>
      <c r="AL60" s="315" t="str">
        <f aca="false">IF('Chronos (M21..M40)'!$I562&lt;&gt;"",'Chronos (M21..M40)'!$I562," ")</f>
        <v> </v>
      </c>
      <c r="AM60" s="316" t="n">
        <f aca="false">IF('Chronos (M21..M40)'!$J562&lt;&gt;"",'Chronos (M21..M40)'!$J562,0)</f>
        <v>0</v>
      </c>
      <c r="AN60" s="317" t="str">
        <f aca="false">IF($B60&lt;&gt;"",IF(AL60&lt;&gt;" ",(INDEX(AK$9:AL$12,MATCH(AK60,AK$9:AK$12),2)/AL60)*1000,0),"")</f>
        <v/>
      </c>
      <c r="AO60" s="318" t="str">
        <f aca="false">IF(AL$9&lt;&gt;"",IF($B60&lt;&gt;"",AN60-AM60,""),"")</f>
        <v/>
      </c>
      <c r="AP60" s="313" t="str">
        <f aca="false">IF($B60&lt;&gt;"",$B60,"")</f>
        <v/>
      </c>
      <c r="AQ60" s="314" t="str">
        <f aca="false">IF($B60&lt;&gt;"",'Chronos (M21..M40)'!$H663,"")</f>
        <v/>
      </c>
      <c r="AR60" s="315" t="str">
        <f aca="false">IF('Chronos (M21..M40)'!$I663&lt;&gt;"",'Chronos (M21..M40)'!$I663," ")</f>
        <v> </v>
      </c>
      <c r="AS60" s="316" t="n">
        <f aca="false">IF('Chronos (M21..M40)'!$J663&lt;&gt;"",'Chronos (M21..M40)'!$J663,0)</f>
        <v>0</v>
      </c>
      <c r="AT60" s="317" t="str">
        <f aca="false">IF($B60&lt;&gt;"",IF(AR60&lt;&gt;" ",(INDEX(AQ$9:AR$12,MATCH(AQ60,AQ$9:AQ$12),2)/AR60)*1000,0),"")</f>
        <v/>
      </c>
      <c r="AU60" s="318" t="str">
        <f aca="false">IF(AR$9&lt;&gt;"",IF($B60&lt;&gt;"",AT60-AS60,""),"")</f>
        <v/>
      </c>
      <c r="AV60" s="314" t="str">
        <f aca="false">IF($B60&lt;&gt;"",'Chronos (M21..M40)'!$H764,"")</f>
        <v/>
      </c>
      <c r="AW60" s="315" t="str">
        <f aca="false">IF('Chronos (M21..M40)'!$I764&lt;&gt;"",'Chronos (M21..M40)'!$I764," ")</f>
        <v> </v>
      </c>
      <c r="AX60" s="316" t="n">
        <f aca="false">IF('Chronos (M21..M40)'!$J764&lt;&gt;"",'Chronos (M21..M40)'!$J764,0)</f>
        <v>0</v>
      </c>
      <c r="AY60" s="317" t="str">
        <f aca="false">IF($B60&lt;&gt;"",IF(AW60&lt;&gt;" ",(INDEX(AV$9:AW$12,MATCH(AV60,AV$9:AV$12),2)/AW60)*1000,0),"")</f>
        <v/>
      </c>
      <c r="AZ60" s="318" t="str">
        <f aca="false">IF(AW$9&lt;&gt;"",IF($B60&lt;&gt;"",AY60-AX60,""),"")</f>
        <v/>
      </c>
      <c r="BA60" s="313" t="str">
        <f aca="false">IF($B60&lt;&gt;"",$B60,"")</f>
        <v/>
      </c>
      <c r="BB60" s="314" t="str">
        <f aca="false">IF($B60&lt;&gt;"",'Chronos (M21..M40)'!$H865,"")</f>
        <v/>
      </c>
      <c r="BC60" s="315" t="str">
        <f aca="false">IF('Chronos (M21..M40)'!$I865&lt;&gt;"",'Chronos (M21..M40)'!$I865," ")</f>
        <v> </v>
      </c>
      <c r="BD60" s="316" t="n">
        <f aca="false">IF('Chronos (M21..M40)'!$J865&lt;&gt;"",'Chronos (M21..M40)'!$J865,0)</f>
        <v>0</v>
      </c>
      <c r="BE60" s="317" t="str">
        <f aca="false">IF($B60&lt;&gt;"",IF(BC60&lt;&gt;" ",(INDEX(BB$9:BC$12,MATCH(BB60,BB$9:BB$12),2)/BC60)*1000,0),"")</f>
        <v/>
      </c>
      <c r="BF60" s="318" t="str">
        <f aca="false">IF(BC$9&lt;&gt;"",IF($B60&lt;&gt;"",BE60-BD60,""),"")</f>
        <v/>
      </c>
      <c r="BG60" s="314" t="str">
        <f aca="false">IF($B60&lt;&gt;"",'Chronos (M21..M40)'!$H966,"")</f>
        <v/>
      </c>
      <c r="BH60" s="315" t="str">
        <f aca="false">IF('Chronos (M21..M40)'!$I966&lt;&gt;"",'Chronos (M21..M40)'!$I966," ")</f>
        <v> </v>
      </c>
      <c r="BI60" s="316" t="n">
        <f aca="false">IF('Chronos (M21..M40)'!$J966&lt;&gt;"",'Chronos (M21..M40)'!$J966,0)</f>
        <v>0</v>
      </c>
      <c r="BJ60" s="317" t="str">
        <f aca="false">IF($B60&lt;&gt;"",IF(BH60&lt;&gt;" ",(INDEX(BG$9:BH$12,MATCH(BG60,BG$9:BG$12),2)/BH60)*1000,0),"")</f>
        <v/>
      </c>
      <c r="BK60" s="318" t="str">
        <f aca="false">IF(BH$9&lt;&gt;"",IF($B60&lt;&gt;"",BJ60-BI60,""),"")</f>
        <v/>
      </c>
      <c r="BL60" s="313" t="str">
        <f aca="false">IF($B60&lt;&gt;"",$B60,"")</f>
        <v/>
      </c>
      <c r="BM60" s="314" t="str">
        <f aca="false">IF($B60&lt;&gt;"",'Chronos (M21..M40)'!$H1067,"")</f>
        <v/>
      </c>
      <c r="BN60" s="315" t="str">
        <f aca="false">IF('Chronos (M21..M40)'!$I1067&lt;&gt;"",'Chronos (M21..M40)'!$I1067," ")</f>
        <v> </v>
      </c>
      <c r="BO60" s="316" t="n">
        <f aca="false">IF('Chronos (M21..M40)'!$J1067&lt;&gt;"",'Chronos (M21..M40)'!$J1067,0)</f>
        <v>0</v>
      </c>
      <c r="BP60" s="317" t="str">
        <f aca="false">IF($B60&lt;&gt;"",IF(BN60&lt;&gt;" ",(INDEX(BM$9:BN$12,MATCH(BM60,BM$9:BM$12),2)/BN60)*1000,0),"")</f>
        <v/>
      </c>
      <c r="BQ60" s="318" t="str">
        <f aca="false">IF(BN$9&lt;&gt;"",IF($B60&lt;&gt;"",BP60-BO60,""),"")</f>
        <v/>
      </c>
      <c r="BR60" s="314" t="str">
        <f aca="false">IF($B60&lt;&gt;"",'Chronos (M21..M40)'!$H1168,"")</f>
        <v/>
      </c>
      <c r="BS60" s="315" t="str">
        <f aca="false">IF('Chronos (M21..M40)'!$I1168&lt;&gt;"",'Chronos (M21..M40)'!$I1168," ")</f>
        <v> </v>
      </c>
      <c r="BT60" s="316" t="n">
        <f aca="false">IF('Chronos (M21..M40)'!$J1168&lt;&gt;"",'Chronos (M21..M40)'!$J1168,0)</f>
        <v>0</v>
      </c>
      <c r="BU60" s="317" t="str">
        <f aca="false">IF($B60&lt;&gt;"",IF(BS60&lt;&gt;" ",(INDEX(BR$9:BS$12,MATCH(BR60,BR$9:BR$12),2)/BS60)*1000,0),"")</f>
        <v/>
      </c>
      <c r="BV60" s="318" t="str">
        <f aca="false">IF(BS$9&lt;&gt;"",IF($B60&lt;&gt;"",BU60-BT60,""),"")</f>
        <v/>
      </c>
      <c r="BW60" s="313" t="str">
        <f aca="false">IF($B60&lt;&gt;"",$B60,"")</f>
        <v/>
      </c>
      <c r="BX60" s="314" t="str">
        <f aca="false">IF($B60&lt;&gt;"",'Chronos (M21..M40)'!$H1269,"")</f>
        <v/>
      </c>
      <c r="BY60" s="315" t="str">
        <f aca="false">IF('Chronos (M21..M40)'!$I1269&lt;&gt;"",'Chronos (M21..M40)'!$I1269," ")</f>
        <v> </v>
      </c>
      <c r="BZ60" s="316" t="n">
        <f aca="false">IF('Chronos (M21..M40)'!$J1269&lt;&gt;"",'Chronos (M21..M40)'!$J1269,0)</f>
        <v>0</v>
      </c>
      <c r="CA60" s="317" t="str">
        <f aca="false">IF($B60&lt;&gt;"",IF(BY60&lt;&gt;" ",(INDEX(BX$9:BY$12,MATCH(BX60,BX$9:BX$12),2)/BY60)*1000,0),"")</f>
        <v/>
      </c>
      <c r="CB60" s="318" t="str">
        <f aca="false">IF(BY$9&lt;&gt;"",IF($B60&lt;&gt;"",CA60-BZ60,""),"")</f>
        <v/>
      </c>
      <c r="CC60" s="314" t="str">
        <f aca="false">IF($B60&lt;&gt;"",'Chronos (M21..M40)'!$H1370,"")</f>
        <v/>
      </c>
      <c r="CD60" s="315" t="str">
        <f aca="false">IF('Chronos (M21..M40)'!$I1370&lt;&gt;"",'Chronos (M21..M40)'!$I1370," ")</f>
        <v> </v>
      </c>
      <c r="CE60" s="316" t="n">
        <f aca="false">IF('Chronos (M21..M40)'!$J1370&lt;&gt;"",'Chronos (M21..M40)'!$J1370,0)</f>
        <v>0</v>
      </c>
      <c r="CF60" s="317" t="str">
        <f aca="false">IF($B60&lt;&gt;"",IF(CD60&lt;&gt;" ",(INDEX(CC$9:CD$12,MATCH(CC60,CC$9:CC$12),2)/CD60)*1000,0),"")</f>
        <v/>
      </c>
      <c r="CG60" s="318" t="str">
        <f aca="false">IF(CD$9&lt;&gt;"",IF($B60&lt;&gt;"",CF60-CE60,""),"")</f>
        <v/>
      </c>
      <c r="CH60" s="313" t="str">
        <f aca="false">IF($B60&lt;&gt;"",$B60,"")</f>
        <v/>
      </c>
      <c r="CI60" s="314" t="str">
        <f aca="false">IF($B60&lt;&gt;"",'Chronos (M21..M40)'!$H1471,"")</f>
        <v/>
      </c>
      <c r="CJ60" s="315" t="str">
        <f aca="false">IF('Chronos (M21..M40)'!$I1471&lt;&gt;"",'Chronos (M21..M40)'!$I1471," ")</f>
        <v> </v>
      </c>
      <c r="CK60" s="316" t="n">
        <f aca="false">IF('Chronos (M21..M40)'!$J1471&lt;&gt;"",'Chronos (M21..M40)'!$J1471,0)</f>
        <v>0</v>
      </c>
      <c r="CL60" s="317" t="str">
        <f aca="false">IF($B60&lt;&gt;"",IF(CJ60&lt;&gt;" ",(INDEX(CI$9:CJ$12,MATCH(CI60,CI$9:CI$12),2)/CJ60)*1000,0),"")</f>
        <v/>
      </c>
      <c r="CM60" s="318" t="str">
        <f aca="false">IF(CJ$9&lt;&gt;"",IF($B60&lt;&gt;"",CL60-CK60,""),"")</f>
        <v/>
      </c>
      <c r="CN60" s="314" t="str">
        <f aca="false">IF($B60&lt;&gt;"",'Chronos (M21..M40)'!$H1572,"")</f>
        <v/>
      </c>
      <c r="CO60" s="315" t="str">
        <f aca="false">IF('Chronos (M21..M40)'!$I1572&lt;&gt;"",'Chronos (M21..M40)'!$I1572," ")</f>
        <v> </v>
      </c>
      <c r="CP60" s="316" t="n">
        <f aca="false">IF('Chronos (M21..M40)'!$J1572&lt;&gt;"",'Chronos (M21..M40)'!$J1572,0)</f>
        <v>0</v>
      </c>
      <c r="CQ60" s="317" t="str">
        <f aca="false">IF($B60&lt;&gt;"",IF(CO60&lt;&gt;" ",(INDEX(CN$9:CO$12,MATCH(CN60,CN$9:CN$12),2)/CO60)*1000,0),"")</f>
        <v/>
      </c>
      <c r="CR60" s="318" t="str">
        <f aca="false">IF(CO$9&lt;&gt;"",IF($B60&lt;&gt;"",CQ60-CP60,""),"")</f>
        <v/>
      </c>
      <c r="CS60" s="313" t="str">
        <f aca="false">IF($B60&lt;&gt;"",$B60,"")</f>
        <v/>
      </c>
      <c r="CT60" s="314" t="str">
        <f aca="false">IF($B60&lt;&gt;"",'Chronos (M21..M40)'!$H1673,"")</f>
        <v/>
      </c>
      <c r="CU60" s="315" t="str">
        <f aca="false">IF('Chronos (M21..M40)'!$I1673&lt;&gt;"",'Chronos (M21..M40)'!$I1673," ")</f>
        <v> </v>
      </c>
      <c r="CV60" s="316" t="n">
        <f aca="false">IF('Chronos (M21..M40)'!$J1673&lt;&gt;"",'Chronos (M21..M40)'!$J1673,0)</f>
        <v>0</v>
      </c>
      <c r="CW60" s="317" t="str">
        <f aca="false">IF($B60&lt;&gt;"",IF(CU60&lt;&gt;" ",(INDEX(CT$9:CU$12,MATCH(CT60,CT$9:CT$12),2)/CU60)*1000,0),"")</f>
        <v/>
      </c>
      <c r="CX60" s="318" t="str">
        <f aca="false">IF(CU$9&lt;&gt;"",IF($B60&lt;&gt;"",CW60-CV60,""),"")</f>
        <v/>
      </c>
      <c r="CY60" s="314" t="str">
        <f aca="false">IF($B60&lt;&gt;"",'Chronos (M21..M40)'!$H1774,"")</f>
        <v/>
      </c>
      <c r="CZ60" s="315" t="str">
        <f aca="false">IF('Chronos (M21..M40)'!$I1774&lt;&gt;"",'Chronos (M21..M40)'!$I1774," ")</f>
        <v> </v>
      </c>
      <c r="DA60" s="316" t="n">
        <f aca="false">IF('Chronos (M21..M40)'!$J1774&lt;&gt;"",'Chronos (M21..M40)'!$J1774,0)</f>
        <v>0</v>
      </c>
      <c r="DB60" s="317" t="str">
        <f aca="false">IF($B60&lt;&gt;"",IF(CZ60&lt;&gt;" ",(INDEX(CY$9:CZ$12,MATCH(CY60,CY$9:CY$12),2)/CZ60)*1000,0),"")</f>
        <v/>
      </c>
      <c r="DC60" s="318" t="str">
        <f aca="false">IF(CZ$9&lt;&gt;"",IF($B60&lt;&gt;"",DB60-DA60,""),"")</f>
        <v/>
      </c>
      <c r="DD60" s="313" t="str">
        <f aca="false">IF($B60&lt;&gt;"",$B60,"")</f>
        <v/>
      </c>
      <c r="DE60" s="314" t="str">
        <f aca="false">IF($B60&lt;&gt;"",'Chronos (M21..M40)'!$H1875,"")</f>
        <v/>
      </c>
      <c r="DF60" s="315" t="str">
        <f aca="false">IF('Chronos (M21..M40)'!$I1875&lt;&gt;"",'Chronos (M21..M40)'!$I1875," ")</f>
        <v> </v>
      </c>
      <c r="DG60" s="316" t="n">
        <f aca="false">IF('Chronos (M21..M40)'!$J1875&lt;&gt;"",'Chronos (M21..M40)'!$J1875,0)</f>
        <v>0</v>
      </c>
      <c r="DH60" s="317" t="str">
        <f aca="false">IF($B60&lt;&gt;"",IF(DF60&lt;&gt;" ",(INDEX(DE$9:DF$12,MATCH(DE60,DE$9:DE$12),2)/DF60)*1000,0),"")</f>
        <v/>
      </c>
      <c r="DI60" s="318" t="str">
        <f aca="false">IF(DF$9&lt;&gt;"",IF($B60&lt;&gt;"",DH60-DG60,""),"")</f>
        <v/>
      </c>
      <c r="DJ60" s="314" t="str">
        <f aca="false">IF($B60&lt;&gt;"",'Chronos (M21..M40)'!$H1976,"")</f>
        <v/>
      </c>
      <c r="DK60" s="315" t="str">
        <f aca="false">IF('Chronos (M21..M40)'!$I1976&lt;&gt;"",'Chronos (M21..M40)'!$I1976," ")</f>
        <v> </v>
      </c>
      <c r="DL60" s="316" t="n">
        <f aca="false">IF('Chronos (M21..M40)'!$J1976&lt;&gt;"",'Chronos (M21..M40)'!$J1976,0)</f>
        <v>0</v>
      </c>
      <c r="DM60" s="317" t="str">
        <f aca="false">IF($B60&lt;&gt;"",IF(DK60&lt;&gt;" ",(INDEX(DJ$9:DK$12,MATCH(DJ60,DJ$9:DJ$12),2)/DK60)*1000,0),"")</f>
        <v/>
      </c>
      <c r="DN60" s="318" t="str">
        <f aca="false">IF(DK$9&lt;&gt;"",IF($B60&lt;&gt;"",DM60-DL60,""),"")</f>
        <v/>
      </c>
      <c r="DO60" s="0"/>
      <c r="DP60" s="356" t="n">
        <f aca="false">E60</f>
        <v>0</v>
      </c>
      <c r="DQ60" s="357" t="n">
        <f aca="false">F60</f>
        <v>0</v>
      </c>
      <c r="DR60" s="356" t="e">
        <f aca="false">SUM(E60,M60,R60,X60,AC60)</f>
        <v>#VALUE!</v>
      </c>
      <c r="DS60" s="319" t="e">
        <f aca="false">SUM(DR60,AI60,AN60,AT60,AY60,BE60,BJ60,BP60,BU60,CA60,CF60,CL60,CQ60,CW60,DB60,DH60,DM60)</f>
        <v>#VALUE!</v>
      </c>
      <c r="DT60" s="357" t="n">
        <f aca="false">SUM(L60,Q60,W60,AB60,AH60,AM60,AS60,AX60,BD60,BI60,BO60,BT60,BZ60,CE60,CK60,CP60,CV60,DA60,DG60,DL60)</f>
        <v>0</v>
      </c>
      <c r="DU60" s="356" t="e">
        <f aca="false">SMALL($DY60:$EV60,1)</f>
        <v>#VALUE!</v>
      </c>
      <c r="DV60" s="319" t="e">
        <f aca="false">SMALL($DY60:$EV60,2)</f>
        <v>#VALUE!</v>
      </c>
      <c r="DW60" s="319" t="e">
        <f aca="false">SMALL($DY60:$EV60,3)</f>
        <v>#VALUE!</v>
      </c>
      <c r="DX60" s="357" t="e">
        <f aca="false">SMALL($DY60:$EV60,4)</f>
        <v>#VALUE!</v>
      </c>
      <c r="DY60" s="356" t="e">
        <f aca="false">'Calculs (M1..M20)'!DU60</f>
        <v>#VALUE!</v>
      </c>
      <c r="DZ60" s="356" t="e">
        <f aca="false">'Calculs (M1..M20)'!DV60</f>
        <v>#VALUE!</v>
      </c>
      <c r="EA60" s="356" t="e">
        <f aca="false">'Calculs (M1..M20)'!DW60</f>
        <v>#VALUE!</v>
      </c>
      <c r="EB60" s="358" t="e">
        <f aca="false">'Calculs (M1..M20)'!DX60</f>
        <v>#VALUE!</v>
      </c>
      <c r="EC60" s="361" t="str">
        <f aca="false">IF(M60&gt;0,M60," ")</f>
        <v/>
      </c>
      <c r="ED60" s="321" t="str">
        <f aca="false">IF(R60&gt;0,R60," ")</f>
        <v/>
      </c>
      <c r="EE60" s="321" t="str">
        <f aca="false">IF(X60&gt;0,X60," ")</f>
        <v/>
      </c>
      <c r="EF60" s="321" t="str">
        <f aca="false">IF(AC60&gt;0,AC60," ")</f>
        <v/>
      </c>
      <c r="EG60" s="321" t="str">
        <f aca="false">IF(AI60&gt;0,AI60," ")</f>
        <v/>
      </c>
      <c r="EH60" s="321" t="str">
        <f aca="false">IF(AN60&gt;0,AN60," ")</f>
        <v/>
      </c>
      <c r="EI60" s="321" t="str">
        <f aca="false">IF(AT60&gt;0,AT60," ")</f>
        <v/>
      </c>
      <c r="EJ60" s="321" t="str">
        <f aca="false">IF(AY60&gt;0,AY60," ")</f>
        <v/>
      </c>
      <c r="EK60" s="321" t="str">
        <f aca="false">IF(BE60&gt;0,BE60," ")</f>
        <v/>
      </c>
      <c r="EL60" s="321" t="str">
        <f aca="false">IF(BJ60&gt;0,BJ60," ")</f>
        <v/>
      </c>
      <c r="EM60" s="321" t="str">
        <f aca="false">IF(BP60&gt;0,BP60," ")</f>
        <v/>
      </c>
      <c r="EN60" s="321" t="str">
        <f aca="false">IF(BU60&gt;0,BU60," ")</f>
        <v/>
      </c>
      <c r="EO60" s="321" t="str">
        <f aca="false">IF(CA60&gt;0,CA60," ")</f>
        <v/>
      </c>
      <c r="EP60" s="321" t="str">
        <f aca="false">IF(CF60&gt;0,CF60," ")</f>
        <v/>
      </c>
      <c r="EQ60" s="321" t="str">
        <f aca="false">IF(CL60&gt;0,CL60," ")</f>
        <v/>
      </c>
      <c r="ER60" s="321" t="str">
        <f aca="false">IF(CQ60&gt;0,CQ60," ")</f>
        <v/>
      </c>
      <c r="ES60" s="321" t="str">
        <f aca="false">IF(CW60&gt;0,CW60," ")</f>
        <v/>
      </c>
      <c r="ET60" s="321" t="str">
        <f aca="false">IF(DB60&gt;0,DB60," ")</f>
        <v/>
      </c>
      <c r="EU60" s="321" t="str">
        <f aca="false">IF(DH60&gt;0,DH60," ")</f>
        <v/>
      </c>
      <c r="EV60" s="321" t="str">
        <f aca="false">IF(DM60&gt;0,DM60," ")</f>
        <v/>
      </c>
      <c r="EW60" s="322" t="e">
        <f aca="false">SMALL($DY60:EC60,1)</f>
        <v>#VALUE!</v>
      </c>
      <c r="EX60" s="323" t="e">
        <f aca="false">SMALL($DY60:ED60,1)</f>
        <v>#VALUE!</v>
      </c>
      <c r="EY60" s="323" t="e">
        <f aca="false">SMALL($DY60:EE60,1)</f>
        <v>#VALUE!</v>
      </c>
      <c r="EZ60" s="323" t="e">
        <f aca="false">SMALL($DY60:EF60,1)</f>
        <v>#VALUE!</v>
      </c>
      <c r="FA60" s="323" t="e">
        <f aca="false">SMALL($DY60:EG60,1)</f>
        <v>#VALUE!</v>
      </c>
      <c r="FB60" s="323" t="e">
        <f aca="false">SMALL($DY60:EH60,1)</f>
        <v>#VALUE!</v>
      </c>
      <c r="FC60" s="323" t="e">
        <f aca="false">SMALL($DY60:EI60,1)</f>
        <v>#VALUE!</v>
      </c>
      <c r="FD60" s="323" t="e">
        <f aca="false">SMALL($DY60:EJ60,1)</f>
        <v>#VALUE!</v>
      </c>
      <c r="FE60" s="323" t="e">
        <f aca="false">SMALL($DY60:EK60,1)</f>
        <v>#VALUE!</v>
      </c>
      <c r="FF60" s="323" t="e">
        <f aca="false">SMALL($DY60:EL60,1)</f>
        <v>#VALUE!</v>
      </c>
      <c r="FG60" s="323" t="e">
        <f aca="false">SMALL($DY60:EM60,1)</f>
        <v>#VALUE!</v>
      </c>
      <c r="FH60" s="323" t="e">
        <f aca="false">SMALL($DY60:EN60,1)</f>
        <v>#VALUE!</v>
      </c>
      <c r="FI60" s="323" t="e">
        <f aca="false">SMALL($DY60:EO60,1)</f>
        <v>#VALUE!</v>
      </c>
      <c r="FJ60" s="323" t="e">
        <f aca="false">SMALL($DY60:EP60,1)</f>
        <v>#VALUE!</v>
      </c>
      <c r="FK60" s="323" t="e">
        <f aca="false">SMALL($DY60:EQ60,1)</f>
        <v>#VALUE!</v>
      </c>
      <c r="FL60" s="323" t="e">
        <f aca="false">SMALL($DY60:ER60,1)</f>
        <v>#VALUE!</v>
      </c>
      <c r="FM60" s="323" t="e">
        <f aca="false">SMALL($DY60:ES60,1)</f>
        <v>#VALUE!</v>
      </c>
      <c r="FN60" s="323" t="e">
        <f aca="false">SMALL($DY60:ET60,1)</f>
        <v>#VALUE!</v>
      </c>
      <c r="FO60" s="323" t="e">
        <f aca="false">SMALL($DY60:EU60,1)</f>
        <v>#VALUE!</v>
      </c>
      <c r="FP60" s="324" t="e">
        <f aca="false">SMALL($DY60:EV60,1)</f>
        <v>#VALUE!</v>
      </c>
      <c r="FQ60" s="0"/>
      <c r="FR60" s="328" t="str">
        <f aca="false">IF($B60&lt;&gt;"",IF($EE$1+20&gt;=FR$13,$N60+E60-F60-(EW60+EW162+EW264+EW366),""),"")</f>
        <v/>
      </c>
      <c r="FS60" s="329" t="str">
        <f aca="false">IF($B60&lt;&gt;"",IF($EE$1+20&gt;=FS$13,$N60+$S60+E60-F60-(EX60+EX162+EX264+EX366),""),"")</f>
        <v/>
      </c>
      <c r="FT60" s="329" t="str">
        <f aca="false">IF($B60&lt;&gt;"",IF($EE$1+20&gt;=FT$13,$N60+$S60+$Y60+E60-F60-(EY60+EY162+EY264+EY366),""),"")</f>
        <v/>
      </c>
      <c r="FU60" s="329" t="str">
        <f aca="false">IF($B60&lt;&gt;"",IF($EE$1+20&gt;=FU$13,$N60+$S60+$Y60+$AD60+E60-F60-(EZ60+EZ162+EZ264+EZ366),""),"")</f>
        <v/>
      </c>
      <c r="FV60" s="329" t="str">
        <f aca="false">IF($B60&lt;&gt;"",IF($EE$1+20&gt;=FV$13,$N60+$S60+$Y60+$AD60+$AJ60+E60-F60-(FA60+FA162+FA264+FA366),""),"")</f>
        <v/>
      </c>
      <c r="FW60" s="329" t="str">
        <f aca="false">IF($B60&lt;&gt;"",IF($EE$1+20&gt;=FW$13,$N60+$S60+$Y60+$AD60+$AJ60+$AO60+E60-F60-(FB60+FB162+FB264+FB366),""),"")</f>
        <v/>
      </c>
      <c r="FX60" s="329" t="str">
        <f aca="false">IF($B60&lt;&gt;"",IF($EE$1+20&gt;=FX$13,$N60+$S60+$Y60+$AD60+$AJ60+$AO60+$AU60+E60-F60-(FC60+FC162+FC264+FC366),""),"")</f>
        <v/>
      </c>
      <c r="FY60" s="329" t="str">
        <f aca="false">IF($B60&lt;&gt;"",IF($EE$1+20&gt;=FY$13,$N60+$S60+$Y60+$AD60+$AJ60+$AO60+$AU60+$AZ60+E60-F60-(FD60+FD162+FD264+FD366),""),"")</f>
        <v/>
      </c>
      <c r="FZ60" s="329" t="str">
        <f aca="false">IF($B60&lt;&gt;"",IF($EE$1+20&gt;=FZ$13,$N60+$S60+$Y60+$AD60+$AJ60+$AO60+$AU60+$AZ60+$BF60+E60-F60-(FE60+FE162+FE264+FE366),""),"")</f>
        <v/>
      </c>
      <c r="GA60" s="329" t="str">
        <f aca="false">IF($B60&lt;&gt;"",IF($EE$1+20&gt;=GA$13,$N60+$S60+$Y60+$AD60+$AJ60+$AO60+$AU60+$AZ60+$BF60+$BK60+E60-F60-(FF60+FF162+FF264+FF366),""),"")</f>
        <v/>
      </c>
      <c r="GB60" s="329" t="str">
        <f aca="false">IF($B60&lt;&gt;"",IF($EE$1+20&gt;=GB$13,$N60+$S60+$Y60+$AD60+$AJ60+$AO60+$AU60+$AZ60+$BF60+$BK60+$BQ60+E60-F60-(FG60+FG162+FG264+FG366),""),"")</f>
        <v/>
      </c>
      <c r="GC60" s="329" t="str">
        <f aca="false">IF($B60&lt;&gt;"",IF($EE$1+20&gt;=GC$13,$N60+$S60+$Y60+$AD60+$AJ60+$AO60+$AU60+$AZ60+$BF60+$BK60+$BQ60+$BV60+E60-F60-(FH60+FH162+FH264+FH366),""),"")</f>
        <v/>
      </c>
      <c r="GD60" s="329" t="str">
        <f aca="false">IF($B60&lt;&gt;"",IF($EE$1+20&gt;=GD$13,$N60+$S60+$Y60+$AD60+$AJ60+$AO60+$AU60+$AZ60+$BF60+$BK60+$BQ60+$BV60+$CB60+E60-F60-(FI60+FI162+FI264+FI366),""),"")</f>
        <v/>
      </c>
      <c r="GE60" s="329" t="str">
        <f aca="false">IF($B60&lt;&gt;"",IF($EE$1+20&gt;=GE$13,$N60+$S60+$Y60+$AD60+$AJ60+$AO60+$AU60+$AZ60+$BF60+$BK60+$BQ60+$BV60+$CB60+$CG60+E60-F60-(FJ60+FJ162+FJ264+FJ366),""),"")</f>
        <v/>
      </c>
      <c r="GF60" s="329" t="str">
        <f aca="false">IF($B60&lt;&gt;"",IF($EE$1+20&gt;=GF$13,$N60+$S60+$Y60+$AD60+$AJ60+$AO60+$AU60+$AZ60+$BF60+$BK60+$BQ60+$BV60+$CB60+$CG60+$CM60+E60-F60-(FK60+FK162+FK264+FK366),""),"")</f>
        <v/>
      </c>
      <c r="GG60" s="329" t="str">
        <f aca="false">IF($B60&lt;&gt;"",IF($EE$1+20&gt;=GG$13,$N60+$S60+$Y60+$AD60+$AJ60+$AO60+$AU60+$AZ60+$BF60+$BK60+$BQ60+$BV60+$CB60+$CG60+$CM60+$CR60+E60-F60-(FL60+FL162+FL264+FL366),""),"")</f>
        <v/>
      </c>
      <c r="GH60" s="329" t="str">
        <f aca="false">IF($B60&lt;&gt;"",IF($EE$1+20&gt;=GH$13,$N60+$S60+$Y60+$AD60+$AJ60+$AO60+$AU60+$AZ60+$BF60+$BK60+$BQ60+$BV60+$CB60+$CG60+$CM60+$CR60+$CX60+E60-F60-(FM60+FM162+FM264+FM366),""),"")</f>
        <v/>
      </c>
      <c r="GI60" s="329" t="str">
        <f aca="false">IF($B60&lt;&gt;"",IF($EE$1+20&gt;=GI$13,$N60+$S60+$Y60+$AD60+$AJ60+$AO60+$AU60+$AZ60+$BF60+$BK60+$BQ60+$BV60+$CB60+$CG60+$CM60+$CR60+$CX60+$DC60+E60-F60-(FN60+FN162+FN264+FN366),""),"")</f>
        <v/>
      </c>
      <c r="GJ60" s="329" t="str">
        <f aca="false">IF($B60&lt;&gt;"",IF($EE$1+20&gt;=GJ$13,$N60+$S60+$Y60+$AD60+$AJ60+$AO60+$AU60+$AZ60+$BF60+$BK60+$BQ60+$BV60+$CB60+$CG60+$CM60+$CR60+$CX60+$DC60+$DI60+E60-F60-(FO60+FO162+FO264+FO366),""),"")</f>
        <v/>
      </c>
      <c r="GK60" s="330" t="str">
        <f aca="false">IF($B60&lt;&gt;"",IF($EE$1+20&gt;=GK$13,$N60+$S60+$Y60+$AD60+$AJ60+$AO60+$AU60+$AZ60+$BF60+$BK60+$BQ60+$BV60+$CB60+$CG60+$CM60+$CR60+$CX60+$DC60+$DI60+$DN60+E60-F60-(FP60+FP162+FP264+FP366),""),"")</f>
        <v/>
      </c>
      <c r="GL60" s="0"/>
      <c r="GM60" s="328" t="str">
        <f aca="false">IF($B60&lt;&gt;"",IF($EE$1+20&gt;=GM$13,RANK(FR60,FR$14:FR$113,0),""),"")</f>
        <v/>
      </c>
      <c r="GN60" s="329" t="str">
        <f aca="false">IF($B60&lt;&gt;"",IF($EE$1+20&gt;=GN$13,RANK(FS60,FS$14:FS$113,0),""),"")</f>
        <v/>
      </c>
      <c r="GO60" s="329" t="str">
        <f aca="false">IF($B60&lt;&gt;"",IF($EE$1+20&gt;=GO$13,RANK(FT60,FT$14:FT$113,0),""),"")</f>
        <v/>
      </c>
      <c r="GP60" s="329" t="str">
        <f aca="false">IF($B60&lt;&gt;"",IF($EE$1+20&gt;=GP$13,RANK(FU60,FU$14:FU$113,0),""),"")</f>
        <v/>
      </c>
      <c r="GQ60" s="329" t="str">
        <f aca="false">IF($B60&lt;&gt;"",IF($EE$1+20&gt;=GQ$13,RANK(FV60,FV$14:FV$113,0),""),"")</f>
        <v/>
      </c>
      <c r="GR60" s="329" t="str">
        <f aca="false">IF($B60&lt;&gt;"",IF($EE$1+20&gt;=GR$13,RANK(FW60,FW$14:FW$113,0),""),"")</f>
        <v/>
      </c>
      <c r="GS60" s="329" t="str">
        <f aca="false">IF($B60&lt;&gt;"",IF($EE$1+20&gt;=GS$13,RANK(FX60,FX$14:FX$113,0),""),"")</f>
        <v/>
      </c>
      <c r="GT60" s="329" t="str">
        <f aca="false">IF($B60&lt;&gt;"",IF($EE$1+20&gt;=GT$13,RANK(FY60,FY$14:FY$113,0),""),"")</f>
        <v/>
      </c>
      <c r="GU60" s="329" t="str">
        <f aca="false">IF($B60&lt;&gt;"",IF($EE$1+20&gt;=GU$13,RANK(FZ60,FZ$14:FZ$113,0),""),"")</f>
        <v/>
      </c>
      <c r="GV60" s="329" t="str">
        <f aca="false">IF($B60&lt;&gt;"",IF($EE$1+20&gt;=GV$13,RANK(GA60,GA$14:GA$113,0),""),"")</f>
        <v/>
      </c>
      <c r="GW60" s="329" t="str">
        <f aca="false">IF($B60&lt;&gt;"",IF($EE$1+20&gt;=GW$13,RANK(GB60,GB$14:GB$113,0),""),"")</f>
        <v/>
      </c>
      <c r="GX60" s="329" t="str">
        <f aca="false">IF($B60&lt;&gt;"",IF($EE$1+20&gt;=GX$13,RANK(GC60,GC$14:GC$113,0),""),"")</f>
        <v/>
      </c>
      <c r="GY60" s="329" t="str">
        <f aca="false">IF($B60&lt;&gt;"",IF($EE$1+20&gt;=GY$13,RANK(GD60,GD$14:GD$113,0),""),"")</f>
        <v/>
      </c>
      <c r="GZ60" s="329" t="str">
        <f aca="false">IF($B60&lt;&gt;"",IF($EE$1+20&gt;=GZ$13,RANK(GE60,GE$14:GE$113,0),""),"")</f>
        <v/>
      </c>
      <c r="HA60" s="329" t="str">
        <f aca="false">IF($B60&lt;&gt;"",IF($EE$1+20&gt;=HA$13,RANK(GF60,GF$14:GF$113,0),""),"")</f>
        <v/>
      </c>
      <c r="HB60" s="329" t="str">
        <f aca="false">IF($B60&lt;&gt;"",IF($EE$1+20&gt;=HB$13,RANK(GG60,GG$14:GG$113,0),""),"")</f>
        <v/>
      </c>
      <c r="HC60" s="329" t="str">
        <f aca="false">IF($B60&lt;&gt;"",IF($EE$1+20&gt;=HC$13,RANK(GH60,GH$14:GH$113,0),""),"")</f>
        <v/>
      </c>
      <c r="HD60" s="329" t="str">
        <f aca="false">IF($B60&lt;&gt;"",IF($EE$1+20&gt;=HD$13,RANK(GI60,GI$14:GI$113,0),""),"")</f>
        <v/>
      </c>
      <c r="HE60" s="329" t="str">
        <f aca="false">IF($B60&lt;&gt;"",IF($EE$1+20&gt;=HE$13,RANK(GJ60,GJ$14:GJ$113,0),""),"")</f>
        <v/>
      </c>
      <c r="HF60" s="330" t="str">
        <f aca="false">IF($B60&lt;&gt;"",IF($EE$1+20&gt;=HF$13,RANK(GK60,GK$14:GK$113,0),""),"")</f>
        <v/>
      </c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3" hidden="false" customHeight="false" outlineLevel="0" collapsed="false">
      <c r="A61" s="308" t="str">
        <f aca="false">IF(B61&lt;&gt;"",RANK(G61,G$14:G$113,0),"")</f>
        <v/>
      </c>
      <c r="B61" s="310" t="str">
        <f aca="false">IF('Chronos (M1..M20)'!B58&lt;&gt;"",'Chronos (M1..M20)'!B58,"")</f>
        <v/>
      </c>
      <c r="C61" s="310" t="str">
        <f aca="false">IF(B61&lt;&gt;"",'Chronos (M1..M20)'!C58,"")</f>
        <v/>
      </c>
      <c r="D61" s="215" t="str">
        <f aca="false">IF(B61&lt;&gt;"",'Chronos (M1..M20)'!C58,"")</f>
        <v/>
      </c>
      <c r="E61" s="355" t="n">
        <f aca="false">'Calculs (M1..M20)'!DS61</f>
        <v>0</v>
      </c>
      <c r="F61" s="355" t="n">
        <f aca="false">'Calculs (M1..M20)'!DT61</f>
        <v>0</v>
      </c>
      <c r="G61" s="311" t="n">
        <f aca="false">IF(B61&lt;&gt;"",IF(NbTotManche&lt;4,DR61-DQ61,IF(NbTotManche&lt;15,DR61-DU61-DQ61,IF(NbTotManche&lt;25,DR61-DU61-DV61-DQ61-DT61,IF(NbTotManche&lt;35,DS61-DU61-DV61-DW61-DT61-DQ61,DS61-DU61-DV61-DW61-DX61-DT61-DQ61)))),0)</f>
        <v>0</v>
      </c>
      <c r="H61" s="312" t="str">
        <f aca="false">IF(B61&lt;&gt;"",IF(G61,(G61/MAXA(G$14:G$113))*1000,0),"")</f>
        <v/>
      </c>
      <c r="I61" s="313" t="str">
        <f aca="false">IF($B61&lt;&gt;"",$B61,"")</f>
        <v/>
      </c>
      <c r="J61" s="314" t="str">
        <f aca="false">IF($B61&lt;&gt;"",'Chronos (M21..M40)'!$H58,"")</f>
        <v/>
      </c>
      <c r="K61" s="315" t="str">
        <f aca="false">IF('Chronos (M21..M40)'!$I58&lt;&gt;"",'Chronos (M21..M40)'!$I58," ")</f>
        <v> </v>
      </c>
      <c r="L61" s="316" t="n">
        <f aca="false">IF('Chronos (M21..M40)'!$J58&lt;&gt;"",'Chronos (M21..M40)'!$J58,0)</f>
        <v>0</v>
      </c>
      <c r="M61" s="317" t="str">
        <f aca="false">IF($B61&lt;&gt;"",IF(K61&lt;&gt;" ",(INDEX(J$9:K$12,MATCH(J61,J$9:J$12),2)/K61)*1000,0),"")</f>
        <v/>
      </c>
      <c r="N61" s="318" t="str">
        <f aca="false">IF(K$9&lt;&gt;"",IF($B61&lt;&gt;"",M61-L61,""),"")</f>
        <v/>
      </c>
      <c r="O61" s="314" t="str">
        <f aca="false">IF($B61&lt;&gt;"",'Chronos (M21..M40)'!$H159,"")</f>
        <v/>
      </c>
      <c r="P61" s="315" t="str">
        <f aca="false">IF('Chronos (M21..M40)'!$I159&lt;&gt;"",'Chronos (M21..M40)'!$I159," ")</f>
        <v> </v>
      </c>
      <c r="Q61" s="316" t="n">
        <f aca="false">IF('Chronos (M21..M40)'!$J159&lt;&gt;"",'Chronos (M21..M40)'!$J159,0)</f>
        <v>0</v>
      </c>
      <c r="R61" s="317" t="str">
        <f aca="false">IF($B61&lt;&gt;"",IF(P61&lt;&gt;" ",(INDEX(O$9:P$12,MATCH(O61,O$9:O$12),2)/P61)*1000,0),"")</f>
        <v/>
      </c>
      <c r="S61" s="318" t="str">
        <f aca="false">IF(P$9&lt;&gt;"",IF($B61&lt;&gt;"",R61-Q61,""),"")</f>
        <v/>
      </c>
      <c r="T61" s="313" t="str">
        <f aca="false">IF($B61&lt;&gt;"",$B61,"")</f>
        <v/>
      </c>
      <c r="U61" s="314" t="str">
        <f aca="false">IF($B61&lt;&gt;"",'Chronos (M21..M40)'!$H260,"")</f>
        <v/>
      </c>
      <c r="V61" s="315" t="str">
        <f aca="false">IF('Chronos (M21..M40)'!$I260&lt;&gt;"",'Chronos (M21..M40)'!$I260," ")</f>
        <v> </v>
      </c>
      <c r="W61" s="316" t="n">
        <f aca="false">IF('Chronos (M21..M40)'!$J260&lt;&gt;"",'Chronos (M21..M40)'!$J260,0)</f>
        <v>0</v>
      </c>
      <c r="X61" s="317" t="str">
        <f aca="false">IF($B61&lt;&gt;"",IF(V61&lt;&gt;" ",(INDEX(U$9:V$12,MATCH(U61,U$9:U$12),2)/V61)*1000,0),"")</f>
        <v/>
      </c>
      <c r="Y61" s="318" t="str">
        <f aca="false">IF(V$9&lt;&gt;"",IF($B61&lt;&gt;"",X61-W61,""),"")</f>
        <v/>
      </c>
      <c r="Z61" s="314" t="str">
        <f aca="false">IF($B61&lt;&gt;"",'Chronos (M21..M40)'!$H361,"")</f>
        <v/>
      </c>
      <c r="AA61" s="315" t="str">
        <f aca="false">IF('Chronos (M21..M40)'!$I361&lt;&gt;"",'Chronos (M21..M40)'!$I361," ")</f>
        <v> </v>
      </c>
      <c r="AB61" s="316" t="n">
        <f aca="false">IF('Chronos (M1..M20)'!$J361&lt;&gt;"",'Chronos (M21..M40)'!$J361,0)</f>
        <v>0</v>
      </c>
      <c r="AC61" s="317" t="str">
        <f aca="false">IF($B61&lt;&gt;"",IF(AA61&lt;&gt;" ",(INDEX(Z$9:AA$12,MATCH(Z61,Z$9:Z$12),2)/AA61)*1000,0),"")</f>
        <v/>
      </c>
      <c r="AD61" s="318" t="str">
        <f aca="false">IF(AA$9&lt;&gt;"",IF($B61&lt;&gt;"",AC61-AB61,""),"")</f>
        <v/>
      </c>
      <c r="AE61" s="313" t="str">
        <f aca="false">IF($B61&lt;&gt;"",$B61,"")</f>
        <v/>
      </c>
      <c r="AF61" s="314" t="str">
        <f aca="false">IF($B61&lt;&gt;"",'Chronos (M21..M40)'!$H462,"")</f>
        <v/>
      </c>
      <c r="AG61" s="315" t="str">
        <f aca="false">IF('Chronos (M21..M40)'!$I462&lt;&gt;"",'Chronos (M21..M40)'!$I462," ")</f>
        <v> </v>
      </c>
      <c r="AH61" s="316" t="n">
        <f aca="false">IF('Chronos (M21..M40)'!$J462&lt;&gt;"",'Chronos (M21..M40)'!$J462,0)</f>
        <v>0</v>
      </c>
      <c r="AI61" s="317" t="str">
        <f aca="false">IF($B61&lt;&gt;"",IF(AG61&lt;&gt;" ",(INDEX(AF$9:AG$12,MATCH(AF61,AF$9:AF$12),2)/AG61)*1000,0),"")</f>
        <v/>
      </c>
      <c r="AJ61" s="318" t="str">
        <f aca="false">IF(AG$9&lt;&gt;"",IF($B61&lt;&gt;"",AI61-AH61,""),"")</f>
        <v/>
      </c>
      <c r="AK61" s="314" t="str">
        <f aca="false">IF($B61&lt;&gt;"",'Chronos (M21..M40)'!$H563,"")</f>
        <v/>
      </c>
      <c r="AL61" s="315" t="str">
        <f aca="false">IF('Chronos (M21..M40)'!$I563&lt;&gt;"",'Chronos (M21..M40)'!$I563," ")</f>
        <v> </v>
      </c>
      <c r="AM61" s="316" t="n">
        <f aca="false">IF('Chronos (M21..M40)'!$J563&lt;&gt;"",'Chronos (M21..M40)'!$J563,0)</f>
        <v>0</v>
      </c>
      <c r="AN61" s="317" t="str">
        <f aca="false">IF($B61&lt;&gt;"",IF(AL61&lt;&gt;" ",(INDEX(AK$9:AL$12,MATCH(AK61,AK$9:AK$12),2)/AL61)*1000,0),"")</f>
        <v/>
      </c>
      <c r="AO61" s="318" t="str">
        <f aca="false">IF(AL$9&lt;&gt;"",IF($B61&lt;&gt;"",AN61-AM61,""),"")</f>
        <v/>
      </c>
      <c r="AP61" s="313" t="str">
        <f aca="false">IF($B61&lt;&gt;"",$B61,"")</f>
        <v/>
      </c>
      <c r="AQ61" s="314" t="str">
        <f aca="false">IF($B61&lt;&gt;"",'Chronos (M21..M40)'!$H664,"")</f>
        <v/>
      </c>
      <c r="AR61" s="315" t="str">
        <f aca="false">IF('Chronos (M21..M40)'!$I664&lt;&gt;"",'Chronos (M21..M40)'!$I664," ")</f>
        <v> </v>
      </c>
      <c r="AS61" s="316" t="n">
        <f aca="false">IF('Chronos (M21..M40)'!$J664&lt;&gt;"",'Chronos (M21..M40)'!$J664,0)</f>
        <v>0</v>
      </c>
      <c r="AT61" s="317" t="str">
        <f aca="false">IF($B61&lt;&gt;"",IF(AR61&lt;&gt;" ",(INDEX(AQ$9:AR$12,MATCH(AQ61,AQ$9:AQ$12),2)/AR61)*1000,0),"")</f>
        <v/>
      </c>
      <c r="AU61" s="318" t="str">
        <f aca="false">IF(AR$9&lt;&gt;"",IF($B61&lt;&gt;"",AT61-AS61,""),"")</f>
        <v/>
      </c>
      <c r="AV61" s="314" t="str">
        <f aca="false">IF($B61&lt;&gt;"",'Chronos (M21..M40)'!$H765,"")</f>
        <v/>
      </c>
      <c r="AW61" s="315" t="str">
        <f aca="false">IF('Chronos (M21..M40)'!$I765&lt;&gt;"",'Chronos (M21..M40)'!$I765," ")</f>
        <v> </v>
      </c>
      <c r="AX61" s="316" t="n">
        <f aca="false">IF('Chronos (M21..M40)'!$J765&lt;&gt;"",'Chronos (M21..M40)'!$J765,0)</f>
        <v>0</v>
      </c>
      <c r="AY61" s="317" t="str">
        <f aca="false">IF($B61&lt;&gt;"",IF(AW61&lt;&gt;" ",(INDEX(AV$9:AW$12,MATCH(AV61,AV$9:AV$12),2)/AW61)*1000,0),"")</f>
        <v/>
      </c>
      <c r="AZ61" s="318" t="str">
        <f aca="false">IF(AW$9&lt;&gt;"",IF($B61&lt;&gt;"",AY61-AX61,""),"")</f>
        <v/>
      </c>
      <c r="BA61" s="313" t="str">
        <f aca="false">IF($B61&lt;&gt;"",$B61,"")</f>
        <v/>
      </c>
      <c r="BB61" s="314" t="str">
        <f aca="false">IF($B61&lt;&gt;"",'Chronos (M21..M40)'!$H866,"")</f>
        <v/>
      </c>
      <c r="BC61" s="315" t="str">
        <f aca="false">IF('Chronos (M21..M40)'!$I866&lt;&gt;"",'Chronos (M21..M40)'!$I866," ")</f>
        <v> </v>
      </c>
      <c r="BD61" s="316" t="n">
        <f aca="false">IF('Chronos (M21..M40)'!$J866&lt;&gt;"",'Chronos (M21..M40)'!$J866,0)</f>
        <v>0</v>
      </c>
      <c r="BE61" s="317" t="str">
        <f aca="false">IF($B61&lt;&gt;"",IF(BC61&lt;&gt;" ",(INDEX(BB$9:BC$12,MATCH(BB61,BB$9:BB$12),2)/BC61)*1000,0),"")</f>
        <v/>
      </c>
      <c r="BF61" s="318" t="str">
        <f aca="false">IF(BC$9&lt;&gt;"",IF($B61&lt;&gt;"",BE61-BD61,""),"")</f>
        <v/>
      </c>
      <c r="BG61" s="314" t="str">
        <f aca="false">IF($B61&lt;&gt;"",'Chronos (M21..M40)'!$H967,"")</f>
        <v/>
      </c>
      <c r="BH61" s="315" t="str">
        <f aca="false">IF('Chronos (M21..M40)'!$I967&lt;&gt;"",'Chronos (M21..M40)'!$I967," ")</f>
        <v> </v>
      </c>
      <c r="BI61" s="316" t="n">
        <f aca="false">IF('Chronos (M21..M40)'!$J967&lt;&gt;"",'Chronos (M21..M40)'!$J967,0)</f>
        <v>0</v>
      </c>
      <c r="BJ61" s="317" t="str">
        <f aca="false">IF($B61&lt;&gt;"",IF(BH61&lt;&gt;" ",(INDEX(BG$9:BH$12,MATCH(BG61,BG$9:BG$12),2)/BH61)*1000,0),"")</f>
        <v/>
      </c>
      <c r="BK61" s="318" t="str">
        <f aca="false">IF(BH$9&lt;&gt;"",IF($B61&lt;&gt;"",BJ61-BI61,""),"")</f>
        <v/>
      </c>
      <c r="BL61" s="313" t="str">
        <f aca="false">IF($B61&lt;&gt;"",$B61,"")</f>
        <v/>
      </c>
      <c r="BM61" s="314" t="str">
        <f aca="false">IF($B61&lt;&gt;"",'Chronos (M21..M40)'!$H1068,"")</f>
        <v/>
      </c>
      <c r="BN61" s="315" t="str">
        <f aca="false">IF('Chronos (M21..M40)'!$I1068&lt;&gt;"",'Chronos (M21..M40)'!$I1068," ")</f>
        <v> </v>
      </c>
      <c r="BO61" s="316" t="n">
        <f aca="false">IF('Chronos (M21..M40)'!$J1068&lt;&gt;"",'Chronos (M21..M40)'!$J1068,0)</f>
        <v>0</v>
      </c>
      <c r="BP61" s="317" t="str">
        <f aca="false">IF($B61&lt;&gt;"",IF(BN61&lt;&gt;" ",(INDEX(BM$9:BN$12,MATCH(BM61,BM$9:BM$12),2)/BN61)*1000,0),"")</f>
        <v/>
      </c>
      <c r="BQ61" s="318" t="str">
        <f aca="false">IF(BN$9&lt;&gt;"",IF($B61&lt;&gt;"",BP61-BO61,""),"")</f>
        <v/>
      </c>
      <c r="BR61" s="314" t="str">
        <f aca="false">IF($B61&lt;&gt;"",'Chronos (M21..M40)'!$H1169,"")</f>
        <v/>
      </c>
      <c r="BS61" s="315" t="str">
        <f aca="false">IF('Chronos (M21..M40)'!$I1169&lt;&gt;"",'Chronos (M21..M40)'!$I1169," ")</f>
        <v> </v>
      </c>
      <c r="BT61" s="316" t="n">
        <f aca="false">IF('Chronos (M21..M40)'!$J1169&lt;&gt;"",'Chronos (M21..M40)'!$J1169,0)</f>
        <v>0</v>
      </c>
      <c r="BU61" s="317" t="str">
        <f aca="false">IF($B61&lt;&gt;"",IF(BS61&lt;&gt;" ",(INDEX(BR$9:BS$12,MATCH(BR61,BR$9:BR$12),2)/BS61)*1000,0),"")</f>
        <v/>
      </c>
      <c r="BV61" s="318" t="str">
        <f aca="false">IF(BS$9&lt;&gt;"",IF($B61&lt;&gt;"",BU61-BT61,""),"")</f>
        <v/>
      </c>
      <c r="BW61" s="313" t="str">
        <f aca="false">IF($B61&lt;&gt;"",$B61,"")</f>
        <v/>
      </c>
      <c r="BX61" s="314" t="str">
        <f aca="false">IF($B61&lt;&gt;"",'Chronos (M21..M40)'!$H1270,"")</f>
        <v/>
      </c>
      <c r="BY61" s="315" t="str">
        <f aca="false">IF('Chronos (M21..M40)'!$I1270&lt;&gt;"",'Chronos (M21..M40)'!$I1270," ")</f>
        <v> </v>
      </c>
      <c r="BZ61" s="316" t="n">
        <f aca="false">IF('Chronos (M21..M40)'!$J1270&lt;&gt;"",'Chronos (M21..M40)'!$J1270,0)</f>
        <v>0</v>
      </c>
      <c r="CA61" s="317" t="str">
        <f aca="false">IF($B61&lt;&gt;"",IF(BY61&lt;&gt;" ",(INDEX(BX$9:BY$12,MATCH(BX61,BX$9:BX$12),2)/BY61)*1000,0),"")</f>
        <v/>
      </c>
      <c r="CB61" s="318" t="str">
        <f aca="false">IF(BY$9&lt;&gt;"",IF($B61&lt;&gt;"",CA61-BZ61,""),"")</f>
        <v/>
      </c>
      <c r="CC61" s="314" t="str">
        <f aca="false">IF($B61&lt;&gt;"",'Chronos (M21..M40)'!$H1371,"")</f>
        <v/>
      </c>
      <c r="CD61" s="315" t="str">
        <f aca="false">IF('Chronos (M21..M40)'!$I1371&lt;&gt;"",'Chronos (M21..M40)'!$I1371," ")</f>
        <v> </v>
      </c>
      <c r="CE61" s="316" t="n">
        <f aca="false">IF('Chronos (M21..M40)'!$J1371&lt;&gt;"",'Chronos (M21..M40)'!$J1371,0)</f>
        <v>0</v>
      </c>
      <c r="CF61" s="317" t="str">
        <f aca="false">IF($B61&lt;&gt;"",IF(CD61&lt;&gt;" ",(INDEX(CC$9:CD$12,MATCH(CC61,CC$9:CC$12),2)/CD61)*1000,0),"")</f>
        <v/>
      </c>
      <c r="CG61" s="318" t="str">
        <f aca="false">IF(CD$9&lt;&gt;"",IF($B61&lt;&gt;"",CF61-CE61,""),"")</f>
        <v/>
      </c>
      <c r="CH61" s="313" t="str">
        <f aca="false">IF($B61&lt;&gt;"",$B61,"")</f>
        <v/>
      </c>
      <c r="CI61" s="314" t="str">
        <f aca="false">IF($B61&lt;&gt;"",'Chronos (M21..M40)'!$H1472,"")</f>
        <v/>
      </c>
      <c r="CJ61" s="315" t="str">
        <f aca="false">IF('Chronos (M21..M40)'!$I1472&lt;&gt;"",'Chronos (M21..M40)'!$I1472," ")</f>
        <v> </v>
      </c>
      <c r="CK61" s="316" t="n">
        <f aca="false">IF('Chronos (M21..M40)'!$J1472&lt;&gt;"",'Chronos (M21..M40)'!$J1472,0)</f>
        <v>0</v>
      </c>
      <c r="CL61" s="317" t="str">
        <f aca="false">IF($B61&lt;&gt;"",IF(CJ61&lt;&gt;" ",(INDEX(CI$9:CJ$12,MATCH(CI61,CI$9:CI$12),2)/CJ61)*1000,0),"")</f>
        <v/>
      </c>
      <c r="CM61" s="318" t="str">
        <f aca="false">IF(CJ$9&lt;&gt;"",IF($B61&lt;&gt;"",CL61-CK61,""),"")</f>
        <v/>
      </c>
      <c r="CN61" s="314" t="str">
        <f aca="false">IF($B61&lt;&gt;"",'Chronos (M21..M40)'!$H1573,"")</f>
        <v/>
      </c>
      <c r="CO61" s="315" t="str">
        <f aca="false">IF('Chronos (M21..M40)'!$I1573&lt;&gt;"",'Chronos (M21..M40)'!$I1573," ")</f>
        <v> </v>
      </c>
      <c r="CP61" s="316" t="n">
        <f aca="false">IF('Chronos (M21..M40)'!$J1573&lt;&gt;"",'Chronos (M21..M40)'!$J1573,0)</f>
        <v>0</v>
      </c>
      <c r="CQ61" s="317" t="str">
        <f aca="false">IF($B61&lt;&gt;"",IF(CO61&lt;&gt;" ",(INDEX(CN$9:CO$12,MATCH(CN61,CN$9:CN$12),2)/CO61)*1000,0),"")</f>
        <v/>
      </c>
      <c r="CR61" s="318" t="str">
        <f aca="false">IF(CO$9&lt;&gt;"",IF($B61&lt;&gt;"",CQ61-CP61,""),"")</f>
        <v/>
      </c>
      <c r="CS61" s="313" t="str">
        <f aca="false">IF($B61&lt;&gt;"",$B61,"")</f>
        <v/>
      </c>
      <c r="CT61" s="314" t="str">
        <f aca="false">IF($B61&lt;&gt;"",'Chronos (M21..M40)'!$H1674,"")</f>
        <v/>
      </c>
      <c r="CU61" s="315" t="str">
        <f aca="false">IF('Chronos (M21..M40)'!$I1674&lt;&gt;"",'Chronos (M21..M40)'!$I1674," ")</f>
        <v> </v>
      </c>
      <c r="CV61" s="316" t="n">
        <f aca="false">IF('Chronos (M21..M40)'!$J1674&lt;&gt;"",'Chronos (M21..M40)'!$J1674,0)</f>
        <v>0</v>
      </c>
      <c r="CW61" s="317" t="str">
        <f aca="false">IF($B61&lt;&gt;"",IF(CU61&lt;&gt;" ",(INDEX(CT$9:CU$12,MATCH(CT61,CT$9:CT$12),2)/CU61)*1000,0),"")</f>
        <v/>
      </c>
      <c r="CX61" s="318" t="str">
        <f aca="false">IF(CU$9&lt;&gt;"",IF($B61&lt;&gt;"",CW61-CV61,""),"")</f>
        <v/>
      </c>
      <c r="CY61" s="314" t="str">
        <f aca="false">IF($B61&lt;&gt;"",'Chronos (M21..M40)'!$H1775,"")</f>
        <v/>
      </c>
      <c r="CZ61" s="315" t="str">
        <f aca="false">IF('Chronos (M21..M40)'!$I1775&lt;&gt;"",'Chronos (M21..M40)'!$I1775," ")</f>
        <v> </v>
      </c>
      <c r="DA61" s="316" t="n">
        <f aca="false">IF('Chronos (M21..M40)'!$J1775&lt;&gt;"",'Chronos (M21..M40)'!$J1775,0)</f>
        <v>0</v>
      </c>
      <c r="DB61" s="317" t="str">
        <f aca="false">IF($B61&lt;&gt;"",IF(CZ61&lt;&gt;" ",(INDEX(CY$9:CZ$12,MATCH(CY61,CY$9:CY$12),2)/CZ61)*1000,0),"")</f>
        <v/>
      </c>
      <c r="DC61" s="318" t="str">
        <f aca="false">IF(CZ$9&lt;&gt;"",IF($B61&lt;&gt;"",DB61-DA61,""),"")</f>
        <v/>
      </c>
      <c r="DD61" s="313" t="str">
        <f aca="false">IF($B61&lt;&gt;"",$B61,"")</f>
        <v/>
      </c>
      <c r="DE61" s="314" t="str">
        <f aca="false">IF($B61&lt;&gt;"",'Chronos (M21..M40)'!$H1876,"")</f>
        <v/>
      </c>
      <c r="DF61" s="315" t="str">
        <f aca="false">IF('Chronos (M21..M40)'!$I1876&lt;&gt;"",'Chronos (M21..M40)'!$I1876," ")</f>
        <v> </v>
      </c>
      <c r="DG61" s="316" t="n">
        <f aca="false">IF('Chronos (M21..M40)'!$J1876&lt;&gt;"",'Chronos (M21..M40)'!$J1876,0)</f>
        <v>0</v>
      </c>
      <c r="DH61" s="317" t="str">
        <f aca="false">IF($B61&lt;&gt;"",IF(DF61&lt;&gt;" ",(INDEX(DE$9:DF$12,MATCH(DE61,DE$9:DE$12),2)/DF61)*1000,0),"")</f>
        <v/>
      </c>
      <c r="DI61" s="318" t="str">
        <f aca="false">IF(DF$9&lt;&gt;"",IF($B61&lt;&gt;"",DH61-DG61,""),"")</f>
        <v/>
      </c>
      <c r="DJ61" s="314" t="str">
        <f aca="false">IF($B61&lt;&gt;"",'Chronos (M21..M40)'!$H1977,"")</f>
        <v/>
      </c>
      <c r="DK61" s="315" t="str">
        <f aca="false">IF('Chronos (M21..M40)'!$I1977&lt;&gt;"",'Chronos (M21..M40)'!$I1977," ")</f>
        <v> </v>
      </c>
      <c r="DL61" s="316" t="n">
        <f aca="false">IF('Chronos (M21..M40)'!$J1977&lt;&gt;"",'Chronos (M21..M40)'!$J1977,0)</f>
        <v>0</v>
      </c>
      <c r="DM61" s="317" t="str">
        <f aca="false">IF($B61&lt;&gt;"",IF(DK61&lt;&gt;" ",(INDEX(DJ$9:DK$12,MATCH(DJ61,DJ$9:DJ$12),2)/DK61)*1000,0),"")</f>
        <v/>
      </c>
      <c r="DN61" s="318" t="str">
        <f aca="false">IF(DK$9&lt;&gt;"",IF($B61&lt;&gt;"",DM61-DL61,""),"")</f>
        <v/>
      </c>
      <c r="DO61" s="0"/>
      <c r="DP61" s="356" t="n">
        <f aca="false">E61</f>
        <v>0</v>
      </c>
      <c r="DQ61" s="357" t="n">
        <f aca="false">F61</f>
        <v>0</v>
      </c>
      <c r="DR61" s="356" t="e">
        <f aca="false">SUM(E61,M61,R61,X61,AC61)</f>
        <v>#VALUE!</v>
      </c>
      <c r="DS61" s="319" t="e">
        <f aca="false">SUM(DR61,AI61,AN61,AT61,AY61,BE61,BJ61,BP61,BU61,CA61,CF61,CL61,CQ61,CW61,DB61,DH61,DM61)</f>
        <v>#VALUE!</v>
      </c>
      <c r="DT61" s="357" t="n">
        <f aca="false">SUM(L61,Q61,W61,AB61,AH61,AM61,AS61,AX61,BD61,BI61,BO61,BT61,BZ61,CE61,CK61,CP61,CV61,DA61,DG61,DL61)</f>
        <v>0</v>
      </c>
      <c r="DU61" s="356" t="e">
        <f aca="false">SMALL($DY61:$EV61,1)</f>
        <v>#VALUE!</v>
      </c>
      <c r="DV61" s="319" t="e">
        <f aca="false">SMALL($DY61:$EV61,2)</f>
        <v>#VALUE!</v>
      </c>
      <c r="DW61" s="319" t="e">
        <f aca="false">SMALL($DY61:$EV61,3)</f>
        <v>#VALUE!</v>
      </c>
      <c r="DX61" s="357" t="e">
        <f aca="false">SMALL($DY61:$EV61,4)</f>
        <v>#VALUE!</v>
      </c>
      <c r="DY61" s="356" t="e">
        <f aca="false">'Calculs (M1..M20)'!DU61</f>
        <v>#VALUE!</v>
      </c>
      <c r="DZ61" s="356" t="e">
        <f aca="false">'Calculs (M1..M20)'!DV61</f>
        <v>#VALUE!</v>
      </c>
      <c r="EA61" s="356" t="e">
        <f aca="false">'Calculs (M1..M20)'!DW61</f>
        <v>#VALUE!</v>
      </c>
      <c r="EB61" s="358" t="e">
        <f aca="false">'Calculs (M1..M20)'!DX61</f>
        <v>#VALUE!</v>
      </c>
      <c r="EC61" s="361" t="str">
        <f aca="false">IF(M61&gt;0,M61," ")</f>
        <v/>
      </c>
      <c r="ED61" s="321" t="str">
        <f aca="false">IF(R61&gt;0,R61," ")</f>
        <v/>
      </c>
      <c r="EE61" s="321" t="str">
        <f aca="false">IF(X61&gt;0,X61," ")</f>
        <v/>
      </c>
      <c r="EF61" s="321" t="str">
        <f aca="false">IF(AC61&gt;0,AC61," ")</f>
        <v/>
      </c>
      <c r="EG61" s="321" t="str">
        <f aca="false">IF(AI61&gt;0,AI61," ")</f>
        <v/>
      </c>
      <c r="EH61" s="321" t="str">
        <f aca="false">IF(AN61&gt;0,AN61," ")</f>
        <v/>
      </c>
      <c r="EI61" s="321" t="str">
        <f aca="false">IF(AT61&gt;0,AT61," ")</f>
        <v/>
      </c>
      <c r="EJ61" s="321" t="str">
        <f aca="false">IF(AY61&gt;0,AY61," ")</f>
        <v/>
      </c>
      <c r="EK61" s="321" t="str">
        <f aca="false">IF(BE61&gt;0,BE61," ")</f>
        <v/>
      </c>
      <c r="EL61" s="321" t="str">
        <f aca="false">IF(BJ61&gt;0,BJ61," ")</f>
        <v/>
      </c>
      <c r="EM61" s="321" t="str">
        <f aca="false">IF(BP61&gt;0,BP61," ")</f>
        <v/>
      </c>
      <c r="EN61" s="321" t="str">
        <f aca="false">IF(BU61&gt;0,BU61," ")</f>
        <v/>
      </c>
      <c r="EO61" s="321" t="str">
        <f aca="false">IF(CA61&gt;0,CA61," ")</f>
        <v/>
      </c>
      <c r="EP61" s="321" t="str">
        <f aca="false">IF(CF61&gt;0,CF61," ")</f>
        <v/>
      </c>
      <c r="EQ61" s="321" t="str">
        <f aca="false">IF(CL61&gt;0,CL61," ")</f>
        <v/>
      </c>
      <c r="ER61" s="321" t="str">
        <f aca="false">IF(CQ61&gt;0,CQ61," ")</f>
        <v/>
      </c>
      <c r="ES61" s="321" t="str">
        <f aca="false">IF(CW61&gt;0,CW61," ")</f>
        <v/>
      </c>
      <c r="ET61" s="321" t="str">
        <f aca="false">IF(DB61&gt;0,DB61," ")</f>
        <v/>
      </c>
      <c r="EU61" s="321" t="str">
        <f aca="false">IF(DH61&gt;0,DH61," ")</f>
        <v/>
      </c>
      <c r="EV61" s="321" t="str">
        <f aca="false">IF(DM61&gt;0,DM61," ")</f>
        <v/>
      </c>
      <c r="EW61" s="322" t="e">
        <f aca="false">SMALL($DY61:EC61,1)</f>
        <v>#VALUE!</v>
      </c>
      <c r="EX61" s="323" t="e">
        <f aca="false">SMALL($DY61:ED61,1)</f>
        <v>#VALUE!</v>
      </c>
      <c r="EY61" s="323" t="e">
        <f aca="false">SMALL($DY61:EE61,1)</f>
        <v>#VALUE!</v>
      </c>
      <c r="EZ61" s="323" t="e">
        <f aca="false">SMALL($DY61:EF61,1)</f>
        <v>#VALUE!</v>
      </c>
      <c r="FA61" s="323" t="e">
        <f aca="false">SMALL($DY61:EG61,1)</f>
        <v>#VALUE!</v>
      </c>
      <c r="FB61" s="323" t="e">
        <f aca="false">SMALL($DY61:EH61,1)</f>
        <v>#VALUE!</v>
      </c>
      <c r="FC61" s="323" t="e">
        <f aca="false">SMALL($DY61:EI61,1)</f>
        <v>#VALUE!</v>
      </c>
      <c r="FD61" s="323" t="e">
        <f aca="false">SMALL($DY61:EJ61,1)</f>
        <v>#VALUE!</v>
      </c>
      <c r="FE61" s="323" t="e">
        <f aca="false">SMALL($DY61:EK61,1)</f>
        <v>#VALUE!</v>
      </c>
      <c r="FF61" s="323" t="e">
        <f aca="false">SMALL($DY61:EL61,1)</f>
        <v>#VALUE!</v>
      </c>
      <c r="FG61" s="323" t="e">
        <f aca="false">SMALL($DY61:EM61,1)</f>
        <v>#VALUE!</v>
      </c>
      <c r="FH61" s="323" t="e">
        <f aca="false">SMALL($DY61:EN61,1)</f>
        <v>#VALUE!</v>
      </c>
      <c r="FI61" s="323" t="e">
        <f aca="false">SMALL($DY61:EO61,1)</f>
        <v>#VALUE!</v>
      </c>
      <c r="FJ61" s="323" t="e">
        <f aca="false">SMALL($DY61:EP61,1)</f>
        <v>#VALUE!</v>
      </c>
      <c r="FK61" s="323" t="e">
        <f aca="false">SMALL($DY61:EQ61,1)</f>
        <v>#VALUE!</v>
      </c>
      <c r="FL61" s="323" t="e">
        <f aca="false">SMALL($DY61:ER61,1)</f>
        <v>#VALUE!</v>
      </c>
      <c r="FM61" s="323" t="e">
        <f aca="false">SMALL($DY61:ES61,1)</f>
        <v>#VALUE!</v>
      </c>
      <c r="FN61" s="323" t="e">
        <f aca="false">SMALL($DY61:ET61,1)</f>
        <v>#VALUE!</v>
      </c>
      <c r="FO61" s="323" t="e">
        <f aca="false">SMALL($DY61:EU61,1)</f>
        <v>#VALUE!</v>
      </c>
      <c r="FP61" s="324" t="e">
        <f aca="false">SMALL($DY61:EV61,1)</f>
        <v>#VALUE!</v>
      </c>
      <c r="FQ61" s="0"/>
      <c r="FR61" s="328" t="str">
        <f aca="false">IF($B61&lt;&gt;"",IF($EE$1+20&gt;=FR$13,$N61+E61-F61-(EW61+EW163+EW265+EW367),""),"")</f>
        <v/>
      </c>
      <c r="FS61" s="329" t="str">
        <f aca="false">IF($B61&lt;&gt;"",IF($EE$1+20&gt;=FS$13,$N61+$S61+E61-F61-(EX61+EX163+EX265+EX367),""),"")</f>
        <v/>
      </c>
      <c r="FT61" s="329" t="str">
        <f aca="false">IF($B61&lt;&gt;"",IF($EE$1+20&gt;=FT$13,$N61+$S61+$Y61+E61-F61-(EY61+EY163+EY265+EY367),""),"")</f>
        <v/>
      </c>
      <c r="FU61" s="329" t="str">
        <f aca="false">IF($B61&lt;&gt;"",IF($EE$1+20&gt;=FU$13,$N61+$S61+$Y61+$AD61+E61-F61-(EZ61+EZ163+EZ265+EZ367),""),"")</f>
        <v/>
      </c>
      <c r="FV61" s="329" t="str">
        <f aca="false">IF($B61&lt;&gt;"",IF($EE$1+20&gt;=FV$13,$N61+$S61+$Y61+$AD61+$AJ61+E61-F61-(FA61+FA163+FA265+FA367),""),"")</f>
        <v/>
      </c>
      <c r="FW61" s="329" t="str">
        <f aca="false">IF($B61&lt;&gt;"",IF($EE$1+20&gt;=FW$13,$N61+$S61+$Y61+$AD61+$AJ61+$AO61+E61-F61-(FB61+FB163+FB265+FB367),""),"")</f>
        <v/>
      </c>
      <c r="FX61" s="329" t="str">
        <f aca="false">IF($B61&lt;&gt;"",IF($EE$1+20&gt;=FX$13,$N61+$S61+$Y61+$AD61+$AJ61+$AO61+$AU61+E61-F61-(FC61+FC163+FC265+FC367),""),"")</f>
        <v/>
      </c>
      <c r="FY61" s="329" t="str">
        <f aca="false">IF($B61&lt;&gt;"",IF($EE$1+20&gt;=FY$13,$N61+$S61+$Y61+$AD61+$AJ61+$AO61+$AU61+$AZ61+E61-F61-(FD61+FD163+FD265+FD367),""),"")</f>
        <v/>
      </c>
      <c r="FZ61" s="329" t="str">
        <f aca="false">IF($B61&lt;&gt;"",IF($EE$1+20&gt;=FZ$13,$N61+$S61+$Y61+$AD61+$AJ61+$AO61+$AU61+$AZ61+$BF61+E61-F61-(FE61+FE163+FE265+FE367),""),"")</f>
        <v/>
      </c>
      <c r="GA61" s="329" t="str">
        <f aca="false">IF($B61&lt;&gt;"",IF($EE$1+20&gt;=GA$13,$N61+$S61+$Y61+$AD61+$AJ61+$AO61+$AU61+$AZ61+$BF61+$BK61+E61-F61-(FF61+FF163+FF265+FF367),""),"")</f>
        <v/>
      </c>
      <c r="GB61" s="329" t="str">
        <f aca="false">IF($B61&lt;&gt;"",IF($EE$1+20&gt;=GB$13,$N61+$S61+$Y61+$AD61+$AJ61+$AO61+$AU61+$AZ61+$BF61+$BK61+$BQ61+E61-F61-(FG61+FG163+FG265+FG367),""),"")</f>
        <v/>
      </c>
      <c r="GC61" s="329" t="str">
        <f aca="false">IF($B61&lt;&gt;"",IF($EE$1+20&gt;=GC$13,$N61+$S61+$Y61+$AD61+$AJ61+$AO61+$AU61+$AZ61+$BF61+$BK61+$BQ61+$BV61+E61-F61-(FH61+FH163+FH265+FH367),""),"")</f>
        <v/>
      </c>
      <c r="GD61" s="329" t="str">
        <f aca="false">IF($B61&lt;&gt;"",IF($EE$1+20&gt;=GD$13,$N61+$S61+$Y61+$AD61+$AJ61+$AO61+$AU61+$AZ61+$BF61+$BK61+$BQ61+$BV61+$CB61+E61-F61-(FI61+FI163+FI265+FI367),""),"")</f>
        <v/>
      </c>
      <c r="GE61" s="329" t="str">
        <f aca="false">IF($B61&lt;&gt;"",IF($EE$1+20&gt;=GE$13,$N61+$S61+$Y61+$AD61+$AJ61+$AO61+$AU61+$AZ61+$BF61+$BK61+$BQ61+$BV61+$CB61+$CG61+E61-F61-(FJ61+FJ163+FJ265+FJ367),""),"")</f>
        <v/>
      </c>
      <c r="GF61" s="329" t="str">
        <f aca="false">IF($B61&lt;&gt;"",IF($EE$1+20&gt;=GF$13,$N61+$S61+$Y61+$AD61+$AJ61+$AO61+$AU61+$AZ61+$BF61+$BK61+$BQ61+$BV61+$CB61+$CG61+$CM61+E61-F61-(FK61+FK163+FK265+FK367),""),"")</f>
        <v/>
      </c>
      <c r="GG61" s="329" t="str">
        <f aca="false">IF($B61&lt;&gt;"",IF($EE$1+20&gt;=GG$13,$N61+$S61+$Y61+$AD61+$AJ61+$AO61+$AU61+$AZ61+$BF61+$BK61+$BQ61+$BV61+$CB61+$CG61+$CM61+$CR61+E61-F61-(FL61+FL163+FL265+FL367),""),"")</f>
        <v/>
      </c>
      <c r="GH61" s="329" t="str">
        <f aca="false">IF($B61&lt;&gt;"",IF($EE$1+20&gt;=GH$13,$N61+$S61+$Y61+$AD61+$AJ61+$AO61+$AU61+$AZ61+$BF61+$BK61+$BQ61+$BV61+$CB61+$CG61+$CM61+$CR61+$CX61+E61-F61-(FM61+FM163+FM265+FM367),""),"")</f>
        <v/>
      </c>
      <c r="GI61" s="329" t="str">
        <f aca="false">IF($B61&lt;&gt;"",IF($EE$1+20&gt;=GI$13,$N61+$S61+$Y61+$AD61+$AJ61+$AO61+$AU61+$AZ61+$BF61+$BK61+$BQ61+$BV61+$CB61+$CG61+$CM61+$CR61+$CX61+$DC61+E61-F61-(FN61+FN163+FN265+FN367),""),"")</f>
        <v/>
      </c>
      <c r="GJ61" s="329" t="str">
        <f aca="false">IF($B61&lt;&gt;"",IF($EE$1+20&gt;=GJ$13,$N61+$S61+$Y61+$AD61+$AJ61+$AO61+$AU61+$AZ61+$BF61+$BK61+$BQ61+$BV61+$CB61+$CG61+$CM61+$CR61+$CX61+$DC61+$DI61+E61-F61-(FO61+FO163+FO265+FO367),""),"")</f>
        <v/>
      </c>
      <c r="GK61" s="330" t="str">
        <f aca="false">IF($B61&lt;&gt;"",IF($EE$1+20&gt;=GK$13,$N61+$S61+$Y61+$AD61+$AJ61+$AO61+$AU61+$AZ61+$BF61+$BK61+$BQ61+$BV61+$CB61+$CG61+$CM61+$CR61+$CX61+$DC61+$DI61+$DN61+E61-F61-(FP61+FP163+FP265+FP367),""),"")</f>
        <v/>
      </c>
      <c r="GL61" s="0"/>
      <c r="GM61" s="328" t="str">
        <f aca="false">IF($B61&lt;&gt;"",IF($EE$1+20&gt;=GM$13,RANK(FR61,FR$14:FR$113,0),""),"")</f>
        <v/>
      </c>
      <c r="GN61" s="329" t="str">
        <f aca="false">IF($B61&lt;&gt;"",IF($EE$1+20&gt;=GN$13,RANK(FS61,FS$14:FS$113,0),""),"")</f>
        <v/>
      </c>
      <c r="GO61" s="329" t="str">
        <f aca="false">IF($B61&lt;&gt;"",IF($EE$1+20&gt;=GO$13,RANK(FT61,FT$14:FT$113,0),""),"")</f>
        <v/>
      </c>
      <c r="GP61" s="329" t="str">
        <f aca="false">IF($B61&lt;&gt;"",IF($EE$1+20&gt;=GP$13,RANK(FU61,FU$14:FU$113,0),""),"")</f>
        <v/>
      </c>
      <c r="GQ61" s="329" t="str">
        <f aca="false">IF($B61&lt;&gt;"",IF($EE$1+20&gt;=GQ$13,RANK(FV61,FV$14:FV$113,0),""),"")</f>
        <v/>
      </c>
      <c r="GR61" s="329" t="str">
        <f aca="false">IF($B61&lt;&gt;"",IF($EE$1+20&gt;=GR$13,RANK(FW61,FW$14:FW$113,0),""),"")</f>
        <v/>
      </c>
      <c r="GS61" s="329" t="str">
        <f aca="false">IF($B61&lt;&gt;"",IF($EE$1+20&gt;=GS$13,RANK(FX61,FX$14:FX$113,0),""),"")</f>
        <v/>
      </c>
      <c r="GT61" s="329" t="str">
        <f aca="false">IF($B61&lt;&gt;"",IF($EE$1+20&gt;=GT$13,RANK(FY61,FY$14:FY$113,0),""),"")</f>
        <v/>
      </c>
      <c r="GU61" s="329" t="str">
        <f aca="false">IF($B61&lt;&gt;"",IF($EE$1+20&gt;=GU$13,RANK(FZ61,FZ$14:FZ$113,0),""),"")</f>
        <v/>
      </c>
      <c r="GV61" s="329" t="str">
        <f aca="false">IF($B61&lt;&gt;"",IF($EE$1+20&gt;=GV$13,RANK(GA61,GA$14:GA$113,0),""),"")</f>
        <v/>
      </c>
      <c r="GW61" s="329" t="str">
        <f aca="false">IF($B61&lt;&gt;"",IF($EE$1+20&gt;=GW$13,RANK(GB61,GB$14:GB$113,0),""),"")</f>
        <v/>
      </c>
      <c r="GX61" s="329" t="str">
        <f aca="false">IF($B61&lt;&gt;"",IF($EE$1+20&gt;=GX$13,RANK(GC61,GC$14:GC$113,0),""),"")</f>
        <v/>
      </c>
      <c r="GY61" s="329" t="str">
        <f aca="false">IF($B61&lt;&gt;"",IF($EE$1+20&gt;=GY$13,RANK(GD61,GD$14:GD$113,0),""),"")</f>
        <v/>
      </c>
      <c r="GZ61" s="329" t="str">
        <f aca="false">IF($B61&lt;&gt;"",IF($EE$1+20&gt;=GZ$13,RANK(GE61,GE$14:GE$113,0),""),"")</f>
        <v/>
      </c>
      <c r="HA61" s="329" t="str">
        <f aca="false">IF($B61&lt;&gt;"",IF($EE$1+20&gt;=HA$13,RANK(GF61,GF$14:GF$113,0),""),"")</f>
        <v/>
      </c>
      <c r="HB61" s="329" t="str">
        <f aca="false">IF($B61&lt;&gt;"",IF($EE$1+20&gt;=HB$13,RANK(GG61,GG$14:GG$113,0),""),"")</f>
        <v/>
      </c>
      <c r="HC61" s="329" t="str">
        <f aca="false">IF($B61&lt;&gt;"",IF($EE$1+20&gt;=HC$13,RANK(GH61,GH$14:GH$113,0),""),"")</f>
        <v/>
      </c>
      <c r="HD61" s="329" t="str">
        <f aca="false">IF($B61&lt;&gt;"",IF($EE$1+20&gt;=HD$13,RANK(GI61,GI$14:GI$113,0),""),"")</f>
        <v/>
      </c>
      <c r="HE61" s="329" t="str">
        <f aca="false">IF($B61&lt;&gt;"",IF($EE$1+20&gt;=HE$13,RANK(GJ61,GJ$14:GJ$113,0),""),"")</f>
        <v/>
      </c>
      <c r="HF61" s="330" t="str">
        <f aca="false">IF($B61&lt;&gt;"",IF($EE$1+20&gt;=HF$13,RANK(GK61,GK$14:GK$113,0),""),"")</f>
        <v/>
      </c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3" hidden="false" customHeight="false" outlineLevel="0" collapsed="false">
      <c r="A62" s="308" t="str">
        <f aca="false">IF(B62&lt;&gt;"",RANK(G62,G$14:G$113,0),"")</f>
        <v/>
      </c>
      <c r="B62" s="310" t="str">
        <f aca="false">IF('Chronos (M1..M20)'!B59&lt;&gt;"",'Chronos (M1..M20)'!B59,"")</f>
        <v/>
      </c>
      <c r="C62" s="310" t="str">
        <f aca="false">IF(B62&lt;&gt;"",'Chronos (M1..M20)'!C59,"")</f>
        <v/>
      </c>
      <c r="D62" s="215" t="str">
        <f aca="false">IF(B62&lt;&gt;"",'Chronos (M1..M20)'!C59,"")</f>
        <v/>
      </c>
      <c r="E62" s="355" t="n">
        <f aca="false">'Calculs (M1..M20)'!DS62</f>
        <v>0</v>
      </c>
      <c r="F62" s="355" t="n">
        <f aca="false">'Calculs (M1..M20)'!DT62</f>
        <v>0</v>
      </c>
      <c r="G62" s="311" t="n">
        <f aca="false">IF(B62&lt;&gt;"",IF(NbTotManche&lt;4,DR62-DQ62,IF(NbTotManche&lt;15,DR62-DU62-DQ62,IF(NbTotManche&lt;25,DR62-DU62-DV62-DQ62-DT62,IF(NbTotManche&lt;35,DS62-DU62-DV62-DW62-DT62-DQ62,DS62-DU62-DV62-DW62-DX62-DT62-DQ62)))),0)</f>
        <v>0</v>
      </c>
      <c r="H62" s="312" t="str">
        <f aca="false">IF(B62&lt;&gt;"",IF(G62,(G62/MAXA(G$14:G$113))*1000,0),"")</f>
        <v/>
      </c>
      <c r="I62" s="313" t="str">
        <f aca="false">IF($B62&lt;&gt;"",$B62,"")</f>
        <v/>
      </c>
      <c r="J62" s="314" t="str">
        <f aca="false">IF($B62&lt;&gt;"",'Chronos (M21..M40)'!$H59,"")</f>
        <v/>
      </c>
      <c r="K62" s="315" t="str">
        <f aca="false">IF('Chronos (M21..M40)'!$I59&lt;&gt;"",'Chronos (M21..M40)'!$I59," ")</f>
        <v> </v>
      </c>
      <c r="L62" s="316" t="n">
        <f aca="false">IF('Chronos (M21..M40)'!$J59&lt;&gt;"",'Chronos (M21..M40)'!$J59,0)</f>
        <v>0</v>
      </c>
      <c r="M62" s="317" t="str">
        <f aca="false">IF($B62&lt;&gt;"",IF(K62&lt;&gt;" ",(INDEX(J$9:K$12,MATCH(J62,J$9:J$12),2)/K62)*1000,0),"")</f>
        <v/>
      </c>
      <c r="N62" s="318" t="str">
        <f aca="false">IF(K$9&lt;&gt;"",IF($B62&lt;&gt;"",M62-L62,""),"")</f>
        <v/>
      </c>
      <c r="O62" s="314" t="str">
        <f aca="false">IF($B62&lt;&gt;"",'Chronos (M21..M40)'!$H160,"")</f>
        <v/>
      </c>
      <c r="P62" s="315" t="str">
        <f aca="false">IF('Chronos (M21..M40)'!$I160&lt;&gt;"",'Chronos (M21..M40)'!$I160," ")</f>
        <v> </v>
      </c>
      <c r="Q62" s="316" t="n">
        <f aca="false">IF('Chronos (M21..M40)'!$J160&lt;&gt;"",'Chronos (M21..M40)'!$J160,0)</f>
        <v>0</v>
      </c>
      <c r="R62" s="317" t="str">
        <f aca="false">IF($B62&lt;&gt;"",IF(P62&lt;&gt;" ",(INDEX(O$9:P$12,MATCH(O62,O$9:O$12),2)/P62)*1000,0),"")</f>
        <v/>
      </c>
      <c r="S62" s="318" t="str">
        <f aca="false">IF(P$9&lt;&gt;"",IF($B62&lt;&gt;"",R62-Q62,""),"")</f>
        <v/>
      </c>
      <c r="T62" s="313" t="str">
        <f aca="false">IF($B62&lt;&gt;"",$B62,"")</f>
        <v/>
      </c>
      <c r="U62" s="314" t="str">
        <f aca="false">IF($B62&lt;&gt;"",'Chronos (M21..M40)'!$H261,"")</f>
        <v/>
      </c>
      <c r="V62" s="315" t="str">
        <f aca="false">IF('Chronos (M21..M40)'!$I261&lt;&gt;"",'Chronos (M21..M40)'!$I261," ")</f>
        <v> </v>
      </c>
      <c r="W62" s="316" t="n">
        <f aca="false">IF('Chronos (M21..M40)'!$J261&lt;&gt;"",'Chronos (M21..M40)'!$J261,0)</f>
        <v>0</v>
      </c>
      <c r="X62" s="317" t="str">
        <f aca="false">IF($B62&lt;&gt;"",IF(V62&lt;&gt;" ",(INDEX(U$9:V$12,MATCH(U62,U$9:U$12),2)/V62)*1000,0),"")</f>
        <v/>
      </c>
      <c r="Y62" s="318" t="str">
        <f aca="false">IF(V$9&lt;&gt;"",IF($B62&lt;&gt;"",X62-W62,""),"")</f>
        <v/>
      </c>
      <c r="Z62" s="314" t="str">
        <f aca="false">IF($B62&lt;&gt;"",'Chronos (M21..M40)'!$H362,"")</f>
        <v/>
      </c>
      <c r="AA62" s="315" t="str">
        <f aca="false">IF('Chronos (M21..M40)'!$I362&lt;&gt;"",'Chronos (M21..M40)'!$I362," ")</f>
        <v> </v>
      </c>
      <c r="AB62" s="316" t="n">
        <f aca="false">IF('Chronos (M1..M20)'!$J362&lt;&gt;"",'Chronos (M21..M40)'!$J362,0)</f>
        <v>0</v>
      </c>
      <c r="AC62" s="317" t="str">
        <f aca="false">IF($B62&lt;&gt;"",IF(AA62&lt;&gt;" ",(INDEX(Z$9:AA$12,MATCH(Z62,Z$9:Z$12),2)/AA62)*1000,0),"")</f>
        <v/>
      </c>
      <c r="AD62" s="318" t="str">
        <f aca="false">IF(AA$9&lt;&gt;"",IF($B62&lt;&gt;"",AC62-AB62,""),"")</f>
        <v/>
      </c>
      <c r="AE62" s="313" t="str">
        <f aca="false">IF($B62&lt;&gt;"",$B62,"")</f>
        <v/>
      </c>
      <c r="AF62" s="314" t="str">
        <f aca="false">IF($B62&lt;&gt;"",'Chronos (M21..M40)'!$H463,"")</f>
        <v/>
      </c>
      <c r="AG62" s="315" t="str">
        <f aca="false">IF('Chronos (M21..M40)'!$I463&lt;&gt;"",'Chronos (M21..M40)'!$I463," ")</f>
        <v> </v>
      </c>
      <c r="AH62" s="316" t="n">
        <f aca="false">IF('Chronos (M21..M40)'!$J463&lt;&gt;"",'Chronos (M21..M40)'!$J463,0)</f>
        <v>0</v>
      </c>
      <c r="AI62" s="317" t="str">
        <f aca="false">IF($B62&lt;&gt;"",IF(AG62&lt;&gt;" ",(INDEX(AF$9:AG$12,MATCH(AF62,AF$9:AF$12),2)/AG62)*1000,0),"")</f>
        <v/>
      </c>
      <c r="AJ62" s="318" t="str">
        <f aca="false">IF(AG$9&lt;&gt;"",IF($B62&lt;&gt;"",AI62-AH62,""),"")</f>
        <v/>
      </c>
      <c r="AK62" s="314" t="str">
        <f aca="false">IF($B62&lt;&gt;"",'Chronos (M21..M40)'!$H564,"")</f>
        <v/>
      </c>
      <c r="AL62" s="315" t="str">
        <f aca="false">IF('Chronos (M21..M40)'!$I564&lt;&gt;"",'Chronos (M21..M40)'!$I564," ")</f>
        <v> </v>
      </c>
      <c r="AM62" s="316" t="n">
        <f aca="false">IF('Chronos (M21..M40)'!$J564&lt;&gt;"",'Chronos (M21..M40)'!$J564,0)</f>
        <v>0</v>
      </c>
      <c r="AN62" s="317" t="str">
        <f aca="false">IF($B62&lt;&gt;"",IF(AL62&lt;&gt;" ",(INDEX(AK$9:AL$12,MATCH(AK62,AK$9:AK$12),2)/AL62)*1000,0),"")</f>
        <v/>
      </c>
      <c r="AO62" s="318" t="str">
        <f aca="false">IF(AL$9&lt;&gt;"",IF($B62&lt;&gt;"",AN62-AM62,""),"")</f>
        <v/>
      </c>
      <c r="AP62" s="313" t="str">
        <f aca="false">IF($B62&lt;&gt;"",$B62,"")</f>
        <v/>
      </c>
      <c r="AQ62" s="314" t="str">
        <f aca="false">IF($B62&lt;&gt;"",'Chronos (M21..M40)'!$H665,"")</f>
        <v/>
      </c>
      <c r="AR62" s="315" t="str">
        <f aca="false">IF('Chronos (M21..M40)'!$I665&lt;&gt;"",'Chronos (M21..M40)'!$I665," ")</f>
        <v> </v>
      </c>
      <c r="AS62" s="316" t="n">
        <f aca="false">IF('Chronos (M21..M40)'!$J665&lt;&gt;"",'Chronos (M21..M40)'!$J665,0)</f>
        <v>0</v>
      </c>
      <c r="AT62" s="317" t="str">
        <f aca="false">IF($B62&lt;&gt;"",IF(AR62&lt;&gt;" ",(INDEX(AQ$9:AR$12,MATCH(AQ62,AQ$9:AQ$12),2)/AR62)*1000,0),"")</f>
        <v/>
      </c>
      <c r="AU62" s="318" t="str">
        <f aca="false">IF(AR$9&lt;&gt;"",IF($B62&lt;&gt;"",AT62-AS62,""),"")</f>
        <v/>
      </c>
      <c r="AV62" s="314" t="str">
        <f aca="false">IF($B62&lt;&gt;"",'Chronos (M21..M40)'!$H766,"")</f>
        <v/>
      </c>
      <c r="AW62" s="315" t="str">
        <f aca="false">IF('Chronos (M21..M40)'!$I766&lt;&gt;"",'Chronos (M21..M40)'!$I766," ")</f>
        <v> </v>
      </c>
      <c r="AX62" s="316" t="n">
        <f aca="false">IF('Chronos (M21..M40)'!$J766&lt;&gt;"",'Chronos (M21..M40)'!$J766,0)</f>
        <v>0</v>
      </c>
      <c r="AY62" s="317" t="str">
        <f aca="false">IF($B62&lt;&gt;"",IF(AW62&lt;&gt;" ",(INDEX(AV$9:AW$12,MATCH(AV62,AV$9:AV$12),2)/AW62)*1000,0),"")</f>
        <v/>
      </c>
      <c r="AZ62" s="318" t="str">
        <f aca="false">IF(AW$9&lt;&gt;"",IF($B62&lt;&gt;"",AY62-AX62,""),"")</f>
        <v/>
      </c>
      <c r="BA62" s="313" t="str">
        <f aca="false">IF($B62&lt;&gt;"",$B62,"")</f>
        <v/>
      </c>
      <c r="BB62" s="314" t="str">
        <f aca="false">IF($B62&lt;&gt;"",'Chronos (M21..M40)'!$H867,"")</f>
        <v/>
      </c>
      <c r="BC62" s="315" t="str">
        <f aca="false">IF('Chronos (M21..M40)'!$I867&lt;&gt;"",'Chronos (M21..M40)'!$I867," ")</f>
        <v> </v>
      </c>
      <c r="BD62" s="316" t="n">
        <f aca="false">IF('Chronos (M21..M40)'!$J867&lt;&gt;"",'Chronos (M21..M40)'!$J867,0)</f>
        <v>0</v>
      </c>
      <c r="BE62" s="317" t="str">
        <f aca="false">IF($B62&lt;&gt;"",IF(BC62&lt;&gt;" ",(INDEX(BB$9:BC$12,MATCH(BB62,BB$9:BB$12),2)/BC62)*1000,0),"")</f>
        <v/>
      </c>
      <c r="BF62" s="318" t="str">
        <f aca="false">IF(BC$9&lt;&gt;"",IF($B62&lt;&gt;"",BE62-BD62,""),"")</f>
        <v/>
      </c>
      <c r="BG62" s="314" t="str">
        <f aca="false">IF($B62&lt;&gt;"",'Chronos (M21..M40)'!$H968,"")</f>
        <v/>
      </c>
      <c r="BH62" s="315" t="str">
        <f aca="false">IF('Chronos (M21..M40)'!$I968&lt;&gt;"",'Chronos (M21..M40)'!$I968," ")</f>
        <v> </v>
      </c>
      <c r="BI62" s="316" t="n">
        <f aca="false">IF('Chronos (M21..M40)'!$J968&lt;&gt;"",'Chronos (M21..M40)'!$J968,0)</f>
        <v>0</v>
      </c>
      <c r="BJ62" s="317" t="str">
        <f aca="false">IF($B62&lt;&gt;"",IF(BH62&lt;&gt;" ",(INDEX(BG$9:BH$12,MATCH(BG62,BG$9:BG$12),2)/BH62)*1000,0),"")</f>
        <v/>
      </c>
      <c r="BK62" s="318" t="str">
        <f aca="false">IF(BH$9&lt;&gt;"",IF($B62&lt;&gt;"",BJ62-BI62,""),"")</f>
        <v/>
      </c>
      <c r="BL62" s="313" t="str">
        <f aca="false">IF($B62&lt;&gt;"",$B62,"")</f>
        <v/>
      </c>
      <c r="BM62" s="314" t="str">
        <f aca="false">IF($B62&lt;&gt;"",'Chronos (M21..M40)'!$H1069,"")</f>
        <v/>
      </c>
      <c r="BN62" s="315" t="str">
        <f aca="false">IF('Chronos (M21..M40)'!$I1069&lt;&gt;"",'Chronos (M21..M40)'!$I1069," ")</f>
        <v> </v>
      </c>
      <c r="BO62" s="316" t="n">
        <f aca="false">IF('Chronos (M21..M40)'!$J1069&lt;&gt;"",'Chronos (M21..M40)'!$J1069,0)</f>
        <v>0</v>
      </c>
      <c r="BP62" s="317" t="str">
        <f aca="false">IF($B62&lt;&gt;"",IF(BN62&lt;&gt;" ",(INDEX(BM$9:BN$12,MATCH(BM62,BM$9:BM$12),2)/BN62)*1000,0),"")</f>
        <v/>
      </c>
      <c r="BQ62" s="318" t="str">
        <f aca="false">IF(BN$9&lt;&gt;"",IF($B62&lt;&gt;"",BP62-BO62,""),"")</f>
        <v/>
      </c>
      <c r="BR62" s="314" t="str">
        <f aca="false">IF($B62&lt;&gt;"",'Chronos (M21..M40)'!$H1170,"")</f>
        <v/>
      </c>
      <c r="BS62" s="315" t="str">
        <f aca="false">IF('Chronos (M21..M40)'!$I1170&lt;&gt;"",'Chronos (M21..M40)'!$I1170," ")</f>
        <v> </v>
      </c>
      <c r="BT62" s="316" t="n">
        <f aca="false">IF('Chronos (M21..M40)'!$J1170&lt;&gt;"",'Chronos (M21..M40)'!$J1170,0)</f>
        <v>0</v>
      </c>
      <c r="BU62" s="317" t="str">
        <f aca="false">IF($B62&lt;&gt;"",IF(BS62&lt;&gt;" ",(INDEX(BR$9:BS$12,MATCH(BR62,BR$9:BR$12),2)/BS62)*1000,0),"")</f>
        <v/>
      </c>
      <c r="BV62" s="318" t="str">
        <f aca="false">IF(BS$9&lt;&gt;"",IF($B62&lt;&gt;"",BU62-BT62,""),"")</f>
        <v/>
      </c>
      <c r="BW62" s="313" t="str">
        <f aca="false">IF($B62&lt;&gt;"",$B62,"")</f>
        <v/>
      </c>
      <c r="BX62" s="314" t="str">
        <f aca="false">IF($B62&lt;&gt;"",'Chronos (M21..M40)'!$H1271,"")</f>
        <v/>
      </c>
      <c r="BY62" s="315" t="str">
        <f aca="false">IF('Chronos (M21..M40)'!$I1271&lt;&gt;"",'Chronos (M21..M40)'!$I1271," ")</f>
        <v> </v>
      </c>
      <c r="BZ62" s="316" t="n">
        <f aca="false">IF('Chronos (M21..M40)'!$J1271&lt;&gt;"",'Chronos (M21..M40)'!$J1271,0)</f>
        <v>0</v>
      </c>
      <c r="CA62" s="317" t="str">
        <f aca="false">IF($B62&lt;&gt;"",IF(BY62&lt;&gt;" ",(INDEX(BX$9:BY$12,MATCH(BX62,BX$9:BX$12),2)/BY62)*1000,0),"")</f>
        <v/>
      </c>
      <c r="CB62" s="318" t="str">
        <f aca="false">IF(BY$9&lt;&gt;"",IF($B62&lt;&gt;"",CA62-BZ62,""),"")</f>
        <v/>
      </c>
      <c r="CC62" s="314" t="str">
        <f aca="false">IF($B62&lt;&gt;"",'Chronos (M21..M40)'!$H1372,"")</f>
        <v/>
      </c>
      <c r="CD62" s="315" t="str">
        <f aca="false">IF('Chronos (M21..M40)'!$I1372&lt;&gt;"",'Chronos (M21..M40)'!$I1372," ")</f>
        <v> </v>
      </c>
      <c r="CE62" s="316" t="n">
        <f aca="false">IF('Chronos (M21..M40)'!$J1372&lt;&gt;"",'Chronos (M21..M40)'!$J1372,0)</f>
        <v>0</v>
      </c>
      <c r="CF62" s="317" t="str">
        <f aca="false">IF($B62&lt;&gt;"",IF(CD62&lt;&gt;" ",(INDEX(CC$9:CD$12,MATCH(CC62,CC$9:CC$12),2)/CD62)*1000,0),"")</f>
        <v/>
      </c>
      <c r="CG62" s="318" t="str">
        <f aca="false">IF(CD$9&lt;&gt;"",IF($B62&lt;&gt;"",CF62-CE62,""),"")</f>
        <v/>
      </c>
      <c r="CH62" s="313" t="str">
        <f aca="false">IF($B62&lt;&gt;"",$B62,"")</f>
        <v/>
      </c>
      <c r="CI62" s="314" t="str">
        <f aca="false">IF($B62&lt;&gt;"",'Chronos (M21..M40)'!$H1473,"")</f>
        <v/>
      </c>
      <c r="CJ62" s="315" t="str">
        <f aca="false">IF('Chronos (M21..M40)'!$I1473&lt;&gt;"",'Chronos (M21..M40)'!$I1473," ")</f>
        <v> </v>
      </c>
      <c r="CK62" s="316" t="n">
        <f aca="false">IF('Chronos (M21..M40)'!$J1473&lt;&gt;"",'Chronos (M21..M40)'!$J1473,0)</f>
        <v>0</v>
      </c>
      <c r="CL62" s="317" t="str">
        <f aca="false">IF($B62&lt;&gt;"",IF(CJ62&lt;&gt;" ",(INDEX(CI$9:CJ$12,MATCH(CI62,CI$9:CI$12),2)/CJ62)*1000,0),"")</f>
        <v/>
      </c>
      <c r="CM62" s="318" t="str">
        <f aca="false">IF(CJ$9&lt;&gt;"",IF($B62&lt;&gt;"",CL62-CK62,""),"")</f>
        <v/>
      </c>
      <c r="CN62" s="314" t="str">
        <f aca="false">IF($B62&lt;&gt;"",'Chronos (M21..M40)'!$H1574,"")</f>
        <v/>
      </c>
      <c r="CO62" s="315" t="str">
        <f aca="false">IF('Chronos (M21..M40)'!$I1574&lt;&gt;"",'Chronos (M21..M40)'!$I1574," ")</f>
        <v> </v>
      </c>
      <c r="CP62" s="316" t="n">
        <f aca="false">IF('Chronos (M21..M40)'!$J1574&lt;&gt;"",'Chronos (M21..M40)'!$J1574,0)</f>
        <v>0</v>
      </c>
      <c r="CQ62" s="317" t="str">
        <f aca="false">IF($B62&lt;&gt;"",IF(CO62&lt;&gt;" ",(INDEX(CN$9:CO$12,MATCH(CN62,CN$9:CN$12),2)/CO62)*1000,0),"")</f>
        <v/>
      </c>
      <c r="CR62" s="318" t="str">
        <f aca="false">IF(CO$9&lt;&gt;"",IF($B62&lt;&gt;"",CQ62-CP62,""),"")</f>
        <v/>
      </c>
      <c r="CS62" s="313" t="str">
        <f aca="false">IF($B62&lt;&gt;"",$B62,"")</f>
        <v/>
      </c>
      <c r="CT62" s="314" t="str">
        <f aca="false">IF($B62&lt;&gt;"",'Chronos (M21..M40)'!$H1675,"")</f>
        <v/>
      </c>
      <c r="CU62" s="315" t="str">
        <f aca="false">IF('Chronos (M21..M40)'!$I1675&lt;&gt;"",'Chronos (M21..M40)'!$I1675," ")</f>
        <v> </v>
      </c>
      <c r="CV62" s="316" t="n">
        <f aca="false">IF('Chronos (M21..M40)'!$J1675&lt;&gt;"",'Chronos (M21..M40)'!$J1675,0)</f>
        <v>0</v>
      </c>
      <c r="CW62" s="317" t="str">
        <f aca="false">IF($B62&lt;&gt;"",IF(CU62&lt;&gt;" ",(INDEX(CT$9:CU$12,MATCH(CT62,CT$9:CT$12),2)/CU62)*1000,0),"")</f>
        <v/>
      </c>
      <c r="CX62" s="318" t="str">
        <f aca="false">IF(CU$9&lt;&gt;"",IF($B62&lt;&gt;"",CW62-CV62,""),"")</f>
        <v/>
      </c>
      <c r="CY62" s="314" t="str">
        <f aca="false">IF($B62&lt;&gt;"",'Chronos (M21..M40)'!$H1776,"")</f>
        <v/>
      </c>
      <c r="CZ62" s="315" t="str">
        <f aca="false">IF('Chronos (M21..M40)'!$I1776&lt;&gt;"",'Chronos (M21..M40)'!$I1776," ")</f>
        <v> </v>
      </c>
      <c r="DA62" s="316" t="n">
        <f aca="false">IF('Chronos (M21..M40)'!$J1776&lt;&gt;"",'Chronos (M21..M40)'!$J1776,0)</f>
        <v>0</v>
      </c>
      <c r="DB62" s="317" t="str">
        <f aca="false">IF($B62&lt;&gt;"",IF(CZ62&lt;&gt;" ",(INDEX(CY$9:CZ$12,MATCH(CY62,CY$9:CY$12),2)/CZ62)*1000,0),"")</f>
        <v/>
      </c>
      <c r="DC62" s="318" t="str">
        <f aca="false">IF(CZ$9&lt;&gt;"",IF($B62&lt;&gt;"",DB62-DA62,""),"")</f>
        <v/>
      </c>
      <c r="DD62" s="313" t="str">
        <f aca="false">IF($B62&lt;&gt;"",$B62,"")</f>
        <v/>
      </c>
      <c r="DE62" s="314" t="str">
        <f aca="false">IF($B62&lt;&gt;"",'Chronos (M21..M40)'!$H1877,"")</f>
        <v/>
      </c>
      <c r="DF62" s="315" t="str">
        <f aca="false">IF('Chronos (M21..M40)'!$I1877&lt;&gt;"",'Chronos (M21..M40)'!$I1877," ")</f>
        <v> </v>
      </c>
      <c r="DG62" s="316" t="n">
        <f aca="false">IF('Chronos (M21..M40)'!$J1877&lt;&gt;"",'Chronos (M21..M40)'!$J1877,0)</f>
        <v>0</v>
      </c>
      <c r="DH62" s="317" t="str">
        <f aca="false">IF($B62&lt;&gt;"",IF(DF62&lt;&gt;" ",(INDEX(DE$9:DF$12,MATCH(DE62,DE$9:DE$12),2)/DF62)*1000,0),"")</f>
        <v/>
      </c>
      <c r="DI62" s="318" t="str">
        <f aca="false">IF(DF$9&lt;&gt;"",IF($B62&lt;&gt;"",DH62-DG62,""),"")</f>
        <v/>
      </c>
      <c r="DJ62" s="314" t="str">
        <f aca="false">IF($B62&lt;&gt;"",'Chronos (M21..M40)'!$H1978,"")</f>
        <v/>
      </c>
      <c r="DK62" s="315" t="str">
        <f aca="false">IF('Chronos (M21..M40)'!$I1978&lt;&gt;"",'Chronos (M21..M40)'!$I1978," ")</f>
        <v> </v>
      </c>
      <c r="DL62" s="316" t="n">
        <f aca="false">IF('Chronos (M21..M40)'!$J1978&lt;&gt;"",'Chronos (M21..M40)'!$J1978,0)</f>
        <v>0</v>
      </c>
      <c r="DM62" s="317" t="str">
        <f aca="false">IF($B62&lt;&gt;"",IF(DK62&lt;&gt;" ",(INDEX(DJ$9:DK$12,MATCH(DJ62,DJ$9:DJ$12),2)/DK62)*1000,0),"")</f>
        <v/>
      </c>
      <c r="DN62" s="318" t="str">
        <f aca="false">IF(DK$9&lt;&gt;"",IF($B62&lt;&gt;"",DM62-DL62,""),"")</f>
        <v/>
      </c>
      <c r="DO62" s="0"/>
      <c r="DP62" s="356" t="n">
        <f aca="false">E62</f>
        <v>0</v>
      </c>
      <c r="DQ62" s="357" t="n">
        <f aca="false">F62</f>
        <v>0</v>
      </c>
      <c r="DR62" s="356" t="e">
        <f aca="false">SUM(E62,M62,R62,X62,AC62)</f>
        <v>#VALUE!</v>
      </c>
      <c r="DS62" s="319" t="e">
        <f aca="false">SUM(DR62,AI62,AN62,AT62,AY62,BE62,BJ62,BP62,BU62,CA62,CF62,CL62,CQ62,CW62,DB62,DH62,DM62)</f>
        <v>#VALUE!</v>
      </c>
      <c r="DT62" s="357" t="n">
        <f aca="false">SUM(L62,Q62,W62,AB62,AH62,AM62,AS62,AX62,BD62,BI62,BO62,BT62,BZ62,CE62,CK62,CP62,CV62,DA62,DG62,DL62)</f>
        <v>0</v>
      </c>
      <c r="DU62" s="356" t="e">
        <f aca="false">SMALL($DY62:$EV62,1)</f>
        <v>#VALUE!</v>
      </c>
      <c r="DV62" s="319" t="e">
        <f aca="false">SMALL($DY62:$EV62,2)</f>
        <v>#VALUE!</v>
      </c>
      <c r="DW62" s="319" t="e">
        <f aca="false">SMALL($DY62:$EV62,3)</f>
        <v>#VALUE!</v>
      </c>
      <c r="DX62" s="357" t="e">
        <f aca="false">SMALL($DY62:$EV62,4)</f>
        <v>#VALUE!</v>
      </c>
      <c r="DY62" s="356" t="e">
        <f aca="false">'Calculs (M1..M20)'!DU62</f>
        <v>#VALUE!</v>
      </c>
      <c r="DZ62" s="356" t="e">
        <f aca="false">'Calculs (M1..M20)'!DV62</f>
        <v>#VALUE!</v>
      </c>
      <c r="EA62" s="356" t="e">
        <f aca="false">'Calculs (M1..M20)'!DW62</f>
        <v>#VALUE!</v>
      </c>
      <c r="EB62" s="358" t="e">
        <f aca="false">'Calculs (M1..M20)'!DX62</f>
        <v>#VALUE!</v>
      </c>
      <c r="EC62" s="361" t="str">
        <f aca="false">IF(M62&gt;0,M62," ")</f>
        <v/>
      </c>
      <c r="ED62" s="321" t="str">
        <f aca="false">IF(R62&gt;0,R62," ")</f>
        <v/>
      </c>
      <c r="EE62" s="321" t="str">
        <f aca="false">IF(X62&gt;0,X62," ")</f>
        <v/>
      </c>
      <c r="EF62" s="321" t="str">
        <f aca="false">IF(AC62&gt;0,AC62," ")</f>
        <v/>
      </c>
      <c r="EG62" s="321" t="str">
        <f aca="false">IF(AI62&gt;0,AI62," ")</f>
        <v/>
      </c>
      <c r="EH62" s="321" t="str">
        <f aca="false">IF(AN62&gt;0,AN62," ")</f>
        <v/>
      </c>
      <c r="EI62" s="321" t="str">
        <f aca="false">IF(AT62&gt;0,AT62," ")</f>
        <v/>
      </c>
      <c r="EJ62" s="321" t="str">
        <f aca="false">IF(AY62&gt;0,AY62," ")</f>
        <v/>
      </c>
      <c r="EK62" s="321" t="str">
        <f aca="false">IF(BE62&gt;0,BE62," ")</f>
        <v/>
      </c>
      <c r="EL62" s="321" t="str">
        <f aca="false">IF(BJ62&gt;0,BJ62," ")</f>
        <v/>
      </c>
      <c r="EM62" s="321" t="str">
        <f aca="false">IF(BP62&gt;0,BP62," ")</f>
        <v/>
      </c>
      <c r="EN62" s="321" t="str">
        <f aca="false">IF(BU62&gt;0,BU62," ")</f>
        <v/>
      </c>
      <c r="EO62" s="321" t="str">
        <f aca="false">IF(CA62&gt;0,CA62," ")</f>
        <v/>
      </c>
      <c r="EP62" s="321" t="str">
        <f aca="false">IF(CF62&gt;0,CF62," ")</f>
        <v/>
      </c>
      <c r="EQ62" s="321" t="str">
        <f aca="false">IF(CL62&gt;0,CL62," ")</f>
        <v/>
      </c>
      <c r="ER62" s="321" t="str">
        <f aca="false">IF(CQ62&gt;0,CQ62," ")</f>
        <v/>
      </c>
      <c r="ES62" s="321" t="str">
        <f aca="false">IF(CW62&gt;0,CW62," ")</f>
        <v/>
      </c>
      <c r="ET62" s="321" t="str">
        <f aca="false">IF(DB62&gt;0,DB62," ")</f>
        <v/>
      </c>
      <c r="EU62" s="321" t="str">
        <f aca="false">IF(DH62&gt;0,DH62," ")</f>
        <v/>
      </c>
      <c r="EV62" s="321" t="str">
        <f aca="false">IF(DM62&gt;0,DM62," ")</f>
        <v/>
      </c>
      <c r="EW62" s="322" t="e">
        <f aca="false">SMALL($DY62:EC62,1)</f>
        <v>#VALUE!</v>
      </c>
      <c r="EX62" s="323" t="e">
        <f aca="false">SMALL($DY62:ED62,1)</f>
        <v>#VALUE!</v>
      </c>
      <c r="EY62" s="323" t="e">
        <f aca="false">SMALL($DY62:EE62,1)</f>
        <v>#VALUE!</v>
      </c>
      <c r="EZ62" s="323" t="e">
        <f aca="false">SMALL($DY62:EF62,1)</f>
        <v>#VALUE!</v>
      </c>
      <c r="FA62" s="323" t="e">
        <f aca="false">SMALL($DY62:EG62,1)</f>
        <v>#VALUE!</v>
      </c>
      <c r="FB62" s="323" t="e">
        <f aca="false">SMALL($DY62:EH62,1)</f>
        <v>#VALUE!</v>
      </c>
      <c r="FC62" s="323" t="e">
        <f aca="false">SMALL($DY62:EI62,1)</f>
        <v>#VALUE!</v>
      </c>
      <c r="FD62" s="323" t="e">
        <f aca="false">SMALL($DY62:EJ62,1)</f>
        <v>#VALUE!</v>
      </c>
      <c r="FE62" s="323" t="e">
        <f aca="false">SMALL($DY62:EK62,1)</f>
        <v>#VALUE!</v>
      </c>
      <c r="FF62" s="323" t="e">
        <f aca="false">SMALL($DY62:EL62,1)</f>
        <v>#VALUE!</v>
      </c>
      <c r="FG62" s="323" t="e">
        <f aca="false">SMALL($DY62:EM62,1)</f>
        <v>#VALUE!</v>
      </c>
      <c r="FH62" s="323" t="e">
        <f aca="false">SMALL($DY62:EN62,1)</f>
        <v>#VALUE!</v>
      </c>
      <c r="FI62" s="323" t="e">
        <f aca="false">SMALL($DY62:EO62,1)</f>
        <v>#VALUE!</v>
      </c>
      <c r="FJ62" s="323" t="e">
        <f aca="false">SMALL($DY62:EP62,1)</f>
        <v>#VALUE!</v>
      </c>
      <c r="FK62" s="323" t="e">
        <f aca="false">SMALL($DY62:EQ62,1)</f>
        <v>#VALUE!</v>
      </c>
      <c r="FL62" s="323" t="e">
        <f aca="false">SMALL($DY62:ER62,1)</f>
        <v>#VALUE!</v>
      </c>
      <c r="FM62" s="323" t="e">
        <f aca="false">SMALL($DY62:ES62,1)</f>
        <v>#VALUE!</v>
      </c>
      <c r="FN62" s="323" t="e">
        <f aca="false">SMALL($DY62:ET62,1)</f>
        <v>#VALUE!</v>
      </c>
      <c r="FO62" s="323" t="e">
        <f aca="false">SMALL($DY62:EU62,1)</f>
        <v>#VALUE!</v>
      </c>
      <c r="FP62" s="324" t="e">
        <f aca="false">SMALL($DY62:EV62,1)</f>
        <v>#VALUE!</v>
      </c>
      <c r="FQ62" s="0"/>
      <c r="FR62" s="328" t="str">
        <f aca="false">IF($B62&lt;&gt;"",IF($EE$1+20&gt;=FR$13,$N62+E62-F62-(EW62+EW164+EW266+EW368),""),"")</f>
        <v/>
      </c>
      <c r="FS62" s="329" t="str">
        <f aca="false">IF($B62&lt;&gt;"",IF($EE$1+20&gt;=FS$13,$N62+$S62+E62-F62-(EX62+EX164+EX266+EX368),""),"")</f>
        <v/>
      </c>
      <c r="FT62" s="329" t="str">
        <f aca="false">IF($B62&lt;&gt;"",IF($EE$1+20&gt;=FT$13,$N62+$S62+$Y62+E62-F62-(EY62+EY164+EY266+EY368),""),"")</f>
        <v/>
      </c>
      <c r="FU62" s="329" t="str">
        <f aca="false">IF($B62&lt;&gt;"",IF($EE$1+20&gt;=FU$13,$N62+$S62+$Y62+$AD62+E62-F62-(EZ62+EZ164+EZ266+EZ368),""),"")</f>
        <v/>
      </c>
      <c r="FV62" s="329" t="str">
        <f aca="false">IF($B62&lt;&gt;"",IF($EE$1+20&gt;=FV$13,$N62+$S62+$Y62+$AD62+$AJ62+E62-F62-(FA62+FA164+FA266+FA368),""),"")</f>
        <v/>
      </c>
      <c r="FW62" s="329" t="str">
        <f aca="false">IF($B62&lt;&gt;"",IF($EE$1+20&gt;=FW$13,$N62+$S62+$Y62+$AD62+$AJ62+$AO62+E62-F62-(FB62+FB164+FB266+FB368),""),"")</f>
        <v/>
      </c>
      <c r="FX62" s="329" t="str">
        <f aca="false">IF($B62&lt;&gt;"",IF($EE$1+20&gt;=FX$13,$N62+$S62+$Y62+$AD62+$AJ62+$AO62+$AU62+E62-F62-(FC62+FC164+FC266+FC368),""),"")</f>
        <v/>
      </c>
      <c r="FY62" s="329" t="str">
        <f aca="false">IF($B62&lt;&gt;"",IF($EE$1+20&gt;=FY$13,$N62+$S62+$Y62+$AD62+$AJ62+$AO62+$AU62+$AZ62+E62-F62-(FD62+FD164+FD266+FD368),""),"")</f>
        <v/>
      </c>
      <c r="FZ62" s="329" t="str">
        <f aca="false">IF($B62&lt;&gt;"",IF($EE$1+20&gt;=FZ$13,$N62+$S62+$Y62+$AD62+$AJ62+$AO62+$AU62+$AZ62+$BF62+E62-F62-(FE62+FE164+FE266+FE368),""),"")</f>
        <v/>
      </c>
      <c r="GA62" s="329" t="str">
        <f aca="false">IF($B62&lt;&gt;"",IF($EE$1+20&gt;=GA$13,$N62+$S62+$Y62+$AD62+$AJ62+$AO62+$AU62+$AZ62+$BF62+$BK62+E62-F62-(FF62+FF164+FF266+FF368),""),"")</f>
        <v/>
      </c>
      <c r="GB62" s="329" t="str">
        <f aca="false">IF($B62&lt;&gt;"",IF($EE$1+20&gt;=GB$13,$N62+$S62+$Y62+$AD62+$AJ62+$AO62+$AU62+$AZ62+$BF62+$BK62+$BQ62+E62-F62-(FG62+FG164+FG266+FG368),""),"")</f>
        <v/>
      </c>
      <c r="GC62" s="329" t="str">
        <f aca="false">IF($B62&lt;&gt;"",IF($EE$1+20&gt;=GC$13,$N62+$S62+$Y62+$AD62+$AJ62+$AO62+$AU62+$AZ62+$BF62+$BK62+$BQ62+$BV62+E62-F62-(FH62+FH164+FH266+FH368),""),"")</f>
        <v/>
      </c>
      <c r="GD62" s="329" t="str">
        <f aca="false">IF($B62&lt;&gt;"",IF($EE$1+20&gt;=GD$13,$N62+$S62+$Y62+$AD62+$AJ62+$AO62+$AU62+$AZ62+$BF62+$BK62+$BQ62+$BV62+$CB62+E62-F62-(FI62+FI164+FI266+FI368),""),"")</f>
        <v/>
      </c>
      <c r="GE62" s="329" t="str">
        <f aca="false">IF($B62&lt;&gt;"",IF($EE$1+20&gt;=GE$13,$N62+$S62+$Y62+$AD62+$AJ62+$AO62+$AU62+$AZ62+$BF62+$BK62+$BQ62+$BV62+$CB62+$CG62+E62-F62-(FJ62+FJ164+FJ266+FJ368),""),"")</f>
        <v/>
      </c>
      <c r="GF62" s="329" t="str">
        <f aca="false">IF($B62&lt;&gt;"",IF($EE$1+20&gt;=GF$13,$N62+$S62+$Y62+$AD62+$AJ62+$AO62+$AU62+$AZ62+$BF62+$BK62+$BQ62+$BV62+$CB62+$CG62+$CM62+E62-F62-(FK62+FK164+FK266+FK368),""),"")</f>
        <v/>
      </c>
      <c r="GG62" s="329" t="str">
        <f aca="false">IF($B62&lt;&gt;"",IF($EE$1+20&gt;=GG$13,$N62+$S62+$Y62+$AD62+$AJ62+$AO62+$AU62+$AZ62+$BF62+$BK62+$BQ62+$BV62+$CB62+$CG62+$CM62+$CR62+E62-F62-(FL62+FL164+FL266+FL368),""),"")</f>
        <v/>
      </c>
      <c r="GH62" s="329" t="str">
        <f aca="false">IF($B62&lt;&gt;"",IF($EE$1+20&gt;=GH$13,$N62+$S62+$Y62+$AD62+$AJ62+$AO62+$AU62+$AZ62+$BF62+$BK62+$BQ62+$BV62+$CB62+$CG62+$CM62+$CR62+$CX62+E62-F62-(FM62+FM164+FM266+FM368),""),"")</f>
        <v/>
      </c>
      <c r="GI62" s="329" t="str">
        <f aca="false">IF($B62&lt;&gt;"",IF($EE$1+20&gt;=GI$13,$N62+$S62+$Y62+$AD62+$AJ62+$AO62+$AU62+$AZ62+$BF62+$BK62+$BQ62+$BV62+$CB62+$CG62+$CM62+$CR62+$CX62+$DC62+E62-F62-(FN62+FN164+FN266+FN368),""),"")</f>
        <v/>
      </c>
      <c r="GJ62" s="329" t="str">
        <f aca="false">IF($B62&lt;&gt;"",IF($EE$1+20&gt;=GJ$13,$N62+$S62+$Y62+$AD62+$AJ62+$AO62+$AU62+$AZ62+$BF62+$BK62+$BQ62+$BV62+$CB62+$CG62+$CM62+$CR62+$CX62+$DC62+$DI62+E62-F62-(FO62+FO164+FO266+FO368),""),"")</f>
        <v/>
      </c>
      <c r="GK62" s="330" t="str">
        <f aca="false">IF($B62&lt;&gt;"",IF($EE$1+20&gt;=GK$13,$N62+$S62+$Y62+$AD62+$AJ62+$AO62+$AU62+$AZ62+$BF62+$BK62+$BQ62+$BV62+$CB62+$CG62+$CM62+$CR62+$CX62+$DC62+$DI62+$DN62+E62-F62-(FP62+FP164+FP266+FP368),""),"")</f>
        <v/>
      </c>
      <c r="GL62" s="0"/>
      <c r="GM62" s="328" t="str">
        <f aca="false">IF($B62&lt;&gt;"",IF($EE$1+20&gt;=GM$13,RANK(FR62,FR$14:FR$113,0),""),"")</f>
        <v/>
      </c>
      <c r="GN62" s="329" t="str">
        <f aca="false">IF($B62&lt;&gt;"",IF($EE$1+20&gt;=GN$13,RANK(FS62,FS$14:FS$113,0),""),"")</f>
        <v/>
      </c>
      <c r="GO62" s="329" t="str">
        <f aca="false">IF($B62&lt;&gt;"",IF($EE$1+20&gt;=GO$13,RANK(FT62,FT$14:FT$113,0),""),"")</f>
        <v/>
      </c>
      <c r="GP62" s="329" t="str">
        <f aca="false">IF($B62&lt;&gt;"",IF($EE$1+20&gt;=GP$13,RANK(FU62,FU$14:FU$113,0),""),"")</f>
        <v/>
      </c>
      <c r="GQ62" s="329" t="str">
        <f aca="false">IF($B62&lt;&gt;"",IF($EE$1+20&gt;=GQ$13,RANK(FV62,FV$14:FV$113,0),""),"")</f>
        <v/>
      </c>
      <c r="GR62" s="329" t="str">
        <f aca="false">IF($B62&lt;&gt;"",IF($EE$1+20&gt;=GR$13,RANK(FW62,FW$14:FW$113,0),""),"")</f>
        <v/>
      </c>
      <c r="GS62" s="329" t="str">
        <f aca="false">IF($B62&lt;&gt;"",IF($EE$1+20&gt;=GS$13,RANK(FX62,FX$14:FX$113,0),""),"")</f>
        <v/>
      </c>
      <c r="GT62" s="329" t="str">
        <f aca="false">IF($B62&lt;&gt;"",IF($EE$1+20&gt;=GT$13,RANK(FY62,FY$14:FY$113,0),""),"")</f>
        <v/>
      </c>
      <c r="GU62" s="329" t="str">
        <f aca="false">IF($B62&lt;&gt;"",IF($EE$1+20&gt;=GU$13,RANK(FZ62,FZ$14:FZ$113,0),""),"")</f>
        <v/>
      </c>
      <c r="GV62" s="329" t="str">
        <f aca="false">IF($B62&lt;&gt;"",IF($EE$1+20&gt;=GV$13,RANK(GA62,GA$14:GA$113,0),""),"")</f>
        <v/>
      </c>
      <c r="GW62" s="329" t="str">
        <f aca="false">IF($B62&lt;&gt;"",IF($EE$1+20&gt;=GW$13,RANK(GB62,GB$14:GB$113,0),""),"")</f>
        <v/>
      </c>
      <c r="GX62" s="329" t="str">
        <f aca="false">IF($B62&lt;&gt;"",IF($EE$1+20&gt;=GX$13,RANK(GC62,GC$14:GC$113,0),""),"")</f>
        <v/>
      </c>
      <c r="GY62" s="329" t="str">
        <f aca="false">IF($B62&lt;&gt;"",IF($EE$1+20&gt;=GY$13,RANK(GD62,GD$14:GD$113,0),""),"")</f>
        <v/>
      </c>
      <c r="GZ62" s="329" t="str">
        <f aca="false">IF($B62&lt;&gt;"",IF($EE$1+20&gt;=GZ$13,RANK(GE62,GE$14:GE$113,0),""),"")</f>
        <v/>
      </c>
      <c r="HA62" s="329" t="str">
        <f aca="false">IF($B62&lt;&gt;"",IF($EE$1+20&gt;=HA$13,RANK(GF62,GF$14:GF$113,0),""),"")</f>
        <v/>
      </c>
      <c r="HB62" s="329" t="str">
        <f aca="false">IF($B62&lt;&gt;"",IF($EE$1+20&gt;=HB$13,RANK(GG62,GG$14:GG$113,0),""),"")</f>
        <v/>
      </c>
      <c r="HC62" s="329" t="str">
        <f aca="false">IF($B62&lt;&gt;"",IF($EE$1+20&gt;=HC$13,RANK(GH62,GH$14:GH$113,0),""),"")</f>
        <v/>
      </c>
      <c r="HD62" s="329" t="str">
        <f aca="false">IF($B62&lt;&gt;"",IF($EE$1+20&gt;=HD$13,RANK(GI62,GI$14:GI$113,0),""),"")</f>
        <v/>
      </c>
      <c r="HE62" s="329" t="str">
        <f aca="false">IF($B62&lt;&gt;"",IF($EE$1+20&gt;=HE$13,RANK(GJ62,GJ$14:GJ$113,0),""),"")</f>
        <v/>
      </c>
      <c r="HF62" s="330" t="str">
        <f aca="false">IF($B62&lt;&gt;"",IF($EE$1+20&gt;=HF$13,RANK(GK62,GK$14:GK$113,0),""),"")</f>
        <v/>
      </c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3" hidden="false" customHeight="false" outlineLevel="0" collapsed="false">
      <c r="A63" s="308" t="str">
        <f aca="false">IF(B63&lt;&gt;"",RANK(G63,G$14:G$113,0),"")</f>
        <v/>
      </c>
      <c r="B63" s="310" t="str">
        <f aca="false">IF('Chronos (M1..M20)'!B60&lt;&gt;"",'Chronos (M1..M20)'!B60,"")</f>
        <v/>
      </c>
      <c r="C63" s="310" t="str">
        <f aca="false">IF(B63&lt;&gt;"",'Chronos (M1..M20)'!C60,"")</f>
        <v/>
      </c>
      <c r="D63" s="215" t="str">
        <f aca="false">IF(B63&lt;&gt;"",'Chronos (M1..M20)'!C60,"")</f>
        <v/>
      </c>
      <c r="E63" s="355" t="n">
        <f aca="false">'Calculs (M1..M20)'!DS63</f>
        <v>0</v>
      </c>
      <c r="F63" s="355" t="n">
        <f aca="false">'Calculs (M1..M20)'!DT63</f>
        <v>0</v>
      </c>
      <c r="G63" s="311" t="n">
        <f aca="false">IF(B63&lt;&gt;"",IF(NbTotManche&lt;4,DR63-DQ63,IF(NbTotManche&lt;15,DR63-DU63-DQ63,IF(NbTotManche&lt;25,DR63-DU63-DV63-DQ63-DT63,IF(NbTotManche&lt;35,DS63-DU63-DV63-DW63-DT63-DQ63,DS63-DU63-DV63-DW63-DX63-DT63-DQ63)))),0)</f>
        <v>0</v>
      </c>
      <c r="H63" s="312" t="str">
        <f aca="false">IF(B63&lt;&gt;"",IF(G63,(G63/MAXA(G$14:G$113))*1000,0),"")</f>
        <v/>
      </c>
      <c r="I63" s="313" t="str">
        <f aca="false">IF($B63&lt;&gt;"",$B63,"")</f>
        <v/>
      </c>
      <c r="J63" s="314" t="str">
        <f aca="false">IF($B63&lt;&gt;"",'Chronos (M21..M40)'!$H60,"")</f>
        <v/>
      </c>
      <c r="K63" s="315" t="str">
        <f aca="false">IF('Chronos (M21..M40)'!$I60&lt;&gt;"",'Chronos (M21..M40)'!$I60," ")</f>
        <v> </v>
      </c>
      <c r="L63" s="316" t="n">
        <f aca="false">IF('Chronos (M21..M40)'!$J60&lt;&gt;"",'Chronos (M21..M40)'!$J60,0)</f>
        <v>0</v>
      </c>
      <c r="M63" s="317" t="str">
        <f aca="false">IF($B63&lt;&gt;"",IF(K63&lt;&gt;" ",(INDEX(J$9:K$12,MATCH(J63,J$9:J$12),2)/K63)*1000,0),"")</f>
        <v/>
      </c>
      <c r="N63" s="318" t="str">
        <f aca="false">IF(K$9&lt;&gt;"",IF($B63&lt;&gt;"",M63-L63,""),"")</f>
        <v/>
      </c>
      <c r="O63" s="314" t="str">
        <f aca="false">IF($B63&lt;&gt;"",'Chronos (M21..M40)'!$H161,"")</f>
        <v/>
      </c>
      <c r="P63" s="315" t="str">
        <f aca="false">IF('Chronos (M21..M40)'!$I161&lt;&gt;"",'Chronos (M21..M40)'!$I161," ")</f>
        <v> </v>
      </c>
      <c r="Q63" s="316" t="n">
        <f aca="false">IF('Chronos (M21..M40)'!$J161&lt;&gt;"",'Chronos (M21..M40)'!$J161,0)</f>
        <v>0</v>
      </c>
      <c r="R63" s="317" t="str">
        <f aca="false">IF($B63&lt;&gt;"",IF(P63&lt;&gt;" ",(INDEX(O$9:P$12,MATCH(O63,O$9:O$12),2)/P63)*1000,0),"")</f>
        <v/>
      </c>
      <c r="S63" s="318" t="str">
        <f aca="false">IF(P$9&lt;&gt;"",IF($B63&lt;&gt;"",R63-Q63,""),"")</f>
        <v/>
      </c>
      <c r="T63" s="313" t="str">
        <f aca="false">IF($B63&lt;&gt;"",$B63,"")</f>
        <v/>
      </c>
      <c r="U63" s="314" t="str">
        <f aca="false">IF($B63&lt;&gt;"",'Chronos (M21..M40)'!$H262,"")</f>
        <v/>
      </c>
      <c r="V63" s="315" t="str">
        <f aca="false">IF('Chronos (M21..M40)'!$I262&lt;&gt;"",'Chronos (M21..M40)'!$I262," ")</f>
        <v> </v>
      </c>
      <c r="W63" s="316" t="n">
        <f aca="false">IF('Chronos (M21..M40)'!$J262&lt;&gt;"",'Chronos (M21..M40)'!$J262,0)</f>
        <v>0</v>
      </c>
      <c r="X63" s="317" t="str">
        <f aca="false">IF($B63&lt;&gt;"",IF(V63&lt;&gt;" ",(INDEX(U$9:V$12,MATCH(U63,U$9:U$12),2)/V63)*1000,0),"")</f>
        <v/>
      </c>
      <c r="Y63" s="318" t="str">
        <f aca="false">IF(V$9&lt;&gt;"",IF($B63&lt;&gt;"",X63-W63,""),"")</f>
        <v/>
      </c>
      <c r="Z63" s="314" t="str">
        <f aca="false">IF($B63&lt;&gt;"",'Chronos (M21..M40)'!$H363,"")</f>
        <v/>
      </c>
      <c r="AA63" s="315" t="str">
        <f aca="false">IF('Chronos (M21..M40)'!$I363&lt;&gt;"",'Chronos (M21..M40)'!$I363," ")</f>
        <v> </v>
      </c>
      <c r="AB63" s="316" t="n">
        <f aca="false">IF('Chronos (M1..M20)'!$J363&lt;&gt;"",'Chronos (M21..M40)'!$J363,0)</f>
        <v>0</v>
      </c>
      <c r="AC63" s="317" t="str">
        <f aca="false">IF($B63&lt;&gt;"",IF(AA63&lt;&gt;" ",(INDEX(Z$9:AA$12,MATCH(Z63,Z$9:Z$12),2)/AA63)*1000,0),"")</f>
        <v/>
      </c>
      <c r="AD63" s="318" t="str">
        <f aca="false">IF(AA$9&lt;&gt;"",IF($B63&lt;&gt;"",AC63-AB63,""),"")</f>
        <v/>
      </c>
      <c r="AE63" s="313" t="str">
        <f aca="false">IF($B63&lt;&gt;"",$B63,"")</f>
        <v/>
      </c>
      <c r="AF63" s="314" t="str">
        <f aca="false">IF($B63&lt;&gt;"",'Chronos (M21..M40)'!$H464,"")</f>
        <v/>
      </c>
      <c r="AG63" s="315" t="str">
        <f aca="false">IF('Chronos (M21..M40)'!$I464&lt;&gt;"",'Chronos (M21..M40)'!$I464," ")</f>
        <v> </v>
      </c>
      <c r="AH63" s="316" t="n">
        <f aca="false">IF('Chronos (M21..M40)'!$J464&lt;&gt;"",'Chronos (M21..M40)'!$J464,0)</f>
        <v>0</v>
      </c>
      <c r="AI63" s="317" t="str">
        <f aca="false">IF($B63&lt;&gt;"",IF(AG63&lt;&gt;" ",(INDEX(AF$9:AG$12,MATCH(AF63,AF$9:AF$12),2)/AG63)*1000,0),"")</f>
        <v/>
      </c>
      <c r="AJ63" s="318" t="str">
        <f aca="false">IF(AG$9&lt;&gt;"",IF($B63&lt;&gt;"",AI63-AH63,""),"")</f>
        <v/>
      </c>
      <c r="AK63" s="314" t="str">
        <f aca="false">IF($B63&lt;&gt;"",'Chronos (M21..M40)'!$H565,"")</f>
        <v/>
      </c>
      <c r="AL63" s="315" t="str">
        <f aca="false">IF('Chronos (M21..M40)'!$I565&lt;&gt;"",'Chronos (M21..M40)'!$I565," ")</f>
        <v> </v>
      </c>
      <c r="AM63" s="316" t="n">
        <f aca="false">IF('Chronos (M21..M40)'!$J565&lt;&gt;"",'Chronos (M21..M40)'!$J565,0)</f>
        <v>0</v>
      </c>
      <c r="AN63" s="317" t="str">
        <f aca="false">IF($B63&lt;&gt;"",IF(AL63&lt;&gt;" ",(INDEX(AK$9:AL$12,MATCH(AK63,AK$9:AK$12),2)/AL63)*1000,0),"")</f>
        <v/>
      </c>
      <c r="AO63" s="318" t="str">
        <f aca="false">IF(AL$9&lt;&gt;"",IF($B63&lt;&gt;"",AN63-AM63,""),"")</f>
        <v/>
      </c>
      <c r="AP63" s="313" t="str">
        <f aca="false">IF($B63&lt;&gt;"",$B63,"")</f>
        <v/>
      </c>
      <c r="AQ63" s="314" t="str">
        <f aca="false">IF($B63&lt;&gt;"",'Chronos (M21..M40)'!$H666,"")</f>
        <v/>
      </c>
      <c r="AR63" s="315" t="str">
        <f aca="false">IF('Chronos (M21..M40)'!$I666&lt;&gt;"",'Chronos (M21..M40)'!$I666," ")</f>
        <v> </v>
      </c>
      <c r="AS63" s="316" t="n">
        <f aca="false">IF('Chronos (M21..M40)'!$J666&lt;&gt;"",'Chronos (M21..M40)'!$J666,0)</f>
        <v>0</v>
      </c>
      <c r="AT63" s="317" t="str">
        <f aca="false">IF($B63&lt;&gt;"",IF(AR63&lt;&gt;" ",(INDEX(AQ$9:AR$12,MATCH(AQ63,AQ$9:AQ$12),2)/AR63)*1000,0),"")</f>
        <v/>
      </c>
      <c r="AU63" s="318" t="str">
        <f aca="false">IF(AR$9&lt;&gt;"",IF($B63&lt;&gt;"",AT63-AS63,""),"")</f>
        <v/>
      </c>
      <c r="AV63" s="314" t="str">
        <f aca="false">IF($B63&lt;&gt;"",'Chronos (M21..M40)'!$H767,"")</f>
        <v/>
      </c>
      <c r="AW63" s="315" t="str">
        <f aca="false">IF('Chronos (M21..M40)'!$I767&lt;&gt;"",'Chronos (M21..M40)'!$I767," ")</f>
        <v> </v>
      </c>
      <c r="AX63" s="316" t="n">
        <f aca="false">IF('Chronos (M21..M40)'!$J767&lt;&gt;"",'Chronos (M21..M40)'!$J767,0)</f>
        <v>0</v>
      </c>
      <c r="AY63" s="317" t="str">
        <f aca="false">IF($B63&lt;&gt;"",IF(AW63&lt;&gt;" ",(INDEX(AV$9:AW$12,MATCH(AV63,AV$9:AV$12),2)/AW63)*1000,0),"")</f>
        <v/>
      </c>
      <c r="AZ63" s="318" t="str">
        <f aca="false">IF(AW$9&lt;&gt;"",IF($B63&lt;&gt;"",AY63-AX63,""),"")</f>
        <v/>
      </c>
      <c r="BA63" s="313" t="str">
        <f aca="false">IF($B63&lt;&gt;"",$B63,"")</f>
        <v/>
      </c>
      <c r="BB63" s="314" t="str">
        <f aca="false">IF($B63&lt;&gt;"",'Chronos (M21..M40)'!$H868,"")</f>
        <v/>
      </c>
      <c r="BC63" s="315" t="str">
        <f aca="false">IF('Chronos (M21..M40)'!$I868&lt;&gt;"",'Chronos (M21..M40)'!$I868," ")</f>
        <v> </v>
      </c>
      <c r="BD63" s="316" t="n">
        <f aca="false">IF('Chronos (M21..M40)'!$J868&lt;&gt;"",'Chronos (M21..M40)'!$J868,0)</f>
        <v>0</v>
      </c>
      <c r="BE63" s="317" t="str">
        <f aca="false">IF($B63&lt;&gt;"",IF(BC63&lt;&gt;" ",(INDEX(BB$9:BC$12,MATCH(BB63,BB$9:BB$12),2)/BC63)*1000,0),"")</f>
        <v/>
      </c>
      <c r="BF63" s="318" t="str">
        <f aca="false">IF(BC$9&lt;&gt;"",IF($B63&lt;&gt;"",BE63-BD63,""),"")</f>
        <v/>
      </c>
      <c r="BG63" s="314" t="str">
        <f aca="false">IF($B63&lt;&gt;"",'Chronos (M21..M40)'!$H969,"")</f>
        <v/>
      </c>
      <c r="BH63" s="315" t="str">
        <f aca="false">IF('Chronos (M21..M40)'!$I969&lt;&gt;"",'Chronos (M21..M40)'!$I969," ")</f>
        <v> </v>
      </c>
      <c r="BI63" s="316" t="n">
        <f aca="false">IF('Chronos (M21..M40)'!$J969&lt;&gt;"",'Chronos (M21..M40)'!$J969,0)</f>
        <v>0</v>
      </c>
      <c r="BJ63" s="317" t="str">
        <f aca="false">IF($B63&lt;&gt;"",IF(BH63&lt;&gt;" ",(INDEX(BG$9:BH$12,MATCH(BG63,BG$9:BG$12),2)/BH63)*1000,0),"")</f>
        <v/>
      </c>
      <c r="BK63" s="318" t="str">
        <f aca="false">IF(BH$9&lt;&gt;"",IF($B63&lt;&gt;"",BJ63-BI63,""),"")</f>
        <v/>
      </c>
      <c r="BL63" s="313" t="str">
        <f aca="false">IF($B63&lt;&gt;"",$B63,"")</f>
        <v/>
      </c>
      <c r="BM63" s="314" t="str">
        <f aca="false">IF($B63&lt;&gt;"",'Chronos (M21..M40)'!$H1070,"")</f>
        <v/>
      </c>
      <c r="BN63" s="315" t="str">
        <f aca="false">IF('Chronos (M21..M40)'!$I1070&lt;&gt;"",'Chronos (M21..M40)'!$I1070," ")</f>
        <v> </v>
      </c>
      <c r="BO63" s="316" t="n">
        <f aca="false">IF('Chronos (M21..M40)'!$J1070&lt;&gt;"",'Chronos (M21..M40)'!$J1070,0)</f>
        <v>0</v>
      </c>
      <c r="BP63" s="317" t="str">
        <f aca="false">IF($B63&lt;&gt;"",IF(BN63&lt;&gt;" ",(INDEX(BM$9:BN$12,MATCH(BM63,BM$9:BM$12),2)/BN63)*1000,0),"")</f>
        <v/>
      </c>
      <c r="BQ63" s="318" t="str">
        <f aca="false">IF(BN$9&lt;&gt;"",IF($B63&lt;&gt;"",BP63-BO63,""),"")</f>
        <v/>
      </c>
      <c r="BR63" s="314" t="str">
        <f aca="false">IF($B63&lt;&gt;"",'Chronos (M21..M40)'!$H1171,"")</f>
        <v/>
      </c>
      <c r="BS63" s="315" t="str">
        <f aca="false">IF('Chronos (M21..M40)'!$I1171&lt;&gt;"",'Chronos (M21..M40)'!$I1171," ")</f>
        <v> </v>
      </c>
      <c r="BT63" s="316" t="n">
        <f aca="false">IF('Chronos (M21..M40)'!$J1171&lt;&gt;"",'Chronos (M21..M40)'!$J1171,0)</f>
        <v>0</v>
      </c>
      <c r="BU63" s="317" t="str">
        <f aca="false">IF($B63&lt;&gt;"",IF(BS63&lt;&gt;" ",(INDEX(BR$9:BS$12,MATCH(BR63,BR$9:BR$12),2)/BS63)*1000,0),"")</f>
        <v/>
      </c>
      <c r="BV63" s="318" t="str">
        <f aca="false">IF(BS$9&lt;&gt;"",IF($B63&lt;&gt;"",BU63-BT63,""),"")</f>
        <v/>
      </c>
      <c r="BW63" s="313" t="str">
        <f aca="false">IF($B63&lt;&gt;"",$B63,"")</f>
        <v/>
      </c>
      <c r="BX63" s="314" t="str">
        <f aca="false">IF($B63&lt;&gt;"",'Chronos (M21..M40)'!$H1272,"")</f>
        <v/>
      </c>
      <c r="BY63" s="315" t="str">
        <f aca="false">IF('Chronos (M21..M40)'!$I1272&lt;&gt;"",'Chronos (M21..M40)'!$I1272," ")</f>
        <v> </v>
      </c>
      <c r="BZ63" s="316" t="n">
        <f aca="false">IF('Chronos (M21..M40)'!$J1272&lt;&gt;"",'Chronos (M21..M40)'!$J1272,0)</f>
        <v>0</v>
      </c>
      <c r="CA63" s="317" t="str">
        <f aca="false">IF($B63&lt;&gt;"",IF(BY63&lt;&gt;" ",(INDEX(BX$9:BY$12,MATCH(BX63,BX$9:BX$12),2)/BY63)*1000,0),"")</f>
        <v/>
      </c>
      <c r="CB63" s="318" t="str">
        <f aca="false">IF(BY$9&lt;&gt;"",IF($B63&lt;&gt;"",CA63-BZ63,""),"")</f>
        <v/>
      </c>
      <c r="CC63" s="314" t="str">
        <f aca="false">IF($B63&lt;&gt;"",'Chronos (M21..M40)'!$H1373,"")</f>
        <v/>
      </c>
      <c r="CD63" s="315" t="str">
        <f aca="false">IF('Chronos (M21..M40)'!$I1373&lt;&gt;"",'Chronos (M21..M40)'!$I1373," ")</f>
        <v> </v>
      </c>
      <c r="CE63" s="316" t="n">
        <f aca="false">IF('Chronos (M21..M40)'!$J1373&lt;&gt;"",'Chronos (M21..M40)'!$J1373,0)</f>
        <v>0</v>
      </c>
      <c r="CF63" s="317" t="str">
        <f aca="false">IF($B63&lt;&gt;"",IF(CD63&lt;&gt;" ",(INDEX(CC$9:CD$12,MATCH(CC63,CC$9:CC$12),2)/CD63)*1000,0),"")</f>
        <v/>
      </c>
      <c r="CG63" s="318" t="str">
        <f aca="false">IF(CD$9&lt;&gt;"",IF($B63&lt;&gt;"",CF63-CE63,""),"")</f>
        <v/>
      </c>
      <c r="CH63" s="313" t="str">
        <f aca="false">IF($B63&lt;&gt;"",$B63,"")</f>
        <v/>
      </c>
      <c r="CI63" s="314" t="str">
        <f aca="false">IF($B63&lt;&gt;"",'Chronos (M21..M40)'!$H1474,"")</f>
        <v/>
      </c>
      <c r="CJ63" s="315" t="str">
        <f aca="false">IF('Chronos (M21..M40)'!$I1474&lt;&gt;"",'Chronos (M21..M40)'!$I1474," ")</f>
        <v> </v>
      </c>
      <c r="CK63" s="316" t="n">
        <f aca="false">IF('Chronos (M21..M40)'!$J1474&lt;&gt;"",'Chronos (M21..M40)'!$J1474,0)</f>
        <v>0</v>
      </c>
      <c r="CL63" s="317" t="str">
        <f aca="false">IF($B63&lt;&gt;"",IF(CJ63&lt;&gt;" ",(INDEX(CI$9:CJ$12,MATCH(CI63,CI$9:CI$12),2)/CJ63)*1000,0),"")</f>
        <v/>
      </c>
      <c r="CM63" s="318" t="str">
        <f aca="false">IF(CJ$9&lt;&gt;"",IF($B63&lt;&gt;"",CL63-CK63,""),"")</f>
        <v/>
      </c>
      <c r="CN63" s="314" t="str">
        <f aca="false">IF($B63&lt;&gt;"",'Chronos (M21..M40)'!$H1575,"")</f>
        <v/>
      </c>
      <c r="CO63" s="315" t="str">
        <f aca="false">IF('Chronos (M21..M40)'!$I1575&lt;&gt;"",'Chronos (M21..M40)'!$I1575," ")</f>
        <v> </v>
      </c>
      <c r="CP63" s="316" t="n">
        <f aca="false">IF('Chronos (M21..M40)'!$J1575&lt;&gt;"",'Chronos (M21..M40)'!$J1575,0)</f>
        <v>0</v>
      </c>
      <c r="CQ63" s="317" t="str">
        <f aca="false">IF($B63&lt;&gt;"",IF(CO63&lt;&gt;" ",(INDEX(CN$9:CO$12,MATCH(CN63,CN$9:CN$12),2)/CO63)*1000,0),"")</f>
        <v/>
      </c>
      <c r="CR63" s="318" t="str">
        <f aca="false">IF(CO$9&lt;&gt;"",IF($B63&lt;&gt;"",CQ63-CP63,""),"")</f>
        <v/>
      </c>
      <c r="CS63" s="313" t="str">
        <f aca="false">IF($B63&lt;&gt;"",$B63,"")</f>
        <v/>
      </c>
      <c r="CT63" s="314" t="str">
        <f aca="false">IF($B63&lt;&gt;"",'Chronos (M21..M40)'!$H1676,"")</f>
        <v/>
      </c>
      <c r="CU63" s="315" t="str">
        <f aca="false">IF('Chronos (M21..M40)'!$I1676&lt;&gt;"",'Chronos (M21..M40)'!$I1676," ")</f>
        <v> </v>
      </c>
      <c r="CV63" s="316" t="n">
        <f aca="false">IF('Chronos (M21..M40)'!$J1676&lt;&gt;"",'Chronos (M21..M40)'!$J1676,0)</f>
        <v>0</v>
      </c>
      <c r="CW63" s="317" t="str">
        <f aca="false">IF($B63&lt;&gt;"",IF(CU63&lt;&gt;" ",(INDEX(CT$9:CU$12,MATCH(CT63,CT$9:CT$12),2)/CU63)*1000,0),"")</f>
        <v/>
      </c>
      <c r="CX63" s="318" t="str">
        <f aca="false">IF(CU$9&lt;&gt;"",IF($B63&lt;&gt;"",CW63-CV63,""),"")</f>
        <v/>
      </c>
      <c r="CY63" s="314" t="str">
        <f aca="false">IF($B63&lt;&gt;"",'Chronos (M21..M40)'!$H1777,"")</f>
        <v/>
      </c>
      <c r="CZ63" s="315" t="str">
        <f aca="false">IF('Chronos (M21..M40)'!$I1777&lt;&gt;"",'Chronos (M21..M40)'!$I1777," ")</f>
        <v> </v>
      </c>
      <c r="DA63" s="316" t="n">
        <f aca="false">IF('Chronos (M21..M40)'!$J1777&lt;&gt;"",'Chronos (M21..M40)'!$J1777,0)</f>
        <v>0</v>
      </c>
      <c r="DB63" s="317" t="str">
        <f aca="false">IF($B63&lt;&gt;"",IF(CZ63&lt;&gt;" ",(INDEX(CY$9:CZ$12,MATCH(CY63,CY$9:CY$12),2)/CZ63)*1000,0),"")</f>
        <v/>
      </c>
      <c r="DC63" s="318" t="str">
        <f aca="false">IF(CZ$9&lt;&gt;"",IF($B63&lt;&gt;"",DB63-DA63,""),"")</f>
        <v/>
      </c>
      <c r="DD63" s="313" t="str">
        <f aca="false">IF($B63&lt;&gt;"",$B63,"")</f>
        <v/>
      </c>
      <c r="DE63" s="314" t="str">
        <f aca="false">IF($B63&lt;&gt;"",'Chronos (M21..M40)'!$H1878,"")</f>
        <v/>
      </c>
      <c r="DF63" s="315" t="str">
        <f aca="false">IF('Chronos (M21..M40)'!$I1878&lt;&gt;"",'Chronos (M21..M40)'!$I1878," ")</f>
        <v> </v>
      </c>
      <c r="DG63" s="316" t="n">
        <f aca="false">IF('Chronos (M21..M40)'!$J1878&lt;&gt;"",'Chronos (M21..M40)'!$J1878,0)</f>
        <v>0</v>
      </c>
      <c r="DH63" s="317" t="str">
        <f aca="false">IF($B63&lt;&gt;"",IF(DF63&lt;&gt;" ",(INDEX(DE$9:DF$12,MATCH(DE63,DE$9:DE$12),2)/DF63)*1000,0),"")</f>
        <v/>
      </c>
      <c r="DI63" s="318" t="str">
        <f aca="false">IF(DF$9&lt;&gt;"",IF($B63&lt;&gt;"",DH63-DG63,""),"")</f>
        <v/>
      </c>
      <c r="DJ63" s="314" t="str">
        <f aca="false">IF($B63&lt;&gt;"",'Chronos (M21..M40)'!$H1979,"")</f>
        <v/>
      </c>
      <c r="DK63" s="315" t="str">
        <f aca="false">IF('Chronos (M21..M40)'!$I1979&lt;&gt;"",'Chronos (M21..M40)'!$I1979," ")</f>
        <v> </v>
      </c>
      <c r="DL63" s="316" t="n">
        <f aca="false">IF('Chronos (M21..M40)'!$J1979&lt;&gt;"",'Chronos (M21..M40)'!$J1979,0)</f>
        <v>0</v>
      </c>
      <c r="DM63" s="317" t="str">
        <f aca="false">IF($B63&lt;&gt;"",IF(DK63&lt;&gt;" ",(INDEX(DJ$9:DK$12,MATCH(DJ63,DJ$9:DJ$12),2)/DK63)*1000,0),"")</f>
        <v/>
      </c>
      <c r="DN63" s="318" t="str">
        <f aca="false">IF(DK$9&lt;&gt;"",IF($B63&lt;&gt;"",DM63-DL63,""),"")</f>
        <v/>
      </c>
      <c r="DO63" s="0"/>
      <c r="DP63" s="356" t="n">
        <f aca="false">E63</f>
        <v>0</v>
      </c>
      <c r="DQ63" s="357" t="n">
        <f aca="false">F63</f>
        <v>0</v>
      </c>
      <c r="DR63" s="356" t="e">
        <f aca="false">SUM(E63,M63,R63,X63,AC63)</f>
        <v>#VALUE!</v>
      </c>
      <c r="DS63" s="319" t="e">
        <f aca="false">SUM(DR63,AI63,AN63,AT63,AY63,BE63,BJ63,BP63,BU63,CA63,CF63,CL63,CQ63,CW63,DB63,DH63,DM63)</f>
        <v>#VALUE!</v>
      </c>
      <c r="DT63" s="357" t="n">
        <f aca="false">SUM(L63,Q63,W63,AB63,AH63,AM63,AS63,AX63,BD63,BI63,BO63,BT63,BZ63,CE63,CK63,CP63,CV63,DA63,DG63,DL63)</f>
        <v>0</v>
      </c>
      <c r="DU63" s="356" t="e">
        <f aca="false">SMALL($DY63:$EV63,1)</f>
        <v>#VALUE!</v>
      </c>
      <c r="DV63" s="319" t="e">
        <f aca="false">SMALL($DY63:$EV63,2)</f>
        <v>#VALUE!</v>
      </c>
      <c r="DW63" s="319" t="e">
        <f aca="false">SMALL($DY63:$EV63,3)</f>
        <v>#VALUE!</v>
      </c>
      <c r="DX63" s="357" t="e">
        <f aca="false">SMALL($DY63:$EV63,4)</f>
        <v>#VALUE!</v>
      </c>
      <c r="DY63" s="356" t="e">
        <f aca="false">'Calculs (M1..M20)'!DU63</f>
        <v>#VALUE!</v>
      </c>
      <c r="DZ63" s="356" t="e">
        <f aca="false">'Calculs (M1..M20)'!DV63</f>
        <v>#VALUE!</v>
      </c>
      <c r="EA63" s="356" t="e">
        <f aca="false">'Calculs (M1..M20)'!DW63</f>
        <v>#VALUE!</v>
      </c>
      <c r="EB63" s="358" t="e">
        <f aca="false">'Calculs (M1..M20)'!DX63</f>
        <v>#VALUE!</v>
      </c>
      <c r="EC63" s="361" t="str">
        <f aca="false">IF(M63&gt;0,M63," ")</f>
        <v/>
      </c>
      <c r="ED63" s="321" t="str">
        <f aca="false">IF(R63&gt;0,R63," ")</f>
        <v/>
      </c>
      <c r="EE63" s="321" t="str">
        <f aca="false">IF(X63&gt;0,X63," ")</f>
        <v/>
      </c>
      <c r="EF63" s="321" t="str">
        <f aca="false">IF(AC63&gt;0,AC63," ")</f>
        <v/>
      </c>
      <c r="EG63" s="321" t="str">
        <f aca="false">IF(AI63&gt;0,AI63," ")</f>
        <v/>
      </c>
      <c r="EH63" s="321" t="str">
        <f aca="false">IF(AN63&gt;0,AN63," ")</f>
        <v/>
      </c>
      <c r="EI63" s="321" t="str">
        <f aca="false">IF(AT63&gt;0,AT63," ")</f>
        <v/>
      </c>
      <c r="EJ63" s="321" t="str">
        <f aca="false">IF(AY63&gt;0,AY63," ")</f>
        <v/>
      </c>
      <c r="EK63" s="321" t="str">
        <f aca="false">IF(BE63&gt;0,BE63," ")</f>
        <v/>
      </c>
      <c r="EL63" s="321" t="str">
        <f aca="false">IF(BJ63&gt;0,BJ63," ")</f>
        <v/>
      </c>
      <c r="EM63" s="321" t="str">
        <f aca="false">IF(BP63&gt;0,BP63," ")</f>
        <v/>
      </c>
      <c r="EN63" s="321" t="str">
        <f aca="false">IF(BU63&gt;0,BU63," ")</f>
        <v/>
      </c>
      <c r="EO63" s="321" t="str">
        <f aca="false">IF(CA63&gt;0,CA63," ")</f>
        <v/>
      </c>
      <c r="EP63" s="321" t="str">
        <f aca="false">IF(CF63&gt;0,CF63," ")</f>
        <v/>
      </c>
      <c r="EQ63" s="321" t="str">
        <f aca="false">IF(CL63&gt;0,CL63," ")</f>
        <v/>
      </c>
      <c r="ER63" s="321" t="str">
        <f aca="false">IF(CQ63&gt;0,CQ63," ")</f>
        <v/>
      </c>
      <c r="ES63" s="321" t="str">
        <f aca="false">IF(CW63&gt;0,CW63," ")</f>
        <v/>
      </c>
      <c r="ET63" s="321" t="str">
        <f aca="false">IF(DB63&gt;0,DB63," ")</f>
        <v/>
      </c>
      <c r="EU63" s="321" t="str">
        <f aca="false">IF(DH63&gt;0,DH63," ")</f>
        <v/>
      </c>
      <c r="EV63" s="321" t="str">
        <f aca="false">IF(DM63&gt;0,DM63," ")</f>
        <v/>
      </c>
      <c r="EW63" s="322" t="e">
        <f aca="false">SMALL($DY63:EC63,1)</f>
        <v>#VALUE!</v>
      </c>
      <c r="EX63" s="323" t="e">
        <f aca="false">SMALL($DY63:ED63,1)</f>
        <v>#VALUE!</v>
      </c>
      <c r="EY63" s="323" t="e">
        <f aca="false">SMALL($DY63:EE63,1)</f>
        <v>#VALUE!</v>
      </c>
      <c r="EZ63" s="323" t="e">
        <f aca="false">SMALL($DY63:EF63,1)</f>
        <v>#VALUE!</v>
      </c>
      <c r="FA63" s="323" t="e">
        <f aca="false">SMALL($DY63:EG63,1)</f>
        <v>#VALUE!</v>
      </c>
      <c r="FB63" s="323" t="e">
        <f aca="false">SMALL($DY63:EH63,1)</f>
        <v>#VALUE!</v>
      </c>
      <c r="FC63" s="323" t="e">
        <f aca="false">SMALL($DY63:EI63,1)</f>
        <v>#VALUE!</v>
      </c>
      <c r="FD63" s="323" t="e">
        <f aca="false">SMALL($DY63:EJ63,1)</f>
        <v>#VALUE!</v>
      </c>
      <c r="FE63" s="323" t="e">
        <f aca="false">SMALL($DY63:EK63,1)</f>
        <v>#VALUE!</v>
      </c>
      <c r="FF63" s="323" t="e">
        <f aca="false">SMALL($DY63:EL63,1)</f>
        <v>#VALUE!</v>
      </c>
      <c r="FG63" s="323" t="e">
        <f aca="false">SMALL($DY63:EM63,1)</f>
        <v>#VALUE!</v>
      </c>
      <c r="FH63" s="323" t="e">
        <f aca="false">SMALL($DY63:EN63,1)</f>
        <v>#VALUE!</v>
      </c>
      <c r="FI63" s="323" t="e">
        <f aca="false">SMALL($DY63:EO63,1)</f>
        <v>#VALUE!</v>
      </c>
      <c r="FJ63" s="323" t="e">
        <f aca="false">SMALL($DY63:EP63,1)</f>
        <v>#VALUE!</v>
      </c>
      <c r="FK63" s="323" t="e">
        <f aca="false">SMALL($DY63:EQ63,1)</f>
        <v>#VALUE!</v>
      </c>
      <c r="FL63" s="323" t="e">
        <f aca="false">SMALL($DY63:ER63,1)</f>
        <v>#VALUE!</v>
      </c>
      <c r="FM63" s="323" t="e">
        <f aca="false">SMALL($DY63:ES63,1)</f>
        <v>#VALUE!</v>
      </c>
      <c r="FN63" s="323" t="e">
        <f aca="false">SMALL($DY63:ET63,1)</f>
        <v>#VALUE!</v>
      </c>
      <c r="FO63" s="323" t="e">
        <f aca="false">SMALL($DY63:EU63,1)</f>
        <v>#VALUE!</v>
      </c>
      <c r="FP63" s="324" t="e">
        <f aca="false">SMALL($DY63:EV63,1)</f>
        <v>#VALUE!</v>
      </c>
      <c r="FQ63" s="0"/>
      <c r="FR63" s="328" t="str">
        <f aca="false">IF($B63&lt;&gt;"",IF($EE$1+20&gt;=FR$13,$N63+E63-F63-(EW63+EW165+EW267+EW369),""),"")</f>
        <v/>
      </c>
      <c r="FS63" s="329" t="str">
        <f aca="false">IF($B63&lt;&gt;"",IF($EE$1+20&gt;=FS$13,$N63+$S63+E63-F63-(EX63+EX165+EX267+EX369),""),"")</f>
        <v/>
      </c>
      <c r="FT63" s="329" t="str">
        <f aca="false">IF($B63&lt;&gt;"",IF($EE$1+20&gt;=FT$13,$N63+$S63+$Y63+E63-F63-(EY63+EY165+EY267+EY369),""),"")</f>
        <v/>
      </c>
      <c r="FU63" s="329" t="str">
        <f aca="false">IF($B63&lt;&gt;"",IF($EE$1+20&gt;=FU$13,$N63+$S63+$Y63+$AD63+E63-F63-(EZ63+EZ165+EZ267+EZ369),""),"")</f>
        <v/>
      </c>
      <c r="FV63" s="329" t="str">
        <f aca="false">IF($B63&lt;&gt;"",IF($EE$1+20&gt;=FV$13,$N63+$S63+$Y63+$AD63+$AJ63+E63-F63-(FA63+FA165+FA267+FA369),""),"")</f>
        <v/>
      </c>
      <c r="FW63" s="329" t="str">
        <f aca="false">IF($B63&lt;&gt;"",IF($EE$1+20&gt;=FW$13,$N63+$S63+$Y63+$AD63+$AJ63+$AO63+E63-F63-(FB63+FB165+FB267+FB369),""),"")</f>
        <v/>
      </c>
      <c r="FX63" s="329" t="str">
        <f aca="false">IF($B63&lt;&gt;"",IF($EE$1+20&gt;=FX$13,$N63+$S63+$Y63+$AD63+$AJ63+$AO63+$AU63+E63-F63-(FC63+FC165+FC267+FC369),""),"")</f>
        <v/>
      </c>
      <c r="FY63" s="329" t="str">
        <f aca="false">IF($B63&lt;&gt;"",IF($EE$1+20&gt;=FY$13,$N63+$S63+$Y63+$AD63+$AJ63+$AO63+$AU63+$AZ63+E63-F63-(FD63+FD165+FD267+FD369),""),"")</f>
        <v/>
      </c>
      <c r="FZ63" s="329" t="str">
        <f aca="false">IF($B63&lt;&gt;"",IF($EE$1+20&gt;=FZ$13,$N63+$S63+$Y63+$AD63+$AJ63+$AO63+$AU63+$AZ63+$BF63+E63-F63-(FE63+FE165+FE267+FE369),""),"")</f>
        <v/>
      </c>
      <c r="GA63" s="329" t="str">
        <f aca="false">IF($B63&lt;&gt;"",IF($EE$1+20&gt;=GA$13,$N63+$S63+$Y63+$AD63+$AJ63+$AO63+$AU63+$AZ63+$BF63+$BK63+E63-F63-(FF63+FF165+FF267+FF369),""),"")</f>
        <v/>
      </c>
      <c r="GB63" s="329" t="str">
        <f aca="false">IF($B63&lt;&gt;"",IF($EE$1+20&gt;=GB$13,$N63+$S63+$Y63+$AD63+$AJ63+$AO63+$AU63+$AZ63+$BF63+$BK63+$BQ63+E63-F63-(FG63+FG165+FG267+FG369),""),"")</f>
        <v/>
      </c>
      <c r="GC63" s="329" t="str">
        <f aca="false">IF($B63&lt;&gt;"",IF($EE$1+20&gt;=GC$13,$N63+$S63+$Y63+$AD63+$AJ63+$AO63+$AU63+$AZ63+$BF63+$BK63+$BQ63+$BV63+E63-F63-(FH63+FH165+FH267+FH369),""),"")</f>
        <v/>
      </c>
      <c r="GD63" s="329" t="str">
        <f aca="false">IF($B63&lt;&gt;"",IF($EE$1+20&gt;=GD$13,$N63+$S63+$Y63+$AD63+$AJ63+$AO63+$AU63+$AZ63+$BF63+$BK63+$BQ63+$BV63+$CB63+E63-F63-(FI63+FI165+FI267+FI369),""),"")</f>
        <v/>
      </c>
      <c r="GE63" s="329" t="str">
        <f aca="false">IF($B63&lt;&gt;"",IF($EE$1+20&gt;=GE$13,$N63+$S63+$Y63+$AD63+$AJ63+$AO63+$AU63+$AZ63+$BF63+$BK63+$BQ63+$BV63+$CB63+$CG63+E63-F63-(FJ63+FJ165+FJ267+FJ369),""),"")</f>
        <v/>
      </c>
      <c r="GF63" s="329" t="str">
        <f aca="false">IF($B63&lt;&gt;"",IF($EE$1+20&gt;=GF$13,$N63+$S63+$Y63+$AD63+$AJ63+$AO63+$AU63+$AZ63+$BF63+$BK63+$BQ63+$BV63+$CB63+$CG63+$CM63+E63-F63-(FK63+FK165+FK267+FK369),""),"")</f>
        <v/>
      </c>
      <c r="GG63" s="329" t="str">
        <f aca="false">IF($B63&lt;&gt;"",IF($EE$1+20&gt;=GG$13,$N63+$S63+$Y63+$AD63+$AJ63+$AO63+$AU63+$AZ63+$BF63+$BK63+$BQ63+$BV63+$CB63+$CG63+$CM63+$CR63+E63-F63-(FL63+FL165+FL267+FL369),""),"")</f>
        <v/>
      </c>
      <c r="GH63" s="329" t="str">
        <f aca="false">IF($B63&lt;&gt;"",IF($EE$1+20&gt;=GH$13,$N63+$S63+$Y63+$AD63+$AJ63+$AO63+$AU63+$AZ63+$BF63+$BK63+$BQ63+$BV63+$CB63+$CG63+$CM63+$CR63+$CX63+E63-F63-(FM63+FM165+FM267+FM369),""),"")</f>
        <v/>
      </c>
      <c r="GI63" s="329" t="str">
        <f aca="false">IF($B63&lt;&gt;"",IF($EE$1+20&gt;=GI$13,$N63+$S63+$Y63+$AD63+$AJ63+$AO63+$AU63+$AZ63+$BF63+$BK63+$BQ63+$BV63+$CB63+$CG63+$CM63+$CR63+$CX63+$DC63+E63-F63-(FN63+FN165+FN267+FN369),""),"")</f>
        <v/>
      </c>
      <c r="GJ63" s="329" t="str">
        <f aca="false">IF($B63&lt;&gt;"",IF($EE$1+20&gt;=GJ$13,$N63+$S63+$Y63+$AD63+$AJ63+$AO63+$AU63+$AZ63+$BF63+$BK63+$BQ63+$BV63+$CB63+$CG63+$CM63+$CR63+$CX63+$DC63+$DI63+E63-F63-(FO63+FO165+FO267+FO369),""),"")</f>
        <v/>
      </c>
      <c r="GK63" s="330" t="str">
        <f aca="false">IF($B63&lt;&gt;"",IF($EE$1+20&gt;=GK$13,$N63+$S63+$Y63+$AD63+$AJ63+$AO63+$AU63+$AZ63+$BF63+$BK63+$BQ63+$BV63+$CB63+$CG63+$CM63+$CR63+$CX63+$DC63+$DI63+$DN63+E63-F63-(FP63+FP165+FP267+FP369),""),"")</f>
        <v/>
      </c>
      <c r="GL63" s="0"/>
      <c r="GM63" s="328" t="str">
        <f aca="false">IF($B63&lt;&gt;"",IF($EE$1+20&gt;=GM$13,RANK(FR63,FR$14:FR$113,0),""),"")</f>
        <v/>
      </c>
      <c r="GN63" s="329" t="str">
        <f aca="false">IF($B63&lt;&gt;"",IF($EE$1+20&gt;=GN$13,RANK(FS63,FS$14:FS$113,0),""),"")</f>
        <v/>
      </c>
      <c r="GO63" s="329" t="str">
        <f aca="false">IF($B63&lt;&gt;"",IF($EE$1+20&gt;=GO$13,RANK(FT63,FT$14:FT$113,0),""),"")</f>
        <v/>
      </c>
      <c r="GP63" s="329" t="str">
        <f aca="false">IF($B63&lt;&gt;"",IF($EE$1+20&gt;=GP$13,RANK(FU63,FU$14:FU$113,0),""),"")</f>
        <v/>
      </c>
      <c r="GQ63" s="329" t="str">
        <f aca="false">IF($B63&lt;&gt;"",IF($EE$1+20&gt;=GQ$13,RANK(FV63,FV$14:FV$113,0),""),"")</f>
        <v/>
      </c>
      <c r="GR63" s="329" t="str">
        <f aca="false">IF($B63&lt;&gt;"",IF($EE$1+20&gt;=GR$13,RANK(FW63,FW$14:FW$113,0),""),"")</f>
        <v/>
      </c>
      <c r="GS63" s="329" t="str">
        <f aca="false">IF($B63&lt;&gt;"",IF($EE$1+20&gt;=GS$13,RANK(FX63,FX$14:FX$113,0),""),"")</f>
        <v/>
      </c>
      <c r="GT63" s="329" t="str">
        <f aca="false">IF($B63&lt;&gt;"",IF($EE$1+20&gt;=GT$13,RANK(FY63,FY$14:FY$113,0),""),"")</f>
        <v/>
      </c>
      <c r="GU63" s="329" t="str">
        <f aca="false">IF($B63&lt;&gt;"",IF($EE$1+20&gt;=GU$13,RANK(FZ63,FZ$14:FZ$113,0),""),"")</f>
        <v/>
      </c>
      <c r="GV63" s="329" t="str">
        <f aca="false">IF($B63&lt;&gt;"",IF($EE$1+20&gt;=GV$13,RANK(GA63,GA$14:GA$113,0),""),"")</f>
        <v/>
      </c>
      <c r="GW63" s="329" t="str">
        <f aca="false">IF($B63&lt;&gt;"",IF($EE$1+20&gt;=GW$13,RANK(GB63,GB$14:GB$113,0),""),"")</f>
        <v/>
      </c>
      <c r="GX63" s="329" t="str">
        <f aca="false">IF($B63&lt;&gt;"",IF($EE$1+20&gt;=GX$13,RANK(GC63,GC$14:GC$113,0),""),"")</f>
        <v/>
      </c>
      <c r="GY63" s="329" t="str">
        <f aca="false">IF($B63&lt;&gt;"",IF($EE$1+20&gt;=GY$13,RANK(GD63,GD$14:GD$113,0),""),"")</f>
        <v/>
      </c>
      <c r="GZ63" s="329" t="str">
        <f aca="false">IF($B63&lt;&gt;"",IF($EE$1+20&gt;=GZ$13,RANK(GE63,GE$14:GE$113,0),""),"")</f>
        <v/>
      </c>
      <c r="HA63" s="329" t="str">
        <f aca="false">IF($B63&lt;&gt;"",IF($EE$1+20&gt;=HA$13,RANK(GF63,GF$14:GF$113,0),""),"")</f>
        <v/>
      </c>
      <c r="HB63" s="329" t="str">
        <f aca="false">IF($B63&lt;&gt;"",IF($EE$1+20&gt;=HB$13,RANK(GG63,GG$14:GG$113,0),""),"")</f>
        <v/>
      </c>
      <c r="HC63" s="329" t="str">
        <f aca="false">IF($B63&lt;&gt;"",IF($EE$1+20&gt;=HC$13,RANK(GH63,GH$14:GH$113,0),""),"")</f>
        <v/>
      </c>
      <c r="HD63" s="329" t="str">
        <f aca="false">IF($B63&lt;&gt;"",IF($EE$1+20&gt;=HD$13,RANK(GI63,GI$14:GI$113,0),""),"")</f>
        <v/>
      </c>
      <c r="HE63" s="329" t="str">
        <f aca="false">IF($B63&lt;&gt;"",IF($EE$1+20&gt;=HE$13,RANK(GJ63,GJ$14:GJ$113,0),""),"")</f>
        <v/>
      </c>
      <c r="HF63" s="330" t="str">
        <f aca="false">IF($B63&lt;&gt;"",IF($EE$1+20&gt;=HF$13,RANK(GK63,GK$14:GK$113,0),""),"")</f>
        <v/>
      </c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13" hidden="false" customHeight="false" outlineLevel="0" collapsed="false">
      <c r="A64" s="308" t="str">
        <f aca="false">IF(B64&lt;&gt;"",RANK(G64,G$14:G$113,0),"")</f>
        <v/>
      </c>
      <c r="B64" s="310" t="str">
        <f aca="false">IF('Chronos (M1..M20)'!B61&lt;&gt;"",'Chronos (M1..M20)'!B61,"")</f>
        <v/>
      </c>
      <c r="C64" s="310" t="str">
        <f aca="false">IF(B64&lt;&gt;"",'Chronos (M1..M20)'!C61,"")</f>
        <v/>
      </c>
      <c r="D64" s="215" t="str">
        <f aca="false">IF(B64&lt;&gt;"",'Chronos (M1..M20)'!C61,"")</f>
        <v/>
      </c>
      <c r="E64" s="355" t="n">
        <f aca="false">'Calculs (M1..M20)'!DS64</f>
        <v>0</v>
      </c>
      <c r="F64" s="355" t="n">
        <f aca="false">'Calculs (M1..M20)'!DT64</f>
        <v>0</v>
      </c>
      <c r="G64" s="311" t="n">
        <f aca="false">IF(B64&lt;&gt;"",IF(NbTotManche&lt;4,DR64-DQ64,IF(NbTotManche&lt;15,DR64-DU64-DQ64,IF(NbTotManche&lt;25,DR64-DU64-DV64-DQ64-DT64,IF(NbTotManche&lt;35,DS64-DU64-DV64-DW64-DT64-DQ64,DS64-DU64-DV64-DW64-DX64-DT64-DQ64)))),0)</f>
        <v>0</v>
      </c>
      <c r="H64" s="312" t="str">
        <f aca="false">IF(B64&lt;&gt;"",IF(G64,(G64/MAXA(G$14:G$113))*1000,0),"")</f>
        <v/>
      </c>
      <c r="I64" s="313" t="str">
        <f aca="false">IF($B64&lt;&gt;"",$B64,"")</f>
        <v/>
      </c>
      <c r="J64" s="314" t="str">
        <f aca="false">IF($B64&lt;&gt;"",'Chronos (M21..M40)'!$H61,"")</f>
        <v/>
      </c>
      <c r="K64" s="315" t="str">
        <f aca="false">IF('Chronos (M21..M40)'!$I61&lt;&gt;"",'Chronos (M21..M40)'!$I61," ")</f>
        <v> </v>
      </c>
      <c r="L64" s="316" t="n">
        <f aca="false">IF('Chronos (M21..M40)'!$J61&lt;&gt;"",'Chronos (M21..M40)'!$J61,0)</f>
        <v>0</v>
      </c>
      <c r="M64" s="317" t="str">
        <f aca="false">IF($B64&lt;&gt;"",IF(K64&lt;&gt;" ",(INDEX(J$9:K$12,MATCH(J64,J$9:J$12),2)/K64)*1000,0),"")</f>
        <v/>
      </c>
      <c r="N64" s="318" t="str">
        <f aca="false">IF(K$9&lt;&gt;"",IF($B64&lt;&gt;"",M64-L64,""),"")</f>
        <v/>
      </c>
      <c r="O64" s="314" t="str">
        <f aca="false">IF($B64&lt;&gt;"",'Chronos (M21..M40)'!$H162,"")</f>
        <v/>
      </c>
      <c r="P64" s="315" t="str">
        <f aca="false">IF('Chronos (M21..M40)'!$I162&lt;&gt;"",'Chronos (M21..M40)'!$I162," ")</f>
        <v> </v>
      </c>
      <c r="Q64" s="316" t="n">
        <f aca="false">IF('Chronos (M21..M40)'!$J162&lt;&gt;"",'Chronos (M21..M40)'!$J162,0)</f>
        <v>0</v>
      </c>
      <c r="R64" s="317" t="str">
        <f aca="false">IF($B64&lt;&gt;"",IF(P64&lt;&gt;" ",(INDEX(O$9:P$12,MATCH(O64,O$9:O$12),2)/P64)*1000,0),"")</f>
        <v/>
      </c>
      <c r="S64" s="318" t="str">
        <f aca="false">IF(P$9&lt;&gt;"",IF($B64&lt;&gt;"",R64-Q64,""),"")</f>
        <v/>
      </c>
      <c r="T64" s="313" t="str">
        <f aca="false">IF($B64&lt;&gt;"",$B64,"")</f>
        <v/>
      </c>
      <c r="U64" s="314" t="str">
        <f aca="false">IF($B64&lt;&gt;"",'Chronos (M21..M40)'!$H263,"")</f>
        <v/>
      </c>
      <c r="V64" s="315" t="str">
        <f aca="false">IF('Chronos (M21..M40)'!$I263&lt;&gt;"",'Chronos (M21..M40)'!$I263," ")</f>
        <v> </v>
      </c>
      <c r="W64" s="316" t="n">
        <f aca="false">IF('Chronos (M21..M40)'!$J263&lt;&gt;"",'Chronos (M21..M40)'!$J263,0)</f>
        <v>0</v>
      </c>
      <c r="X64" s="317" t="str">
        <f aca="false">IF($B64&lt;&gt;"",IF(V64&lt;&gt;" ",(INDEX(U$9:V$12,MATCH(U64,U$9:U$12),2)/V64)*1000,0),"")</f>
        <v/>
      </c>
      <c r="Y64" s="318" t="str">
        <f aca="false">IF(V$9&lt;&gt;"",IF($B64&lt;&gt;"",X64-W64,""),"")</f>
        <v/>
      </c>
      <c r="Z64" s="314" t="str">
        <f aca="false">IF($B64&lt;&gt;"",'Chronos (M21..M40)'!$H364,"")</f>
        <v/>
      </c>
      <c r="AA64" s="315" t="str">
        <f aca="false">IF('Chronos (M21..M40)'!$I364&lt;&gt;"",'Chronos (M21..M40)'!$I364," ")</f>
        <v> </v>
      </c>
      <c r="AB64" s="316" t="n">
        <f aca="false">IF('Chronos (M1..M20)'!$J364&lt;&gt;"",'Chronos (M21..M40)'!$J364,0)</f>
        <v>0</v>
      </c>
      <c r="AC64" s="317" t="str">
        <f aca="false">IF($B64&lt;&gt;"",IF(AA64&lt;&gt;" ",(INDEX(Z$9:AA$12,MATCH(Z64,Z$9:Z$12),2)/AA64)*1000,0),"")</f>
        <v/>
      </c>
      <c r="AD64" s="318" t="str">
        <f aca="false">IF(AA$9&lt;&gt;"",IF($B64&lt;&gt;"",AC64-AB64,""),"")</f>
        <v/>
      </c>
      <c r="AE64" s="313" t="str">
        <f aca="false">IF($B64&lt;&gt;"",$B64,"")</f>
        <v/>
      </c>
      <c r="AF64" s="314" t="str">
        <f aca="false">IF($B64&lt;&gt;"",'Chronos (M21..M40)'!$H465,"")</f>
        <v/>
      </c>
      <c r="AG64" s="315" t="str">
        <f aca="false">IF('Chronos (M21..M40)'!$I465&lt;&gt;"",'Chronos (M21..M40)'!$I465," ")</f>
        <v> </v>
      </c>
      <c r="AH64" s="316" t="n">
        <f aca="false">IF('Chronos (M21..M40)'!$J465&lt;&gt;"",'Chronos (M21..M40)'!$J465,0)</f>
        <v>0</v>
      </c>
      <c r="AI64" s="317" t="str">
        <f aca="false">IF($B64&lt;&gt;"",IF(AG64&lt;&gt;" ",(INDEX(AF$9:AG$12,MATCH(AF64,AF$9:AF$12),2)/AG64)*1000,0),"")</f>
        <v/>
      </c>
      <c r="AJ64" s="318" t="str">
        <f aca="false">IF(AG$9&lt;&gt;"",IF($B64&lt;&gt;"",AI64-AH64,""),"")</f>
        <v/>
      </c>
      <c r="AK64" s="314" t="str">
        <f aca="false">IF($B64&lt;&gt;"",'Chronos (M21..M40)'!$H566,"")</f>
        <v/>
      </c>
      <c r="AL64" s="315" t="str">
        <f aca="false">IF('Chronos (M21..M40)'!$I566&lt;&gt;"",'Chronos (M21..M40)'!$I566," ")</f>
        <v> </v>
      </c>
      <c r="AM64" s="316" t="n">
        <f aca="false">IF('Chronos (M21..M40)'!$J566&lt;&gt;"",'Chronos (M21..M40)'!$J566,0)</f>
        <v>0</v>
      </c>
      <c r="AN64" s="317" t="str">
        <f aca="false">IF($B64&lt;&gt;"",IF(AL64&lt;&gt;" ",(INDEX(AK$9:AL$12,MATCH(AK64,AK$9:AK$12),2)/AL64)*1000,0),"")</f>
        <v/>
      </c>
      <c r="AO64" s="318" t="str">
        <f aca="false">IF(AL$9&lt;&gt;"",IF($B64&lt;&gt;"",AN64-AM64,""),"")</f>
        <v/>
      </c>
      <c r="AP64" s="313" t="str">
        <f aca="false">IF($B64&lt;&gt;"",$B64,"")</f>
        <v/>
      </c>
      <c r="AQ64" s="314" t="str">
        <f aca="false">IF($B64&lt;&gt;"",'Chronos (M21..M40)'!$H667,"")</f>
        <v/>
      </c>
      <c r="AR64" s="315" t="str">
        <f aca="false">IF('Chronos (M21..M40)'!$I667&lt;&gt;"",'Chronos (M21..M40)'!$I667," ")</f>
        <v> </v>
      </c>
      <c r="AS64" s="316" t="n">
        <f aca="false">IF('Chronos (M21..M40)'!$J667&lt;&gt;"",'Chronos (M21..M40)'!$J667,0)</f>
        <v>0</v>
      </c>
      <c r="AT64" s="317" t="str">
        <f aca="false">IF($B64&lt;&gt;"",IF(AR64&lt;&gt;" ",(INDEX(AQ$9:AR$12,MATCH(AQ64,AQ$9:AQ$12),2)/AR64)*1000,0),"")</f>
        <v/>
      </c>
      <c r="AU64" s="318" t="str">
        <f aca="false">IF(AR$9&lt;&gt;"",IF($B64&lt;&gt;"",AT64-AS64,""),"")</f>
        <v/>
      </c>
      <c r="AV64" s="314" t="str">
        <f aca="false">IF($B64&lt;&gt;"",'Chronos (M21..M40)'!$H768,"")</f>
        <v/>
      </c>
      <c r="AW64" s="315" t="str">
        <f aca="false">IF('Chronos (M21..M40)'!$I768&lt;&gt;"",'Chronos (M21..M40)'!$I768," ")</f>
        <v> </v>
      </c>
      <c r="AX64" s="316" t="n">
        <f aca="false">IF('Chronos (M21..M40)'!$J768&lt;&gt;"",'Chronos (M21..M40)'!$J768,0)</f>
        <v>0</v>
      </c>
      <c r="AY64" s="317" t="str">
        <f aca="false">IF($B64&lt;&gt;"",IF(AW64&lt;&gt;" ",(INDEX(AV$9:AW$12,MATCH(AV64,AV$9:AV$12),2)/AW64)*1000,0),"")</f>
        <v/>
      </c>
      <c r="AZ64" s="318" t="str">
        <f aca="false">IF(AW$9&lt;&gt;"",IF($B64&lt;&gt;"",AY64-AX64,""),"")</f>
        <v/>
      </c>
      <c r="BA64" s="313" t="str">
        <f aca="false">IF($B64&lt;&gt;"",$B64,"")</f>
        <v/>
      </c>
      <c r="BB64" s="314" t="str">
        <f aca="false">IF($B64&lt;&gt;"",'Chronos (M21..M40)'!$H869,"")</f>
        <v/>
      </c>
      <c r="BC64" s="315" t="str">
        <f aca="false">IF('Chronos (M21..M40)'!$I869&lt;&gt;"",'Chronos (M21..M40)'!$I869," ")</f>
        <v> </v>
      </c>
      <c r="BD64" s="316" t="n">
        <f aca="false">IF('Chronos (M21..M40)'!$J869&lt;&gt;"",'Chronos (M21..M40)'!$J869,0)</f>
        <v>0</v>
      </c>
      <c r="BE64" s="317" t="str">
        <f aca="false">IF($B64&lt;&gt;"",IF(BC64&lt;&gt;" ",(INDEX(BB$9:BC$12,MATCH(BB64,BB$9:BB$12),2)/BC64)*1000,0),"")</f>
        <v/>
      </c>
      <c r="BF64" s="318" t="str">
        <f aca="false">IF(BC$9&lt;&gt;"",IF($B64&lt;&gt;"",BE64-BD64,""),"")</f>
        <v/>
      </c>
      <c r="BG64" s="314" t="str">
        <f aca="false">IF($B64&lt;&gt;"",'Chronos (M21..M40)'!$H970,"")</f>
        <v/>
      </c>
      <c r="BH64" s="315" t="str">
        <f aca="false">IF('Chronos (M21..M40)'!$I970&lt;&gt;"",'Chronos (M21..M40)'!$I970," ")</f>
        <v> </v>
      </c>
      <c r="BI64" s="316" t="n">
        <f aca="false">IF('Chronos (M21..M40)'!$J970&lt;&gt;"",'Chronos (M21..M40)'!$J970,0)</f>
        <v>0</v>
      </c>
      <c r="BJ64" s="317" t="str">
        <f aca="false">IF($B64&lt;&gt;"",IF(BH64&lt;&gt;" ",(INDEX(BG$9:BH$12,MATCH(BG64,BG$9:BG$12),2)/BH64)*1000,0),"")</f>
        <v/>
      </c>
      <c r="BK64" s="318" t="str">
        <f aca="false">IF(BH$9&lt;&gt;"",IF($B64&lt;&gt;"",BJ64-BI64,""),"")</f>
        <v/>
      </c>
      <c r="BL64" s="313" t="str">
        <f aca="false">IF($B64&lt;&gt;"",$B64,"")</f>
        <v/>
      </c>
      <c r="BM64" s="314" t="str">
        <f aca="false">IF($B64&lt;&gt;"",'Chronos (M21..M40)'!$H1071,"")</f>
        <v/>
      </c>
      <c r="BN64" s="315" t="str">
        <f aca="false">IF('Chronos (M21..M40)'!$I1071&lt;&gt;"",'Chronos (M21..M40)'!$I1071," ")</f>
        <v> </v>
      </c>
      <c r="BO64" s="316" t="n">
        <f aca="false">IF('Chronos (M21..M40)'!$J1071&lt;&gt;"",'Chronos (M21..M40)'!$J1071,0)</f>
        <v>0</v>
      </c>
      <c r="BP64" s="317" t="str">
        <f aca="false">IF($B64&lt;&gt;"",IF(BN64&lt;&gt;" ",(INDEX(BM$9:BN$12,MATCH(BM64,BM$9:BM$12),2)/BN64)*1000,0),"")</f>
        <v/>
      </c>
      <c r="BQ64" s="318" t="str">
        <f aca="false">IF(BN$9&lt;&gt;"",IF($B64&lt;&gt;"",BP64-BO64,""),"")</f>
        <v/>
      </c>
      <c r="BR64" s="314" t="str">
        <f aca="false">IF($B64&lt;&gt;"",'Chronos (M21..M40)'!$H1172,"")</f>
        <v/>
      </c>
      <c r="BS64" s="315" t="str">
        <f aca="false">IF('Chronos (M21..M40)'!$I1172&lt;&gt;"",'Chronos (M21..M40)'!$I1172," ")</f>
        <v> </v>
      </c>
      <c r="BT64" s="316" t="n">
        <f aca="false">IF('Chronos (M21..M40)'!$J1172&lt;&gt;"",'Chronos (M21..M40)'!$J1172,0)</f>
        <v>0</v>
      </c>
      <c r="BU64" s="317" t="str">
        <f aca="false">IF($B64&lt;&gt;"",IF(BS64&lt;&gt;" ",(INDEX(BR$9:BS$12,MATCH(BR64,BR$9:BR$12),2)/BS64)*1000,0),"")</f>
        <v/>
      </c>
      <c r="BV64" s="318" t="str">
        <f aca="false">IF(BS$9&lt;&gt;"",IF($B64&lt;&gt;"",BU64-BT64,""),"")</f>
        <v/>
      </c>
      <c r="BW64" s="313" t="str">
        <f aca="false">IF($B64&lt;&gt;"",$B64,"")</f>
        <v/>
      </c>
      <c r="BX64" s="314" t="str">
        <f aca="false">IF($B64&lt;&gt;"",'Chronos (M21..M40)'!$H1273,"")</f>
        <v/>
      </c>
      <c r="BY64" s="315" t="str">
        <f aca="false">IF('Chronos (M21..M40)'!$I1273&lt;&gt;"",'Chronos (M21..M40)'!$I1273," ")</f>
        <v> </v>
      </c>
      <c r="BZ64" s="316" t="n">
        <f aca="false">IF('Chronos (M21..M40)'!$J1273&lt;&gt;"",'Chronos (M21..M40)'!$J1273,0)</f>
        <v>0</v>
      </c>
      <c r="CA64" s="317" t="str">
        <f aca="false">IF($B64&lt;&gt;"",IF(BY64&lt;&gt;" ",(INDEX(BX$9:BY$12,MATCH(BX64,BX$9:BX$12),2)/BY64)*1000,0),"")</f>
        <v/>
      </c>
      <c r="CB64" s="318" t="str">
        <f aca="false">IF(BY$9&lt;&gt;"",IF($B64&lt;&gt;"",CA64-BZ64,""),"")</f>
        <v/>
      </c>
      <c r="CC64" s="314" t="str">
        <f aca="false">IF($B64&lt;&gt;"",'Chronos (M21..M40)'!$H1374,"")</f>
        <v/>
      </c>
      <c r="CD64" s="315" t="str">
        <f aca="false">IF('Chronos (M21..M40)'!$I1374&lt;&gt;"",'Chronos (M21..M40)'!$I1374," ")</f>
        <v> </v>
      </c>
      <c r="CE64" s="316" t="n">
        <f aca="false">IF('Chronos (M21..M40)'!$J1374&lt;&gt;"",'Chronos (M21..M40)'!$J1374,0)</f>
        <v>0</v>
      </c>
      <c r="CF64" s="317" t="str">
        <f aca="false">IF($B64&lt;&gt;"",IF(CD64&lt;&gt;" ",(INDEX(CC$9:CD$12,MATCH(CC64,CC$9:CC$12),2)/CD64)*1000,0),"")</f>
        <v/>
      </c>
      <c r="CG64" s="318" t="str">
        <f aca="false">IF(CD$9&lt;&gt;"",IF($B64&lt;&gt;"",CF64-CE64,""),"")</f>
        <v/>
      </c>
      <c r="CH64" s="313" t="str">
        <f aca="false">IF($B64&lt;&gt;"",$B64,"")</f>
        <v/>
      </c>
      <c r="CI64" s="314" t="str">
        <f aca="false">IF($B64&lt;&gt;"",'Chronos (M21..M40)'!$H1475,"")</f>
        <v/>
      </c>
      <c r="CJ64" s="315" t="str">
        <f aca="false">IF('Chronos (M21..M40)'!$I1475&lt;&gt;"",'Chronos (M21..M40)'!$I1475," ")</f>
        <v> </v>
      </c>
      <c r="CK64" s="316" t="n">
        <f aca="false">IF('Chronos (M21..M40)'!$J1475&lt;&gt;"",'Chronos (M21..M40)'!$J1475,0)</f>
        <v>0</v>
      </c>
      <c r="CL64" s="317" t="str">
        <f aca="false">IF($B64&lt;&gt;"",IF(CJ64&lt;&gt;" ",(INDEX(CI$9:CJ$12,MATCH(CI64,CI$9:CI$12),2)/CJ64)*1000,0),"")</f>
        <v/>
      </c>
      <c r="CM64" s="318" t="str">
        <f aca="false">IF(CJ$9&lt;&gt;"",IF($B64&lt;&gt;"",CL64-CK64,""),"")</f>
        <v/>
      </c>
      <c r="CN64" s="314" t="str">
        <f aca="false">IF($B64&lt;&gt;"",'Chronos (M21..M40)'!$H1576,"")</f>
        <v/>
      </c>
      <c r="CO64" s="315" t="str">
        <f aca="false">IF('Chronos (M21..M40)'!$I1576&lt;&gt;"",'Chronos (M21..M40)'!$I1576," ")</f>
        <v> </v>
      </c>
      <c r="CP64" s="316" t="n">
        <f aca="false">IF('Chronos (M21..M40)'!$J1576&lt;&gt;"",'Chronos (M21..M40)'!$J1576,0)</f>
        <v>0</v>
      </c>
      <c r="CQ64" s="317" t="str">
        <f aca="false">IF($B64&lt;&gt;"",IF(CO64&lt;&gt;" ",(INDEX(CN$9:CO$12,MATCH(CN64,CN$9:CN$12),2)/CO64)*1000,0),"")</f>
        <v/>
      </c>
      <c r="CR64" s="318" t="str">
        <f aca="false">IF(CO$9&lt;&gt;"",IF($B64&lt;&gt;"",CQ64-CP64,""),"")</f>
        <v/>
      </c>
      <c r="CS64" s="313" t="str">
        <f aca="false">IF($B64&lt;&gt;"",$B64,"")</f>
        <v/>
      </c>
      <c r="CT64" s="314" t="str">
        <f aca="false">IF($B64&lt;&gt;"",'Chronos (M21..M40)'!$H1677,"")</f>
        <v/>
      </c>
      <c r="CU64" s="315" t="str">
        <f aca="false">IF('Chronos (M21..M40)'!$I1677&lt;&gt;"",'Chronos (M21..M40)'!$I1677," ")</f>
        <v> </v>
      </c>
      <c r="CV64" s="316" t="n">
        <f aca="false">IF('Chronos (M21..M40)'!$J1677&lt;&gt;"",'Chronos (M21..M40)'!$J1677,0)</f>
        <v>0</v>
      </c>
      <c r="CW64" s="317" t="str">
        <f aca="false">IF($B64&lt;&gt;"",IF(CU64&lt;&gt;" ",(INDEX(CT$9:CU$12,MATCH(CT64,CT$9:CT$12),2)/CU64)*1000,0),"")</f>
        <v/>
      </c>
      <c r="CX64" s="318" t="str">
        <f aca="false">IF(CU$9&lt;&gt;"",IF($B64&lt;&gt;"",CW64-CV64,""),"")</f>
        <v/>
      </c>
      <c r="CY64" s="314" t="str">
        <f aca="false">IF($B64&lt;&gt;"",'Chronos (M21..M40)'!$H1778,"")</f>
        <v/>
      </c>
      <c r="CZ64" s="315" t="str">
        <f aca="false">IF('Chronos (M21..M40)'!$I1778&lt;&gt;"",'Chronos (M21..M40)'!$I1778," ")</f>
        <v> </v>
      </c>
      <c r="DA64" s="316" t="n">
        <f aca="false">IF('Chronos (M21..M40)'!$J1778&lt;&gt;"",'Chronos (M21..M40)'!$J1778,0)</f>
        <v>0</v>
      </c>
      <c r="DB64" s="317" t="str">
        <f aca="false">IF($B64&lt;&gt;"",IF(CZ64&lt;&gt;" ",(INDEX(CY$9:CZ$12,MATCH(CY64,CY$9:CY$12),2)/CZ64)*1000,0),"")</f>
        <v/>
      </c>
      <c r="DC64" s="318" t="str">
        <f aca="false">IF(CZ$9&lt;&gt;"",IF($B64&lt;&gt;"",DB64-DA64,""),"")</f>
        <v/>
      </c>
      <c r="DD64" s="313" t="str">
        <f aca="false">IF($B64&lt;&gt;"",$B64,"")</f>
        <v/>
      </c>
      <c r="DE64" s="314" t="str">
        <f aca="false">IF($B64&lt;&gt;"",'Chronos (M21..M40)'!$H1879,"")</f>
        <v/>
      </c>
      <c r="DF64" s="315" t="str">
        <f aca="false">IF('Chronos (M21..M40)'!$I1879&lt;&gt;"",'Chronos (M21..M40)'!$I1879," ")</f>
        <v> </v>
      </c>
      <c r="DG64" s="316" t="n">
        <f aca="false">IF('Chronos (M21..M40)'!$J1879&lt;&gt;"",'Chronos (M21..M40)'!$J1879,0)</f>
        <v>0</v>
      </c>
      <c r="DH64" s="317" t="str">
        <f aca="false">IF($B64&lt;&gt;"",IF(DF64&lt;&gt;" ",(INDEX(DE$9:DF$12,MATCH(DE64,DE$9:DE$12),2)/DF64)*1000,0),"")</f>
        <v/>
      </c>
      <c r="DI64" s="318" t="str">
        <f aca="false">IF(DF$9&lt;&gt;"",IF($B64&lt;&gt;"",DH64-DG64,""),"")</f>
        <v/>
      </c>
      <c r="DJ64" s="314" t="str">
        <f aca="false">IF($B64&lt;&gt;"",'Chronos (M21..M40)'!$H1980,"")</f>
        <v/>
      </c>
      <c r="DK64" s="315" t="str">
        <f aca="false">IF('Chronos (M21..M40)'!$I1980&lt;&gt;"",'Chronos (M21..M40)'!$I1980," ")</f>
        <v> </v>
      </c>
      <c r="DL64" s="316" t="n">
        <f aca="false">IF('Chronos (M21..M40)'!$J1980&lt;&gt;"",'Chronos (M21..M40)'!$J1980,0)</f>
        <v>0</v>
      </c>
      <c r="DM64" s="317" t="str">
        <f aca="false">IF($B64&lt;&gt;"",IF(DK64&lt;&gt;" ",(INDEX(DJ$9:DK$12,MATCH(DJ64,DJ$9:DJ$12),2)/DK64)*1000,0),"")</f>
        <v/>
      </c>
      <c r="DN64" s="318" t="str">
        <f aca="false">IF(DK$9&lt;&gt;"",IF($B64&lt;&gt;"",DM64-DL64,""),"")</f>
        <v/>
      </c>
      <c r="DO64" s="0"/>
      <c r="DP64" s="356" t="n">
        <f aca="false">E64</f>
        <v>0</v>
      </c>
      <c r="DQ64" s="357" t="n">
        <f aca="false">F64</f>
        <v>0</v>
      </c>
      <c r="DR64" s="356" t="e">
        <f aca="false">SUM(E64,M64,R64,X64,AC64)</f>
        <v>#VALUE!</v>
      </c>
      <c r="DS64" s="319" t="e">
        <f aca="false">SUM(DR64,AI64,AN64,AT64,AY64,BE64,BJ64,BP64,BU64,CA64,CF64,CL64,CQ64,CW64,DB64,DH64,DM64)</f>
        <v>#VALUE!</v>
      </c>
      <c r="DT64" s="357" t="n">
        <f aca="false">SUM(L64,Q64,W64,AB64,AH64,AM64,AS64,AX64,BD64,BI64,BO64,BT64,BZ64,CE64,CK64,CP64,CV64,DA64,DG64,DL64)</f>
        <v>0</v>
      </c>
      <c r="DU64" s="356" t="e">
        <f aca="false">SMALL($DY64:$EV64,1)</f>
        <v>#VALUE!</v>
      </c>
      <c r="DV64" s="319" t="e">
        <f aca="false">SMALL($DY64:$EV64,2)</f>
        <v>#VALUE!</v>
      </c>
      <c r="DW64" s="319" t="e">
        <f aca="false">SMALL($DY64:$EV64,3)</f>
        <v>#VALUE!</v>
      </c>
      <c r="DX64" s="357" t="e">
        <f aca="false">SMALL($DY64:$EV64,4)</f>
        <v>#VALUE!</v>
      </c>
      <c r="DY64" s="356" t="e">
        <f aca="false">'Calculs (M1..M20)'!DU64</f>
        <v>#VALUE!</v>
      </c>
      <c r="DZ64" s="356" t="e">
        <f aca="false">'Calculs (M1..M20)'!DV64</f>
        <v>#VALUE!</v>
      </c>
      <c r="EA64" s="356" t="e">
        <f aca="false">'Calculs (M1..M20)'!DW64</f>
        <v>#VALUE!</v>
      </c>
      <c r="EB64" s="358" t="e">
        <f aca="false">'Calculs (M1..M20)'!DX64</f>
        <v>#VALUE!</v>
      </c>
      <c r="EC64" s="361" t="str">
        <f aca="false">IF(M64&gt;0,M64," ")</f>
        <v/>
      </c>
      <c r="ED64" s="321" t="str">
        <f aca="false">IF(R64&gt;0,R64," ")</f>
        <v/>
      </c>
      <c r="EE64" s="321" t="str">
        <f aca="false">IF(X64&gt;0,X64," ")</f>
        <v/>
      </c>
      <c r="EF64" s="321" t="str">
        <f aca="false">IF(AC64&gt;0,AC64," ")</f>
        <v/>
      </c>
      <c r="EG64" s="321" t="str">
        <f aca="false">IF(AI64&gt;0,AI64," ")</f>
        <v/>
      </c>
      <c r="EH64" s="321" t="str">
        <f aca="false">IF(AN64&gt;0,AN64," ")</f>
        <v/>
      </c>
      <c r="EI64" s="321" t="str">
        <f aca="false">IF(AT64&gt;0,AT64," ")</f>
        <v/>
      </c>
      <c r="EJ64" s="321" t="str">
        <f aca="false">IF(AY64&gt;0,AY64," ")</f>
        <v/>
      </c>
      <c r="EK64" s="321" t="str">
        <f aca="false">IF(BE64&gt;0,BE64," ")</f>
        <v/>
      </c>
      <c r="EL64" s="321" t="str">
        <f aca="false">IF(BJ64&gt;0,BJ64," ")</f>
        <v/>
      </c>
      <c r="EM64" s="321" t="str">
        <f aca="false">IF(BP64&gt;0,BP64," ")</f>
        <v/>
      </c>
      <c r="EN64" s="321" t="str">
        <f aca="false">IF(BU64&gt;0,BU64," ")</f>
        <v/>
      </c>
      <c r="EO64" s="321" t="str">
        <f aca="false">IF(CA64&gt;0,CA64," ")</f>
        <v/>
      </c>
      <c r="EP64" s="321" t="str">
        <f aca="false">IF(CF64&gt;0,CF64," ")</f>
        <v/>
      </c>
      <c r="EQ64" s="321" t="str">
        <f aca="false">IF(CL64&gt;0,CL64," ")</f>
        <v/>
      </c>
      <c r="ER64" s="321" t="str">
        <f aca="false">IF(CQ64&gt;0,CQ64," ")</f>
        <v/>
      </c>
      <c r="ES64" s="321" t="str">
        <f aca="false">IF(CW64&gt;0,CW64," ")</f>
        <v/>
      </c>
      <c r="ET64" s="321" t="str">
        <f aca="false">IF(DB64&gt;0,DB64," ")</f>
        <v/>
      </c>
      <c r="EU64" s="321" t="str">
        <f aca="false">IF(DH64&gt;0,DH64," ")</f>
        <v/>
      </c>
      <c r="EV64" s="321" t="str">
        <f aca="false">IF(DM64&gt;0,DM64," ")</f>
        <v/>
      </c>
      <c r="EW64" s="322" t="e">
        <f aca="false">SMALL($DY64:EC64,1)</f>
        <v>#VALUE!</v>
      </c>
      <c r="EX64" s="323" t="e">
        <f aca="false">SMALL($DY64:ED64,1)</f>
        <v>#VALUE!</v>
      </c>
      <c r="EY64" s="323" t="e">
        <f aca="false">SMALL($DY64:EE64,1)</f>
        <v>#VALUE!</v>
      </c>
      <c r="EZ64" s="323" t="e">
        <f aca="false">SMALL($DY64:EF64,1)</f>
        <v>#VALUE!</v>
      </c>
      <c r="FA64" s="323" t="e">
        <f aca="false">SMALL($DY64:EG64,1)</f>
        <v>#VALUE!</v>
      </c>
      <c r="FB64" s="323" t="e">
        <f aca="false">SMALL($DY64:EH64,1)</f>
        <v>#VALUE!</v>
      </c>
      <c r="FC64" s="323" t="e">
        <f aca="false">SMALL($DY64:EI64,1)</f>
        <v>#VALUE!</v>
      </c>
      <c r="FD64" s="323" t="e">
        <f aca="false">SMALL($DY64:EJ64,1)</f>
        <v>#VALUE!</v>
      </c>
      <c r="FE64" s="323" t="e">
        <f aca="false">SMALL($DY64:EK64,1)</f>
        <v>#VALUE!</v>
      </c>
      <c r="FF64" s="323" t="e">
        <f aca="false">SMALL($DY64:EL64,1)</f>
        <v>#VALUE!</v>
      </c>
      <c r="FG64" s="323" t="e">
        <f aca="false">SMALL($DY64:EM64,1)</f>
        <v>#VALUE!</v>
      </c>
      <c r="FH64" s="323" t="e">
        <f aca="false">SMALL($DY64:EN64,1)</f>
        <v>#VALUE!</v>
      </c>
      <c r="FI64" s="323" t="e">
        <f aca="false">SMALL($DY64:EO64,1)</f>
        <v>#VALUE!</v>
      </c>
      <c r="FJ64" s="323" t="e">
        <f aca="false">SMALL($DY64:EP64,1)</f>
        <v>#VALUE!</v>
      </c>
      <c r="FK64" s="323" t="e">
        <f aca="false">SMALL($DY64:EQ64,1)</f>
        <v>#VALUE!</v>
      </c>
      <c r="FL64" s="323" t="e">
        <f aca="false">SMALL($DY64:ER64,1)</f>
        <v>#VALUE!</v>
      </c>
      <c r="FM64" s="323" t="e">
        <f aca="false">SMALL($DY64:ES64,1)</f>
        <v>#VALUE!</v>
      </c>
      <c r="FN64" s="323" t="e">
        <f aca="false">SMALL($DY64:ET64,1)</f>
        <v>#VALUE!</v>
      </c>
      <c r="FO64" s="323" t="e">
        <f aca="false">SMALL($DY64:EU64,1)</f>
        <v>#VALUE!</v>
      </c>
      <c r="FP64" s="324" t="e">
        <f aca="false">SMALL($DY64:EV64,1)</f>
        <v>#VALUE!</v>
      </c>
      <c r="FQ64" s="0"/>
      <c r="FR64" s="328" t="str">
        <f aca="false">IF($B64&lt;&gt;"",IF($EE$1+20&gt;=FR$13,$N64+E64-F64-(EW64+EW166+EW268+EW370),""),"")</f>
        <v/>
      </c>
      <c r="FS64" s="329" t="str">
        <f aca="false">IF($B64&lt;&gt;"",IF($EE$1+20&gt;=FS$13,$N64+$S64+E64-F64-(EX64+EX166+EX268+EX370),""),"")</f>
        <v/>
      </c>
      <c r="FT64" s="329" t="str">
        <f aca="false">IF($B64&lt;&gt;"",IF($EE$1+20&gt;=FT$13,$N64+$S64+$Y64+E64-F64-(EY64+EY166+EY268+EY370),""),"")</f>
        <v/>
      </c>
      <c r="FU64" s="329" t="str">
        <f aca="false">IF($B64&lt;&gt;"",IF($EE$1+20&gt;=FU$13,$N64+$S64+$Y64+$AD64+E64-F64-(EZ64+EZ166+EZ268+EZ370),""),"")</f>
        <v/>
      </c>
      <c r="FV64" s="329" t="str">
        <f aca="false">IF($B64&lt;&gt;"",IF($EE$1+20&gt;=FV$13,$N64+$S64+$Y64+$AD64+$AJ64+E64-F64-(FA64+FA166+FA268+FA370),""),"")</f>
        <v/>
      </c>
      <c r="FW64" s="329" t="str">
        <f aca="false">IF($B64&lt;&gt;"",IF($EE$1+20&gt;=FW$13,$N64+$S64+$Y64+$AD64+$AJ64+$AO64+E64-F64-(FB64+FB166+FB268+FB370),""),"")</f>
        <v/>
      </c>
      <c r="FX64" s="329" t="str">
        <f aca="false">IF($B64&lt;&gt;"",IF($EE$1+20&gt;=FX$13,$N64+$S64+$Y64+$AD64+$AJ64+$AO64+$AU64+E64-F64-(FC64+FC166+FC268+FC370),""),"")</f>
        <v/>
      </c>
      <c r="FY64" s="329" t="str">
        <f aca="false">IF($B64&lt;&gt;"",IF($EE$1+20&gt;=FY$13,$N64+$S64+$Y64+$AD64+$AJ64+$AO64+$AU64+$AZ64+E64-F64-(FD64+FD166+FD268+FD370),""),"")</f>
        <v/>
      </c>
      <c r="FZ64" s="329" t="str">
        <f aca="false">IF($B64&lt;&gt;"",IF($EE$1+20&gt;=FZ$13,$N64+$S64+$Y64+$AD64+$AJ64+$AO64+$AU64+$AZ64+$BF64+E64-F64-(FE64+FE166+FE268+FE370),""),"")</f>
        <v/>
      </c>
      <c r="GA64" s="329" t="str">
        <f aca="false">IF($B64&lt;&gt;"",IF($EE$1+20&gt;=GA$13,$N64+$S64+$Y64+$AD64+$AJ64+$AO64+$AU64+$AZ64+$BF64+$BK64+E64-F64-(FF64+FF166+FF268+FF370),""),"")</f>
        <v/>
      </c>
      <c r="GB64" s="329" t="str">
        <f aca="false">IF($B64&lt;&gt;"",IF($EE$1+20&gt;=GB$13,$N64+$S64+$Y64+$AD64+$AJ64+$AO64+$AU64+$AZ64+$BF64+$BK64+$BQ64+E64-F64-(FG64+FG166+FG268+FG370),""),"")</f>
        <v/>
      </c>
      <c r="GC64" s="329" t="str">
        <f aca="false">IF($B64&lt;&gt;"",IF($EE$1+20&gt;=GC$13,$N64+$S64+$Y64+$AD64+$AJ64+$AO64+$AU64+$AZ64+$BF64+$BK64+$BQ64+$BV64+E64-F64-(FH64+FH166+FH268+FH370),""),"")</f>
        <v/>
      </c>
      <c r="GD64" s="329" t="str">
        <f aca="false">IF($B64&lt;&gt;"",IF($EE$1+20&gt;=GD$13,$N64+$S64+$Y64+$AD64+$AJ64+$AO64+$AU64+$AZ64+$BF64+$BK64+$BQ64+$BV64+$CB64+E64-F64-(FI64+FI166+FI268+FI370),""),"")</f>
        <v/>
      </c>
      <c r="GE64" s="329" t="str">
        <f aca="false">IF($B64&lt;&gt;"",IF($EE$1+20&gt;=GE$13,$N64+$S64+$Y64+$AD64+$AJ64+$AO64+$AU64+$AZ64+$BF64+$BK64+$BQ64+$BV64+$CB64+$CG64+E64-F64-(FJ64+FJ166+FJ268+FJ370),""),"")</f>
        <v/>
      </c>
      <c r="GF64" s="329" t="str">
        <f aca="false">IF($B64&lt;&gt;"",IF($EE$1+20&gt;=GF$13,$N64+$S64+$Y64+$AD64+$AJ64+$AO64+$AU64+$AZ64+$BF64+$BK64+$BQ64+$BV64+$CB64+$CG64+$CM64+E64-F64-(FK64+FK166+FK268+FK370),""),"")</f>
        <v/>
      </c>
      <c r="GG64" s="329" t="str">
        <f aca="false">IF($B64&lt;&gt;"",IF($EE$1+20&gt;=GG$13,$N64+$S64+$Y64+$AD64+$AJ64+$AO64+$AU64+$AZ64+$BF64+$BK64+$BQ64+$BV64+$CB64+$CG64+$CM64+$CR64+E64-F64-(FL64+FL166+FL268+FL370),""),"")</f>
        <v/>
      </c>
      <c r="GH64" s="329" t="str">
        <f aca="false">IF($B64&lt;&gt;"",IF($EE$1+20&gt;=GH$13,$N64+$S64+$Y64+$AD64+$AJ64+$AO64+$AU64+$AZ64+$BF64+$BK64+$BQ64+$BV64+$CB64+$CG64+$CM64+$CR64+$CX64+E64-F64-(FM64+FM166+FM268+FM370),""),"")</f>
        <v/>
      </c>
      <c r="GI64" s="329" t="str">
        <f aca="false">IF($B64&lt;&gt;"",IF($EE$1+20&gt;=GI$13,$N64+$S64+$Y64+$AD64+$AJ64+$AO64+$AU64+$AZ64+$BF64+$BK64+$BQ64+$BV64+$CB64+$CG64+$CM64+$CR64+$CX64+$DC64+E64-F64-(FN64+FN166+FN268+FN370),""),"")</f>
        <v/>
      </c>
      <c r="GJ64" s="329" t="str">
        <f aca="false">IF($B64&lt;&gt;"",IF($EE$1+20&gt;=GJ$13,$N64+$S64+$Y64+$AD64+$AJ64+$AO64+$AU64+$AZ64+$BF64+$BK64+$BQ64+$BV64+$CB64+$CG64+$CM64+$CR64+$CX64+$DC64+$DI64+E64-F64-(FO64+FO166+FO268+FO370),""),"")</f>
        <v/>
      </c>
      <c r="GK64" s="330" t="str">
        <f aca="false">IF($B64&lt;&gt;"",IF($EE$1+20&gt;=GK$13,$N64+$S64+$Y64+$AD64+$AJ64+$AO64+$AU64+$AZ64+$BF64+$BK64+$BQ64+$BV64+$CB64+$CG64+$CM64+$CR64+$CX64+$DC64+$DI64+$DN64+E64-F64-(FP64+FP166+FP268+FP370),""),"")</f>
        <v/>
      </c>
      <c r="GL64" s="0"/>
      <c r="GM64" s="328" t="str">
        <f aca="false">IF($B64&lt;&gt;"",IF($EE$1+20&gt;=GM$13,RANK(FR64,FR$14:FR$113,0),""),"")</f>
        <v/>
      </c>
      <c r="GN64" s="329" t="str">
        <f aca="false">IF($B64&lt;&gt;"",IF($EE$1+20&gt;=GN$13,RANK(FS64,FS$14:FS$113,0),""),"")</f>
        <v/>
      </c>
      <c r="GO64" s="329" t="str">
        <f aca="false">IF($B64&lt;&gt;"",IF($EE$1+20&gt;=GO$13,RANK(FT64,FT$14:FT$113,0),""),"")</f>
        <v/>
      </c>
      <c r="GP64" s="329" t="str">
        <f aca="false">IF($B64&lt;&gt;"",IF($EE$1+20&gt;=GP$13,RANK(FU64,FU$14:FU$113,0),""),"")</f>
        <v/>
      </c>
      <c r="GQ64" s="329" t="str">
        <f aca="false">IF($B64&lt;&gt;"",IF($EE$1+20&gt;=GQ$13,RANK(FV64,FV$14:FV$113,0),""),"")</f>
        <v/>
      </c>
      <c r="GR64" s="329" t="str">
        <f aca="false">IF($B64&lt;&gt;"",IF($EE$1+20&gt;=GR$13,RANK(FW64,FW$14:FW$113,0),""),"")</f>
        <v/>
      </c>
      <c r="GS64" s="329" t="str">
        <f aca="false">IF($B64&lt;&gt;"",IF($EE$1+20&gt;=GS$13,RANK(FX64,FX$14:FX$113,0),""),"")</f>
        <v/>
      </c>
      <c r="GT64" s="329" t="str">
        <f aca="false">IF($B64&lt;&gt;"",IF($EE$1+20&gt;=GT$13,RANK(FY64,FY$14:FY$113,0),""),"")</f>
        <v/>
      </c>
      <c r="GU64" s="329" t="str">
        <f aca="false">IF($B64&lt;&gt;"",IF($EE$1+20&gt;=GU$13,RANK(FZ64,FZ$14:FZ$113,0),""),"")</f>
        <v/>
      </c>
      <c r="GV64" s="329" t="str">
        <f aca="false">IF($B64&lt;&gt;"",IF($EE$1+20&gt;=GV$13,RANK(GA64,GA$14:GA$113,0),""),"")</f>
        <v/>
      </c>
      <c r="GW64" s="329" t="str">
        <f aca="false">IF($B64&lt;&gt;"",IF($EE$1+20&gt;=GW$13,RANK(GB64,GB$14:GB$113,0),""),"")</f>
        <v/>
      </c>
      <c r="GX64" s="329" t="str">
        <f aca="false">IF($B64&lt;&gt;"",IF($EE$1+20&gt;=GX$13,RANK(GC64,GC$14:GC$113,0),""),"")</f>
        <v/>
      </c>
      <c r="GY64" s="329" t="str">
        <f aca="false">IF($B64&lt;&gt;"",IF($EE$1+20&gt;=GY$13,RANK(GD64,GD$14:GD$113,0),""),"")</f>
        <v/>
      </c>
      <c r="GZ64" s="329" t="str">
        <f aca="false">IF($B64&lt;&gt;"",IF($EE$1+20&gt;=GZ$13,RANK(GE64,GE$14:GE$113,0),""),"")</f>
        <v/>
      </c>
      <c r="HA64" s="329" t="str">
        <f aca="false">IF($B64&lt;&gt;"",IF($EE$1+20&gt;=HA$13,RANK(GF64,GF$14:GF$113,0),""),"")</f>
        <v/>
      </c>
      <c r="HB64" s="329" t="str">
        <f aca="false">IF($B64&lt;&gt;"",IF($EE$1+20&gt;=HB$13,RANK(GG64,GG$14:GG$113,0),""),"")</f>
        <v/>
      </c>
      <c r="HC64" s="329" t="str">
        <f aca="false">IF($B64&lt;&gt;"",IF($EE$1+20&gt;=HC$13,RANK(GH64,GH$14:GH$113,0),""),"")</f>
        <v/>
      </c>
      <c r="HD64" s="329" t="str">
        <f aca="false">IF($B64&lt;&gt;"",IF($EE$1+20&gt;=HD$13,RANK(GI64,GI$14:GI$113,0),""),"")</f>
        <v/>
      </c>
      <c r="HE64" s="329" t="str">
        <f aca="false">IF($B64&lt;&gt;"",IF($EE$1+20&gt;=HE$13,RANK(GJ64,GJ$14:GJ$113,0),""),"")</f>
        <v/>
      </c>
      <c r="HF64" s="330" t="str">
        <f aca="false">IF($B64&lt;&gt;"",IF($EE$1+20&gt;=HF$13,RANK(GK64,GK$14:GK$113,0),""),"")</f>
        <v/>
      </c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13" hidden="false" customHeight="false" outlineLevel="0" collapsed="false">
      <c r="A65" s="308" t="str">
        <f aca="false">IF(B65&lt;&gt;"",RANK(G65,G$14:G$113,0),"")</f>
        <v/>
      </c>
      <c r="B65" s="310" t="str">
        <f aca="false">IF('Chronos (M1..M20)'!B62&lt;&gt;"",'Chronos (M1..M20)'!B62,"")</f>
        <v/>
      </c>
      <c r="C65" s="310" t="str">
        <f aca="false">IF(B65&lt;&gt;"",'Chronos (M1..M20)'!C62,"")</f>
        <v/>
      </c>
      <c r="D65" s="215" t="str">
        <f aca="false">IF(B65&lt;&gt;"",'Chronos (M1..M20)'!C62,"")</f>
        <v/>
      </c>
      <c r="E65" s="355" t="n">
        <f aca="false">'Calculs (M1..M20)'!DS65</f>
        <v>0</v>
      </c>
      <c r="F65" s="355" t="n">
        <f aca="false">'Calculs (M1..M20)'!DT65</f>
        <v>0</v>
      </c>
      <c r="G65" s="311" t="n">
        <f aca="false">IF(B65&lt;&gt;"",IF(NbTotManche&lt;4,DR65-DQ65,IF(NbTotManche&lt;15,DR65-DU65-DQ65,IF(NbTotManche&lt;25,DR65-DU65-DV65-DQ65-DT65,IF(NbTotManche&lt;35,DS65-DU65-DV65-DW65-DT65-DQ65,DS65-DU65-DV65-DW65-DX65-DT65-DQ65)))),0)</f>
        <v>0</v>
      </c>
      <c r="H65" s="312" t="str">
        <f aca="false">IF(B65&lt;&gt;"",IF(G65,(G65/MAXA(G$14:G$113))*1000,0),"")</f>
        <v/>
      </c>
      <c r="I65" s="313" t="str">
        <f aca="false">IF($B65&lt;&gt;"",$B65,"")</f>
        <v/>
      </c>
      <c r="J65" s="314" t="str">
        <f aca="false">IF($B65&lt;&gt;"",'Chronos (M21..M40)'!$H62,"")</f>
        <v/>
      </c>
      <c r="K65" s="315" t="str">
        <f aca="false">IF('Chronos (M21..M40)'!$I62&lt;&gt;"",'Chronos (M21..M40)'!$I62," ")</f>
        <v> </v>
      </c>
      <c r="L65" s="316" t="n">
        <f aca="false">IF('Chronos (M21..M40)'!$J62&lt;&gt;"",'Chronos (M21..M40)'!$J62,0)</f>
        <v>0</v>
      </c>
      <c r="M65" s="317" t="str">
        <f aca="false">IF($B65&lt;&gt;"",IF(K65&lt;&gt;" ",(INDEX(J$9:K$12,MATCH(J65,J$9:J$12),2)/K65)*1000,0),"")</f>
        <v/>
      </c>
      <c r="N65" s="318" t="str">
        <f aca="false">IF(K$9&lt;&gt;"",IF($B65&lt;&gt;"",M65-L65,""),"")</f>
        <v/>
      </c>
      <c r="O65" s="314" t="str">
        <f aca="false">IF($B65&lt;&gt;"",'Chronos (M21..M40)'!$H163,"")</f>
        <v/>
      </c>
      <c r="P65" s="315" t="str">
        <f aca="false">IF('Chronos (M21..M40)'!$I163&lt;&gt;"",'Chronos (M21..M40)'!$I163," ")</f>
        <v> </v>
      </c>
      <c r="Q65" s="316" t="n">
        <f aca="false">IF('Chronos (M21..M40)'!$J163&lt;&gt;"",'Chronos (M21..M40)'!$J163,0)</f>
        <v>0</v>
      </c>
      <c r="R65" s="317" t="str">
        <f aca="false">IF($B65&lt;&gt;"",IF(P65&lt;&gt;" ",(INDEX(O$9:P$12,MATCH(O65,O$9:O$12),2)/P65)*1000,0),"")</f>
        <v/>
      </c>
      <c r="S65" s="318" t="str">
        <f aca="false">IF(P$9&lt;&gt;"",IF($B65&lt;&gt;"",R65-Q65,""),"")</f>
        <v/>
      </c>
      <c r="T65" s="313" t="str">
        <f aca="false">IF($B65&lt;&gt;"",$B65,"")</f>
        <v/>
      </c>
      <c r="U65" s="314" t="str">
        <f aca="false">IF($B65&lt;&gt;"",'Chronos (M21..M40)'!$H264,"")</f>
        <v/>
      </c>
      <c r="V65" s="315" t="str">
        <f aca="false">IF('Chronos (M21..M40)'!$I264&lt;&gt;"",'Chronos (M21..M40)'!$I264," ")</f>
        <v> </v>
      </c>
      <c r="W65" s="316" t="n">
        <f aca="false">IF('Chronos (M21..M40)'!$J264&lt;&gt;"",'Chronos (M21..M40)'!$J264,0)</f>
        <v>0</v>
      </c>
      <c r="X65" s="317" t="str">
        <f aca="false">IF($B65&lt;&gt;"",IF(V65&lt;&gt;" ",(INDEX(U$9:V$12,MATCH(U65,U$9:U$12),2)/V65)*1000,0),"")</f>
        <v/>
      </c>
      <c r="Y65" s="318" t="str">
        <f aca="false">IF(V$9&lt;&gt;"",IF($B65&lt;&gt;"",X65-W65,""),"")</f>
        <v/>
      </c>
      <c r="Z65" s="314" t="str">
        <f aca="false">IF($B65&lt;&gt;"",'Chronos (M21..M40)'!$H365,"")</f>
        <v/>
      </c>
      <c r="AA65" s="315" t="str">
        <f aca="false">IF('Chronos (M21..M40)'!$I365&lt;&gt;"",'Chronos (M21..M40)'!$I365," ")</f>
        <v> </v>
      </c>
      <c r="AB65" s="316" t="n">
        <f aca="false">IF('Chronos (M1..M20)'!$J365&lt;&gt;"",'Chronos (M21..M40)'!$J365,0)</f>
        <v>0</v>
      </c>
      <c r="AC65" s="317" t="str">
        <f aca="false">IF($B65&lt;&gt;"",IF(AA65&lt;&gt;" ",(INDEX(Z$9:AA$12,MATCH(Z65,Z$9:Z$12),2)/AA65)*1000,0),"")</f>
        <v/>
      </c>
      <c r="AD65" s="318" t="str">
        <f aca="false">IF(AA$9&lt;&gt;"",IF($B65&lt;&gt;"",AC65-AB65,""),"")</f>
        <v/>
      </c>
      <c r="AE65" s="313" t="str">
        <f aca="false">IF($B65&lt;&gt;"",$B65,"")</f>
        <v/>
      </c>
      <c r="AF65" s="314" t="str">
        <f aca="false">IF($B65&lt;&gt;"",'Chronos (M21..M40)'!$H466,"")</f>
        <v/>
      </c>
      <c r="AG65" s="315" t="str">
        <f aca="false">IF('Chronos (M21..M40)'!$I466&lt;&gt;"",'Chronos (M21..M40)'!$I466," ")</f>
        <v> </v>
      </c>
      <c r="AH65" s="316" t="n">
        <f aca="false">IF('Chronos (M21..M40)'!$J466&lt;&gt;"",'Chronos (M21..M40)'!$J466,0)</f>
        <v>0</v>
      </c>
      <c r="AI65" s="317" t="str">
        <f aca="false">IF($B65&lt;&gt;"",IF(AG65&lt;&gt;" ",(INDEX(AF$9:AG$12,MATCH(AF65,AF$9:AF$12),2)/AG65)*1000,0),"")</f>
        <v/>
      </c>
      <c r="AJ65" s="318" t="str">
        <f aca="false">IF(AG$9&lt;&gt;"",IF($B65&lt;&gt;"",AI65-AH65,""),"")</f>
        <v/>
      </c>
      <c r="AK65" s="314" t="str">
        <f aca="false">IF($B65&lt;&gt;"",'Chronos (M21..M40)'!$H567,"")</f>
        <v/>
      </c>
      <c r="AL65" s="315" t="str">
        <f aca="false">IF('Chronos (M21..M40)'!$I567&lt;&gt;"",'Chronos (M21..M40)'!$I567," ")</f>
        <v> </v>
      </c>
      <c r="AM65" s="316" t="n">
        <f aca="false">IF('Chronos (M21..M40)'!$J567&lt;&gt;"",'Chronos (M21..M40)'!$J567,0)</f>
        <v>0</v>
      </c>
      <c r="AN65" s="317" t="str">
        <f aca="false">IF($B65&lt;&gt;"",IF(AL65&lt;&gt;" ",(INDEX(AK$9:AL$12,MATCH(AK65,AK$9:AK$12),2)/AL65)*1000,0),"")</f>
        <v/>
      </c>
      <c r="AO65" s="318" t="str">
        <f aca="false">IF(AL$9&lt;&gt;"",IF($B65&lt;&gt;"",AN65-AM65,""),"")</f>
        <v/>
      </c>
      <c r="AP65" s="313" t="str">
        <f aca="false">IF($B65&lt;&gt;"",$B65,"")</f>
        <v/>
      </c>
      <c r="AQ65" s="314" t="str">
        <f aca="false">IF($B65&lt;&gt;"",'Chronos (M21..M40)'!$H668,"")</f>
        <v/>
      </c>
      <c r="AR65" s="315" t="str">
        <f aca="false">IF('Chronos (M21..M40)'!$I668&lt;&gt;"",'Chronos (M21..M40)'!$I668," ")</f>
        <v> </v>
      </c>
      <c r="AS65" s="316" t="n">
        <f aca="false">IF('Chronos (M21..M40)'!$J668&lt;&gt;"",'Chronos (M21..M40)'!$J668,0)</f>
        <v>0</v>
      </c>
      <c r="AT65" s="317" t="str">
        <f aca="false">IF($B65&lt;&gt;"",IF(AR65&lt;&gt;" ",(INDEX(AQ$9:AR$12,MATCH(AQ65,AQ$9:AQ$12),2)/AR65)*1000,0),"")</f>
        <v/>
      </c>
      <c r="AU65" s="318" t="str">
        <f aca="false">IF(AR$9&lt;&gt;"",IF($B65&lt;&gt;"",AT65-AS65,""),"")</f>
        <v/>
      </c>
      <c r="AV65" s="314" t="str">
        <f aca="false">IF($B65&lt;&gt;"",'Chronos (M21..M40)'!$H769,"")</f>
        <v/>
      </c>
      <c r="AW65" s="315" t="str">
        <f aca="false">IF('Chronos (M21..M40)'!$I769&lt;&gt;"",'Chronos (M21..M40)'!$I769," ")</f>
        <v> </v>
      </c>
      <c r="AX65" s="316" t="n">
        <f aca="false">IF('Chronos (M21..M40)'!$J769&lt;&gt;"",'Chronos (M21..M40)'!$J769,0)</f>
        <v>0</v>
      </c>
      <c r="AY65" s="317" t="str">
        <f aca="false">IF($B65&lt;&gt;"",IF(AW65&lt;&gt;" ",(INDEX(AV$9:AW$12,MATCH(AV65,AV$9:AV$12),2)/AW65)*1000,0),"")</f>
        <v/>
      </c>
      <c r="AZ65" s="318" t="str">
        <f aca="false">IF(AW$9&lt;&gt;"",IF($B65&lt;&gt;"",AY65-AX65,""),"")</f>
        <v/>
      </c>
      <c r="BA65" s="313" t="str">
        <f aca="false">IF($B65&lt;&gt;"",$B65,"")</f>
        <v/>
      </c>
      <c r="BB65" s="314" t="str">
        <f aca="false">IF($B65&lt;&gt;"",'Chronos (M21..M40)'!$H870,"")</f>
        <v/>
      </c>
      <c r="BC65" s="315" t="str">
        <f aca="false">IF('Chronos (M21..M40)'!$I870&lt;&gt;"",'Chronos (M21..M40)'!$I870," ")</f>
        <v> </v>
      </c>
      <c r="BD65" s="316" t="n">
        <f aca="false">IF('Chronos (M21..M40)'!$J870&lt;&gt;"",'Chronos (M21..M40)'!$J870,0)</f>
        <v>0</v>
      </c>
      <c r="BE65" s="317" t="str">
        <f aca="false">IF($B65&lt;&gt;"",IF(BC65&lt;&gt;" ",(INDEX(BB$9:BC$12,MATCH(BB65,BB$9:BB$12),2)/BC65)*1000,0),"")</f>
        <v/>
      </c>
      <c r="BF65" s="318" t="str">
        <f aca="false">IF(BC$9&lt;&gt;"",IF($B65&lt;&gt;"",BE65-BD65,""),"")</f>
        <v/>
      </c>
      <c r="BG65" s="314" t="str">
        <f aca="false">IF($B65&lt;&gt;"",'Chronos (M21..M40)'!$H971,"")</f>
        <v/>
      </c>
      <c r="BH65" s="315" t="str">
        <f aca="false">IF('Chronos (M21..M40)'!$I971&lt;&gt;"",'Chronos (M21..M40)'!$I971," ")</f>
        <v> </v>
      </c>
      <c r="BI65" s="316" t="n">
        <f aca="false">IF('Chronos (M21..M40)'!$J971&lt;&gt;"",'Chronos (M21..M40)'!$J971,0)</f>
        <v>0</v>
      </c>
      <c r="BJ65" s="317" t="str">
        <f aca="false">IF($B65&lt;&gt;"",IF(BH65&lt;&gt;" ",(INDEX(BG$9:BH$12,MATCH(BG65,BG$9:BG$12),2)/BH65)*1000,0),"")</f>
        <v/>
      </c>
      <c r="BK65" s="318" t="str">
        <f aca="false">IF(BH$9&lt;&gt;"",IF($B65&lt;&gt;"",BJ65-BI65,""),"")</f>
        <v/>
      </c>
      <c r="BL65" s="313" t="str">
        <f aca="false">IF($B65&lt;&gt;"",$B65,"")</f>
        <v/>
      </c>
      <c r="BM65" s="314" t="str">
        <f aca="false">IF($B65&lt;&gt;"",'Chronos (M21..M40)'!$H1072,"")</f>
        <v/>
      </c>
      <c r="BN65" s="315" t="str">
        <f aca="false">IF('Chronos (M21..M40)'!$I1072&lt;&gt;"",'Chronos (M21..M40)'!$I1072," ")</f>
        <v> </v>
      </c>
      <c r="BO65" s="316" t="n">
        <f aca="false">IF('Chronos (M21..M40)'!$J1072&lt;&gt;"",'Chronos (M21..M40)'!$J1072,0)</f>
        <v>0</v>
      </c>
      <c r="BP65" s="317" t="str">
        <f aca="false">IF($B65&lt;&gt;"",IF(BN65&lt;&gt;" ",(INDEX(BM$9:BN$12,MATCH(BM65,BM$9:BM$12),2)/BN65)*1000,0),"")</f>
        <v/>
      </c>
      <c r="BQ65" s="318" t="str">
        <f aca="false">IF(BN$9&lt;&gt;"",IF($B65&lt;&gt;"",BP65-BO65,""),"")</f>
        <v/>
      </c>
      <c r="BR65" s="314" t="str">
        <f aca="false">IF($B65&lt;&gt;"",'Chronos (M21..M40)'!$H1173,"")</f>
        <v/>
      </c>
      <c r="BS65" s="315" t="str">
        <f aca="false">IF('Chronos (M21..M40)'!$I1173&lt;&gt;"",'Chronos (M21..M40)'!$I1173," ")</f>
        <v> </v>
      </c>
      <c r="BT65" s="316" t="n">
        <f aca="false">IF('Chronos (M21..M40)'!$J1173&lt;&gt;"",'Chronos (M21..M40)'!$J1173,0)</f>
        <v>0</v>
      </c>
      <c r="BU65" s="317" t="str">
        <f aca="false">IF($B65&lt;&gt;"",IF(BS65&lt;&gt;" ",(INDEX(BR$9:BS$12,MATCH(BR65,BR$9:BR$12),2)/BS65)*1000,0),"")</f>
        <v/>
      </c>
      <c r="BV65" s="318" t="str">
        <f aca="false">IF(BS$9&lt;&gt;"",IF($B65&lt;&gt;"",BU65-BT65,""),"")</f>
        <v/>
      </c>
      <c r="BW65" s="313" t="str">
        <f aca="false">IF($B65&lt;&gt;"",$B65,"")</f>
        <v/>
      </c>
      <c r="BX65" s="314" t="str">
        <f aca="false">IF($B65&lt;&gt;"",'Chronos (M21..M40)'!$H1274,"")</f>
        <v/>
      </c>
      <c r="BY65" s="315" t="str">
        <f aca="false">IF('Chronos (M21..M40)'!$I1274&lt;&gt;"",'Chronos (M21..M40)'!$I1274," ")</f>
        <v> </v>
      </c>
      <c r="BZ65" s="316" t="n">
        <f aca="false">IF('Chronos (M21..M40)'!$J1274&lt;&gt;"",'Chronos (M21..M40)'!$J1274,0)</f>
        <v>0</v>
      </c>
      <c r="CA65" s="317" t="str">
        <f aca="false">IF($B65&lt;&gt;"",IF(BY65&lt;&gt;" ",(INDEX(BX$9:BY$12,MATCH(BX65,BX$9:BX$12),2)/BY65)*1000,0),"")</f>
        <v/>
      </c>
      <c r="CB65" s="318" t="str">
        <f aca="false">IF(BY$9&lt;&gt;"",IF($B65&lt;&gt;"",CA65-BZ65,""),"")</f>
        <v/>
      </c>
      <c r="CC65" s="314" t="str">
        <f aca="false">IF($B65&lt;&gt;"",'Chronos (M21..M40)'!$H1375,"")</f>
        <v/>
      </c>
      <c r="CD65" s="315" t="str">
        <f aca="false">IF('Chronos (M21..M40)'!$I1375&lt;&gt;"",'Chronos (M21..M40)'!$I1375," ")</f>
        <v> </v>
      </c>
      <c r="CE65" s="316" t="n">
        <f aca="false">IF('Chronos (M21..M40)'!$J1375&lt;&gt;"",'Chronos (M21..M40)'!$J1375,0)</f>
        <v>0</v>
      </c>
      <c r="CF65" s="317" t="str">
        <f aca="false">IF($B65&lt;&gt;"",IF(CD65&lt;&gt;" ",(INDEX(CC$9:CD$12,MATCH(CC65,CC$9:CC$12),2)/CD65)*1000,0),"")</f>
        <v/>
      </c>
      <c r="CG65" s="318" t="str">
        <f aca="false">IF(CD$9&lt;&gt;"",IF($B65&lt;&gt;"",CF65-CE65,""),"")</f>
        <v/>
      </c>
      <c r="CH65" s="313" t="str">
        <f aca="false">IF($B65&lt;&gt;"",$B65,"")</f>
        <v/>
      </c>
      <c r="CI65" s="314" t="str">
        <f aca="false">IF($B65&lt;&gt;"",'Chronos (M21..M40)'!$H1476,"")</f>
        <v/>
      </c>
      <c r="CJ65" s="315" t="str">
        <f aca="false">IF('Chronos (M21..M40)'!$I1476&lt;&gt;"",'Chronos (M21..M40)'!$I1476," ")</f>
        <v> </v>
      </c>
      <c r="CK65" s="316" t="n">
        <f aca="false">IF('Chronos (M21..M40)'!$J1476&lt;&gt;"",'Chronos (M21..M40)'!$J1476,0)</f>
        <v>0</v>
      </c>
      <c r="CL65" s="317" t="str">
        <f aca="false">IF($B65&lt;&gt;"",IF(CJ65&lt;&gt;" ",(INDEX(CI$9:CJ$12,MATCH(CI65,CI$9:CI$12),2)/CJ65)*1000,0),"")</f>
        <v/>
      </c>
      <c r="CM65" s="318" t="str">
        <f aca="false">IF(CJ$9&lt;&gt;"",IF($B65&lt;&gt;"",CL65-CK65,""),"")</f>
        <v/>
      </c>
      <c r="CN65" s="314" t="str">
        <f aca="false">IF($B65&lt;&gt;"",'Chronos (M21..M40)'!$H1577,"")</f>
        <v/>
      </c>
      <c r="CO65" s="315" t="str">
        <f aca="false">IF('Chronos (M21..M40)'!$I1577&lt;&gt;"",'Chronos (M21..M40)'!$I1577," ")</f>
        <v> </v>
      </c>
      <c r="CP65" s="316" t="n">
        <f aca="false">IF('Chronos (M21..M40)'!$J1577&lt;&gt;"",'Chronos (M21..M40)'!$J1577,0)</f>
        <v>0</v>
      </c>
      <c r="CQ65" s="317" t="str">
        <f aca="false">IF($B65&lt;&gt;"",IF(CO65&lt;&gt;" ",(INDEX(CN$9:CO$12,MATCH(CN65,CN$9:CN$12),2)/CO65)*1000,0),"")</f>
        <v/>
      </c>
      <c r="CR65" s="318" t="str">
        <f aca="false">IF(CO$9&lt;&gt;"",IF($B65&lt;&gt;"",CQ65-CP65,""),"")</f>
        <v/>
      </c>
      <c r="CS65" s="313" t="str">
        <f aca="false">IF($B65&lt;&gt;"",$B65,"")</f>
        <v/>
      </c>
      <c r="CT65" s="314" t="str">
        <f aca="false">IF($B65&lt;&gt;"",'Chronos (M21..M40)'!$H1678,"")</f>
        <v/>
      </c>
      <c r="CU65" s="315" t="str">
        <f aca="false">IF('Chronos (M21..M40)'!$I1678&lt;&gt;"",'Chronos (M21..M40)'!$I1678," ")</f>
        <v> </v>
      </c>
      <c r="CV65" s="316" t="n">
        <f aca="false">IF('Chronos (M21..M40)'!$J1678&lt;&gt;"",'Chronos (M21..M40)'!$J1678,0)</f>
        <v>0</v>
      </c>
      <c r="CW65" s="317" t="str">
        <f aca="false">IF($B65&lt;&gt;"",IF(CU65&lt;&gt;" ",(INDEX(CT$9:CU$12,MATCH(CT65,CT$9:CT$12),2)/CU65)*1000,0),"")</f>
        <v/>
      </c>
      <c r="CX65" s="318" t="str">
        <f aca="false">IF(CU$9&lt;&gt;"",IF($B65&lt;&gt;"",CW65-CV65,""),"")</f>
        <v/>
      </c>
      <c r="CY65" s="314" t="str">
        <f aca="false">IF($B65&lt;&gt;"",'Chronos (M21..M40)'!$H1779,"")</f>
        <v/>
      </c>
      <c r="CZ65" s="315" t="str">
        <f aca="false">IF('Chronos (M21..M40)'!$I1779&lt;&gt;"",'Chronos (M21..M40)'!$I1779," ")</f>
        <v> </v>
      </c>
      <c r="DA65" s="316" t="n">
        <f aca="false">IF('Chronos (M21..M40)'!$J1779&lt;&gt;"",'Chronos (M21..M40)'!$J1779,0)</f>
        <v>0</v>
      </c>
      <c r="DB65" s="317" t="str">
        <f aca="false">IF($B65&lt;&gt;"",IF(CZ65&lt;&gt;" ",(INDEX(CY$9:CZ$12,MATCH(CY65,CY$9:CY$12),2)/CZ65)*1000,0),"")</f>
        <v/>
      </c>
      <c r="DC65" s="318" t="str">
        <f aca="false">IF(CZ$9&lt;&gt;"",IF($B65&lt;&gt;"",DB65-DA65,""),"")</f>
        <v/>
      </c>
      <c r="DD65" s="313" t="str">
        <f aca="false">IF($B65&lt;&gt;"",$B65,"")</f>
        <v/>
      </c>
      <c r="DE65" s="314" t="str">
        <f aca="false">IF($B65&lt;&gt;"",'Chronos (M21..M40)'!$H1880,"")</f>
        <v/>
      </c>
      <c r="DF65" s="315" t="str">
        <f aca="false">IF('Chronos (M21..M40)'!$I1880&lt;&gt;"",'Chronos (M21..M40)'!$I1880," ")</f>
        <v> </v>
      </c>
      <c r="DG65" s="316" t="n">
        <f aca="false">IF('Chronos (M21..M40)'!$J1880&lt;&gt;"",'Chronos (M21..M40)'!$J1880,0)</f>
        <v>0</v>
      </c>
      <c r="DH65" s="317" t="str">
        <f aca="false">IF($B65&lt;&gt;"",IF(DF65&lt;&gt;" ",(INDEX(DE$9:DF$12,MATCH(DE65,DE$9:DE$12),2)/DF65)*1000,0),"")</f>
        <v/>
      </c>
      <c r="DI65" s="318" t="str">
        <f aca="false">IF(DF$9&lt;&gt;"",IF($B65&lt;&gt;"",DH65-DG65,""),"")</f>
        <v/>
      </c>
      <c r="DJ65" s="314" t="str">
        <f aca="false">IF($B65&lt;&gt;"",'Chronos (M21..M40)'!$H1981,"")</f>
        <v/>
      </c>
      <c r="DK65" s="315" t="str">
        <f aca="false">IF('Chronos (M21..M40)'!$I1981&lt;&gt;"",'Chronos (M21..M40)'!$I1981," ")</f>
        <v> </v>
      </c>
      <c r="DL65" s="316" t="n">
        <f aca="false">IF('Chronos (M21..M40)'!$J1981&lt;&gt;"",'Chronos (M21..M40)'!$J1981,0)</f>
        <v>0</v>
      </c>
      <c r="DM65" s="317" t="str">
        <f aca="false">IF($B65&lt;&gt;"",IF(DK65&lt;&gt;" ",(INDEX(DJ$9:DK$12,MATCH(DJ65,DJ$9:DJ$12),2)/DK65)*1000,0),"")</f>
        <v/>
      </c>
      <c r="DN65" s="318" t="str">
        <f aca="false">IF(DK$9&lt;&gt;"",IF($B65&lt;&gt;"",DM65-DL65,""),"")</f>
        <v/>
      </c>
      <c r="DO65" s="0"/>
      <c r="DP65" s="356" t="n">
        <f aca="false">E65</f>
        <v>0</v>
      </c>
      <c r="DQ65" s="357" t="n">
        <f aca="false">F65</f>
        <v>0</v>
      </c>
      <c r="DR65" s="356" t="e">
        <f aca="false">SUM(E65,M65,R65,X65,AC65)</f>
        <v>#VALUE!</v>
      </c>
      <c r="DS65" s="319" t="e">
        <f aca="false">SUM(DR65,AI65,AN65,AT65,AY65,BE65,BJ65,BP65,BU65,CA65,CF65,CL65,CQ65,CW65,DB65,DH65,DM65)</f>
        <v>#VALUE!</v>
      </c>
      <c r="DT65" s="357" t="n">
        <f aca="false">SUM(L65,Q65,W65,AB65,AH65,AM65,AS65,AX65,BD65,BI65,BO65,BT65,BZ65,CE65,CK65,CP65,CV65,DA65,DG65,DL65)</f>
        <v>0</v>
      </c>
      <c r="DU65" s="356" t="e">
        <f aca="false">SMALL($DY65:$EV65,1)</f>
        <v>#VALUE!</v>
      </c>
      <c r="DV65" s="319" t="e">
        <f aca="false">SMALL($DY65:$EV65,2)</f>
        <v>#VALUE!</v>
      </c>
      <c r="DW65" s="319" t="e">
        <f aca="false">SMALL($DY65:$EV65,3)</f>
        <v>#VALUE!</v>
      </c>
      <c r="DX65" s="357" t="e">
        <f aca="false">SMALL($DY65:$EV65,4)</f>
        <v>#VALUE!</v>
      </c>
      <c r="DY65" s="356" t="e">
        <f aca="false">'Calculs (M1..M20)'!DU65</f>
        <v>#VALUE!</v>
      </c>
      <c r="DZ65" s="356" t="e">
        <f aca="false">'Calculs (M1..M20)'!DV65</f>
        <v>#VALUE!</v>
      </c>
      <c r="EA65" s="356" t="e">
        <f aca="false">'Calculs (M1..M20)'!DW65</f>
        <v>#VALUE!</v>
      </c>
      <c r="EB65" s="358" t="e">
        <f aca="false">'Calculs (M1..M20)'!DX65</f>
        <v>#VALUE!</v>
      </c>
      <c r="EC65" s="361" t="str">
        <f aca="false">IF(M65&gt;0,M65," ")</f>
        <v/>
      </c>
      <c r="ED65" s="321" t="str">
        <f aca="false">IF(R65&gt;0,R65," ")</f>
        <v/>
      </c>
      <c r="EE65" s="321" t="str">
        <f aca="false">IF(X65&gt;0,X65," ")</f>
        <v/>
      </c>
      <c r="EF65" s="321" t="str">
        <f aca="false">IF(AC65&gt;0,AC65," ")</f>
        <v/>
      </c>
      <c r="EG65" s="321" t="str">
        <f aca="false">IF(AI65&gt;0,AI65," ")</f>
        <v/>
      </c>
      <c r="EH65" s="321" t="str">
        <f aca="false">IF(AN65&gt;0,AN65," ")</f>
        <v/>
      </c>
      <c r="EI65" s="321" t="str">
        <f aca="false">IF(AT65&gt;0,AT65," ")</f>
        <v/>
      </c>
      <c r="EJ65" s="321" t="str">
        <f aca="false">IF(AY65&gt;0,AY65," ")</f>
        <v/>
      </c>
      <c r="EK65" s="321" t="str">
        <f aca="false">IF(BE65&gt;0,BE65," ")</f>
        <v/>
      </c>
      <c r="EL65" s="321" t="str">
        <f aca="false">IF(BJ65&gt;0,BJ65," ")</f>
        <v/>
      </c>
      <c r="EM65" s="321" t="str">
        <f aca="false">IF(BP65&gt;0,BP65," ")</f>
        <v/>
      </c>
      <c r="EN65" s="321" t="str">
        <f aca="false">IF(BU65&gt;0,BU65," ")</f>
        <v/>
      </c>
      <c r="EO65" s="321" t="str">
        <f aca="false">IF(CA65&gt;0,CA65," ")</f>
        <v/>
      </c>
      <c r="EP65" s="321" t="str">
        <f aca="false">IF(CF65&gt;0,CF65," ")</f>
        <v/>
      </c>
      <c r="EQ65" s="321" t="str">
        <f aca="false">IF(CL65&gt;0,CL65," ")</f>
        <v/>
      </c>
      <c r="ER65" s="321" t="str">
        <f aca="false">IF(CQ65&gt;0,CQ65," ")</f>
        <v/>
      </c>
      <c r="ES65" s="321" t="str">
        <f aca="false">IF(CW65&gt;0,CW65," ")</f>
        <v/>
      </c>
      <c r="ET65" s="321" t="str">
        <f aca="false">IF(DB65&gt;0,DB65," ")</f>
        <v/>
      </c>
      <c r="EU65" s="321" t="str">
        <f aca="false">IF(DH65&gt;0,DH65," ")</f>
        <v/>
      </c>
      <c r="EV65" s="321" t="str">
        <f aca="false">IF(DM65&gt;0,DM65," ")</f>
        <v/>
      </c>
      <c r="EW65" s="322" t="e">
        <f aca="false">SMALL($DY65:EC65,1)</f>
        <v>#VALUE!</v>
      </c>
      <c r="EX65" s="323" t="e">
        <f aca="false">SMALL($DY65:ED65,1)</f>
        <v>#VALUE!</v>
      </c>
      <c r="EY65" s="323" t="e">
        <f aca="false">SMALL($DY65:EE65,1)</f>
        <v>#VALUE!</v>
      </c>
      <c r="EZ65" s="323" t="e">
        <f aca="false">SMALL($DY65:EF65,1)</f>
        <v>#VALUE!</v>
      </c>
      <c r="FA65" s="323" t="e">
        <f aca="false">SMALL($DY65:EG65,1)</f>
        <v>#VALUE!</v>
      </c>
      <c r="FB65" s="323" t="e">
        <f aca="false">SMALL($DY65:EH65,1)</f>
        <v>#VALUE!</v>
      </c>
      <c r="FC65" s="323" t="e">
        <f aca="false">SMALL($DY65:EI65,1)</f>
        <v>#VALUE!</v>
      </c>
      <c r="FD65" s="323" t="e">
        <f aca="false">SMALL($DY65:EJ65,1)</f>
        <v>#VALUE!</v>
      </c>
      <c r="FE65" s="323" t="e">
        <f aca="false">SMALL($DY65:EK65,1)</f>
        <v>#VALUE!</v>
      </c>
      <c r="FF65" s="323" t="e">
        <f aca="false">SMALL($DY65:EL65,1)</f>
        <v>#VALUE!</v>
      </c>
      <c r="FG65" s="323" t="e">
        <f aca="false">SMALL($DY65:EM65,1)</f>
        <v>#VALUE!</v>
      </c>
      <c r="FH65" s="323" t="e">
        <f aca="false">SMALL($DY65:EN65,1)</f>
        <v>#VALUE!</v>
      </c>
      <c r="FI65" s="323" t="e">
        <f aca="false">SMALL($DY65:EO65,1)</f>
        <v>#VALUE!</v>
      </c>
      <c r="FJ65" s="323" t="e">
        <f aca="false">SMALL($DY65:EP65,1)</f>
        <v>#VALUE!</v>
      </c>
      <c r="FK65" s="323" t="e">
        <f aca="false">SMALL($DY65:EQ65,1)</f>
        <v>#VALUE!</v>
      </c>
      <c r="FL65" s="323" t="e">
        <f aca="false">SMALL($DY65:ER65,1)</f>
        <v>#VALUE!</v>
      </c>
      <c r="FM65" s="323" t="e">
        <f aca="false">SMALL($DY65:ES65,1)</f>
        <v>#VALUE!</v>
      </c>
      <c r="FN65" s="323" t="e">
        <f aca="false">SMALL($DY65:ET65,1)</f>
        <v>#VALUE!</v>
      </c>
      <c r="FO65" s="323" t="e">
        <f aca="false">SMALL($DY65:EU65,1)</f>
        <v>#VALUE!</v>
      </c>
      <c r="FP65" s="324" t="e">
        <f aca="false">SMALL($DY65:EV65,1)</f>
        <v>#VALUE!</v>
      </c>
      <c r="FQ65" s="0"/>
      <c r="FR65" s="328" t="str">
        <f aca="false">IF($B65&lt;&gt;"",IF($EE$1+20&gt;=FR$13,$N65+E65-F65-(EW65+EW167+EW269+EW371),""),"")</f>
        <v/>
      </c>
      <c r="FS65" s="329" t="str">
        <f aca="false">IF($B65&lt;&gt;"",IF($EE$1+20&gt;=FS$13,$N65+$S65+E65-F65-(EX65+EX167+EX269+EX371),""),"")</f>
        <v/>
      </c>
      <c r="FT65" s="329" t="str">
        <f aca="false">IF($B65&lt;&gt;"",IF($EE$1+20&gt;=FT$13,$N65+$S65+$Y65+E65-F65-(EY65+EY167+EY269+EY371),""),"")</f>
        <v/>
      </c>
      <c r="FU65" s="329" t="str">
        <f aca="false">IF($B65&lt;&gt;"",IF($EE$1+20&gt;=FU$13,$N65+$S65+$Y65+$AD65+E65-F65-(EZ65+EZ167+EZ269+EZ371),""),"")</f>
        <v/>
      </c>
      <c r="FV65" s="329" t="str">
        <f aca="false">IF($B65&lt;&gt;"",IF($EE$1+20&gt;=FV$13,$N65+$S65+$Y65+$AD65+$AJ65+E65-F65-(FA65+FA167+FA269+FA371),""),"")</f>
        <v/>
      </c>
      <c r="FW65" s="329" t="str">
        <f aca="false">IF($B65&lt;&gt;"",IF($EE$1+20&gt;=FW$13,$N65+$S65+$Y65+$AD65+$AJ65+$AO65+E65-F65-(FB65+FB167+FB269+FB371),""),"")</f>
        <v/>
      </c>
      <c r="FX65" s="329" t="str">
        <f aca="false">IF($B65&lt;&gt;"",IF($EE$1+20&gt;=FX$13,$N65+$S65+$Y65+$AD65+$AJ65+$AO65+$AU65+E65-F65-(FC65+FC167+FC269+FC371),""),"")</f>
        <v/>
      </c>
      <c r="FY65" s="329" t="str">
        <f aca="false">IF($B65&lt;&gt;"",IF($EE$1+20&gt;=FY$13,$N65+$S65+$Y65+$AD65+$AJ65+$AO65+$AU65+$AZ65+E65-F65-(FD65+FD167+FD269+FD371),""),"")</f>
        <v/>
      </c>
      <c r="FZ65" s="329" t="str">
        <f aca="false">IF($B65&lt;&gt;"",IF($EE$1+20&gt;=FZ$13,$N65+$S65+$Y65+$AD65+$AJ65+$AO65+$AU65+$AZ65+$BF65+E65-F65-(FE65+FE167+FE269+FE371),""),"")</f>
        <v/>
      </c>
      <c r="GA65" s="329" t="str">
        <f aca="false">IF($B65&lt;&gt;"",IF($EE$1+20&gt;=GA$13,$N65+$S65+$Y65+$AD65+$AJ65+$AO65+$AU65+$AZ65+$BF65+$BK65+E65-F65-(FF65+FF167+FF269+FF371),""),"")</f>
        <v/>
      </c>
      <c r="GB65" s="329" t="str">
        <f aca="false">IF($B65&lt;&gt;"",IF($EE$1+20&gt;=GB$13,$N65+$S65+$Y65+$AD65+$AJ65+$AO65+$AU65+$AZ65+$BF65+$BK65+$BQ65+E65-F65-(FG65+FG167+FG269+FG371),""),"")</f>
        <v/>
      </c>
      <c r="GC65" s="329" t="str">
        <f aca="false">IF($B65&lt;&gt;"",IF($EE$1+20&gt;=GC$13,$N65+$S65+$Y65+$AD65+$AJ65+$AO65+$AU65+$AZ65+$BF65+$BK65+$BQ65+$BV65+E65-F65-(FH65+FH167+FH269+FH371),""),"")</f>
        <v/>
      </c>
      <c r="GD65" s="329" t="str">
        <f aca="false">IF($B65&lt;&gt;"",IF($EE$1+20&gt;=GD$13,$N65+$S65+$Y65+$AD65+$AJ65+$AO65+$AU65+$AZ65+$BF65+$BK65+$BQ65+$BV65+$CB65+E65-F65-(FI65+FI167+FI269+FI371),""),"")</f>
        <v/>
      </c>
      <c r="GE65" s="329" t="str">
        <f aca="false">IF($B65&lt;&gt;"",IF($EE$1+20&gt;=GE$13,$N65+$S65+$Y65+$AD65+$AJ65+$AO65+$AU65+$AZ65+$BF65+$BK65+$BQ65+$BV65+$CB65+$CG65+E65-F65-(FJ65+FJ167+FJ269+FJ371),""),"")</f>
        <v/>
      </c>
      <c r="GF65" s="329" t="str">
        <f aca="false">IF($B65&lt;&gt;"",IF($EE$1+20&gt;=GF$13,$N65+$S65+$Y65+$AD65+$AJ65+$AO65+$AU65+$AZ65+$BF65+$BK65+$BQ65+$BV65+$CB65+$CG65+$CM65+E65-F65-(FK65+FK167+FK269+FK371),""),"")</f>
        <v/>
      </c>
      <c r="GG65" s="329" t="str">
        <f aca="false">IF($B65&lt;&gt;"",IF($EE$1+20&gt;=GG$13,$N65+$S65+$Y65+$AD65+$AJ65+$AO65+$AU65+$AZ65+$BF65+$BK65+$BQ65+$BV65+$CB65+$CG65+$CM65+$CR65+E65-F65-(FL65+FL167+FL269+FL371),""),"")</f>
        <v/>
      </c>
      <c r="GH65" s="329" t="str">
        <f aca="false">IF($B65&lt;&gt;"",IF($EE$1+20&gt;=GH$13,$N65+$S65+$Y65+$AD65+$AJ65+$AO65+$AU65+$AZ65+$BF65+$BK65+$BQ65+$BV65+$CB65+$CG65+$CM65+$CR65+$CX65+E65-F65-(FM65+FM167+FM269+FM371),""),"")</f>
        <v/>
      </c>
      <c r="GI65" s="329" t="str">
        <f aca="false">IF($B65&lt;&gt;"",IF($EE$1+20&gt;=GI$13,$N65+$S65+$Y65+$AD65+$AJ65+$AO65+$AU65+$AZ65+$BF65+$BK65+$BQ65+$BV65+$CB65+$CG65+$CM65+$CR65+$CX65+$DC65+E65-F65-(FN65+FN167+FN269+FN371),""),"")</f>
        <v/>
      </c>
      <c r="GJ65" s="329" t="str">
        <f aca="false">IF($B65&lt;&gt;"",IF($EE$1+20&gt;=GJ$13,$N65+$S65+$Y65+$AD65+$AJ65+$AO65+$AU65+$AZ65+$BF65+$BK65+$BQ65+$BV65+$CB65+$CG65+$CM65+$CR65+$CX65+$DC65+$DI65+E65-F65-(FO65+FO167+FO269+FO371),""),"")</f>
        <v/>
      </c>
      <c r="GK65" s="330" t="str">
        <f aca="false">IF($B65&lt;&gt;"",IF($EE$1+20&gt;=GK$13,$N65+$S65+$Y65+$AD65+$AJ65+$AO65+$AU65+$AZ65+$BF65+$BK65+$BQ65+$BV65+$CB65+$CG65+$CM65+$CR65+$CX65+$DC65+$DI65+$DN65+E65-F65-(FP65+FP167+FP269+FP371),""),"")</f>
        <v/>
      </c>
      <c r="GL65" s="0"/>
      <c r="GM65" s="328" t="str">
        <f aca="false">IF($B65&lt;&gt;"",IF($EE$1+20&gt;=GM$13,RANK(FR65,FR$14:FR$113,0),""),"")</f>
        <v/>
      </c>
      <c r="GN65" s="329" t="str">
        <f aca="false">IF($B65&lt;&gt;"",IF($EE$1+20&gt;=GN$13,RANK(FS65,FS$14:FS$113,0),""),"")</f>
        <v/>
      </c>
      <c r="GO65" s="329" t="str">
        <f aca="false">IF($B65&lt;&gt;"",IF($EE$1+20&gt;=GO$13,RANK(FT65,FT$14:FT$113,0),""),"")</f>
        <v/>
      </c>
      <c r="GP65" s="329" t="str">
        <f aca="false">IF($B65&lt;&gt;"",IF($EE$1+20&gt;=GP$13,RANK(FU65,FU$14:FU$113,0),""),"")</f>
        <v/>
      </c>
      <c r="GQ65" s="329" t="str">
        <f aca="false">IF($B65&lt;&gt;"",IF($EE$1+20&gt;=GQ$13,RANK(FV65,FV$14:FV$113,0),""),"")</f>
        <v/>
      </c>
      <c r="GR65" s="329" t="str">
        <f aca="false">IF($B65&lt;&gt;"",IF($EE$1+20&gt;=GR$13,RANK(FW65,FW$14:FW$113,0),""),"")</f>
        <v/>
      </c>
      <c r="GS65" s="329" t="str">
        <f aca="false">IF($B65&lt;&gt;"",IF($EE$1+20&gt;=GS$13,RANK(FX65,FX$14:FX$113,0),""),"")</f>
        <v/>
      </c>
      <c r="GT65" s="329" t="str">
        <f aca="false">IF($B65&lt;&gt;"",IF($EE$1+20&gt;=GT$13,RANK(FY65,FY$14:FY$113,0),""),"")</f>
        <v/>
      </c>
      <c r="GU65" s="329" t="str">
        <f aca="false">IF($B65&lt;&gt;"",IF($EE$1+20&gt;=GU$13,RANK(FZ65,FZ$14:FZ$113,0),""),"")</f>
        <v/>
      </c>
      <c r="GV65" s="329" t="str">
        <f aca="false">IF($B65&lt;&gt;"",IF($EE$1+20&gt;=GV$13,RANK(GA65,GA$14:GA$113,0),""),"")</f>
        <v/>
      </c>
      <c r="GW65" s="329" t="str">
        <f aca="false">IF($B65&lt;&gt;"",IF($EE$1+20&gt;=GW$13,RANK(GB65,GB$14:GB$113,0),""),"")</f>
        <v/>
      </c>
      <c r="GX65" s="329" t="str">
        <f aca="false">IF($B65&lt;&gt;"",IF($EE$1+20&gt;=GX$13,RANK(GC65,GC$14:GC$113,0),""),"")</f>
        <v/>
      </c>
      <c r="GY65" s="329" t="str">
        <f aca="false">IF($B65&lt;&gt;"",IF($EE$1+20&gt;=GY$13,RANK(GD65,GD$14:GD$113,0),""),"")</f>
        <v/>
      </c>
      <c r="GZ65" s="329" t="str">
        <f aca="false">IF($B65&lt;&gt;"",IF($EE$1+20&gt;=GZ$13,RANK(GE65,GE$14:GE$113,0),""),"")</f>
        <v/>
      </c>
      <c r="HA65" s="329" t="str">
        <f aca="false">IF($B65&lt;&gt;"",IF($EE$1+20&gt;=HA$13,RANK(GF65,GF$14:GF$113,0),""),"")</f>
        <v/>
      </c>
      <c r="HB65" s="329" t="str">
        <f aca="false">IF($B65&lt;&gt;"",IF($EE$1+20&gt;=HB$13,RANK(GG65,GG$14:GG$113,0),""),"")</f>
        <v/>
      </c>
      <c r="HC65" s="329" t="str">
        <f aca="false">IF($B65&lt;&gt;"",IF($EE$1+20&gt;=HC$13,RANK(GH65,GH$14:GH$113,0),""),"")</f>
        <v/>
      </c>
      <c r="HD65" s="329" t="str">
        <f aca="false">IF($B65&lt;&gt;"",IF($EE$1+20&gt;=HD$13,RANK(GI65,GI$14:GI$113,0),""),"")</f>
        <v/>
      </c>
      <c r="HE65" s="329" t="str">
        <f aca="false">IF($B65&lt;&gt;"",IF($EE$1+20&gt;=HE$13,RANK(GJ65,GJ$14:GJ$113,0),""),"")</f>
        <v/>
      </c>
      <c r="HF65" s="330" t="str">
        <f aca="false">IF($B65&lt;&gt;"",IF($EE$1+20&gt;=HF$13,RANK(GK65,GK$14:GK$113,0),""),"")</f>
        <v/>
      </c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13" hidden="false" customHeight="false" outlineLevel="0" collapsed="false">
      <c r="A66" s="308" t="str">
        <f aca="false">IF(B66&lt;&gt;"",RANK(G66,G$14:G$113,0),"")</f>
        <v/>
      </c>
      <c r="B66" s="310" t="str">
        <f aca="false">IF('Chronos (M1..M20)'!B63&lt;&gt;"",'Chronos (M1..M20)'!B63,"")</f>
        <v/>
      </c>
      <c r="C66" s="310" t="str">
        <f aca="false">IF(B66&lt;&gt;"",'Chronos (M1..M20)'!C63,"")</f>
        <v/>
      </c>
      <c r="D66" s="215" t="str">
        <f aca="false">IF(B66&lt;&gt;"",'Chronos (M1..M20)'!C63,"")</f>
        <v/>
      </c>
      <c r="E66" s="355" t="n">
        <f aca="false">'Calculs (M1..M20)'!DS66</f>
        <v>0</v>
      </c>
      <c r="F66" s="355" t="n">
        <f aca="false">'Calculs (M1..M20)'!DT66</f>
        <v>0</v>
      </c>
      <c r="G66" s="311" t="n">
        <f aca="false">IF(B66&lt;&gt;"",IF(NbTotManche&lt;4,DR66-DQ66,IF(NbTotManche&lt;15,DR66-DU66-DQ66,IF(NbTotManche&lt;25,DR66-DU66-DV66-DQ66-DT66,IF(NbTotManche&lt;35,DS66-DU66-DV66-DW66-DT66-DQ66,DS66-DU66-DV66-DW66-DX66-DT66-DQ66)))),0)</f>
        <v>0</v>
      </c>
      <c r="H66" s="312" t="str">
        <f aca="false">IF(B66&lt;&gt;"",IF(G66,(G66/MAXA(G$14:G$113))*1000,0),"")</f>
        <v/>
      </c>
      <c r="I66" s="313" t="str">
        <f aca="false">IF($B66&lt;&gt;"",$B66,"")</f>
        <v/>
      </c>
      <c r="J66" s="314" t="str">
        <f aca="false">IF($B66&lt;&gt;"",'Chronos (M21..M40)'!$H63,"")</f>
        <v/>
      </c>
      <c r="K66" s="315" t="str">
        <f aca="false">IF('Chronos (M21..M40)'!$I63&lt;&gt;"",'Chronos (M21..M40)'!$I63," ")</f>
        <v> </v>
      </c>
      <c r="L66" s="316" t="n">
        <f aca="false">IF('Chronos (M21..M40)'!$J63&lt;&gt;"",'Chronos (M21..M40)'!$J63,0)</f>
        <v>0</v>
      </c>
      <c r="M66" s="317" t="str">
        <f aca="false">IF($B66&lt;&gt;"",IF(K66&lt;&gt;" ",(INDEX(J$9:K$12,MATCH(J66,J$9:J$12),2)/K66)*1000,0),"")</f>
        <v/>
      </c>
      <c r="N66" s="318" t="str">
        <f aca="false">IF(K$9&lt;&gt;"",IF($B66&lt;&gt;"",M66-L66,""),"")</f>
        <v/>
      </c>
      <c r="O66" s="314" t="str">
        <f aca="false">IF($B66&lt;&gt;"",'Chronos (M21..M40)'!$H164,"")</f>
        <v/>
      </c>
      <c r="P66" s="315" t="str">
        <f aca="false">IF('Chronos (M21..M40)'!$I164&lt;&gt;"",'Chronos (M21..M40)'!$I164," ")</f>
        <v> </v>
      </c>
      <c r="Q66" s="316" t="n">
        <f aca="false">IF('Chronos (M21..M40)'!$J164&lt;&gt;"",'Chronos (M21..M40)'!$J164,0)</f>
        <v>0</v>
      </c>
      <c r="R66" s="317" t="str">
        <f aca="false">IF($B66&lt;&gt;"",IF(P66&lt;&gt;" ",(INDEX(O$9:P$12,MATCH(O66,O$9:O$12),2)/P66)*1000,0),"")</f>
        <v/>
      </c>
      <c r="S66" s="318" t="str">
        <f aca="false">IF(P$9&lt;&gt;"",IF($B66&lt;&gt;"",R66-Q66,""),"")</f>
        <v/>
      </c>
      <c r="T66" s="313" t="str">
        <f aca="false">IF($B66&lt;&gt;"",$B66,"")</f>
        <v/>
      </c>
      <c r="U66" s="314" t="str">
        <f aca="false">IF($B66&lt;&gt;"",'Chronos (M21..M40)'!$H265,"")</f>
        <v/>
      </c>
      <c r="V66" s="315" t="str">
        <f aca="false">IF('Chronos (M21..M40)'!$I265&lt;&gt;"",'Chronos (M21..M40)'!$I265," ")</f>
        <v> </v>
      </c>
      <c r="W66" s="316" t="n">
        <f aca="false">IF('Chronos (M21..M40)'!$J265&lt;&gt;"",'Chronos (M21..M40)'!$J265,0)</f>
        <v>0</v>
      </c>
      <c r="X66" s="317" t="str">
        <f aca="false">IF($B66&lt;&gt;"",IF(V66&lt;&gt;" ",(INDEX(U$9:V$12,MATCH(U66,U$9:U$12),2)/V66)*1000,0),"")</f>
        <v/>
      </c>
      <c r="Y66" s="318" t="str">
        <f aca="false">IF(V$9&lt;&gt;"",IF($B66&lt;&gt;"",X66-W66,""),"")</f>
        <v/>
      </c>
      <c r="Z66" s="314" t="str">
        <f aca="false">IF($B66&lt;&gt;"",'Chronos (M21..M40)'!$H366,"")</f>
        <v/>
      </c>
      <c r="AA66" s="315" t="str">
        <f aca="false">IF('Chronos (M21..M40)'!$I366&lt;&gt;"",'Chronos (M21..M40)'!$I366," ")</f>
        <v> </v>
      </c>
      <c r="AB66" s="316" t="n">
        <f aca="false">IF('Chronos (M1..M20)'!$J366&lt;&gt;"",'Chronos (M21..M40)'!$J366,0)</f>
        <v>0</v>
      </c>
      <c r="AC66" s="317" t="str">
        <f aca="false">IF($B66&lt;&gt;"",IF(AA66&lt;&gt;" ",(INDEX(Z$9:AA$12,MATCH(Z66,Z$9:Z$12),2)/AA66)*1000,0),"")</f>
        <v/>
      </c>
      <c r="AD66" s="318" t="str">
        <f aca="false">IF(AA$9&lt;&gt;"",IF($B66&lt;&gt;"",AC66-AB66,""),"")</f>
        <v/>
      </c>
      <c r="AE66" s="313" t="str">
        <f aca="false">IF($B66&lt;&gt;"",$B66,"")</f>
        <v/>
      </c>
      <c r="AF66" s="314" t="str">
        <f aca="false">IF($B66&lt;&gt;"",'Chronos (M21..M40)'!$H467,"")</f>
        <v/>
      </c>
      <c r="AG66" s="315" t="str">
        <f aca="false">IF('Chronos (M21..M40)'!$I467&lt;&gt;"",'Chronos (M21..M40)'!$I467," ")</f>
        <v> </v>
      </c>
      <c r="AH66" s="316" t="n">
        <f aca="false">IF('Chronos (M21..M40)'!$J467&lt;&gt;"",'Chronos (M21..M40)'!$J467,0)</f>
        <v>0</v>
      </c>
      <c r="AI66" s="317" t="str">
        <f aca="false">IF($B66&lt;&gt;"",IF(AG66&lt;&gt;" ",(INDEX(AF$9:AG$12,MATCH(AF66,AF$9:AF$12),2)/AG66)*1000,0),"")</f>
        <v/>
      </c>
      <c r="AJ66" s="318" t="str">
        <f aca="false">IF(AG$9&lt;&gt;"",IF($B66&lt;&gt;"",AI66-AH66,""),"")</f>
        <v/>
      </c>
      <c r="AK66" s="314" t="str">
        <f aca="false">IF($B66&lt;&gt;"",'Chronos (M21..M40)'!$H568,"")</f>
        <v/>
      </c>
      <c r="AL66" s="315" t="str">
        <f aca="false">IF('Chronos (M21..M40)'!$I568&lt;&gt;"",'Chronos (M21..M40)'!$I568," ")</f>
        <v> </v>
      </c>
      <c r="AM66" s="316" t="n">
        <f aca="false">IF('Chronos (M21..M40)'!$J568&lt;&gt;"",'Chronos (M21..M40)'!$J568,0)</f>
        <v>0</v>
      </c>
      <c r="AN66" s="317" t="str">
        <f aca="false">IF($B66&lt;&gt;"",IF(AL66&lt;&gt;" ",(INDEX(AK$9:AL$12,MATCH(AK66,AK$9:AK$12),2)/AL66)*1000,0),"")</f>
        <v/>
      </c>
      <c r="AO66" s="318" t="str">
        <f aca="false">IF(AL$9&lt;&gt;"",IF($B66&lt;&gt;"",AN66-AM66,""),"")</f>
        <v/>
      </c>
      <c r="AP66" s="313" t="str">
        <f aca="false">IF($B66&lt;&gt;"",$B66,"")</f>
        <v/>
      </c>
      <c r="AQ66" s="314" t="str">
        <f aca="false">IF($B66&lt;&gt;"",'Chronos (M21..M40)'!$H669,"")</f>
        <v/>
      </c>
      <c r="AR66" s="315" t="str">
        <f aca="false">IF('Chronos (M21..M40)'!$I669&lt;&gt;"",'Chronos (M21..M40)'!$I669," ")</f>
        <v> </v>
      </c>
      <c r="AS66" s="316" t="n">
        <f aca="false">IF('Chronos (M21..M40)'!$J669&lt;&gt;"",'Chronos (M21..M40)'!$J669,0)</f>
        <v>0</v>
      </c>
      <c r="AT66" s="317" t="str">
        <f aca="false">IF($B66&lt;&gt;"",IF(AR66&lt;&gt;" ",(INDEX(AQ$9:AR$12,MATCH(AQ66,AQ$9:AQ$12),2)/AR66)*1000,0),"")</f>
        <v/>
      </c>
      <c r="AU66" s="318" t="str">
        <f aca="false">IF(AR$9&lt;&gt;"",IF($B66&lt;&gt;"",AT66-AS66,""),"")</f>
        <v/>
      </c>
      <c r="AV66" s="314" t="str">
        <f aca="false">IF($B66&lt;&gt;"",'Chronos (M21..M40)'!$H770,"")</f>
        <v/>
      </c>
      <c r="AW66" s="315" t="str">
        <f aca="false">IF('Chronos (M21..M40)'!$I770&lt;&gt;"",'Chronos (M21..M40)'!$I770," ")</f>
        <v> </v>
      </c>
      <c r="AX66" s="316" t="n">
        <f aca="false">IF('Chronos (M21..M40)'!$J770&lt;&gt;"",'Chronos (M21..M40)'!$J770,0)</f>
        <v>0</v>
      </c>
      <c r="AY66" s="317" t="str">
        <f aca="false">IF($B66&lt;&gt;"",IF(AW66&lt;&gt;" ",(INDEX(AV$9:AW$12,MATCH(AV66,AV$9:AV$12),2)/AW66)*1000,0),"")</f>
        <v/>
      </c>
      <c r="AZ66" s="318" t="str">
        <f aca="false">IF(AW$9&lt;&gt;"",IF($B66&lt;&gt;"",AY66-AX66,""),"")</f>
        <v/>
      </c>
      <c r="BA66" s="313" t="str">
        <f aca="false">IF($B66&lt;&gt;"",$B66,"")</f>
        <v/>
      </c>
      <c r="BB66" s="314" t="str">
        <f aca="false">IF($B66&lt;&gt;"",'Chronos (M21..M40)'!$H871,"")</f>
        <v/>
      </c>
      <c r="BC66" s="315" t="str">
        <f aca="false">IF('Chronos (M21..M40)'!$I871&lt;&gt;"",'Chronos (M21..M40)'!$I871," ")</f>
        <v> </v>
      </c>
      <c r="BD66" s="316" t="n">
        <f aca="false">IF('Chronos (M21..M40)'!$J871&lt;&gt;"",'Chronos (M21..M40)'!$J871,0)</f>
        <v>0</v>
      </c>
      <c r="BE66" s="317" t="str">
        <f aca="false">IF($B66&lt;&gt;"",IF(BC66&lt;&gt;" ",(INDEX(BB$9:BC$12,MATCH(BB66,BB$9:BB$12),2)/BC66)*1000,0),"")</f>
        <v/>
      </c>
      <c r="BF66" s="318" t="str">
        <f aca="false">IF(BC$9&lt;&gt;"",IF($B66&lt;&gt;"",BE66-BD66,""),"")</f>
        <v/>
      </c>
      <c r="BG66" s="314" t="str">
        <f aca="false">IF($B66&lt;&gt;"",'Chronos (M21..M40)'!$H972,"")</f>
        <v/>
      </c>
      <c r="BH66" s="315" t="str">
        <f aca="false">IF('Chronos (M21..M40)'!$I972&lt;&gt;"",'Chronos (M21..M40)'!$I972," ")</f>
        <v> </v>
      </c>
      <c r="BI66" s="316" t="n">
        <f aca="false">IF('Chronos (M21..M40)'!$J972&lt;&gt;"",'Chronos (M21..M40)'!$J972,0)</f>
        <v>0</v>
      </c>
      <c r="BJ66" s="317" t="str">
        <f aca="false">IF($B66&lt;&gt;"",IF(BH66&lt;&gt;" ",(INDEX(BG$9:BH$12,MATCH(BG66,BG$9:BG$12),2)/BH66)*1000,0),"")</f>
        <v/>
      </c>
      <c r="BK66" s="318" t="str">
        <f aca="false">IF(BH$9&lt;&gt;"",IF($B66&lt;&gt;"",BJ66-BI66,""),"")</f>
        <v/>
      </c>
      <c r="BL66" s="313" t="str">
        <f aca="false">IF($B66&lt;&gt;"",$B66,"")</f>
        <v/>
      </c>
      <c r="BM66" s="314" t="str">
        <f aca="false">IF($B66&lt;&gt;"",'Chronos (M21..M40)'!$H1073,"")</f>
        <v/>
      </c>
      <c r="BN66" s="315" t="str">
        <f aca="false">IF('Chronos (M21..M40)'!$I1073&lt;&gt;"",'Chronos (M21..M40)'!$I1073," ")</f>
        <v> </v>
      </c>
      <c r="BO66" s="316" t="n">
        <f aca="false">IF('Chronos (M21..M40)'!$J1073&lt;&gt;"",'Chronos (M21..M40)'!$J1073,0)</f>
        <v>0</v>
      </c>
      <c r="BP66" s="317" t="str">
        <f aca="false">IF($B66&lt;&gt;"",IF(BN66&lt;&gt;" ",(INDEX(BM$9:BN$12,MATCH(BM66,BM$9:BM$12),2)/BN66)*1000,0),"")</f>
        <v/>
      </c>
      <c r="BQ66" s="318" t="str">
        <f aca="false">IF(BN$9&lt;&gt;"",IF($B66&lt;&gt;"",BP66-BO66,""),"")</f>
        <v/>
      </c>
      <c r="BR66" s="314" t="str">
        <f aca="false">IF($B66&lt;&gt;"",'Chronos (M21..M40)'!$H1174,"")</f>
        <v/>
      </c>
      <c r="BS66" s="315" t="str">
        <f aca="false">IF('Chronos (M21..M40)'!$I1174&lt;&gt;"",'Chronos (M21..M40)'!$I1174," ")</f>
        <v> </v>
      </c>
      <c r="BT66" s="316" t="n">
        <f aca="false">IF('Chronos (M21..M40)'!$J1174&lt;&gt;"",'Chronos (M21..M40)'!$J1174,0)</f>
        <v>0</v>
      </c>
      <c r="BU66" s="317" t="str">
        <f aca="false">IF($B66&lt;&gt;"",IF(BS66&lt;&gt;" ",(INDEX(BR$9:BS$12,MATCH(BR66,BR$9:BR$12),2)/BS66)*1000,0),"")</f>
        <v/>
      </c>
      <c r="BV66" s="318" t="str">
        <f aca="false">IF(BS$9&lt;&gt;"",IF($B66&lt;&gt;"",BU66-BT66,""),"")</f>
        <v/>
      </c>
      <c r="BW66" s="313" t="str">
        <f aca="false">IF($B66&lt;&gt;"",$B66,"")</f>
        <v/>
      </c>
      <c r="BX66" s="314" t="str">
        <f aca="false">IF($B66&lt;&gt;"",'Chronos (M21..M40)'!$H1275,"")</f>
        <v/>
      </c>
      <c r="BY66" s="315" t="str">
        <f aca="false">IF('Chronos (M21..M40)'!$I1275&lt;&gt;"",'Chronos (M21..M40)'!$I1275," ")</f>
        <v> </v>
      </c>
      <c r="BZ66" s="316" t="n">
        <f aca="false">IF('Chronos (M21..M40)'!$J1275&lt;&gt;"",'Chronos (M21..M40)'!$J1275,0)</f>
        <v>0</v>
      </c>
      <c r="CA66" s="317" t="str">
        <f aca="false">IF($B66&lt;&gt;"",IF(BY66&lt;&gt;" ",(INDEX(BX$9:BY$12,MATCH(BX66,BX$9:BX$12),2)/BY66)*1000,0),"")</f>
        <v/>
      </c>
      <c r="CB66" s="318" t="str">
        <f aca="false">IF(BY$9&lt;&gt;"",IF($B66&lt;&gt;"",CA66-BZ66,""),"")</f>
        <v/>
      </c>
      <c r="CC66" s="314" t="str">
        <f aca="false">IF($B66&lt;&gt;"",'Chronos (M21..M40)'!$H1376,"")</f>
        <v/>
      </c>
      <c r="CD66" s="315" t="str">
        <f aca="false">IF('Chronos (M21..M40)'!$I1376&lt;&gt;"",'Chronos (M21..M40)'!$I1376," ")</f>
        <v> </v>
      </c>
      <c r="CE66" s="316" t="n">
        <f aca="false">IF('Chronos (M21..M40)'!$J1376&lt;&gt;"",'Chronos (M21..M40)'!$J1376,0)</f>
        <v>0</v>
      </c>
      <c r="CF66" s="317" t="str">
        <f aca="false">IF($B66&lt;&gt;"",IF(CD66&lt;&gt;" ",(INDEX(CC$9:CD$12,MATCH(CC66,CC$9:CC$12),2)/CD66)*1000,0),"")</f>
        <v/>
      </c>
      <c r="CG66" s="318" t="str">
        <f aca="false">IF(CD$9&lt;&gt;"",IF($B66&lt;&gt;"",CF66-CE66,""),"")</f>
        <v/>
      </c>
      <c r="CH66" s="313" t="str">
        <f aca="false">IF($B66&lt;&gt;"",$B66,"")</f>
        <v/>
      </c>
      <c r="CI66" s="314" t="str">
        <f aca="false">IF($B66&lt;&gt;"",'Chronos (M21..M40)'!$H1477,"")</f>
        <v/>
      </c>
      <c r="CJ66" s="315" t="str">
        <f aca="false">IF('Chronos (M21..M40)'!$I1477&lt;&gt;"",'Chronos (M21..M40)'!$I1477," ")</f>
        <v> </v>
      </c>
      <c r="CK66" s="316" t="n">
        <f aca="false">IF('Chronos (M21..M40)'!$J1477&lt;&gt;"",'Chronos (M21..M40)'!$J1477,0)</f>
        <v>0</v>
      </c>
      <c r="CL66" s="317" t="str">
        <f aca="false">IF($B66&lt;&gt;"",IF(CJ66&lt;&gt;" ",(INDEX(CI$9:CJ$12,MATCH(CI66,CI$9:CI$12),2)/CJ66)*1000,0),"")</f>
        <v/>
      </c>
      <c r="CM66" s="318" t="str">
        <f aca="false">IF(CJ$9&lt;&gt;"",IF($B66&lt;&gt;"",CL66-CK66,""),"")</f>
        <v/>
      </c>
      <c r="CN66" s="314" t="str">
        <f aca="false">IF($B66&lt;&gt;"",'Chronos (M21..M40)'!$H1578,"")</f>
        <v/>
      </c>
      <c r="CO66" s="315" t="str">
        <f aca="false">IF('Chronos (M21..M40)'!$I1578&lt;&gt;"",'Chronos (M21..M40)'!$I1578," ")</f>
        <v> </v>
      </c>
      <c r="CP66" s="316" t="n">
        <f aca="false">IF('Chronos (M21..M40)'!$J1578&lt;&gt;"",'Chronos (M21..M40)'!$J1578,0)</f>
        <v>0</v>
      </c>
      <c r="CQ66" s="317" t="str">
        <f aca="false">IF($B66&lt;&gt;"",IF(CO66&lt;&gt;" ",(INDEX(CN$9:CO$12,MATCH(CN66,CN$9:CN$12),2)/CO66)*1000,0),"")</f>
        <v/>
      </c>
      <c r="CR66" s="318" t="str">
        <f aca="false">IF(CO$9&lt;&gt;"",IF($B66&lt;&gt;"",CQ66-CP66,""),"")</f>
        <v/>
      </c>
      <c r="CS66" s="313" t="str">
        <f aca="false">IF($B66&lt;&gt;"",$B66,"")</f>
        <v/>
      </c>
      <c r="CT66" s="314" t="str">
        <f aca="false">IF($B66&lt;&gt;"",'Chronos (M21..M40)'!$H1679,"")</f>
        <v/>
      </c>
      <c r="CU66" s="315" t="str">
        <f aca="false">IF('Chronos (M21..M40)'!$I1679&lt;&gt;"",'Chronos (M21..M40)'!$I1679," ")</f>
        <v> </v>
      </c>
      <c r="CV66" s="316" t="n">
        <f aca="false">IF('Chronos (M21..M40)'!$J1679&lt;&gt;"",'Chronos (M21..M40)'!$J1679,0)</f>
        <v>0</v>
      </c>
      <c r="CW66" s="317" t="str">
        <f aca="false">IF($B66&lt;&gt;"",IF(CU66&lt;&gt;" ",(INDEX(CT$9:CU$12,MATCH(CT66,CT$9:CT$12),2)/CU66)*1000,0),"")</f>
        <v/>
      </c>
      <c r="CX66" s="318" t="str">
        <f aca="false">IF(CU$9&lt;&gt;"",IF($B66&lt;&gt;"",CW66-CV66,""),"")</f>
        <v/>
      </c>
      <c r="CY66" s="314" t="str">
        <f aca="false">IF($B66&lt;&gt;"",'Chronos (M21..M40)'!$H1780,"")</f>
        <v/>
      </c>
      <c r="CZ66" s="315" t="str">
        <f aca="false">IF('Chronos (M21..M40)'!$I1780&lt;&gt;"",'Chronos (M21..M40)'!$I1780," ")</f>
        <v> </v>
      </c>
      <c r="DA66" s="316" t="n">
        <f aca="false">IF('Chronos (M21..M40)'!$J1780&lt;&gt;"",'Chronos (M21..M40)'!$J1780,0)</f>
        <v>0</v>
      </c>
      <c r="DB66" s="317" t="str">
        <f aca="false">IF($B66&lt;&gt;"",IF(CZ66&lt;&gt;" ",(INDEX(CY$9:CZ$12,MATCH(CY66,CY$9:CY$12),2)/CZ66)*1000,0),"")</f>
        <v/>
      </c>
      <c r="DC66" s="318" t="str">
        <f aca="false">IF(CZ$9&lt;&gt;"",IF($B66&lt;&gt;"",DB66-DA66,""),"")</f>
        <v/>
      </c>
      <c r="DD66" s="313" t="str">
        <f aca="false">IF($B66&lt;&gt;"",$B66,"")</f>
        <v/>
      </c>
      <c r="DE66" s="314" t="str">
        <f aca="false">IF($B66&lt;&gt;"",'Chronos (M21..M40)'!$H1881,"")</f>
        <v/>
      </c>
      <c r="DF66" s="315" t="str">
        <f aca="false">IF('Chronos (M21..M40)'!$I1881&lt;&gt;"",'Chronos (M21..M40)'!$I1881," ")</f>
        <v> </v>
      </c>
      <c r="DG66" s="316" t="n">
        <f aca="false">IF('Chronos (M21..M40)'!$J1881&lt;&gt;"",'Chronos (M21..M40)'!$J1881,0)</f>
        <v>0</v>
      </c>
      <c r="DH66" s="317" t="str">
        <f aca="false">IF($B66&lt;&gt;"",IF(DF66&lt;&gt;" ",(INDEX(DE$9:DF$12,MATCH(DE66,DE$9:DE$12),2)/DF66)*1000,0),"")</f>
        <v/>
      </c>
      <c r="DI66" s="318" t="str">
        <f aca="false">IF(DF$9&lt;&gt;"",IF($B66&lt;&gt;"",DH66-DG66,""),"")</f>
        <v/>
      </c>
      <c r="DJ66" s="314" t="str">
        <f aca="false">IF($B66&lt;&gt;"",'Chronos (M21..M40)'!$H1982,"")</f>
        <v/>
      </c>
      <c r="DK66" s="315" t="str">
        <f aca="false">IF('Chronos (M21..M40)'!$I1982&lt;&gt;"",'Chronos (M21..M40)'!$I1982," ")</f>
        <v> </v>
      </c>
      <c r="DL66" s="316" t="n">
        <f aca="false">IF('Chronos (M21..M40)'!$J1982&lt;&gt;"",'Chronos (M21..M40)'!$J1982,0)</f>
        <v>0</v>
      </c>
      <c r="DM66" s="317" t="str">
        <f aca="false">IF($B66&lt;&gt;"",IF(DK66&lt;&gt;" ",(INDEX(DJ$9:DK$12,MATCH(DJ66,DJ$9:DJ$12),2)/DK66)*1000,0),"")</f>
        <v/>
      </c>
      <c r="DN66" s="318" t="str">
        <f aca="false">IF(DK$9&lt;&gt;"",IF($B66&lt;&gt;"",DM66-DL66,""),"")</f>
        <v/>
      </c>
      <c r="DO66" s="0"/>
      <c r="DP66" s="356" t="n">
        <f aca="false">E66</f>
        <v>0</v>
      </c>
      <c r="DQ66" s="357" t="n">
        <f aca="false">F66</f>
        <v>0</v>
      </c>
      <c r="DR66" s="356" t="e">
        <f aca="false">SUM(E66,M66,R66,X66,AC66)</f>
        <v>#VALUE!</v>
      </c>
      <c r="DS66" s="319" t="e">
        <f aca="false">SUM(DR66,AI66,AN66,AT66,AY66,BE66,BJ66,BP66,BU66,CA66,CF66,CL66,CQ66,CW66,DB66,DH66,DM66)</f>
        <v>#VALUE!</v>
      </c>
      <c r="DT66" s="357" t="n">
        <f aca="false">SUM(L66,Q66,W66,AB66,AH66,AM66,AS66,AX66,BD66,BI66,BO66,BT66,BZ66,CE66,CK66,CP66,CV66,DA66,DG66,DL66)</f>
        <v>0</v>
      </c>
      <c r="DU66" s="356" t="e">
        <f aca="false">SMALL($DY66:$EV66,1)</f>
        <v>#VALUE!</v>
      </c>
      <c r="DV66" s="319" t="e">
        <f aca="false">SMALL($DY66:$EV66,2)</f>
        <v>#VALUE!</v>
      </c>
      <c r="DW66" s="319" t="e">
        <f aca="false">SMALL($DY66:$EV66,3)</f>
        <v>#VALUE!</v>
      </c>
      <c r="DX66" s="357" t="e">
        <f aca="false">SMALL($DY66:$EV66,4)</f>
        <v>#VALUE!</v>
      </c>
      <c r="DY66" s="356" t="e">
        <f aca="false">'Calculs (M1..M20)'!DU66</f>
        <v>#VALUE!</v>
      </c>
      <c r="DZ66" s="356" t="e">
        <f aca="false">'Calculs (M1..M20)'!DV66</f>
        <v>#VALUE!</v>
      </c>
      <c r="EA66" s="356" t="e">
        <f aca="false">'Calculs (M1..M20)'!DW66</f>
        <v>#VALUE!</v>
      </c>
      <c r="EB66" s="358" t="e">
        <f aca="false">'Calculs (M1..M20)'!DX66</f>
        <v>#VALUE!</v>
      </c>
      <c r="EC66" s="361" t="str">
        <f aca="false">IF(M66&gt;0,M66," ")</f>
        <v/>
      </c>
      <c r="ED66" s="321" t="str">
        <f aca="false">IF(R66&gt;0,R66," ")</f>
        <v/>
      </c>
      <c r="EE66" s="321" t="str">
        <f aca="false">IF(X66&gt;0,X66," ")</f>
        <v/>
      </c>
      <c r="EF66" s="321" t="str">
        <f aca="false">IF(AC66&gt;0,AC66," ")</f>
        <v/>
      </c>
      <c r="EG66" s="321" t="str">
        <f aca="false">IF(AI66&gt;0,AI66," ")</f>
        <v/>
      </c>
      <c r="EH66" s="321" t="str">
        <f aca="false">IF(AN66&gt;0,AN66," ")</f>
        <v/>
      </c>
      <c r="EI66" s="321" t="str">
        <f aca="false">IF(AT66&gt;0,AT66," ")</f>
        <v/>
      </c>
      <c r="EJ66" s="321" t="str">
        <f aca="false">IF(AY66&gt;0,AY66," ")</f>
        <v/>
      </c>
      <c r="EK66" s="321" t="str">
        <f aca="false">IF(BE66&gt;0,BE66," ")</f>
        <v/>
      </c>
      <c r="EL66" s="321" t="str">
        <f aca="false">IF(BJ66&gt;0,BJ66," ")</f>
        <v/>
      </c>
      <c r="EM66" s="321" t="str">
        <f aca="false">IF(BP66&gt;0,BP66," ")</f>
        <v/>
      </c>
      <c r="EN66" s="321" t="str">
        <f aca="false">IF(BU66&gt;0,BU66," ")</f>
        <v/>
      </c>
      <c r="EO66" s="321" t="str">
        <f aca="false">IF(CA66&gt;0,CA66," ")</f>
        <v/>
      </c>
      <c r="EP66" s="321" t="str">
        <f aca="false">IF(CF66&gt;0,CF66," ")</f>
        <v/>
      </c>
      <c r="EQ66" s="321" t="str">
        <f aca="false">IF(CL66&gt;0,CL66," ")</f>
        <v/>
      </c>
      <c r="ER66" s="321" t="str">
        <f aca="false">IF(CQ66&gt;0,CQ66," ")</f>
        <v/>
      </c>
      <c r="ES66" s="321" t="str">
        <f aca="false">IF(CW66&gt;0,CW66," ")</f>
        <v/>
      </c>
      <c r="ET66" s="321" t="str">
        <f aca="false">IF(DB66&gt;0,DB66," ")</f>
        <v/>
      </c>
      <c r="EU66" s="321" t="str">
        <f aca="false">IF(DH66&gt;0,DH66," ")</f>
        <v/>
      </c>
      <c r="EV66" s="321" t="str">
        <f aca="false">IF(DM66&gt;0,DM66," ")</f>
        <v/>
      </c>
      <c r="EW66" s="322" t="e">
        <f aca="false">SMALL($DY66:EC66,1)</f>
        <v>#VALUE!</v>
      </c>
      <c r="EX66" s="323" t="e">
        <f aca="false">SMALL($DY66:ED66,1)</f>
        <v>#VALUE!</v>
      </c>
      <c r="EY66" s="323" t="e">
        <f aca="false">SMALL($DY66:EE66,1)</f>
        <v>#VALUE!</v>
      </c>
      <c r="EZ66" s="323" t="e">
        <f aca="false">SMALL($DY66:EF66,1)</f>
        <v>#VALUE!</v>
      </c>
      <c r="FA66" s="323" t="e">
        <f aca="false">SMALL($DY66:EG66,1)</f>
        <v>#VALUE!</v>
      </c>
      <c r="FB66" s="323" t="e">
        <f aca="false">SMALL($DY66:EH66,1)</f>
        <v>#VALUE!</v>
      </c>
      <c r="FC66" s="323" t="e">
        <f aca="false">SMALL($DY66:EI66,1)</f>
        <v>#VALUE!</v>
      </c>
      <c r="FD66" s="323" t="e">
        <f aca="false">SMALL($DY66:EJ66,1)</f>
        <v>#VALUE!</v>
      </c>
      <c r="FE66" s="323" t="e">
        <f aca="false">SMALL($DY66:EK66,1)</f>
        <v>#VALUE!</v>
      </c>
      <c r="FF66" s="323" t="e">
        <f aca="false">SMALL($DY66:EL66,1)</f>
        <v>#VALUE!</v>
      </c>
      <c r="FG66" s="323" t="e">
        <f aca="false">SMALL($DY66:EM66,1)</f>
        <v>#VALUE!</v>
      </c>
      <c r="FH66" s="323" t="e">
        <f aca="false">SMALL($DY66:EN66,1)</f>
        <v>#VALUE!</v>
      </c>
      <c r="FI66" s="323" t="e">
        <f aca="false">SMALL($DY66:EO66,1)</f>
        <v>#VALUE!</v>
      </c>
      <c r="FJ66" s="323" t="e">
        <f aca="false">SMALL($DY66:EP66,1)</f>
        <v>#VALUE!</v>
      </c>
      <c r="FK66" s="323" t="e">
        <f aca="false">SMALL($DY66:EQ66,1)</f>
        <v>#VALUE!</v>
      </c>
      <c r="FL66" s="323" t="e">
        <f aca="false">SMALL($DY66:ER66,1)</f>
        <v>#VALUE!</v>
      </c>
      <c r="FM66" s="323" t="e">
        <f aca="false">SMALL($DY66:ES66,1)</f>
        <v>#VALUE!</v>
      </c>
      <c r="FN66" s="323" t="e">
        <f aca="false">SMALL($DY66:ET66,1)</f>
        <v>#VALUE!</v>
      </c>
      <c r="FO66" s="323" t="e">
        <f aca="false">SMALL($DY66:EU66,1)</f>
        <v>#VALUE!</v>
      </c>
      <c r="FP66" s="324" t="e">
        <f aca="false">SMALL($DY66:EV66,1)</f>
        <v>#VALUE!</v>
      </c>
      <c r="FQ66" s="0"/>
      <c r="FR66" s="328" t="str">
        <f aca="false">IF($B66&lt;&gt;"",IF($EE$1+20&gt;=FR$13,$N66+E66-F66-(EW66+EW168+EW270+EW372),""),"")</f>
        <v/>
      </c>
      <c r="FS66" s="329" t="str">
        <f aca="false">IF($B66&lt;&gt;"",IF($EE$1+20&gt;=FS$13,$N66+$S66+E66-F66-(EX66+EX168+EX270+EX372),""),"")</f>
        <v/>
      </c>
      <c r="FT66" s="329" t="str">
        <f aca="false">IF($B66&lt;&gt;"",IF($EE$1+20&gt;=FT$13,$N66+$S66+$Y66+E66-F66-(EY66+EY168+EY270+EY372),""),"")</f>
        <v/>
      </c>
      <c r="FU66" s="329" t="str">
        <f aca="false">IF($B66&lt;&gt;"",IF($EE$1+20&gt;=FU$13,$N66+$S66+$Y66+$AD66+E66-F66-(EZ66+EZ168+EZ270+EZ372),""),"")</f>
        <v/>
      </c>
      <c r="FV66" s="329" t="str">
        <f aca="false">IF($B66&lt;&gt;"",IF($EE$1+20&gt;=FV$13,$N66+$S66+$Y66+$AD66+$AJ66+E66-F66-(FA66+FA168+FA270+FA372),""),"")</f>
        <v/>
      </c>
      <c r="FW66" s="329" t="str">
        <f aca="false">IF($B66&lt;&gt;"",IF($EE$1+20&gt;=FW$13,$N66+$S66+$Y66+$AD66+$AJ66+$AO66+E66-F66-(FB66+FB168+FB270+FB372),""),"")</f>
        <v/>
      </c>
      <c r="FX66" s="329" t="str">
        <f aca="false">IF($B66&lt;&gt;"",IF($EE$1+20&gt;=FX$13,$N66+$S66+$Y66+$AD66+$AJ66+$AO66+$AU66+E66-F66-(FC66+FC168+FC270+FC372),""),"")</f>
        <v/>
      </c>
      <c r="FY66" s="329" t="str">
        <f aca="false">IF($B66&lt;&gt;"",IF($EE$1+20&gt;=FY$13,$N66+$S66+$Y66+$AD66+$AJ66+$AO66+$AU66+$AZ66+E66-F66-(FD66+FD168+FD270+FD372),""),"")</f>
        <v/>
      </c>
      <c r="FZ66" s="329" t="str">
        <f aca="false">IF($B66&lt;&gt;"",IF($EE$1+20&gt;=FZ$13,$N66+$S66+$Y66+$AD66+$AJ66+$AO66+$AU66+$AZ66+$BF66+E66-F66-(FE66+FE168+FE270+FE372),""),"")</f>
        <v/>
      </c>
      <c r="GA66" s="329" t="str">
        <f aca="false">IF($B66&lt;&gt;"",IF($EE$1+20&gt;=GA$13,$N66+$S66+$Y66+$AD66+$AJ66+$AO66+$AU66+$AZ66+$BF66+$BK66+E66-F66-(FF66+FF168+FF270+FF372),""),"")</f>
        <v/>
      </c>
      <c r="GB66" s="329" t="str">
        <f aca="false">IF($B66&lt;&gt;"",IF($EE$1+20&gt;=GB$13,$N66+$S66+$Y66+$AD66+$AJ66+$AO66+$AU66+$AZ66+$BF66+$BK66+$BQ66+E66-F66-(FG66+FG168+FG270+FG372),""),"")</f>
        <v/>
      </c>
      <c r="GC66" s="329" t="str">
        <f aca="false">IF($B66&lt;&gt;"",IF($EE$1+20&gt;=GC$13,$N66+$S66+$Y66+$AD66+$AJ66+$AO66+$AU66+$AZ66+$BF66+$BK66+$BQ66+$BV66+E66-F66-(FH66+FH168+FH270+FH372),""),"")</f>
        <v/>
      </c>
      <c r="GD66" s="329" t="str">
        <f aca="false">IF($B66&lt;&gt;"",IF($EE$1+20&gt;=GD$13,$N66+$S66+$Y66+$AD66+$AJ66+$AO66+$AU66+$AZ66+$BF66+$BK66+$BQ66+$BV66+$CB66+E66-F66-(FI66+FI168+FI270+FI372),""),"")</f>
        <v/>
      </c>
      <c r="GE66" s="329" t="str">
        <f aca="false">IF($B66&lt;&gt;"",IF($EE$1+20&gt;=GE$13,$N66+$S66+$Y66+$AD66+$AJ66+$AO66+$AU66+$AZ66+$BF66+$BK66+$BQ66+$BV66+$CB66+$CG66+E66-F66-(FJ66+FJ168+FJ270+FJ372),""),"")</f>
        <v/>
      </c>
      <c r="GF66" s="329" t="str">
        <f aca="false">IF($B66&lt;&gt;"",IF($EE$1+20&gt;=GF$13,$N66+$S66+$Y66+$AD66+$AJ66+$AO66+$AU66+$AZ66+$BF66+$BK66+$BQ66+$BV66+$CB66+$CG66+$CM66+E66-F66-(FK66+FK168+FK270+FK372),""),"")</f>
        <v/>
      </c>
      <c r="GG66" s="329" t="str">
        <f aca="false">IF($B66&lt;&gt;"",IF($EE$1+20&gt;=GG$13,$N66+$S66+$Y66+$AD66+$AJ66+$AO66+$AU66+$AZ66+$BF66+$BK66+$BQ66+$BV66+$CB66+$CG66+$CM66+$CR66+E66-F66-(FL66+FL168+FL270+FL372),""),"")</f>
        <v/>
      </c>
      <c r="GH66" s="329" t="str">
        <f aca="false">IF($B66&lt;&gt;"",IF($EE$1+20&gt;=GH$13,$N66+$S66+$Y66+$AD66+$AJ66+$AO66+$AU66+$AZ66+$BF66+$BK66+$BQ66+$BV66+$CB66+$CG66+$CM66+$CR66+$CX66+E66-F66-(FM66+FM168+FM270+FM372),""),"")</f>
        <v/>
      </c>
      <c r="GI66" s="329" t="str">
        <f aca="false">IF($B66&lt;&gt;"",IF($EE$1+20&gt;=GI$13,$N66+$S66+$Y66+$AD66+$AJ66+$AO66+$AU66+$AZ66+$BF66+$BK66+$BQ66+$BV66+$CB66+$CG66+$CM66+$CR66+$CX66+$DC66+E66-F66-(FN66+FN168+FN270+FN372),""),"")</f>
        <v/>
      </c>
      <c r="GJ66" s="329" t="str">
        <f aca="false">IF($B66&lt;&gt;"",IF($EE$1+20&gt;=GJ$13,$N66+$S66+$Y66+$AD66+$AJ66+$AO66+$AU66+$AZ66+$BF66+$BK66+$BQ66+$BV66+$CB66+$CG66+$CM66+$CR66+$CX66+$DC66+$DI66+E66-F66-(FO66+FO168+FO270+FO372),""),"")</f>
        <v/>
      </c>
      <c r="GK66" s="330" t="str">
        <f aca="false">IF($B66&lt;&gt;"",IF($EE$1+20&gt;=GK$13,$N66+$S66+$Y66+$AD66+$AJ66+$AO66+$AU66+$AZ66+$BF66+$BK66+$BQ66+$BV66+$CB66+$CG66+$CM66+$CR66+$CX66+$DC66+$DI66+$DN66+E66-F66-(FP66+FP168+FP270+FP372),""),"")</f>
        <v/>
      </c>
      <c r="GL66" s="0"/>
      <c r="GM66" s="328" t="str">
        <f aca="false">IF($B66&lt;&gt;"",IF($EE$1+20&gt;=GM$13,RANK(FR66,FR$14:FR$113,0),""),"")</f>
        <v/>
      </c>
      <c r="GN66" s="329" t="str">
        <f aca="false">IF($B66&lt;&gt;"",IF($EE$1+20&gt;=GN$13,RANK(FS66,FS$14:FS$113,0),""),"")</f>
        <v/>
      </c>
      <c r="GO66" s="329" t="str">
        <f aca="false">IF($B66&lt;&gt;"",IF($EE$1+20&gt;=GO$13,RANK(FT66,FT$14:FT$113,0),""),"")</f>
        <v/>
      </c>
      <c r="GP66" s="329" t="str">
        <f aca="false">IF($B66&lt;&gt;"",IF($EE$1+20&gt;=GP$13,RANK(FU66,FU$14:FU$113,0),""),"")</f>
        <v/>
      </c>
      <c r="GQ66" s="329" t="str">
        <f aca="false">IF($B66&lt;&gt;"",IF($EE$1+20&gt;=GQ$13,RANK(FV66,FV$14:FV$113,0),""),"")</f>
        <v/>
      </c>
      <c r="GR66" s="329" t="str">
        <f aca="false">IF($B66&lt;&gt;"",IF($EE$1+20&gt;=GR$13,RANK(FW66,FW$14:FW$113,0),""),"")</f>
        <v/>
      </c>
      <c r="GS66" s="329" t="str">
        <f aca="false">IF($B66&lt;&gt;"",IF($EE$1+20&gt;=GS$13,RANK(FX66,FX$14:FX$113,0),""),"")</f>
        <v/>
      </c>
      <c r="GT66" s="329" t="str">
        <f aca="false">IF($B66&lt;&gt;"",IF($EE$1+20&gt;=GT$13,RANK(FY66,FY$14:FY$113,0),""),"")</f>
        <v/>
      </c>
      <c r="GU66" s="329" t="str">
        <f aca="false">IF($B66&lt;&gt;"",IF($EE$1+20&gt;=GU$13,RANK(FZ66,FZ$14:FZ$113,0),""),"")</f>
        <v/>
      </c>
      <c r="GV66" s="329" t="str">
        <f aca="false">IF($B66&lt;&gt;"",IF($EE$1+20&gt;=GV$13,RANK(GA66,GA$14:GA$113,0),""),"")</f>
        <v/>
      </c>
      <c r="GW66" s="329" t="str">
        <f aca="false">IF($B66&lt;&gt;"",IF($EE$1+20&gt;=GW$13,RANK(GB66,GB$14:GB$113,0),""),"")</f>
        <v/>
      </c>
      <c r="GX66" s="329" t="str">
        <f aca="false">IF($B66&lt;&gt;"",IF($EE$1+20&gt;=GX$13,RANK(GC66,GC$14:GC$113,0),""),"")</f>
        <v/>
      </c>
      <c r="GY66" s="329" t="str">
        <f aca="false">IF($B66&lt;&gt;"",IF($EE$1+20&gt;=GY$13,RANK(GD66,GD$14:GD$113,0),""),"")</f>
        <v/>
      </c>
      <c r="GZ66" s="329" t="str">
        <f aca="false">IF($B66&lt;&gt;"",IF($EE$1+20&gt;=GZ$13,RANK(GE66,GE$14:GE$113,0),""),"")</f>
        <v/>
      </c>
      <c r="HA66" s="329" t="str">
        <f aca="false">IF($B66&lt;&gt;"",IF($EE$1+20&gt;=HA$13,RANK(GF66,GF$14:GF$113,0),""),"")</f>
        <v/>
      </c>
      <c r="HB66" s="329" t="str">
        <f aca="false">IF($B66&lt;&gt;"",IF($EE$1+20&gt;=HB$13,RANK(GG66,GG$14:GG$113,0),""),"")</f>
        <v/>
      </c>
      <c r="HC66" s="329" t="str">
        <f aca="false">IF($B66&lt;&gt;"",IF($EE$1+20&gt;=HC$13,RANK(GH66,GH$14:GH$113,0),""),"")</f>
        <v/>
      </c>
      <c r="HD66" s="329" t="str">
        <f aca="false">IF($B66&lt;&gt;"",IF($EE$1+20&gt;=HD$13,RANK(GI66,GI$14:GI$113,0),""),"")</f>
        <v/>
      </c>
      <c r="HE66" s="329" t="str">
        <f aca="false">IF($B66&lt;&gt;"",IF($EE$1+20&gt;=HE$13,RANK(GJ66,GJ$14:GJ$113,0),""),"")</f>
        <v/>
      </c>
      <c r="HF66" s="330" t="str">
        <f aca="false">IF($B66&lt;&gt;"",IF($EE$1+20&gt;=HF$13,RANK(GK66,GK$14:GK$113,0),""),"")</f>
        <v/>
      </c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3" hidden="false" customHeight="false" outlineLevel="0" collapsed="false">
      <c r="A67" s="308" t="str">
        <f aca="false">IF(B67&lt;&gt;"",RANK(G67,G$14:G$113,0),"")</f>
        <v/>
      </c>
      <c r="B67" s="310" t="str">
        <f aca="false">IF('Chronos (M1..M20)'!B64&lt;&gt;"",'Chronos (M1..M20)'!B64,"")</f>
        <v/>
      </c>
      <c r="C67" s="310" t="str">
        <f aca="false">IF(B67&lt;&gt;"",'Chronos (M1..M20)'!C64,"")</f>
        <v/>
      </c>
      <c r="D67" s="215" t="str">
        <f aca="false">IF(B67&lt;&gt;"",'Chronos (M1..M20)'!C64,"")</f>
        <v/>
      </c>
      <c r="E67" s="355" t="n">
        <f aca="false">'Calculs (M1..M20)'!DS67</f>
        <v>0</v>
      </c>
      <c r="F67" s="355" t="n">
        <f aca="false">'Calculs (M1..M20)'!DT67</f>
        <v>0</v>
      </c>
      <c r="G67" s="311" t="n">
        <f aca="false">IF(B67&lt;&gt;"",IF(NbTotManche&lt;4,DR67-DQ67,IF(NbTotManche&lt;15,DR67-DU67-DQ67,IF(NbTotManche&lt;25,DR67-DU67-DV67-DQ67-DT67,IF(NbTotManche&lt;35,DS67-DU67-DV67-DW67-DT67-DQ67,DS67-DU67-DV67-DW67-DX67-DT67-DQ67)))),0)</f>
        <v>0</v>
      </c>
      <c r="H67" s="312" t="str">
        <f aca="false">IF(B67&lt;&gt;"",IF(G67,(G67/MAXA(G$14:G$113))*1000,0),"")</f>
        <v/>
      </c>
      <c r="I67" s="313" t="str">
        <f aca="false">IF($B67&lt;&gt;"",$B67,"")</f>
        <v/>
      </c>
      <c r="J67" s="314" t="str">
        <f aca="false">IF($B67&lt;&gt;"",'Chronos (M21..M40)'!$H64,"")</f>
        <v/>
      </c>
      <c r="K67" s="315" t="str">
        <f aca="false">IF('Chronos (M21..M40)'!$I64&lt;&gt;"",'Chronos (M21..M40)'!$I64," ")</f>
        <v> </v>
      </c>
      <c r="L67" s="316" t="n">
        <f aca="false">IF('Chronos (M21..M40)'!$J64&lt;&gt;"",'Chronos (M21..M40)'!$J64,0)</f>
        <v>0</v>
      </c>
      <c r="M67" s="317" t="str">
        <f aca="false">IF($B67&lt;&gt;"",IF(K67&lt;&gt;" ",(INDEX(J$9:K$12,MATCH(J67,J$9:J$12),2)/K67)*1000,0),"")</f>
        <v/>
      </c>
      <c r="N67" s="318" t="str">
        <f aca="false">IF(K$9&lt;&gt;"",IF($B67&lt;&gt;"",M67-L67,""),"")</f>
        <v/>
      </c>
      <c r="O67" s="314" t="str">
        <f aca="false">IF($B67&lt;&gt;"",'Chronos (M21..M40)'!$H165,"")</f>
        <v/>
      </c>
      <c r="P67" s="315" t="str">
        <f aca="false">IF('Chronos (M21..M40)'!$I165&lt;&gt;"",'Chronos (M21..M40)'!$I165," ")</f>
        <v> </v>
      </c>
      <c r="Q67" s="316" t="n">
        <f aca="false">IF('Chronos (M21..M40)'!$J165&lt;&gt;"",'Chronos (M21..M40)'!$J165,0)</f>
        <v>0</v>
      </c>
      <c r="R67" s="317" t="str">
        <f aca="false">IF($B67&lt;&gt;"",IF(P67&lt;&gt;" ",(INDEX(O$9:P$12,MATCH(O67,O$9:O$12),2)/P67)*1000,0),"")</f>
        <v/>
      </c>
      <c r="S67" s="318" t="str">
        <f aca="false">IF(P$9&lt;&gt;"",IF($B67&lt;&gt;"",R67-Q67,""),"")</f>
        <v/>
      </c>
      <c r="T67" s="313" t="str">
        <f aca="false">IF($B67&lt;&gt;"",$B67,"")</f>
        <v/>
      </c>
      <c r="U67" s="314" t="str">
        <f aca="false">IF($B67&lt;&gt;"",'Chronos (M21..M40)'!$H266,"")</f>
        <v/>
      </c>
      <c r="V67" s="315" t="str">
        <f aca="false">IF('Chronos (M21..M40)'!$I266&lt;&gt;"",'Chronos (M21..M40)'!$I266," ")</f>
        <v> </v>
      </c>
      <c r="W67" s="316" t="n">
        <f aca="false">IF('Chronos (M21..M40)'!$J266&lt;&gt;"",'Chronos (M21..M40)'!$J266,0)</f>
        <v>0</v>
      </c>
      <c r="X67" s="317" t="str">
        <f aca="false">IF($B67&lt;&gt;"",IF(V67&lt;&gt;" ",(INDEX(U$9:V$12,MATCH(U67,U$9:U$12),2)/V67)*1000,0),"")</f>
        <v/>
      </c>
      <c r="Y67" s="318" t="str">
        <f aca="false">IF(V$9&lt;&gt;"",IF($B67&lt;&gt;"",X67-W67,""),"")</f>
        <v/>
      </c>
      <c r="Z67" s="314" t="str">
        <f aca="false">IF($B67&lt;&gt;"",'Chronos (M21..M40)'!$H367,"")</f>
        <v/>
      </c>
      <c r="AA67" s="315" t="str">
        <f aca="false">IF('Chronos (M21..M40)'!$I367&lt;&gt;"",'Chronos (M21..M40)'!$I367," ")</f>
        <v> </v>
      </c>
      <c r="AB67" s="316" t="n">
        <f aca="false">IF('Chronos (M1..M20)'!$J367&lt;&gt;"",'Chronos (M21..M40)'!$J367,0)</f>
        <v>0</v>
      </c>
      <c r="AC67" s="317" t="str">
        <f aca="false">IF($B67&lt;&gt;"",IF(AA67&lt;&gt;" ",(INDEX(Z$9:AA$12,MATCH(Z67,Z$9:Z$12),2)/AA67)*1000,0),"")</f>
        <v/>
      </c>
      <c r="AD67" s="318" t="str">
        <f aca="false">IF(AA$9&lt;&gt;"",IF($B67&lt;&gt;"",AC67-AB67,""),"")</f>
        <v/>
      </c>
      <c r="AE67" s="313" t="str">
        <f aca="false">IF($B67&lt;&gt;"",$B67,"")</f>
        <v/>
      </c>
      <c r="AF67" s="314" t="str">
        <f aca="false">IF($B67&lt;&gt;"",'Chronos (M21..M40)'!$H468,"")</f>
        <v/>
      </c>
      <c r="AG67" s="315" t="str">
        <f aca="false">IF('Chronos (M21..M40)'!$I468&lt;&gt;"",'Chronos (M21..M40)'!$I468," ")</f>
        <v> </v>
      </c>
      <c r="AH67" s="316" t="n">
        <f aca="false">IF('Chronos (M21..M40)'!$J468&lt;&gt;"",'Chronos (M21..M40)'!$J468,0)</f>
        <v>0</v>
      </c>
      <c r="AI67" s="317" t="str">
        <f aca="false">IF($B67&lt;&gt;"",IF(AG67&lt;&gt;" ",(INDEX(AF$9:AG$12,MATCH(AF67,AF$9:AF$12),2)/AG67)*1000,0),"")</f>
        <v/>
      </c>
      <c r="AJ67" s="318" t="str">
        <f aca="false">IF(AG$9&lt;&gt;"",IF($B67&lt;&gt;"",AI67-AH67,""),"")</f>
        <v/>
      </c>
      <c r="AK67" s="314" t="str">
        <f aca="false">IF($B67&lt;&gt;"",'Chronos (M21..M40)'!$H569,"")</f>
        <v/>
      </c>
      <c r="AL67" s="315" t="str">
        <f aca="false">IF('Chronos (M21..M40)'!$I569&lt;&gt;"",'Chronos (M21..M40)'!$I569," ")</f>
        <v> </v>
      </c>
      <c r="AM67" s="316" t="n">
        <f aca="false">IF('Chronos (M21..M40)'!$J569&lt;&gt;"",'Chronos (M21..M40)'!$J569,0)</f>
        <v>0</v>
      </c>
      <c r="AN67" s="317" t="str">
        <f aca="false">IF($B67&lt;&gt;"",IF(AL67&lt;&gt;" ",(INDEX(AK$9:AL$12,MATCH(AK67,AK$9:AK$12),2)/AL67)*1000,0),"")</f>
        <v/>
      </c>
      <c r="AO67" s="318" t="str">
        <f aca="false">IF(AL$9&lt;&gt;"",IF($B67&lt;&gt;"",AN67-AM67,""),"")</f>
        <v/>
      </c>
      <c r="AP67" s="313" t="str">
        <f aca="false">IF($B67&lt;&gt;"",$B67,"")</f>
        <v/>
      </c>
      <c r="AQ67" s="314" t="str">
        <f aca="false">IF($B67&lt;&gt;"",'Chronos (M21..M40)'!$H670,"")</f>
        <v/>
      </c>
      <c r="AR67" s="315" t="str">
        <f aca="false">IF('Chronos (M21..M40)'!$I670&lt;&gt;"",'Chronos (M21..M40)'!$I670," ")</f>
        <v> </v>
      </c>
      <c r="AS67" s="316" t="n">
        <f aca="false">IF('Chronos (M21..M40)'!$J670&lt;&gt;"",'Chronos (M21..M40)'!$J670,0)</f>
        <v>0</v>
      </c>
      <c r="AT67" s="317" t="str">
        <f aca="false">IF($B67&lt;&gt;"",IF(AR67&lt;&gt;" ",(INDEX(AQ$9:AR$12,MATCH(AQ67,AQ$9:AQ$12),2)/AR67)*1000,0),"")</f>
        <v/>
      </c>
      <c r="AU67" s="318" t="str">
        <f aca="false">IF(AR$9&lt;&gt;"",IF($B67&lt;&gt;"",AT67-AS67,""),"")</f>
        <v/>
      </c>
      <c r="AV67" s="314" t="str">
        <f aca="false">IF($B67&lt;&gt;"",'Chronos (M21..M40)'!$H771,"")</f>
        <v/>
      </c>
      <c r="AW67" s="315" t="str">
        <f aca="false">IF('Chronos (M21..M40)'!$I771&lt;&gt;"",'Chronos (M21..M40)'!$I771," ")</f>
        <v> </v>
      </c>
      <c r="AX67" s="316" t="n">
        <f aca="false">IF('Chronos (M21..M40)'!$J771&lt;&gt;"",'Chronos (M21..M40)'!$J771,0)</f>
        <v>0</v>
      </c>
      <c r="AY67" s="317" t="str">
        <f aca="false">IF($B67&lt;&gt;"",IF(AW67&lt;&gt;" ",(INDEX(AV$9:AW$12,MATCH(AV67,AV$9:AV$12),2)/AW67)*1000,0),"")</f>
        <v/>
      </c>
      <c r="AZ67" s="318" t="str">
        <f aca="false">IF(AW$9&lt;&gt;"",IF($B67&lt;&gt;"",AY67-AX67,""),"")</f>
        <v/>
      </c>
      <c r="BA67" s="313" t="str">
        <f aca="false">IF($B67&lt;&gt;"",$B67,"")</f>
        <v/>
      </c>
      <c r="BB67" s="314" t="str">
        <f aca="false">IF($B67&lt;&gt;"",'Chronos (M21..M40)'!$H872,"")</f>
        <v/>
      </c>
      <c r="BC67" s="315" t="str">
        <f aca="false">IF('Chronos (M21..M40)'!$I872&lt;&gt;"",'Chronos (M21..M40)'!$I872," ")</f>
        <v> </v>
      </c>
      <c r="BD67" s="316" t="n">
        <f aca="false">IF('Chronos (M21..M40)'!$J872&lt;&gt;"",'Chronos (M21..M40)'!$J872,0)</f>
        <v>0</v>
      </c>
      <c r="BE67" s="317" t="str">
        <f aca="false">IF($B67&lt;&gt;"",IF(BC67&lt;&gt;" ",(INDEX(BB$9:BC$12,MATCH(BB67,BB$9:BB$12),2)/BC67)*1000,0),"")</f>
        <v/>
      </c>
      <c r="BF67" s="318" t="str">
        <f aca="false">IF(BC$9&lt;&gt;"",IF($B67&lt;&gt;"",BE67-BD67,""),"")</f>
        <v/>
      </c>
      <c r="BG67" s="314" t="str">
        <f aca="false">IF($B67&lt;&gt;"",'Chronos (M21..M40)'!$H973,"")</f>
        <v/>
      </c>
      <c r="BH67" s="315" t="str">
        <f aca="false">IF('Chronos (M21..M40)'!$I973&lt;&gt;"",'Chronos (M21..M40)'!$I973," ")</f>
        <v> </v>
      </c>
      <c r="BI67" s="316" t="n">
        <f aca="false">IF('Chronos (M21..M40)'!$J973&lt;&gt;"",'Chronos (M21..M40)'!$J973,0)</f>
        <v>0</v>
      </c>
      <c r="BJ67" s="317" t="str">
        <f aca="false">IF($B67&lt;&gt;"",IF(BH67&lt;&gt;" ",(INDEX(BG$9:BH$12,MATCH(BG67,BG$9:BG$12),2)/BH67)*1000,0),"")</f>
        <v/>
      </c>
      <c r="BK67" s="318" t="str">
        <f aca="false">IF(BH$9&lt;&gt;"",IF($B67&lt;&gt;"",BJ67-BI67,""),"")</f>
        <v/>
      </c>
      <c r="BL67" s="313" t="str">
        <f aca="false">IF($B67&lt;&gt;"",$B67,"")</f>
        <v/>
      </c>
      <c r="BM67" s="314" t="str">
        <f aca="false">IF($B67&lt;&gt;"",'Chronos (M21..M40)'!$H1074,"")</f>
        <v/>
      </c>
      <c r="BN67" s="315" t="str">
        <f aca="false">IF('Chronos (M21..M40)'!$I1074&lt;&gt;"",'Chronos (M21..M40)'!$I1074," ")</f>
        <v> </v>
      </c>
      <c r="BO67" s="316" t="n">
        <f aca="false">IF('Chronos (M21..M40)'!$J1074&lt;&gt;"",'Chronos (M21..M40)'!$J1074,0)</f>
        <v>0</v>
      </c>
      <c r="BP67" s="317" t="str">
        <f aca="false">IF($B67&lt;&gt;"",IF(BN67&lt;&gt;" ",(INDEX(BM$9:BN$12,MATCH(BM67,BM$9:BM$12),2)/BN67)*1000,0),"")</f>
        <v/>
      </c>
      <c r="BQ67" s="318" t="str">
        <f aca="false">IF(BN$9&lt;&gt;"",IF($B67&lt;&gt;"",BP67-BO67,""),"")</f>
        <v/>
      </c>
      <c r="BR67" s="314" t="str">
        <f aca="false">IF($B67&lt;&gt;"",'Chronos (M21..M40)'!$H1175,"")</f>
        <v/>
      </c>
      <c r="BS67" s="315" t="str">
        <f aca="false">IF('Chronos (M21..M40)'!$I1175&lt;&gt;"",'Chronos (M21..M40)'!$I1175," ")</f>
        <v> </v>
      </c>
      <c r="BT67" s="316" t="n">
        <f aca="false">IF('Chronos (M21..M40)'!$J1175&lt;&gt;"",'Chronos (M21..M40)'!$J1175,0)</f>
        <v>0</v>
      </c>
      <c r="BU67" s="317" t="str">
        <f aca="false">IF($B67&lt;&gt;"",IF(BS67&lt;&gt;" ",(INDEX(BR$9:BS$12,MATCH(BR67,BR$9:BR$12),2)/BS67)*1000,0),"")</f>
        <v/>
      </c>
      <c r="BV67" s="318" t="str">
        <f aca="false">IF(BS$9&lt;&gt;"",IF($B67&lt;&gt;"",BU67-BT67,""),"")</f>
        <v/>
      </c>
      <c r="BW67" s="313" t="str">
        <f aca="false">IF($B67&lt;&gt;"",$B67,"")</f>
        <v/>
      </c>
      <c r="BX67" s="314" t="str">
        <f aca="false">IF($B67&lt;&gt;"",'Chronos (M21..M40)'!$H1276,"")</f>
        <v/>
      </c>
      <c r="BY67" s="315" t="str">
        <f aca="false">IF('Chronos (M21..M40)'!$I1276&lt;&gt;"",'Chronos (M21..M40)'!$I1276," ")</f>
        <v> </v>
      </c>
      <c r="BZ67" s="316" t="n">
        <f aca="false">IF('Chronos (M21..M40)'!$J1276&lt;&gt;"",'Chronos (M21..M40)'!$J1276,0)</f>
        <v>0</v>
      </c>
      <c r="CA67" s="317" t="str">
        <f aca="false">IF($B67&lt;&gt;"",IF(BY67&lt;&gt;" ",(INDEX(BX$9:BY$12,MATCH(BX67,BX$9:BX$12),2)/BY67)*1000,0),"")</f>
        <v/>
      </c>
      <c r="CB67" s="318" t="str">
        <f aca="false">IF(BY$9&lt;&gt;"",IF($B67&lt;&gt;"",CA67-BZ67,""),"")</f>
        <v/>
      </c>
      <c r="CC67" s="314" t="str">
        <f aca="false">IF($B67&lt;&gt;"",'Chronos (M21..M40)'!$H1377,"")</f>
        <v/>
      </c>
      <c r="CD67" s="315" t="str">
        <f aca="false">IF('Chronos (M21..M40)'!$I1377&lt;&gt;"",'Chronos (M21..M40)'!$I1377," ")</f>
        <v> </v>
      </c>
      <c r="CE67" s="316" t="n">
        <f aca="false">IF('Chronos (M21..M40)'!$J1377&lt;&gt;"",'Chronos (M21..M40)'!$J1377,0)</f>
        <v>0</v>
      </c>
      <c r="CF67" s="317" t="str">
        <f aca="false">IF($B67&lt;&gt;"",IF(CD67&lt;&gt;" ",(INDEX(CC$9:CD$12,MATCH(CC67,CC$9:CC$12),2)/CD67)*1000,0),"")</f>
        <v/>
      </c>
      <c r="CG67" s="318" t="str">
        <f aca="false">IF(CD$9&lt;&gt;"",IF($B67&lt;&gt;"",CF67-CE67,""),"")</f>
        <v/>
      </c>
      <c r="CH67" s="313" t="str">
        <f aca="false">IF($B67&lt;&gt;"",$B67,"")</f>
        <v/>
      </c>
      <c r="CI67" s="314" t="str">
        <f aca="false">IF($B67&lt;&gt;"",'Chronos (M21..M40)'!$H1478,"")</f>
        <v/>
      </c>
      <c r="CJ67" s="315" t="str">
        <f aca="false">IF('Chronos (M21..M40)'!$I1478&lt;&gt;"",'Chronos (M21..M40)'!$I1478," ")</f>
        <v> </v>
      </c>
      <c r="CK67" s="316" t="n">
        <f aca="false">IF('Chronos (M21..M40)'!$J1478&lt;&gt;"",'Chronos (M21..M40)'!$J1478,0)</f>
        <v>0</v>
      </c>
      <c r="CL67" s="317" t="str">
        <f aca="false">IF($B67&lt;&gt;"",IF(CJ67&lt;&gt;" ",(INDEX(CI$9:CJ$12,MATCH(CI67,CI$9:CI$12),2)/CJ67)*1000,0),"")</f>
        <v/>
      </c>
      <c r="CM67" s="318" t="str">
        <f aca="false">IF(CJ$9&lt;&gt;"",IF($B67&lt;&gt;"",CL67-CK67,""),"")</f>
        <v/>
      </c>
      <c r="CN67" s="314" t="str">
        <f aca="false">IF($B67&lt;&gt;"",'Chronos (M21..M40)'!$H1579,"")</f>
        <v/>
      </c>
      <c r="CO67" s="315" t="str">
        <f aca="false">IF('Chronos (M21..M40)'!$I1579&lt;&gt;"",'Chronos (M21..M40)'!$I1579," ")</f>
        <v> </v>
      </c>
      <c r="CP67" s="316" t="n">
        <f aca="false">IF('Chronos (M21..M40)'!$J1579&lt;&gt;"",'Chronos (M21..M40)'!$J1579,0)</f>
        <v>0</v>
      </c>
      <c r="CQ67" s="317" t="str">
        <f aca="false">IF($B67&lt;&gt;"",IF(CO67&lt;&gt;" ",(INDEX(CN$9:CO$12,MATCH(CN67,CN$9:CN$12),2)/CO67)*1000,0),"")</f>
        <v/>
      </c>
      <c r="CR67" s="318" t="str">
        <f aca="false">IF(CO$9&lt;&gt;"",IF($B67&lt;&gt;"",CQ67-CP67,""),"")</f>
        <v/>
      </c>
      <c r="CS67" s="313" t="str">
        <f aca="false">IF($B67&lt;&gt;"",$B67,"")</f>
        <v/>
      </c>
      <c r="CT67" s="314" t="str">
        <f aca="false">IF($B67&lt;&gt;"",'Chronos (M21..M40)'!$H1680,"")</f>
        <v/>
      </c>
      <c r="CU67" s="315" t="str">
        <f aca="false">IF('Chronos (M21..M40)'!$I1680&lt;&gt;"",'Chronos (M21..M40)'!$I1680," ")</f>
        <v> </v>
      </c>
      <c r="CV67" s="316" t="n">
        <f aca="false">IF('Chronos (M21..M40)'!$J1680&lt;&gt;"",'Chronos (M21..M40)'!$J1680,0)</f>
        <v>0</v>
      </c>
      <c r="CW67" s="317" t="str">
        <f aca="false">IF($B67&lt;&gt;"",IF(CU67&lt;&gt;" ",(INDEX(CT$9:CU$12,MATCH(CT67,CT$9:CT$12),2)/CU67)*1000,0),"")</f>
        <v/>
      </c>
      <c r="CX67" s="318" t="str">
        <f aca="false">IF(CU$9&lt;&gt;"",IF($B67&lt;&gt;"",CW67-CV67,""),"")</f>
        <v/>
      </c>
      <c r="CY67" s="314" t="str">
        <f aca="false">IF($B67&lt;&gt;"",'Chronos (M21..M40)'!$H1781,"")</f>
        <v/>
      </c>
      <c r="CZ67" s="315" t="str">
        <f aca="false">IF('Chronos (M21..M40)'!$I1781&lt;&gt;"",'Chronos (M21..M40)'!$I1781," ")</f>
        <v> </v>
      </c>
      <c r="DA67" s="316" t="n">
        <f aca="false">IF('Chronos (M21..M40)'!$J1781&lt;&gt;"",'Chronos (M21..M40)'!$J1781,0)</f>
        <v>0</v>
      </c>
      <c r="DB67" s="317" t="str">
        <f aca="false">IF($B67&lt;&gt;"",IF(CZ67&lt;&gt;" ",(INDEX(CY$9:CZ$12,MATCH(CY67,CY$9:CY$12),2)/CZ67)*1000,0),"")</f>
        <v/>
      </c>
      <c r="DC67" s="318" t="str">
        <f aca="false">IF(CZ$9&lt;&gt;"",IF($B67&lt;&gt;"",DB67-DA67,""),"")</f>
        <v/>
      </c>
      <c r="DD67" s="313" t="str">
        <f aca="false">IF($B67&lt;&gt;"",$B67,"")</f>
        <v/>
      </c>
      <c r="DE67" s="314" t="str">
        <f aca="false">IF($B67&lt;&gt;"",'Chronos (M21..M40)'!$H1882,"")</f>
        <v/>
      </c>
      <c r="DF67" s="315" t="str">
        <f aca="false">IF('Chronos (M21..M40)'!$I1882&lt;&gt;"",'Chronos (M21..M40)'!$I1882," ")</f>
        <v> </v>
      </c>
      <c r="DG67" s="316" t="n">
        <f aca="false">IF('Chronos (M21..M40)'!$J1882&lt;&gt;"",'Chronos (M21..M40)'!$J1882,0)</f>
        <v>0</v>
      </c>
      <c r="DH67" s="317" t="str">
        <f aca="false">IF($B67&lt;&gt;"",IF(DF67&lt;&gt;" ",(INDEX(DE$9:DF$12,MATCH(DE67,DE$9:DE$12),2)/DF67)*1000,0),"")</f>
        <v/>
      </c>
      <c r="DI67" s="318" t="str">
        <f aca="false">IF(DF$9&lt;&gt;"",IF($B67&lt;&gt;"",DH67-DG67,""),"")</f>
        <v/>
      </c>
      <c r="DJ67" s="314" t="str">
        <f aca="false">IF($B67&lt;&gt;"",'Chronos (M21..M40)'!$H1983,"")</f>
        <v/>
      </c>
      <c r="DK67" s="315" t="str">
        <f aca="false">IF('Chronos (M21..M40)'!$I1983&lt;&gt;"",'Chronos (M21..M40)'!$I1983," ")</f>
        <v> </v>
      </c>
      <c r="DL67" s="316" t="n">
        <f aca="false">IF('Chronos (M21..M40)'!$J1983&lt;&gt;"",'Chronos (M21..M40)'!$J1983,0)</f>
        <v>0</v>
      </c>
      <c r="DM67" s="317" t="str">
        <f aca="false">IF($B67&lt;&gt;"",IF(DK67&lt;&gt;" ",(INDEX(DJ$9:DK$12,MATCH(DJ67,DJ$9:DJ$12),2)/DK67)*1000,0),"")</f>
        <v/>
      </c>
      <c r="DN67" s="318" t="str">
        <f aca="false">IF(DK$9&lt;&gt;"",IF($B67&lt;&gt;"",DM67-DL67,""),"")</f>
        <v/>
      </c>
      <c r="DO67" s="0"/>
      <c r="DP67" s="356" t="n">
        <f aca="false">E67</f>
        <v>0</v>
      </c>
      <c r="DQ67" s="357" t="n">
        <f aca="false">F67</f>
        <v>0</v>
      </c>
      <c r="DR67" s="356" t="e">
        <f aca="false">SUM(E67,M67,R67,X67,AC67)</f>
        <v>#VALUE!</v>
      </c>
      <c r="DS67" s="319" t="e">
        <f aca="false">SUM(DR67,AI67,AN67,AT67,AY67,BE67,BJ67,BP67,BU67,CA67,CF67,CL67,CQ67,CW67,DB67,DH67,DM67)</f>
        <v>#VALUE!</v>
      </c>
      <c r="DT67" s="357" t="n">
        <f aca="false">SUM(L67,Q67,W67,AB67,AH67,AM67,AS67,AX67,BD67,BI67,BO67,BT67,BZ67,CE67,CK67,CP67,CV67,DA67,DG67,DL67)</f>
        <v>0</v>
      </c>
      <c r="DU67" s="356" t="e">
        <f aca="false">SMALL($DY67:$EV67,1)</f>
        <v>#VALUE!</v>
      </c>
      <c r="DV67" s="319" t="e">
        <f aca="false">SMALL($DY67:$EV67,2)</f>
        <v>#VALUE!</v>
      </c>
      <c r="DW67" s="319" t="e">
        <f aca="false">SMALL($DY67:$EV67,3)</f>
        <v>#VALUE!</v>
      </c>
      <c r="DX67" s="357" t="e">
        <f aca="false">SMALL($DY67:$EV67,4)</f>
        <v>#VALUE!</v>
      </c>
      <c r="DY67" s="356" t="e">
        <f aca="false">'Calculs (M1..M20)'!DU67</f>
        <v>#VALUE!</v>
      </c>
      <c r="DZ67" s="356" t="e">
        <f aca="false">'Calculs (M1..M20)'!DV67</f>
        <v>#VALUE!</v>
      </c>
      <c r="EA67" s="356" t="e">
        <f aca="false">'Calculs (M1..M20)'!DW67</f>
        <v>#VALUE!</v>
      </c>
      <c r="EB67" s="358" t="e">
        <f aca="false">'Calculs (M1..M20)'!DX67</f>
        <v>#VALUE!</v>
      </c>
      <c r="EC67" s="361" t="str">
        <f aca="false">IF(M67&gt;0,M67," ")</f>
        <v/>
      </c>
      <c r="ED67" s="321" t="str">
        <f aca="false">IF(R67&gt;0,R67," ")</f>
        <v/>
      </c>
      <c r="EE67" s="321" t="str">
        <f aca="false">IF(X67&gt;0,X67," ")</f>
        <v/>
      </c>
      <c r="EF67" s="321" t="str">
        <f aca="false">IF(AC67&gt;0,AC67," ")</f>
        <v/>
      </c>
      <c r="EG67" s="321" t="str">
        <f aca="false">IF(AI67&gt;0,AI67," ")</f>
        <v/>
      </c>
      <c r="EH67" s="321" t="str">
        <f aca="false">IF(AN67&gt;0,AN67," ")</f>
        <v/>
      </c>
      <c r="EI67" s="321" t="str">
        <f aca="false">IF(AT67&gt;0,AT67," ")</f>
        <v/>
      </c>
      <c r="EJ67" s="321" t="str">
        <f aca="false">IF(AY67&gt;0,AY67," ")</f>
        <v/>
      </c>
      <c r="EK67" s="321" t="str">
        <f aca="false">IF(BE67&gt;0,BE67," ")</f>
        <v/>
      </c>
      <c r="EL67" s="321" t="str">
        <f aca="false">IF(BJ67&gt;0,BJ67," ")</f>
        <v/>
      </c>
      <c r="EM67" s="321" t="str">
        <f aca="false">IF(BP67&gt;0,BP67," ")</f>
        <v/>
      </c>
      <c r="EN67" s="321" t="str">
        <f aca="false">IF(BU67&gt;0,BU67," ")</f>
        <v/>
      </c>
      <c r="EO67" s="321" t="str">
        <f aca="false">IF(CA67&gt;0,CA67," ")</f>
        <v/>
      </c>
      <c r="EP67" s="321" t="str">
        <f aca="false">IF(CF67&gt;0,CF67," ")</f>
        <v/>
      </c>
      <c r="EQ67" s="321" t="str">
        <f aca="false">IF(CL67&gt;0,CL67," ")</f>
        <v/>
      </c>
      <c r="ER67" s="321" t="str">
        <f aca="false">IF(CQ67&gt;0,CQ67," ")</f>
        <v/>
      </c>
      <c r="ES67" s="321" t="str">
        <f aca="false">IF(CW67&gt;0,CW67," ")</f>
        <v/>
      </c>
      <c r="ET67" s="321" t="str">
        <f aca="false">IF(DB67&gt;0,DB67," ")</f>
        <v/>
      </c>
      <c r="EU67" s="321" t="str">
        <f aca="false">IF(DH67&gt;0,DH67," ")</f>
        <v/>
      </c>
      <c r="EV67" s="321" t="str">
        <f aca="false">IF(DM67&gt;0,DM67," ")</f>
        <v/>
      </c>
      <c r="EW67" s="322" t="e">
        <f aca="false">SMALL($DY67:EC67,1)</f>
        <v>#VALUE!</v>
      </c>
      <c r="EX67" s="323" t="e">
        <f aca="false">SMALL($DY67:ED67,1)</f>
        <v>#VALUE!</v>
      </c>
      <c r="EY67" s="323" t="e">
        <f aca="false">SMALL($DY67:EE67,1)</f>
        <v>#VALUE!</v>
      </c>
      <c r="EZ67" s="323" t="e">
        <f aca="false">SMALL($DY67:EF67,1)</f>
        <v>#VALUE!</v>
      </c>
      <c r="FA67" s="323" t="e">
        <f aca="false">SMALL($DY67:EG67,1)</f>
        <v>#VALUE!</v>
      </c>
      <c r="FB67" s="323" t="e">
        <f aca="false">SMALL($DY67:EH67,1)</f>
        <v>#VALUE!</v>
      </c>
      <c r="FC67" s="323" t="e">
        <f aca="false">SMALL($DY67:EI67,1)</f>
        <v>#VALUE!</v>
      </c>
      <c r="FD67" s="323" t="e">
        <f aca="false">SMALL($DY67:EJ67,1)</f>
        <v>#VALUE!</v>
      </c>
      <c r="FE67" s="323" t="e">
        <f aca="false">SMALL($DY67:EK67,1)</f>
        <v>#VALUE!</v>
      </c>
      <c r="FF67" s="323" t="e">
        <f aca="false">SMALL($DY67:EL67,1)</f>
        <v>#VALUE!</v>
      </c>
      <c r="FG67" s="323" t="e">
        <f aca="false">SMALL($DY67:EM67,1)</f>
        <v>#VALUE!</v>
      </c>
      <c r="FH67" s="323" t="e">
        <f aca="false">SMALL($DY67:EN67,1)</f>
        <v>#VALUE!</v>
      </c>
      <c r="FI67" s="323" t="e">
        <f aca="false">SMALL($DY67:EO67,1)</f>
        <v>#VALUE!</v>
      </c>
      <c r="FJ67" s="323" t="e">
        <f aca="false">SMALL($DY67:EP67,1)</f>
        <v>#VALUE!</v>
      </c>
      <c r="FK67" s="323" t="e">
        <f aca="false">SMALL($DY67:EQ67,1)</f>
        <v>#VALUE!</v>
      </c>
      <c r="FL67" s="323" t="e">
        <f aca="false">SMALL($DY67:ER67,1)</f>
        <v>#VALUE!</v>
      </c>
      <c r="FM67" s="323" t="e">
        <f aca="false">SMALL($DY67:ES67,1)</f>
        <v>#VALUE!</v>
      </c>
      <c r="FN67" s="323" t="e">
        <f aca="false">SMALL($DY67:ET67,1)</f>
        <v>#VALUE!</v>
      </c>
      <c r="FO67" s="323" t="e">
        <f aca="false">SMALL($DY67:EU67,1)</f>
        <v>#VALUE!</v>
      </c>
      <c r="FP67" s="324" t="e">
        <f aca="false">SMALL($DY67:EV67,1)</f>
        <v>#VALUE!</v>
      </c>
      <c r="FQ67" s="0"/>
      <c r="FR67" s="328" t="str">
        <f aca="false">IF($B67&lt;&gt;"",IF($EE$1+20&gt;=FR$13,$N67+E67-F67-(EW67+EW169+EW271+EW373),""),"")</f>
        <v/>
      </c>
      <c r="FS67" s="329" t="str">
        <f aca="false">IF($B67&lt;&gt;"",IF($EE$1+20&gt;=FS$13,$N67+$S67+E67-F67-(EX67+EX169+EX271+EX373),""),"")</f>
        <v/>
      </c>
      <c r="FT67" s="329" t="str">
        <f aca="false">IF($B67&lt;&gt;"",IF($EE$1+20&gt;=FT$13,$N67+$S67+$Y67+E67-F67-(EY67+EY169+EY271+EY373),""),"")</f>
        <v/>
      </c>
      <c r="FU67" s="329" t="str">
        <f aca="false">IF($B67&lt;&gt;"",IF($EE$1+20&gt;=FU$13,$N67+$S67+$Y67+$AD67+E67-F67-(EZ67+EZ169+EZ271+EZ373),""),"")</f>
        <v/>
      </c>
      <c r="FV67" s="329" t="str">
        <f aca="false">IF($B67&lt;&gt;"",IF($EE$1+20&gt;=FV$13,$N67+$S67+$Y67+$AD67+$AJ67+E67-F67-(FA67+FA169+FA271+FA373),""),"")</f>
        <v/>
      </c>
      <c r="FW67" s="329" t="str">
        <f aca="false">IF($B67&lt;&gt;"",IF($EE$1+20&gt;=FW$13,$N67+$S67+$Y67+$AD67+$AJ67+$AO67+E67-F67-(FB67+FB169+FB271+FB373),""),"")</f>
        <v/>
      </c>
      <c r="FX67" s="329" t="str">
        <f aca="false">IF($B67&lt;&gt;"",IF($EE$1+20&gt;=FX$13,$N67+$S67+$Y67+$AD67+$AJ67+$AO67+$AU67+E67-F67-(FC67+FC169+FC271+FC373),""),"")</f>
        <v/>
      </c>
      <c r="FY67" s="329" t="str">
        <f aca="false">IF($B67&lt;&gt;"",IF($EE$1+20&gt;=FY$13,$N67+$S67+$Y67+$AD67+$AJ67+$AO67+$AU67+$AZ67+E67-F67-(FD67+FD169+FD271+FD373),""),"")</f>
        <v/>
      </c>
      <c r="FZ67" s="329" t="str">
        <f aca="false">IF($B67&lt;&gt;"",IF($EE$1+20&gt;=FZ$13,$N67+$S67+$Y67+$AD67+$AJ67+$AO67+$AU67+$AZ67+$BF67+E67-F67-(FE67+FE169+FE271+FE373),""),"")</f>
        <v/>
      </c>
      <c r="GA67" s="329" t="str">
        <f aca="false">IF($B67&lt;&gt;"",IF($EE$1+20&gt;=GA$13,$N67+$S67+$Y67+$AD67+$AJ67+$AO67+$AU67+$AZ67+$BF67+$BK67+E67-F67-(FF67+FF169+FF271+FF373),""),"")</f>
        <v/>
      </c>
      <c r="GB67" s="329" t="str">
        <f aca="false">IF($B67&lt;&gt;"",IF($EE$1+20&gt;=GB$13,$N67+$S67+$Y67+$AD67+$AJ67+$AO67+$AU67+$AZ67+$BF67+$BK67+$BQ67+E67-F67-(FG67+FG169+FG271+FG373),""),"")</f>
        <v/>
      </c>
      <c r="GC67" s="329" t="str">
        <f aca="false">IF($B67&lt;&gt;"",IF($EE$1+20&gt;=GC$13,$N67+$S67+$Y67+$AD67+$AJ67+$AO67+$AU67+$AZ67+$BF67+$BK67+$BQ67+$BV67+E67-F67-(FH67+FH169+FH271+FH373),""),"")</f>
        <v/>
      </c>
      <c r="GD67" s="329" t="str">
        <f aca="false">IF($B67&lt;&gt;"",IF($EE$1+20&gt;=GD$13,$N67+$S67+$Y67+$AD67+$AJ67+$AO67+$AU67+$AZ67+$BF67+$BK67+$BQ67+$BV67+$CB67+E67-F67-(FI67+FI169+FI271+FI373),""),"")</f>
        <v/>
      </c>
      <c r="GE67" s="329" t="str">
        <f aca="false">IF($B67&lt;&gt;"",IF($EE$1+20&gt;=GE$13,$N67+$S67+$Y67+$AD67+$AJ67+$AO67+$AU67+$AZ67+$BF67+$BK67+$BQ67+$BV67+$CB67+$CG67+E67-F67-(FJ67+FJ169+FJ271+FJ373),""),"")</f>
        <v/>
      </c>
      <c r="GF67" s="329" t="str">
        <f aca="false">IF($B67&lt;&gt;"",IF($EE$1+20&gt;=GF$13,$N67+$S67+$Y67+$AD67+$AJ67+$AO67+$AU67+$AZ67+$BF67+$BK67+$BQ67+$BV67+$CB67+$CG67+$CM67+E67-F67-(FK67+FK169+FK271+FK373),""),"")</f>
        <v/>
      </c>
      <c r="GG67" s="329" t="str">
        <f aca="false">IF($B67&lt;&gt;"",IF($EE$1+20&gt;=GG$13,$N67+$S67+$Y67+$AD67+$AJ67+$AO67+$AU67+$AZ67+$BF67+$BK67+$BQ67+$BV67+$CB67+$CG67+$CM67+$CR67+E67-F67-(FL67+FL169+FL271+FL373),""),"")</f>
        <v/>
      </c>
      <c r="GH67" s="329" t="str">
        <f aca="false">IF($B67&lt;&gt;"",IF($EE$1+20&gt;=GH$13,$N67+$S67+$Y67+$AD67+$AJ67+$AO67+$AU67+$AZ67+$BF67+$BK67+$BQ67+$BV67+$CB67+$CG67+$CM67+$CR67+$CX67+E67-F67-(FM67+FM169+FM271+FM373),""),"")</f>
        <v/>
      </c>
      <c r="GI67" s="329" t="str">
        <f aca="false">IF($B67&lt;&gt;"",IF($EE$1+20&gt;=GI$13,$N67+$S67+$Y67+$AD67+$AJ67+$AO67+$AU67+$AZ67+$BF67+$BK67+$BQ67+$BV67+$CB67+$CG67+$CM67+$CR67+$CX67+$DC67+E67-F67-(FN67+FN169+FN271+FN373),""),"")</f>
        <v/>
      </c>
      <c r="GJ67" s="329" t="str">
        <f aca="false">IF($B67&lt;&gt;"",IF($EE$1+20&gt;=GJ$13,$N67+$S67+$Y67+$AD67+$AJ67+$AO67+$AU67+$AZ67+$BF67+$BK67+$BQ67+$BV67+$CB67+$CG67+$CM67+$CR67+$CX67+$DC67+$DI67+E67-F67-(FO67+FO169+FO271+FO373),""),"")</f>
        <v/>
      </c>
      <c r="GK67" s="330" t="str">
        <f aca="false">IF($B67&lt;&gt;"",IF($EE$1+20&gt;=GK$13,$N67+$S67+$Y67+$AD67+$AJ67+$AO67+$AU67+$AZ67+$BF67+$BK67+$BQ67+$BV67+$CB67+$CG67+$CM67+$CR67+$CX67+$DC67+$DI67+$DN67+E67-F67-(FP67+FP169+FP271+FP373),""),"")</f>
        <v/>
      </c>
      <c r="GL67" s="0"/>
      <c r="GM67" s="328" t="str">
        <f aca="false">IF($B67&lt;&gt;"",IF($EE$1+20&gt;=GM$13,RANK(FR67,FR$14:FR$113,0),""),"")</f>
        <v/>
      </c>
      <c r="GN67" s="329" t="str">
        <f aca="false">IF($B67&lt;&gt;"",IF($EE$1+20&gt;=GN$13,RANK(FS67,FS$14:FS$113,0),""),"")</f>
        <v/>
      </c>
      <c r="GO67" s="329" t="str">
        <f aca="false">IF($B67&lt;&gt;"",IF($EE$1+20&gt;=GO$13,RANK(FT67,FT$14:FT$113,0),""),"")</f>
        <v/>
      </c>
      <c r="GP67" s="329" t="str">
        <f aca="false">IF($B67&lt;&gt;"",IF($EE$1+20&gt;=GP$13,RANK(FU67,FU$14:FU$113,0),""),"")</f>
        <v/>
      </c>
      <c r="GQ67" s="329" t="str">
        <f aca="false">IF($B67&lt;&gt;"",IF($EE$1+20&gt;=GQ$13,RANK(FV67,FV$14:FV$113,0),""),"")</f>
        <v/>
      </c>
      <c r="GR67" s="329" t="str">
        <f aca="false">IF($B67&lt;&gt;"",IF($EE$1+20&gt;=GR$13,RANK(FW67,FW$14:FW$113,0),""),"")</f>
        <v/>
      </c>
      <c r="GS67" s="329" t="str">
        <f aca="false">IF($B67&lt;&gt;"",IF($EE$1+20&gt;=GS$13,RANK(FX67,FX$14:FX$113,0),""),"")</f>
        <v/>
      </c>
      <c r="GT67" s="329" t="str">
        <f aca="false">IF($B67&lt;&gt;"",IF($EE$1+20&gt;=GT$13,RANK(FY67,FY$14:FY$113,0),""),"")</f>
        <v/>
      </c>
      <c r="GU67" s="329" t="str">
        <f aca="false">IF($B67&lt;&gt;"",IF($EE$1+20&gt;=GU$13,RANK(FZ67,FZ$14:FZ$113,0),""),"")</f>
        <v/>
      </c>
      <c r="GV67" s="329" t="str">
        <f aca="false">IF($B67&lt;&gt;"",IF($EE$1+20&gt;=GV$13,RANK(GA67,GA$14:GA$113,0),""),"")</f>
        <v/>
      </c>
      <c r="GW67" s="329" t="str">
        <f aca="false">IF($B67&lt;&gt;"",IF($EE$1+20&gt;=GW$13,RANK(GB67,GB$14:GB$113,0),""),"")</f>
        <v/>
      </c>
      <c r="GX67" s="329" t="str">
        <f aca="false">IF($B67&lt;&gt;"",IF($EE$1+20&gt;=GX$13,RANK(GC67,GC$14:GC$113,0),""),"")</f>
        <v/>
      </c>
      <c r="GY67" s="329" t="str">
        <f aca="false">IF($B67&lt;&gt;"",IF($EE$1+20&gt;=GY$13,RANK(GD67,GD$14:GD$113,0),""),"")</f>
        <v/>
      </c>
      <c r="GZ67" s="329" t="str">
        <f aca="false">IF($B67&lt;&gt;"",IF($EE$1+20&gt;=GZ$13,RANK(GE67,GE$14:GE$113,0),""),"")</f>
        <v/>
      </c>
      <c r="HA67" s="329" t="str">
        <f aca="false">IF($B67&lt;&gt;"",IF($EE$1+20&gt;=HA$13,RANK(GF67,GF$14:GF$113,0),""),"")</f>
        <v/>
      </c>
      <c r="HB67" s="329" t="str">
        <f aca="false">IF($B67&lt;&gt;"",IF($EE$1+20&gt;=HB$13,RANK(GG67,GG$14:GG$113,0),""),"")</f>
        <v/>
      </c>
      <c r="HC67" s="329" t="str">
        <f aca="false">IF($B67&lt;&gt;"",IF($EE$1+20&gt;=HC$13,RANK(GH67,GH$14:GH$113,0),""),"")</f>
        <v/>
      </c>
      <c r="HD67" s="329" t="str">
        <f aca="false">IF($B67&lt;&gt;"",IF($EE$1+20&gt;=HD$13,RANK(GI67,GI$14:GI$113,0),""),"")</f>
        <v/>
      </c>
      <c r="HE67" s="329" t="str">
        <f aca="false">IF($B67&lt;&gt;"",IF($EE$1+20&gt;=HE$13,RANK(GJ67,GJ$14:GJ$113,0),""),"")</f>
        <v/>
      </c>
      <c r="HF67" s="330" t="str">
        <f aca="false">IF($B67&lt;&gt;"",IF($EE$1+20&gt;=HF$13,RANK(GK67,GK$14:GK$113,0),""),"")</f>
        <v/>
      </c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13" hidden="false" customHeight="false" outlineLevel="0" collapsed="false">
      <c r="A68" s="308" t="str">
        <f aca="false">IF(B68&lt;&gt;"",RANK(G68,G$14:G$113,0),"")</f>
        <v/>
      </c>
      <c r="B68" s="310" t="str">
        <f aca="false">IF('Chronos (M1..M20)'!B65&lt;&gt;"",'Chronos (M1..M20)'!B65,"")</f>
        <v/>
      </c>
      <c r="C68" s="310" t="str">
        <f aca="false">IF(B68&lt;&gt;"",'Chronos (M1..M20)'!C65,"")</f>
        <v/>
      </c>
      <c r="D68" s="215" t="str">
        <f aca="false">IF(B68&lt;&gt;"",'Chronos (M1..M20)'!C65,"")</f>
        <v/>
      </c>
      <c r="E68" s="355" t="n">
        <f aca="false">'Calculs (M1..M20)'!DS68</f>
        <v>0</v>
      </c>
      <c r="F68" s="355" t="n">
        <f aca="false">'Calculs (M1..M20)'!DT68</f>
        <v>0</v>
      </c>
      <c r="G68" s="311" t="n">
        <f aca="false">IF(B68&lt;&gt;"",IF(NbTotManche&lt;4,DR68-DQ68,IF(NbTotManche&lt;15,DR68-DU68-DQ68,IF(NbTotManche&lt;25,DR68-DU68-DV68-DQ68-DT68,IF(NbTotManche&lt;35,DS68-DU68-DV68-DW68-DT68-DQ68,DS68-DU68-DV68-DW68-DX68-DT68-DQ68)))),0)</f>
        <v>0</v>
      </c>
      <c r="H68" s="312" t="str">
        <f aca="false">IF(B68&lt;&gt;"",IF(G68,(G68/MAXA(G$14:G$113))*1000,0),"")</f>
        <v/>
      </c>
      <c r="I68" s="313" t="str">
        <f aca="false">IF($B68&lt;&gt;"",$B68,"")</f>
        <v/>
      </c>
      <c r="J68" s="314" t="str">
        <f aca="false">IF($B68&lt;&gt;"",'Chronos (M21..M40)'!$H65,"")</f>
        <v/>
      </c>
      <c r="K68" s="315" t="str">
        <f aca="false">IF('Chronos (M21..M40)'!$I65&lt;&gt;"",'Chronos (M21..M40)'!$I65," ")</f>
        <v> </v>
      </c>
      <c r="L68" s="316" t="n">
        <f aca="false">IF('Chronos (M21..M40)'!$J65&lt;&gt;"",'Chronos (M21..M40)'!$J65,0)</f>
        <v>0</v>
      </c>
      <c r="M68" s="317" t="str">
        <f aca="false">IF($B68&lt;&gt;"",IF(K68&lt;&gt;" ",(INDEX(J$9:K$12,MATCH(J68,J$9:J$12),2)/K68)*1000,0),"")</f>
        <v/>
      </c>
      <c r="N68" s="318" t="str">
        <f aca="false">IF(K$9&lt;&gt;"",IF($B68&lt;&gt;"",M68-L68,""),"")</f>
        <v/>
      </c>
      <c r="O68" s="314" t="str">
        <f aca="false">IF($B68&lt;&gt;"",'Chronos (M21..M40)'!$H166,"")</f>
        <v/>
      </c>
      <c r="P68" s="315" t="str">
        <f aca="false">IF('Chronos (M21..M40)'!$I166&lt;&gt;"",'Chronos (M21..M40)'!$I166," ")</f>
        <v> </v>
      </c>
      <c r="Q68" s="316" t="n">
        <f aca="false">IF('Chronos (M21..M40)'!$J166&lt;&gt;"",'Chronos (M21..M40)'!$J166,0)</f>
        <v>0</v>
      </c>
      <c r="R68" s="317" t="str">
        <f aca="false">IF($B68&lt;&gt;"",IF(P68&lt;&gt;" ",(INDEX(O$9:P$12,MATCH(O68,O$9:O$12),2)/P68)*1000,0),"")</f>
        <v/>
      </c>
      <c r="S68" s="318" t="str">
        <f aca="false">IF(P$9&lt;&gt;"",IF($B68&lt;&gt;"",R68-Q68,""),"")</f>
        <v/>
      </c>
      <c r="T68" s="313" t="str">
        <f aca="false">IF($B68&lt;&gt;"",$B68,"")</f>
        <v/>
      </c>
      <c r="U68" s="314" t="str">
        <f aca="false">IF($B68&lt;&gt;"",'Chronos (M21..M40)'!$H267,"")</f>
        <v/>
      </c>
      <c r="V68" s="315" t="str">
        <f aca="false">IF('Chronos (M21..M40)'!$I267&lt;&gt;"",'Chronos (M21..M40)'!$I267," ")</f>
        <v> </v>
      </c>
      <c r="W68" s="316" t="n">
        <f aca="false">IF('Chronos (M21..M40)'!$J267&lt;&gt;"",'Chronos (M21..M40)'!$J267,0)</f>
        <v>0</v>
      </c>
      <c r="X68" s="317" t="str">
        <f aca="false">IF($B68&lt;&gt;"",IF(V68&lt;&gt;" ",(INDEX(U$9:V$12,MATCH(U68,U$9:U$12),2)/V68)*1000,0),"")</f>
        <v/>
      </c>
      <c r="Y68" s="318" t="str">
        <f aca="false">IF(V$9&lt;&gt;"",IF($B68&lt;&gt;"",X68-W68,""),"")</f>
        <v/>
      </c>
      <c r="Z68" s="314" t="str">
        <f aca="false">IF($B68&lt;&gt;"",'Chronos (M21..M40)'!$H368,"")</f>
        <v/>
      </c>
      <c r="AA68" s="315" t="str">
        <f aca="false">IF('Chronos (M21..M40)'!$I368&lt;&gt;"",'Chronos (M21..M40)'!$I368," ")</f>
        <v> </v>
      </c>
      <c r="AB68" s="316" t="n">
        <f aca="false">IF('Chronos (M1..M20)'!$J368&lt;&gt;"",'Chronos (M21..M40)'!$J368,0)</f>
        <v>0</v>
      </c>
      <c r="AC68" s="317" t="str">
        <f aca="false">IF($B68&lt;&gt;"",IF(AA68&lt;&gt;" ",(INDEX(Z$9:AA$12,MATCH(Z68,Z$9:Z$12),2)/AA68)*1000,0),"")</f>
        <v/>
      </c>
      <c r="AD68" s="318" t="str">
        <f aca="false">IF(AA$9&lt;&gt;"",IF($B68&lt;&gt;"",AC68-AB68,""),"")</f>
        <v/>
      </c>
      <c r="AE68" s="313" t="str">
        <f aca="false">IF($B68&lt;&gt;"",$B68,"")</f>
        <v/>
      </c>
      <c r="AF68" s="314" t="str">
        <f aca="false">IF($B68&lt;&gt;"",'Chronos (M21..M40)'!$H469,"")</f>
        <v/>
      </c>
      <c r="AG68" s="315" t="str">
        <f aca="false">IF('Chronos (M21..M40)'!$I469&lt;&gt;"",'Chronos (M21..M40)'!$I469," ")</f>
        <v> </v>
      </c>
      <c r="AH68" s="316" t="n">
        <f aca="false">IF('Chronos (M21..M40)'!$J469&lt;&gt;"",'Chronos (M21..M40)'!$J469,0)</f>
        <v>0</v>
      </c>
      <c r="AI68" s="317" t="str">
        <f aca="false">IF($B68&lt;&gt;"",IF(AG68&lt;&gt;" ",(INDEX(AF$9:AG$12,MATCH(AF68,AF$9:AF$12),2)/AG68)*1000,0),"")</f>
        <v/>
      </c>
      <c r="AJ68" s="318" t="str">
        <f aca="false">IF(AG$9&lt;&gt;"",IF($B68&lt;&gt;"",AI68-AH68,""),"")</f>
        <v/>
      </c>
      <c r="AK68" s="314" t="str">
        <f aca="false">IF($B68&lt;&gt;"",'Chronos (M21..M40)'!$H570,"")</f>
        <v/>
      </c>
      <c r="AL68" s="315" t="str">
        <f aca="false">IF('Chronos (M21..M40)'!$I570&lt;&gt;"",'Chronos (M21..M40)'!$I570," ")</f>
        <v> </v>
      </c>
      <c r="AM68" s="316" t="n">
        <f aca="false">IF('Chronos (M21..M40)'!$J570&lt;&gt;"",'Chronos (M21..M40)'!$J570,0)</f>
        <v>0</v>
      </c>
      <c r="AN68" s="317" t="str">
        <f aca="false">IF($B68&lt;&gt;"",IF(AL68&lt;&gt;" ",(INDEX(AK$9:AL$12,MATCH(AK68,AK$9:AK$12),2)/AL68)*1000,0),"")</f>
        <v/>
      </c>
      <c r="AO68" s="318" t="str">
        <f aca="false">IF(AL$9&lt;&gt;"",IF($B68&lt;&gt;"",AN68-AM68,""),"")</f>
        <v/>
      </c>
      <c r="AP68" s="313" t="str">
        <f aca="false">IF($B68&lt;&gt;"",$B68,"")</f>
        <v/>
      </c>
      <c r="AQ68" s="314" t="str">
        <f aca="false">IF($B68&lt;&gt;"",'Chronos (M21..M40)'!$H671,"")</f>
        <v/>
      </c>
      <c r="AR68" s="315" t="str">
        <f aca="false">IF('Chronos (M21..M40)'!$I671&lt;&gt;"",'Chronos (M21..M40)'!$I671," ")</f>
        <v> </v>
      </c>
      <c r="AS68" s="316" t="n">
        <f aca="false">IF('Chronos (M21..M40)'!$J671&lt;&gt;"",'Chronos (M21..M40)'!$J671,0)</f>
        <v>0</v>
      </c>
      <c r="AT68" s="317" t="str">
        <f aca="false">IF($B68&lt;&gt;"",IF(AR68&lt;&gt;" ",(INDEX(AQ$9:AR$12,MATCH(AQ68,AQ$9:AQ$12),2)/AR68)*1000,0),"")</f>
        <v/>
      </c>
      <c r="AU68" s="318" t="str">
        <f aca="false">IF(AR$9&lt;&gt;"",IF($B68&lt;&gt;"",AT68-AS68,""),"")</f>
        <v/>
      </c>
      <c r="AV68" s="314" t="str">
        <f aca="false">IF($B68&lt;&gt;"",'Chronos (M21..M40)'!$H772,"")</f>
        <v/>
      </c>
      <c r="AW68" s="315" t="str">
        <f aca="false">IF('Chronos (M21..M40)'!$I772&lt;&gt;"",'Chronos (M21..M40)'!$I772," ")</f>
        <v> </v>
      </c>
      <c r="AX68" s="316" t="n">
        <f aca="false">IF('Chronos (M21..M40)'!$J772&lt;&gt;"",'Chronos (M21..M40)'!$J772,0)</f>
        <v>0</v>
      </c>
      <c r="AY68" s="317" t="str">
        <f aca="false">IF($B68&lt;&gt;"",IF(AW68&lt;&gt;" ",(INDEX(AV$9:AW$12,MATCH(AV68,AV$9:AV$12),2)/AW68)*1000,0),"")</f>
        <v/>
      </c>
      <c r="AZ68" s="318" t="str">
        <f aca="false">IF(AW$9&lt;&gt;"",IF($B68&lt;&gt;"",AY68-AX68,""),"")</f>
        <v/>
      </c>
      <c r="BA68" s="313" t="str">
        <f aca="false">IF($B68&lt;&gt;"",$B68,"")</f>
        <v/>
      </c>
      <c r="BB68" s="314" t="str">
        <f aca="false">IF($B68&lt;&gt;"",'Chronos (M21..M40)'!$H873,"")</f>
        <v/>
      </c>
      <c r="BC68" s="315" t="str">
        <f aca="false">IF('Chronos (M21..M40)'!$I873&lt;&gt;"",'Chronos (M21..M40)'!$I873," ")</f>
        <v> </v>
      </c>
      <c r="BD68" s="316" t="n">
        <f aca="false">IF('Chronos (M21..M40)'!$J873&lt;&gt;"",'Chronos (M21..M40)'!$J873,0)</f>
        <v>0</v>
      </c>
      <c r="BE68" s="317" t="str">
        <f aca="false">IF($B68&lt;&gt;"",IF(BC68&lt;&gt;" ",(INDEX(BB$9:BC$12,MATCH(BB68,BB$9:BB$12),2)/BC68)*1000,0),"")</f>
        <v/>
      </c>
      <c r="BF68" s="318" t="str">
        <f aca="false">IF(BC$9&lt;&gt;"",IF($B68&lt;&gt;"",BE68-BD68,""),"")</f>
        <v/>
      </c>
      <c r="BG68" s="314" t="str">
        <f aca="false">IF($B68&lt;&gt;"",'Chronos (M21..M40)'!$H974,"")</f>
        <v/>
      </c>
      <c r="BH68" s="315" t="str">
        <f aca="false">IF('Chronos (M21..M40)'!$I974&lt;&gt;"",'Chronos (M21..M40)'!$I974," ")</f>
        <v> </v>
      </c>
      <c r="BI68" s="316" t="n">
        <f aca="false">IF('Chronos (M21..M40)'!$J974&lt;&gt;"",'Chronos (M21..M40)'!$J974,0)</f>
        <v>0</v>
      </c>
      <c r="BJ68" s="317" t="str">
        <f aca="false">IF($B68&lt;&gt;"",IF(BH68&lt;&gt;" ",(INDEX(BG$9:BH$12,MATCH(BG68,BG$9:BG$12),2)/BH68)*1000,0),"")</f>
        <v/>
      </c>
      <c r="BK68" s="318" t="str">
        <f aca="false">IF(BH$9&lt;&gt;"",IF($B68&lt;&gt;"",BJ68-BI68,""),"")</f>
        <v/>
      </c>
      <c r="BL68" s="313" t="str">
        <f aca="false">IF($B68&lt;&gt;"",$B68,"")</f>
        <v/>
      </c>
      <c r="BM68" s="314" t="str">
        <f aca="false">IF($B68&lt;&gt;"",'Chronos (M21..M40)'!$H1075,"")</f>
        <v/>
      </c>
      <c r="BN68" s="315" t="str">
        <f aca="false">IF('Chronos (M21..M40)'!$I1075&lt;&gt;"",'Chronos (M21..M40)'!$I1075," ")</f>
        <v> </v>
      </c>
      <c r="BO68" s="316" t="n">
        <f aca="false">IF('Chronos (M21..M40)'!$J1075&lt;&gt;"",'Chronos (M21..M40)'!$J1075,0)</f>
        <v>0</v>
      </c>
      <c r="BP68" s="317" t="str">
        <f aca="false">IF($B68&lt;&gt;"",IF(BN68&lt;&gt;" ",(INDEX(BM$9:BN$12,MATCH(BM68,BM$9:BM$12),2)/BN68)*1000,0),"")</f>
        <v/>
      </c>
      <c r="BQ68" s="318" t="str">
        <f aca="false">IF(BN$9&lt;&gt;"",IF($B68&lt;&gt;"",BP68-BO68,""),"")</f>
        <v/>
      </c>
      <c r="BR68" s="314" t="str">
        <f aca="false">IF($B68&lt;&gt;"",'Chronos (M21..M40)'!$H1176,"")</f>
        <v/>
      </c>
      <c r="BS68" s="315" t="str">
        <f aca="false">IF('Chronos (M21..M40)'!$I1176&lt;&gt;"",'Chronos (M21..M40)'!$I1176," ")</f>
        <v> </v>
      </c>
      <c r="BT68" s="316" t="n">
        <f aca="false">IF('Chronos (M21..M40)'!$J1176&lt;&gt;"",'Chronos (M21..M40)'!$J1176,0)</f>
        <v>0</v>
      </c>
      <c r="BU68" s="317" t="str">
        <f aca="false">IF($B68&lt;&gt;"",IF(BS68&lt;&gt;" ",(INDEX(BR$9:BS$12,MATCH(BR68,BR$9:BR$12),2)/BS68)*1000,0),"")</f>
        <v/>
      </c>
      <c r="BV68" s="318" t="str">
        <f aca="false">IF(BS$9&lt;&gt;"",IF($B68&lt;&gt;"",BU68-BT68,""),"")</f>
        <v/>
      </c>
      <c r="BW68" s="313" t="str">
        <f aca="false">IF($B68&lt;&gt;"",$B68,"")</f>
        <v/>
      </c>
      <c r="BX68" s="314" t="str">
        <f aca="false">IF($B68&lt;&gt;"",'Chronos (M21..M40)'!$H1277,"")</f>
        <v/>
      </c>
      <c r="BY68" s="315" t="str">
        <f aca="false">IF('Chronos (M21..M40)'!$I1277&lt;&gt;"",'Chronos (M21..M40)'!$I1277," ")</f>
        <v> </v>
      </c>
      <c r="BZ68" s="316" t="n">
        <f aca="false">IF('Chronos (M21..M40)'!$J1277&lt;&gt;"",'Chronos (M21..M40)'!$J1277,0)</f>
        <v>0</v>
      </c>
      <c r="CA68" s="317" t="str">
        <f aca="false">IF($B68&lt;&gt;"",IF(BY68&lt;&gt;" ",(INDEX(BX$9:BY$12,MATCH(BX68,BX$9:BX$12),2)/BY68)*1000,0),"")</f>
        <v/>
      </c>
      <c r="CB68" s="318" t="str">
        <f aca="false">IF(BY$9&lt;&gt;"",IF($B68&lt;&gt;"",CA68-BZ68,""),"")</f>
        <v/>
      </c>
      <c r="CC68" s="314" t="str">
        <f aca="false">IF($B68&lt;&gt;"",'Chronos (M21..M40)'!$H1378,"")</f>
        <v/>
      </c>
      <c r="CD68" s="315" t="str">
        <f aca="false">IF('Chronos (M21..M40)'!$I1378&lt;&gt;"",'Chronos (M21..M40)'!$I1378," ")</f>
        <v> </v>
      </c>
      <c r="CE68" s="316" t="n">
        <f aca="false">IF('Chronos (M21..M40)'!$J1378&lt;&gt;"",'Chronos (M21..M40)'!$J1378,0)</f>
        <v>0</v>
      </c>
      <c r="CF68" s="317" t="str">
        <f aca="false">IF($B68&lt;&gt;"",IF(CD68&lt;&gt;" ",(INDEX(CC$9:CD$12,MATCH(CC68,CC$9:CC$12),2)/CD68)*1000,0),"")</f>
        <v/>
      </c>
      <c r="CG68" s="318" t="str">
        <f aca="false">IF(CD$9&lt;&gt;"",IF($B68&lt;&gt;"",CF68-CE68,""),"")</f>
        <v/>
      </c>
      <c r="CH68" s="313" t="str">
        <f aca="false">IF($B68&lt;&gt;"",$B68,"")</f>
        <v/>
      </c>
      <c r="CI68" s="314" t="str">
        <f aca="false">IF($B68&lt;&gt;"",'Chronos (M21..M40)'!$H1479,"")</f>
        <v/>
      </c>
      <c r="CJ68" s="315" t="str">
        <f aca="false">IF('Chronos (M21..M40)'!$I1479&lt;&gt;"",'Chronos (M21..M40)'!$I1479," ")</f>
        <v> </v>
      </c>
      <c r="CK68" s="316" t="n">
        <f aca="false">IF('Chronos (M21..M40)'!$J1479&lt;&gt;"",'Chronos (M21..M40)'!$J1479,0)</f>
        <v>0</v>
      </c>
      <c r="CL68" s="317" t="str">
        <f aca="false">IF($B68&lt;&gt;"",IF(CJ68&lt;&gt;" ",(INDEX(CI$9:CJ$12,MATCH(CI68,CI$9:CI$12),2)/CJ68)*1000,0),"")</f>
        <v/>
      </c>
      <c r="CM68" s="318" t="str">
        <f aca="false">IF(CJ$9&lt;&gt;"",IF($B68&lt;&gt;"",CL68-CK68,""),"")</f>
        <v/>
      </c>
      <c r="CN68" s="314" t="str">
        <f aca="false">IF($B68&lt;&gt;"",'Chronos (M21..M40)'!$H1580,"")</f>
        <v/>
      </c>
      <c r="CO68" s="315" t="str">
        <f aca="false">IF('Chronos (M21..M40)'!$I1580&lt;&gt;"",'Chronos (M21..M40)'!$I1580," ")</f>
        <v> </v>
      </c>
      <c r="CP68" s="316" t="n">
        <f aca="false">IF('Chronos (M21..M40)'!$J1580&lt;&gt;"",'Chronos (M21..M40)'!$J1580,0)</f>
        <v>0</v>
      </c>
      <c r="CQ68" s="317" t="str">
        <f aca="false">IF($B68&lt;&gt;"",IF(CO68&lt;&gt;" ",(INDEX(CN$9:CO$12,MATCH(CN68,CN$9:CN$12),2)/CO68)*1000,0),"")</f>
        <v/>
      </c>
      <c r="CR68" s="318" t="str">
        <f aca="false">IF(CO$9&lt;&gt;"",IF($B68&lt;&gt;"",CQ68-CP68,""),"")</f>
        <v/>
      </c>
      <c r="CS68" s="313" t="str">
        <f aca="false">IF($B68&lt;&gt;"",$B68,"")</f>
        <v/>
      </c>
      <c r="CT68" s="314" t="str">
        <f aca="false">IF($B68&lt;&gt;"",'Chronos (M21..M40)'!$H1681,"")</f>
        <v/>
      </c>
      <c r="CU68" s="315" t="str">
        <f aca="false">IF('Chronos (M21..M40)'!$I1681&lt;&gt;"",'Chronos (M21..M40)'!$I1681," ")</f>
        <v> </v>
      </c>
      <c r="CV68" s="316" t="n">
        <f aca="false">IF('Chronos (M21..M40)'!$J1681&lt;&gt;"",'Chronos (M21..M40)'!$J1681,0)</f>
        <v>0</v>
      </c>
      <c r="CW68" s="317" t="str">
        <f aca="false">IF($B68&lt;&gt;"",IF(CU68&lt;&gt;" ",(INDEX(CT$9:CU$12,MATCH(CT68,CT$9:CT$12),2)/CU68)*1000,0),"")</f>
        <v/>
      </c>
      <c r="CX68" s="318" t="str">
        <f aca="false">IF(CU$9&lt;&gt;"",IF($B68&lt;&gt;"",CW68-CV68,""),"")</f>
        <v/>
      </c>
      <c r="CY68" s="314" t="str">
        <f aca="false">IF($B68&lt;&gt;"",'Chronos (M21..M40)'!$H1782,"")</f>
        <v/>
      </c>
      <c r="CZ68" s="315" t="str">
        <f aca="false">IF('Chronos (M21..M40)'!$I1782&lt;&gt;"",'Chronos (M21..M40)'!$I1782," ")</f>
        <v> </v>
      </c>
      <c r="DA68" s="316" t="n">
        <f aca="false">IF('Chronos (M21..M40)'!$J1782&lt;&gt;"",'Chronos (M21..M40)'!$J1782,0)</f>
        <v>0</v>
      </c>
      <c r="DB68" s="317" t="str">
        <f aca="false">IF($B68&lt;&gt;"",IF(CZ68&lt;&gt;" ",(INDEX(CY$9:CZ$12,MATCH(CY68,CY$9:CY$12),2)/CZ68)*1000,0),"")</f>
        <v/>
      </c>
      <c r="DC68" s="318" t="str">
        <f aca="false">IF(CZ$9&lt;&gt;"",IF($B68&lt;&gt;"",DB68-DA68,""),"")</f>
        <v/>
      </c>
      <c r="DD68" s="313" t="str">
        <f aca="false">IF($B68&lt;&gt;"",$B68,"")</f>
        <v/>
      </c>
      <c r="DE68" s="314" t="str">
        <f aca="false">IF($B68&lt;&gt;"",'Chronos (M21..M40)'!$H1883,"")</f>
        <v/>
      </c>
      <c r="DF68" s="315" t="str">
        <f aca="false">IF('Chronos (M21..M40)'!$I1883&lt;&gt;"",'Chronos (M21..M40)'!$I1883," ")</f>
        <v> </v>
      </c>
      <c r="DG68" s="316" t="n">
        <f aca="false">IF('Chronos (M21..M40)'!$J1883&lt;&gt;"",'Chronos (M21..M40)'!$J1883,0)</f>
        <v>0</v>
      </c>
      <c r="DH68" s="317" t="str">
        <f aca="false">IF($B68&lt;&gt;"",IF(DF68&lt;&gt;" ",(INDEX(DE$9:DF$12,MATCH(DE68,DE$9:DE$12),2)/DF68)*1000,0),"")</f>
        <v/>
      </c>
      <c r="DI68" s="318" t="str">
        <f aca="false">IF(DF$9&lt;&gt;"",IF($B68&lt;&gt;"",DH68-DG68,""),"")</f>
        <v/>
      </c>
      <c r="DJ68" s="314" t="str">
        <f aca="false">IF($B68&lt;&gt;"",'Chronos (M21..M40)'!$H1984,"")</f>
        <v/>
      </c>
      <c r="DK68" s="315" t="str">
        <f aca="false">IF('Chronos (M21..M40)'!$I1984&lt;&gt;"",'Chronos (M21..M40)'!$I1984," ")</f>
        <v> </v>
      </c>
      <c r="DL68" s="316" t="n">
        <f aca="false">IF('Chronos (M21..M40)'!$J1984&lt;&gt;"",'Chronos (M21..M40)'!$J1984,0)</f>
        <v>0</v>
      </c>
      <c r="DM68" s="317" t="str">
        <f aca="false">IF($B68&lt;&gt;"",IF(DK68&lt;&gt;" ",(INDEX(DJ$9:DK$12,MATCH(DJ68,DJ$9:DJ$12),2)/DK68)*1000,0),"")</f>
        <v/>
      </c>
      <c r="DN68" s="318" t="str">
        <f aca="false">IF(DK$9&lt;&gt;"",IF($B68&lt;&gt;"",DM68-DL68,""),"")</f>
        <v/>
      </c>
      <c r="DO68" s="0"/>
      <c r="DP68" s="356" t="n">
        <f aca="false">E68</f>
        <v>0</v>
      </c>
      <c r="DQ68" s="357" t="n">
        <f aca="false">F68</f>
        <v>0</v>
      </c>
      <c r="DR68" s="356" t="e">
        <f aca="false">SUM(E68,M68,R68,X68,AC68)</f>
        <v>#VALUE!</v>
      </c>
      <c r="DS68" s="319" t="e">
        <f aca="false">SUM(DR68,AI68,AN68,AT68,AY68,BE68,BJ68,BP68,BU68,CA68,CF68,CL68,CQ68,CW68,DB68,DH68,DM68)</f>
        <v>#VALUE!</v>
      </c>
      <c r="DT68" s="357" t="n">
        <f aca="false">SUM(L68,Q68,W68,AB68,AH68,AM68,AS68,AX68,BD68,BI68,BO68,BT68,BZ68,CE68,CK68,CP68,CV68,DA68,DG68,DL68)</f>
        <v>0</v>
      </c>
      <c r="DU68" s="356" t="e">
        <f aca="false">SMALL($DY68:$EV68,1)</f>
        <v>#VALUE!</v>
      </c>
      <c r="DV68" s="319" t="e">
        <f aca="false">SMALL($DY68:$EV68,2)</f>
        <v>#VALUE!</v>
      </c>
      <c r="DW68" s="319" t="e">
        <f aca="false">SMALL($DY68:$EV68,3)</f>
        <v>#VALUE!</v>
      </c>
      <c r="DX68" s="357" t="e">
        <f aca="false">SMALL($DY68:$EV68,4)</f>
        <v>#VALUE!</v>
      </c>
      <c r="DY68" s="356" t="e">
        <f aca="false">'Calculs (M1..M20)'!DU68</f>
        <v>#VALUE!</v>
      </c>
      <c r="DZ68" s="356" t="e">
        <f aca="false">'Calculs (M1..M20)'!DV68</f>
        <v>#VALUE!</v>
      </c>
      <c r="EA68" s="356" t="e">
        <f aca="false">'Calculs (M1..M20)'!DW68</f>
        <v>#VALUE!</v>
      </c>
      <c r="EB68" s="358" t="e">
        <f aca="false">'Calculs (M1..M20)'!DX68</f>
        <v>#VALUE!</v>
      </c>
      <c r="EC68" s="361" t="str">
        <f aca="false">IF(M68&gt;0,M68," ")</f>
        <v/>
      </c>
      <c r="ED68" s="321" t="str">
        <f aca="false">IF(R68&gt;0,R68," ")</f>
        <v/>
      </c>
      <c r="EE68" s="321" t="str">
        <f aca="false">IF(X68&gt;0,X68," ")</f>
        <v/>
      </c>
      <c r="EF68" s="321" t="str">
        <f aca="false">IF(AC68&gt;0,AC68," ")</f>
        <v/>
      </c>
      <c r="EG68" s="321" t="str">
        <f aca="false">IF(AI68&gt;0,AI68," ")</f>
        <v/>
      </c>
      <c r="EH68" s="321" t="str">
        <f aca="false">IF(AN68&gt;0,AN68," ")</f>
        <v/>
      </c>
      <c r="EI68" s="321" t="str">
        <f aca="false">IF(AT68&gt;0,AT68," ")</f>
        <v/>
      </c>
      <c r="EJ68" s="321" t="str">
        <f aca="false">IF(AY68&gt;0,AY68," ")</f>
        <v/>
      </c>
      <c r="EK68" s="321" t="str">
        <f aca="false">IF(BE68&gt;0,BE68," ")</f>
        <v/>
      </c>
      <c r="EL68" s="321" t="str">
        <f aca="false">IF(BJ68&gt;0,BJ68," ")</f>
        <v/>
      </c>
      <c r="EM68" s="321" t="str">
        <f aca="false">IF(BP68&gt;0,BP68," ")</f>
        <v/>
      </c>
      <c r="EN68" s="321" t="str">
        <f aca="false">IF(BU68&gt;0,BU68," ")</f>
        <v/>
      </c>
      <c r="EO68" s="321" t="str">
        <f aca="false">IF(CA68&gt;0,CA68," ")</f>
        <v/>
      </c>
      <c r="EP68" s="321" t="str">
        <f aca="false">IF(CF68&gt;0,CF68," ")</f>
        <v/>
      </c>
      <c r="EQ68" s="321" t="str">
        <f aca="false">IF(CL68&gt;0,CL68," ")</f>
        <v/>
      </c>
      <c r="ER68" s="321" t="str">
        <f aca="false">IF(CQ68&gt;0,CQ68," ")</f>
        <v/>
      </c>
      <c r="ES68" s="321" t="str">
        <f aca="false">IF(CW68&gt;0,CW68," ")</f>
        <v/>
      </c>
      <c r="ET68" s="321" t="str">
        <f aca="false">IF(DB68&gt;0,DB68," ")</f>
        <v/>
      </c>
      <c r="EU68" s="321" t="str">
        <f aca="false">IF(DH68&gt;0,DH68," ")</f>
        <v/>
      </c>
      <c r="EV68" s="321" t="str">
        <f aca="false">IF(DM68&gt;0,DM68," ")</f>
        <v/>
      </c>
      <c r="EW68" s="322" t="e">
        <f aca="false">SMALL($DY68:EC68,1)</f>
        <v>#VALUE!</v>
      </c>
      <c r="EX68" s="323" t="e">
        <f aca="false">SMALL($DY68:ED68,1)</f>
        <v>#VALUE!</v>
      </c>
      <c r="EY68" s="323" t="e">
        <f aca="false">SMALL($DY68:EE68,1)</f>
        <v>#VALUE!</v>
      </c>
      <c r="EZ68" s="323" t="e">
        <f aca="false">SMALL($DY68:EF68,1)</f>
        <v>#VALUE!</v>
      </c>
      <c r="FA68" s="323" t="e">
        <f aca="false">SMALL($DY68:EG68,1)</f>
        <v>#VALUE!</v>
      </c>
      <c r="FB68" s="323" t="e">
        <f aca="false">SMALL($DY68:EH68,1)</f>
        <v>#VALUE!</v>
      </c>
      <c r="FC68" s="323" t="e">
        <f aca="false">SMALL($DY68:EI68,1)</f>
        <v>#VALUE!</v>
      </c>
      <c r="FD68" s="323" t="e">
        <f aca="false">SMALL($DY68:EJ68,1)</f>
        <v>#VALUE!</v>
      </c>
      <c r="FE68" s="323" t="e">
        <f aca="false">SMALL($DY68:EK68,1)</f>
        <v>#VALUE!</v>
      </c>
      <c r="FF68" s="323" t="e">
        <f aca="false">SMALL($DY68:EL68,1)</f>
        <v>#VALUE!</v>
      </c>
      <c r="FG68" s="323" t="e">
        <f aca="false">SMALL($DY68:EM68,1)</f>
        <v>#VALUE!</v>
      </c>
      <c r="FH68" s="323" t="e">
        <f aca="false">SMALL($DY68:EN68,1)</f>
        <v>#VALUE!</v>
      </c>
      <c r="FI68" s="323" t="e">
        <f aca="false">SMALL($DY68:EO68,1)</f>
        <v>#VALUE!</v>
      </c>
      <c r="FJ68" s="323" t="e">
        <f aca="false">SMALL($DY68:EP68,1)</f>
        <v>#VALUE!</v>
      </c>
      <c r="FK68" s="323" t="e">
        <f aca="false">SMALL($DY68:EQ68,1)</f>
        <v>#VALUE!</v>
      </c>
      <c r="FL68" s="323" t="e">
        <f aca="false">SMALL($DY68:ER68,1)</f>
        <v>#VALUE!</v>
      </c>
      <c r="FM68" s="323" t="e">
        <f aca="false">SMALL($DY68:ES68,1)</f>
        <v>#VALUE!</v>
      </c>
      <c r="FN68" s="323" t="e">
        <f aca="false">SMALL($DY68:ET68,1)</f>
        <v>#VALUE!</v>
      </c>
      <c r="FO68" s="323" t="e">
        <f aca="false">SMALL($DY68:EU68,1)</f>
        <v>#VALUE!</v>
      </c>
      <c r="FP68" s="324" t="e">
        <f aca="false">SMALL($DY68:EV68,1)</f>
        <v>#VALUE!</v>
      </c>
      <c r="FQ68" s="0"/>
      <c r="FR68" s="328" t="str">
        <f aca="false">IF($B68&lt;&gt;"",IF($EE$1+20&gt;=FR$13,$N68+E68-F68-(EW68+EW170+EW272+EW374),""),"")</f>
        <v/>
      </c>
      <c r="FS68" s="329" t="str">
        <f aca="false">IF($B68&lt;&gt;"",IF($EE$1+20&gt;=FS$13,$N68+$S68+E68-F68-(EX68+EX170+EX272+EX374),""),"")</f>
        <v/>
      </c>
      <c r="FT68" s="329" t="str">
        <f aca="false">IF($B68&lt;&gt;"",IF($EE$1+20&gt;=FT$13,$N68+$S68+$Y68+E68-F68-(EY68+EY170+EY272+EY374),""),"")</f>
        <v/>
      </c>
      <c r="FU68" s="329" t="str">
        <f aca="false">IF($B68&lt;&gt;"",IF($EE$1+20&gt;=FU$13,$N68+$S68+$Y68+$AD68+E68-F68-(EZ68+EZ170+EZ272+EZ374),""),"")</f>
        <v/>
      </c>
      <c r="FV68" s="329" t="str">
        <f aca="false">IF($B68&lt;&gt;"",IF($EE$1+20&gt;=FV$13,$N68+$S68+$Y68+$AD68+$AJ68+E68-F68-(FA68+FA170+FA272+FA374),""),"")</f>
        <v/>
      </c>
      <c r="FW68" s="329" t="str">
        <f aca="false">IF($B68&lt;&gt;"",IF($EE$1+20&gt;=FW$13,$N68+$S68+$Y68+$AD68+$AJ68+$AO68+E68-F68-(FB68+FB170+FB272+FB374),""),"")</f>
        <v/>
      </c>
      <c r="FX68" s="329" t="str">
        <f aca="false">IF($B68&lt;&gt;"",IF($EE$1+20&gt;=FX$13,$N68+$S68+$Y68+$AD68+$AJ68+$AO68+$AU68+E68-F68-(FC68+FC170+FC272+FC374),""),"")</f>
        <v/>
      </c>
      <c r="FY68" s="329" t="str">
        <f aca="false">IF($B68&lt;&gt;"",IF($EE$1+20&gt;=FY$13,$N68+$S68+$Y68+$AD68+$AJ68+$AO68+$AU68+$AZ68+E68-F68-(FD68+FD170+FD272+FD374),""),"")</f>
        <v/>
      </c>
      <c r="FZ68" s="329" t="str">
        <f aca="false">IF($B68&lt;&gt;"",IF($EE$1+20&gt;=FZ$13,$N68+$S68+$Y68+$AD68+$AJ68+$AO68+$AU68+$AZ68+$BF68+E68-F68-(FE68+FE170+FE272+FE374),""),"")</f>
        <v/>
      </c>
      <c r="GA68" s="329" t="str">
        <f aca="false">IF($B68&lt;&gt;"",IF($EE$1+20&gt;=GA$13,$N68+$S68+$Y68+$AD68+$AJ68+$AO68+$AU68+$AZ68+$BF68+$BK68+E68-F68-(FF68+FF170+FF272+FF374),""),"")</f>
        <v/>
      </c>
      <c r="GB68" s="329" t="str">
        <f aca="false">IF($B68&lt;&gt;"",IF($EE$1+20&gt;=GB$13,$N68+$S68+$Y68+$AD68+$AJ68+$AO68+$AU68+$AZ68+$BF68+$BK68+$BQ68+E68-F68-(FG68+FG170+FG272+FG374),""),"")</f>
        <v/>
      </c>
      <c r="GC68" s="329" t="str">
        <f aca="false">IF($B68&lt;&gt;"",IF($EE$1+20&gt;=GC$13,$N68+$S68+$Y68+$AD68+$AJ68+$AO68+$AU68+$AZ68+$BF68+$BK68+$BQ68+$BV68+E68-F68-(FH68+FH170+FH272+FH374),""),"")</f>
        <v/>
      </c>
      <c r="GD68" s="329" t="str">
        <f aca="false">IF($B68&lt;&gt;"",IF($EE$1+20&gt;=GD$13,$N68+$S68+$Y68+$AD68+$AJ68+$AO68+$AU68+$AZ68+$BF68+$BK68+$BQ68+$BV68+$CB68+E68-F68-(FI68+FI170+FI272+FI374),""),"")</f>
        <v/>
      </c>
      <c r="GE68" s="329" t="str">
        <f aca="false">IF($B68&lt;&gt;"",IF($EE$1+20&gt;=GE$13,$N68+$S68+$Y68+$AD68+$AJ68+$AO68+$AU68+$AZ68+$BF68+$BK68+$BQ68+$BV68+$CB68+$CG68+E68-F68-(FJ68+FJ170+FJ272+FJ374),""),"")</f>
        <v/>
      </c>
      <c r="GF68" s="329" t="str">
        <f aca="false">IF($B68&lt;&gt;"",IF($EE$1+20&gt;=GF$13,$N68+$S68+$Y68+$AD68+$AJ68+$AO68+$AU68+$AZ68+$BF68+$BK68+$BQ68+$BV68+$CB68+$CG68+$CM68+E68-F68-(FK68+FK170+FK272+FK374),""),"")</f>
        <v/>
      </c>
      <c r="GG68" s="329" t="str">
        <f aca="false">IF($B68&lt;&gt;"",IF($EE$1+20&gt;=GG$13,$N68+$S68+$Y68+$AD68+$AJ68+$AO68+$AU68+$AZ68+$BF68+$BK68+$BQ68+$BV68+$CB68+$CG68+$CM68+$CR68+E68-F68-(FL68+FL170+FL272+FL374),""),"")</f>
        <v/>
      </c>
      <c r="GH68" s="329" t="str">
        <f aca="false">IF($B68&lt;&gt;"",IF($EE$1+20&gt;=GH$13,$N68+$S68+$Y68+$AD68+$AJ68+$AO68+$AU68+$AZ68+$BF68+$BK68+$BQ68+$BV68+$CB68+$CG68+$CM68+$CR68+$CX68+E68-F68-(FM68+FM170+FM272+FM374),""),"")</f>
        <v/>
      </c>
      <c r="GI68" s="329" t="str">
        <f aca="false">IF($B68&lt;&gt;"",IF($EE$1+20&gt;=GI$13,$N68+$S68+$Y68+$AD68+$AJ68+$AO68+$AU68+$AZ68+$BF68+$BK68+$BQ68+$BV68+$CB68+$CG68+$CM68+$CR68+$CX68+$DC68+E68-F68-(FN68+FN170+FN272+FN374),""),"")</f>
        <v/>
      </c>
      <c r="GJ68" s="329" t="str">
        <f aca="false">IF($B68&lt;&gt;"",IF($EE$1+20&gt;=GJ$13,$N68+$S68+$Y68+$AD68+$AJ68+$AO68+$AU68+$AZ68+$BF68+$BK68+$BQ68+$BV68+$CB68+$CG68+$CM68+$CR68+$CX68+$DC68+$DI68+E68-F68-(FO68+FO170+FO272+FO374),""),"")</f>
        <v/>
      </c>
      <c r="GK68" s="330" t="str">
        <f aca="false">IF($B68&lt;&gt;"",IF($EE$1+20&gt;=GK$13,$N68+$S68+$Y68+$AD68+$AJ68+$AO68+$AU68+$AZ68+$BF68+$BK68+$BQ68+$BV68+$CB68+$CG68+$CM68+$CR68+$CX68+$DC68+$DI68+$DN68+E68-F68-(FP68+FP170+FP272+FP374),""),"")</f>
        <v/>
      </c>
      <c r="GL68" s="0"/>
      <c r="GM68" s="328" t="str">
        <f aca="false">IF($B68&lt;&gt;"",IF($EE$1+20&gt;=GM$13,RANK(FR68,FR$14:FR$113,0),""),"")</f>
        <v/>
      </c>
      <c r="GN68" s="329" t="str">
        <f aca="false">IF($B68&lt;&gt;"",IF($EE$1+20&gt;=GN$13,RANK(FS68,FS$14:FS$113,0),""),"")</f>
        <v/>
      </c>
      <c r="GO68" s="329" t="str">
        <f aca="false">IF($B68&lt;&gt;"",IF($EE$1+20&gt;=GO$13,RANK(FT68,FT$14:FT$113,0),""),"")</f>
        <v/>
      </c>
      <c r="GP68" s="329" t="str">
        <f aca="false">IF($B68&lt;&gt;"",IF($EE$1+20&gt;=GP$13,RANK(FU68,FU$14:FU$113,0),""),"")</f>
        <v/>
      </c>
      <c r="GQ68" s="329" t="str">
        <f aca="false">IF($B68&lt;&gt;"",IF($EE$1+20&gt;=GQ$13,RANK(FV68,FV$14:FV$113,0),""),"")</f>
        <v/>
      </c>
      <c r="GR68" s="329" t="str">
        <f aca="false">IF($B68&lt;&gt;"",IF($EE$1+20&gt;=GR$13,RANK(FW68,FW$14:FW$113,0),""),"")</f>
        <v/>
      </c>
      <c r="GS68" s="329" t="str">
        <f aca="false">IF($B68&lt;&gt;"",IF($EE$1+20&gt;=GS$13,RANK(FX68,FX$14:FX$113,0),""),"")</f>
        <v/>
      </c>
      <c r="GT68" s="329" t="str">
        <f aca="false">IF($B68&lt;&gt;"",IF($EE$1+20&gt;=GT$13,RANK(FY68,FY$14:FY$113,0),""),"")</f>
        <v/>
      </c>
      <c r="GU68" s="329" t="str">
        <f aca="false">IF($B68&lt;&gt;"",IF($EE$1+20&gt;=GU$13,RANK(FZ68,FZ$14:FZ$113,0),""),"")</f>
        <v/>
      </c>
      <c r="GV68" s="329" t="str">
        <f aca="false">IF($B68&lt;&gt;"",IF($EE$1+20&gt;=GV$13,RANK(GA68,GA$14:GA$113,0),""),"")</f>
        <v/>
      </c>
      <c r="GW68" s="329" t="str">
        <f aca="false">IF($B68&lt;&gt;"",IF($EE$1+20&gt;=GW$13,RANK(GB68,GB$14:GB$113,0),""),"")</f>
        <v/>
      </c>
      <c r="GX68" s="329" t="str">
        <f aca="false">IF($B68&lt;&gt;"",IF($EE$1+20&gt;=GX$13,RANK(GC68,GC$14:GC$113,0),""),"")</f>
        <v/>
      </c>
      <c r="GY68" s="329" t="str">
        <f aca="false">IF($B68&lt;&gt;"",IF($EE$1+20&gt;=GY$13,RANK(GD68,GD$14:GD$113,0),""),"")</f>
        <v/>
      </c>
      <c r="GZ68" s="329" t="str">
        <f aca="false">IF($B68&lt;&gt;"",IF($EE$1+20&gt;=GZ$13,RANK(GE68,GE$14:GE$113,0),""),"")</f>
        <v/>
      </c>
      <c r="HA68" s="329" t="str">
        <f aca="false">IF($B68&lt;&gt;"",IF($EE$1+20&gt;=HA$13,RANK(GF68,GF$14:GF$113,0),""),"")</f>
        <v/>
      </c>
      <c r="HB68" s="329" t="str">
        <f aca="false">IF($B68&lt;&gt;"",IF($EE$1+20&gt;=HB$13,RANK(GG68,GG$14:GG$113,0),""),"")</f>
        <v/>
      </c>
      <c r="HC68" s="329" t="str">
        <f aca="false">IF($B68&lt;&gt;"",IF($EE$1+20&gt;=HC$13,RANK(GH68,GH$14:GH$113,0),""),"")</f>
        <v/>
      </c>
      <c r="HD68" s="329" t="str">
        <f aca="false">IF($B68&lt;&gt;"",IF($EE$1+20&gt;=HD$13,RANK(GI68,GI$14:GI$113,0),""),"")</f>
        <v/>
      </c>
      <c r="HE68" s="329" t="str">
        <f aca="false">IF($B68&lt;&gt;"",IF($EE$1+20&gt;=HE$13,RANK(GJ68,GJ$14:GJ$113,0),""),"")</f>
        <v/>
      </c>
      <c r="HF68" s="330" t="str">
        <f aca="false">IF($B68&lt;&gt;"",IF($EE$1+20&gt;=HF$13,RANK(GK68,GK$14:GK$113,0),""),"")</f>
        <v/>
      </c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13" hidden="false" customHeight="false" outlineLevel="0" collapsed="false">
      <c r="A69" s="308" t="str">
        <f aca="false">IF(B69&lt;&gt;"",RANK(G69,G$14:G$113,0),"")</f>
        <v/>
      </c>
      <c r="B69" s="310" t="str">
        <f aca="false">IF('Chronos (M1..M20)'!B66&lt;&gt;"",'Chronos (M1..M20)'!B66,"")</f>
        <v/>
      </c>
      <c r="C69" s="310" t="str">
        <f aca="false">IF(B69&lt;&gt;"",'Chronos (M1..M20)'!C66,"")</f>
        <v/>
      </c>
      <c r="D69" s="215" t="str">
        <f aca="false">IF(B69&lt;&gt;"",'Chronos (M1..M20)'!C66,"")</f>
        <v/>
      </c>
      <c r="E69" s="355" t="n">
        <f aca="false">'Calculs (M1..M20)'!DS69</f>
        <v>0</v>
      </c>
      <c r="F69" s="355" t="n">
        <f aca="false">'Calculs (M1..M20)'!DT69</f>
        <v>0</v>
      </c>
      <c r="G69" s="311" t="n">
        <f aca="false">IF(B69&lt;&gt;"",IF(NbTotManche&lt;4,DR69-DQ69,IF(NbTotManche&lt;15,DR69-DU69-DQ69,IF(NbTotManche&lt;25,DR69-DU69-DV69-DQ69-DT69,IF(NbTotManche&lt;35,DS69-DU69-DV69-DW69-DT69-DQ69,DS69-DU69-DV69-DW69-DX69-DT69-DQ69)))),0)</f>
        <v>0</v>
      </c>
      <c r="H69" s="312" t="str">
        <f aca="false">IF(B69&lt;&gt;"",IF(G69,(G69/MAXA(G$14:G$113))*1000,0),"")</f>
        <v/>
      </c>
      <c r="I69" s="313" t="str">
        <f aca="false">IF($B69&lt;&gt;"",$B69,"")</f>
        <v/>
      </c>
      <c r="J69" s="314" t="str">
        <f aca="false">IF($B69&lt;&gt;"",'Chronos (M21..M40)'!$H66,"")</f>
        <v/>
      </c>
      <c r="K69" s="315" t="str">
        <f aca="false">IF('Chronos (M21..M40)'!$I66&lt;&gt;"",'Chronos (M21..M40)'!$I66," ")</f>
        <v> </v>
      </c>
      <c r="L69" s="316" t="n">
        <f aca="false">IF('Chronos (M21..M40)'!$J66&lt;&gt;"",'Chronos (M21..M40)'!$J66,0)</f>
        <v>0</v>
      </c>
      <c r="M69" s="317" t="str">
        <f aca="false">IF($B69&lt;&gt;"",IF(K69&lt;&gt;" ",(INDEX(J$9:K$12,MATCH(J69,J$9:J$12),2)/K69)*1000,0),"")</f>
        <v/>
      </c>
      <c r="N69" s="318" t="str">
        <f aca="false">IF(K$9&lt;&gt;"",IF($B69&lt;&gt;"",M69-L69,""),"")</f>
        <v/>
      </c>
      <c r="O69" s="314" t="str">
        <f aca="false">IF($B69&lt;&gt;"",'Chronos (M21..M40)'!$H167,"")</f>
        <v/>
      </c>
      <c r="P69" s="315" t="str">
        <f aca="false">IF('Chronos (M21..M40)'!$I167&lt;&gt;"",'Chronos (M21..M40)'!$I167," ")</f>
        <v> </v>
      </c>
      <c r="Q69" s="316" t="n">
        <f aca="false">IF('Chronos (M21..M40)'!$J167&lt;&gt;"",'Chronos (M21..M40)'!$J167,0)</f>
        <v>0</v>
      </c>
      <c r="R69" s="317" t="str">
        <f aca="false">IF($B69&lt;&gt;"",IF(P69&lt;&gt;" ",(INDEX(O$9:P$12,MATCH(O69,O$9:O$12),2)/P69)*1000,0),"")</f>
        <v/>
      </c>
      <c r="S69" s="318" t="str">
        <f aca="false">IF(P$9&lt;&gt;"",IF($B69&lt;&gt;"",R69-Q69,""),"")</f>
        <v/>
      </c>
      <c r="T69" s="313" t="str">
        <f aca="false">IF($B69&lt;&gt;"",$B69,"")</f>
        <v/>
      </c>
      <c r="U69" s="314" t="str">
        <f aca="false">IF($B69&lt;&gt;"",'Chronos (M21..M40)'!$H268,"")</f>
        <v/>
      </c>
      <c r="V69" s="315" t="str">
        <f aca="false">IF('Chronos (M21..M40)'!$I268&lt;&gt;"",'Chronos (M21..M40)'!$I268," ")</f>
        <v> </v>
      </c>
      <c r="W69" s="316" t="n">
        <f aca="false">IF('Chronos (M21..M40)'!$J268&lt;&gt;"",'Chronos (M21..M40)'!$J268,0)</f>
        <v>0</v>
      </c>
      <c r="X69" s="317" t="str">
        <f aca="false">IF($B69&lt;&gt;"",IF(V69&lt;&gt;" ",(INDEX(U$9:V$12,MATCH(U69,U$9:U$12),2)/V69)*1000,0),"")</f>
        <v/>
      </c>
      <c r="Y69" s="318" t="str">
        <f aca="false">IF(V$9&lt;&gt;"",IF($B69&lt;&gt;"",X69-W69,""),"")</f>
        <v/>
      </c>
      <c r="Z69" s="314" t="str">
        <f aca="false">IF($B69&lt;&gt;"",'Chronos (M21..M40)'!$H369,"")</f>
        <v/>
      </c>
      <c r="AA69" s="315" t="str">
        <f aca="false">IF('Chronos (M21..M40)'!$I369&lt;&gt;"",'Chronos (M21..M40)'!$I369," ")</f>
        <v> </v>
      </c>
      <c r="AB69" s="316" t="n">
        <f aca="false">IF('Chronos (M1..M20)'!$J369&lt;&gt;"",'Chronos (M21..M40)'!$J369,0)</f>
        <v>0</v>
      </c>
      <c r="AC69" s="317" t="str">
        <f aca="false">IF($B69&lt;&gt;"",IF(AA69&lt;&gt;" ",(INDEX(Z$9:AA$12,MATCH(Z69,Z$9:Z$12),2)/AA69)*1000,0),"")</f>
        <v/>
      </c>
      <c r="AD69" s="318" t="str">
        <f aca="false">IF(AA$9&lt;&gt;"",IF($B69&lt;&gt;"",AC69-AB69,""),"")</f>
        <v/>
      </c>
      <c r="AE69" s="313" t="str">
        <f aca="false">IF($B69&lt;&gt;"",$B69,"")</f>
        <v/>
      </c>
      <c r="AF69" s="314" t="str">
        <f aca="false">IF($B69&lt;&gt;"",'Chronos (M21..M40)'!$H470,"")</f>
        <v/>
      </c>
      <c r="AG69" s="315" t="str">
        <f aca="false">IF('Chronos (M21..M40)'!$I470&lt;&gt;"",'Chronos (M21..M40)'!$I470," ")</f>
        <v> </v>
      </c>
      <c r="AH69" s="316" t="n">
        <f aca="false">IF('Chronos (M21..M40)'!$J470&lt;&gt;"",'Chronos (M21..M40)'!$J470,0)</f>
        <v>0</v>
      </c>
      <c r="AI69" s="317" t="str">
        <f aca="false">IF($B69&lt;&gt;"",IF(AG69&lt;&gt;" ",(INDEX(AF$9:AG$12,MATCH(AF69,AF$9:AF$12),2)/AG69)*1000,0),"")</f>
        <v/>
      </c>
      <c r="AJ69" s="318" t="str">
        <f aca="false">IF(AG$9&lt;&gt;"",IF($B69&lt;&gt;"",AI69-AH69,""),"")</f>
        <v/>
      </c>
      <c r="AK69" s="314" t="str">
        <f aca="false">IF($B69&lt;&gt;"",'Chronos (M21..M40)'!$H571,"")</f>
        <v/>
      </c>
      <c r="AL69" s="315" t="str">
        <f aca="false">IF('Chronos (M21..M40)'!$I571&lt;&gt;"",'Chronos (M21..M40)'!$I571," ")</f>
        <v> </v>
      </c>
      <c r="AM69" s="316" t="n">
        <f aca="false">IF('Chronos (M21..M40)'!$J571&lt;&gt;"",'Chronos (M21..M40)'!$J571,0)</f>
        <v>0</v>
      </c>
      <c r="AN69" s="317" t="str">
        <f aca="false">IF($B69&lt;&gt;"",IF(AL69&lt;&gt;" ",(INDEX(AK$9:AL$12,MATCH(AK69,AK$9:AK$12),2)/AL69)*1000,0),"")</f>
        <v/>
      </c>
      <c r="AO69" s="318" t="str">
        <f aca="false">IF(AL$9&lt;&gt;"",IF($B69&lt;&gt;"",AN69-AM69,""),"")</f>
        <v/>
      </c>
      <c r="AP69" s="313" t="str">
        <f aca="false">IF($B69&lt;&gt;"",$B69,"")</f>
        <v/>
      </c>
      <c r="AQ69" s="314" t="str">
        <f aca="false">IF($B69&lt;&gt;"",'Chronos (M21..M40)'!$H672,"")</f>
        <v/>
      </c>
      <c r="AR69" s="315" t="str">
        <f aca="false">IF('Chronos (M21..M40)'!$I672&lt;&gt;"",'Chronos (M21..M40)'!$I672," ")</f>
        <v> </v>
      </c>
      <c r="AS69" s="316" t="n">
        <f aca="false">IF('Chronos (M21..M40)'!$J672&lt;&gt;"",'Chronos (M21..M40)'!$J672,0)</f>
        <v>0</v>
      </c>
      <c r="AT69" s="317" t="str">
        <f aca="false">IF($B69&lt;&gt;"",IF(AR69&lt;&gt;" ",(INDEX(AQ$9:AR$12,MATCH(AQ69,AQ$9:AQ$12),2)/AR69)*1000,0),"")</f>
        <v/>
      </c>
      <c r="AU69" s="318" t="str">
        <f aca="false">IF(AR$9&lt;&gt;"",IF($B69&lt;&gt;"",AT69-AS69,""),"")</f>
        <v/>
      </c>
      <c r="AV69" s="314" t="str">
        <f aca="false">IF($B69&lt;&gt;"",'Chronos (M21..M40)'!$H773,"")</f>
        <v/>
      </c>
      <c r="AW69" s="315" t="str">
        <f aca="false">IF('Chronos (M21..M40)'!$I773&lt;&gt;"",'Chronos (M21..M40)'!$I773," ")</f>
        <v> </v>
      </c>
      <c r="AX69" s="316" t="n">
        <f aca="false">IF('Chronos (M21..M40)'!$J773&lt;&gt;"",'Chronos (M21..M40)'!$J773,0)</f>
        <v>0</v>
      </c>
      <c r="AY69" s="317" t="str">
        <f aca="false">IF($B69&lt;&gt;"",IF(AW69&lt;&gt;" ",(INDEX(AV$9:AW$12,MATCH(AV69,AV$9:AV$12),2)/AW69)*1000,0),"")</f>
        <v/>
      </c>
      <c r="AZ69" s="318" t="str">
        <f aca="false">IF(AW$9&lt;&gt;"",IF($B69&lt;&gt;"",AY69-AX69,""),"")</f>
        <v/>
      </c>
      <c r="BA69" s="313" t="str">
        <f aca="false">IF($B69&lt;&gt;"",$B69,"")</f>
        <v/>
      </c>
      <c r="BB69" s="314" t="str">
        <f aca="false">IF($B69&lt;&gt;"",'Chronos (M21..M40)'!$H874,"")</f>
        <v/>
      </c>
      <c r="BC69" s="315" t="str">
        <f aca="false">IF('Chronos (M21..M40)'!$I874&lt;&gt;"",'Chronos (M21..M40)'!$I874," ")</f>
        <v> </v>
      </c>
      <c r="BD69" s="316" t="n">
        <f aca="false">IF('Chronos (M21..M40)'!$J874&lt;&gt;"",'Chronos (M21..M40)'!$J874,0)</f>
        <v>0</v>
      </c>
      <c r="BE69" s="317" t="str">
        <f aca="false">IF($B69&lt;&gt;"",IF(BC69&lt;&gt;" ",(INDEX(BB$9:BC$12,MATCH(BB69,BB$9:BB$12),2)/BC69)*1000,0),"")</f>
        <v/>
      </c>
      <c r="BF69" s="318" t="str">
        <f aca="false">IF(BC$9&lt;&gt;"",IF($B69&lt;&gt;"",BE69-BD69,""),"")</f>
        <v/>
      </c>
      <c r="BG69" s="314" t="str">
        <f aca="false">IF($B69&lt;&gt;"",'Chronos (M21..M40)'!$H975,"")</f>
        <v/>
      </c>
      <c r="BH69" s="315" t="str">
        <f aca="false">IF('Chronos (M21..M40)'!$I975&lt;&gt;"",'Chronos (M21..M40)'!$I975," ")</f>
        <v> </v>
      </c>
      <c r="BI69" s="316" t="n">
        <f aca="false">IF('Chronos (M21..M40)'!$J975&lt;&gt;"",'Chronos (M21..M40)'!$J975,0)</f>
        <v>0</v>
      </c>
      <c r="BJ69" s="317" t="str">
        <f aca="false">IF($B69&lt;&gt;"",IF(BH69&lt;&gt;" ",(INDEX(BG$9:BH$12,MATCH(BG69,BG$9:BG$12),2)/BH69)*1000,0),"")</f>
        <v/>
      </c>
      <c r="BK69" s="318" t="str">
        <f aca="false">IF(BH$9&lt;&gt;"",IF($B69&lt;&gt;"",BJ69-BI69,""),"")</f>
        <v/>
      </c>
      <c r="BL69" s="313" t="str">
        <f aca="false">IF($B69&lt;&gt;"",$B69,"")</f>
        <v/>
      </c>
      <c r="BM69" s="314" t="str">
        <f aca="false">IF($B69&lt;&gt;"",'Chronos (M21..M40)'!$H1076,"")</f>
        <v/>
      </c>
      <c r="BN69" s="315" t="str">
        <f aca="false">IF('Chronos (M21..M40)'!$I1076&lt;&gt;"",'Chronos (M21..M40)'!$I1076," ")</f>
        <v> </v>
      </c>
      <c r="BO69" s="316" t="n">
        <f aca="false">IF('Chronos (M21..M40)'!$J1076&lt;&gt;"",'Chronos (M21..M40)'!$J1076,0)</f>
        <v>0</v>
      </c>
      <c r="BP69" s="317" t="str">
        <f aca="false">IF($B69&lt;&gt;"",IF(BN69&lt;&gt;" ",(INDEX(BM$9:BN$12,MATCH(BM69,BM$9:BM$12),2)/BN69)*1000,0),"")</f>
        <v/>
      </c>
      <c r="BQ69" s="318" t="str">
        <f aca="false">IF(BN$9&lt;&gt;"",IF($B69&lt;&gt;"",BP69-BO69,""),"")</f>
        <v/>
      </c>
      <c r="BR69" s="314" t="str">
        <f aca="false">IF($B69&lt;&gt;"",'Chronos (M21..M40)'!$H1177,"")</f>
        <v/>
      </c>
      <c r="BS69" s="315" t="str">
        <f aca="false">IF('Chronos (M21..M40)'!$I1177&lt;&gt;"",'Chronos (M21..M40)'!$I1177," ")</f>
        <v> </v>
      </c>
      <c r="BT69" s="316" t="n">
        <f aca="false">IF('Chronos (M21..M40)'!$J1177&lt;&gt;"",'Chronos (M21..M40)'!$J1177,0)</f>
        <v>0</v>
      </c>
      <c r="BU69" s="317" t="str">
        <f aca="false">IF($B69&lt;&gt;"",IF(BS69&lt;&gt;" ",(INDEX(BR$9:BS$12,MATCH(BR69,BR$9:BR$12),2)/BS69)*1000,0),"")</f>
        <v/>
      </c>
      <c r="BV69" s="318" t="str">
        <f aca="false">IF(BS$9&lt;&gt;"",IF($B69&lt;&gt;"",BU69-BT69,""),"")</f>
        <v/>
      </c>
      <c r="BW69" s="313" t="str">
        <f aca="false">IF($B69&lt;&gt;"",$B69,"")</f>
        <v/>
      </c>
      <c r="BX69" s="314" t="str">
        <f aca="false">IF($B69&lt;&gt;"",'Chronos (M21..M40)'!$H1278,"")</f>
        <v/>
      </c>
      <c r="BY69" s="315" t="str">
        <f aca="false">IF('Chronos (M21..M40)'!$I1278&lt;&gt;"",'Chronos (M21..M40)'!$I1278," ")</f>
        <v> </v>
      </c>
      <c r="BZ69" s="316" t="n">
        <f aca="false">IF('Chronos (M21..M40)'!$J1278&lt;&gt;"",'Chronos (M21..M40)'!$J1278,0)</f>
        <v>0</v>
      </c>
      <c r="CA69" s="317" t="str">
        <f aca="false">IF($B69&lt;&gt;"",IF(BY69&lt;&gt;" ",(INDEX(BX$9:BY$12,MATCH(BX69,BX$9:BX$12),2)/BY69)*1000,0),"")</f>
        <v/>
      </c>
      <c r="CB69" s="318" t="str">
        <f aca="false">IF(BY$9&lt;&gt;"",IF($B69&lt;&gt;"",CA69-BZ69,""),"")</f>
        <v/>
      </c>
      <c r="CC69" s="314" t="str">
        <f aca="false">IF($B69&lt;&gt;"",'Chronos (M21..M40)'!$H1379,"")</f>
        <v/>
      </c>
      <c r="CD69" s="315" t="str">
        <f aca="false">IF('Chronos (M21..M40)'!$I1379&lt;&gt;"",'Chronos (M21..M40)'!$I1379," ")</f>
        <v> </v>
      </c>
      <c r="CE69" s="316" t="n">
        <f aca="false">IF('Chronos (M21..M40)'!$J1379&lt;&gt;"",'Chronos (M21..M40)'!$J1379,0)</f>
        <v>0</v>
      </c>
      <c r="CF69" s="317" t="str">
        <f aca="false">IF($B69&lt;&gt;"",IF(CD69&lt;&gt;" ",(INDEX(CC$9:CD$12,MATCH(CC69,CC$9:CC$12),2)/CD69)*1000,0),"")</f>
        <v/>
      </c>
      <c r="CG69" s="318" t="str">
        <f aca="false">IF(CD$9&lt;&gt;"",IF($B69&lt;&gt;"",CF69-CE69,""),"")</f>
        <v/>
      </c>
      <c r="CH69" s="313" t="str">
        <f aca="false">IF($B69&lt;&gt;"",$B69,"")</f>
        <v/>
      </c>
      <c r="CI69" s="314" t="str">
        <f aca="false">IF($B69&lt;&gt;"",'Chronos (M21..M40)'!$H1480,"")</f>
        <v/>
      </c>
      <c r="CJ69" s="315" t="str">
        <f aca="false">IF('Chronos (M21..M40)'!$I1480&lt;&gt;"",'Chronos (M21..M40)'!$I1480," ")</f>
        <v> </v>
      </c>
      <c r="CK69" s="316" t="n">
        <f aca="false">IF('Chronos (M21..M40)'!$J1480&lt;&gt;"",'Chronos (M21..M40)'!$J1480,0)</f>
        <v>0</v>
      </c>
      <c r="CL69" s="317" t="str">
        <f aca="false">IF($B69&lt;&gt;"",IF(CJ69&lt;&gt;" ",(INDEX(CI$9:CJ$12,MATCH(CI69,CI$9:CI$12),2)/CJ69)*1000,0),"")</f>
        <v/>
      </c>
      <c r="CM69" s="318" t="str">
        <f aca="false">IF(CJ$9&lt;&gt;"",IF($B69&lt;&gt;"",CL69-CK69,""),"")</f>
        <v/>
      </c>
      <c r="CN69" s="314" t="str">
        <f aca="false">IF($B69&lt;&gt;"",'Chronos (M21..M40)'!$H1581,"")</f>
        <v/>
      </c>
      <c r="CO69" s="315" t="str">
        <f aca="false">IF('Chronos (M21..M40)'!$I1581&lt;&gt;"",'Chronos (M21..M40)'!$I1581," ")</f>
        <v> </v>
      </c>
      <c r="CP69" s="316" t="n">
        <f aca="false">IF('Chronos (M21..M40)'!$J1581&lt;&gt;"",'Chronos (M21..M40)'!$J1581,0)</f>
        <v>0</v>
      </c>
      <c r="CQ69" s="317" t="str">
        <f aca="false">IF($B69&lt;&gt;"",IF(CO69&lt;&gt;" ",(INDEX(CN$9:CO$12,MATCH(CN69,CN$9:CN$12),2)/CO69)*1000,0),"")</f>
        <v/>
      </c>
      <c r="CR69" s="318" t="str">
        <f aca="false">IF(CO$9&lt;&gt;"",IF($B69&lt;&gt;"",CQ69-CP69,""),"")</f>
        <v/>
      </c>
      <c r="CS69" s="313" t="str">
        <f aca="false">IF($B69&lt;&gt;"",$B69,"")</f>
        <v/>
      </c>
      <c r="CT69" s="314" t="str">
        <f aca="false">IF($B69&lt;&gt;"",'Chronos (M21..M40)'!$H1682,"")</f>
        <v/>
      </c>
      <c r="CU69" s="315" t="str">
        <f aca="false">IF('Chronos (M21..M40)'!$I1682&lt;&gt;"",'Chronos (M21..M40)'!$I1682," ")</f>
        <v> </v>
      </c>
      <c r="CV69" s="316" t="n">
        <f aca="false">IF('Chronos (M21..M40)'!$J1682&lt;&gt;"",'Chronos (M21..M40)'!$J1682,0)</f>
        <v>0</v>
      </c>
      <c r="CW69" s="317" t="str">
        <f aca="false">IF($B69&lt;&gt;"",IF(CU69&lt;&gt;" ",(INDEX(CT$9:CU$12,MATCH(CT69,CT$9:CT$12),2)/CU69)*1000,0),"")</f>
        <v/>
      </c>
      <c r="CX69" s="318" t="str">
        <f aca="false">IF(CU$9&lt;&gt;"",IF($B69&lt;&gt;"",CW69-CV69,""),"")</f>
        <v/>
      </c>
      <c r="CY69" s="314" t="str">
        <f aca="false">IF($B69&lt;&gt;"",'Chronos (M21..M40)'!$H1783,"")</f>
        <v/>
      </c>
      <c r="CZ69" s="315" t="str">
        <f aca="false">IF('Chronos (M21..M40)'!$I1783&lt;&gt;"",'Chronos (M21..M40)'!$I1783," ")</f>
        <v> </v>
      </c>
      <c r="DA69" s="316" t="n">
        <f aca="false">IF('Chronos (M21..M40)'!$J1783&lt;&gt;"",'Chronos (M21..M40)'!$J1783,0)</f>
        <v>0</v>
      </c>
      <c r="DB69" s="317" t="str">
        <f aca="false">IF($B69&lt;&gt;"",IF(CZ69&lt;&gt;" ",(INDEX(CY$9:CZ$12,MATCH(CY69,CY$9:CY$12),2)/CZ69)*1000,0),"")</f>
        <v/>
      </c>
      <c r="DC69" s="318" t="str">
        <f aca="false">IF(CZ$9&lt;&gt;"",IF($B69&lt;&gt;"",DB69-DA69,""),"")</f>
        <v/>
      </c>
      <c r="DD69" s="313" t="str">
        <f aca="false">IF($B69&lt;&gt;"",$B69,"")</f>
        <v/>
      </c>
      <c r="DE69" s="314" t="str">
        <f aca="false">IF($B69&lt;&gt;"",'Chronos (M21..M40)'!$H1884,"")</f>
        <v/>
      </c>
      <c r="DF69" s="315" t="str">
        <f aca="false">IF('Chronos (M21..M40)'!$I1884&lt;&gt;"",'Chronos (M21..M40)'!$I1884," ")</f>
        <v> </v>
      </c>
      <c r="DG69" s="316" t="n">
        <f aca="false">IF('Chronos (M21..M40)'!$J1884&lt;&gt;"",'Chronos (M21..M40)'!$J1884,0)</f>
        <v>0</v>
      </c>
      <c r="DH69" s="317" t="str">
        <f aca="false">IF($B69&lt;&gt;"",IF(DF69&lt;&gt;" ",(INDEX(DE$9:DF$12,MATCH(DE69,DE$9:DE$12),2)/DF69)*1000,0),"")</f>
        <v/>
      </c>
      <c r="DI69" s="318" t="str">
        <f aca="false">IF(DF$9&lt;&gt;"",IF($B69&lt;&gt;"",DH69-DG69,""),"")</f>
        <v/>
      </c>
      <c r="DJ69" s="314" t="str">
        <f aca="false">IF($B69&lt;&gt;"",'Chronos (M21..M40)'!$H1985,"")</f>
        <v/>
      </c>
      <c r="DK69" s="315" t="str">
        <f aca="false">IF('Chronos (M21..M40)'!$I1985&lt;&gt;"",'Chronos (M21..M40)'!$I1985," ")</f>
        <v> </v>
      </c>
      <c r="DL69" s="316" t="n">
        <f aca="false">IF('Chronos (M21..M40)'!$J1985&lt;&gt;"",'Chronos (M21..M40)'!$J1985,0)</f>
        <v>0</v>
      </c>
      <c r="DM69" s="317" t="str">
        <f aca="false">IF($B69&lt;&gt;"",IF(DK69&lt;&gt;" ",(INDEX(DJ$9:DK$12,MATCH(DJ69,DJ$9:DJ$12),2)/DK69)*1000,0),"")</f>
        <v/>
      </c>
      <c r="DN69" s="318" t="str">
        <f aca="false">IF(DK$9&lt;&gt;"",IF($B69&lt;&gt;"",DM69-DL69,""),"")</f>
        <v/>
      </c>
      <c r="DO69" s="0"/>
      <c r="DP69" s="356" t="n">
        <f aca="false">E69</f>
        <v>0</v>
      </c>
      <c r="DQ69" s="357" t="n">
        <f aca="false">F69</f>
        <v>0</v>
      </c>
      <c r="DR69" s="356" t="e">
        <f aca="false">SUM(E69,M69,R69,X69,AC69)</f>
        <v>#VALUE!</v>
      </c>
      <c r="DS69" s="319" t="e">
        <f aca="false">SUM(DR69,AI69,AN69,AT69,AY69,BE69,BJ69,BP69,BU69,CA69,CF69,CL69,CQ69,CW69,DB69,DH69,DM69)</f>
        <v>#VALUE!</v>
      </c>
      <c r="DT69" s="357" t="n">
        <f aca="false">SUM(L69,Q69,W69,AB69,AH69,AM69,AS69,AX69,BD69,BI69,BO69,BT69,BZ69,CE69,CK69,CP69,CV69,DA69,DG69,DL69)</f>
        <v>0</v>
      </c>
      <c r="DU69" s="356" t="e">
        <f aca="false">SMALL($DY69:$EV69,1)</f>
        <v>#VALUE!</v>
      </c>
      <c r="DV69" s="319" t="e">
        <f aca="false">SMALL($DY69:$EV69,2)</f>
        <v>#VALUE!</v>
      </c>
      <c r="DW69" s="319" t="e">
        <f aca="false">SMALL($DY69:$EV69,3)</f>
        <v>#VALUE!</v>
      </c>
      <c r="DX69" s="357" t="e">
        <f aca="false">SMALL($DY69:$EV69,4)</f>
        <v>#VALUE!</v>
      </c>
      <c r="DY69" s="356" t="e">
        <f aca="false">'Calculs (M1..M20)'!DU69</f>
        <v>#VALUE!</v>
      </c>
      <c r="DZ69" s="356" t="e">
        <f aca="false">'Calculs (M1..M20)'!DV69</f>
        <v>#VALUE!</v>
      </c>
      <c r="EA69" s="356" t="e">
        <f aca="false">'Calculs (M1..M20)'!DW69</f>
        <v>#VALUE!</v>
      </c>
      <c r="EB69" s="358" t="e">
        <f aca="false">'Calculs (M1..M20)'!DX69</f>
        <v>#VALUE!</v>
      </c>
      <c r="EC69" s="361" t="str">
        <f aca="false">IF(M69&gt;0,M69," ")</f>
        <v/>
      </c>
      <c r="ED69" s="321" t="str">
        <f aca="false">IF(R69&gt;0,R69," ")</f>
        <v/>
      </c>
      <c r="EE69" s="321" t="str">
        <f aca="false">IF(X69&gt;0,X69," ")</f>
        <v/>
      </c>
      <c r="EF69" s="321" t="str">
        <f aca="false">IF(AC69&gt;0,AC69," ")</f>
        <v/>
      </c>
      <c r="EG69" s="321" t="str">
        <f aca="false">IF(AI69&gt;0,AI69," ")</f>
        <v/>
      </c>
      <c r="EH69" s="321" t="str">
        <f aca="false">IF(AN69&gt;0,AN69," ")</f>
        <v/>
      </c>
      <c r="EI69" s="321" t="str">
        <f aca="false">IF(AT69&gt;0,AT69," ")</f>
        <v/>
      </c>
      <c r="EJ69" s="321" t="str">
        <f aca="false">IF(AY69&gt;0,AY69," ")</f>
        <v/>
      </c>
      <c r="EK69" s="321" t="str">
        <f aca="false">IF(BE69&gt;0,BE69," ")</f>
        <v/>
      </c>
      <c r="EL69" s="321" t="str">
        <f aca="false">IF(BJ69&gt;0,BJ69," ")</f>
        <v/>
      </c>
      <c r="EM69" s="321" t="str">
        <f aca="false">IF(BP69&gt;0,BP69," ")</f>
        <v/>
      </c>
      <c r="EN69" s="321" t="str">
        <f aca="false">IF(BU69&gt;0,BU69," ")</f>
        <v/>
      </c>
      <c r="EO69" s="321" t="str">
        <f aca="false">IF(CA69&gt;0,CA69," ")</f>
        <v/>
      </c>
      <c r="EP69" s="321" t="str">
        <f aca="false">IF(CF69&gt;0,CF69," ")</f>
        <v/>
      </c>
      <c r="EQ69" s="321" t="str">
        <f aca="false">IF(CL69&gt;0,CL69," ")</f>
        <v/>
      </c>
      <c r="ER69" s="321" t="str">
        <f aca="false">IF(CQ69&gt;0,CQ69," ")</f>
        <v/>
      </c>
      <c r="ES69" s="321" t="str">
        <f aca="false">IF(CW69&gt;0,CW69," ")</f>
        <v/>
      </c>
      <c r="ET69" s="321" t="str">
        <f aca="false">IF(DB69&gt;0,DB69," ")</f>
        <v/>
      </c>
      <c r="EU69" s="321" t="str">
        <f aca="false">IF(DH69&gt;0,DH69," ")</f>
        <v/>
      </c>
      <c r="EV69" s="321" t="str">
        <f aca="false">IF(DM69&gt;0,DM69," ")</f>
        <v/>
      </c>
      <c r="EW69" s="322" t="e">
        <f aca="false">SMALL($DY69:EC69,1)</f>
        <v>#VALUE!</v>
      </c>
      <c r="EX69" s="323" t="e">
        <f aca="false">SMALL($DY69:ED69,1)</f>
        <v>#VALUE!</v>
      </c>
      <c r="EY69" s="323" t="e">
        <f aca="false">SMALL($DY69:EE69,1)</f>
        <v>#VALUE!</v>
      </c>
      <c r="EZ69" s="323" t="e">
        <f aca="false">SMALL($DY69:EF69,1)</f>
        <v>#VALUE!</v>
      </c>
      <c r="FA69" s="323" t="e">
        <f aca="false">SMALL($DY69:EG69,1)</f>
        <v>#VALUE!</v>
      </c>
      <c r="FB69" s="323" t="e">
        <f aca="false">SMALL($DY69:EH69,1)</f>
        <v>#VALUE!</v>
      </c>
      <c r="FC69" s="323" t="e">
        <f aca="false">SMALL($DY69:EI69,1)</f>
        <v>#VALUE!</v>
      </c>
      <c r="FD69" s="323" t="e">
        <f aca="false">SMALL($DY69:EJ69,1)</f>
        <v>#VALUE!</v>
      </c>
      <c r="FE69" s="323" t="e">
        <f aca="false">SMALL($DY69:EK69,1)</f>
        <v>#VALUE!</v>
      </c>
      <c r="FF69" s="323" t="e">
        <f aca="false">SMALL($DY69:EL69,1)</f>
        <v>#VALUE!</v>
      </c>
      <c r="FG69" s="323" t="e">
        <f aca="false">SMALL($DY69:EM69,1)</f>
        <v>#VALUE!</v>
      </c>
      <c r="FH69" s="323" t="e">
        <f aca="false">SMALL($DY69:EN69,1)</f>
        <v>#VALUE!</v>
      </c>
      <c r="FI69" s="323" t="e">
        <f aca="false">SMALL($DY69:EO69,1)</f>
        <v>#VALUE!</v>
      </c>
      <c r="FJ69" s="323" t="e">
        <f aca="false">SMALL($DY69:EP69,1)</f>
        <v>#VALUE!</v>
      </c>
      <c r="FK69" s="323" t="e">
        <f aca="false">SMALL($DY69:EQ69,1)</f>
        <v>#VALUE!</v>
      </c>
      <c r="FL69" s="323" t="e">
        <f aca="false">SMALL($DY69:ER69,1)</f>
        <v>#VALUE!</v>
      </c>
      <c r="FM69" s="323" t="e">
        <f aca="false">SMALL($DY69:ES69,1)</f>
        <v>#VALUE!</v>
      </c>
      <c r="FN69" s="323" t="e">
        <f aca="false">SMALL($DY69:ET69,1)</f>
        <v>#VALUE!</v>
      </c>
      <c r="FO69" s="323" t="e">
        <f aca="false">SMALL($DY69:EU69,1)</f>
        <v>#VALUE!</v>
      </c>
      <c r="FP69" s="324" t="e">
        <f aca="false">SMALL($DY69:EV69,1)</f>
        <v>#VALUE!</v>
      </c>
      <c r="FQ69" s="0"/>
      <c r="FR69" s="328" t="str">
        <f aca="false">IF($B69&lt;&gt;"",IF($EE$1+20&gt;=FR$13,$N69+E69-F69-(EW69+EW171+EW273+EW375),""),"")</f>
        <v/>
      </c>
      <c r="FS69" s="329" t="str">
        <f aca="false">IF($B69&lt;&gt;"",IF($EE$1+20&gt;=FS$13,$N69+$S69+E69-F69-(EX69+EX171+EX273+EX375),""),"")</f>
        <v/>
      </c>
      <c r="FT69" s="329" t="str">
        <f aca="false">IF($B69&lt;&gt;"",IF($EE$1+20&gt;=FT$13,$N69+$S69+$Y69+E69-F69-(EY69+EY171+EY273+EY375),""),"")</f>
        <v/>
      </c>
      <c r="FU69" s="329" t="str">
        <f aca="false">IF($B69&lt;&gt;"",IF($EE$1+20&gt;=FU$13,$N69+$S69+$Y69+$AD69+E69-F69-(EZ69+EZ171+EZ273+EZ375),""),"")</f>
        <v/>
      </c>
      <c r="FV69" s="329" t="str">
        <f aca="false">IF($B69&lt;&gt;"",IF($EE$1+20&gt;=FV$13,$N69+$S69+$Y69+$AD69+$AJ69+E69-F69-(FA69+FA171+FA273+FA375),""),"")</f>
        <v/>
      </c>
      <c r="FW69" s="329" t="str">
        <f aca="false">IF($B69&lt;&gt;"",IF($EE$1+20&gt;=FW$13,$N69+$S69+$Y69+$AD69+$AJ69+$AO69+E69-F69-(FB69+FB171+FB273+FB375),""),"")</f>
        <v/>
      </c>
      <c r="FX69" s="329" t="str">
        <f aca="false">IF($B69&lt;&gt;"",IF($EE$1+20&gt;=FX$13,$N69+$S69+$Y69+$AD69+$AJ69+$AO69+$AU69+E69-F69-(FC69+FC171+FC273+FC375),""),"")</f>
        <v/>
      </c>
      <c r="FY69" s="329" t="str">
        <f aca="false">IF($B69&lt;&gt;"",IF($EE$1+20&gt;=FY$13,$N69+$S69+$Y69+$AD69+$AJ69+$AO69+$AU69+$AZ69+E69-F69-(FD69+FD171+FD273+FD375),""),"")</f>
        <v/>
      </c>
      <c r="FZ69" s="329" t="str">
        <f aca="false">IF($B69&lt;&gt;"",IF($EE$1+20&gt;=FZ$13,$N69+$S69+$Y69+$AD69+$AJ69+$AO69+$AU69+$AZ69+$BF69+E69-F69-(FE69+FE171+FE273+FE375),""),"")</f>
        <v/>
      </c>
      <c r="GA69" s="329" t="str">
        <f aca="false">IF($B69&lt;&gt;"",IF($EE$1+20&gt;=GA$13,$N69+$S69+$Y69+$AD69+$AJ69+$AO69+$AU69+$AZ69+$BF69+$BK69+E69-F69-(FF69+FF171+FF273+FF375),""),"")</f>
        <v/>
      </c>
      <c r="GB69" s="329" t="str">
        <f aca="false">IF($B69&lt;&gt;"",IF($EE$1+20&gt;=GB$13,$N69+$S69+$Y69+$AD69+$AJ69+$AO69+$AU69+$AZ69+$BF69+$BK69+$BQ69+E69-F69-(FG69+FG171+FG273+FG375),""),"")</f>
        <v/>
      </c>
      <c r="GC69" s="329" t="str">
        <f aca="false">IF($B69&lt;&gt;"",IF($EE$1+20&gt;=GC$13,$N69+$S69+$Y69+$AD69+$AJ69+$AO69+$AU69+$AZ69+$BF69+$BK69+$BQ69+$BV69+E69-F69-(FH69+FH171+FH273+FH375),""),"")</f>
        <v/>
      </c>
      <c r="GD69" s="329" t="str">
        <f aca="false">IF($B69&lt;&gt;"",IF($EE$1+20&gt;=GD$13,$N69+$S69+$Y69+$AD69+$AJ69+$AO69+$AU69+$AZ69+$BF69+$BK69+$BQ69+$BV69+$CB69+E69-F69-(FI69+FI171+FI273+FI375),""),"")</f>
        <v/>
      </c>
      <c r="GE69" s="329" t="str">
        <f aca="false">IF($B69&lt;&gt;"",IF($EE$1+20&gt;=GE$13,$N69+$S69+$Y69+$AD69+$AJ69+$AO69+$AU69+$AZ69+$BF69+$BK69+$BQ69+$BV69+$CB69+$CG69+E69-F69-(FJ69+FJ171+FJ273+FJ375),""),"")</f>
        <v/>
      </c>
      <c r="GF69" s="329" t="str">
        <f aca="false">IF($B69&lt;&gt;"",IF($EE$1+20&gt;=GF$13,$N69+$S69+$Y69+$AD69+$AJ69+$AO69+$AU69+$AZ69+$BF69+$BK69+$BQ69+$BV69+$CB69+$CG69+$CM69+E69-F69-(FK69+FK171+FK273+FK375),""),"")</f>
        <v/>
      </c>
      <c r="GG69" s="329" t="str">
        <f aca="false">IF($B69&lt;&gt;"",IF($EE$1+20&gt;=GG$13,$N69+$S69+$Y69+$AD69+$AJ69+$AO69+$AU69+$AZ69+$BF69+$BK69+$BQ69+$BV69+$CB69+$CG69+$CM69+$CR69+E69-F69-(FL69+FL171+FL273+FL375),""),"")</f>
        <v/>
      </c>
      <c r="GH69" s="329" t="str">
        <f aca="false">IF($B69&lt;&gt;"",IF($EE$1+20&gt;=GH$13,$N69+$S69+$Y69+$AD69+$AJ69+$AO69+$AU69+$AZ69+$BF69+$BK69+$BQ69+$BV69+$CB69+$CG69+$CM69+$CR69+$CX69+E69-F69-(FM69+FM171+FM273+FM375),""),"")</f>
        <v/>
      </c>
      <c r="GI69" s="329" t="str">
        <f aca="false">IF($B69&lt;&gt;"",IF($EE$1+20&gt;=GI$13,$N69+$S69+$Y69+$AD69+$AJ69+$AO69+$AU69+$AZ69+$BF69+$BK69+$BQ69+$BV69+$CB69+$CG69+$CM69+$CR69+$CX69+$DC69+E69-F69-(FN69+FN171+FN273+FN375),""),"")</f>
        <v/>
      </c>
      <c r="GJ69" s="329" t="str">
        <f aca="false">IF($B69&lt;&gt;"",IF($EE$1+20&gt;=GJ$13,$N69+$S69+$Y69+$AD69+$AJ69+$AO69+$AU69+$AZ69+$BF69+$BK69+$BQ69+$BV69+$CB69+$CG69+$CM69+$CR69+$CX69+$DC69+$DI69+E69-F69-(FO69+FO171+FO273+FO375),""),"")</f>
        <v/>
      </c>
      <c r="GK69" s="330" t="str">
        <f aca="false">IF($B69&lt;&gt;"",IF($EE$1+20&gt;=GK$13,$N69+$S69+$Y69+$AD69+$AJ69+$AO69+$AU69+$AZ69+$BF69+$BK69+$BQ69+$BV69+$CB69+$CG69+$CM69+$CR69+$CX69+$DC69+$DI69+$DN69+E69-F69-(FP69+FP171+FP273+FP375),""),"")</f>
        <v/>
      </c>
      <c r="GL69" s="0"/>
      <c r="GM69" s="328" t="str">
        <f aca="false">IF($B69&lt;&gt;"",IF($EE$1+20&gt;=GM$13,RANK(FR69,FR$14:FR$113,0),""),"")</f>
        <v/>
      </c>
      <c r="GN69" s="329" t="str">
        <f aca="false">IF($B69&lt;&gt;"",IF($EE$1+20&gt;=GN$13,RANK(FS69,FS$14:FS$113,0),""),"")</f>
        <v/>
      </c>
      <c r="GO69" s="329" t="str">
        <f aca="false">IF($B69&lt;&gt;"",IF($EE$1+20&gt;=GO$13,RANK(FT69,FT$14:FT$113,0),""),"")</f>
        <v/>
      </c>
      <c r="GP69" s="329" t="str">
        <f aca="false">IF($B69&lt;&gt;"",IF($EE$1+20&gt;=GP$13,RANK(FU69,FU$14:FU$113,0),""),"")</f>
        <v/>
      </c>
      <c r="GQ69" s="329" t="str">
        <f aca="false">IF($B69&lt;&gt;"",IF($EE$1+20&gt;=GQ$13,RANK(FV69,FV$14:FV$113,0),""),"")</f>
        <v/>
      </c>
      <c r="GR69" s="329" t="str">
        <f aca="false">IF($B69&lt;&gt;"",IF($EE$1+20&gt;=GR$13,RANK(FW69,FW$14:FW$113,0),""),"")</f>
        <v/>
      </c>
      <c r="GS69" s="329" t="str">
        <f aca="false">IF($B69&lt;&gt;"",IF($EE$1+20&gt;=GS$13,RANK(FX69,FX$14:FX$113,0),""),"")</f>
        <v/>
      </c>
      <c r="GT69" s="329" t="str">
        <f aca="false">IF($B69&lt;&gt;"",IF($EE$1+20&gt;=GT$13,RANK(FY69,FY$14:FY$113,0),""),"")</f>
        <v/>
      </c>
      <c r="GU69" s="329" t="str">
        <f aca="false">IF($B69&lt;&gt;"",IF($EE$1+20&gt;=GU$13,RANK(FZ69,FZ$14:FZ$113,0),""),"")</f>
        <v/>
      </c>
      <c r="GV69" s="329" t="str">
        <f aca="false">IF($B69&lt;&gt;"",IF($EE$1+20&gt;=GV$13,RANK(GA69,GA$14:GA$113,0),""),"")</f>
        <v/>
      </c>
      <c r="GW69" s="329" t="str">
        <f aca="false">IF($B69&lt;&gt;"",IF($EE$1+20&gt;=GW$13,RANK(GB69,GB$14:GB$113,0),""),"")</f>
        <v/>
      </c>
      <c r="GX69" s="329" t="str">
        <f aca="false">IF($B69&lt;&gt;"",IF($EE$1+20&gt;=GX$13,RANK(GC69,GC$14:GC$113,0),""),"")</f>
        <v/>
      </c>
      <c r="GY69" s="329" t="str">
        <f aca="false">IF($B69&lt;&gt;"",IF($EE$1+20&gt;=GY$13,RANK(GD69,GD$14:GD$113,0),""),"")</f>
        <v/>
      </c>
      <c r="GZ69" s="329" t="str">
        <f aca="false">IF($B69&lt;&gt;"",IF($EE$1+20&gt;=GZ$13,RANK(GE69,GE$14:GE$113,0),""),"")</f>
        <v/>
      </c>
      <c r="HA69" s="329" t="str">
        <f aca="false">IF($B69&lt;&gt;"",IF($EE$1+20&gt;=HA$13,RANK(GF69,GF$14:GF$113,0),""),"")</f>
        <v/>
      </c>
      <c r="HB69" s="329" t="str">
        <f aca="false">IF($B69&lt;&gt;"",IF($EE$1+20&gt;=HB$13,RANK(GG69,GG$14:GG$113,0),""),"")</f>
        <v/>
      </c>
      <c r="HC69" s="329" t="str">
        <f aca="false">IF($B69&lt;&gt;"",IF($EE$1+20&gt;=HC$13,RANK(GH69,GH$14:GH$113,0),""),"")</f>
        <v/>
      </c>
      <c r="HD69" s="329" t="str">
        <f aca="false">IF($B69&lt;&gt;"",IF($EE$1+20&gt;=HD$13,RANK(GI69,GI$14:GI$113,0),""),"")</f>
        <v/>
      </c>
      <c r="HE69" s="329" t="str">
        <f aca="false">IF($B69&lt;&gt;"",IF($EE$1+20&gt;=HE$13,RANK(GJ69,GJ$14:GJ$113,0),""),"")</f>
        <v/>
      </c>
      <c r="HF69" s="330" t="str">
        <f aca="false">IF($B69&lt;&gt;"",IF($EE$1+20&gt;=HF$13,RANK(GK69,GK$14:GK$113,0),""),"")</f>
        <v/>
      </c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13" hidden="false" customHeight="false" outlineLevel="0" collapsed="false">
      <c r="A70" s="308" t="str">
        <f aca="false">IF(B70&lt;&gt;"",RANK(G70,G$14:G$113,0),"")</f>
        <v/>
      </c>
      <c r="B70" s="310" t="str">
        <f aca="false">IF('Chronos (M1..M20)'!B67&lt;&gt;"",'Chronos (M1..M20)'!B67,"")</f>
        <v/>
      </c>
      <c r="C70" s="310" t="str">
        <f aca="false">IF(B70&lt;&gt;"",'Chronos (M1..M20)'!C67,"")</f>
        <v/>
      </c>
      <c r="D70" s="215" t="str">
        <f aca="false">IF(B70&lt;&gt;"",'Chronos (M1..M20)'!C67,"")</f>
        <v/>
      </c>
      <c r="E70" s="355" t="n">
        <f aca="false">'Calculs (M1..M20)'!DS70</f>
        <v>0</v>
      </c>
      <c r="F70" s="355" t="n">
        <f aca="false">'Calculs (M1..M20)'!DT70</f>
        <v>0</v>
      </c>
      <c r="G70" s="311" t="n">
        <f aca="false">IF(B70&lt;&gt;"",IF(NbTotManche&lt;4,DR70-DQ70,IF(NbTotManche&lt;15,DR70-DU70-DQ70,IF(NbTotManche&lt;25,DR70-DU70-DV70-DQ70-DT70,IF(NbTotManche&lt;35,DS70-DU70-DV70-DW70-DT70-DQ70,DS70-DU70-DV70-DW70-DX70-DT70-DQ70)))),0)</f>
        <v>0</v>
      </c>
      <c r="H70" s="312" t="str">
        <f aca="false">IF(B70&lt;&gt;"",IF(G70,(G70/MAXA(G$14:G$113))*1000,0),"")</f>
        <v/>
      </c>
      <c r="I70" s="313" t="str">
        <f aca="false">IF($B70&lt;&gt;"",$B70,"")</f>
        <v/>
      </c>
      <c r="J70" s="314" t="str">
        <f aca="false">IF($B70&lt;&gt;"",'Chronos (M21..M40)'!$H67,"")</f>
        <v/>
      </c>
      <c r="K70" s="315" t="str">
        <f aca="false">IF('Chronos (M21..M40)'!$I67&lt;&gt;"",'Chronos (M21..M40)'!$I67," ")</f>
        <v> </v>
      </c>
      <c r="L70" s="316" t="n">
        <f aca="false">IF('Chronos (M21..M40)'!$J67&lt;&gt;"",'Chronos (M21..M40)'!$J67,0)</f>
        <v>0</v>
      </c>
      <c r="M70" s="317" t="str">
        <f aca="false">IF($B70&lt;&gt;"",IF(K70&lt;&gt;" ",(INDEX(J$9:K$12,MATCH(J70,J$9:J$12),2)/K70)*1000,0),"")</f>
        <v/>
      </c>
      <c r="N70" s="318" t="str">
        <f aca="false">IF(K$9&lt;&gt;"",IF($B70&lt;&gt;"",M70-L70,""),"")</f>
        <v/>
      </c>
      <c r="O70" s="314" t="str">
        <f aca="false">IF($B70&lt;&gt;"",'Chronos (M21..M40)'!$H168,"")</f>
        <v/>
      </c>
      <c r="P70" s="315" t="str">
        <f aca="false">IF('Chronos (M21..M40)'!$I168&lt;&gt;"",'Chronos (M21..M40)'!$I168," ")</f>
        <v> </v>
      </c>
      <c r="Q70" s="316" t="n">
        <f aca="false">IF('Chronos (M21..M40)'!$J168&lt;&gt;"",'Chronos (M21..M40)'!$J168,0)</f>
        <v>0</v>
      </c>
      <c r="R70" s="317" t="str">
        <f aca="false">IF($B70&lt;&gt;"",IF(P70&lt;&gt;" ",(INDEX(O$9:P$12,MATCH(O70,O$9:O$12),2)/P70)*1000,0),"")</f>
        <v/>
      </c>
      <c r="S70" s="318" t="str">
        <f aca="false">IF(P$9&lt;&gt;"",IF($B70&lt;&gt;"",R70-Q70,""),"")</f>
        <v/>
      </c>
      <c r="T70" s="313" t="str">
        <f aca="false">IF($B70&lt;&gt;"",$B70,"")</f>
        <v/>
      </c>
      <c r="U70" s="314" t="str">
        <f aca="false">IF($B70&lt;&gt;"",'Chronos (M21..M40)'!$H269,"")</f>
        <v/>
      </c>
      <c r="V70" s="315" t="str">
        <f aca="false">IF('Chronos (M21..M40)'!$I269&lt;&gt;"",'Chronos (M21..M40)'!$I269," ")</f>
        <v> </v>
      </c>
      <c r="W70" s="316" t="n">
        <f aca="false">IF('Chronos (M21..M40)'!$J269&lt;&gt;"",'Chronos (M21..M40)'!$J269,0)</f>
        <v>0</v>
      </c>
      <c r="X70" s="317" t="str">
        <f aca="false">IF($B70&lt;&gt;"",IF(V70&lt;&gt;" ",(INDEX(U$9:V$12,MATCH(U70,U$9:U$12),2)/V70)*1000,0),"")</f>
        <v/>
      </c>
      <c r="Y70" s="318" t="str">
        <f aca="false">IF(V$9&lt;&gt;"",IF($B70&lt;&gt;"",X70-W70,""),"")</f>
        <v/>
      </c>
      <c r="Z70" s="314" t="str">
        <f aca="false">IF($B70&lt;&gt;"",'Chronos (M21..M40)'!$H370,"")</f>
        <v/>
      </c>
      <c r="AA70" s="315" t="str">
        <f aca="false">IF('Chronos (M21..M40)'!$I370&lt;&gt;"",'Chronos (M21..M40)'!$I370," ")</f>
        <v> </v>
      </c>
      <c r="AB70" s="316" t="n">
        <f aca="false">IF('Chronos (M1..M20)'!$J370&lt;&gt;"",'Chronos (M21..M40)'!$J370,0)</f>
        <v>0</v>
      </c>
      <c r="AC70" s="317" t="str">
        <f aca="false">IF($B70&lt;&gt;"",IF(AA70&lt;&gt;" ",(INDEX(Z$9:AA$12,MATCH(Z70,Z$9:Z$12),2)/AA70)*1000,0),"")</f>
        <v/>
      </c>
      <c r="AD70" s="318" t="str">
        <f aca="false">IF(AA$9&lt;&gt;"",IF($B70&lt;&gt;"",AC70-AB70,""),"")</f>
        <v/>
      </c>
      <c r="AE70" s="313" t="str">
        <f aca="false">IF($B70&lt;&gt;"",$B70,"")</f>
        <v/>
      </c>
      <c r="AF70" s="314" t="str">
        <f aca="false">IF($B70&lt;&gt;"",'Chronos (M21..M40)'!$H471,"")</f>
        <v/>
      </c>
      <c r="AG70" s="315" t="str">
        <f aca="false">IF('Chronos (M21..M40)'!$I471&lt;&gt;"",'Chronos (M21..M40)'!$I471," ")</f>
        <v> </v>
      </c>
      <c r="AH70" s="316" t="n">
        <f aca="false">IF('Chronos (M21..M40)'!$J471&lt;&gt;"",'Chronos (M21..M40)'!$J471,0)</f>
        <v>0</v>
      </c>
      <c r="AI70" s="317" t="str">
        <f aca="false">IF($B70&lt;&gt;"",IF(AG70&lt;&gt;" ",(INDEX(AF$9:AG$12,MATCH(AF70,AF$9:AF$12),2)/AG70)*1000,0),"")</f>
        <v/>
      </c>
      <c r="AJ70" s="318" t="str">
        <f aca="false">IF(AG$9&lt;&gt;"",IF($B70&lt;&gt;"",AI70-AH70,""),"")</f>
        <v/>
      </c>
      <c r="AK70" s="314" t="str">
        <f aca="false">IF($B70&lt;&gt;"",'Chronos (M21..M40)'!$H572,"")</f>
        <v/>
      </c>
      <c r="AL70" s="315" t="str">
        <f aca="false">IF('Chronos (M21..M40)'!$I572&lt;&gt;"",'Chronos (M21..M40)'!$I572," ")</f>
        <v> </v>
      </c>
      <c r="AM70" s="316" t="n">
        <f aca="false">IF('Chronos (M21..M40)'!$J572&lt;&gt;"",'Chronos (M21..M40)'!$J572,0)</f>
        <v>0</v>
      </c>
      <c r="AN70" s="317" t="str">
        <f aca="false">IF($B70&lt;&gt;"",IF(AL70&lt;&gt;" ",(INDEX(AK$9:AL$12,MATCH(AK70,AK$9:AK$12),2)/AL70)*1000,0),"")</f>
        <v/>
      </c>
      <c r="AO70" s="318" t="str">
        <f aca="false">IF(AL$9&lt;&gt;"",IF($B70&lt;&gt;"",AN70-AM70,""),"")</f>
        <v/>
      </c>
      <c r="AP70" s="313" t="str">
        <f aca="false">IF($B70&lt;&gt;"",$B70,"")</f>
        <v/>
      </c>
      <c r="AQ70" s="314" t="str">
        <f aca="false">IF($B70&lt;&gt;"",'Chronos (M21..M40)'!$H673,"")</f>
        <v/>
      </c>
      <c r="AR70" s="315" t="str">
        <f aca="false">IF('Chronos (M21..M40)'!$I673&lt;&gt;"",'Chronos (M21..M40)'!$I673," ")</f>
        <v> </v>
      </c>
      <c r="AS70" s="316" t="n">
        <f aca="false">IF('Chronos (M21..M40)'!$J673&lt;&gt;"",'Chronos (M21..M40)'!$J673,0)</f>
        <v>0</v>
      </c>
      <c r="AT70" s="317" t="str">
        <f aca="false">IF($B70&lt;&gt;"",IF(AR70&lt;&gt;" ",(INDEX(AQ$9:AR$12,MATCH(AQ70,AQ$9:AQ$12),2)/AR70)*1000,0),"")</f>
        <v/>
      </c>
      <c r="AU70" s="318" t="str">
        <f aca="false">IF(AR$9&lt;&gt;"",IF($B70&lt;&gt;"",AT70-AS70,""),"")</f>
        <v/>
      </c>
      <c r="AV70" s="314" t="str">
        <f aca="false">IF($B70&lt;&gt;"",'Chronos (M21..M40)'!$H774,"")</f>
        <v/>
      </c>
      <c r="AW70" s="315" t="str">
        <f aca="false">IF('Chronos (M21..M40)'!$I774&lt;&gt;"",'Chronos (M21..M40)'!$I774," ")</f>
        <v> </v>
      </c>
      <c r="AX70" s="316" t="n">
        <f aca="false">IF('Chronos (M21..M40)'!$J774&lt;&gt;"",'Chronos (M21..M40)'!$J774,0)</f>
        <v>0</v>
      </c>
      <c r="AY70" s="317" t="str">
        <f aca="false">IF($B70&lt;&gt;"",IF(AW70&lt;&gt;" ",(INDEX(AV$9:AW$12,MATCH(AV70,AV$9:AV$12),2)/AW70)*1000,0),"")</f>
        <v/>
      </c>
      <c r="AZ70" s="318" t="str">
        <f aca="false">IF(AW$9&lt;&gt;"",IF($B70&lt;&gt;"",AY70-AX70,""),"")</f>
        <v/>
      </c>
      <c r="BA70" s="313" t="str">
        <f aca="false">IF($B70&lt;&gt;"",$B70,"")</f>
        <v/>
      </c>
      <c r="BB70" s="314" t="str">
        <f aca="false">IF($B70&lt;&gt;"",'Chronos (M21..M40)'!$H875,"")</f>
        <v/>
      </c>
      <c r="BC70" s="315" t="str">
        <f aca="false">IF('Chronos (M21..M40)'!$I875&lt;&gt;"",'Chronos (M21..M40)'!$I875," ")</f>
        <v> </v>
      </c>
      <c r="BD70" s="316" t="n">
        <f aca="false">IF('Chronos (M21..M40)'!$J875&lt;&gt;"",'Chronos (M21..M40)'!$J875,0)</f>
        <v>0</v>
      </c>
      <c r="BE70" s="317" t="str">
        <f aca="false">IF($B70&lt;&gt;"",IF(BC70&lt;&gt;" ",(INDEX(BB$9:BC$12,MATCH(BB70,BB$9:BB$12),2)/BC70)*1000,0),"")</f>
        <v/>
      </c>
      <c r="BF70" s="318" t="str">
        <f aca="false">IF(BC$9&lt;&gt;"",IF($B70&lt;&gt;"",BE70-BD70,""),"")</f>
        <v/>
      </c>
      <c r="BG70" s="314" t="str">
        <f aca="false">IF($B70&lt;&gt;"",'Chronos (M21..M40)'!$H976,"")</f>
        <v/>
      </c>
      <c r="BH70" s="315" t="str">
        <f aca="false">IF('Chronos (M21..M40)'!$I976&lt;&gt;"",'Chronos (M21..M40)'!$I976," ")</f>
        <v> </v>
      </c>
      <c r="BI70" s="316" t="n">
        <f aca="false">IF('Chronos (M21..M40)'!$J976&lt;&gt;"",'Chronos (M21..M40)'!$J976,0)</f>
        <v>0</v>
      </c>
      <c r="BJ70" s="317" t="str">
        <f aca="false">IF($B70&lt;&gt;"",IF(BH70&lt;&gt;" ",(INDEX(BG$9:BH$12,MATCH(BG70,BG$9:BG$12),2)/BH70)*1000,0),"")</f>
        <v/>
      </c>
      <c r="BK70" s="318" t="str">
        <f aca="false">IF(BH$9&lt;&gt;"",IF($B70&lt;&gt;"",BJ70-BI70,""),"")</f>
        <v/>
      </c>
      <c r="BL70" s="313" t="str">
        <f aca="false">IF($B70&lt;&gt;"",$B70,"")</f>
        <v/>
      </c>
      <c r="BM70" s="314" t="str">
        <f aca="false">IF($B70&lt;&gt;"",'Chronos (M21..M40)'!$H1077,"")</f>
        <v/>
      </c>
      <c r="BN70" s="315" t="str">
        <f aca="false">IF('Chronos (M21..M40)'!$I1077&lt;&gt;"",'Chronos (M21..M40)'!$I1077," ")</f>
        <v> </v>
      </c>
      <c r="BO70" s="316" t="n">
        <f aca="false">IF('Chronos (M21..M40)'!$J1077&lt;&gt;"",'Chronos (M21..M40)'!$J1077,0)</f>
        <v>0</v>
      </c>
      <c r="BP70" s="317" t="str">
        <f aca="false">IF($B70&lt;&gt;"",IF(BN70&lt;&gt;" ",(INDEX(BM$9:BN$12,MATCH(BM70,BM$9:BM$12),2)/BN70)*1000,0),"")</f>
        <v/>
      </c>
      <c r="BQ70" s="318" t="str">
        <f aca="false">IF(BN$9&lt;&gt;"",IF($B70&lt;&gt;"",BP70-BO70,""),"")</f>
        <v/>
      </c>
      <c r="BR70" s="314" t="str">
        <f aca="false">IF($B70&lt;&gt;"",'Chronos (M21..M40)'!$H1178,"")</f>
        <v/>
      </c>
      <c r="BS70" s="315" t="str">
        <f aca="false">IF('Chronos (M21..M40)'!$I1178&lt;&gt;"",'Chronos (M21..M40)'!$I1178," ")</f>
        <v> </v>
      </c>
      <c r="BT70" s="316" t="n">
        <f aca="false">IF('Chronos (M21..M40)'!$J1178&lt;&gt;"",'Chronos (M21..M40)'!$J1178,0)</f>
        <v>0</v>
      </c>
      <c r="BU70" s="317" t="str">
        <f aca="false">IF($B70&lt;&gt;"",IF(BS70&lt;&gt;" ",(INDEX(BR$9:BS$12,MATCH(BR70,BR$9:BR$12),2)/BS70)*1000,0),"")</f>
        <v/>
      </c>
      <c r="BV70" s="318" t="str">
        <f aca="false">IF(BS$9&lt;&gt;"",IF($B70&lt;&gt;"",BU70-BT70,""),"")</f>
        <v/>
      </c>
      <c r="BW70" s="313" t="str">
        <f aca="false">IF($B70&lt;&gt;"",$B70,"")</f>
        <v/>
      </c>
      <c r="BX70" s="314" t="str">
        <f aca="false">IF($B70&lt;&gt;"",'Chronos (M21..M40)'!$H1279,"")</f>
        <v/>
      </c>
      <c r="BY70" s="315" t="str">
        <f aca="false">IF('Chronos (M21..M40)'!$I1279&lt;&gt;"",'Chronos (M21..M40)'!$I1279," ")</f>
        <v> </v>
      </c>
      <c r="BZ70" s="316" t="n">
        <f aca="false">IF('Chronos (M21..M40)'!$J1279&lt;&gt;"",'Chronos (M21..M40)'!$J1279,0)</f>
        <v>0</v>
      </c>
      <c r="CA70" s="317" t="str">
        <f aca="false">IF($B70&lt;&gt;"",IF(BY70&lt;&gt;" ",(INDEX(BX$9:BY$12,MATCH(BX70,BX$9:BX$12),2)/BY70)*1000,0),"")</f>
        <v/>
      </c>
      <c r="CB70" s="318" t="str">
        <f aca="false">IF(BY$9&lt;&gt;"",IF($B70&lt;&gt;"",CA70-BZ70,""),"")</f>
        <v/>
      </c>
      <c r="CC70" s="314" t="str">
        <f aca="false">IF($B70&lt;&gt;"",'Chronos (M21..M40)'!$H1380,"")</f>
        <v/>
      </c>
      <c r="CD70" s="315" t="str">
        <f aca="false">IF('Chronos (M21..M40)'!$I1380&lt;&gt;"",'Chronos (M21..M40)'!$I1380," ")</f>
        <v> </v>
      </c>
      <c r="CE70" s="316" t="n">
        <f aca="false">IF('Chronos (M21..M40)'!$J1380&lt;&gt;"",'Chronos (M21..M40)'!$J1380,0)</f>
        <v>0</v>
      </c>
      <c r="CF70" s="317" t="str">
        <f aca="false">IF($B70&lt;&gt;"",IF(CD70&lt;&gt;" ",(INDEX(CC$9:CD$12,MATCH(CC70,CC$9:CC$12),2)/CD70)*1000,0),"")</f>
        <v/>
      </c>
      <c r="CG70" s="318" t="str">
        <f aca="false">IF(CD$9&lt;&gt;"",IF($B70&lt;&gt;"",CF70-CE70,""),"")</f>
        <v/>
      </c>
      <c r="CH70" s="313" t="str">
        <f aca="false">IF($B70&lt;&gt;"",$B70,"")</f>
        <v/>
      </c>
      <c r="CI70" s="314" t="str">
        <f aca="false">IF($B70&lt;&gt;"",'Chronos (M21..M40)'!$H1481,"")</f>
        <v/>
      </c>
      <c r="CJ70" s="315" t="str">
        <f aca="false">IF('Chronos (M21..M40)'!$I1481&lt;&gt;"",'Chronos (M21..M40)'!$I1481," ")</f>
        <v> </v>
      </c>
      <c r="CK70" s="316" t="n">
        <f aca="false">IF('Chronos (M21..M40)'!$J1481&lt;&gt;"",'Chronos (M21..M40)'!$J1481,0)</f>
        <v>0</v>
      </c>
      <c r="CL70" s="317" t="str">
        <f aca="false">IF($B70&lt;&gt;"",IF(CJ70&lt;&gt;" ",(INDEX(CI$9:CJ$12,MATCH(CI70,CI$9:CI$12),2)/CJ70)*1000,0),"")</f>
        <v/>
      </c>
      <c r="CM70" s="318" t="str">
        <f aca="false">IF(CJ$9&lt;&gt;"",IF($B70&lt;&gt;"",CL70-CK70,""),"")</f>
        <v/>
      </c>
      <c r="CN70" s="314" t="str">
        <f aca="false">IF($B70&lt;&gt;"",'Chronos (M21..M40)'!$H1582,"")</f>
        <v/>
      </c>
      <c r="CO70" s="315" t="str">
        <f aca="false">IF('Chronos (M21..M40)'!$I1582&lt;&gt;"",'Chronos (M21..M40)'!$I1582," ")</f>
        <v> </v>
      </c>
      <c r="CP70" s="316" t="n">
        <f aca="false">IF('Chronos (M21..M40)'!$J1582&lt;&gt;"",'Chronos (M21..M40)'!$J1582,0)</f>
        <v>0</v>
      </c>
      <c r="CQ70" s="317" t="str">
        <f aca="false">IF($B70&lt;&gt;"",IF(CO70&lt;&gt;" ",(INDEX(CN$9:CO$12,MATCH(CN70,CN$9:CN$12),2)/CO70)*1000,0),"")</f>
        <v/>
      </c>
      <c r="CR70" s="318" t="str">
        <f aca="false">IF(CO$9&lt;&gt;"",IF($B70&lt;&gt;"",CQ70-CP70,""),"")</f>
        <v/>
      </c>
      <c r="CS70" s="313" t="str">
        <f aca="false">IF($B70&lt;&gt;"",$B70,"")</f>
        <v/>
      </c>
      <c r="CT70" s="314" t="str">
        <f aca="false">IF($B70&lt;&gt;"",'Chronos (M21..M40)'!$H1683,"")</f>
        <v/>
      </c>
      <c r="CU70" s="315" t="str">
        <f aca="false">IF('Chronos (M21..M40)'!$I1683&lt;&gt;"",'Chronos (M21..M40)'!$I1683," ")</f>
        <v> </v>
      </c>
      <c r="CV70" s="316" t="n">
        <f aca="false">IF('Chronos (M21..M40)'!$J1683&lt;&gt;"",'Chronos (M21..M40)'!$J1683,0)</f>
        <v>0</v>
      </c>
      <c r="CW70" s="317" t="str">
        <f aca="false">IF($B70&lt;&gt;"",IF(CU70&lt;&gt;" ",(INDEX(CT$9:CU$12,MATCH(CT70,CT$9:CT$12),2)/CU70)*1000,0),"")</f>
        <v/>
      </c>
      <c r="CX70" s="318" t="str">
        <f aca="false">IF(CU$9&lt;&gt;"",IF($B70&lt;&gt;"",CW70-CV70,""),"")</f>
        <v/>
      </c>
      <c r="CY70" s="314" t="str">
        <f aca="false">IF($B70&lt;&gt;"",'Chronos (M21..M40)'!$H1784,"")</f>
        <v/>
      </c>
      <c r="CZ70" s="315" t="str">
        <f aca="false">IF('Chronos (M21..M40)'!$I1784&lt;&gt;"",'Chronos (M21..M40)'!$I1784," ")</f>
        <v> </v>
      </c>
      <c r="DA70" s="316" t="n">
        <f aca="false">IF('Chronos (M21..M40)'!$J1784&lt;&gt;"",'Chronos (M21..M40)'!$J1784,0)</f>
        <v>0</v>
      </c>
      <c r="DB70" s="317" t="str">
        <f aca="false">IF($B70&lt;&gt;"",IF(CZ70&lt;&gt;" ",(INDEX(CY$9:CZ$12,MATCH(CY70,CY$9:CY$12),2)/CZ70)*1000,0),"")</f>
        <v/>
      </c>
      <c r="DC70" s="318" t="str">
        <f aca="false">IF(CZ$9&lt;&gt;"",IF($B70&lt;&gt;"",DB70-DA70,""),"")</f>
        <v/>
      </c>
      <c r="DD70" s="313" t="str">
        <f aca="false">IF($B70&lt;&gt;"",$B70,"")</f>
        <v/>
      </c>
      <c r="DE70" s="314" t="str">
        <f aca="false">IF($B70&lt;&gt;"",'Chronos (M21..M40)'!$H1885,"")</f>
        <v/>
      </c>
      <c r="DF70" s="315" t="str">
        <f aca="false">IF('Chronos (M21..M40)'!$I1885&lt;&gt;"",'Chronos (M21..M40)'!$I1885," ")</f>
        <v> </v>
      </c>
      <c r="DG70" s="316" t="n">
        <f aca="false">IF('Chronos (M21..M40)'!$J1885&lt;&gt;"",'Chronos (M21..M40)'!$J1885,0)</f>
        <v>0</v>
      </c>
      <c r="DH70" s="317" t="str">
        <f aca="false">IF($B70&lt;&gt;"",IF(DF70&lt;&gt;" ",(INDEX(DE$9:DF$12,MATCH(DE70,DE$9:DE$12),2)/DF70)*1000,0),"")</f>
        <v/>
      </c>
      <c r="DI70" s="318" t="str">
        <f aca="false">IF(DF$9&lt;&gt;"",IF($B70&lt;&gt;"",DH70-DG70,""),"")</f>
        <v/>
      </c>
      <c r="DJ70" s="314" t="str">
        <f aca="false">IF($B70&lt;&gt;"",'Chronos (M21..M40)'!$H1986,"")</f>
        <v/>
      </c>
      <c r="DK70" s="315" t="str">
        <f aca="false">IF('Chronos (M21..M40)'!$I1986&lt;&gt;"",'Chronos (M21..M40)'!$I1986," ")</f>
        <v> </v>
      </c>
      <c r="DL70" s="316" t="n">
        <f aca="false">IF('Chronos (M21..M40)'!$J1986&lt;&gt;"",'Chronos (M21..M40)'!$J1986,0)</f>
        <v>0</v>
      </c>
      <c r="DM70" s="317" t="str">
        <f aca="false">IF($B70&lt;&gt;"",IF(DK70&lt;&gt;" ",(INDEX(DJ$9:DK$12,MATCH(DJ70,DJ$9:DJ$12),2)/DK70)*1000,0),"")</f>
        <v/>
      </c>
      <c r="DN70" s="318" t="str">
        <f aca="false">IF(DK$9&lt;&gt;"",IF($B70&lt;&gt;"",DM70-DL70,""),"")</f>
        <v/>
      </c>
      <c r="DO70" s="0"/>
      <c r="DP70" s="356" t="n">
        <f aca="false">E70</f>
        <v>0</v>
      </c>
      <c r="DQ70" s="357" t="n">
        <f aca="false">F70</f>
        <v>0</v>
      </c>
      <c r="DR70" s="356" t="e">
        <f aca="false">SUM(E70,M70,R70,X70,AC70)</f>
        <v>#VALUE!</v>
      </c>
      <c r="DS70" s="319" t="e">
        <f aca="false">SUM(DR70,AI70,AN70,AT70,AY70,BE70,BJ70,BP70,BU70,CA70,CF70,CL70,CQ70,CW70,DB70,DH70,DM70)</f>
        <v>#VALUE!</v>
      </c>
      <c r="DT70" s="357" t="n">
        <f aca="false">SUM(L70,Q70,W70,AB70,AH70,AM70,AS70,AX70,BD70,BI70,BO70,BT70,BZ70,CE70,CK70,CP70,CV70,DA70,DG70,DL70)</f>
        <v>0</v>
      </c>
      <c r="DU70" s="356" t="e">
        <f aca="false">SMALL($DY70:$EV70,1)</f>
        <v>#VALUE!</v>
      </c>
      <c r="DV70" s="319" t="e">
        <f aca="false">SMALL($DY70:$EV70,2)</f>
        <v>#VALUE!</v>
      </c>
      <c r="DW70" s="319" t="e">
        <f aca="false">SMALL($DY70:$EV70,3)</f>
        <v>#VALUE!</v>
      </c>
      <c r="DX70" s="357" t="e">
        <f aca="false">SMALL($DY70:$EV70,4)</f>
        <v>#VALUE!</v>
      </c>
      <c r="DY70" s="356" t="e">
        <f aca="false">'Calculs (M1..M20)'!DU70</f>
        <v>#VALUE!</v>
      </c>
      <c r="DZ70" s="356" t="e">
        <f aca="false">'Calculs (M1..M20)'!DV70</f>
        <v>#VALUE!</v>
      </c>
      <c r="EA70" s="356" t="e">
        <f aca="false">'Calculs (M1..M20)'!DW70</f>
        <v>#VALUE!</v>
      </c>
      <c r="EB70" s="358" t="e">
        <f aca="false">'Calculs (M1..M20)'!DX70</f>
        <v>#VALUE!</v>
      </c>
      <c r="EC70" s="361" t="str">
        <f aca="false">IF(M70&gt;0,M70," ")</f>
        <v/>
      </c>
      <c r="ED70" s="321" t="str">
        <f aca="false">IF(R70&gt;0,R70," ")</f>
        <v/>
      </c>
      <c r="EE70" s="321" t="str">
        <f aca="false">IF(X70&gt;0,X70," ")</f>
        <v/>
      </c>
      <c r="EF70" s="321" t="str">
        <f aca="false">IF(AC70&gt;0,AC70," ")</f>
        <v/>
      </c>
      <c r="EG70" s="321" t="str">
        <f aca="false">IF(AI70&gt;0,AI70," ")</f>
        <v/>
      </c>
      <c r="EH70" s="321" t="str">
        <f aca="false">IF(AN70&gt;0,AN70," ")</f>
        <v/>
      </c>
      <c r="EI70" s="321" t="str">
        <f aca="false">IF(AT70&gt;0,AT70," ")</f>
        <v/>
      </c>
      <c r="EJ70" s="321" t="str">
        <f aca="false">IF(AY70&gt;0,AY70," ")</f>
        <v/>
      </c>
      <c r="EK70" s="321" t="str">
        <f aca="false">IF(BE70&gt;0,BE70," ")</f>
        <v/>
      </c>
      <c r="EL70" s="321" t="str">
        <f aca="false">IF(BJ70&gt;0,BJ70," ")</f>
        <v/>
      </c>
      <c r="EM70" s="321" t="str">
        <f aca="false">IF(BP70&gt;0,BP70," ")</f>
        <v/>
      </c>
      <c r="EN70" s="321" t="str">
        <f aca="false">IF(BU70&gt;0,BU70," ")</f>
        <v/>
      </c>
      <c r="EO70" s="321" t="str">
        <f aca="false">IF(CA70&gt;0,CA70," ")</f>
        <v/>
      </c>
      <c r="EP70" s="321" t="str">
        <f aca="false">IF(CF70&gt;0,CF70," ")</f>
        <v/>
      </c>
      <c r="EQ70" s="321" t="str">
        <f aca="false">IF(CL70&gt;0,CL70," ")</f>
        <v/>
      </c>
      <c r="ER70" s="321" t="str">
        <f aca="false">IF(CQ70&gt;0,CQ70," ")</f>
        <v/>
      </c>
      <c r="ES70" s="321" t="str">
        <f aca="false">IF(CW70&gt;0,CW70," ")</f>
        <v/>
      </c>
      <c r="ET70" s="321" t="str">
        <f aca="false">IF(DB70&gt;0,DB70," ")</f>
        <v/>
      </c>
      <c r="EU70" s="321" t="str">
        <f aca="false">IF(DH70&gt;0,DH70," ")</f>
        <v/>
      </c>
      <c r="EV70" s="321" t="str">
        <f aca="false">IF(DM70&gt;0,DM70," ")</f>
        <v/>
      </c>
      <c r="EW70" s="322" t="e">
        <f aca="false">SMALL($DY70:EC70,1)</f>
        <v>#VALUE!</v>
      </c>
      <c r="EX70" s="323" t="e">
        <f aca="false">SMALL($DY70:ED70,1)</f>
        <v>#VALUE!</v>
      </c>
      <c r="EY70" s="323" t="e">
        <f aca="false">SMALL($DY70:EE70,1)</f>
        <v>#VALUE!</v>
      </c>
      <c r="EZ70" s="323" t="e">
        <f aca="false">SMALL($DY70:EF70,1)</f>
        <v>#VALUE!</v>
      </c>
      <c r="FA70" s="323" t="e">
        <f aca="false">SMALL($DY70:EG70,1)</f>
        <v>#VALUE!</v>
      </c>
      <c r="FB70" s="323" t="e">
        <f aca="false">SMALL($DY70:EH70,1)</f>
        <v>#VALUE!</v>
      </c>
      <c r="FC70" s="323" t="e">
        <f aca="false">SMALL($DY70:EI70,1)</f>
        <v>#VALUE!</v>
      </c>
      <c r="FD70" s="323" t="e">
        <f aca="false">SMALL($DY70:EJ70,1)</f>
        <v>#VALUE!</v>
      </c>
      <c r="FE70" s="323" t="e">
        <f aca="false">SMALL($DY70:EK70,1)</f>
        <v>#VALUE!</v>
      </c>
      <c r="FF70" s="323" t="e">
        <f aca="false">SMALL($DY70:EL70,1)</f>
        <v>#VALUE!</v>
      </c>
      <c r="FG70" s="323" t="e">
        <f aca="false">SMALL($DY70:EM70,1)</f>
        <v>#VALUE!</v>
      </c>
      <c r="FH70" s="323" t="e">
        <f aca="false">SMALL($DY70:EN70,1)</f>
        <v>#VALUE!</v>
      </c>
      <c r="FI70" s="323" t="e">
        <f aca="false">SMALL($DY70:EO70,1)</f>
        <v>#VALUE!</v>
      </c>
      <c r="FJ70" s="323" t="e">
        <f aca="false">SMALL($DY70:EP70,1)</f>
        <v>#VALUE!</v>
      </c>
      <c r="FK70" s="323" t="e">
        <f aca="false">SMALL($DY70:EQ70,1)</f>
        <v>#VALUE!</v>
      </c>
      <c r="FL70" s="323" t="e">
        <f aca="false">SMALL($DY70:ER70,1)</f>
        <v>#VALUE!</v>
      </c>
      <c r="FM70" s="323" t="e">
        <f aca="false">SMALL($DY70:ES70,1)</f>
        <v>#VALUE!</v>
      </c>
      <c r="FN70" s="323" t="e">
        <f aca="false">SMALL($DY70:ET70,1)</f>
        <v>#VALUE!</v>
      </c>
      <c r="FO70" s="323" t="e">
        <f aca="false">SMALL($DY70:EU70,1)</f>
        <v>#VALUE!</v>
      </c>
      <c r="FP70" s="324" t="e">
        <f aca="false">SMALL($DY70:EV70,1)</f>
        <v>#VALUE!</v>
      </c>
      <c r="FQ70" s="0"/>
      <c r="FR70" s="328" t="str">
        <f aca="false">IF($B70&lt;&gt;"",IF($EE$1+20&gt;=FR$13,$N70+E70-F70-(EW70+EW172+EW274+EW376),""),"")</f>
        <v/>
      </c>
      <c r="FS70" s="329" t="str">
        <f aca="false">IF($B70&lt;&gt;"",IF($EE$1+20&gt;=FS$13,$N70+$S70+E70-F70-(EX70+EX172+EX274+EX376),""),"")</f>
        <v/>
      </c>
      <c r="FT70" s="329" t="str">
        <f aca="false">IF($B70&lt;&gt;"",IF($EE$1+20&gt;=FT$13,$N70+$S70+$Y70+E70-F70-(EY70+EY172+EY274+EY376),""),"")</f>
        <v/>
      </c>
      <c r="FU70" s="329" t="str">
        <f aca="false">IF($B70&lt;&gt;"",IF($EE$1+20&gt;=FU$13,$N70+$S70+$Y70+$AD70+E70-F70-(EZ70+EZ172+EZ274+EZ376),""),"")</f>
        <v/>
      </c>
      <c r="FV70" s="329" t="str">
        <f aca="false">IF($B70&lt;&gt;"",IF($EE$1+20&gt;=FV$13,$N70+$S70+$Y70+$AD70+$AJ70+E70-F70-(FA70+FA172+FA274+FA376),""),"")</f>
        <v/>
      </c>
      <c r="FW70" s="329" t="str">
        <f aca="false">IF($B70&lt;&gt;"",IF($EE$1+20&gt;=FW$13,$N70+$S70+$Y70+$AD70+$AJ70+$AO70+E70-F70-(FB70+FB172+FB274+FB376),""),"")</f>
        <v/>
      </c>
      <c r="FX70" s="329" t="str">
        <f aca="false">IF($B70&lt;&gt;"",IF($EE$1+20&gt;=FX$13,$N70+$S70+$Y70+$AD70+$AJ70+$AO70+$AU70+E70-F70-(FC70+FC172+FC274+FC376),""),"")</f>
        <v/>
      </c>
      <c r="FY70" s="329" t="str">
        <f aca="false">IF($B70&lt;&gt;"",IF($EE$1+20&gt;=FY$13,$N70+$S70+$Y70+$AD70+$AJ70+$AO70+$AU70+$AZ70+E70-F70-(FD70+FD172+FD274+FD376),""),"")</f>
        <v/>
      </c>
      <c r="FZ70" s="329" t="str">
        <f aca="false">IF($B70&lt;&gt;"",IF($EE$1+20&gt;=FZ$13,$N70+$S70+$Y70+$AD70+$AJ70+$AO70+$AU70+$AZ70+$BF70+E70-F70-(FE70+FE172+FE274+FE376),""),"")</f>
        <v/>
      </c>
      <c r="GA70" s="329" t="str">
        <f aca="false">IF($B70&lt;&gt;"",IF($EE$1+20&gt;=GA$13,$N70+$S70+$Y70+$AD70+$AJ70+$AO70+$AU70+$AZ70+$BF70+$BK70+E70-F70-(FF70+FF172+FF274+FF376),""),"")</f>
        <v/>
      </c>
      <c r="GB70" s="329" t="str">
        <f aca="false">IF($B70&lt;&gt;"",IF($EE$1+20&gt;=GB$13,$N70+$S70+$Y70+$AD70+$AJ70+$AO70+$AU70+$AZ70+$BF70+$BK70+$BQ70+E70-F70-(FG70+FG172+FG274+FG376),""),"")</f>
        <v/>
      </c>
      <c r="GC70" s="329" t="str">
        <f aca="false">IF($B70&lt;&gt;"",IF($EE$1+20&gt;=GC$13,$N70+$S70+$Y70+$AD70+$AJ70+$AO70+$AU70+$AZ70+$BF70+$BK70+$BQ70+$BV70+E70-F70-(FH70+FH172+FH274+FH376),""),"")</f>
        <v/>
      </c>
      <c r="GD70" s="329" t="str">
        <f aca="false">IF($B70&lt;&gt;"",IF($EE$1+20&gt;=GD$13,$N70+$S70+$Y70+$AD70+$AJ70+$AO70+$AU70+$AZ70+$BF70+$BK70+$BQ70+$BV70+$CB70+E70-F70-(FI70+FI172+FI274+FI376),""),"")</f>
        <v/>
      </c>
      <c r="GE70" s="329" t="str">
        <f aca="false">IF($B70&lt;&gt;"",IF($EE$1+20&gt;=GE$13,$N70+$S70+$Y70+$AD70+$AJ70+$AO70+$AU70+$AZ70+$BF70+$BK70+$BQ70+$BV70+$CB70+$CG70+E70-F70-(FJ70+FJ172+FJ274+FJ376),""),"")</f>
        <v/>
      </c>
      <c r="GF70" s="329" t="str">
        <f aca="false">IF($B70&lt;&gt;"",IF($EE$1+20&gt;=GF$13,$N70+$S70+$Y70+$AD70+$AJ70+$AO70+$AU70+$AZ70+$BF70+$BK70+$BQ70+$BV70+$CB70+$CG70+$CM70+E70-F70-(FK70+FK172+FK274+FK376),""),"")</f>
        <v/>
      </c>
      <c r="GG70" s="329" t="str">
        <f aca="false">IF($B70&lt;&gt;"",IF($EE$1+20&gt;=GG$13,$N70+$S70+$Y70+$AD70+$AJ70+$AO70+$AU70+$AZ70+$BF70+$BK70+$BQ70+$BV70+$CB70+$CG70+$CM70+$CR70+E70-F70-(FL70+FL172+FL274+FL376),""),"")</f>
        <v/>
      </c>
      <c r="GH70" s="329" t="str">
        <f aca="false">IF($B70&lt;&gt;"",IF($EE$1+20&gt;=GH$13,$N70+$S70+$Y70+$AD70+$AJ70+$AO70+$AU70+$AZ70+$BF70+$BK70+$BQ70+$BV70+$CB70+$CG70+$CM70+$CR70+$CX70+E70-F70-(FM70+FM172+FM274+FM376),""),"")</f>
        <v/>
      </c>
      <c r="GI70" s="329" t="str">
        <f aca="false">IF($B70&lt;&gt;"",IF($EE$1+20&gt;=GI$13,$N70+$S70+$Y70+$AD70+$AJ70+$AO70+$AU70+$AZ70+$BF70+$BK70+$BQ70+$BV70+$CB70+$CG70+$CM70+$CR70+$CX70+$DC70+E70-F70-(FN70+FN172+FN274+FN376),""),"")</f>
        <v/>
      </c>
      <c r="GJ70" s="329" t="str">
        <f aca="false">IF($B70&lt;&gt;"",IF($EE$1+20&gt;=GJ$13,$N70+$S70+$Y70+$AD70+$AJ70+$AO70+$AU70+$AZ70+$BF70+$BK70+$BQ70+$BV70+$CB70+$CG70+$CM70+$CR70+$CX70+$DC70+$DI70+E70-F70-(FO70+FO172+FO274+FO376),""),"")</f>
        <v/>
      </c>
      <c r="GK70" s="330" t="str">
        <f aca="false">IF($B70&lt;&gt;"",IF($EE$1+20&gt;=GK$13,$N70+$S70+$Y70+$AD70+$AJ70+$AO70+$AU70+$AZ70+$BF70+$BK70+$BQ70+$BV70+$CB70+$CG70+$CM70+$CR70+$CX70+$DC70+$DI70+$DN70+E70-F70-(FP70+FP172+FP274+FP376),""),"")</f>
        <v/>
      </c>
      <c r="GL70" s="0"/>
      <c r="GM70" s="328" t="str">
        <f aca="false">IF($B70&lt;&gt;"",IF($EE$1+20&gt;=GM$13,RANK(FR70,FR$14:FR$113,0),""),"")</f>
        <v/>
      </c>
      <c r="GN70" s="329" t="str">
        <f aca="false">IF($B70&lt;&gt;"",IF($EE$1+20&gt;=GN$13,RANK(FS70,FS$14:FS$113,0),""),"")</f>
        <v/>
      </c>
      <c r="GO70" s="329" t="str">
        <f aca="false">IF($B70&lt;&gt;"",IF($EE$1+20&gt;=GO$13,RANK(FT70,FT$14:FT$113,0),""),"")</f>
        <v/>
      </c>
      <c r="GP70" s="329" t="str">
        <f aca="false">IF($B70&lt;&gt;"",IF($EE$1+20&gt;=GP$13,RANK(FU70,FU$14:FU$113,0),""),"")</f>
        <v/>
      </c>
      <c r="GQ70" s="329" t="str">
        <f aca="false">IF($B70&lt;&gt;"",IF($EE$1+20&gt;=GQ$13,RANK(FV70,FV$14:FV$113,0),""),"")</f>
        <v/>
      </c>
      <c r="GR70" s="329" t="str">
        <f aca="false">IF($B70&lt;&gt;"",IF($EE$1+20&gt;=GR$13,RANK(FW70,FW$14:FW$113,0),""),"")</f>
        <v/>
      </c>
      <c r="GS70" s="329" t="str">
        <f aca="false">IF($B70&lt;&gt;"",IF($EE$1+20&gt;=GS$13,RANK(FX70,FX$14:FX$113,0),""),"")</f>
        <v/>
      </c>
      <c r="GT70" s="329" t="str">
        <f aca="false">IF($B70&lt;&gt;"",IF($EE$1+20&gt;=GT$13,RANK(FY70,FY$14:FY$113,0),""),"")</f>
        <v/>
      </c>
      <c r="GU70" s="329" t="str">
        <f aca="false">IF($B70&lt;&gt;"",IF($EE$1+20&gt;=GU$13,RANK(FZ70,FZ$14:FZ$113,0),""),"")</f>
        <v/>
      </c>
      <c r="GV70" s="329" t="str">
        <f aca="false">IF($B70&lt;&gt;"",IF($EE$1+20&gt;=GV$13,RANK(GA70,GA$14:GA$113,0),""),"")</f>
        <v/>
      </c>
      <c r="GW70" s="329" t="str">
        <f aca="false">IF($B70&lt;&gt;"",IF($EE$1+20&gt;=GW$13,RANK(GB70,GB$14:GB$113,0),""),"")</f>
        <v/>
      </c>
      <c r="GX70" s="329" t="str">
        <f aca="false">IF($B70&lt;&gt;"",IF($EE$1+20&gt;=GX$13,RANK(GC70,GC$14:GC$113,0),""),"")</f>
        <v/>
      </c>
      <c r="GY70" s="329" t="str">
        <f aca="false">IF($B70&lt;&gt;"",IF($EE$1+20&gt;=GY$13,RANK(GD70,GD$14:GD$113,0),""),"")</f>
        <v/>
      </c>
      <c r="GZ70" s="329" t="str">
        <f aca="false">IF($B70&lt;&gt;"",IF($EE$1+20&gt;=GZ$13,RANK(GE70,GE$14:GE$113,0),""),"")</f>
        <v/>
      </c>
      <c r="HA70" s="329" t="str">
        <f aca="false">IF($B70&lt;&gt;"",IF($EE$1+20&gt;=HA$13,RANK(GF70,GF$14:GF$113,0),""),"")</f>
        <v/>
      </c>
      <c r="HB70" s="329" t="str">
        <f aca="false">IF($B70&lt;&gt;"",IF($EE$1+20&gt;=HB$13,RANK(GG70,GG$14:GG$113,0),""),"")</f>
        <v/>
      </c>
      <c r="HC70" s="329" t="str">
        <f aca="false">IF($B70&lt;&gt;"",IF($EE$1+20&gt;=HC$13,RANK(GH70,GH$14:GH$113,0),""),"")</f>
        <v/>
      </c>
      <c r="HD70" s="329" t="str">
        <f aca="false">IF($B70&lt;&gt;"",IF($EE$1+20&gt;=HD$13,RANK(GI70,GI$14:GI$113,0),""),"")</f>
        <v/>
      </c>
      <c r="HE70" s="329" t="str">
        <f aca="false">IF($B70&lt;&gt;"",IF($EE$1+20&gt;=HE$13,RANK(GJ70,GJ$14:GJ$113,0),""),"")</f>
        <v/>
      </c>
      <c r="HF70" s="330" t="str">
        <f aca="false">IF($B70&lt;&gt;"",IF($EE$1+20&gt;=HF$13,RANK(GK70,GK$14:GK$113,0),""),"")</f>
        <v/>
      </c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customFormat="false" ht="13" hidden="false" customHeight="false" outlineLevel="0" collapsed="false">
      <c r="A71" s="308" t="str">
        <f aca="false">IF(B71&lt;&gt;"",RANK(G71,G$14:G$113,0),"")</f>
        <v/>
      </c>
      <c r="B71" s="310" t="str">
        <f aca="false">IF('Chronos (M1..M20)'!B68&lt;&gt;"",'Chronos (M1..M20)'!B68,"")</f>
        <v/>
      </c>
      <c r="C71" s="310" t="str">
        <f aca="false">IF(B71&lt;&gt;"",'Chronos (M1..M20)'!C68,"")</f>
        <v/>
      </c>
      <c r="D71" s="215" t="str">
        <f aca="false">IF(B71&lt;&gt;"",'Chronos (M1..M20)'!C68,"")</f>
        <v/>
      </c>
      <c r="E71" s="355" t="n">
        <f aca="false">'Calculs (M1..M20)'!DS71</f>
        <v>0</v>
      </c>
      <c r="F71" s="355" t="n">
        <f aca="false">'Calculs (M1..M20)'!DT71</f>
        <v>0</v>
      </c>
      <c r="G71" s="311" t="n">
        <f aca="false">IF(B71&lt;&gt;"",IF(NbTotManche&lt;4,DR71-DQ71,IF(NbTotManche&lt;15,DR71-DU71-DQ71,IF(NbTotManche&lt;25,DR71-DU71-DV71-DQ71-DT71,IF(NbTotManche&lt;35,DS71-DU71-DV71-DW71-DT71-DQ71,DS71-DU71-DV71-DW71-DX71-DT71-DQ71)))),0)</f>
        <v>0</v>
      </c>
      <c r="H71" s="312" t="str">
        <f aca="false">IF(B71&lt;&gt;"",IF(G71,(G71/MAXA(G$14:G$113))*1000,0),"")</f>
        <v/>
      </c>
      <c r="I71" s="313" t="str">
        <f aca="false">IF($B71&lt;&gt;"",$B71,"")</f>
        <v/>
      </c>
      <c r="J71" s="314" t="str">
        <f aca="false">IF($B71&lt;&gt;"",'Chronos (M21..M40)'!$H68,"")</f>
        <v/>
      </c>
      <c r="K71" s="315" t="str">
        <f aca="false">IF('Chronos (M21..M40)'!$I68&lt;&gt;"",'Chronos (M21..M40)'!$I68," ")</f>
        <v> </v>
      </c>
      <c r="L71" s="316" t="n">
        <f aca="false">IF('Chronos (M21..M40)'!$J68&lt;&gt;"",'Chronos (M21..M40)'!$J68,0)</f>
        <v>0</v>
      </c>
      <c r="M71" s="317" t="str">
        <f aca="false">IF($B71&lt;&gt;"",IF(K71&lt;&gt;" ",(INDEX(J$9:K$12,MATCH(J71,J$9:J$12),2)/K71)*1000,0),"")</f>
        <v/>
      </c>
      <c r="N71" s="318" t="str">
        <f aca="false">IF(K$9&lt;&gt;"",IF($B71&lt;&gt;"",M71-L71,""),"")</f>
        <v/>
      </c>
      <c r="O71" s="314" t="str">
        <f aca="false">IF($B71&lt;&gt;"",'Chronos (M21..M40)'!$H169,"")</f>
        <v/>
      </c>
      <c r="P71" s="315" t="str">
        <f aca="false">IF('Chronos (M21..M40)'!$I169&lt;&gt;"",'Chronos (M21..M40)'!$I169," ")</f>
        <v> </v>
      </c>
      <c r="Q71" s="316" t="n">
        <f aca="false">IF('Chronos (M21..M40)'!$J169&lt;&gt;"",'Chronos (M21..M40)'!$J169,0)</f>
        <v>0</v>
      </c>
      <c r="R71" s="317" t="str">
        <f aca="false">IF($B71&lt;&gt;"",IF(P71&lt;&gt;" ",(INDEX(O$9:P$12,MATCH(O71,O$9:O$12),2)/P71)*1000,0),"")</f>
        <v/>
      </c>
      <c r="S71" s="318" t="str">
        <f aca="false">IF(P$9&lt;&gt;"",IF($B71&lt;&gt;"",R71-Q71,""),"")</f>
        <v/>
      </c>
      <c r="T71" s="313" t="str">
        <f aca="false">IF($B71&lt;&gt;"",$B71,"")</f>
        <v/>
      </c>
      <c r="U71" s="314" t="str">
        <f aca="false">IF($B71&lt;&gt;"",'Chronos (M21..M40)'!$H270,"")</f>
        <v/>
      </c>
      <c r="V71" s="315" t="str">
        <f aca="false">IF('Chronos (M21..M40)'!$I270&lt;&gt;"",'Chronos (M21..M40)'!$I270," ")</f>
        <v> </v>
      </c>
      <c r="W71" s="316" t="n">
        <f aca="false">IF('Chronos (M21..M40)'!$J270&lt;&gt;"",'Chronos (M21..M40)'!$J270,0)</f>
        <v>0</v>
      </c>
      <c r="X71" s="317" t="str">
        <f aca="false">IF($B71&lt;&gt;"",IF(V71&lt;&gt;" ",(INDEX(U$9:V$12,MATCH(U71,U$9:U$12),2)/V71)*1000,0),"")</f>
        <v/>
      </c>
      <c r="Y71" s="318" t="str">
        <f aca="false">IF(V$9&lt;&gt;"",IF($B71&lt;&gt;"",X71-W71,""),"")</f>
        <v/>
      </c>
      <c r="Z71" s="314" t="str">
        <f aca="false">IF($B71&lt;&gt;"",'Chronos (M21..M40)'!$H371,"")</f>
        <v/>
      </c>
      <c r="AA71" s="315" t="str">
        <f aca="false">IF('Chronos (M21..M40)'!$I371&lt;&gt;"",'Chronos (M21..M40)'!$I371," ")</f>
        <v> </v>
      </c>
      <c r="AB71" s="316" t="n">
        <f aca="false">IF('Chronos (M1..M20)'!$J371&lt;&gt;"",'Chronos (M21..M40)'!$J371,0)</f>
        <v>0</v>
      </c>
      <c r="AC71" s="317" t="str">
        <f aca="false">IF($B71&lt;&gt;"",IF(AA71&lt;&gt;" ",(INDEX(Z$9:AA$12,MATCH(Z71,Z$9:Z$12),2)/AA71)*1000,0),"")</f>
        <v/>
      </c>
      <c r="AD71" s="318" t="str">
        <f aca="false">IF(AA$9&lt;&gt;"",IF($B71&lt;&gt;"",AC71-AB71,""),"")</f>
        <v/>
      </c>
      <c r="AE71" s="313" t="str">
        <f aca="false">IF($B71&lt;&gt;"",$B71,"")</f>
        <v/>
      </c>
      <c r="AF71" s="314" t="str">
        <f aca="false">IF($B71&lt;&gt;"",'Chronos (M21..M40)'!$H472,"")</f>
        <v/>
      </c>
      <c r="AG71" s="315" t="str">
        <f aca="false">IF('Chronos (M21..M40)'!$I472&lt;&gt;"",'Chronos (M21..M40)'!$I472," ")</f>
        <v> </v>
      </c>
      <c r="AH71" s="316" t="n">
        <f aca="false">IF('Chronos (M21..M40)'!$J472&lt;&gt;"",'Chronos (M21..M40)'!$J472,0)</f>
        <v>0</v>
      </c>
      <c r="AI71" s="317" t="str">
        <f aca="false">IF($B71&lt;&gt;"",IF(AG71&lt;&gt;" ",(INDEX(AF$9:AG$12,MATCH(AF71,AF$9:AF$12),2)/AG71)*1000,0),"")</f>
        <v/>
      </c>
      <c r="AJ71" s="318" t="str">
        <f aca="false">IF(AG$9&lt;&gt;"",IF($B71&lt;&gt;"",AI71-AH71,""),"")</f>
        <v/>
      </c>
      <c r="AK71" s="314" t="str">
        <f aca="false">IF($B71&lt;&gt;"",'Chronos (M21..M40)'!$H573,"")</f>
        <v/>
      </c>
      <c r="AL71" s="315" t="str">
        <f aca="false">IF('Chronos (M21..M40)'!$I573&lt;&gt;"",'Chronos (M21..M40)'!$I573," ")</f>
        <v> </v>
      </c>
      <c r="AM71" s="316" t="n">
        <f aca="false">IF('Chronos (M21..M40)'!$J573&lt;&gt;"",'Chronos (M21..M40)'!$J573,0)</f>
        <v>0</v>
      </c>
      <c r="AN71" s="317" t="str">
        <f aca="false">IF($B71&lt;&gt;"",IF(AL71&lt;&gt;" ",(INDEX(AK$9:AL$12,MATCH(AK71,AK$9:AK$12),2)/AL71)*1000,0),"")</f>
        <v/>
      </c>
      <c r="AO71" s="318" t="str">
        <f aca="false">IF(AL$9&lt;&gt;"",IF($B71&lt;&gt;"",AN71-AM71,""),"")</f>
        <v/>
      </c>
      <c r="AP71" s="313" t="str">
        <f aca="false">IF($B71&lt;&gt;"",$B71,"")</f>
        <v/>
      </c>
      <c r="AQ71" s="314" t="str">
        <f aca="false">IF($B71&lt;&gt;"",'Chronos (M21..M40)'!$H674,"")</f>
        <v/>
      </c>
      <c r="AR71" s="315" t="str">
        <f aca="false">IF('Chronos (M21..M40)'!$I674&lt;&gt;"",'Chronos (M21..M40)'!$I674," ")</f>
        <v> </v>
      </c>
      <c r="AS71" s="316" t="n">
        <f aca="false">IF('Chronos (M21..M40)'!$J674&lt;&gt;"",'Chronos (M21..M40)'!$J674,0)</f>
        <v>0</v>
      </c>
      <c r="AT71" s="317" t="str">
        <f aca="false">IF($B71&lt;&gt;"",IF(AR71&lt;&gt;" ",(INDEX(AQ$9:AR$12,MATCH(AQ71,AQ$9:AQ$12),2)/AR71)*1000,0),"")</f>
        <v/>
      </c>
      <c r="AU71" s="318" t="str">
        <f aca="false">IF(AR$9&lt;&gt;"",IF($B71&lt;&gt;"",AT71-AS71,""),"")</f>
        <v/>
      </c>
      <c r="AV71" s="314" t="str">
        <f aca="false">IF($B71&lt;&gt;"",'Chronos (M21..M40)'!$H775,"")</f>
        <v/>
      </c>
      <c r="AW71" s="315" t="str">
        <f aca="false">IF('Chronos (M21..M40)'!$I775&lt;&gt;"",'Chronos (M21..M40)'!$I775," ")</f>
        <v> </v>
      </c>
      <c r="AX71" s="316" t="n">
        <f aca="false">IF('Chronos (M21..M40)'!$J775&lt;&gt;"",'Chronos (M21..M40)'!$J775,0)</f>
        <v>0</v>
      </c>
      <c r="AY71" s="317" t="str">
        <f aca="false">IF($B71&lt;&gt;"",IF(AW71&lt;&gt;" ",(INDEX(AV$9:AW$12,MATCH(AV71,AV$9:AV$12),2)/AW71)*1000,0),"")</f>
        <v/>
      </c>
      <c r="AZ71" s="318" t="str">
        <f aca="false">IF(AW$9&lt;&gt;"",IF($B71&lt;&gt;"",AY71-AX71,""),"")</f>
        <v/>
      </c>
      <c r="BA71" s="313" t="str">
        <f aca="false">IF($B71&lt;&gt;"",$B71,"")</f>
        <v/>
      </c>
      <c r="BB71" s="314" t="str">
        <f aca="false">IF($B71&lt;&gt;"",'Chronos (M21..M40)'!$H876,"")</f>
        <v/>
      </c>
      <c r="BC71" s="315" t="str">
        <f aca="false">IF('Chronos (M21..M40)'!$I876&lt;&gt;"",'Chronos (M21..M40)'!$I876," ")</f>
        <v> </v>
      </c>
      <c r="BD71" s="316" t="n">
        <f aca="false">IF('Chronos (M21..M40)'!$J876&lt;&gt;"",'Chronos (M21..M40)'!$J876,0)</f>
        <v>0</v>
      </c>
      <c r="BE71" s="317" t="str">
        <f aca="false">IF($B71&lt;&gt;"",IF(BC71&lt;&gt;" ",(INDEX(BB$9:BC$12,MATCH(BB71,BB$9:BB$12),2)/BC71)*1000,0),"")</f>
        <v/>
      </c>
      <c r="BF71" s="318" t="str">
        <f aca="false">IF(BC$9&lt;&gt;"",IF($B71&lt;&gt;"",BE71-BD71,""),"")</f>
        <v/>
      </c>
      <c r="BG71" s="314" t="str">
        <f aca="false">IF($B71&lt;&gt;"",'Chronos (M21..M40)'!$H977,"")</f>
        <v/>
      </c>
      <c r="BH71" s="315" t="str">
        <f aca="false">IF('Chronos (M21..M40)'!$I977&lt;&gt;"",'Chronos (M21..M40)'!$I977," ")</f>
        <v> </v>
      </c>
      <c r="BI71" s="316" t="n">
        <f aca="false">IF('Chronos (M21..M40)'!$J977&lt;&gt;"",'Chronos (M21..M40)'!$J977,0)</f>
        <v>0</v>
      </c>
      <c r="BJ71" s="317" t="str">
        <f aca="false">IF($B71&lt;&gt;"",IF(BH71&lt;&gt;" ",(INDEX(BG$9:BH$12,MATCH(BG71,BG$9:BG$12),2)/BH71)*1000,0),"")</f>
        <v/>
      </c>
      <c r="BK71" s="318" t="str">
        <f aca="false">IF(BH$9&lt;&gt;"",IF($B71&lt;&gt;"",BJ71-BI71,""),"")</f>
        <v/>
      </c>
      <c r="BL71" s="313" t="str">
        <f aca="false">IF($B71&lt;&gt;"",$B71,"")</f>
        <v/>
      </c>
      <c r="BM71" s="314" t="str">
        <f aca="false">IF($B71&lt;&gt;"",'Chronos (M21..M40)'!$H1078,"")</f>
        <v/>
      </c>
      <c r="BN71" s="315" t="str">
        <f aca="false">IF('Chronos (M21..M40)'!$I1078&lt;&gt;"",'Chronos (M21..M40)'!$I1078," ")</f>
        <v> </v>
      </c>
      <c r="BO71" s="316" t="n">
        <f aca="false">IF('Chronos (M21..M40)'!$J1078&lt;&gt;"",'Chronos (M21..M40)'!$J1078,0)</f>
        <v>0</v>
      </c>
      <c r="BP71" s="317" t="str">
        <f aca="false">IF($B71&lt;&gt;"",IF(BN71&lt;&gt;" ",(INDEX(BM$9:BN$12,MATCH(BM71,BM$9:BM$12),2)/BN71)*1000,0),"")</f>
        <v/>
      </c>
      <c r="BQ71" s="318" t="str">
        <f aca="false">IF(BN$9&lt;&gt;"",IF($B71&lt;&gt;"",BP71-BO71,""),"")</f>
        <v/>
      </c>
      <c r="BR71" s="314" t="str">
        <f aca="false">IF($B71&lt;&gt;"",'Chronos (M21..M40)'!$H1179,"")</f>
        <v/>
      </c>
      <c r="BS71" s="315" t="str">
        <f aca="false">IF('Chronos (M21..M40)'!$I1179&lt;&gt;"",'Chronos (M21..M40)'!$I1179," ")</f>
        <v> </v>
      </c>
      <c r="BT71" s="316" t="n">
        <f aca="false">IF('Chronos (M21..M40)'!$J1179&lt;&gt;"",'Chronos (M21..M40)'!$J1179,0)</f>
        <v>0</v>
      </c>
      <c r="BU71" s="317" t="str">
        <f aca="false">IF($B71&lt;&gt;"",IF(BS71&lt;&gt;" ",(INDEX(BR$9:BS$12,MATCH(BR71,BR$9:BR$12),2)/BS71)*1000,0),"")</f>
        <v/>
      </c>
      <c r="BV71" s="318" t="str">
        <f aca="false">IF(BS$9&lt;&gt;"",IF($B71&lt;&gt;"",BU71-BT71,""),"")</f>
        <v/>
      </c>
      <c r="BW71" s="313" t="str">
        <f aca="false">IF($B71&lt;&gt;"",$B71,"")</f>
        <v/>
      </c>
      <c r="BX71" s="314" t="str">
        <f aca="false">IF($B71&lt;&gt;"",'Chronos (M21..M40)'!$H1280,"")</f>
        <v/>
      </c>
      <c r="BY71" s="315" t="str">
        <f aca="false">IF('Chronos (M21..M40)'!$I1280&lt;&gt;"",'Chronos (M21..M40)'!$I1280," ")</f>
        <v> </v>
      </c>
      <c r="BZ71" s="316" t="n">
        <f aca="false">IF('Chronos (M21..M40)'!$J1280&lt;&gt;"",'Chronos (M21..M40)'!$J1280,0)</f>
        <v>0</v>
      </c>
      <c r="CA71" s="317" t="str">
        <f aca="false">IF($B71&lt;&gt;"",IF(BY71&lt;&gt;" ",(INDEX(BX$9:BY$12,MATCH(BX71,BX$9:BX$12),2)/BY71)*1000,0),"")</f>
        <v/>
      </c>
      <c r="CB71" s="318" t="str">
        <f aca="false">IF(BY$9&lt;&gt;"",IF($B71&lt;&gt;"",CA71-BZ71,""),"")</f>
        <v/>
      </c>
      <c r="CC71" s="314" t="str">
        <f aca="false">IF($B71&lt;&gt;"",'Chronos (M21..M40)'!$H1381,"")</f>
        <v/>
      </c>
      <c r="CD71" s="315" t="str">
        <f aca="false">IF('Chronos (M21..M40)'!$I1381&lt;&gt;"",'Chronos (M21..M40)'!$I1381," ")</f>
        <v> </v>
      </c>
      <c r="CE71" s="316" t="n">
        <f aca="false">IF('Chronos (M21..M40)'!$J1381&lt;&gt;"",'Chronos (M21..M40)'!$J1381,0)</f>
        <v>0</v>
      </c>
      <c r="CF71" s="317" t="str">
        <f aca="false">IF($B71&lt;&gt;"",IF(CD71&lt;&gt;" ",(INDEX(CC$9:CD$12,MATCH(CC71,CC$9:CC$12),2)/CD71)*1000,0),"")</f>
        <v/>
      </c>
      <c r="CG71" s="318" t="str">
        <f aca="false">IF(CD$9&lt;&gt;"",IF($B71&lt;&gt;"",CF71-CE71,""),"")</f>
        <v/>
      </c>
      <c r="CH71" s="313" t="str">
        <f aca="false">IF($B71&lt;&gt;"",$B71,"")</f>
        <v/>
      </c>
      <c r="CI71" s="314" t="str">
        <f aca="false">IF($B71&lt;&gt;"",'Chronos (M21..M40)'!$H1482,"")</f>
        <v/>
      </c>
      <c r="CJ71" s="315" t="str">
        <f aca="false">IF('Chronos (M21..M40)'!$I1482&lt;&gt;"",'Chronos (M21..M40)'!$I1482," ")</f>
        <v> </v>
      </c>
      <c r="CK71" s="316" t="n">
        <f aca="false">IF('Chronos (M21..M40)'!$J1482&lt;&gt;"",'Chronos (M21..M40)'!$J1482,0)</f>
        <v>0</v>
      </c>
      <c r="CL71" s="317" t="str">
        <f aca="false">IF($B71&lt;&gt;"",IF(CJ71&lt;&gt;" ",(INDEX(CI$9:CJ$12,MATCH(CI71,CI$9:CI$12),2)/CJ71)*1000,0),"")</f>
        <v/>
      </c>
      <c r="CM71" s="318" t="str">
        <f aca="false">IF(CJ$9&lt;&gt;"",IF($B71&lt;&gt;"",CL71-CK71,""),"")</f>
        <v/>
      </c>
      <c r="CN71" s="314" t="str">
        <f aca="false">IF($B71&lt;&gt;"",'Chronos (M21..M40)'!$H1583,"")</f>
        <v/>
      </c>
      <c r="CO71" s="315" t="str">
        <f aca="false">IF('Chronos (M21..M40)'!$I1583&lt;&gt;"",'Chronos (M21..M40)'!$I1583," ")</f>
        <v> </v>
      </c>
      <c r="CP71" s="316" t="n">
        <f aca="false">IF('Chronos (M21..M40)'!$J1583&lt;&gt;"",'Chronos (M21..M40)'!$J1583,0)</f>
        <v>0</v>
      </c>
      <c r="CQ71" s="317" t="str">
        <f aca="false">IF($B71&lt;&gt;"",IF(CO71&lt;&gt;" ",(INDEX(CN$9:CO$12,MATCH(CN71,CN$9:CN$12),2)/CO71)*1000,0),"")</f>
        <v/>
      </c>
      <c r="CR71" s="318" t="str">
        <f aca="false">IF(CO$9&lt;&gt;"",IF($B71&lt;&gt;"",CQ71-CP71,""),"")</f>
        <v/>
      </c>
      <c r="CS71" s="313" t="str">
        <f aca="false">IF($B71&lt;&gt;"",$B71,"")</f>
        <v/>
      </c>
      <c r="CT71" s="314" t="str">
        <f aca="false">IF($B71&lt;&gt;"",'Chronos (M21..M40)'!$H1684,"")</f>
        <v/>
      </c>
      <c r="CU71" s="315" t="str">
        <f aca="false">IF('Chronos (M21..M40)'!$I1684&lt;&gt;"",'Chronos (M21..M40)'!$I1684," ")</f>
        <v> </v>
      </c>
      <c r="CV71" s="316" t="n">
        <f aca="false">IF('Chronos (M21..M40)'!$J1684&lt;&gt;"",'Chronos (M21..M40)'!$J1684,0)</f>
        <v>0</v>
      </c>
      <c r="CW71" s="317" t="str">
        <f aca="false">IF($B71&lt;&gt;"",IF(CU71&lt;&gt;" ",(INDEX(CT$9:CU$12,MATCH(CT71,CT$9:CT$12),2)/CU71)*1000,0),"")</f>
        <v/>
      </c>
      <c r="CX71" s="318" t="str">
        <f aca="false">IF(CU$9&lt;&gt;"",IF($B71&lt;&gt;"",CW71-CV71,""),"")</f>
        <v/>
      </c>
      <c r="CY71" s="314" t="str">
        <f aca="false">IF($B71&lt;&gt;"",'Chronos (M21..M40)'!$H1785,"")</f>
        <v/>
      </c>
      <c r="CZ71" s="315" t="str">
        <f aca="false">IF('Chronos (M21..M40)'!$I1785&lt;&gt;"",'Chronos (M21..M40)'!$I1785," ")</f>
        <v> </v>
      </c>
      <c r="DA71" s="316" t="n">
        <f aca="false">IF('Chronos (M21..M40)'!$J1785&lt;&gt;"",'Chronos (M21..M40)'!$J1785,0)</f>
        <v>0</v>
      </c>
      <c r="DB71" s="317" t="str">
        <f aca="false">IF($B71&lt;&gt;"",IF(CZ71&lt;&gt;" ",(INDEX(CY$9:CZ$12,MATCH(CY71,CY$9:CY$12),2)/CZ71)*1000,0),"")</f>
        <v/>
      </c>
      <c r="DC71" s="318" t="str">
        <f aca="false">IF(CZ$9&lt;&gt;"",IF($B71&lt;&gt;"",DB71-DA71,""),"")</f>
        <v/>
      </c>
      <c r="DD71" s="313" t="str">
        <f aca="false">IF($B71&lt;&gt;"",$B71,"")</f>
        <v/>
      </c>
      <c r="DE71" s="314" t="str">
        <f aca="false">IF($B71&lt;&gt;"",'Chronos (M21..M40)'!$H1886,"")</f>
        <v/>
      </c>
      <c r="DF71" s="315" t="str">
        <f aca="false">IF('Chronos (M21..M40)'!$I1886&lt;&gt;"",'Chronos (M21..M40)'!$I1886," ")</f>
        <v> </v>
      </c>
      <c r="DG71" s="316" t="n">
        <f aca="false">IF('Chronos (M21..M40)'!$J1886&lt;&gt;"",'Chronos (M21..M40)'!$J1886,0)</f>
        <v>0</v>
      </c>
      <c r="DH71" s="317" t="str">
        <f aca="false">IF($B71&lt;&gt;"",IF(DF71&lt;&gt;" ",(INDEX(DE$9:DF$12,MATCH(DE71,DE$9:DE$12),2)/DF71)*1000,0),"")</f>
        <v/>
      </c>
      <c r="DI71" s="318" t="str">
        <f aca="false">IF(DF$9&lt;&gt;"",IF($B71&lt;&gt;"",DH71-DG71,""),"")</f>
        <v/>
      </c>
      <c r="DJ71" s="314" t="str">
        <f aca="false">IF($B71&lt;&gt;"",'Chronos (M21..M40)'!$H1987,"")</f>
        <v/>
      </c>
      <c r="DK71" s="315" t="str">
        <f aca="false">IF('Chronos (M21..M40)'!$I1987&lt;&gt;"",'Chronos (M21..M40)'!$I1987," ")</f>
        <v> </v>
      </c>
      <c r="DL71" s="316" t="n">
        <f aca="false">IF('Chronos (M21..M40)'!$J1987&lt;&gt;"",'Chronos (M21..M40)'!$J1987,0)</f>
        <v>0</v>
      </c>
      <c r="DM71" s="317" t="str">
        <f aca="false">IF($B71&lt;&gt;"",IF(DK71&lt;&gt;" ",(INDEX(DJ$9:DK$12,MATCH(DJ71,DJ$9:DJ$12),2)/DK71)*1000,0),"")</f>
        <v/>
      </c>
      <c r="DN71" s="318" t="str">
        <f aca="false">IF(DK$9&lt;&gt;"",IF($B71&lt;&gt;"",DM71-DL71,""),"")</f>
        <v/>
      </c>
      <c r="DO71" s="0"/>
      <c r="DP71" s="356" t="n">
        <f aca="false">E71</f>
        <v>0</v>
      </c>
      <c r="DQ71" s="357" t="n">
        <f aca="false">F71</f>
        <v>0</v>
      </c>
      <c r="DR71" s="356" t="e">
        <f aca="false">SUM(E71,M71,R71,X71,AC71)</f>
        <v>#VALUE!</v>
      </c>
      <c r="DS71" s="319" t="e">
        <f aca="false">SUM(DR71,AI71,AN71,AT71,AY71,BE71,BJ71,BP71,BU71,CA71,CF71,CL71,CQ71,CW71,DB71,DH71,DM71)</f>
        <v>#VALUE!</v>
      </c>
      <c r="DT71" s="357" t="n">
        <f aca="false">SUM(L71,Q71,W71,AB71,AH71,AM71,AS71,AX71,BD71,BI71,BO71,BT71,BZ71,CE71,CK71,CP71,CV71,DA71,DG71,DL71)</f>
        <v>0</v>
      </c>
      <c r="DU71" s="356" t="e">
        <f aca="false">SMALL($DY71:$EV71,1)</f>
        <v>#VALUE!</v>
      </c>
      <c r="DV71" s="319" t="e">
        <f aca="false">SMALL($DY71:$EV71,2)</f>
        <v>#VALUE!</v>
      </c>
      <c r="DW71" s="319" t="e">
        <f aca="false">SMALL($DY71:$EV71,3)</f>
        <v>#VALUE!</v>
      </c>
      <c r="DX71" s="357" t="e">
        <f aca="false">SMALL($DY71:$EV71,4)</f>
        <v>#VALUE!</v>
      </c>
      <c r="DY71" s="356" t="e">
        <f aca="false">'Calculs (M1..M20)'!DU71</f>
        <v>#VALUE!</v>
      </c>
      <c r="DZ71" s="356" t="e">
        <f aca="false">'Calculs (M1..M20)'!DV71</f>
        <v>#VALUE!</v>
      </c>
      <c r="EA71" s="356" t="e">
        <f aca="false">'Calculs (M1..M20)'!DW71</f>
        <v>#VALUE!</v>
      </c>
      <c r="EB71" s="358" t="e">
        <f aca="false">'Calculs (M1..M20)'!DX71</f>
        <v>#VALUE!</v>
      </c>
      <c r="EC71" s="361" t="str">
        <f aca="false">IF(M71&gt;0,M71," ")</f>
        <v/>
      </c>
      <c r="ED71" s="321" t="str">
        <f aca="false">IF(R71&gt;0,R71," ")</f>
        <v/>
      </c>
      <c r="EE71" s="321" t="str">
        <f aca="false">IF(X71&gt;0,X71," ")</f>
        <v/>
      </c>
      <c r="EF71" s="321" t="str">
        <f aca="false">IF(AC71&gt;0,AC71," ")</f>
        <v/>
      </c>
      <c r="EG71" s="321" t="str">
        <f aca="false">IF(AI71&gt;0,AI71," ")</f>
        <v/>
      </c>
      <c r="EH71" s="321" t="str">
        <f aca="false">IF(AN71&gt;0,AN71," ")</f>
        <v/>
      </c>
      <c r="EI71" s="321" t="str">
        <f aca="false">IF(AT71&gt;0,AT71," ")</f>
        <v/>
      </c>
      <c r="EJ71" s="321" t="str">
        <f aca="false">IF(AY71&gt;0,AY71," ")</f>
        <v/>
      </c>
      <c r="EK71" s="321" t="str">
        <f aca="false">IF(BE71&gt;0,BE71," ")</f>
        <v/>
      </c>
      <c r="EL71" s="321" t="str">
        <f aca="false">IF(BJ71&gt;0,BJ71," ")</f>
        <v/>
      </c>
      <c r="EM71" s="321" t="str">
        <f aca="false">IF(BP71&gt;0,BP71," ")</f>
        <v/>
      </c>
      <c r="EN71" s="321" t="str">
        <f aca="false">IF(BU71&gt;0,BU71," ")</f>
        <v/>
      </c>
      <c r="EO71" s="321" t="str">
        <f aca="false">IF(CA71&gt;0,CA71," ")</f>
        <v/>
      </c>
      <c r="EP71" s="321" t="str">
        <f aca="false">IF(CF71&gt;0,CF71," ")</f>
        <v/>
      </c>
      <c r="EQ71" s="321" t="str">
        <f aca="false">IF(CL71&gt;0,CL71," ")</f>
        <v/>
      </c>
      <c r="ER71" s="321" t="str">
        <f aca="false">IF(CQ71&gt;0,CQ71," ")</f>
        <v/>
      </c>
      <c r="ES71" s="321" t="str">
        <f aca="false">IF(CW71&gt;0,CW71," ")</f>
        <v/>
      </c>
      <c r="ET71" s="321" t="str">
        <f aca="false">IF(DB71&gt;0,DB71," ")</f>
        <v/>
      </c>
      <c r="EU71" s="321" t="str">
        <f aca="false">IF(DH71&gt;0,DH71," ")</f>
        <v/>
      </c>
      <c r="EV71" s="321" t="str">
        <f aca="false">IF(DM71&gt;0,DM71," ")</f>
        <v/>
      </c>
      <c r="EW71" s="322" t="e">
        <f aca="false">SMALL($DY71:EC71,1)</f>
        <v>#VALUE!</v>
      </c>
      <c r="EX71" s="323" t="e">
        <f aca="false">SMALL($DY71:ED71,1)</f>
        <v>#VALUE!</v>
      </c>
      <c r="EY71" s="323" t="e">
        <f aca="false">SMALL($DY71:EE71,1)</f>
        <v>#VALUE!</v>
      </c>
      <c r="EZ71" s="323" t="e">
        <f aca="false">SMALL($DY71:EF71,1)</f>
        <v>#VALUE!</v>
      </c>
      <c r="FA71" s="323" t="e">
        <f aca="false">SMALL($DY71:EG71,1)</f>
        <v>#VALUE!</v>
      </c>
      <c r="FB71" s="323" t="e">
        <f aca="false">SMALL($DY71:EH71,1)</f>
        <v>#VALUE!</v>
      </c>
      <c r="FC71" s="323" t="e">
        <f aca="false">SMALL($DY71:EI71,1)</f>
        <v>#VALUE!</v>
      </c>
      <c r="FD71" s="323" t="e">
        <f aca="false">SMALL($DY71:EJ71,1)</f>
        <v>#VALUE!</v>
      </c>
      <c r="FE71" s="323" t="e">
        <f aca="false">SMALL($DY71:EK71,1)</f>
        <v>#VALUE!</v>
      </c>
      <c r="FF71" s="323" t="e">
        <f aca="false">SMALL($DY71:EL71,1)</f>
        <v>#VALUE!</v>
      </c>
      <c r="FG71" s="323" t="e">
        <f aca="false">SMALL($DY71:EM71,1)</f>
        <v>#VALUE!</v>
      </c>
      <c r="FH71" s="323" t="e">
        <f aca="false">SMALL($DY71:EN71,1)</f>
        <v>#VALUE!</v>
      </c>
      <c r="FI71" s="323" t="e">
        <f aca="false">SMALL($DY71:EO71,1)</f>
        <v>#VALUE!</v>
      </c>
      <c r="FJ71" s="323" t="e">
        <f aca="false">SMALL($DY71:EP71,1)</f>
        <v>#VALUE!</v>
      </c>
      <c r="FK71" s="323" t="e">
        <f aca="false">SMALL($DY71:EQ71,1)</f>
        <v>#VALUE!</v>
      </c>
      <c r="FL71" s="323" t="e">
        <f aca="false">SMALL($DY71:ER71,1)</f>
        <v>#VALUE!</v>
      </c>
      <c r="FM71" s="323" t="e">
        <f aca="false">SMALL($DY71:ES71,1)</f>
        <v>#VALUE!</v>
      </c>
      <c r="FN71" s="323" t="e">
        <f aca="false">SMALL($DY71:ET71,1)</f>
        <v>#VALUE!</v>
      </c>
      <c r="FO71" s="323" t="e">
        <f aca="false">SMALL($DY71:EU71,1)</f>
        <v>#VALUE!</v>
      </c>
      <c r="FP71" s="324" t="e">
        <f aca="false">SMALL($DY71:EV71,1)</f>
        <v>#VALUE!</v>
      </c>
      <c r="FQ71" s="0"/>
      <c r="FR71" s="328" t="str">
        <f aca="false">IF($B71&lt;&gt;"",IF($EE$1+20&gt;=FR$13,$N71+E71-F71-(EW71+EW173+EW275+EW377),""),"")</f>
        <v/>
      </c>
      <c r="FS71" s="329" t="str">
        <f aca="false">IF($B71&lt;&gt;"",IF($EE$1+20&gt;=FS$13,$N71+$S71+E71-F71-(EX71+EX173+EX275+EX377),""),"")</f>
        <v/>
      </c>
      <c r="FT71" s="329" t="str">
        <f aca="false">IF($B71&lt;&gt;"",IF($EE$1+20&gt;=FT$13,$N71+$S71+$Y71+E71-F71-(EY71+EY173+EY275+EY377),""),"")</f>
        <v/>
      </c>
      <c r="FU71" s="329" t="str">
        <f aca="false">IF($B71&lt;&gt;"",IF($EE$1+20&gt;=FU$13,$N71+$S71+$Y71+$AD71+E71-F71-(EZ71+EZ173+EZ275+EZ377),""),"")</f>
        <v/>
      </c>
      <c r="FV71" s="329" t="str">
        <f aca="false">IF($B71&lt;&gt;"",IF($EE$1+20&gt;=FV$13,$N71+$S71+$Y71+$AD71+$AJ71+E71-F71-(FA71+FA173+FA275+FA377),""),"")</f>
        <v/>
      </c>
      <c r="FW71" s="329" t="str">
        <f aca="false">IF($B71&lt;&gt;"",IF($EE$1+20&gt;=FW$13,$N71+$S71+$Y71+$AD71+$AJ71+$AO71+E71-F71-(FB71+FB173+FB275+FB377),""),"")</f>
        <v/>
      </c>
      <c r="FX71" s="329" t="str">
        <f aca="false">IF($B71&lt;&gt;"",IF($EE$1+20&gt;=FX$13,$N71+$S71+$Y71+$AD71+$AJ71+$AO71+$AU71+E71-F71-(FC71+FC173+FC275+FC377),""),"")</f>
        <v/>
      </c>
      <c r="FY71" s="329" t="str">
        <f aca="false">IF($B71&lt;&gt;"",IF($EE$1+20&gt;=FY$13,$N71+$S71+$Y71+$AD71+$AJ71+$AO71+$AU71+$AZ71+E71-F71-(FD71+FD173+FD275+FD377),""),"")</f>
        <v/>
      </c>
      <c r="FZ71" s="329" t="str">
        <f aca="false">IF($B71&lt;&gt;"",IF($EE$1+20&gt;=FZ$13,$N71+$S71+$Y71+$AD71+$AJ71+$AO71+$AU71+$AZ71+$BF71+E71-F71-(FE71+FE173+FE275+FE377),""),"")</f>
        <v/>
      </c>
      <c r="GA71" s="329" t="str">
        <f aca="false">IF($B71&lt;&gt;"",IF($EE$1+20&gt;=GA$13,$N71+$S71+$Y71+$AD71+$AJ71+$AO71+$AU71+$AZ71+$BF71+$BK71+E71-F71-(FF71+FF173+FF275+FF377),""),"")</f>
        <v/>
      </c>
      <c r="GB71" s="329" t="str">
        <f aca="false">IF($B71&lt;&gt;"",IF($EE$1+20&gt;=GB$13,$N71+$S71+$Y71+$AD71+$AJ71+$AO71+$AU71+$AZ71+$BF71+$BK71+$BQ71+E71-F71-(FG71+FG173+FG275+FG377),""),"")</f>
        <v/>
      </c>
      <c r="GC71" s="329" t="str">
        <f aca="false">IF($B71&lt;&gt;"",IF($EE$1+20&gt;=GC$13,$N71+$S71+$Y71+$AD71+$AJ71+$AO71+$AU71+$AZ71+$BF71+$BK71+$BQ71+$BV71+E71-F71-(FH71+FH173+FH275+FH377),""),"")</f>
        <v/>
      </c>
      <c r="GD71" s="329" t="str">
        <f aca="false">IF($B71&lt;&gt;"",IF($EE$1+20&gt;=GD$13,$N71+$S71+$Y71+$AD71+$AJ71+$AO71+$AU71+$AZ71+$BF71+$BK71+$BQ71+$BV71+$CB71+E71-F71-(FI71+FI173+FI275+FI377),""),"")</f>
        <v/>
      </c>
      <c r="GE71" s="329" t="str">
        <f aca="false">IF($B71&lt;&gt;"",IF($EE$1+20&gt;=GE$13,$N71+$S71+$Y71+$AD71+$AJ71+$AO71+$AU71+$AZ71+$BF71+$BK71+$BQ71+$BV71+$CB71+$CG71+E71-F71-(FJ71+FJ173+FJ275+FJ377),""),"")</f>
        <v/>
      </c>
      <c r="GF71" s="329" t="str">
        <f aca="false">IF($B71&lt;&gt;"",IF($EE$1+20&gt;=GF$13,$N71+$S71+$Y71+$AD71+$AJ71+$AO71+$AU71+$AZ71+$BF71+$BK71+$BQ71+$BV71+$CB71+$CG71+$CM71+E71-F71-(FK71+FK173+FK275+FK377),""),"")</f>
        <v/>
      </c>
      <c r="GG71" s="329" t="str">
        <f aca="false">IF($B71&lt;&gt;"",IF($EE$1+20&gt;=GG$13,$N71+$S71+$Y71+$AD71+$AJ71+$AO71+$AU71+$AZ71+$BF71+$BK71+$BQ71+$BV71+$CB71+$CG71+$CM71+$CR71+E71-F71-(FL71+FL173+FL275+FL377),""),"")</f>
        <v/>
      </c>
      <c r="GH71" s="329" t="str">
        <f aca="false">IF($B71&lt;&gt;"",IF($EE$1+20&gt;=GH$13,$N71+$S71+$Y71+$AD71+$AJ71+$AO71+$AU71+$AZ71+$BF71+$BK71+$BQ71+$BV71+$CB71+$CG71+$CM71+$CR71+$CX71+E71-F71-(FM71+FM173+FM275+FM377),""),"")</f>
        <v/>
      </c>
      <c r="GI71" s="329" t="str">
        <f aca="false">IF($B71&lt;&gt;"",IF($EE$1+20&gt;=GI$13,$N71+$S71+$Y71+$AD71+$AJ71+$AO71+$AU71+$AZ71+$BF71+$BK71+$BQ71+$BV71+$CB71+$CG71+$CM71+$CR71+$CX71+$DC71+E71-F71-(FN71+FN173+FN275+FN377),""),"")</f>
        <v/>
      </c>
      <c r="GJ71" s="329" t="str">
        <f aca="false">IF($B71&lt;&gt;"",IF($EE$1+20&gt;=GJ$13,$N71+$S71+$Y71+$AD71+$AJ71+$AO71+$AU71+$AZ71+$BF71+$BK71+$BQ71+$BV71+$CB71+$CG71+$CM71+$CR71+$CX71+$DC71+$DI71+E71-F71-(FO71+FO173+FO275+FO377),""),"")</f>
        <v/>
      </c>
      <c r="GK71" s="330" t="str">
        <f aca="false">IF($B71&lt;&gt;"",IF($EE$1+20&gt;=GK$13,$N71+$S71+$Y71+$AD71+$AJ71+$AO71+$AU71+$AZ71+$BF71+$BK71+$BQ71+$BV71+$CB71+$CG71+$CM71+$CR71+$CX71+$DC71+$DI71+$DN71+E71-F71-(FP71+FP173+FP275+FP377),""),"")</f>
        <v/>
      </c>
      <c r="GL71" s="0"/>
      <c r="GM71" s="328" t="str">
        <f aca="false">IF($B71&lt;&gt;"",IF($EE$1+20&gt;=GM$13,RANK(FR71,FR$14:FR$113,0),""),"")</f>
        <v/>
      </c>
      <c r="GN71" s="329" t="str">
        <f aca="false">IF($B71&lt;&gt;"",IF($EE$1+20&gt;=GN$13,RANK(FS71,FS$14:FS$113,0),""),"")</f>
        <v/>
      </c>
      <c r="GO71" s="329" t="str">
        <f aca="false">IF($B71&lt;&gt;"",IF($EE$1+20&gt;=GO$13,RANK(FT71,FT$14:FT$113,0),""),"")</f>
        <v/>
      </c>
      <c r="GP71" s="329" t="str">
        <f aca="false">IF($B71&lt;&gt;"",IF($EE$1+20&gt;=GP$13,RANK(FU71,FU$14:FU$113,0),""),"")</f>
        <v/>
      </c>
      <c r="GQ71" s="329" t="str">
        <f aca="false">IF($B71&lt;&gt;"",IF($EE$1+20&gt;=GQ$13,RANK(FV71,FV$14:FV$113,0),""),"")</f>
        <v/>
      </c>
      <c r="GR71" s="329" t="str">
        <f aca="false">IF($B71&lt;&gt;"",IF($EE$1+20&gt;=GR$13,RANK(FW71,FW$14:FW$113,0),""),"")</f>
        <v/>
      </c>
      <c r="GS71" s="329" t="str">
        <f aca="false">IF($B71&lt;&gt;"",IF($EE$1+20&gt;=GS$13,RANK(FX71,FX$14:FX$113,0),""),"")</f>
        <v/>
      </c>
      <c r="GT71" s="329" t="str">
        <f aca="false">IF($B71&lt;&gt;"",IF($EE$1+20&gt;=GT$13,RANK(FY71,FY$14:FY$113,0),""),"")</f>
        <v/>
      </c>
      <c r="GU71" s="329" t="str">
        <f aca="false">IF($B71&lt;&gt;"",IF($EE$1+20&gt;=GU$13,RANK(FZ71,FZ$14:FZ$113,0),""),"")</f>
        <v/>
      </c>
      <c r="GV71" s="329" t="str">
        <f aca="false">IF($B71&lt;&gt;"",IF($EE$1+20&gt;=GV$13,RANK(GA71,GA$14:GA$113,0),""),"")</f>
        <v/>
      </c>
      <c r="GW71" s="329" t="str">
        <f aca="false">IF($B71&lt;&gt;"",IF($EE$1+20&gt;=GW$13,RANK(GB71,GB$14:GB$113,0),""),"")</f>
        <v/>
      </c>
      <c r="GX71" s="329" t="str">
        <f aca="false">IF($B71&lt;&gt;"",IF($EE$1+20&gt;=GX$13,RANK(GC71,GC$14:GC$113,0),""),"")</f>
        <v/>
      </c>
      <c r="GY71" s="329" t="str">
        <f aca="false">IF($B71&lt;&gt;"",IF($EE$1+20&gt;=GY$13,RANK(GD71,GD$14:GD$113,0),""),"")</f>
        <v/>
      </c>
      <c r="GZ71" s="329" t="str">
        <f aca="false">IF($B71&lt;&gt;"",IF($EE$1+20&gt;=GZ$13,RANK(GE71,GE$14:GE$113,0),""),"")</f>
        <v/>
      </c>
      <c r="HA71" s="329" t="str">
        <f aca="false">IF($B71&lt;&gt;"",IF($EE$1+20&gt;=HA$13,RANK(GF71,GF$14:GF$113,0),""),"")</f>
        <v/>
      </c>
      <c r="HB71" s="329" t="str">
        <f aca="false">IF($B71&lt;&gt;"",IF($EE$1+20&gt;=HB$13,RANK(GG71,GG$14:GG$113,0),""),"")</f>
        <v/>
      </c>
      <c r="HC71" s="329" t="str">
        <f aca="false">IF($B71&lt;&gt;"",IF($EE$1+20&gt;=HC$13,RANK(GH71,GH$14:GH$113,0),""),"")</f>
        <v/>
      </c>
      <c r="HD71" s="329" t="str">
        <f aca="false">IF($B71&lt;&gt;"",IF($EE$1+20&gt;=HD$13,RANK(GI71,GI$14:GI$113,0),""),"")</f>
        <v/>
      </c>
      <c r="HE71" s="329" t="str">
        <f aca="false">IF($B71&lt;&gt;"",IF($EE$1+20&gt;=HE$13,RANK(GJ71,GJ$14:GJ$113,0),""),"")</f>
        <v/>
      </c>
      <c r="HF71" s="330" t="str">
        <f aca="false">IF($B71&lt;&gt;"",IF($EE$1+20&gt;=HF$13,RANK(GK71,GK$14:GK$113,0),""),"")</f>
        <v/>
      </c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customFormat="false" ht="13" hidden="false" customHeight="false" outlineLevel="0" collapsed="false">
      <c r="A72" s="308" t="str">
        <f aca="false">IF(B72&lt;&gt;"",RANK(G72,G$14:G$113,0),"")</f>
        <v/>
      </c>
      <c r="B72" s="310" t="str">
        <f aca="false">IF('Chronos (M1..M20)'!B69&lt;&gt;"",'Chronos (M1..M20)'!B69,"")</f>
        <v/>
      </c>
      <c r="C72" s="310" t="str">
        <f aca="false">IF(B72&lt;&gt;"",'Chronos (M1..M20)'!C69,"")</f>
        <v/>
      </c>
      <c r="D72" s="215" t="str">
        <f aca="false">IF(B72&lt;&gt;"",'Chronos (M1..M20)'!C69,"")</f>
        <v/>
      </c>
      <c r="E72" s="355" t="n">
        <f aca="false">'Calculs (M1..M20)'!DS72</f>
        <v>0</v>
      </c>
      <c r="F72" s="355" t="n">
        <f aca="false">'Calculs (M1..M20)'!DT72</f>
        <v>0</v>
      </c>
      <c r="G72" s="311" t="n">
        <f aca="false">IF(B72&lt;&gt;"",IF(NbTotManche&lt;4,DR72-DQ72,IF(NbTotManche&lt;15,DR72-DU72-DQ72,IF(NbTotManche&lt;25,DR72-DU72-DV72-DQ72-DT72,IF(NbTotManche&lt;35,DS72-DU72-DV72-DW72-DT72-DQ72,DS72-DU72-DV72-DW72-DX72-DT72-DQ72)))),0)</f>
        <v>0</v>
      </c>
      <c r="H72" s="312" t="str">
        <f aca="false">IF(B72&lt;&gt;"",IF(G72,(G72/MAXA(G$14:G$113))*1000,0),"")</f>
        <v/>
      </c>
      <c r="I72" s="313" t="str">
        <f aca="false">IF($B72&lt;&gt;"",$B72,"")</f>
        <v/>
      </c>
      <c r="J72" s="314" t="str">
        <f aca="false">IF($B72&lt;&gt;"",'Chronos (M21..M40)'!$H69,"")</f>
        <v/>
      </c>
      <c r="K72" s="315" t="str">
        <f aca="false">IF('Chronos (M21..M40)'!$I69&lt;&gt;"",'Chronos (M21..M40)'!$I69," ")</f>
        <v> </v>
      </c>
      <c r="L72" s="316" t="n">
        <f aca="false">IF('Chronos (M21..M40)'!$J69&lt;&gt;"",'Chronos (M21..M40)'!$J69,0)</f>
        <v>0</v>
      </c>
      <c r="M72" s="317" t="str">
        <f aca="false">IF($B72&lt;&gt;"",IF(K72&lt;&gt;" ",(INDEX(J$9:K$12,MATCH(J72,J$9:J$12),2)/K72)*1000,0),"")</f>
        <v/>
      </c>
      <c r="N72" s="318" t="str">
        <f aca="false">IF(K$9&lt;&gt;"",IF($B72&lt;&gt;"",M72-L72,""),"")</f>
        <v/>
      </c>
      <c r="O72" s="314" t="str">
        <f aca="false">IF($B72&lt;&gt;"",'Chronos (M21..M40)'!$H170,"")</f>
        <v/>
      </c>
      <c r="P72" s="315" t="str">
        <f aca="false">IF('Chronos (M21..M40)'!$I170&lt;&gt;"",'Chronos (M21..M40)'!$I170," ")</f>
        <v> </v>
      </c>
      <c r="Q72" s="316" t="n">
        <f aca="false">IF('Chronos (M21..M40)'!$J170&lt;&gt;"",'Chronos (M21..M40)'!$J170,0)</f>
        <v>0</v>
      </c>
      <c r="R72" s="317" t="str">
        <f aca="false">IF($B72&lt;&gt;"",IF(P72&lt;&gt;" ",(INDEX(O$9:P$12,MATCH(O72,O$9:O$12),2)/P72)*1000,0),"")</f>
        <v/>
      </c>
      <c r="S72" s="318" t="str">
        <f aca="false">IF(P$9&lt;&gt;"",IF($B72&lt;&gt;"",R72-Q72,""),"")</f>
        <v/>
      </c>
      <c r="T72" s="313" t="str">
        <f aca="false">IF($B72&lt;&gt;"",$B72,"")</f>
        <v/>
      </c>
      <c r="U72" s="314" t="str">
        <f aca="false">IF($B72&lt;&gt;"",'Chronos (M21..M40)'!$H271,"")</f>
        <v/>
      </c>
      <c r="V72" s="315" t="str">
        <f aca="false">IF('Chronos (M21..M40)'!$I271&lt;&gt;"",'Chronos (M21..M40)'!$I271," ")</f>
        <v> </v>
      </c>
      <c r="W72" s="316" t="n">
        <f aca="false">IF('Chronos (M21..M40)'!$J271&lt;&gt;"",'Chronos (M21..M40)'!$J271,0)</f>
        <v>0</v>
      </c>
      <c r="X72" s="317" t="str">
        <f aca="false">IF($B72&lt;&gt;"",IF(V72&lt;&gt;" ",(INDEX(U$9:V$12,MATCH(U72,U$9:U$12),2)/V72)*1000,0),"")</f>
        <v/>
      </c>
      <c r="Y72" s="318" t="str">
        <f aca="false">IF(V$9&lt;&gt;"",IF($B72&lt;&gt;"",X72-W72,""),"")</f>
        <v/>
      </c>
      <c r="Z72" s="314" t="str">
        <f aca="false">IF($B72&lt;&gt;"",'Chronos (M21..M40)'!$H372,"")</f>
        <v/>
      </c>
      <c r="AA72" s="315" t="str">
        <f aca="false">IF('Chronos (M21..M40)'!$I372&lt;&gt;"",'Chronos (M21..M40)'!$I372," ")</f>
        <v> </v>
      </c>
      <c r="AB72" s="316" t="n">
        <f aca="false">IF('Chronos (M1..M20)'!$J372&lt;&gt;"",'Chronos (M21..M40)'!$J372,0)</f>
        <v>0</v>
      </c>
      <c r="AC72" s="317" t="str">
        <f aca="false">IF($B72&lt;&gt;"",IF(AA72&lt;&gt;" ",(INDEX(Z$9:AA$12,MATCH(Z72,Z$9:Z$12),2)/AA72)*1000,0),"")</f>
        <v/>
      </c>
      <c r="AD72" s="318" t="str">
        <f aca="false">IF(AA$9&lt;&gt;"",IF($B72&lt;&gt;"",AC72-AB72,""),"")</f>
        <v/>
      </c>
      <c r="AE72" s="313" t="str">
        <f aca="false">IF($B72&lt;&gt;"",$B72,"")</f>
        <v/>
      </c>
      <c r="AF72" s="314" t="str">
        <f aca="false">IF($B72&lt;&gt;"",'Chronos (M21..M40)'!$H473,"")</f>
        <v/>
      </c>
      <c r="AG72" s="315" t="str">
        <f aca="false">IF('Chronos (M21..M40)'!$I473&lt;&gt;"",'Chronos (M21..M40)'!$I473," ")</f>
        <v> </v>
      </c>
      <c r="AH72" s="316" t="n">
        <f aca="false">IF('Chronos (M21..M40)'!$J473&lt;&gt;"",'Chronos (M21..M40)'!$J473,0)</f>
        <v>0</v>
      </c>
      <c r="AI72" s="317" t="str">
        <f aca="false">IF($B72&lt;&gt;"",IF(AG72&lt;&gt;" ",(INDEX(AF$9:AG$12,MATCH(AF72,AF$9:AF$12),2)/AG72)*1000,0),"")</f>
        <v/>
      </c>
      <c r="AJ72" s="318" t="str">
        <f aca="false">IF(AG$9&lt;&gt;"",IF($B72&lt;&gt;"",AI72-AH72,""),"")</f>
        <v/>
      </c>
      <c r="AK72" s="314" t="str">
        <f aca="false">IF($B72&lt;&gt;"",'Chronos (M21..M40)'!$H574,"")</f>
        <v/>
      </c>
      <c r="AL72" s="315" t="str">
        <f aca="false">IF('Chronos (M21..M40)'!$I574&lt;&gt;"",'Chronos (M21..M40)'!$I574," ")</f>
        <v> </v>
      </c>
      <c r="AM72" s="316" t="n">
        <f aca="false">IF('Chronos (M21..M40)'!$J574&lt;&gt;"",'Chronos (M21..M40)'!$J574,0)</f>
        <v>0</v>
      </c>
      <c r="AN72" s="317" t="str">
        <f aca="false">IF($B72&lt;&gt;"",IF(AL72&lt;&gt;" ",(INDEX(AK$9:AL$12,MATCH(AK72,AK$9:AK$12),2)/AL72)*1000,0),"")</f>
        <v/>
      </c>
      <c r="AO72" s="318" t="str">
        <f aca="false">IF(AL$9&lt;&gt;"",IF($B72&lt;&gt;"",AN72-AM72,""),"")</f>
        <v/>
      </c>
      <c r="AP72" s="313" t="str">
        <f aca="false">IF($B72&lt;&gt;"",$B72,"")</f>
        <v/>
      </c>
      <c r="AQ72" s="314" t="str">
        <f aca="false">IF($B72&lt;&gt;"",'Chronos (M21..M40)'!$H675,"")</f>
        <v/>
      </c>
      <c r="AR72" s="315" t="str">
        <f aca="false">IF('Chronos (M21..M40)'!$I675&lt;&gt;"",'Chronos (M21..M40)'!$I675," ")</f>
        <v> </v>
      </c>
      <c r="AS72" s="316" t="n">
        <f aca="false">IF('Chronos (M21..M40)'!$J675&lt;&gt;"",'Chronos (M21..M40)'!$J675,0)</f>
        <v>0</v>
      </c>
      <c r="AT72" s="317" t="str">
        <f aca="false">IF($B72&lt;&gt;"",IF(AR72&lt;&gt;" ",(INDEX(AQ$9:AR$12,MATCH(AQ72,AQ$9:AQ$12),2)/AR72)*1000,0),"")</f>
        <v/>
      </c>
      <c r="AU72" s="318" t="str">
        <f aca="false">IF(AR$9&lt;&gt;"",IF($B72&lt;&gt;"",AT72-AS72,""),"")</f>
        <v/>
      </c>
      <c r="AV72" s="314" t="str">
        <f aca="false">IF($B72&lt;&gt;"",'Chronos (M21..M40)'!$H776,"")</f>
        <v/>
      </c>
      <c r="AW72" s="315" t="str">
        <f aca="false">IF('Chronos (M21..M40)'!$I776&lt;&gt;"",'Chronos (M21..M40)'!$I776," ")</f>
        <v> </v>
      </c>
      <c r="AX72" s="316" t="n">
        <f aca="false">IF('Chronos (M21..M40)'!$J776&lt;&gt;"",'Chronos (M21..M40)'!$J776,0)</f>
        <v>0</v>
      </c>
      <c r="AY72" s="317" t="str">
        <f aca="false">IF($B72&lt;&gt;"",IF(AW72&lt;&gt;" ",(INDEX(AV$9:AW$12,MATCH(AV72,AV$9:AV$12),2)/AW72)*1000,0),"")</f>
        <v/>
      </c>
      <c r="AZ72" s="318" t="str">
        <f aca="false">IF(AW$9&lt;&gt;"",IF($B72&lt;&gt;"",AY72-AX72,""),"")</f>
        <v/>
      </c>
      <c r="BA72" s="313" t="str">
        <f aca="false">IF($B72&lt;&gt;"",$B72,"")</f>
        <v/>
      </c>
      <c r="BB72" s="314" t="str">
        <f aca="false">IF($B72&lt;&gt;"",'Chronos (M21..M40)'!$H877,"")</f>
        <v/>
      </c>
      <c r="BC72" s="315" t="str">
        <f aca="false">IF('Chronos (M21..M40)'!$I877&lt;&gt;"",'Chronos (M21..M40)'!$I877," ")</f>
        <v> </v>
      </c>
      <c r="BD72" s="316" t="n">
        <f aca="false">IF('Chronos (M21..M40)'!$J877&lt;&gt;"",'Chronos (M21..M40)'!$J877,0)</f>
        <v>0</v>
      </c>
      <c r="BE72" s="317" t="str">
        <f aca="false">IF($B72&lt;&gt;"",IF(BC72&lt;&gt;" ",(INDEX(BB$9:BC$12,MATCH(BB72,BB$9:BB$12),2)/BC72)*1000,0),"")</f>
        <v/>
      </c>
      <c r="BF72" s="318" t="str">
        <f aca="false">IF(BC$9&lt;&gt;"",IF($B72&lt;&gt;"",BE72-BD72,""),"")</f>
        <v/>
      </c>
      <c r="BG72" s="314" t="str">
        <f aca="false">IF($B72&lt;&gt;"",'Chronos (M21..M40)'!$H978,"")</f>
        <v/>
      </c>
      <c r="BH72" s="315" t="str">
        <f aca="false">IF('Chronos (M21..M40)'!$I978&lt;&gt;"",'Chronos (M21..M40)'!$I978," ")</f>
        <v> </v>
      </c>
      <c r="BI72" s="316" t="n">
        <f aca="false">IF('Chronos (M21..M40)'!$J978&lt;&gt;"",'Chronos (M21..M40)'!$J978,0)</f>
        <v>0</v>
      </c>
      <c r="BJ72" s="317" t="str">
        <f aca="false">IF($B72&lt;&gt;"",IF(BH72&lt;&gt;" ",(INDEX(BG$9:BH$12,MATCH(BG72,BG$9:BG$12),2)/BH72)*1000,0),"")</f>
        <v/>
      </c>
      <c r="BK72" s="318" t="str">
        <f aca="false">IF(BH$9&lt;&gt;"",IF($B72&lt;&gt;"",BJ72-BI72,""),"")</f>
        <v/>
      </c>
      <c r="BL72" s="313" t="str">
        <f aca="false">IF($B72&lt;&gt;"",$B72,"")</f>
        <v/>
      </c>
      <c r="BM72" s="314" t="str">
        <f aca="false">IF($B72&lt;&gt;"",'Chronos (M21..M40)'!$H1079,"")</f>
        <v/>
      </c>
      <c r="BN72" s="315" t="str">
        <f aca="false">IF('Chronos (M21..M40)'!$I1079&lt;&gt;"",'Chronos (M21..M40)'!$I1079," ")</f>
        <v> </v>
      </c>
      <c r="BO72" s="316" t="n">
        <f aca="false">IF('Chronos (M21..M40)'!$J1079&lt;&gt;"",'Chronos (M21..M40)'!$J1079,0)</f>
        <v>0</v>
      </c>
      <c r="BP72" s="317" t="str">
        <f aca="false">IF($B72&lt;&gt;"",IF(BN72&lt;&gt;" ",(INDEX(BM$9:BN$12,MATCH(BM72,BM$9:BM$12),2)/BN72)*1000,0),"")</f>
        <v/>
      </c>
      <c r="BQ72" s="318" t="str">
        <f aca="false">IF(BN$9&lt;&gt;"",IF($B72&lt;&gt;"",BP72-BO72,""),"")</f>
        <v/>
      </c>
      <c r="BR72" s="314" t="str">
        <f aca="false">IF($B72&lt;&gt;"",'Chronos (M21..M40)'!$H1180,"")</f>
        <v/>
      </c>
      <c r="BS72" s="315" t="str">
        <f aca="false">IF('Chronos (M21..M40)'!$I1180&lt;&gt;"",'Chronos (M21..M40)'!$I1180," ")</f>
        <v> </v>
      </c>
      <c r="BT72" s="316" t="n">
        <f aca="false">IF('Chronos (M21..M40)'!$J1180&lt;&gt;"",'Chronos (M21..M40)'!$J1180,0)</f>
        <v>0</v>
      </c>
      <c r="BU72" s="317" t="str">
        <f aca="false">IF($B72&lt;&gt;"",IF(BS72&lt;&gt;" ",(INDEX(BR$9:BS$12,MATCH(BR72,BR$9:BR$12),2)/BS72)*1000,0),"")</f>
        <v/>
      </c>
      <c r="BV72" s="318" t="str">
        <f aca="false">IF(BS$9&lt;&gt;"",IF($B72&lt;&gt;"",BU72-BT72,""),"")</f>
        <v/>
      </c>
      <c r="BW72" s="313" t="str">
        <f aca="false">IF($B72&lt;&gt;"",$B72,"")</f>
        <v/>
      </c>
      <c r="BX72" s="314" t="str">
        <f aca="false">IF($B72&lt;&gt;"",'Chronos (M21..M40)'!$H1281,"")</f>
        <v/>
      </c>
      <c r="BY72" s="315" t="str">
        <f aca="false">IF('Chronos (M21..M40)'!$I1281&lt;&gt;"",'Chronos (M21..M40)'!$I1281," ")</f>
        <v> </v>
      </c>
      <c r="BZ72" s="316" t="n">
        <f aca="false">IF('Chronos (M21..M40)'!$J1281&lt;&gt;"",'Chronos (M21..M40)'!$J1281,0)</f>
        <v>0</v>
      </c>
      <c r="CA72" s="317" t="str">
        <f aca="false">IF($B72&lt;&gt;"",IF(BY72&lt;&gt;" ",(INDEX(BX$9:BY$12,MATCH(BX72,BX$9:BX$12),2)/BY72)*1000,0),"")</f>
        <v/>
      </c>
      <c r="CB72" s="318" t="str">
        <f aca="false">IF(BY$9&lt;&gt;"",IF($B72&lt;&gt;"",CA72-BZ72,""),"")</f>
        <v/>
      </c>
      <c r="CC72" s="314" t="str">
        <f aca="false">IF($B72&lt;&gt;"",'Chronos (M21..M40)'!$H1382,"")</f>
        <v/>
      </c>
      <c r="CD72" s="315" t="str">
        <f aca="false">IF('Chronos (M21..M40)'!$I1382&lt;&gt;"",'Chronos (M21..M40)'!$I1382," ")</f>
        <v> </v>
      </c>
      <c r="CE72" s="316" t="n">
        <f aca="false">IF('Chronos (M21..M40)'!$J1382&lt;&gt;"",'Chronos (M21..M40)'!$J1382,0)</f>
        <v>0</v>
      </c>
      <c r="CF72" s="317" t="str">
        <f aca="false">IF($B72&lt;&gt;"",IF(CD72&lt;&gt;" ",(INDEX(CC$9:CD$12,MATCH(CC72,CC$9:CC$12),2)/CD72)*1000,0),"")</f>
        <v/>
      </c>
      <c r="CG72" s="318" t="str">
        <f aca="false">IF(CD$9&lt;&gt;"",IF($B72&lt;&gt;"",CF72-CE72,""),"")</f>
        <v/>
      </c>
      <c r="CH72" s="313" t="str">
        <f aca="false">IF($B72&lt;&gt;"",$B72,"")</f>
        <v/>
      </c>
      <c r="CI72" s="314" t="str">
        <f aca="false">IF($B72&lt;&gt;"",'Chronos (M21..M40)'!$H1483,"")</f>
        <v/>
      </c>
      <c r="CJ72" s="315" t="str">
        <f aca="false">IF('Chronos (M21..M40)'!$I1483&lt;&gt;"",'Chronos (M21..M40)'!$I1483," ")</f>
        <v> </v>
      </c>
      <c r="CK72" s="316" t="n">
        <f aca="false">IF('Chronos (M21..M40)'!$J1483&lt;&gt;"",'Chronos (M21..M40)'!$J1483,0)</f>
        <v>0</v>
      </c>
      <c r="CL72" s="317" t="str">
        <f aca="false">IF($B72&lt;&gt;"",IF(CJ72&lt;&gt;" ",(INDEX(CI$9:CJ$12,MATCH(CI72,CI$9:CI$12),2)/CJ72)*1000,0),"")</f>
        <v/>
      </c>
      <c r="CM72" s="318" t="str">
        <f aca="false">IF(CJ$9&lt;&gt;"",IF($B72&lt;&gt;"",CL72-CK72,""),"")</f>
        <v/>
      </c>
      <c r="CN72" s="314" t="str">
        <f aca="false">IF($B72&lt;&gt;"",'Chronos (M21..M40)'!$H1584,"")</f>
        <v/>
      </c>
      <c r="CO72" s="315" t="str">
        <f aca="false">IF('Chronos (M21..M40)'!$I1584&lt;&gt;"",'Chronos (M21..M40)'!$I1584," ")</f>
        <v> </v>
      </c>
      <c r="CP72" s="316" t="n">
        <f aca="false">IF('Chronos (M21..M40)'!$J1584&lt;&gt;"",'Chronos (M21..M40)'!$J1584,0)</f>
        <v>0</v>
      </c>
      <c r="CQ72" s="317" t="str">
        <f aca="false">IF($B72&lt;&gt;"",IF(CO72&lt;&gt;" ",(INDEX(CN$9:CO$12,MATCH(CN72,CN$9:CN$12),2)/CO72)*1000,0),"")</f>
        <v/>
      </c>
      <c r="CR72" s="318" t="str">
        <f aca="false">IF(CO$9&lt;&gt;"",IF($B72&lt;&gt;"",CQ72-CP72,""),"")</f>
        <v/>
      </c>
      <c r="CS72" s="313" t="str">
        <f aca="false">IF($B72&lt;&gt;"",$B72,"")</f>
        <v/>
      </c>
      <c r="CT72" s="314" t="str">
        <f aca="false">IF($B72&lt;&gt;"",'Chronos (M21..M40)'!$H1685,"")</f>
        <v/>
      </c>
      <c r="CU72" s="315" t="str">
        <f aca="false">IF('Chronos (M21..M40)'!$I1685&lt;&gt;"",'Chronos (M21..M40)'!$I1685," ")</f>
        <v> </v>
      </c>
      <c r="CV72" s="316" t="n">
        <f aca="false">IF('Chronos (M21..M40)'!$J1685&lt;&gt;"",'Chronos (M21..M40)'!$J1685,0)</f>
        <v>0</v>
      </c>
      <c r="CW72" s="317" t="str">
        <f aca="false">IF($B72&lt;&gt;"",IF(CU72&lt;&gt;" ",(INDEX(CT$9:CU$12,MATCH(CT72,CT$9:CT$12),2)/CU72)*1000,0),"")</f>
        <v/>
      </c>
      <c r="CX72" s="318" t="str">
        <f aca="false">IF(CU$9&lt;&gt;"",IF($B72&lt;&gt;"",CW72-CV72,""),"")</f>
        <v/>
      </c>
      <c r="CY72" s="314" t="str">
        <f aca="false">IF($B72&lt;&gt;"",'Chronos (M21..M40)'!$H1786,"")</f>
        <v/>
      </c>
      <c r="CZ72" s="315" t="str">
        <f aca="false">IF('Chronos (M21..M40)'!$I1786&lt;&gt;"",'Chronos (M21..M40)'!$I1786," ")</f>
        <v> </v>
      </c>
      <c r="DA72" s="316" t="n">
        <f aca="false">IF('Chronos (M21..M40)'!$J1786&lt;&gt;"",'Chronos (M21..M40)'!$J1786,0)</f>
        <v>0</v>
      </c>
      <c r="DB72" s="317" t="str">
        <f aca="false">IF($B72&lt;&gt;"",IF(CZ72&lt;&gt;" ",(INDEX(CY$9:CZ$12,MATCH(CY72,CY$9:CY$12),2)/CZ72)*1000,0),"")</f>
        <v/>
      </c>
      <c r="DC72" s="318" t="str">
        <f aca="false">IF(CZ$9&lt;&gt;"",IF($B72&lt;&gt;"",DB72-DA72,""),"")</f>
        <v/>
      </c>
      <c r="DD72" s="313" t="str">
        <f aca="false">IF($B72&lt;&gt;"",$B72,"")</f>
        <v/>
      </c>
      <c r="DE72" s="314" t="str">
        <f aca="false">IF($B72&lt;&gt;"",'Chronos (M21..M40)'!$H1887,"")</f>
        <v/>
      </c>
      <c r="DF72" s="315" t="str">
        <f aca="false">IF('Chronos (M21..M40)'!$I1887&lt;&gt;"",'Chronos (M21..M40)'!$I1887," ")</f>
        <v> </v>
      </c>
      <c r="DG72" s="316" t="n">
        <f aca="false">IF('Chronos (M21..M40)'!$J1887&lt;&gt;"",'Chronos (M21..M40)'!$J1887,0)</f>
        <v>0</v>
      </c>
      <c r="DH72" s="317" t="str">
        <f aca="false">IF($B72&lt;&gt;"",IF(DF72&lt;&gt;" ",(INDEX(DE$9:DF$12,MATCH(DE72,DE$9:DE$12),2)/DF72)*1000,0),"")</f>
        <v/>
      </c>
      <c r="DI72" s="318" t="str">
        <f aca="false">IF(DF$9&lt;&gt;"",IF($B72&lt;&gt;"",DH72-DG72,""),"")</f>
        <v/>
      </c>
      <c r="DJ72" s="314" t="str">
        <f aca="false">IF($B72&lt;&gt;"",'Chronos (M21..M40)'!$H1988,"")</f>
        <v/>
      </c>
      <c r="DK72" s="315" t="str">
        <f aca="false">IF('Chronos (M21..M40)'!$I1988&lt;&gt;"",'Chronos (M21..M40)'!$I1988," ")</f>
        <v> </v>
      </c>
      <c r="DL72" s="316" t="n">
        <f aca="false">IF('Chronos (M21..M40)'!$J1988&lt;&gt;"",'Chronos (M21..M40)'!$J1988,0)</f>
        <v>0</v>
      </c>
      <c r="DM72" s="317" t="str">
        <f aca="false">IF($B72&lt;&gt;"",IF(DK72&lt;&gt;" ",(INDEX(DJ$9:DK$12,MATCH(DJ72,DJ$9:DJ$12),2)/DK72)*1000,0),"")</f>
        <v/>
      </c>
      <c r="DN72" s="318" t="str">
        <f aca="false">IF(DK$9&lt;&gt;"",IF($B72&lt;&gt;"",DM72-DL72,""),"")</f>
        <v/>
      </c>
      <c r="DO72" s="0"/>
      <c r="DP72" s="356" t="n">
        <f aca="false">E72</f>
        <v>0</v>
      </c>
      <c r="DQ72" s="357" t="n">
        <f aca="false">F72</f>
        <v>0</v>
      </c>
      <c r="DR72" s="356" t="e">
        <f aca="false">SUM(E72,M72,R72,X72,AC72)</f>
        <v>#VALUE!</v>
      </c>
      <c r="DS72" s="319" t="e">
        <f aca="false">SUM(DR72,AI72,AN72,AT72,AY72,BE72,BJ72,BP72,BU72,CA72,CF72,CL72,CQ72,CW72,DB72,DH72,DM72)</f>
        <v>#VALUE!</v>
      </c>
      <c r="DT72" s="357" t="n">
        <f aca="false">SUM(L72,Q72,W72,AB72,AH72,AM72,AS72,AX72,BD72,BI72,BO72,BT72,BZ72,CE72,CK72,CP72,CV72,DA72,DG72,DL72)</f>
        <v>0</v>
      </c>
      <c r="DU72" s="356" t="e">
        <f aca="false">SMALL($DY72:$EV72,1)</f>
        <v>#VALUE!</v>
      </c>
      <c r="DV72" s="319" t="e">
        <f aca="false">SMALL($DY72:$EV72,2)</f>
        <v>#VALUE!</v>
      </c>
      <c r="DW72" s="319" t="e">
        <f aca="false">SMALL($DY72:$EV72,3)</f>
        <v>#VALUE!</v>
      </c>
      <c r="DX72" s="357" t="e">
        <f aca="false">SMALL($DY72:$EV72,4)</f>
        <v>#VALUE!</v>
      </c>
      <c r="DY72" s="356" t="e">
        <f aca="false">'Calculs (M1..M20)'!DU72</f>
        <v>#VALUE!</v>
      </c>
      <c r="DZ72" s="356" t="e">
        <f aca="false">'Calculs (M1..M20)'!DV72</f>
        <v>#VALUE!</v>
      </c>
      <c r="EA72" s="356" t="e">
        <f aca="false">'Calculs (M1..M20)'!DW72</f>
        <v>#VALUE!</v>
      </c>
      <c r="EB72" s="358" t="e">
        <f aca="false">'Calculs (M1..M20)'!DX72</f>
        <v>#VALUE!</v>
      </c>
      <c r="EC72" s="361" t="str">
        <f aca="false">IF(M72&gt;0,M72," ")</f>
        <v/>
      </c>
      <c r="ED72" s="321" t="str">
        <f aca="false">IF(R72&gt;0,R72," ")</f>
        <v/>
      </c>
      <c r="EE72" s="321" t="str">
        <f aca="false">IF(X72&gt;0,X72," ")</f>
        <v/>
      </c>
      <c r="EF72" s="321" t="str">
        <f aca="false">IF(AC72&gt;0,AC72," ")</f>
        <v/>
      </c>
      <c r="EG72" s="321" t="str">
        <f aca="false">IF(AI72&gt;0,AI72," ")</f>
        <v/>
      </c>
      <c r="EH72" s="321" t="str">
        <f aca="false">IF(AN72&gt;0,AN72," ")</f>
        <v/>
      </c>
      <c r="EI72" s="321" t="str">
        <f aca="false">IF(AT72&gt;0,AT72," ")</f>
        <v/>
      </c>
      <c r="EJ72" s="321" t="str">
        <f aca="false">IF(AY72&gt;0,AY72," ")</f>
        <v/>
      </c>
      <c r="EK72" s="321" t="str">
        <f aca="false">IF(BE72&gt;0,BE72," ")</f>
        <v/>
      </c>
      <c r="EL72" s="321" t="str">
        <f aca="false">IF(BJ72&gt;0,BJ72," ")</f>
        <v/>
      </c>
      <c r="EM72" s="321" t="str">
        <f aca="false">IF(BP72&gt;0,BP72," ")</f>
        <v/>
      </c>
      <c r="EN72" s="321" t="str">
        <f aca="false">IF(BU72&gt;0,BU72," ")</f>
        <v/>
      </c>
      <c r="EO72" s="321" t="str">
        <f aca="false">IF(CA72&gt;0,CA72," ")</f>
        <v/>
      </c>
      <c r="EP72" s="321" t="str">
        <f aca="false">IF(CF72&gt;0,CF72," ")</f>
        <v/>
      </c>
      <c r="EQ72" s="321" t="str">
        <f aca="false">IF(CL72&gt;0,CL72," ")</f>
        <v/>
      </c>
      <c r="ER72" s="321" t="str">
        <f aca="false">IF(CQ72&gt;0,CQ72," ")</f>
        <v/>
      </c>
      <c r="ES72" s="321" t="str">
        <f aca="false">IF(CW72&gt;0,CW72," ")</f>
        <v/>
      </c>
      <c r="ET72" s="321" t="str">
        <f aca="false">IF(DB72&gt;0,DB72," ")</f>
        <v/>
      </c>
      <c r="EU72" s="321" t="str">
        <f aca="false">IF(DH72&gt;0,DH72," ")</f>
        <v/>
      </c>
      <c r="EV72" s="321" t="str">
        <f aca="false">IF(DM72&gt;0,DM72," ")</f>
        <v/>
      </c>
      <c r="EW72" s="322" t="e">
        <f aca="false">SMALL($DY72:EC72,1)</f>
        <v>#VALUE!</v>
      </c>
      <c r="EX72" s="323" t="e">
        <f aca="false">SMALL($DY72:ED72,1)</f>
        <v>#VALUE!</v>
      </c>
      <c r="EY72" s="323" t="e">
        <f aca="false">SMALL($DY72:EE72,1)</f>
        <v>#VALUE!</v>
      </c>
      <c r="EZ72" s="323" t="e">
        <f aca="false">SMALL($DY72:EF72,1)</f>
        <v>#VALUE!</v>
      </c>
      <c r="FA72" s="323" t="e">
        <f aca="false">SMALL($DY72:EG72,1)</f>
        <v>#VALUE!</v>
      </c>
      <c r="FB72" s="323" t="e">
        <f aca="false">SMALL($DY72:EH72,1)</f>
        <v>#VALUE!</v>
      </c>
      <c r="FC72" s="323" t="e">
        <f aca="false">SMALL($DY72:EI72,1)</f>
        <v>#VALUE!</v>
      </c>
      <c r="FD72" s="323" t="e">
        <f aca="false">SMALL($DY72:EJ72,1)</f>
        <v>#VALUE!</v>
      </c>
      <c r="FE72" s="323" t="e">
        <f aca="false">SMALL($DY72:EK72,1)</f>
        <v>#VALUE!</v>
      </c>
      <c r="FF72" s="323" t="e">
        <f aca="false">SMALL($DY72:EL72,1)</f>
        <v>#VALUE!</v>
      </c>
      <c r="FG72" s="323" t="e">
        <f aca="false">SMALL($DY72:EM72,1)</f>
        <v>#VALUE!</v>
      </c>
      <c r="FH72" s="323" t="e">
        <f aca="false">SMALL($DY72:EN72,1)</f>
        <v>#VALUE!</v>
      </c>
      <c r="FI72" s="323" t="e">
        <f aca="false">SMALL($DY72:EO72,1)</f>
        <v>#VALUE!</v>
      </c>
      <c r="FJ72" s="323" t="e">
        <f aca="false">SMALL($DY72:EP72,1)</f>
        <v>#VALUE!</v>
      </c>
      <c r="FK72" s="323" t="e">
        <f aca="false">SMALL($DY72:EQ72,1)</f>
        <v>#VALUE!</v>
      </c>
      <c r="FL72" s="323" t="e">
        <f aca="false">SMALL($DY72:ER72,1)</f>
        <v>#VALUE!</v>
      </c>
      <c r="FM72" s="323" t="e">
        <f aca="false">SMALL($DY72:ES72,1)</f>
        <v>#VALUE!</v>
      </c>
      <c r="FN72" s="323" t="e">
        <f aca="false">SMALL($DY72:ET72,1)</f>
        <v>#VALUE!</v>
      </c>
      <c r="FO72" s="323" t="e">
        <f aca="false">SMALL($DY72:EU72,1)</f>
        <v>#VALUE!</v>
      </c>
      <c r="FP72" s="324" t="e">
        <f aca="false">SMALL($DY72:EV72,1)</f>
        <v>#VALUE!</v>
      </c>
      <c r="FQ72" s="0"/>
      <c r="FR72" s="328" t="str">
        <f aca="false">IF($B72&lt;&gt;"",IF($EE$1+20&gt;=FR$13,$N72+E72-F72-(EW72+EW174+EW276+EW378),""),"")</f>
        <v/>
      </c>
      <c r="FS72" s="329" t="str">
        <f aca="false">IF($B72&lt;&gt;"",IF($EE$1+20&gt;=FS$13,$N72+$S72+E72-F72-(EX72+EX174+EX276+EX378),""),"")</f>
        <v/>
      </c>
      <c r="FT72" s="329" t="str">
        <f aca="false">IF($B72&lt;&gt;"",IF($EE$1+20&gt;=FT$13,$N72+$S72+$Y72+E72-F72-(EY72+EY174+EY276+EY378),""),"")</f>
        <v/>
      </c>
      <c r="FU72" s="329" t="str">
        <f aca="false">IF($B72&lt;&gt;"",IF($EE$1+20&gt;=FU$13,$N72+$S72+$Y72+$AD72+E72-F72-(EZ72+EZ174+EZ276+EZ378),""),"")</f>
        <v/>
      </c>
      <c r="FV72" s="329" t="str">
        <f aca="false">IF($B72&lt;&gt;"",IF($EE$1+20&gt;=FV$13,$N72+$S72+$Y72+$AD72+$AJ72+E72-F72-(FA72+FA174+FA276+FA378),""),"")</f>
        <v/>
      </c>
      <c r="FW72" s="329" t="str">
        <f aca="false">IF($B72&lt;&gt;"",IF($EE$1+20&gt;=FW$13,$N72+$S72+$Y72+$AD72+$AJ72+$AO72+E72-F72-(FB72+FB174+FB276+FB378),""),"")</f>
        <v/>
      </c>
      <c r="FX72" s="329" t="str">
        <f aca="false">IF($B72&lt;&gt;"",IF($EE$1+20&gt;=FX$13,$N72+$S72+$Y72+$AD72+$AJ72+$AO72+$AU72+E72-F72-(FC72+FC174+FC276+FC378),""),"")</f>
        <v/>
      </c>
      <c r="FY72" s="329" t="str">
        <f aca="false">IF($B72&lt;&gt;"",IF($EE$1+20&gt;=FY$13,$N72+$S72+$Y72+$AD72+$AJ72+$AO72+$AU72+$AZ72+E72-F72-(FD72+FD174+FD276+FD378),""),"")</f>
        <v/>
      </c>
      <c r="FZ72" s="329" t="str">
        <f aca="false">IF($B72&lt;&gt;"",IF($EE$1+20&gt;=FZ$13,$N72+$S72+$Y72+$AD72+$AJ72+$AO72+$AU72+$AZ72+$BF72+E72-F72-(FE72+FE174+FE276+FE378),""),"")</f>
        <v/>
      </c>
      <c r="GA72" s="329" t="str">
        <f aca="false">IF($B72&lt;&gt;"",IF($EE$1+20&gt;=GA$13,$N72+$S72+$Y72+$AD72+$AJ72+$AO72+$AU72+$AZ72+$BF72+$BK72+E72-F72-(FF72+FF174+FF276+FF378),""),"")</f>
        <v/>
      </c>
      <c r="GB72" s="329" t="str">
        <f aca="false">IF($B72&lt;&gt;"",IF($EE$1+20&gt;=GB$13,$N72+$S72+$Y72+$AD72+$AJ72+$AO72+$AU72+$AZ72+$BF72+$BK72+$BQ72+E72-F72-(FG72+FG174+FG276+FG378),""),"")</f>
        <v/>
      </c>
      <c r="GC72" s="329" t="str">
        <f aca="false">IF($B72&lt;&gt;"",IF($EE$1+20&gt;=GC$13,$N72+$S72+$Y72+$AD72+$AJ72+$AO72+$AU72+$AZ72+$BF72+$BK72+$BQ72+$BV72+E72-F72-(FH72+FH174+FH276+FH378),""),"")</f>
        <v/>
      </c>
      <c r="GD72" s="329" t="str">
        <f aca="false">IF($B72&lt;&gt;"",IF($EE$1+20&gt;=GD$13,$N72+$S72+$Y72+$AD72+$AJ72+$AO72+$AU72+$AZ72+$BF72+$BK72+$BQ72+$BV72+$CB72+E72-F72-(FI72+FI174+FI276+FI378),""),"")</f>
        <v/>
      </c>
      <c r="GE72" s="329" t="str">
        <f aca="false">IF($B72&lt;&gt;"",IF($EE$1+20&gt;=GE$13,$N72+$S72+$Y72+$AD72+$AJ72+$AO72+$AU72+$AZ72+$BF72+$BK72+$BQ72+$BV72+$CB72+$CG72+E72-F72-(FJ72+FJ174+FJ276+FJ378),""),"")</f>
        <v/>
      </c>
      <c r="GF72" s="329" t="str">
        <f aca="false">IF($B72&lt;&gt;"",IF($EE$1+20&gt;=GF$13,$N72+$S72+$Y72+$AD72+$AJ72+$AO72+$AU72+$AZ72+$BF72+$BK72+$BQ72+$BV72+$CB72+$CG72+$CM72+E72-F72-(FK72+FK174+FK276+FK378),""),"")</f>
        <v/>
      </c>
      <c r="GG72" s="329" t="str">
        <f aca="false">IF($B72&lt;&gt;"",IF($EE$1+20&gt;=GG$13,$N72+$S72+$Y72+$AD72+$AJ72+$AO72+$AU72+$AZ72+$BF72+$BK72+$BQ72+$BV72+$CB72+$CG72+$CM72+$CR72+E72-F72-(FL72+FL174+FL276+FL378),""),"")</f>
        <v/>
      </c>
      <c r="GH72" s="329" t="str">
        <f aca="false">IF($B72&lt;&gt;"",IF($EE$1+20&gt;=GH$13,$N72+$S72+$Y72+$AD72+$AJ72+$AO72+$AU72+$AZ72+$BF72+$BK72+$BQ72+$BV72+$CB72+$CG72+$CM72+$CR72+$CX72+E72-F72-(FM72+FM174+FM276+FM378),""),"")</f>
        <v/>
      </c>
      <c r="GI72" s="329" t="str">
        <f aca="false">IF($B72&lt;&gt;"",IF($EE$1+20&gt;=GI$13,$N72+$S72+$Y72+$AD72+$AJ72+$AO72+$AU72+$AZ72+$BF72+$BK72+$BQ72+$BV72+$CB72+$CG72+$CM72+$CR72+$CX72+$DC72+E72-F72-(FN72+FN174+FN276+FN378),""),"")</f>
        <v/>
      </c>
      <c r="GJ72" s="329" t="str">
        <f aca="false">IF($B72&lt;&gt;"",IF($EE$1+20&gt;=GJ$13,$N72+$S72+$Y72+$AD72+$AJ72+$AO72+$AU72+$AZ72+$BF72+$BK72+$BQ72+$BV72+$CB72+$CG72+$CM72+$CR72+$CX72+$DC72+$DI72+E72-F72-(FO72+FO174+FO276+FO378),""),"")</f>
        <v/>
      </c>
      <c r="GK72" s="330" t="str">
        <f aca="false">IF($B72&lt;&gt;"",IF($EE$1+20&gt;=GK$13,$N72+$S72+$Y72+$AD72+$AJ72+$AO72+$AU72+$AZ72+$BF72+$BK72+$BQ72+$BV72+$CB72+$CG72+$CM72+$CR72+$CX72+$DC72+$DI72+$DN72+E72-F72-(FP72+FP174+FP276+FP378),""),"")</f>
        <v/>
      </c>
      <c r="GL72" s="0"/>
      <c r="GM72" s="328" t="str">
        <f aca="false">IF($B72&lt;&gt;"",IF($EE$1+20&gt;=GM$13,RANK(FR72,FR$14:FR$113,0),""),"")</f>
        <v/>
      </c>
      <c r="GN72" s="329" t="str">
        <f aca="false">IF($B72&lt;&gt;"",IF($EE$1+20&gt;=GN$13,RANK(FS72,FS$14:FS$113,0),""),"")</f>
        <v/>
      </c>
      <c r="GO72" s="329" t="str">
        <f aca="false">IF($B72&lt;&gt;"",IF($EE$1+20&gt;=GO$13,RANK(FT72,FT$14:FT$113,0),""),"")</f>
        <v/>
      </c>
      <c r="GP72" s="329" t="str">
        <f aca="false">IF($B72&lt;&gt;"",IF($EE$1+20&gt;=GP$13,RANK(FU72,FU$14:FU$113,0),""),"")</f>
        <v/>
      </c>
      <c r="GQ72" s="329" t="str">
        <f aca="false">IF($B72&lt;&gt;"",IF($EE$1+20&gt;=GQ$13,RANK(FV72,FV$14:FV$113,0),""),"")</f>
        <v/>
      </c>
      <c r="GR72" s="329" t="str">
        <f aca="false">IF($B72&lt;&gt;"",IF($EE$1+20&gt;=GR$13,RANK(FW72,FW$14:FW$113,0),""),"")</f>
        <v/>
      </c>
      <c r="GS72" s="329" t="str">
        <f aca="false">IF($B72&lt;&gt;"",IF($EE$1+20&gt;=GS$13,RANK(FX72,FX$14:FX$113,0),""),"")</f>
        <v/>
      </c>
      <c r="GT72" s="329" t="str">
        <f aca="false">IF($B72&lt;&gt;"",IF($EE$1+20&gt;=GT$13,RANK(FY72,FY$14:FY$113,0),""),"")</f>
        <v/>
      </c>
      <c r="GU72" s="329" t="str">
        <f aca="false">IF($B72&lt;&gt;"",IF($EE$1+20&gt;=GU$13,RANK(FZ72,FZ$14:FZ$113,0),""),"")</f>
        <v/>
      </c>
      <c r="GV72" s="329" t="str">
        <f aca="false">IF($B72&lt;&gt;"",IF($EE$1+20&gt;=GV$13,RANK(GA72,GA$14:GA$113,0),""),"")</f>
        <v/>
      </c>
      <c r="GW72" s="329" t="str">
        <f aca="false">IF($B72&lt;&gt;"",IF($EE$1+20&gt;=GW$13,RANK(GB72,GB$14:GB$113,0),""),"")</f>
        <v/>
      </c>
      <c r="GX72" s="329" t="str">
        <f aca="false">IF($B72&lt;&gt;"",IF($EE$1+20&gt;=GX$13,RANK(GC72,GC$14:GC$113,0),""),"")</f>
        <v/>
      </c>
      <c r="GY72" s="329" t="str">
        <f aca="false">IF($B72&lt;&gt;"",IF($EE$1+20&gt;=GY$13,RANK(GD72,GD$14:GD$113,0),""),"")</f>
        <v/>
      </c>
      <c r="GZ72" s="329" t="str">
        <f aca="false">IF($B72&lt;&gt;"",IF($EE$1+20&gt;=GZ$13,RANK(GE72,GE$14:GE$113,0),""),"")</f>
        <v/>
      </c>
      <c r="HA72" s="329" t="str">
        <f aca="false">IF($B72&lt;&gt;"",IF($EE$1+20&gt;=HA$13,RANK(GF72,GF$14:GF$113,0),""),"")</f>
        <v/>
      </c>
      <c r="HB72" s="329" t="str">
        <f aca="false">IF($B72&lt;&gt;"",IF($EE$1+20&gt;=HB$13,RANK(GG72,GG$14:GG$113,0),""),"")</f>
        <v/>
      </c>
      <c r="HC72" s="329" t="str">
        <f aca="false">IF($B72&lt;&gt;"",IF($EE$1+20&gt;=HC$13,RANK(GH72,GH$14:GH$113,0),""),"")</f>
        <v/>
      </c>
      <c r="HD72" s="329" t="str">
        <f aca="false">IF($B72&lt;&gt;"",IF($EE$1+20&gt;=HD$13,RANK(GI72,GI$14:GI$113,0),""),"")</f>
        <v/>
      </c>
      <c r="HE72" s="329" t="str">
        <f aca="false">IF($B72&lt;&gt;"",IF($EE$1+20&gt;=HE$13,RANK(GJ72,GJ$14:GJ$113,0),""),"")</f>
        <v/>
      </c>
      <c r="HF72" s="330" t="str">
        <f aca="false">IF($B72&lt;&gt;"",IF($EE$1+20&gt;=HF$13,RANK(GK72,GK$14:GK$113,0),""),"")</f>
        <v/>
      </c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customFormat="false" ht="13" hidden="false" customHeight="false" outlineLevel="0" collapsed="false">
      <c r="A73" s="308" t="str">
        <f aca="false">IF(B73&lt;&gt;"",RANK(G73,G$14:G$113,0),"")</f>
        <v/>
      </c>
      <c r="B73" s="310" t="str">
        <f aca="false">IF('Chronos (M1..M20)'!B70&lt;&gt;"",'Chronos (M1..M20)'!B70,"")</f>
        <v/>
      </c>
      <c r="C73" s="310" t="str">
        <f aca="false">IF(B73&lt;&gt;"",'Chronos (M1..M20)'!C70,"")</f>
        <v/>
      </c>
      <c r="D73" s="215" t="str">
        <f aca="false">IF(B73&lt;&gt;"",'Chronos (M1..M20)'!C70,"")</f>
        <v/>
      </c>
      <c r="E73" s="355" t="n">
        <f aca="false">'Calculs (M1..M20)'!DS73</f>
        <v>0</v>
      </c>
      <c r="F73" s="355" t="n">
        <f aca="false">'Calculs (M1..M20)'!DT73</f>
        <v>0</v>
      </c>
      <c r="G73" s="311" t="n">
        <f aca="false">IF(B73&lt;&gt;"",IF(NbTotManche&lt;4,DR73-DQ73,IF(NbTotManche&lt;15,DR73-DU73-DQ73,IF(NbTotManche&lt;25,DR73-DU73-DV73-DQ73-DT73,IF(NbTotManche&lt;35,DS73-DU73-DV73-DW73-DT73-DQ73,DS73-DU73-DV73-DW73-DX73-DT73-DQ73)))),0)</f>
        <v>0</v>
      </c>
      <c r="H73" s="312" t="str">
        <f aca="false">IF(B73&lt;&gt;"",IF(G73,(G73/MAXA(G$14:G$113))*1000,0),"")</f>
        <v/>
      </c>
      <c r="I73" s="313" t="str">
        <f aca="false">IF($B73&lt;&gt;"",$B73,"")</f>
        <v/>
      </c>
      <c r="J73" s="314" t="str">
        <f aca="false">IF($B73&lt;&gt;"",'Chronos (M21..M40)'!$H70,"")</f>
        <v/>
      </c>
      <c r="K73" s="315" t="str">
        <f aca="false">IF('Chronos (M21..M40)'!$I70&lt;&gt;"",'Chronos (M21..M40)'!$I70," ")</f>
        <v> </v>
      </c>
      <c r="L73" s="316" t="n">
        <f aca="false">IF('Chronos (M21..M40)'!$J70&lt;&gt;"",'Chronos (M21..M40)'!$J70,0)</f>
        <v>0</v>
      </c>
      <c r="M73" s="317" t="str">
        <f aca="false">IF($B73&lt;&gt;"",IF(K73&lt;&gt;" ",(INDEX(J$9:K$12,MATCH(J73,J$9:J$12),2)/K73)*1000,0),"")</f>
        <v/>
      </c>
      <c r="N73" s="318" t="str">
        <f aca="false">IF(K$9&lt;&gt;"",IF($B73&lt;&gt;"",M73-L73,""),"")</f>
        <v/>
      </c>
      <c r="O73" s="314" t="str">
        <f aca="false">IF($B73&lt;&gt;"",'Chronos (M21..M40)'!$H171,"")</f>
        <v/>
      </c>
      <c r="P73" s="315" t="str">
        <f aca="false">IF('Chronos (M21..M40)'!$I171&lt;&gt;"",'Chronos (M21..M40)'!$I171," ")</f>
        <v> </v>
      </c>
      <c r="Q73" s="316" t="n">
        <f aca="false">IF('Chronos (M21..M40)'!$J171&lt;&gt;"",'Chronos (M21..M40)'!$J171,0)</f>
        <v>0</v>
      </c>
      <c r="R73" s="317" t="str">
        <f aca="false">IF($B73&lt;&gt;"",IF(P73&lt;&gt;" ",(INDEX(O$9:P$12,MATCH(O73,O$9:O$12),2)/P73)*1000,0),"")</f>
        <v/>
      </c>
      <c r="S73" s="318" t="str">
        <f aca="false">IF(P$9&lt;&gt;"",IF($B73&lt;&gt;"",R73-Q73,""),"")</f>
        <v/>
      </c>
      <c r="T73" s="313" t="str">
        <f aca="false">IF($B73&lt;&gt;"",$B73,"")</f>
        <v/>
      </c>
      <c r="U73" s="314" t="str">
        <f aca="false">IF($B73&lt;&gt;"",'Chronos (M21..M40)'!$H272,"")</f>
        <v/>
      </c>
      <c r="V73" s="315" t="str">
        <f aca="false">IF('Chronos (M21..M40)'!$I272&lt;&gt;"",'Chronos (M21..M40)'!$I272," ")</f>
        <v> </v>
      </c>
      <c r="W73" s="316" t="n">
        <f aca="false">IF('Chronos (M21..M40)'!$J272&lt;&gt;"",'Chronos (M21..M40)'!$J272,0)</f>
        <v>0</v>
      </c>
      <c r="X73" s="317" t="str">
        <f aca="false">IF($B73&lt;&gt;"",IF(V73&lt;&gt;" ",(INDEX(U$9:V$12,MATCH(U73,U$9:U$12),2)/V73)*1000,0),"")</f>
        <v/>
      </c>
      <c r="Y73" s="318" t="str">
        <f aca="false">IF(V$9&lt;&gt;"",IF($B73&lt;&gt;"",X73-W73,""),"")</f>
        <v/>
      </c>
      <c r="Z73" s="314" t="str">
        <f aca="false">IF($B73&lt;&gt;"",'Chronos (M21..M40)'!$H373,"")</f>
        <v/>
      </c>
      <c r="AA73" s="315" t="str">
        <f aca="false">IF('Chronos (M21..M40)'!$I373&lt;&gt;"",'Chronos (M21..M40)'!$I373," ")</f>
        <v> </v>
      </c>
      <c r="AB73" s="316" t="n">
        <f aca="false">IF('Chronos (M1..M20)'!$J373&lt;&gt;"",'Chronos (M21..M40)'!$J373,0)</f>
        <v>0</v>
      </c>
      <c r="AC73" s="317" t="str">
        <f aca="false">IF($B73&lt;&gt;"",IF(AA73&lt;&gt;" ",(INDEX(Z$9:AA$12,MATCH(Z73,Z$9:Z$12),2)/AA73)*1000,0),"")</f>
        <v/>
      </c>
      <c r="AD73" s="318" t="str">
        <f aca="false">IF(AA$9&lt;&gt;"",IF($B73&lt;&gt;"",AC73-AB73,""),"")</f>
        <v/>
      </c>
      <c r="AE73" s="313" t="str">
        <f aca="false">IF($B73&lt;&gt;"",$B73,"")</f>
        <v/>
      </c>
      <c r="AF73" s="314" t="str">
        <f aca="false">IF($B73&lt;&gt;"",'Chronos (M21..M40)'!$H474,"")</f>
        <v/>
      </c>
      <c r="AG73" s="315" t="str">
        <f aca="false">IF('Chronos (M21..M40)'!$I474&lt;&gt;"",'Chronos (M21..M40)'!$I474," ")</f>
        <v> </v>
      </c>
      <c r="AH73" s="316" t="n">
        <f aca="false">IF('Chronos (M21..M40)'!$J474&lt;&gt;"",'Chronos (M21..M40)'!$J474,0)</f>
        <v>0</v>
      </c>
      <c r="AI73" s="317" t="str">
        <f aca="false">IF($B73&lt;&gt;"",IF(AG73&lt;&gt;" ",(INDEX(AF$9:AG$12,MATCH(AF73,AF$9:AF$12),2)/AG73)*1000,0),"")</f>
        <v/>
      </c>
      <c r="AJ73" s="318" t="str">
        <f aca="false">IF(AG$9&lt;&gt;"",IF($B73&lt;&gt;"",AI73-AH73,""),"")</f>
        <v/>
      </c>
      <c r="AK73" s="314" t="str">
        <f aca="false">IF($B73&lt;&gt;"",'Chronos (M21..M40)'!$H575,"")</f>
        <v/>
      </c>
      <c r="AL73" s="315" t="str">
        <f aca="false">IF('Chronos (M21..M40)'!$I575&lt;&gt;"",'Chronos (M21..M40)'!$I575," ")</f>
        <v> </v>
      </c>
      <c r="AM73" s="316" t="n">
        <f aca="false">IF('Chronos (M21..M40)'!$J575&lt;&gt;"",'Chronos (M21..M40)'!$J575,0)</f>
        <v>0</v>
      </c>
      <c r="AN73" s="317" t="str">
        <f aca="false">IF($B73&lt;&gt;"",IF(AL73&lt;&gt;" ",(INDEX(AK$9:AL$12,MATCH(AK73,AK$9:AK$12),2)/AL73)*1000,0),"")</f>
        <v/>
      </c>
      <c r="AO73" s="318" t="str">
        <f aca="false">IF(AL$9&lt;&gt;"",IF($B73&lt;&gt;"",AN73-AM73,""),"")</f>
        <v/>
      </c>
      <c r="AP73" s="313" t="str">
        <f aca="false">IF($B73&lt;&gt;"",$B73,"")</f>
        <v/>
      </c>
      <c r="AQ73" s="314" t="str">
        <f aca="false">IF($B73&lt;&gt;"",'Chronos (M21..M40)'!$H676,"")</f>
        <v/>
      </c>
      <c r="AR73" s="315" t="str">
        <f aca="false">IF('Chronos (M21..M40)'!$I676&lt;&gt;"",'Chronos (M21..M40)'!$I676," ")</f>
        <v> </v>
      </c>
      <c r="AS73" s="316" t="n">
        <f aca="false">IF('Chronos (M21..M40)'!$J676&lt;&gt;"",'Chronos (M21..M40)'!$J676,0)</f>
        <v>0</v>
      </c>
      <c r="AT73" s="317" t="str">
        <f aca="false">IF($B73&lt;&gt;"",IF(AR73&lt;&gt;" ",(INDEX(AQ$9:AR$12,MATCH(AQ73,AQ$9:AQ$12),2)/AR73)*1000,0),"")</f>
        <v/>
      </c>
      <c r="AU73" s="318" t="str">
        <f aca="false">IF(AR$9&lt;&gt;"",IF($B73&lt;&gt;"",AT73-AS73,""),"")</f>
        <v/>
      </c>
      <c r="AV73" s="314" t="str">
        <f aca="false">IF($B73&lt;&gt;"",'Chronos (M21..M40)'!$H777,"")</f>
        <v/>
      </c>
      <c r="AW73" s="315" t="str">
        <f aca="false">IF('Chronos (M21..M40)'!$I777&lt;&gt;"",'Chronos (M21..M40)'!$I777," ")</f>
        <v> </v>
      </c>
      <c r="AX73" s="316" t="n">
        <f aca="false">IF('Chronos (M21..M40)'!$J777&lt;&gt;"",'Chronos (M21..M40)'!$J777,0)</f>
        <v>0</v>
      </c>
      <c r="AY73" s="317" t="str">
        <f aca="false">IF($B73&lt;&gt;"",IF(AW73&lt;&gt;" ",(INDEX(AV$9:AW$12,MATCH(AV73,AV$9:AV$12),2)/AW73)*1000,0),"")</f>
        <v/>
      </c>
      <c r="AZ73" s="318" t="str">
        <f aca="false">IF(AW$9&lt;&gt;"",IF($B73&lt;&gt;"",AY73-AX73,""),"")</f>
        <v/>
      </c>
      <c r="BA73" s="313" t="str">
        <f aca="false">IF($B73&lt;&gt;"",$B73,"")</f>
        <v/>
      </c>
      <c r="BB73" s="314" t="str">
        <f aca="false">IF($B73&lt;&gt;"",'Chronos (M21..M40)'!$H878,"")</f>
        <v/>
      </c>
      <c r="BC73" s="315" t="str">
        <f aca="false">IF('Chronos (M21..M40)'!$I878&lt;&gt;"",'Chronos (M21..M40)'!$I878," ")</f>
        <v> </v>
      </c>
      <c r="BD73" s="316" t="n">
        <f aca="false">IF('Chronos (M21..M40)'!$J878&lt;&gt;"",'Chronos (M21..M40)'!$J878,0)</f>
        <v>0</v>
      </c>
      <c r="BE73" s="317" t="str">
        <f aca="false">IF($B73&lt;&gt;"",IF(BC73&lt;&gt;" ",(INDEX(BB$9:BC$12,MATCH(BB73,BB$9:BB$12),2)/BC73)*1000,0),"")</f>
        <v/>
      </c>
      <c r="BF73" s="318" t="str">
        <f aca="false">IF(BC$9&lt;&gt;"",IF($B73&lt;&gt;"",BE73-BD73,""),"")</f>
        <v/>
      </c>
      <c r="BG73" s="314" t="str">
        <f aca="false">IF($B73&lt;&gt;"",'Chronos (M21..M40)'!$H979,"")</f>
        <v/>
      </c>
      <c r="BH73" s="315" t="str">
        <f aca="false">IF('Chronos (M21..M40)'!$I979&lt;&gt;"",'Chronos (M21..M40)'!$I979," ")</f>
        <v> </v>
      </c>
      <c r="BI73" s="316" t="n">
        <f aca="false">IF('Chronos (M21..M40)'!$J979&lt;&gt;"",'Chronos (M21..M40)'!$J979,0)</f>
        <v>0</v>
      </c>
      <c r="BJ73" s="317" t="str">
        <f aca="false">IF($B73&lt;&gt;"",IF(BH73&lt;&gt;" ",(INDEX(BG$9:BH$12,MATCH(BG73,BG$9:BG$12),2)/BH73)*1000,0),"")</f>
        <v/>
      </c>
      <c r="BK73" s="318" t="str">
        <f aca="false">IF(BH$9&lt;&gt;"",IF($B73&lt;&gt;"",BJ73-BI73,""),"")</f>
        <v/>
      </c>
      <c r="BL73" s="313" t="str">
        <f aca="false">IF($B73&lt;&gt;"",$B73,"")</f>
        <v/>
      </c>
      <c r="BM73" s="314" t="str">
        <f aca="false">IF($B73&lt;&gt;"",'Chronos (M21..M40)'!$H1080,"")</f>
        <v/>
      </c>
      <c r="BN73" s="315" t="str">
        <f aca="false">IF('Chronos (M21..M40)'!$I1080&lt;&gt;"",'Chronos (M21..M40)'!$I1080," ")</f>
        <v> </v>
      </c>
      <c r="BO73" s="316" t="n">
        <f aca="false">IF('Chronos (M21..M40)'!$J1080&lt;&gt;"",'Chronos (M21..M40)'!$J1080,0)</f>
        <v>0</v>
      </c>
      <c r="BP73" s="317" t="str">
        <f aca="false">IF($B73&lt;&gt;"",IF(BN73&lt;&gt;" ",(INDEX(BM$9:BN$12,MATCH(BM73,BM$9:BM$12),2)/BN73)*1000,0),"")</f>
        <v/>
      </c>
      <c r="BQ73" s="318" t="str">
        <f aca="false">IF(BN$9&lt;&gt;"",IF($B73&lt;&gt;"",BP73-BO73,""),"")</f>
        <v/>
      </c>
      <c r="BR73" s="314" t="str">
        <f aca="false">IF($B73&lt;&gt;"",'Chronos (M21..M40)'!$H1181,"")</f>
        <v/>
      </c>
      <c r="BS73" s="315" t="str">
        <f aca="false">IF('Chronos (M21..M40)'!$I1181&lt;&gt;"",'Chronos (M21..M40)'!$I1181," ")</f>
        <v> </v>
      </c>
      <c r="BT73" s="316" t="n">
        <f aca="false">IF('Chronos (M21..M40)'!$J1181&lt;&gt;"",'Chronos (M21..M40)'!$J1181,0)</f>
        <v>0</v>
      </c>
      <c r="BU73" s="317" t="str">
        <f aca="false">IF($B73&lt;&gt;"",IF(BS73&lt;&gt;" ",(INDEX(BR$9:BS$12,MATCH(BR73,BR$9:BR$12),2)/BS73)*1000,0),"")</f>
        <v/>
      </c>
      <c r="BV73" s="318" t="str">
        <f aca="false">IF(BS$9&lt;&gt;"",IF($B73&lt;&gt;"",BU73-BT73,""),"")</f>
        <v/>
      </c>
      <c r="BW73" s="313" t="str">
        <f aca="false">IF($B73&lt;&gt;"",$B73,"")</f>
        <v/>
      </c>
      <c r="BX73" s="314" t="str">
        <f aca="false">IF($B73&lt;&gt;"",'Chronos (M21..M40)'!$H1282,"")</f>
        <v/>
      </c>
      <c r="BY73" s="315" t="str">
        <f aca="false">IF('Chronos (M21..M40)'!$I1282&lt;&gt;"",'Chronos (M21..M40)'!$I1282," ")</f>
        <v> </v>
      </c>
      <c r="BZ73" s="316" t="n">
        <f aca="false">IF('Chronos (M21..M40)'!$J1282&lt;&gt;"",'Chronos (M21..M40)'!$J1282,0)</f>
        <v>0</v>
      </c>
      <c r="CA73" s="317" t="str">
        <f aca="false">IF($B73&lt;&gt;"",IF(BY73&lt;&gt;" ",(INDEX(BX$9:BY$12,MATCH(BX73,BX$9:BX$12),2)/BY73)*1000,0),"")</f>
        <v/>
      </c>
      <c r="CB73" s="318" t="str">
        <f aca="false">IF(BY$9&lt;&gt;"",IF($B73&lt;&gt;"",CA73-BZ73,""),"")</f>
        <v/>
      </c>
      <c r="CC73" s="314" t="str">
        <f aca="false">IF($B73&lt;&gt;"",'Chronos (M21..M40)'!$H1383,"")</f>
        <v/>
      </c>
      <c r="CD73" s="315" t="str">
        <f aca="false">IF('Chronos (M21..M40)'!$I1383&lt;&gt;"",'Chronos (M21..M40)'!$I1383," ")</f>
        <v> </v>
      </c>
      <c r="CE73" s="316" t="n">
        <f aca="false">IF('Chronos (M21..M40)'!$J1383&lt;&gt;"",'Chronos (M21..M40)'!$J1383,0)</f>
        <v>0</v>
      </c>
      <c r="CF73" s="317" t="str">
        <f aca="false">IF($B73&lt;&gt;"",IF(CD73&lt;&gt;" ",(INDEX(CC$9:CD$12,MATCH(CC73,CC$9:CC$12),2)/CD73)*1000,0),"")</f>
        <v/>
      </c>
      <c r="CG73" s="318" t="str">
        <f aca="false">IF(CD$9&lt;&gt;"",IF($B73&lt;&gt;"",CF73-CE73,""),"")</f>
        <v/>
      </c>
      <c r="CH73" s="313" t="str">
        <f aca="false">IF($B73&lt;&gt;"",$B73,"")</f>
        <v/>
      </c>
      <c r="CI73" s="314" t="str">
        <f aca="false">IF($B73&lt;&gt;"",'Chronos (M21..M40)'!$H1484,"")</f>
        <v/>
      </c>
      <c r="CJ73" s="315" t="str">
        <f aca="false">IF('Chronos (M21..M40)'!$I1484&lt;&gt;"",'Chronos (M21..M40)'!$I1484," ")</f>
        <v> </v>
      </c>
      <c r="CK73" s="316" t="n">
        <f aca="false">IF('Chronos (M21..M40)'!$J1484&lt;&gt;"",'Chronos (M21..M40)'!$J1484,0)</f>
        <v>0</v>
      </c>
      <c r="CL73" s="317" t="str">
        <f aca="false">IF($B73&lt;&gt;"",IF(CJ73&lt;&gt;" ",(INDEX(CI$9:CJ$12,MATCH(CI73,CI$9:CI$12),2)/CJ73)*1000,0),"")</f>
        <v/>
      </c>
      <c r="CM73" s="318" t="str">
        <f aca="false">IF(CJ$9&lt;&gt;"",IF($B73&lt;&gt;"",CL73-CK73,""),"")</f>
        <v/>
      </c>
      <c r="CN73" s="314" t="str">
        <f aca="false">IF($B73&lt;&gt;"",'Chronos (M21..M40)'!$H1585,"")</f>
        <v/>
      </c>
      <c r="CO73" s="315" t="str">
        <f aca="false">IF('Chronos (M21..M40)'!$I1585&lt;&gt;"",'Chronos (M21..M40)'!$I1585," ")</f>
        <v> </v>
      </c>
      <c r="CP73" s="316" t="n">
        <f aca="false">IF('Chronos (M21..M40)'!$J1585&lt;&gt;"",'Chronos (M21..M40)'!$J1585,0)</f>
        <v>0</v>
      </c>
      <c r="CQ73" s="317" t="str">
        <f aca="false">IF($B73&lt;&gt;"",IF(CO73&lt;&gt;" ",(INDEX(CN$9:CO$12,MATCH(CN73,CN$9:CN$12),2)/CO73)*1000,0),"")</f>
        <v/>
      </c>
      <c r="CR73" s="318" t="str">
        <f aca="false">IF(CO$9&lt;&gt;"",IF($B73&lt;&gt;"",CQ73-CP73,""),"")</f>
        <v/>
      </c>
      <c r="CS73" s="313" t="str">
        <f aca="false">IF($B73&lt;&gt;"",$B73,"")</f>
        <v/>
      </c>
      <c r="CT73" s="314" t="str">
        <f aca="false">IF($B73&lt;&gt;"",'Chronos (M21..M40)'!$H1686,"")</f>
        <v/>
      </c>
      <c r="CU73" s="315" t="str">
        <f aca="false">IF('Chronos (M21..M40)'!$I1686&lt;&gt;"",'Chronos (M21..M40)'!$I1686," ")</f>
        <v> </v>
      </c>
      <c r="CV73" s="316" t="n">
        <f aca="false">IF('Chronos (M21..M40)'!$J1686&lt;&gt;"",'Chronos (M21..M40)'!$J1686,0)</f>
        <v>0</v>
      </c>
      <c r="CW73" s="317" t="str">
        <f aca="false">IF($B73&lt;&gt;"",IF(CU73&lt;&gt;" ",(INDEX(CT$9:CU$12,MATCH(CT73,CT$9:CT$12),2)/CU73)*1000,0),"")</f>
        <v/>
      </c>
      <c r="CX73" s="318" t="str">
        <f aca="false">IF(CU$9&lt;&gt;"",IF($B73&lt;&gt;"",CW73-CV73,""),"")</f>
        <v/>
      </c>
      <c r="CY73" s="314" t="str">
        <f aca="false">IF($B73&lt;&gt;"",'Chronos (M21..M40)'!$H1787,"")</f>
        <v/>
      </c>
      <c r="CZ73" s="315" t="str">
        <f aca="false">IF('Chronos (M21..M40)'!$I1787&lt;&gt;"",'Chronos (M21..M40)'!$I1787," ")</f>
        <v> </v>
      </c>
      <c r="DA73" s="316" t="n">
        <f aca="false">IF('Chronos (M21..M40)'!$J1787&lt;&gt;"",'Chronos (M21..M40)'!$J1787,0)</f>
        <v>0</v>
      </c>
      <c r="DB73" s="317" t="str">
        <f aca="false">IF($B73&lt;&gt;"",IF(CZ73&lt;&gt;" ",(INDEX(CY$9:CZ$12,MATCH(CY73,CY$9:CY$12),2)/CZ73)*1000,0),"")</f>
        <v/>
      </c>
      <c r="DC73" s="318" t="str">
        <f aca="false">IF(CZ$9&lt;&gt;"",IF($B73&lt;&gt;"",DB73-DA73,""),"")</f>
        <v/>
      </c>
      <c r="DD73" s="313" t="str">
        <f aca="false">IF($B73&lt;&gt;"",$B73,"")</f>
        <v/>
      </c>
      <c r="DE73" s="314" t="str">
        <f aca="false">IF($B73&lt;&gt;"",'Chronos (M21..M40)'!$H1888,"")</f>
        <v/>
      </c>
      <c r="DF73" s="315" t="str">
        <f aca="false">IF('Chronos (M21..M40)'!$I1888&lt;&gt;"",'Chronos (M21..M40)'!$I1888," ")</f>
        <v> </v>
      </c>
      <c r="DG73" s="316" t="n">
        <f aca="false">IF('Chronos (M21..M40)'!$J1888&lt;&gt;"",'Chronos (M21..M40)'!$J1888,0)</f>
        <v>0</v>
      </c>
      <c r="DH73" s="317" t="str">
        <f aca="false">IF($B73&lt;&gt;"",IF(DF73&lt;&gt;" ",(INDEX(DE$9:DF$12,MATCH(DE73,DE$9:DE$12),2)/DF73)*1000,0),"")</f>
        <v/>
      </c>
      <c r="DI73" s="318" t="str">
        <f aca="false">IF(DF$9&lt;&gt;"",IF($B73&lt;&gt;"",DH73-DG73,""),"")</f>
        <v/>
      </c>
      <c r="DJ73" s="314" t="str">
        <f aca="false">IF($B73&lt;&gt;"",'Chronos (M21..M40)'!$H1989,"")</f>
        <v/>
      </c>
      <c r="DK73" s="315" t="str">
        <f aca="false">IF('Chronos (M21..M40)'!$I1989&lt;&gt;"",'Chronos (M21..M40)'!$I1989," ")</f>
        <v> </v>
      </c>
      <c r="DL73" s="316" t="n">
        <f aca="false">IF('Chronos (M21..M40)'!$J1989&lt;&gt;"",'Chronos (M21..M40)'!$J1989,0)</f>
        <v>0</v>
      </c>
      <c r="DM73" s="317" t="str">
        <f aca="false">IF($B73&lt;&gt;"",IF(DK73&lt;&gt;" ",(INDEX(DJ$9:DK$12,MATCH(DJ73,DJ$9:DJ$12),2)/DK73)*1000,0),"")</f>
        <v/>
      </c>
      <c r="DN73" s="318" t="str">
        <f aca="false">IF(DK$9&lt;&gt;"",IF($B73&lt;&gt;"",DM73-DL73,""),"")</f>
        <v/>
      </c>
      <c r="DO73" s="0"/>
      <c r="DP73" s="356" t="n">
        <f aca="false">E73</f>
        <v>0</v>
      </c>
      <c r="DQ73" s="357" t="n">
        <f aca="false">F73</f>
        <v>0</v>
      </c>
      <c r="DR73" s="356" t="e">
        <f aca="false">SUM(E73,M73,R73,X73,AC73)</f>
        <v>#VALUE!</v>
      </c>
      <c r="DS73" s="319" t="e">
        <f aca="false">SUM(DR73,AI73,AN73,AT73,AY73,BE73,BJ73,BP73,BU73,CA73,CF73,CL73,CQ73,CW73,DB73,DH73,DM73)</f>
        <v>#VALUE!</v>
      </c>
      <c r="DT73" s="357" t="n">
        <f aca="false">SUM(L73,Q73,W73,AB73,AH73,AM73,AS73,AX73,BD73,BI73,BO73,BT73,BZ73,CE73,CK73,CP73,CV73,DA73,DG73,DL73)</f>
        <v>0</v>
      </c>
      <c r="DU73" s="356" t="e">
        <f aca="false">SMALL($DY73:$EV73,1)</f>
        <v>#VALUE!</v>
      </c>
      <c r="DV73" s="319" t="e">
        <f aca="false">SMALL($DY73:$EV73,2)</f>
        <v>#VALUE!</v>
      </c>
      <c r="DW73" s="319" t="e">
        <f aca="false">SMALL($DY73:$EV73,3)</f>
        <v>#VALUE!</v>
      </c>
      <c r="DX73" s="357" t="e">
        <f aca="false">SMALL($DY73:$EV73,4)</f>
        <v>#VALUE!</v>
      </c>
      <c r="DY73" s="356" t="e">
        <f aca="false">'Calculs (M1..M20)'!DU73</f>
        <v>#VALUE!</v>
      </c>
      <c r="DZ73" s="356" t="e">
        <f aca="false">'Calculs (M1..M20)'!DV73</f>
        <v>#VALUE!</v>
      </c>
      <c r="EA73" s="356" t="e">
        <f aca="false">'Calculs (M1..M20)'!DW73</f>
        <v>#VALUE!</v>
      </c>
      <c r="EB73" s="358" t="e">
        <f aca="false">'Calculs (M1..M20)'!DX73</f>
        <v>#VALUE!</v>
      </c>
      <c r="EC73" s="361" t="str">
        <f aca="false">IF(M73&gt;0,M73," ")</f>
        <v/>
      </c>
      <c r="ED73" s="321" t="str">
        <f aca="false">IF(R73&gt;0,R73," ")</f>
        <v/>
      </c>
      <c r="EE73" s="321" t="str">
        <f aca="false">IF(X73&gt;0,X73," ")</f>
        <v/>
      </c>
      <c r="EF73" s="321" t="str">
        <f aca="false">IF(AC73&gt;0,AC73," ")</f>
        <v/>
      </c>
      <c r="EG73" s="321" t="str">
        <f aca="false">IF(AI73&gt;0,AI73," ")</f>
        <v/>
      </c>
      <c r="EH73" s="321" t="str">
        <f aca="false">IF(AN73&gt;0,AN73," ")</f>
        <v/>
      </c>
      <c r="EI73" s="321" t="str">
        <f aca="false">IF(AT73&gt;0,AT73," ")</f>
        <v/>
      </c>
      <c r="EJ73" s="321" t="str">
        <f aca="false">IF(AY73&gt;0,AY73," ")</f>
        <v/>
      </c>
      <c r="EK73" s="321" t="str">
        <f aca="false">IF(BE73&gt;0,BE73," ")</f>
        <v/>
      </c>
      <c r="EL73" s="321" t="str">
        <f aca="false">IF(BJ73&gt;0,BJ73," ")</f>
        <v/>
      </c>
      <c r="EM73" s="321" t="str">
        <f aca="false">IF(BP73&gt;0,BP73," ")</f>
        <v/>
      </c>
      <c r="EN73" s="321" t="str">
        <f aca="false">IF(BU73&gt;0,BU73," ")</f>
        <v/>
      </c>
      <c r="EO73" s="321" t="str">
        <f aca="false">IF(CA73&gt;0,CA73," ")</f>
        <v/>
      </c>
      <c r="EP73" s="321" t="str">
        <f aca="false">IF(CF73&gt;0,CF73," ")</f>
        <v/>
      </c>
      <c r="EQ73" s="321" t="str">
        <f aca="false">IF(CL73&gt;0,CL73," ")</f>
        <v/>
      </c>
      <c r="ER73" s="321" t="str">
        <f aca="false">IF(CQ73&gt;0,CQ73," ")</f>
        <v/>
      </c>
      <c r="ES73" s="321" t="str">
        <f aca="false">IF(CW73&gt;0,CW73," ")</f>
        <v/>
      </c>
      <c r="ET73" s="321" t="str">
        <f aca="false">IF(DB73&gt;0,DB73," ")</f>
        <v/>
      </c>
      <c r="EU73" s="321" t="str">
        <f aca="false">IF(DH73&gt;0,DH73," ")</f>
        <v/>
      </c>
      <c r="EV73" s="321" t="str">
        <f aca="false">IF(DM73&gt;0,DM73," ")</f>
        <v/>
      </c>
      <c r="EW73" s="322" t="e">
        <f aca="false">SMALL($DY73:EC73,1)</f>
        <v>#VALUE!</v>
      </c>
      <c r="EX73" s="323" t="e">
        <f aca="false">SMALL($DY73:ED73,1)</f>
        <v>#VALUE!</v>
      </c>
      <c r="EY73" s="323" t="e">
        <f aca="false">SMALL($DY73:EE73,1)</f>
        <v>#VALUE!</v>
      </c>
      <c r="EZ73" s="323" t="e">
        <f aca="false">SMALL($DY73:EF73,1)</f>
        <v>#VALUE!</v>
      </c>
      <c r="FA73" s="323" t="e">
        <f aca="false">SMALL($DY73:EG73,1)</f>
        <v>#VALUE!</v>
      </c>
      <c r="FB73" s="323" t="e">
        <f aca="false">SMALL($DY73:EH73,1)</f>
        <v>#VALUE!</v>
      </c>
      <c r="FC73" s="323" t="e">
        <f aca="false">SMALL($DY73:EI73,1)</f>
        <v>#VALUE!</v>
      </c>
      <c r="FD73" s="323" t="e">
        <f aca="false">SMALL($DY73:EJ73,1)</f>
        <v>#VALUE!</v>
      </c>
      <c r="FE73" s="323" t="e">
        <f aca="false">SMALL($DY73:EK73,1)</f>
        <v>#VALUE!</v>
      </c>
      <c r="FF73" s="323" t="e">
        <f aca="false">SMALL($DY73:EL73,1)</f>
        <v>#VALUE!</v>
      </c>
      <c r="FG73" s="323" t="e">
        <f aca="false">SMALL($DY73:EM73,1)</f>
        <v>#VALUE!</v>
      </c>
      <c r="FH73" s="323" t="e">
        <f aca="false">SMALL($DY73:EN73,1)</f>
        <v>#VALUE!</v>
      </c>
      <c r="FI73" s="323" t="e">
        <f aca="false">SMALL($DY73:EO73,1)</f>
        <v>#VALUE!</v>
      </c>
      <c r="FJ73" s="323" t="e">
        <f aca="false">SMALL($DY73:EP73,1)</f>
        <v>#VALUE!</v>
      </c>
      <c r="FK73" s="323" t="e">
        <f aca="false">SMALL($DY73:EQ73,1)</f>
        <v>#VALUE!</v>
      </c>
      <c r="FL73" s="323" t="e">
        <f aca="false">SMALL($DY73:ER73,1)</f>
        <v>#VALUE!</v>
      </c>
      <c r="FM73" s="323" t="e">
        <f aca="false">SMALL($DY73:ES73,1)</f>
        <v>#VALUE!</v>
      </c>
      <c r="FN73" s="323" t="e">
        <f aca="false">SMALL($DY73:ET73,1)</f>
        <v>#VALUE!</v>
      </c>
      <c r="FO73" s="323" t="e">
        <f aca="false">SMALL($DY73:EU73,1)</f>
        <v>#VALUE!</v>
      </c>
      <c r="FP73" s="324" t="e">
        <f aca="false">SMALL($DY73:EV73,1)</f>
        <v>#VALUE!</v>
      </c>
      <c r="FQ73" s="0"/>
      <c r="FR73" s="328" t="str">
        <f aca="false">IF($B73&lt;&gt;"",IF($EE$1+20&gt;=FR$13,$N73+E73-F73-(EW73+EW175+EW277+EW379),""),"")</f>
        <v/>
      </c>
      <c r="FS73" s="329" t="str">
        <f aca="false">IF($B73&lt;&gt;"",IF($EE$1+20&gt;=FS$13,$N73+$S73+E73-F73-(EX73+EX175+EX277+EX379),""),"")</f>
        <v/>
      </c>
      <c r="FT73" s="329" t="str">
        <f aca="false">IF($B73&lt;&gt;"",IF($EE$1+20&gt;=FT$13,$N73+$S73+$Y73+E73-F73-(EY73+EY175+EY277+EY379),""),"")</f>
        <v/>
      </c>
      <c r="FU73" s="329" t="str">
        <f aca="false">IF($B73&lt;&gt;"",IF($EE$1+20&gt;=FU$13,$N73+$S73+$Y73+$AD73+E73-F73-(EZ73+EZ175+EZ277+EZ379),""),"")</f>
        <v/>
      </c>
      <c r="FV73" s="329" t="str">
        <f aca="false">IF($B73&lt;&gt;"",IF($EE$1+20&gt;=FV$13,$N73+$S73+$Y73+$AD73+$AJ73+E73-F73-(FA73+FA175+FA277+FA379),""),"")</f>
        <v/>
      </c>
      <c r="FW73" s="329" t="str">
        <f aca="false">IF($B73&lt;&gt;"",IF($EE$1+20&gt;=FW$13,$N73+$S73+$Y73+$AD73+$AJ73+$AO73+E73-F73-(FB73+FB175+FB277+FB379),""),"")</f>
        <v/>
      </c>
      <c r="FX73" s="329" t="str">
        <f aca="false">IF($B73&lt;&gt;"",IF($EE$1+20&gt;=FX$13,$N73+$S73+$Y73+$AD73+$AJ73+$AO73+$AU73+E73-F73-(FC73+FC175+FC277+FC379),""),"")</f>
        <v/>
      </c>
      <c r="FY73" s="329" t="str">
        <f aca="false">IF($B73&lt;&gt;"",IF($EE$1+20&gt;=FY$13,$N73+$S73+$Y73+$AD73+$AJ73+$AO73+$AU73+$AZ73+E73-F73-(FD73+FD175+FD277+FD379),""),"")</f>
        <v/>
      </c>
      <c r="FZ73" s="329" t="str">
        <f aca="false">IF($B73&lt;&gt;"",IF($EE$1+20&gt;=FZ$13,$N73+$S73+$Y73+$AD73+$AJ73+$AO73+$AU73+$AZ73+$BF73+E73-F73-(FE73+FE175+FE277+FE379),""),"")</f>
        <v/>
      </c>
      <c r="GA73" s="329" t="str">
        <f aca="false">IF($B73&lt;&gt;"",IF($EE$1+20&gt;=GA$13,$N73+$S73+$Y73+$AD73+$AJ73+$AO73+$AU73+$AZ73+$BF73+$BK73+E73-F73-(FF73+FF175+FF277+FF379),""),"")</f>
        <v/>
      </c>
      <c r="GB73" s="329" t="str">
        <f aca="false">IF($B73&lt;&gt;"",IF($EE$1+20&gt;=GB$13,$N73+$S73+$Y73+$AD73+$AJ73+$AO73+$AU73+$AZ73+$BF73+$BK73+$BQ73+E73-F73-(FG73+FG175+FG277+FG379),""),"")</f>
        <v/>
      </c>
      <c r="GC73" s="329" t="str">
        <f aca="false">IF($B73&lt;&gt;"",IF($EE$1+20&gt;=GC$13,$N73+$S73+$Y73+$AD73+$AJ73+$AO73+$AU73+$AZ73+$BF73+$BK73+$BQ73+$BV73+E73-F73-(FH73+FH175+FH277+FH379),""),"")</f>
        <v/>
      </c>
      <c r="GD73" s="329" t="str">
        <f aca="false">IF($B73&lt;&gt;"",IF($EE$1+20&gt;=GD$13,$N73+$S73+$Y73+$AD73+$AJ73+$AO73+$AU73+$AZ73+$BF73+$BK73+$BQ73+$BV73+$CB73+E73-F73-(FI73+FI175+FI277+FI379),""),"")</f>
        <v/>
      </c>
      <c r="GE73" s="329" t="str">
        <f aca="false">IF($B73&lt;&gt;"",IF($EE$1+20&gt;=GE$13,$N73+$S73+$Y73+$AD73+$AJ73+$AO73+$AU73+$AZ73+$BF73+$BK73+$BQ73+$BV73+$CB73+$CG73+E73-F73-(FJ73+FJ175+FJ277+FJ379),""),"")</f>
        <v/>
      </c>
      <c r="GF73" s="329" t="str">
        <f aca="false">IF($B73&lt;&gt;"",IF($EE$1+20&gt;=GF$13,$N73+$S73+$Y73+$AD73+$AJ73+$AO73+$AU73+$AZ73+$BF73+$BK73+$BQ73+$BV73+$CB73+$CG73+$CM73+E73-F73-(FK73+FK175+FK277+FK379),""),"")</f>
        <v/>
      </c>
      <c r="GG73" s="329" t="str">
        <f aca="false">IF($B73&lt;&gt;"",IF($EE$1+20&gt;=GG$13,$N73+$S73+$Y73+$AD73+$AJ73+$AO73+$AU73+$AZ73+$BF73+$BK73+$BQ73+$BV73+$CB73+$CG73+$CM73+$CR73+E73-F73-(FL73+FL175+FL277+FL379),""),"")</f>
        <v/>
      </c>
      <c r="GH73" s="329" t="str">
        <f aca="false">IF($B73&lt;&gt;"",IF($EE$1+20&gt;=GH$13,$N73+$S73+$Y73+$AD73+$AJ73+$AO73+$AU73+$AZ73+$BF73+$BK73+$BQ73+$BV73+$CB73+$CG73+$CM73+$CR73+$CX73+E73-F73-(FM73+FM175+FM277+FM379),""),"")</f>
        <v/>
      </c>
      <c r="GI73" s="329" t="str">
        <f aca="false">IF($B73&lt;&gt;"",IF($EE$1+20&gt;=GI$13,$N73+$S73+$Y73+$AD73+$AJ73+$AO73+$AU73+$AZ73+$BF73+$BK73+$BQ73+$BV73+$CB73+$CG73+$CM73+$CR73+$CX73+$DC73+E73-F73-(FN73+FN175+FN277+FN379),""),"")</f>
        <v/>
      </c>
      <c r="GJ73" s="329" t="str">
        <f aca="false">IF($B73&lt;&gt;"",IF($EE$1+20&gt;=GJ$13,$N73+$S73+$Y73+$AD73+$AJ73+$AO73+$AU73+$AZ73+$BF73+$BK73+$BQ73+$BV73+$CB73+$CG73+$CM73+$CR73+$CX73+$DC73+$DI73+E73-F73-(FO73+FO175+FO277+FO379),""),"")</f>
        <v/>
      </c>
      <c r="GK73" s="330" t="str">
        <f aca="false">IF($B73&lt;&gt;"",IF($EE$1+20&gt;=GK$13,$N73+$S73+$Y73+$AD73+$AJ73+$AO73+$AU73+$AZ73+$BF73+$BK73+$BQ73+$BV73+$CB73+$CG73+$CM73+$CR73+$CX73+$DC73+$DI73+$DN73+E73-F73-(FP73+FP175+FP277+FP379),""),"")</f>
        <v/>
      </c>
      <c r="GL73" s="0"/>
      <c r="GM73" s="328" t="str">
        <f aca="false">IF($B73&lt;&gt;"",IF($EE$1+20&gt;=GM$13,RANK(FR73,FR$14:FR$113,0),""),"")</f>
        <v/>
      </c>
      <c r="GN73" s="329" t="str">
        <f aca="false">IF($B73&lt;&gt;"",IF($EE$1+20&gt;=GN$13,RANK(FS73,FS$14:FS$113,0),""),"")</f>
        <v/>
      </c>
      <c r="GO73" s="329" t="str">
        <f aca="false">IF($B73&lt;&gt;"",IF($EE$1+20&gt;=GO$13,RANK(FT73,FT$14:FT$113,0),""),"")</f>
        <v/>
      </c>
      <c r="GP73" s="329" t="str">
        <f aca="false">IF($B73&lt;&gt;"",IF($EE$1+20&gt;=GP$13,RANK(FU73,FU$14:FU$113,0),""),"")</f>
        <v/>
      </c>
      <c r="GQ73" s="329" t="str">
        <f aca="false">IF($B73&lt;&gt;"",IF($EE$1+20&gt;=GQ$13,RANK(FV73,FV$14:FV$113,0),""),"")</f>
        <v/>
      </c>
      <c r="GR73" s="329" t="str">
        <f aca="false">IF($B73&lt;&gt;"",IF($EE$1+20&gt;=GR$13,RANK(FW73,FW$14:FW$113,0),""),"")</f>
        <v/>
      </c>
      <c r="GS73" s="329" t="str">
        <f aca="false">IF($B73&lt;&gt;"",IF($EE$1+20&gt;=GS$13,RANK(FX73,FX$14:FX$113,0),""),"")</f>
        <v/>
      </c>
      <c r="GT73" s="329" t="str">
        <f aca="false">IF($B73&lt;&gt;"",IF($EE$1+20&gt;=GT$13,RANK(FY73,FY$14:FY$113,0),""),"")</f>
        <v/>
      </c>
      <c r="GU73" s="329" t="str">
        <f aca="false">IF($B73&lt;&gt;"",IF($EE$1+20&gt;=GU$13,RANK(FZ73,FZ$14:FZ$113,0),""),"")</f>
        <v/>
      </c>
      <c r="GV73" s="329" t="str">
        <f aca="false">IF($B73&lt;&gt;"",IF($EE$1+20&gt;=GV$13,RANK(GA73,GA$14:GA$113,0),""),"")</f>
        <v/>
      </c>
      <c r="GW73" s="329" t="str">
        <f aca="false">IF($B73&lt;&gt;"",IF($EE$1+20&gt;=GW$13,RANK(GB73,GB$14:GB$113,0),""),"")</f>
        <v/>
      </c>
      <c r="GX73" s="329" t="str">
        <f aca="false">IF($B73&lt;&gt;"",IF($EE$1+20&gt;=GX$13,RANK(GC73,GC$14:GC$113,0),""),"")</f>
        <v/>
      </c>
      <c r="GY73" s="329" t="str">
        <f aca="false">IF($B73&lt;&gt;"",IF($EE$1+20&gt;=GY$13,RANK(GD73,GD$14:GD$113,0),""),"")</f>
        <v/>
      </c>
      <c r="GZ73" s="329" t="str">
        <f aca="false">IF($B73&lt;&gt;"",IF($EE$1+20&gt;=GZ$13,RANK(GE73,GE$14:GE$113,0),""),"")</f>
        <v/>
      </c>
      <c r="HA73" s="329" t="str">
        <f aca="false">IF($B73&lt;&gt;"",IF($EE$1+20&gt;=HA$13,RANK(GF73,GF$14:GF$113,0),""),"")</f>
        <v/>
      </c>
      <c r="HB73" s="329" t="str">
        <f aca="false">IF($B73&lt;&gt;"",IF($EE$1+20&gt;=HB$13,RANK(GG73,GG$14:GG$113,0),""),"")</f>
        <v/>
      </c>
      <c r="HC73" s="329" t="str">
        <f aca="false">IF($B73&lt;&gt;"",IF($EE$1+20&gt;=HC$13,RANK(GH73,GH$14:GH$113,0),""),"")</f>
        <v/>
      </c>
      <c r="HD73" s="329" t="str">
        <f aca="false">IF($B73&lt;&gt;"",IF($EE$1+20&gt;=HD$13,RANK(GI73,GI$14:GI$113,0),""),"")</f>
        <v/>
      </c>
      <c r="HE73" s="329" t="str">
        <f aca="false">IF($B73&lt;&gt;"",IF($EE$1+20&gt;=HE$13,RANK(GJ73,GJ$14:GJ$113,0),""),"")</f>
        <v/>
      </c>
      <c r="HF73" s="330" t="str">
        <f aca="false">IF($B73&lt;&gt;"",IF($EE$1+20&gt;=HF$13,RANK(GK73,GK$14:GK$113,0),""),"")</f>
        <v/>
      </c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customFormat="false" ht="13" hidden="false" customHeight="false" outlineLevel="0" collapsed="false">
      <c r="A74" s="308" t="str">
        <f aca="false">IF(B74&lt;&gt;"",RANK(G74,G$14:G$113,0),"")</f>
        <v/>
      </c>
      <c r="B74" s="310" t="str">
        <f aca="false">IF('Chronos (M1..M20)'!B71&lt;&gt;"",'Chronos (M1..M20)'!B71,"")</f>
        <v/>
      </c>
      <c r="C74" s="310" t="str">
        <f aca="false">IF(B74&lt;&gt;"",'Chronos (M1..M20)'!C71,"")</f>
        <v/>
      </c>
      <c r="D74" s="215" t="str">
        <f aca="false">IF(B74&lt;&gt;"",'Chronos (M1..M20)'!C71,"")</f>
        <v/>
      </c>
      <c r="E74" s="355" t="n">
        <f aca="false">'Calculs (M1..M20)'!DS74</f>
        <v>0</v>
      </c>
      <c r="F74" s="355" t="n">
        <f aca="false">'Calculs (M1..M20)'!DT74</f>
        <v>0</v>
      </c>
      <c r="G74" s="311" t="n">
        <f aca="false">IF(B74&lt;&gt;"",IF(NbTotManche&lt;4,DR74-DQ74,IF(NbTotManche&lt;15,DR74-DU74-DQ74,IF(NbTotManche&lt;25,DR74-DU74-DV74-DQ74-DT74,IF(NbTotManche&lt;35,DS74-DU74-DV74-DW74-DT74-DQ74,DS74-DU74-DV74-DW74-DX74-DT74-DQ74)))),0)</f>
        <v>0</v>
      </c>
      <c r="H74" s="312" t="str">
        <f aca="false">IF(B74&lt;&gt;"",IF(G74,(G74/MAXA(G$14:G$113))*1000,0),"")</f>
        <v/>
      </c>
      <c r="I74" s="313" t="str">
        <f aca="false">IF($B74&lt;&gt;"",$B74,"")</f>
        <v/>
      </c>
      <c r="J74" s="314" t="str">
        <f aca="false">IF($B74&lt;&gt;"",'Chronos (M21..M40)'!$H71,"")</f>
        <v/>
      </c>
      <c r="K74" s="315" t="str">
        <f aca="false">IF('Chronos (M21..M40)'!$I71&lt;&gt;"",'Chronos (M21..M40)'!$I71," ")</f>
        <v> </v>
      </c>
      <c r="L74" s="316" t="n">
        <f aca="false">IF('Chronos (M21..M40)'!$J71&lt;&gt;"",'Chronos (M21..M40)'!$J71,0)</f>
        <v>0</v>
      </c>
      <c r="M74" s="317" t="str">
        <f aca="false">IF($B74&lt;&gt;"",IF(K74&lt;&gt;" ",(INDEX(J$9:K$12,MATCH(J74,J$9:J$12),2)/K74)*1000,0),"")</f>
        <v/>
      </c>
      <c r="N74" s="318" t="str">
        <f aca="false">IF(K$9&lt;&gt;"",IF($B74&lt;&gt;"",M74-L74,""),"")</f>
        <v/>
      </c>
      <c r="O74" s="314" t="str">
        <f aca="false">IF($B74&lt;&gt;"",'Chronos (M21..M40)'!$H172,"")</f>
        <v/>
      </c>
      <c r="P74" s="315" t="str">
        <f aca="false">IF('Chronos (M21..M40)'!$I172&lt;&gt;"",'Chronos (M21..M40)'!$I172," ")</f>
        <v> </v>
      </c>
      <c r="Q74" s="316" t="n">
        <f aca="false">IF('Chronos (M21..M40)'!$J172&lt;&gt;"",'Chronos (M21..M40)'!$J172,0)</f>
        <v>0</v>
      </c>
      <c r="R74" s="317" t="str">
        <f aca="false">IF($B74&lt;&gt;"",IF(P74&lt;&gt;" ",(INDEX(O$9:P$12,MATCH(O74,O$9:O$12),2)/P74)*1000,0),"")</f>
        <v/>
      </c>
      <c r="S74" s="318" t="str">
        <f aca="false">IF(P$9&lt;&gt;"",IF($B74&lt;&gt;"",R74-Q74,""),"")</f>
        <v/>
      </c>
      <c r="T74" s="313" t="str">
        <f aca="false">IF($B74&lt;&gt;"",$B74,"")</f>
        <v/>
      </c>
      <c r="U74" s="314" t="str">
        <f aca="false">IF($B74&lt;&gt;"",'Chronos (M21..M40)'!$H273,"")</f>
        <v/>
      </c>
      <c r="V74" s="315" t="str">
        <f aca="false">IF('Chronos (M21..M40)'!$I273&lt;&gt;"",'Chronos (M21..M40)'!$I273," ")</f>
        <v> </v>
      </c>
      <c r="W74" s="316" t="n">
        <f aca="false">IF('Chronos (M21..M40)'!$J273&lt;&gt;"",'Chronos (M21..M40)'!$J273,0)</f>
        <v>0</v>
      </c>
      <c r="X74" s="317" t="str">
        <f aca="false">IF($B74&lt;&gt;"",IF(V74&lt;&gt;" ",(INDEX(U$9:V$12,MATCH(U74,U$9:U$12),2)/V74)*1000,0),"")</f>
        <v/>
      </c>
      <c r="Y74" s="318" t="str">
        <f aca="false">IF(V$9&lt;&gt;"",IF($B74&lt;&gt;"",X74-W74,""),"")</f>
        <v/>
      </c>
      <c r="Z74" s="314" t="str">
        <f aca="false">IF($B74&lt;&gt;"",'Chronos (M21..M40)'!$H374,"")</f>
        <v/>
      </c>
      <c r="AA74" s="315" t="str">
        <f aca="false">IF('Chronos (M21..M40)'!$I374&lt;&gt;"",'Chronos (M21..M40)'!$I374," ")</f>
        <v> </v>
      </c>
      <c r="AB74" s="316" t="n">
        <f aca="false">IF('Chronos (M1..M20)'!$J374&lt;&gt;"",'Chronos (M21..M40)'!$J374,0)</f>
        <v>0</v>
      </c>
      <c r="AC74" s="317" t="str">
        <f aca="false">IF($B74&lt;&gt;"",IF(AA74&lt;&gt;" ",(INDEX(Z$9:AA$12,MATCH(Z74,Z$9:Z$12),2)/AA74)*1000,0),"")</f>
        <v/>
      </c>
      <c r="AD74" s="318" t="str">
        <f aca="false">IF(AA$9&lt;&gt;"",IF($B74&lt;&gt;"",AC74-AB74,""),"")</f>
        <v/>
      </c>
      <c r="AE74" s="313" t="str">
        <f aca="false">IF($B74&lt;&gt;"",$B74,"")</f>
        <v/>
      </c>
      <c r="AF74" s="314" t="str">
        <f aca="false">IF($B74&lt;&gt;"",'Chronos (M21..M40)'!$H475,"")</f>
        <v/>
      </c>
      <c r="AG74" s="315" t="str">
        <f aca="false">IF('Chronos (M21..M40)'!$I475&lt;&gt;"",'Chronos (M21..M40)'!$I475," ")</f>
        <v> </v>
      </c>
      <c r="AH74" s="316" t="n">
        <f aca="false">IF('Chronos (M21..M40)'!$J475&lt;&gt;"",'Chronos (M21..M40)'!$J475,0)</f>
        <v>0</v>
      </c>
      <c r="AI74" s="317" t="str">
        <f aca="false">IF($B74&lt;&gt;"",IF(AG74&lt;&gt;" ",(INDEX(AF$9:AG$12,MATCH(AF74,AF$9:AF$12),2)/AG74)*1000,0),"")</f>
        <v/>
      </c>
      <c r="AJ74" s="318" t="str">
        <f aca="false">IF(AG$9&lt;&gt;"",IF($B74&lt;&gt;"",AI74-AH74,""),"")</f>
        <v/>
      </c>
      <c r="AK74" s="314" t="str">
        <f aca="false">IF($B74&lt;&gt;"",'Chronos (M21..M40)'!$H576,"")</f>
        <v/>
      </c>
      <c r="AL74" s="315" t="str">
        <f aca="false">IF('Chronos (M21..M40)'!$I576&lt;&gt;"",'Chronos (M21..M40)'!$I576," ")</f>
        <v> </v>
      </c>
      <c r="AM74" s="316" t="n">
        <f aca="false">IF('Chronos (M21..M40)'!$J576&lt;&gt;"",'Chronos (M21..M40)'!$J576,0)</f>
        <v>0</v>
      </c>
      <c r="AN74" s="317" t="str">
        <f aca="false">IF($B74&lt;&gt;"",IF(AL74&lt;&gt;" ",(INDEX(AK$9:AL$12,MATCH(AK74,AK$9:AK$12),2)/AL74)*1000,0),"")</f>
        <v/>
      </c>
      <c r="AO74" s="318" t="str">
        <f aca="false">IF(AL$9&lt;&gt;"",IF($B74&lt;&gt;"",AN74-AM74,""),"")</f>
        <v/>
      </c>
      <c r="AP74" s="313" t="str">
        <f aca="false">IF($B74&lt;&gt;"",$B74,"")</f>
        <v/>
      </c>
      <c r="AQ74" s="314" t="str">
        <f aca="false">IF($B74&lt;&gt;"",'Chronos (M21..M40)'!$H677,"")</f>
        <v/>
      </c>
      <c r="AR74" s="315" t="str">
        <f aca="false">IF('Chronos (M21..M40)'!$I677&lt;&gt;"",'Chronos (M21..M40)'!$I677," ")</f>
        <v> </v>
      </c>
      <c r="AS74" s="316" t="n">
        <f aca="false">IF('Chronos (M21..M40)'!$J677&lt;&gt;"",'Chronos (M21..M40)'!$J677,0)</f>
        <v>0</v>
      </c>
      <c r="AT74" s="317" t="str">
        <f aca="false">IF($B74&lt;&gt;"",IF(AR74&lt;&gt;" ",(INDEX(AQ$9:AR$12,MATCH(AQ74,AQ$9:AQ$12),2)/AR74)*1000,0),"")</f>
        <v/>
      </c>
      <c r="AU74" s="318" t="str">
        <f aca="false">IF(AR$9&lt;&gt;"",IF($B74&lt;&gt;"",AT74-AS74,""),"")</f>
        <v/>
      </c>
      <c r="AV74" s="314" t="str">
        <f aca="false">IF($B74&lt;&gt;"",'Chronos (M21..M40)'!$H778,"")</f>
        <v/>
      </c>
      <c r="AW74" s="315" t="str">
        <f aca="false">IF('Chronos (M21..M40)'!$I778&lt;&gt;"",'Chronos (M21..M40)'!$I778," ")</f>
        <v> </v>
      </c>
      <c r="AX74" s="316" t="n">
        <f aca="false">IF('Chronos (M21..M40)'!$J778&lt;&gt;"",'Chronos (M21..M40)'!$J778,0)</f>
        <v>0</v>
      </c>
      <c r="AY74" s="317" t="str">
        <f aca="false">IF($B74&lt;&gt;"",IF(AW74&lt;&gt;" ",(INDEX(AV$9:AW$12,MATCH(AV74,AV$9:AV$12),2)/AW74)*1000,0),"")</f>
        <v/>
      </c>
      <c r="AZ74" s="318" t="str">
        <f aca="false">IF(AW$9&lt;&gt;"",IF($B74&lt;&gt;"",AY74-AX74,""),"")</f>
        <v/>
      </c>
      <c r="BA74" s="313" t="str">
        <f aca="false">IF($B74&lt;&gt;"",$B74,"")</f>
        <v/>
      </c>
      <c r="BB74" s="314" t="str">
        <f aca="false">IF($B74&lt;&gt;"",'Chronos (M21..M40)'!$H879,"")</f>
        <v/>
      </c>
      <c r="BC74" s="315" t="str">
        <f aca="false">IF('Chronos (M21..M40)'!$I879&lt;&gt;"",'Chronos (M21..M40)'!$I879," ")</f>
        <v> </v>
      </c>
      <c r="BD74" s="316" t="n">
        <f aca="false">IF('Chronos (M21..M40)'!$J879&lt;&gt;"",'Chronos (M21..M40)'!$J879,0)</f>
        <v>0</v>
      </c>
      <c r="BE74" s="317" t="str">
        <f aca="false">IF($B74&lt;&gt;"",IF(BC74&lt;&gt;" ",(INDEX(BB$9:BC$12,MATCH(BB74,BB$9:BB$12),2)/BC74)*1000,0),"")</f>
        <v/>
      </c>
      <c r="BF74" s="318" t="str">
        <f aca="false">IF(BC$9&lt;&gt;"",IF($B74&lt;&gt;"",BE74-BD74,""),"")</f>
        <v/>
      </c>
      <c r="BG74" s="314" t="str">
        <f aca="false">IF($B74&lt;&gt;"",'Chronos (M21..M40)'!$H980,"")</f>
        <v/>
      </c>
      <c r="BH74" s="315" t="str">
        <f aca="false">IF('Chronos (M21..M40)'!$I980&lt;&gt;"",'Chronos (M21..M40)'!$I980," ")</f>
        <v> </v>
      </c>
      <c r="BI74" s="316" t="n">
        <f aca="false">IF('Chronos (M21..M40)'!$J980&lt;&gt;"",'Chronos (M21..M40)'!$J980,0)</f>
        <v>0</v>
      </c>
      <c r="BJ74" s="317" t="str">
        <f aca="false">IF($B74&lt;&gt;"",IF(BH74&lt;&gt;" ",(INDEX(BG$9:BH$12,MATCH(BG74,BG$9:BG$12),2)/BH74)*1000,0),"")</f>
        <v/>
      </c>
      <c r="BK74" s="318" t="str">
        <f aca="false">IF(BH$9&lt;&gt;"",IF($B74&lt;&gt;"",BJ74-BI74,""),"")</f>
        <v/>
      </c>
      <c r="BL74" s="313" t="str">
        <f aca="false">IF($B74&lt;&gt;"",$B74,"")</f>
        <v/>
      </c>
      <c r="BM74" s="314" t="str">
        <f aca="false">IF($B74&lt;&gt;"",'Chronos (M21..M40)'!$H1081,"")</f>
        <v/>
      </c>
      <c r="BN74" s="315" t="str">
        <f aca="false">IF('Chronos (M21..M40)'!$I1081&lt;&gt;"",'Chronos (M21..M40)'!$I1081," ")</f>
        <v> </v>
      </c>
      <c r="BO74" s="316" t="n">
        <f aca="false">IF('Chronos (M21..M40)'!$J1081&lt;&gt;"",'Chronos (M21..M40)'!$J1081,0)</f>
        <v>0</v>
      </c>
      <c r="BP74" s="317" t="str">
        <f aca="false">IF($B74&lt;&gt;"",IF(BN74&lt;&gt;" ",(INDEX(BM$9:BN$12,MATCH(BM74,BM$9:BM$12),2)/BN74)*1000,0),"")</f>
        <v/>
      </c>
      <c r="BQ74" s="318" t="str">
        <f aca="false">IF(BN$9&lt;&gt;"",IF($B74&lt;&gt;"",BP74-BO74,""),"")</f>
        <v/>
      </c>
      <c r="BR74" s="314" t="str">
        <f aca="false">IF($B74&lt;&gt;"",'Chronos (M21..M40)'!$H1182,"")</f>
        <v/>
      </c>
      <c r="BS74" s="315" t="str">
        <f aca="false">IF('Chronos (M21..M40)'!$I1182&lt;&gt;"",'Chronos (M21..M40)'!$I1182," ")</f>
        <v> </v>
      </c>
      <c r="BT74" s="316" t="n">
        <f aca="false">IF('Chronos (M21..M40)'!$J1182&lt;&gt;"",'Chronos (M21..M40)'!$J1182,0)</f>
        <v>0</v>
      </c>
      <c r="BU74" s="317" t="str">
        <f aca="false">IF($B74&lt;&gt;"",IF(BS74&lt;&gt;" ",(INDEX(BR$9:BS$12,MATCH(BR74,BR$9:BR$12),2)/BS74)*1000,0),"")</f>
        <v/>
      </c>
      <c r="BV74" s="318" t="str">
        <f aca="false">IF(BS$9&lt;&gt;"",IF($B74&lt;&gt;"",BU74-BT74,""),"")</f>
        <v/>
      </c>
      <c r="BW74" s="313" t="str">
        <f aca="false">IF($B74&lt;&gt;"",$B74,"")</f>
        <v/>
      </c>
      <c r="BX74" s="314" t="str">
        <f aca="false">IF($B74&lt;&gt;"",'Chronos (M21..M40)'!$H1283,"")</f>
        <v/>
      </c>
      <c r="BY74" s="315" t="str">
        <f aca="false">IF('Chronos (M21..M40)'!$I1283&lt;&gt;"",'Chronos (M21..M40)'!$I1283," ")</f>
        <v> </v>
      </c>
      <c r="BZ74" s="316" t="n">
        <f aca="false">IF('Chronos (M21..M40)'!$J1283&lt;&gt;"",'Chronos (M21..M40)'!$J1283,0)</f>
        <v>0</v>
      </c>
      <c r="CA74" s="317" t="str">
        <f aca="false">IF($B74&lt;&gt;"",IF(BY74&lt;&gt;" ",(INDEX(BX$9:BY$12,MATCH(BX74,BX$9:BX$12),2)/BY74)*1000,0),"")</f>
        <v/>
      </c>
      <c r="CB74" s="318" t="str">
        <f aca="false">IF(BY$9&lt;&gt;"",IF($B74&lt;&gt;"",CA74-BZ74,""),"")</f>
        <v/>
      </c>
      <c r="CC74" s="314" t="str">
        <f aca="false">IF($B74&lt;&gt;"",'Chronos (M21..M40)'!$H1384,"")</f>
        <v/>
      </c>
      <c r="CD74" s="315" t="str">
        <f aca="false">IF('Chronos (M21..M40)'!$I1384&lt;&gt;"",'Chronos (M21..M40)'!$I1384," ")</f>
        <v> </v>
      </c>
      <c r="CE74" s="316" t="n">
        <f aca="false">IF('Chronos (M21..M40)'!$J1384&lt;&gt;"",'Chronos (M21..M40)'!$J1384,0)</f>
        <v>0</v>
      </c>
      <c r="CF74" s="317" t="str">
        <f aca="false">IF($B74&lt;&gt;"",IF(CD74&lt;&gt;" ",(INDEX(CC$9:CD$12,MATCH(CC74,CC$9:CC$12),2)/CD74)*1000,0),"")</f>
        <v/>
      </c>
      <c r="CG74" s="318" t="str">
        <f aca="false">IF(CD$9&lt;&gt;"",IF($B74&lt;&gt;"",CF74-CE74,""),"")</f>
        <v/>
      </c>
      <c r="CH74" s="313" t="str">
        <f aca="false">IF($B74&lt;&gt;"",$B74,"")</f>
        <v/>
      </c>
      <c r="CI74" s="314" t="str">
        <f aca="false">IF($B74&lt;&gt;"",'Chronos (M21..M40)'!$H1485,"")</f>
        <v/>
      </c>
      <c r="CJ74" s="315" t="str">
        <f aca="false">IF('Chronos (M21..M40)'!$I1485&lt;&gt;"",'Chronos (M21..M40)'!$I1485," ")</f>
        <v> </v>
      </c>
      <c r="CK74" s="316" t="n">
        <f aca="false">IF('Chronos (M21..M40)'!$J1485&lt;&gt;"",'Chronos (M21..M40)'!$J1485,0)</f>
        <v>0</v>
      </c>
      <c r="CL74" s="317" t="str">
        <f aca="false">IF($B74&lt;&gt;"",IF(CJ74&lt;&gt;" ",(INDEX(CI$9:CJ$12,MATCH(CI74,CI$9:CI$12),2)/CJ74)*1000,0),"")</f>
        <v/>
      </c>
      <c r="CM74" s="318" t="str">
        <f aca="false">IF(CJ$9&lt;&gt;"",IF($B74&lt;&gt;"",CL74-CK74,""),"")</f>
        <v/>
      </c>
      <c r="CN74" s="314" t="str">
        <f aca="false">IF($B74&lt;&gt;"",'Chronos (M21..M40)'!$H1586,"")</f>
        <v/>
      </c>
      <c r="CO74" s="315" t="str">
        <f aca="false">IF('Chronos (M21..M40)'!$I1586&lt;&gt;"",'Chronos (M21..M40)'!$I1586," ")</f>
        <v> </v>
      </c>
      <c r="CP74" s="316" t="n">
        <f aca="false">IF('Chronos (M21..M40)'!$J1586&lt;&gt;"",'Chronos (M21..M40)'!$J1586,0)</f>
        <v>0</v>
      </c>
      <c r="CQ74" s="317" t="str">
        <f aca="false">IF($B74&lt;&gt;"",IF(CO74&lt;&gt;" ",(INDEX(CN$9:CO$12,MATCH(CN74,CN$9:CN$12),2)/CO74)*1000,0),"")</f>
        <v/>
      </c>
      <c r="CR74" s="318" t="str">
        <f aca="false">IF(CO$9&lt;&gt;"",IF($B74&lt;&gt;"",CQ74-CP74,""),"")</f>
        <v/>
      </c>
      <c r="CS74" s="313" t="str">
        <f aca="false">IF($B74&lt;&gt;"",$B74,"")</f>
        <v/>
      </c>
      <c r="CT74" s="314" t="str">
        <f aca="false">IF($B74&lt;&gt;"",'Chronos (M21..M40)'!$H1687,"")</f>
        <v/>
      </c>
      <c r="CU74" s="315" t="str">
        <f aca="false">IF('Chronos (M21..M40)'!$I1687&lt;&gt;"",'Chronos (M21..M40)'!$I1687," ")</f>
        <v> </v>
      </c>
      <c r="CV74" s="316" t="n">
        <f aca="false">IF('Chronos (M21..M40)'!$J1687&lt;&gt;"",'Chronos (M21..M40)'!$J1687,0)</f>
        <v>0</v>
      </c>
      <c r="CW74" s="317" t="str">
        <f aca="false">IF($B74&lt;&gt;"",IF(CU74&lt;&gt;" ",(INDEX(CT$9:CU$12,MATCH(CT74,CT$9:CT$12),2)/CU74)*1000,0),"")</f>
        <v/>
      </c>
      <c r="CX74" s="318" t="str">
        <f aca="false">IF(CU$9&lt;&gt;"",IF($B74&lt;&gt;"",CW74-CV74,""),"")</f>
        <v/>
      </c>
      <c r="CY74" s="314" t="str">
        <f aca="false">IF($B74&lt;&gt;"",'Chronos (M21..M40)'!$H1788,"")</f>
        <v/>
      </c>
      <c r="CZ74" s="315" t="str">
        <f aca="false">IF('Chronos (M21..M40)'!$I1788&lt;&gt;"",'Chronos (M21..M40)'!$I1788," ")</f>
        <v> </v>
      </c>
      <c r="DA74" s="316" t="n">
        <f aca="false">IF('Chronos (M21..M40)'!$J1788&lt;&gt;"",'Chronos (M21..M40)'!$J1788,0)</f>
        <v>0</v>
      </c>
      <c r="DB74" s="317" t="str">
        <f aca="false">IF($B74&lt;&gt;"",IF(CZ74&lt;&gt;" ",(INDEX(CY$9:CZ$12,MATCH(CY74,CY$9:CY$12),2)/CZ74)*1000,0),"")</f>
        <v/>
      </c>
      <c r="DC74" s="318" t="str">
        <f aca="false">IF(CZ$9&lt;&gt;"",IF($B74&lt;&gt;"",DB74-DA74,""),"")</f>
        <v/>
      </c>
      <c r="DD74" s="313" t="str">
        <f aca="false">IF($B74&lt;&gt;"",$B74,"")</f>
        <v/>
      </c>
      <c r="DE74" s="314" t="str">
        <f aca="false">IF($B74&lt;&gt;"",'Chronos (M21..M40)'!$H1889,"")</f>
        <v/>
      </c>
      <c r="DF74" s="315" t="str">
        <f aca="false">IF('Chronos (M21..M40)'!$I1889&lt;&gt;"",'Chronos (M21..M40)'!$I1889," ")</f>
        <v> </v>
      </c>
      <c r="DG74" s="316" t="n">
        <f aca="false">IF('Chronos (M21..M40)'!$J1889&lt;&gt;"",'Chronos (M21..M40)'!$J1889,0)</f>
        <v>0</v>
      </c>
      <c r="DH74" s="317" t="str">
        <f aca="false">IF($B74&lt;&gt;"",IF(DF74&lt;&gt;" ",(INDEX(DE$9:DF$12,MATCH(DE74,DE$9:DE$12),2)/DF74)*1000,0),"")</f>
        <v/>
      </c>
      <c r="DI74" s="318" t="str">
        <f aca="false">IF(DF$9&lt;&gt;"",IF($B74&lt;&gt;"",DH74-DG74,""),"")</f>
        <v/>
      </c>
      <c r="DJ74" s="314" t="str">
        <f aca="false">IF($B74&lt;&gt;"",'Chronos (M21..M40)'!$H1990,"")</f>
        <v/>
      </c>
      <c r="DK74" s="315" t="str">
        <f aca="false">IF('Chronos (M21..M40)'!$I1990&lt;&gt;"",'Chronos (M21..M40)'!$I1990," ")</f>
        <v> </v>
      </c>
      <c r="DL74" s="316" t="n">
        <f aca="false">IF('Chronos (M21..M40)'!$J1990&lt;&gt;"",'Chronos (M21..M40)'!$J1990,0)</f>
        <v>0</v>
      </c>
      <c r="DM74" s="317" t="str">
        <f aca="false">IF($B74&lt;&gt;"",IF(DK74&lt;&gt;" ",(INDEX(DJ$9:DK$12,MATCH(DJ74,DJ$9:DJ$12),2)/DK74)*1000,0),"")</f>
        <v/>
      </c>
      <c r="DN74" s="318" t="str">
        <f aca="false">IF(DK$9&lt;&gt;"",IF($B74&lt;&gt;"",DM74-DL74,""),"")</f>
        <v/>
      </c>
      <c r="DO74" s="0"/>
      <c r="DP74" s="356" t="n">
        <f aca="false">E74</f>
        <v>0</v>
      </c>
      <c r="DQ74" s="357" t="n">
        <f aca="false">F74</f>
        <v>0</v>
      </c>
      <c r="DR74" s="356" t="e">
        <f aca="false">SUM(E74,M74,R74,X74,AC74)</f>
        <v>#VALUE!</v>
      </c>
      <c r="DS74" s="319" t="e">
        <f aca="false">SUM(DR74,AI74,AN74,AT74,AY74,BE74,BJ74,BP74,BU74,CA74,CF74,CL74,CQ74,CW74,DB74,DH74,DM74)</f>
        <v>#VALUE!</v>
      </c>
      <c r="DT74" s="357" t="n">
        <f aca="false">SUM(L74,Q74,W74,AB74,AH74,AM74,AS74,AX74,BD74,BI74,BO74,BT74,BZ74,CE74,CK74,CP74,CV74,DA74,DG74,DL74)</f>
        <v>0</v>
      </c>
      <c r="DU74" s="356" t="e">
        <f aca="false">SMALL($DY74:$EV74,1)</f>
        <v>#VALUE!</v>
      </c>
      <c r="DV74" s="319" t="e">
        <f aca="false">SMALL($DY74:$EV74,2)</f>
        <v>#VALUE!</v>
      </c>
      <c r="DW74" s="319" t="e">
        <f aca="false">SMALL($DY74:$EV74,3)</f>
        <v>#VALUE!</v>
      </c>
      <c r="DX74" s="357" t="e">
        <f aca="false">SMALL($DY74:$EV74,4)</f>
        <v>#VALUE!</v>
      </c>
      <c r="DY74" s="356" t="e">
        <f aca="false">'Calculs (M1..M20)'!DU74</f>
        <v>#VALUE!</v>
      </c>
      <c r="DZ74" s="356" t="e">
        <f aca="false">'Calculs (M1..M20)'!DV74</f>
        <v>#VALUE!</v>
      </c>
      <c r="EA74" s="356" t="e">
        <f aca="false">'Calculs (M1..M20)'!DW74</f>
        <v>#VALUE!</v>
      </c>
      <c r="EB74" s="358" t="e">
        <f aca="false">'Calculs (M1..M20)'!DX74</f>
        <v>#VALUE!</v>
      </c>
      <c r="EC74" s="361" t="str">
        <f aca="false">IF(M74&gt;0,M74," ")</f>
        <v/>
      </c>
      <c r="ED74" s="321" t="str">
        <f aca="false">IF(R74&gt;0,R74," ")</f>
        <v/>
      </c>
      <c r="EE74" s="321" t="str">
        <f aca="false">IF(X74&gt;0,X74," ")</f>
        <v/>
      </c>
      <c r="EF74" s="321" t="str">
        <f aca="false">IF(AC74&gt;0,AC74," ")</f>
        <v/>
      </c>
      <c r="EG74" s="321" t="str">
        <f aca="false">IF(AI74&gt;0,AI74," ")</f>
        <v/>
      </c>
      <c r="EH74" s="321" t="str">
        <f aca="false">IF(AN74&gt;0,AN74," ")</f>
        <v/>
      </c>
      <c r="EI74" s="321" t="str">
        <f aca="false">IF(AT74&gt;0,AT74," ")</f>
        <v/>
      </c>
      <c r="EJ74" s="321" t="str">
        <f aca="false">IF(AY74&gt;0,AY74," ")</f>
        <v/>
      </c>
      <c r="EK74" s="321" t="str">
        <f aca="false">IF(BE74&gt;0,BE74," ")</f>
        <v/>
      </c>
      <c r="EL74" s="321" t="str">
        <f aca="false">IF(BJ74&gt;0,BJ74," ")</f>
        <v/>
      </c>
      <c r="EM74" s="321" t="str">
        <f aca="false">IF(BP74&gt;0,BP74," ")</f>
        <v/>
      </c>
      <c r="EN74" s="321" t="str">
        <f aca="false">IF(BU74&gt;0,BU74," ")</f>
        <v/>
      </c>
      <c r="EO74" s="321" t="str">
        <f aca="false">IF(CA74&gt;0,CA74," ")</f>
        <v/>
      </c>
      <c r="EP74" s="321" t="str">
        <f aca="false">IF(CF74&gt;0,CF74," ")</f>
        <v/>
      </c>
      <c r="EQ74" s="321" t="str">
        <f aca="false">IF(CL74&gt;0,CL74," ")</f>
        <v/>
      </c>
      <c r="ER74" s="321" t="str">
        <f aca="false">IF(CQ74&gt;0,CQ74," ")</f>
        <v/>
      </c>
      <c r="ES74" s="321" t="str">
        <f aca="false">IF(CW74&gt;0,CW74," ")</f>
        <v/>
      </c>
      <c r="ET74" s="321" t="str">
        <f aca="false">IF(DB74&gt;0,DB74," ")</f>
        <v/>
      </c>
      <c r="EU74" s="321" t="str">
        <f aca="false">IF(DH74&gt;0,DH74," ")</f>
        <v/>
      </c>
      <c r="EV74" s="321" t="str">
        <f aca="false">IF(DM74&gt;0,DM74," ")</f>
        <v/>
      </c>
      <c r="EW74" s="322" t="e">
        <f aca="false">SMALL($DY74:EC74,1)</f>
        <v>#VALUE!</v>
      </c>
      <c r="EX74" s="323" t="e">
        <f aca="false">SMALL($DY74:ED74,1)</f>
        <v>#VALUE!</v>
      </c>
      <c r="EY74" s="323" t="e">
        <f aca="false">SMALL($DY74:EE74,1)</f>
        <v>#VALUE!</v>
      </c>
      <c r="EZ74" s="323" t="e">
        <f aca="false">SMALL($DY74:EF74,1)</f>
        <v>#VALUE!</v>
      </c>
      <c r="FA74" s="323" t="e">
        <f aca="false">SMALL($DY74:EG74,1)</f>
        <v>#VALUE!</v>
      </c>
      <c r="FB74" s="323" t="e">
        <f aca="false">SMALL($DY74:EH74,1)</f>
        <v>#VALUE!</v>
      </c>
      <c r="FC74" s="323" t="e">
        <f aca="false">SMALL($DY74:EI74,1)</f>
        <v>#VALUE!</v>
      </c>
      <c r="FD74" s="323" t="e">
        <f aca="false">SMALL($DY74:EJ74,1)</f>
        <v>#VALUE!</v>
      </c>
      <c r="FE74" s="323" t="e">
        <f aca="false">SMALL($DY74:EK74,1)</f>
        <v>#VALUE!</v>
      </c>
      <c r="FF74" s="323" t="e">
        <f aca="false">SMALL($DY74:EL74,1)</f>
        <v>#VALUE!</v>
      </c>
      <c r="FG74" s="323" t="e">
        <f aca="false">SMALL($DY74:EM74,1)</f>
        <v>#VALUE!</v>
      </c>
      <c r="FH74" s="323" t="e">
        <f aca="false">SMALL($DY74:EN74,1)</f>
        <v>#VALUE!</v>
      </c>
      <c r="FI74" s="323" t="e">
        <f aca="false">SMALL($DY74:EO74,1)</f>
        <v>#VALUE!</v>
      </c>
      <c r="FJ74" s="323" t="e">
        <f aca="false">SMALL($DY74:EP74,1)</f>
        <v>#VALUE!</v>
      </c>
      <c r="FK74" s="323" t="e">
        <f aca="false">SMALL($DY74:EQ74,1)</f>
        <v>#VALUE!</v>
      </c>
      <c r="FL74" s="323" t="e">
        <f aca="false">SMALL($DY74:ER74,1)</f>
        <v>#VALUE!</v>
      </c>
      <c r="FM74" s="323" t="e">
        <f aca="false">SMALL($DY74:ES74,1)</f>
        <v>#VALUE!</v>
      </c>
      <c r="FN74" s="323" t="e">
        <f aca="false">SMALL($DY74:ET74,1)</f>
        <v>#VALUE!</v>
      </c>
      <c r="FO74" s="323" t="e">
        <f aca="false">SMALL($DY74:EU74,1)</f>
        <v>#VALUE!</v>
      </c>
      <c r="FP74" s="324" t="e">
        <f aca="false">SMALL($DY74:EV74,1)</f>
        <v>#VALUE!</v>
      </c>
      <c r="FQ74" s="0"/>
      <c r="FR74" s="328" t="str">
        <f aca="false">IF($B74&lt;&gt;"",IF($EE$1+20&gt;=FR$13,$N74+E74-F74-(EW74+EW176+EW278+EW380),""),"")</f>
        <v/>
      </c>
      <c r="FS74" s="329" t="str">
        <f aca="false">IF($B74&lt;&gt;"",IF($EE$1+20&gt;=FS$13,$N74+$S74+E74-F74-(EX74+EX176+EX278+EX380),""),"")</f>
        <v/>
      </c>
      <c r="FT74" s="329" t="str">
        <f aca="false">IF($B74&lt;&gt;"",IF($EE$1+20&gt;=FT$13,$N74+$S74+$Y74+E74-F74-(EY74+EY176+EY278+EY380),""),"")</f>
        <v/>
      </c>
      <c r="FU74" s="329" t="str">
        <f aca="false">IF($B74&lt;&gt;"",IF($EE$1+20&gt;=FU$13,$N74+$S74+$Y74+$AD74+E74-F74-(EZ74+EZ176+EZ278+EZ380),""),"")</f>
        <v/>
      </c>
      <c r="FV74" s="329" t="str">
        <f aca="false">IF($B74&lt;&gt;"",IF($EE$1+20&gt;=FV$13,$N74+$S74+$Y74+$AD74+$AJ74+E74-F74-(FA74+FA176+FA278+FA380),""),"")</f>
        <v/>
      </c>
      <c r="FW74" s="329" t="str">
        <f aca="false">IF($B74&lt;&gt;"",IF($EE$1+20&gt;=FW$13,$N74+$S74+$Y74+$AD74+$AJ74+$AO74+E74-F74-(FB74+FB176+FB278+FB380),""),"")</f>
        <v/>
      </c>
      <c r="FX74" s="329" t="str">
        <f aca="false">IF($B74&lt;&gt;"",IF($EE$1+20&gt;=FX$13,$N74+$S74+$Y74+$AD74+$AJ74+$AO74+$AU74+E74-F74-(FC74+FC176+FC278+FC380),""),"")</f>
        <v/>
      </c>
      <c r="FY74" s="329" t="str">
        <f aca="false">IF($B74&lt;&gt;"",IF($EE$1+20&gt;=FY$13,$N74+$S74+$Y74+$AD74+$AJ74+$AO74+$AU74+$AZ74+E74-F74-(FD74+FD176+FD278+FD380),""),"")</f>
        <v/>
      </c>
      <c r="FZ74" s="329" t="str">
        <f aca="false">IF($B74&lt;&gt;"",IF($EE$1+20&gt;=FZ$13,$N74+$S74+$Y74+$AD74+$AJ74+$AO74+$AU74+$AZ74+$BF74+E74-F74-(FE74+FE176+FE278+FE380),""),"")</f>
        <v/>
      </c>
      <c r="GA74" s="329" t="str">
        <f aca="false">IF($B74&lt;&gt;"",IF($EE$1+20&gt;=GA$13,$N74+$S74+$Y74+$AD74+$AJ74+$AO74+$AU74+$AZ74+$BF74+$BK74+E74-F74-(FF74+FF176+FF278+FF380),""),"")</f>
        <v/>
      </c>
      <c r="GB74" s="329" t="str">
        <f aca="false">IF($B74&lt;&gt;"",IF($EE$1+20&gt;=GB$13,$N74+$S74+$Y74+$AD74+$AJ74+$AO74+$AU74+$AZ74+$BF74+$BK74+$BQ74+E74-F74-(FG74+FG176+FG278+FG380),""),"")</f>
        <v/>
      </c>
      <c r="GC74" s="329" t="str">
        <f aca="false">IF($B74&lt;&gt;"",IF($EE$1+20&gt;=GC$13,$N74+$S74+$Y74+$AD74+$AJ74+$AO74+$AU74+$AZ74+$BF74+$BK74+$BQ74+$BV74+E74-F74-(FH74+FH176+FH278+FH380),""),"")</f>
        <v/>
      </c>
      <c r="GD74" s="329" t="str">
        <f aca="false">IF($B74&lt;&gt;"",IF($EE$1+20&gt;=GD$13,$N74+$S74+$Y74+$AD74+$AJ74+$AO74+$AU74+$AZ74+$BF74+$BK74+$BQ74+$BV74+$CB74+E74-F74-(FI74+FI176+FI278+FI380),""),"")</f>
        <v/>
      </c>
      <c r="GE74" s="329" t="str">
        <f aca="false">IF($B74&lt;&gt;"",IF($EE$1+20&gt;=GE$13,$N74+$S74+$Y74+$AD74+$AJ74+$AO74+$AU74+$AZ74+$BF74+$BK74+$BQ74+$BV74+$CB74+$CG74+E74-F74-(FJ74+FJ176+FJ278+FJ380),""),"")</f>
        <v/>
      </c>
      <c r="GF74" s="329" t="str">
        <f aca="false">IF($B74&lt;&gt;"",IF($EE$1+20&gt;=GF$13,$N74+$S74+$Y74+$AD74+$AJ74+$AO74+$AU74+$AZ74+$BF74+$BK74+$BQ74+$BV74+$CB74+$CG74+$CM74+E74-F74-(FK74+FK176+FK278+FK380),""),"")</f>
        <v/>
      </c>
      <c r="GG74" s="329" t="str">
        <f aca="false">IF($B74&lt;&gt;"",IF($EE$1+20&gt;=GG$13,$N74+$S74+$Y74+$AD74+$AJ74+$AO74+$AU74+$AZ74+$BF74+$BK74+$BQ74+$BV74+$CB74+$CG74+$CM74+$CR74+E74-F74-(FL74+FL176+FL278+FL380),""),"")</f>
        <v/>
      </c>
      <c r="GH74" s="329" t="str">
        <f aca="false">IF($B74&lt;&gt;"",IF($EE$1+20&gt;=GH$13,$N74+$S74+$Y74+$AD74+$AJ74+$AO74+$AU74+$AZ74+$BF74+$BK74+$BQ74+$BV74+$CB74+$CG74+$CM74+$CR74+$CX74+E74-F74-(FM74+FM176+FM278+FM380),""),"")</f>
        <v/>
      </c>
      <c r="GI74" s="329" t="str">
        <f aca="false">IF($B74&lt;&gt;"",IF($EE$1+20&gt;=GI$13,$N74+$S74+$Y74+$AD74+$AJ74+$AO74+$AU74+$AZ74+$BF74+$BK74+$BQ74+$BV74+$CB74+$CG74+$CM74+$CR74+$CX74+$DC74+E74-F74-(FN74+FN176+FN278+FN380),""),"")</f>
        <v/>
      </c>
      <c r="GJ74" s="329" t="str">
        <f aca="false">IF($B74&lt;&gt;"",IF($EE$1+20&gt;=GJ$13,$N74+$S74+$Y74+$AD74+$AJ74+$AO74+$AU74+$AZ74+$BF74+$BK74+$BQ74+$BV74+$CB74+$CG74+$CM74+$CR74+$CX74+$DC74+$DI74+E74-F74-(FO74+FO176+FO278+FO380),""),"")</f>
        <v/>
      </c>
      <c r="GK74" s="330" t="str">
        <f aca="false">IF($B74&lt;&gt;"",IF($EE$1+20&gt;=GK$13,$N74+$S74+$Y74+$AD74+$AJ74+$AO74+$AU74+$AZ74+$BF74+$BK74+$BQ74+$BV74+$CB74+$CG74+$CM74+$CR74+$CX74+$DC74+$DI74+$DN74+E74-F74-(FP74+FP176+FP278+FP380),""),"")</f>
        <v/>
      </c>
      <c r="GL74" s="0"/>
      <c r="GM74" s="328" t="str">
        <f aca="false">IF($B74&lt;&gt;"",IF($EE$1+20&gt;=GM$13,RANK(FR74,FR$14:FR$113,0),""),"")</f>
        <v/>
      </c>
      <c r="GN74" s="329" t="str">
        <f aca="false">IF($B74&lt;&gt;"",IF($EE$1+20&gt;=GN$13,RANK(FS74,FS$14:FS$113,0),""),"")</f>
        <v/>
      </c>
      <c r="GO74" s="329" t="str">
        <f aca="false">IF($B74&lt;&gt;"",IF($EE$1+20&gt;=GO$13,RANK(FT74,FT$14:FT$113,0),""),"")</f>
        <v/>
      </c>
      <c r="GP74" s="329" t="str">
        <f aca="false">IF($B74&lt;&gt;"",IF($EE$1+20&gt;=GP$13,RANK(FU74,FU$14:FU$113,0),""),"")</f>
        <v/>
      </c>
      <c r="GQ74" s="329" t="str">
        <f aca="false">IF($B74&lt;&gt;"",IF($EE$1+20&gt;=GQ$13,RANK(FV74,FV$14:FV$113,0),""),"")</f>
        <v/>
      </c>
      <c r="GR74" s="329" t="str">
        <f aca="false">IF($B74&lt;&gt;"",IF($EE$1+20&gt;=GR$13,RANK(FW74,FW$14:FW$113,0),""),"")</f>
        <v/>
      </c>
      <c r="GS74" s="329" t="str">
        <f aca="false">IF($B74&lt;&gt;"",IF($EE$1+20&gt;=GS$13,RANK(FX74,FX$14:FX$113,0),""),"")</f>
        <v/>
      </c>
      <c r="GT74" s="329" t="str">
        <f aca="false">IF($B74&lt;&gt;"",IF($EE$1+20&gt;=GT$13,RANK(FY74,FY$14:FY$113,0),""),"")</f>
        <v/>
      </c>
      <c r="GU74" s="329" t="str">
        <f aca="false">IF($B74&lt;&gt;"",IF($EE$1+20&gt;=GU$13,RANK(FZ74,FZ$14:FZ$113,0),""),"")</f>
        <v/>
      </c>
      <c r="GV74" s="329" t="str">
        <f aca="false">IF($B74&lt;&gt;"",IF($EE$1+20&gt;=GV$13,RANK(GA74,GA$14:GA$113,0),""),"")</f>
        <v/>
      </c>
      <c r="GW74" s="329" t="str">
        <f aca="false">IF($B74&lt;&gt;"",IF($EE$1+20&gt;=GW$13,RANK(GB74,GB$14:GB$113,0),""),"")</f>
        <v/>
      </c>
      <c r="GX74" s="329" t="str">
        <f aca="false">IF($B74&lt;&gt;"",IF($EE$1+20&gt;=GX$13,RANK(GC74,GC$14:GC$113,0),""),"")</f>
        <v/>
      </c>
      <c r="GY74" s="329" t="str">
        <f aca="false">IF($B74&lt;&gt;"",IF($EE$1+20&gt;=GY$13,RANK(GD74,GD$14:GD$113,0),""),"")</f>
        <v/>
      </c>
      <c r="GZ74" s="329" t="str">
        <f aca="false">IF($B74&lt;&gt;"",IF($EE$1+20&gt;=GZ$13,RANK(GE74,GE$14:GE$113,0),""),"")</f>
        <v/>
      </c>
      <c r="HA74" s="329" t="str">
        <f aca="false">IF($B74&lt;&gt;"",IF($EE$1+20&gt;=HA$13,RANK(GF74,GF$14:GF$113,0),""),"")</f>
        <v/>
      </c>
      <c r="HB74" s="329" t="str">
        <f aca="false">IF($B74&lt;&gt;"",IF($EE$1+20&gt;=HB$13,RANK(GG74,GG$14:GG$113,0),""),"")</f>
        <v/>
      </c>
      <c r="HC74" s="329" t="str">
        <f aca="false">IF($B74&lt;&gt;"",IF($EE$1+20&gt;=HC$13,RANK(GH74,GH$14:GH$113,0),""),"")</f>
        <v/>
      </c>
      <c r="HD74" s="329" t="str">
        <f aca="false">IF($B74&lt;&gt;"",IF($EE$1+20&gt;=HD$13,RANK(GI74,GI$14:GI$113,0),""),"")</f>
        <v/>
      </c>
      <c r="HE74" s="329" t="str">
        <f aca="false">IF($B74&lt;&gt;"",IF($EE$1+20&gt;=HE$13,RANK(GJ74,GJ$14:GJ$113,0),""),"")</f>
        <v/>
      </c>
      <c r="HF74" s="330" t="str">
        <f aca="false">IF($B74&lt;&gt;"",IF($EE$1+20&gt;=HF$13,RANK(GK74,GK$14:GK$113,0),""),"")</f>
        <v/>
      </c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13" hidden="false" customHeight="false" outlineLevel="0" collapsed="false">
      <c r="A75" s="308" t="str">
        <f aca="false">IF(B75&lt;&gt;"",RANK(G75,G$14:G$113,0),"")</f>
        <v/>
      </c>
      <c r="B75" s="310" t="str">
        <f aca="false">IF('Chronos (M1..M20)'!B72&lt;&gt;"",'Chronos (M1..M20)'!B72,"")</f>
        <v/>
      </c>
      <c r="C75" s="310" t="str">
        <f aca="false">IF(B75&lt;&gt;"",'Chronos (M1..M20)'!C72,"")</f>
        <v/>
      </c>
      <c r="D75" s="215" t="str">
        <f aca="false">IF(B75&lt;&gt;"",'Chronos (M1..M20)'!C72,"")</f>
        <v/>
      </c>
      <c r="E75" s="355" t="n">
        <f aca="false">'Calculs (M1..M20)'!DS75</f>
        <v>0</v>
      </c>
      <c r="F75" s="355" t="n">
        <f aca="false">'Calculs (M1..M20)'!DT75</f>
        <v>0</v>
      </c>
      <c r="G75" s="311" t="n">
        <f aca="false">IF(B75&lt;&gt;"",IF(NbTotManche&lt;4,DR75-DQ75,IF(NbTotManche&lt;15,DR75-DU75-DQ75,IF(NbTotManche&lt;25,DR75-DU75-DV75-DQ75-DT75,IF(NbTotManche&lt;35,DS75-DU75-DV75-DW75-DT75-DQ75,DS75-DU75-DV75-DW75-DX75-DT75-DQ75)))),0)</f>
        <v>0</v>
      </c>
      <c r="H75" s="312" t="str">
        <f aca="false">IF(B75&lt;&gt;"",IF(G75,(G75/MAXA(G$14:G$113))*1000,0),"")</f>
        <v/>
      </c>
      <c r="I75" s="313" t="str">
        <f aca="false">IF($B75&lt;&gt;"",$B75,"")</f>
        <v/>
      </c>
      <c r="J75" s="314" t="str">
        <f aca="false">IF($B75&lt;&gt;"",'Chronos (M21..M40)'!$H72,"")</f>
        <v/>
      </c>
      <c r="K75" s="315" t="str">
        <f aca="false">IF('Chronos (M21..M40)'!$I72&lt;&gt;"",'Chronos (M21..M40)'!$I72," ")</f>
        <v> </v>
      </c>
      <c r="L75" s="316" t="n">
        <f aca="false">IF('Chronos (M21..M40)'!$J72&lt;&gt;"",'Chronos (M21..M40)'!$J72,0)</f>
        <v>0</v>
      </c>
      <c r="M75" s="317" t="str">
        <f aca="false">IF($B75&lt;&gt;"",IF(K75&lt;&gt;" ",(INDEX(J$9:K$12,MATCH(J75,J$9:J$12),2)/K75)*1000,0),"")</f>
        <v/>
      </c>
      <c r="N75" s="318" t="str">
        <f aca="false">IF(K$9&lt;&gt;"",IF($B75&lt;&gt;"",M75-L75,""),"")</f>
        <v/>
      </c>
      <c r="O75" s="314" t="str">
        <f aca="false">IF($B75&lt;&gt;"",'Chronos (M21..M40)'!$H173,"")</f>
        <v/>
      </c>
      <c r="P75" s="315" t="str">
        <f aca="false">IF('Chronos (M21..M40)'!$I173&lt;&gt;"",'Chronos (M21..M40)'!$I173," ")</f>
        <v> </v>
      </c>
      <c r="Q75" s="316" t="n">
        <f aca="false">IF('Chronos (M21..M40)'!$J173&lt;&gt;"",'Chronos (M21..M40)'!$J173,0)</f>
        <v>0</v>
      </c>
      <c r="R75" s="317" t="str">
        <f aca="false">IF($B75&lt;&gt;"",IF(P75&lt;&gt;" ",(INDEX(O$9:P$12,MATCH(O75,O$9:O$12),2)/P75)*1000,0),"")</f>
        <v/>
      </c>
      <c r="S75" s="318" t="str">
        <f aca="false">IF(P$9&lt;&gt;"",IF($B75&lt;&gt;"",R75-Q75,""),"")</f>
        <v/>
      </c>
      <c r="T75" s="313" t="str">
        <f aca="false">IF($B75&lt;&gt;"",$B75,"")</f>
        <v/>
      </c>
      <c r="U75" s="314" t="str">
        <f aca="false">IF($B75&lt;&gt;"",'Chronos (M21..M40)'!$H274,"")</f>
        <v/>
      </c>
      <c r="V75" s="315" t="str">
        <f aca="false">IF('Chronos (M21..M40)'!$I274&lt;&gt;"",'Chronos (M21..M40)'!$I274," ")</f>
        <v> </v>
      </c>
      <c r="W75" s="316" t="n">
        <f aca="false">IF('Chronos (M21..M40)'!$J274&lt;&gt;"",'Chronos (M21..M40)'!$J274,0)</f>
        <v>0</v>
      </c>
      <c r="X75" s="317" t="str">
        <f aca="false">IF($B75&lt;&gt;"",IF(V75&lt;&gt;" ",(INDEX(U$9:V$12,MATCH(U75,U$9:U$12),2)/V75)*1000,0),"")</f>
        <v/>
      </c>
      <c r="Y75" s="318" t="str">
        <f aca="false">IF(V$9&lt;&gt;"",IF($B75&lt;&gt;"",X75-W75,""),"")</f>
        <v/>
      </c>
      <c r="Z75" s="314" t="str">
        <f aca="false">IF($B75&lt;&gt;"",'Chronos (M21..M40)'!$H375,"")</f>
        <v/>
      </c>
      <c r="AA75" s="315" t="str">
        <f aca="false">IF('Chronos (M21..M40)'!$I375&lt;&gt;"",'Chronos (M21..M40)'!$I375," ")</f>
        <v> </v>
      </c>
      <c r="AB75" s="316" t="n">
        <f aca="false">IF('Chronos (M1..M20)'!$J375&lt;&gt;"",'Chronos (M21..M40)'!$J375,0)</f>
        <v>0</v>
      </c>
      <c r="AC75" s="317" t="str">
        <f aca="false">IF($B75&lt;&gt;"",IF(AA75&lt;&gt;" ",(INDEX(Z$9:AA$12,MATCH(Z75,Z$9:Z$12),2)/AA75)*1000,0),"")</f>
        <v/>
      </c>
      <c r="AD75" s="318" t="str">
        <f aca="false">IF(AA$9&lt;&gt;"",IF($B75&lt;&gt;"",AC75-AB75,""),"")</f>
        <v/>
      </c>
      <c r="AE75" s="313" t="str">
        <f aca="false">IF($B75&lt;&gt;"",$B75,"")</f>
        <v/>
      </c>
      <c r="AF75" s="314" t="str">
        <f aca="false">IF($B75&lt;&gt;"",'Chronos (M21..M40)'!$H476,"")</f>
        <v/>
      </c>
      <c r="AG75" s="315" t="str">
        <f aca="false">IF('Chronos (M21..M40)'!$I476&lt;&gt;"",'Chronos (M21..M40)'!$I476," ")</f>
        <v> </v>
      </c>
      <c r="AH75" s="316" t="n">
        <f aca="false">IF('Chronos (M21..M40)'!$J476&lt;&gt;"",'Chronos (M21..M40)'!$J476,0)</f>
        <v>0</v>
      </c>
      <c r="AI75" s="317" t="str">
        <f aca="false">IF($B75&lt;&gt;"",IF(AG75&lt;&gt;" ",(INDEX(AF$9:AG$12,MATCH(AF75,AF$9:AF$12),2)/AG75)*1000,0),"")</f>
        <v/>
      </c>
      <c r="AJ75" s="318" t="str">
        <f aca="false">IF(AG$9&lt;&gt;"",IF($B75&lt;&gt;"",AI75-AH75,""),"")</f>
        <v/>
      </c>
      <c r="AK75" s="314" t="str">
        <f aca="false">IF($B75&lt;&gt;"",'Chronos (M21..M40)'!$H577,"")</f>
        <v/>
      </c>
      <c r="AL75" s="315" t="str">
        <f aca="false">IF('Chronos (M21..M40)'!$I577&lt;&gt;"",'Chronos (M21..M40)'!$I577," ")</f>
        <v> </v>
      </c>
      <c r="AM75" s="316" t="n">
        <f aca="false">IF('Chronos (M21..M40)'!$J577&lt;&gt;"",'Chronos (M21..M40)'!$J577,0)</f>
        <v>0</v>
      </c>
      <c r="AN75" s="317" t="str">
        <f aca="false">IF($B75&lt;&gt;"",IF(AL75&lt;&gt;" ",(INDEX(AK$9:AL$12,MATCH(AK75,AK$9:AK$12),2)/AL75)*1000,0),"")</f>
        <v/>
      </c>
      <c r="AO75" s="318" t="str">
        <f aca="false">IF(AL$9&lt;&gt;"",IF($B75&lt;&gt;"",AN75-AM75,""),"")</f>
        <v/>
      </c>
      <c r="AP75" s="313" t="str">
        <f aca="false">IF($B75&lt;&gt;"",$B75,"")</f>
        <v/>
      </c>
      <c r="AQ75" s="314" t="str">
        <f aca="false">IF($B75&lt;&gt;"",'Chronos (M21..M40)'!$H678,"")</f>
        <v/>
      </c>
      <c r="AR75" s="315" t="str">
        <f aca="false">IF('Chronos (M21..M40)'!$I678&lt;&gt;"",'Chronos (M21..M40)'!$I678," ")</f>
        <v> </v>
      </c>
      <c r="AS75" s="316" t="n">
        <f aca="false">IF('Chronos (M21..M40)'!$J678&lt;&gt;"",'Chronos (M21..M40)'!$J678,0)</f>
        <v>0</v>
      </c>
      <c r="AT75" s="317" t="str">
        <f aca="false">IF($B75&lt;&gt;"",IF(AR75&lt;&gt;" ",(INDEX(AQ$9:AR$12,MATCH(AQ75,AQ$9:AQ$12),2)/AR75)*1000,0),"")</f>
        <v/>
      </c>
      <c r="AU75" s="318" t="str">
        <f aca="false">IF(AR$9&lt;&gt;"",IF($B75&lt;&gt;"",AT75-AS75,""),"")</f>
        <v/>
      </c>
      <c r="AV75" s="314" t="str">
        <f aca="false">IF($B75&lt;&gt;"",'Chronos (M21..M40)'!$H779,"")</f>
        <v/>
      </c>
      <c r="AW75" s="315" t="str">
        <f aca="false">IF('Chronos (M21..M40)'!$I779&lt;&gt;"",'Chronos (M21..M40)'!$I779," ")</f>
        <v> </v>
      </c>
      <c r="AX75" s="316" t="n">
        <f aca="false">IF('Chronos (M21..M40)'!$J779&lt;&gt;"",'Chronos (M21..M40)'!$J779,0)</f>
        <v>0</v>
      </c>
      <c r="AY75" s="317" t="str">
        <f aca="false">IF($B75&lt;&gt;"",IF(AW75&lt;&gt;" ",(INDEX(AV$9:AW$12,MATCH(AV75,AV$9:AV$12),2)/AW75)*1000,0),"")</f>
        <v/>
      </c>
      <c r="AZ75" s="318" t="str">
        <f aca="false">IF(AW$9&lt;&gt;"",IF($B75&lt;&gt;"",AY75-AX75,""),"")</f>
        <v/>
      </c>
      <c r="BA75" s="313" t="str">
        <f aca="false">IF($B75&lt;&gt;"",$B75,"")</f>
        <v/>
      </c>
      <c r="BB75" s="314" t="str">
        <f aca="false">IF($B75&lt;&gt;"",'Chronos (M21..M40)'!$H880,"")</f>
        <v/>
      </c>
      <c r="BC75" s="315" t="str">
        <f aca="false">IF('Chronos (M21..M40)'!$I880&lt;&gt;"",'Chronos (M21..M40)'!$I880," ")</f>
        <v> </v>
      </c>
      <c r="BD75" s="316" t="n">
        <f aca="false">IF('Chronos (M21..M40)'!$J880&lt;&gt;"",'Chronos (M21..M40)'!$J880,0)</f>
        <v>0</v>
      </c>
      <c r="BE75" s="317" t="str">
        <f aca="false">IF($B75&lt;&gt;"",IF(BC75&lt;&gt;" ",(INDEX(BB$9:BC$12,MATCH(BB75,BB$9:BB$12),2)/BC75)*1000,0),"")</f>
        <v/>
      </c>
      <c r="BF75" s="318" t="str">
        <f aca="false">IF(BC$9&lt;&gt;"",IF($B75&lt;&gt;"",BE75-BD75,""),"")</f>
        <v/>
      </c>
      <c r="BG75" s="314" t="str">
        <f aca="false">IF($B75&lt;&gt;"",'Chronos (M21..M40)'!$H981,"")</f>
        <v/>
      </c>
      <c r="BH75" s="315" t="str">
        <f aca="false">IF('Chronos (M21..M40)'!$I981&lt;&gt;"",'Chronos (M21..M40)'!$I981," ")</f>
        <v> </v>
      </c>
      <c r="BI75" s="316" t="n">
        <f aca="false">IF('Chronos (M21..M40)'!$J981&lt;&gt;"",'Chronos (M21..M40)'!$J981,0)</f>
        <v>0</v>
      </c>
      <c r="BJ75" s="317" t="str">
        <f aca="false">IF($B75&lt;&gt;"",IF(BH75&lt;&gt;" ",(INDEX(BG$9:BH$12,MATCH(BG75,BG$9:BG$12),2)/BH75)*1000,0),"")</f>
        <v/>
      </c>
      <c r="BK75" s="318" t="str">
        <f aca="false">IF(BH$9&lt;&gt;"",IF($B75&lt;&gt;"",BJ75-BI75,""),"")</f>
        <v/>
      </c>
      <c r="BL75" s="313" t="str">
        <f aca="false">IF($B75&lt;&gt;"",$B75,"")</f>
        <v/>
      </c>
      <c r="BM75" s="314" t="str">
        <f aca="false">IF($B75&lt;&gt;"",'Chronos (M21..M40)'!$H1082,"")</f>
        <v/>
      </c>
      <c r="BN75" s="315" t="str">
        <f aca="false">IF('Chronos (M21..M40)'!$I1082&lt;&gt;"",'Chronos (M21..M40)'!$I1082," ")</f>
        <v> </v>
      </c>
      <c r="BO75" s="316" t="n">
        <f aca="false">IF('Chronos (M21..M40)'!$J1082&lt;&gt;"",'Chronos (M21..M40)'!$J1082,0)</f>
        <v>0</v>
      </c>
      <c r="BP75" s="317" t="str">
        <f aca="false">IF($B75&lt;&gt;"",IF(BN75&lt;&gt;" ",(INDEX(BM$9:BN$12,MATCH(BM75,BM$9:BM$12),2)/BN75)*1000,0),"")</f>
        <v/>
      </c>
      <c r="BQ75" s="318" t="str">
        <f aca="false">IF(BN$9&lt;&gt;"",IF($B75&lt;&gt;"",BP75-BO75,""),"")</f>
        <v/>
      </c>
      <c r="BR75" s="314" t="str">
        <f aca="false">IF($B75&lt;&gt;"",'Chronos (M21..M40)'!$H1183,"")</f>
        <v/>
      </c>
      <c r="BS75" s="315" t="str">
        <f aca="false">IF('Chronos (M21..M40)'!$I1183&lt;&gt;"",'Chronos (M21..M40)'!$I1183," ")</f>
        <v> </v>
      </c>
      <c r="BT75" s="316" t="n">
        <f aca="false">IF('Chronos (M21..M40)'!$J1183&lt;&gt;"",'Chronos (M21..M40)'!$J1183,0)</f>
        <v>0</v>
      </c>
      <c r="BU75" s="317" t="str">
        <f aca="false">IF($B75&lt;&gt;"",IF(BS75&lt;&gt;" ",(INDEX(BR$9:BS$12,MATCH(BR75,BR$9:BR$12),2)/BS75)*1000,0),"")</f>
        <v/>
      </c>
      <c r="BV75" s="318" t="str">
        <f aca="false">IF(BS$9&lt;&gt;"",IF($B75&lt;&gt;"",BU75-BT75,""),"")</f>
        <v/>
      </c>
      <c r="BW75" s="313" t="str">
        <f aca="false">IF($B75&lt;&gt;"",$B75,"")</f>
        <v/>
      </c>
      <c r="BX75" s="314" t="str">
        <f aca="false">IF($B75&lt;&gt;"",'Chronos (M21..M40)'!$H1284,"")</f>
        <v/>
      </c>
      <c r="BY75" s="315" t="str">
        <f aca="false">IF('Chronos (M21..M40)'!$I1284&lt;&gt;"",'Chronos (M21..M40)'!$I1284," ")</f>
        <v> </v>
      </c>
      <c r="BZ75" s="316" t="n">
        <f aca="false">IF('Chronos (M21..M40)'!$J1284&lt;&gt;"",'Chronos (M21..M40)'!$J1284,0)</f>
        <v>0</v>
      </c>
      <c r="CA75" s="317" t="str">
        <f aca="false">IF($B75&lt;&gt;"",IF(BY75&lt;&gt;" ",(INDEX(BX$9:BY$12,MATCH(BX75,BX$9:BX$12),2)/BY75)*1000,0),"")</f>
        <v/>
      </c>
      <c r="CB75" s="318" t="str">
        <f aca="false">IF(BY$9&lt;&gt;"",IF($B75&lt;&gt;"",CA75-BZ75,""),"")</f>
        <v/>
      </c>
      <c r="CC75" s="314" t="str">
        <f aca="false">IF($B75&lt;&gt;"",'Chronos (M21..M40)'!$H1385,"")</f>
        <v/>
      </c>
      <c r="CD75" s="315" t="str">
        <f aca="false">IF('Chronos (M21..M40)'!$I1385&lt;&gt;"",'Chronos (M21..M40)'!$I1385," ")</f>
        <v> </v>
      </c>
      <c r="CE75" s="316" t="n">
        <f aca="false">IF('Chronos (M21..M40)'!$J1385&lt;&gt;"",'Chronos (M21..M40)'!$J1385,0)</f>
        <v>0</v>
      </c>
      <c r="CF75" s="317" t="str">
        <f aca="false">IF($B75&lt;&gt;"",IF(CD75&lt;&gt;" ",(INDEX(CC$9:CD$12,MATCH(CC75,CC$9:CC$12),2)/CD75)*1000,0),"")</f>
        <v/>
      </c>
      <c r="CG75" s="318" t="str">
        <f aca="false">IF(CD$9&lt;&gt;"",IF($B75&lt;&gt;"",CF75-CE75,""),"")</f>
        <v/>
      </c>
      <c r="CH75" s="313" t="str">
        <f aca="false">IF($B75&lt;&gt;"",$B75,"")</f>
        <v/>
      </c>
      <c r="CI75" s="314" t="str">
        <f aca="false">IF($B75&lt;&gt;"",'Chronos (M21..M40)'!$H1486,"")</f>
        <v/>
      </c>
      <c r="CJ75" s="315" t="str">
        <f aca="false">IF('Chronos (M21..M40)'!$I1486&lt;&gt;"",'Chronos (M21..M40)'!$I1486," ")</f>
        <v> </v>
      </c>
      <c r="CK75" s="316" t="n">
        <f aca="false">IF('Chronos (M21..M40)'!$J1486&lt;&gt;"",'Chronos (M21..M40)'!$J1486,0)</f>
        <v>0</v>
      </c>
      <c r="CL75" s="317" t="str">
        <f aca="false">IF($B75&lt;&gt;"",IF(CJ75&lt;&gt;" ",(INDEX(CI$9:CJ$12,MATCH(CI75,CI$9:CI$12),2)/CJ75)*1000,0),"")</f>
        <v/>
      </c>
      <c r="CM75" s="318" t="str">
        <f aca="false">IF(CJ$9&lt;&gt;"",IF($B75&lt;&gt;"",CL75-CK75,""),"")</f>
        <v/>
      </c>
      <c r="CN75" s="314" t="str">
        <f aca="false">IF($B75&lt;&gt;"",'Chronos (M21..M40)'!$H1587,"")</f>
        <v/>
      </c>
      <c r="CO75" s="315" t="str">
        <f aca="false">IF('Chronos (M21..M40)'!$I1587&lt;&gt;"",'Chronos (M21..M40)'!$I1587," ")</f>
        <v> </v>
      </c>
      <c r="CP75" s="316" t="n">
        <f aca="false">IF('Chronos (M21..M40)'!$J1587&lt;&gt;"",'Chronos (M21..M40)'!$J1587,0)</f>
        <v>0</v>
      </c>
      <c r="CQ75" s="317" t="str">
        <f aca="false">IF($B75&lt;&gt;"",IF(CO75&lt;&gt;" ",(INDEX(CN$9:CO$12,MATCH(CN75,CN$9:CN$12),2)/CO75)*1000,0),"")</f>
        <v/>
      </c>
      <c r="CR75" s="318" t="str">
        <f aca="false">IF(CO$9&lt;&gt;"",IF($B75&lt;&gt;"",CQ75-CP75,""),"")</f>
        <v/>
      </c>
      <c r="CS75" s="313" t="str">
        <f aca="false">IF($B75&lt;&gt;"",$B75,"")</f>
        <v/>
      </c>
      <c r="CT75" s="314" t="str">
        <f aca="false">IF($B75&lt;&gt;"",'Chronos (M21..M40)'!$H1688,"")</f>
        <v/>
      </c>
      <c r="CU75" s="315" t="str">
        <f aca="false">IF('Chronos (M21..M40)'!$I1688&lt;&gt;"",'Chronos (M21..M40)'!$I1688," ")</f>
        <v> </v>
      </c>
      <c r="CV75" s="316" t="n">
        <f aca="false">IF('Chronos (M21..M40)'!$J1688&lt;&gt;"",'Chronos (M21..M40)'!$J1688,0)</f>
        <v>0</v>
      </c>
      <c r="CW75" s="317" t="str">
        <f aca="false">IF($B75&lt;&gt;"",IF(CU75&lt;&gt;" ",(INDEX(CT$9:CU$12,MATCH(CT75,CT$9:CT$12),2)/CU75)*1000,0),"")</f>
        <v/>
      </c>
      <c r="CX75" s="318" t="str">
        <f aca="false">IF(CU$9&lt;&gt;"",IF($B75&lt;&gt;"",CW75-CV75,""),"")</f>
        <v/>
      </c>
      <c r="CY75" s="314" t="str">
        <f aca="false">IF($B75&lt;&gt;"",'Chronos (M21..M40)'!$H1789,"")</f>
        <v/>
      </c>
      <c r="CZ75" s="315" t="str">
        <f aca="false">IF('Chronos (M21..M40)'!$I1789&lt;&gt;"",'Chronos (M21..M40)'!$I1789," ")</f>
        <v> </v>
      </c>
      <c r="DA75" s="316" t="n">
        <f aca="false">IF('Chronos (M21..M40)'!$J1789&lt;&gt;"",'Chronos (M21..M40)'!$J1789,0)</f>
        <v>0</v>
      </c>
      <c r="DB75" s="317" t="str">
        <f aca="false">IF($B75&lt;&gt;"",IF(CZ75&lt;&gt;" ",(INDEX(CY$9:CZ$12,MATCH(CY75,CY$9:CY$12),2)/CZ75)*1000,0),"")</f>
        <v/>
      </c>
      <c r="DC75" s="318" t="str">
        <f aca="false">IF(CZ$9&lt;&gt;"",IF($B75&lt;&gt;"",DB75-DA75,""),"")</f>
        <v/>
      </c>
      <c r="DD75" s="313" t="str">
        <f aca="false">IF($B75&lt;&gt;"",$B75,"")</f>
        <v/>
      </c>
      <c r="DE75" s="314" t="str">
        <f aca="false">IF($B75&lt;&gt;"",'Chronos (M21..M40)'!$H1890,"")</f>
        <v/>
      </c>
      <c r="DF75" s="315" t="str">
        <f aca="false">IF('Chronos (M21..M40)'!$I1890&lt;&gt;"",'Chronos (M21..M40)'!$I1890," ")</f>
        <v> </v>
      </c>
      <c r="DG75" s="316" t="n">
        <f aca="false">IF('Chronos (M21..M40)'!$J1890&lt;&gt;"",'Chronos (M21..M40)'!$J1890,0)</f>
        <v>0</v>
      </c>
      <c r="DH75" s="317" t="str">
        <f aca="false">IF($B75&lt;&gt;"",IF(DF75&lt;&gt;" ",(INDEX(DE$9:DF$12,MATCH(DE75,DE$9:DE$12),2)/DF75)*1000,0),"")</f>
        <v/>
      </c>
      <c r="DI75" s="318" t="str">
        <f aca="false">IF(DF$9&lt;&gt;"",IF($B75&lt;&gt;"",DH75-DG75,""),"")</f>
        <v/>
      </c>
      <c r="DJ75" s="314" t="str">
        <f aca="false">IF($B75&lt;&gt;"",'Chronos (M21..M40)'!$H1991,"")</f>
        <v/>
      </c>
      <c r="DK75" s="315" t="str">
        <f aca="false">IF('Chronos (M21..M40)'!$I1991&lt;&gt;"",'Chronos (M21..M40)'!$I1991," ")</f>
        <v> </v>
      </c>
      <c r="DL75" s="316" t="n">
        <f aca="false">IF('Chronos (M21..M40)'!$J1991&lt;&gt;"",'Chronos (M21..M40)'!$J1991,0)</f>
        <v>0</v>
      </c>
      <c r="DM75" s="317" t="str">
        <f aca="false">IF($B75&lt;&gt;"",IF(DK75&lt;&gt;" ",(INDEX(DJ$9:DK$12,MATCH(DJ75,DJ$9:DJ$12),2)/DK75)*1000,0),"")</f>
        <v/>
      </c>
      <c r="DN75" s="318" t="str">
        <f aca="false">IF(DK$9&lt;&gt;"",IF($B75&lt;&gt;"",DM75-DL75,""),"")</f>
        <v/>
      </c>
      <c r="DO75" s="0"/>
      <c r="DP75" s="356" t="n">
        <f aca="false">E75</f>
        <v>0</v>
      </c>
      <c r="DQ75" s="357" t="n">
        <f aca="false">F75</f>
        <v>0</v>
      </c>
      <c r="DR75" s="356" t="e">
        <f aca="false">SUM(E75,M75,R75,X75,AC75)</f>
        <v>#VALUE!</v>
      </c>
      <c r="DS75" s="319" t="e">
        <f aca="false">SUM(DR75,AI75,AN75,AT75,AY75,BE75,BJ75,BP75,BU75,CA75,CF75,CL75,CQ75,CW75,DB75,DH75,DM75)</f>
        <v>#VALUE!</v>
      </c>
      <c r="DT75" s="357" t="n">
        <f aca="false">SUM(L75,Q75,W75,AB75,AH75,AM75,AS75,AX75,BD75,BI75,BO75,BT75,BZ75,CE75,CK75,CP75,CV75,DA75,DG75,DL75)</f>
        <v>0</v>
      </c>
      <c r="DU75" s="356" t="e">
        <f aca="false">SMALL($DY75:$EV75,1)</f>
        <v>#VALUE!</v>
      </c>
      <c r="DV75" s="319" t="e">
        <f aca="false">SMALL($DY75:$EV75,2)</f>
        <v>#VALUE!</v>
      </c>
      <c r="DW75" s="319" t="e">
        <f aca="false">SMALL($DY75:$EV75,3)</f>
        <v>#VALUE!</v>
      </c>
      <c r="DX75" s="357" t="e">
        <f aca="false">SMALL($DY75:$EV75,4)</f>
        <v>#VALUE!</v>
      </c>
      <c r="DY75" s="356" t="e">
        <f aca="false">'Calculs (M1..M20)'!DU75</f>
        <v>#VALUE!</v>
      </c>
      <c r="DZ75" s="356" t="e">
        <f aca="false">'Calculs (M1..M20)'!DV75</f>
        <v>#VALUE!</v>
      </c>
      <c r="EA75" s="356" t="e">
        <f aca="false">'Calculs (M1..M20)'!DW75</f>
        <v>#VALUE!</v>
      </c>
      <c r="EB75" s="358" t="e">
        <f aca="false">'Calculs (M1..M20)'!DX75</f>
        <v>#VALUE!</v>
      </c>
      <c r="EC75" s="361" t="str">
        <f aca="false">IF(M75&gt;0,M75," ")</f>
        <v/>
      </c>
      <c r="ED75" s="321" t="str">
        <f aca="false">IF(R75&gt;0,R75," ")</f>
        <v/>
      </c>
      <c r="EE75" s="321" t="str">
        <f aca="false">IF(X75&gt;0,X75," ")</f>
        <v/>
      </c>
      <c r="EF75" s="321" t="str">
        <f aca="false">IF(AC75&gt;0,AC75," ")</f>
        <v/>
      </c>
      <c r="EG75" s="321" t="str">
        <f aca="false">IF(AI75&gt;0,AI75," ")</f>
        <v/>
      </c>
      <c r="EH75" s="321" t="str">
        <f aca="false">IF(AN75&gt;0,AN75," ")</f>
        <v/>
      </c>
      <c r="EI75" s="321" t="str">
        <f aca="false">IF(AT75&gt;0,AT75," ")</f>
        <v/>
      </c>
      <c r="EJ75" s="321" t="str">
        <f aca="false">IF(AY75&gt;0,AY75," ")</f>
        <v/>
      </c>
      <c r="EK75" s="321" t="str">
        <f aca="false">IF(BE75&gt;0,BE75," ")</f>
        <v/>
      </c>
      <c r="EL75" s="321" t="str">
        <f aca="false">IF(BJ75&gt;0,BJ75," ")</f>
        <v/>
      </c>
      <c r="EM75" s="321" t="str">
        <f aca="false">IF(BP75&gt;0,BP75," ")</f>
        <v/>
      </c>
      <c r="EN75" s="321" t="str">
        <f aca="false">IF(BU75&gt;0,BU75," ")</f>
        <v/>
      </c>
      <c r="EO75" s="321" t="str">
        <f aca="false">IF(CA75&gt;0,CA75," ")</f>
        <v/>
      </c>
      <c r="EP75" s="321" t="str">
        <f aca="false">IF(CF75&gt;0,CF75," ")</f>
        <v/>
      </c>
      <c r="EQ75" s="321" t="str">
        <f aca="false">IF(CL75&gt;0,CL75," ")</f>
        <v/>
      </c>
      <c r="ER75" s="321" t="str">
        <f aca="false">IF(CQ75&gt;0,CQ75," ")</f>
        <v/>
      </c>
      <c r="ES75" s="321" t="str">
        <f aca="false">IF(CW75&gt;0,CW75," ")</f>
        <v/>
      </c>
      <c r="ET75" s="321" t="str">
        <f aca="false">IF(DB75&gt;0,DB75," ")</f>
        <v/>
      </c>
      <c r="EU75" s="321" t="str">
        <f aca="false">IF(DH75&gt;0,DH75," ")</f>
        <v/>
      </c>
      <c r="EV75" s="321" t="str">
        <f aca="false">IF(DM75&gt;0,DM75," ")</f>
        <v/>
      </c>
      <c r="EW75" s="322" t="e">
        <f aca="false">SMALL($DY75:EC75,1)</f>
        <v>#VALUE!</v>
      </c>
      <c r="EX75" s="323" t="e">
        <f aca="false">SMALL($DY75:ED75,1)</f>
        <v>#VALUE!</v>
      </c>
      <c r="EY75" s="323" t="e">
        <f aca="false">SMALL($DY75:EE75,1)</f>
        <v>#VALUE!</v>
      </c>
      <c r="EZ75" s="323" t="e">
        <f aca="false">SMALL($DY75:EF75,1)</f>
        <v>#VALUE!</v>
      </c>
      <c r="FA75" s="323" t="e">
        <f aca="false">SMALL($DY75:EG75,1)</f>
        <v>#VALUE!</v>
      </c>
      <c r="FB75" s="323" t="e">
        <f aca="false">SMALL($DY75:EH75,1)</f>
        <v>#VALUE!</v>
      </c>
      <c r="FC75" s="323" t="e">
        <f aca="false">SMALL($DY75:EI75,1)</f>
        <v>#VALUE!</v>
      </c>
      <c r="FD75" s="323" t="e">
        <f aca="false">SMALL($DY75:EJ75,1)</f>
        <v>#VALUE!</v>
      </c>
      <c r="FE75" s="323" t="e">
        <f aca="false">SMALL($DY75:EK75,1)</f>
        <v>#VALUE!</v>
      </c>
      <c r="FF75" s="323" t="e">
        <f aca="false">SMALL($DY75:EL75,1)</f>
        <v>#VALUE!</v>
      </c>
      <c r="FG75" s="323" t="e">
        <f aca="false">SMALL($DY75:EM75,1)</f>
        <v>#VALUE!</v>
      </c>
      <c r="FH75" s="323" t="e">
        <f aca="false">SMALL($DY75:EN75,1)</f>
        <v>#VALUE!</v>
      </c>
      <c r="FI75" s="323" t="e">
        <f aca="false">SMALL($DY75:EO75,1)</f>
        <v>#VALUE!</v>
      </c>
      <c r="FJ75" s="323" t="e">
        <f aca="false">SMALL($DY75:EP75,1)</f>
        <v>#VALUE!</v>
      </c>
      <c r="FK75" s="323" t="e">
        <f aca="false">SMALL($DY75:EQ75,1)</f>
        <v>#VALUE!</v>
      </c>
      <c r="FL75" s="323" t="e">
        <f aca="false">SMALL($DY75:ER75,1)</f>
        <v>#VALUE!</v>
      </c>
      <c r="FM75" s="323" t="e">
        <f aca="false">SMALL($DY75:ES75,1)</f>
        <v>#VALUE!</v>
      </c>
      <c r="FN75" s="323" t="e">
        <f aca="false">SMALL($DY75:ET75,1)</f>
        <v>#VALUE!</v>
      </c>
      <c r="FO75" s="323" t="e">
        <f aca="false">SMALL($DY75:EU75,1)</f>
        <v>#VALUE!</v>
      </c>
      <c r="FP75" s="324" t="e">
        <f aca="false">SMALL($DY75:EV75,1)</f>
        <v>#VALUE!</v>
      </c>
      <c r="FQ75" s="0"/>
      <c r="FR75" s="328" t="str">
        <f aca="false">IF($B75&lt;&gt;"",IF($EE$1+20&gt;=FR$13,$N75+E75-F75-(EW75+EW177+EW279+EW381),""),"")</f>
        <v/>
      </c>
      <c r="FS75" s="329" t="str">
        <f aca="false">IF($B75&lt;&gt;"",IF($EE$1+20&gt;=FS$13,$N75+$S75+E75-F75-(EX75+EX177+EX279+EX381),""),"")</f>
        <v/>
      </c>
      <c r="FT75" s="329" t="str">
        <f aca="false">IF($B75&lt;&gt;"",IF($EE$1+20&gt;=FT$13,$N75+$S75+$Y75+E75-F75-(EY75+EY177+EY279+EY381),""),"")</f>
        <v/>
      </c>
      <c r="FU75" s="329" t="str">
        <f aca="false">IF($B75&lt;&gt;"",IF($EE$1+20&gt;=FU$13,$N75+$S75+$Y75+$AD75+E75-F75-(EZ75+EZ177+EZ279+EZ381),""),"")</f>
        <v/>
      </c>
      <c r="FV75" s="329" t="str">
        <f aca="false">IF($B75&lt;&gt;"",IF($EE$1+20&gt;=FV$13,$N75+$S75+$Y75+$AD75+$AJ75+E75-F75-(FA75+FA177+FA279+FA381),""),"")</f>
        <v/>
      </c>
      <c r="FW75" s="329" t="str">
        <f aca="false">IF($B75&lt;&gt;"",IF($EE$1+20&gt;=FW$13,$N75+$S75+$Y75+$AD75+$AJ75+$AO75+E75-F75-(FB75+FB177+FB279+FB381),""),"")</f>
        <v/>
      </c>
      <c r="FX75" s="329" t="str">
        <f aca="false">IF($B75&lt;&gt;"",IF($EE$1+20&gt;=FX$13,$N75+$S75+$Y75+$AD75+$AJ75+$AO75+$AU75+E75-F75-(FC75+FC177+FC279+FC381),""),"")</f>
        <v/>
      </c>
      <c r="FY75" s="329" t="str">
        <f aca="false">IF($B75&lt;&gt;"",IF($EE$1+20&gt;=FY$13,$N75+$S75+$Y75+$AD75+$AJ75+$AO75+$AU75+$AZ75+E75-F75-(FD75+FD177+FD279+FD381),""),"")</f>
        <v/>
      </c>
      <c r="FZ75" s="329" t="str">
        <f aca="false">IF($B75&lt;&gt;"",IF($EE$1+20&gt;=FZ$13,$N75+$S75+$Y75+$AD75+$AJ75+$AO75+$AU75+$AZ75+$BF75+E75-F75-(FE75+FE177+FE279+FE381),""),"")</f>
        <v/>
      </c>
      <c r="GA75" s="329" t="str">
        <f aca="false">IF($B75&lt;&gt;"",IF($EE$1+20&gt;=GA$13,$N75+$S75+$Y75+$AD75+$AJ75+$AO75+$AU75+$AZ75+$BF75+$BK75+E75-F75-(FF75+FF177+FF279+FF381),""),"")</f>
        <v/>
      </c>
      <c r="GB75" s="329" t="str">
        <f aca="false">IF($B75&lt;&gt;"",IF($EE$1+20&gt;=GB$13,$N75+$S75+$Y75+$AD75+$AJ75+$AO75+$AU75+$AZ75+$BF75+$BK75+$BQ75+E75-F75-(FG75+FG177+FG279+FG381),""),"")</f>
        <v/>
      </c>
      <c r="GC75" s="329" t="str">
        <f aca="false">IF($B75&lt;&gt;"",IF($EE$1+20&gt;=GC$13,$N75+$S75+$Y75+$AD75+$AJ75+$AO75+$AU75+$AZ75+$BF75+$BK75+$BQ75+$BV75+E75-F75-(FH75+FH177+FH279+FH381),""),"")</f>
        <v/>
      </c>
      <c r="GD75" s="329" t="str">
        <f aca="false">IF($B75&lt;&gt;"",IF($EE$1+20&gt;=GD$13,$N75+$S75+$Y75+$AD75+$AJ75+$AO75+$AU75+$AZ75+$BF75+$BK75+$BQ75+$BV75+$CB75+E75-F75-(FI75+FI177+FI279+FI381),""),"")</f>
        <v/>
      </c>
      <c r="GE75" s="329" t="str">
        <f aca="false">IF($B75&lt;&gt;"",IF($EE$1+20&gt;=GE$13,$N75+$S75+$Y75+$AD75+$AJ75+$AO75+$AU75+$AZ75+$BF75+$BK75+$BQ75+$BV75+$CB75+$CG75+E75-F75-(FJ75+FJ177+FJ279+FJ381),""),"")</f>
        <v/>
      </c>
      <c r="GF75" s="329" t="str">
        <f aca="false">IF($B75&lt;&gt;"",IF($EE$1+20&gt;=GF$13,$N75+$S75+$Y75+$AD75+$AJ75+$AO75+$AU75+$AZ75+$BF75+$BK75+$BQ75+$BV75+$CB75+$CG75+$CM75+E75-F75-(FK75+FK177+FK279+FK381),""),"")</f>
        <v/>
      </c>
      <c r="GG75" s="329" t="str">
        <f aca="false">IF($B75&lt;&gt;"",IF($EE$1+20&gt;=GG$13,$N75+$S75+$Y75+$AD75+$AJ75+$AO75+$AU75+$AZ75+$BF75+$BK75+$BQ75+$BV75+$CB75+$CG75+$CM75+$CR75+E75-F75-(FL75+FL177+FL279+FL381),""),"")</f>
        <v/>
      </c>
      <c r="GH75" s="329" t="str">
        <f aca="false">IF($B75&lt;&gt;"",IF($EE$1+20&gt;=GH$13,$N75+$S75+$Y75+$AD75+$AJ75+$AO75+$AU75+$AZ75+$BF75+$BK75+$BQ75+$BV75+$CB75+$CG75+$CM75+$CR75+$CX75+E75-F75-(FM75+FM177+FM279+FM381),""),"")</f>
        <v/>
      </c>
      <c r="GI75" s="329" t="str">
        <f aca="false">IF($B75&lt;&gt;"",IF($EE$1+20&gt;=GI$13,$N75+$S75+$Y75+$AD75+$AJ75+$AO75+$AU75+$AZ75+$BF75+$BK75+$BQ75+$BV75+$CB75+$CG75+$CM75+$CR75+$CX75+$DC75+E75-F75-(FN75+FN177+FN279+FN381),""),"")</f>
        <v/>
      </c>
      <c r="GJ75" s="329" t="str">
        <f aca="false">IF($B75&lt;&gt;"",IF($EE$1+20&gt;=GJ$13,$N75+$S75+$Y75+$AD75+$AJ75+$AO75+$AU75+$AZ75+$BF75+$BK75+$BQ75+$BV75+$CB75+$CG75+$CM75+$CR75+$CX75+$DC75+$DI75+E75-F75-(FO75+FO177+FO279+FO381),""),"")</f>
        <v/>
      </c>
      <c r="GK75" s="330" t="str">
        <f aca="false">IF($B75&lt;&gt;"",IF($EE$1+20&gt;=GK$13,$N75+$S75+$Y75+$AD75+$AJ75+$AO75+$AU75+$AZ75+$BF75+$BK75+$BQ75+$BV75+$CB75+$CG75+$CM75+$CR75+$CX75+$DC75+$DI75+$DN75+E75-F75-(FP75+FP177+FP279+FP381),""),"")</f>
        <v/>
      </c>
      <c r="GL75" s="0"/>
      <c r="GM75" s="328" t="str">
        <f aca="false">IF($B75&lt;&gt;"",IF($EE$1+20&gt;=GM$13,RANK(FR75,FR$14:FR$113,0),""),"")</f>
        <v/>
      </c>
      <c r="GN75" s="329" t="str">
        <f aca="false">IF($B75&lt;&gt;"",IF($EE$1+20&gt;=GN$13,RANK(FS75,FS$14:FS$113,0),""),"")</f>
        <v/>
      </c>
      <c r="GO75" s="329" t="str">
        <f aca="false">IF($B75&lt;&gt;"",IF($EE$1+20&gt;=GO$13,RANK(FT75,FT$14:FT$113,0),""),"")</f>
        <v/>
      </c>
      <c r="GP75" s="329" t="str">
        <f aca="false">IF($B75&lt;&gt;"",IF($EE$1+20&gt;=GP$13,RANK(FU75,FU$14:FU$113,0),""),"")</f>
        <v/>
      </c>
      <c r="GQ75" s="329" t="str">
        <f aca="false">IF($B75&lt;&gt;"",IF($EE$1+20&gt;=GQ$13,RANK(FV75,FV$14:FV$113,0),""),"")</f>
        <v/>
      </c>
      <c r="GR75" s="329" t="str">
        <f aca="false">IF($B75&lt;&gt;"",IF($EE$1+20&gt;=GR$13,RANK(FW75,FW$14:FW$113,0),""),"")</f>
        <v/>
      </c>
      <c r="GS75" s="329" t="str">
        <f aca="false">IF($B75&lt;&gt;"",IF($EE$1+20&gt;=GS$13,RANK(FX75,FX$14:FX$113,0),""),"")</f>
        <v/>
      </c>
      <c r="GT75" s="329" t="str">
        <f aca="false">IF($B75&lt;&gt;"",IF($EE$1+20&gt;=GT$13,RANK(FY75,FY$14:FY$113,0),""),"")</f>
        <v/>
      </c>
      <c r="GU75" s="329" t="str">
        <f aca="false">IF($B75&lt;&gt;"",IF($EE$1+20&gt;=GU$13,RANK(FZ75,FZ$14:FZ$113,0),""),"")</f>
        <v/>
      </c>
      <c r="GV75" s="329" t="str">
        <f aca="false">IF($B75&lt;&gt;"",IF($EE$1+20&gt;=GV$13,RANK(GA75,GA$14:GA$113,0),""),"")</f>
        <v/>
      </c>
      <c r="GW75" s="329" t="str">
        <f aca="false">IF($B75&lt;&gt;"",IF($EE$1+20&gt;=GW$13,RANK(GB75,GB$14:GB$113,0),""),"")</f>
        <v/>
      </c>
      <c r="GX75" s="329" t="str">
        <f aca="false">IF($B75&lt;&gt;"",IF($EE$1+20&gt;=GX$13,RANK(GC75,GC$14:GC$113,0),""),"")</f>
        <v/>
      </c>
      <c r="GY75" s="329" t="str">
        <f aca="false">IF($B75&lt;&gt;"",IF($EE$1+20&gt;=GY$13,RANK(GD75,GD$14:GD$113,0),""),"")</f>
        <v/>
      </c>
      <c r="GZ75" s="329" t="str">
        <f aca="false">IF($B75&lt;&gt;"",IF($EE$1+20&gt;=GZ$13,RANK(GE75,GE$14:GE$113,0),""),"")</f>
        <v/>
      </c>
      <c r="HA75" s="329" t="str">
        <f aca="false">IF($B75&lt;&gt;"",IF($EE$1+20&gt;=HA$13,RANK(GF75,GF$14:GF$113,0),""),"")</f>
        <v/>
      </c>
      <c r="HB75" s="329" t="str">
        <f aca="false">IF($B75&lt;&gt;"",IF($EE$1+20&gt;=HB$13,RANK(GG75,GG$14:GG$113,0),""),"")</f>
        <v/>
      </c>
      <c r="HC75" s="329" t="str">
        <f aca="false">IF($B75&lt;&gt;"",IF($EE$1+20&gt;=HC$13,RANK(GH75,GH$14:GH$113,0),""),"")</f>
        <v/>
      </c>
      <c r="HD75" s="329" t="str">
        <f aca="false">IF($B75&lt;&gt;"",IF($EE$1+20&gt;=HD$13,RANK(GI75,GI$14:GI$113,0),""),"")</f>
        <v/>
      </c>
      <c r="HE75" s="329" t="str">
        <f aca="false">IF($B75&lt;&gt;"",IF($EE$1+20&gt;=HE$13,RANK(GJ75,GJ$14:GJ$113,0),""),"")</f>
        <v/>
      </c>
      <c r="HF75" s="330" t="str">
        <f aca="false">IF($B75&lt;&gt;"",IF($EE$1+20&gt;=HF$13,RANK(GK75,GK$14:GK$113,0),""),"")</f>
        <v/>
      </c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13" hidden="false" customHeight="false" outlineLevel="0" collapsed="false">
      <c r="A76" s="308" t="str">
        <f aca="false">IF(B76&lt;&gt;"",RANK(G76,G$14:G$113,0),"")</f>
        <v/>
      </c>
      <c r="B76" s="310" t="str">
        <f aca="false">IF('Chronos (M1..M20)'!B73&lt;&gt;"",'Chronos (M1..M20)'!B73,"")</f>
        <v/>
      </c>
      <c r="C76" s="310" t="str">
        <f aca="false">IF(B76&lt;&gt;"",'Chronos (M1..M20)'!C73,"")</f>
        <v/>
      </c>
      <c r="D76" s="215" t="str">
        <f aca="false">IF(B76&lt;&gt;"",'Chronos (M1..M20)'!C73,"")</f>
        <v/>
      </c>
      <c r="E76" s="355" t="n">
        <f aca="false">'Calculs (M1..M20)'!DS76</f>
        <v>0</v>
      </c>
      <c r="F76" s="355" t="n">
        <f aca="false">'Calculs (M1..M20)'!DT76</f>
        <v>0</v>
      </c>
      <c r="G76" s="311" t="n">
        <f aca="false">IF(B76&lt;&gt;"",IF(NbTotManche&lt;4,DR76-DQ76,IF(NbTotManche&lt;15,DR76-DU76-DQ76,IF(NbTotManche&lt;25,DR76-DU76-DV76-DQ76-DT76,IF(NbTotManche&lt;35,DS76-DU76-DV76-DW76-DT76-DQ76,DS76-DU76-DV76-DW76-DX76-DT76-DQ76)))),0)</f>
        <v>0</v>
      </c>
      <c r="H76" s="312" t="str">
        <f aca="false">IF(B76&lt;&gt;"",IF(G76,(G76/MAXA(G$14:G$113))*1000,0),"")</f>
        <v/>
      </c>
      <c r="I76" s="313" t="str">
        <f aca="false">IF($B76&lt;&gt;"",$B76,"")</f>
        <v/>
      </c>
      <c r="J76" s="314" t="str">
        <f aca="false">IF($B76&lt;&gt;"",'Chronos (M21..M40)'!$H73,"")</f>
        <v/>
      </c>
      <c r="K76" s="315" t="str">
        <f aca="false">IF('Chronos (M21..M40)'!$I73&lt;&gt;"",'Chronos (M21..M40)'!$I73," ")</f>
        <v> </v>
      </c>
      <c r="L76" s="316" t="n">
        <f aca="false">IF('Chronos (M21..M40)'!$J73&lt;&gt;"",'Chronos (M21..M40)'!$J73,0)</f>
        <v>0</v>
      </c>
      <c r="M76" s="317" t="str">
        <f aca="false">IF($B76&lt;&gt;"",IF(K76&lt;&gt;" ",(INDEX(J$9:K$12,MATCH(J76,J$9:J$12),2)/K76)*1000,0),"")</f>
        <v/>
      </c>
      <c r="N76" s="318" t="str">
        <f aca="false">IF(K$9&lt;&gt;"",IF($B76&lt;&gt;"",M76-L76,""),"")</f>
        <v/>
      </c>
      <c r="O76" s="314" t="str">
        <f aca="false">IF($B76&lt;&gt;"",'Chronos (M21..M40)'!$H174,"")</f>
        <v/>
      </c>
      <c r="P76" s="315" t="str">
        <f aca="false">IF('Chronos (M21..M40)'!$I174&lt;&gt;"",'Chronos (M21..M40)'!$I174," ")</f>
        <v> </v>
      </c>
      <c r="Q76" s="316" t="n">
        <f aca="false">IF('Chronos (M21..M40)'!$J174&lt;&gt;"",'Chronos (M21..M40)'!$J174,0)</f>
        <v>0</v>
      </c>
      <c r="R76" s="317" t="str">
        <f aca="false">IF($B76&lt;&gt;"",IF(P76&lt;&gt;" ",(INDEX(O$9:P$12,MATCH(O76,O$9:O$12),2)/P76)*1000,0),"")</f>
        <v/>
      </c>
      <c r="S76" s="318" t="str">
        <f aca="false">IF(P$9&lt;&gt;"",IF($B76&lt;&gt;"",R76-Q76,""),"")</f>
        <v/>
      </c>
      <c r="T76" s="313" t="str">
        <f aca="false">IF($B76&lt;&gt;"",$B76,"")</f>
        <v/>
      </c>
      <c r="U76" s="314" t="str">
        <f aca="false">IF($B76&lt;&gt;"",'Chronos (M21..M40)'!$H275,"")</f>
        <v/>
      </c>
      <c r="V76" s="315" t="str">
        <f aca="false">IF('Chronos (M21..M40)'!$I275&lt;&gt;"",'Chronos (M21..M40)'!$I275," ")</f>
        <v> </v>
      </c>
      <c r="W76" s="316" t="n">
        <f aca="false">IF('Chronos (M21..M40)'!$J275&lt;&gt;"",'Chronos (M21..M40)'!$J275,0)</f>
        <v>0</v>
      </c>
      <c r="X76" s="317" t="str">
        <f aca="false">IF($B76&lt;&gt;"",IF(V76&lt;&gt;" ",(INDEX(U$9:V$12,MATCH(U76,U$9:U$12),2)/V76)*1000,0),"")</f>
        <v/>
      </c>
      <c r="Y76" s="318" t="str">
        <f aca="false">IF(V$9&lt;&gt;"",IF($B76&lt;&gt;"",X76-W76,""),"")</f>
        <v/>
      </c>
      <c r="Z76" s="314" t="str">
        <f aca="false">IF($B76&lt;&gt;"",'Chronos (M21..M40)'!$H376,"")</f>
        <v/>
      </c>
      <c r="AA76" s="315" t="str">
        <f aca="false">IF('Chronos (M21..M40)'!$I376&lt;&gt;"",'Chronos (M21..M40)'!$I376," ")</f>
        <v> </v>
      </c>
      <c r="AB76" s="316" t="n">
        <f aca="false">IF('Chronos (M1..M20)'!$J376&lt;&gt;"",'Chronos (M21..M40)'!$J376,0)</f>
        <v>0</v>
      </c>
      <c r="AC76" s="317" t="str">
        <f aca="false">IF($B76&lt;&gt;"",IF(AA76&lt;&gt;" ",(INDEX(Z$9:AA$12,MATCH(Z76,Z$9:Z$12),2)/AA76)*1000,0),"")</f>
        <v/>
      </c>
      <c r="AD76" s="318" t="str">
        <f aca="false">IF(AA$9&lt;&gt;"",IF($B76&lt;&gt;"",AC76-AB76,""),"")</f>
        <v/>
      </c>
      <c r="AE76" s="313" t="str">
        <f aca="false">IF($B76&lt;&gt;"",$B76,"")</f>
        <v/>
      </c>
      <c r="AF76" s="314" t="str">
        <f aca="false">IF($B76&lt;&gt;"",'Chronos (M21..M40)'!$H477,"")</f>
        <v/>
      </c>
      <c r="AG76" s="315" t="str">
        <f aca="false">IF('Chronos (M21..M40)'!$I477&lt;&gt;"",'Chronos (M21..M40)'!$I477," ")</f>
        <v> </v>
      </c>
      <c r="AH76" s="316" t="n">
        <f aca="false">IF('Chronos (M21..M40)'!$J477&lt;&gt;"",'Chronos (M21..M40)'!$J477,0)</f>
        <v>0</v>
      </c>
      <c r="AI76" s="317" t="str">
        <f aca="false">IF($B76&lt;&gt;"",IF(AG76&lt;&gt;" ",(INDEX(AF$9:AG$12,MATCH(AF76,AF$9:AF$12),2)/AG76)*1000,0),"")</f>
        <v/>
      </c>
      <c r="AJ76" s="318" t="str">
        <f aca="false">IF(AG$9&lt;&gt;"",IF($B76&lt;&gt;"",AI76-AH76,""),"")</f>
        <v/>
      </c>
      <c r="AK76" s="314" t="str">
        <f aca="false">IF($B76&lt;&gt;"",'Chronos (M21..M40)'!$H578,"")</f>
        <v/>
      </c>
      <c r="AL76" s="315" t="str">
        <f aca="false">IF('Chronos (M21..M40)'!$I578&lt;&gt;"",'Chronos (M21..M40)'!$I578," ")</f>
        <v> </v>
      </c>
      <c r="AM76" s="316" t="n">
        <f aca="false">IF('Chronos (M21..M40)'!$J578&lt;&gt;"",'Chronos (M21..M40)'!$J578,0)</f>
        <v>0</v>
      </c>
      <c r="AN76" s="317" t="str">
        <f aca="false">IF($B76&lt;&gt;"",IF(AL76&lt;&gt;" ",(INDEX(AK$9:AL$12,MATCH(AK76,AK$9:AK$12),2)/AL76)*1000,0),"")</f>
        <v/>
      </c>
      <c r="AO76" s="318" t="str">
        <f aca="false">IF(AL$9&lt;&gt;"",IF($B76&lt;&gt;"",AN76-AM76,""),"")</f>
        <v/>
      </c>
      <c r="AP76" s="313" t="str">
        <f aca="false">IF($B76&lt;&gt;"",$B76,"")</f>
        <v/>
      </c>
      <c r="AQ76" s="314" t="str">
        <f aca="false">IF($B76&lt;&gt;"",'Chronos (M21..M40)'!$H679,"")</f>
        <v/>
      </c>
      <c r="AR76" s="315" t="str">
        <f aca="false">IF('Chronos (M21..M40)'!$I679&lt;&gt;"",'Chronos (M21..M40)'!$I679," ")</f>
        <v> </v>
      </c>
      <c r="AS76" s="316" t="n">
        <f aca="false">IF('Chronos (M21..M40)'!$J679&lt;&gt;"",'Chronos (M21..M40)'!$J679,0)</f>
        <v>0</v>
      </c>
      <c r="AT76" s="317" t="str">
        <f aca="false">IF($B76&lt;&gt;"",IF(AR76&lt;&gt;" ",(INDEX(AQ$9:AR$12,MATCH(AQ76,AQ$9:AQ$12),2)/AR76)*1000,0),"")</f>
        <v/>
      </c>
      <c r="AU76" s="318" t="str">
        <f aca="false">IF(AR$9&lt;&gt;"",IF($B76&lt;&gt;"",AT76-AS76,""),"")</f>
        <v/>
      </c>
      <c r="AV76" s="314" t="str">
        <f aca="false">IF($B76&lt;&gt;"",'Chronos (M21..M40)'!$H780,"")</f>
        <v/>
      </c>
      <c r="AW76" s="315" t="str">
        <f aca="false">IF('Chronos (M21..M40)'!$I780&lt;&gt;"",'Chronos (M21..M40)'!$I780," ")</f>
        <v> </v>
      </c>
      <c r="AX76" s="316" t="n">
        <f aca="false">IF('Chronos (M21..M40)'!$J780&lt;&gt;"",'Chronos (M21..M40)'!$J780,0)</f>
        <v>0</v>
      </c>
      <c r="AY76" s="317" t="str">
        <f aca="false">IF($B76&lt;&gt;"",IF(AW76&lt;&gt;" ",(INDEX(AV$9:AW$12,MATCH(AV76,AV$9:AV$12),2)/AW76)*1000,0),"")</f>
        <v/>
      </c>
      <c r="AZ76" s="318" t="str">
        <f aca="false">IF(AW$9&lt;&gt;"",IF($B76&lt;&gt;"",AY76-AX76,""),"")</f>
        <v/>
      </c>
      <c r="BA76" s="313" t="str">
        <f aca="false">IF($B76&lt;&gt;"",$B76,"")</f>
        <v/>
      </c>
      <c r="BB76" s="314" t="str">
        <f aca="false">IF($B76&lt;&gt;"",'Chronos (M21..M40)'!$H881,"")</f>
        <v/>
      </c>
      <c r="BC76" s="315" t="str">
        <f aca="false">IF('Chronos (M21..M40)'!$I881&lt;&gt;"",'Chronos (M21..M40)'!$I881," ")</f>
        <v> </v>
      </c>
      <c r="BD76" s="316" t="n">
        <f aca="false">IF('Chronos (M21..M40)'!$J881&lt;&gt;"",'Chronos (M21..M40)'!$J881,0)</f>
        <v>0</v>
      </c>
      <c r="BE76" s="317" t="str">
        <f aca="false">IF($B76&lt;&gt;"",IF(BC76&lt;&gt;" ",(INDEX(BB$9:BC$12,MATCH(BB76,BB$9:BB$12),2)/BC76)*1000,0),"")</f>
        <v/>
      </c>
      <c r="BF76" s="318" t="str">
        <f aca="false">IF(BC$9&lt;&gt;"",IF($B76&lt;&gt;"",BE76-BD76,""),"")</f>
        <v/>
      </c>
      <c r="BG76" s="314" t="str">
        <f aca="false">IF($B76&lt;&gt;"",'Chronos (M21..M40)'!$H982,"")</f>
        <v/>
      </c>
      <c r="BH76" s="315" t="str">
        <f aca="false">IF('Chronos (M21..M40)'!$I982&lt;&gt;"",'Chronos (M21..M40)'!$I982," ")</f>
        <v> </v>
      </c>
      <c r="BI76" s="316" t="n">
        <f aca="false">IF('Chronos (M21..M40)'!$J982&lt;&gt;"",'Chronos (M21..M40)'!$J982,0)</f>
        <v>0</v>
      </c>
      <c r="BJ76" s="317" t="str">
        <f aca="false">IF($B76&lt;&gt;"",IF(BH76&lt;&gt;" ",(INDEX(BG$9:BH$12,MATCH(BG76,BG$9:BG$12),2)/BH76)*1000,0),"")</f>
        <v/>
      </c>
      <c r="BK76" s="318" t="str">
        <f aca="false">IF(BH$9&lt;&gt;"",IF($B76&lt;&gt;"",BJ76-BI76,""),"")</f>
        <v/>
      </c>
      <c r="BL76" s="313" t="str">
        <f aca="false">IF($B76&lt;&gt;"",$B76,"")</f>
        <v/>
      </c>
      <c r="BM76" s="314" t="str">
        <f aca="false">IF($B76&lt;&gt;"",'Chronos (M21..M40)'!$H1083,"")</f>
        <v/>
      </c>
      <c r="BN76" s="315" t="str">
        <f aca="false">IF('Chronos (M21..M40)'!$I1083&lt;&gt;"",'Chronos (M21..M40)'!$I1083," ")</f>
        <v> </v>
      </c>
      <c r="BO76" s="316" t="n">
        <f aca="false">IF('Chronos (M21..M40)'!$J1083&lt;&gt;"",'Chronos (M21..M40)'!$J1083,0)</f>
        <v>0</v>
      </c>
      <c r="BP76" s="317" t="str">
        <f aca="false">IF($B76&lt;&gt;"",IF(BN76&lt;&gt;" ",(INDEX(BM$9:BN$12,MATCH(BM76,BM$9:BM$12),2)/BN76)*1000,0),"")</f>
        <v/>
      </c>
      <c r="BQ76" s="318" t="str">
        <f aca="false">IF(BN$9&lt;&gt;"",IF($B76&lt;&gt;"",BP76-BO76,""),"")</f>
        <v/>
      </c>
      <c r="BR76" s="314" t="str">
        <f aca="false">IF($B76&lt;&gt;"",'Chronos (M21..M40)'!$H1184,"")</f>
        <v/>
      </c>
      <c r="BS76" s="315" t="str">
        <f aca="false">IF('Chronos (M21..M40)'!$I1184&lt;&gt;"",'Chronos (M21..M40)'!$I1184," ")</f>
        <v> </v>
      </c>
      <c r="BT76" s="316" t="n">
        <f aca="false">IF('Chronos (M21..M40)'!$J1184&lt;&gt;"",'Chronos (M21..M40)'!$J1184,0)</f>
        <v>0</v>
      </c>
      <c r="BU76" s="317" t="str">
        <f aca="false">IF($B76&lt;&gt;"",IF(BS76&lt;&gt;" ",(INDEX(BR$9:BS$12,MATCH(BR76,BR$9:BR$12),2)/BS76)*1000,0),"")</f>
        <v/>
      </c>
      <c r="BV76" s="318" t="str">
        <f aca="false">IF(BS$9&lt;&gt;"",IF($B76&lt;&gt;"",BU76-BT76,""),"")</f>
        <v/>
      </c>
      <c r="BW76" s="313" t="str">
        <f aca="false">IF($B76&lt;&gt;"",$B76,"")</f>
        <v/>
      </c>
      <c r="BX76" s="314" t="str">
        <f aca="false">IF($B76&lt;&gt;"",'Chronos (M21..M40)'!$H1285,"")</f>
        <v/>
      </c>
      <c r="BY76" s="315" t="str">
        <f aca="false">IF('Chronos (M21..M40)'!$I1285&lt;&gt;"",'Chronos (M21..M40)'!$I1285," ")</f>
        <v> </v>
      </c>
      <c r="BZ76" s="316" t="n">
        <f aca="false">IF('Chronos (M21..M40)'!$J1285&lt;&gt;"",'Chronos (M21..M40)'!$J1285,0)</f>
        <v>0</v>
      </c>
      <c r="CA76" s="317" t="str">
        <f aca="false">IF($B76&lt;&gt;"",IF(BY76&lt;&gt;" ",(INDEX(BX$9:BY$12,MATCH(BX76,BX$9:BX$12),2)/BY76)*1000,0),"")</f>
        <v/>
      </c>
      <c r="CB76" s="318" t="str">
        <f aca="false">IF(BY$9&lt;&gt;"",IF($B76&lt;&gt;"",CA76-BZ76,""),"")</f>
        <v/>
      </c>
      <c r="CC76" s="314" t="str">
        <f aca="false">IF($B76&lt;&gt;"",'Chronos (M21..M40)'!$H1386,"")</f>
        <v/>
      </c>
      <c r="CD76" s="315" t="str">
        <f aca="false">IF('Chronos (M21..M40)'!$I1386&lt;&gt;"",'Chronos (M21..M40)'!$I1386," ")</f>
        <v> </v>
      </c>
      <c r="CE76" s="316" t="n">
        <f aca="false">IF('Chronos (M21..M40)'!$J1386&lt;&gt;"",'Chronos (M21..M40)'!$J1386,0)</f>
        <v>0</v>
      </c>
      <c r="CF76" s="317" t="str">
        <f aca="false">IF($B76&lt;&gt;"",IF(CD76&lt;&gt;" ",(INDEX(CC$9:CD$12,MATCH(CC76,CC$9:CC$12),2)/CD76)*1000,0),"")</f>
        <v/>
      </c>
      <c r="CG76" s="318" t="str">
        <f aca="false">IF(CD$9&lt;&gt;"",IF($B76&lt;&gt;"",CF76-CE76,""),"")</f>
        <v/>
      </c>
      <c r="CH76" s="313" t="str">
        <f aca="false">IF($B76&lt;&gt;"",$B76,"")</f>
        <v/>
      </c>
      <c r="CI76" s="314" t="str">
        <f aca="false">IF($B76&lt;&gt;"",'Chronos (M21..M40)'!$H1487,"")</f>
        <v/>
      </c>
      <c r="CJ76" s="315" t="str">
        <f aca="false">IF('Chronos (M21..M40)'!$I1487&lt;&gt;"",'Chronos (M21..M40)'!$I1487," ")</f>
        <v> </v>
      </c>
      <c r="CK76" s="316" t="n">
        <f aca="false">IF('Chronos (M21..M40)'!$J1487&lt;&gt;"",'Chronos (M21..M40)'!$J1487,0)</f>
        <v>0</v>
      </c>
      <c r="CL76" s="317" t="str">
        <f aca="false">IF($B76&lt;&gt;"",IF(CJ76&lt;&gt;" ",(INDEX(CI$9:CJ$12,MATCH(CI76,CI$9:CI$12),2)/CJ76)*1000,0),"")</f>
        <v/>
      </c>
      <c r="CM76" s="318" t="str">
        <f aca="false">IF(CJ$9&lt;&gt;"",IF($B76&lt;&gt;"",CL76-CK76,""),"")</f>
        <v/>
      </c>
      <c r="CN76" s="314" t="str">
        <f aca="false">IF($B76&lt;&gt;"",'Chronos (M21..M40)'!$H1588,"")</f>
        <v/>
      </c>
      <c r="CO76" s="315" t="str">
        <f aca="false">IF('Chronos (M21..M40)'!$I1588&lt;&gt;"",'Chronos (M21..M40)'!$I1588," ")</f>
        <v> </v>
      </c>
      <c r="CP76" s="316" t="n">
        <f aca="false">IF('Chronos (M21..M40)'!$J1588&lt;&gt;"",'Chronos (M21..M40)'!$J1588,0)</f>
        <v>0</v>
      </c>
      <c r="CQ76" s="317" t="str">
        <f aca="false">IF($B76&lt;&gt;"",IF(CO76&lt;&gt;" ",(INDEX(CN$9:CO$12,MATCH(CN76,CN$9:CN$12),2)/CO76)*1000,0),"")</f>
        <v/>
      </c>
      <c r="CR76" s="318" t="str">
        <f aca="false">IF(CO$9&lt;&gt;"",IF($B76&lt;&gt;"",CQ76-CP76,""),"")</f>
        <v/>
      </c>
      <c r="CS76" s="313" t="str">
        <f aca="false">IF($B76&lt;&gt;"",$B76,"")</f>
        <v/>
      </c>
      <c r="CT76" s="314" t="str">
        <f aca="false">IF($B76&lt;&gt;"",'Chronos (M21..M40)'!$H1689,"")</f>
        <v/>
      </c>
      <c r="CU76" s="315" t="str">
        <f aca="false">IF('Chronos (M21..M40)'!$I1689&lt;&gt;"",'Chronos (M21..M40)'!$I1689," ")</f>
        <v> </v>
      </c>
      <c r="CV76" s="316" t="n">
        <f aca="false">IF('Chronos (M21..M40)'!$J1689&lt;&gt;"",'Chronos (M21..M40)'!$J1689,0)</f>
        <v>0</v>
      </c>
      <c r="CW76" s="317" t="str">
        <f aca="false">IF($B76&lt;&gt;"",IF(CU76&lt;&gt;" ",(INDEX(CT$9:CU$12,MATCH(CT76,CT$9:CT$12),2)/CU76)*1000,0),"")</f>
        <v/>
      </c>
      <c r="CX76" s="318" t="str">
        <f aca="false">IF(CU$9&lt;&gt;"",IF($B76&lt;&gt;"",CW76-CV76,""),"")</f>
        <v/>
      </c>
      <c r="CY76" s="314" t="str">
        <f aca="false">IF($B76&lt;&gt;"",'Chronos (M21..M40)'!$H1790,"")</f>
        <v/>
      </c>
      <c r="CZ76" s="315" t="str">
        <f aca="false">IF('Chronos (M21..M40)'!$I1790&lt;&gt;"",'Chronos (M21..M40)'!$I1790," ")</f>
        <v> </v>
      </c>
      <c r="DA76" s="316" t="n">
        <f aca="false">IF('Chronos (M21..M40)'!$J1790&lt;&gt;"",'Chronos (M21..M40)'!$J1790,0)</f>
        <v>0</v>
      </c>
      <c r="DB76" s="317" t="str">
        <f aca="false">IF($B76&lt;&gt;"",IF(CZ76&lt;&gt;" ",(INDEX(CY$9:CZ$12,MATCH(CY76,CY$9:CY$12),2)/CZ76)*1000,0),"")</f>
        <v/>
      </c>
      <c r="DC76" s="318" t="str">
        <f aca="false">IF(CZ$9&lt;&gt;"",IF($B76&lt;&gt;"",DB76-DA76,""),"")</f>
        <v/>
      </c>
      <c r="DD76" s="313" t="str">
        <f aca="false">IF($B76&lt;&gt;"",$B76,"")</f>
        <v/>
      </c>
      <c r="DE76" s="314" t="str">
        <f aca="false">IF($B76&lt;&gt;"",'Chronos (M21..M40)'!$H1891,"")</f>
        <v/>
      </c>
      <c r="DF76" s="315" t="str">
        <f aca="false">IF('Chronos (M21..M40)'!$I1891&lt;&gt;"",'Chronos (M21..M40)'!$I1891," ")</f>
        <v> </v>
      </c>
      <c r="DG76" s="316" t="n">
        <f aca="false">IF('Chronos (M21..M40)'!$J1891&lt;&gt;"",'Chronos (M21..M40)'!$J1891,0)</f>
        <v>0</v>
      </c>
      <c r="DH76" s="317" t="str">
        <f aca="false">IF($B76&lt;&gt;"",IF(DF76&lt;&gt;" ",(INDEX(DE$9:DF$12,MATCH(DE76,DE$9:DE$12),2)/DF76)*1000,0),"")</f>
        <v/>
      </c>
      <c r="DI76" s="318" t="str">
        <f aca="false">IF(DF$9&lt;&gt;"",IF($B76&lt;&gt;"",DH76-DG76,""),"")</f>
        <v/>
      </c>
      <c r="DJ76" s="314" t="str">
        <f aca="false">IF($B76&lt;&gt;"",'Chronos (M21..M40)'!$H1992,"")</f>
        <v/>
      </c>
      <c r="DK76" s="315" t="str">
        <f aca="false">IF('Chronos (M21..M40)'!$I1992&lt;&gt;"",'Chronos (M21..M40)'!$I1992," ")</f>
        <v> </v>
      </c>
      <c r="DL76" s="316" t="n">
        <f aca="false">IF('Chronos (M21..M40)'!$J1992&lt;&gt;"",'Chronos (M21..M40)'!$J1992,0)</f>
        <v>0</v>
      </c>
      <c r="DM76" s="317" t="str">
        <f aca="false">IF($B76&lt;&gt;"",IF(DK76&lt;&gt;" ",(INDEX(DJ$9:DK$12,MATCH(DJ76,DJ$9:DJ$12),2)/DK76)*1000,0),"")</f>
        <v/>
      </c>
      <c r="DN76" s="318" t="str">
        <f aca="false">IF(DK$9&lt;&gt;"",IF($B76&lt;&gt;"",DM76-DL76,""),"")</f>
        <v/>
      </c>
      <c r="DO76" s="0"/>
      <c r="DP76" s="356" t="n">
        <f aca="false">E76</f>
        <v>0</v>
      </c>
      <c r="DQ76" s="357" t="n">
        <f aca="false">F76</f>
        <v>0</v>
      </c>
      <c r="DR76" s="356" t="e">
        <f aca="false">SUM(E76,M76,R76,X76,AC76)</f>
        <v>#VALUE!</v>
      </c>
      <c r="DS76" s="319" t="e">
        <f aca="false">SUM(DR76,AI76,AN76,AT76,AY76,BE76,BJ76,BP76,BU76,CA76,CF76,CL76,CQ76,CW76,DB76,DH76,DM76)</f>
        <v>#VALUE!</v>
      </c>
      <c r="DT76" s="357" t="n">
        <f aca="false">SUM(L76,Q76,W76,AB76,AH76,AM76,AS76,AX76,BD76,BI76,BO76,BT76,BZ76,CE76,CK76,CP76,CV76,DA76,DG76,DL76)</f>
        <v>0</v>
      </c>
      <c r="DU76" s="356" t="e">
        <f aca="false">SMALL($DY76:$EV76,1)</f>
        <v>#VALUE!</v>
      </c>
      <c r="DV76" s="319" t="e">
        <f aca="false">SMALL($DY76:$EV76,2)</f>
        <v>#VALUE!</v>
      </c>
      <c r="DW76" s="319" t="e">
        <f aca="false">SMALL($DY76:$EV76,3)</f>
        <v>#VALUE!</v>
      </c>
      <c r="DX76" s="357" t="e">
        <f aca="false">SMALL($DY76:$EV76,4)</f>
        <v>#VALUE!</v>
      </c>
      <c r="DY76" s="356" t="e">
        <f aca="false">'Calculs (M1..M20)'!DU76</f>
        <v>#VALUE!</v>
      </c>
      <c r="DZ76" s="356" t="e">
        <f aca="false">'Calculs (M1..M20)'!DV76</f>
        <v>#VALUE!</v>
      </c>
      <c r="EA76" s="356" t="e">
        <f aca="false">'Calculs (M1..M20)'!DW76</f>
        <v>#VALUE!</v>
      </c>
      <c r="EB76" s="358" t="e">
        <f aca="false">'Calculs (M1..M20)'!DX76</f>
        <v>#VALUE!</v>
      </c>
      <c r="EC76" s="361" t="str">
        <f aca="false">IF(M76&gt;0,M76," ")</f>
        <v/>
      </c>
      <c r="ED76" s="321" t="str">
        <f aca="false">IF(R76&gt;0,R76," ")</f>
        <v/>
      </c>
      <c r="EE76" s="321" t="str">
        <f aca="false">IF(X76&gt;0,X76," ")</f>
        <v/>
      </c>
      <c r="EF76" s="321" t="str">
        <f aca="false">IF(AC76&gt;0,AC76," ")</f>
        <v/>
      </c>
      <c r="EG76" s="321" t="str">
        <f aca="false">IF(AI76&gt;0,AI76," ")</f>
        <v/>
      </c>
      <c r="EH76" s="321" t="str">
        <f aca="false">IF(AN76&gt;0,AN76," ")</f>
        <v/>
      </c>
      <c r="EI76" s="321" t="str">
        <f aca="false">IF(AT76&gt;0,AT76," ")</f>
        <v/>
      </c>
      <c r="EJ76" s="321" t="str">
        <f aca="false">IF(AY76&gt;0,AY76," ")</f>
        <v/>
      </c>
      <c r="EK76" s="321" t="str">
        <f aca="false">IF(BE76&gt;0,BE76," ")</f>
        <v/>
      </c>
      <c r="EL76" s="321" t="str">
        <f aca="false">IF(BJ76&gt;0,BJ76," ")</f>
        <v/>
      </c>
      <c r="EM76" s="321" t="str">
        <f aca="false">IF(BP76&gt;0,BP76," ")</f>
        <v/>
      </c>
      <c r="EN76" s="321" t="str">
        <f aca="false">IF(BU76&gt;0,BU76," ")</f>
        <v/>
      </c>
      <c r="EO76" s="321" t="str">
        <f aca="false">IF(CA76&gt;0,CA76," ")</f>
        <v/>
      </c>
      <c r="EP76" s="321" t="str">
        <f aca="false">IF(CF76&gt;0,CF76," ")</f>
        <v/>
      </c>
      <c r="EQ76" s="321" t="str">
        <f aca="false">IF(CL76&gt;0,CL76," ")</f>
        <v/>
      </c>
      <c r="ER76" s="321" t="str">
        <f aca="false">IF(CQ76&gt;0,CQ76," ")</f>
        <v/>
      </c>
      <c r="ES76" s="321" t="str">
        <f aca="false">IF(CW76&gt;0,CW76," ")</f>
        <v/>
      </c>
      <c r="ET76" s="321" t="str">
        <f aca="false">IF(DB76&gt;0,DB76," ")</f>
        <v/>
      </c>
      <c r="EU76" s="321" t="str">
        <f aca="false">IF(DH76&gt;0,DH76," ")</f>
        <v/>
      </c>
      <c r="EV76" s="321" t="str">
        <f aca="false">IF(DM76&gt;0,DM76," ")</f>
        <v/>
      </c>
      <c r="EW76" s="322" t="e">
        <f aca="false">SMALL($DY76:EC76,1)</f>
        <v>#VALUE!</v>
      </c>
      <c r="EX76" s="323" t="e">
        <f aca="false">SMALL($DY76:ED76,1)</f>
        <v>#VALUE!</v>
      </c>
      <c r="EY76" s="323" t="e">
        <f aca="false">SMALL($DY76:EE76,1)</f>
        <v>#VALUE!</v>
      </c>
      <c r="EZ76" s="323" t="e">
        <f aca="false">SMALL($DY76:EF76,1)</f>
        <v>#VALUE!</v>
      </c>
      <c r="FA76" s="323" t="e">
        <f aca="false">SMALL($DY76:EG76,1)</f>
        <v>#VALUE!</v>
      </c>
      <c r="FB76" s="323" t="e">
        <f aca="false">SMALL($DY76:EH76,1)</f>
        <v>#VALUE!</v>
      </c>
      <c r="FC76" s="323" t="e">
        <f aca="false">SMALL($DY76:EI76,1)</f>
        <v>#VALUE!</v>
      </c>
      <c r="FD76" s="323" t="e">
        <f aca="false">SMALL($DY76:EJ76,1)</f>
        <v>#VALUE!</v>
      </c>
      <c r="FE76" s="323" t="e">
        <f aca="false">SMALL($DY76:EK76,1)</f>
        <v>#VALUE!</v>
      </c>
      <c r="FF76" s="323" t="e">
        <f aca="false">SMALL($DY76:EL76,1)</f>
        <v>#VALUE!</v>
      </c>
      <c r="FG76" s="323" t="e">
        <f aca="false">SMALL($DY76:EM76,1)</f>
        <v>#VALUE!</v>
      </c>
      <c r="FH76" s="323" t="e">
        <f aca="false">SMALL($DY76:EN76,1)</f>
        <v>#VALUE!</v>
      </c>
      <c r="FI76" s="323" t="e">
        <f aca="false">SMALL($DY76:EO76,1)</f>
        <v>#VALUE!</v>
      </c>
      <c r="FJ76" s="323" t="e">
        <f aca="false">SMALL($DY76:EP76,1)</f>
        <v>#VALUE!</v>
      </c>
      <c r="FK76" s="323" t="e">
        <f aca="false">SMALL($DY76:EQ76,1)</f>
        <v>#VALUE!</v>
      </c>
      <c r="FL76" s="323" t="e">
        <f aca="false">SMALL($DY76:ER76,1)</f>
        <v>#VALUE!</v>
      </c>
      <c r="FM76" s="323" t="e">
        <f aca="false">SMALL($DY76:ES76,1)</f>
        <v>#VALUE!</v>
      </c>
      <c r="FN76" s="323" t="e">
        <f aca="false">SMALL($DY76:ET76,1)</f>
        <v>#VALUE!</v>
      </c>
      <c r="FO76" s="323" t="e">
        <f aca="false">SMALL($DY76:EU76,1)</f>
        <v>#VALUE!</v>
      </c>
      <c r="FP76" s="324" t="e">
        <f aca="false">SMALL($DY76:EV76,1)</f>
        <v>#VALUE!</v>
      </c>
      <c r="FQ76" s="0"/>
      <c r="FR76" s="328" t="str">
        <f aca="false">IF($B76&lt;&gt;"",IF($EE$1+20&gt;=FR$13,$N76+E76-F76-(EW76+EW178+EW280+EW382),""),"")</f>
        <v/>
      </c>
      <c r="FS76" s="329" t="str">
        <f aca="false">IF($B76&lt;&gt;"",IF($EE$1+20&gt;=FS$13,$N76+$S76+E76-F76-(EX76+EX178+EX280+EX382),""),"")</f>
        <v/>
      </c>
      <c r="FT76" s="329" t="str">
        <f aca="false">IF($B76&lt;&gt;"",IF($EE$1+20&gt;=FT$13,$N76+$S76+$Y76+E76-F76-(EY76+EY178+EY280+EY382),""),"")</f>
        <v/>
      </c>
      <c r="FU76" s="329" t="str">
        <f aca="false">IF($B76&lt;&gt;"",IF($EE$1+20&gt;=FU$13,$N76+$S76+$Y76+$AD76+E76-F76-(EZ76+EZ178+EZ280+EZ382),""),"")</f>
        <v/>
      </c>
      <c r="FV76" s="329" t="str">
        <f aca="false">IF($B76&lt;&gt;"",IF($EE$1+20&gt;=FV$13,$N76+$S76+$Y76+$AD76+$AJ76+E76-F76-(FA76+FA178+FA280+FA382),""),"")</f>
        <v/>
      </c>
      <c r="FW76" s="329" t="str">
        <f aca="false">IF($B76&lt;&gt;"",IF($EE$1+20&gt;=FW$13,$N76+$S76+$Y76+$AD76+$AJ76+$AO76+E76-F76-(FB76+FB178+FB280+FB382),""),"")</f>
        <v/>
      </c>
      <c r="FX76" s="329" t="str">
        <f aca="false">IF($B76&lt;&gt;"",IF($EE$1+20&gt;=FX$13,$N76+$S76+$Y76+$AD76+$AJ76+$AO76+$AU76+E76-F76-(FC76+FC178+FC280+FC382),""),"")</f>
        <v/>
      </c>
      <c r="FY76" s="329" t="str">
        <f aca="false">IF($B76&lt;&gt;"",IF($EE$1+20&gt;=FY$13,$N76+$S76+$Y76+$AD76+$AJ76+$AO76+$AU76+$AZ76+E76-F76-(FD76+FD178+FD280+FD382),""),"")</f>
        <v/>
      </c>
      <c r="FZ76" s="329" t="str">
        <f aca="false">IF($B76&lt;&gt;"",IF($EE$1+20&gt;=FZ$13,$N76+$S76+$Y76+$AD76+$AJ76+$AO76+$AU76+$AZ76+$BF76+E76-F76-(FE76+FE178+FE280+FE382),""),"")</f>
        <v/>
      </c>
      <c r="GA76" s="329" t="str">
        <f aca="false">IF($B76&lt;&gt;"",IF($EE$1+20&gt;=GA$13,$N76+$S76+$Y76+$AD76+$AJ76+$AO76+$AU76+$AZ76+$BF76+$BK76+E76-F76-(FF76+FF178+FF280+FF382),""),"")</f>
        <v/>
      </c>
      <c r="GB76" s="329" t="str">
        <f aca="false">IF($B76&lt;&gt;"",IF($EE$1+20&gt;=GB$13,$N76+$S76+$Y76+$AD76+$AJ76+$AO76+$AU76+$AZ76+$BF76+$BK76+$BQ76+E76-F76-(FG76+FG178+FG280+FG382),""),"")</f>
        <v/>
      </c>
      <c r="GC76" s="329" t="str">
        <f aca="false">IF($B76&lt;&gt;"",IF($EE$1+20&gt;=GC$13,$N76+$S76+$Y76+$AD76+$AJ76+$AO76+$AU76+$AZ76+$BF76+$BK76+$BQ76+$BV76+E76-F76-(FH76+FH178+FH280+FH382),""),"")</f>
        <v/>
      </c>
      <c r="GD76" s="329" t="str">
        <f aca="false">IF($B76&lt;&gt;"",IF($EE$1+20&gt;=GD$13,$N76+$S76+$Y76+$AD76+$AJ76+$AO76+$AU76+$AZ76+$BF76+$BK76+$BQ76+$BV76+$CB76+E76-F76-(FI76+FI178+FI280+FI382),""),"")</f>
        <v/>
      </c>
      <c r="GE76" s="329" t="str">
        <f aca="false">IF($B76&lt;&gt;"",IF($EE$1+20&gt;=GE$13,$N76+$S76+$Y76+$AD76+$AJ76+$AO76+$AU76+$AZ76+$BF76+$BK76+$BQ76+$BV76+$CB76+$CG76+E76-F76-(FJ76+FJ178+FJ280+FJ382),""),"")</f>
        <v/>
      </c>
      <c r="GF76" s="329" t="str">
        <f aca="false">IF($B76&lt;&gt;"",IF($EE$1+20&gt;=GF$13,$N76+$S76+$Y76+$AD76+$AJ76+$AO76+$AU76+$AZ76+$BF76+$BK76+$BQ76+$BV76+$CB76+$CG76+$CM76+E76-F76-(FK76+FK178+FK280+FK382),""),"")</f>
        <v/>
      </c>
      <c r="GG76" s="329" t="str">
        <f aca="false">IF($B76&lt;&gt;"",IF($EE$1+20&gt;=GG$13,$N76+$S76+$Y76+$AD76+$AJ76+$AO76+$AU76+$AZ76+$BF76+$BK76+$BQ76+$BV76+$CB76+$CG76+$CM76+$CR76+E76-F76-(FL76+FL178+FL280+FL382),""),"")</f>
        <v/>
      </c>
      <c r="GH76" s="329" t="str">
        <f aca="false">IF($B76&lt;&gt;"",IF($EE$1+20&gt;=GH$13,$N76+$S76+$Y76+$AD76+$AJ76+$AO76+$AU76+$AZ76+$BF76+$BK76+$BQ76+$BV76+$CB76+$CG76+$CM76+$CR76+$CX76+E76-F76-(FM76+FM178+FM280+FM382),""),"")</f>
        <v/>
      </c>
      <c r="GI76" s="329" t="str">
        <f aca="false">IF($B76&lt;&gt;"",IF($EE$1+20&gt;=GI$13,$N76+$S76+$Y76+$AD76+$AJ76+$AO76+$AU76+$AZ76+$BF76+$BK76+$BQ76+$BV76+$CB76+$CG76+$CM76+$CR76+$CX76+$DC76+E76-F76-(FN76+FN178+FN280+FN382),""),"")</f>
        <v/>
      </c>
      <c r="GJ76" s="329" t="str">
        <f aca="false">IF($B76&lt;&gt;"",IF($EE$1+20&gt;=GJ$13,$N76+$S76+$Y76+$AD76+$AJ76+$AO76+$AU76+$AZ76+$BF76+$BK76+$BQ76+$BV76+$CB76+$CG76+$CM76+$CR76+$CX76+$DC76+$DI76+E76-F76-(FO76+FO178+FO280+FO382),""),"")</f>
        <v/>
      </c>
      <c r="GK76" s="330" t="str">
        <f aca="false">IF($B76&lt;&gt;"",IF($EE$1+20&gt;=GK$13,$N76+$S76+$Y76+$AD76+$AJ76+$AO76+$AU76+$AZ76+$BF76+$BK76+$BQ76+$BV76+$CB76+$CG76+$CM76+$CR76+$CX76+$DC76+$DI76+$DN76+E76-F76-(FP76+FP178+FP280+FP382),""),"")</f>
        <v/>
      </c>
      <c r="GL76" s="0"/>
      <c r="GM76" s="328" t="str">
        <f aca="false">IF($B76&lt;&gt;"",IF($EE$1+20&gt;=GM$13,RANK(FR76,FR$14:FR$113,0),""),"")</f>
        <v/>
      </c>
      <c r="GN76" s="329" t="str">
        <f aca="false">IF($B76&lt;&gt;"",IF($EE$1+20&gt;=GN$13,RANK(FS76,FS$14:FS$113,0),""),"")</f>
        <v/>
      </c>
      <c r="GO76" s="329" t="str">
        <f aca="false">IF($B76&lt;&gt;"",IF($EE$1+20&gt;=GO$13,RANK(FT76,FT$14:FT$113,0),""),"")</f>
        <v/>
      </c>
      <c r="GP76" s="329" t="str">
        <f aca="false">IF($B76&lt;&gt;"",IF($EE$1+20&gt;=GP$13,RANK(FU76,FU$14:FU$113,0),""),"")</f>
        <v/>
      </c>
      <c r="GQ76" s="329" t="str">
        <f aca="false">IF($B76&lt;&gt;"",IF($EE$1+20&gt;=GQ$13,RANK(FV76,FV$14:FV$113,0),""),"")</f>
        <v/>
      </c>
      <c r="GR76" s="329" t="str">
        <f aca="false">IF($B76&lt;&gt;"",IF($EE$1+20&gt;=GR$13,RANK(FW76,FW$14:FW$113,0),""),"")</f>
        <v/>
      </c>
      <c r="GS76" s="329" t="str">
        <f aca="false">IF($B76&lt;&gt;"",IF($EE$1+20&gt;=GS$13,RANK(FX76,FX$14:FX$113,0),""),"")</f>
        <v/>
      </c>
      <c r="GT76" s="329" t="str">
        <f aca="false">IF($B76&lt;&gt;"",IF($EE$1+20&gt;=GT$13,RANK(FY76,FY$14:FY$113,0),""),"")</f>
        <v/>
      </c>
      <c r="GU76" s="329" t="str">
        <f aca="false">IF($B76&lt;&gt;"",IF($EE$1+20&gt;=GU$13,RANK(FZ76,FZ$14:FZ$113,0),""),"")</f>
        <v/>
      </c>
      <c r="GV76" s="329" t="str">
        <f aca="false">IF($B76&lt;&gt;"",IF($EE$1+20&gt;=GV$13,RANK(GA76,GA$14:GA$113,0),""),"")</f>
        <v/>
      </c>
      <c r="GW76" s="329" t="str">
        <f aca="false">IF($B76&lt;&gt;"",IF($EE$1+20&gt;=GW$13,RANK(GB76,GB$14:GB$113,0),""),"")</f>
        <v/>
      </c>
      <c r="GX76" s="329" t="str">
        <f aca="false">IF($B76&lt;&gt;"",IF($EE$1+20&gt;=GX$13,RANK(GC76,GC$14:GC$113,0),""),"")</f>
        <v/>
      </c>
      <c r="GY76" s="329" t="str">
        <f aca="false">IF($B76&lt;&gt;"",IF($EE$1+20&gt;=GY$13,RANK(GD76,GD$14:GD$113,0),""),"")</f>
        <v/>
      </c>
      <c r="GZ76" s="329" t="str">
        <f aca="false">IF($B76&lt;&gt;"",IF($EE$1+20&gt;=GZ$13,RANK(GE76,GE$14:GE$113,0),""),"")</f>
        <v/>
      </c>
      <c r="HA76" s="329" t="str">
        <f aca="false">IF($B76&lt;&gt;"",IF($EE$1+20&gt;=HA$13,RANK(GF76,GF$14:GF$113,0),""),"")</f>
        <v/>
      </c>
      <c r="HB76" s="329" t="str">
        <f aca="false">IF($B76&lt;&gt;"",IF($EE$1+20&gt;=HB$13,RANK(GG76,GG$14:GG$113,0),""),"")</f>
        <v/>
      </c>
      <c r="HC76" s="329" t="str">
        <f aca="false">IF($B76&lt;&gt;"",IF($EE$1+20&gt;=HC$13,RANK(GH76,GH$14:GH$113,0),""),"")</f>
        <v/>
      </c>
      <c r="HD76" s="329" t="str">
        <f aca="false">IF($B76&lt;&gt;"",IF($EE$1+20&gt;=HD$13,RANK(GI76,GI$14:GI$113,0),""),"")</f>
        <v/>
      </c>
      <c r="HE76" s="329" t="str">
        <f aca="false">IF($B76&lt;&gt;"",IF($EE$1+20&gt;=HE$13,RANK(GJ76,GJ$14:GJ$113,0),""),"")</f>
        <v/>
      </c>
      <c r="HF76" s="330" t="str">
        <f aca="false">IF($B76&lt;&gt;"",IF($EE$1+20&gt;=HF$13,RANK(GK76,GK$14:GK$113,0),""),"")</f>
        <v/>
      </c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13" hidden="false" customHeight="false" outlineLevel="0" collapsed="false">
      <c r="A77" s="308" t="str">
        <f aca="false">IF(B77&lt;&gt;"",RANK(G77,G$14:G$113,0),"")</f>
        <v/>
      </c>
      <c r="B77" s="310" t="str">
        <f aca="false">IF('Chronos (M1..M20)'!B74&lt;&gt;"",'Chronos (M1..M20)'!B74,"")</f>
        <v/>
      </c>
      <c r="C77" s="310" t="str">
        <f aca="false">IF(B77&lt;&gt;"",'Chronos (M1..M20)'!C74,"")</f>
        <v/>
      </c>
      <c r="D77" s="215" t="str">
        <f aca="false">IF(B77&lt;&gt;"",'Chronos (M1..M20)'!C74,"")</f>
        <v/>
      </c>
      <c r="E77" s="355" t="n">
        <f aca="false">'Calculs (M1..M20)'!DS77</f>
        <v>0</v>
      </c>
      <c r="F77" s="355" t="n">
        <f aca="false">'Calculs (M1..M20)'!DT77</f>
        <v>0</v>
      </c>
      <c r="G77" s="311" t="n">
        <f aca="false">IF(B77&lt;&gt;"",IF(NbTotManche&lt;4,DR77-DQ77,IF(NbTotManche&lt;15,DR77-DU77-DQ77,IF(NbTotManche&lt;25,DR77-DU77-DV77-DQ77-DT77,IF(NbTotManche&lt;35,DS77-DU77-DV77-DW77-DT77-DQ77,DS77-DU77-DV77-DW77-DX77-DT77-DQ77)))),0)</f>
        <v>0</v>
      </c>
      <c r="H77" s="312" t="str">
        <f aca="false">IF(B77&lt;&gt;"",IF(G77,(G77/MAXA(G$14:G$113))*1000,0),"")</f>
        <v/>
      </c>
      <c r="I77" s="313" t="str">
        <f aca="false">IF($B77&lt;&gt;"",$B77,"")</f>
        <v/>
      </c>
      <c r="J77" s="314" t="str">
        <f aca="false">IF($B77&lt;&gt;"",'Chronos (M21..M40)'!$H74,"")</f>
        <v/>
      </c>
      <c r="K77" s="315" t="str">
        <f aca="false">IF('Chronos (M21..M40)'!$I74&lt;&gt;"",'Chronos (M21..M40)'!$I74," ")</f>
        <v> </v>
      </c>
      <c r="L77" s="316" t="n">
        <f aca="false">IF('Chronos (M21..M40)'!$J74&lt;&gt;"",'Chronos (M21..M40)'!$J74,0)</f>
        <v>0</v>
      </c>
      <c r="M77" s="317" t="str">
        <f aca="false">IF($B77&lt;&gt;"",IF(K77&lt;&gt;" ",(INDEX(J$9:K$12,MATCH(J77,J$9:J$12),2)/K77)*1000,0),"")</f>
        <v/>
      </c>
      <c r="N77" s="318" t="str">
        <f aca="false">IF(K$9&lt;&gt;"",IF($B77&lt;&gt;"",M77-L77,""),"")</f>
        <v/>
      </c>
      <c r="O77" s="314" t="str">
        <f aca="false">IF($B77&lt;&gt;"",'Chronos (M21..M40)'!$H175,"")</f>
        <v/>
      </c>
      <c r="P77" s="315" t="str">
        <f aca="false">IF('Chronos (M21..M40)'!$I175&lt;&gt;"",'Chronos (M21..M40)'!$I175," ")</f>
        <v> </v>
      </c>
      <c r="Q77" s="316" t="n">
        <f aca="false">IF('Chronos (M21..M40)'!$J175&lt;&gt;"",'Chronos (M21..M40)'!$J175,0)</f>
        <v>0</v>
      </c>
      <c r="R77" s="317" t="str">
        <f aca="false">IF($B77&lt;&gt;"",IF(P77&lt;&gt;" ",(INDEX(O$9:P$12,MATCH(O77,O$9:O$12),2)/P77)*1000,0),"")</f>
        <v/>
      </c>
      <c r="S77" s="318" t="str">
        <f aca="false">IF(P$9&lt;&gt;"",IF($B77&lt;&gt;"",R77-Q77,""),"")</f>
        <v/>
      </c>
      <c r="T77" s="313" t="str">
        <f aca="false">IF($B77&lt;&gt;"",$B77,"")</f>
        <v/>
      </c>
      <c r="U77" s="314" t="str">
        <f aca="false">IF($B77&lt;&gt;"",'Chronos (M21..M40)'!$H276,"")</f>
        <v/>
      </c>
      <c r="V77" s="315" t="str">
        <f aca="false">IF('Chronos (M21..M40)'!$I276&lt;&gt;"",'Chronos (M21..M40)'!$I276," ")</f>
        <v> </v>
      </c>
      <c r="W77" s="316" t="n">
        <f aca="false">IF('Chronos (M21..M40)'!$J276&lt;&gt;"",'Chronos (M21..M40)'!$J276,0)</f>
        <v>0</v>
      </c>
      <c r="X77" s="317" t="str">
        <f aca="false">IF($B77&lt;&gt;"",IF(V77&lt;&gt;" ",(INDEX(U$9:V$12,MATCH(U77,U$9:U$12),2)/V77)*1000,0),"")</f>
        <v/>
      </c>
      <c r="Y77" s="318" t="str">
        <f aca="false">IF(V$9&lt;&gt;"",IF($B77&lt;&gt;"",X77-W77,""),"")</f>
        <v/>
      </c>
      <c r="Z77" s="314" t="str">
        <f aca="false">IF($B77&lt;&gt;"",'Chronos (M21..M40)'!$H377,"")</f>
        <v/>
      </c>
      <c r="AA77" s="315" t="str">
        <f aca="false">IF('Chronos (M21..M40)'!$I377&lt;&gt;"",'Chronos (M21..M40)'!$I377," ")</f>
        <v> </v>
      </c>
      <c r="AB77" s="316" t="n">
        <f aca="false">IF('Chronos (M1..M20)'!$J377&lt;&gt;"",'Chronos (M21..M40)'!$J377,0)</f>
        <v>0</v>
      </c>
      <c r="AC77" s="317" t="str">
        <f aca="false">IF($B77&lt;&gt;"",IF(AA77&lt;&gt;" ",(INDEX(Z$9:AA$12,MATCH(Z77,Z$9:Z$12),2)/AA77)*1000,0),"")</f>
        <v/>
      </c>
      <c r="AD77" s="318" t="str">
        <f aca="false">IF(AA$9&lt;&gt;"",IF($B77&lt;&gt;"",AC77-AB77,""),"")</f>
        <v/>
      </c>
      <c r="AE77" s="313" t="str">
        <f aca="false">IF($B77&lt;&gt;"",$B77,"")</f>
        <v/>
      </c>
      <c r="AF77" s="314" t="str">
        <f aca="false">IF($B77&lt;&gt;"",'Chronos (M21..M40)'!$H478,"")</f>
        <v/>
      </c>
      <c r="AG77" s="315" t="str">
        <f aca="false">IF('Chronos (M21..M40)'!$I478&lt;&gt;"",'Chronos (M21..M40)'!$I478," ")</f>
        <v> </v>
      </c>
      <c r="AH77" s="316" t="n">
        <f aca="false">IF('Chronos (M21..M40)'!$J478&lt;&gt;"",'Chronos (M21..M40)'!$J478,0)</f>
        <v>0</v>
      </c>
      <c r="AI77" s="317" t="str">
        <f aca="false">IF($B77&lt;&gt;"",IF(AG77&lt;&gt;" ",(INDEX(AF$9:AG$12,MATCH(AF77,AF$9:AF$12),2)/AG77)*1000,0),"")</f>
        <v/>
      </c>
      <c r="AJ77" s="318" t="str">
        <f aca="false">IF(AG$9&lt;&gt;"",IF($B77&lt;&gt;"",AI77-AH77,""),"")</f>
        <v/>
      </c>
      <c r="AK77" s="314" t="str">
        <f aca="false">IF($B77&lt;&gt;"",'Chronos (M21..M40)'!$H579,"")</f>
        <v/>
      </c>
      <c r="AL77" s="315" t="str">
        <f aca="false">IF('Chronos (M21..M40)'!$I579&lt;&gt;"",'Chronos (M21..M40)'!$I579," ")</f>
        <v> </v>
      </c>
      <c r="AM77" s="316" t="n">
        <f aca="false">IF('Chronos (M21..M40)'!$J579&lt;&gt;"",'Chronos (M21..M40)'!$J579,0)</f>
        <v>0</v>
      </c>
      <c r="AN77" s="317" t="str">
        <f aca="false">IF($B77&lt;&gt;"",IF(AL77&lt;&gt;" ",(INDEX(AK$9:AL$12,MATCH(AK77,AK$9:AK$12),2)/AL77)*1000,0),"")</f>
        <v/>
      </c>
      <c r="AO77" s="318" t="str">
        <f aca="false">IF(AL$9&lt;&gt;"",IF($B77&lt;&gt;"",AN77-AM77,""),"")</f>
        <v/>
      </c>
      <c r="AP77" s="313" t="str">
        <f aca="false">IF($B77&lt;&gt;"",$B77,"")</f>
        <v/>
      </c>
      <c r="AQ77" s="314" t="str">
        <f aca="false">IF($B77&lt;&gt;"",'Chronos (M21..M40)'!$H680,"")</f>
        <v/>
      </c>
      <c r="AR77" s="315" t="str">
        <f aca="false">IF('Chronos (M21..M40)'!$I680&lt;&gt;"",'Chronos (M21..M40)'!$I680," ")</f>
        <v> </v>
      </c>
      <c r="AS77" s="316" t="n">
        <f aca="false">IF('Chronos (M21..M40)'!$J680&lt;&gt;"",'Chronos (M21..M40)'!$J680,0)</f>
        <v>0</v>
      </c>
      <c r="AT77" s="317" t="str">
        <f aca="false">IF($B77&lt;&gt;"",IF(AR77&lt;&gt;" ",(INDEX(AQ$9:AR$12,MATCH(AQ77,AQ$9:AQ$12),2)/AR77)*1000,0),"")</f>
        <v/>
      </c>
      <c r="AU77" s="318" t="str">
        <f aca="false">IF(AR$9&lt;&gt;"",IF($B77&lt;&gt;"",AT77-AS77,""),"")</f>
        <v/>
      </c>
      <c r="AV77" s="314" t="str">
        <f aca="false">IF($B77&lt;&gt;"",'Chronos (M21..M40)'!$H781,"")</f>
        <v/>
      </c>
      <c r="AW77" s="315" t="str">
        <f aca="false">IF('Chronos (M21..M40)'!$I781&lt;&gt;"",'Chronos (M21..M40)'!$I781," ")</f>
        <v> </v>
      </c>
      <c r="AX77" s="316" t="n">
        <f aca="false">IF('Chronos (M21..M40)'!$J781&lt;&gt;"",'Chronos (M21..M40)'!$J781,0)</f>
        <v>0</v>
      </c>
      <c r="AY77" s="317" t="str">
        <f aca="false">IF($B77&lt;&gt;"",IF(AW77&lt;&gt;" ",(INDEX(AV$9:AW$12,MATCH(AV77,AV$9:AV$12),2)/AW77)*1000,0),"")</f>
        <v/>
      </c>
      <c r="AZ77" s="318" t="str">
        <f aca="false">IF(AW$9&lt;&gt;"",IF($B77&lt;&gt;"",AY77-AX77,""),"")</f>
        <v/>
      </c>
      <c r="BA77" s="313" t="str">
        <f aca="false">IF($B77&lt;&gt;"",$B77,"")</f>
        <v/>
      </c>
      <c r="BB77" s="314" t="str">
        <f aca="false">IF($B77&lt;&gt;"",'Chronos (M21..M40)'!$H882,"")</f>
        <v/>
      </c>
      <c r="BC77" s="315" t="str">
        <f aca="false">IF('Chronos (M21..M40)'!$I882&lt;&gt;"",'Chronos (M21..M40)'!$I882," ")</f>
        <v> </v>
      </c>
      <c r="BD77" s="316" t="n">
        <f aca="false">IF('Chronos (M21..M40)'!$J882&lt;&gt;"",'Chronos (M21..M40)'!$J882,0)</f>
        <v>0</v>
      </c>
      <c r="BE77" s="317" t="str">
        <f aca="false">IF($B77&lt;&gt;"",IF(BC77&lt;&gt;" ",(INDEX(BB$9:BC$12,MATCH(BB77,BB$9:BB$12),2)/BC77)*1000,0),"")</f>
        <v/>
      </c>
      <c r="BF77" s="318" t="str">
        <f aca="false">IF(BC$9&lt;&gt;"",IF($B77&lt;&gt;"",BE77-BD77,""),"")</f>
        <v/>
      </c>
      <c r="BG77" s="314" t="str">
        <f aca="false">IF($B77&lt;&gt;"",'Chronos (M21..M40)'!$H983,"")</f>
        <v/>
      </c>
      <c r="BH77" s="315" t="str">
        <f aca="false">IF('Chronos (M21..M40)'!$I983&lt;&gt;"",'Chronos (M21..M40)'!$I983," ")</f>
        <v> </v>
      </c>
      <c r="BI77" s="316" t="n">
        <f aca="false">IF('Chronos (M21..M40)'!$J983&lt;&gt;"",'Chronos (M21..M40)'!$J983,0)</f>
        <v>0</v>
      </c>
      <c r="BJ77" s="317" t="str">
        <f aca="false">IF($B77&lt;&gt;"",IF(BH77&lt;&gt;" ",(INDEX(BG$9:BH$12,MATCH(BG77,BG$9:BG$12),2)/BH77)*1000,0),"")</f>
        <v/>
      </c>
      <c r="BK77" s="318" t="str">
        <f aca="false">IF(BH$9&lt;&gt;"",IF($B77&lt;&gt;"",BJ77-BI77,""),"")</f>
        <v/>
      </c>
      <c r="BL77" s="313" t="str">
        <f aca="false">IF($B77&lt;&gt;"",$B77,"")</f>
        <v/>
      </c>
      <c r="BM77" s="314" t="str">
        <f aca="false">IF($B77&lt;&gt;"",'Chronos (M21..M40)'!$H1084,"")</f>
        <v/>
      </c>
      <c r="BN77" s="315" t="str">
        <f aca="false">IF('Chronos (M21..M40)'!$I1084&lt;&gt;"",'Chronos (M21..M40)'!$I1084," ")</f>
        <v> </v>
      </c>
      <c r="BO77" s="316" t="n">
        <f aca="false">IF('Chronos (M21..M40)'!$J1084&lt;&gt;"",'Chronos (M21..M40)'!$J1084,0)</f>
        <v>0</v>
      </c>
      <c r="BP77" s="317" t="str">
        <f aca="false">IF($B77&lt;&gt;"",IF(BN77&lt;&gt;" ",(INDEX(BM$9:BN$12,MATCH(BM77,BM$9:BM$12),2)/BN77)*1000,0),"")</f>
        <v/>
      </c>
      <c r="BQ77" s="318" t="str">
        <f aca="false">IF(BN$9&lt;&gt;"",IF($B77&lt;&gt;"",BP77-BO77,""),"")</f>
        <v/>
      </c>
      <c r="BR77" s="314" t="str">
        <f aca="false">IF($B77&lt;&gt;"",'Chronos (M21..M40)'!$H1185,"")</f>
        <v/>
      </c>
      <c r="BS77" s="315" t="str">
        <f aca="false">IF('Chronos (M21..M40)'!$I1185&lt;&gt;"",'Chronos (M21..M40)'!$I1185," ")</f>
        <v> </v>
      </c>
      <c r="BT77" s="316" t="n">
        <f aca="false">IF('Chronos (M21..M40)'!$J1185&lt;&gt;"",'Chronos (M21..M40)'!$J1185,0)</f>
        <v>0</v>
      </c>
      <c r="BU77" s="317" t="str">
        <f aca="false">IF($B77&lt;&gt;"",IF(BS77&lt;&gt;" ",(INDEX(BR$9:BS$12,MATCH(BR77,BR$9:BR$12),2)/BS77)*1000,0),"")</f>
        <v/>
      </c>
      <c r="BV77" s="318" t="str">
        <f aca="false">IF(BS$9&lt;&gt;"",IF($B77&lt;&gt;"",BU77-BT77,""),"")</f>
        <v/>
      </c>
      <c r="BW77" s="313" t="str">
        <f aca="false">IF($B77&lt;&gt;"",$B77,"")</f>
        <v/>
      </c>
      <c r="BX77" s="314" t="str">
        <f aca="false">IF($B77&lt;&gt;"",'Chronos (M21..M40)'!$H1286,"")</f>
        <v/>
      </c>
      <c r="BY77" s="315" t="str">
        <f aca="false">IF('Chronos (M21..M40)'!$I1286&lt;&gt;"",'Chronos (M21..M40)'!$I1286," ")</f>
        <v> </v>
      </c>
      <c r="BZ77" s="316" t="n">
        <f aca="false">IF('Chronos (M21..M40)'!$J1286&lt;&gt;"",'Chronos (M21..M40)'!$J1286,0)</f>
        <v>0</v>
      </c>
      <c r="CA77" s="317" t="str">
        <f aca="false">IF($B77&lt;&gt;"",IF(BY77&lt;&gt;" ",(INDEX(BX$9:BY$12,MATCH(BX77,BX$9:BX$12),2)/BY77)*1000,0),"")</f>
        <v/>
      </c>
      <c r="CB77" s="318" t="str">
        <f aca="false">IF(BY$9&lt;&gt;"",IF($B77&lt;&gt;"",CA77-BZ77,""),"")</f>
        <v/>
      </c>
      <c r="CC77" s="314" t="str">
        <f aca="false">IF($B77&lt;&gt;"",'Chronos (M21..M40)'!$H1387,"")</f>
        <v/>
      </c>
      <c r="CD77" s="315" t="str">
        <f aca="false">IF('Chronos (M21..M40)'!$I1387&lt;&gt;"",'Chronos (M21..M40)'!$I1387," ")</f>
        <v> </v>
      </c>
      <c r="CE77" s="316" t="n">
        <f aca="false">IF('Chronos (M21..M40)'!$J1387&lt;&gt;"",'Chronos (M21..M40)'!$J1387,0)</f>
        <v>0</v>
      </c>
      <c r="CF77" s="317" t="str">
        <f aca="false">IF($B77&lt;&gt;"",IF(CD77&lt;&gt;" ",(INDEX(CC$9:CD$12,MATCH(CC77,CC$9:CC$12),2)/CD77)*1000,0),"")</f>
        <v/>
      </c>
      <c r="CG77" s="318" t="str">
        <f aca="false">IF(CD$9&lt;&gt;"",IF($B77&lt;&gt;"",CF77-CE77,""),"")</f>
        <v/>
      </c>
      <c r="CH77" s="313" t="str">
        <f aca="false">IF($B77&lt;&gt;"",$B77,"")</f>
        <v/>
      </c>
      <c r="CI77" s="314" t="str">
        <f aca="false">IF($B77&lt;&gt;"",'Chronos (M21..M40)'!$H1488,"")</f>
        <v/>
      </c>
      <c r="CJ77" s="315" t="str">
        <f aca="false">IF('Chronos (M21..M40)'!$I1488&lt;&gt;"",'Chronos (M21..M40)'!$I1488," ")</f>
        <v> </v>
      </c>
      <c r="CK77" s="316" t="n">
        <f aca="false">IF('Chronos (M21..M40)'!$J1488&lt;&gt;"",'Chronos (M21..M40)'!$J1488,0)</f>
        <v>0</v>
      </c>
      <c r="CL77" s="317" t="str">
        <f aca="false">IF($B77&lt;&gt;"",IF(CJ77&lt;&gt;" ",(INDEX(CI$9:CJ$12,MATCH(CI77,CI$9:CI$12),2)/CJ77)*1000,0),"")</f>
        <v/>
      </c>
      <c r="CM77" s="318" t="str">
        <f aca="false">IF(CJ$9&lt;&gt;"",IF($B77&lt;&gt;"",CL77-CK77,""),"")</f>
        <v/>
      </c>
      <c r="CN77" s="314" t="str">
        <f aca="false">IF($B77&lt;&gt;"",'Chronos (M21..M40)'!$H1589,"")</f>
        <v/>
      </c>
      <c r="CO77" s="315" t="str">
        <f aca="false">IF('Chronos (M21..M40)'!$I1589&lt;&gt;"",'Chronos (M21..M40)'!$I1589," ")</f>
        <v> </v>
      </c>
      <c r="CP77" s="316" t="n">
        <f aca="false">IF('Chronos (M21..M40)'!$J1589&lt;&gt;"",'Chronos (M21..M40)'!$J1589,0)</f>
        <v>0</v>
      </c>
      <c r="CQ77" s="317" t="str">
        <f aca="false">IF($B77&lt;&gt;"",IF(CO77&lt;&gt;" ",(INDEX(CN$9:CO$12,MATCH(CN77,CN$9:CN$12),2)/CO77)*1000,0),"")</f>
        <v/>
      </c>
      <c r="CR77" s="318" t="str">
        <f aca="false">IF(CO$9&lt;&gt;"",IF($B77&lt;&gt;"",CQ77-CP77,""),"")</f>
        <v/>
      </c>
      <c r="CS77" s="313" t="str">
        <f aca="false">IF($B77&lt;&gt;"",$B77,"")</f>
        <v/>
      </c>
      <c r="CT77" s="314" t="str">
        <f aca="false">IF($B77&lt;&gt;"",'Chronos (M21..M40)'!$H1690,"")</f>
        <v/>
      </c>
      <c r="CU77" s="315" t="str">
        <f aca="false">IF('Chronos (M21..M40)'!$I1690&lt;&gt;"",'Chronos (M21..M40)'!$I1690," ")</f>
        <v> </v>
      </c>
      <c r="CV77" s="316" t="n">
        <f aca="false">IF('Chronos (M21..M40)'!$J1690&lt;&gt;"",'Chronos (M21..M40)'!$J1690,0)</f>
        <v>0</v>
      </c>
      <c r="CW77" s="317" t="str">
        <f aca="false">IF($B77&lt;&gt;"",IF(CU77&lt;&gt;" ",(INDEX(CT$9:CU$12,MATCH(CT77,CT$9:CT$12),2)/CU77)*1000,0),"")</f>
        <v/>
      </c>
      <c r="CX77" s="318" t="str">
        <f aca="false">IF(CU$9&lt;&gt;"",IF($B77&lt;&gt;"",CW77-CV77,""),"")</f>
        <v/>
      </c>
      <c r="CY77" s="314" t="str">
        <f aca="false">IF($B77&lt;&gt;"",'Chronos (M21..M40)'!$H1791,"")</f>
        <v/>
      </c>
      <c r="CZ77" s="315" t="str">
        <f aca="false">IF('Chronos (M21..M40)'!$I1791&lt;&gt;"",'Chronos (M21..M40)'!$I1791," ")</f>
        <v> </v>
      </c>
      <c r="DA77" s="316" t="n">
        <f aca="false">IF('Chronos (M21..M40)'!$J1791&lt;&gt;"",'Chronos (M21..M40)'!$J1791,0)</f>
        <v>0</v>
      </c>
      <c r="DB77" s="317" t="str">
        <f aca="false">IF($B77&lt;&gt;"",IF(CZ77&lt;&gt;" ",(INDEX(CY$9:CZ$12,MATCH(CY77,CY$9:CY$12),2)/CZ77)*1000,0),"")</f>
        <v/>
      </c>
      <c r="DC77" s="318" t="str">
        <f aca="false">IF(CZ$9&lt;&gt;"",IF($B77&lt;&gt;"",DB77-DA77,""),"")</f>
        <v/>
      </c>
      <c r="DD77" s="313" t="str">
        <f aca="false">IF($B77&lt;&gt;"",$B77,"")</f>
        <v/>
      </c>
      <c r="DE77" s="314" t="str">
        <f aca="false">IF($B77&lt;&gt;"",'Chronos (M21..M40)'!$H1892,"")</f>
        <v/>
      </c>
      <c r="DF77" s="315" t="str">
        <f aca="false">IF('Chronos (M21..M40)'!$I1892&lt;&gt;"",'Chronos (M21..M40)'!$I1892," ")</f>
        <v> </v>
      </c>
      <c r="DG77" s="316" t="n">
        <f aca="false">IF('Chronos (M21..M40)'!$J1892&lt;&gt;"",'Chronos (M21..M40)'!$J1892,0)</f>
        <v>0</v>
      </c>
      <c r="DH77" s="317" t="str">
        <f aca="false">IF($B77&lt;&gt;"",IF(DF77&lt;&gt;" ",(INDEX(DE$9:DF$12,MATCH(DE77,DE$9:DE$12),2)/DF77)*1000,0),"")</f>
        <v/>
      </c>
      <c r="DI77" s="318" t="str">
        <f aca="false">IF(DF$9&lt;&gt;"",IF($B77&lt;&gt;"",DH77-DG77,""),"")</f>
        <v/>
      </c>
      <c r="DJ77" s="314" t="str">
        <f aca="false">IF($B77&lt;&gt;"",'Chronos (M21..M40)'!$H1993,"")</f>
        <v/>
      </c>
      <c r="DK77" s="315" t="str">
        <f aca="false">IF('Chronos (M21..M40)'!$I1993&lt;&gt;"",'Chronos (M21..M40)'!$I1993," ")</f>
        <v> </v>
      </c>
      <c r="DL77" s="316" t="n">
        <f aca="false">IF('Chronos (M21..M40)'!$J1993&lt;&gt;"",'Chronos (M21..M40)'!$J1993,0)</f>
        <v>0</v>
      </c>
      <c r="DM77" s="317" t="str">
        <f aca="false">IF($B77&lt;&gt;"",IF(DK77&lt;&gt;" ",(INDEX(DJ$9:DK$12,MATCH(DJ77,DJ$9:DJ$12),2)/DK77)*1000,0),"")</f>
        <v/>
      </c>
      <c r="DN77" s="318" t="str">
        <f aca="false">IF(DK$9&lt;&gt;"",IF($B77&lt;&gt;"",DM77-DL77,""),"")</f>
        <v/>
      </c>
      <c r="DO77" s="0"/>
      <c r="DP77" s="356" t="n">
        <f aca="false">E77</f>
        <v>0</v>
      </c>
      <c r="DQ77" s="357" t="n">
        <f aca="false">F77</f>
        <v>0</v>
      </c>
      <c r="DR77" s="356" t="e">
        <f aca="false">SUM(E77,M77,R77,X77,AC77)</f>
        <v>#VALUE!</v>
      </c>
      <c r="DS77" s="319" t="e">
        <f aca="false">SUM(DR77,AI77,AN77,AT77,AY77,BE77,BJ77,BP77,BU77,CA77,CF77,CL77,CQ77,CW77,DB77,DH77,DM77)</f>
        <v>#VALUE!</v>
      </c>
      <c r="DT77" s="357" t="n">
        <f aca="false">SUM(L77,Q77,W77,AB77,AH77,AM77,AS77,AX77,BD77,BI77,BO77,BT77,BZ77,CE77,CK77,CP77,CV77,DA77,DG77,DL77)</f>
        <v>0</v>
      </c>
      <c r="DU77" s="356" t="e">
        <f aca="false">SMALL($DY77:$EV77,1)</f>
        <v>#VALUE!</v>
      </c>
      <c r="DV77" s="319" t="e">
        <f aca="false">SMALL($DY77:$EV77,2)</f>
        <v>#VALUE!</v>
      </c>
      <c r="DW77" s="319" t="e">
        <f aca="false">SMALL($DY77:$EV77,3)</f>
        <v>#VALUE!</v>
      </c>
      <c r="DX77" s="357" t="e">
        <f aca="false">SMALL($DY77:$EV77,4)</f>
        <v>#VALUE!</v>
      </c>
      <c r="DY77" s="356" t="e">
        <f aca="false">'Calculs (M1..M20)'!DU77</f>
        <v>#VALUE!</v>
      </c>
      <c r="DZ77" s="356" t="e">
        <f aca="false">'Calculs (M1..M20)'!DV77</f>
        <v>#VALUE!</v>
      </c>
      <c r="EA77" s="356" t="e">
        <f aca="false">'Calculs (M1..M20)'!DW77</f>
        <v>#VALUE!</v>
      </c>
      <c r="EB77" s="358" t="e">
        <f aca="false">'Calculs (M1..M20)'!DX77</f>
        <v>#VALUE!</v>
      </c>
      <c r="EC77" s="361" t="str">
        <f aca="false">IF(M77&gt;0,M77," ")</f>
        <v/>
      </c>
      <c r="ED77" s="321" t="str">
        <f aca="false">IF(R77&gt;0,R77," ")</f>
        <v/>
      </c>
      <c r="EE77" s="321" t="str">
        <f aca="false">IF(X77&gt;0,X77," ")</f>
        <v/>
      </c>
      <c r="EF77" s="321" t="str">
        <f aca="false">IF(AC77&gt;0,AC77," ")</f>
        <v/>
      </c>
      <c r="EG77" s="321" t="str">
        <f aca="false">IF(AI77&gt;0,AI77," ")</f>
        <v/>
      </c>
      <c r="EH77" s="321" t="str">
        <f aca="false">IF(AN77&gt;0,AN77," ")</f>
        <v/>
      </c>
      <c r="EI77" s="321" t="str">
        <f aca="false">IF(AT77&gt;0,AT77," ")</f>
        <v/>
      </c>
      <c r="EJ77" s="321" t="str">
        <f aca="false">IF(AY77&gt;0,AY77," ")</f>
        <v/>
      </c>
      <c r="EK77" s="321" t="str">
        <f aca="false">IF(BE77&gt;0,BE77," ")</f>
        <v/>
      </c>
      <c r="EL77" s="321" t="str">
        <f aca="false">IF(BJ77&gt;0,BJ77," ")</f>
        <v/>
      </c>
      <c r="EM77" s="321" t="str">
        <f aca="false">IF(BP77&gt;0,BP77," ")</f>
        <v/>
      </c>
      <c r="EN77" s="321" t="str">
        <f aca="false">IF(BU77&gt;0,BU77," ")</f>
        <v/>
      </c>
      <c r="EO77" s="321" t="str">
        <f aca="false">IF(CA77&gt;0,CA77," ")</f>
        <v/>
      </c>
      <c r="EP77" s="321" t="str">
        <f aca="false">IF(CF77&gt;0,CF77," ")</f>
        <v/>
      </c>
      <c r="EQ77" s="321" t="str">
        <f aca="false">IF(CL77&gt;0,CL77," ")</f>
        <v/>
      </c>
      <c r="ER77" s="321" t="str">
        <f aca="false">IF(CQ77&gt;0,CQ77," ")</f>
        <v/>
      </c>
      <c r="ES77" s="321" t="str">
        <f aca="false">IF(CW77&gt;0,CW77," ")</f>
        <v/>
      </c>
      <c r="ET77" s="321" t="str">
        <f aca="false">IF(DB77&gt;0,DB77," ")</f>
        <v/>
      </c>
      <c r="EU77" s="321" t="str">
        <f aca="false">IF(DH77&gt;0,DH77," ")</f>
        <v/>
      </c>
      <c r="EV77" s="321" t="str">
        <f aca="false">IF(DM77&gt;0,DM77," ")</f>
        <v/>
      </c>
      <c r="EW77" s="322" t="e">
        <f aca="false">SMALL($DY77:EC77,1)</f>
        <v>#VALUE!</v>
      </c>
      <c r="EX77" s="323" t="e">
        <f aca="false">SMALL($DY77:ED77,1)</f>
        <v>#VALUE!</v>
      </c>
      <c r="EY77" s="323" t="e">
        <f aca="false">SMALL($DY77:EE77,1)</f>
        <v>#VALUE!</v>
      </c>
      <c r="EZ77" s="323" t="e">
        <f aca="false">SMALL($DY77:EF77,1)</f>
        <v>#VALUE!</v>
      </c>
      <c r="FA77" s="323" t="e">
        <f aca="false">SMALL($DY77:EG77,1)</f>
        <v>#VALUE!</v>
      </c>
      <c r="FB77" s="323" t="e">
        <f aca="false">SMALL($DY77:EH77,1)</f>
        <v>#VALUE!</v>
      </c>
      <c r="FC77" s="323" t="e">
        <f aca="false">SMALL($DY77:EI77,1)</f>
        <v>#VALUE!</v>
      </c>
      <c r="FD77" s="323" t="e">
        <f aca="false">SMALL($DY77:EJ77,1)</f>
        <v>#VALUE!</v>
      </c>
      <c r="FE77" s="323" t="e">
        <f aca="false">SMALL($DY77:EK77,1)</f>
        <v>#VALUE!</v>
      </c>
      <c r="FF77" s="323" t="e">
        <f aca="false">SMALL($DY77:EL77,1)</f>
        <v>#VALUE!</v>
      </c>
      <c r="FG77" s="323" t="e">
        <f aca="false">SMALL($DY77:EM77,1)</f>
        <v>#VALUE!</v>
      </c>
      <c r="FH77" s="323" t="e">
        <f aca="false">SMALL($DY77:EN77,1)</f>
        <v>#VALUE!</v>
      </c>
      <c r="FI77" s="323" t="e">
        <f aca="false">SMALL($DY77:EO77,1)</f>
        <v>#VALUE!</v>
      </c>
      <c r="FJ77" s="323" t="e">
        <f aca="false">SMALL($DY77:EP77,1)</f>
        <v>#VALUE!</v>
      </c>
      <c r="FK77" s="323" t="e">
        <f aca="false">SMALL($DY77:EQ77,1)</f>
        <v>#VALUE!</v>
      </c>
      <c r="FL77" s="323" t="e">
        <f aca="false">SMALL($DY77:ER77,1)</f>
        <v>#VALUE!</v>
      </c>
      <c r="FM77" s="323" t="e">
        <f aca="false">SMALL($DY77:ES77,1)</f>
        <v>#VALUE!</v>
      </c>
      <c r="FN77" s="323" t="e">
        <f aca="false">SMALL($DY77:ET77,1)</f>
        <v>#VALUE!</v>
      </c>
      <c r="FO77" s="323" t="e">
        <f aca="false">SMALL($DY77:EU77,1)</f>
        <v>#VALUE!</v>
      </c>
      <c r="FP77" s="324" t="e">
        <f aca="false">SMALL($DY77:EV77,1)</f>
        <v>#VALUE!</v>
      </c>
      <c r="FQ77" s="0"/>
      <c r="FR77" s="328" t="str">
        <f aca="false">IF($B77&lt;&gt;"",IF($EE$1+20&gt;=FR$13,$N77+E77-F77-(EW77+EW179+EW281+EW383),""),"")</f>
        <v/>
      </c>
      <c r="FS77" s="329" t="str">
        <f aca="false">IF($B77&lt;&gt;"",IF($EE$1+20&gt;=FS$13,$N77+$S77+E77-F77-(EX77+EX179+EX281+EX383),""),"")</f>
        <v/>
      </c>
      <c r="FT77" s="329" t="str">
        <f aca="false">IF($B77&lt;&gt;"",IF($EE$1+20&gt;=FT$13,$N77+$S77+$Y77+E77-F77-(EY77+EY179+EY281+EY383),""),"")</f>
        <v/>
      </c>
      <c r="FU77" s="329" t="str">
        <f aca="false">IF($B77&lt;&gt;"",IF($EE$1+20&gt;=FU$13,$N77+$S77+$Y77+$AD77+E77-F77-(EZ77+EZ179+EZ281+EZ383),""),"")</f>
        <v/>
      </c>
      <c r="FV77" s="329" t="str">
        <f aca="false">IF($B77&lt;&gt;"",IF($EE$1+20&gt;=FV$13,$N77+$S77+$Y77+$AD77+$AJ77+E77-F77-(FA77+FA179+FA281+FA383),""),"")</f>
        <v/>
      </c>
      <c r="FW77" s="329" t="str">
        <f aca="false">IF($B77&lt;&gt;"",IF($EE$1+20&gt;=FW$13,$N77+$S77+$Y77+$AD77+$AJ77+$AO77+E77-F77-(FB77+FB179+FB281+FB383),""),"")</f>
        <v/>
      </c>
      <c r="FX77" s="329" t="str">
        <f aca="false">IF($B77&lt;&gt;"",IF($EE$1+20&gt;=FX$13,$N77+$S77+$Y77+$AD77+$AJ77+$AO77+$AU77+E77-F77-(FC77+FC179+FC281+FC383),""),"")</f>
        <v/>
      </c>
      <c r="FY77" s="329" t="str">
        <f aca="false">IF($B77&lt;&gt;"",IF($EE$1+20&gt;=FY$13,$N77+$S77+$Y77+$AD77+$AJ77+$AO77+$AU77+$AZ77+E77-F77-(FD77+FD179+FD281+FD383),""),"")</f>
        <v/>
      </c>
      <c r="FZ77" s="329" t="str">
        <f aca="false">IF($B77&lt;&gt;"",IF($EE$1+20&gt;=FZ$13,$N77+$S77+$Y77+$AD77+$AJ77+$AO77+$AU77+$AZ77+$BF77+E77-F77-(FE77+FE179+FE281+FE383),""),"")</f>
        <v/>
      </c>
      <c r="GA77" s="329" t="str">
        <f aca="false">IF($B77&lt;&gt;"",IF($EE$1+20&gt;=GA$13,$N77+$S77+$Y77+$AD77+$AJ77+$AO77+$AU77+$AZ77+$BF77+$BK77+E77-F77-(FF77+FF179+FF281+FF383),""),"")</f>
        <v/>
      </c>
      <c r="GB77" s="329" t="str">
        <f aca="false">IF($B77&lt;&gt;"",IF($EE$1+20&gt;=GB$13,$N77+$S77+$Y77+$AD77+$AJ77+$AO77+$AU77+$AZ77+$BF77+$BK77+$BQ77+E77-F77-(FG77+FG179+FG281+FG383),""),"")</f>
        <v/>
      </c>
      <c r="GC77" s="329" t="str">
        <f aca="false">IF($B77&lt;&gt;"",IF($EE$1+20&gt;=GC$13,$N77+$S77+$Y77+$AD77+$AJ77+$AO77+$AU77+$AZ77+$BF77+$BK77+$BQ77+$BV77+E77-F77-(FH77+FH179+FH281+FH383),""),"")</f>
        <v/>
      </c>
      <c r="GD77" s="329" t="str">
        <f aca="false">IF($B77&lt;&gt;"",IF($EE$1+20&gt;=GD$13,$N77+$S77+$Y77+$AD77+$AJ77+$AO77+$AU77+$AZ77+$BF77+$BK77+$BQ77+$BV77+$CB77+E77-F77-(FI77+FI179+FI281+FI383),""),"")</f>
        <v/>
      </c>
      <c r="GE77" s="329" t="str">
        <f aca="false">IF($B77&lt;&gt;"",IF($EE$1+20&gt;=GE$13,$N77+$S77+$Y77+$AD77+$AJ77+$AO77+$AU77+$AZ77+$BF77+$BK77+$BQ77+$BV77+$CB77+$CG77+E77-F77-(FJ77+FJ179+FJ281+FJ383),""),"")</f>
        <v/>
      </c>
      <c r="GF77" s="329" t="str">
        <f aca="false">IF($B77&lt;&gt;"",IF($EE$1+20&gt;=GF$13,$N77+$S77+$Y77+$AD77+$AJ77+$AO77+$AU77+$AZ77+$BF77+$BK77+$BQ77+$BV77+$CB77+$CG77+$CM77+E77-F77-(FK77+FK179+FK281+FK383),""),"")</f>
        <v/>
      </c>
      <c r="GG77" s="329" t="str">
        <f aca="false">IF($B77&lt;&gt;"",IF($EE$1+20&gt;=GG$13,$N77+$S77+$Y77+$AD77+$AJ77+$AO77+$AU77+$AZ77+$BF77+$BK77+$BQ77+$BV77+$CB77+$CG77+$CM77+$CR77+E77-F77-(FL77+FL179+FL281+FL383),""),"")</f>
        <v/>
      </c>
      <c r="GH77" s="329" t="str">
        <f aca="false">IF($B77&lt;&gt;"",IF($EE$1+20&gt;=GH$13,$N77+$S77+$Y77+$AD77+$AJ77+$AO77+$AU77+$AZ77+$BF77+$BK77+$BQ77+$BV77+$CB77+$CG77+$CM77+$CR77+$CX77+E77-F77-(FM77+FM179+FM281+FM383),""),"")</f>
        <v/>
      </c>
      <c r="GI77" s="329" t="str">
        <f aca="false">IF($B77&lt;&gt;"",IF($EE$1+20&gt;=GI$13,$N77+$S77+$Y77+$AD77+$AJ77+$AO77+$AU77+$AZ77+$BF77+$BK77+$BQ77+$BV77+$CB77+$CG77+$CM77+$CR77+$CX77+$DC77+E77-F77-(FN77+FN179+FN281+FN383),""),"")</f>
        <v/>
      </c>
      <c r="GJ77" s="329" t="str">
        <f aca="false">IF($B77&lt;&gt;"",IF($EE$1+20&gt;=GJ$13,$N77+$S77+$Y77+$AD77+$AJ77+$AO77+$AU77+$AZ77+$BF77+$BK77+$BQ77+$BV77+$CB77+$CG77+$CM77+$CR77+$CX77+$DC77+$DI77+E77-F77-(FO77+FO179+FO281+FO383),""),"")</f>
        <v/>
      </c>
      <c r="GK77" s="330" t="str">
        <f aca="false">IF($B77&lt;&gt;"",IF($EE$1+20&gt;=GK$13,$N77+$S77+$Y77+$AD77+$AJ77+$AO77+$AU77+$AZ77+$BF77+$BK77+$BQ77+$BV77+$CB77+$CG77+$CM77+$CR77+$CX77+$DC77+$DI77+$DN77+E77-F77-(FP77+FP179+FP281+FP383),""),"")</f>
        <v/>
      </c>
      <c r="GL77" s="0"/>
      <c r="GM77" s="328" t="str">
        <f aca="false">IF($B77&lt;&gt;"",IF($EE$1+20&gt;=GM$13,RANK(FR77,FR$14:FR$113,0),""),"")</f>
        <v/>
      </c>
      <c r="GN77" s="329" t="str">
        <f aca="false">IF($B77&lt;&gt;"",IF($EE$1+20&gt;=GN$13,RANK(FS77,FS$14:FS$113,0),""),"")</f>
        <v/>
      </c>
      <c r="GO77" s="329" t="str">
        <f aca="false">IF($B77&lt;&gt;"",IF($EE$1+20&gt;=GO$13,RANK(FT77,FT$14:FT$113,0),""),"")</f>
        <v/>
      </c>
      <c r="GP77" s="329" t="str">
        <f aca="false">IF($B77&lt;&gt;"",IF($EE$1+20&gt;=GP$13,RANK(FU77,FU$14:FU$113,0),""),"")</f>
        <v/>
      </c>
      <c r="GQ77" s="329" t="str">
        <f aca="false">IF($B77&lt;&gt;"",IF($EE$1+20&gt;=GQ$13,RANK(FV77,FV$14:FV$113,0),""),"")</f>
        <v/>
      </c>
      <c r="GR77" s="329" t="str">
        <f aca="false">IF($B77&lt;&gt;"",IF($EE$1+20&gt;=GR$13,RANK(FW77,FW$14:FW$113,0),""),"")</f>
        <v/>
      </c>
      <c r="GS77" s="329" t="str">
        <f aca="false">IF($B77&lt;&gt;"",IF($EE$1+20&gt;=GS$13,RANK(FX77,FX$14:FX$113,0),""),"")</f>
        <v/>
      </c>
      <c r="GT77" s="329" t="str">
        <f aca="false">IF($B77&lt;&gt;"",IF($EE$1+20&gt;=GT$13,RANK(FY77,FY$14:FY$113,0),""),"")</f>
        <v/>
      </c>
      <c r="GU77" s="329" t="str">
        <f aca="false">IF($B77&lt;&gt;"",IF($EE$1+20&gt;=GU$13,RANK(FZ77,FZ$14:FZ$113,0),""),"")</f>
        <v/>
      </c>
      <c r="GV77" s="329" t="str">
        <f aca="false">IF($B77&lt;&gt;"",IF($EE$1+20&gt;=GV$13,RANK(GA77,GA$14:GA$113,0),""),"")</f>
        <v/>
      </c>
      <c r="GW77" s="329" t="str">
        <f aca="false">IF($B77&lt;&gt;"",IF($EE$1+20&gt;=GW$13,RANK(GB77,GB$14:GB$113,0),""),"")</f>
        <v/>
      </c>
      <c r="GX77" s="329" t="str">
        <f aca="false">IF($B77&lt;&gt;"",IF($EE$1+20&gt;=GX$13,RANK(GC77,GC$14:GC$113,0),""),"")</f>
        <v/>
      </c>
      <c r="GY77" s="329" t="str">
        <f aca="false">IF($B77&lt;&gt;"",IF($EE$1+20&gt;=GY$13,RANK(GD77,GD$14:GD$113,0),""),"")</f>
        <v/>
      </c>
      <c r="GZ77" s="329" t="str">
        <f aca="false">IF($B77&lt;&gt;"",IF($EE$1+20&gt;=GZ$13,RANK(GE77,GE$14:GE$113,0),""),"")</f>
        <v/>
      </c>
      <c r="HA77" s="329" t="str">
        <f aca="false">IF($B77&lt;&gt;"",IF($EE$1+20&gt;=HA$13,RANK(GF77,GF$14:GF$113,0),""),"")</f>
        <v/>
      </c>
      <c r="HB77" s="329" t="str">
        <f aca="false">IF($B77&lt;&gt;"",IF($EE$1+20&gt;=HB$13,RANK(GG77,GG$14:GG$113,0),""),"")</f>
        <v/>
      </c>
      <c r="HC77" s="329" t="str">
        <f aca="false">IF($B77&lt;&gt;"",IF($EE$1+20&gt;=HC$13,RANK(GH77,GH$14:GH$113,0),""),"")</f>
        <v/>
      </c>
      <c r="HD77" s="329" t="str">
        <f aca="false">IF($B77&lt;&gt;"",IF($EE$1+20&gt;=HD$13,RANK(GI77,GI$14:GI$113,0),""),"")</f>
        <v/>
      </c>
      <c r="HE77" s="329" t="str">
        <f aca="false">IF($B77&lt;&gt;"",IF($EE$1+20&gt;=HE$13,RANK(GJ77,GJ$14:GJ$113,0),""),"")</f>
        <v/>
      </c>
      <c r="HF77" s="330" t="str">
        <f aca="false">IF($B77&lt;&gt;"",IF($EE$1+20&gt;=HF$13,RANK(GK77,GK$14:GK$113,0),""),"")</f>
        <v/>
      </c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customFormat="false" ht="13" hidden="false" customHeight="false" outlineLevel="0" collapsed="false">
      <c r="A78" s="308" t="str">
        <f aca="false">IF(B78&lt;&gt;"",RANK(G78,G$14:G$113,0),"")</f>
        <v/>
      </c>
      <c r="B78" s="310" t="str">
        <f aca="false">IF('Chronos (M1..M20)'!B75&lt;&gt;"",'Chronos (M1..M20)'!B75,"")</f>
        <v/>
      </c>
      <c r="C78" s="310" t="str">
        <f aca="false">IF(B78&lt;&gt;"",'Chronos (M1..M20)'!C75,"")</f>
        <v/>
      </c>
      <c r="D78" s="215" t="str">
        <f aca="false">IF(B78&lt;&gt;"",'Chronos (M1..M20)'!C75,"")</f>
        <v/>
      </c>
      <c r="E78" s="355" t="n">
        <f aca="false">'Calculs (M1..M20)'!DS78</f>
        <v>0</v>
      </c>
      <c r="F78" s="355" t="n">
        <f aca="false">'Calculs (M1..M20)'!DT78</f>
        <v>0</v>
      </c>
      <c r="G78" s="311" t="n">
        <f aca="false">IF(B78&lt;&gt;"",IF(NbTotManche&lt;4,DR78-DQ78,IF(NbTotManche&lt;15,DR78-DU78-DQ78,IF(NbTotManche&lt;25,DR78-DU78-DV78-DQ78-DT78,IF(NbTotManche&lt;35,DS78-DU78-DV78-DW78-DT78-DQ78,DS78-DU78-DV78-DW78-DX78-DT78-DQ78)))),0)</f>
        <v>0</v>
      </c>
      <c r="H78" s="312" t="str">
        <f aca="false">IF(B78&lt;&gt;"",IF(G78,(G78/MAXA(G$14:G$113))*1000,0),"")</f>
        <v/>
      </c>
      <c r="I78" s="313" t="str">
        <f aca="false">IF($B78&lt;&gt;"",$B78,"")</f>
        <v/>
      </c>
      <c r="J78" s="314" t="str">
        <f aca="false">IF($B78&lt;&gt;"",'Chronos (M21..M40)'!$H75,"")</f>
        <v/>
      </c>
      <c r="K78" s="315" t="str">
        <f aca="false">IF('Chronos (M21..M40)'!$I75&lt;&gt;"",'Chronos (M21..M40)'!$I75," ")</f>
        <v> </v>
      </c>
      <c r="L78" s="316" t="n">
        <f aca="false">IF('Chronos (M21..M40)'!$J75&lt;&gt;"",'Chronos (M21..M40)'!$J75,0)</f>
        <v>0</v>
      </c>
      <c r="M78" s="317" t="str">
        <f aca="false">IF($B78&lt;&gt;"",IF(K78&lt;&gt;" ",(INDEX(J$9:K$12,MATCH(J78,J$9:J$12),2)/K78)*1000,0),"")</f>
        <v/>
      </c>
      <c r="N78" s="318" t="str">
        <f aca="false">IF(K$9&lt;&gt;"",IF($B78&lt;&gt;"",M78-L78,""),"")</f>
        <v/>
      </c>
      <c r="O78" s="314" t="str">
        <f aca="false">IF($B78&lt;&gt;"",'Chronos (M21..M40)'!$H176,"")</f>
        <v/>
      </c>
      <c r="P78" s="315" t="str">
        <f aca="false">IF('Chronos (M21..M40)'!$I176&lt;&gt;"",'Chronos (M21..M40)'!$I176," ")</f>
        <v> </v>
      </c>
      <c r="Q78" s="316" t="n">
        <f aca="false">IF('Chronos (M21..M40)'!$J176&lt;&gt;"",'Chronos (M21..M40)'!$J176,0)</f>
        <v>0</v>
      </c>
      <c r="R78" s="317" t="str">
        <f aca="false">IF($B78&lt;&gt;"",IF(P78&lt;&gt;" ",(INDEX(O$9:P$12,MATCH(O78,O$9:O$12),2)/P78)*1000,0),"")</f>
        <v/>
      </c>
      <c r="S78" s="318" t="str">
        <f aca="false">IF(P$9&lt;&gt;"",IF($B78&lt;&gt;"",R78-Q78,""),"")</f>
        <v/>
      </c>
      <c r="T78" s="313" t="str">
        <f aca="false">IF($B78&lt;&gt;"",$B78,"")</f>
        <v/>
      </c>
      <c r="U78" s="314" t="str">
        <f aca="false">IF($B78&lt;&gt;"",'Chronos (M21..M40)'!$H277,"")</f>
        <v/>
      </c>
      <c r="V78" s="315" t="str">
        <f aca="false">IF('Chronos (M21..M40)'!$I277&lt;&gt;"",'Chronos (M21..M40)'!$I277," ")</f>
        <v> </v>
      </c>
      <c r="W78" s="316" t="n">
        <f aca="false">IF('Chronos (M21..M40)'!$J277&lt;&gt;"",'Chronos (M21..M40)'!$J277,0)</f>
        <v>0</v>
      </c>
      <c r="X78" s="317" t="str">
        <f aca="false">IF($B78&lt;&gt;"",IF(V78&lt;&gt;" ",(INDEX(U$9:V$12,MATCH(U78,U$9:U$12),2)/V78)*1000,0),"")</f>
        <v/>
      </c>
      <c r="Y78" s="318" t="str">
        <f aca="false">IF(V$9&lt;&gt;"",IF($B78&lt;&gt;"",X78-W78,""),"")</f>
        <v/>
      </c>
      <c r="Z78" s="314" t="str">
        <f aca="false">IF($B78&lt;&gt;"",'Chronos (M21..M40)'!$H378,"")</f>
        <v/>
      </c>
      <c r="AA78" s="315" t="str">
        <f aca="false">IF('Chronos (M21..M40)'!$I378&lt;&gt;"",'Chronos (M21..M40)'!$I378," ")</f>
        <v> </v>
      </c>
      <c r="AB78" s="316" t="n">
        <f aca="false">IF('Chronos (M1..M20)'!$J378&lt;&gt;"",'Chronos (M21..M40)'!$J378,0)</f>
        <v>0</v>
      </c>
      <c r="AC78" s="317" t="str">
        <f aca="false">IF($B78&lt;&gt;"",IF(AA78&lt;&gt;" ",(INDEX(Z$9:AA$12,MATCH(Z78,Z$9:Z$12),2)/AA78)*1000,0),"")</f>
        <v/>
      </c>
      <c r="AD78" s="318" t="str">
        <f aca="false">IF(AA$9&lt;&gt;"",IF($B78&lt;&gt;"",AC78-AB78,""),"")</f>
        <v/>
      </c>
      <c r="AE78" s="313" t="str">
        <f aca="false">IF($B78&lt;&gt;"",$B78,"")</f>
        <v/>
      </c>
      <c r="AF78" s="314" t="str">
        <f aca="false">IF($B78&lt;&gt;"",'Chronos (M21..M40)'!$H479,"")</f>
        <v/>
      </c>
      <c r="AG78" s="315" t="str">
        <f aca="false">IF('Chronos (M21..M40)'!$I479&lt;&gt;"",'Chronos (M21..M40)'!$I479," ")</f>
        <v> </v>
      </c>
      <c r="AH78" s="316" t="n">
        <f aca="false">IF('Chronos (M21..M40)'!$J479&lt;&gt;"",'Chronos (M21..M40)'!$J479,0)</f>
        <v>0</v>
      </c>
      <c r="AI78" s="317" t="str">
        <f aca="false">IF($B78&lt;&gt;"",IF(AG78&lt;&gt;" ",(INDEX(AF$9:AG$12,MATCH(AF78,AF$9:AF$12),2)/AG78)*1000,0),"")</f>
        <v/>
      </c>
      <c r="AJ78" s="318" t="str">
        <f aca="false">IF(AG$9&lt;&gt;"",IF($B78&lt;&gt;"",AI78-AH78,""),"")</f>
        <v/>
      </c>
      <c r="AK78" s="314" t="str">
        <f aca="false">IF($B78&lt;&gt;"",'Chronos (M21..M40)'!$H580,"")</f>
        <v/>
      </c>
      <c r="AL78" s="315" t="str">
        <f aca="false">IF('Chronos (M21..M40)'!$I580&lt;&gt;"",'Chronos (M21..M40)'!$I580," ")</f>
        <v> </v>
      </c>
      <c r="AM78" s="316" t="n">
        <f aca="false">IF('Chronos (M21..M40)'!$J580&lt;&gt;"",'Chronos (M21..M40)'!$J580,0)</f>
        <v>0</v>
      </c>
      <c r="AN78" s="317" t="str">
        <f aca="false">IF($B78&lt;&gt;"",IF(AL78&lt;&gt;" ",(INDEX(AK$9:AL$12,MATCH(AK78,AK$9:AK$12),2)/AL78)*1000,0),"")</f>
        <v/>
      </c>
      <c r="AO78" s="318" t="str">
        <f aca="false">IF(AL$9&lt;&gt;"",IF($B78&lt;&gt;"",AN78-AM78,""),"")</f>
        <v/>
      </c>
      <c r="AP78" s="313" t="str">
        <f aca="false">IF($B78&lt;&gt;"",$B78,"")</f>
        <v/>
      </c>
      <c r="AQ78" s="314" t="str">
        <f aca="false">IF($B78&lt;&gt;"",'Chronos (M21..M40)'!$H681,"")</f>
        <v/>
      </c>
      <c r="AR78" s="315" t="str">
        <f aca="false">IF('Chronos (M21..M40)'!$I681&lt;&gt;"",'Chronos (M21..M40)'!$I681," ")</f>
        <v> </v>
      </c>
      <c r="AS78" s="316" t="n">
        <f aca="false">IF('Chronos (M21..M40)'!$J681&lt;&gt;"",'Chronos (M21..M40)'!$J681,0)</f>
        <v>0</v>
      </c>
      <c r="AT78" s="317" t="str">
        <f aca="false">IF($B78&lt;&gt;"",IF(AR78&lt;&gt;" ",(INDEX(AQ$9:AR$12,MATCH(AQ78,AQ$9:AQ$12),2)/AR78)*1000,0),"")</f>
        <v/>
      </c>
      <c r="AU78" s="318" t="str">
        <f aca="false">IF(AR$9&lt;&gt;"",IF($B78&lt;&gt;"",AT78-AS78,""),"")</f>
        <v/>
      </c>
      <c r="AV78" s="314" t="str">
        <f aca="false">IF($B78&lt;&gt;"",'Chronos (M21..M40)'!$H782,"")</f>
        <v/>
      </c>
      <c r="AW78" s="315" t="str">
        <f aca="false">IF('Chronos (M21..M40)'!$I782&lt;&gt;"",'Chronos (M21..M40)'!$I782," ")</f>
        <v> </v>
      </c>
      <c r="AX78" s="316" t="n">
        <f aca="false">IF('Chronos (M21..M40)'!$J782&lt;&gt;"",'Chronos (M21..M40)'!$J782,0)</f>
        <v>0</v>
      </c>
      <c r="AY78" s="317" t="str">
        <f aca="false">IF($B78&lt;&gt;"",IF(AW78&lt;&gt;" ",(INDEX(AV$9:AW$12,MATCH(AV78,AV$9:AV$12),2)/AW78)*1000,0),"")</f>
        <v/>
      </c>
      <c r="AZ78" s="318" t="str">
        <f aca="false">IF(AW$9&lt;&gt;"",IF($B78&lt;&gt;"",AY78-AX78,""),"")</f>
        <v/>
      </c>
      <c r="BA78" s="313" t="str">
        <f aca="false">IF($B78&lt;&gt;"",$B78,"")</f>
        <v/>
      </c>
      <c r="BB78" s="314" t="str">
        <f aca="false">IF($B78&lt;&gt;"",'Chronos (M21..M40)'!$H883,"")</f>
        <v/>
      </c>
      <c r="BC78" s="315" t="str">
        <f aca="false">IF('Chronos (M21..M40)'!$I883&lt;&gt;"",'Chronos (M21..M40)'!$I883," ")</f>
        <v> </v>
      </c>
      <c r="BD78" s="316" t="n">
        <f aca="false">IF('Chronos (M21..M40)'!$J883&lt;&gt;"",'Chronos (M21..M40)'!$J883,0)</f>
        <v>0</v>
      </c>
      <c r="BE78" s="317" t="str">
        <f aca="false">IF($B78&lt;&gt;"",IF(BC78&lt;&gt;" ",(INDEX(BB$9:BC$12,MATCH(BB78,BB$9:BB$12),2)/BC78)*1000,0),"")</f>
        <v/>
      </c>
      <c r="BF78" s="318" t="str">
        <f aca="false">IF(BC$9&lt;&gt;"",IF($B78&lt;&gt;"",BE78-BD78,""),"")</f>
        <v/>
      </c>
      <c r="BG78" s="314" t="str">
        <f aca="false">IF($B78&lt;&gt;"",'Chronos (M21..M40)'!$H984,"")</f>
        <v/>
      </c>
      <c r="BH78" s="315" t="str">
        <f aca="false">IF('Chronos (M21..M40)'!$I984&lt;&gt;"",'Chronos (M21..M40)'!$I984," ")</f>
        <v> </v>
      </c>
      <c r="BI78" s="316" t="n">
        <f aca="false">IF('Chronos (M21..M40)'!$J984&lt;&gt;"",'Chronos (M21..M40)'!$J984,0)</f>
        <v>0</v>
      </c>
      <c r="BJ78" s="317" t="str">
        <f aca="false">IF($B78&lt;&gt;"",IF(BH78&lt;&gt;" ",(INDEX(BG$9:BH$12,MATCH(BG78,BG$9:BG$12),2)/BH78)*1000,0),"")</f>
        <v/>
      </c>
      <c r="BK78" s="318" t="str">
        <f aca="false">IF(BH$9&lt;&gt;"",IF($B78&lt;&gt;"",BJ78-BI78,""),"")</f>
        <v/>
      </c>
      <c r="BL78" s="313" t="str">
        <f aca="false">IF($B78&lt;&gt;"",$B78,"")</f>
        <v/>
      </c>
      <c r="BM78" s="314" t="str">
        <f aca="false">IF($B78&lt;&gt;"",'Chronos (M21..M40)'!$H1085,"")</f>
        <v/>
      </c>
      <c r="BN78" s="315" t="str">
        <f aca="false">IF('Chronos (M21..M40)'!$I1085&lt;&gt;"",'Chronos (M21..M40)'!$I1085," ")</f>
        <v> </v>
      </c>
      <c r="BO78" s="316" t="n">
        <f aca="false">IF('Chronos (M21..M40)'!$J1085&lt;&gt;"",'Chronos (M21..M40)'!$J1085,0)</f>
        <v>0</v>
      </c>
      <c r="BP78" s="317" t="str">
        <f aca="false">IF($B78&lt;&gt;"",IF(BN78&lt;&gt;" ",(INDEX(BM$9:BN$12,MATCH(BM78,BM$9:BM$12),2)/BN78)*1000,0),"")</f>
        <v/>
      </c>
      <c r="BQ78" s="318" t="str">
        <f aca="false">IF(BN$9&lt;&gt;"",IF($B78&lt;&gt;"",BP78-BO78,""),"")</f>
        <v/>
      </c>
      <c r="BR78" s="314" t="str">
        <f aca="false">IF($B78&lt;&gt;"",'Chronos (M21..M40)'!$H1186,"")</f>
        <v/>
      </c>
      <c r="BS78" s="315" t="str">
        <f aca="false">IF('Chronos (M21..M40)'!$I1186&lt;&gt;"",'Chronos (M21..M40)'!$I1186," ")</f>
        <v> </v>
      </c>
      <c r="BT78" s="316" t="n">
        <f aca="false">IF('Chronos (M21..M40)'!$J1186&lt;&gt;"",'Chronos (M21..M40)'!$J1186,0)</f>
        <v>0</v>
      </c>
      <c r="BU78" s="317" t="str">
        <f aca="false">IF($B78&lt;&gt;"",IF(BS78&lt;&gt;" ",(INDEX(BR$9:BS$12,MATCH(BR78,BR$9:BR$12),2)/BS78)*1000,0),"")</f>
        <v/>
      </c>
      <c r="BV78" s="318" t="str">
        <f aca="false">IF(BS$9&lt;&gt;"",IF($B78&lt;&gt;"",BU78-BT78,""),"")</f>
        <v/>
      </c>
      <c r="BW78" s="313" t="str">
        <f aca="false">IF($B78&lt;&gt;"",$B78,"")</f>
        <v/>
      </c>
      <c r="BX78" s="314" t="str">
        <f aca="false">IF($B78&lt;&gt;"",'Chronos (M21..M40)'!$H1287,"")</f>
        <v/>
      </c>
      <c r="BY78" s="315" t="str">
        <f aca="false">IF('Chronos (M21..M40)'!$I1287&lt;&gt;"",'Chronos (M21..M40)'!$I1287," ")</f>
        <v> </v>
      </c>
      <c r="BZ78" s="316" t="n">
        <f aca="false">IF('Chronos (M21..M40)'!$J1287&lt;&gt;"",'Chronos (M21..M40)'!$J1287,0)</f>
        <v>0</v>
      </c>
      <c r="CA78" s="317" t="str">
        <f aca="false">IF($B78&lt;&gt;"",IF(BY78&lt;&gt;" ",(INDEX(BX$9:BY$12,MATCH(BX78,BX$9:BX$12),2)/BY78)*1000,0),"")</f>
        <v/>
      </c>
      <c r="CB78" s="318" t="str">
        <f aca="false">IF(BY$9&lt;&gt;"",IF($B78&lt;&gt;"",CA78-BZ78,""),"")</f>
        <v/>
      </c>
      <c r="CC78" s="314" t="str">
        <f aca="false">IF($B78&lt;&gt;"",'Chronos (M21..M40)'!$H1388,"")</f>
        <v/>
      </c>
      <c r="CD78" s="315" t="str">
        <f aca="false">IF('Chronos (M21..M40)'!$I1388&lt;&gt;"",'Chronos (M21..M40)'!$I1388," ")</f>
        <v> </v>
      </c>
      <c r="CE78" s="316" t="n">
        <f aca="false">IF('Chronos (M21..M40)'!$J1388&lt;&gt;"",'Chronos (M21..M40)'!$J1388,0)</f>
        <v>0</v>
      </c>
      <c r="CF78" s="317" t="str">
        <f aca="false">IF($B78&lt;&gt;"",IF(CD78&lt;&gt;" ",(INDEX(CC$9:CD$12,MATCH(CC78,CC$9:CC$12),2)/CD78)*1000,0),"")</f>
        <v/>
      </c>
      <c r="CG78" s="318" t="str">
        <f aca="false">IF(CD$9&lt;&gt;"",IF($B78&lt;&gt;"",CF78-CE78,""),"")</f>
        <v/>
      </c>
      <c r="CH78" s="313" t="str">
        <f aca="false">IF($B78&lt;&gt;"",$B78,"")</f>
        <v/>
      </c>
      <c r="CI78" s="314" t="str">
        <f aca="false">IF($B78&lt;&gt;"",'Chronos (M21..M40)'!$H1489,"")</f>
        <v/>
      </c>
      <c r="CJ78" s="315" t="str">
        <f aca="false">IF('Chronos (M21..M40)'!$I1489&lt;&gt;"",'Chronos (M21..M40)'!$I1489," ")</f>
        <v> </v>
      </c>
      <c r="CK78" s="316" t="n">
        <f aca="false">IF('Chronos (M21..M40)'!$J1489&lt;&gt;"",'Chronos (M21..M40)'!$J1489,0)</f>
        <v>0</v>
      </c>
      <c r="CL78" s="317" t="str">
        <f aca="false">IF($B78&lt;&gt;"",IF(CJ78&lt;&gt;" ",(INDEX(CI$9:CJ$12,MATCH(CI78,CI$9:CI$12),2)/CJ78)*1000,0),"")</f>
        <v/>
      </c>
      <c r="CM78" s="318" t="str">
        <f aca="false">IF(CJ$9&lt;&gt;"",IF($B78&lt;&gt;"",CL78-CK78,""),"")</f>
        <v/>
      </c>
      <c r="CN78" s="314" t="str">
        <f aca="false">IF($B78&lt;&gt;"",'Chronos (M21..M40)'!$H1590,"")</f>
        <v/>
      </c>
      <c r="CO78" s="315" t="str">
        <f aca="false">IF('Chronos (M21..M40)'!$I1590&lt;&gt;"",'Chronos (M21..M40)'!$I1590," ")</f>
        <v> </v>
      </c>
      <c r="CP78" s="316" t="n">
        <f aca="false">IF('Chronos (M21..M40)'!$J1590&lt;&gt;"",'Chronos (M21..M40)'!$J1590,0)</f>
        <v>0</v>
      </c>
      <c r="CQ78" s="317" t="str">
        <f aca="false">IF($B78&lt;&gt;"",IF(CO78&lt;&gt;" ",(INDEX(CN$9:CO$12,MATCH(CN78,CN$9:CN$12),2)/CO78)*1000,0),"")</f>
        <v/>
      </c>
      <c r="CR78" s="318" t="str">
        <f aca="false">IF(CO$9&lt;&gt;"",IF($B78&lt;&gt;"",CQ78-CP78,""),"")</f>
        <v/>
      </c>
      <c r="CS78" s="313" t="str">
        <f aca="false">IF($B78&lt;&gt;"",$B78,"")</f>
        <v/>
      </c>
      <c r="CT78" s="314" t="str">
        <f aca="false">IF($B78&lt;&gt;"",'Chronos (M21..M40)'!$H1691,"")</f>
        <v/>
      </c>
      <c r="CU78" s="315" t="str">
        <f aca="false">IF('Chronos (M21..M40)'!$I1691&lt;&gt;"",'Chronos (M21..M40)'!$I1691," ")</f>
        <v> </v>
      </c>
      <c r="CV78" s="316" t="n">
        <f aca="false">IF('Chronos (M21..M40)'!$J1691&lt;&gt;"",'Chronos (M21..M40)'!$J1691,0)</f>
        <v>0</v>
      </c>
      <c r="CW78" s="317" t="str">
        <f aca="false">IF($B78&lt;&gt;"",IF(CU78&lt;&gt;" ",(INDEX(CT$9:CU$12,MATCH(CT78,CT$9:CT$12),2)/CU78)*1000,0),"")</f>
        <v/>
      </c>
      <c r="CX78" s="318" t="str">
        <f aca="false">IF(CU$9&lt;&gt;"",IF($B78&lt;&gt;"",CW78-CV78,""),"")</f>
        <v/>
      </c>
      <c r="CY78" s="314" t="str">
        <f aca="false">IF($B78&lt;&gt;"",'Chronos (M21..M40)'!$H1792,"")</f>
        <v/>
      </c>
      <c r="CZ78" s="315" t="str">
        <f aca="false">IF('Chronos (M21..M40)'!$I1792&lt;&gt;"",'Chronos (M21..M40)'!$I1792," ")</f>
        <v> </v>
      </c>
      <c r="DA78" s="316" t="n">
        <f aca="false">IF('Chronos (M21..M40)'!$J1792&lt;&gt;"",'Chronos (M21..M40)'!$J1792,0)</f>
        <v>0</v>
      </c>
      <c r="DB78" s="317" t="str">
        <f aca="false">IF($B78&lt;&gt;"",IF(CZ78&lt;&gt;" ",(INDEX(CY$9:CZ$12,MATCH(CY78,CY$9:CY$12),2)/CZ78)*1000,0),"")</f>
        <v/>
      </c>
      <c r="DC78" s="318" t="str">
        <f aca="false">IF(CZ$9&lt;&gt;"",IF($B78&lt;&gt;"",DB78-DA78,""),"")</f>
        <v/>
      </c>
      <c r="DD78" s="313" t="str">
        <f aca="false">IF($B78&lt;&gt;"",$B78,"")</f>
        <v/>
      </c>
      <c r="DE78" s="314" t="str">
        <f aca="false">IF($B78&lt;&gt;"",'Chronos (M21..M40)'!$H1893,"")</f>
        <v/>
      </c>
      <c r="DF78" s="315" t="str">
        <f aca="false">IF('Chronos (M21..M40)'!$I1893&lt;&gt;"",'Chronos (M21..M40)'!$I1893," ")</f>
        <v> </v>
      </c>
      <c r="DG78" s="316" t="n">
        <f aca="false">IF('Chronos (M21..M40)'!$J1893&lt;&gt;"",'Chronos (M21..M40)'!$J1893,0)</f>
        <v>0</v>
      </c>
      <c r="DH78" s="317" t="str">
        <f aca="false">IF($B78&lt;&gt;"",IF(DF78&lt;&gt;" ",(INDEX(DE$9:DF$12,MATCH(DE78,DE$9:DE$12),2)/DF78)*1000,0),"")</f>
        <v/>
      </c>
      <c r="DI78" s="318" t="str">
        <f aca="false">IF(DF$9&lt;&gt;"",IF($B78&lt;&gt;"",DH78-DG78,""),"")</f>
        <v/>
      </c>
      <c r="DJ78" s="314" t="str">
        <f aca="false">IF($B78&lt;&gt;"",'Chronos (M21..M40)'!$H1994,"")</f>
        <v/>
      </c>
      <c r="DK78" s="315" t="str">
        <f aca="false">IF('Chronos (M21..M40)'!$I1994&lt;&gt;"",'Chronos (M21..M40)'!$I1994," ")</f>
        <v> </v>
      </c>
      <c r="DL78" s="316" t="n">
        <f aca="false">IF('Chronos (M21..M40)'!$J1994&lt;&gt;"",'Chronos (M21..M40)'!$J1994,0)</f>
        <v>0</v>
      </c>
      <c r="DM78" s="317" t="str">
        <f aca="false">IF($B78&lt;&gt;"",IF(DK78&lt;&gt;" ",(INDEX(DJ$9:DK$12,MATCH(DJ78,DJ$9:DJ$12),2)/DK78)*1000,0),"")</f>
        <v/>
      </c>
      <c r="DN78" s="318" t="str">
        <f aca="false">IF(DK$9&lt;&gt;"",IF($B78&lt;&gt;"",DM78-DL78,""),"")</f>
        <v/>
      </c>
      <c r="DO78" s="0"/>
      <c r="DP78" s="356" t="n">
        <f aca="false">E78</f>
        <v>0</v>
      </c>
      <c r="DQ78" s="357" t="n">
        <f aca="false">F78</f>
        <v>0</v>
      </c>
      <c r="DR78" s="356" t="e">
        <f aca="false">SUM(E78,M78,R78,X78,AC78)</f>
        <v>#VALUE!</v>
      </c>
      <c r="DS78" s="319" t="e">
        <f aca="false">SUM(DR78,AI78,AN78,AT78,AY78,BE78,BJ78,BP78,BU78,CA78,CF78,CL78,CQ78,CW78,DB78,DH78,DM78)</f>
        <v>#VALUE!</v>
      </c>
      <c r="DT78" s="357" t="n">
        <f aca="false">SUM(L78,Q78,W78,AB78,AH78,AM78,AS78,AX78,BD78,BI78,BO78,BT78,BZ78,CE78,CK78,CP78,CV78,DA78,DG78,DL78)</f>
        <v>0</v>
      </c>
      <c r="DU78" s="356" t="e">
        <f aca="false">SMALL($DY78:$EV78,1)</f>
        <v>#VALUE!</v>
      </c>
      <c r="DV78" s="319" t="e">
        <f aca="false">SMALL($DY78:$EV78,2)</f>
        <v>#VALUE!</v>
      </c>
      <c r="DW78" s="319" t="e">
        <f aca="false">SMALL($DY78:$EV78,3)</f>
        <v>#VALUE!</v>
      </c>
      <c r="DX78" s="357" t="e">
        <f aca="false">SMALL($DY78:$EV78,4)</f>
        <v>#VALUE!</v>
      </c>
      <c r="DY78" s="356" t="e">
        <f aca="false">'Calculs (M1..M20)'!DU78</f>
        <v>#VALUE!</v>
      </c>
      <c r="DZ78" s="356" t="e">
        <f aca="false">'Calculs (M1..M20)'!DV78</f>
        <v>#VALUE!</v>
      </c>
      <c r="EA78" s="356" t="e">
        <f aca="false">'Calculs (M1..M20)'!DW78</f>
        <v>#VALUE!</v>
      </c>
      <c r="EB78" s="358" t="e">
        <f aca="false">'Calculs (M1..M20)'!DX78</f>
        <v>#VALUE!</v>
      </c>
      <c r="EC78" s="361" t="str">
        <f aca="false">IF(M78&gt;0,M78," ")</f>
        <v/>
      </c>
      <c r="ED78" s="321" t="str">
        <f aca="false">IF(R78&gt;0,R78," ")</f>
        <v/>
      </c>
      <c r="EE78" s="321" t="str">
        <f aca="false">IF(X78&gt;0,X78," ")</f>
        <v/>
      </c>
      <c r="EF78" s="321" t="str">
        <f aca="false">IF(AC78&gt;0,AC78," ")</f>
        <v/>
      </c>
      <c r="EG78" s="321" t="str">
        <f aca="false">IF(AI78&gt;0,AI78," ")</f>
        <v/>
      </c>
      <c r="EH78" s="321" t="str">
        <f aca="false">IF(AN78&gt;0,AN78," ")</f>
        <v/>
      </c>
      <c r="EI78" s="321" t="str">
        <f aca="false">IF(AT78&gt;0,AT78," ")</f>
        <v/>
      </c>
      <c r="EJ78" s="321" t="str">
        <f aca="false">IF(AY78&gt;0,AY78," ")</f>
        <v/>
      </c>
      <c r="EK78" s="321" t="str">
        <f aca="false">IF(BE78&gt;0,BE78," ")</f>
        <v/>
      </c>
      <c r="EL78" s="321" t="str">
        <f aca="false">IF(BJ78&gt;0,BJ78," ")</f>
        <v/>
      </c>
      <c r="EM78" s="321" t="str">
        <f aca="false">IF(BP78&gt;0,BP78," ")</f>
        <v/>
      </c>
      <c r="EN78" s="321" t="str">
        <f aca="false">IF(BU78&gt;0,BU78," ")</f>
        <v/>
      </c>
      <c r="EO78" s="321" t="str">
        <f aca="false">IF(CA78&gt;0,CA78," ")</f>
        <v/>
      </c>
      <c r="EP78" s="321" t="str">
        <f aca="false">IF(CF78&gt;0,CF78," ")</f>
        <v/>
      </c>
      <c r="EQ78" s="321" t="str">
        <f aca="false">IF(CL78&gt;0,CL78," ")</f>
        <v/>
      </c>
      <c r="ER78" s="321" t="str">
        <f aca="false">IF(CQ78&gt;0,CQ78," ")</f>
        <v/>
      </c>
      <c r="ES78" s="321" t="str">
        <f aca="false">IF(CW78&gt;0,CW78," ")</f>
        <v/>
      </c>
      <c r="ET78" s="321" t="str">
        <f aca="false">IF(DB78&gt;0,DB78," ")</f>
        <v/>
      </c>
      <c r="EU78" s="321" t="str">
        <f aca="false">IF(DH78&gt;0,DH78," ")</f>
        <v/>
      </c>
      <c r="EV78" s="321" t="str">
        <f aca="false">IF(DM78&gt;0,DM78," ")</f>
        <v/>
      </c>
      <c r="EW78" s="322" t="e">
        <f aca="false">SMALL($DY78:EC78,1)</f>
        <v>#VALUE!</v>
      </c>
      <c r="EX78" s="323" t="e">
        <f aca="false">SMALL($DY78:ED78,1)</f>
        <v>#VALUE!</v>
      </c>
      <c r="EY78" s="323" t="e">
        <f aca="false">SMALL($DY78:EE78,1)</f>
        <v>#VALUE!</v>
      </c>
      <c r="EZ78" s="323" t="e">
        <f aca="false">SMALL($DY78:EF78,1)</f>
        <v>#VALUE!</v>
      </c>
      <c r="FA78" s="323" t="e">
        <f aca="false">SMALL($DY78:EG78,1)</f>
        <v>#VALUE!</v>
      </c>
      <c r="FB78" s="323" t="e">
        <f aca="false">SMALL($DY78:EH78,1)</f>
        <v>#VALUE!</v>
      </c>
      <c r="FC78" s="323" t="e">
        <f aca="false">SMALL($DY78:EI78,1)</f>
        <v>#VALUE!</v>
      </c>
      <c r="FD78" s="323" t="e">
        <f aca="false">SMALL($DY78:EJ78,1)</f>
        <v>#VALUE!</v>
      </c>
      <c r="FE78" s="323" t="e">
        <f aca="false">SMALL($DY78:EK78,1)</f>
        <v>#VALUE!</v>
      </c>
      <c r="FF78" s="323" t="e">
        <f aca="false">SMALL($DY78:EL78,1)</f>
        <v>#VALUE!</v>
      </c>
      <c r="FG78" s="323" t="e">
        <f aca="false">SMALL($DY78:EM78,1)</f>
        <v>#VALUE!</v>
      </c>
      <c r="FH78" s="323" t="e">
        <f aca="false">SMALL($DY78:EN78,1)</f>
        <v>#VALUE!</v>
      </c>
      <c r="FI78" s="323" t="e">
        <f aca="false">SMALL($DY78:EO78,1)</f>
        <v>#VALUE!</v>
      </c>
      <c r="FJ78" s="323" t="e">
        <f aca="false">SMALL($DY78:EP78,1)</f>
        <v>#VALUE!</v>
      </c>
      <c r="FK78" s="323" t="e">
        <f aca="false">SMALL($DY78:EQ78,1)</f>
        <v>#VALUE!</v>
      </c>
      <c r="FL78" s="323" t="e">
        <f aca="false">SMALL($DY78:ER78,1)</f>
        <v>#VALUE!</v>
      </c>
      <c r="FM78" s="323" t="e">
        <f aca="false">SMALL($DY78:ES78,1)</f>
        <v>#VALUE!</v>
      </c>
      <c r="FN78" s="323" t="e">
        <f aca="false">SMALL($DY78:ET78,1)</f>
        <v>#VALUE!</v>
      </c>
      <c r="FO78" s="323" t="e">
        <f aca="false">SMALL($DY78:EU78,1)</f>
        <v>#VALUE!</v>
      </c>
      <c r="FP78" s="324" t="e">
        <f aca="false">SMALL($DY78:EV78,1)</f>
        <v>#VALUE!</v>
      </c>
      <c r="FQ78" s="0"/>
      <c r="FR78" s="328" t="str">
        <f aca="false">IF($B78&lt;&gt;"",IF($EE$1+20&gt;=FR$13,$N78+E78-F78-(EW78+EW180+EW282+EW384),""),"")</f>
        <v/>
      </c>
      <c r="FS78" s="329" t="str">
        <f aca="false">IF($B78&lt;&gt;"",IF($EE$1+20&gt;=FS$13,$N78+$S78+E78-F78-(EX78+EX180+EX282+EX384),""),"")</f>
        <v/>
      </c>
      <c r="FT78" s="329" t="str">
        <f aca="false">IF($B78&lt;&gt;"",IF($EE$1+20&gt;=FT$13,$N78+$S78+$Y78+E78-F78-(EY78+EY180+EY282+EY384),""),"")</f>
        <v/>
      </c>
      <c r="FU78" s="329" t="str">
        <f aca="false">IF($B78&lt;&gt;"",IF($EE$1+20&gt;=FU$13,$N78+$S78+$Y78+$AD78+E78-F78-(EZ78+EZ180+EZ282+EZ384),""),"")</f>
        <v/>
      </c>
      <c r="FV78" s="329" t="str">
        <f aca="false">IF($B78&lt;&gt;"",IF($EE$1+20&gt;=FV$13,$N78+$S78+$Y78+$AD78+$AJ78+E78-F78-(FA78+FA180+FA282+FA384),""),"")</f>
        <v/>
      </c>
      <c r="FW78" s="329" t="str">
        <f aca="false">IF($B78&lt;&gt;"",IF($EE$1+20&gt;=FW$13,$N78+$S78+$Y78+$AD78+$AJ78+$AO78+E78-F78-(FB78+FB180+FB282+FB384),""),"")</f>
        <v/>
      </c>
      <c r="FX78" s="329" t="str">
        <f aca="false">IF($B78&lt;&gt;"",IF($EE$1+20&gt;=FX$13,$N78+$S78+$Y78+$AD78+$AJ78+$AO78+$AU78+E78-F78-(FC78+FC180+FC282+FC384),""),"")</f>
        <v/>
      </c>
      <c r="FY78" s="329" t="str">
        <f aca="false">IF($B78&lt;&gt;"",IF($EE$1+20&gt;=FY$13,$N78+$S78+$Y78+$AD78+$AJ78+$AO78+$AU78+$AZ78+E78-F78-(FD78+FD180+FD282+FD384),""),"")</f>
        <v/>
      </c>
      <c r="FZ78" s="329" t="str">
        <f aca="false">IF($B78&lt;&gt;"",IF($EE$1+20&gt;=FZ$13,$N78+$S78+$Y78+$AD78+$AJ78+$AO78+$AU78+$AZ78+$BF78+E78-F78-(FE78+FE180+FE282+FE384),""),"")</f>
        <v/>
      </c>
      <c r="GA78" s="329" t="str">
        <f aca="false">IF($B78&lt;&gt;"",IF($EE$1+20&gt;=GA$13,$N78+$S78+$Y78+$AD78+$AJ78+$AO78+$AU78+$AZ78+$BF78+$BK78+E78-F78-(FF78+FF180+FF282+FF384),""),"")</f>
        <v/>
      </c>
      <c r="GB78" s="329" t="str">
        <f aca="false">IF($B78&lt;&gt;"",IF($EE$1+20&gt;=GB$13,$N78+$S78+$Y78+$AD78+$AJ78+$AO78+$AU78+$AZ78+$BF78+$BK78+$BQ78+E78-F78-(FG78+FG180+FG282+FG384),""),"")</f>
        <v/>
      </c>
      <c r="GC78" s="329" t="str">
        <f aca="false">IF($B78&lt;&gt;"",IF($EE$1+20&gt;=GC$13,$N78+$S78+$Y78+$AD78+$AJ78+$AO78+$AU78+$AZ78+$BF78+$BK78+$BQ78+$BV78+E78-F78-(FH78+FH180+FH282+FH384),""),"")</f>
        <v/>
      </c>
      <c r="GD78" s="329" t="str">
        <f aca="false">IF($B78&lt;&gt;"",IF($EE$1+20&gt;=GD$13,$N78+$S78+$Y78+$AD78+$AJ78+$AO78+$AU78+$AZ78+$BF78+$BK78+$BQ78+$BV78+$CB78+E78-F78-(FI78+FI180+FI282+FI384),""),"")</f>
        <v/>
      </c>
      <c r="GE78" s="329" t="str">
        <f aca="false">IF($B78&lt;&gt;"",IF($EE$1+20&gt;=GE$13,$N78+$S78+$Y78+$AD78+$AJ78+$AO78+$AU78+$AZ78+$BF78+$BK78+$BQ78+$BV78+$CB78+$CG78+E78-F78-(FJ78+FJ180+FJ282+FJ384),""),"")</f>
        <v/>
      </c>
      <c r="GF78" s="329" t="str">
        <f aca="false">IF($B78&lt;&gt;"",IF($EE$1+20&gt;=GF$13,$N78+$S78+$Y78+$AD78+$AJ78+$AO78+$AU78+$AZ78+$BF78+$BK78+$BQ78+$BV78+$CB78+$CG78+$CM78+E78-F78-(FK78+FK180+FK282+FK384),""),"")</f>
        <v/>
      </c>
      <c r="GG78" s="329" t="str">
        <f aca="false">IF($B78&lt;&gt;"",IF($EE$1+20&gt;=GG$13,$N78+$S78+$Y78+$AD78+$AJ78+$AO78+$AU78+$AZ78+$BF78+$BK78+$BQ78+$BV78+$CB78+$CG78+$CM78+$CR78+E78-F78-(FL78+FL180+FL282+FL384),""),"")</f>
        <v/>
      </c>
      <c r="GH78" s="329" t="str">
        <f aca="false">IF($B78&lt;&gt;"",IF($EE$1+20&gt;=GH$13,$N78+$S78+$Y78+$AD78+$AJ78+$AO78+$AU78+$AZ78+$BF78+$BK78+$BQ78+$BV78+$CB78+$CG78+$CM78+$CR78+$CX78+E78-F78-(FM78+FM180+FM282+FM384),""),"")</f>
        <v/>
      </c>
      <c r="GI78" s="329" t="str">
        <f aca="false">IF($B78&lt;&gt;"",IF($EE$1+20&gt;=GI$13,$N78+$S78+$Y78+$AD78+$AJ78+$AO78+$AU78+$AZ78+$BF78+$BK78+$BQ78+$BV78+$CB78+$CG78+$CM78+$CR78+$CX78+$DC78+E78-F78-(FN78+FN180+FN282+FN384),""),"")</f>
        <v/>
      </c>
      <c r="GJ78" s="329" t="str">
        <f aca="false">IF($B78&lt;&gt;"",IF($EE$1+20&gt;=GJ$13,$N78+$S78+$Y78+$AD78+$AJ78+$AO78+$AU78+$AZ78+$BF78+$BK78+$BQ78+$BV78+$CB78+$CG78+$CM78+$CR78+$CX78+$DC78+$DI78+E78-F78-(FO78+FO180+FO282+FO384),""),"")</f>
        <v/>
      </c>
      <c r="GK78" s="330" t="str">
        <f aca="false">IF($B78&lt;&gt;"",IF($EE$1+20&gt;=GK$13,$N78+$S78+$Y78+$AD78+$AJ78+$AO78+$AU78+$AZ78+$BF78+$BK78+$BQ78+$BV78+$CB78+$CG78+$CM78+$CR78+$CX78+$DC78+$DI78+$DN78+E78-F78-(FP78+FP180+FP282+FP384),""),"")</f>
        <v/>
      </c>
      <c r="GL78" s="0"/>
      <c r="GM78" s="328" t="str">
        <f aca="false">IF($B78&lt;&gt;"",IF($EE$1+20&gt;=GM$13,RANK(FR78,FR$14:FR$113,0),""),"")</f>
        <v/>
      </c>
      <c r="GN78" s="329" t="str">
        <f aca="false">IF($B78&lt;&gt;"",IF($EE$1+20&gt;=GN$13,RANK(FS78,FS$14:FS$113,0),""),"")</f>
        <v/>
      </c>
      <c r="GO78" s="329" t="str">
        <f aca="false">IF($B78&lt;&gt;"",IF($EE$1+20&gt;=GO$13,RANK(FT78,FT$14:FT$113,0),""),"")</f>
        <v/>
      </c>
      <c r="GP78" s="329" t="str">
        <f aca="false">IF($B78&lt;&gt;"",IF($EE$1+20&gt;=GP$13,RANK(FU78,FU$14:FU$113,0),""),"")</f>
        <v/>
      </c>
      <c r="GQ78" s="329" t="str">
        <f aca="false">IF($B78&lt;&gt;"",IF($EE$1+20&gt;=GQ$13,RANK(FV78,FV$14:FV$113,0),""),"")</f>
        <v/>
      </c>
      <c r="GR78" s="329" t="str">
        <f aca="false">IF($B78&lt;&gt;"",IF($EE$1+20&gt;=GR$13,RANK(FW78,FW$14:FW$113,0),""),"")</f>
        <v/>
      </c>
      <c r="GS78" s="329" t="str">
        <f aca="false">IF($B78&lt;&gt;"",IF($EE$1+20&gt;=GS$13,RANK(FX78,FX$14:FX$113,0),""),"")</f>
        <v/>
      </c>
      <c r="GT78" s="329" t="str">
        <f aca="false">IF($B78&lt;&gt;"",IF($EE$1+20&gt;=GT$13,RANK(FY78,FY$14:FY$113,0),""),"")</f>
        <v/>
      </c>
      <c r="GU78" s="329" t="str">
        <f aca="false">IF($B78&lt;&gt;"",IF($EE$1+20&gt;=GU$13,RANK(FZ78,FZ$14:FZ$113,0),""),"")</f>
        <v/>
      </c>
      <c r="GV78" s="329" t="str">
        <f aca="false">IF($B78&lt;&gt;"",IF($EE$1+20&gt;=GV$13,RANK(GA78,GA$14:GA$113,0),""),"")</f>
        <v/>
      </c>
      <c r="GW78" s="329" t="str">
        <f aca="false">IF($B78&lt;&gt;"",IF($EE$1+20&gt;=GW$13,RANK(GB78,GB$14:GB$113,0),""),"")</f>
        <v/>
      </c>
      <c r="GX78" s="329" t="str">
        <f aca="false">IF($B78&lt;&gt;"",IF($EE$1+20&gt;=GX$13,RANK(GC78,GC$14:GC$113,0),""),"")</f>
        <v/>
      </c>
      <c r="GY78" s="329" t="str">
        <f aca="false">IF($B78&lt;&gt;"",IF($EE$1+20&gt;=GY$13,RANK(GD78,GD$14:GD$113,0),""),"")</f>
        <v/>
      </c>
      <c r="GZ78" s="329" t="str">
        <f aca="false">IF($B78&lt;&gt;"",IF($EE$1+20&gt;=GZ$13,RANK(GE78,GE$14:GE$113,0),""),"")</f>
        <v/>
      </c>
      <c r="HA78" s="329" t="str">
        <f aca="false">IF($B78&lt;&gt;"",IF($EE$1+20&gt;=HA$13,RANK(GF78,GF$14:GF$113,0),""),"")</f>
        <v/>
      </c>
      <c r="HB78" s="329" t="str">
        <f aca="false">IF($B78&lt;&gt;"",IF($EE$1+20&gt;=HB$13,RANK(GG78,GG$14:GG$113,0),""),"")</f>
        <v/>
      </c>
      <c r="HC78" s="329" t="str">
        <f aca="false">IF($B78&lt;&gt;"",IF($EE$1+20&gt;=HC$13,RANK(GH78,GH$14:GH$113,0),""),"")</f>
        <v/>
      </c>
      <c r="HD78" s="329" t="str">
        <f aca="false">IF($B78&lt;&gt;"",IF($EE$1+20&gt;=HD$13,RANK(GI78,GI$14:GI$113,0),""),"")</f>
        <v/>
      </c>
      <c r="HE78" s="329" t="str">
        <f aca="false">IF($B78&lt;&gt;"",IF($EE$1+20&gt;=HE$13,RANK(GJ78,GJ$14:GJ$113,0),""),"")</f>
        <v/>
      </c>
      <c r="HF78" s="330" t="str">
        <f aca="false">IF($B78&lt;&gt;"",IF($EE$1+20&gt;=HF$13,RANK(GK78,GK$14:GK$113,0),""),"")</f>
        <v/>
      </c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customFormat="false" ht="13" hidden="false" customHeight="false" outlineLevel="0" collapsed="false">
      <c r="A79" s="308" t="str">
        <f aca="false">IF(B79&lt;&gt;"",RANK(G79,G$14:G$113,0),"")</f>
        <v/>
      </c>
      <c r="B79" s="310" t="str">
        <f aca="false">IF('Chronos (M1..M20)'!B76&lt;&gt;"",'Chronos (M1..M20)'!B76,"")</f>
        <v/>
      </c>
      <c r="C79" s="310" t="str">
        <f aca="false">IF(B79&lt;&gt;"",'Chronos (M1..M20)'!C76,"")</f>
        <v/>
      </c>
      <c r="D79" s="215" t="str">
        <f aca="false">IF(B79&lt;&gt;"",'Chronos (M1..M20)'!C76,"")</f>
        <v/>
      </c>
      <c r="E79" s="355" t="n">
        <f aca="false">'Calculs (M1..M20)'!DS79</f>
        <v>0</v>
      </c>
      <c r="F79" s="355" t="n">
        <f aca="false">'Calculs (M1..M20)'!DT79</f>
        <v>0</v>
      </c>
      <c r="G79" s="311" t="n">
        <f aca="false">IF(B79&lt;&gt;"",IF(NbTotManche&lt;4,DR79-DQ79,IF(NbTotManche&lt;15,DR79-DU79-DQ79,IF(NbTotManche&lt;25,DR79-DU79-DV79-DQ79-DT79,IF(NbTotManche&lt;35,DS79-DU79-DV79-DW79-DT79-DQ79,DS79-DU79-DV79-DW79-DX79-DT79-DQ79)))),0)</f>
        <v>0</v>
      </c>
      <c r="H79" s="312" t="str">
        <f aca="false">IF(B79&lt;&gt;"",IF(G79,(G79/MAXA(G$14:G$113))*1000,0),"")</f>
        <v/>
      </c>
      <c r="I79" s="313" t="str">
        <f aca="false">IF($B79&lt;&gt;"",$B79,"")</f>
        <v/>
      </c>
      <c r="J79" s="314" t="str">
        <f aca="false">IF($B79&lt;&gt;"",'Chronos (M21..M40)'!$H76,"")</f>
        <v/>
      </c>
      <c r="K79" s="315" t="str">
        <f aca="false">IF('Chronos (M21..M40)'!$I76&lt;&gt;"",'Chronos (M21..M40)'!$I76," ")</f>
        <v> </v>
      </c>
      <c r="L79" s="316" t="n">
        <f aca="false">IF('Chronos (M21..M40)'!$J76&lt;&gt;"",'Chronos (M21..M40)'!$J76,0)</f>
        <v>0</v>
      </c>
      <c r="M79" s="317" t="str">
        <f aca="false">IF($B79&lt;&gt;"",IF(K79&lt;&gt;" ",(INDEX(J$9:K$12,MATCH(J79,J$9:J$12),2)/K79)*1000,0),"")</f>
        <v/>
      </c>
      <c r="N79" s="318" t="str">
        <f aca="false">IF(K$9&lt;&gt;"",IF($B79&lt;&gt;"",M79-L79,""),"")</f>
        <v/>
      </c>
      <c r="O79" s="314" t="str">
        <f aca="false">IF($B79&lt;&gt;"",'Chronos (M21..M40)'!$H177,"")</f>
        <v/>
      </c>
      <c r="P79" s="315" t="str">
        <f aca="false">IF('Chronos (M21..M40)'!$I177&lt;&gt;"",'Chronos (M21..M40)'!$I177," ")</f>
        <v> </v>
      </c>
      <c r="Q79" s="316" t="n">
        <f aca="false">IF('Chronos (M21..M40)'!$J177&lt;&gt;"",'Chronos (M21..M40)'!$J177,0)</f>
        <v>0</v>
      </c>
      <c r="R79" s="317" t="str">
        <f aca="false">IF($B79&lt;&gt;"",IF(P79&lt;&gt;" ",(INDEX(O$9:P$12,MATCH(O79,O$9:O$12),2)/P79)*1000,0),"")</f>
        <v/>
      </c>
      <c r="S79" s="318" t="str">
        <f aca="false">IF(P$9&lt;&gt;"",IF($B79&lt;&gt;"",R79-Q79,""),"")</f>
        <v/>
      </c>
      <c r="T79" s="313" t="str">
        <f aca="false">IF($B79&lt;&gt;"",$B79,"")</f>
        <v/>
      </c>
      <c r="U79" s="314" t="str">
        <f aca="false">IF($B79&lt;&gt;"",'Chronos (M21..M40)'!$H278,"")</f>
        <v/>
      </c>
      <c r="V79" s="315" t="str">
        <f aca="false">IF('Chronos (M21..M40)'!$I278&lt;&gt;"",'Chronos (M21..M40)'!$I278," ")</f>
        <v> </v>
      </c>
      <c r="W79" s="316" t="n">
        <f aca="false">IF('Chronos (M21..M40)'!$J278&lt;&gt;"",'Chronos (M21..M40)'!$J278,0)</f>
        <v>0</v>
      </c>
      <c r="X79" s="317" t="str">
        <f aca="false">IF($B79&lt;&gt;"",IF(V79&lt;&gt;" ",(INDEX(U$9:V$12,MATCH(U79,U$9:U$12),2)/V79)*1000,0),"")</f>
        <v/>
      </c>
      <c r="Y79" s="318" t="str">
        <f aca="false">IF(V$9&lt;&gt;"",IF($B79&lt;&gt;"",X79-W79,""),"")</f>
        <v/>
      </c>
      <c r="Z79" s="314" t="str">
        <f aca="false">IF($B79&lt;&gt;"",'Chronos (M21..M40)'!$H379,"")</f>
        <v/>
      </c>
      <c r="AA79" s="315" t="str">
        <f aca="false">IF('Chronos (M21..M40)'!$I379&lt;&gt;"",'Chronos (M21..M40)'!$I379," ")</f>
        <v> </v>
      </c>
      <c r="AB79" s="316" t="n">
        <f aca="false">IF('Chronos (M1..M20)'!$J379&lt;&gt;"",'Chronos (M21..M40)'!$J379,0)</f>
        <v>0</v>
      </c>
      <c r="AC79" s="317" t="str">
        <f aca="false">IF($B79&lt;&gt;"",IF(AA79&lt;&gt;" ",(INDEX(Z$9:AA$12,MATCH(Z79,Z$9:Z$12),2)/AA79)*1000,0),"")</f>
        <v/>
      </c>
      <c r="AD79" s="318" t="str">
        <f aca="false">IF(AA$9&lt;&gt;"",IF($B79&lt;&gt;"",AC79-AB79,""),"")</f>
        <v/>
      </c>
      <c r="AE79" s="313" t="str">
        <f aca="false">IF($B79&lt;&gt;"",$B79,"")</f>
        <v/>
      </c>
      <c r="AF79" s="314" t="str">
        <f aca="false">IF($B79&lt;&gt;"",'Chronos (M21..M40)'!$H480,"")</f>
        <v/>
      </c>
      <c r="AG79" s="315" t="str">
        <f aca="false">IF('Chronos (M21..M40)'!$I480&lt;&gt;"",'Chronos (M21..M40)'!$I480," ")</f>
        <v> </v>
      </c>
      <c r="AH79" s="316" t="n">
        <f aca="false">IF('Chronos (M21..M40)'!$J480&lt;&gt;"",'Chronos (M21..M40)'!$J480,0)</f>
        <v>0</v>
      </c>
      <c r="AI79" s="317" t="str">
        <f aca="false">IF($B79&lt;&gt;"",IF(AG79&lt;&gt;" ",(INDEX(AF$9:AG$12,MATCH(AF79,AF$9:AF$12),2)/AG79)*1000,0),"")</f>
        <v/>
      </c>
      <c r="AJ79" s="318" t="str">
        <f aca="false">IF(AG$9&lt;&gt;"",IF($B79&lt;&gt;"",AI79-AH79,""),"")</f>
        <v/>
      </c>
      <c r="AK79" s="314" t="str">
        <f aca="false">IF($B79&lt;&gt;"",'Chronos (M21..M40)'!$H581,"")</f>
        <v/>
      </c>
      <c r="AL79" s="315" t="str">
        <f aca="false">IF('Chronos (M21..M40)'!$I581&lt;&gt;"",'Chronos (M21..M40)'!$I581," ")</f>
        <v> </v>
      </c>
      <c r="AM79" s="316" t="n">
        <f aca="false">IF('Chronos (M21..M40)'!$J581&lt;&gt;"",'Chronos (M21..M40)'!$J581,0)</f>
        <v>0</v>
      </c>
      <c r="AN79" s="317" t="str">
        <f aca="false">IF($B79&lt;&gt;"",IF(AL79&lt;&gt;" ",(INDEX(AK$9:AL$12,MATCH(AK79,AK$9:AK$12),2)/AL79)*1000,0),"")</f>
        <v/>
      </c>
      <c r="AO79" s="318" t="str">
        <f aca="false">IF(AL$9&lt;&gt;"",IF($B79&lt;&gt;"",AN79-AM79,""),"")</f>
        <v/>
      </c>
      <c r="AP79" s="313" t="str">
        <f aca="false">IF($B79&lt;&gt;"",$B79,"")</f>
        <v/>
      </c>
      <c r="AQ79" s="314" t="str">
        <f aca="false">IF($B79&lt;&gt;"",'Chronos (M21..M40)'!$H682,"")</f>
        <v/>
      </c>
      <c r="AR79" s="315" t="str">
        <f aca="false">IF('Chronos (M21..M40)'!$I682&lt;&gt;"",'Chronos (M21..M40)'!$I682," ")</f>
        <v> </v>
      </c>
      <c r="AS79" s="316" t="n">
        <f aca="false">IF('Chronos (M21..M40)'!$J682&lt;&gt;"",'Chronos (M21..M40)'!$J682,0)</f>
        <v>0</v>
      </c>
      <c r="AT79" s="317" t="str">
        <f aca="false">IF($B79&lt;&gt;"",IF(AR79&lt;&gt;" ",(INDEX(AQ$9:AR$12,MATCH(AQ79,AQ$9:AQ$12),2)/AR79)*1000,0),"")</f>
        <v/>
      </c>
      <c r="AU79" s="318" t="str">
        <f aca="false">IF(AR$9&lt;&gt;"",IF($B79&lt;&gt;"",AT79-AS79,""),"")</f>
        <v/>
      </c>
      <c r="AV79" s="314" t="str">
        <f aca="false">IF($B79&lt;&gt;"",'Chronos (M21..M40)'!$H783,"")</f>
        <v/>
      </c>
      <c r="AW79" s="315" t="str">
        <f aca="false">IF('Chronos (M21..M40)'!$I783&lt;&gt;"",'Chronos (M21..M40)'!$I783," ")</f>
        <v> </v>
      </c>
      <c r="AX79" s="316" t="n">
        <f aca="false">IF('Chronos (M21..M40)'!$J783&lt;&gt;"",'Chronos (M21..M40)'!$J783,0)</f>
        <v>0</v>
      </c>
      <c r="AY79" s="317" t="str">
        <f aca="false">IF($B79&lt;&gt;"",IF(AW79&lt;&gt;" ",(INDEX(AV$9:AW$12,MATCH(AV79,AV$9:AV$12),2)/AW79)*1000,0),"")</f>
        <v/>
      </c>
      <c r="AZ79" s="318" t="str">
        <f aca="false">IF(AW$9&lt;&gt;"",IF($B79&lt;&gt;"",AY79-AX79,""),"")</f>
        <v/>
      </c>
      <c r="BA79" s="313" t="str">
        <f aca="false">IF($B79&lt;&gt;"",$B79,"")</f>
        <v/>
      </c>
      <c r="BB79" s="314" t="str">
        <f aca="false">IF($B79&lt;&gt;"",'Chronos (M21..M40)'!$H884,"")</f>
        <v/>
      </c>
      <c r="BC79" s="315" t="str">
        <f aca="false">IF('Chronos (M21..M40)'!$I884&lt;&gt;"",'Chronos (M21..M40)'!$I884," ")</f>
        <v> </v>
      </c>
      <c r="BD79" s="316" t="n">
        <f aca="false">IF('Chronos (M21..M40)'!$J884&lt;&gt;"",'Chronos (M21..M40)'!$J884,0)</f>
        <v>0</v>
      </c>
      <c r="BE79" s="317" t="str">
        <f aca="false">IF($B79&lt;&gt;"",IF(BC79&lt;&gt;" ",(INDEX(BB$9:BC$12,MATCH(BB79,BB$9:BB$12),2)/BC79)*1000,0),"")</f>
        <v/>
      </c>
      <c r="BF79" s="318" t="str">
        <f aca="false">IF(BC$9&lt;&gt;"",IF($B79&lt;&gt;"",BE79-BD79,""),"")</f>
        <v/>
      </c>
      <c r="BG79" s="314" t="str">
        <f aca="false">IF($B79&lt;&gt;"",'Chronos (M21..M40)'!$H985,"")</f>
        <v/>
      </c>
      <c r="BH79" s="315" t="str">
        <f aca="false">IF('Chronos (M21..M40)'!$I985&lt;&gt;"",'Chronos (M21..M40)'!$I985," ")</f>
        <v> </v>
      </c>
      <c r="BI79" s="316" t="n">
        <f aca="false">IF('Chronos (M21..M40)'!$J985&lt;&gt;"",'Chronos (M21..M40)'!$J985,0)</f>
        <v>0</v>
      </c>
      <c r="BJ79" s="317" t="str">
        <f aca="false">IF($B79&lt;&gt;"",IF(BH79&lt;&gt;" ",(INDEX(BG$9:BH$12,MATCH(BG79,BG$9:BG$12),2)/BH79)*1000,0),"")</f>
        <v/>
      </c>
      <c r="BK79" s="318" t="str">
        <f aca="false">IF(BH$9&lt;&gt;"",IF($B79&lt;&gt;"",BJ79-BI79,""),"")</f>
        <v/>
      </c>
      <c r="BL79" s="313" t="str">
        <f aca="false">IF($B79&lt;&gt;"",$B79,"")</f>
        <v/>
      </c>
      <c r="BM79" s="314" t="str">
        <f aca="false">IF($B79&lt;&gt;"",'Chronos (M21..M40)'!$H1086,"")</f>
        <v/>
      </c>
      <c r="BN79" s="315" t="str">
        <f aca="false">IF('Chronos (M21..M40)'!$I1086&lt;&gt;"",'Chronos (M21..M40)'!$I1086," ")</f>
        <v> </v>
      </c>
      <c r="BO79" s="316" t="n">
        <f aca="false">IF('Chronos (M21..M40)'!$J1086&lt;&gt;"",'Chronos (M21..M40)'!$J1086,0)</f>
        <v>0</v>
      </c>
      <c r="BP79" s="317" t="str">
        <f aca="false">IF($B79&lt;&gt;"",IF(BN79&lt;&gt;" ",(INDEX(BM$9:BN$12,MATCH(BM79,BM$9:BM$12),2)/BN79)*1000,0),"")</f>
        <v/>
      </c>
      <c r="BQ79" s="318" t="str">
        <f aca="false">IF(BN$9&lt;&gt;"",IF($B79&lt;&gt;"",BP79-BO79,""),"")</f>
        <v/>
      </c>
      <c r="BR79" s="314" t="str">
        <f aca="false">IF($B79&lt;&gt;"",'Chronos (M21..M40)'!$H1187,"")</f>
        <v/>
      </c>
      <c r="BS79" s="315" t="str">
        <f aca="false">IF('Chronos (M21..M40)'!$I1187&lt;&gt;"",'Chronos (M21..M40)'!$I1187," ")</f>
        <v> </v>
      </c>
      <c r="BT79" s="316" t="n">
        <f aca="false">IF('Chronos (M21..M40)'!$J1187&lt;&gt;"",'Chronos (M21..M40)'!$J1187,0)</f>
        <v>0</v>
      </c>
      <c r="BU79" s="317" t="str">
        <f aca="false">IF($B79&lt;&gt;"",IF(BS79&lt;&gt;" ",(INDEX(BR$9:BS$12,MATCH(BR79,BR$9:BR$12),2)/BS79)*1000,0),"")</f>
        <v/>
      </c>
      <c r="BV79" s="318" t="str">
        <f aca="false">IF(BS$9&lt;&gt;"",IF($B79&lt;&gt;"",BU79-BT79,""),"")</f>
        <v/>
      </c>
      <c r="BW79" s="313" t="str">
        <f aca="false">IF($B79&lt;&gt;"",$B79,"")</f>
        <v/>
      </c>
      <c r="BX79" s="314" t="str">
        <f aca="false">IF($B79&lt;&gt;"",'Chronos (M21..M40)'!$H1288,"")</f>
        <v/>
      </c>
      <c r="BY79" s="315" t="str">
        <f aca="false">IF('Chronos (M21..M40)'!$I1288&lt;&gt;"",'Chronos (M21..M40)'!$I1288," ")</f>
        <v> </v>
      </c>
      <c r="BZ79" s="316" t="n">
        <f aca="false">IF('Chronos (M21..M40)'!$J1288&lt;&gt;"",'Chronos (M21..M40)'!$J1288,0)</f>
        <v>0</v>
      </c>
      <c r="CA79" s="317" t="str">
        <f aca="false">IF($B79&lt;&gt;"",IF(BY79&lt;&gt;" ",(INDEX(BX$9:BY$12,MATCH(BX79,BX$9:BX$12),2)/BY79)*1000,0),"")</f>
        <v/>
      </c>
      <c r="CB79" s="318" t="str">
        <f aca="false">IF(BY$9&lt;&gt;"",IF($B79&lt;&gt;"",CA79-BZ79,""),"")</f>
        <v/>
      </c>
      <c r="CC79" s="314" t="str">
        <f aca="false">IF($B79&lt;&gt;"",'Chronos (M21..M40)'!$H1389,"")</f>
        <v/>
      </c>
      <c r="CD79" s="315" t="str">
        <f aca="false">IF('Chronos (M21..M40)'!$I1389&lt;&gt;"",'Chronos (M21..M40)'!$I1389," ")</f>
        <v> </v>
      </c>
      <c r="CE79" s="316" t="n">
        <f aca="false">IF('Chronos (M21..M40)'!$J1389&lt;&gt;"",'Chronos (M21..M40)'!$J1389,0)</f>
        <v>0</v>
      </c>
      <c r="CF79" s="317" t="str">
        <f aca="false">IF($B79&lt;&gt;"",IF(CD79&lt;&gt;" ",(INDEX(CC$9:CD$12,MATCH(CC79,CC$9:CC$12),2)/CD79)*1000,0),"")</f>
        <v/>
      </c>
      <c r="CG79" s="318" t="str">
        <f aca="false">IF(CD$9&lt;&gt;"",IF($B79&lt;&gt;"",CF79-CE79,""),"")</f>
        <v/>
      </c>
      <c r="CH79" s="313" t="str">
        <f aca="false">IF($B79&lt;&gt;"",$B79,"")</f>
        <v/>
      </c>
      <c r="CI79" s="314" t="str">
        <f aca="false">IF($B79&lt;&gt;"",'Chronos (M21..M40)'!$H1490,"")</f>
        <v/>
      </c>
      <c r="CJ79" s="315" t="str">
        <f aca="false">IF('Chronos (M21..M40)'!$I1490&lt;&gt;"",'Chronos (M21..M40)'!$I1490," ")</f>
        <v> </v>
      </c>
      <c r="CK79" s="316" t="n">
        <f aca="false">IF('Chronos (M21..M40)'!$J1490&lt;&gt;"",'Chronos (M21..M40)'!$J1490,0)</f>
        <v>0</v>
      </c>
      <c r="CL79" s="317" t="str">
        <f aca="false">IF($B79&lt;&gt;"",IF(CJ79&lt;&gt;" ",(INDEX(CI$9:CJ$12,MATCH(CI79,CI$9:CI$12),2)/CJ79)*1000,0),"")</f>
        <v/>
      </c>
      <c r="CM79" s="318" t="str">
        <f aca="false">IF(CJ$9&lt;&gt;"",IF($B79&lt;&gt;"",CL79-CK79,""),"")</f>
        <v/>
      </c>
      <c r="CN79" s="314" t="str">
        <f aca="false">IF($B79&lt;&gt;"",'Chronos (M21..M40)'!$H1591,"")</f>
        <v/>
      </c>
      <c r="CO79" s="315" t="str">
        <f aca="false">IF('Chronos (M21..M40)'!$I1591&lt;&gt;"",'Chronos (M21..M40)'!$I1591," ")</f>
        <v> </v>
      </c>
      <c r="CP79" s="316" t="n">
        <f aca="false">IF('Chronos (M21..M40)'!$J1591&lt;&gt;"",'Chronos (M21..M40)'!$J1591,0)</f>
        <v>0</v>
      </c>
      <c r="CQ79" s="317" t="str">
        <f aca="false">IF($B79&lt;&gt;"",IF(CO79&lt;&gt;" ",(INDEX(CN$9:CO$12,MATCH(CN79,CN$9:CN$12),2)/CO79)*1000,0),"")</f>
        <v/>
      </c>
      <c r="CR79" s="318" t="str">
        <f aca="false">IF(CO$9&lt;&gt;"",IF($B79&lt;&gt;"",CQ79-CP79,""),"")</f>
        <v/>
      </c>
      <c r="CS79" s="313" t="str">
        <f aca="false">IF($B79&lt;&gt;"",$B79,"")</f>
        <v/>
      </c>
      <c r="CT79" s="314" t="str">
        <f aca="false">IF($B79&lt;&gt;"",'Chronos (M21..M40)'!$H1692,"")</f>
        <v/>
      </c>
      <c r="CU79" s="315" t="str">
        <f aca="false">IF('Chronos (M21..M40)'!$I1692&lt;&gt;"",'Chronos (M21..M40)'!$I1692," ")</f>
        <v> </v>
      </c>
      <c r="CV79" s="316" t="n">
        <f aca="false">IF('Chronos (M21..M40)'!$J1692&lt;&gt;"",'Chronos (M21..M40)'!$J1692,0)</f>
        <v>0</v>
      </c>
      <c r="CW79" s="317" t="str">
        <f aca="false">IF($B79&lt;&gt;"",IF(CU79&lt;&gt;" ",(INDEX(CT$9:CU$12,MATCH(CT79,CT$9:CT$12),2)/CU79)*1000,0),"")</f>
        <v/>
      </c>
      <c r="CX79" s="318" t="str">
        <f aca="false">IF(CU$9&lt;&gt;"",IF($B79&lt;&gt;"",CW79-CV79,""),"")</f>
        <v/>
      </c>
      <c r="CY79" s="314" t="str">
        <f aca="false">IF($B79&lt;&gt;"",'Chronos (M21..M40)'!$H1793,"")</f>
        <v/>
      </c>
      <c r="CZ79" s="315" t="str">
        <f aca="false">IF('Chronos (M21..M40)'!$I1793&lt;&gt;"",'Chronos (M21..M40)'!$I1793," ")</f>
        <v> </v>
      </c>
      <c r="DA79" s="316" t="n">
        <f aca="false">IF('Chronos (M21..M40)'!$J1793&lt;&gt;"",'Chronos (M21..M40)'!$J1793,0)</f>
        <v>0</v>
      </c>
      <c r="DB79" s="317" t="str">
        <f aca="false">IF($B79&lt;&gt;"",IF(CZ79&lt;&gt;" ",(INDEX(CY$9:CZ$12,MATCH(CY79,CY$9:CY$12),2)/CZ79)*1000,0),"")</f>
        <v/>
      </c>
      <c r="DC79" s="318" t="str">
        <f aca="false">IF(CZ$9&lt;&gt;"",IF($B79&lt;&gt;"",DB79-DA79,""),"")</f>
        <v/>
      </c>
      <c r="DD79" s="313" t="str">
        <f aca="false">IF($B79&lt;&gt;"",$B79,"")</f>
        <v/>
      </c>
      <c r="DE79" s="314" t="str">
        <f aca="false">IF($B79&lt;&gt;"",'Chronos (M21..M40)'!$H1894,"")</f>
        <v/>
      </c>
      <c r="DF79" s="315" t="str">
        <f aca="false">IF('Chronos (M21..M40)'!$I1894&lt;&gt;"",'Chronos (M21..M40)'!$I1894," ")</f>
        <v> </v>
      </c>
      <c r="DG79" s="316" t="n">
        <f aca="false">IF('Chronos (M21..M40)'!$J1894&lt;&gt;"",'Chronos (M21..M40)'!$J1894,0)</f>
        <v>0</v>
      </c>
      <c r="DH79" s="317" t="str">
        <f aca="false">IF($B79&lt;&gt;"",IF(DF79&lt;&gt;" ",(INDEX(DE$9:DF$12,MATCH(DE79,DE$9:DE$12),2)/DF79)*1000,0),"")</f>
        <v/>
      </c>
      <c r="DI79" s="318" t="str">
        <f aca="false">IF(DF$9&lt;&gt;"",IF($B79&lt;&gt;"",DH79-DG79,""),"")</f>
        <v/>
      </c>
      <c r="DJ79" s="314" t="str">
        <f aca="false">IF($B79&lt;&gt;"",'Chronos (M21..M40)'!$H1995,"")</f>
        <v/>
      </c>
      <c r="DK79" s="315" t="str">
        <f aca="false">IF('Chronos (M21..M40)'!$I1995&lt;&gt;"",'Chronos (M21..M40)'!$I1995," ")</f>
        <v> </v>
      </c>
      <c r="DL79" s="316" t="n">
        <f aca="false">IF('Chronos (M21..M40)'!$J1995&lt;&gt;"",'Chronos (M21..M40)'!$J1995,0)</f>
        <v>0</v>
      </c>
      <c r="DM79" s="317" t="str">
        <f aca="false">IF($B79&lt;&gt;"",IF(DK79&lt;&gt;" ",(INDEX(DJ$9:DK$12,MATCH(DJ79,DJ$9:DJ$12),2)/DK79)*1000,0),"")</f>
        <v/>
      </c>
      <c r="DN79" s="318" t="str">
        <f aca="false">IF(DK$9&lt;&gt;"",IF($B79&lt;&gt;"",DM79-DL79,""),"")</f>
        <v/>
      </c>
      <c r="DO79" s="0"/>
      <c r="DP79" s="356" t="n">
        <f aca="false">E79</f>
        <v>0</v>
      </c>
      <c r="DQ79" s="357" t="n">
        <f aca="false">F79</f>
        <v>0</v>
      </c>
      <c r="DR79" s="356" t="e">
        <f aca="false">SUM(E79,M79,R79,X79,AC79)</f>
        <v>#VALUE!</v>
      </c>
      <c r="DS79" s="319" t="e">
        <f aca="false">SUM(DR79,AI79,AN79,AT79,AY79,BE79,BJ79,BP79,BU79,CA79,CF79,CL79,CQ79,CW79,DB79,DH79,DM79)</f>
        <v>#VALUE!</v>
      </c>
      <c r="DT79" s="357" t="n">
        <f aca="false">SUM(L79,Q79,W79,AB79,AH79,AM79,AS79,AX79,BD79,BI79,BO79,BT79,BZ79,CE79,CK79,CP79,CV79,DA79,DG79,DL79)</f>
        <v>0</v>
      </c>
      <c r="DU79" s="356" t="e">
        <f aca="false">SMALL($DY79:$EV79,1)</f>
        <v>#VALUE!</v>
      </c>
      <c r="DV79" s="319" t="e">
        <f aca="false">SMALL($DY79:$EV79,2)</f>
        <v>#VALUE!</v>
      </c>
      <c r="DW79" s="319" t="e">
        <f aca="false">SMALL($DY79:$EV79,3)</f>
        <v>#VALUE!</v>
      </c>
      <c r="DX79" s="357" t="e">
        <f aca="false">SMALL($DY79:$EV79,4)</f>
        <v>#VALUE!</v>
      </c>
      <c r="DY79" s="356" t="e">
        <f aca="false">'Calculs (M1..M20)'!DU79</f>
        <v>#VALUE!</v>
      </c>
      <c r="DZ79" s="356" t="e">
        <f aca="false">'Calculs (M1..M20)'!DV79</f>
        <v>#VALUE!</v>
      </c>
      <c r="EA79" s="356" t="e">
        <f aca="false">'Calculs (M1..M20)'!DW79</f>
        <v>#VALUE!</v>
      </c>
      <c r="EB79" s="358" t="e">
        <f aca="false">'Calculs (M1..M20)'!DX79</f>
        <v>#VALUE!</v>
      </c>
      <c r="EC79" s="361" t="str">
        <f aca="false">IF(M79&gt;0,M79," ")</f>
        <v/>
      </c>
      <c r="ED79" s="321" t="str">
        <f aca="false">IF(R79&gt;0,R79," ")</f>
        <v/>
      </c>
      <c r="EE79" s="321" t="str">
        <f aca="false">IF(X79&gt;0,X79," ")</f>
        <v/>
      </c>
      <c r="EF79" s="321" t="str">
        <f aca="false">IF(AC79&gt;0,AC79," ")</f>
        <v/>
      </c>
      <c r="EG79" s="321" t="str">
        <f aca="false">IF(AI79&gt;0,AI79," ")</f>
        <v/>
      </c>
      <c r="EH79" s="321" t="str">
        <f aca="false">IF(AN79&gt;0,AN79," ")</f>
        <v/>
      </c>
      <c r="EI79" s="321" t="str">
        <f aca="false">IF(AT79&gt;0,AT79," ")</f>
        <v/>
      </c>
      <c r="EJ79" s="321" t="str">
        <f aca="false">IF(AY79&gt;0,AY79," ")</f>
        <v/>
      </c>
      <c r="EK79" s="321" t="str">
        <f aca="false">IF(BE79&gt;0,BE79," ")</f>
        <v/>
      </c>
      <c r="EL79" s="321" t="str">
        <f aca="false">IF(BJ79&gt;0,BJ79," ")</f>
        <v/>
      </c>
      <c r="EM79" s="321" t="str">
        <f aca="false">IF(BP79&gt;0,BP79," ")</f>
        <v/>
      </c>
      <c r="EN79" s="321" t="str">
        <f aca="false">IF(BU79&gt;0,BU79," ")</f>
        <v/>
      </c>
      <c r="EO79" s="321" t="str">
        <f aca="false">IF(CA79&gt;0,CA79," ")</f>
        <v/>
      </c>
      <c r="EP79" s="321" t="str">
        <f aca="false">IF(CF79&gt;0,CF79," ")</f>
        <v/>
      </c>
      <c r="EQ79" s="321" t="str">
        <f aca="false">IF(CL79&gt;0,CL79," ")</f>
        <v/>
      </c>
      <c r="ER79" s="321" t="str">
        <f aca="false">IF(CQ79&gt;0,CQ79," ")</f>
        <v/>
      </c>
      <c r="ES79" s="321" t="str">
        <f aca="false">IF(CW79&gt;0,CW79," ")</f>
        <v/>
      </c>
      <c r="ET79" s="321" t="str">
        <f aca="false">IF(DB79&gt;0,DB79," ")</f>
        <v/>
      </c>
      <c r="EU79" s="321" t="str">
        <f aca="false">IF(DH79&gt;0,DH79," ")</f>
        <v/>
      </c>
      <c r="EV79" s="321" t="str">
        <f aca="false">IF(DM79&gt;0,DM79," ")</f>
        <v/>
      </c>
      <c r="EW79" s="322" t="e">
        <f aca="false">SMALL($DY79:EC79,1)</f>
        <v>#VALUE!</v>
      </c>
      <c r="EX79" s="323" t="e">
        <f aca="false">SMALL($DY79:ED79,1)</f>
        <v>#VALUE!</v>
      </c>
      <c r="EY79" s="323" t="e">
        <f aca="false">SMALL($DY79:EE79,1)</f>
        <v>#VALUE!</v>
      </c>
      <c r="EZ79" s="323" t="e">
        <f aca="false">SMALL($DY79:EF79,1)</f>
        <v>#VALUE!</v>
      </c>
      <c r="FA79" s="323" t="e">
        <f aca="false">SMALL($DY79:EG79,1)</f>
        <v>#VALUE!</v>
      </c>
      <c r="FB79" s="323" t="e">
        <f aca="false">SMALL($DY79:EH79,1)</f>
        <v>#VALUE!</v>
      </c>
      <c r="FC79" s="323" t="e">
        <f aca="false">SMALL($DY79:EI79,1)</f>
        <v>#VALUE!</v>
      </c>
      <c r="FD79" s="323" t="e">
        <f aca="false">SMALL($DY79:EJ79,1)</f>
        <v>#VALUE!</v>
      </c>
      <c r="FE79" s="323" t="e">
        <f aca="false">SMALL($DY79:EK79,1)</f>
        <v>#VALUE!</v>
      </c>
      <c r="FF79" s="323" t="e">
        <f aca="false">SMALL($DY79:EL79,1)</f>
        <v>#VALUE!</v>
      </c>
      <c r="FG79" s="323" t="e">
        <f aca="false">SMALL($DY79:EM79,1)</f>
        <v>#VALUE!</v>
      </c>
      <c r="FH79" s="323" t="e">
        <f aca="false">SMALL($DY79:EN79,1)</f>
        <v>#VALUE!</v>
      </c>
      <c r="FI79" s="323" t="e">
        <f aca="false">SMALL($DY79:EO79,1)</f>
        <v>#VALUE!</v>
      </c>
      <c r="FJ79" s="323" t="e">
        <f aca="false">SMALL($DY79:EP79,1)</f>
        <v>#VALUE!</v>
      </c>
      <c r="FK79" s="323" t="e">
        <f aca="false">SMALL($DY79:EQ79,1)</f>
        <v>#VALUE!</v>
      </c>
      <c r="FL79" s="323" t="e">
        <f aca="false">SMALL($DY79:ER79,1)</f>
        <v>#VALUE!</v>
      </c>
      <c r="FM79" s="323" t="e">
        <f aca="false">SMALL($DY79:ES79,1)</f>
        <v>#VALUE!</v>
      </c>
      <c r="FN79" s="323" t="e">
        <f aca="false">SMALL($DY79:ET79,1)</f>
        <v>#VALUE!</v>
      </c>
      <c r="FO79" s="323" t="e">
        <f aca="false">SMALL($DY79:EU79,1)</f>
        <v>#VALUE!</v>
      </c>
      <c r="FP79" s="324" t="e">
        <f aca="false">SMALL($DY79:EV79,1)</f>
        <v>#VALUE!</v>
      </c>
      <c r="FQ79" s="0"/>
      <c r="FR79" s="328" t="str">
        <f aca="false">IF($B79&lt;&gt;"",IF($EE$1+20&gt;=FR$13,$N79+E79-F79-(EW79+EW181+EW283+EW385),""),"")</f>
        <v/>
      </c>
      <c r="FS79" s="329" t="str">
        <f aca="false">IF($B79&lt;&gt;"",IF($EE$1+20&gt;=FS$13,$N79+$S79+E79-F79-(EX79+EX181+EX283+EX385),""),"")</f>
        <v/>
      </c>
      <c r="FT79" s="329" t="str">
        <f aca="false">IF($B79&lt;&gt;"",IF($EE$1+20&gt;=FT$13,$N79+$S79+$Y79+E79-F79-(EY79+EY181+EY283+EY385),""),"")</f>
        <v/>
      </c>
      <c r="FU79" s="329" t="str">
        <f aca="false">IF($B79&lt;&gt;"",IF($EE$1+20&gt;=FU$13,$N79+$S79+$Y79+$AD79+E79-F79-(EZ79+EZ181+EZ283+EZ385),""),"")</f>
        <v/>
      </c>
      <c r="FV79" s="329" t="str">
        <f aca="false">IF($B79&lt;&gt;"",IF($EE$1+20&gt;=FV$13,$N79+$S79+$Y79+$AD79+$AJ79+E79-F79-(FA79+FA181+FA283+FA385),""),"")</f>
        <v/>
      </c>
      <c r="FW79" s="329" t="str">
        <f aca="false">IF($B79&lt;&gt;"",IF($EE$1+20&gt;=FW$13,$N79+$S79+$Y79+$AD79+$AJ79+$AO79+E79-F79-(FB79+FB181+FB283+FB385),""),"")</f>
        <v/>
      </c>
      <c r="FX79" s="329" t="str">
        <f aca="false">IF($B79&lt;&gt;"",IF($EE$1+20&gt;=FX$13,$N79+$S79+$Y79+$AD79+$AJ79+$AO79+$AU79+E79-F79-(FC79+FC181+FC283+FC385),""),"")</f>
        <v/>
      </c>
      <c r="FY79" s="329" t="str">
        <f aca="false">IF($B79&lt;&gt;"",IF($EE$1+20&gt;=FY$13,$N79+$S79+$Y79+$AD79+$AJ79+$AO79+$AU79+$AZ79+E79-F79-(FD79+FD181+FD283+FD385),""),"")</f>
        <v/>
      </c>
      <c r="FZ79" s="329" t="str">
        <f aca="false">IF($B79&lt;&gt;"",IF($EE$1+20&gt;=FZ$13,$N79+$S79+$Y79+$AD79+$AJ79+$AO79+$AU79+$AZ79+$BF79+E79-F79-(FE79+FE181+FE283+FE385),""),"")</f>
        <v/>
      </c>
      <c r="GA79" s="329" t="str">
        <f aca="false">IF($B79&lt;&gt;"",IF($EE$1+20&gt;=GA$13,$N79+$S79+$Y79+$AD79+$AJ79+$AO79+$AU79+$AZ79+$BF79+$BK79+E79-F79-(FF79+FF181+FF283+FF385),""),"")</f>
        <v/>
      </c>
      <c r="GB79" s="329" t="str">
        <f aca="false">IF($B79&lt;&gt;"",IF($EE$1+20&gt;=GB$13,$N79+$S79+$Y79+$AD79+$AJ79+$AO79+$AU79+$AZ79+$BF79+$BK79+$BQ79+E79-F79-(FG79+FG181+FG283+FG385),""),"")</f>
        <v/>
      </c>
      <c r="GC79" s="329" t="str">
        <f aca="false">IF($B79&lt;&gt;"",IF($EE$1+20&gt;=GC$13,$N79+$S79+$Y79+$AD79+$AJ79+$AO79+$AU79+$AZ79+$BF79+$BK79+$BQ79+$BV79+E79-F79-(FH79+FH181+FH283+FH385),""),"")</f>
        <v/>
      </c>
      <c r="GD79" s="329" t="str">
        <f aca="false">IF($B79&lt;&gt;"",IF($EE$1+20&gt;=GD$13,$N79+$S79+$Y79+$AD79+$AJ79+$AO79+$AU79+$AZ79+$BF79+$BK79+$BQ79+$BV79+$CB79+E79-F79-(FI79+FI181+FI283+FI385),""),"")</f>
        <v/>
      </c>
      <c r="GE79" s="329" t="str">
        <f aca="false">IF($B79&lt;&gt;"",IF($EE$1+20&gt;=GE$13,$N79+$S79+$Y79+$AD79+$AJ79+$AO79+$AU79+$AZ79+$BF79+$BK79+$BQ79+$BV79+$CB79+$CG79+E79-F79-(FJ79+FJ181+FJ283+FJ385),""),"")</f>
        <v/>
      </c>
      <c r="GF79" s="329" t="str">
        <f aca="false">IF($B79&lt;&gt;"",IF($EE$1+20&gt;=GF$13,$N79+$S79+$Y79+$AD79+$AJ79+$AO79+$AU79+$AZ79+$BF79+$BK79+$BQ79+$BV79+$CB79+$CG79+$CM79+E79-F79-(FK79+FK181+FK283+FK385),""),"")</f>
        <v/>
      </c>
      <c r="GG79" s="329" t="str">
        <f aca="false">IF($B79&lt;&gt;"",IF($EE$1+20&gt;=GG$13,$N79+$S79+$Y79+$AD79+$AJ79+$AO79+$AU79+$AZ79+$BF79+$BK79+$BQ79+$BV79+$CB79+$CG79+$CM79+$CR79+E79-F79-(FL79+FL181+FL283+FL385),""),"")</f>
        <v/>
      </c>
      <c r="GH79" s="329" t="str">
        <f aca="false">IF($B79&lt;&gt;"",IF($EE$1+20&gt;=GH$13,$N79+$S79+$Y79+$AD79+$AJ79+$AO79+$AU79+$AZ79+$BF79+$BK79+$BQ79+$BV79+$CB79+$CG79+$CM79+$CR79+$CX79+E79-F79-(FM79+FM181+FM283+FM385),""),"")</f>
        <v/>
      </c>
      <c r="GI79" s="329" t="str">
        <f aca="false">IF($B79&lt;&gt;"",IF($EE$1+20&gt;=GI$13,$N79+$S79+$Y79+$AD79+$AJ79+$AO79+$AU79+$AZ79+$BF79+$BK79+$BQ79+$BV79+$CB79+$CG79+$CM79+$CR79+$CX79+$DC79+E79-F79-(FN79+FN181+FN283+FN385),""),"")</f>
        <v/>
      </c>
      <c r="GJ79" s="329" t="str">
        <f aca="false">IF($B79&lt;&gt;"",IF($EE$1+20&gt;=GJ$13,$N79+$S79+$Y79+$AD79+$AJ79+$AO79+$AU79+$AZ79+$BF79+$BK79+$BQ79+$BV79+$CB79+$CG79+$CM79+$CR79+$CX79+$DC79+$DI79+E79-F79-(FO79+FO181+FO283+FO385),""),"")</f>
        <v/>
      </c>
      <c r="GK79" s="330" t="str">
        <f aca="false">IF($B79&lt;&gt;"",IF($EE$1+20&gt;=GK$13,$N79+$S79+$Y79+$AD79+$AJ79+$AO79+$AU79+$AZ79+$BF79+$BK79+$BQ79+$BV79+$CB79+$CG79+$CM79+$CR79+$CX79+$DC79+$DI79+$DN79+E79-F79-(FP79+FP181+FP283+FP385),""),"")</f>
        <v/>
      </c>
      <c r="GL79" s="0"/>
      <c r="GM79" s="328" t="str">
        <f aca="false">IF($B79&lt;&gt;"",IF($EE$1+20&gt;=GM$13,RANK(FR79,FR$14:FR$113,0),""),"")</f>
        <v/>
      </c>
      <c r="GN79" s="329" t="str">
        <f aca="false">IF($B79&lt;&gt;"",IF($EE$1+20&gt;=GN$13,RANK(FS79,FS$14:FS$113,0),""),"")</f>
        <v/>
      </c>
      <c r="GO79" s="329" t="str">
        <f aca="false">IF($B79&lt;&gt;"",IF($EE$1+20&gt;=GO$13,RANK(FT79,FT$14:FT$113,0),""),"")</f>
        <v/>
      </c>
      <c r="GP79" s="329" t="str">
        <f aca="false">IF($B79&lt;&gt;"",IF($EE$1+20&gt;=GP$13,RANK(FU79,FU$14:FU$113,0),""),"")</f>
        <v/>
      </c>
      <c r="GQ79" s="329" t="str">
        <f aca="false">IF($B79&lt;&gt;"",IF($EE$1+20&gt;=GQ$13,RANK(FV79,FV$14:FV$113,0),""),"")</f>
        <v/>
      </c>
      <c r="GR79" s="329" t="str">
        <f aca="false">IF($B79&lt;&gt;"",IF($EE$1+20&gt;=GR$13,RANK(FW79,FW$14:FW$113,0),""),"")</f>
        <v/>
      </c>
      <c r="GS79" s="329" t="str">
        <f aca="false">IF($B79&lt;&gt;"",IF($EE$1+20&gt;=GS$13,RANK(FX79,FX$14:FX$113,0),""),"")</f>
        <v/>
      </c>
      <c r="GT79" s="329" t="str">
        <f aca="false">IF($B79&lt;&gt;"",IF($EE$1+20&gt;=GT$13,RANK(FY79,FY$14:FY$113,0),""),"")</f>
        <v/>
      </c>
      <c r="GU79" s="329" t="str">
        <f aca="false">IF($B79&lt;&gt;"",IF($EE$1+20&gt;=GU$13,RANK(FZ79,FZ$14:FZ$113,0),""),"")</f>
        <v/>
      </c>
      <c r="GV79" s="329" t="str">
        <f aca="false">IF($B79&lt;&gt;"",IF($EE$1+20&gt;=GV$13,RANK(GA79,GA$14:GA$113,0),""),"")</f>
        <v/>
      </c>
      <c r="GW79" s="329" t="str">
        <f aca="false">IF($B79&lt;&gt;"",IF($EE$1+20&gt;=GW$13,RANK(GB79,GB$14:GB$113,0),""),"")</f>
        <v/>
      </c>
      <c r="GX79" s="329" t="str">
        <f aca="false">IF($B79&lt;&gt;"",IF($EE$1+20&gt;=GX$13,RANK(GC79,GC$14:GC$113,0),""),"")</f>
        <v/>
      </c>
      <c r="GY79" s="329" t="str">
        <f aca="false">IF($B79&lt;&gt;"",IF($EE$1+20&gt;=GY$13,RANK(GD79,GD$14:GD$113,0),""),"")</f>
        <v/>
      </c>
      <c r="GZ79" s="329" t="str">
        <f aca="false">IF($B79&lt;&gt;"",IF($EE$1+20&gt;=GZ$13,RANK(GE79,GE$14:GE$113,0),""),"")</f>
        <v/>
      </c>
      <c r="HA79" s="329" t="str">
        <f aca="false">IF($B79&lt;&gt;"",IF($EE$1+20&gt;=HA$13,RANK(GF79,GF$14:GF$113,0),""),"")</f>
        <v/>
      </c>
      <c r="HB79" s="329" t="str">
        <f aca="false">IF($B79&lt;&gt;"",IF($EE$1+20&gt;=HB$13,RANK(GG79,GG$14:GG$113,0),""),"")</f>
        <v/>
      </c>
      <c r="HC79" s="329" t="str">
        <f aca="false">IF($B79&lt;&gt;"",IF($EE$1+20&gt;=HC$13,RANK(GH79,GH$14:GH$113,0),""),"")</f>
        <v/>
      </c>
      <c r="HD79" s="329" t="str">
        <f aca="false">IF($B79&lt;&gt;"",IF($EE$1+20&gt;=HD$13,RANK(GI79,GI$14:GI$113,0),""),"")</f>
        <v/>
      </c>
      <c r="HE79" s="329" t="str">
        <f aca="false">IF($B79&lt;&gt;"",IF($EE$1+20&gt;=HE$13,RANK(GJ79,GJ$14:GJ$113,0),""),"")</f>
        <v/>
      </c>
      <c r="HF79" s="330" t="str">
        <f aca="false">IF($B79&lt;&gt;"",IF($EE$1+20&gt;=HF$13,RANK(GK79,GK$14:GK$113,0),""),"")</f>
        <v/>
      </c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customFormat="false" ht="13" hidden="false" customHeight="false" outlineLevel="0" collapsed="false">
      <c r="A80" s="308" t="str">
        <f aca="false">IF(B80&lt;&gt;"",RANK(G80,G$14:G$113,0),"")</f>
        <v/>
      </c>
      <c r="B80" s="310" t="str">
        <f aca="false">IF('Chronos (M1..M20)'!B77&lt;&gt;"",'Chronos (M1..M20)'!B77,"")</f>
        <v/>
      </c>
      <c r="C80" s="310" t="str">
        <f aca="false">IF(B80&lt;&gt;"",'Chronos (M1..M20)'!C77,"")</f>
        <v/>
      </c>
      <c r="D80" s="215" t="str">
        <f aca="false">IF(B80&lt;&gt;"",'Chronos (M1..M20)'!C77,"")</f>
        <v/>
      </c>
      <c r="E80" s="355" t="n">
        <f aca="false">'Calculs (M1..M20)'!DS80</f>
        <v>0</v>
      </c>
      <c r="F80" s="355" t="n">
        <f aca="false">'Calculs (M1..M20)'!DT80</f>
        <v>0</v>
      </c>
      <c r="G80" s="311" t="n">
        <f aca="false">IF(B80&lt;&gt;"",IF(NbTotManche&lt;4,DR80-DQ80,IF(NbTotManche&lt;15,DR80-DU80-DQ80,IF(NbTotManche&lt;25,DR80-DU80-DV80-DQ80-DT80,IF(NbTotManche&lt;35,DS80-DU80-DV80-DW80-DT80-DQ80,DS80-DU80-DV80-DW80-DX80-DT80-DQ80)))),0)</f>
        <v>0</v>
      </c>
      <c r="H80" s="312" t="str">
        <f aca="false">IF(B80&lt;&gt;"",IF(G80,(G80/MAXA(G$14:G$113))*1000,0),"")</f>
        <v/>
      </c>
      <c r="I80" s="313" t="str">
        <f aca="false">IF($B80&lt;&gt;"",$B80,"")</f>
        <v/>
      </c>
      <c r="J80" s="314" t="str">
        <f aca="false">IF($B80&lt;&gt;"",'Chronos (M21..M40)'!$H77,"")</f>
        <v/>
      </c>
      <c r="K80" s="315" t="str">
        <f aca="false">IF('Chronos (M21..M40)'!$I77&lt;&gt;"",'Chronos (M21..M40)'!$I77," ")</f>
        <v> </v>
      </c>
      <c r="L80" s="316" t="n">
        <f aca="false">IF('Chronos (M21..M40)'!$J77&lt;&gt;"",'Chronos (M21..M40)'!$J77,0)</f>
        <v>0</v>
      </c>
      <c r="M80" s="317" t="str">
        <f aca="false">IF($B80&lt;&gt;"",IF(K80&lt;&gt;" ",(INDEX(J$9:K$12,MATCH(J80,J$9:J$12),2)/K80)*1000,0),"")</f>
        <v/>
      </c>
      <c r="N80" s="318" t="str">
        <f aca="false">IF(K$9&lt;&gt;"",IF($B80&lt;&gt;"",M80-L80,""),"")</f>
        <v/>
      </c>
      <c r="O80" s="314" t="str">
        <f aca="false">IF($B80&lt;&gt;"",'Chronos (M21..M40)'!$H178,"")</f>
        <v/>
      </c>
      <c r="P80" s="315" t="str">
        <f aca="false">IF('Chronos (M21..M40)'!$I178&lt;&gt;"",'Chronos (M21..M40)'!$I178," ")</f>
        <v> </v>
      </c>
      <c r="Q80" s="316" t="n">
        <f aca="false">IF('Chronos (M21..M40)'!$J178&lt;&gt;"",'Chronos (M21..M40)'!$J178,0)</f>
        <v>0</v>
      </c>
      <c r="R80" s="317" t="str">
        <f aca="false">IF($B80&lt;&gt;"",IF(P80&lt;&gt;" ",(INDEX(O$9:P$12,MATCH(O80,O$9:O$12),2)/P80)*1000,0),"")</f>
        <v/>
      </c>
      <c r="S80" s="318" t="str">
        <f aca="false">IF(P$9&lt;&gt;"",IF($B80&lt;&gt;"",R80-Q80,""),"")</f>
        <v/>
      </c>
      <c r="T80" s="313" t="str">
        <f aca="false">IF($B80&lt;&gt;"",$B80,"")</f>
        <v/>
      </c>
      <c r="U80" s="314" t="str">
        <f aca="false">IF($B80&lt;&gt;"",'Chronos (M21..M40)'!$H279,"")</f>
        <v/>
      </c>
      <c r="V80" s="315" t="str">
        <f aca="false">IF('Chronos (M21..M40)'!$I279&lt;&gt;"",'Chronos (M21..M40)'!$I279," ")</f>
        <v> </v>
      </c>
      <c r="W80" s="316" t="n">
        <f aca="false">IF('Chronos (M21..M40)'!$J279&lt;&gt;"",'Chronos (M21..M40)'!$J279,0)</f>
        <v>0</v>
      </c>
      <c r="X80" s="317" t="str">
        <f aca="false">IF($B80&lt;&gt;"",IF(V80&lt;&gt;" ",(INDEX(U$9:V$12,MATCH(U80,U$9:U$12),2)/V80)*1000,0),"")</f>
        <v/>
      </c>
      <c r="Y80" s="318" t="str">
        <f aca="false">IF(V$9&lt;&gt;"",IF($B80&lt;&gt;"",X80-W80,""),"")</f>
        <v/>
      </c>
      <c r="Z80" s="314" t="str">
        <f aca="false">IF($B80&lt;&gt;"",'Chronos (M21..M40)'!$H380,"")</f>
        <v/>
      </c>
      <c r="AA80" s="315" t="str">
        <f aca="false">IF('Chronos (M21..M40)'!$I380&lt;&gt;"",'Chronos (M21..M40)'!$I380," ")</f>
        <v> </v>
      </c>
      <c r="AB80" s="316" t="n">
        <f aca="false">IF('Chronos (M1..M20)'!$J380&lt;&gt;"",'Chronos (M21..M40)'!$J380,0)</f>
        <v>0</v>
      </c>
      <c r="AC80" s="317" t="str">
        <f aca="false">IF($B80&lt;&gt;"",IF(AA80&lt;&gt;" ",(INDEX(Z$9:AA$12,MATCH(Z80,Z$9:Z$12),2)/AA80)*1000,0),"")</f>
        <v/>
      </c>
      <c r="AD80" s="318" t="str">
        <f aca="false">IF(AA$9&lt;&gt;"",IF($B80&lt;&gt;"",AC80-AB80,""),"")</f>
        <v/>
      </c>
      <c r="AE80" s="313" t="str">
        <f aca="false">IF($B80&lt;&gt;"",$B80,"")</f>
        <v/>
      </c>
      <c r="AF80" s="314" t="str">
        <f aca="false">IF($B80&lt;&gt;"",'Chronos (M21..M40)'!$H481,"")</f>
        <v/>
      </c>
      <c r="AG80" s="315" t="str">
        <f aca="false">IF('Chronos (M21..M40)'!$I481&lt;&gt;"",'Chronos (M21..M40)'!$I481," ")</f>
        <v> </v>
      </c>
      <c r="AH80" s="316" t="n">
        <f aca="false">IF('Chronos (M21..M40)'!$J481&lt;&gt;"",'Chronos (M21..M40)'!$J481,0)</f>
        <v>0</v>
      </c>
      <c r="AI80" s="317" t="str">
        <f aca="false">IF($B80&lt;&gt;"",IF(AG80&lt;&gt;" ",(INDEX(AF$9:AG$12,MATCH(AF80,AF$9:AF$12),2)/AG80)*1000,0),"")</f>
        <v/>
      </c>
      <c r="AJ80" s="318" t="str">
        <f aca="false">IF(AG$9&lt;&gt;"",IF($B80&lt;&gt;"",AI80-AH80,""),"")</f>
        <v/>
      </c>
      <c r="AK80" s="314" t="str">
        <f aca="false">IF($B80&lt;&gt;"",'Chronos (M21..M40)'!$H582,"")</f>
        <v/>
      </c>
      <c r="AL80" s="315" t="str">
        <f aca="false">IF('Chronos (M21..M40)'!$I582&lt;&gt;"",'Chronos (M21..M40)'!$I582," ")</f>
        <v> </v>
      </c>
      <c r="AM80" s="316" t="n">
        <f aca="false">IF('Chronos (M21..M40)'!$J582&lt;&gt;"",'Chronos (M21..M40)'!$J582,0)</f>
        <v>0</v>
      </c>
      <c r="AN80" s="317" t="str">
        <f aca="false">IF($B80&lt;&gt;"",IF(AL80&lt;&gt;" ",(INDEX(AK$9:AL$12,MATCH(AK80,AK$9:AK$12),2)/AL80)*1000,0),"")</f>
        <v/>
      </c>
      <c r="AO80" s="318" t="str">
        <f aca="false">IF(AL$9&lt;&gt;"",IF($B80&lt;&gt;"",AN80-AM80,""),"")</f>
        <v/>
      </c>
      <c r="AP80" s="313" t="str">
        <f aca="false">IF($B80&lt;&gt;"",$B80,"")</f>
        <v/>
      </c>
      <c r="AQ80" s="314" t="str">
        <f aca="false">IF($B80&lt;&gt;"",'Chronos (M21..M40)'!$H683,"")</f>
        <v/>
      </c>
      <c r="AR80" s="315" t="str">
        <f aca="false">IF('Chronos (M21..M40)'!$I683&lt;&gt;"",'Chronos (M21..M40)'!$I683," ")</f>
        <v> </v>
      </c>
      <c r="AS80" s="316" t="n">
        <f aca="false">IF('Chronos (M21..M40)'!$J683&lt;&gt;"",'Chronos (M21..M40)'!$J683,0)</f>
        <v>0</v>
      </c>
      <c r="AT80" s="317" t="str">
        <f aca="false">IF($B80&lt;&gt;"",IF(AR80&lt;&gt;" ",(INDEX(AQ$9:AR$12,MATCH(AQ80,AQ$9:AQ$12),2)/AR80)*1000,0),"")</f>
        <v/>
      </c>
      <c r="AU80" s="318" t="str">
        <f aca="false">IF(AR$9&lt;&gt;"",IF($B80&lt;&gt;"",AT80-AS80,""),"")</f>
        <v/>
      </c>
      <c r="AV80" s="314" t="str">
        <f aca="false">IF($B80&lt;&gt;"",'Chronos (M21..M40)'!$H784,"")</f>
        <v/>
      </c>
      <c r="AW80" s="315" t="str">
        <f aca="false">IF('Chronos (M21..M40)'!$I784&lt;&gt;"",'Chronos (M21..M40)'!$I784," ")</f>
        <v> </v>
      </c>
      <c r="AX80" s="316" t="n">
        <f aca="false">IF('Chronos (M21..M40)'!$J784&lt;&gt;"",'Chronos (M21..M40)'!$J784,0)</f>
        <v>0</v>
      </c>
      <c r="AY80" s="317" t="str">
        <f aca="false">IF($B80&lt;&gt;"",IF(AW80&lt;&gt;" ",(INDEX(AV$9:AW$12,MATCH(AV80,AV$9:AV$12),2)/AW80)*1000,0),"")</f>
        <v/>
      </c>
      <c r="AZ80" s="318" t="str">
        <f aca="false">IF(AW$9&lt;&gt;"",IF($B80&lt;&gt;"",AY80-AX80,""),"")</f>
        <v/>
      </c>
      <c r="BA80" s="313" t="str">
        <f aca="false">IF($B80&lt;&gt;"",$B80,"")</f>
        <v/>
      </c>
      <c r="BB80" s="314" t="str">
        <f aca="false">IF($B80&lt;&gt;"",'Chronos (M21..M40)'!$H885,"")</f>
        <v/>
      </c>
      <c r="BC80" s="315" t="str">
        <f aca="false">IF('Chronos (M21..M40)'!$I885&lt;&gt;"",'Chronos (M21..M40)'!$I885," ")</f>
        <v> </v>
      </c>
      <c r="BD80" s="316" t="n">
        <f aca="false">IF('Chronos (M21..M40)'!$J885&lt;&gt;"",'Chronos (M21..M40)'!$J885,0)</f>
        <v>0</v>
      </c>
      <c r="BE80" s="317" t="str">
        <f aca="false">IF($B80&lt;&gt;"",IF(BC80&lt;&gt;" ",(INDEX(BB$9:BC$12,MATCH(BB80,BB$9:BB$12),2)/BC80)*1000,0),"")</f>
        <v/>
      </c>
      <c r="BF80" s="318" t="str">
        <f aca="false">IF(BC$9&lt;&gt;"",IF($B80&lt;&gt;"",BE80-BD80,""),"")</f>
        <v/>
      </c>
      <c r="BG80" s="314" t="str">
        <f aca="false">IF($B80&lt;&gt;"",'Chronos (M21..M40)'!$H986,"")</f>
        <v/>
      </c>
      <c r="BH80" s="315" t="str">
        <f aca="false">IF('Chronos (M21..M40)'!$I986&lt;&gt;"",'Chronos (M21..M40)'!$I986," ")</f>
        <v> </v>
      </c>
      <c r="BI80" s="316" t="n">
        <f aca="false">IF('Chronos (M21..M40)'!$J986&lt;&gt;"",'Chronos (M21..M40)'!$J986,0)</f>
        <v>0</v>
      </c>
      <c r="BJ80" s="317" t="str">
        <f aca="false">IF($B80&lt;&gt;"",IF(BH80&lt;&gt;" ",(INDEX(BG$9:BH$12,MATCH(BG80,BG$9:BG$12),2)/BH80)*1000,0),"")</f>
        <v/>
      </c>
      <c r="BK80" s="318" t="str">
        <f aca="false">IF(BH$9&lt;&gt;"",IF($B80&lt;&gt;"",BJ80-BI80,""),"")</f>
        <v/>
      </c>
      <c r="BL80" s="313" t="str">
        <f aca="false">IF($B80&lt;&gt;"",$B80,"")</f>
        <v/>
      </c>
      <c r="BM80" s="314" t="str">
        <f aca="false">IF($B80&lt;&gt;"",'Chronos (M21..M40)'!$H1087,"")</f>
        <v/>
      </c>
      <c r="BN80" s="315" t="str">
        <f aca="false">IF('Chronos (M21..M40)'!$I1087&lt;&gt;"",'Chronos (M21..M40)'!$I1087," ")</f>
        <v> </v>
      </c>
      <c r="BO80" s="316" t="n">
        <f aca="false">IF('Chronos (M21..M40)'!$J1087&lt;&gt;"",'Chronos (M21..M40)'!$J1087,0)</f>
        <v>0</v>
      </c>
      <c r="BP80" s="317" t="str">
        <f aca="false">IF($B80&lt;&gt;"",IF(BN80&lt;&gt;" ",(INDEX(BM$9:BN$12,MATCH(BM80,BM$9:BM$12),2)/BN80)*1000,0),"")</f>
        <v/>
      </c>
      <c r="BQ80" s="318" t="str">
        <f aca="false">IF(BN$9&lt;&gt;"",IF($B80&lt;&gt;"",BP80-BO80,""),"")</f>
        <v/>
      </c>
      <c r="BR80" s="314" t="str">
        <f aca="false">IF($B80&lt;&gt;"",'Chronos (M21..M40)'!$H1188,"")</f>
        <v/>
      </c>
      <c r="BS80" s="315" t="str">
        <f aca="false">IF('Chronos (M21..M40)'!$I1188&lt;&gt;"",'Chronos (M21..M40)'!$I1188," ")</f>
        <v> </v>
      </c>
      <c r="BT80" s="316" t="n">
        <f aca="false">IF('Chronos (M21..M40)'!$J1188&lt;&gt;"",'Chronos (M21..M40)'!$J1188,0)</f>
        <v>0</v>
      </c>
      <c r="BU80" s="317" t="str">
        <f aca="false">IF($B80&lt;&gt;"",IF(BS80&lt;&gt;" ",(INDEX(BR$9:BS$12,MATCH(BR80,BR$9:BR$12),2)/BS80)*1000,0),"")</f>
        <v/>
      </c>
      <c r="BV80" s="318" t="str">
        <f aca="false">IF(BS$9&lt;&gt;"",IF($B80&lt;&gt;"",BU80-BT80,""),"")</f>
        <v/>
      </c>
      <c r="BW80" s="313" t="str">
        <f aca="false">IF($B80&lt;&gt;"",$B80,"")</f>
        <v/>
      </c>
      <c r="BX80" s="314" t="str">
        <f aca="false">IF($B80&lt;&gt;"",'Chronos (M21..M40)'!$H1289,"")</f>
        <v/>
      </c>
      <c r="BY80" s="315" t="str">
        <f aca="false">IF('Chronos (M21..M40)'!$I1289&lt;&gt;"",'Chronos (M21..M40)'!$I1289," ")</f>
        <v> </v>
      </c>
      <c r="BZ80" s="316" t="n">
        <f aca="false">IF('Chronos (M21..M40)'!$J1289&lt;&gt;"",'Chronos (M21..M40)'!$J1289,0)</f>
        <v>0</v>
      </c>
      <c r="CA80" s="317" t="str">
        <f aca="false">IF($B80&lt;&gt;"",IF(BY80&lt;&gt;" ",(INDEX(BX$9:BY$12,MATCH(BX80,BX$9:BX$12),2)/BY80)*1000,0),"")</f>
        <v/>
      </c>
      <c r="CB80" s="318" t="str">
        <f aca="false">IF(BY$9&lt;&gt;"",IF($B80&lt;&gt;"",CA80-BZ80,""),"")</f>
        <v/>
      </c>
      <c r="CC80" s="314" t="str">
        <f aca="false">IF($B80&lt;&gt;"",'Chronos (M21..M40)'!$H1390,"")</f>
        <v/>
      </c>
      <c r="CD80" s="315" t="str">
        <f aca="false">IF('Chronos (M21..M40)'!$I1390&lt;&gt;"",'Chronos (M21..M40)'!$I1390," ")</f>
        <v> </v>
      </c>
      <c r="CE80" s="316" t="n">
        <f aca="false">IF('Chronos (M21..M40)'!$J1390&lt;&gt;"",'Chronos (M21..M40)'!$J1390,0)</f>
        <v>0</v>
      </c>
      <c r="CF80" s="317" t="str">
        <f aca="false">IF($B80&lt;&gt;"",IF(CD80&lt;&gt;" ",(INDEX(CC$9:CD$12,MATCH(CC80,CC$9:CC$12),2)/CD80)*1000,0),"")</f>
        <v/>
      </c>
      <c r="CG80" s="318" t="str">
        <f aca="false">IF(CD$9&lt;&gt;"",IF($B80&lt;&gt;"",CF80-CE80,""),"")</f>
        <v/>
      </c>
      <c r="CH80" s="313" t="str">
        <f aca="false">IF($B80&lt;&gt;"",$B80,"")</f>
        <v/>
      </c>
      <c r="CI80" s="314" t="str">
        <f aca="false">IF($B80&lt;&gt;"",'Chronos (M21..M40)'!$H1491,"")</f>
        <v/>
      </c>
      <c r="CJ80" s="315" t="str">
        <f aca="false">IF('Chronos (M21..M40)'!$I1491&lt;&gt;"",'Chronos (M21..M40)'!$I1491," ")</f>
        <v> </v>
      </c>
      <c r="CK80" s="316" t="n">
        <f aca="false">IF('Chronos (M21..M40)'!$J1491&lt;&gt;"",'Chronos (M21..M40)'!$J1491,0)</f>
        <v>0</v>
      </c>
      <c r="CL80" s="317" t="str">
        <f aca="false">IF($B80&lt;&gt;"",IF(CJ80&lt;&gt;" ",(INDEX(CI$9:CJ$12,MATCH(CI80,CI$9:CI$12),2)/CJ80)*1000,0),"")</f>
        <v/>
      </c>
      <c r="CM80" s="318" t="str">
        <f aca="false">IF(CJ$9&lt;&gt;"",IF($B80&lt;&gt;"",CL80-CK80,""),"")</f>
        <v/>
      </c>
      <c r="CN80" s="314" t="str">
        <f aca="false">IF($B80&lt;&gt;"",'Chronos (M21..M40)'!$H1592,"")</f>
        <v/>
      </c>
      <c r="CO80" s="315" t="str">
        <f aca="false">IF('Chronos (M21..M40)'!$I1592&lt;&gt;"",'Chronos (M21..M40)'!$I1592," ")</f>
        <v> </v>
      </c>
      <c r="CP80" s="316" t="n">
        <f aca="false">IF('Chronos (M21..M40)'!$J1592&lt;&gt;"",'Chronos (M21..M40)'!$J1592,0)</f>
        <v>0</v>
      </c>
      <c r="CQ80" s="317" t="str">
        <f aca="false">IF($B80&lt;&gt;"",IF(CO80&lt;&gt;" ",(INDEX(CN$9:CO$12,MATCH(CN80,CN$9:CN$12),2)/CO80)*1000,0),"")</f>
        <v/>
      </c>
      <c r="CR80" s="318" t="str">
        <f aca="false">IF(CO$9&lt;&gt;"",IF($B80&lt;&gt;"",CQ80-CP80,""),"")</f>
        <v/>
      </c>
      <c r="CS80" s="313" t="str">
        <f aca="false">IF($B80&lt;&gt;"",$B80,"")</f>
        <v/>
      </c>
      <c r="CT80" s="314" t="str">
        <f aca="false">IF($B80&lt;&gt;"",'Chronos (M21..M40)'!$H1693,"")</f>
        <v/>
      </c>
      <c r="CU80" s="315" t="str">
        <f aca="false">IF('Chronos (M21..M40)'!$I1693&lt;&gt;"",'Chronos (M21..M40)'!$I1693," ")</f>
        <v> </v>
      </c>
      <c r="CV80" s="316" t="n">
        <f aca="false">IF('Chronos (M21..M40)'!$J1693&lt;&gt;"",'Chronos (M21..M40)'!$J1693,0)</f>
        <v>0</v>
      </c>
      <c r="CW80" s="317" t="str">
        <f aca="false">IF($B80&lt;&gt;"",IF(CU80&lt;&gt;" ",(INDEX(CT$9:CU$12,MATCH(CT80,CT$9:CT$12),2)/CU80)*1000,0),"")</f>
        <v/>
      </c>
      <c r="CX80" s="318" t="str">
        <f aca="false">IF(CU$9&lt;&gt;"",IF($B80&lt;&gt;"",CW80-CV80,""),"")</f>
        <v/>
      </c>
      <c r="CY80" s="314" t="str">
        <f aca="false">IF($B80&lt;&gt;"",'Chronos (M21..M40)'!$H1794,"")</f>
        <v/>
      </c>
      <c r="CZ80" s="315" t="str">
        <f aca="false">IF('Chronos (M21..M40)'!$I1794&lt;&gt;"",'Chronos (M21..M40)'!$I1794," ")</f>
        <v> </v>
      </c>
      <c r="DA80" s="316" t="n">
        <f aca="false">IF('Chronos (M21..M40)'!$J1794&lt;&gt;"",'Chronos (M21..M40)'!$J1794,0)</f>
        <v>0</v>
      </c>
      <c r="DB80" s="317" t="str">
        <f aca="false">IF($B80&lt;&gt;"",IF(CZ80&lt;&gt;" ",(INDEX(CY$9:CZ$12,MATCH(CY80,CY$9:CY$12),2)/CZ80)*1000,0),"")</f>
        <v/>
      </c>
      <c r="DC80" s="318" t="str">
        <f aca="false">IF(CZ$9&lt;&gt;"",IF($B80&lt;&gt;"",DB80-DA80,""),"")</f>
        <v/>
      </c>
      <c r="DD80" s="313" t="str">
        <f aca="false">IF($B80&lt;&gt;"",$B80,"")</f>
        <v/>
      </c>
      <c r="DE80" s="314" t="str">
        <f aca="false">IF($B80&lt;&gt;"",'Chronos (M21..M40)'!$H1895,"")</f>
        <v/>
      </c>
      <c r="DF80" s="315" t="str">
        <f aca="false">IF('Chronos (M21..M40)'!$I1895&lt;&gt;"",'Chronos (M21..M40)'!$I1895," ")</f>
        <v> </v>
      </c>
      <c r="DG80" s="316" t="n">
        <f aca="false">IF('Chronos (M21..M40)'!$J1895&lt;&gt;"",'Chronos (M21..M40)'!$J1895,0)</f>
        <v>0</v>
      </c>
      <c r="DH80" s="317" t="str">
        <f aca="false">IF($B80&lt;&gt;"",IF(DF80&lt;&gt;" ",(INDEX(DE$9:DF$12,MATCH(DE80,DE$9:DE$12),2)/DF80)*1000,0),"")</f>
        <v/>
      </c>
      <c r="DI80" s="318" t="str">
        <f aca="false">IF(DF$9&lt;&gt;"",IF($B80&lt;&gt;"",DH80-DG80,""),"")</f>
        <v/>
      </c>
      <c r="DJ80" s="314" t="str">
        <f aca="false">IF($B80&lt;&gt;"",'Chronos (M21..M40)'!$H1996,"")</f>
        <v/>
      </c>
      <c r="DK80" s="315" t="str">
        <f aca="false">IF('Chronos (M21..M40)'!$I1996&lt;&gt;"",'Chronos (M21..M40)'!$I1996," ")</f>
        <v> </v>
      </c>
      <c r="DL80" s="316" t="n">
        <f aca="false">IF('Chronos (M21..M40)'!$J1996&lt;&gt;"",'Chronos (M21..M40)'!$J1996,0)</f>
        <v>0</v>
      </c>
      <c r="DM80" s="317" t="str">
        <f aca="false">IF($B80&lt;&gt;"",IF(DK80&lt;&gt;" ",(INDEX(DJ$9:DK$12,MATCH(DJ80,DJ$9:DJ$12),2)/DK80)*1000,0),"")</f>
        <v/>
      </c>
      <c r="DN80" s="318" t="str">
        <f aca="false">IF(DK$9&lt;&gt;"",IF($B80&lt;&gt;"",DM80-DL80,""),"")</f>
        <v/>
      </c>
      <c r="DO80" s="0"/>
      <c r="DP80" s="356" t="n">
        <f aca="false">E80</f>
        <v>0</v>
      </c>
      <c r="DQ80" s="357" t="n">
        <f aca="false">F80</f>
        <v>0</v>
      </c>
      <c r="DR80" s="356" t="e">
        <f aca="false">SUM(E80,M80,R80,X80,AC80)</f>
        <v>#VALUE!</v>
      </c>
      <c r="DS80" s="319" t="e">
        <f aca="false">SUM(DR80,AI80,AN80,AT80,AY80,BE80,BJ80,BP80,BU80,CA80,CF80,CL80,CQ80,CW80,DB80,DH80,DM80)</f>
        <v>#VALUE!</v>
      </c>
      <c r="DT80" s="357" t="n">
        <f aca="false">SUM(L80,Q80,W80,AB80,AH80,AM80,AS80,AX80,BD80,BI80,BO80,BT80,BZ80,CE80,CK80,CP80,CV80,DA80,DG80,DL80)</f>
        <v>0</v>
      </c>
      <c r="DU80" s="356" t="e">
        <f aca="false">SMALL($DY80:$EV80,1)</f>
        <v>#VALUE!</v>
      </c>
      <c r="DV80" s="319" t="e">
        <f aca="false">SMALL($DY80:$EV80,2)</f>
        <v>#VALUE!</v>
      </c>
      <c r="DW80" s="319" t="e">
        <f aca="false">SMALL($DY80:$EV80,3)</f>
        <v>#VALUE!</v>
      </c>
      <c r="DX80" s="357" t="e">
        <f aca="false">SMALL($DY80:$EV80,4)</f>
        <v>#VALUE!</v>
      </c>
      <c r="DY80" s="356" t="e">
        <f aca="false">'Calculs (M1..M20)'!DU80</f>
        <v>#VALUE!</v>
      </c>
      <c r="DZ80" s="356" t="e">
        <f aca="false">'Calculs (M1..M20)'!DV80</f>
        <v>#VALUE!</v>
      </c>
      <c r="EA80" s="356" t="e">
        <f aca="false">'Calculs (M1..M20)'!DW80</f>
        <v>#VALUE!</v>
      </c>
      <c r="EB80" s="358" t="e">
        <f aca="false">'Calculs (M1..M20)'!DX80</f>
        <v>#VALUE!</v>
      </c>
      <c r="EC80" s="361" t="str">
        <f aca="false">IF(M80&gt;0,M80," ")</f>
        <v/>
      </c>
      <c r="ED80" s="321" t="str">
        <f aca="false">IF(R80&gt;0,R80," ")</f>
        <v/>
      </c>
      <c r="EE80" s="321" t="str">
        <f aca="false">IF(X80&gt;0,X80," ")</f>
        <v/>
      </c>
      <c r="EF80" s="321" t="str">
        <f aca="false">IF(AC80&gt;0,AC80," ")</f>
        <v/>
      </c>
      <c r="EG80" s="321" t="str">
        <f aca="false">IF(AI80&gt;0,AI80," ")</f>
        <v/>
      </c>
      <c r="EH80" s="321" t="str">
        <f aca="false">IF(AN80&gt;0,AN80," ")</f>
        <v/>
      </c>
      <c r="EI80" s="321" t="str">
        <f aca="false">IF(AT80&gt;0,AT80," ")</f>
        <v/>
      </c>
      <c r="EJ80" s="321" t="str">
        <f aca="false">IF(AY80&gt;0,AY80," ")</f>
        <v/>
      </c>
      <c r="EK80" s="321" t="str">
        <f aca="false">IF(BE80&gt;0,BE80," ")</f>
        <v/>
      </c>
      <c r="EL80" s="321" t="str">
        <f aca="false">IF(BJ80&gt;0,BJ80," ")</f>
        <v/>
      </c>
      <c r="EM80" s="321" t="str">
        <f aca="false">IF(BP80&gt;0,BP80," ")</f>
        <v/>
      </c>
      <c r="EN80" s="321" t="str">
        <f aca="false">IF(BU80&gt;0,BU80," ")</f>
        <v/>
      </c>
      <c r="EO80" s="321" t="str">
        <f aca="false">IF(CA80&gt;0,CA80," ")</f>
        <v/>
      </c>
      <c r="EP80" s="321" t="str">
        <f aca="false">IF(CF80&gt;0,CF80," ")</f>
        <v/>
      </c>
      <c r="EQ80" s="321" t="str">
        <f aca="false">IF(CL80&gt;0,CL80," ")</f>
        <v/>
      </c>
      <c r="ER80" s="321" t="str">
        <f aca="false">IF(CQ80&gt;0,CQ80," ")</f>
        <v/>
      </c>
      <c r="ES80" s="321" t="str">
        <f aca="false">IF(CW80&gt;0,CW80," ")</f>
        <v/>
      </c>
      <c r="ET80" s="321" t="str">
        <f aca="false">IF(DB80&gt;0,DB80," ")</f>
        <v/>
      </c>
      <c r="EU80" s="321" t="str">
        <f aca="false">IF(DH80&gt;0,DH80," ")</f>
        <v/>
      </c>
      <c r="EV80" s="321" t="str">
        <f aca="false">IF(DM80&gt;0,DM80," ")</f>
        <v/>
      </c>
      <c r="EW80" s="322" t="e">
        <f aca="false">SMALL($DY80:EC80,1)</f>
        <v>#VALUE!</v>
      </c>
      <c r="EX80" s="323" t="e">
        <f aca="false">SMALL($DY80:ED80,1)</f>
        <v>#VALUE!</v>
      </c>
      <c r="EY80" s="323" t="e">
        <f aca="false">SMALL($DY80:EE80,1)</f>
        <v>#VALUE!</v>
      </c>
      <c r="EZ80" s="323" t="e">
        <f aca="false">SMALL($DY80:EF80,1)</f>
        <v>#VALUE!</v>
      </c>
      <c r="FA80" s="323" t="e">
        <f aca="false">SMALL($DY80:EG80,1)</f>
        <v>#VALUE!</v>
      </c>
      <c r="FB80" s="323" t="e">
        <f aca="false">SMALL($DY80:EH80,1)</f>
        <v>#VALUE!</v>
      </c>
      <c r="FC80" s="323" t="e">
        <f aca="false">SMALL($DY80:EI80,1)</f>
        <v>#VALUE!</v>
      </c>
      <c r="FD80" s="323" t="e">
        <f aca="false">SMALL($DY80:EJ80,1)</f>
        <v>#VALUE!</v>
      </c>
      <c r="FE80" s="323" t="e">
        <f aca="false">SMALL($DY80:EK80,1)</f>
        <v>#VALUE!</v>
      </c>
      <c r="FF80" s="323" t="e">
        <f aca="false">SMALL($DY80:EL80,1)</f>
        <v>#VALUE!</v>
      </c>
      <c r="FG80" s="323" t="e">
        <f aca="false">SMALL($DY80:EM80,1)</f>
        <v>#VALUE!</v>
      </c>
      <c r="FH80" s="323" t="e">
        <f aca="false">SMALL($DY80:EN80,1)</f>
        <v>#VALUE!</v>
      </c>
      <c r="FI80" s="323" t="e">
        <f aca="false">SMALL($DY80:EO80,1)</f>
        <v>#VALUE!</v>
      </c>
      <c r="FJ80" s="323" t="e">
        <f aca="false">SMALL($DY80:EP80,1)</f>
        <v>#VALUE!</v>
      </c>
      <c r="FK80" s="323" t="e">
        <f aca="false">SMALL($DY80:EQ80,1)</f>
        <v>#VALUE!</v>
      </c>
      <c r="FL80" s="323" t="e">
        <f aca="false">SMALL($DY80:ER80,1)</f>
        <v>#VALUE!</v>
      </c>
      <c r="FM80" s="323" t="e">
        <f aca="false">SMALL($DY80:ES80,1)</f>
        <v>#VALUE!</v>
      </c>
      <c r="FN80" s="323" t="e">
        <f aca="false">SMALL($DY80:ET80,1)</f>
        <v>#VALUE!</v>
      </c>
      <c r="FO80" s="323" t="e">
        <f aca="false">SMALL($DY80:EU80,1)</f>
        <v>#VALUE!</v>
      </c>
      <c r="FP80" s="324" t="e">
        <f aca="false">SMALL($DY80:EV80,1)</f>
        <v>#VALUE!</v>
      </c>
      <c r="FQ80" s="0"/>
      <c r="FR80" s="328" t="str">
        <f aca="false">IF($B80&lt;&gt;"",IF($EE$1+20&gt;=FR$13,$N80+E80-F80-(EW80+EW182+EW284+EW386),""),"")</f>
        <v/>
      </c>
      <c r="FS80" s="329" t="str">
        <f aca="false">IF($B80&lt;&gt;"",IF($EE$1+20&gt;=FS$13,$N80+$S80+E80-F80-(EX80+EX182+EX284+EX386),""),"")</f>
        <v/>
      </c>
      <c r="FT80" s="329" t="str">
        <f aca="false">IF($B80&lt;&gt;"",IF($EE$1+20&gt;=FT$13,$N80+$S80+$Y80+E80-F80-(EY80+EY182+EY284+EY386),""),"")</f>
        <v/>
      </c>
      <c r="FU80" s="329" t="str">
        <f aca="false">IF($B80&lt;&gt;"",IF($EE$1+20&gt;=FU$13,$N80+$S80+$Y80+$AD80+E80-F80-(EZ80+EZ182+EZ284+EZ386),""),"")</f>
        <v/>
      </c>
      <c r="FV80" s="329" t="str">
        <f aca="false">IF($B80&lt;&gt;"",IF($EE$1+20&gt;=FV$13,$N80+$S80+$Y80+$AD80+$AJ80+E80-F80-(FA80+FA182+FA284+FA386),""),"")</f>
        <v/>
      </c>
      <c r="FW80" s="329" t="str">
        <f aca="false">IF($B80&lt;&gt;"",IF($EE$1+20&gt;=FW$13,$N80+$S80+$Y80+$AD80+$AJ80+$AO80+E80-F80-(FB80+FB182+FB284+FB386),""),"")</f>
        <v/>
      </c>
      <c r="FX80" s="329" t="str">
        <f aca="false">IF($B80&lt;&gt;"",IF($EE$1+20&gt;=FX$13,$N80+$S80+$Y80+$AD80+$AJ80+$AO80+$AU80+E80-F80-(FC80+FC182+FC284+FC386),""),"")</f>
        <v/>
      </c>
      <c r="FY80" s="329" t="str">
        <f aca="false">IF($B80&lt;&gt;"",IF($EE$1+20&gt;=FY$13,$N80+$S80+$Y80+$AD80+$AJ80+$AO80+$AU80+$AZ80+E80-F80-(FD80+FD182+FD284+FD386),""),"")</f>
        <v/>
      </c>
      <c r="FZ80" s="329" t="str">
        <f aca="false">IF($B80&lt;&gt;"",IF($EE$1+20&gt;=FZ$13,$N80+$S80+$Y80+$AD80+$AJ80+$AO80+$AU80+$AZ80+$BF80+E80-F80-(FE80+FE182+FE284+FE386),""),"")</f>
        <v/>
      </c>
      <c r="GA80" s="329" t="str">
        <f aca="false">IF($B80&lt;&gt;"",IF($EE$1+20&gt;=GA$13,$N80+$S80+$Y80+$AD80+$AJ80+$AO80+$AU80+$AZ80+$BF80+$BK80+E80-F80-(FF80+FF182+FF284+FF386),""),"")</f>
        <v/>
      </c>
      <c r="GB80" s="329" t="str">
        <f aca="false">IF($B80&lt;&gt;"",IF($EE$1+20&gt;=GB$13,$N80+$S80+$Y80+$AD80+$AJ80+$AO80+$AU80+$AZ80+$BF80+$BK80+$BQ80+E80-F80-(FG80+FG182+FG284+FG386),""),"")</f>
        <v/>
      </c>
      <c r="GC80" s="329" t="str">
        <f aca="false">IF($B80&lt;&gt;"",IF($EE$1+20&gt;=GC$13,$N80+$S80+$Y80+$AD80+$AJ80+$AO80+$AU80+$AZ80+$BF80+$BK80+$BQ80+$BV80+E80-F80-(FH80+FH182+FH284+FH386),""),"")</f>
        <v/>
      </c>
      <c r="GD80" s="329" t="str">
        <f aca="false">IF($B80&lt;&gt;"",IF($EE$1+20&gt;=GD$13,$N80+$S80+$Y80+$AD80+$AJ80+$AO80+$AU80+$AZ80+$BF80+$BK80+$BQ80+$BV80+$CB80+E80-F80-(FI80+FI182+FI284+FI386),""),"")</f>
        <v/>
      </c>
      <c r="GE80" s="329" t="str">
        <f aca="false">IF($B80&lt;&gt;"",IF($EE$1+20&gt;=GE$13,$N80+$S80+$Y80+$AD80+$AJ80+$AO80+$AU80+$AZ80+$BF80+$BK80+$BQ80+$BV80+$CB80+$CG80+E80-F80-(FJ80+FJ182+FJ284+FJ386),""),"")</f>
        <v/>
      </c>
      <c r="GF80" s="329" t="str">
        <f aca="false">IF($B80&lt;&gt;"",IF($EE$1+20&gt;=GF$13,$N80+$S80+$Y80+$AD80+$AJ80+$AO80+$AU80+$AZ80+$BF80+$BK80+$BQ80+$BV80+$CB80+$CG80+$CM80+E80-F80-(FK80+FK182+FK284+FK386),""),"")</f>
        <v/>
      </c>
      <c r="GG80" s="329" t="str">
        <f aca="false">IF($B80&lt;&gt;"",IF($EE$1+20&gt;=GG$13,$N80+$S80+$Y80+$AD80+$AJ80+$AO80+$AU80+$AZ80+$BF80+$BK80+$BQ80+$BV80+$CB80+$CG80+$CM80+$CR80+E80-F80-(FL80+FL182+FL284+FL386),""),"")</f>
        <v/>
      </c>
      <c r="GH80" s="329" t="str">
        <f aca="false">IF($B80&lt;&gt;"",IF($EE$1+20&gt;=GH$13,$N80+$S80+$Y80+$AD80+$AJ80+$AO80+$AU80+$AZ80+$BF80+$BK80+$BQ80+$BV80+$CB80+$CG80+$CM80+$CR80+$CX80+E80-F80-(FM80+FM182+FM284+FM386),""),"")</f>
        <v/>
      </c>
      <c r="GI80" s="329" t="str">
        <f aca="false">IF($B80&lt;&gt;"",IF($EE$1+20&gt;=GI$13,$N80+$S80+$Y80+$AD80+$AJ80+$AO80+$AU80+$AZ80+$BF80+$BK80+$BQ80+$BV80+$CB80+$CG80+$CM80+$CR80+$CX80+$DC80+E80-F80-(FN80+FN182+FN284+FN386),""),"")</f>
        <v/>
      </c>
      <c r="GJ80" s="329" t="str">
        <f aca="false">IF($B80&lt;&gt;"",IF($EE$1+20&gt;=GJ$13,$N80+$S80+$Y80+$AD80+$AJ80+$AO80+$AU80+$AZ80+$BF80+$BK80+$BQ80+$BV80+$CB80+$CG80+$CM80+$CR80+$CX80+$DC80+$DI80+E80-F80-(FO80+FO182+FO284+FO386),""),"")</f>
        <v/>
      </c>
      <c r="GK80" s="330" t="str">
        <f aca="false">IF($B80&lt;&gt;"",IF($EE$1+20&gt;=GK$13,$N80+$S80+$Y80+$AD80+$AJ80+$AO80+$AU80+$AZ80+$BF80+$BK80+$BQ80+$BV80+$CB80+$CG80+$CM80+$CR80+$CX80+$DC80+$DI80+$DN80+E80-F80-(FP80+FP182+FP284+FP386),""),"")</f>
        <v/>
      </c>
      <c r="GL80" s="0"/>
      <c r="GM80" s="328" t="str">
        <f aca="false">IF($B80&lt;&gt;"",IF($EE$1+20&gt;=GM$13,RANK(FR80,FR$14:FR$113,0),""),"")</f>
        <v/>
      </c>
      <c r="GN80" s="329" t="str">
        <f aca="false">IF($B80&lt;&gt;"",IF($EE$1+20&gt;=GN$13,RANK(FS80,FS$14:FS$113,0),""),"")</f>
        <v/>
      </c>
      <c r="GO80" s="329" t="str">
        <f aca="false">IF($B80&lt;&gt;"",IF($EE$1+20&gt;=GO$13,RANK(FT80,FT$14:FT$113,0),""),"")</f>
        <v/>
      </c>
      <c r="GP80" s="329" t="str">
        <f aca="false">IF($B80&lt;&gt;"",IF($EE$1+20&gt;=GP$13,RANK(FU80,FU$14:FU$113,0),""),"")</f>
        <v/>
      </c>
      <c r="GQ80" s="329" t="str">
        <f aca="false">IF($B80&lt;&gt;"",IF($EE$1+20&gt;=GQ$13,RANK(FV80,FV$14:FV$113,0),""),"")</f>
        <v/>
      </c>
      <c r="GR80" s="329" t="str">
        <f aca="false">IF($B80&lt;&gt;"",IF($EE$1+20&gt;=GR$13,RANK(FW80,FW$14:FW$113,0),""),"")</f>
        <v/>
      </c>
      <c r="GS80" s="329" t="str">
        <f aca="false">IF($B80&lt;&gt;"",IF($EE$1+20&gt;=GS$13,RANK(FX80,FX$14:FX$113,0),""),"")</f>
        <v/>
      </c>
      <c r="GT80" s="329" t="str">
        <f aca="false">IF($B80&lt;&gt;"",IF($EE$1+20&gt;=GT$13,RANK(FY80,FY$14:FY$113,0),""),"")</f>
        <v/>
      </c>
      <c r="GU80" s="329" t="str">
        <f aca="false">IF($B80&lt;&gt;"",IF($EE$1+20&gt;=GU$13,RANK(FZ80,FZ$14:FZ$113,0),""),"")</f>
        <v/>
      </c>
      <c r="GV80" s="329" t="str">
        <f aca="false">IF($B80&lt;&gt;"",IF($EE$1+20&gt;=GV$13,RANK(GA80,GA$14:GA$113,0),""),"")</f>
        <v/>
      </c>
      <c r="GW80" s="329" t="str">
        <f aca="false">IF($B80&lt;&gt;"",IF($EE$1+20&gt;=GW$13,RANK(GB80,GB$14:GB$113,0),""),"")</f>
        <v/>
      </c>
      <c r="GX80" s="329" t="str">
        <f aca="false">IF($B80&lt;&gt;"",IF($EE$1+20&gt;=GX$13,RANK(GC80,GC$14:GC$113,0),""),"")</f>
        <v/>
      </c>
      <c r="GY80" s="329" t="str">
        <f aca="false">IF($B80&lt;&gt;"",IF($EE$1+20&gt;=GY$13,RANK(GD80,GD$14:GD$113,0),""),"")</f>
        <v/>
      </c>
      <c r="GZ80" s="329" t="str">
        <f aca="false">IF($B80&lt;&gt;"",IF($EE$1+20&gt;=GZ$13,RANK(GE80,GE$14:GE$113,0),""),"")</f>
        <v/>
      </c>
      <c r="HA80" s="329" t="str">
        <f aca="false">IF($B80&lt;&gt;"",IF($EE$1+20&gt;=HA$13,RANK(GF80,GF$14:GF$113,0),""),"")</f>
        <v/>
      </c>
      <c r="HB80" s="329" t="str">
        <f aca="false">IF($B80&lt;&gt;"",IF($EE$1+20&gt;=HB$13,RANK(GG80,GG$14:GG$113,0),""),"")</f>
        <v/>
      </c>
      <c r="HC80" s="329" t="str">
        <f aca="false">IF($B80&lt;&gt;"",IF($EE$1+20&gt;=HC$13,RANK(GH80,GH$14:GH$113,0),""),"")</f>
        <v/>
      </c>
      <c r="HD80" s="329" t="str">
        <f aca="false">IF($B80&lt;&gt;"",IF($EE$1+20&gt;=HD$13,RANK(GI80,GI$14:GI$113,0),""),"")</f>
        <v/>
      </c>
      <c r="HE80" s="329" t="str">
        <f aca="false">IF($B80&lt;&gt;"",IF($EE$1+20&gt;=HE$13,RANK(GJ80,GJ$14:GJ$113,0),""),"")</f>
        <v/>
      </c>
      <c r="HF80" s="330" t="str">
        <f aca="false">IF($B80&lt;&gt;"",IF($EE$1+20&gt;=HF$13,RANK(GK80,GK$14:GK$113,0),""),"")</f>
        <v/>
      </c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customFormat="false" ht="13" hidden="false" customHeight="false" outlineLevel="0" collapsed="false">
      <c r="A81" s="308" t="str">
        <f aca="false">IF(B81&lt;&gt;"",RANK(G81,G$14:G$113,0),"")</f>
        <v/>
      </c>
      <c r="B81" s="310" t="str">
        <f aca="false">IF('Chronos (M1..M20)'!B78&lt;&gt;"",'Chronos (M1..M20)'!B78,"")</f>
        <v/>
      </c>
      <c r="C81" s="310" t="str">
        <f aca="false">IF(B81&lt;&gt;"",'Chronos (M1..M20)'!C78,"")</f>
        <v/>
      </c>
      <c r="D81" s="215" t="str">
        <f aca="false">IF(B81&lt;&gt;"",'Chronos (M1..M20)'!C78,"")</f>
        <v/>
      </c>
      <c r="E81" s="355" t="n">
        <f aca="false">'Calculs (M1..M20)'!DS81</f>
        <v>0</v>
      </c>
      <c r="F81" s="355" t="n">
        <f aca="false">'Calculs (M1..M20)'!DT81</f>
        <v>0</v>
      </c>
      <c r="G81" s="311" t="n">
        <f aca="false">IF(B81&lt;&gt;"",IF(NbTotManche&lt;4,DR81-DQ81,IF(NbTotManche&lt;15,DR81-DU81-DQ81,IF(NbTotManche&lt;25,DR81-DU81-DV81-DQ81-DT81,IF(NbTotManche&lt;35,DS81-DU81-DV81-DW81-DT81-DQ81,DS81-DU81-DV81-DW81-DX81-DT81-DQ81)))),0)</f>
        <v>0</v>
      </c>
      <c r="H81" s="312" t="str">
        <f aca="false">IF(B81&lt;&gt;"",IF(G81,(G81/MAXA(G$14:G$113))*1000,0),"")</f>
        <v/>
      </c>
      <c r="I81" s="313" t="str">
        <f aca="false">IF($B81&lt;&gt;"",$B81,"")</f>
        <v/>
      </c>
      <c r="J81" s="314" t="str">
        <f aca="false">IF($B81&lt;&gt;"",'Chronos (M21..M40)'!$H78,"")</f>
        <v/>
      </c>
      <c r="K81" s="315" t="str">
        <f aca="false">IF('Chronos (M21..M40)'!$I78&lt;&gt;"",'Chronos (M21..M40)'!$I78," ")</f>
        <v> </v>
      </c>
      <c r="L81" s="316" t="n">
        <f aca="false">IF('Chronos (M21..M40)'!$J78&lt;&gt;"",'Chronos (M21..M40)'!$J78,0)</f>
        <v>0</v>
      </c>
      <c r="M81" s="317" t="str">
        <f aca="false">IF($B81&lt;&gt;"",IF(K81&lt;&gt;" ",(INDEX(J$9:K$12,MATCH(J81,J$9:J$12),2)/K81)*1000,0),"")</f>
        <v/>
      </c>
      <c r="N81" s="318" t="str">
        <f aca="false">IF(K$9&lt;&gt;"",IF($B81&lt;&gt;"",M81-L81,""),"")</f>
        <v/>
      </c>
      <c r="O81" s="314" t="str">
        <f aca="false">IF($B81&lt;&gt;"",'Chronos (M21..M40)'!$H179,"")</f>
        <v/>
      </c>
      <c r="P81" s="315" t="str">
        <f aca="false">IF('Chronos (M21..M40)'!$I179&lt;&gt;"",'Chronos (M21..M40)'!$I179," ")</f>
        <v> </v>
      </c>
      <c r="Q81" s="316" t="n">
        <f aca="false">IF('Chronos (M21..M40)'!$J179&lt;&gt;"",'Chronos (M21..M40)'!$J179,0)</f>
        <v>0</v>
      </c>
      <c r="R81" s="317" t="str">
        <f aca="false">IF($B81&lt;&gt;"",IF(P81&lt;&gt;" ",(INDEX(O$9:P$12,MATCH(O81,O$9:O$12),2)/P81)*1000,0),"")</f>
        <v/>
      </c>
      <c r="S81" s="318" t="str">
        <f aca="false">IF(P$9&lt;&gt;"",IF($B81&lt;&gt;"",R81-Q81,""),"")</f>
        <v/>
      </c>
      <c r="T81" s="313" t="str">
        <f aca="false">IF($B81&lt;&gt;"",$B81,"")</f>
        <v/>
      </c>
      <c r="U81" s="314" t="str">
        <f aca="false">IF($B81&lt;&gt;"",'Chronos (M21..M40)'!$H280,"")</f>
        <v/>
      </c>
      <c r="V81" s="315" t="str">
        <f aca="false">IF('Chronos (M21..M40)'!$I280&lt;&gt;"",'Chronos (M21..M40)'!$I280," ")</f>
        <v> </v>
      </c>
      <c r="W81" s="316" t="n">
        <f aca="false">IF('Chronos (M21..M40)'!$J280&lt;&gt;"",'Chronos (M21..M40)'!$J280,0)</f>
        <v>0</v>
      </c>
      <c r="X81" s="317" t="str">
        <f aca="false">IF($B81&lt;&gt;"",IF(V81&lt;&gt;" ",(INDEX(U$9:V$12,MATCH(U81,U$9:U$12),2)/V81)*1000,0),"")</f>
        <v/>
      </c>
      <c r="Y81" s="318" t="str">
        <f aca="false">IF(V$9&lt;&gt;"",IF($B81&lt;&gt;"",X81-W81,""),"")</f>
        <v/>
      </c>
      <c r="Z81" s="314" t="str">
        <f aca="false">IF($B81&lt;&gt;"",'Chronos (M21..M40)'!$H381,"")</f>
        <v/>
      </c>
      <c r="AA81" s="315" t="str">
        <f aca="false">IF('Chronos (M21..M40)'!$I381&lt;&gt;"",'Chronos (M21..M40)'!$I381," ")</f>
        <v> </v>
      </c>
      <c r="AB81" s="316" t="n">
        <f aca="false">IF('Chronos (M1..M20)'!$J381&lt;&gt;"",'Chronos (M21..M40)'!$J381,0)</f>
        <v>0</v>
      </c>
      <c r="AC81" s="317" t="str">
        <f aca="false">IF($B81&lt;&gt;"",IF(AA81&lt;&gt;" ",(INDEX(Z$9:AA$12,MATCH(Z81,Z$9:Z$12),2)/AA81)*1000,0),"")</f>
        <v/>
      </c>
      <c r="AD81" s="318" t="str">
        <f aca="false">IF(AA$9&lt;&gt;"",IF($B81&lt;&gt;"",AC81-AB81,""),"")</f>
        <v/>
      </c>
      <c r="AE81" s="313" t="str">
        <f aca="false">IF($B81&lt;&gt;"",$B81,"")</f>
        <v/>
      </c>
      <c r="AF81" s="314" t="str">
        <f aca="false">IF($B81&lt;&gt;"",'Chronos (M21..M40)'!$H482,"")</f>
        <v/>
      </c>
      <c r="AG81" s="315" t="str">
        <f aca="false">IF('Chronos (M21..M40)'!$I482&lt;&gt;"",'Chronos (M21..M40)'!$I482," ")</f>
        <v> </v>
      </c>
      <c r="AH81" s="316" t="n">
        <f aca="false">IF('Chronos (M21..M40)'!$J482&lt;&gt;"",'Chronos (M21..M40)'!$J482,0)</f>
        <v>0</v>
      </c>
      <c r="AI81" s="317" t="str">
        <f aca="false">IF($B81&lt;&gt;"",IF(AG81&lt;&gt;" ",(INDEX(AF$9:AG$12,MATCH(AF81,AF$9:AF$12),2)/AG81)*1000,0),"")</f>
        <v/>
      </c>
      <c r="AJ81" s="318" t="str">
        <f aca="false">IF(AG$9&lt;&gt;"",IF($B81&lt;&gt;"",AI81-AH81,""),"")</f>
        <v/>
      </c>
      <c r="AK81" s="314" t="str">
        <f aca="false">IF($B81&lt;&gt;"",'Chronos (M21..M40)'!$H583,"")</f>
        <v/>
      </c>
      <c r="AL81" s="315" t="str">
        <f aca="false">IF('Chronos (M21..M40)'!$I583&lt;&gt;"",'Chronos (M21..M40)'!$I583," ")</f>
        <v> </v>
      </c>
      <c r="AM81" s="316" t="n">
        <f aca="false">IF('Chronos (M21..M40)'!$J583&lt;&gt;"",'Chronos (M21..M40)'!$J583,0)</f>
        <v>0</v>
      </c>
      <c r="AN81" s="317" t="str">
        <f aca="false">IF($B81&lt;&gt;"",IF(AL81&lt;&gt;" ",(INDEX(AK$9:AL$12,MATCH(AK81,AK$9:AK$12),2)/AL81)*1000,0),"")</f>
        <v/>
      </c>
      <c r="AO81" s="318" t="str">
        <f aca="false">IF(AL$9&lt;&gt;"",IF($B81&lt;&gt;"",AN81-AM81,""),"")</f>
        <v/>
      </c>
      <c r="AP81" s="313" t="str">
        <f aca="false">IF($B81&lt;&gt;"",$B81,"")</f>
        <v/>
      </c>
      <c r="AQ81" s="314" t="str">
        <f aca="false">IF($B81&lt;&gt;"",'Chronos (M21..M40)'!$H684,"")</f>
        <v/>
      </c>
      <c r="AR81" s="315" t="str">
        <f aca="false">IF('Chronos (M21..M40)'!$I684&lt;&gt;"",'Chronos (M21..M40)'!$I684," ")</f>
        <v> </v>
      </c>
      <c r="AS81" s="316" t="n">
        <f aca="false">IF('Chronos (M21..M40)'!$J684&lt;&gt;"",'Chronos (M21..M40)'!$J684,0)</f>
        <v>0</v>
      </c>
      <c r="AT81" s="317" t="str">
        <f aca="false">IF($B81&lt;&gt;"",IF(AR81&lt;&gt;" ",(INDEX(AQ$9:AR$12,MATCH(AQ81,AQ$9:AQ$12),2)/AR81)*1000,0),"")</f>
        <v/>
      </c>
      <c r="AU81" s="318" t="str">
        <f aca="false">IF(AR$9&lt;&gt;"",IF($B81&lt;&gt;"",AT81-AS81,""),"")</f>
        <v/>
      </c>
      <c r="AV81" s="314" t="str">
        <f aca="false">IF($B81&lt;&gt;"",'Chronos (M21..M40)'!$H785,"")</f>
        <v/>
      </c>
      <c r="AW81" s="315" t="str">
        <f aca="false">IF('Chronos (M21..M40)'!$I785&lt;&gt;"",'Chronos (M21..M40)'!$I785," ")</f>
        <v> </v>
      </c>
      <c r="AX81" s="316" t="n">
        <f aca="false">IF('Chronos (M21..M40)'!$J785&lt;&gt;"",'Chronos (M21..M40)'!$J785,0)</f>
        <v>0</v>
      </c>
      <c r="AY81" s="317" t="str">
        <f aca="false">IF($B81&lt;&gt;"",IF(AW81&lt;&gt;" ",(INDEX(AV$9:AW$12,MATCH(AV81,AV$9:AV$12),2)/AW81)*1000,0),"")</f>
        <v/>
      </c>
      <c r="AZ81" s="318" t="str">
        <f aca="false">IF(AW$9&lt;&gt;"",IF($B81&lt;&gt;"",AY81-AX81,""),"")</f>
        <v/>
      </c>
      <c r="BA81" s="313" t="str">
        <f aca="false">IF($B81&lt;&gt;"",$B81,"")</f>
        <v/>
      </c>
      <c r="BB81" s="314" t="str">
        <f aca="false">IF($B81&lt;&gt;"",'Chronos (M21..M40)'!$H886,"")</f>
        <v/>
      </c>
      <c r="BC81" s="315" t="str">
        <f aca="false">IF('Chronos (M21..M40)'!$I886&lt;&gt;"",'Chronos (M21..M40)'!$I886," ")</f>
        <v> </v>
      </c>
      <c r="BD81" s="316" t="n">
        <f aca="false">IF('Chronos (M21..M40)'!$J886&lt;&gt;"",'Chronos (M21..M40)'!$J886,0)</f>
        <v>0</v>
      </c>
      <c r="BE81" s="317" t="str">
        <f aca="false">IF($B81&lt;&gt;"",IF(BC81&lt;&gt;" ",(INDEX(BB$9:BC$12,MATCH(BB81,BB$9:BB$12),2)/BC81)*1000,0),"")</f>
        <v/>
      </c>
      <c r="BF81" s="318" t="str">
        <f aca="false">IF(BC$9&lt;&gt;"",IF($B81&lt;&gt;"",BE81-BD81,""),"")</f>
        <v/>
      </c>
      <c r="BG81" s="314" t="str">
        <f aca="false">IF($B81&lt;&gt;"",'Chronos (M21..M40)'!$H987,"")</f>
        <v/>
      </c>
      <c r="BH81" s="315" t="str">
        <f aca="false">IF('Chronos (M21..M40)'!$I987&lt;&gt;"",'Chronos (M21..M40)'!$I987," ")</f>
        <v> </v>
      </c>
      <c r="BI81" s="316" t="n">
        <f aca="false">IF('Chronos (M21..M40)'!$J987&lt;&gt;"",'Chronos (M21..M40)'!$J987,0)</f>
        <v>0</v>
      </c>
      <c r="BJ81" s="317" t="str">
        <f aca="false">IF($B81&lt;&gt;"",IF(BH81&lt;&gt;" ",(INDEX(BG$9:BH$12,MATCH(BG81,BG$9:BG$12),2)/BH81)*1000,0),"")</f>
        <v/>
      </c>
      <c r="BK81" s="318" t="str">
        <f aca="false">IF(BH$9&lt;&gt;"",IF($B81&lt;&gt;"",BJ81-BI81,""),"")</f>
        <v/>
      </c>
      <c r="BL81" s="313" t="str">
        <f aca="false">IF($B81&lt;&gt;"",$B81,"")</f>
        <v/>
      </c>
      <c r="BM81" s="314" t="str">
        <f aca="false">IF($B81&lt;&gt;"",'Chronos (M21..M40)'!$H1088,"")</f>
        <v/>
      </c>
      <c r="BN81" s="315" t="str">
        <f aca="false">IF('Chronos (M21..M40)'!$I1088&lt;&gt;"",'Chronos (M21..M40)'!$I1088," ")</f>
        <v> </v>
      </c>
      <c r="BO81" s="316" t="n">
        <f aca="false">IF('Chronos (M21..M40)'!$J1088&lt;&gt;"",'Chronos (M21..M40)'!$J1088,0)</f>
        <v>0</v>
      </c>
      <c r="BP81" s="317" t="str">
        <f aca="false">IF($B81&lt;&gt;"",IF(BN81&lt;&gt;" ",(INDEX(BM$9:BN$12,MATCH(BM81,BM$9:BM$12),2)/BN81)*1000,0),"")</f>
        <v/>
      </c>
      <c r="BQ81" s="318" t="str">
        <f aca="false">IF(BN$9&lt;&gt;"",IF($B81&lt;&gt;"",BP81-BO81,""),"")</f>
        <v/>
      </c>
      <c r="BR81" s="314" t="str">
        <f aca="false">IF($B81&lt;&gt;"",'Chronos (M21..M40)'!$H1189,"")</f>
        <v/>
      </c>
      <c r="BS81" s="315" t="str">
        <f aca="false">IF('Chronos (M21..M40)'!$I1189&lt;&gt;"",'Chronos (M21..M40)'!$I1189," ")</f>
        <v> </v>
      </c>
      <c r="BT81" s="316" t="n">
        <f aca="false">IF('Chronos (M21..M40)'!$J1189&lt;&gt;"",'Chronos (M21..M40)'!$J1189,0)</f>
        <v>0</v>
      </c>
      <c r="BU81" s="317" t="str">
        <f aca="false">IF($B81&lt;&gt;"",IF(BS81&lt;&gt;" ",(INDEX(BR$9:BS$12,MATCH(BR81,BR$9:BR$12),2)/BS81)*1000,0),"")</f>
        <v/>
      </c>
      <c r="BV81" s="318" t="str">
        <f aca="false">IF(BS$9&lt;&gt;"",IF($B81&lt;&gt;"",BU81-BT81,""),"")</f>
        <v/>
      </c>
      <c r="BW81" s="313" t="str">
        <f aca="false">IF($B81&lt;&gt;"",$B81,"")</f>
        <v/>
      </c>
      <c r="BX81" s="314" t="str">
        <f aca="false">IF($B81&lt;&gt;"",'Chronos (M21..M40)'!$H1290,"")</f>
        <v/>
      </c>
      <c r="BY81" s="315" t="str">
        <f aca="false">IF('Chronos (M21..M40)'!$I1290&lt;&gt;"",'Chronos (M21..M40)'!$I1290," ")</f>
        <v> </v>
      </c>
      <c r="BZ81" s="316" t="n">
        <f aca="false">IF('Chronos (M21..M40)'!$J1290&lt;&gt;"",'Chronos (M21..M40)'!$J1290,0)</f>
        <v>0</v>
      </c>
      <c r="CA81" s="317" t="str">
        <f aca="false">IF($B81&lt;&gt;"",IF(BY81&lt;&gt;" ",(INDEX(BX$9:BY$12,MATCH(BX81,BX$9:BX$12),2)/BY81)*1000,0),"")</f>
        <v/>
      </c>
      <c r="CB81" s="318" t="str">
        <f aca="false">IF(BY$9&lt;&gt;"",IF($B81&lt;&gt;"",CA81-BZ81,""),"")</f>
        <v/>
      </c>
      <c r="CC81" s="314" t="str">
        <f aca="false">IF($B81&lt;&gt;"",'Chronos (M21..M40)'!$H1391,"")</f>
        <v/>
      </c>
      <c r="CD81" s="315" t="str">
        <f aca="false">IF('Chronos (M21..M40)'!$I1391&lt;&gt;"",'Chronos (M21..M40)'!$I1391," ")</f>
        <v> </v>
      </c>
      <c r="CE81" s="316" t="n">
        <f aca="false">IF('Chronos (M21..M40)'!$J1391&lt;&gt;"",'Chronos (M21..M40)'!$J1391,0)</f>
        <v>0</v>
      </c>
      <c r="CF81" s="317" t="str">
        <f aca="false">IF($B81&lt;&gt;"",IF(CD81&lt;&gt;" ",(INDEX(CC$9:CD$12,MATCH(CC81,CC$9:CC$12),2)/CD81)*1000,0),"")</f>
        <v/>
      </c>
      <c r="CG81" s="318" t="str">
        <f aca="false">IF(CD$9&lt;&gt;"",IF($B81&lt;&gt;"",CF81-CE81,""),"")</f>
        <v/>
      </c>
      <c r="CH81" s="313" t="str">
        <f aca="false">IF($B81&lt;&gt;"",$B81,"")</f>
        <v/>
      </c>
      <c r="CI81" s="314" t="str">
        <f aca="false">IF($B81&lt;&gt;"",'Chronos (M21..M40)'!$H1492,"")</f>
        <v/>
      </c>
      <c r="CJ81" s="315" t="str">
        <f aca="false">IF('Chronos (M21..M40)'!$I1492&lt;&gt;"",'Chronos (M21..M40)'!$I1492," ")</f>
        <v> </v>
      </c>
      <c r="CK81" s="316" t="n">
        <f aca="false">IF('Chronos (M21..M40)'!$J1492&lt;&gt;"",'Chronos (M21..M40)'!$J1492,0)</f>
        <v>0</v>
      </c>
      <c r="CL81" s="317" t="str">
        <f aca="false">IF($B81&lt;&gt;"",IF(CJ81&lt;&gt;" ",(INDEX(CI$9:CJ$12,MATCH(CI81,CI$9:CI$12),2)/CJ81)*1000,0),"")</f>
        <v/>
      </c>
      <c r="CM81" s="318" t="str">
        <f aca="false">IF(CJ$9&lt;&gt;"",IF($B81&lt;&gt;"",CL81-CK81,""),"")</f>
        <v/>
      </c>
      <c r="CN81" s="314" t="str">
        <f aca="false">IF($B81&lt;&gt;"",'Chronos (M21..M40)'!$H1593,"")</f>
        <v/>
      </c>
      <c r="CO81" s="315" t="str">
        <f aca="false">IF('Chronos (M21..M40)'!$I1593&lt;&gt;"",'Chronos (M21..M40)'!$I1593," ")</f>
        <v> </v>
      </c>
      <c r="CP81" s="316" t="n">
        <f aca="false">IF('Chronos (M21..M40)'!$J1593&lt;&gt;"",'Chronos (M21..M40)'!$J1593,0)</f>
        <v>0</v>
      </c>
      <c r="CQ81" s="317" t="str">
        <f aca="false">IF($B81&lt;&gt;"",IF(CO81&lt;&gt;" ",(INDEX(CN$9:CO$12,MATCH(CN81,CN$9:CN$12),2)/CO81)*1000,0),"")</f>
        <v/>
      </c>
      <c r="CR81" s="318" t="str">
        <f aca="false">IF(CO$9&lt;&gt;"",IF($B81&lt;&gt;"",CQ81-CP81,""),"")</f>
        <v/>
      </c>
      <c r="CS81" s="313" t="str">
        <f aca="false">IF($B81&lt;&gt;"",$B81,"")</f>
        <v/>
      </c>
      <c r="CT81" s="314" t="str">
        <f aca="false">IF($B81&lt;&gt;"",'Chronos (M21..M40)'!$H1694,"")</f>
        <v/>
      </c>
      <c r="CU81" s="315" t="str">
        <f aca="false">IF('Chronos (M21..M40)'!$I1694&lt;&gt;"",'Chronos (M21..M40)'!$I1694," ")</f>
        <v> </v>
      </c>
      <c r="CV81" s="316" t="n">
        <f aca="false">IF('Chronos (M21..M40)'!$J1694&lt;&gt;"",'Chronos (M21..M40)'!$J1694,0)</f>
        <v>0</v>
      </c>
      <c r="CW81" s="317" t="str">
        <f aca="false">IF($B81&lt;&gt;"",IF(CU81&lt;&gt;" ",(INDEX(CT$9:CU$12,MATCH(CT81,CT$9:CT$12),2)/CU81)*1000,0),"")</f>
        <v/>
      </c>
      <c r="CX81" s="318" t="str">
        <f aca="false">IF(CU$9&lt;&gt;"",IF($B81&lt;&gt;"",CW81-CV81,""),"")</f>
        <v/>
      </c>
      <c r="CY81" s="314" t="str">
        <f aca="false">IF($B81&lt;&gt;"",'Chronos (M21..M40)'!$H1795,"")</f>
        <v/>
      </c>
      <c r="CZ81" s="315" t="str">
        <f aca="false">IF('Chronos (M21..M40)'!$I1795&lt;&gt;"",'Chronos (M21..M40)'!$I1795," ")</f>
        <v> </v>
      </c>
      <c r="DA81" s="316" t="n">
        <f aca="false">IF('Chronos (M21..M40)'!$J1795&lt;&gt;"",'Chronos (M21..M40)'!$J1795,0)</f>
        <v>0</v>
      </c>
      <c r="DB81" s="317" t="str">
        <f aca="false">IF($B81&lt;&gt;"",IF(CZ81&lt;&gt;" ",(INDEX(CY$9:CZ$12,MATCH(CY81,CY$9:CY$12),2)/CZ81)*1000,0),"")</f>
        <v/>
      </c>
      <c r="DC81" s="318" t="str">
        <f aca="false">IF(CZ$9&lt;&gt;"",IF($B81&lt;&gt;"",DB81-DA81,""),"")</f>
        <v/>
      </c>
      <c r="DD81" s="313" t="str">
        <f aca="false">IF($B81&lt;&gt;"",$B81,"")</f>
        <v/>
      </c>
      <c r="DE81" s="314" t="str">
        <f aca="false">IF($B81&lt;&gt;"",'Chronos (M21..M40)'!$H1896,"")</f>
        <v/>
      </c>
      <c r="DF81" s="315" t="str">
        <f aca="false">IF('Chronos (M21..M40)'!$I1896&lt;&gt;"",'Chronos (M21..M40)'!$I1896," ")</f>
        <v> </v>
      </c>
      <c r="DG81" s="316" t="n">
        <f aca="false">IF('Chronos (M21..M40)'!$J1896&lt;&gt;"",'Chronos (M21..M40)'!$J1896,0)</f>
        <v>0</v>
      </c>
      <c r="DH81" s="317" t="str">
        <f aca="false">IF($B81&lt;&gt;"",IF(DF81&lt;&gt;" ",(INDEX(DE$9:DF$12,MATCH(DE81,DE$9:DE$12),2)/DF81)*1000,0),"")</f>
        <v/>
      </c>
      <c r="DI81" s="318" t="str">
        <f aca="false">IF(DF$9&lt;&gt;"",IF($B81&lt;&gt;"",DH81-DG81,""),"")</f>
        <v/>
      </c>
      <c r="DJ81" s="314" t="str">
        <f aca="false">IF($B81&lt;&gt;"",'Chronos (M21..M40)'!$H1997,"")</f>
        <v/>
      </c>
      <c r="DK81" s="315" t="str">
        <f aca="false">IF('Chronos (M21..M40)'!$I1997&lt;&gt;"",'Chronos (M21..M40)'!$I1997," ")</f>
        <v> </v>
      </c>
      <c r="DL81" s="316" t="n">
        <f aca="false">IF('Chronos (M21..M40)'!$J1997&lt;&gt;"",'Chronos (M21..M40)'!$J1997,0)</f>
        <v>0</v>
      </c>
      <c r="DM81" s="317" t="str">
        <f aca="false">IF($B81&lt;&gt;"",IF(DK81&lt;&gt;" ",(INDEX(DJ$9:DK$12,MATCH(DJ81,DJ$9:DJ$12),2)/DK81)*1000,0),"")</f>
        <v/>
      </c>
      <c r="DN81" s="318" t="str">
        <f aca="false">IF(DK$9&lt;&gt;"",IF($B81&lt;&gt;"",DM81-DL81,""),"")</f>
        <v/>
      </c>
      <c r="DO81" s="0"/>
      <c r="DP81" s="356" t="n">
        <f aca="false">E81</f>
        <v>0</v>
      </c>
      <c r="DQ81" s="357" t="n">
        <f aca="false">F81</f>
        <v>0</v>
      </c>
      <c r="DR81" s="356" t="e">
        <f aca="false">SUM(E81,M81,R81,X81,AC81)</f>
        <v>#VALUE!</v>
      </c>
      <c r="DS81" s="319" t="e">
        <f aca="false">SUM(DR81,AI81,AN81,AT81,AY81,BE81,BJ81,BP81,BU81,CA81,CF81,CL81,CQ81,CW81,DB81,DH81,DM81)</f>
        <v>#VALUE!</v>
      </c>
      <c r="DT81" s="357" t="n">
        <f aca="false">SUM(L81,Q81,W81,AB81,AH81,AM81,AS81,AX81,BD81,BI81,BO81,BT81,BZ81,CE81,CK81,CP81,CV81,DA81,DG81,DL81)</f>
        <v>0</v>
      </c>
      <c r="DU81" s="356" t="e">
        <f aca="false">SMALL($DY81:$EV81,1)</f>
        <v>#VALUE!</v>
      </c>
      <c r="DV81" s="319" t="e">
        <f aca="false">SMALL($DY81:$EV81,2)</f>
        <v>#VALUE!</v>
      </c>
      <c r="DW81" s="319" t="e">
        <f aca="false">SMALL($DY81:$EV81,3)</f>
        <v>#VALUE!</v>
      </c>
      <c r="DX81" s="357" t="e">
        <f aca="false">SMALL($DY81:$EV81,4)</f>
        <v>#VALUE!</v>
      </c>
      <c r="DY81" s="356" t="e">
        <f aca="false">'Calculs (M1..M20)'!DU81</f>
        <v>#VALUE!</v>
      </c>
      <c r="DZ81" s="356" t="e">
        <f aca="false">'Calculs (M1..M20)'!DV81</f>
        <v>#VALUE!</v>
      </c>
      <c r="EA81" s="356" t="e">
        <f aca="false">'Calculs (M1..M20)'!DW81</f>
        <v>#VALUE!</v>
      </c>
      <c r="EB81" s="358" t="e">
        <f aca="false">'Calculs (M1..M20)'!DX81</f>
        <v>#VALUE!</v>
      </c>
      <c r="EC81" s="361" t="str">
        <f aca="false">IF(M81&gt;0,M81," ")</f>
        <v/>
      </c>
      <c r="ED81" s="321" t="str">
        <f aca="false">IF(R81&gt;0,R81," ")</f>
        <v/>
      </c>
      <c r="EE81" s="321" t="str">
        <f aca="false">IF(X81&gt;0,X81," ")</f>
        <v/>
      </c>
      <c r="EF81" s="321" t="str">
        <f aca="false">IF(AC81&gt;0,AC81," ")</f>
        <v/>
      </c>
      <c r="EG81" s="321" t="str">
        <f aca="false">IF(AI81&gt;0,AI81," ")</f>
        <v/>
      </c>
      <c r="EH81" s="321" t="str">
        <f aca="false">IF(AN81&gt;0,AN81," ")</f>
        <v/>
      </c>
      <c r="EI81" s="321" t="str">
        <f aca="false">IF(AT81&gt;0,AT81," ")</f>
        <v/>
      </c>
      <c r="EJ81" s="321" t="str">
        <f aca="false">IF(AY81&gt;0,AY81," ")</f>
        <v/>
      </c>
      <c r="EK81" s="321" t="str">
        <f aca="false">IF(BE81&gt;0,BE81," ")</f>
        <v/>
      </c>
      <c r="EL81" s="321" t="str">
        <f aca="false">IF(BJ81&gt;0,BJ81," ")</f>
        <v/>
      </c>
      <c r="EM81" s="321" t="str">
        <f aca="false">IF(BP81&gt;0,BP81," ")</f>
        <v/>
      </c>
      <c r="EN81" s="321" t="str">
        <f aca="false">IF(BU81&gt;0,BU81," ")</f>
        <v/>
      </c>
      <c r="EO81" s="321" t="str">
        <f aca="false">IF(CA81&gt;0,CA81," ")</f>
        <v/>
      </c>
      <c r="EP81" s="321" t="str">
        <f aca="false">IF(CF81&gt;0,CF81," ")</f>
        <v/>
      </c>
      <c r="EQ81" s="321" t="str">
        <f aca="false">IF(CL81&gt;0,CL81," ")</f>
        <v/>
      </c>
      <c r="ER81" s="321" t="str">
        <f aca="false">IF(CQ81&gt;0,CQ81," ")</f>
        <v/>
      </c>
      <c r="ES81" s="321" t="str">
        <f aca="false">IF(CW81&gt;0,CW81," ")</f>
        <v/>
      </c>
      <c r="ET81" s="321" t="str">
        <f aca="false">IF(DB81&gt;0,DB81," ")</f>
        <v/>
      </c>
      <c r="EU81" s="321" t="str">
        <f aca="false">IF(DH81&gt;0,DH81," ")</f>
        <v/>
      </c>
      <c r="EV81" s="321" t="str">
        <f aca="false">IF(DM81&gt;0,DM81," ")</f>
        <v/>
      </c>
      <c r="EW81" s="322" t="e">
        <f aca="false">SMALL($DY81:EC81,1)</f>
        <v>#VALUE!</v>
      </c>
      <c r="EX81" s="323" t="e">
        <f aca="false">SMALL($DY81:ED81,1)</f>
        <v>#VALUE!</v>
      </c>
      <c r="EY81" s="323" t="e">
        <f aca="false">SMALL($DY81:EE81,1)</f>
        <v>#VALUE!</v>
      </c>
      <c r="EZ81" s="323" t="e">
        <f aca="false">SMALL($DY81:EF81,1)</f>
        <v>#VALUE!</v>
      </c>
      <c r="FA81" s="323" t="e">
        <f aca="false">SMALL($DY81:EG81,1)</f>
        <v>#VALUE!</v>
      </c>
      <c r="FB81" s="323" t="e">
        <f aca="false">SMALL($DY81:EH81,1)</f>
        <v>#VALUE!</v>
      </c>
      <c r="FC81" s="323" t="e">
        <f aca="false">SMALL($DY81:EI81,1)</f>
        <v>#VALUE!</v>
      </c>
      <c r="FD81" s="323" t="e">
        <f aca="false">SMALL($DY81:EJ81,1)</f>
        <v>#VALUE!</v>
      </c>
      <c r="FE81" s="323" t="e">
        <f aca="false">SMALL($DY81:EK81,1)</f>
        <v>#VALUE!</v>
      </c>
      <c r="FF81" s="323" t="e">
        <f aca="false">SMALL($DY81:EL81,1)</f>
        <v>#VALUE!</v>
      </c>
      <c r="FG81" s="323" t="e">
        <f aca="false">SMALL($DY81:EM81,1)</f>
        <v>#VALUE!</v>
      </c>
      <c r="FH81" s="323" t="e">
        <f aca="false">SMALL($DY81:EN81,1)</f>
        <v>#VALUE!</v>
      </c>
      <c r="FI81" s="323" t="e">
        <f aca="false">SMALL($DY81:EO81,1)</f>
        <v>#VALUE!</v>
      </c>
      <c r="FJ81" s="323" t="e">
        <f aca="false">SMALL($DY81:EP81,1)</f>
        <v>#VALUE!</v>
      </c>
      <c r="FK81" s="323" t="e">
        <f aca="false">SMALL($DY81:EQ81,1)</f>
        <v>#VALUE!</v>
      </c>
      <c r="FL81" s="323" t="e">
        <f aca="false">SMALL($DY81:ER81,1)</f>
        <v>#VALUE!</v>
      </c>
      <c r="FM81" s="323" t="e">
        <f aca="false">SMALL($DY81:ES81,1)</f>
        <v>#VALUE!</v>
      </c>
      <c r="FN81" s="323" t="e">
        <f aca="false">SMALL($DY81:ET81,1)</f>
        <v>#VALUE!</v>
      </c>
      <c r="FO81" s="323" t="e">
        <f aca="false">SMALL($DY81:EU81,1)</f>
        <v>#VALUE!</v>
      </c>
      <c r="FP81" s="324" t="e">
        <f aca="false">SMALL($DY81:EV81,1)</f>
        <v>#VALUE!</v>
      </c>
      <c r="FQ81" s="0"/>
      <c r="FR81" s="328" t="str">
        <f aca="false">IF($B81&lt;&gt;"",IF($EE$1+20&gt;=FR$13,$N81+E81-F81-(EW81+EW183+EW285+EW387),""),"")</f>
        <v/>
      </c>
      <c r="FS81" s="329" t="str">
        <f aca="false">IF($B81&lt;&gt;"",IF($EE$1+20&gt;=FS$13,$N81+$S81+E81-F81-(EX81+EX183+EX285+EX387),""),"")</f>
        <v/>
      </c>
      <c r="FT81" s="329" t="str">
        <f aca="false">IF($B81&lt;&gt;"",IF($EE$1+20&gt;=FT$13,$N81+$S81+$Y81+E81-F81-(EY81+EY183+EY285+EY387),""),"")</f>
        <v/>
      </c>
      <c r="FU81" s="329" t="str">
        <f aca="false">IF($B81&lt;&gt;"",IF($EE$1+20&gt;=FU$13,$N81+$S81+$Y81+$AD81+E81-F81-(EZ81+EZ183+EZ285+EZ387),""),"")</f>
        <v/>
      </c>
      <c r="FV81" s="329" t="str">
        <f aca="false">IF($B81&lt;&gt;"",IF($EE$1+20&gt;=FV$13,$N81+$S81+$Y81+$AD81+$AJ81+E81-F81-(FA81+FA183+FA285+FA387),""),"")</f>
        <v/>
      </c>
      <c r="FW81" s="329" t="str">
        <f aca="false">IF($B81&lt;&gt;"",IF($EE$1+20&gt;=FW$13,$N81+$S81+$Y81+$AD81+$AJ81+$AO81+E81-F81-(FB81+FB183+FB285+FB387),""),"")</f>
        <v/>
      </c>
      <c r="FX81" s="329" t="str">
        <f aca="false">IF($B81&lt;&gt;"",IF($EE$1+20&gt;=FX$13,$N81+$S81+$Y81+$AD81+$AJ81+$AO81+$AU81+E81-F81-(FC81+FC183+FC285+FC387),""),"")</f>
        <v/>
      </c>
      <c r="FY81" s="329" t="str">
        <f aca="false">IF($B81&lt;&gt;"",IF($EE$1+20&gt;=FY$13,$N81+$S81+$Y81+$AD81+$AJ81+$AO81+$AU81+$AZ81+E81-F81-(FD81+FD183+FD285+FD387),""),"")</f>
        <v/>
      </c>
      <c r="FZ81" s="329" t="str">
        <f aca="false">IF($B81&lt;&gt;"",IF($EE$1+20&gt;=FZ$13,$N81+$S81+$Y81+$AD81+$AJ81+$AO81+$AU81+$AZ81+$BF81+E81-F81-(FE81+FE183+FE285+FE387),""),"")</f>
        <v/>
      </c>
      <c r="GA81" s="329" t="str">
        <f aca="false">IF($B81&lt;&gt;"",IF($EE$1+20&gt;=GA$13,$N81+$S81+$Y81+$AD81+$AJ81+$AO81+$AU81+$AZ81+$BF81+$BK81+E81-F81-(FF81+FF183+FF285+FF387),""),"")</f>
        <v/>
      </c>
      <c r="GB81" s="329" t="str">
        <f aca="false">IF($B81&lt;&gt;"",IF($EE$1+20&gt;=GB$13,$N81+$S81+$Y81+$AD81+$AJ81+$AO81+$AU81+$AZ81+$BF81+$BK81+$BQ81+E81-F81-(FG81+FG183+FG285+FG387),""),"")</f>
        <v/>
      </c>
      <c r="GC81" s="329" t="str">
        <f aca="false">IF($B81&lt;&gt;"",IF($EE$1+20&gt;=GC$13,$N81+$S81+$Y81+$AD81+$AJ81+$AO81+$AU81+$AZ81+$BF81+$BK81+$BQ81+$BV81+E81-F81-(FH81+FH183+FH285+FH387),""),"")</f>
        <v/>
      </c>
      <c r="GD81" s="329" t="str">
        <f aca="false">IF($B81&lt;&gt;"",IF($EE$1+20&gt;=GD$13,$N81+$S81+$Y81+$AD81+$AJ81+$AO81+$AU81+$AZ81+$BF81+$BK81+$BQ81+$BV81+$CB81+E81-F81-(FI81+FI183+FI285+FI387),""),"")</f>
        <v/>
      </c>
      <c r="GE81" s="329" t="str">
        <f aca="false">IF($B81&lt;&gt;"",IF($EE$1+20&gt;=GE$13,$N81+$S81+$Y81+$AD81+$AJ81+$AO81+$AU81+$AZ81+$BF81+$BK81+$BQ81+$BV81+$CB81+$CG81+E81-F81-(FJ81+FJ183+FJ285+FJ387),""),"")</f>
        <v/>
      </c>
      <c r="GF81" s="329" t="str">
        <f aca="false">IF($B81&lt;&gt;"",IF($EE$1+20&gt;=GF$13,$N81+$S81+$Y81+$AD81+$AJ81+$AO81+$AU81+$AZ81+$BF81+$BK81+$BQ81+$BV81+$CB81+$CG81+$CM81+E81-F81-(FK81+FK183+FK285+FK387),""),"")</f>
        <v/>
      </c>
      <c r="GG81" s="329" t="str">
        <f aca="false">IF($B81&lt;&gt;"",IF($EE$1+20&gt;=GG$13,$N81+$S81+$Y81+$AD81+$AJ81+$AO81+$AU81+$AZ81+$BF81+$BK81+$BQ81+$BV81+$CB81+$CG81+$CM81+$CR81+E81-F81-(FL81+FL183+FL285+FL387),""),"")</f>
        <v/>
      </c>
      <c r="GH81" s="329" t="str">
        <f aca="false">IF($B81&lt;&gt;"",IF($EE$1+20&gt;=GH$13,$N81+$S81+$Y81+$AD81+$AJ81+$AO81+$AU81+$AZ81+$BF81+$BK81+$BQ81+$BV81+$CB81+$CG81+$CM81+$CR81+$CX81+E81-F81-(FM81+FM183+FM285+FM387),""),"")</f>
        <v/>
      </c>
      <c r="GI81" s="329" t="str">
        <f aca="false">IF($B81&lt;&gt;"",IF($EE$1+20&gt;=GI$13,$N81+$S81+$Y81+$AD81+$AJ81+$AO81+$AU81+$AZ81+$BF81+$BK81+$BQ81+$BV81+$CB81+$CG81+$CM81+$CR81+$CX81+$DC81+E81-F81-(FN81+FN183+FN285+FN387),""),"")</f>
        <v/>
      </c>
      <c r="GJ81" s="329" t="str">
        <f aca="false">IF($B81&lt;&gt;"",IF($EE$1+20&gt;=GJ$13,$N81+$S81+$Y81+$AD81+$AJ81+$AO81+$AU81+$AZ81+$BF81+$BK81+$BQ81+$BV81+$CB81+$CG81+$CM81+$CR81+$CX81+$DC81+$DI81+E81-F81-(FO81+FO183+FO285+FO387),""),"")</f>
        <v/>
      </c>
      <c r="GK81" s="330" t="str">
        <f aca="false">IF($B81&lt;&gt;"",IF($EE$1+20&gt;=GK$13,$N81+$S81+$Y81+$AD81+$AJ81+$AO81+$AU81+$AZ81+$BF81+$BK81+$BQ81+$BV81+$CB81+$CG81+$CM81+$CR81+$CX81+$DC81+$DI81+$DN81+E81-F81-(FP81+FP183+FP285+FP387),""),"")</f>
        <v/>
      </c>
      <c r="GL81" s="0"/>
      <c r="GM81" s="328" t="str">
        <f aca="false">IF($B81&lt;&gt;"",IF($EE$1+20&gt;=GM$13,RANK(FR81,FR$14:FR$113,0),""),"")</f>
        <v/>
      </c>
      <c r="GN81" s="329" t="str">
        <f aca="false">IF($B81&lt;&gt;"",IF($EE$1+20&gt;=GN$13,RANK(FS81,FS$14:FS$113,0),""),"")</f>
        <v/>
      </c>
      <c r="GO81" s="329" t="str">
        <f aca="false">IF($B81&lt;&gt;"",IF($EE$1+20&gt;=GO$13,RANK(FT81,FT$14:FT$113,0),""),"")</f>
        <v/>
      </c>
      <c r="GP81" s="329" t="str">
        <f aca="false">IF($B81&lt;&gt;"",IF($EE$1+20&gt;=GP$13,RANK(FU81,FU$14:FU$113,0),""),"")</f>
        <v/>
      </c>
      <c r="GQ81" s="329" t="str">
        <f aca="false">IF($B81&lt;&gt;"",IF($EE$1+20&gt;=GQ$13,RANK(FV81,FV$14:FV$113,0),""),"")</f>
        <v/>
      </c>
      <c r="GR81" s="329" t="str">
        <f aca="false">IF($B81&lt;&gt;"",IF($EE$1+20&gt;=GR$13,RANK(FW81,FW$14:FW$113,0),""),"")</f>
        <v/>
      </c>
      <c r="GS81" s="329" t="str">
        <f aca="false">IF($B81&lt;&gt;"",IF($EE$1+20&gt;=GS$13,RANK(FX81,FX$14:FX$113,0),""),"")</f>
        <v/>
      </c>
      <c r="GT81" s="329" t="str">
        <f aca="false">IF($B81&lt;&gt;"",IF($EE$1+20&gt;=GT$13,RANK(FY81,FY$14:FY$113,0),""),"")</f>
        <v/>
      </c>
      <c r="GU81" s="329" t="str">
        <f aca="false">IF($B81&lt;&gt;"",IF($EE$1+20&gt;=GU$13,RANK(FZ81,FZ$14:FZ$113,0),""),"")</f>
        <v/>
      </c>
      <c r="GV81" s="329" t="str">
        <f aca="false">IF($B81&lt;&gt;"",IF($EE$1+20&gt;=GV$13,RANK(GA81,GA$14:GA$113,0),""),"")</f>
        <v/>
      </c>
      <c r="GW81" s="329" t="str">
        <f aca="false">IF($B81&lt;&gt;"",IF($EE$1+20&gt;=GW$13,RANK(GB81,GB$14:GB$113,0),""),"")</f>
        <v/>
      </c>
      <c r="GX81" s="329" t="str">
        <f aca="false">IF($B81&lt;&gt;"",IF($EE$1+20&gt;=GX$13,RANK(GC81,GC$14:GC$113,0),""),"")</f>
        <v/>
      </c>
      <c r="GY81" s="329" t="str">
        <f aca="false">IF($B81&lt;&gt;"",IF($EE$1+20&gt;=GY$13,RANK(GD81,GD$14:GD$113,0),""),"")</f>
        <v/>
      </c>
      <c r="GZ81" s="329" t="str">
        <f aca="false">IF($B81&lt;&gt;"",IF($EE$1+20&gt;=GZ$13,RANK(GE81,GE$14:GE$113,0),""),"")</f>
        <v/>
      </c>
      <c r="HA81" s="329" t="str">
        <f aca="false">IF($B81&lt;&gt;"",IF($EE$1+20&gt;=HA$13,RANK(GF81,GF$14:GF$113,0),""),"")</f>
        <v/>
      </c>
      <c r="HB81" s="329" t="str">
        <f aca="false">IF($B81&lt;&gt;"",IF($EE$1+20&gt;=HB$13,RANK(GG81,GG$14:GG$113,0),""),"")</f>
        <v/>
      </c>
      <c r="HC81" s="329" t="str">
        <f aca="false">IF($B81&lt;&gt;"",IF($EE$1+20&gt;=HC$13,RANK(GH81,GH$14:GH$113,0),""),"")</f>
        <v/>
      </c>
      <c r="HD81" s="329" t="str">
        <f aca="false">IF($B81&lt;&gt;"",IF($EE$1+20&gt;=HD$13,RANK(GI81,GI$14:GI$113,0),""),"")</f>
        <v/>
      </c>
      <c r="HE81" s="329" t="str">
        <f aca="false">IF($B81&lt;&gt;"",IF($EE$1+20&gt;=HE$13,RANK(GJ81,GJ$14:GJ$113,0),""),"")</f>
        <v/>
      </c>
      <c r="HF81" s="330" t="str">
        <f aca="false">IF($B81&lt;&gt;"",IF($EE$1+20&gt;=HF$13,RANK(GK81,GK$14:GK$113,0),""),"")</f>
        <v/>
      </c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13" hidden="false" customHeight="false" outlineLevel="0" collapsed="false">
      <c r="A82" s="308" t="str">
        <f aca="false">IF(B82&lt;&gt;"",RANK(G82,G$14:G$113,0),"")</f>
        <v/>
      </c>
      <c r="B82" s="310" t="str">
        <f aca="false">IF('Chronos (M1..M20)'!B79&lt;&gt;"",'Chronos (M1..M20)'!B79,"")</f>
        <v/>
      </c>
      <c r="C82" s="310" t="str">
        <f aca="false">IF(B82&lt;&gt;"",'Chronos (M1..M20)'!C79,"")</f>
        <v/>
      </c>
      <c r="D82" s="215" t="str">
        <f aca="false">IF(B82&lt;&gt;"",'Chronos (M1..M20)'!C79,"")</f>
        <v/>
      </c>
      <c r="E82" s="355" t="n">
        <f aca="false">'Calculs (M1..M20)'!DS82</f>
        <v>0</v>
      </c>
      <c r="F82" s="355" t="n">
        <f aca="false">'Calculs (M1..M20)'!DT82</f>
        <v>0</v>
      </c>
      <c r="G82" s="311" t="n">
        <f aca="false">IF(B82&lt;&gt;"",IF(NbTotManche&lt;4,DR82-DQ82,IF(NbTotManche&lt;15,DR82-DU82-DQ82,IF(NbTotManche&lt;25,DR82-DU82-DV82-DQ82-DT82,IF(NbTotManche&lt;35,DS82-DU82-DV82-DW82-DT82-DQ82,DS82-DU82-DV82-DW82-DX82-DT82-DQ82)))),0)</f>
        <v>0</v>
      </c>
      <c r="H82" s="312" t="str">
        <f aca="false">IF(B82&lt;&gt;"",IF(G82,(G82/MAXA(G$14:G$113))*1000,0),"")</f>
        <v/>
      </c>
      <c r="I82" s="313" t="str">
        <f aca="false">IF($B82&lt;&gt;"",$B82,"")</f>
        <v/>
      </c>
      <c r="J82" s="314" t="str">
        <f aca="false">IF($B82&lt;&gt;"",'Chronos (M21..M40)'!$H79,"")</f>
        <v/>
      </c>
      <c r="K82" s="315" t="str">
        <f aca="false">IF('Chronos (M21..M40)'!$I79&lt;&gt;"",'Chronos (M21..M40)'!$I79," ")</f>
        <v> </v>
      </c>
      <c r="L82" s="316" t="n">
        <f aca="false">IF('Chronos (M21..M40)'!$J79&lt;&gt;"",'Chronos (M21..M40)'!$J79,0)</f>
        <v>0</v>
      </c>
      <c r="M82" s="317" t="str">
        <f aca="false">IF($B82&lt;&gt;"",IF(K82&lt;&gt;" ",(INDEX(J$9:K$12,MATCH(J82,J$9:J$12),2)/K82)*1000,0),"")</f>
        <v/>
      </c>
      <c r="N82" s="318" t="str">
        <f aca="false">IF(K$9&lt;&gt;"",IF($B82&lt;&gt;"",M82-L82,""),"")</f>
        <v/>
      </c>
      <c r="O82" s="314" t="str">
        <f aca="false">IF($B82&lt;&gt;"",'Chronos (M21..M40)'!$H180,"")</f>
        <v/>
      </c>
      <c r="P82" s="315" t="str">
        <f aca="false">IF('Chronos (M21..M40)'!$I180&lt;&gt;"",'Chronos (M21..M40)'!$I180," ")</f>
        <v> </v>
      </c>
      <c r="Q82" s="316" t="n">
        <f aca="false">IF('Chronos (M21..M40)'!$J180&lt;&gt;"",'Chronos (M21..M40)'!$J180,0)</f>
        <v>0</v>
      </c>
      <c r="R82" s="317" t="str">
        <f aca="false">IF($B82&lt;&gt;"",IF(P82&lt;&gt;" ",(INDEX(O$9:P$12,MATCH(O82,O$9:O$12),2)/P82)*1000,0),"")</f>
        <v/>
      </c>
      <c r="S82" s="318" t="str">
        <f aca="false">IF(P$9&lt;&gt;"",IF($B82&lt;&gt;"",R82-Q82,""),"")</f>
        <v/>
      </c>
      <c r="T82" s="313" t="str">
        <f aca="false">IF($B82&lt;&gt;"",$B82,"")</f>
        <v/>
      </c>
      <c r="U82" s="314" t="str">
        <f aca="false">IF($B82&lt;&gt;"",'Chronos (M21..M40)'!$H281,"")</f>
        <v/>
      </c>
      <c r="V82" s="315" t="str">
        <f aca="false">IF('Chronos (M21..M40)'!$I281&lt;&gt;"",'Chronos (M21..M40)'!$I281," ")</f>
        <v> </v>
      </c>
      <c r="W82" s="316" t="n">
        <f aca="false">IF('Chronos (M21..M40)'!$J281&lt;&gt;"",'Chronos (M21..M40)'!$J281,0)</f>
        <v>0</v>
      </c>
      <c r="X82" s="317" t="str">
        <f aca="false">IF($B82&lt;&gt;"",IF(V82&lt;&gt;" ",(INDEX(U$9:V$12,MATCH(U82,U$9:U$12),2)/V82)*1000,0),"")</f>
        <v/>
      </c>
      <c r="Y82" s="318" t="str">
        <f aca="false">IF(V$9&lt;&gt;"",IF($B82&lt;&gt;"",X82-W82,""),"")</f>
        <v/>
      </c>
      <c r="Z82" s="314" t="str">
        <f aca="false">IF($B82&lt;&gt;"",'Chronos (M21..M40)'!$H382,"")</f>
        <v/>
      </c>
      <c r="AA82" s="315" t="str">
        <f aca="false">IF('Chronos (M21..M40)'!$I382&lt;&gt;"",'Chronos (M21..M40)'!$I382," ")</f>
        <v> </v>
      </c>
      <c r="AB82" s="316" t="n">
        <f aca="false">IF('Chronos (M1..M20)'!$J382&lt;&gt;"",'Chronos (M21..M40)'!$J382,0)</f>
        <v>0</v>
      </c>
      <c r="AC82" s="317" t="str">
        <f aca="false">IF($B82&lt;&gt;"",IF(AA82&lt;&gt;" ",(INDEX(Z$9:AA$12,MATCH(Z82,Z$9:Z$12),2)/AA82)*1000,0),"")</f>
        <v/>
      </c>
      <c r="AD82" s="318" t="str">
        <f aca="false">IF(AA$9&lt;&gt;"",IF($B82&lt;&gt;"",AC82-AB82,""),"")</f>
        <v/>
      </c>
      <c r="AE82" s="313" t="str">
        <f aca="false">IF($B82&lt;&gt;"",$B82,"")</f>
        <v/>
      </c>
      <c r="AF82" s="314" t="str">
        <f aca="false">IF($B82&lt;&gt;"",'Chronos (M21..M40)'!$H483,"")</f>
        <v/>
      </c>
      <c r="AG82" s="315" t="str">
        <f aca="false">IF('Chronos (M21..M40)'!$I483&lt;&gt;"",'Chronos (M21..M40)'!$I483," ")</f>
        <v> </v>
      </c>
      <c r="AH82" s="316" t="n">
        <f aca="false">IF('Chronos (M21..M40)'!$J483&lt;&gt;"",'Chronos (M21..M40)'!$J483,0)</f>
        <v>0</v>
      </c>
      <c r="AI82" s="317" t="str">
        <f aca="false">IF($B82&lt;&gt;"",IF(AG82&lt;&gt;" ",(INDEX(AF$9:AG$12,MATCH(AF82,AF$9:AF$12),2)/AG82)*1000,0),"")</f>
        <v/>
      </c>
      <c r="AJ82" s="318" t="str">
        <f aca="false">IF(AG$9&lt;&gt;"",IF($B82&lt;&gt;"",AI82-AH82,""),"")</f>
        <v/>
      </c>
      <c r="AK82" s="314" t="str">
        <f aca="false">IF($B82&lt;&gt;"",'Chronos (M21..M40)'!$H584,"")</f>
        <v/>
      </c>
      <c r="AL82" s="315" t="str">
        <f aca="false">IF('Chronos (M21..M40)'!$I584&lt;&gt;"",'Chronos (M21..M40)'!$I584," ")</f>
        <v> </v>
      </c>
      <c r="AM82" s="316" t="n">
        <f aca="false">IF('Chronos (M21..M40)'!$J584&lt;&gt;"",'Chronos (M21..M40)'!$J584,0)</f>
        <v>0</v>
      </c>
      <c r="AN82" s="317" t="str">
        <f aca="false">IF($B82&lt;&gt;"",IF(AL82&lt;&gt;" ",(INDEX(AK$9:AL$12,MATCH(AK82,AK$9:AK$12),2)/AL82)*1000,0),"")</f>
        <v/>
      </c>
      <c r="AO82" s="318" t="str">
        <f aca="false">IF(AL$9&lt;&gt;"",IF($B82&lt;&gt;"",AN82-AM82,""),"")</f>
        <v/>
      </c>
      <c r="AP82" s="313" t="str">
        <f aca="false">IF($B82&lt;&gt;"",$B82,"")</f>
        <v/>
      </c>
      <c r="AQ82" s="314" t="str">
        <f aca="false">IF($B82&lt;&gt;"",'Chronos (M21..M40)'!$H685,"")</f>
        <v/>
      </c>
      <c r="AR82" s="315" t="str">
        <f aca="false">IF('Chronos (M21..M40)'!$I685&lt;&gt;"",'Chronos (M21..M40)'!$I685," ")</f>
        <v> </v>
      </c>
      <c r="AS82" s="316" t="n">
        <f aca="false">IF('Chronos (M21..M40)'!$J685&lt;&gt;"",'Chronos (M21..M40)'!$J685,0)</f>
        <v>0</v>
      </c>
      <c r="AT82" s="317" t="str">
        <f aca="false">IF($B82&lt;&gt;"",IF(AR82&lt;&gt;" ",(INDEX(AQ$9:AR$12,MATCH(AQ82,AQ$9:AQ$12),2)/AR82)*1000,0),"")</f>
        <v/>
      </c>
      <c r="AU82" s="318" t="str">
        <f aca="false">IF(AR$9&lt;&gt;"",IF($B82&lt;&gt;"",AT82-AS82,""),"")</f>
        <v/>
      </c>
      <c r="AV82" s="314" t="str">
        <f aca="false">IF($B82&lt;&gt;"",'Chronos (M21..M40)'!$H786,"")</f>
        <v/>
      </c>
      <c r="AW82" s="315" t="str">
        <f aca="false">IF('Chronos (M21..M40)'!$I786&lt;&gt;"",'Chronos (M21..M40)'!$I786," ")</f>
        <v> </v>
      </c>
      <c r="AX82" s="316" t="n">
        <f aca="false">IF('Chronos (M21..M40)'!$J786&lt;&gt;"",'Chronos (M21..M40)'!$J786,0)</f>
        <v>0</v>
      </c>
      <c r="AY82" s="317" t="str">
        <f aca="false">IF($B82&lt;&gt;"",IF(AW82&lt;&gt;" ",(INDEX(AV$9:AW$12,MATCH(AV82,AV$9:AV$12),2)/AW82)*1000,0),"")</f>
        <v/>
      </c>
      <c r="AZ82" s="318" t="str">
        <f aca="false">IF(AW$9&lt;&gt;"",IF($B82&lt;&gt;"",AY82-AX82,""),"")</f>
        <v/>
      </c>
      <c r="BA82" s="313" t="str">
        <f aca="false">IF($B82&lt;&gt;"",$B82,"")</f>
        <v/>
      </c>
      <c r="BB82" s="314" t="str">
        <f aca="false">IF($B82&lt;&gt;"",'Chronos (M21..M40)'!$H887,"")</f>
        <v/>
      </c>
      <c r="BC82" s="315" t="str">
        <f aca="false">IF('Chronos (M21..M40)'!$I887&lt;&gt;"",'Chronos (M21..M40)'!$I887," ")</f>
        <v> </v>
      </c>
      <c r="BD82" s="316" t="n">
        <f aca="false">IF('Chronos (M21..M40)'!$J887&lt;&gt;"",'Chronos (M21..M40)'!$J887,0)</f>
        <v>0</v>
      </c>
      <c r="BE82" s="317" t="str">
        <f aca="false">IF($B82&lt;&gt;"",IF(BC82&lt;&gt;" ",(INDEX(BB$9:BC$12,MATCH(BB82,BB$9:BB$12),2)/BC82)*1000,0),"")</f>
        <v/>
      </c>
      <c r="BF82" s="318" t="str">
        <f aca="false">IF(BC$9&lt;&gt;"",IF($B82&lt;&gt;"",BE82-BD82,""),"")</f>
        <v/>
      </c>
      <c r="BG82" s="314" t="str">
        <f aca="false">IF($B82&lt;&gt;"",'Chronos (M21..M40)'!$H988,"")</f>
        <v/>
      </c>
      <c r="BH82" s="315" t="str">
        <f aca="false">IF('Chronos (M21..M40)'!$I988&lt;&gt;"",'Chronos (M21..M40)'!$I988," ")</f>
        <v> </v>
      </c>
      <c r="BI82" s="316" t="n">
        <f aca="false">IF('Chronos (M21..M40)'!$J988&lt;&gt;"",'Chronos (M21..M40)'!$J988,0)</f>
        <v>0</v>
      </c>
      <c r="BJ82" s="317" t="str">
        <f aca="false">IF($B82&lt;&gt;"",IF(BH82&lt;&gt;" ",(INDEX(BG$9:BH$12,MATCH(BG82,BG$9:BG$12),2)/BH82)*1000,0),"")</f>
        <v/>
      </c>
      <c r="BK82" s="318" t="str">
        <f aca="false">IF(BH$9&lt;&gt;"",IF($B82&lt;&gt;"",BJ82-BI82,""),"")</f>
        <v/>
      </c>
      <c r="BL82" s="313" t="str">
        <f aca="false">IF($B82&lt;&gt;"",$B82,"")</f>
        <v/>
      </c>
      <c r="BM82" s="314" t="str">
        <f aca="false">IF($B82&lt;&gt;"",'Chronos (M21..M40)'!$H1089,"")</f>
        <v/>
      </c>
      <c r="BN82" s="315" t="str">
        <f aca="false">IF('Chronos (M21..M40)'!$I1089&lt;&gt;"",'Chronos (M21..M40)'!$I1089," ")</f>
        <v> </v>
      </c>
      <c r="BO82" s="316" t="n">
        <f aca="false">IF('Chronos (M21..M40)'!$J1089&lt;&gt;"",'Chronos (M21..M40)'!$J1089,0)</f>
        <v>0</v>
      </c>
      <c r="BP82" s="317" t="str">
        <f aca="false">IF($B82&lt;&gt;"",IF(BN82&lt;&gt;" ",(INDEX(BM$9:BN$12,MATCH(BM82,BM$9:BM$12),2)/BN82)*1000,0),"")</f>
        <v/>
      </c>
      <c r="BQ82" s="318" t="str">
        <f aca="false">IF(BN$9&lt;&gt;"",IF($B82&lt;&gt;"",BP82-BO82,""),"")</f>
        <v/>
      </c>
      <c r="BR82" s="314" t="str">
        <f aca="false">IF($B82&lt;&gt;"",'Chronos (M21..M40)'!$H1190,"")</f>
        <v/>
      </c>
      <c r="BS82" s="315" t="str">
        <f aca="false">IF('Chronos (M21..M40)'!$I1190&lt;&gt;"",'Chronos (M21..M40)'!$I1190," ")</f>
        <v> </v>
      </c>
      <c r="BT82" s="316" t="n">
        <f aca="false">IF('Chronos (M21..M40)'!$J1190&lt;&gt;"",'Chronos (M21..M40)'!$J1190,0)</f>
        <v>0</v>
      </c>
      <c r="BU82" s="317" t="str">
        <f aca="false">IF($B82&lt;&gt;"",IF(BS82&lt;&gt;" ",(INDEX(BR$9:BS$12,MATCH(BR82,BR$9:BR$12),2)/BS82)*1000,0),"")</f>
        <v/>
      </c>
      <c r="BV82" s="318" t="str">
        <f aca="false">IF(BS$9&lt;&gt;"",IF($B82&lt;&gt;"",BU82-BT82,""),"")</f>
        <v/>
      </c>
      <c r="BW82" s="313" t="str">
        <f aca="false">IF($B82&lt;&gt;"",$B82,"")</f>
        <v/>
      </c>
      <c r="BX82" s="314" t="str">
        <f aca="false">IF($B82&lt;&gt;"",'Chronos (M21..M40)'!$H1291,"")</f>
        <v/>
      </c>
      <c r="BY82" s="315" t="str">
        <f aca="false">IF('Chronos (M21..M40)'!$I1291&lt;&gt;"",'Chronos (M21..M40)'!$I1291," ")</f>
        <v> </v>
      </c>
      <c r="BZ82" s="316" t="n">
        <f aca="false">IF('Chronos (M21..M40)'!$J1291&lt;&gt;"",'Chronos (M21..M40)'!$J1291,0)</f>
        <v>0</v>
      </c>
      <c r="CA82" s="317" t="str">
        <f aca="false">IF($B82&lt;&gt;"",IF(BY82&lt;&gt;" ",(INDEX(BX$9:BY$12,MATCH(BX82,BX$9:BX$12),2)/BY82)*1000,0),"")</f>
        <v/>
      </c>
      <c r="CB82" s="318" t="str">
        <f aca="false">IF(BY$9&lt;&gt;"",IF($B82&lt;&gt;"",CA82-BZ82,""),"")</f>
        <v/>
      </c>
      <c r="CC82" s="314" t="str">
        <f aca="false">IF($B82&lt;&gt;"",'Chronos (M21..M40)'!$H1392,"")</f>
        <v/>
      </c>
      <c r="CD82" s="315" t="str">
        <f aca="false">IF('Chronos (M21..M40)'!$I1392&lt;&gt;"",'Chronos (M21..M40)'!$I1392," ")</f>
        <v> </v>
      </c>
      <c r="CE82" s="316" t="n">
        <f aca="false">IF('Chronos (M21..M40)'!$J1392&lt;&gt;"",'Chronos (M21..M40)'!$J1392,0)</f>
        <v>0</v>
      </c>
      <c r="CF82" s="317" t="str">
        <f aca="false">IF($B82&lt;&gt;"",IF(CD82&lt;&gt;" ",(INDEX(CC$9:CD$12,MATCH(CC82,CC$9:CC$12),2)/CD82)*1000,0),"")</f>
        <v/>
      </c>
      <c r="CG82" s="318" t="str">
        <f aca="false">IF(CD$9&lt;&gt;"",IF($B82&lt;&gt;"",CF82-CE82,""),"")</f>
        <v/>
      </c>
      <c r="CH82" s="313" t="str">
        <f aca="false">IF($B82&lt;&gt;"",$B82,"")</f>
        <v/>
      </c>
      <c r="CI82" s="314" t="str">
        <f aca="false">IF($B82&lt;&gt;"",'Chronos (M21..M40)'!$H1493,"")</f>
        <v/>
      </c>
      <c r="CJ82" s="315" t="str">
        <f aca="false">IF('Chronos (M21..M40)'!$I1493&lt;&gt;"",'Chronos (M21..M40)'!$I1493," ")</f>
        <v> </v>
      </c>
      <c r="CK82" s="316" t="n">
        <f aca="false">IF('Chronos (M21..M40)'!$J1493&lt;&gt;"",'Chronos (M21..M40)'!$J1493,0)</f>
        <v>0</v>
      </c>
      <c r="CL82" s="317" t="str">
        <f aca="false">IF($B82&lt;&gt;"",IF(CJ82&lt;&gt;" ",(INDEX(CI$9:CJ$12,MATCH(CI82,CI$9:CI$12),2)/CJ82)*1000,0),"")</f>
        <v/>
      </c>
      <c r="CM82" s="318" t="str">
        <f aca="false">IF(CJ$9&lt;&gt;"",IF($B82&lt;&gt;"",CL82-CK82,""),"")</f>
        <v/>
      </c>
      <c r="CN82" s="314" t="str">
        <f aca="false">IF($B82&lt;&gt;"",'Chronos (M21..M40)'!$H1594,"")</f>
        <v/>
      </c>
      <c r="CO82" s="315" t="str">
        <f aca="false">IF('Chronos (M21..M40)'!$I1594&lt;&gt;"",'Chronos (M21..M40)'!$I1594," ")</f>
        <v> </v>
      </c>
      <c r="CP82" s="316" t="n">
        <f aca="false">IF('Chronos (M21..M40)'!$J1594&lt;&gt;"",'Chronos (M21..M40)'!$J1594,0)</f>
        <v>0</v>
      </c>
      <c r="CQ82" s="317" t="str">
        <f aca="false">IF($B82&lt;&gt;"",IF(CO82&lt;&gt;" ",(INDEX(CN$9:CO$12,MATCH(CN82,CN$9:CN$12),2)/CO82)*1000,0),"")</f>
        <v/>
      </c>
      <c r="CR82" s="318" t="str">
        <f aca="false">IF(CO$9&lt;&gt;"",IF($B82&lt;&gt;"",CQ82-CP82,""),"")</f>
        <v/>
      </c>
      <c r="CS82" s="313" t="str">
        <f aca="false">IF($B82&lt;&gt;"",$B82,"")</f>
        <v/>
      </c>
      <c r="CT82" s="314" t="str">
        <f aca="false">IF($B82&lt;&gt;"",'Chronos (M21..M40)'!$H1695,"")</f>
        <v/>
      </c>
      <c r="CU82" s="315" t="str">
        <f aca="false">IF('Chronos (M21..M40)'!$I1695&lt;&gt;"",'Chronos (M21..M40)'!$I1695," ")</f>
        <v> </v>
      </c>
      <c r="CV82" s="316" t="n">
        <f aca="false">IF('Chronos (M21..M40)'!$J1695&lt;&gt;"",'Chronos (M21..M40)'!$J1695,0)</f>
        <v>0</v>
      </c>
      <c r="CW82" s="317" t="str">
        <f aca="false">IF($B82&lt;&gt;"",IF(CU82&lt;&gt;" ",(INDEX(CT$9:CU$12,MATCH(CT82,CT$9:CT$12),2)/CU82)*1000,0),"")</f>
        <v/>
      </c>
      <c r="CX82" s="318" t="str">
        <f aca="false">IF(CU$9&lt;&gt;"",IF($B82&lt;&gt;"",CW82-CV82,""),"")</f>
        <v/>
      </c>
      <c r="CY82" s="314" t="str">
        <f aca="false">IF($B82&lt;&gt;"",'Chronos (M21..M40)'!$H1796,"")</f>
        <v/>
      </c>
      <c r="CZ82" s="315" t="str">
        <f aca="false">IF('Chronos (M21..M40)'!$I1796&lt;&gt;"",'Chronos (M21..M40)'!$I1796," ")</f>
        <v> </v>
      </c>
      <c r="DA82" s="316" t="n">
        <f aca="false">IF('Chronos (M21..M40)'!$J1796&lt;&gt;"",'Chronos (M21..M40)'!$J1796,0)</f>
        <v>0</v>
      </c>
      <c r="DB82" s="317" t="str">
        <f aca="false">IF($B82&lt;&gt;"",IF(CZ82&lt;&gt;" ",(INDEX(CY$9:CZ$12,MATCH(CY82,CY$9:CY$12),2)/CZ82)*1000,0),"")</f>
        <v/>
      </c>
      <c r="DC82" s="318" t="str">
        <f aca="false">IF(CZ$9&lt;&gt;"",IF($B82&lt;&gt;"",DB82-DA82,""),"")</f>
        <v/>
      </c>
      <c r="DD82" s="313" t="str">
        <f aca="false">IF($B82&lt;&gt;"",$B82,"")</f>
        <v/>
      </c>
      <c r="DE82" s="314" t="str">
        <f aca="false">IF($B82&lt;&gt;"",'Chronos (M21..M40)'!$H1897,"")</f>
        <v/>
      </c>
      <c r="DF82" s="315" t="str">
        <f aca="false">IF('Chronos (M21..M40)'!$I1897&lt;&gt;"",'Chronos (M21..M40)'!$I1897," ")</f>
        <v> </v>
      </c>
      <c r="DG82" s="316" t="n">
        <f aca="false">IF('Chronos (M21..M40)'!$J1897&lt;&gt;"",'Chronos (M21..M40)'!$J1897,0)</f>
        <v>0</v>
      </c>
      <c r="DH82" s="317" t="str">
        <f aca="false">IF($B82&lt;&gt;"",IF(DF82&lt;&gt;" ",(INDEX(DE$9:DF$12,MATCH(DE82,DE$9:DE$12),2)/DF82)*1000,0),"")</f>
        <v/>
      </c>
      <c r="DI82" s="318" t="str">
        <f aca="false">IF(DF$9&lt;&gt;"",IF($B82&lt;&gt;"",DH82-DG82,""),"")</f>
        <v/>
      </c>
      <c r="DJ82" s="314" t="str">
        <f aca="false">IF($B82&lt;&gt;"",'Chronos (M21..M40)'!$H1998,"")</f>
        <v/>
      </c>
      <c r="DK82" s="315" t="str">
        <f aca="false">IF('Chronos (M21..M40)'!$I1998&lt;&gt;"",'Chronos (M21..M40)'!$I1998," ")</f>
        <v> </v>
      </c>
      <c r="DL82" s="316" t="n">
        <f aca="false">IF('Chronos (M21..M40)'!$J1998&lt;&gt;"",'Chronos (M21..M40)'!$J1998,0)</f>
        <v>0</v>
      </c>
      <c r="DM82" s="317" t="str">
        <f aca="false">IF($B82&lt;&gt;"",IF(DK82&lt;&gt;" ",(INDEX(DJ$9:DK$12,MATCH(DJ82,DJ$9:DJ$12),2)/DK82)*1000,0),"")</f>
        <v/>
      </c>
      <c r="DN82" s="318" t="str">
        <f aca="false">IF(DK$9&lt;&gt;"",IF($B82&lt;&gt;"",DM82-DL82,""),"")</f>
        <v/>
      </c>
      <c r="DO82" s="0"/>
      <c r="DP82" s="356" t="n">
        <f aca="false">E82</f>
        <v>0</v>
      </c>
      <c r="DQ82" s="357" t="n">
        <f aca="false">F82</f>
        <v>0</v>
      </c>
      <c r="DR82" s="356" t="e">
        <f aca="false">SUM(E82,M82,R82,X82,AC82)</f>
        <v>#VALUE!</v>
      </c>
      <c r="DS82" s="319" t="e">
        <f aca="false">SUM(DR82,AI82,AN82,AT82,AY82,BE82,BJ82,BP82,BU82,CA82,CF82,CL82,CQ82,CW82,DB82,DH82,DM82)</f>
        <v>#VALUE!</v>
      </c>
      <c r="DT82" s="357" t="n">
        <f aca="false">SUM(L82,Q82,W82,AB82,AH82,AM82,AS82,AX82,BD82,BI82,BO82,BT82,BZ82,CE82,CK82,CP82,CV82,DA82,DG82,DL82)</f>
        <v>0</v>
      </c>
      <c r="DU82" s="356" t="e">
        <f aca="false">SMALL($DY82:$EV82,1)</f>
        <v>#VALUE!</v>
      </c>
      <c r="DV82" s="319" t="e">
        <f aca="false">SMALL($DY82:$EV82,2)</f>
        <v>#VALUE!</v>
      </c>
      <c r="DW82" s="319" t="e">
        <f aca="false">SMALL($DY82:$EV82,3)</f>
        <v>#VALUE!</v>
      </c>
      <c r="DX82" s="357" t="e">
        <f aca="false">SMALL($DY82:$EV82,4)</f>
        <v>#VALUE!</v>
      </c>
      <c r="DY82" s="356" t="e">
        <f aca="false">'Calculs (M1..M20)'!DU82</f>
        <v>#VALUE!</v>
      </c>
      <c r="DZ82" s="356" t="e">
        <f aca="false">'Calculs (M1..M20)'!DV82</f>
        <v>#VALUE!</v>
      </c>
      <c r="EA82" s="356" t="e">
        <f aca="false">'Calculs (M1..M20)'!DW82</f>
        <v>#VALUE!</v>
      </c>
      <c r="EB82" s="358" t="e">
        <f aca="false">'Calculs (M1..M20)'!DX82</f>
        <v>#VALUE!</v>
      </c>
      <c r="EC82" s="361" t="str">
        <f aca="false">IF(M82&gt;0,M82," ")</f>
        <v/>
      </c>
      <c r="ED82" s="321" t="str">
        <f aca="false">IF(R82&gt;0,R82," ")</f>
        <v/>
      </c>
      <c r="EE82" s="321" t="str">
        <f aca="false">IF(X82&gt;0,X82," ")</f>
        <v/>
      </c>
      <c r="EF82" s="321" t="str">
        <f aca="false">IF(AC82&gt;0,AC82," ")</f>
        <v/>
      </c>
      <c r="EG82" s="321" t="str">
        <f aca="false">IF(AI82&gt;0,AI82," ")</f>
        <v/>
      </c>
      <c r="EH82" s="321" t="str">
        <f aca="false">IF(AN82&gt;0,AN82," ")</f>
        <v/>
      </c>
      <c r="EI82" s="321" t="str">
        <f aca="false">IF(AT82&gt;0,AT82," ")</f>
        <v/>
      </c>
      <c r="EJ82" s="321" t="str">
        <f aca="false">IF(AY82&gt;0,AY82," ")</f>
        <v/>
      </c>
      <c r="EK82" s="321" t="str">
        <f aca="false">IF(BE82&gt;0,BE82," ")</f>
        <v/>
      </c>
      <c r="EL82" s="321" t="str">
        <f aca="false">IF(BJ82&gt;0,BJ82," ")</f>
        <v/>
      </c>
      <c r="EM82" s="321" t="str">
        <f aca="false">IF(BP82&gt;0,BP82," ")</f>
        <v/>
      </c>
      <c r="EN82" s="321" t="str">
        <f aca="false">IF(BU82&gt;0,BU82," ")</f>
        <v/>
      </c>
      <c r="EO82" s="321" t="str">
        <f aca="false">IF(CA82&gt;0,CA82," ")</f>
        <v/>
      </c>
      <c r="EP82" s="321" t="str">
        <f aca="false">IF(CF82&gt;0,CF82," ")</f>
        <v/>
      </c>
      <c r="EQ82" s="321" t="str">
        <f aca="false">IF(CL82&gt;0,CL82," ")</f>
        <v/>
      </c>
      <c r="ER82" s="321" t="str">
        <f aca="false">IF(CQ82&gt;0,CQ82," ")</f>
        <v/>
      </c>
      <c r="ES82" s="321" t="str">
        <f aca="false">IF(CW82&gt;0,CW82," ")</f>
        <v/>
      </c>
      <c r="ET82" s="321" t="str">
        <f aca="false">IF(DB82&gt;0,DB82," ")</f>
        <v/>
      </c>
      <c r="EU82" s="321" t="str">
        <f aca="false">IF(DH82&gt;0,DH82," ")</f>
        <v/>
      </c>
      <c r="EV82" s="321" t="str">
        <f aca="false">IF(DM82&gt;0,DM82," ")</f>
        <v/>
      </c>
      <c r="EW82" s="322" t="e">
        <f aca="false">SMALL($DY82:EC82,1)</f>
        <v>#VALUE!</v>
      </c>
      <c r="EX82" s="323" t="e">
        <f aca="false">SMALL($DY82:ED82,1)</f>
        <v>#VALUE!</v>
      </c>
      <c r="EY82" s="323" t="e">
        <f aca="false">SMALL($DY82:EE82,1)</f>
        <v>#VALUE!</v>
      </c>
      <c r="EZ82" s="323" t="e">
        <f aca="false">SMALL($DY82:EF82,1)</f>
        <v>#VALUE!</v>
      </c>
      <c r="FA82" s="323" t="e">
        <f aca="false">SMALL($DY82:EG82,1)</f>
        <v>#VALUE!</v>
      </c>
      <c r="FB82" s="323" t="e">
        <f aca="false">SMALL($DY82:EH82,1)</f>
        <v>#VALUE!</v>
      </c>
      <c r="FC82" s="323" t="e">
        <f aca="false">SMALL($DY82:EI82,1)</f>
        <v>#VALUE!</v>
      </c>
      <c r="FD82" s="323" t="e">
        <f aca="false">SMALL($DY82:EJ82,1)</f>
        <v>#VALUE!</v>
      </c>
      <c r="FE82" s="323" t="e">
        <f aca="false">SMALL($DY82:EK82,1)</f>
        <v>#VALUE!</v>
      </c>
      <c r="FF82" s="323" t="e">
        <f aca="false">SMALL($DY82:EL82,1)</f>
        <v>#VALUE!</v>
      </c>
      <c r="FG82" s="323" t="e">
        <f aca="false">SMALL($DY82:EM82,1)</f>
        <v>#VALUE!</v>
      </c>
      <c r="FH82" s="323" t="e">
        <f aca="false">SMALL($DY82:EN82,1)</f>
        <v>#VALUE!</v>
      </c>
      <c r="FI82" s="323" t="e">
        <f aca="false">SMALL($DY82:EO82,1)</f>
        <v>#VALUE!</v>
      </c>
      <c r="FJ82" s="323" t="e">
        <f aca="false">SMALL($DY82:EP82,1)</f>
        <v>#VALUE!</v>
      </c>
      <c r="FK82" s="323" t="e">
        <f aca="false">SMALL($DY82:EQ82,1)</f>
        <v>#VALUE!</v>
      </c>
      <c r="FL82" s="323" t="e">
        <f aca="false">SMALL($DY82:ER82,1)</f>
        <v>#VALUE!</v>
      </c>
      <c r="FM82" s="323" t="e">
        <f aca="false">SMALL($DY82:ES82,1)</f>
        <v>#VALUE!</v>
      </c>
      <c r="FN82" s="323" t="e">
        <f aca="false">SMALL($DY82:ET82,1)</f>
        <v>#VALUE!</v>
      </c>
      <c r="FO82" s="323" t="e">
        <f aca="false">SMALL($DY82:EU82,1)</f>
        <v>#VALUE!</v>
      </c>
      <c r="FP82" s="324" t="e">
        <f aca="false">SMALL($DY82:EV82,1)</f>
        <v>#VALUE!</v>
      </c>
      <c r="FQ82" s="0"/>
      <c r="FR82" s="328" t="str">
        <f aca="false">IF($B82&lt;&gt;"",IF($EE$1+20&gt;=FR$13,$N82+E82-F82-(EW82+EW184+EW286+EW388),""),"")</f>
        <v/>
      </c>
      <c r="FS82" s="329" t="str">
        <f aca="false">IF($B82&lt;&gt;"",IF($EE$1+20&gt;=FS$13,$N82+$S82+E82-F82-(EX82+EX184+EX286+EX388),""),"")</f>
        <v/>
      </c>
      <c r="FT82" s="329" t="str">
        <f aca="false">IF($B82&lt;&gt;"",IF($EE$1+20&gt;=FT$13,$N82+$S82+$Y82+E82-F82-(EY82+EY184+EY286+EY388),""),"")</f>
        <v/>
      </c>
      <c r="FU82" s="329" t="str">
        <f aca="false">IF($B82&lt;&gt;"",IF($EE$1+20&gt;=FU$13,$N82+$S82+$Y82+$AD82+E82-F82-(EZ82+EZ184+EZ286+EZ388),""),"")</f>
        <v/>
      </c>
      <c r="FV82" s="329" t="str">
        <f aca="false">IF($B82&lt;&gt;"",IF($EE$1+20&gt;=FV$13,$N82+$S82+$Y82+$AD82+$AJ82+E82-F82-(FA82+FA184+FA286+FA388),""),"")</f>
        <v/>
      </c>
      <c r="FW82" s="329" t="str">
        <f aca="false">IF($B82&lt;&gt;"",IF($EE$1+20&gt;=FW$13,$N82+$S82+$Y82+$AD82+$AJ82+$AO82+E82-F82-(FB82+FB184+FB286+FB388),""),"")</f>
        <v/>
      </c>
      <c r="FX82" s="329" t="str">
        <f aca="false">IF($B82&lt;&gt;"",IF($EE$1+20&gt;=FX$13,$N82+$S82+$Y82+$AD82+$AJ82+$AO82+$AU82+E82-F82-(FC82+FC184+FC286+FC388),""),"")</f>
        <v/>
      </c>
      <c r="FY82" s="329" t="str">
        <f aca="false">IF($B82&lt;&gt;"",IF($EE$1+20&gt;=FY$13,$N82+$S82+$Y82+$AD82+$AJ82+$AO82+$AU82+$AZ82+E82-F82-(FD82+FD184+FD286+FD388),""),"")</f>
        <v/>
      </c>
      <c r="FZ82" s="329" t="str">
        <f aca="false">IF($B82&lt;&gt;"",IF($EE$1+20&gt;=FZ$13,$N82+$S82+$Y82+$AD82+$AJ82+$AO82+$AU82+$AZ82+$BF82+E82-F82-(FE82+FE184+FE286+FE388),""),"")</f>
        <v/>
      </c>
      <c r="GA82" s="329" t="str">
        <f aca="false">IF($B82&lt;&gt;"",IF($EE$1+20&gt;=GA$13,$N82+$S82+$Y82+$AD82+$AJ82+$AO82+$AU82+$AZ82+$BF82+$BK82+E82-F82-(FF82+FF184+FF286+FF388),""),"")</f>
        <v/>
      </c>
      <c r="GB82" s="329" t="str">
        <f aca="false">IF($B82&lt;&gt;"",IF($EE$1+20&gt;=GB$13,$N82+$S82+$Y82+$AD82+$AJ82+$AO82+$AU82+$AZ82+$BF82+$BK82+$BQ82+E82-F82-(FG82+FG184+FG286+FG388),""),"")</f>
        <v/>
      </c>
      <c r="GC82" s="329" t="str">
        <f aca="false">IF($B82&lt;&gt;"",IF($EE$1+20&gt;=GC$13,$N82+$S82+$Y82+$AD82+$AJ82+$AO82+$AU82+$AZ82+$BF82+$BK82+$BQ82+$BV82+E82-F82-(FH82+FH184+FH286+FH388),""),"")</f>
        <v/>
      </c>
      <c r="GD82" s="329" t="str">
        <f aca="false">IF($B82&lt;&gt;"",IF($EE$1+20&gt;=GD$13,$N82+$S82+$Y82+$AD82+$AJ82+$AO82+$AU82+$AZ82+$BF82+$BK82+$BQ82+$BV82+$CB82+E82-F82-(FI82+FI184+FI286+FI388),""),"")</f>
        <v/>
      </c>
      <c r="GE82" s="329" t="str">
        <f aca="false">IF($B82&lt;&gt;"",IF($EE$1+20&gt;=GE$13,$N82+$S82+$Y82+$AD82+$AJ82+$AO82+$AU82+$AZ82+$BF82+$BK82+$BQ82+$BV82+$CB82+$CG82+E82-F82-(FJ82+FJ184+FJ286+FJ388),""),"")</f>
        <v/>
      </c>
      <c r="GF82" s="329" t="str">
        <f aca="false">IF($B82&lt;&gt;"",IF($EE$1+20&gt;=GF$13,$N82+$S82+$Y82+$AD82+$AJ82+$AO82+$AU82+$AZ82+$BF82+$BK82+$BQ82+$BV82+$CB82+$CG82+$CM82+E82-F82-(FK82+FK184+FK286+FK388),""),"")</f>
        <v/>
      </c>
      <c r="GG82" s="329" t="str">
        <f aca="false">IF($B82&lt;&gt;"",IF($EE$1+20&gt;=GG$13,$N82+$S82+$Y82+$AD82+$AJ82+$AO82+$AU82+$AZ82+$BF82+$BK82+$BQ82+$BV82+$CB82+$CG82+$CM82+$CR82+E82-F82-(FL82+FL184+FL286+FL388),""),"")</f>
        <v/>
      </c>
      <c r="GH82" s="329" t="str">
        <f aca="false">IF($B82&lt;&gt;"",IF($EE$1+20&gt;=GH$13,$N82+$S82+$Y82+$AD82+$AJ82+$AO82+$AU82+$AZ82+$BF82+$BK82+$BQ82+$BV82+$CB82+$CG82+$CM82+$CR82+$CX82+E82-F82-(FM82+FM184+FM286+FM388),""),"")</f>
        <v/>
      </c>
      <c r="GI82" s="329" t="str">
        <f aca="false">IF($B82&lt;&gt;"",IF($EE$1+20&gt;=GI$13,$N82+$S82+$Y82+$AD82+$AJ82+$AO82+$AU82+$AZ82+$BF82+$BK82+$BQ82+$BV82+$CB82+$CG82+$CM82+$CR82+$CX82+$DC82+E82-F82-(FN82+FN184+FN286+FN388),""),"")</f>
        <v/>
      </c>
      <c r="GJ82" s="329" t="str">
        <f aca="false">IF($B82&lt;&gt;"",IF($EE$1+20&gt;=GJ$13,$N82+$S82+$Y82+$AD82+$AJ82+$AO82+$AU82+$AZ82+$BF82+$BK82+$BQ82+$BV82+$CB82+$CG82+$CM82+$CR82+$CX82+$DC82+$DI82+E82-F82-(FO82+FO184+FO286+FO388),""),"")</f>
        <v/>
      </c>
      <c r="GK82" s="330" t="str">
        <f aca="false">IF($B82&lt;&gt;"",IF($EE$1+20&gt;=GK$13,$N82+$S82+$Y82+$AD82+$AJ82+$AO82+$AU82+$AZ82+$BF82+$BK82+$BQ82+$BV82+$CB82+$CG82+$CM82+$CR82+$CX82+$DC82+$DI82+$DN82+E82-F82-(FP82+FP184+FP286+FP388),""),"")</f>
        <v/>
      </c>
      <c r="GL82" s="0"/>
      <c r="GM82" s="328" t="str">
        <f aca="false">IF($B82&lt;&gt;"",IF($EE$1+20&gt;=GM$13,RANK(FR82,FR$14:FR$113,0),""),"")</f>
        <v/>
      </c>
      <c r="GN82" s="329" t="str">
        <f aca="false">IF($B82&lt;&gt;"",IF($EE$1+20&gt;=GN$13,RANK(FS82,FS$14:FS$113,0),""),"")</f>
        <v/>
      </c>
      <c r="GO82" s="329" t="str">
        <f aca="false">IF($B82&lt;&gt;"",IF($EE$1+20&gt;=GO$13,RANK(FT82,FT$14:FT$113,0),""),"")</f>
        <v/>
      </c>
      <c r="GP82" s="329" t="str">
        <f aca="false">IF($B82&lt;&gt;"",IF($EE$1+20&gt;=GP$13,RANK(FU82,FU$14:FU$113,0),""),"")</f>
        <v/>
      </c>
      <c r="GQ82" s="329" t="str">
        <f aca="false">IF($B82&lt;&gt;"",IF($EE$1+20&gt;=GQ$13,RANK(FV82,FV$14:FV$113,0),""),"")</f>
        <v/>
      </c>
      <c r="GR82" s="329" t="str">
        <f aca="false">IF($B82&lt;&gt;"",IF($EE$1+20&gt;=GR$13,RANK(FW82,FW$14:FW$113,0),""),"")</f>
        <v/>
      </c>
      <c r="GS82" s="329" t="str">
        <f aca="false">IF($B82&lt;&gt;"",IF($EE$1+20&gt;=GS$13,RANK(FX82,FX$14:FX$113,0),""),"")</f>
        <v/>
      </c>
      <c r="GT82" s="329" t="str">
        <f aca="false">IF($B82&lt;&gt;"",IF($EE$1+20&gt;=GT$13,RANK(FY82,FY$14:FY$113,0),""),"")</f>
        <v/>
      </c>
      <c r="GU82" s="329" t="str">
        <f aca="false">IF($B82&lt;&gt;"",IF($EE$1+20&gt;=GU$13,RANK(FZ82,FZ$14:FZ$113,0),""),"")</f>
        <v/>
      </c>
      <c r="GV82" s="329" t="str">
        <f aca="false">IF($B82&lt;&gt;"",IF($EE$1+20&gt;=GV$13,RANK(GA82,GA$14:GA$113,0),""),"")</f>
        <v/>
      </c>
      <c r="GW82" s="329" t="str">
        <f aca="false">IF($B82&lt;&gt;"",IF($EE$1+20&gt;=GW$13,RANK(GB82,GB$14:GB$113,0),""),"")</f>
        <v/>
      </c>
      <c r="GX82" s="329" t="str">
        <f aca="false">IF($B82&lt;&gt;"",IF($EE$1+20&gt;=GX$13,RANK(GC82,GC$14:GC$113,0),""),"")</f>
        <v/>
      </c>
      <c r="GY82" s="329" t="str">
        <f aca="false">IF($B82&lt;&gt;"",IF($EE$1+20&gt;=GY$13,RANK(GD82,GD$14:GD$113,0),""),"")</f>
        <v/>
      </c>
      <c r="GZ82" s="329" t="str">
        <f aca="false">IF($B82&lt;&gt;"",IF($EE$1+20&gt;=GZ$13,RANK(GE82,GE$14:GE$113,0),""),"")</f>
        <v/>
      </c>
      <c r="HA82" s="329" t="str">
        <f aca="false">IF($B82&lt;&gt;"",IF($EE$1+20&gt;=HA$13,RANK(GF82,GF$14:GF$113,0),""),"")</f>
        <v/>
      </c>
      <c r="HB82" s="329" t="str">
        <f aca="false">IF($B82&lt;&gt;"",IF($EE$1+20&gt;=HB$13,RANK(GG82,GG$14:GG$113,0),""),"")</f>
        <v/>
      </c>
      <c r="HC82" s="329" t="str">
        <f aca="false">IF($B82&lt;&gt;"",IF($EE$1+20&gt;=HC$13,RANK(GH82,GH$14:GH$113,0),""),"")</f>
        <v/>
      </c>
      <c r="HD82" s="329" t="str">
        <f aca="false">IF($B82&lt;&gt;"",IF($EE$1+20&gt;=HD$13,RANK(GI82,GI$14:GI$113,0),""),"")</f>
        <v/>
      </c>
      <c r="HE82" s="329" t="str">
        <f aca="false">IF($B82&lt;&gt;"",IF($EE$1+20&gt;=HE$13,RANK(GJ82,GJ$14:GJ$113,0),""),"")</f>
        <v/>
      </c>
      <c r="HF82" s="330" t="str">
        <f aca="false">IF($B82&lt;&gt;"",IF($EE$1+20&gt;=HF$13,RANK(GK82,GK$14:GK$113,0),""),"")</f>
        <v/>
      </c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13" hidden="false" customHeight="false" outlineLevel="0" collapsed="false">
      <c r="A83" s="308" t="str">
        <f aca="false">IF(B83&lt;&gt;"",RANK(G83,G$14:G$113,0),"")</f>
        <v/>
      </c>
      <c r="B83" s="310" t="str">
        <f aca="false">IF('Chronos (M1..M20)'!B80&lt;&gt;"",'Chronos (M1..M20)'!B80,"")</f>
        <v/>
      </c>
      <c r="C83" s="310" t="str">
        <f aca="false">IF(B83&lt;&gt;"",'Chronos (M1..M20)'!C80,"")</f>
        <v/>
      </c>
      <c r="D83" s="215" t="str">
        <f aca="false">IF(B83&lt;&gt;"",'Chronos (M1..M20)'!C80,"")</f>
        <v/>
      </c>
      <c r="E83" s="355" t="n">
        <f aca="false">'Calculs (M1..M20)'!DS83</f>
        <v>0</v>
      </c>
      <c r="F83" s="355" t="n">
        <f aca="false">'Calculs (M1..M20)'!DT83</f>
        <v>0</v>
      </c>
      <c r="G83" s="311" t="n">
        <f aca="false">IF(B83&lt;&gt;"",IF(NbTotManche&lt;4,DR83-DQ83,IF(NbTotManche&lt;15,DR83-DU83-DQ83,IF(NbTotManche&lt;25,DR83-DU83-DV83-DQ83-DT83,IF(NbTotManche&lt;35,DS83-DU83-DV83-DW83-DT83-DQ83,DS83-DU83-DV83-DW83-DX83-DT83-DQ83)))),0)</f>
        <v>0</v>
      </c>
      <c r="H83" s="312" t="str">
        <f aca="false">IF(B83&lt;&gt;"",IF(G83,(G83/MAXA(G$14:G$113))*1000,0),"")</f>
        <v/>
      </c>
      <c r="I83" s="313" t="str">
        <f aca="false">IF($B83&lt;&gt;"",$B83,"")</f>
        <v/>
      </c>
      <c r="J83" s="314" t="str">
        <f aca="false">IF($B83&lt;&gt;"",'Chronos (M21..M40)'!$H80,"")</f>
        <v/>
      </c>
      <c r="K83" s="315" t="str">
        <f aca="false">IF('Chronos (M21..M40)'!$I80&lt;&gt;"",'Chronos (M21..M40)'!$I80," ")</f>
        <v> </v>
      </c>
      <c r="L83" s="316" t="n">
        <f aca="false">IF('Chronos (M21..M40)'!$J80&lt;&gt;"",'Chronos (M21..M40)'!$J80,0)</f>
        <v>0</v>
      </c>
      <c r="M83" s="317" t="str">
        <f aca="false">IF($B83&lt;&gt;"",IF(K83&lt;&gt;" ",(INDEX(J$9:K$12,MATCH(J83,J$9:J$12),2)/K83)*1000,0),"")</f>
        <v/>
      </c>
      <c r="N83" s="318" t="str">
        <f aca="false">IF(K$9&lt;&gt;"",IF($B83&lt;&gt;"",M83-L83,""),"")</f>
        <v/>
      </c>
      <c r="O83" s="314" t="str">
        <f aca="false">IF($B83&lt;&gt;"",'Chronos (M21..M40)'!$H181,"")</f>
        <v/>
      </c>
      <c r="P83" s="315" t="str">
        <f aca="false">IF('Chronos (M21..M40)'!$I181&lt;&gt;"",'Chronos (M21..M40)'!$I181," ")</f>
        <v> </v>
      </c>
      <c r="Q83" s="316" t="n">
        <f aca="false">IF('Chronos (M21..M40)'!$J181&lt;&gt;"",'Chronos (M21..M40)'!$J181,0)</f>
        <v>0</v>
      </c>
      <c r="R83" s="317" t="str">
        <f aca="false">IF($B83&lt;&gt;"",IF(P83&lt;&gt;" ",(INDEX(O$9:P$12,MATCH(O83,O$9:O$12),2)/P83)*1000,0),"")</f>
        <v/>
      </c>
      <c r="S83" s="318" t="str">
        <f aca="false">IF(P$9&lt;&gt;"",IF($B83&lt;&gt;"",R83-Q83,""),"")</f>
        <v/>
      </c>
      <c r="T83" s="313" t="str">
        <f aca="false">IF($B83&lt;&gt;"",$B83,"")</f>
        <v/>
      </c>
      <c r="U83" s="314" t="str">
        <f aca="false">IF($B83&lt;&gt;"",'Chronos (M21..M40)'!$H282,"")</f>
        <v/>
      </c>
      <c r="V83" s="315" t="str">
        <f aca="false">IF('Chronos (M21..M40)'!$I282&lt;&gt;"",'Chronos (M21..M40)'!$I282," ")</f>
        <v> </v>
      </c>
      <c r="W83" s="316" t="n">
        <f aca="false">IF('Chronos (M21..M40)'!$J282&lt;&gt;"",'Chronos (M21..M40)'!$J282,0)</f>
        <v>0</v>
      </c>
      <c r="X83" s="317" t="str">
        <f aca="false">IF($B83&lt;&gt;"",IF(V83&lt;&gt;" ",(INDEX(U$9:V$12,MATCH(U83,U$9:U$12),2)/V83)*1000,0),"")</f>
        <v/>
      </c>
      <c r="Y83" s="318" t="str">
        <f aca="false">IF(V$9&lt;&gt;"",IF($B83&lt;&gt;"",X83-W83,""),"")</f>
        <v/>
      </c>
      <c r="Z83" s="314" t="str">
        <f aca="false">IF($B83&lt;&gt;"",'Chronos (M21..M40)'!$H383,"")</f>
        <v/>
      </c>
      <c r="AA83" s="315" t="str">
        <f aca="false">IF('Chronos (M21..M40)'!$I383&lt;&gt;"",'Chronos (M21..M40)'!$I383," ")</f>
        <v> </v>
      </c>
      <c r="AB83" s="316" t="n">
        <f aca="false">IF('Chronos (M1..M20)'!$J383&lt;&gt;"",'Chronos (M21..M40)'!$J383,0)</f>
        <v>0</v>
      </c>
      <c r="AC83" s="317" t="str">
        <f aca="false">IF($B83&lt;&gt;"",IF(AA83&lt;&gt;" ",(INDEX(Z$9:AA$12,MATCH(Z83,Z$9:Z$12),2)/AA83)*1000,0),"")</f>
        <v/>
      </c>
      <c r="AD83" s="318" t="str">
        <f aca="false">IF(AA$9&lt;&gt;"",IF($B83&lt;&gt;"",AC83-AB83,""),"")</f>
        <v/>
      </c>
      <c r="AE83" s="313" t="str">
        <f aca="false">IF($B83&lt;&gt;"",$B83,"")</f>
        <v/>
      </c>
      <c r="AF83" s="314" t="str">
        <f aca="false">IF($B83&lt;&gt;"",'Chronos (M21..M40)'!$H484,"")</f>
        <v/>
      </c>
      <c r="AG83" s="315" t="str">
        <f aca="false">IF('Chronos (M21..M40)'!$I484&lt;&gt;"",'Chronos (M21..M40)'!$I484," ")</f>
        <v> </v>
      </c>
      <c r="AH83" s="316" t="n">
        <f aca="false">IF('Chronos (M21..M40)'!$J484&lt;&gt;"",'Chronos (M21..M40)'!$J484,0)</f>
        <v>0</v>
      </c>
      <c r="AI83" s="317" t="str">
        <f aca="false">IF($B83&lt;&gt;"",IF(AG83&lt;&gt;" ",(INDEX(AF$9:AG$12,MATCH(AF83,AF$9:AF$12),2)/AG83)*1000,0),"")</f>
        <v/>
      </c>
      <c r="AJ83" s="318" t="str">
        <f aca="false">IF(AG$9&lt;&gt;"",IF($B83&lt;&gt;"",AI83-AH83,""),"")</f>
        <v/>
      </c>
      <c r="AK83" s="314" t="str">
        <f aca="false">IF($B83&lt;&gt;"",'Chronos (M21..M40)'!$H585,"")</f>
        <v/>
      </c>
      <c r="AL83" s="315" t="str">
        <f aca="false">IF('Chronos (M21..M40)'!$I585&lt;&gt;"",'Chronos (M21..M40)'!$I585," ")</f>
        <v> </v>
      </c>
      <c r="AM83" s="316" t="n">
        <f aca="false">IF('Chronos (M21..M40)'!$J585&lt;&gt;"",'Chronos (M21..M40)'!$J585,0)</f>
        <v>0</v>
      </c>
      <c r="AN83" s="317" t="str">
        <f aca="false">IF($B83&lt;&gt;"",IF(AL83&lt;&gt;" ",(INDEX(AK$9:AL$12,MATCH(AK83,AK$9:AK$12),2)/AL83)*1000,0),"")</f>
        <v/>
      </c>
      <c r="AO83" s="318" t="str">
        <f aca="false">IF(AL$9&lt;&gt;"",IF($B83&lt;&gt;"",AN83-AM83,""),"")</f>
        <v/>
      </c>
      <c r="AP83" s="313" t="str">
        <f aca="false">IF($B83&lt;&gt;"",$B83,"")</f>
        <v/>
      </c>
      <c r="AQ83" s="314" t="str">
        <f aca="false">IF($B83&lt;&gt;"",'Chronos (M21..M40)'!$H686,"")</f>
        <v/>
      </c>
      <c r="AR83" s="315" t="str">
        <f aca="false">IF('Chronos (M21..M40)'!$I686&lt;&gt;"",'Chronos (M21..M40)'!$I686," ")</f>
        <v> </v>
      </c>
      <c r="AS83" s="316" t="n">
        <f aca="false">IF('Chronos (M21..M40)'!$J686&lt;&gt;"",'Chronos (M21..M40)'!$J686,0)</f>
        <v>0</v>
      </c>
      <c r="AT83" s="317" t="str">
        <f aca="false">IF($B83&lt;&gt;"",IF(AR83&lt;&gt;" ",(INDEX(AQ$9:AR$12,MATCH(AQ83,AQ$9:AQ$12),2)/AR83)*1000,0),"")</f>
        <v/>
      </c>
      <c r="AU83" s="318" t="str">
        <f aca="false">IF(AR$9&lt;&gt;"",IF($B83&lt;&gt;"",AT83-AS83,""),"")</f>
        <v/>
      </c>
      <c r="AV83" s="314" t="str">
        <f aca="false">IF($B83&lt;&gt;"",'Chronos (M21..M40)'!$H787,"")</f>
        <v/>
      </c>
      <c r="AW83" s="315" t="str">
        <f aca="false">IF('Chronos (M21..M40)'!$I787&lt;&gt;"",'Chronos (M21..M40)'!$I787," ")</f>
        <v> </v>
      </c>
      <c r="AX83" s="316" t="n">
        <f aca="false">IF('Chronos (M21..M40)'!$J787&lt;&gt;"",'Chronos (M21..M40)'!$J787,0)</f>
        <v>0</v>
      </c>
      <c r="AY83" s="317" t="str">
        <f aca="false">IF($B83&lt;&gt;"",IF(AW83&lt;&gt;" ",(INDEX(AV$9:AW$12,MATCH(AV83,AV$9:AV$12),2)/AW83)*1000,0),"")</f>
        <v/>
      </c>
      <c r="AZ83" s="318" t="str">
        <f aca="false">IF(AW$9&lt;&gt;"",IF($B83&lt;&gt;"",AY83-AX83,""),"")</f>
        <v/>
      </c>
      <c r="BA83" s="313" t="str">
        <f aca="false">IF($B83&lt;&gt;"",$B83,"")</f>
        <v/>
      </c>
      <c r="BB83" s="314" t="str">
        <f aca="false">IF($B83&lt;&gt;"",'Chronos (M21..M40)'!$H888,"")</f>
        <v/>
      </c>
      <c r="BC83" s="315" t="str">
        <f aca="false">IF('Chronos (M21..M40)'!$I888&lt;&gt;"",'Chronos (M21..M40)'!$I888," ")</f>
        <v> </v>
      </c>
      <c r="BD83" s="316" t="n">
        <f aca="false">IF('Chronos (M21..M40)'!$J888&lt;&gt;"",'Chronos (M21..M40)'!$J888,0)</f>
        <v>0</v>
      </c>
      <c r="BE83" s="317" t="str">
        <f aca="false">IF($B83&lt;&gt;"",IF(BC83&lt;&gt;" ",(INDEX(BB$9:BC$12,MATCH(BB83,BB$9:BB$12),2)/BC83)*1000,0),"")</f>
        <v/>
      </c>
      <c r="BF83" s="318" t="str">
        <f aca="false">IF(BC$9&lt;&gt;"",IF($B83&lt;&gt;"",BE83-BD83,""),"")</f>
        <v/>
      </c>
      <c r="BG83" s="314" t="str">
        <f aca="false">IF($B83&lt;&gt;"",'Chronos (M21..M40)'!$H989,"")</f>
        <v/>
      </c>
      <c r="BH83" s="315" t="str">
        <f aca="false">IF('Chronos (M21..M40)'!$I989&lt;&gt;"",'Chronos (M21..M40)'!$I989," ")</f>
        <v> </v>
      </c>
      <c r="BI83" s="316" t="n">
        <f aca="false">IF('Chronos (M21..M40)'!$J989&lt;&gt;"",'Chronos (M21..M40)'!$J989,0)</f>
        <v>0</v>
      </c>
      <c r="BJ83" s="317" t="str">
        <f aca="false">IF($B83&lt;&gt;"",IF(BH83&lt;&gt;" ",(INDEX(BG$9:BH$12,MATCH(BG83,BG$9:BG$12),2)/BH83)*1000,0),"")</f>
        <v/>
      </c>
      <c r="BK83" s="318" t="str">
        <f aca="false">IF(BH$9&lt;&gt;"",IF($B83&lt;&gt;"",BJ83-BI83,""),"")</f>
        <v/>
      </c>
      <c r="BL83" s="313" t="str">
        <f aca="false">IF($B83&lt;&gt;"",$B83,"")</f>
        <v/>
      </c>
      <c r="BM83" s="314" t="str">
        <f aca="false">IF($B83&lt;&gt;"",'Chronos (M21..M40)'!$H1090,"")</f>
        <v/>
      </c>
      <c r="BN83" s="315" t="str">
        <f aca="false">IF('Chronos (M21..M40)'!$I1090&lt;&gt;"",'Chronos (M21..M40)'!$I1090," ")</f>
        <v> </v>
      </c>
      <c r="BO83" s="316" t="n">
        <f aca="false">IF('Chronos (M21..M40)'!$J1090&lt;&gt;"",'Chronos (M21..M40)'!$J1090,0)</f>
        <v>0</v>
      </c>
      <c r="BP83" s="317" t="str">
        <f aca="false">IF($B83&lt;&gt;"",IF(BN83&lt;&gt;" ",(INDEX(BM$9:BN$12,MATCH(BM83,BM$9:BM$12),2)/BN83)*1000,0),"")</f>
        <v/>
      </c>
      <c r="BQ83" s="318" t="str">
        <f aca="false">IF(BN$9&lt;&gt;"",IF($B83&lt;&gt;"",BP83-BO83,""),"")</f>
        <v/>
      </c>
      <c r="BR83" s="314" t="str">
        <f aca="false">IF($B83&lt;&gt;"",'Chronos (M21..M40)'!$H1191,"")</f>
        <v/>
      </c>
      <c r="BS83" s="315" t="str">
        <f aca="false">IF('Chronos (M21..M40)'!$I1191&lt;&gt;"",'Chronos (M21..M40)'!$I1191," ")</f>
        <v> </v>
      </c>
      <c r="BT83" s="316" t="n">
        <f aca="false">IF('Chronos (M21..M40)'!$J1191&lt;&gt;"",'Chronos (M21..M40)'!$J1191,0)</f>
        <v>0</v>
      </c>
      <c r="BU83" s="317" t="str">
        <f aca="false">IF($B83&lt;&gt;"",IF(BS83&lt;&gt;" ",(INDEX(BR$9:BS$12,MATCH(BR83,BR$9:BR$12),2)/BS83)*1000,0),"")</f>
        <v/>
      </c>
      <c r="BV83" s="318" t="str">
        <f aca="false">IF(BS$9&lt;&gt;"",IF($B83&lt;&gt;"",BU83-BT83,""),"")</f>
        <v/>
      </c>
      <c r="BW83" s="313" t="str">
        <f aca="false">IF($B83&lt;&gt;"",$B83,"")</f>
        <v/>
      </c>
      <c r="BX83" s="314" t="str">
        <f aca="false">IF($B83&lt;&gt;"",'Chronos (M21..M40)'!$H1292,"")</f>
        <v/>
      </c>
      <c r="BY83" s="315" t="str">
        <f aca="false">IF('Chronos (M21..M40)'!$I1292&lt;&gt;"",'Chronos (M21..M40)'!$I1292," ")</f>
        <v> </v>
      </c>
      <c r="BZ83" s="316" t="n">
        <f aca="false">IF('Chronos (M21..M40)'!$J1292&lt;&gt;"",'Chronos (M21..M40)'!$J1292,0)</f>
        <v>0</v>
      </c>
      <c r="CA83" s="317" t="str">
        <f aca="false">IF($B83&lt;&gt;"",IF(BY83&lt;&gt;" ",(INDEX(BX$9:BY$12,MATCH(BX83,BX$9:BX$12),2)/BY83)*1000,0),"")</f>
        <v/>
      </c>
      <c r="CB83" s="318" t="str">
        <f aca="false">IF(BY$9&lt;&gt;"",IF($B83&lt;&gt;"",CA83-BZ83,""),"")</f>
        <v/>
      </c>
      <c r="CC83" s="314" t="str">
        <f aca="false">IF($B83&lt;&gt;"",'Chronos (M21..M40)'!$H1393,"")</f>
        <v/>
      </c>
      <c r="CD83" s="315" t="str">
        <f aca="false">IF('Chronos (M21..M40)'!$I1393&lt;&gt;"",'Chronos (M21..M40)'!$I1393," ")</f>
        <v> </v>
      </c>
      <c r="CE83" s="316" t="n">
        <f aca="false">IF('Chronos (M21..M40)'!$J1393&lt;&gt;"",'Chronos (M21..M40)'!$J1393,0)</f>
        <v>0</v>
      </c>
      <c r="CF83" s="317" t="str">
        <f aca="false">IF($B83&lt;&gt;"",IF(CD83&lt;&gt;" ",(INDEX(CC$9:CD$12,MATCH(CC83,CC$9:CC$12),2)/CD83)*1000,0),"")</f>
        <v/>
      </c>
      <c r="CG83" s="318" t="str">
        <f aca="false">IF(CD$9&lt;&gt;"",IF($B83&lt;&gt;"",CF83-CE83,""),"")</f>
        <v/>
      </c>
      <c r="CH83" s="313" t="str">
        <f aca="false">IF($B83&lt;&gt;"",$B83,"")</f>
        <v/>
      </c>
      <c r="CI83" s="314" t="str">
        <f aca="false">IF($B83&lt;&gt;"",'Chronos (M21..M40)'!$H1494,"")</f>
        <v/>
      </c>
      <c r="CJ83" s="315" t="str">
        <f aca="false">IF('Chronos (M21..M40)'!$I1494&lt;&gt;"",'Chronos (M21..M40)'!$I1494," ")</f>
        <v> </v>
      </c>
      <c r="CK83" s="316" t="n">
        <f aca="false">IF('Chronos (M21..M40)'!$J1494&lt;&gt;"",'Chronos (M21..M40)'!$J1494,0)</f>
        <v>0</v>
      </c>
      <c r="CL83" s="317" t="str">
        <f aca="false">IF($B83&lt;&gt;"",IF(CJ83&lt;&gt;" ",(INDEX(CI$9:CJ$12,MATCH(CI83,CI$9:CI$12),2)/CJ83)*1000,0),"")</f>
        <v/>
      </c>
      <c r="CM83" s="318" t="str">
        <f aca="false">IF(CJ$9&lt;&gt;"",IF($B83&lt;&gt;"",CL83-CK83,""),"")</f>
        <v/>
      </c>
      <c r="CN83" s="314" t="str">
        <f aca="false">IF($B83&lt;&gt;"",'Chronos (M21..M40)'!$H1595,"")</f>
        <v/>
      </c>
      <c r="CO83" s="315" t="str">
        <f aca="false">IF('Chronos (M21..M40)'!$I1595&lt;&gt;"",'Chronos (M21..M40)'!$I1595," ")</f>
        <v> </v>
      </c>
      <c r="CP83" s="316" t="n">
        <f aca="false">IF('Chronos (M21..M40)'!$J1595&lt;&gt;"",'Chronos (M21..M40)'!$J1595,0)</f>
        <v>0</v>
      </c>
      <c r="CQ83" s="317" t="str">
        <f aca="false">IF($B83&lt;&gt;"",IF(CO83&lt;&gt;" ",(INDEX(CN$9:CO$12,MATCH(CN83,CN$9:CN$12),2)/CO83)*1000,0),"")</f>
        <v/>
      </c>
      <c r="CR83" s="318" t="str">
        <f aca="false">IF(CO$9&lt;&gt;"",IF($B83&lt;&gt;"",CQ83-CP83,""),"")</f>
        <v/>
      </c>
      <c r="CS83" s="313" t="str">
        <f aca="false">IF($B83&lt;&gt;"",$B83,"")</f>
        <v/>
      </c>
      <c r="CT83" s="314" t="str">
        <f aca="false">IF($B83&lt;&gt;"",'Chronos (M21..M40)'!$H1696,"")</f>
        <v/>
      </c>
      <c r="CU83" s="315" t="str">
        <f aca="false">IF('Chronos (M21..M40)'!$I1696&lt;&gt;"",'Chronos (M21..M40)'!$I1696," ")</f>
        <v> </v>
      </c>
      <c r="CV83" s="316" t="n">
        <f aca="false">IF('Chronos (M21..M40)'!$J1696&lt;&gt;"",'Chronos (M21..M40)'!$J1696,0)</f>
        <v>0</v>
      </c>
      <c r="CW83" s="317" t="str">
        <f aca="false">IF($B83&lt;&gt;"",IF(CU83&lt;&gt;" ",(INDEX(CT$9:CU$12,MATCH(CT83,CT$9:CT$12),2)/CU83)*1000,0),"")</f>
        <v/>
      </c>
      <c r="CX83" s="318" t="str">
        <f aca="false">IF(CU$9&lt;&gt;"",IF($B83&lt;&gt;"",CW83-CV83,""),"")</f>
        <v/>
      </c>
      <c r="CY83" s="314" t="str">
        <f aca="false">IF($B83&lt;&gt;"",'Chronos (M21..M40)'!$H1797,"")</f>
        <v/>
      </c>
      <c r="CZ83" s="315" t="str">
        <f aca="false">IF('Chronos (M21..M40)'!$I1797&lt;&gt;"",'Chronos (M21..M40)'!$I1797," ")</f>
        <v> </v>
      </c>
      <c r="DA83" s="316" t="n">
        <f aca="false">IF('Chronos (M21..M40)'!$J1797&lt;&gt;"",'Chronos (M21..M40)'!$J1797,0)</f>
        <v>0</v>
      </c>
      <c r="DB83" s="317" t="str">
        <f aca="false">IF($B83&lt;&gt;"",IF(CZ83&lt;&gt;" ",(INDEX(CY$9:CZ$12,MATCH(CY83,CY$9:CY$12),2)/CZ83)*1000,0),"")</f>
        <v/>
      </c>
      <c r="DC83" s="318" t="str">
        <f aca="false">IF(CZ$9&lt;&gt;"",IF($B83&lt;&gt;"",DB83-DA83,""),"")</f>
        <v/>
      </c>
      <c r="DD83" s="313" t="str">
        <f aca="false">IF($B83&lt;&gt;"",$B83,"")</f>
        <v/>
      </c>
      <c r="DE83" s="314" t="str">
        <f aca="false">IF($B83&lt;&gt;"",'Chronos (M21..M40)'!$H1898,"")</f>
        <v/>
      </c>
      <c r="DF83" s="315" t="str">
        <f aca="false">IF('Chronos (M21..M40)'!$I1898&lt;&gt;"",'Chronos (M21..M40)'!$I1898," ")</f>
        <v> </v>
      </c>
      <c r="DG83" s="316" t="n">
        <f aca="false">IF('Chronos (M21..M40)'!$J1898&lt;&gt;"",'Chronos (M21..M40)'!$J1898,0)</f>
        <v>0</v>
      </c>
      <c r="DH83" s="317" t="str">
        <f aca="false">IF($B83&lt;&gt;"",IF(DF83&lt;&gt;" ",(INDEX(DE$9:DF$12,MATCH(DE83,DE$9:DE$12),2)/DF83)*1000,0),"")</f>
        <v/>
      </c>
      <c r="DI83" s="318" t="str">
        <f aca="false">IF(DF$9&lt;&gt;"",IF($B83&lt;&gt;"",DH83-DG83,""),"")</f>
        <v/>
      </c>
      <c r="DJ83" s="314" t="str">
        <f aca="false">IF($B83&lt;&gt;"",'Chronos (M21..M40)'!$H1999,"")</f>
        <v/>
      </c>
      <c r="DK83" s="315" t="str">
        <f aca="false">IF('Chronos (M21..M40)'!$I1999&lt;&gt;"",'Chronos (M21..M40)'!$I1999," ")</f>
        <v> </v>
      </c>
      <c r="DL83" s="316" t="n">
        <f aca="false">IF('Chronos (M21..M40)'!$J1999&lt;&gt;"",'Chronos (M21..M40)'!$J1999,0)</f>
        <v>0</v>
      </c>
      <c r="DM83" s="317" t="str">
        <f aca="false">IF($B83&lt;&gt;"",IF(DK83&lt;&gt;" ",(INDEX(DJ$9:DK$12,MATCH(DJ83,DJ$9:DJ$12),2)/DK83)*1000,0),"")</f>
        <v/>
      </c>
      <c r="DN83" s="318" t="str">
        <f aca="false">IF(DK$9&lt;&gt;"",IF($B83&lt;&gt;"",DM83-DL83,""),"")</f>
        <v/>
      </c>
      <c r="DO83" s="0"/>
      <c r="DP83" s="356" t="n">
        <f aca="false">E83</f>
        <v>0</v>
      </c>
      <c r="DQ83" s="357" t="n">
        <f aca="false">F83</f>
        <v>0</v>
      </c>
      <c r="DR83" s="356" t="e">
        <f aca="false">SUM(E83,M83,R83,X83,AC83)</f>
        <v>#VALUE!</v>
      </c>
      <c r="DS83" s="319" t="e">
        <f aca="false">SUM(DR83,AI83,AN83,AT83,AY83,BE83,BJ83,BP83,BU83,CA83,CF83,CL83,CQ83,CW83,DB83,DH83,DM83)</f>
        <v>#VALUE!</v>
      </c>
      <c r="DT83" s="357" t="n">
        <f aca="false">SUM(L83,Q83,W83,AB83,AH83,AM83,AS83,AX83,BD83,BI83,BO83,BT83,BZ83,CE83,CK83,CP83,CV83,DA83,DG83,DL83)</f>
        <v>0</v>
      </c>
      <c r="DU83" s="356" t="e">
        <f aca="false">SMALL($DY83:$EV83,1)</f>
        <v>#VALUE!</v>
      </c>
      <c r="DV83" s="319" t="e">
        <f aca="false">SMALL($DY83:$EV83,2)</f>
        <v>#VALUE!</v>
      </c>
      <c r="DW83" s="319" t="e">
        <f aca="false">SMALL($DY83:$EV83,3)</f>
        <v>#VALUE!</v>
      </c>
      <c r="DX83" s="357" t="e">
        <f aca="false">SMALL($DY83:$EV83,4)</f>
        <v>#VALUE!</v>
      </c>
      <c r="DY83" s="356" t="e">
        <f aca="false">'Calculs (M1..M20)'!DU83</f>
        <v>#VALUE!</v>
      </c>
      <c r="DZ83" s="356" t="e">
        <f aca="false">'Calculs (M1..M20)'!DV83</f>
        <v>#VALUE!</v>
      </c>
      <c r="EA83" s="356" t="e">
        <f aca="false">'Calculs (M1..M20)'!DW83</f>
        <v>#VALUE!</v>
      </c>
      <c r="EB83" s="358" t="e">
        <f aca="false">'Calculs (M1..M20)'!DX83</f>
        <v>#VALUE!</v>
      </c>
      <c r="EC83" s="361" t="str">
        <f aca="false">IF(M83&gt;0,M83," ")</f>
        <v/>
      </c>
      <c r="ED83" s="321" t="str">
        <f aca="false">IF(R83&gt;0,R83," ")</f>
        <v/>
      </c>
      <c r="EE83" s="321" t="str">
        <f aca="false">IF(X83&gt;0,X83," ")</f>
        <v/>
      </c>
      <c r="EF83" s="321" t="str">
        <f aca="false">IF(AC83&gt;0,AC83," ")</f>
        <v/>
      </c>
      <c r="EG83" s="321" t="str">
        <f aca="false">IF(AI83&gt;0,AI83," ")</f>
        <v/>
      </c>
      <c r="EH83" s="321" t="str">
        <f aca="false">IF(AN83&gt;0,AN83," ")</f>
        <v/>
      </c>
      <c r="EI83" s="321" t="str">
        <f aca="false">IF(AT83&gt;0,AT83," ")</f>
        <v/>
      </c>
      <c r="EJ83" s="321" t="str">
        <f aca="false">IF(AY83&gt;0,AY83," ")</f>
        <v/>
      </c>
      <c r="EK83" s="321" t="str">
        <f aca="false">IF(BE83&gt;0,BE83," ")</f>
        <v/>
      </c>
      <c r="EL83" s="321" t="str">
        <f aca="false">IF(BJ83&gt;0,BJ83," ")</f>
        <v/>
      </c>
      <c r="EM83" s="321" t="str">
        <f aca="false">IF(BP83&gt;0,BP83," ")</f>
        <v/>
      </c>
      <c r="EN83" s="321" t="str">
        <f aca="false">IF(BU83&gt;0,BU83," ")</f>
        <v/>
      </c>
      <c r="EO83" s="321" t="str">
        <f aca="false">IF(CA83&gt;0,CA83," ")</f>
        <v/>
      </c>
      <c r="EP83" s="321" t="str">
        <f aca="false">IF(CF83&gt;0,CF83," ")</f>
        <v/>
      </c>
      <c r="EQ83" s="321" t="str">
        <f aca="false">IF(CL83&gt;0,CL83," ")</f>
        <v/>
      </c>
      <c r="ER83" s="321" t="str">
        <f aca="false">IF(CQ83&gt;0,CQ83," ")</f>
        <v/>
      </c>
      <c r="ES83" s="321" t="str">
        <f aca="false">IF(CW83&gt;0,CW83," ")</f>
        <v/>
      </c>
      <c r="ET83" s="321" t="str">
        <f aca="false">IF(DB83&gt;0,DB83," ")</f>
        <v/>
      </c>
      <c r="EU83" s="321" t="str">
        <f aca="false">IF(DH83&gt;0,DH83," ")</f>
        <v/>
      </c>
      <c r="EV83" s="321" t="str">
        <f aca="false">IF(DM83&gt;0,DM83," ")</f>
        <v/>
      </c>
      <c r="EW83" s="322" t="e">
        <f aca="false">SMALL($DY83:EC83,1)</f>
        <v>#VALUE!</v>
      </c>
      <c r="EX83" s="323" t="e">
        <f aca="false">SMALL($DY83:ED83,1)</f>
        <v>#VALUE!</v>
      </c>
      <c r="EY83" s="323" t="e">
        <f aca="false">SMALL($DY83:EE83,1)</f>
        <v>#VALUE!</v>
      </c>
      <c r="EZ83" s="323" t="e">
        <f aca="false">SMALL($DY83:EF83,1)</f>
        <v>#VALUE!</v>
      </c>
      <c r="FA83" s="323" t="e">
        <f aca="false">SMALL($DY83:EG83,1)</f>
        <v>#VALUE!</v>
      </c>
      <c r="FB83" s="323" t="e">
        <f aca="false">SMALL($DY83:EH83,1)</f>
        <v>#VALUE!</v>
      </c>
      <c r="FC83" s="323" t="e">
        <f aca="false">SMALL($DY83:EI83,1)</f>
        <v>#VALUE!</v>
      </c>
      <c r="FD83" s="323" t="e">
        <f aca="false">SMALL($DY83:EJ83,1)</f>
        <v>#VALUE!</v>
      </c>
      <c r="FE83" s="323" t="e">
        <f aca="false">SMALL($DY83:EK83,1)</f>
        <v>#VALUE!</v>
      </c>
      <c r="FF83" s="323" t="e">
        <f aca="false">SMALL($DY83:EL83,1)</f>
        <v>#VALUE!</v>
      </c>
      <c r="FG83" s="323" t="e">
        <f aca="false">SMALL($DY83:EM83,1)</f>
        <v>#VALUE!</v>
      </c>
      <c r="FH83" s="323" t="e">
        <f aca="false">SMALL($DY83:EN83,1)</f>
        <v>#VALUE!</v>
      </c>
      <c r="FI83" s="323" t="e">
        <f aca="false">SMALL($DY83:EO83,1)</f>
        <v>#VALUE!</v>
      </c>
      <c r="FJ83" s="323" t="e">
        <f aca="false">SMALL($DY83:EP83,1)</f>
        <v>#VALUE!</v>
      </c>
      <c r="FK83" s="323" t="e">
        <f aca="false">SMALL($DY83:EQ83,1)</f>
        <v>#VALUE!</v>
      </c>
      <c r="FL83" s="323" t="e">
        <f aca="false">SMALL($DY83:ER83,1)</f>
        <v>#VALUE!</v>
      </c>
      <c r="FM83" s="323" t="e">
        <f aca="false">SMALL($DY83:ES83,1)</f>
        <v>#VALUE!</v>
      </c>
      <c r="FN83" s="323" t="e">
        <f aca="false">SMALL($DY83:ET83,1)</f>
        <v>#VALUE!</v>
      </c>
      <c r="FO83" s="323" t="e">
        <f aca="false">SMALL($DY83:EU83,1)</f>
        <v>#VALUE!</v>
      </c>
      <c r="FP83" s="324" t="e">
        <f aca="false">SMALL($DY83:EV83,1)</f>
        <v>#VALUE!</v>
      </c>
      <c r="FQ83" s="0"/>
      <c r="FR83" s="328" t="str">
        <f aca="false">IF($B83&lt;&gt;"",IF($EE$1+20&gt;=FR$13,$N83+E83-F83-(EW83+EW185+EW287+EW389),""),"")</f>
        <v/>
      </c>
      <c r="FS83" s="329" t="str">
        <f aca="false">IF($B83&lt;&gt;"",IF($EE$1+20&gt;=FS$13,$N83+$S83+E83-F83-(EX83+EX185+EX287+EX389),""),"")</f>
        <v/>
      </c>
      <c r="FT83" s="329" t="str">
        <f aca="false">IF($B83&lt;&gt;"",IF($EE$1+20&gt;=FT$13,$N83+$S83+$Y83+E83-F83-(EY83+EY185+EY287+EY389),""),"")</f>
        <v/>
      </c>
      <c r="FU83" s="329" t="str">
        <f aca="false">IF($B83&lt;&gt;"",IF($EE$1+20&gt;=FU$13,$N83+$S83+$Y83+$AD83+E83-F83-(EZ83+EZ185+EZ287+EZ389),""),"")</f>
        <v/>
      </c>
      <c r="FV83" s="329" t="str">
        <f aca="false">IF($B83&lt;&gt;"",IF($EE$1+20&gt;=FV$13,$N83+$S83+$Y83+$AD83+$AJ83+E83-F83-(FA83+FA185+FA287+FA389),""),"")</f>
        <v/>
      </c>
      <c r="FW83" s="329" t="str">
        <f aca="false">IF($B83&lt;&gt;"",IF($EE$1+20&gt;=FW$13,$N83+$S83+$Y83+$AD83+$AJ83+$AO83+E83-F83-(FB83+FB185+FB287+FB389),""),"")</f>
        <v/>
      </c>
      <c r="FX83" s="329" t="str">
        <f aca="false">IF($B83&lt;&gt;"",IF($EE$1+20&gt;=FX$13,$N83+$S83+$Y83+$AD83+$AJ83+$AO83+$AU83+E83-F83-(FC83+FC185+FC287+FC389),""),"")</f>
        <v/>
      </c>
      <c r="FY83" s="329" t="str">
        <f aca="false">IF($B83&lt;&gt;"",IF($EE$1+20&gt;=FY$13,$N83+$S83+$Y83+$AD83+$AJ83+$AO83+$AU83+$AZ83+E83-F83-(FD83+FD185+FD287+FD389),""),"")</f>
        <v/>
      </c>
      <c r="FZ83" s="329" t="str">
        <f aca="false">IF($B83&lt;&gt;"",IF($EE$1+20&gt;=FZ$13,$N83+$S83+$Y83+$AD83+$AJ83+$AO83+$AU83+$AZ83+$BF83+E83-F83-(FE83+FE185+FE287+FE389),""),"")</f>
        <v/>
      </c>
      <c r="GA83" s="329" t="str">
        <f aca="false">IF($B83&lt;&gt;"",IF($EE$1+20&gt;=GA$13,$N83+$S83+$Y83+$AD83+$AJ83+$AO83+$AU83+$AZ83+$BF83+$BK83+E83-F83-(FF83+FF185+FF287+FF389),""),"")</f>
        <v/>
      </c>
      <c r="GB83" s="329" t="str">
        <f aca="false">IF($B83&lt;&gt;"",IF($EE$1+20&gt;=GB$13,$N83+$S83+$Y83+$AD83+$AJ83+$AO83+$AU83+$AZ83+$BF83+$BK83+$BQ83+E83-F83-(FG83+FG185+FG287+FG389),""),"")</f>
        <v/>
      </c>
      <c r="GC83" s="329" t="str">
        <f aca="false">IF($B83&lt;&gt;"",IF($EE$1+20&gt;=GC$13,$N83+$S83+$Y83+$AD83+$AJ83+$AO83+$AU83+$AZ83+$BF83+$BK83+$BQ83+$BV83+E83-F83-(FH83+FH185+FH287+FH389),""),"")</f>
        <v/>
      </c>
      <c r="GD83" s="329" t="str">
        <f aca="false">IF($B83&lt;&gt;"",IF($EE$1+20&gt;=GD$13,$N83+$S83+$Y83+$AD83+$AJ83+$AO83+$AU83+$AZ83+$BF83+$BK83+$BQ83+$BV83+$CB83+E83-F83-(FI83+FI185+FI287+FI389),""),"")</f>
        <v/>
      </c>
      <c r="GE83" s="329" t="str">
        <f aca="false">IF($B83&lt;&gt;"",IF($EE$1+20&gt;=GE$13,$N83+$S83+$Y83+$AD83+$AJ83+$AO83+$AU83+$AZ83+$BF83+$BK83+$BQ83+$BV83+$CB83+$CG83+E83-F83-(FJ83+FJ185+FJ287+FJ389),""),"")</f>
        <v/>
      </c>
      <c r="GF83" s="329" t="str">
        <f aca="false">IF($B83&lt;&gt;"",IF($EE$1+20&gt;=GF$13,$N83+$S83+$Y83+$AD83+$AJ83+$AO83+$AU83+$AZ83+$BF83+$BK83+$BQ83+$BV83+$CB83+$CG83+$CM83+E83-F83-(FK83+FK185+FK287+FK389),""),"")</f>
        <v/>
      </c>
      <c r="GG83" s="329" t="str">
        <f aca="false">IF($B83&lt;&gt;"",IF($EE$1+20&gt;=GG$13,$N83+$S83+$Y83+$AD83+$AJ83+$AO83+$AU83+$AZ83+$BF83+$BK83+$BQ83+$BV83+$CB83+$CG83+$CM83+$CR83+E83-F83-(FL83+FL185+FL287+FL389),""),"")</f>
        <v/>
      </c>
      <c r="GH83" s="329" t="str">
        <f aca="false">IF($B83&lt;&gt;"",IF($EE$1+20&gt;=GH$13,$N83+$S83+$Y83+$AD83+$AJ83+$AO83+$AU83+$AZ83+$BF83+$BK83+$BQ83+$BV83+$CB83+$CG83+$CM83+$CR83+$CX83+E83-F83-(FM83+FM185+FM287+FM389),""),"")</f>
        <v/>
      </c>
      <c r="GI83" s="329" t="str">
        <f aca="false">IF($B83&lt;&gt;"",IF($EE$1+20&gt;=GI$13,$N83+$S83+$Y83+$AD83+$AJ83+$AO83+$AU83+$AZ83+$BF83+$BK83+$BQ83+$BV83+$CB83+$CG83+$CM83+$CR83+$CX83+$DC83+E83-F83-(FN83+FN185+FN287+FN389),""),"")</f>
        <v/>
      </c>
      <c r="GJ83" s="329" t="str">
        <f aca="false">IF($B83&lt;&gt;"",IF($EE$1+20&gt;=GJ$13,$N83+$S83+$Y83+$AD83+$AJ83+$AO83+$AU83+$AZ83+$BF83+$BK83+$BQ83+$BV83+$CB83+$CG83+$CM83+$CR83+$CX83+$DC83+$DI83+E83-F83-(FO83+FO185+FO287+FO389),""),"")</f>
        <v/>
      </c>
      <c r="GK83" s="330" t="str">
        <f aca="false">IF($B83&lt;&gt;"",IF($EE$1+20&gt;=GK$13,$N83+$S83+$Y83+$AD83+$AJ83+$AO83+$AU83+$AZ83+$BF83+$BK83+$BQ83+$BV83+$CB83+$CG83+$CM83+$CR83+$CX83+$DC83+$DI83+$DN83+E83-F83-(FP83+FP185+FP287+FP389),""),"")</f>
        <v/>
      </c>
      <c r="GL83" s="0"/>
      <c r="GM83" s="328" t="str">
        <f aca="false">IF($B83&lt;&gt;"",IF($EE$1+20&gt;=GM$13,RANK(FR83,FR$14:FR$113,0),""),"")</f>
        <v/>
      </c>
      <c r="GN83" s="329" t="str">
        <f aca="false">IF($B83&lt;&gt;"",IF($EE$1+20&gt;=GN$13,RANK(FS83,FS$14:FS$113,0),""),"")</f>
        <v/>
      </c>
      <c r="GO83" s="329" t="str">
        <f aca="false">IF($B83&lt;&gt;"",IF($EE$1+20&gt;=GO$13,RANK(FT83,FT$14:FT$113,0),""),"")</f>
        <v/>
      </c>
      <c r="GP83" s="329" t="str">
        <f aca="false">IF($B83&lt;&gt;"",IF($EE$1+20&gt;=GP$13,RANK(FU83,FU$14:FU$113,0),""),"")</f>
        <v/>
      </c>
      <c r="GQ83" s="329" t="str">
        <f aca="false">IF($B83&lt;&gt;"",IF($EE$1+20&gt;=GQ$13,RANK(FV83,FV$14:FV$113,0),""),"")</f>
        <v/>
      </c>
      <c r="GR83" s="329" t="str">
        <f aca="false">IF($B83&lt;&gt;"",IF($EE$1+20&gt;=GR$13,RANK(FW83,FW$14:FW$113,0),""),"")</f>
        <v/>
      </c>
      <c r="GS83" s="329" t="str">
        <f aca="false">IF($B83&lt;&gt;"",IF($EE$1+20&gt;=GS$13,RANK(FX83,FX$14:FX$113,0),""),"")</f>
        <v/>
      </c>
      <c r="GT83" s="329" t="str">
        <f aca="false">IF($B83&lt;&gt;"",IF($EE$1+20&gt;=GT$13,RANK(FY83,FY$14:FY$113,0),""),"")</f>
        <v/>
      </c>
      <c r="GU83" s="329" t="str">
        <f aca="false">IF($B83&lt;&gt;"",IF($EE$1+20&gt;=GU$13,RANK(FZ83,FZ$14:FZ$113,0),""),"")</f>
        <v/>
      </c>
      <c r="GV83" s="329" t="str">
        <f aca="false">IF($B83&lt;&gt;"",IF($EE$1+20&gt;=GV$13,RANK(GA83,GA$14:GA$113,0),""),"")</f>
        <v/>
      </c>
      <c r="GW83" s="329" t="str">
        <f aca="false">IF($B83&lt;&gt;"",IF($EE$1+20&gt;=GW$13,RANK(GB83,GB$14:GB$113,0),""),"")</f>
        <v/>
      </c>
      <c r="GX83" s="329" t="str">
        <f aca="false">IF($B83&lt;&gt;"",IF($EE$1+20&gt;=GX$13,RANK(GC83,GC$14:GC$113,0),""),"")</f>
        <v/>
      </c>
      <c r="GY83" s="329" t="str">
        <f aca="false">IF($B83&lt;&gt;"",IF($EE$1+20&gt;=GY$13,RANK(GD83,GD$14:GD$113,0),""),"")</f>
        <v/>
      </c>
      <c r="GZ83" s="329" t="str">
        <f aca="false">IF($B83&lt;&gt;"",IF($EE$1+20&gt;=GZ$13,RANK(GE83,GE$14:GE$113,0),""),"")</f>
        <v/>
      </c>
      <c r="HA83" s="329" t="str">
        <f aca="false">IF($B83&lt;&gt;"",IF($EE$1+20&gt;=HA$13,RANK(GF83,GF$14:GF$113,0),""),"")</f>
        <v/>
      </c>
      <c r="HB83" s="329" t="str">
        <f aca="false">IF($B83&lt;&gt;"",IF($EE$1+20&gt;=HB$13,RANK(GG83,GG$14:GG$113,0),""),"")</f>
        <v/>
      </c>
      <c r="HC83" s="329" t="str">
        <f aca="false">IF($B83&lt;&gt;"",IF($EE$1+20&gt;=HC$13,RANK(GH83,GH$14:GH$113,0),""),"")</f>
        <v/>
      </c>
      <c r="HD83" s="329" t="str">
        <f aca="false">IF($B83&lt;&gt;"",IF($EE$1+20&gt;=HD$13,RANK(GI83,GI$14:GI$113,0),""),"")</f>
        <v/>
      </c>
      <c r="HE83" s="329" t="str">
        <f aca="false">IF($B83&lt;&gt;"",IF($EE$1+20&gt;=HE$13,RANK(GJ83,GJ$14:GJ$113,0),""),"")</f>
        <v/>
      </c>
      <c r="HF83" s="330" t="str">
        <f aca="false">IF($B83&lt;&gt;"",IF($EE$1+20&gt;=HF$13,RANK(GK83,GK$14:GK$113,0),""),"")</f>
        <v/>
      </c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13" hidden="false" customHeight="false" outlineLevel="0" collapsed="false">
      <c r="A84" s="308" t="str">
        <f aca="false">IF(B84&lt;&gt;"",RANK(G84,G$14:G$113,0),"")</f>
        <v/>
      </c>
      <c r="B84" s="310" t="str">
        <f aca="false">IF('Chronos (M1..M20)'!B81&lt;&gt;"",'Chronos (M1..M20)'!B81,"")</f>
        <v/>
      </c>
      <c r="C84" s="310" t="str">
        <f aca="false">IF(B84&lt;&gt;"",'Chronos (M1..M20)'!C81,"")</f>
        <v/>
      </c>
      <c r="D84" s="215" t="str">
        <f aca="false">IF(B84&lt;&gt;"",'Chronos (M1..M20)'!C81,"")</f>
        <v/>
      </c>
      <c r="E84" s="355" t="n">
        <f aca="false">'Calculs (M1..M20)'!DS84</f>
        <v>0</v>
      </c>
      <c r="F84" s="355" t="n">
        <f aca="false">'Calculs (M1..M20)'!DT84</f>
        <v>0</v>
      </c>
      <c r="G84" s="311" t="n">
        <f aca="false">IF(B84&lt;&gt;"",IF(NbTotManche&lt;4,DR84-DQ84,IF(NbTotManche&lt;15,DR84-DU84-DQ84,IF(NbTotManche&lt;25,DR84-DU84-DV84-DQ84-DT84,IF(NbTotManche&lt;35,DS84-DU84-DV84-DW84-DT84-DQ84,DS84-DU84-DV84-DW84-DX84-DT84-DQ84)))),0)</f>
        <v>0</v>
      </c>
      <c r="H84" s="312" t="str">
        <f aca="false">IF(B84&lt;&gt;"",IF(G84,(G84/MAXA(G$14:G$113))*1000,0),"")</f>
        <v/>
      </c>
      <c r="I84" s="313" t="str">
        <f aca="false">IF($B84&lt;&gt;"",$B84,"")</f>
        <v/>
      </c>
      <c r="J84" s="314" t="str">
        <f aca="false">IF($B84&lt;&gt;"",'Chronos (M21..M40)'!$H81,"")</f>
        <v/>
      </c>
      <c r="K84" s="315" t="str">
        <f aca="false">IF('Chronos (M21..M40)'!$I81&lt;&gt;"",'Chronos (M21..M40)'!$I81," ")</f>
        <v> </v>
      </c>
      <c r="L84" s="316" t="n">
        <f aca="false">IF('Chronos (M21..M40)'!$J81&lt;&gt;"",'Chronos (M21..M40)'!$J81,0)</f>
        <v>0</v>
      </c>
      <c r="M84" s="317" t="str">
        <f aca="false">IF($B84&lt;&gt;"",IF(K84&lt;&gt;" ",(INDEX(J$9:K$12,MATCH(J84,J$9:J$12),2)/K84)*1000,0),"")</f>
        <v/>
      </c>
      <c r="N84" s="318" t="str">
        <f aca="false">IF(K$9&lt;&gt;"",IF($B84&lt;&gt;"",M84-L84,""),"")</f>
        <v/>
      </c>
      <c r="O84" s="314" t="str">
        <f aca="false">IF($B84&lt;&gt;"",'Chronos (M21..M40)'!$H182,"")</f>
        <v/>
      </c>
      <c r="P84" s="315" t="str">
        <f aca="false">IF('Chronos (M21..M40)'!$I182&lt;&gt;"",'Chronos (M21..M40)'!$I182," ")</f>
        <v> </v>
      </c>
      <c r="Q84" s="316" t="n">
        <f aca="false">IF('Chronos (M21..M40)'!$J182&lt;&gt;"",'Chronos (M21..M40)'!$J182,0)</f>
        <v>0</v>
      </c>
      <c r="R84" s="317" t="str">
        <f aca="false">IF($B84&lt;&gt;"",IF(P84&lt;&gt;" ",(INDEX(O$9:P$12,MATCH(O84,O$9:O$12),2)/P84)*1000,0),"")</f>
        <v/>
      </c>
      <c r="S84" s="318" t="str">
        <f aca="false">IF(P$9&lt;&gt;"",IF($B84&lt;&gt;"",R84-Q84,""),"")</f>
        <v/>
      </c>
      <c r="T84" s="313" t="str">
        <f aca="false">IF($B84&lt;&gt;"",$B84,"")</f>
        <v/>
      </c>
      <c r="U84" s="314" t="str">
        <f aca="false">IF($B84&lt;&gt;"",'Chronos (M21..M40)'!$H283,"")</f>
        <v/>
      </c>
      <c r="V84" s="315" t="str">
        <f aca="false">IF('Chronos (M21..M40)'!$I283&lt;&gt;"",'Chronos (M21..M40)'!$I283," ")</f>
        <v> </v>
      </c>
      <c r="W84" s="316" t="n">
        <f aca="false">IF('Chronos (M21..M40)'!$J283&lt;&gt;"",'Chronos (M21..M40)'!$J283,0)</f>
        <v>0</v>
      </c>
      <c r="X84" s="317" t="str">
        <f aca="false">IF($B84&lt;&gt;"",IF(V84&lt;&gt;" ",(INDEX(U$9:V$12,MATCH(U84,U$9:U$12),2)/V84)*1000,0),"")</f>
        <v/>
      </c>
      <c r="Y84" s="318" t="str">
        <f aca="false">IF(V$9&lt;&gt;"",IF($B84&lt;&gt;"",X84-W84,""),"")</f>
        <v/>
      </c>
      <c r="Z84" s="314" t="str">
        <f aca="false">IF($B84&lt;&gt;"",'Chronos (M21..M40)'!$H384,"")</f>
        <v/>
      </c>
      <c r="AA84" s="315" t="str">
        <f aca="false">IF('Chronos (M21..M40)'!$I384&lt;&gt;"",'Chronos (M21..M40)'!$I384," ")</f>
        <v> </v>
      </c>
      <c r="AB84" s="316" t="n">
        <f aca="false">IF('Chronos (M1..M20)'!$J384&lt;&gt;"",'Chronos (M21..M40)'!$J384,0)</f>
        <v>0</v>
      </c>
      <c r="AC84" s="317" t="str">
        <f aca="false">IF($B84&lt;&gt;"",IF(AA84&lt;&gt;" ",(INDEX(Z$9:AA$12,MATCH(Z84,Z$9:Z$12),2)/AA84)*1000,0),"")</f>
        <v/>
      </c>
      <c r="AD84" s="318" t="str">
        <f aca="false">IF(AA$9&lt;&gt;"",IF($B84&lt;&gt;"",AC84-AB84,""),"")</f>
        <v/>
      </c>
      <c r="AE84" s="313" t="str">
        <f aca="false">IF($B84&lt;&gt;"",$B84,"")</f>
        <v/>
      </c>
      <c r="AF84" s="314" t="str">
        <f aca="false">IF($B84&lt;&gt;"",'Chronos (M21..M40)'!$H485,"")</f>
        <v/>
      </c>
      <c r="AG84" s="315" t="str">
        <f aca="false">IF('Chronos (M21..M40)'!$I485&lt;&gt;"",'Chronos (M21..M40)'!$I485," ")</f>
        <v> </v>
      </c>
      <c r="AH84" s="316" t="n">
        <f aca="false">IF('Chronos (M21..M40)'!$J485&lt;&gt;"",'Chronos (M21..M40)'!$J485,0)</f>
        <v>0</v>
      </c>
      <c r="AI84" s="317" t="str">
        <f aca="false">IF($B84&lt;&gt;"",IF(AG84&lt;&gt;" ",(INDEX(AF$9:AG$12,MATCH(AF84,AF$9:AF$12),2)/AG84)*1000,0),"")</f>
        <v/>
      </c>
      <c r="AJ84" s="318" t="str">
        <f aca="false">IF(AG$9&lt;&gt;"",IF($B84&lt;&gt;"",AI84-AH84,""),"")</f>
        <v/>
      </c>
      <c r="AK84" s="314" t="str">
        <f aca="false">IF($B84&lt;&gt;"",'Chronos (M21..M40)'!$H586,"")</f>
        <v/>
      </c>
      <c r="AL84" s="315" t="str">
        <f aca="false">IF('Chronos (M21..M40)'!$I586&lt;&gt;"",'Chronos (M21..M40)'!$I586," ")</f>
        <v> </v>
      </c>
      <c r="AM84" s="316" t="n">
        <f aca="false">IF('Chronos (M21..M40)'!$J586&lt;&gt;"",'Chronos (M21..M40)'!$J586,0)</f>
        <v>0</v>
      </c>
      <c r="AN84" s="317" t="str">
        <f aca="false">IF($B84&lt;&gt;"",IF(AL84&lt;&gt;" ",(INDEX(AK$9:AL$12,MATCH(AK84,AK$9:AK$12),2)/AL84)*1000,0),"")</f>
        <v/>
      </c>
      <c r="AO84" s="318" t="str">
        <f aca="false">IF(AL$9&lt;&gt;"",IF($B84&lt;&gt;"",AN84-AM84,""),"")</f>
        <v/>
      </c>
      <c r="AP84" s="313" t="str">
        <f aca="false">IF($B84&lt;&gt;"",$B84,"")</f>
        <v/>
      </c>
      <c r="AQ84" s="314" t="str">
        <f aca="false">IF($B84&lt;&gt;"",'Chronos (M21..M40)'!$H687,"")</f>
        <v/>
      </c>
      <c r="AR84" s="315" t="str">
        <f aca="false">IF('Chronos (M21..M40)'!$I687&lt;&gt;"",'Chronos (M21..M40)'!$I687," ")</f>
        <v> </v>
      </c>
      <c r="AS84" s="316" t="n">
        <f aca="false">IF('Chronos (M21..M40)'!$J687&lt;&gt;"",'Chronos (M21..M40)'!$J687,0)</f>
        <v>0</v>
      </c>
      <c r="AT84" s="317" t="str">
        <f aca="false">IF($B84&lt;&gt;"",IF(AR84&lt;&gt;" ",(INDEX(AQ$9:AR$12,MATCH(AQ84,AQ$9:AQ$12),2)/AR84)*1000,0),"")</f>
        <v/>
      </c>
      <c r="AU84" s="318" t="str">
        <f aca="false">IF(AR$9&lt;&gt;"",IF($B84&lt;&gt;"",AT84-AS84,""),"")</f>
        <v/>
      </c>
      <c r="AV84" s="314" t="str">
        <f aca="false">IF($B84&lt;&gt;"",'Chronos (M21..M40)'!$H788,"")</f>
        <v/>
      </c>
      <c r="AW84" s="315" t="str">
        <f aca="false">IF('Chronos (M21..M40)'!$I788&lt;&gt;"",'Chronos (M21..M40)'!$I788," ")</f>
        <v> </v>
      </c>
      <c r="AX84" s="316" t="n">
        <f aca="false">IF('Chronos (M21..M40)'!$J788&lt;&gt;"",'Chronos (M21..M40)'!$J788,0)</f>
        <v>0</v>
      </c>
      <c r="AY84" s="317" t="str">
        <f aca="false">IF($B84&lt;&gt;"",IF(AW84&lt;&gt;" ",(INDEX(AV$9:AW$12,MATCH(AV84,AV$9:AV$12),2)/AW84)*1000,0),"")</f>
        <v/>
      </c>
      <c r="AZ84" s="318" t="str">
        <f aca="false">IF(AW$9&lt;&gt;"",IF($B84&lt;&gt;"",AY84-AX84,""),"")</f>
        <v/>
      </c>
      <c r="BA84" s="313" t="str">
        <f aca="false">IF($B84&lt;&gt;"",$B84,"")</f>
        <v/>
      </c>
      <c r="BB84" s="314" t="str">
        <f aca="false">IF($B84&lt;&gt;"",'Chronos (M21..M40)'!$H889,"")</f>
        <v/>
      </c>
      <c r="BC84" s="315" t="str">
        <f aca="false">IF('Chronos (M21..M40)'!$I889&lt;&gt;"",'Chronos (M21..M40)'!$I889," ")</f>
        <v> </v>
      </c>
      <c r="BD84" s="316" t="n">
        <f aca="false">IF('Chronos (M21..M40)'!$J889&lt;&gt;"",'Chronos (M21..M40)'!$J889,0)</f>
        <v>0</v>
      </c>
      <c r="BE84" s="317" t="str">
        <f aca="false">IF($B84&lt;&gt;"",IF(BC84&lt;&gt;" ",(INDEX(BB$9:BC$12,MATCH(BB84,BB$9:BB$12),2)/BC84)*1000,0),"")</f>
        <v/>
      </c>
      <c r="BF84" s="318" t="str">
        <f aca="false">IF(BC$9&lt;&gt;"",IF($B84&lt;&gt;"",BE84-BD84,""),"")</f>
        <v/>
      </c>
      <c r="BG84" s="314" t="str">
        <f aca="false">IF($B84&lt;&gt;"",'Chronos (M21..M40)'!$H990,"")</f>
        <v/>
      </c>
      <c r="BH84" s="315" t="str">
        <f aca="false">IF('Chronos (M21..M40)'!$I990&lt;&gt;"",'Chronos (M21..M40)'!$I990," ")</f>
        <v> </v>
      </c>
      <c r="BI84" s="316" t="n">
        <f aca="false">IF('Chronos (M21..M40)'!$J990&lt;&gt;"",'Chronos (M21..M40)'!$J990,0)</f>
        <v>0</v>
      </c>
      <c r="BJ84" s="317" t="str">
        <f aca="false">IF($B84&lt;&gt;"",IF(BH84&lt;&gt;" ",(INDEX(BG$9:BH$12,MATCH(BG84,BG$9:BG$12),2)/BH84)*1000,0),"")</f>
        <v/>
      </c>
      <c r="BK84" s="318" t="str">
        <f aca="false">IF(BH$9&lt;&gt;"",IF($B84&lt;&gt;"",BJ84-BI84,""),"")</f>
        <v/>
      </c>
      <c r="BL84" s="313" t="str">
        <f aca="false">IF($B84&lt;&gt;"",$B84,"")</f>
        <v/>
      </c>
      <c r="BM84" s="314" t="str">
        <f aca="false">IF($B84&lt;&gt;"",'Chronos (M21..M40)'!$H1091,"")</f>
        <v/>
      </c>
      <c r="BN84" s="315" t="str">
        <f aca="false">IF('Chronos (M21..M40)'!$I1091&lt;&gt;"",'Chronos (M21..M40)'!$I1091," ")</f>
        <v> </v>
      </c>
      <c r="BO84" s="316" t="n">
        <f aca="false">IF('Chronos (M21..M40)'!$J1091&lt;&gt;"",'Chronos (M21..M40)'!$J1091,0)</f>
        <v>0</v>
      </c>
      <c r="BP84" s="317" t="str">
        <f aca="false">IF($B84&lt;&gt;"",IF(BN84&lt;&gt;" ",(INDEX(BM$9:BN$12,MATCH(BM84,BM$9:BM$12),2)/BN84)*1000,0),"")</f>
        <v/>
      </c>
      <c r="BQ84" s="318" t="str">
        <f aca="false">IF(BN$9&lt;&gt;"",IF($B84&lt;&gt;"",BP84-BO84,""),"")</f>
        <v/>
      </c>
      <c r="BR84" s="314" t="str">
        <f aca="false">IF($B84&lt;&gt;"",'Chronos (M21..M40)'!$H1192,"")</f>
        <v/>
      </c>
      <c r="BS84" s="315" t="str">
        <f aca="false">IF('Chronos (M21..M40)'!$I1192&lt;&gt;"",'Chronos (M21..M40)'!$I1192," ")</f>
        <v> </v>
      </c>
      <c r="BT84" s="316" t="n">
        <f aca="false">IF('Chronos (M21..M40)'!$J1192&lt;&gt;"",'Chronos (M21..M40)'!$J1192,0)</f>
        <v>0</v>
      </c>
      <c r="BU84" s="317" t="str">
        <f aca="false">IF($B84&lt;&gt;"",IF(BS84&lt;&gt;" ",(INDEX(BR$9:BS$12,MATCH(BR84,BR$9:BR$12),2)/BS84)*1000,0),"")</f>
        <v/>
      </c>
      <c r="BV84" s="318" t="str">
        <f aca="false">IF(BS$9&lt;&gt;"",IF($B84&lt;&gt;"",BU84-BT84,""),"")</f>
        <v/>
      </c>
      <c r="BW84" s="313" t="str">
        <f aca="false">IF($B84&lt;&gt;"",$B84,"")</f>
        <v/>
      </c>
      <c r="BX84" s="314" t="str">
        <f aca="false">IF($B84&lt;&gt;"",'Chronos (M21..M40)'!$H1293,"")</f>
        <v/>
      </c>
      <c r="BY84" s="315" t="str">
        <f aca="false">IF('Chronos (M21..M40)'!$I1293&lt;&gt;"",'Chronos (M21..M40)'!$I1293," ")</f>
        <v> </v>
      </c>
      <c r="BZ84" s="316" t="n">
        <f aca="false">IF('Chronos (M21..M40)'!$J1293&lt;&gt;"",'Chronos (M21..M40)'!$J1293,0)</f>
        <v>0</v>
      </c>
      <c r="CA84" s="317" t="str">
        <f aca="false">IF($B84&lt;&gt;"",IF(BY84&lt;&gt;" ",(INDEX(BX$9:BY$12,MATCH(BX84,BX$9:BX$12),2)/BY84)*1000,0),"")</f>
        <v/>
      </c>
      <c r="CB84" s="318" t="str">
        <f aca="false">IF(BY$9&lt;&gt;"",IF($B84&lt;&gt;"",CA84-BZ84,""),"")</f>
        <v/>
      </c>
      <c r="CC84" s="314" t="str">
        <f aca="false">IF($B84&lt;&gt;"",'Chronos (M21..M40)'!$H1394,"")</f>
        <v/>
      </c>
      <c r="CD84" s="315" t="str">
        <f aca="false">IF('Chronos (M21..M40)'!$I1394&lt;&gt;"",'Chronos (M21..M40)'!$I1394," ")</f>
        <v> </v>
      </c>
      <c r="CE84" s="316" t="n">
        <f aca="false">IF('Chronos (M21..M40)'!$J1394&lt;&gt;"",'Chronos (M21..M40)'!$J1394,0)</f>
        <v>0</v>
      </c>
      <c r="CF84" s="317" t="str">
        <f aca="false">IF($B84&lt;&gt;"",IF(CD84&lt;&gt;" ",(INDEX(CC$9:CD$12,MATCH(CC84,CC$9:CC$12),2)/CD84)*1000,0),"")</f>
        <v/>
      </c>
      <c r="CG84" s="318" t="str">
        <f aca="false">IF(CD$9&lt;&gt;"",IF($B84&lt;&gt;"",CF84-CE84,""),"")</f>
        <v/>
      </c>
      <c r="CH84" s="313" t="str">
        <f aca="false">IF($B84&lt;&gt;"",$B84,"")</f>
        <v/>
      </c>
      <c r="CI84" s="314" t="str">
        <f aca="false">IF($B84&lt;&gt;"",'Chronos (M21..M40)'!$H1495,"")</f>
        <v/>
      </c>
      <c r="CJ84" s="315" t="str">
        <f aca="false">IF('Chronos (M21..M40)'!$I1495&lt;&gt;"",'Chronos (M21..M40)'!$I1495," ")</f>
        <v> </v>
      </c>
      <c r="CK84" s="316" t="n">
        <f aca="false">IF('Chronos (M21..M40)'!$J1495&lt;&gt;"",'Chronos (M21..M40)'!$J1495,0)</f>
        <v>0</v>
      </c>
      <c r="CL84" s="317" t="str">
        <f aca="false">IF($B84&lt;&gt;"",IF(CJ84&lt;&gt;" ",(INDEX(CI$9:CJ$12,MATCH(CI84,CI$9:CI$12),2)/CJ84)*1000,0),"")</f>
        <v/>
      </c>
      <c r="CM84" s="318" t="str">
        <f aca="false">IF(CJ$9&lt;&gt;"",IF($B84&lt;&gt;"",CL84-CK84,""),"")</f>
        <v/>
      </c>
      <c r="CN84" s="314" t="str">
        <f aca="false">IF($B84&lt;&gt;"",'Chronos (M21..M40)'!$H1596,"")</f>
        <v/>
      </c>
      <c r="CO84" s="315" t="str">
        <f aca="false">IF('Chronos (M21..M40)'!$I1596&lt;&gt;"",'Chronos (M21..M40)'!$I1596," ")</f>
        <v> </v>
      </c>
      <c r="CP84" s="316" t="n">
        <f aca="false">IF('Chronos (M21..M40)'!$J1596&lt;&gt;"",'Chronos (M21..M40)'!$J1596,0)</f>
        <v>0</v>
      </c>
      <c r="CQ84" s="317" t="str">
        <f aca="false">IF($B84&lt;&gt;"",IF(CO84&lt;&gt;" ",(INDEX(CN$9:CO$12,MATCH(CN84,CN$9:CN$12),2)/CO84)*1000,0),"")</f>
        <v/>
      </c>
      <c r="CR84" s="318" t="str">
        <f aca="false">IF(CO$9&lt;&gt;"",IF($B84&lt;&gt;"",CQ84-CP84,""),"")</f>
        <v/>
      </c>
      <c r="CS84" s="313" t="str">
        <f aca="false">IF($B84&lt;&gt;"",$B84,"")</f>
        <v/>
      </c>
      <c r="CT84" s="314" t="str">
        <f aca="false">IF($B84&lt;&gt;"",'Chronos (M21..M40)'!$H1697,"")</f>
        <v/>
      </c>
      <c r="CU84" s="315" t="str">
        <f aca="false">IF('Chronos (M21..M40)'!$I1697&lt;&gt;"",'Chronos (M21..M40)'!$I1697," ")</f>
        <v> </v>
      </c>
      <c r="CV84" s="316" t="n">
        <f aca="false">IF('Chronos (M21..M40)'!$J1697&lt;&gt;"",'Chronos (M21..M40)'!$J1697,0)</f>
        <v>0</v>
      </c>
      <c r="CW84" s="317" t="str">
        <f aca="false">IF($B84&lt;&gt;"",IF(CU84&lt;&gt;" ",(INDEX(CT$9:CU$12,MATCH(CT84,CT$9:CT$12),2)/CU84)*1000,0),"")</f>
        <v/>
      </c>
      <c r="CX84" s="318" t="str">
        <f aca="false">IF(CU$9&lt;&gt;"",IF($B84&lt;&gt;"",CW84-CV84,""),"")</f>
        <v/>
      </c>
      <c r="CY84" s="314" t="str">
        <f aca="false">IF($B84&lt;&gt;"",'Chronos (M21..M40)'!$H1798,"")</f>
        <v/>
      </c>
      <c r="CZ84" s="315" t="str">
        <f aca="false">IF('Chronos (M21..M40)'!$I1798&lt;&gt;"",'Chronos (M21..M40)'!$I1798," ")</f>
        <v> </v>
      </c>
      <c r="DA84" s="316" t="n">
        <f aca="false">IF('Chronos (M21..M40)'!$J1798&lt;&gt;"",'Chronos (M21..M40)'!$J1798,0)</f>
        <v>0</v>
      </c>
      <c r="DB84" s="317" t="str">
        <f aca="false">IF($B84&lt;&gt;"",IF(CZ84&lt;&gt;" ",(INDEX(CY$9:CZ$12,MATCH(CY84,CY$9:CY$12),2)/CZ84)*1000,0),"")</f>
        <v/>
      </c>
      <c r="DC84" s="318" t="str">
        <f aca="false">IF(CZ$9&lt;&gt;"",IF($B84&lt;&gt;"",DB84-DA84,""),"")</f>
        <v/>
      </c>
      <c r="DD84" s="313" t="str">
        <f aca="false">IF($B84&lt;&gt;"",$B84,"")</f>
        <v/>
      </c>
      <c r="DE84" s="314" t="str">
        <f aca="false">IF($B84&lt;&gt;"",'Chronos (M21..M40)'!$H1899,"")</f>
        <v/>
      </c>
      <c r="DF84" s="315" t="str">
        <f aca="false">IF('Chronos (M21..M40)'!$I1899&lt;&gt;"",'Chronos (M21..M40)'!$I1899," ")</f>
        <v> </v>
      </c>
      <c r="DG84" s="316" t="n">
        <f aca="false">IF('Chronos (M21..M40)'!$J1899&lt;&gt;"",'Chronos (M21..M40)'!$J1899,0)</f>
        <v>0</v>
      </c>
      <c r="DH84" s="317" t="str">
        <f aca="false">IF($B84&lt;&gt;"",IF(DF84&lt;&gt;" ",(INDEX(DE$9:DF$12,MATCH(DE84,DE$9:DE$12),2)/DF84)*1000,0),"")</f>
        <v/>
      </c>
      <c r="DI84" s="318" t="str">
        <f aca="false">IF(DF$9&lt;&gt;"",IF($B84&lt;&gt;"",DH84-DG84,""),"")</f>
        <v/>
      </c>
      <c r="DJ84" s="314" t="str">
        <f aca="false">IF($B84&lt;&gt;"",'Chronos (M21..M40)'!$H2000,"")</f>
        <v/>
      </c>
      <c r="DK84" s="315" t="str">
        <f aca="false">IF('Chronos (M21..M40)'!$I2000&lt;&gt;"",'Chronos (M21..M40)'!$I2000," ")</f>
        <v> </v>
      </c>
      <c r="DL84" s="316" t="n">
        <f aca="false">IF('Chronos (M21..M40)'!$J2000&lt;&gt;"",'Chronos (M21..M40)'!$J2000,0)</f>
        <v>0</v>
      </c>
      <c r="DM84" s="317" t="str">
        <f aca="false">IF($B84&lt;&gt;"",IF(DK84&lt;&gt;" ",(INDEX(DJ$9:DK$12,MATCH(DJ84,DJ$9:DJ$12),2)/DK84)*1000,0),"")</f>
        <v/>
      </c>
      <c r="DN84" s="318" t="str">
        <f aca="false">IF(DK$9&lt;&gt;"",IF($B84&lt;&gt;"",DM84-DL84,""),"")</f>
        <v/>
      </c>
      <c r="DO84" s="0"/>
      <c r="DP84" s="356" t="n">
        <f aca="false">E84</f>
        <v>0</v>
      </c>
      <c r="DQ84" s="357" t="n">
        <f aca="false">F84</f>
        <v>0</v>
      </c>
      <c r="DR84" s="356" t="e">
        <f aca="false">SUM(E84,M84,R84,X84,AC84)</f>
        <v>#VALUE!</v>
      </c>
      <c r="DS84" s="319" t="e">
        <f aca="false">SUM(DR84,AI84,AN84,AT84,AY84,BE84,BJ84,BP84,BU84,CA84,CF84,CL84,CQ84,CW84,DB84,DH84,DM84)</f>
        <v>#VALUE!</v>
      </c>
      <c r="DT84" s="357" t="n">
        <f aca="false">SUM(L84,Q84,W84,AB84,AH84,AM84,AS84,AX84,BD84,BI84,BO84,BT84,BZ84,CE84,CK84,CP84,CV84,DA84,DG84,DL84)</f>
        <v>0</v>
      </c>
      <c r="DU84" s="356" t="e">
        <f aca="false">SMALL($DY84:$EV84,1)</f>
        <v>#VALUE!</v>
      </c>
      <c r="DV84" s="319" t="e">
        <f aca="false">SMALL($DY84:$EV84,2)</f>
        <v>#VALUE!</v>
      </c>
      <c r="DW84" s="319" t="e">
        <f aca="false">SMALL($DY84:$EV84,3)</f>
        <v>#VALUE!</v>
      </c>
      <c r="DX84" s="357" t="e">
        <f aca="false">SMALL($DY84:$EV84,4)</f>
        <v>#VALUE!</v>
      </c>
      <c r="DY84" s="356" t="e">
        <f aca="false">'Calculs (M1..M20)'!DU84</f>
        <v>#VALUE!</v>
      </c>
      <c r="DZ84" s="356" t="e">
        <f aca="false">'Calculs (M1..M20)'!DV84</f>
        <v>#VALUE!</v>
      </c>
      <c r="EA84" s="356" t="e">
        <f aca="false">'Calculs (M1..M20)'!DW84</f>
        <v>#VALUE!</v>
      </c>
      <c r="EB84" s="358" t="e">
        <f aca="false">'Calculs (M1..M20)'!DX84</f>
        <v>#VALUE!</v>
      </c>
      <c r="EC84" s="361" t="str">
        <f aca="false">IF(M84&gt;0,M84," ")</f>
        <v/>
      </c>
      <c r="ED84" s="321" t="str">
        <f aca="false">IF(R84&gt;0,R84," ")</f>
        <v/>
      </c>
      <c r="EE84" s="321" t="str">
        <f aca="false">IF(X84&gt;0,X84," ")</f>
        <v/>
      </c>
      <c r="EF84" s="321" t="str">
        <f aca="false">IF(AC84&gt;0,AC84," ")</f>
        <v/>
      </c>
      <c r="EG84" s="321" t="str">
        <f aca="false">IF(AI84&gt;0,AI84," ")</f>
        <v/>
      </c>
      <c r="EH84" s="321" t="str">
        <f aca="false">IF(AN84&gt;0,AN84," ")</f>
        <v/>
      </c>
      <c r="EI84" s="321" t="str">
        <f aca="false">IF(AT84&gt;0,AT84," ")</f>
        <v/>
      </c>
      <c r="EJ84" s="321" t="str">
        <f aca="false">IF(AY84&gt;0,AY84," ")</f>
        <v/>
      </c>
      <c r="EK84" s="321" t="str">
        <f aca="false">IF(BE84&gt;0,BE84," ")</f>
        <v/>
      </c>
      <c r="EL84" s="321" t="str">
        <f aca="false">IF(BJ84&gt;0,BJ84," ")</f>
        <v/>
      </c>
      <c r="EM84" s="321" t="str">
        <f aca="false">IF(BP84&gt;0,BP84," ")</f>
        <v/>
      </c>
      <c r="EN84" s="321" t="str">
        <f aca="false">IF(BU84&gt;0,BU84," ")</f>
        <v/>
      </c>
      <c r="EO84" s="321" t="str">
        <f aca="false">IF(CA84&gt;0,CA84," ")</f>
        <v/>
      </c>
      <c r="EP84" s="321" t="str">
        <f aca="false">IF(CF84&gt;0,CF84," ")</f>
        <v/>
      </c>
      <c r="EQ84" s="321" t="str">
        <f aca="false">IF(CL84&gt;0,CL84," ")</f>
        <v/>
      </c>
      <c r="ER84" s="321" t="str">
        <f aca="false">IF(CQ84&gt;0,CQ84," ")</f>
        <v/>
      </c>
      <c r="ES84" s="321" t="str">
        <f aca="false">IF(CW84&gt;0,CW84," ")</f>
        <v/>
      </c>
      <c r="ET84" s="321" t="str">
        <f aca="false">IF(DB84&gt;0,DB84," ")</f>
        <v/>
      </c>
      <c r="EU84" s="321" t="str">
        <f aca="false">IF(DH84&gt;0,DH84," ")</f>
        <v/>
      </c>
      <c r="EV84" s="321" t="str">
        <f aca="false">IF(DM84&gt;0,DM84," ")</f>
        <v/>
      </c>
      <c r="EW84" s="322" t="e">
        <f aca="false">SMALL($DY84:EC84,1)</f>
        <v>#VALUE!</v>
      </c>
      <c r="EX84" s="323" t="e">
        <f aca="false">SMALL($DY84:ED84,1)</f>
        <v>#VALUE!</v>
      </c>
      <c r="EY84" s="323" t="e">
        <f aca="false">SMALL($DY84:EE84,1)</f>
        <v>#VALUE!</v>
      </c>
      <c r="EZ84" s="323" t="e">
        <f aca="false">SMALL($DY84:EF84,1)</f>
        <v>#VALUE!</v>
      </c>
      <c r="FA84" s="323" t="e">
        <f aca="false">SMALL($DY84:EG84,1)</f>
        <v>#VALUE!</v>
      </c>
      <c r="FB84" s="323" t="e">
        <f aca="false">SMALL($DY84:EH84,1)</f>
        <v>#VALUE!</v>
      </c>
      <c r="FC84" s="323" t="e">
        <f aca="false">SMALL($DY84:EI84,1)</f>
        <v>#VALUE!</v>
      </c>
      <c r="FD84" s="323" t="e">
        <f aca="false">SMALL($DY84:EJ84,1)</f>
        <v>#VALUE!</v>
      </c>
      <c r="FE84" s="323" t="e">
        <f aca="false">SMALL($DY84:EK84,1)</f>
        <v>#VALUE!</v>
      </c>
      <c r="FF84" s="323" t="e">
        <f aca="false">SMALL($DY84:EL84,1)</f>
        <v>#VALUE!</v>
      </c>
      <c r="FG84" s="323" t="e">
        <f aca="false">SMALL($DY84:EM84,1)</f>
        <v>#VALUE!</v>
      </c>
      <c r="FH84" s="323" t="e">
        <f aca="false">SMALL($DY84:EN84,1)</f>
        <v>#VALUE!</v>
      </c>
      <c r="FI84" s="323" t="e">
        <f aca="false">SMALL($DY84:EO84,1)</f>
        <v>#VALUE!</v>
      </c>
      <c r="FJ84" s="323" t="e">
        <f aca="false">SMALL($DY84:EP84,1)</f>
        <v>#VALUE!</v>
      </c>
      <c r="FK84" s="323" t="e">
        <f aca="false">SMALL($DY84:EQ84,1)</f>
        <v>#VALUE!</v>
      </c>
      <c r="FL84" s="323" t="e">
        <f aca="false">SMALL($DY84:ER84,1)</f>
        <v>#VALUE!</v>
      </c>
      <c r="FM84" s="323" t="e">
        <f aca="false">SMALL($DY84:ES84,1)</f>
        <v>#VALUE!</v>
      </c>
      <c r="FN84" s="323" t="e">
        <f aca="false">SMALL($DY84:ET84,1)</f>
        <v>#VALUE!</v>
      </c>
      <c r="FO84" s="323" t="e">
        <f aca="false">SMALL($DY84:EU84,1)</f>
        <v>#VALUE!</v>
      </c>
      <c r="FP84" s="324" t="e">
        <f aca="false">SMALL($DY84:EV84,1)</f>
        <v>#VALUE!</v>
      </c>
      <c r="FQ84" s="0"/>
      <c r="FR84" s="328" t="str">
        <f aca="false">IF($B84&lt;&gt;"",IF($EE$1+20&gt;=FR$13,$N84+E84-F84-(EW84+EW186+EW288+EW390),""),"")</f>
        <v/>
      </c>
      <c r="FS84" s="329" t="str">
        <f aca="false">IF($B84&lt;&gt;"",IF($EE$1+20&gt;=FS$13,$N84+$S84+E84-F84-(EX84+EX186+EX288+EX390),""),"")</f>
        <v/>
      </c>
      <c r="FT84" s="329" t="str">
        <f aca="false">IF($B84&lt;&gt;"",IF($EE$1+20&gt;=FT$13,$N84+$S84+$Y84+E84-F84-(EY84+EY186+EY288+EY390),""),"")</f>
        <v/>
      </c>
      <c r="FU84" s="329" t="str">
        <f aca="false">IF($B84&lt;&gt;"",IF($EE$1+20&gt;=FU$13,$N84+$S84+$Y84+$AD84+E84-F84-(EZ84+EZ186+EZ288+EZ390),""),"")</f>
        <v/>
      </c>
      <c r="FV84" s="329" t="str">
        <f aca="false">IF($B84&lt;&gt;"",IF($EE$1+20&gt;=FV$13,$N84+$S84+$Y84+$AD84+$AJ84+E84-F84-(FA84+FA186+FA288+FA390),""),"")</f>
        <v/>
      </c>
      <c r="FW84" s="329" t="str">
        <f aca="false">IF($B84&lt;&gt;"",IF($EE$1+20&gt;=FW$13,$N84+$S84+$Y84+$AD84+$AJ84+$AO84+E84-F84-(FB84+FB186+FB288+FB390),""),"")</f>
        <v/>
      </c>
      <c r="FX84" s="329" t="str">
        <f aca="false">IF($B84&lt;&gt;"",IF($EE$1+20&gt;=FX$13,$N84+$S84+$Y84+$AD84+$AJ84+$AO84+$AU84+E84-F84-(FC84+FC186+FC288+FC390),""),"")</f>
        <v/>
      </c>
      <c r="FY84" s="329" t="str">
        <f aca="false">IF($B84&lt;&gt;"",IF($EE$1+20&gt;=FY$13,$N84+$S84+$Y84+$AD84+$AJ84+$AO84+$AU84+$AZ84+E84-F84-(FD84+FD186+FD288+FD390),""),"")</f>
        <v/>
      </c>
      <c r="FZ84" s="329" t="str">
        <f aca="false">IF($B84&lt;&gt;"",IF($EE$1+20&gt;=FZ$13,$N84+$S84+$Y84+$AD84+$AJ84+$AO84+$AU84+$AZ84+$BF84+E84-F84-(FE84+FE186+FE288+FE390),""),"")</f>
        <v/>
      </c>
      <c r="GA84" s="329" t="str">
        <f aca="false">IF($B84&lt;&gt;"",IF($EE$1+20&gt;=GA$13,$N84+$S84+$Y84+$AD84+$AJ84+$AO84+$AU84+$AZ84+$BF84+$BK84+E84-F84-(FF84+FF186+FF288+FF390),""),"")</f>
        <v/>
      </c>
      <c r="GB84" s="329" t="str">
        <f aca="false">IF($B84&lt;&gt;"",IF($EE$1+20&gt;=GB$13,$N84+$S84+$Y84+$AD84+$AJ84+$AO84+$AU84+$AZ84+$BF84+$BK84+$BQ84+E84-F84-(FG84+FG186+FG288+FG390),""),"")</f>
        <v/>
      </c>
      <c r="GC84" s="329" t="str">
        <f aca="false">IF($B84&lt;&gt;"",IF($EE$1+20&gt;=GC$13,$N84+$S84+$Y84+$AD84+$AJ84+$AO84+$AU84+$AZ84+$BF84+$BK84+$BQ84+$BV84+E84-F84-(FH84+FH186+FH288+FH390),""),"")</f>
        <v/>
      </c>
      <c r="GD84" s="329" t="str">
        <f aca="false">IF($B84&lt;&gt;"",IF($EE$1+20&gt;=GD$13,$N84+$S84+$Y84+$AD84+$AJ84+$AO84+$AU84+$AZ84+$BF84+$BK84+$BQ84+$BV84+$CB84+E84-F84-(FI84+FI186+FI288+FI390),""),"")</f>
        <v/>
      </c>
      <c r="GE84" s="329" t="str">
        <f aca="false">IF($B84&lt;&gt;"",IF($EE$1+20&gt;=GE$13,$N84+$S84+$Y84+$AD84+$AJ84+$AO84+$AU84+$AZ84+$BF84+$BK84+$BQ84+$BV84+$CB84+$CG84+E84-F84-(FJ84+FJ186+FJ288+FJ390),""),"")</f>
        <v/>
      </c>
      <c r="GF84" s="329" t="str">
        <f aca="false">IF($B84&lt;&gt;"",IF($EE$1+20&gt;=GF$13,$N84+$S84+$Y84+$AD84+$AJ84+$AO84+$AU84+$AZ84+$BF84+$BK84+$BQ84+$BV84+$CB84+$CG84+$CM84+E84-F84-(FK84+FK186+FK288+FK390),""),"")</f>
        <v/>
      </c>
      <c r="GG84" s="329" t="str">
        <f aca="false">IF($B84&lt;&gt;"",IF($EE$1+20&gt;=GG$13,$N84+$S84+$Y84+$AD84+$AJ84+$AO84+$AU84+$AZ84+$BF84+$BK84+$BQ84+$BV84+$CB84+$CG84+$CM84+$CR84+E84-F84-(FL84+FL186+FL288+FL390),""),"")</f>
        <v/>
      </c>
      <c r="GH84" s="329" t="str">
        <f aca="false">IF($B84&lt;&gt;"",IF($EE$1+20&gt;=GH$13,$N84+$S84+$Y84+$AD84+$AJ84+$AO84+$AU84+$AZ84+$BF84+$BK84+$BQ84+$BV84+$CB84+$CG84+$CM84+$CR84+$CX84+E84-F84-(FM84+FM186+FM288+FM390),""),"")</f>
        <v/>
      </c>
      <c r="GI84" s="329" t="str">
        <f aca="false">IF($B84&lt;&gt;"",IF($EE$1+20&gt;=GI$13,$N84+$S84+$Y84+$AD84+$AJ84+$AO84+$AU84+$AZ84+$BF84+$BK84+$BQ84+$BV84+$CB84+$CG84+$CM84+$CR84+$CX84+$DC84+E84-F84-(FN84+FN186+FN288+FN390),""),"")</f>
        <v/>
      </c>
      <c r="GJ84" s="329" t="str">
        <f aca="false">IF($B84&lt;&gt;"",IF($EE$1+20&gt;=GJ$13,$N84+$S84+$Y84+$AD84+$AJ84+$AO84+$AU84+$AZ84+$BF84+$BK84+$BQ84+$BV84+$CB84+$CG84+$CM84+$CR84+$CX84+$DC84+$DI84+E84-F84-(FO84+FO186+FO288+FO390),""),"")</f>
        <v/>
      </c>
      <c r="GK84" s="330" t="str">
        <f aca="false">IF($B84&lt;&gt;"",IF($EE$1+20&gt;=GK$13,$N84+$S84+$Y84+$AD84+$AJ84+$AO84+$AU84+$AZ84+$BF84+$BK84+$BQ84+$BV84+$CB84+$CG84+$CM84+$CR84+$CX84+$DC84+$DI84+$DN84+E84-F84-(FP84+FP186+FP288+FP390),""),"")</f>
        <v/>
      </c>
      <c r="GL84" s="0"/>
      <c r="GM84" s="328" t="str">
        <f aca="false">IF($B84&lt;&gt;"",IF($EE$1+20&gt;=GM$13,RANK(FR84,FR$14:FR$113,0),""),"")</f>
        <v/>
      </c>
      <c r="GN84" s="329" t="str">
        <f aca="false">IF($B84&lt;&gt;"",IF($EE$1+20&gt;=GN$13,RANK(FS84,FS$14:FS$113,0),""),"")</f>
        <v/>
      </c>
      <c r="GO84" s="329" t="str">
        <f aca="false">IF($B84&lt;&gt;"",IF($EE$1+20&gt;=GO$13,RANK(FT84,FT$14:FT$113,0),""),"")</f>
        <v/>
      </c>
      <c r="GP84" s="329" t="str">
        <f aca="false">IF($B84&lt;&gt;"",IF($EE$1+20&gt;=GP$13,RANK(FU84,FU$14:FU$113,0),""),"")</f>
        <v/>
      </c>
      <c r="GQ84" s="329" t="str">
        <f aca="false">IF($B84&lt;&gt;"",IF($EE$1+20&gt;=GQ$13,RANK(FV84,FV$14:FV$113,0),""),"")</f>
        <v/>
      </c>
      <c r="GR84" s="329" t="str">
        <f aca="false">IF($B84&lt;&gt;"",IF($EE$1+20&gt;=GR$13,RANK(FW84,FW$14:FW$113,0),""),"")</f>
        <v/>
      </c>
      <c r="GS84" s="329" t="str">
        <f aca="false">IF($B84&lt;&gt;"",IF($EE$1+20&gt;=GS$13,RANK(FX84,FX$14:FX$113,0),""),"")</f>
        <v/>
      </c>
      <c r="GT84" s="329" t="str">
        <f aca="false">IF($B84&lt;&gt;"",IF($EE$1+20&gt;=GT$13,RANK(FY84,FY$14:FY$113,0),""),"")</f>
        <v/>
      </c>
      <c r="GU84" s="329" t="str">
        <f aca="false">IF($B84&lt;&gt;"",IF($EE$1+20&gt;=GU$13,RANK(FZ84,FZ$14:FZ$113,0),""),"")</f>
        <v/>
      </c>
      <c r="GV84" s="329" t="str">
        <f aca="false">IF($B84&lt;&gt;"",IF($EE$1+20&gt;=GV$13,RANK(GA84,GA$14:GA$113,0),""),"")</f>
        <v/>
      </c>
      <c r="GW84" s="329" t="str">
        <f aca="false">IF($B84&lt;&gt;"",IF($EE$1+20&gt;=GW$13,RANK(GB84,GB$14:GB$113,0),""),"")</f>
        <v/>
      </c>
      <c r="GX84" s="329" t="str">
        <f aca="false">IF($B84&lt;&gt;"",IF($EE$1+20&gt;=GX$13,RANK(GC84,GC$14:GC$113,0),""),"")</f>
        <v/>
      </c>
      <c r="GY84" s="329" t="str">
        <f aca="false">IF($B84&lt;&gt;"",IF($EE$1+20&gt;=GY$13,RANK(GD84,GD$14:GD$113,0),""),"")</f>
        <v/>
      </c>
      <c r="GZ84" s="329" t="str">
        <f aca="false">IF($B84&lt;&gt;"",IF($EE$1+20&gt;=GZ$13,RANK(GE84,GE$14:GE$113,0),""),"")</f>
        <v/>
      </c>
      <c r="HA84" s="329" t="str">
        <f aca="false">IF($B84&lt;&gt;"",IF($EE$1+20&gt;=HA$13,RANK(GF84,GF$14:GF$113,0),""),"")</f>
        <v/>
      </c>
      <c r="HB84" s="329" t="str">
        <f aca="false">IF($B84&lt;&gt;"",IF($EE$1+20&gt;=HB$13,RANK(GG84,GG$14:GG$113,0),""),"")</f>
        <v/>
      </c>
      <c r="HC84" s="329" t="str">
        <f aca="false">IF($B84&lt;&gt;"",IF($EE$1+20&gt;=HC$13,RANK(GH84,GH$14:GH$113,0),""),"")</f>
        <v/>
      </c>
      <c r="HD84" s="329" t="str">
        <f aca="false">IF($B84&lt;&gt;"",IF($EE$1+20&gt;=HD$13,RANK(GI84,GI$14:GI$113,0),""),"")</f>
        <v/>
      </c>
      <c r="HE84" s="329" t="str">
        <f aca="false">IF($B84&lt;&gt;"",IF($EE$1+20&gt;=HE$13,RANK(GJ84,GJ$14:GJ$113,0),""),"")</f>
        <v/>
      </c>
      <c r="HF84" s="330" t="str">
        <f aca="false">IF($B84&lt;&gt;"",IF($EE$1+20&gt;=HF$13,RANK(GK84,GK$14:GK$113,0),""),"")</f>
        <v/>
      </c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13" hidden="false" customHeight="false" outlineLevel="0" collapsed="false">
      <c r="A85" s="308" t="str">
        <f aca="false">IF(B85&lt;&gt;"",RANK(G85,G$14:G$113,0),"")</f>
        <v/>
      </c>
      <c r="B85" s="310" t="str">
        <f aca="false">IF('Chronos (M1..M20)'!B82&lt;&gt;"",'Chronos (M1..M20)'!B82,"")</f>
        <v/>
      </c>
      <c r="C85" s="310" t="str">
        <f aca="false">IF(B85&lt;&gt;"",'Chronos (M1..M20)'!C82,"")</f>
        <v/>
      </c>
      <c r="D85" s="215" t="str">
        <f aca="false">IF(B85&lt;&gt;"",'Chronos (M1..M20)'!C82,"")</f>
        <v/>
      </c>
      <c r="E85" s="355" t="n">
        <f aca="false">'Calculs (M1..M20)'!DS85</f>
        <v>0</v>
      </c>
      <c r="F85" s="355" t="n">
        <f aca="false">'Calculs (M1..M20)'!DT85</f>
        <v>0</v>
      </c>
      <c r="G85" s="311" t="n">
        <f aca="false">IF(B85&lt;&gt;"",IF(NbTotManche&lt;4,DR85-DQ85,IF(NbTotManche&lt;15,DR85-DU85-DQ85,IF(NbTotManche&lt;25,DR85-DU85-DV85-DQ85-DT85,IF(NbTotManche&lt;35,DS85-DU85-DV85-DW85-DT85-DQ85,DS85-DU85-DV85-DW85-DX85-DT85-DQ85)))),0)</f>
        <v>0</v>
      </c>
      <c r="H85" s="312" t="str">
        <f aca="false">IF(B85&lt;&gt;"",IF(G85,(G85/MAXA(G$14:G$113))*1000,0),"")</f>
        <v/>
      </c>
      <c r="I85" s="313" t="str">
        <f aca="false">IF($B85&lt;&gt;"",$B85,"")</f>
        <v/>
      </c>
      <c r="J85" s="314" t="str">
        <f aca="false">IF($B85&lt;&gt;"",'Chronos (M21..M40)'!$H82,"")</f>
        <v/>
      </c>
      <c r="K85" s="315" t="str">
        <f aca="false">IF('Chronos (M21..M40)'!$I82&lt;&gt;"",'Chronos (M21..M40)'!$I82," ")</f>
        <v> </v>
      </c>
      <c r="L85" s="316" t="n">
        <f aca="false">IF('Chronos (M21..M40)'!$J82&lt;&gt;"",'Chronos (M21..M40)'!$J82,0)</f>
        <v>0</v>
      </c>
      <c r="M85" s="317" t="str">
        <f aca="false">IF($B85&lt;&gt;"",IF(K85&lt;&gt;" ",(INDEX(J$9:K$12,MATCH(J85,J$9:J$12),2)/K85)*1000,0),"")</f>
        <v/>
      </c>
      <c r="N85" s="318" t="str">
        <f aca="false">IF(K$9&lt;&gt;"",IF($B85&lt;&gt;"",M85-L85,""),"")</f>
        <v/>
      </c>
      <c r="O85" s="314" t="str">
        <f aca="false">IF($B85&lt;&gt;"",'Chronos (M21..M40)'!$H183,"")</f>
        <v/>
      </c>
      <c r="P85" s="315" t="str">
        <f aca="false">IF('Chronos (M21..M40)'!$I183&lt;&gt;"",'Chronos (M21..M40)'!$I183," ")</f>
        <v> </v>
      </c>
      <c r="Q85" s="316" t="n">
        <f aca="false">IF('Chronos (M21..M40)'!$J183&lt;&gt;"",'Chronos (M21..M40)'!$J183,0)</f>
        <v>0</v>
      </c>
      <c r="R85" s="317" t="str">
        <f aca="false">IF($B85&lt;&gt;"",IF(P85&lt;&gt;" ",(INDEX(O$9:P$12,MATCH(O85,O$9:O$12),2)/P85)*1000,0),"")</f>
        <v/>
      </c>
      <c r="S85" s="318" t="str">
        <f aca="false">IF(P$9&lt;&gt;"",IF($B85&lt;&gt;"",R85-Q85,""),"")</f>
        <v/>
      </c>
      <c r="T85" s="313" t="str">
        <f aca="false">IF($B85&lt;&gt;"",$B85,"")</f>
        <v/>
      </c>
      <c r="U85" s="314" t="str">
        <f aca="false">IF($B85&lt;&gt;"",'Chronos (M21..M40)'!$H284,"")</f>
        <v/>
      </c>
      <c r="V85" s="315" t="str">
        <f aca="false">IF('Chronos (M21..M40)'!$I284&lt;&gt;"",'Chronos (M21..M40)'!$I284," ")</f>
        <v> </v>
      </c>
      <c r="W85" s="316" t="n">
        <f aca="false">IF('Chronos (M21..M40)'!$J284&lt;&gt;"",'Chronos (M21..M40)'!$J284,0)</f>
        <v>0</v>
      </c>
      <c r="X85" s="317" t="str">
        <f aca="false">IF($B85&lt;&gt;"",IF(V85&lt;&gt;" ",(INDEX(U$9:V$12,MATCH(U85,U$9:U$12),2)/V85)*1000,0),"")</f>
        <v/>
      </c>
      <c r="Y85" s="318" t="str">
        <f aca="false">IF(V$9&lt;&gt;"",IF($B85&lt;&gt;"",X85-W85,""),"")</f>
        <v/>
      </c>
      <c r="Z85" s="314" t="str">
        <f aca="false">IF($B85&lt;&gt;"",'Chronos (M21..M40)'!$H385,"")</f>
        <v/>
      </c>
      <c r="AA85" s="315" t="str">
        <f aca="false">IF('Chronos (M21..M40)'!$I385&lt;&gt;"",'Chronos (M21..M40)'!$I385," ")</f>
        <v> </v>
      </c>
      <c r="AB85" s="316" t="n">
        <f aca="false">IF('Chronos (M1..M20)'!$J385&lt;&gt;"",'Chronos (M21..M40)'!$J385,0)</f>
        <v>0</v>
      </c>
      <c r="AC85" s="317" t="str">
        <f aca="false">IF($B85&lt;&gt;"",IF(AA85&lt;&gt;" ",(INDEX(Z$9:AA$12,MATCH(Z85,Z$9:Z$12),2)/AA85)*1000,0),"")</f>
        <v/>
      </c>
      <c r="AD85" s="318" t="str">
        <f aca="false">IF(AA$9&lt;&gt;"",IF($B85&lt;&gt;"",AC85-AB85,""),"")</f>
        <v/>
      </c>
      <c r="AE85" s="313" t="str">
        <f aca="false">IF($B85&lt;&gt;"",$B85,"")</f>
        <v/>
      </c>
      <c r="AF85" s="314" t="str">
        <f aca="false">IF($B85&lt;&gt;"",'Chronos (M21..M40)'!$H486,"")</f>
        <v/>
      </c>
      <c r="AG85" s="315" t="str">
        <f aca="false">IF('Chronos (M21..M40)'!$I486&lt;&gt;"",'Chronos (M21..M40)'!$I486," ")</f>
        <v> </v>
      </c>
      <c r="AH85" s="316" t="n">
        <f aca="false">IF('Chronos (M21..M40)'!$J486&lt;&gt;"",'Chronos (M21..M40)'!$J486,0)</f>
        <v>0</v>
      </c>
      <c r="AI85" s="317" t="str">
        <f aca="false">IF($B85&lt;&gt;"",IF(AG85&lt;&gt;" ",(INDEX(AF$9:AG$12,MATCH(AF85,AF$9:AF$12),2)/AG85)*1000,0),"")</f>
        <v/>
      </c>
      <c r="AJ85" s="318" t="str">
        <f aca="false">IF(AG$9&lt;&gt;"",IF($B85&lt;&gt;"",AI85-AH85,""),"")</f>
        <v/>
      </c>
      <c r="AK85" s="314" t="str">
        <f aca="false">IF($B85&lt;&gt;"",'Chronos (M21..M40)'!$H587,"")</f>
        <v/>
      </c>
      <c r="AL85" s="315" t="str">
        <f aca="false">IF('Chronos (M21..M40)'!$I587&lt;&gt;"",'Chronos (M21..M40)'!$I587," ")</f>
        <v> </v>
      </c>
      <c r="AM85" s="316" t="n">
        <f aca="false">IF('Chronos (M21..M40)'!$J587&lt;&gt;"",'Chronos (M21..M40)'!$J587,0)</f>
        <v>0</v>
      </c>
      <c r="AN85" s="317" t="str">
        <f aca="false">IF($B85&lt;&gt;"",IF(AL85&lt;&gt;" ",(INDEX(AK$9:AL$12,MATCH(AK85,AK$9:AK$12),2)/AL85)*1000,0),"")</f>
        <v/>
      </c>
      <c r="AO85" s="318" t="str">
        <f aca="false">IF(AL$9&lt;&gt;"",IF($B85&lt;&gt;"",AN85-AM85,""),"")</f>
        <v/>
      </c>
      <c r="AP85" s="313" t="str">
        <f aca="false">IF($B85&lt;&gt;"",$B85,"")</f>
        <v/>
      </c>
      <c r="AQ85" s="314" t="str">
        <f aca="false">IF($B85&lt;&gt;"",'Chronos (M21..M40)'!$H688,"")</f>
        <v/>
      </c>
      <c r="AR85" s="315" t="str">
        <f aca="false">IF('Chronos (M21..M40)'!$I688&lt;&gt;"",'Chronos (M21..M40)'!$I688," ")</f>
        <v> </v>
      </c>
      <c r="AS85" s="316" t="n">
        <f aca="false">IF('Chronos (M21..M40)'!$J688&lt;&gt;"",'Chronos (M21..M40)'!$J688,0)</f>
        <v>0</v>
      </c>
      <c r="AT85" s="317" t="str">
        <f aca="false">IF($B85&lt;&gt;"",IF(AR85&lt;&gt;" ",(INDEX(AQ$9:AR$12,MATCH(AQ85,AQ$9:AQ$12),2)/AR85)*1000,0),"")</f>
        <v/>
      </c>
      <c r="AU85" s="318" t="str">
        <f aca="false">IF(AR$9&lt;&gt;"",IF($B85&lt;&gt;"",AT85-AS85,""),"")</f>
        <v/>
      </c>
      <c r="AV85" s="314" t="str">
        <f aca="false">IF($B85&lt;&gt;"",'Chronos (M21..M40)'!$H789,"")</f>
        <v/>
      </c>
      <c r="AW85" s="315" t="str">
        <f aca="false">IF('Chronos (M21..M40)'!$I789&lt;&gt;"",'Chronos (M21..M40)'!$I789," ")</f>
        <v> </v>
      </c>
      <c r="AX85" s="316" t="n">
        <f aca="false">IF('Chronos (M21..M40)'!$J789&lt;&gt;"",'Chronos (M21..M40)'!$J789,0)</f>
        <v>0</v>
      </c>
      <c r="AY85" s="317" t="str">
        <f aca="false">IF($B85&lt;&gt;"",IF(AW85&lt;&gt;" ",(INDEX(AV$9:AW$12,MATCH(AV85,AV$9:AV$12),2)/AW85)*1000,0),"")</f>
        <v/>
      </c>
      <c r="AZ85" s="318" t="str">
        <f aca="false">IF(AW$9&lt;&gt;"",IF($B85&lt;&gt;"",AY85-AX85,""),"")</f>
        <v/>
      </c>
      <c r="BA85" s="313" t="str">
        <f aca="false">IF($B85&lt;&gt;"",$B85,"")</f>
        <v/>
      </c>
      <c r="BB85" s="314" t="str">
        <f aca="false">IF($B85&lt;&gt;"",'Chronos (M21..M40)'!$H890,"")</f>
        <v/>
      </c>
      <c r="BC85" s="315" t="str">
        <f aca="false">IF('Chronos (M21..M40)'!$I890&lt;&gt;"",'Chronos (M21..M40)'!$I890," ")</f>
        <v> </v>
      </c>
      <c r="BD85" s="316" t="n">
        <f aca="false">IF('Chronos (M21..M40)'!$J890&lt;&gt;"",'Chronos (M21..M40)'!$J890,0)</f>
        <v>0</v>
      </c>
      <c r="BE85" s="317" t="str">
        <f aca="false">IF($B85&lt;&gt;"",IF(BC85&lt;&gt;" ",(INDEX(BB$9:BC$12,MATCH(BB85,BB$9:BB$12),2)/BC85)*1000,0),"")</f>
        <v/>
      </c>
      <c r="BF85" s="318" t="str">
        <f aca="false">IF(BC$9&lt;&gt;"",IF($B85&lt;&gt;"",BE85-BD85,""),"")</f>
        <v/>
      </c>
      <c r="BG85" s="314" t="str">
        <f aca="false">IF($B85&lt;&gt;"",'Chronos (M21..M40)'!$H991,"")</f>
        <v/>
      </c>
      <c r="BH85" s="315" t="str">
        <f aca="false">IF('Chronos (M21..M40)'!$I991&lt;&gt;"",'Chronos (M21..M40)'!$I991," ")</f>
        <v> </v>
      </c>
      <c r="BI85" s="316" t="n">
        <f aca="false">IF('Chronos (M21..M40)'!$J991&lt;&gt;"",'Chronos (M21..M40)'!$J991,0)</f>
        <v>0</v>
      </c>
      <c r="BJ85" s="317" t="str">
        <f aca="false">IF($B85&lt;&gt;"",IF(BH85&lt;&gt;" ",(INDEX(BG$9:BH$12,MATCH(BG85,BG$9:BG$12),2)/BH85)*1000,0),"")</f>
        <v/>
      </c>
      <c r="BK85" s="318" t="str">
        <f aca="false">IF(BH$9&lt;&gt;"",IF($B85&lt;&gt;"",BJ85-BI85,""),"")</f>
        <v/>
      </c>
      <c r="BL85" s="313" t="str">
        <f aca="false">IF($B85&lt;&gt;"",$B85,"")</f>
        <v/>
      </c>
      <c r="BM85" s="314" t="str">
        <f aca="false">IF($B85&lt;&gt;"",'Chronos (M21..M40)'!$H1092,"")</f>
        <v/>
      </c>
      <c r="BN85" s="315" t="str">
        <f aca="false">IF('Chronos (M21..M40)'!$I1092&lt;&gt;"",'Chronos (M21..M40)'!$I1092," ")</f>
        <v> </v>
      </c>
      <c r="BO85" s="316" t="n">
        <f aca="false">IF('Chronos (M21..M40)'!$J1092&lt;&gt;"",'Chronos (M21..M40)'!$J1092,0)</f>
        <v>0</v>
      </c>
      <c r="BP85" s="317" t="str">
        <f aca="false">IF($B85&lt;&gt;"",IF(BN85&lt;&gt;" ",(INDEX(BM$9:BN$12,MATCH(BM85,BM$9:BM$12),2)/BN85)*1000,0),"")</f>
        <v/>
      </c>
      <c r="BQ85" s="318" t="str">
        <f aca="false">IF(BN$9&lt;&gt;"",IF($B85&lt;&gt;"",BP85-BO85,""),"")</f>
        <v/>
      </c>
      <c r="BR85" s="314" t="str">
        <f aca="false">IF($B85&lt;&gt;"",'Chronos (M21..M40)'!$H1193,"")</f>
        <v/>
      </c>
      <c r="BS85" s="315" t="str">
        <f aca="false">IF('Chronos (M21..M40)'!$I1193&lt;&gt;"",'Chronos (M21..M40)'!$I1193," ")</f>
        <v> </v>
      </c>
      <c r="BT85" s="316" t="n">
        <f aca="false">IF('Chronos (M21..M40)'!$J1193&lt;&gt;"",'Chronos (M21..M40)'!$J1193,0)</f>
        <v>0</v>
      </c>
      <c r="BU85" s="317" t="str">
        <f aca="false">IF($B85&lt;&gt;"",IF(BS85&lt;&gt;" ",(INDEX(BR$9:BS$12,MATCH(BR85,BR$9:BR$12),2)/BS85)*1000,0),"")</f>
        <v/>
      </c>
      <c r="BV85" s="318" t="str">
        <f aca="false">IF(BS$9&lt;&gt;"",IF($B85&lt;&gt;"",BU85-BT85,""),"")</f>
        <v/>
      </c>
      <c r="BW85" s="313" t="str">
        <f aca="false">IF($B85&lt;&gt;"",$B85,"")</f>
        <v/>
      </c>
      <c r="BX85" s="314" t="str">
        <f aca="false">IF($B85&lt;&gt;"",'Chronos (M21..M40)'!$H1294,"")</f>
        <v/>
      </c>
      <c r="BY85" s="315" t="str">
        <f aca="false">IF('Chronos (M21..M40)'!$I1294&lt;&gt;"",'Chronos (M21..M40)'!$I1294," ")</f>
        <v> </v>
      </c>
      <c r="BZ85" s="316" t="n">
        <f aca="false">IF('Chronos (M21..M40)'!$J1294&lt;&gt;"",'Chronos (M21..M40)'!$J1294,0)</f>
        <v>0</v>
      </c>
      <c r="CA85" s="317" t="str">
        <f aca="false">IF($B85&lt;&gt;"",IF(BY85&lt;&gt;" ",(INDEX(BX$9:BY$12,MATCH(BX85,BX$9:BX$12),2)/BY85)*1000,0),"")</f>
        <v/>
      </c>
      <c r="CB85" s="318" t="str">
        <f aca="false">IF(BY$9&lt;&gt;"",IF($B85&lt;&gt;"",CA85-BZ85,""),"")</f>
        <v/>
      </c>
      <c r="CC85" s="314" t="str">
        <f aca="false">IF($B85&lt;&gt;"",'Chronos (M21..M40)'!$H1395,"")</f>
        <v/>
      </c>
      <c r="CD85" s="315" t="str">
        <f aca="false">IF('Chronos (M21..M40)'!$I1395&lt;&gt;"",'Chronos (M21..M40)'!$I1395," ")</f>
        <v> </v>
      </c>
      <c r="CE85" s="316" t="n">
        <f aca="false">IF('Chronos (M21..M40)'!$J1395&lt;&gt;"",'Chronos (M21..M40)'!$J1395,0)</f>
        <v>0</v>
      </c>
      <c r="CF85" s="317" t="str">
        <f aca="false">IF($B85&lt;&gt;"",IF(CD85&lt;&gt;" ",(INDEX(CC$9:CD$12,MATCH(CC85,CC$9:CC$12),2)/CD85)*1000,0),"")</f>
        <v/>
      </c>
      <c r="CG85" s="318" t="str">
        <f aca="false">IF(CD$9&lt;&gt;"",IF($B85&lt;&gt;"",CF85-CE85,""),"")</f>
        <v/>
      </c>
      <c r="CH85" s="313" t="str">
        <f aca="false">IF($B85&lt;&gt;"",$B85,"")</f>
        <v/>
      </c>
      <c r="CI85" s="314" t="str">
        <f aca="false">IF($B85&lt;&gt;"",'Chronos (M21..M40)'!$H1496,"")</f>
        <v/>
      </c>
      <c r="CJ85" s="315" t="str">
        <f aca="false">IF('Chronos (M21..M40)'!$I1496&lt;&gt;"",'Chronos (M21..M40)'!$I1496," ")</f>
        <v> </v>
      </c>
      <c r="CK85" s="316" t="n">
        <f aca="false">IF('Chronos (M21..M40)'!$J1496&lt;&gt;"",'Chronos (M21..M40)'!$J1496,0)</f>
        <v>0</v>
      </c>
      <c r="CL85" s="317" t="str">
        <f aca="false">IF($B85&lt;&gt;"",IF(CJ85&lt;&gt;" ",(INDEX(CI$9:CJ$12,MATCH(CI85,CI$9:CI$12),2)/CJ85)*1000,0),"")</f>
        <v/>
      </c>
      <c r="CM85" s="318" t="str">
        <f aca="false">IF(CJ$9&lt;&gt;"",IF($B85&lt;&gt;"",CL85-CK85,""),"")</f>
        <v/>
      </c>
      <c r="CN85" s="314" t="str">
        <f aca="false">IF($B85&lt;&gt;"",'Chronos (M21..M40)'!$H1597,"")</f>
        <v/>
      </c>
      <c r="CO85" s="315" t="str">
        <f aca="false">IF('Chronos (M21..M40)'!$I1597&lt;&gt;"",'Chronos (M21..M40)'!$I1597," ")</f>
        <v> </v>
      </c>
      <c r="CP85" s="316" t="n">
        <f aca="false">IF('Chronos (M21..M40)'!$J1597&lt;&gt;"",'Chronos (M21..M40)'!$J1597,0)</f>
        <v>0</v>
      </c>
      <c r="CQ85" s="317" t="str">
        <f aca="false">IF($B85&lt;&gt;"",IF(CO85&lt;&gt;" ",(INDEX(CN$9:CO$12,MATCH(CN85,CN$9:CN$12),2)/CO85)*1000,0),"")</f>
        <v/>
      </c>
      <c r="CR85" s="318" t="str">
        <f aca="false">IF(CO$9&lt;&gt;"",IF($B85&lt;&gt;"",CQ85-CP85,""),"")</f>
        <v/>
      </c>
      <c r="CS85" s="313" t="str">
        <f aca="false">IF($B85&lt;&gt;"",$B85,"")</f>
        <v/>
      </c>
      <c r="CT85" s="314" t="str">
        <f aca="false">IF($B85&lt;&gt;"",'Chronos (M21..M40)'!$H1698,"")</f>
        <v/>
      </c>
      <c r="CU85" s="315" t="str">
        <f aca="false">IF('Chronos (M21..M40)'!$I1698&lt;&gt;"",'Chronos (M21..M40)'!$I1698," ")</f>
        <v> </v>
      </c>
      <c r="CV85" s="316" t="n">
        <f aca="false">IF('Chronos (M21..M40)'!$J1698&lt;&gt;"",'Chronos (M21..M40)'!$J1698,0)</f>
        <v>0</v>
      </c>
      <c r="CW85" s="317" t="str">
        <f aca="false">IF($B85&lt;&gt;"",IF(CU85&lt;&gt;" ",(INDEX(CT$9:CU$12,MATCH(CT85,CT$9:CT$12),2)/CU85)*1000,0),"")</f>
        <v/>
      </c>
      <c r="CX85" s="318" t="str">
        <f aca="false">IF(CU$9&lt;&gt;"",IF($B85&lt;&gt;"",CW85-CV85,""),"")</f>
        <v/>
      </c>
      <c r="CY85" s="314" t="str">
        <f aca="false">IF($B85&lt;&gt;"",'Chronos (M21..M40)'!$H1799,"")</f>
        <v/>
      </c>
      <c r="CZ85" s="315" t="str">
        <f aca="false">IF('Chronos (M21..M40)'!$I1799&lt;&gt;"",'Chronos (M21..M40)'!$I1799," ")</f>
        <v> </v>
      </c>
      <c r="DA85" s="316" t="n">
        <f aca="false">IF('Chronos (M21..M40)'!$J1799&lt;&gt;"",'Chronos (M21..M40)'!$J1799,0)</f>
        <v>0</v>
      </c>
      <c r="DB85" s="317" t="str">
        <f aca="false">IF($B85&lt;&gt;"",IF(CZ85&lt;&gt;" ",(INDEX(CY$9:CZ$12,MATCH(CY85,CY$9:CY$12),2)/CZ85)*1000,0),"")</f>
        <v/>
      </c>
      <c r="DC85" s="318" t="str">
        <f aca="false">IF(CZ$9&lt;&gt;"",IF($B85&lt;&gt;"",DB85-DA85,""),"")</f>
        <v/>
      </c>
      <c r="DD85" s="313" t="str">
        <f aca="false">IF($B85&lt;&gt;"",$B85,"")</f>
        <v/>
      </c>
      <c r="DE85" s="314" t="str">
        <f aca="false">IF($B85&lt;&gt;"",'Chronos (M21..M40)'!$H1900,"")</f>
        <v/>
      </c>
      <c r="DF85" s="315" t="str">
        <f aca="false">IF('Chronos (M21..M40)'!$I1900&lt;&gt;"",'Chronos (M21..M40)'!$I1900," ")</f>
        <v> </v>
      </c>
      <c r="DG85" s="316" t="n">
        <f aca="false">IF('Chronos (M21..M40)'!$J1900&lt;&gt;"",'Chronos (M21..M40)'!$J1900,0)</f>
        <v>0</v>
      </c>
      <c r="DH85" s="317" t="str">
        <f aca="false">IF($B85&lt;&gt;"",IF(DF85&lt;&gt;" ",(INDEX(DE$9:DF$12,MATCH(DE85,DE$9:DE$12),2)/DF85)*1000,0),"")</f>
        <v/>
      </c>
      <c r="DI85" s="318" t="str">
        <f aca="false">IF(DF$9&lt;&gt;"",IF($B85&lt;&gt;"",DH85-DG85,""),"")</f>
        <v/>
      </c>
      <c r="DJ85" s="314" t="str">
        <f aca="false">IF($B85&lt;&gt;"",'Chronos (M21..M40)'!$H2001,"")</f>
        <v/>
      </c>
      <c r="DK85" s="315" t="str">
        <f aca="false">IF('Chronos (M21..M40)'!$I2001&lt;&gt;"",'Chronos (M21..M40)'!$I2001," ")</f>
        <v> </v>
      </c>
      <c r="DL85" s="316" t="n">
        <f aca="false">IF('Chronos (M21..M40)'!$J2001&lt;&gt;"",'Chronos (M21..M40)'!$J2001,0)</f>
        <v>0</v>
      </c>
      <c r="DM85" s="317" t="str">
        <f aca="false">IF($B85&lt;&gt;"",IF(DK85&lt;&gt;" ",(INDEX(DJ$9:DK$12,MATCH(DJ85,DJ$9:DJ$12),2)/DK85)*1000,0),"")</f>
        <v/>
      </c>
      <c r="DN85" s="318" t="str">
        <f aca="false">IF(DK$9&lt;&gt;"",IF($B85&lt;&gt;"",DM85-DL85,""),"")</f>
        <v/>
      </c>
      <c r="DO85" s="0"/>
      <c r="DP85" s="356" t="n">
        <f aca="false">E85</f>
        <v>0</v>
      </c>
      <c r="DQ85" s="357" t="n">
        <f aca="false">F85</f>
        <v>0</v>
      </c>
      <c r="DR85" s="356" t="e">
        <f aca="false">SUM(E85,M85,R85,X85,AC85)</f>
        <v>#VALUE!</v>
      </c>
      <c r="DS85" s="319" t="e">
        <f aca="false">SUM(DR85,AI85,AN85,AT85,AY85,BE85,BJ85,BP85,BU85,CA85,CF85,CL85,CQ85,CW85,DB85,DH85,DM85)</f>
        <v>#VALUE!</v>
      </c>
      <c r="DT85" s="357" t="n">
        <f aca="false">SUM(L85,Q85,W85,AB85,AH85,AM85,AS85,AX85,BD85,BI85,BO85,BT85,BZ85,CE85,CK85,CP85,CV85,DA85,DG85,DL85)</f>
        <v>0</v>
      </c>
      <c r="DU85" s="356" t="e">
        <f aca="false">SMALL($DY85:$EV85,1)</f>
        <v>#VALUE!</v>
      </c>
      <c r="DV85" s="319" t="e">
        <f aca="false">SMALL($DY85:$EV85,2)</f>
        <v>#VALUE!</v>
      </c>
      <c r="DW85" s="319" t="e">
        <f aca="false">SMALL($DY85:$EV85,3)</f>
        <v>#VALUE!</v>
      </c>
      <c r="DX85" s="357" t="e">
        <f aca="false">SMALL($DY85:$EV85,4)</f>
        <v>#VALUE!</v>
      </c>
      <c r="DY85" s="356" t="e">
        <f aca="false">'Calculs (M1..M20)'!DU85</f>
        <v>#VALUE!</v>
      </c>
      <c r="DZ85" s="356" t="e">
        <f aca="false">'Calculs (M1..M20)'!DV85</f>
        <v>#VALUE!</v>
      </c>
      <c r="EA85" s="356" t="e">
        <f aca="false">'Calculs (M1..M20)'!DW85</f>
        <v>#VALUE!</v>
      </c>
      <c r="EB85" s="358" t="e">
        <f aca="false">'Calculs (M1..M20)'!DX85</f>
        <v>#VALUE!</v>
      </c>
      <c r="EC85" s="361" t="str">
        <f aca="false">IF(M85&gt;0,M85," ")</f>
        <v/>
      </c>
      <c r="ED85" s="321" t="str">
        <f aca="false">IF(R85&gt;0,R85," ")</f>
        <v/>
      </c>
      <c r="EE85" s="321" t="str">
        <f aca="false">IF(X85&gt;0,X85," ")</f>
        <v/>
      </c>
      <c r="EF85" s="321" t="str">
        <f aca="false">IF(AC85&gt;0,AC85," ")</f>
        <v/>
      </c>
      <c r="EG85" s="321" t="str">
        <f aca="false">IF(AI85&gt;0,AI85," ")</f>
        <v/>
      </c>
      <c r="EH85" s="321" t="str">
        <f aca="false">IF(AN85&gt;0,AN85," ")</f>
        <v/>
      </c>
      <c r="EI85" s="321" t="str">
        <f aca="false">IF(AT85&gt;0,AT85," ")</f>
        <v/>
      </c>
      <c r="EJ85" s="321" t="str">
        <f aca="false">IF(AY85&gt;0,AY85," ")</f>
        <v/>
      </c>
      <c r="EK85" s="321" t="str">
        <f aca="false">IF(BE85&gt;0,BE85," ")</f>
        <v/>
      </c>
      <c r="EL85" s="321" t="str">
        <f aca="false">IF(BJ85&gt;0,BJ85," ")</f>
        <v/>
      </c>
      <c r="EM85" s="321" t="str">
        <f aca="false">IF(BP85&gt;0,BP85," ")</f>
        <v/>
      </c>
      <c r="EN85" s="321" t="str">
        <f aca="false">IF(BU85&gt;0,BU85," ")</f>
        <v/>
      </c>
      <c r="EO85" s="321" t="str">
        <f aca="false">IF(CA85&gt;0,CA85," ")</f>
        <v/>
      </c>
      <c r="EP85" s="321" t="str">
        <f aca="false">IF(CF85&gt;0,CF85," ")</f>
        <v/>
      </c>
      <c r="EQ85" s="321" t="str">
        <f aca="false">IF(CL85&gt;0,CL85," ")</f>
        <v/>
      </c>
      <c r="ER85" s="321" t="str">
        <f aca="false">IF(CQ85&gt;0,CQ85," ")</f>
        <v/>
      </c>
      <c r="ES85" s="321" t="str">
        <f aca="false">IF(CW85&gt;0,CW85," ")</f>
        <v/>
      </c>
      <c r="ET85" s="321" t="str">
        <f aca="false">IF(DB85&gt;0,DB85," ")</f>
        <v/>
      </c>
      <c r="EU85" s="321" t="str">
        <f aca="false">IF(DH85&gt;0,DH85," ")</f>
        <v/>
      </c>
      <c r="EV85" s="321" t="str">
        <f aca="false">IF(DM85&gt;0,DM85," ")</f>
        <v/>
      </c>
      <c r="EW85" s="322" t="e">
        <f aca="false">SMALL($DY85:EC85,1)</f>
        <v>#VALUE!</v>
      </c>
      <c r="EX85" s="323" t="e">
        <f aca="false">SMALL($DY85:ED85,1)</f>
        <v>#VALUE!</v>
      </c>
      <c r="EY85" s="323" t="e">
        <f aca="false">SMALL($DY85:EE85,1)</f>
        <v>#VALUE!</v>
      </c>
      <c r="EZ85" s="323" t="e">
        <f aca="false">SMALL($DY85:EF85,1)</f>
        <v>#VALUE!</v>
      </c>
      <c r="FA85" s="323" t="e">
        <f aca="false">SMALL($DY85:EG85,1)</f>
        <v>#VALUE!</v>
      </c>
      <c r="FB85" s="323" t="e">
        <f aca="false">SMALL($DY85:EH85,1)</f>
        <v>#VALUE!</v>
      </c>
      <c r="FC85" s="323" t="e">
        <f aca="false">SMALL($DY85:EI85,1)</f>
        <v>#VALUE!</v>
      </c>
      <c r="FD85" s="323" t="e">
        <f aca="false">SMALL($DY85:EJ85,1)</f>
        <v>#VALUE!</v>
      </c>
      <c r="FE85" s="323" t="e">
        <f aca="false">SMALL($DY85:EK85,1)</f>
        <v>#VALUE!</v>
      </c>
      <c r="FF85" s="323" t="e">
        <f aca="false">SMALL($DY85:EL85,1)</f>
        <v>#VALUE!</v>
      </c>
      <c r="FG85" s="323" t="e">
        <f aca="false">SMALL($DY85:EM85,1)</f>
        <v>#VALUE!</v>
      </c>
      <c r="FH85" s="323" t="e">
        <f aca="false">SMALL($DY85:EN85,1)</f>
        <v>#VALUE!</v>
      </c>
      <c r="FI85" s="323" t="e">
        <f aca="false">SMALL($DY85:EO85,1)</f>
        <v>#VALUE!</v>
      </c>
      <c r="FJ85" s="323" t="e">
        <f aca="false">SMALL($DY85:EP85,1)</f>
        <v>#VALUE!</v>
      </c>
      <c r="FK85" s="323" t="e">
        <f aca="false">SMALL($DY85:EQ85,1)</f>
        <v>#VALUE!</v>
      </c>
      <c r="FL85" s="323" t="e">
        <f aca="false">SMALL($DY85:ER85,1)</f>
        <v>#VALUE!</v>
      </c>
      <c r="FM85" s="323" t="e">
        <f aca="false">SMALL($DY85:ES85,1)</f>
        <v>#VALUE!</v>
      </c>
      <c r="FN85" s="323" t="e">
        <f aca="false">SMALL($DY85:ET85,1)</f>
        <v>#VALUE!</v>
      </c>
      <c r="FO85" s="323" t="e">
        <f aca="false">SMALL($DY85:EU85,1)</f>
        <v>#VALUE!</v>
      </c>
      <c r="FP85" s="324" t="e">
        <f aca="false">SMALL($DY85:EV85,1)</f>
        <v>#VALUE!</v>
      </c>
      <c r="FQ85" s="0"/>
      <c r="FR85" s="328" t="str">
        <f aca="false">IF($B85&lt;&gt;"",IF($EE$1+20&gt;=FR$13,$N85+E85-F85-(EW85+EW187+EW289+EW391),""),"")</f>
        <v/>
      </c>
      <c r="FS85" s="329" t="str">
        <f aca="false">IF($B85&lt;&gt;"",IF($EE$1+20&gt;=FS$13,$N85+$S85+E85-F85-(EX85+EX187+EX289+EX391),""),"")</f>
        <v/>
      </c>
      <c r="FT85" s="329" t="str">
        <f aca="false">IF($B85&lt;&gt;"",IF($EE$1+20&gt;=FT$13,$N85+$S85+$Y85+E85-F85-(EY85+EY187+EY289+EY391),""),"")</f>
        <v/>
      </c>
      <c r="FU85" s="329" t="str">
        <f aca="false">IF($B85&lt;&gt;"",IF($EE$1+20&gt;=FU$13,$N85+$S85+$Y85+$AD85+E85-F85-(EZ85+EZ187+EZ289+EZ391),""),"")</f>
        <v/>
      </c>
      <c r="FV85" s="329" t="str">
        <f aca="false">IF($B85&lt;&gt;"",IF($EE$1+20&gt;=FV$13,$N85+$S85+$Y85+$AD85+$AJ85+E85-F85-(FA85+FA187+FA289+FA391),""),"")</f>
        <v/>
      </c>
      <c r="FW85" s="329" t="str">
        <f aca="false">IF($B85&lt;&gt;"",IF($EE$1+20&gt;=FW$13,$N85+$S85+$Y85+$AD85+$AJ85+$AO85+E85-F85-(FB85+FB187+FB289+FB391),""),"")</f>
        <v/>
      </c>
      <c r="FX85" s="329" t="str">
        <f aca="false">IF($B85&lt;&gt;"",IF($EE$1+20&gt;=FX$13,$N85+$S85+$Y85+$AD85+$AJ85+$AO85+$AU85+E85-F85-(FC85+FC187+FC289+FC391),""),"")</f>
        <v/>
      </c>
      <c r="FY85" s="329" t="str">
        <f aca="false">IF($B85&lt;&gt;"",IF($EE$1+20&gt;=FY$13,$N85+$S85+$Y85+$AD85+$AJ85+$AO85+$AU85+$AZ85+E85-F85-(FD85+FD187+FD289+FD391),""),"")</f>
        <v/>
      </c>
      <c r="FZ85" s="329" t="str">
        <f aca="false">IF($B85&lt;&gt;"",IF($EE$1+20&gt;=FZ$13,$N85+$S85+$Y85+$AD85+$AJ85+$AO85+$AU85+$AZ85+$BF85+E85-F85-(FE85+FE187+FE289+FE391),""),"")</f>
        <v/>
      </c>
      <c r="GA85" s="329" t="str">
        <f aca="false">IF($B85&lt;&gt;"",IF($EE$1+20&gt;=GA$13,$N85+$S85+$Y85+$AD85+$AJ85+$AO85+$AU85+$AZ85+$BF85+$BK85+E85-F85-(FF85+FF187+FF289+FF391),""),"")</f>
        <v/>
      </c>
      <c r="GB85" s="329" t="str">
        <f aca="false">IF($B85&lt;&gt;"",IF($EE$1+20&gt;=GB$13,$N85+$S85+$Y85+$AD85+$AJ85+$AO85+$AU85+$AZ85+$BF85+$BK85+$BQ85+E85-F85-(FG85+FG187+FG289+FG391),""),"")</f>
        <v/>
      </c>
      <c r="GC85" s="329" t="str">
        <f aca="false">IF($B85&lt;&gt;"",IF($EE$1+20&gt;=GC$13,$N85+$S85+$Y85+$AD85+$AJ85+$AO85+$AU85+$AZ85+$BF85+$BK85+$BQ85+$BV85+E85-F85-(FH85+FH187+FH289+FH391),""),"")</f>
        <v/>
      </c>
      <c r="GD85" s="329" t="str">
        <f aca="false">IF($B85&lt;&gt;"",IF($EE$1+20&gt;=GD$13,$N85+$S85+$Y85+$AD85+$AJ85+$AO85+$AU85+$AZ85+$BF85+$BK85+$BQ85+$BV85+$CB85+E85-F85-(FI85+FI187+FI289+FI391),""),"")</f>
        <v/>
      </c>
      <c r="GE85" s="329" t="str">
        <f aca="false">IF($B85&lt;&gt;"",IF($EE$1+20&gt;=GE$13,$N85+$S85+$Y85+$AD85+$AJ85+$AO85+$AU85+$AZ85+$BF85+$BK85+$BQ85+$BV85+$CB85+$CG85+E85-F85-(FJ85+FJ187+FJ289+FJ391),""),"")</f>
        <v/>
      </c>
      <c r="GF85" s="329" t="str">
        <f aca="false">IF($B85&lt;&gt;"",IF($EE$1+20&gt;=GF$13,$N85+$S85+$Y85+$AD85+$AJ85+$AO85+$AU85+$AZ85+$BF85+$BK85+$BQ85+$BV85+$CB85+$CG85+$CM85+E85-F85-(FK85+FK187+FK289+FK391),""),"")</f>
        <v/>
      </c>
      <c r="GG85" s="329" t="str">
        <f aca="false">IF($B85&lt;&gt;"",IF($EE$1+20&gt;=GG$13,$N85+$S85+$Y85+$AD85+$AJ85+$AO85+$AU85+$AZ85+$BF85+$BK85+$BQ85+$BV85+$CB85+$CG85+$CM85+$CR85+E85-F85-(FL85+FL187+FL289+FL391),""),"")</f>
        <v/>
      </c>
      <c r="GH85" s="329" t="str">
        <f aca="false">IF($B85&lt;&gt;"",IF($EE$1+20&gt;=GH$13,$N85+$S85+$Y85+$AD85+$AJ85+$AO85+$AU85+$AZ85+$BF85+$BK85+$BQ85+$BV85+$CB85+$CG85+$CM85+$CR85+$CX85+E85-F85-(FM85+FM187+FM289+FM391),""),"")</f>
        <v/>
      </c>
      <c r="GI85" s="329" t="str">
        <f aca="false">IF($B85&lt;&gt;"",IF($EE$1+20&gt;=GI$13,$N85+$S85+$Y85+$AD85+$AJ85+$AO85+$AU85+$AZ85+$BF85+$BK85+$BQ85+$BV85+$CB85+$CG85+$CM85+$CR85+$CX85+$DC85+E85-F85-(FN85+FN187+FN289+FN391),""),"")</f>
        <v/>
      </c>
      <c r="GJ85" s="329" t="str">
        <f aca="false">IF($B85&lt;&gt;"",IF($EE$1+20&gt;=GJ$13,$N85+$S85+$Y85+$AD85+$AJ85+$AO85+$AU85+$AZ85+$BF85+$BK85+$BQ85+$BV85+$CB85+$CG85+$CM85+$CR85+$CX85+$DC85+$DI85+E85-F85-(FO85+FO187+FO289+FO391),""),"")</f>
        <v/>
      </c>
      <c r="GK85" s="330" t="str">
        <f aca="false">IF($B85&lt;&gt;"",IF($EE$1+20&gt;=GK$13,$N85+$S85+$Y85+$AD85+$AJ85+$AO85+$AU85+$AZ85+$BF85+$BK85+$BQ85+$BV85+$CB85+$CG85+$CM85+$CR85+$CX85+$DC85+$DI85+$DN85+E85-F85-(FP85+FP187+FP289+FP391),""),"")</f>
        <v/>
      </c>
      <c r="GL85" s="0"/>
      <c r="GM85" s="328" t="str">
        <f aca="false">IF($B85&lt;&gt;"",IF($EE$1+20&gt;=GM$13,RANK(FR85,FR$14:FR$113,0),""),"")</f>
        <v/>
      </c>
      <c r="GN85" s="329" t="str">
        <f aca="false">IF($B85&lt;&gt;"",IF($EE$1+20&gt;=GN$13,RANK(FS85,FS$14:FS$113,0),""),"")</f>
        <v/>
      </c>
      <c r="GO85" s="329" t="str">
        <f aca="false">IF($B85&lt;&gt;"",IF($EE$1+20&gt;=GO$13,RANK(FT85,FT$14:FT$113,0),""),"")</f>
        <v/>
      </c>
      <c r="GP85" s="329" t="str">
        <f aca="false">IF($B85&lt;&gt;"",IF($EE$1+20&gt;=GP$13,RANK(FU85,FU$14:FU$113,0),""),"")</f>
        <v/>
      </c>
      <c r="GQ85" s="329" t="str">
        <f aca="false">IF($B85&lt;&gt;"",IF($EE$1+20&gt;=GQ$13,RANK(FV85,FV$14:FV$113,0),""),"")</f>
        <v/>
      </c>
      <c r="GR85" s="329" t="str">
        <f aca="false">IF($B85&lt;&gt;"",IF($EE$1+20&gt;=GR$13,RANK(FW85,FW$14:FW$113,0),""),"")</f>
        <v/>
      </c>
      <c r="GS85" s="329" t="str">
        <f aca="false">IF($B85&lt;&gt;"",IF($EE$1+20&gt;=GS$13,RANK(FX85,FX$14:FX$113,0),""),"")</f>
        <v/>
      </c>
      <c r="GT85" s="329" t="str">
        <f aca="false">IF($B85&lt;&gt;"",IF($EE$1+20&gt;=GT$13,RANK(FY85,FY$14:FY$113,0),""),"")</f>
        <v/>
      </c>
      <c r="GU85" s="329" t="str">
        <f aca="false">IF($B85&lt;&gt;"",IF($EE$1+20&gt;=GU$13,RANK(FZ85,FZ$14:FZ$113,0),""),"")</f>
        <v/>
      </c>
      <c r="GV85" s="329" t="str">
        <f aca="false">IF($B85&lt;&gt;"",IF($EE$1+20&gt;=GV$13,RANK(GA85,GA$14:GA$113,0),""),"")</f>
        <v/>
      </c>
      <c r="GW85" s="329" t="str">
        <f aca="false">IF($B85&lt;&gt;"",IF($EE$1+20&gt;=GW$13,RANK(GB85,GB$14:GB$113,0),""),"")</f>
        <v/>
      </c>
      <c r="GX85" s="329" t="str">
        <f aca="false">IF($B85&lt;&gt;"",IF($EE$1+20&gt;=GX$13,RANK(GC85,GC$14:GC$113,0),""),"")</f>
        <v/>
      </c>
      <c r="GY85" s="329" t="str">
        <f aca="false">IF($B85&lt;&gt;"",IF($EE$1+20&gt;=GY$13,RANK(GD85,GD$14:GD$113,0),""),"")</f>
        <v/>
      </c>
      <c r="GZ85" s="329" t="str">
        <f aca="false">IF($B85&lt;&gt;"",IF($EE$1+20&gt;=GZ$13,RANK(GE85,GE$14:GE$113,0),""),"")</f>
        <v/>
      </c>
      <c r="HA85" s="329" t="str">
        <f aca="false">IF($B85&lt;&gt;"",IF($EE$1+20&gt;=HA$13,RANK(GF85,GF$14:GF$113,0),""),"")</f>
        <v/>
      </c>
      <c r="HB85" s="329" t="str">
        <f aca="false">IF($B85&lt;&gt;"",IF($EE$1+20&gt;=HB$13,RANK(GG85,GG$14:GG$113,0),""),"")</f>
        <v/>
      </c>
      <c r="HC85" s="329" t="str">
        <f aca="false">IF($B85&lt;&gt;"",IF($EE$1+20&gt;=HC$13,RANK(GH85,GH$14:GH$113,0),""),"")</f>
        <v/>
      </c>
      <c r="HD85" s="329" t="str">
        <f aca="false">IF($B85&lt;&gt;"",IF($EE$1+20&gt;=HD$13,RANK(GI85,GI$14:GI$113,0),""),"")</f>
        <v/>
      </c>
      <c r="HE85" s="329" t="str">
        <f aca="false">IF($B85&lt;&gt;"",IF($EE$1+20&gt;=HE$13,RANK(GJ85,GJ$14:GJ$113,0),""),"")</f>
        <v/>
      </c>
      <c r="HF85" s="330" t="str">
        <f aca="false">IF($B85&lt;&gt;"",IF($EE$1+20&gt;=HF$13,RANK(GK85,GK$14:GK$113,0),""),"")</f>
        <v/>
      </c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13" hidden="false" customHeight="false" outlineLevel="0" collapsed="false">
      <c r="A86" s="308" t="str">
        <f aca="false">IF(B86&lt;&gt;"",RANK(G86,G$14:G$113,0),"")</f>
        <v/>
      </c>
      <c r="B86" s="310" t="str">
        <f aca="false">IF('Chronos (M1..M20)'!B83&lt;&gt;"",'Chronos (M1..M20)'!B83,"")</f>
        <v/>
      </c>
      <c r="C86" s="310" t="str">
        <f aca="false">IF(B86&lt;&gt;"",'Chronos (M1..M20)'!C83,"")</f>
        <v/>
      </c>
      <c r="D86" s="215" t="str">
        <f aca="false">IF(B86&lt;&gt;"",'Chronos (M1..M20)'!C83,"")</f>
        <v/>
      </c>
      <c r="E86" s="355" t="n">
        <f aca="false">'Calculs (M1..M20)'!DS86</f>
        <v>0</v>
      </c>
      <c r="F86" s="355" t="n">
        <f aca="false">'Calculs (M1..M20)'!DT86</f>
        <v>0</v>
      </c>
      <c r="G86" s="311" t="n">
        <f aca="false">IF(B86&lt;&gt;"",IF(NbTotManche&lt;4,DR86-DQ86,IF(NbTotManche&lt;15,DR86-DU86-DQ86,IF(NbTotManche&lt;25,DR86-DU86-DV86-DQ86-DT86,IF(NbTotManche&lt;35,DS86-DU86-DV86-DW86-DT86-DQ86,DS86-DU86-DV86-DW86-DX86-DT86-DQ86)))),0)</f>
        <v>0</v>
      </c>
      <c r="H86" s="312" t="str">
        <f aca="false">IF(B86&lt;&gt;"",IF(G86,(G86/MAXA(G$14:G$113))*1000,0),"")</f>
        <v/>
      </c>
      <c r="I86" s="313" t="str">
        <f aca="false">IF($B86&lt;&gt;"",$B86,"")</f>
        <v/>
      </c>
      <c r="J86" s="314" t="str">
        <f aca="false">IF($B86&lt;&gt;"",'Chronos (M21..M40)'!$H83,"")</f>
        <v/>
      </c>
      <c r="K86" s="315" t="str">
        <f aca="false">IF('Chronos (M21..M40)'!$I83&lt;&gt;"",'Chronos (M21..M40)'!$I83," ")</f>
        <v> </v>
      </c>
      <c r="L86" s="316" t="n">
        <f aca="false">IF('Chronos (M21..M40)'!$J83&lt;&gt;"",'Chronos (M21..M40)'!$J83,0)</f>
        <v>0</v>
      </c>
      <c r="M86" s="317" t="str">
        <f aca="false">IF($B86&lt;&gt;"",IF(K86&lt;&gt;" ",(INDEX(J$9:K$12,MATCH(J86,J$9:J$12),2)/K86)*1000,0),"")</f>
        <v/>
      </c>
      <c r="N86" s="318" t="str">
        <f aca="false">IF(K$9&lt;&gt;"",IF($B86&lt;&gt;"",M86-L86,""),"")</f>
        <v/>
      </c>
      <c r="O86" s="314" t="str">
        <f aca="false">IF($B86&lt;&gt;"",'Chronos (M21..M40)'!$H184,"")</f>
        <v/>
      </c>
      <c r="P86" s="315" t="str">
        <f aca="false">IF('Chronos (M21..M40)'!$I184&lt;&gt;"",'Chronos (M21..M40)'!$I184," ")</f>
        <v> </v>
      </c>
      <c r="Q86" s="316" t="n">
        <f aca="false">IF('Chronos (M21..M40)'!$J184&lt;&gt;"",'Chronos (M21..M40)'!$J184,0)</f>
        <v>0</v>
      </c>
      <c r="R86" s="317" t="str">
        <f aca="false">IF($B86&lt;&gt;"",IF(P86&lt;&gt;" ",(INDEX(O$9:P$12,MATCH(O86,O$9:O$12),2)/P86)*1000,0),"")</f>
        <v/>
      </c>
      <c r="S86" s="318" t="str">
        <f aca="false">IF(P$9&lt;&gt;"",IF($B86&lt;&gt;"",R86-Q86,""),"")</f>
        <v/>
      </c>
      <c r="T86" s="313" t="str">
        <f aca="false">IF($B86&lt;&gt;"",$B86,"")</f>
        <v/>
      </c>
      <c r="U86" s="314" t="str">
        <f aca="false">IF($B86&lt;&gt;"",'Chronos (M21..M40)'!$H285,"")</f>
        <v/>
      </c>
      <c r="V86" s="315" t="str">
        <f aca="false">IF('Chronos (M21..M40)'!$I285&lt;&gt;"",'Chronos (M21..M40)'!$I285," ")</f>
        <v> </v>
      </c>
      <c r="W86" s="316" t="n">
        <f aca="false">IF('Chronos (M21..M40)'!$J285&lt;&gt;"",'Chronos (M21..M40)'!$J285,0)</f>
        <v>0</v>
      </c>
      <c r="X86" s="317" t="str">
        <f aca="false">IF($B86&lt;&gt;"",IF(V86&lt;&gt;" ",(INDEX(U$9:V$12,MATCH(U86,U$9:U$12),2)/V86)*1000,0),"")</f>
        <v/>
      </c>
      <c r="Y86" s="318" t="str">
        <f aca="false">IF(V$9&lt;&gt;"",IF($B86&lt;&gt;"",X86-W86,""),"")</f>
        <v/>
      </c>
      <c r="Z86" s="314" t="str">
        <f aca="false">IF($B86&lt;&gt;"",'Chronos (M21..M40)'!$H386,"")</f>
        <v/>
      </c>
      <c r="AA86" s="315" t="str">
        <f aca="false">IF('Chronos (M21..M40)'!$I386&lt;&gt;"",'Chronos (M21..M40)'!$I386," ")</f>
        <v> </v>
      </c>
      <c r="AB86" s="316" t="n">
        <f aca="false">IF('Chronos (M1..M20)'!$J386&lt;&gt;"",'Chronos (M21..M40)'!$J386,0)</f>
        <v>0</v>
      </c>
      <c r="AC86" s="317" t="str">
        <f aca="false">IF($B86&lt;&gt;"",IF(AA86&lt;&gt;" ",(INDEX(Z$9:AA$12,MATCH(Z86,Z$9:Z$12),2)/AA86)*1000,0),"")</f>
        <v/>
      </c>
      <c r="AD86" s="318" t="str">
        <f aca="false">IF(AA$9&lt;&gt;"",IF($B86&lt;&gt;"",AC86-AB86,""),"")</f>
        <v/>
      </c>
      <c r="AE86" s="313" t="str">
        <f aca="false">IF($B86&lt;&gt;"",$B86,"")</f>
        <v/>
      </c>
      <c r="AF86" s="314" t="str">
        <f aca="false">IF($B86&lt;&gt;"",'Chronos (M21..M40)'!$H487,"")</f>
        <v/>
      </c>
      <c r="AG86" s="315" t="str">
        <f aca="false">IF('Chronos (M21..M40)'!$I487&lt;&gt;"",'Chronos (M21..M40)'!$I487," ")</f>
        <v> </v>
      </c>
      <c r="AH86" s="316" t="n">
        <f aca="false">IF('Chronos (M21..M40)'!$J487&lt;&gt;"",'Chronos (M21..M40)'!$J487,0)</f>
        <v>0</v>
      </c>
      <c r="AI86" s="317" t="str">
        <f aca="false">IF($B86&lt;&gt;"",IF(AG86&lt;&gt;" ",(INDEX(AF$9:AG$12,MATCH(AF86,AF$9:AF$12),2)/AG86)*1000,0),"")</f>
        <v/>
      </c>
      <c r="AJ86" s="318" t="str">
        <f aca="false">IF(AG$9&lt;&gt;"",IF($B86&lt;&gt;"",AI86-AH86,""),"")</f>
        <v/>
      </c>
      <c r="AK86" s="314" t="str">
        <f aca="false">IF($B86&lt;&gt;"",'Chronos (M21..M40)'!$H588,"")</f>
        <v/>
      </c>
      <c r="AL86" s="315" t="str">
        <f aca="false">IF('Chronos (M21..M40)'!$I588&lt;&gt;"",'Chronos (M21..M40)'!$I588," ")</f>
        <v> </v>
      </c>
      <c r="AM86" s="316" t="n">
        <f aca="false">IF('Chronos (M21..M40)'!$J588&lt;&gt;"",'Chronos (M21..M40)'!$J588,0)</f>
        <v>0</v>
      </c>
      <c r="AN86" s="317" t="str">
        <f aca="false">IF($B86&lt;&gt;"",IF(AL86&lt;&gt;" ",(INDEX(AK$9:AL$12,MATCH(AK86,AK$9:AK$12),2)/AL86)*1000,0),"")</f>
        <v/>
      </c>
      <c r="AO86" s="318" t="str">
        <f aca="false">IF(AL$9&lt;&gt;"",IF($B86&lt;&gt;"",AN86-AM86,""),"")</f>
        <v/>
      </c>
      <c r="AP86" s="313" t="str">
        <f aca="false">IF($B86&lt;&gt;"",$B86,"")</f>
        <v/>
      </c>
      <c r="AQ86" s="314" t="str">
        <f aca="false">IF($B86&lt;&gt;"",'Chronos (M21..M40)'!$H689,"")</f>
        <v/>
      </c>
      <c r="AR86" s="315" t="str">
        <f aca="false">IF('Chronos (M21..M40)'!$I689&lt;&gt;"",'Chronos (M21..M40)'!$I689," ")</f>
        <v> </v>
      </c>
      <c r="AS86" s="316" t="n">
        <f aca="false">IF('Chronos (M21..M40)'!$J689&lt;&gt;"",'Chronos (M21..M40)'!$J689,0)</f>
        <v>0</v>
      </c>
      <c r="AT86" s="317" t="str">
        <f aca="false">IF($B86&lt;&gt;"",IF(AR86&lt;&gt;" ",(INDEX(AQ$9:AR$12,MATCH(AQ86,AQ$9:AQ$12),2)/AR86)*1000,0),"")</f>
        <v/>
      </c>
      <c r="AU86" s="318" t="str">
        <f aca="false">IF(AR$9&lt;&gt;"",IF($B86&lt;&gt;"",AT86-AS86,""),"")</f>
        <v/>
      </c>
      <c r="AV86" s="314" t="str">
        <f aca="false">IF($B86&lt;&gt;"",'Chronos (M21..M40)'!$H790,"")</f>
        <v/>
      </c>
      <c r="AW86" s="315" t="str">
        <f aca="false">IF('Chronos (M21..M40)'!$I790&lt;&gt;"",'Chronos (M21..M40)'!$I790," ")</f>
        <v> </v>
      </c>
      <c r="AX86" s="316" t="n">
        <f aca="false">IF('Chronos (M21..M40)'!$J790&lt;&gt;"",'Chronos (M21..M40)'!$J790,0)</f>
        <v>0</v>
      </c>
      <c r="AY86" s="317" t="str">
        <f aca="false">IF($B86&lt;&gt;"",IF(AW86&lt;&gt;" ",(INDEX(AV$9:AW$12,MATCH(AV86,AV$9:AV$12),2)/AW86)*1000,0),"")</f>
        <v/>
      </c>
      <c r="AZ86" s="318" t="str">
        <f aca="false">IF(AW$9&lt;&gt;"",IF($B86&lt;&gt;"",AY86-AX86,""),"")</f>
        <v/>
      </c>
      <c r="BA86" s="313" t="str">
        <f aca="false">IF($B86&lt;&gt;"",$B86,"")</f>
        <v/>
      </c>
      <c r="BB86" s="314" t="str">
        <f aca="false">IF($B86&lt;&gt;"",'Chronos (M21..M40)'!$H891,"")</f>
        <v/>
      </c>
      <c r="BC86" s="315" t="str">
        <f aca="false">IF('Chronos (M21..M40)'!$I891&lt;&gt;"",'Chronos (M21..M40)'!$I891," ")</f>
        <v> </v>
      </c>
      <c r="BD86" s="316" t="n">
        <f aca="false">IF('Chronos (M21..M40)'!$J891&lt;&gt;"",'Chronos (M21..M40)'!$J891,0)</f>
        <v>0</v>
      </c>
      <c r="BE86" s="317" t="str">
        <f aca="false">IF($B86&lt;&gt;"",IF(BC86&lt;&gt;" ",(INDEX(BB$9:BC$12,MATCH(BB86,BB$9:BB$12),2)/BC86)*1000,0),"")</f>
        <v/>
      </c>
      <c r="BF86" s="318" t="str">
        <f aca="false">IF(BC$9&lt;&gt;"",IF($B86&lt;&gt;"",BE86-BD86,""),"")</f>
        <v/>
      </c>
      <c r="BG86" s="314" t="str">
        <f aca="false">IF($B86&lt;&gt;"",'Chronos (M21..M40)'!$H992,"")</f>
        <v/>
      </c>
      <c r="BH86" s="315" t="str">
        <f aca="false">IF('Chronos (M21..M40)'!$I992&lt;&gt;"",'Chronos (M21..M40)'!$I992," ")</f>
        <v> </v>
      </c>
      <c r="BI86" s="316" t="n">
        <f aca="false">IF('Chronos (M21..M40)'!$J992&lt;&gt;"",'Chronos (M21..M40)'!$J992,0)</f>
        <v>0</v>
      </c>
      <c r="BJ86" s="317" t="str">
        <f aca="false">IF($B86&lt;&gt;"",IF(BH86&lt;&gt;" ",(INDEX(BG$9:BH$12,MATCH(BG86,BG$9:BG$12),2)/BH86)*1000,0),"")</f>
        <v/>
      </c>
      <c r="BK86" s="318" t="str">
        <f aca="false">IF(BH$9&lt;&gt;"",IF($B86&lt;&gt;"",BJ86-BI86,""),"")</f>
        <v/>
      </c>
      <c r="BL86" s="313" t="str">
        <f aca="false">IF($B86&lt;&gt;"",$B86,"")</f>
        <v/>
      </c>
      <c r="BM86" s="314" t="str">
        <f aca="false">IF($B86&lt;&gt;"",'Chronos (M21..M40)'!$H1093,"")</f>
        <v/>
      </c>
      <c r="BN86" s="315" t="str">
        <f aca="false">IF('Chronos (M21..M40)'!$I1093&lt;&gt;"",'Chronos (M21..M40)'!$I1093," ")</f>
        <v> </v>
      </c>
      <c r="BO86" s="316" t="n">
        <f aca="false">IF('Chronos (M21..M40)'!$J1093&lt;&gt;"",'Chronos (M21..M40)'!$J1093,0)</f>
        <v>0</v>
      </c>
      <c r="BP86" s="317" t="str">
        <f aca="false">IF($B86&lt;&gt;"",IF(BN86&lt;&gt;" ",(INDEX(BM$9:BN$12,MATCH(BM86,BM$9:BM$12),2)/BN86)*1000,0),"")</f>
        <v/>
      </c>
      <c r="BQ86" s="318" t="str">
        <f aca="false">IF(BN$9&lt;&gt;"",IF($B86&lt;&gt;"",BP86-BO86,""),"")</f>
        <v/>
      </c>
      <c r="BR86" s="314" t="str">
        <f aca="false">IF($B86&lt;&gt;"",'Chronos (M21..M40)'!$H1194,"")</f>
        <v/>
      </c>
      <c r="BS86" s="315" t="str">
        <f aca="false">IF('Chronos (M21..M40)'!$I1194&lt;&gt;"",'Chronos (M21..M40)'!$I1194," ")</f>
        <v> </v>
      </c>
      <c r="BT86" s="316" t="n">
        <f aca="false">IF('Chronos (M21..M40)'!$J1194&lt;&gt;"",'Chronos (M21..M40)'!$J1194,0)</f>
        <v>0</v>
      </c>
      <c r="BU86" s="317" t="str">
        <f aca="false">IF($B86&lt;&gt;"",IF(BS86&lt;&gt;" ",(INDEX(BR$9:BS$12,MATCH(BR86,BR$9:BR$12),2)/BS86)*1000,0),"")</f>
        <v/>
      </c>
      <c r="BV86" s="318" t="str">
        <f aca="false">IF(BS$9&lt;&gt;"",IF($B86&lt;&gt;"",BU86-BT86,""),"")</f>
        <v/>
      </c>
      <c r="BW86" s="313" t="str">
        <f aca="false">IF($B86&lt;&gt;"",$B86,"")</f>
        <v/>
      </c>
      <c r="BX86" s="314" t="str">
        <f aca="false">IF($B86&lt;&gt;"",'Chronos (M21..M40)'!$H1295,"")</f>
        <v/>
      </c>
      <c r="BY86" s="315" t="str">
        <f aca="false">IF('Chronos (M21..M40)'!$I1295&lt;&gt;"",'Chronos (M21..M40)'!$I1295," ")</f>
        <v> </v>
      </c>
      <c r="BZ86" s="316" t="n">
        <f aca="false">IF('Chronos (M21..M40)'!$J1295&lt;&gt;"",'Chronos (M21..M40)'!$J1295,0)</f>
        <v>0</v>
      </c>
      <c r="CA86" s="317" t="str">
        <f aca="false">IF($B86&lt;&gt;"",IF(BY86&lt;&gt;" ",(INDEX(BX$9:BY$12,MATCH(BX86,BX$9:BX$12),2)/BY86)*1000,0),"")</f>
        <v/>
      </c>
      <c r="CB86" s="318" t="str">
        <f aca="false">IF(BY$9&lt;&gt;"",IF($B86&lt;&gt;"",CA86-BZ86,""),"")</f>
        <v/>
      </c>
      <c r="CC86" s="314" t="str">
        <f aca="false">IF($B86&lt;&gt;"",'Chronos (M21..M40)'!$H1396,"")</f>
        <v/>
      </c>
      <c r="CD86" s="315" t="str">
        <f aca="false">IF('Chronos (M21..M40)'!$I1396&lt;&gt;"",'Chronos (M21..M40)'!$I1396," ")</f>
        <v> </v>
      </c>
      <c r="CE86" s="316" t="n">
        <f aca="false">IF('Chronos (M21..M40)'!$J1396&lt;&gt;"",'Chronos (M21..M40)'!$J1396,0)</f>
        <v>0</v>
      </c>
      <c r="CF86" s="317" t="str">
        <f aca="false">IF($B86&lt;&gt;"",IF(CD86&lt;&gt;" ",(INDEX(CC$9:CD$12,MATCH(CC86,CC$9:CC$12),2)/CD86)*1000,0),"")</f>
        <v/>
      </c>
      <c r="CG86" s="318" t="str">
        <f aca="false">IF(CD$9&lt;&gt;"",IF($B86&lt;&gt;"",CF86-CE86,""),"")</f>
        <v/>
      </c>
      <c r="CH86" s="313" t="str">
        <f aca="false">IF($B86&lt;&gt;"",$B86,"")</f>
        <v/>
      </c>
      <c r="CI86" s="314" t="str">
        <f aca="false">IF($B86&lt;&gt;"",'Chronos (M21..M40)'!$H1497,"")</f>
        <v/>
      </c>
      <c r="CJ86" s="315" t="str">
        <f aca="false">IF('Chronos (M21..M40)'!$I1497&lt;&gt;"",'Chronos (M21..M40)'!$I1497," ")</f>
        <v> </v>
      </c>
      <c r="CK86" s="316" t="n">
        <f aca="false">IF('Chronos (M21..M40)'!$J1497&lt;&gt;"",'Chronos (M21..M40)'!$J1497,0)</f>
        <v>0</v>
      </c>
      <c r="CL86" s="317" t="str">
        <f aca="false">IF($B86&lt;&gt;"",IF(CJ86&lt;&gt;" ",(INDEX(CI$9:CJ$12,MATCH(CI86,CI$9:CI$12),2)/CJ86)*1000,0),"")</f>
        <v/>
      </c>
      <c r="CM86" s="318" t="str">
        <f aca="false">IF(CJ$9&lt;&gt;"",IF($B86&lt;&gt;"",CL86-CK86,""),"")</f>
        <v/>
      </c>
      <c r="CN86" s="314" t="str">
        <f aca="false">IF($B86&lt;&gt;"",'Chronos (M21..M40)'!$H1598,"")</f>
        <v/>
      </c>
      <c r="CO86" s="315" t="str">
        <f aca="false">IF('Chronos (M21..M40)'!$I1598&lt;&gt;"",'Chronos (M21..M40)'!$I1598," ")</f>
        <v> </v>
      </c>
      <c r="CP86" s="316" t="n">
        <f aca="false">IF('Chronos (M21..M40)'!$J1598&lt;&gt;"",'Chronos (M21..M40)'!$J1598,0)</f>
        <v>0</v>
      </c>
      <c r="CQ86" s="317" t="str">
        <f aca="false">IF($B86&lt;&gt;"",IF(CO86&lt;&gt;" ",(INDEX(CN$9:CO$12,MATCH(CN86,CN$9:CN$12),2)/CO86)*1000,0),"")</f>
        <v/>
      </c>
      <c r="CR86" s="318" t="str">
        <f aca="false">IF(CO$9&lt;&gt;"",IF($B86&lt;&gt;"",CQ86-CP86,""),"")</f>
        <v/>
      </c>
      <c r="CS86" s="313" t="str">
        <f aca="false">IF($B86&lt;&gt;"",$B86,"")</f>
        <v/>
      </c>
      <c r="CT86" s="314" t="str">
        <f aca="false">IF($B86&lt;&gt;"",'Chronos (M21..M40)'!$H1699,"")</f>
        <v/>
      </c>
      <c r="CU86" s="315" t="str">
        <f aca="false">IF('Chronos (M21..M40)'!$I1699&lt;&gt;"",'Chronos (M21..M40)'!$I1699," ")</f>
        <v> </v>
      </c>
      <c r="CV86" s="316" t="n">
        <f aca="false">IF('Chronos (M21..M40)'!$J1699&lt;&gt;"",'Chronos (M21..M40)'!$J1699,0)</f>
        <v>0</v>
      </c>
      <c r="CW86" s="317" t="str">
        <f aca="false">IF($B86&lt;&gt;"",IF(CU86&lt;&gt;" ",(INDEX(CT$9:CU$12,MATCH(CT86,CT$9:CT$12),2)/CU86)*1000,0),"")</f>
        <v/>
      </c>
      <c r="CX86" s="318" t="str">
        <f aca="false">IF(CU$9&lt;&gt;"",IF($B86&lt;&gt;"",CW86-CV86,""),"")</f>
        <v/>
      </c>
      <c r="CY86" s="314" t="str">
        <f aca="false">IF($B86&lt;&gt;"",'Chronos (M21..M40)'!$H1800,"")</f>
        <v/>
      </c>
      <c r="CZ86" s="315" t="str">
        <f aca="false">IF('Chronos (M21..M40)'!$I1800&lt;&gt;"",'Chronos (M21..M40)'!$I1800," ")</f>
        <v> </v>
      </c>
      <c r="DA86" s="316" t="n">
        <f aca="false">IF('Chronos (M21..M40)'!$J1800&lt;&gt;"",'Chronos (M21..M40)'!$J1800,0)</f>
        <v>0</v>
      </c>
      <c r="DB86" s="317" t="str">
        <f aca="false">IF($B86&lt;&gt;"",IF(CZ86&lt;&gt;" ",(INDEX(CY$9:CZ$12,MATCH(CY86,CY$9:CY$12),2)/CZ86)*1000,0),"")</f>
        <v/>
      </c>
      <c r="DC86" s="318" t="str">
        <f aca="false">IF(CZ$9&lt;&gt;"",IF($B86&lt;&gt;"",DB86-DA86,""),"")</f>
        <v/>
      </c>
      <c r="DD86" s="313" t="str">
        <f aca="false">IF($B86&lt;&gt;"",$B86,"")</f>
        <v/>
      </c>
      <c r="DE86" s="314" t="str">
        <f aca="false">IF($B86&lt;&gt;"",'Chronos (M21..M40)'!$H1901,"")</f>
        <v/>
      </c>
      <c r="DF86" s="315" t="str">
        <f aca="false">IF('Chronos (M21..M40)'!$I1901&lt;&gt;"",'Chronos (M21..M40)'!$I1901," ")</f>
        <v> </v>
      </c>
      <c r="DG86" s="316" t="n">
        <f aca="false">IF('Chronos (M21..M40)'!$J1901&lt;&gt;"",'Chronos (M21..M40)'!$J1901,0)</f>
        <v>0</v>
      </c>
      <c r="DH86" s="317" t="str">
        <f aca="false">IF($B86&lt;&gt;"",IF(DF86&lt;&gt;" ",(INDEX(DE$9:DF$12,MATCH(DE86,DE$9:DE$12),2)/DF86)*1000,0),"")</f>
        <v/>
      </c>
      <c r="DI86" s="318" t="str">
        <f aca="false">IF(DF$9&lt;&gt;"",IF($B86&lt;&gt;"",DH86-DG86,""),"")</f>
        <v/>
      </c>
      <c r="DJ86" s="314" t="str">
        <f aca="false">IF($B86&lt;&gt;"",'Chronos (M21..M40)'!$H2002,"")</f>
        <v/>
      </c>
      <c r="DK86" s="315" t="str">
        <f aca="false">IF('Chronos (M21..M40)'!$I2002&lt;&gt;"",'Chronos (M21..M40)'!$I2002," ")</f>
        <v> </v>
      </c>
      <c r="DL86" s="316" t="n">
        <f aca="false">IF('Chronos (M21..M40)'!$J2002&lt;&gt;"",'Chronos (M21..M40)'!$J2002,0)</f>
        <v>0</v>
      </c>
      <c r="DM86" s="317" t="str">
        <f aca="false">IF($B86&lt;&gt;"",IF(DK86&lt;&gt;" ",(INDEX(DJ$9:DK$12,MATCH(DJ86,DJ$9:DJ$12),2)/DK86)*1000,0),"")</f>
        <v/>
      </c>
      <c r="DN86" s="318" t="str">
        <f aca="false">IF(DK$9&lt;&gt;"",IF($B86&lt;&gt;"",DM86-DL86,""),"")</f>
        <v/>
      </c>
      <c r="DO86" s="0"/>
      <c r="DP86" s="356" t="n">
        <f aca="false">E86</f>
        <v>0</v>
      </c>
      <c r="DQ86" s="357" t="n">
        <f aca="false">F86</f>
        <v>0</v>
      </c>
      <c r="DR86" s="356" t="e">
        <f aca="false">SUM(E86,M86,R86,X86,AC86)</f>
        <v>#VALUE!</v>
      </c>
      <c r="DS86" s="319" t="e">
        <f aca="false">SUM(DR86,AI86,AN86,AT86,AY86,BE86,BJ86,BP86,BU86,CA86,CF86,CL86,CQ86,CW86,DB86,DH86,DM86)</f>
        <v>#VALUE!</v>
      </c>
      <c r="DT86" s="357" t="n">
        <f aca="false">SUM(L86,Q86,W86,AB86,AH86,AM86,AS86,AX86,BD86,BI86,BO86,BT86,BZ86,CE86,CK86,CP86,CV86,DA86,DG86,DL86)</f>
        <v>0</v>
      </c>
      <c r="DU86" s="356" t="e">
        <f aca="false">SMALL($DY86:$EV86,1)</f>
        <v>#VALUE!</v>
      </c>
      <c r="DV86" s="319" t="e">
        <f aca="false">SMALL($DY86:$EV86,2)</f>
        <v>#VALUE!</v>
      </c>
      <c r="DW86" s="319" t="e">
        <f aca="false">SMALL($DY86:$EV86,3)</f>
        <v>#VALUE!</v>
      </c>
      <c r="DX86" s="357" t="e">
        <f aca="false">SMALL($DY86:$EV86,4)</f>
        <v>#VALUE!</v>
      </c>
      <c r="DY86" s="356" t="e">
        <f aca="false">'Calculs (M1..M20)'!DU86</f>
        <v>#VALUE!</v>
      </c>
      <c r="DZ86" s="356" t="e">
        <f aca="false">'Calculs (M1..M20)'!DV86</f>
        <v>#VALUE!</v>
      </c>
      <c r="EA86" s="356" t="e">
        <f aca="false">'Calculs (M1..M20)'!DW86</f>
        <v>#VALUE!</v>
      </c>
      <c r="EB86" s="358" t="e">
        <f aca="false">'Calculs (M1..M20)'!DX86</f>
        <v>#VALUE!</v>
      </c>
      <c r="EC86" s="361" t="str">
        <f aca="false">IF(M86&gt;0,M86," ")</f>
        <v/>
      </c>
      <c r="ED86" s="321" t="str">
        <f aca="false">IF(R86&gt;0,R86," ")</f>
        <v/>
      </c>
      <c r="EE86" s="321" t="str">
        <f aca="false">IF(X86&gt;0,X86," ")</f>
        <v/>
      </c>
      <c r="EF86" s="321" t="str">
        <f aca="false">IF(AC86&gt;0,AC86," ")</f>
        <v/>
      </c>
      <c r="EG86" s="321" t="str">
        <f aca="false">IF(AI86&gt;0,AI86," ")</f>
        <v/>
      </c>
      <c r="EH86" s="321" t="str">
        <f aca="false">IF(AN86&gt;0,AN86," ")</f>
        <v/>
      </c>
      <c r="EI86" s="321" t="str">
        <f aca="false">IF(AT86&gt;0,AT86," ")</f>
        <v/>
      </c>
      <c r="EJ86" s="321" t="str">
        <f aca="false">IF(AY86&gt;0,AY86," ")</f>
        <v/>
      </c>
      <c r="EK86" s="321" t="str">
        <f aca="false">IF(BE86&gt;0,BE86," ")</f>
        <v/>
      </c>
      <c r="EL86" s="321" t="str">
        <f aca="false">IF(BJ86&gt;0,BJ86," ")</f>
        <v/>
      </c>
      <c r="EM86" s="321" t="str">
        <f aca="false">IF(BP86&gt;0,BP86," ")</f>
        <v/>
      </c>
      <c r="EN86" s="321" t="str">
        <f aca="false">IF(BU86&gt;0,BU86," ")</f>
        <v/>
      </c>
      <c r="EO86" s="321" t="str">
        <f aca="false">IF(CA86&gt;0,CA86," ")</f>
        <v/>
      </c>
      <c r="EP86" s="321" t="str">
        <f aca="false">IF(CF86&gt;0,CF86," ")</f>
        <v/>
      </c>
      <c r="EQ86" s="321" t="str">
        <f aca="false">IF(CL86&gt;0,CL86," ")</f>
        <v/>
      </c>
      <c r="ER86" s="321" t="str">
        <f aca="false">IF(CQ86&gt;0,CQ86," ")</f>
        <v/>
      </c>
      <c r="ES86" s="321" t="str">
        <f aca="false">IF(CW86&gt;0,CW86," ")</f>
        <v/>
      </c>
      <c r="ET86" s="321" t="str">
        <f aca="false">IF(DB86&gt;0,DB86," ")</f>
        <v/>
      </c>
      <c r="EU86" s="321" t="str">
        <f aca="false">IF(DH86&gt;0,DH86," ")</f>
        <v/>
      </c>
      <c r="EV86" s="321" t="str">
        <f aca="false">IF(DM86&gt;0,DM86," ")</f>
        <v/>
      </c>
      <c r="EW86" s="322" t="e">
        <f aca="false">SMALL($DY86:EC86,1)</f>
        <v>#VALUE!</v>
      </c>
      <c r="EX86" s="323" t="e">
        <f aca="false">SMALL($DY86:ED86,1)</f>
        <v>#VALUE!</v>
      </c>
      <c r="EY86" s="323" t="e">
        <f aca="false">SMALL($DY86:EE86,1)</f>
        <v>#VALUE!</v>
      </c>
      <c r="EZ86" s="323" t="e">
        <f aca="false">SMALL($DY86:EF86,1)</f>
        <v>#VALUE!</v>
      </c>
      <c r="FA86" s="323" t="e">
        <f aca="false">SMALL($DY86:EG86,1)</f>
        <v>#VALUE!</v>
      </c>
      <c r="FB86" s="323" t="e">
        <f aca="false">SMALL($DY86:EH86,1)</f>
        <v>#VALUE!</v>
      </c>
      <c r="FC86" s="323" t="e">
        <f aca="false">SMALL($DY86:EI86,1)</f>
        <v>#VALUE!</v>
      </c>
      <c r="FD86" s="323" t="e">
        <f aca="false">SMALL($DY86:EJ86,1)</f>
        <v>#VALUE!</v>
      </c>
      <c r="FE86" s="323" t="e">
        <f aca="false">SMALL($DY86:EK86,1)</f>
        <v>#VALUE!</v>
      </c>
      <c r="FF86" s="323" t="e">
        <f aca="false">SMALL($DY86:EL86,1)</f>
        <v>#VALUE!</v>
      </c>
      <c r="FG86" s="323" t="e">
        <f aca="false">SMALL($DY86:EM86,1)</f>
        <v>#VALUE!</v>
      </c>
      <c r="FH86" s="323" t="e">
        <f aca="false">SMALL($DY86:EN86,1)</f>
        <v>#VALUE!</v>
      </c>
      <c r="FI86" s="323" t="e">
        <f aca="false">SMALL($DY86:EO86,1)</f>
        <v>#VALUE!</v>
      </c>
      <c r="FJ86" s="323" t="e">
        <f aca="false">SMALL($DY86:EP86,1)</f>
        <v>#VALUE!</v>
      </c>
      <c r="FK86" s="323" t="e">
        <f aca="false">SMALL($DY86:EQ86,1)</f>
        <v>#VALUE!</v>
      </c>
      <c r="FL86" s="323" t="e">
        <f aca="false">SMALL($DY86:ER86,1)</f>
        <v>#VALUE!</v>
      </c>
      <c r="FM86" s="323" t="e">
        <f aca="false">SMALL($DY86:ES86,1)</f>
        <v>#VALUE!</v>
      </c>
      <c r="FN86" s="323" t="e">
        <f aca="false">SMALL($DY86:ET86,1)</f>
        <v>#VALUE!</v>
      </c>
      <c r="FO86" s="323" t="e">
        <f aca="false">SMALL($DY86:EU86,1)</f>
        <v>#VALUE!</v>
      </c>
      <c r="FP86" s="324" t="e">
        <f aca="false">SMALL($DY86:EV86,1)</f>
        <v>#VALUE!</v>
      </c>
      <c r="FQ86" s="0"/>
      <c r="FR86" s="328" t="str">
        <f aca="false">IF($B86&lt;&gt;"",IF($EE$1+20&gt;=FR$13,$N86+E86-F86-(EW86+EW188+EW290+EW392),""),"")</f>
        <v/>
      </c>
      <c r="FS86" s="329" t="str">
        <f aca="false">IF($B86&lt;&gt;"",IF($EE$1+20&gt;=FS$13,$N86+$S86+E86-F86-(EX86+EX188+EX290+EX392),""),"")</f>
        <v/>
      </c>
      <c r="FT86" s="329" t="str">
        <f aca="false">IF($B86&lt;&gt;"",IF($EE$1+20&gt;=FT$13,$N86+$S86+$Y86+E86-F86-(EY86+EY188+EY290+EY392),""),"")</f>
        <v/>
      </c>
      <c r="FU86" s="329" t="str">
        <f aca="false">IF($B86&lt;&gt;"",IF($EE$1+20&gt;=FU$13,$N86+$S86+$Y86+$AD86+E86-F86-(EZ86+EZ188+EZ290+EZ392),""),"")</f>
        <v/>
      </c>
      <c r="FV86" s="329" t="str">
        <f aca="false">IF($B86&lt;&gt;"",IF($EE$1+20&gt;=FV$13,$N86+$S86+$Y86+$AD86+$AJ86+E86-F86-(FA86+FA188+FA290+FA392),""),"")</f>
        <v/>
      </c>
      <c r="FW86" s="329" t="str">
        <f aca="false">IF($B86&lt;&gt;"",IF($EE$1+20&gt;=FW$13,$N86+$S86+$Y86+$AD86+$AJ86+$AO86+E86-F86-(FB86+FB188+FB290+FB392),""),"")</f>
        <v/>
      </c>
      <c r="FX86" s="329" t="str">
        <f aca="false">IF($B86&lt;&gt;"",IF($EE$1+20&gt;=FX$13,$N86+$S86+$Y86+$AD86+$AJ86+$AO86+$AU86+E86-F86-(FC86+FC188+FC290+FC392),""),"")</f>
        <v/>
      </c>
      <c r="FY86" s="329" t="str">
        <f aca="false">IF($B86&lt;&gt;"",IF($EE$1+20&gt;=FY$13,$N86+$S86+$Y86+$AD86+$AJ86+$AO86+$AU86+$AZ86+E86-F86-(FD86+FD188+FD290+FD392),""),"")</f>
        <v/>
      </c>
      <c r="FZ86" s="329" t="str">
        <f aca="false">IF($B86&lt;&gt;"",IF($EE$1+20&gt;=FZ$13,$N86+$S86+$Y86+$AD86+$AJ86+$AO86+$AU86+$AZ86+$BF86+E86-F86-(FE86+FE188+FE290+FE392),""),"")</f>
        <v/>
      </c>
      <c r="GA86" s="329" t="str">
        <f aca="false">IF($B86&lt;&gt;"",IF($EE$1+20&gt;=GA$13,$N86+$S86+$Y86+$AD86+$AJ86+$AO86+$AU86+$AZ86+$BF86+$BK86+E86-F86-(FF86+FF188+FF290+FF392),""),"")</f>
        <v/>
      </c>
      <c r="GB86" s="329" t="str">
        <f aca="false">IF($B86&lt;&gt;"",IF($EE$1+20&gt;=GB$13,$N86+$S86+$Y86+$AD86+$AJ86+$AO86+$AU86+$AZ86+$BF86+$BK86+$BQ86+E86-F86-(FG86+FG188+FG290+FG392),""),"")</f>
        <v/>
      </c>
      <c r="GC86" s="329" t="str">
        <f aca="false">IF($B86&lt;&gt;"",IF($EE$1+20&gt;=GC$13,$N86+$S86+$Y86+$AD86+$AJ86+$AO86+$AU86+$AZ86+$BF86+$BK86+$BQ86+$BV86+E86-F86-(FH86+FH188+FH290+FH392),""),"")</f>
        <v/>
      </c>
      <c r="GD86" s="329" t="str">
        <f aca="false">IF($B86&lt;&gt;"",IF($EE$1+20&gt;=GD$13,$N86+$S86+$Y86+$AD86+$AJ86+$AO86+$AU86+$AZ86+$BF86+$BK86+$BQ86+$BV86+$CB86+E86-F86-(FI86+FI188+FI290+FI392),""),"")</f>
        <v/>
      </c>
      <c r="GE86" s="329" t="str">
        <f aca="false">IF($B86&lt;&gt;"",IF($EE$1+20&gt;=GE$13,$N86+$S86+$Y86+$AD86+$AJ86+$AO86+$AU86+$AZ86+$BF86+$BK86+$BQ86+$BV86+$CB86+$CG86+E86-F86-(FJ86+FJ188+FJ290+FJ392),""),"")</f>
        <v/>
      </c>
      <c r="GF86" s="329" t="str">
        <f aca="false">IF($B86&lt;&gt;"",IF($EE$1+20&gt;=GF$13,$N86+$S86+$Y86+$AD86+$AJ86+$AO86+$AU86+$AZ86+$BF86+$BK86+$BQ86+$BV86+$CB86+$CG86+$CM86+E86-F86-(FK86+FK188+FK290+FK392),""),"")</f>
        <v/>
      </c>
      <c r="GG86" s="329" t="str">
        <f aca="false">IF($B86&lt;&gt;"",IF($EE$1+20&gt;=GG$13,$N86+$S86+$Y86+$AD86+$AJ86+$AO86+$AU86+$AZ86+$BF86+$BK86+$BQ86+$BV86+$CB86+$CG86+$CM86+$CR86+E86-F86-(FL86+FL188+FL290+FL392),""),"")</f>
        <v/>
      </c>
      <c r="GH86" s="329" t="str">
        <f aca="false">IF($B86&lt;&gt;"",IF($EE$1+20&gt;=GH$13,$N86+$S86+$Y86+$AD86+$AJ86+$AO86+$AU86+$AZ86+$BF86+$BK86+$BQ86+$BV86+$CB86+$CG86+$CM86+$CR86+$CX86+E86-F86-(FM86+FM188+FM290+FM392),""),"")</f>
        <v/>
      </c>
      <c r="GI86" s="329" t="str">
        <f aca="false">IF($B86&lt;&gt;"",IF($EE$1+20&gt;=GI$13,$N86+$S86+$Y86+$AD86+$AJ86+$AO86+$AU86+$AZ86+$BF86+$BK86+$BQ86+$BV86+$CB86+$CG86+$CM86+$CR86+$CX86+$DC86+E86-F86-(FN86+FN188+FN290+FN392),""),"")</f>
        <v/>
      </c>
      <c r="GJ86" s="329" t="str">
        <f aca="false">IF($B86&lt;&gt;"",IF($EE$1+20&gt;=GJ$13,$N86+$S86+$Y86+$AD86+$AJ86+$AO86+$AU86+$AZ86+$BF86+$BK86+$BQ86+$BV86+$CB86+$CG86+$CM86+$CR86+$CX86+$DC86+$DI86+E86-F86-(FO86+FO188+FO290+FO392),""),"")</f>
        <v/>
      </c>
      <c r="GK86" s="330" t="str">
        <f aca="false">IF($B86&lt;&gt;"",IF($EE$1+20&gt;=GK$13,$N86+$S86+$Y86+$AD86+$AJ86+$AO86+$AU86+$AZ86+$BF86+$BK86+$BQ86+$BV86+$CB86+$CG86+$CM86+$CR86+$CX86+$DC86+$DI86+$DN86+E86-F86-(FP86+FP188+FP290+FP392),""),"")</f>
        <v/>
      </c>
      <c r="GL86" s="0"/>
      <c r="GM86" s="328" t="str">
        <f aca="false">IF($B86&lt;&gt;"",IF($EE$1+20&gt;=GM$13,RANK(FR86,FR$14:FR$113,0),""),"")</f>
        <v/>
      </c>
      <c r="GN86" s="329" t="str">
        <f aca="false">IF($B86&lt;&gt;"",IF($EE$1+20&gt;=GN$13,RANK(FS86,FS$14:FS$113,0),""),"")</f>
        <v/>
      </c>
      <c r="GO86" s="329" t="str">
        <f aca="false">IF($B86&lt;&gt;"",IF($EE$1+20&gt;=GO$13,RANK(FT86,FT$14:FT$113,0),""),"")</f>
        <v/>
      </c>
      <c r="GP86" s="329" t="str">
        <f aca="false">IF($B86&lt;&gt;"",IF($EE$1+20&gt;=GP$13,RANK(FU86,FU$14:FU$113,0),""),"")</f>
        <v/>
      </c>
      <c r="GQ86" s="329" t="str">
        <f aca="false">IF($B86&lt;&gt;"",IF($EE$1+20&gt;=GQ$13,RANK(FV86,FV$14:FV$113,0),""),"")</f>
        <v/>
      </c>
      <c r="GR86" s="329" t="str">
        <f aca="false">IF($B86&lt;&gt;"",IF($EE$1+20&gt;=GR$13,RANK(FW86,FW$14:FW$113,0),""),"")</f>
        <v/>
      </c>
      <c r="GS86" s="329" t="str">
        <f aca="false">IF($B86&lt;&gt;"",IF($EE$1+20&gt;=GS$13,RANK(FX86,FX$14:FX$113,0),""),"")</f>
        <v/>
      </c>
      <c r="GT86" s="329" t="str">
        <f aca="false">IF($B86&lt;&gt;"",IF($EE$1+20&gt;=GT$13,RANK(FY86,FY$14:FY$113,0),""),"")</f>
        <v/>
      </c>
      <c r="GU86" s="329" t="str">
        <f aca="false">IF($B86&lt;&gt;"",IF($EE$1+20&gt;=GU$13,RANK(FZ86,FZ$14:FZ$113,0),""),"")</f>
        <v/>
      </c>
      <c r="GV86" s="329" t="str">
        <f aca="false">IF($B86&lt;&gt;"",IF($EE$1+20&gt;=GV$13,RANK(GA86,GA$14:GA$113,0),""),"")</f>
        <v/>
      </c>
      <c r="GW86" s="329" t="str">
        <f aca="false">IF($B86&lt;&gt;"",IF($EE$1+20&gt;=GW$13,RANK(GB86,GB$14:GB$113,0),""),"")</f>
        <v/>
      </c>
      <c r="GX86" s="329" t="str">
        <f aca="false">IF($B86&lt;&gt;"",IF($EE$1+20&gt;=GX$13,RANK(GC86,GC$14:GC$113,0),""),"")</f>
        <v/>
      </c>
      <c r="GY86" s="329" t="str">
        <f aca="false">IF($B86&lt;&gt;"",IF($EE$1+20&gt;=GY$13,RANK(GD86,GD$14:GD$113,0),""),"")</f>
        <v/>
      </c>
      <c r="GZ86" s="329" t="str">
        <f aca="false">IF($B86&lt;&gt;"",IF($EE$1+20&gt;=GZ$13,RANK(GE86,GE$14:GE$113,0),""),"")</f>
        <v/>
      </c>
      <c r="HA86" s="329" t="str">
        <f aca="false">IF($B86&lt;&gt;"",IF($EE$1+20&gt;=HA$13,RANK(GF86,GF$14:GF$113,0),""),"")</f>
        <v/>
      </c>
      <c r="HB86" s="329" t="str">
        <f aca="false">IF($B86&lt;&gt;"",IF($EE$1+20&gt;=HB$13,RANK(GG86,GG$14:GG$113,0),""),"")</f>
        <v/>
      </c>
      <c r="HC86" s="329" t="str">
        <f aca="false">IF($B86&lt;&gt;"",IF($EE$1+20&gt;=HC$13,RANK(GH86,GH$14:GH$113,0),""),"")</f>
        <v/>
      </c>
      <c r="HD86" s="329" t="str">
        <f aca="false">IF($B86&lt;&gt;"",IF($EE$1+20&gt;=HD$13,RANK(GI86,GI$14:GI$113,0),""),"")</f>
        <v/>
      </c>
      <c r="HE86" s="329" t="str">
        <f aca="false">IF($B86&lt;&gt;"",IF($EE$1+20&gt;=HE$13,RANK(GJ86,GJ$14:GJ$113,0),""),"")</f>
        <v/>
      </c>
      <c r="HF86" s="330" t="str">
        <f aca="false">IF($B86&lt;&gt;"",IF($EE$1+20&gt;=HF$13,RANK(GK86,GK$14:GK$113,0),""),"")</f>
        <v/>
      </c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13" hidden="false" customHeight="false" outlineLevel="0" collapsed="false">
      <c r="A87" s="308" t="str">
        <f aca="false">IF(B87&lt;&gt;"",RANK(G87,G$14:G$113,0),"")</f>
        <v/>
      </c>
      <c r="B87" s="310" t="str">
        <f aca="false">IF('Chronos (M1..M20)'!B84&lt;&gt;"",'Chronos (M1..M20)'!B84,"")</f>
        <v/>
      </c>
      <c r="C87" s="310" t="str">
        <f aca="false">IF(B87&lt;&gt;"",'Chronos (M1..M20)'!C84,"")</f>
        <v/>
      </c>
      <c r="D87" s="215" t="str">
        <f aca="false">IF(B87&lt;&gt;"",'Chronos (M1..M20)'!C84,"")</f>
        <v/>
      </c>
      <c r="E87" s="355" t="n">
        <f aca="false">'Calculs (M1..M20)'!DS87</f>
        <v>0</v>
      </c>
      <c r="F87" s="355" t="n">
        <f aca="false">'Calculs (M1..M20)'!DT87</f>
        <v>0</v>
      </c>
      <c r="G87" s="311" t="n">
        <f aca="false">IF(B87&lt;&gt;"",IF(NbTotManche&lt;4,DR87-DQ87,IF(NbTotManche&lt;15,DR87-DU87-DQ87,IF(NbTotManche&lt;25,DR87-DU87-DV87-DQ87-DT87,IF(NbTotManche&lt;35,DS87-DU87-DV87-DW87-DT87-DQ87,DS87-DU87-DV87-DW87-DX87-DT87-DQ87)))),0)</f>
        <v>0</v>
      </c>
      <c r="H87" s="312" t="str">
        <f aca="false">IF(B87&lt;&gt;"",IF(G87,(G87/MAXA(G$14:G$113))*1000,0),"")</f>
        <v/>
      </c>
      <c r="I87" s="313" t="str">
        <f aca="false">IF($B87&lt;&gt;"",$B87,"")</f>
        <v/>
      </c>
      <c r="J87" s="314" t="str">
        <f aca="false">IF($B87&lt;&gt;"",'Chronos (M21..M40)'!$H84,"")</f>
        <v/>
      </c>
      <c r="K87" s="315" t="str">
        <f aca="false">IF('Chronos (M21..M40)'!$I84&lt;&gt;"",'Chronos (M21..M40)'!$I84," ")</f>
        <v> </v>
      </c>
      <c r="L87" s="316" t="n">
        <f aca="false">IF('Chronos (M21..M40)'!$J84&lt;&gt;"",'Chronos (M21..M40)'!$J84,0)</f>
        <v>0</v>
      </c>
      <c r="M87" s="317" t="str">
        <f aca="false">IF($B87&lt;&gt;"",IF(K87&lt;&gt;" ",(INDEX(J$9:K$12,MATCH(J87,J$9:J$12),2)/K87)*1000,0),"")</f>
        <v/>
      </c>
      <c r="N87" s="318" t="str">
        <f aca="false">IF(K$9&lt;&gt;"",IF($B87&lt;&gt;"",M87-L87,""),"")</f>
        <v/>
      </c>
      <c r="O87" s="314" t="str">
        <f aca="false">IF($B87&lt;&gt;"",'Chronos (M21..M40)'!$H185,"")</f>
        <v/>
      </c>
      <c r="P87" s="315" t="str">
        <f aca="false">IF('Chronos (M21..M40)'!$I185&lt;&gt;"",'Chronos (M21..M40)'!$I185," ")</f>
        <v> </v>
      </c>
      <c r="Q87" s="316" t="n">
        <f aca="false">IF('Chronos (M21..M40)'!$J185&lt;&gt;"",'Chronos (M21..M40)'!$J185,0)</f>
        <v>0</v>
      </c>
      <c r="R87" s="317" t="str">
        <f aca="false">IF($B87&lt;&gt;"",IF(P87&lt;&gt;" ",(INDEX(O$9:P$12,MATCH(O87,O$9:O$12),2)/P87)*1000,0),"")</f>
        <v/>
      </c>
      <c r="S87" s="318" t="str">
        <f aca="false">IF(P$9&lt;&gt;"",IF($B87&lt;&gt;"",R87-Q87,""),"")</f>
        <v/>
      </c>
      <c r="T87" s="313" t="str">
        <f aca="false">IF($B87&lt;&gt;"",$B87,"")</f>
        <v/>
      </c>
      <c r="U87" s="314" t="str">
        <f aca="false">IF($B87&lt;&gt;"",'Chronos (M21..M40)'!$H286,"")</f>
        <v/>
      </c>
      <c r="V87" s="315" t="str">
        <f aca="false">IF('Chronos (M21..M40)'!$I286&lt;&gt;"",'Chronos (M21..M40)'!$I286," ")</f>
        <v> </v>
      </c>
      <c r="W87" s="316" t="n">
        <f aca="false">IF('Chronos (M21..M40)'!$J286&lt;&gt;"",'Chronos (M21..M40)'!$J286,0)</f>
        <v>0</v>
      </c>
      <c r="X87" s="317" t="str">
        <f aca="false">IF($B87&lt;&gt;"",IF(V87&lt;&gt;" ",(INDEX(U$9:V$12,MATCH(U87,U$9:U$12),2)/V87)*1000,0),"")</f>
        <v/>
      </c>
      <c r="Y87" s="318" t="str">
        <f aca="false">IF(V$9&lt;&gt;"",IF($B87&lt;&gt;"",X87-W87,""),"")</f>
        <v/>
      </c>
      <c r="Z87" s="314" t="str">
        <f aca="false">IF($B87&lt;&gt;"",'Chronos (M21..M40)'!$H387,"")</f>
        <v/>
      </c>
      <c r="AA87" s="315" t="str">
        <f aca="false">IF('Chronos (M21..M40)'!$I387&lt;&gt;"",'Chronos (M21..M40)'!$I387," ")</f>
        <v> </v>
      </c>
      <c r="AB87" s="316" t="n">
        <f aca="false">IF('Chronos (M1..M20)'!$J387&lt;&gt;"",'Chronos (M21..M40)'!$J387,0)</f>
        <v>0</v>
      </c>
      <c r="AC87" s="317" t="str">
        <f aca="false">IF($B87&lt;&gt;"",IF(AA87&lt;&gt;" ",(INDEX(Z$9:AA$12,MATCH(Z87,Z$9:Z$12),2)/AA87)*1000,0),"")</f>
        <v/>
      </c>
      <c r="AD87" s="318" t="str">
        <f aca="false">IF(AA$9&lt;&gt;"",IF($B87&lt;&gt;"",AC87-AB87,""),"")</f>
        <v/>
      </c>
      <c r="AE87" s="313" t="str">
        <f aca="false">IF($B87&lt;&gt;"",$B87,"")</f>
        <v/>
      </c>
      <c r="AF87" s="314" t="str">
        <f aca="false">IF($B87&lt;&gt;"",'Chronos (M21..M40)'!$H488,"")</f>
        <v/>
      </c>
      <c r="AG87" s="315" t="str">
        <f aca="false">IF('Chronos (M21..M40)'!$I488&lt;&gt;"",'Chronos (M21..M40)'!$I488," ")</f>
        <v> </v>
      </c>
      <c r="AH87" s="316" t="n">
        <f aca="false">IF('Chronos (M21..M40)'!$J488&lt;&gt;"",'Chronos (M21..M40)'!$J488,0)</f>
        <v>0</v>
      </c>
      <c r="AI87" s="317" t="str">
        <f aca="false">IF($B87&lt;&gt;"",IF(AG87&lt;&gt;" ",(INDEX(AF$9:AG$12,MATCH(AF87,AF$9:AF$12),2)/AG87)*1000,0),"")</f>
        <v/>
      </c>
      <c r="AJ87" s="318" t="str">
        <f aca="false">IF(AG$9&lt;&gt;"",IF($B87&lt;&gt;"",AI87-AH87,""),"")</f>
        <v/>
      </c>
      <c r="AK87" s="314" t="str">
        <f aca="false">IF($B87&lt;&gt;"",'Chronos (M21..M40)'!$H589,"")</f>
        <v/>
      </c>
      <c r="AL87" s="315" t="str">
        <f aca="false">IF('Chronos (M21..M40)'!$I589&lt;&gt;"",'Chronos (M21..M40)'!$I589," ")</f>
        <v> </v>
      </c>
      <c r="AM87" s="316" t="n">
        <f aca="false">IF('Chronos (M21..M40)'!$J589&lt;&gt;"",'Chronos (M21..M40)'!$J589,0)</f>
        <v>0</v>
      </c>
      <c r="AN87" s="317" t="str">
        <f aca="false">IF($B87&lt;&gt;"",IF(AL87&lt;&gt;" ",(INDEX(AK$9:AL$12,MATCH(AK87,AK$9:AK$12),2)/AL87)*1000,0),"")</f>
        <v/>
      </c>
      <c r="AO87" s="318" t="str">
        <f aca="false">IF(AL$9&lt;&gt;"",IF($B87&lt;&gt;"",AN87-AM87,""),"")</f>
        <v/>
      </c>
      <c r="AP87" s="313" t="str">
        <f aca="false">IF($B87&lt;&gt;"",$B87,"")</f>
        <v/>
      </c>
      <c r="AQ87" s="314" t="str">
        <f aca="false">IF($B87&lt;&gt;"",'Chronos (M21..M40)'!$H690,"")</f>
        <v/>
      </c>
      <c r="AR87" s="315" t="str">
        <f aca="false">IF('Chronos (M21..M40)'!$I690&lt;&gt;"",'Chronos (M21..M40)'!$I690," ")</f>
        <v> </v>
      </c>
      <c r="AS87" s="316" t="n">
        <f aca="false">IF('Chronos (M21..M40)'!$J690&lt;&gt;"",'Chronos (M21..M40)'!$J690,0)</f>
        <v>0</v>
      </c>
      <c r="AT87" s="317" t="str">
        <f aca="false">IF($B87&lt;&gt;"",IF(AR87&lt;&gt;" ",(INDEX(AQ$9:AR$12,MATCH(AQ87,AQ$9:AQ$12),2)/AR87)*1000,0),"")</f>
        <v/>
      </c>
      <c r="AU87" s="318" t="str">
        <f aca="false">IF(AR$9&lt;&gt;"",IF($B87&lt;&gt;"",AT87-AS87,""),"")</f>
        <v/>
      </c>
      <c r="AV87" s="314" t="str">
        <f aca="false">IF($B87&lt;&gt;"",'Chronos (M21..M40)'!$H791,"")</f>
        <v/>
      </c>
      <c r="AW87" s="315" t="str">
        <f aca="false">IF('Chronos (M21..M40)'!$I791&lt;&gt;"",'Chronos (M21..M40)'!$I791," ")</f>
        <v> </v>
      </c>
      <c r="AX87" s="316" t="n">
        <f aca="false">IF('Chronos (M21..M40)'!$J791&lt;&gt;"",'Chronos (M21..M40)'!$J791,0)</f>
        <v>0</v>
      </c>
      <c r="AY87" s="317" t="str">
        <f aca="false">IF($B87&lt;&gt;"",IF(AW87&lt;&gt;" ",(INDEX(AV$9:AW$12,MATCH(AV87,AV$9:AV$12),2)/AW87)*1000,0),"")</f>
        <v/>
      </c>
      <c r="AZ87" s="318" t="str">
        <f aca="false">IF(AW$9&lt;&gt;"",IF($B87&lt;&gt;"",AY87-AX87,""),"")</f>
        <v/>
      </c>
      <c r="BA87" s="313" t="str">
        <f aca="false">IF($B87&lt;&gt;"",$B87,"")</f>
        <v/>
      </c>
      <c r="BB87" s="314" t="str">
        <f aca="false">IF($B87&lt;&gt;"",'Chronos (M21..M40)'!$H892,"")</f>
        <v/>
      </c>
      <c r="BC87" s="315" t="str">
        <f aca="false">IF('Chronos (M21..M40)'!$I892&lt;&gt;"",'Chronos (M21..M40)'!$I892," ")</f>
        <v> </v>
      </c>
      <c r="BD87" s="316" t="n">
        <f aca="false">IF('Chronos (M21..M40)'!$J892&lt;&gt;"",'Chronos (M21..M40)'!$J892,0)</f>
        <v>0</v>
      </c>
      <c r="BE87" s="317" t="str">
        <f aca="false">IF($B87&lt;&gt;"",IF(BC87&lt;&gt;" ",(INDEX(BB$9:BC$12,MATCH(BB87,BB$9:BB$12),2)/BC87)*1000,0),"")</f>
        <v/>
      </c>
      <c r="BF87" s="318" t="str">
        <f aca="false">IF(BC$9&lt;&gt;"",IF($B87&lt;&gt;"",BE87-BD87,""),"")</f>
        <v/>
      </c>
      <c r="BG87" s="314" t="str">
        <f aca="false">IF($B87&lt;&gt;"",'Chronos (M21..M40)'!$H993,"")</f>
        <v/>
      </c>
      <c r="BH87" s="315" t="str">
        <f aca="false">IF('Chronos (M21..M40)'!$I993&lt;&gt;"",'Chronos (M21..M40)'!$I993," ")</f>
        <v> </v>
      </c>
      <c r="BI87" s="316" t="n">
        <f aca="false">IF('Chronos (M21..M40)'!$J993&lt;&gt;"",'Chronos (M21..M40)'!$J993,0)</f>
        <v>0</v>
      </c>
      <c r="BJ87" s="317" t="str">
        <f aca="false">IF($B87&lt;&gt;"",IF(BH87&lt;&gt;" ",(INDEX(BG$9:BH$12,MATCH(BG87,BG$9:BG$12),2)/BH87)*1000,0),"")</f>
        <v/>
      </c>
      <c r="BK87" s="318" t="str">
        <f aca="false">IF(BH$9&lt;&gt;"",IF($B87&lt;&gt;"",BJ87-BI87,""),"")</f>
        <v/>
      </c>
      <c r="BL87" s="313" t="str">
        <f aca="false">IF($B87&lt;&gt;"",$B87,"")</f>
        <v/>
      </c>
      <c r="BM87" s="314" t="str">
        <f aca="false">IF($B87&lt;&gt;"",'Chronos (M21..M40)'!$H1094,"")</f>
        <v/>
      </c>
      <c r="BN87" s="315" t="str">
        <f aca="false">IF('Chronos (M21..M40)'!$I1094&lt;&gt;"",'Chronos (M21..M40)'!$I1094," ")</f>
        <v> </v>
      </c>
      <c r="BO87" s="316" t="n">
        <f aca="false">IF('Chronos (M21..M40)'!$J1094&lt;&gt;"",'Chronos (M21..M40)'!$J1094,0)</f>
        <v>0</v>
      </c>
      <c r="BP87" s="317" t="str">
        <f aca="false">IF($B87&lt;&gt;"",IF(BN87&lt;&gt;" ",(INDEX(BM$9:BN$12,MATCH(BM87,BM$9:BM$12),2)/BN87)*1000,0),"")</f>
        <v/>
      </c>
      <c r="BQ87" s="318" t="str">
        <f aca="false">IF(BN$9&lt;&gt;"",IF($B87&lt;&gt;"",BP87-BO87,""),"")</f>
        <v/>
      </c>
      <c r="BR87" s="314" t="str">
        <f aca="false">IF($B87&lt;&gt;"",'Chronos (M21..M40)'!$H1195,"")</f>
        <v/>
      </c>
      <c r="BS87" s="315" t="str">
        <f aca="false">IF('Chronos (M21..M40)'!$I1195&lt;&gt;"",'Chronos (M21..M40)'!$I1195," ")</f>
        <v> </v>
      </c>
      <c r="BT87" s="316" t="n">
        <f aca="false">IF('Chronos (M21..M40)'!$J1195&lt;&gt;"",'Chronos (M21..M40)'!$J1195,0)</f>
        <v>0</v>
      </c>
      <c r="BU87" s="317" t="str">
        <f aca="false">IF($B87&lt;&gt;"",IF(BS87&lt;&gt;" ",(INDEX(BR$9:BS$12,MATCH(BR87,BR$9:BR$12),2)/BS87)*1000,0),"")</f>
        <v/>
      </c>
      <c r="BV87" s="318" t="str">
        <f aca="false">IF(BS$9&lt;&gt;"",IF($B87&lt;&gt;"",BU87-BT87,""),"")</f>
        <v/>
      </c>
      <c r="BW87" s="313" t="str">
        <f aca="false">IF($B87&lt;&gt;"",$B87,"")</f>
        <v/>
      </c>
      <c r="BX87" s="314" t="str">
        <f aca="false">IF($B87&lt;&gt;"",'Chronos (M21..M40)'!$H1296,"")</f>
        <v/>
      </c>
      <c r="BY87" s="315" t="str">
        <f aca="false">IF('Chronos (M21..M40)'!$I1296&lt;&gt;"",'Chronos (M21..M40)'!$I1296," ")</f>
        <v> </v>
      </c>
      <c r="BZ87" s="316" t="n">
        <f aca="false">IF('Chronos (M21..M40)'!$J1296&lt;&gt;"",'Chronos (M21..M40)'!$J1296,0)</f>
        <v>0</v>
      </c>
      <c r="CA87" s="317" t="str">
        <f aca="false">IF($B87&lt;&gt;"",IF(BY87&lt;&gt;" ",(INDEX(BX$9:BY$12,MATCH(BX87,BX$9:BX$12),2)/BY87)*1000,0),"")</f>
        <v/>
      </c>
      <c r="CB87" s="318" t="str">
        <f aca="false">IF(BY$9&lt;&gt;"",IF($B87&lt;&gt;"",CA87-BZ87,""),"")</f>
        <v/>
      </c>
      <c r="CC87" s="314" t="str">
        <f aca="false">IF($B87&lt;&gt;"",'Chronos (M21..M40)'!$H1397,"")</f>
        <v/>
      </c>
      <c r="CD87" s="315" t="str">
        <f aca="false">IF('Chronos (M21..M40)'!$I1397&lt;&gt;"",'Chronos (M21..M40)'!$I1397," ")</f>
        <v> </v>
      </c>
      <c r="CE87" s="316" t="n">
        <f aca="false">IF('Chronos (M21..M40)'!$J1397&lt;&gt;"",'Chronos (M21..M40)'!$J1397,0)</f>
        <v>0</v>
      </c>
      <c r="CF87" s="317" t="str">
        <f aca="false">IF($B87&lt;&gt;"",IF(CD87&lt;&gt;" ",(INDEX(CC$9:CD$12,MATCH(CC87,CC$9:CC$12),2)/CD87)*1000,0),"")</f>
        <v/>
      </c>
      <c r="CG87" s="318" t="str">
        <f aca="false">IF(CD$9&lt;&gt;"",IF($B87&lt;&gt;"",CF87-CE87,""),"")</f>
        <v/>
      </c>
      <c r="CH87" s="313" t="str">
        <f aca="false">IF($B87&lt;&gt;"",$B87,"")</f>
        <v/>
      </c>
      <c r="CI87" s="314" t="str">
        <f aca="false">IF($B87&lt;&gt;"",'Chronos (M21..M40)'!$H1498,"")</f>
        <v/>
      </c>
      <c r="CJ87" s="315" t="str">
        <f aca="false">IF('Chronos (M21..M40)'!$I1498&lt;&gt;"",'Chronos (M21..M40)'!$I1498," ")</f>
        <v> </v>
      </c>
      <c r="CK87" s="316" t="n">
        <f aca="false">IF('Chronos (M21..M40)'!$J1498&lt;&gt;"",'Chronos (M21..M40)'!$J1498,0)</f>
        <v>0</v>
      </c>
      <c r="CL87" s="317" t="str">
        <f aca="false">IF($B87&lt;&gt;"",IF(CJ87&lt;&gt;" ",(INDEX(CI$9:CJ$12,MATCH(CI87,CI$9:CI$12),2)/CJ87)*1000,0),"")</f>
        <v/>
      </c>
      <c r="CM87" s="318" t="str">
        <f aca="false">IF(CJ$9&lt;&gt;"",IF($B87&lt;&gt;"",CL87-CK87,""),"")</f>
        <v/>
      </c>
      <c r="CN87" s="314" t="str">
        <f aca="false">IF($B87&lt;&gt;"",'Chronos (M21..M40)'!$H1599,"")</f>
        <v/>
      </c>
      <c r="CO87" s="315" t="str">
        <f aca="false">IF('Chronos (M21..M40)'!$I1599&lt;&gt;"",'Chronos (M21..M40)'!$I1599," ")</f>
        <v> </v>
      </c>
      <c r="CP87" s="316" t="n">
        <f aca="false">IF('Chronos (M21..M40)'!$J1599&lt;&gt;"",'Chronos (M21..M40)'!$J1599,0)</f>
        <v>0</v>
      </c>
      <c r="CQ87" s="317" t="str">
        <f aca="false">IF($B87&lt;&gt;"",IF(CO87&lt;&gt;" ",(INDEX(CN$9:CO$12,MATCH(CN87,CN$9:CN$12),2)/CO87)*1000,0),"")</f>
        <v/>
      </c>
      <c r="CR87" s="318" t="str">
        <f aca="false">IF(CO$9&lt;&gt;"",IF($B87&lt;&gt;"",CQ87-CP87,""),"")</f>
        <v/>
      </c>
      <c r="CS87" s="313" t="str">
        <f aca="false">IF($B87&lt;&gt;"",$B87,"")</f>
        <v/>
      </c>
      <c r="CT87" s="314" t="str">
        <f aca="false">IF($B87&lt;&gt;"",'Chronos (M21..M40)'!$H1700,"")</f>
        <v/>
      </c>
      <c r="CU87" s="315" t="str">
        <f aca="false">IF('Chronos (M21..M40)'!$I1700&lt;&gt;"",'Chronos (M21..M40)'!$I1700," ")</f>
        <v> </v>
      </c>
      <c r="CV87" s="316" t="n">
        <f aca="false">IF('Chronos (M21..M40)'!$J1700&lt;&gt;"",'Chronos (M21..M40)'!$J1700,0)</f>
        <v>0</v>
      </c>
      <c r="CW87" s="317" t="str">
        <f aca="false">IF($B87&lt;&gt;"",IF(CU87&lt;&gt;" ",(INDEX(CT$9:CU$12,MATCH(CT87,CT$9:CT$12),2)/CU87)*1000,0),"")</f>
        <v/>
      </c>
      <c r="CX87" s="318" t="str">
        <f aca="false">IF(CU$9&lt;&gt;"",IF($B87&lt;&gt;"",CW87-CV87,""),"")</f>
        <v/>
      </c>
      <c r="CY87" s="314" t="str">
        <f aca="false">IF($B87&lt;&gt;"",'Chronos (M21..M40)'!$H1801,"")</f>
        <v/>
      </c>
      <c r="CZ87" s="315" t="str">
        <f aca="false">IF('Chronos (M21..M40)'!$I1801&lt;&gt;"",'Chronos (M21..M40)'!$I1801," ")</f>
        <v> </v>
      </c>
      <c r="DA87" s="316" t="n">
        <f aca="false">IF('Chronos (M21..M40)'!$J1801&lt;&gt;"",'Chronos (M21..M40)'!$J1801,0)</f>
        <v>0</v>
      </c>
      <c r="DB87" s="317" t="str">
        <f aca="false">IF($B87&lt;&gt;"",IF(CZ87&lt;&gt;" ",(INDEX(CY$9:CZ$12,MATCH(CY87,CY$9:CY$12),2)/CZ87)*1000,0),"")</f>
        <v/>
      </c>
      <c r="DC87" s="318" t="str">
        <f aca="false">IF(CZ$9&lt;&gt;"",IF($B87&lt;&gt;"",DB87-DA87,""),"")</f>
        <v/>
      </c>
      <c r="DD87" s="313" t="str">
        <f aca="false">IF($B87&lt;&gt;"",$B87,"")</f>
        <v/>
      </c>
      <c r="DE87" s="314" t="str">
        <f aca="false">IF($B87&lt;&gt;"",'Chronos (M21..M40)'!$H1902,"")</f>
        <v/>
      </c>
      <c r="DF87" s="315" t="str">
        <f aca="false">IF('Chronos (M21..M40)'!$I1902&lt;&gt;"",'Chronos (M21..M40)'!$I1902," ")</f>
        <v> </v>
      </c>
      <c r="DG87" s="316" t="n">
        <f aca="false">IF('Chronos (M21..M40)'!$J1902&lt;&gt;"",'Chronos (M21..M40)'!$J1902,0)</f>
        <v>0</v>
      </c>
      <c r="DH87" s="317" t="str">
        <f aca="false">IF($B87&lt;&gt;"",IF(DF87&lt;&gt;" ",(INDEX(DE$9:DF$12,MATCH(DE87,DE$9:DE$12),2)/DF87)*1000,0),"")</f>
        <v/>
      </c>
      <c r="DI87" s="318" t="str">
        <f aca="false">IF(DF$9&lt;&gt;"",IF($B87&lt;&gt;"",DH87-DG87,""),"")</f>
        <v/>
      </c>
      <c r="DJ87" s="314" t="str">
        <f aca="false">IF($B87&lt;&gt;"",'Chronos (M21..M40)'!$H2003,"")</f>
        <v/>
      </c>
      <c r="DK87" s="315" t="str">
        <f aca="false">IF('Chronos (M21..M40)'!$I2003&lt;&gt;"",'Chronos (M21..M40)'!$I2003," ")</f>
        <v> </v>
      </c>
      <c r="DL87" s="316" t="n">
        <f aca="false">IF('Chronos (M21..M40)'!$J2003&lt;&gt;"",'Chronos (M21..M40)'!$J2003,0)</f>
        <v>0</v>
      </c>
      <c r="DM87" s="317" t="str">
        <f aca="false">IF($B87&lt;&gt;"",IF(DK87&lt;&gt;" ",(INDEX(DJ$9:DK$12,MATCH(DJ87,DJ$9:DJ$12),2)/DK87)*1000,0),"")</f>
        <v/>
      </c>
      <c r="DN87" s="318" t="str">
        <f aca="false">IF(DK$9&lt;&gt;"",IF($B87&lt;&gt;"",DM87-DL87,""),"")</f>
        <v/>
      </c>
      <c r="DO87" s="0"/>
      <c r="DP87" s="356" t="n">
        <f aca="false">E87</f>
        <v>0</v>
      </c>
      <c r="DQ87" s="357" t="n">
        <f aca="false">F87</f>
        <v>0</v>
      </c>
      <c r="DR87" s="356" t="e">
        <f aca="false">SUM(E87,M87,R87,X87,AC87)</f>
        <v>#VALUE!</v>
      </c>
      <c r="DS87" s="319" t="e">
        <f aca="false">SUM(DR87,AI87,AN87,AT87,AY87,BE87,BJ87,BP87,BU87,CA87,CF87,CL87,CQ87,CW87,DB87,DH87,DM87)</f>
        <v>#VALUE!</v>
      </c>
      <c r="DT87" s="357" t="n">
        <f aca="false">SUM(L87,Q87,W87,AB87,AH87,AM87,AS87,AX87,BD87,BI87,BO87,BT87,BZ87,CE87,CK87,CP87,CV87,DA87,DG87,DL87)</f>
        <v>0</v>
      </c>
      <c r="DU87" s="356" t="e">
        <f aca="false">SMALL($DY87:$EV87,1)</f>
        <v>#VALUE!</v>
      </c>
      <c r="DV87" s="319" t="e">
        <f aca="false">SMALL($DY87:$EV87,2)</f>
        <v>#VALUE!</v>
      </c>
      <c r="DW87" s="319" t="e">
        <f aca="false">SMALL($DY87:$EV87,3)</f>
        <v>#VALUE!</v>
      </c>
      <c r="DX87" s="357" t="e">
        <f aca="false">SMALL($DY87:$EV87,4)</f>
        <v>#VALUE!</v>
      </c>
      <c r="DY87" s="356" t="e">
        <f aca="false">'Calculs (M1..M20)'!DU87</f>
        <v>#VALUE!</v>
      </c>
      <c r="DZ87" s="356" t="e">
        <f aca="false">'Calculs (M1..M20)'!DV87</f>
        <v>#VALUE!</v>
      </c>
      <c r="EA87" s="356" t="e">
        <f aca="false">'Calculs (M1..M20)'!DW87</f>
        <v>#VALUE!</v>
      </c>
      <c r="EB87" s="358" t="e">
        <f aca="false">'Calculs (M1..M20)'!DX87</f>
        <v>#VALUE!</v>
      </c>
      <c r="EC87" s="361" t="str">
        <f aca="false">IF(M87&gt;0,M87," ")</f>
        <v/>
      </c>
      <c r="ED87" s="321" t="str">
        <f aca="false">IF(R87&gt;0,R87," ")</f>
        <v/>
      </c>
      <c r="EE87" s="321" t="str">
        <f aca="false">IF(X87&gt;0,X87," ")</f>
        <v/>
      </c>
      <c r="EF87" s="321" t="str">
        <f aca="false">IF(AC87&gt;0,AC87," ")</f>
        <v/>
      </c>
      <c r="EG87" s="321" t="str">
        <f aca="false">IF(AI87&gt;0,AI87," ")</f>
        <v/>
      </c>
      <c r="EH87" s="321" t="str">
        <f aca="false">IF(AN87&gt;0,AN87," ")</f>
        <v/>
      </c>
      <c r="EI87" s="321" t="str">
        <f aca="false">IF(AT87&gt;0,AT87," ")</f>
        <v/>
      </c>
      <c r="EJ87" s="321" t="str">
        <f aca="false">IF(AY87&gt;0,AY87," ")</f>
        <v/>
      </c>
      <c r="EK87" s="321" t="str">
        <f aca="false">IF(BE87&gt;0,BE87," ")</f>
        <v/>
      </c>
      <c r="EL87" s="321" t="str">
        <f aca="false">IF(BJ87&gt;0,BJ87," ")</f>
        <v/>
      </c>
      <c r="EM87" s="321" t="str">
        <f aca="false">IF(BP87&gt;0,BP87," ")</f>
        <v/>
      </c>
      <c r="EN87" s="321" t="str">
        <f aca="false">IF(BU87&gt;0,BU87," ")</f>
        <v/>
      </c>
      <c r="EO87" s="321" t="str">
        <f aca="false">IF(CA87&gt;0,CA87," ")</f>
        <v/>
      </c>
      <c r="EP87" s="321" t="str">
        <f aca="false">IF(CF87&gt;0,CF87," ")</f>
        <v/>
      </c>
      <c r="EQ87" s="321" t="str">
        <f aca="false">IF(CL87&gt;0,CL87," ")</f>
        <v/>
      </c>
      <c r="ER87" s="321" t="str">
        <f aca="false">IF(CQ87&gt;0,CQ87," ")</f>
        <v/>
      </c>
      <c r="ES87" s="321" t="str">
        <f aca="false">IF(CW87&gt;0,CW87," ")</f>
        <v/>
      </c>
      <c r="ET87" s="321" t="str">
        <f aca="false">IF(DB87&gt;0,DB87," ")</f>
        <v/>
      </c>
      <c r="EU87" s="321" t="str">
        <f aca="false">IF(DH87&gt;0,DH87," ")</f>
        <v/>
      </c>
      <c r="EV87" s="321" t="str">
        <f aca="false">IF(DM87&gt;0,DM87," ")</f>
        <v/>
      </c>
      <c r="EW87" s="322" t="e">
        <f aca="false">SMALL($DY87:EC87,1)</f>
        <v>#VALUE!</v>
      </c>
      <c r="EX87" s="323" t="e">
        <f aca="false">SMALL($DY87:ED87,1)</f>
        <v>#VALUE!</v>
      </c>
      <c r="EY87" s="323" t="e">
        <f aca="false">SMALL($DY87:EE87,1)</f>
        <v>#VALUE!</v>
      </c>
      <c r="EZ87" s="323" t="e">
        <f aca="false">SMALL($DY87:EF87,1)</f>
        <v>#VALUE!</v>
      </c>
      <c r="FA87" s="323" t="e">
        <f aca="false">SMALL($DY87:EG87,1)</f>
        <v>#VALUE!</v>
      </c>
      <c r="FB87" s="323" t="e">
        <f aca="false">SMALL($DY87:EH87,1)</f>
        <v>#VALUE!</v>
      </c>
      <c r="FC87" s="323" t="e">
        <f aca="false">SMALL($DY87:EI87,1)</f>
        <v>#VALUE!</v>
      </c>
      <c r="FD87" s="323" t="e">
        <f aca="false">SMALL($DY87:EJ87,1)</f>
        <v>#VALUE!</v>
      </c>
      <c r="FE87" s="323" t="e">
        <f aca="false">SMALL($DY87:EK87,1)</f>
        <v>#VALUE!</v>
      </c>
      <c r="FF87" s="323" t="e">
        <f aca="false">SMALL($DY87:EL87,1)</f>
        <v>#VALUE!</v>
      </c>
      <c r="FG87" s="323" t="e">
        <f aca="false">SMALL($DY87:EM87,1)</f>
        <v>#VALUE!</v>
      </c>
      <c r="FH87" s="323" t="e">
        <f aca="false">SMALL($DY87:EN87,1)</f>
        <v>#VALUE!</v>
      </c>
      <c r="FI87" s="323" t="e">
        <f aca="false">SMALL($DY87:EO87,1)</f>
        <v>#VALUE!</v>
      </c>
      <c r="FJ87" s="323" t="e">
        <f aca="false">SMALL($DY87:EP87,1)</f>
        <v>#VALUE!</v>
      </c>
      <c r="FK87" s="323" t="e">
        <f aca="false">SMALL($DY87:EQ87,1)</f>
        <v>#VALUE!</v>
      </c>
      <c r="FL87" s="323" t="e">
        <f aca="false">SMALL($DY87:ER87,1)</f>
        <v>#VALUE!</v>
      </c>
      <c r="FM87" s="323" t="e">
        <f aca="false">SMALL($DY87:ES87,1)</f>
        <v>#VALUE!</v>
      </c>
      <c r="FN87" s="323" t="e">
        <f aca="false">SMALL($DY87:ET87,1)</f>
        <v>#VALUE!</v>
      </c>
      <c r="FO87" s="323" t="e">
        <f aca="false">SMALL($DY87:EU87,1)</f>
        <v>#VALUE!</v>
      </c>
      <c r="FP87" s="324" t="e">
        <f aca="false">SMALL($DY87:EV87,1)</f>
        <v>#VALUE!</v>
      </c>
      <c r="FQ87" s="0"/>
      <c r="FR87" s="328" t="str">
        <f aca="false">IF($B87&lt;&gt;"",IF($EE$1+20&gt;=FR$13,$N87+E87-F87-(EW87+EW189+EW291+EW393),""),"")</f>
        <v/>
      </c>
      <c r="FS87" s="329" t="str">
        <f aca="false">IF($B87&lt;&gt;"",IF($EE$1+20&gt;=FS$13,$N87+$S87+E87-F87-(EX87+EX189+EX291+EX393),""),"")</f>
        <v/>
      </c>
      <c r="FT87" s="329" t="str">
        <f aca="false">IF($B87&lt;&gt;"",IF($EE$1+20&gt;=FT$13,$N87+$S87+$Y87+E87-F87-(EY87+EY189+EY291+EY393),""),"")</f>
        <v/>
      </c>
      <c r="FU87" s="329" t="str">
        <f aca="false">IF($B87&lt;&gt;"",IF($EE$1+20&gt;=FU$13,$N87+$S87+$Y87+$AD87+E87-F87-(EZ87+EZ189+EZ291+EZ393),""),"")</f>
        <v/>
      </c>
      <c r="FV87" s="329" t="str">
        <f aca="false">IF($B87&lt;&gt;"",IF($EE$1+20&gt;=FV$13,$N87+$S87+$Y87+$AD87+$AJ87+E87-F87-(FA87+FA189+FA291+FA393),""),"")</f>
        <v/>
      </c>
      <c r="FW87" s="329" t="str">
        <f aca="false">IF($B87&lt;&gt;"",IF($EE$1+20&gt;=FW$13,$N87+$S87+$Y87+$AD87+$AJ87+$AO87+E87-F87-(FB87+FB189+FB291+FB393),""),"")</f>
        <v/>
      </c>
      <c r="FX87" s="329" t="str">
        <f aca="false">IF($B87&lt;&gt;"",IF($EE$1+20&gt;=FX$13,$N87+$S87+$Y87+$AD87+$AJ87+$AO87+$AU87+E87-F87-(FC87+FC189+FC291+FC393),""),"")</f>
        <v/>
      </c>
      <c r="FY87" s="329" t="str">
        <f aca="false">IF($B87&lt;&gt;"",IF($EE$1+20&gt;=FY$13,$N87+$S87+$Y87+$AD87+$AJ87+$AO87+$AU87+$AZ87+E87-F87-(FD87+FD189+FD291+FD393),""),"")</f>
        <v/>
      </c>
      <c r="FZ87" s="329" t="str">
        <f aca="false">IF($B87&lt;&gt;"",IF($EE$1+20&gt;=FZ$13,$N87+$S87+$Y87+$AD87+$AJ87+$AO87+$AU87+$AZ87+$BF87+E87-F87-(FE87+FE189+FE291+FE393),""),"")</f>
        <v/>
      </c>
      <c r="GA87" s="329" t="str">
        <f aca="false">IF($B87&lt;&gt;"",IF($EE$1+20&gt;=GA$13,$N87+$S87+$Y87+$AD87+$AJ87+$AO87+$AU87+$AZ87+$BF87+$BK87+E87-F87-(FF87+FF189+FF291+FF393),""),"")</f>
        <v/>
      </c>
      <c r="GB87" s="329" t="str">
        <f aca="false">IF($B87&lt;&gt;"",IF($EE$1+20&gt;=GB$13,$N87+$S87+$Y87+$AD87+$AJ87+$AO87+$AU87+$AZ87+$BF87+$BK87+$BQ87+E87-F87-(FG87+FG189+FG291+FG393),""),"")</f>
        <v/>
      </c>
      <c r="GC87" s="329" t="str">
        <f aca="false">IF($B87&lt;&gt;"",IF($EE$1+20&gt;=GC$13,$N87+$S87+$Y87+$AD87+$AJ87+$AO87+$AU87+$AZ87+$BF87+$BK87+$BQ87+$BV87+E87-F87-(FH87+FH189+FH291+FH393),""),"")</f>
        <v/>
      </c>
      <c r="GD87" s="329" t="str">
        <f aca="false">IF($B87&lt;&gt;"",IF($EE$1+20&gt;=GD$13,$N87+$S87+$Y87+$AD87+$AJ87+$AO87+$AU87+$AZ87+$BF87+$BK87+$BQ87+$BV87+$CB87+E87-F87-(FI87+FI189+FI291+FI393),""),"")</f>
        <v/>
      </c>
      <c r="GE87" s="329" t="str">
        <f aca="false">IF($B87&lt;&gt;"",IF($EE$1+20&gt;=GE$13,$N87+$S87+$Y87+$AD87+$AJ87+$AO87+$AU87+$AZ87+$BF87+$BK87+$BQ87+$BV87+$CB87+$CG87+E87-F87-(FJ87+FJ189+FJ291+FJ393),""),"")</f>
        <v/>
      </c>
      <c r="GF87" s="329" t="str">
        <f aca="false">IF($B87&lt;&gt;"",IF($EE$1+20&gt;=GF$13,$N87+$S87+$Y87+$AD87+$AJ87+$AO87+$AU87+$AZ87+$BF87+$BK87+$BQ87+$BV87+$CB87+$CG87+$CM87+E87-F87-(FK87+FK189+FK291+FK393),""),"")</f>
        <v/>
      </c>
      <c r="GG87" s="329" t="str">
        <f aca="false">IF($B87&lt;&gt;"",IF($EE$1+20&gt;=GG$13,$N87+$S87+$Y87+$AD87+$AJ87+$AO87+$AU87+$AZ87+$BF87+$BK87+$BQ87+$BV87+$CB87+$CG87+$CM87+$CR87+E87-F87-(FL87+FL189+FL291+FL393),""),"")</f>
        <v/>
      </c>
      <c r="GH87" s="329" t="str">
        <f aca="false">IF($B87&lt;&gt;"",IF($EE$1+20&gt;=GH$13,$N87+$S87+$Y87+$AD87+$AJ87+$AO87+$AU87+$AZ87+$BF87+$BK87+$BQ87+$BV87+$CB87+$CG87+$CM87+$CR87+$CX87+E87-F87-(FM87+FM189+FM291+FM393),""),"")</f>
        <v/>
      </c>
      <c r="GI87" s="329" t="str">
        <f aca="false">IF($B87&lt;&gt;"",IF($EE$1+20&gt;=GI$13,$N87+$S87+$Y87+$AD87+$AJ87+$AO87+$AU87+$AZ87+$BF87+$BK87+$BQ87+$BV87+$CB87+$CG87+$CM87+$CR87+$CX87+$DC87+E87-F87-(FN87+FN189+FN291+FN393),""),"")</f>
        <v/>
      </c>
      <c r="GJ87" s="329" t="str">
        <f aca="false">IF($B87&lt;&gt;"",IF($EE$1+20&gt;=GJ$13,$N87+$S87+$Y87+$AD87+$AJ87+$AO87+$AU87+$AZ87+$BF87+$BK87+$BQ87+$BV87+$CB87+$CG87+$CM87+$CR87+$CX87+$DC87+$DI87+E87-F87-(FO87+FO189+FO291+FO393),""),"")</f>
        <v/>
      </c>
      <c r="GK87" s="330" t="str">
        <f aca="false">IF($B87&lt;&gt;"",IF($EE$1+20&gt;=GK$13,$N87+$S87+$Y87+$AD87+$AJ87+$AO87+$AU87+$AZ87+$BF87+$BK87+$BQ87+$BV87+$CB87+$CG87+$CM87+$CR87+$CX87+$DC87+$DI87+$DN87+E87-F87-(FP87+FP189+FP291+FP393),""),"")</f>
        <v/>
      </c>
      <c r="GL87" s="0"/>
      <c r="GM87" s="328" t="str">
        <f aca="false">IF($B87&lt;&gt;"",IF($EE$1+20&gt;=GM$13,RANK(FR87,FR$14:FR$113,0),""),"")</f>
        <v/>
      </c>
      <c r="GN87" s="329" t="str">
        <f aca="false">IF($B87&lt;&gt;"",IF($EE$1+20&gt;=GN$13,RANK(FS87,FS$14:FS$113,0),""),"")</f>
        <v/>
      </c>
      <c r="GO87" s="329" t="str">
        <f aca="false">IF($B87&lt;&gt;"",IF($EE$1+20&gt;=GO$13,RANK(FT87,FT$14:FT$113,0),""),"")</f>
        <v/>
      </c>
      <c r="GP87" s="329" t="str">
        <f aca="false">IF($B87&lt;&gt;"",IF($EE$1+20&gt;=GP$13,RANK(FU87,FU$14:FU$113,0),""),"")</f>
        <v/>
      </c>
      <c r="GQ87" s="329" t="str">
        <f aca="false">IF($B87&lt;&gt;"",IF($EE$1+20&gt;=GQ$13,RANK(FV87,FV$14:FV$113,0),""),"")</f>
        <v/>
      </c>
      <c r="GR87" s="329" t="str">
        <f aca="false">IF($B87&lt;&gt;"",IF($EE$1+20&gt;=GR$13,RANK(FW87,FW$14:FW$113,0),""),"")</f>
        <v/>
      </c>
      <c r="GS87" s="329" t="str">
        <f aca="false">IF($B87&lt;&gt;"",IF($EE$1+20&gt;=GS$13,RANK(FX87,FX$14:FX$113,0),""),"")</f>
        <v/>
      </c>
      <c r="GT87" s="329" t="str">
        <f aca="false">IF($B87&lt;&gt;"",IF($EE$1+20&gt;=GT$13,RANK(FY87,FY$14:FY$113,0),""),"")</f>
        <v/>
      </c>
      <c r="GU87" s="329" t="str">
        <f aca="false">IF($B87&lt;&gt;"",IF($EE$1+20&gt;=GU$13,RANK(FZ87,FZ$14:FZ$113,0),""),"")</f>
        <v/>
      </c>
      <c r="GV87" s="329" t="str">
        <f aca="false">IF($B87&lt;&gt;"",IF($EE$1+20&gt;=GV$13,RANK(GA87,GA$14:GA$113,0),""),"")</f>
        <v/>
      </c>
      <c r="GW87" s="329" t="str">
        <f aca="false">IF($B87&lt;&gt;"",IF($EE$1+20&gt;=GW$13,RANK(GB87,GB$14:GB$113,0),""),"")</f>
        <v/>
      </c>
      <c r="GX87" s="329" t="str">
        <f aca="false">IF($B87&lt;&gt;"",IF($EE$1+20&gt;=GX$13,RANK(GC87,GC$14:GC$113,0),""),"")</f>
        <v/>
      </c>
      <c r="GY87" s="329" t="str">
        <f aca="false">IF($B87&lt;&gt;"",IF($EE$1+20&gt;=GY$13,RANK(GD87,GD$14:GD$113,0),""),"")</f>
        <v/>
      </c>
      <c r="GZ87" s="329" t="str">
        <f aca="false">IF($B87&lt;&gt;"",IF($EE$1+20&gt;=GZ$13,RANK(GE87,GE$14:GE$113,0),""),"")</f>
        <v/>
      </c>
      <c r="HA87" s="329" t="str">
        <f aca="false">IF($B87&lt;&gt;"",IF($EE$1+20&gt;=HA$13,RANK(GF87,GF$14:GF$113,0),""),"")</f>
        <v/>
      </c>
      <c r="HB87" s="329" t="str">
        <f aca="false">IF($B87&lt;&gt;"",IF($EE$1+20&gt;=HB$13,RANK(GG87,GG$14:GG$113,0),""),"")</f>
        <v/>
      </c>
      <c r="HC87" s="329" t="str">
        <f aca="false">IF($B87&lt;&gt;"",IF($EE$1+20&gt;=HC$13,RANK(GH87,GH$14:GH$113,0),""),"")</f>
        <v/>
      </c>
      <c r="HD87" s="329" t="str">
        <f aca="false">IF($B87&lt;&gt;"",IF($EE$1+20&gt;=HD$13,RANK(GI87,GI$14:GI$113,0),""),"")</f>
        <v/>
      </c>
      <c r="HE87" s="329" t="str">
        <f aca="false">IF($B87&lt;&gt;"",IF($EE$1+20&gt;=HE$13,RANK(GJ87,GJ$14:GJ$113,0),""),"")</f>
        <v/>
      </c>
      <c r="HF87" s="330" t="str">
        <f aca="false">IF($B87&lt;&gt;"",IF($EE$1+20&gt;=HF$13,RANK(GK87,GK$14:GK$113,0),""),"")</f>
        <v/>
      </c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13" hidden="false" customHeight="false" outlineLevel="0" collapsed="false">
      <c r="A88" s="308" t="str">
        <f aca="false">IF(B88&lt;&gt;"",RANK(G88,G$14:G$113,0),"")</f>
        <v/>
      </c>
      <c r="B88" s="310" t="str">
        <f aca="false">IF('Chronos (M1..M20)'!B85&lt;&gt;"",'Chronos (M1..M20)'!B85,"")</f>
        <v/>
      </c>
      <c r="C88" s="310" t="str">
        <f aca="false">IF(B88&lt;&gt;"",'Chronos (M1..M20)'!C85,"")</f>
        <v/>
      </c>
      <c r="D88" s="215" t="str">
        <f aca="false">IF(B88&lt;&gt;"",'Chronos (M1..M20)'!C85,"")</f>
        <v/>
      </c>
      <c r="E88" s="355" t="n">
        <f aca="false">'Calculs (M1..M20)'!DS88</f>
        <v>0</v>
      </c>
      <c r="F88" s="355" t="n">
        <f aca="false">'Calculs (M1..M20)'!DT88</f>
        <v>0</v>
      </c>
      <c r="G88" s="311" t="n">
        <f aca="false">IF(B88&lt;&gt;"",IF(NbTotManche&lt;4,DR88-DQ88,IF(NbTotManche&lt;15,DR88-DU88-DQ88,IF(NbTotManche&lt;25,DR88-DU88-DV88-DQ88-DT88,IF(NbTotManche&lt;35,DS88-DU88-DV88-DW88-DT88-DQ88,DS88-DU88-DV88-DW88-DX88-DT88-DQ88)))),0)</f>
        <v>0</v>
      </c>
      <c r="H88" s="312" t="str">
        <f aca="false">IF(B88&lt;&gt;"",IF(G88,(G88/MAXA(G$14:G$113))*1000,0),"")</f>
        <v/>
      </c>
      <c r="I88" s="313" t="str">
        <f aca="false">IF($B88&lt;&gt;"",$B88,"")</f>
        <v/>
      </c>
      <c r="J88" s="314" t="str">
        <f aca="false">IF($B88&lt;&gt;"",'Chronos (M21..M40)'!$H85,"")</f>
        <v/>
      </c>
      <c r="K88" s="315" t="str">
        <f aca="false">IF('Chronos (M21..M40)'!$I85&lt;&gt;"",'Chronos (M21..M40)'!$I85," ")</f>
        <v> </v>
      </c>
      <c r="L88" s="316" t="n">
        <f aca="false">IF('Chronos (M21..M40)'!$J85&lt;&gt;"",'Chronos (M21..M40)'!$J85,0)</f>
        <v>0</v>
      </c>
      <c r="M88" s="317" t="str">
        <f aca="false">IF($B88&lt;&gt;"",IF(K88&lt;&gt;" ",(INDEX(J$9:K$12,MATCH(J88,J$9:J$12),2)/K88)*1000,0),"")</f>
        <v/>
      </c>
      <c r="N88" s="318" t="str">
        <f aca="false">IF(K$9&lt;&gt;"",IF($B88&lt;&gt;"",M88-L88,""),"")</f>
        <v/>
      </c>
      <c r="O88" s="314" t="str">
        <f aca="false">IF($B88&lt;&gt;"",'Chronos (M21..M40)'!$H186,"")</f>
        <v/>
      </c>
      <c r="P88" s="315" t="str">
        <f aca="false">IF('Chronos (M21..M40)'!$I186&lt;&gt;"",'Chronos (M21..M40)'!$I186," ")</f>
        <v> </v>
      </c>
      <c r="Q88" s="316" t="n">
        <f aca="false">IF('Chronos (M21..M40)'!$J186&lt;&gt;"",'Chronos (M21..M40)'!$J186,0)</f>
        <v>0</v>
      </c>
      <c r="R88" s="317" t="str">
        <f aca="false">IF($B88&lt;&gt;"",IF(P88&lt;&gt;" ",(INDEX(O$9:P$12,MATCH(O88,O$9:O$12),2)/P88)*1000,0),"")</f>
        <v/>
      </c>
      <c r="S88" s="318" t="str">
        <f aca="false">IF(P$9&lt;&gt;"",IF($B88&lt;&gt;"",R88-Q88,""),"")</f>
        <v/>
      </c>
      <c r="T88" s="313" t="str">
        <f aca="false">IF($B88&lt;&gt;"",$B88,"")</f>
        <v/>
      </c>
      <c r="U88" s="314" t="str">
        <f aca="false">IF($B88&lt;&gt;"",'Chronos (M21..M40)'!$H287,"")</f>
        <v/>
      </c>
      <c r="V88" s="315" t="str">
        <f aca="false">IF('Chronos (M21..M40)'!$I287&lt;&gt;"",'Chronos (M21..M40)'!$I287," ")</f>
        <v> </v>
      </c>
      <c r="W88" s="316" t="n">
        <f aca="false">IF('Chronos (M21..M40)'!$J287&lt;&gt;"",'Chronos (M21..M40)'!$J287,0)</f>
        <v>0</v>
      </c>
      <c r="X88" s="317" t="str">
        <f aca="false">IF($B88&lt;&gt;"",IF(V88&lt;&gt;" ",(INDEX(U$9:V$12,MATCH(U88,U$9:U$12),2)/V88)*1000,0),"")</f>
        <v/>
      </c>
      <c r="Y88" s="318" t="str">
        <f aca="false">IF(V$9&lt;&gt;"",IF($B88&lt;&gt;"",X88-W88,""),"")</f>
        <v/>
      </c>
      <c r="Z88" s="314" t="str">
        <f aca="false">IF($B88&lt;&gt;"",'Chronos (M21..M40)'!$H388,"")</f>
        <v/>
      </c>
      <c r="AA88" s="315" t="str">
        <f aca="false">IF('Chronos (M21..M40)'!$I388&lt;&gt;"",'Chronos (M21..M40)'!$I388," ")</f>
        <v> </v>
      </c>
      <c r="AB88" s="316" t="n">
        <f aca="false">IF('Chronos (M1..M20)'!$J388&lt;&gt;"",'Chronos (M21..M40)'!$J388,0)</f>
        <v>0</v>
      </c>
      <c r="AC88" s="317" t="str">
        <f aca="false">IF($B88&lt;&gt;"",IF(AA88&lt;&gt;" ",(INDEX(Z$9:AA$12,MATCH(Z88,Z$9:Z$12),2)/AA88)*1000,0),"")</f>
        <v/>
      </c>
      <c r="AD88" s="318" t="str">
        <f aca="false">IF(AA$9&lt;&gt;"",IF($B88&lt;&gt;"",AC88-AB88,""),"")</f>
        <v/>
      </c>
      <c r="AE88" s="313" t="str">
        <f aca="false">IF($B88&lt;&gt;"",$B88,"")</f>
        <v/>
      </c>
      <c r="AF88" s="314" t="str">
        <f aca="false">IF($B88&lt;&gt;"",'Chronos (M21..M40)'!$H489,"")</f>
        <v/>
      </c>
      <c r="AG88" s="315" t="str">
        <f aca="false">IF('Chronos (M21..M40)'!$I489&lt;&gt;"",'Chronos (M21..M40)'!$I489," ")</f>
        <v> </v>
      </c>
      <c r="AH88" s="316" t="n">
        <f aca="false">IF('Chronos (M21..M40)'!$J489&lt;&gt;"",'Chronos (M21..M40)'!$J489,0)</f>
        <v>0</v>
      </c>
      <c r="AI88" s="317" t="str">
        <f aca="false">IF($B88&lt;&gt;"",IF(AG88&lt;&gt;" ",(INDEX(AF$9:AG$12,MATCH(AF88,AF$9:AF$12),2)/AG88)*1000,0),"")</f>
        <v/>
      </c>
      <c r="AJ88" s="318" t="str">
        <f aca="false">IF(AG$9&lt;&gt;"",IF($B88&lt;&gt;"",AI88-AH88,""),"")</f>
        <v/>
      </c>
      <c r="AK88" s="314" t="str">
        <f aca="false">IF($B88&lt;&gt;"",'Chronos (M21..M40)'!$H590,"")</f>
        <v/>
      </c>
      <c r="AL88" s="315" t="str">
        <f aca="false">IF('Chronos (M21..M40)'!$I590&lt;&gt;"",'Chronos (M21..M40)'!$I590," ")</f>
        <v> </v>
      </c>
      <c r="AM88" s="316" t="n">
        <f aca="false">IF('Chronos (M21..M40)'!$J590&lt;&gt;"",'Chronos (M21..M40)'!$J590,0)</f>
        <v>0</v>
      </c>
      <c r="AN88" s="317" t="str">
        <f aca="false">IF($B88&lt;&gt;"",IF(AL88&lt;&gt;" ",(INDEX(AK$9:AL$12,MATCH(AK88,AK$9:AK$12),2)/AL88)*1000,0),"")</f>
        <v/>
      </c>
      <c r="AO88" s="318" t="str">
        <f aca="false">IF(AL$9&lt;&gt;"",IF($B88&lt;&gt;"",AN88-AM88,""),"")</f>
        <v/>
      </c>
      <c r="AP88" s="313" t="str">
        <f aca="false">IF($B88&lt;&gt;"",$B88,"")</f>
        <v/>
      </c>
      <c r="AQ88" s="314" t="str">
        <f aca="false">IF($B88&lt;&gt;"",'Chronos (M21..M40)'!$H691,"")</f>
        <v/>
      </c>
      <c r="AR88" s="315" t="str">
        <f aca="false">IF('Chronos (M21..M40)'!$I691&lt;&gt;"",'Chronos (M21..M40)'!$I691," ")</f>
        <v> </v>
      </c>
      <c r="AS88" s="316" t="n">
        <f aca="false">IF('Chronos (M21..M40)'!$J691&lt;&gt;"",'Chronos (M21..M40)'!$J691,0)</f>
        <v>0</v>
      </c>
      <c r="AT88" s="317" t="str">
        <f aca="false">IF($B88&lt;&gt;"",IF(AR88&lt;&gt;" ",(INDEX(AQ$9:AR$12,MATCH(AQ88,AQ$9:AQ$12),2)/AR88)*1000,0),"")</f>
        <v/>
      </c>
      <c r="AU88" s="318" t="str">
        <f aca="false">IF(AR$9&lt;&gt;"",IF($B88&lt;&gt;"",AT88-AS88,""),"")</f>
        <v/>
      </c>
      <c r="AV88" s="314" t="str">
        <f aca="false">IF($B88&lt;&gt;"",'Chronos (M21..M40)'!$H792,"")</f>
        <v/>
      </c>
      <c r="AW88" s="315" t="str">
        <f aca="false">IF('Chronos (M21..M40)'!$I792&lt;&gt;"",'Chronos (M21..M40)'!$I792," ")</f>
        <v> </v>
      </c>
      <c r="AX88" s="316" t="n">
        <f aca="false">IF('Chronos (M21..M40)'!$J792&lt;&gt;"",'Chronos (M21..M40)'!$J792,0)</f>
        <v>0</v>
      </c>
      <c r="AY88" s="317" t="str">
        <f aca="false">IF($B88&lt;&gt;"",IF(AW88&lt;&gt;" ",(INDEX(AV$9:AW$12,MATCH(AV88,AV$9:AV$12),2)/AW88)*1000,0),"")</f>
        <v/>
      </c>
      <c r="AZ88" s="318" t="str">
        <f aca="false">IF(AW$9&lt;&gt;"",IF($B88&lt;&gt;"",AY88-AX88,""),"")</f>
        <v/>
      </c>
      <c r="BA88" s="313" t="str">
        <f aca="false">IF($B88&lt;&gt;"",$B88,"")</f>
        <v/>
      </c>
      <c r="BB88" s="314" t="str">
        <f aca="false">IF($B88&lt;&gt;"",'Chronos (M21..M40)'!$H893,"")</f>
        <v/>
      </c>
      <c r="BC88" s="315" t="str">
        <f aca="false">IF('Chronos (M21..M40)'!$I893&lt;&gt;"",'Chronos (M21..M40)'!$I893," ")</f>
        <v> </v>
      </c>
      <c r="BD88" s="316" t="n">
        <f aca="false">IF('Chronos (M21..M40)'!$J893&lt;&gt;"",'Chronos (M21..M40)'!$J893,0)</f>
        <v>0</v>
      </c>
      <c r="BE88" s="317" t="str">
        <f aca="false">IF($B88&lt;&gt;"",IF(BC88&lt;&gt;" ",(INDEX(BB$9:BC$12,MATCH(BB88,BB$9:BB$12),2)/BC88)*1000,0),"")</f>
        <v/>
      </c>
      <c r="BF88" s="318" t="str">
        <f aca="false">IF(BC$9&lt;&gt;"",IF($B88&lt;&gt;"",BE88-BD88,""),"")</f>
        <v/>
      </c>
      <c r="BG88" s="314" t="str">
        <f aca="false">IF($B88&lt;&gt;"",'Chronos (M21..M40)'!$H994,"")</f>
        <v/>
      </c>
      <c r="BH88" s="315" t="str">
        <f aca="false">IF('Chronos (M21..M40)'!$I994&lt;&gt;"",'Chronos (M21..M40)'!$I994," ")</f>
        <v> </v>
      </c>
      <c r="BI88" s="316" t="n">
        <f aca="false">IF('Chronos (M21..M40)'!$J994&lt;&gt;"",'Chronos (M21..M40)'!$J994,0)</f>
        <v>0</v>
      </c>
      <c r="BJ88" s="317" t="str">
        <f aca="false">IF($B88&lt;&gt;"",IF(BH88&lt;&gt;" ",(INDEX(BG$9:BH$12,MATCH(BG88,BG$9:BG$12),2)/BH88)*1000,0),"")</f>
        <v/>
      </c>
      <c r="BK88" s="318" t="str">
        <f aca="false">IF(BH$9&lt;&gt;"",IF($B88&lt;&gt;"",BJ88-BI88,""),"")</f>
        <v/>
      </c>
      <c r="BL88" s="313" t="str">
        <f aca="false">IF($B88&lt;&gt;"",$B88,"")</f>
        <v/>
      </c>
      <c r="BM88" s="314" t="str">
        <f aca="false">IF($B88&lt;&gt;"",'Chronos (M21..M40)'!$H1095,"")</f>
        <v/>
      </c>
      <c r="BN88" s="315" t="str">
        <f aca="false">IF('Chronos (M21..M40)'!$I1095&lt;&gt;"",'Chronos (M21..M40)'!$I1095," ")</f>
        <v> </v>
      </c>
      <c r="BO88" s="316" t="n">
        <f aca="false">IF('Chronos (M21..M40)'!$J1095&lt;&gt;"",'Chronos (M21..M40)'!$J1095,0)</f>
        <v>0</v>
      </c>
      <c r="BP88" s="317" t="str">
        <f aca="false">IF($B88&lt;&gt;"",IF(BN88&lt;&gt;" ",(INDEX(BM$9:BN$12,MATCH(BM88,BM$9:BM$12),2)/BN88)*1000,0),"")</f>
        <v/>
      </c>
      <c r="BQ88" s="318" t="str">
        <f aca="false">IF(BN$9&lt;&gt;"",IF($B88&lt;&gt;"",BP88-BO88,""),"")</f>
        <v/>
      </c>
      <c r="BR88" s="314" t="str">
        <f aca="false">IF($B88&lt;&gt;"",'Chronos (M21..M40)'!$H1196,"")</f>
        <v/>
      </c>
      <c r="BS88" s="315" t="str">
        <f aca="false">IF('Chronos (M21..M40)'!$I1196&lt;&gt;"",'Chronos (M21..M40)'!$I1196," ")</f>
        <v> </v>
      </c>
      <c r="BT88" s="316" t="n">
        <f aca="false">IF('Chronos (M21..M40)'!$J1196&lt;&gt;"",'Chronos (M21..M40)'!$J1196,0)</f>
        <v>0</v>
      </c>
      <c r="BU88" s="317" t="str">
        <f aca="false">IF($B88&lt;&gt;"",IF(BS88&lt;&gt;" ",(INDEX(BR$9:BS$12,MATCH(BR88,BR$9:BR$12),2)/BS88)*1000,0),"")</f>
        <v/>
      </c>
      <c r="BV88" s="318" t="str">
        <f aca="false">IF(BS$9&lt;&gt;"",IF($B88&lt;&gt;"",BU88-BT88,""),"")</f>
        <v/>
      </c>
      <c r="BW88" s="313" t="str">
        <f aca="false">IF($B88&lt;&gt;"",$B88,"")</f>
        <v/>
      </c>
      <c r="BX88" s="314" t="str">
        <f aca="false">IF($B88&lt;&gt;"",'Chronos (M21..M40)'!$H1297,"")</f>
        <v/>
      </c>
      <c r="BY88" s="315" t="str">
        <f aca="false">IF('Chronos (M21..M40)'!$I1297&lt;&gt;"",'Chronos (M21..M40)'!$I1297," ")</f>
        <v> </v>
      </c>
      <c r="BZ88" s="316" t="n">
        <f aca="false">IF('Chronos (M21..M40)'!$J1297&lt;&gt;"",'Chronos (M21..M40)'!$J1297,0)</f>
        <v>0</v>
      </c>
      <c r="CA88" s="317" t="str">
        <f aca="false">IF($B88&lt;&gt;"",IF(BY88&lt;&gt;" ",(INDEX(BX$9:BY$12,MATCH(BX88,BX$9:BX$12),2)/BY88)*1000,0),"")</f>
        <v/>
      </c>
      <c r="CB88" s="318" t="str">
        <f aca="false">IF(BY$9&lt;&gt;"",IF($B88&lt;&gt;"",CA88-BZ88,""),"")</f>
        <v/>
      </c>
      <c r="CC88" s="314" t="str">
        <f aca="false">IF($B88&lt;&gt;"",'Chronos (M21..M40)'!$H1398,"")</f>
        <v/>
      </c>
      <c r="CD88" s="315" t="str">
        <f aca="false">IF('Chronos (M21..M40)'!$I1398&lt;&gt;"",'Chronos (M21..M40)'!$I1398," ")</f>
        <v> </v>
      </c>
      <c r="CE88" s="316" t="n">
        <f aca="false">IF('Chronos (M21..M40)'!$J1398&lt;&gt;"",'Chronos (M21..M40)'!$J1398,0)</f>
        <v>0</v>
      </c>
      <c r="CF88" s="317" t="str">
        <f aca="false">IF($B88&lt;&gt;"",IF(CD88&lt;&gt;" ",(INDEX(CC$9:CD$12,MATCH(CC88,CC$9:CC$12),2)/CD88)*1000,0),"")</f>
        <v/>
      </c>
      <c r="CG88" s="318" t="str">
        <f aca="false">IF(CD$9&lt;&gt;"",IF($B88&lt;&gt;"",CF88-CE88,""),"")</f>
        <v/>
      </c>
      <c r="CH88" s="313" t="str">
        <f aca="false">IF($B88&lt;&gt;"",$B88,"")</f>
        <v/>
      </c>
      <c r="CI88" s="314" t="str">
        <f aca="false">IF($B88&lt;&gt;"",'Chronos (M21..M40)'!$H1499,"")</f>
        <v/>
      </c>
      <c r="CJ88" s="315" t="str">
        <f aca="false">IF('Chronos (M21..M40)'!$I1499&lt;&gt;"",'Chronos (M21..M40)'!$I1499," ")</f>
        <v> </v>
      </c>
      <c r="CK88" s="316" t="n">
        <f aca="false">IF('Chronos (M21..M40)'!$J1499&lt;&gt;"",'Chronos (M21..M40)'!$J1499,0)</f>
        <v>0</v>
      </c>
      <c r="CL88" s="317" t="str">
        <f aca="false">IF($B88&lt;&gt;"",IF(CJ88&lt;&gt;" ",(INDEX(CI$9:CJ$12,MATCH(CI88,CI$9:CI$12),2)/CJ88)*1000,0),"")</f>
        <v/>
      </c>
      <c r="CM88" s="318" t="str">
        <f aca="false">IF(CJ$9&lt;&gt;"",IF($B88&lt;&gt;"",CL88-CK88,""),"")</f>
        <v/>
      </c>
      <c r="CN88" s="314" t="str">
        <f aca="false">IF($B88&lt;&gt;"",'Chronos (M21..M40)'!$H1600,"")</f>
        <v/>
      </c>
      <c r="CO88" s="315" t="str">
        <f aca="false">IF('Chronos (M21..M40)'!$I1600&lt;&gt;"",'Chronos (M21..M40)'!$I1600," ")</f>
        <v> </v>
      </c>
      <c r="CP88" s="316" t="n">
        <f aca="false">IF('Chronos (M21..M40)'!$J1600&lt;&gt;"",'Chronos (M21..M40)'!$J1600,0)</f>
        <v>0</v>
      </c>
      <c r="CQ88" s="317" t="str">
        <f aca="false">IF($B88&lt;&gt;"",IF(CO88&lt;&gt;" ",(INDEX(CN$9:CO$12,MATCH(CN88,CN$9:CN$12),2)/CO88)*1000,0),"")</f>
        <v/>
      </c>
      <c r="CR88" s="318" t="str">
        <f aca="false">IF(CO$9&lt;&gt;"",IF($B88&lt;&gt;"",CQ88-CP88,""),"")</f>
        <v/>
      </c>
      <c r="CS88" s="313" t="str">
        <f aca="false">IF($B88&lt;&gt;"",$B88,"")</f>
        <v/>
      </c>
      <c r="CT88" s="314" t="str">
        <f aca="false">IF($B88&lt;&gt;"",'Chronos (M21..M40)'!$H1701,"")</f>
        <v/>
      </c>
      <c r="CU88" s="315" t="str">
        <f aca="false">IF('Chronos (M21..M40)'!$I1701&lt;&gt;"",'Chronos (M21..M40)'!$I1701," ")</f>
        <v> </v>
      </c>
      <c r="CV88" s="316" t="n">
        <f aca="false">IF('Chronos (M21..M40)'!$J1701&lt;&gt;"",'Chronos (M21..M40)'!$J1701,0)</f>
        <v>0</v>
      </c>
      <c r="CW88" s="317" t="str">
        <f aca="false">IF($B88&lt;&gt;"",IF(CU88&lt;&gt;" ",(INDEX(CT$9:CU$12,MATCH(CT88,CT$9:CT$12),2)/CU88)*1000,0),"")</f>
        <v/>
      </c>
      <c r="CX88" s="318" t="str">
        <f aca="false">IF(CU$9&lt;&gt;"",IF($B88&lt;&gt;"",CW88-CV88,""),"")</f>
        <v/>
      </c>
      <c r="CY88" s="314" t="str">
        <f aca="false">IF($B88&lt;&gt;"",'Chronos (M21..M40)'!$H1802,"")</f>
        <v/>
      </c>
      <c r="CZ88" s="315" t="str">
        <f aca="false">IF('Chronos (M21..M40)'!$I1802&lt;&gt;"",'Chronos (M21..M40)'!$I1802," ")</f>
        <v> </v>
      </c>
      <c r="DA88" s="316" t="n">
        <f aca="false">IF('Chronos (M21..M40)'!$J1802&lt;&gt;"",'Chronos (M21..M40)'!$J1802,0)</f>
        <v>0</v>
      </c>
      <c r="DB88" s="317" t="str">
        <f aca="false">IF($B88&lt;&gt;"",IF(CZ88&lt;&gt;" ",(INDEX(CY$9:CZ$12,MATCH(CY88,CY$9:CY$12),2)/CZ88)*1000,0),"")</f>
        <v/>
      </c>
      <c r="DC88" s="318" t="str">
        <f aca="false">IF(CZ$9&lt;&gt;"",IF($B88&lt;&gt;"",DB88-DA88,""),"")</f>
        <v/>
      </c>
      <c r="DD88" s="313" t="str">
        <f aca="false">IF($B88&lt;&gt;"",$B88,"")</f>
        <v/>
      </c>
      <c r="DE88" s="314" t="str">
        <f aca="false">IF($B88&lt;&gt;"",'Chronos (M21..M40)'!$H1903,"")</f>
        <v/>
      </c>
      <c r="DF88" s="315" t="str">
        <f aca="false">IF('Chronos (M21..M40)'!$I1903&lt;&gt;"",'Chronos (M21..M40)'!$I1903," ")</f>
        <v> </v>
      </c>
      <c r="DG88" s="316" t="n">
        <f aca="false">IF('Chronos (M21..M40)'!$J1903&lt;&gt;"",'Chronos (M21..M40)'!$J1903,0)</f>
        <v>0</v>
      </c>
      <c r="DH88" s="317" t="str">
        <f aca="false">IF($B88&lt;&gt;"",IF(DF88&lt;&gt;" ",(INDEX(DE$9:DF$12,MATCH(DE88,DE$9:DE$12),2)/DF88)*1000,0),"")</f>
        <v/>
      </c>
      <c r="DI88" s="318" t="str">
        <f aca="false">IF(DF$9&lt;&gt;"",IF($B88&lt;&gt;"",DH88-DG88,""),"")</f>
        <v/>
      </c>
      <c r="DJ88" s="314" t="str">
        <f aca="false">IF($B88&lt;&gt;"",'Chronos (M21..M40)'!$H2004,"")</f>
        <v/>
      </c>
      <c r="DK88" s="315" t="str">
        <f aca="false">IF('Chronos (M21..M40)'!$I2004&lt;&gt;"",'Chronos (M21..M40)'!$I2004," ")</f>
        <v> </v>
      </c>
      <c r="DL88" s="316" t="n">
        <f aca="false">IF('Chronos (M21..M40)'!$J2004&lt;&gt;"",'Chronos (M21..M40)'!$J2004,0)</f>
        <v>0</v>
      </c>
      <c r="DM88" s="317" t="str">
        <f aca="false">IF($B88&lt;&gt;"",IF(DK88&lt;&gt;" ",(INDEX(DJ$9:DK$12,MATCH(DJ88,DJ$9:DJ$12),2)/DK88)*1000,0),"")</f>
        <v/>
      </c>
      <c r="DN88" s="318" t="str">
        <f aca="false">IF(DK$9&lt;&gt;"",IF($B88&lt;&gt;"",DM88-DL88,""),"")</f>
        <v/>
      </c>
      <c r="DO88" s="0"/>
      <c r="DP88" s="356" t="n">
        <f aca="false">E88</f>
        <v>0</v>
      </c>
      <c r="DQ88" s="357" t="n">
        <f aca="false">F88</f>
        <v>0</v>
      </c>
      <c r="DR88" s="356" t="e">
        <f aca="false">SUM(E88,M88,R88,X88,AC88)</f>
        <v>#VALUE!</v>
      </c>
      <c r="DS88" s="319" t="e">
        <f aca="false">SUM(DR88,AI88,AN88,AT88,AY88,BE88,BJ88,BP88,BU88,CA88,CF88,CL88,CQ88,CW88,DB88,DH88,DM88)</f>
        <v>#VALUE!</v>
      </c>
      <c r="DT88" s="357" t="n">
        <f aca="false">SUM(L88,Q88,W88,AB88,AH88,AM88,AS88,AX88,BD88,BI88,BO88,BT88,BZ88,CE88,CK88,CP88,CV88,DA88,DG88,DL88)</f>
        <v>0</v>
      </c>
      <c r="DU88" s="356" t="e">
        <f aca="false">SMALL($DY88:$EV88,1)</f>
        <v>#VALUE!</v>
      </c>
      <c r="DV88" s="319" t="e">
        <f aca="false">SMALL($DY88:$EV88,2)</f>
        <v>#VALUE!</v>
      </c>
      <c r="DW88" s="319" t="e">
        <f aca="false">SMALL($DY88:$EV88,3)</f>
        <v>#VALUE!</v>
      </c>
      <c r="DX88" s="357" t="e">
        <f aca="false">SMALL($DY88:$EV88,4)</f>
        <v>#VALUE!</v>
      </c>
      <c r="DY88" s="356" t="e">
        <f aca="false">'Calculs (M1..M20)'!DU88</f>
        <v>#VALUE!</v>
      </c>
      <c r="DZ88" s="356" t="e">
        <f aca="false">'Calculs (M1..M20)'!DV88</f>
        <v>#VALUE!</v>
      </c>
      <c r="EA88" s="356" t="e">
        <f aca="false">'Calculs (M1..M20)'!DW88</f>
        <v>#VALUE!</v>
      </c>
      <c r="EB88" s="358" t="e">
        <f aca="false">'Calculs (M1..M20)'!DX88</f>
        <v>#VALUE!</v>
      </c>
      <c r="EC88" s="361" t="str">
        <f aca="false">IF(M88&gt;0,M88," ")</f>
        <v/>
      </c>
      <c r="ED88" s="321" t="str">
        <f aca="false">IF(R88&gt;0,R88," ")</f>
        <v/>
      </c>
      <c r="EE88" s="321" t="str">
        <f aca="false">IF(X88&gt;0,X88," ")</f>
        <v/>
      </c>
      <c r="EF88" s="321" t="str">
        <f aca="false">IF(AC88&gt;0,AC88," ")</f>
        <v/>
      </c>
      <c r="EG88" s="321" t="str">
        <f aca="false">IF(AI88&gt;0,AI88," ")</f>
        <v/>
      </c>
      <c r="EH88" s="321" t="str">
        <f aca="false">IF(AN88&gt;0,AN88," ")</f>
        <v/>
      </c>
      <c r="EI88" s="321" t="str">
        <f aca="false">IF(AT88&gt;0,AT88," ")</f>
        <v/>
      </c>
      <c r="EJ88" s="321" t="str">
        <f aca="false">IF(AY88&gt;0,AY88," ")</f>
        <v/>
      </c>
      <c r="EK88" s="321" t="str">
        <f aca="false">IF(BE88&gt;0,BE88," ")</f>
        <v/>
      </c>
      <c r="EL88" s="321" t="str">
        <f aca="false">IF(BJ88&gt;0,BJ88," ")</f>
        <v/>
      </c>
      <c r="EM88" s="321" t="str">
        <f aca="false">IF(BP88&gt;0,BP88," ")</f>
        <v/>
      </c>
      <c r="EN88" s="321" t="str">
        <f aca="false">IF(BU88&gt;0,BU88," ")</f>
        <v/>
      </c>
      <c r="EO88" s="321" t="str">
        <f aca="false">IF(CA88&gt;0,CA88," ")</f>
        <v/>
      </c>
      <c r="EP88" s="321" t="str">
        <f aca="false">IF(CF88&gt;0,CF88," ")</f>
        <v/>
      </c>
      <c r="EQ88" s="321" t="str">
        <f aca="false">IF(CL88&gt;0,CL88," ")</f>
        <v/>
      </c>
      <c r="ER88" s="321" t="str">
        <f aca="false">IF(CQ88&gt;0,CQ88," ")</f>
        <v/>
      </c>
      <c r="ES88" s="321" t="str">
        <f aca="false">IF(CW88&gt;0,CW88," ")</f>
        <v/>
      </c>
      <c r="ET88" s="321" t="str">
        <f aca="false">IF(DB88&gt;0,DB88," ")</f>
        <v/>
      </c>
      <c r="EU88" s="321" t="str">
        <f aca="false">IF(DH88&gt;0,DH88," ")</f>
        <v/>
      </c>
      <c r="EV88" s="321" t="str">
        <f aca="false">IF(DM88&gt;0,DM88," ")</f>
        <v/>
      </c>
      <c r="EW88" s="322" t="e">
        <f aca="false">SMALL($DY88:EC88,1)</f>
        <v>#VALUE!</v>
      </c>
      <c r="EX88" s="323" t="e">
        <f aca="false">SMALL($DY88:ED88,1)</f>
        <v>#VALUE!</v>
      </c>
      <c r="EY88" s="323" t="e">
        <f aca="false">SMALL($DY88:EE88,1)</f>
        <v>#VALUE!</v>
      </c>
      <c r="EZ88" s="323" t="e">
        <f aca="false">SMALL($DY88:EF88,1)</f>
        <v>#VALUE!</v>
      </c>
      <c r="FA88" s="323" t="e">
        <f aca="false">SMALL($DY88:EG88,1)</f>
        <v>#VALUE!</v>
      </c>
      <c r="FB88" s="323" t="e">
        <f aca="false">SMALL($DY88:EH88,1)</f>
        <v>#VALUE!</v>
      </c>
      <c r="FC88" s="323" t="e">
        <f aca="false">SMALL($DY88:EI88,1)</f>
        <v>#VALUE!</v>
      </c>
      <c r="FD88" s="323" t="e">
        <f aca="false">SMALL($DY88:EJ88,1)</f>
        <v>#VALUE!</v>
      </c>
      <c r="FE88" s="323" t="e">
        <f aca="false">SMALL($DY88:EK88,1)</f>
        <v>#VALUE!</v>
      </c>
      <c r="FF88" s="323" t="e">
        <f aca="false">SMALL($DY88:EL88,1)</f>
        <v>#VALUE!</v>
      </c>
      <c r="FG88" s="323" t="e">
        <f aca="false">SMALL($DY88:EM88,1)</f>
        <v>#VALUE!</v>
      </c>
      <c r="FH88" s="323" t="e">
        <f aca="false">SMALL($DY88:EN88,1)</f>
        <v>#VALUE!</v>
      </c>
      <c r="FI88" s="323" t="e">
        <f aca="false">SMALL($DY88:EO88,1)</f>
        <v>#VALUE!</v>
      </c>
      <c r="FJ88" s="323" t="e">
        <f aca="false">SMALL($DY88:EP88,1)</f>
        <v>#VALUE!</v>
      </c>
      <c r="FK88" s="323" t="e">
        <f aca="false">SMALL($DY88:EQ88,1)</f>
        <v>#VALUE!</v>
      </c>
      <c r="FL88" s="323" t="e">
        <f aca="false">SMALL($DY88:ER88,1)</f>
        <v>#VALUE!</v>
      </c>
      <c r="FM88" s="323" t="e">
        <f aca="false">SMALL($DY88:ES88,1)</f>
        <v>#VALUE!</v>
      </c>
      <c r="FN88" s="323" t="e">
        <f aca="false">SMALL($DY88:ET88,1)</f>
        <v>#VALUE!</v>
      </c>
      <c r="FO88" s="323" t="e">
        <f aca="false">SMALL($DY88:EU88,1)</f>
        <v>#VALUE!</v>
      </c>
      <c r="FP88" s="324" t="e">
        <f aca="false">SMALL($DY88:EV88,1)</f>
        <v>#VALUE!</v>
      </c>
      <c r="FQ88" s="0"/>
      <c r="FR88" s="328" t="str">
        <f aca="false">IF($B88&lt;&gt;"",IF($EE$1+20&gt;=FR$13,$N88+E88-F88-(EW88+EW190+EW292+EW394),""),"")</f>
        <v/>
      </c>
      <c r="FS88" s="329" t="str">
        <f aca="false">IF($B88&lt;&gt;"",IF($EE$1+20&gt;=FS$13,$N88+$S88+E88-F88-(EX88+EX190+EX292+EX394),""),"")</f>
        <v/>
      </c>
      <c r="FT88" s="329" t="str">
        <f aca="false">IF($B88&lt;&gt;"",IF($EE$1+20&gt;=FT$13,$N88+$S88+$Y88+E88-F88-(EY88+EY190+EY292+EY394),""),"")</f>
        <v/>
      </c>
      <c r="FU88" s="329" t="str">
        <f aca="false">IF($B88&lt;&gt;"",IF($EE$1+20&gt;=FU$13,$N88+$S88+$Y88+$AD88+E88-F88-(EZ88+EZ190+EZ292+EZ394),""),"")</f>
        <v/>
      </c>
      <c r="FV88" s="329" t="str">
        <f aca="false">IF($B88&lt;&gt;"",IF($EE$1+20&gt;=FV$13,$N88+$S88+$Y88+$AD88+$AJ88+E88-F88-(FA88+FA190+FA292+FA394),""),"")</f>
        <v/>
      </c>
      <c r="FW88" s="329" t="str">
        <f aca="false">IF($B88&lt;&gt;"",IF($EE$1+20&gt;=FW$13,$N88+$S88+$Y88+$AD88+$AJ88+$AO88+E88-F88-(FB88+FB190+FB292+FB394),""),"")</f>
        <v/>
      </c>
      <c r="FX88" s="329" t="str">
        <f aca="false">IF($B88&lt;&gt;"",IF($EE$1+20&gt;=FX$13,$N88+$S88+$Y88+$AD88+$AJ88+$AO88+$AU88+E88-F88-(FC88+FC190+FC292+FC394),""),"")</f>
        <v/>
      </c>
      <c r="FY88" s="329" t="str">
        <f aca="false">IF($B88&lt;&gt;"",IF($EE$1+20&gt;=FY$13,$N88+$S88+$Y88+$AD88+$AJ88+$AO88+$AU88+$AZ88+E88-F88-(FD88+FD190+FD292+FD394),""),"")</f>
        <v/>
      </c>
      <c r="FZ88" s="329" t="str">
        <f aca="false">IF($B88&lt;&gt;"",IF($EE$1+20&gt;=FZ$13,$N88+$S88+$Y88+$AD88+$AJ88+$AO88+$AU88+$AZ88+$BF88+E88-F88-(FE88+FE190+FE292+FE394),""),"")</f>
        <v/>
      </c>
      <c r="GA88" s="329" t="str">
        <f aca="false">IF($B88&lt;&gt;"",IF($EE$1+20&gt;=GA$13,$N88+$S88+$Y88+$AD88+$AJ88+$AO88+$AU88+$AZ88+$BF88+$BK88+E88-F88-(FF88+FF190+FF292+FF394),""),"")</f>
        <v/>
      </c>
      <c r="GB88" s="329" t="str">
        <f aca="false">IF($B88&lt;&gt;"",IF($EE$1+20&gt;=GB$13,$N88+$S88+$Y88+$AD88+$AJ88+$AO88+$AU88+$AZ88+$BF88+$BK88+$BQ88+E88-F88-(FG88+FG190+FG292+FG394),""),"")</f>
        <v/>
      </c>
      <c r="GC88" s="329" t="str">
        <f aca="false">IF($B88&lt;&gt;"",IF($EE$1+20&gt;=GC$13,$N88+$S88+$Y88+$AD88+$AJ88+$AO88+$AU88+$AZ88+$BF88+$BK88+$BQ88+$BV88+E88-F88-(FH88+FH190+FH292+FH394),""),"")</f>
        <v/>
      </c>
      <c r="GD88" s="329" t="str">
        <f aca="false">IF($B88&lt;&gt;"",IF($EE$1+20&gt;=GD$13,$N88+$S88+$Y88+$AD88+$AJ88+$AO88+$AU88+$AZ88+$BF88+$BK88+$BQ88+$BV88+$CB88+E88-F88-(FI88+FI190+FI292+FI394),""),"")</f>
        <v/>
      </c>
      <c r="GE88" s="329" t="str">
        <f aca="false">IF($B88&lt;&gt;"",IF($EE$1+20&gt;=GE$13,$N88+$S88+$Y88+$AD88+$AJ88+$AO88+$AU88+$AZ88+$BF88+$BK88+$BQ88+$BV88+$CB88+$CG88+E88-F88-(FJ88+FJ190+FJ292+FJ394),""),"")</f>
        <v/>
      </c>
      <c r="GF88" s="329" t="str">
        <f aca="false">IF($B88&lt;&gt;"",IF($EE$1+20&gt;=GF$13,$N88+$S88+$Y88+$AD88+$AJ88+$AO88+$AU88+$AZ88+$BF88+$BK88+$BQ88+$BV88+$CB88+$CG88+$CM88+E88-F88-(FK88+FK190+FK292+FK394),""),"")</f>
        <v/>
      </c>
      <c r="GG88" s="329" t="str">
        <f aca="false">IF($B88&lt;&gt;"",IF($EE$1+20&gt;=GG$13,$N88+$S88+$Y88+$AD88+$AJ88+$AO88+$AU88+$AZ88+$BF88+$BK88+$BQ88+$BV88+$CB88+$CG88+$CM88+$CR88+E88-F88-(FL88+FL190+FL292+FL394),""),"")</f>
        <v/>
      </c>
      <c r="GH88" s="329" t="str">
        <f aca="false">IF($B88&lt;&gt;"",IF($EE$1+20&gt;=GH$13,$N88+$S88+$Y88+$AD88+$AJ88+$AO88+$AU88+$AZ88+$BF88+$BK88+$BQ88+$BV88+$CB88+$CG88+$CM88+$CR88+$CX88+E88-F88-(FM88+FM190+FM292+FM394),""),"")</f>
        <v/>
      </c>
      <c r="GI88" s="329" t="str">
        <f aca="false">IF($B88&lt;&gt;"",IF($EE$1+20&gt;=GI$13,$N88+$S88+$Y88+$AD88+$AJ88+$AO88+$AU88+$AZ88+$BF88+$BK88+$BQ88+$BV88+$CB88+$CG88+$CM88+$CR88+$CX88+$DC88+E88-F88-(FN88+FN190+FN292+FN394),""),"")</f>
        <v/>
      </c>
      <c r="GJ88" s="329" t="str">
        <f aca="false">IF($B88&lt;&gt;"",IF($EE$1+20&gt;=GJ$13,$N88+$S88+$Y88+$AD88+$AJ88+$AO88+$AU88+$AZ88+$BF88+$BK88+$BQ88+$BV88+$CB88+$CG88+$CM88+$CR88+$CX88+$DC88+$DI88+E88-F88-(FO88+FO190+FO292+FO394),""),"")</f>
        <v/>
      </c>
      <c r="GK88" s="330" t="str">
        <f aca="false">IF($B88&lt;&gt;"",IF($EE$1+20&gt;=GK$13,$N88+$S88+$Y88+$AD88+$AJ88+$AO88+$AU88+$AZ88+$BF88+$BK88+$BQ88+$BV88+$CB88+$CG88+$CM88+$CR88+$CX88+$DC88+$DI88+$DN88+E88-F88-(FP88+FP190+FP292+FP394),""),"")</f>
        <v/>
      </c>
      <c r="GL88" s="0"/>
      <c r="GM88" s="328" t="str">
        <f aca="false">IF($B88&lt;&gt;"",IF($EE$1+20&gt;=GM$13,RANK(FR88,FR$14:FR$113,0),""),"")</f>
        <v/>
      </c>
      <c r="GN88" s="329" t="str">
        <f aca="false">IF($B88&lt;&gt;"",IF($EE$1+20&gt;=GN$13,RANK(FS88,FS$14:FS$113,0),""),"")</f>
        <v/>
      </c>
      <c r="GO88" s="329" t="str">
        <f aca="false">IF($B88&lt;&gt;"",IF($EE$1+20&gt;=GO$13,RANK(FT88,FT$14:FT$113,0),""),"")</f>
        <v/>
      </c>
      <c r="GP88" s="329" t="str">
        <f aca="false">IF($B88&lt;&gt;"",IF($EE$1+20&gt;=GP$13,RANK(FU88,FU$14:FU$113,0),""),"")</f>
        <v/>
      </c>
      <c r="GQ88" s="329" t="str">
        <f aca="false">IF($B88&lt;&gt;"",IF($EE$1+20&gt;=GQ$13,RANK(FV88,FV$14:FV$113,0),""),"")</f>
        <v/>
      </c>
      <c r="GR88" s="329" t="str">
        <f aca="false">IF($B88&lt;&gt;"",IF($EE$1+20&gt;=GR$13,RANK(FW88,FW$14:FW$113,0),""),"")</f>
        <v/>
      </c>
      <c r="GS88" s="329" t="str">
        <f aca="false">IF($B88&lt;&gt;"",IF($EE$1+20&gt;=GS$13,RANK(FX88,FX$14:FX$113,0),""),"")</f>
        <v/>
      </c>
      <c r="GT88" s="329" t="str">
        <f aca="false">IF($B88&lt;&gt;"",IF($EE$1+20&gt;=GT$13,RANK(FY88,FY$14:FY$113,0),""),"")</f>
        <v/>
      </c>
      <c r="GU88" s="329" t="str">
        <f aca="false">IF($B88&lt;&gt;"",IF($EE$1+20&gt;=GU$13,RANK(FZ88,FZ$14:FZ$113,0),""),"")</f>
        <v/>
      </c>
      <c r="GV88" s="329" t="str">
        <f aca="false">IF($B88&lt;&gt;"",IF($EE$1+20&gt;=GV$13,RANK(GA88,GA$14:GA$113,0),""),"")</f>
        <v/>
      </c>
      <c r="GW88" s="329" t="str">
        <f aca="false">IF($B88&lt;&gt;"",IF($EE$1+20&gt;=GW$13,RANK(GB88,GB$14:GB$113,0),""),"")</f>
        <v/>
      </c>
      <c r="GX88" s="329" t="str">
        <f aca="false">IF($B88&lt;&gt;"",IF($EE$1+20&gt;=GX$13,RANK(GC88,GC$14:GC$113,0),""),"")</f>
        <v/>
      </c>
      <c r="GY88" s="329" t="str">
        <f aca="false">IF($B88&lt;&gt;"",IF($EE$1+20&gt;=GY$13,RANK(GD88,GD$14:GD$113,0),""),"")</f>
        <v/>
      </c>
      <c r="GZ88" s="329" t="str">
        <f aca="false">IF($B88&lt;&gt;"",IF($EE$1+20&gt;=GZ$13,RANK(GE88,GE$14:GE$113,0),""),"")</f>
        <v/>
      </c>
      <c r="HA88" s="329" t="str">
        <f aca="false">IF($B88&lt;&gt;"",IF($EE$1+20&gt;=HA$13,RANK(GF88,GF$14:GF$113,0),""),"")</f>
        <v/>
      </c>
      <c r="HB88" s="329" t="str">
        <f aca="false">IF($B88&lt;&gt;"",IF($EE$1+20&gt;=HB$13,RANK(GG88,GG$14:GG$113,0),""),"")</f>
        <v/>
      </c>
      <c r="HC88" s="329" t="str">
        <f aca="false">IF($B88&lt;&gt;"",IF($EE$1+20&gt;=HC$13,RANK(GH88,GH$14:GH$113,0),""),"")</f>
        <v/>
      </c>
      <c r="HD88" s="329" t="str">
        <f aca="false">IF($B88&lt;&gt;"",IF($EE$1+20&gt;=HD$13,RANK(GI88,GI$14:GI$113,0),""),"")</f>
        <v/>
      </c>
      <c r="HE88" s="329" t="str">
        <f aca="false">IF($B88&lt;&gt;"",IF($EE$1+20&gt;=HE$13,RANK(GJ88,GJ$14:GJ$113,0),""),"")</f>
        <v/>
      </c>
      <c r="HF88" s="330" t="str">
        <f aca="false">IF($B88&lt;&gt;"",IF($EE$1+20&gt;=HF$13,RANK(GK88,GK$14:GK$113,0),""),"")</f>
        <v/>
      </c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3" hidden="false" customHeight="false" outlineLevel="0" collapsed="false">
      <c r="A89" s="308" t="str">
        <f aca="false">IF(B89&lt;&gt;"",RANK(G89,G$14:G$113,0),"")</f>
        <v/>
      </c>
      <c r="B89" s="310" t="str">
        <f aca="false">IF('Chronos (M1..M20)'!B86&lt;&gt;"",'Chronos (M1..M20)'!B86,"")</f>
        <v/>
      </c>
      <c r="C89" s="310" t="str">
        <f aca="false">IF(B89&lt;&gt;"",'Chronos (M1..M20)'!C86,"")</f>
        <v/>
      </c>
      <c r="D89" s="215" t="str">
        <f aca="false">IF(B89&lt;&gt;"",'Chronos (M1..M20)'!C86,"")</f>
        <v/>
      </c>
      <c r="E89" s="355" t="n">
        <f aca="false">'Calculs (M1..M20)'!DS89</f>
        <v>0</v>
      </c>
      <c r="F89" s="355" t="n">
        <f aca="false">'Calculs (M1..M20)'!DT89</f>
        <v>0</v>
      </c>
      <c r="G89" s="311" t="n">
        <f aca="false">IF(B89&lt;&gt;"",IF(NbTotManche&lt;4,DR89-DQ89,IF(NbTotManche&lt;15,DR89-DU89-DQ89,IF(NbTotManche&lt;25,DR89-DU89-DV89-DQ89-DT89,IF(NbTotManche&lt;35,DS89-DU89-DV89-DW89-DT89-DQ89,DS89-DU89-DV89-DW89-DX89-DT89-DQ89)))),0)</f>
        <v>0</v>
      </c>
      <c r="H89" s="312" t="str">
        <f aca="false">IF(B89&lt;&gt;"",IF(G89,(G89/MAXA(G$14:G$113))*1000,0),"")</f>
        <v/>
      </c>
      <c r="I89" s="313" t="str">
        <f aca="false">IF($B89&lt;&gt;"",$B89,"")</f>
        <v/>
      </c>
      <c r="J89" s="314" t="str">
        <f aca="false">IF($B89&lt;&gt;"",'Chronos (M21..M40)'!$H86,"")</f>
        <v/>
      </c>
      <c r="K89" s="315" t="str">
        <f aca="false">IF('Chronos (M21..M40)'!$I86&lt;&gt;"",'Chronos (M21..M40)'!$I86," ")</f>
        <v> </v>
      </c>
      <c r="L89" s="316" t="n">
        <f aca="false">IF('Chronos (M21..M40)'!$J86&lt;&gt;"",'Chronos (M21..M40)'!$J86,0)</f>
        <v>0</v>
      </c>
      <c r="M89" s="317" t="str">
        <f aca="false">IF($B89&lt;&gt;"",IF(K89&lt;&gt;" ",(INDEX(J$9:K$12,MATCH(J89,J$9:J$12),2)/K89)*1000,0),"")</f>
        <v/>
      </c>
      <c r="N89" s="318" t="str">
        <f aca="false">IF(K$9&lt;&gt;"",IF($B89&lt;&gt;"",M89-L89,""),"")</f>
        <v/>
      </c>
      <c r="O89" s="314" t="str">
        <f aca="false">IF($B89&lt;&gt;"",'Chronos (M21..M40)'!$H187,"")</f>
        <v/>
      </c>
      <c r="P89" s="315" t="str">
        <f aca="false">IF('Chronos (M21..M40)'!$I187&lt;&gt;"",'Chronos (M21..M40)'!$I187," ")</f>
        <v> </v>
      </c>
      <c r="Q89" s="316" t="n">
        <f aca="false">IF('Chronos (M21..M40)'!$J187&lt;&gt;"",'Chronos (M21..M40)'!$J187,0)</f>
        <v>0</v>
      </c>
      <c r="R89" s="317" t="str">
        <f aca="false">IF($B89&lt;&gt;"",IF(P89&lt;&gt;" ",(INDEX(O$9:P$12,MATCH(O89,O$9:O$12),2)/P89)*1000,0),"")</f>
        <v/>
      </c>
      <c r="S89" s="318" t="str">
        <f aca="false">IF(P$9&lt;&gt;"",IF($B89&lt;&gt;"",R89-Q89,""),"")</f>
        <v/>
      </c>
      <c r="T89" s="313" t="str">
        <f aca="false">IF($B89&lt;&gt;"",$B89,"")</f>
        <v/>
      </c>
      <c r="U89" s="314" t="str">
        <f aca="false">IF($B89&lt;&gt;"",'Chronos (M21..M40)'!$H288,"")</f>
        <v/>
      </c>
      <c r="V89" s="315" t="str">
        <f aca="false">IF('Chronos (M21..M40)'!$I288&lt;&gt;"",'Chronos (M21..M40)'!$I288," ")</f>
        <v> </v>
      </c>
      <c r="W89" s="316" t="n">
        <f aca="false">IF('Chronos (M21..M40)'!$J288&lt;&gt;"",'Chronos (M21..M40)'!$J288,0)</f>
        <v>0</v>
      </c>
      <c r="X89" s="317" t="str">
        <f aca="false">IF($B89&lt;&gt;"",IF(V89&lt;&gt;" ",(INDEX(U$9:V$12,MATCH(U89,U$9:U$12),2)/V89)*1000,0),"")</f>
        <v/>
      </c>
      <c r="Y89" s="318" t="str">
        <f aca="false">IF(V$9&lt;&gt;"",IF($B89&lt;&gt;"",X89-W89,""),"")</f>
        <v/>
      </c>
      <c r="Z89" s="314" t="str">
        <f aca="false">IF($B89&lt;&gt;"",'Chronos (M21..M40)'!$H389,"")</f>
        <v/>
      </c>
      <c r="AA89" s="315" t="str">
        <f aca="false">IF('Chronos (M21..M40)'!$I389&lt;&gt;"",'Chronos (M21..M40)'!$I389," ")</f>
        <v> </v>
      </c>
      <c r="AB89" s="316" t="n">
        <f aca="false">IF('Chronos (M1..M20)'!$J389&lt;&gt;"",'Chronos (M21..M40)'!$J389,0)</f>
        <v>0</v>
      </c>
      <c r="AC89" s="317" t="str">
        <f aca="false">IF($B89&lt;&gt;"",IF(AA89&lt;&gt;" ",(INDEX(Z$9:AA$12,MATCH(Z89,Z$9:Z$12),2)/AA89)*1000,0),"")</f>
        <v/>
      </c>
      <c r="AD89" s="318" t="str">
        <f aca="false">IF(AA$9&lt;&gt;"",IF($B89&lt;&gt;"",AC89-AB89,""),"")</f>
        <v/>
      </c>
      <c r="AE89" s="313" t="str">
        <f aca="false">IF($B89&lt;&gt;"",$B89,"")</f>
        <v/>
      </c>
      <c r="AF89" s="314" t="str">
        <f aca="false">IF($B89&lt;&gt;"",'Chronos (M21..M40)'!$H490,"")</f>
        <v/>
      </c>
      <c r="AG89" s="315" t="str">
        <f aca="false">IF('Chronos (M21..M40)'!$I490&lt;&gt;"",'Chronos (M21..M40)'!$I490," ")</f>
        <v> </v>
      </c>
      <c r="AH89" s="316" t="n">
        <f aca="false">IF('Chronos (M21..M40)'!$J490&lt;&gt;"",'Chronos (M21..M40)'!$J490,0)</f>
        <v>0</v>
      </c>
      <c r="AI89" s="317" t="str">
        <f aca="false">IF($B89&lt;&gt;"",IF(AG89&lt;&gt;" ",(INDEX(AF$9:AG$12,MATCH(AF89,AF$9:AF$12),2)/AG89)*1000,0),"")</f>
        <v/>
      </c>
      <c r="AJ89" s="318" t="str">
        <f aca="false">IF(AG$9&lt;&gt;"",IF($B89&lt;&gt;"",AI89-AH89,""),"")</f>
        <v/>
      </c>
      <c r="AK89" s="314" t="str">
        <f aca="false">IF($B89&lt;&gt;"",'Chronos (M21..M40)'!$H591,"")</f>
        <v/>
      </c>
      <c r="AL89" s="315" t="str">
        <f aca="false">IF('Chronos (M21..M40)'!$I591&lt;&gt;"",'Chronos (M21..M40)'!$I591," ")</f>
        <v> </v>
      </c>
      <c r="AM89" s="316" t="n">
        <f aca="false">IF('Chronos (M21..M40)'!$J591&lt;&gt;"",'Chronos (M21..M40)'!$J591,0)</f>
        <v>0</v>
      </c>
      <c r="AN89" s="317" t="str">
        <f aca="false">IF($B89&lt;&gt;"",IF(AL89&lt;&gt;" ",(INDEX(AK$9:AL$12,MATCH(AK89,AK$9:AK$12),2)/AL89)*1000,0),"")</f>
        <v/>
      </c>
      <c r="AO89" s="318" t="str">
        <f aca="false">IF(AL$9&lt;&gt;"",IF($B89&lt;&gt;"",AN89-AM89,""),"")</f>
        <v/>
      </c>
      <c r="AP89" s="313" t="str">
        <f aca="false">IF($B89&lt;&gt;"",$B89,"")</f>
        <v/>
      </c>
      <c r="AQ89" s="314" t="str">
        <f aca="false">IF($B89&lt;&gt;"",'Chronos (M21..M40)'!$H692,"")</f>
        <v/>
      </c>
      <c r="AR89" s="315" t="str">
        <f aca="false">IF('Chronos (M21..M40)'!$I692&lt;&gt;"",'Chronos (M21..M40)'!$I692," ")</f>
        <v> </v>
      </c>
      <c r="AS89" s="316" t="n">
        <f aca="false">IF('Chronos (M21..M40)'!$J692&lt;&gt;"",'Chronos (M21..M40)'!$J692,0)</f>
        <v>0</v>
      </c>
      <c r="AT89" s="317" t="str">
        <f aca="false">IF($B89&lt;&gt;"",IF(AR89&lt;&gt;" ",(INDEX(AQ$9:AR$12,MATCH(AQ89,AQ$9:AQ$12),2)/AR89)*1000,0),"")</f>
        <v/>
      </c>
      <c r="AU89" s="318" t="str">
        <f aca="false">IF(AR$9&lt;&gt;"",IF($B89&lt;&gt;"",AT89-AS89,""),"")</f>
        <v/>
      </c>
      <c r="AV89" s="314" t="str">
        <f aca="false">IF($B89&lt;&gt;"",'Chronos (M21..M40)'!$H793,"")</f>
        <v/>
      </c>
      <c r="AW89" s="315" t="str">
        <f aca="false">IF('Chronos (M21..M40)'!$I793&lt;&gt;"",'Chronos (M21..M40)'!$I793," ")</f>
        <v> </v>
      </c>
      <c r="AX89" s="316" t="n">
        <f aca="false">IF('Chronos (M21..M40)'!$J793&lt;&gt;"",'Chronos (M21..M40)'!$J793,0)</f>
        <v>0</v>
      </c>
      <c r="AY89" s="317" t="str">
        <f aca="false">IF($B89&lt;&gt;"",IF(AW89&lt;&gt;" ",(INDEX(AV$9:AW$12,MATCH(AV89,AV$9:AV$12),2)/AW89)*1000,0),"")</f>
        <v/>
      </c>
      <c r="AZ89" s="318" t="str">
        <f aca="false">IF(AW$9&lt;&gt;"",IF($B89&lt;&gt;"",AY89-AX89,""),"")</f>
        <v/>
      </c>
      <c r="BA89" s="313" t="str">
        <f aca="false">IF($B89&lt;&gt;"",$B89,"")</f>
        <v/>
      </c>
      <c r="BB89" s="314" t="str">
        <f aca="false">IF($B89&lt;&gt;"",'Chronos (M21..M40)'!$H894,"")</f>
        <v/>
      </c>
      <c r="BC89" s="315" t="str">
        <f aca="false">IF('Chronos (M21..M40)'!$I894&lt;&gt;"",'Chronos (M21..M40)'!$I894," ")</f>
        <v> </v>
      </c>
      <c r="BD89" s="316" t="n">
        <f aca="false">IF('Chronos (M21..M40)'!$J894&lt;&gt;"",'Chronos (M21..M40)'!$J894,0)</f>
        <v>0</v>
      </c>
      <c r="BE89" s="317" t="str">
        <f aca="false">IF($B89&lt;&gt;"",IF(BC89&lt;&gt;" ",(INDEX(BB$9:BC$12,MATCH(BB89,BB$9:BB$12),2)/BC89)*1000,0),"")</f>
        <v/>
      </c>
      <c r="BF89" s="318" t="str">
        <f aca="false">IF(BC$9&lt;&gt;"",IF($B89&lt;&gt;"",BE89-BD89,""),"")</f>
        <v/>
      </c>
      <c r="BG89" s="314" t="str">
        <f aca="false">IF($B89&lt;&gt;"",'Chronos (M21..M40)'!$H995,"")</f>
        <v/>
      </c>
      <c r="BH89" s="315" t="str">
        <f aca="false">IF('Chronos (M21..M40)'!$I995&lt;&gt;"",'Chronos (M21..M40)'!$I995," ")</f>
        <v> </v>
      </c>
      <c r="BI89" s="316" t="n">
        <f aca="false">IF('Chronos (M21..M40)'!$J995&lt;&gt;"",'Chronos (M21..M40)'!$J995,0)</f>
        <v>0</v>
      </c>
      <c r="BJ89" s="317" t="str">
        <f aca="false">IF($B89&lt;&gt;"",IF(BH89&lt;&gt;" ",(INDEX(BG$9:BH$12,MATCH(BG89,BG$9:BG$12),2)/BH89)*1000,0),"")</f>
        <v/>
      </c>
      <c r="BK89" s="318" t="str">
        <f aca="false">IF(BH$9&lt;&gt;"",IF($B89&lt;&gt;"",BJ89-BI89,""),"")</f>
        <v/>
      </c>
      <c r="BL89" s="313" t="str">
        <f aca="false">IF($B89&lt;&gt;"",$B89,"")</f>
        <v/>
      </c>
      <c r="BM89" s="314" t="str">
        <f aca="false">IF($B89&lt;&gt;"",'Chronos (M21..M40)'!$H1096,"")</f>
        <v/>
      </c>
      <c r="BN89" s="315" t="str">
        <f aca="false">IF('Chronos (M21..M40)'!$I1096&lt;&gt;"",'Chronos (M21..M40)'!$I1096," ")</f>
        <v> </v>
      </c>
      <c r="BO89" s="316" t="n">
        <f aca="false">IF('Chronos (M21..M40)'!$J1096&lt;&gt;"",'Chronos (M21..M40)'!$J1096,0)</f>
        <v>0</v>
      </c>
      <c r="BP89" s="317" t="str">
        <f aca="false">IF($B89&lt;&gt;"",IF(BN89&lt;&gt;" ",(INDEX(BM$9:BN$12,MATCH(BM89,BM$9:BM$12),2)/BN89)*1000,0),"")</f>
        <v/>
      </c>
      <c r="BQ89" s="318" t="str">
        <f aca="false">IF(BN$9&lt;&gt;"",IF($B89&lt;&gt;"",BP89-BO89,""),"")</f>
        <v/>
      </c>
      <c r="BR89" s="314" t="str">
        <f aca="false">IF($B89&lt;&gt;"",'Chronos (M21..M40)'!$H1197,"")</f>
        <v/>
      </c>
      <c r="BS89" s="315" t="str">
        <f aca="false">IF('Chronos (M21..M40)'!$I1197&lt;&gt;"",'Chronos (M21..M40)'!$I1197," ")</f>
        <v> </v>
      </c>
      <c r="BT89" s="316" t="n">
        <f aca="false">IF('Chronos (M21..M40)'!$J1197&lt;&gt;"",'Chronos (M21..M40)'!$J1197,0)</f>
        <v>0</v>
      </c>
      <c r="BU89" s="317" t="str">
        <f aca="false">IF($B89&lt;&gt;"",IF(BS89&lt;&gt;" ",(INDEX(BR$9:BS$12,MATCH(BR89,BR$9:BR$12),2)/BS89)*1000,0),"")</f>
        <v/>
      </c>
      <c r="BV89" s="318" t="str">
        <f aca="false">IF(BS$9&lt;&gt;"",IF($B89&lt;&gt;"",BU89-BT89,""),"")</f>
        <v/>
      </c>
      <c r="BW89" s="313" t="str">
        <f aca="false">IF($B89&lt;&gt;"",$B89,"")</f>
        <v/>
      </c>
      <c r="BX89" s="314" t="str">
        <f aca="false">IF($B89&lt;&gt;"",'Chronos (M21..M40)'!$H1298,"")</f>
        <v/>
      </c>
      <c r="BY89" s="315" t="str">
        <f aca="false">IF('Chronos (M21..M40)'!$I1298&lt;&gt;"",'Chronos (M21..M40)'!$I1298," ")</f>
        <v> </v>
      </c>
      <c r="BZ89" s="316" t="n">
        <f aca="false">IF('Chronos (M21..M40)'!$J1298&lt;&gt;"",'Chronos (M21..M40)'!$J1298,0)</f>
        <v>0</v>
      </c>
      <c r="CA89" s="317" t="str">
        <f aca="false">IF($B89&lt;&gt;"",IF(BY89&lt;&gt;" ",(INDEX(BX$9:BY$12,MATCH(BX89,BX$9:BX$12),2)/BY89)*1000,0),"")</f>
        <v/>
      </c>
      <c r="CB89" s="318" t="str">
        <f aca="false">IF(BY$9&lt;&gt;"",IF($B89&lt;&gt;"",CA89-BZ89,""),"")</f>
        <v/>
      </c>
      <c r="CC89" s="314" t="str">
        <f aca="false">IF($B89&lt;&gt;"",'Chronos (M21..M40)'!$H1399,"")</f>
        <v/>
      </c>
      <c r="CD89" s="315" t="str">
        <f aca="false">IF('Chronos (M21..M40)'!$I1399&lt;&gt;"",'Chronos (M21..M40)'!$I1399," ")</f>
        <v> </v>
      </c>
      <c r="CE89" s="316" t="n">
        <f aca="false">IF('Chronos (M21..M40)'!$J1399&lt;&gt;"",'Chronos (M21..M40)'!$J1399,0)</f>
        <v>0</v>
      </c>
      <c r="CF89" s="317" t="str">
        <f aca="false">IF($B89&lt;&gt;"",IF(CD89&lt;&gt;" ",(INDEX(CC$9:CD$12,MATCH(CC89,CC$9:CC$12),2)/CD89)*1000,0),"")</f>
        <v/>
      </c>
      <c r="CG89" s="318" t="str">
        <f aca="false">IF(CD$9&lt;&gt;"",IF($B89&lt;&gt;"",CF89-CE89,""),"")</f>
        <v/>
      </c>
      <c r="CH89" s="313" t="str">
        <f aca="false">IF($B89&lt;&gt;"",$B89,"")</f>
        <v/>
      </c>
      <c r="CI89" s="314" t="str">
        <f aca="false">IF($B89&lt;&gt;"",'Chronos (M21..M40)'!$H1500,"")</f>
        <v/>
      </c>
      <c r="CJ89" s="315" t="str">
        <f aca="false">IF('Chronos (M21..M40)'!$I1500&lt;&gt;"",'Chronos (M21..M40)'!$I1500," ")</f>
        <v> </v>
      </c>
      <c r="CK89" s="316" t="n">
        <f aca="false">IF('Chronos (M21..M40)'!$J1500&lt;&gt;"",'Chronos (M21..M40)'!$J1500,0)</f>
        <v>0</v>
      </c>
      <c r="CL89" s="317" t="str">
        <f aca="false">IF($B89&lt;&gt;"",IF(CJ89&lt;&gt;" ",(INDEX(CI$9:CJ$12,MATCH(CI89,CI$9:CI$12),2)/CJ89)*1000,0),"")</f>
        <v/>
      </c>
      <c r="CM89" s="318" t="str">
        <f aca="false">IF(CJ$9&lt;&gt;"",IF($B89&lt;&gt;"",CL89-CK89,""),"")</f>
        <v/>
      </c>
      <c r="CN89" s="314" t="str">
        <f aca="false">IF($B89&lt;&gt;"",'Chronos (M21..M40)'!$H1601,"")</f>
        <v/>
      </c>
      <c r="CO89" s="315" t="str">
        <f aca="false">IF('Chronos (M21..M40)'!$I1601&lt;&gt;"",'Chronos (M21..M40)'!$I1601," ")</f>
        <v> </v>
      </c>
      <c r="CP89" s="316" t="n">
        <f aca="false">IF('Chronos (M21..M40)'!$J1601&lt;&gt;"",'Chronos (M21..M40)'!$J1601,0)</f>
        <v>0</v>
      </c>
      <c r="CQ89" s="317" t="str">
        <f aca="false">IF($B89&lt;&gt;"",IF(CO89&lt;&gt;" ",(INDEX(CN$9:CO$12,MATCH(CN89,CN$9:CN$12),2)/CO89)*1000,0),"")</f>
        <v/>
      </c>
      <c r="CR89" s="318" t="str">
        <f aca="false">IF(CO$9&lt;&gt;"",IF($B89&lt;&gt;"",CQ89-CP89,""),"")</f>
        <v/>
      </c>
      <c r="CS89" s="313" t="str">
        <f aca="false">IF($B89&lt;&gt;"",$B89,"")</f>
        <v/>
      </c>
      <c r="CT89" s="314" t="str">
        <f aca="false">IF($B89&lt;&gt;"",'Chronos (M21..M40)'!$H1702,"")</f>
        <v/>
      </c>
      <c r="CU89" s="315" t="str">
        <f aca="false">IF('Chronos (M21..M40)'!$I1702&lt;&gt;"",'Chronos (M21..M40)'!$I1702," ")</f>
        <v> </v>
      </c>
      <c r="CV89" s="316" t="n">
        <f aca="false">IF('Chronos (M21..M40)'!$J1702&lt;&gt;"",'Chronos (M21..M40)'!$J1702,0)</f>
        <v>0</v>
      </c>
      <c r="CW89" s="317" t="str">
        <f aca="false">IF($B89&lt;&gt;"",IF(CU89&lt;&gt;" ",(INDEX(CT$9:CU$12,MATCH(CT89,CT$9:CT$12),2)/CU89)*1000,0),"")</f>
        <v/>
      </c>
      <c r="CX89" s="318" t="str">
        <f aca="false">IF(CU$9&lt;&gt;"",IF($B89&lt;&gt;"",CW89-CV89,""),"")</f>
        <v/>
      </c>
      <c r="CY89" s="314" t="str">
        <f aca="false">IF($B89&lt;&gt;"",'Chronos (M21..M40)'!$H1803,"")</f>
        <v/>
      </c>
      <c r="CZ89" s="315" t="str">
        <f aca="false">IF('Chronos (M21..M40)'!$I1803&lt;&gt;"",'Chronos (M21..M40)'!$I1803," ")</f>
        <v> </v>
      </c>
      <c r="DA89" s="316" t="n">
        <f aca="false">IF('Chronos (M21..M40)'!$J1803&lt;&gt;"",'Chronos (M21..M40)'!$J1803,0)</f>
        <v>0</v>
      </c>
      <c r="DB89" s="317" t="str">
        <f aca="false">IF($B89&lt;&gt;"",IF(CZ89&lt;&gt;" ",(INDEX(CY$9:CZ$12,MATCH(CY89,CY$9:CY$12),2)/CZ89)*1000,0),"")</f>
        <v/>
      </c>
      <c r="DC89" s="318" t="str">
        <f aca="false">IF(CZ$9&lt;&gt;"",IF($B89&lt;&gt;"",DB89-DA89,""),"")</f>
        <v/>
      </c>
      <c r="DD89" s="313" t="str">
        <f aca="false">IF($B89&lt;&gt;"",$B89,"")</f>
        <v/>
      </c>
      <c r="DE89" s="314" t="str">
        <f aca="false">IF($B89&lt;&gt;"",'Chronos (M21..M40)'!$H1904,"")</f>
        <v/>
      </c>
      <c r="DF89" s="315" t="str">
        <f aca="false">IF('Chronos (M21..M40)'!$I1904&lt;&gt;"",'Chronos (M21..M40)'!$I1904," ")</f>
        <v> </v>
      </c>
      <c r="DG89" s="316" t="n">
        <f aca="false">IF('Chronos (M21..M40)'!$J1904&lt;&gt;"",'Chronos (M21..M40)'!$J1904,0)</f>
        <v>0</v>
      </c>
      <c r="DH89" s="317" t="str">
        <f aca="false">IF($B89&lt;&gt;"",IF(DF89&lt;&gt;" ",(INDEX(DE$9:DF$12,MATCH(DE89,DE$9:DE$12),2)/DF89)*1000,0),"")</f>
        <v/>
      </c>
      <c r="DI89" s="318" t="str">
        <f aca="false">IF(DF$9&lt;&gt;"",IF($B89&lt;&gt;"",DH89-DG89,""),"")</f>
        <v/>
      </c>
      <c r="DJ89" s="314" t="str">
        <f aca="false">IF($B89&lt;&gt;"",'Chronos (M21..M40)'!$H2005,"")</f>
        <v/>
      </c>
      <c r="DK89" s="315" t="str">
        <f aca="false">IF('Chronos (M21..M40)'!$I2005&lt;&gt;"",'Chronos (M21..M40)'!$I2005," ")</f>
        <v> </v>
      </c>
      <c r="DL89" s="316" t="n">
        <f aca="false">IF('Chronos (M21..M40)'!$J2005&lt;&gt;"",'Chronos (M21..M40)'!$J2005,0)</f>
        <v>0</v>
      </c>
      <c r="DM89" s="317" t="str">
        <f aca="false">IF($B89&lt;&gt;"",IF(DK89&lt;&gt;" ",(INDEX(DJ$9:DK$12,MATCH(DJ89,DJ$9:DJ$12),2)/DK89)*1000,0),"")</f>
        <v/>
      </c>
      <c r="DN89" s="318" t="str">
        <f aca="false">IF(DK$9&lt;&gt;"",IF($B89&lt;&gt;"",DM89-DL89,""),"")</f>
        <v/>
      </c>
      <c r="DO89" s="0"/>
      <c r="DP89" s="356" t="n">
        <f aca="false">E89</f>
        <v>0</v>
      </c>
      <c r="DQ89" s="357" t="n">
        <f aca="false">F89</f>
        <v>0</v>
      </c>
      <c r="DR89" s="356" t="e">
        <f aca="false">SUM(E89,M89,R89,X89,AC89)</f>
        <v>#VALUE!</v>
      </c>
      <c r="DS89" s="319" t="e">
        <f aca="false">SUM(DR89,AI89,AN89,AT89,AY89,BE89,BJ89,BP89,BU89,CA89,CF89,CL89,CQ89,CW89,DB89,DH89,DM89)</f>
        <v>#VALUE!</v>
      </c>
      <c r="DT89" s="357" t="n">
        <f aca="false">SUM(L89,Q89,W89,AB89,AH89,AM89,AS89,AX89,BD89,BI89,BO89,BT89,BZ89,CE89,CK89,CP89,CV89,DA89,DG89,DL89)</f>
        <v>0</v>
      </c>
      <c r="DU89" s="356" t="e">
        <f aca="false">SMALL($DY89:$EV89,1)</f>
        <v>#VALUE!</v>
      </c>
      <c r="DV89" s="319" t="e">
        <f aca="false">SMALL($DY89:$EV89,2)</f>
        <v>#VALUE!</v>
      </c>
      <c r="DW89" s="319" t="e">
        <f aca="false">SMALL($DY89:$EV89,3)</f>
        <v>#VALUE!</v>
      </c>
      <c r="DX89" s="357" t="e">
        <f aca="false">SMALL($DY89:$EV89,4)</f>
        <v>#VALUE!</v>
      </c>
      <c r="DY89" s="356" t="e">
        <f aca="false">'Calculs (M1..M20)'!DU89</f>
        <v>#VALUE!</v>
      </c>
      <c r="DZ89" s="356" t="e">
        <f aca="false">'Calculs (M1..M20)'!DV89</f>
        <v>#VALUE!</v>
      </c>
      <c r="EA89" s="356" t="e">
        <f aca="false">'Calculs (M1..M20)'!DW89</f>
        <v>#VALUE!</v>
      </c>
      <c r="EB89" s="358" t="e">
        <f aca="false">'Calculs (M1..M20)'!DX89</f>
        <v>#VALUE!</v>
      </c>
      <c r="EC89" s="361" t="str">
        <f aca="false">IF(M89&gt;0,M89," ")</f>
        <v/>
      </c>
      <c r="ED89" s="321" t="str">
        <f aca="false">IF(R89&gt;0,R89," ")</f>
        <v/>
      </c>
      <c r="EE89" s="321" t="str">
        <f aca="false">IF(X89&gt;0,X89," ")</f>
        <v/>
      </c>
      <c r="EF89" s="321" t="str">
        <f aca="false">IF(AC89&gt;0,AC89," ")</f>
        <v/>
      </c>
      <c r="EG89" s="321" t="str">
        <f aca="false">IF(AI89&gt;0,AI89," ")</f>
        <v/>
      </c>
      <c r="EH89" s="321" t="str">
        <f aca="false">IF(AN89&gt;0,AN89," ")</f>
        <v/>
      </c>
      <c r="EI89" s="321" t="str">
        <f aca="false">IF(AT89&gt;0,AT89," ")</f>
        <v/>
      </c>
      <c r="EJ89" s="321" t="str">
        <f aca="false">IF(AY89&gt;0,AY89," ")</f>
        <v/>
      </c>
      <c r="EK89" s="321" t="str">
        <f aca="false">IF(BE89&gt;0,BE89," ")</f>
        <v/>
      </c>
      <c r="EL89" s="321" t="str">
        <f aca="false">IF(BJ89&gt;0,BJ89," ")</f>
        <v/>
      </c>
      <c r="EM89" s="321" t="str">
        <f aca="false">IF(BP89&gt;0,BP89," ")</f>
        <v/>
      </c>
      <c r="EN89" s="321" t="str">
        <f aca="false">IF(BU89&gt;0,BU89," ")</f>
        <v/>
      </c>
      <c r="EO89" s="321" t="str">
        <f aca="false">IF(CA89&gt;0,CA89," ")</f>
        <v/>
      </c>
      <c r="EP89" s="321" t="str">
        <f aca="false">IF(CF89&gt;0,CF89," ")</f>
        <v/>
      </c>
      <c r="EQ89" s="321" t="str">
        <f aca="false">IF(CL89&gt;0,CL89," ")</f>
        <v/>
      </c>
      <c r="ER89" s="321" t="str">
        <f aca="false">IF(CQ89&gt;0,CQ89," ")</f>
        <v/>
      </c>
      <c r="ES89" s="321" t="str">
        <f aca="false">IF(CW89&gt;0,CW89," ")</f>
        <v/>
      </c>
      <c r="ET89" s="321" t="str">
        <f aca="false">IF(DB89&gt;0,DB89," ")</f>
        <v/>
      </c>
      <c r="EU89" s="321" t="str">
        <f aca="false">IF(DH89&gt;0,DH89," ")</f>
        <v/>
      </c>
      <c r="EV89" s="321" t="str">
        <f aca="false">IF(DM89&gt;0,DM89," ")</f>
        <v/>
      </c>
      <c r="EW89" s="322" t="e">
        <f aca="false">SMALL($DY89:EC89,1)</f>
        <v>#VALUE!</v>
      </c>
      <c r="EX89" s="323" t="e">
        <f aca="false">SMALL($DY89:ED89,1)</f>
        <v>#VALUE!</v>
      </c>
      <c r="EY89" s="323" t="e">
        <f aca="false">SMALL($DY89:EE89,1)</f>
        <v>#VALUE!</v>
      </c>
      <c r="EZ89" s="323" t="e">
        <f aca="false">SMALL($DY89:EF89,1)</f>
        <v>#VALUE!</v>
      </c>
      <c r="FA89" s="323" t="e">
        <f aca="false">SMALL($DY89:EG89,1)</f>
        <v>#VALUE!</v>
      </c>
      <c r="FB89" s="323" t="e">
        <f aca="false">SMALL($DY89:EH89,1)</f>
        <v>#VALUE!</v>
      </c>
      <c r="FC89" s="323" t="e">
        <f aca="false">SMALL($DY89:EI89,1)</f>
        <v>#VALUE!</v>
      </c>
      <c r="FD89" s="323" t="e">
        <f aca="false">SMALL($DY89:EJ89,1)</f>
        <v>#VALUE!</v>
      </c>
      <c r="FE89" s="323" t="e">
        <f aca="false">SMALL($DY89:EK89,1)</f>
        <v>#VALUE!</v>
      </c>
      <c r="FF89" s="323" t="e">
        <f aca="false">SMALL($DY89:EL89,1)</f>
        <v>#VALUE!</v>
      </c>
      <c r="FG89" s="323" t="e">
        <f aca="false">SMALL($DY89:EM89,1)</f>
        <v>#VALUE!</v>
      </c>
      <c r="FH89" s="323" t="e">
        <f aca="false">SMALL($DY89:EN89,1)</f>
        <v>#VALUE!</v>
      </c>
      <c r="FI89" s="323" t="e">
        <f aca="false">SMALL($DY89:EO89,1)</f>
        <v>#VALUE!</v>
      </c>
      <c r="FJ89" s="323" t="e">
        <f aca="false">SMALL($DY89:EP89,1)</f>
        <v>#VALUE!</v>
      </c>
      <c r="FK89" s="323" t="e">
        <f aca="false">SMALL($DY89:EQ89,1)</f>
        <v>#VALUE!</v>
      </c>
      <c r="FL89" s="323" t="e">
        <f aca="false">SMALL($DY89:ER89,1)</f>
        <v>#VALUE!</v>
      </c>
      <c r="FM89" s="323" t="e">
        <f aca="false">SMALL($DY89:ES89,1)</f>
        <v>#VALUE!</v>
      </c>
      <c r="FN89" s="323" t="e">
        <f aca="false">SMALL($DY89:ET89,1)</f>
        <v>#VALUE!</v>
      </c>
      <c r="FO89" s="323" t="e">
        <f aca="false">SMALL($DY89:EU89,1)</f>
        <v>#VALUE!</v>
      </c>
      <c r="FP89" s="324" t="e">
        <f aca="false">SMALL($DY89:EV89,1)</f>
        <v>#VALUE!</v>
      </c>
      <c r="FQ89" s="0"/>
      <c r="FR89" s="328" t="str">
        <f aca="false">IF($B89&lt;&gt;"",IF($EE$1+20&gt;=FR$13,$N89+E89-F89-(EW89+EW191+EW293+EW395),""),"")</f>
        <v/>
      </c>
      <c r="FS89" s="329" t="str">
        <f aca="false">IF($B89&lt;&gt;"",IF($EE$1+20&gt;=FS$13,$N89+$S89+E89-F89-(EX89+EX191+EX293+EX395),""),"")</f>
        <v/>
      </c>
      <c r="FT89" s="329" t="str">
        <f aca="false">IF($B89&lt;&gt;"",IF($EE$1+20&gt;=FT$13,$N89+$S89+$Y89+E89-F89-(EY89+EY191+EY293+EY395),""),"")</f>
        <v/>
      </c>
      <c r="FU89" s="329" t="str">
        <f aca="false">IF($B89&lt;&gt;"",IF($EE$1+20&gt;=FU$13,$N89+$S89+$Y89+$AD89+E89-F89-(EZ89+EZ191+EZ293+EZ395),""),"")</f>
        <v/>
      </c>
      <c r="FV89" s="329" t="str">
        <f aca="false">IF($B89&lt;&gt;"",IF($EE$1+20&gt;=FV$13,$N89+$S89+$Y89+$AD89+$AJ89+E89-F89-(FA89+FA191+FA293+FA395),""),"")</f>
        <v/>
      </c>
      <c r="FW89" s="329" t="str">
        <f aca="false">IF($B89&lt;&gt;"",IF($EE$1+20&gt;=FW$13,$N89+$S89+$Y89+$AD89+$AJ89+$AO89+E89-F89-(FB89+FB191+FB293+FB395),""),"")</f>
        <v/>
      </c>
      <c r="FX89" s="329" t="str">
        <f aca="false">IF($B89&lt;&gt;"",IF($EE$1+20&gt;=FX$13,$N89+$S89+$Y89+$AD89+$AJ89+$AO89+$AU89+E89-F89-(FC89+FC191+FC293+FC395),""),"")</f>
        <v/>
      </c>
      <c r="FY89" s="329" t="str">
        <f aca="false">IF($B89&lt;&gt;"",IF($EE$1+20&gt;=FY$13,$N89+$S89+$Y89+$AD89+$AJ89+$AO89+$AU89+$AZ89+E89-F89-(FD89+FD191+FD293+FD395),""),"")</f>
        <v/>
      </c>
      <c r="FZ89" s="329" t="str">
        <f aca="false">IF($B89&lt;&gt;"",IF($EE$1+20&gt;=FZ$13,$N89+$S89+$Y89+$AD89+$AJ89+$AO89+$AU89+$AZ89+$BF89+E89-F89-(FE89+FE191+FE293+FE395),""),"")</f>
        <v/>
      </c>
      <c r="GA89" s="329" t="str">
        <f aca="false">IF($B89&lt;&gt;"",IF($EE$1+20&gt;=GA$13,$N89+$S89+$Y89+$AD89+$AJ89+$AO89+$AU89+$AZ89+$BF89+$BK89+E89-F89-(FF89+FF191+FF293+FF395),""),"")</f>
        <v/>
      </c>
      <c r="GB89" s="329" t="str">
        <f aca="false">IF($B89&lt;&gt;"",IF($EE$1+20&gt;=GB$13,$N89+$S89+$Y89+$AD89+$AJ89+$AO89+$AU89+$AZ89+$BF89+$BK89+$BQ89+E89-F89-(FG89+FG191+FG293+FG395),""),"")</f>
        <v/>
      </c>
      <c r="GC89" s="329" t="str">
        <f aca="false">IF($B89&lt;&gt;"",IF($EE$1+20&gt;=GC$13,$N89+$S89+$Y89+$AD89+$AJ89+$AO89+$AU89+$AZ89+$BF89+$BK89+$BQ89+$BV89+E89-F89-(FH89+FH191+FH293+FH395),""),"")</f>
        <v/>
      </c>
      <c r="GD89" s="329" t="str">
        <f aca="false">IF($B89&lt;&gt;"",IF($EE$1+20&gt;=GD$13,$N89+$S89+$Y89+$AD89+$AJ89+$AO89+$AU89+$AZ89+$BF89+$BK89+$BQ89+$BV89+$CB89+E89-F89-(FI89+FI191+FI293+FI395),""),"")</f>
        <v/>
      </c>
      <c r="GE89" s="329" t="str">
        <f aca="false">IF($B89&lt;&gt;"",IF($EE$1+20&gt;=GE$13,$N89+$S89+$Y89+$AD89+$AJ89+$AO89+$AU89+$AZ89+$BF89+$BK89+$BQ89+$BV89+$CB89+$CG89+E89-F89-(FJ89+FJ191+FJ293+FJ395),""),"")</f>
        <v/>
      </c>
      <c r="GF89" s="329" t="str">
        <f aca="false">IF($B89&lt;&gt;"",IF($EE$1+20&gt;=GF$13,$N89+$S89+$Y89+$AD89+$AJ89+$AO89+$AU89+$AZ89+$BF89+$BK89+$BQ89+$BV89+$CB89+$CG89+$CM89+E89-F89-(FK89+FK191+FK293+FK395),""),"")</f>
        <v/>
      </c>
      <c r="GG89" s="329" t="str">
        <f aca="false">IF($B89&lt;&gt;"",IF($EE$1+20&gt;=GG$13,$N89+$S89+$Y89+$AD89+$AJ89+$AO89+$AU89+$AZ89+$BF89+$BK89+$BQ89+$BV89+$CB89+$CG89+$CM89+$CR89+E89-F89-(FL89+FL191+FL293+FL395),""),"")</f>
        <v/>
      </c>
      <c r="GH89" s="329" t="str">
        <f aca="false">IF($B89&lt;&gt;"",IF($EE$1+20&gt;=GH$13,$N89+$S89+$Y89+$AD89+$AJ89+$AO89+$AU89+$AZ89+$BF89+$BK89+$BQ89+$BV89+$CB89+$CG89+$CM89+$CR89+$CX89+E89-F89-(FM89+FM191+FM293+FM395),""),"")</f>
        <v/>
      </c>
      <c r="GI89" s="329" t="str">
        <f aca="false">IF($B89&lt;&gt;"",IF($EE$1+20&gt;=GI$13,$N89+$S89+$Y89+$AD89+$AJ89+$AO89+$AU89+$AZ89+$BF89+$BK89+$BQ89+$BV89+$CB89+$CG89+$CM89+$CR89+$CX89+$DC89+E89-F89-(FN89+FN191+FN293+FN395),""),"")</f>
        <v/>
      </c>
      <c r="GJ89" s="329" t="str">
        <f aca="false">IF($B89&lt;&gt;"",IF($EE$1+20&gt;=GJ$13,$N89+$S89+$Y89+$AD89+$AJ89+$AO89+$AU89+$AZ89+$BF89+$BK89+$BQ89+$BV89+$CB89+$CG89+$CM89+$CR89+$CX89+$DC89+$DI89+E89-F89-(FO89+FO191+FO293+FO395),""),"")</f>
        <v/>
      </c>
      <c r="GK89" s="330" t="str">
        <f aca="false">IF($B89&lt;&gt;"",IF($EE$1+20&gt;=GK$13,$N89+$S89+$Y89+$AD89+$AJ89+$AO89+$AU89+$AZ89+$BF89+$BK89+$BQ89+$BV89+$CB89+$CG89+$CM89+$CR89+$CX89+$DC89+$DI89+$DN89+E89-F89-(FP89+FP191+FP293+FP395),""),"")</f>
        <v/>
      </c>
      <c r="GL89" s="0"/>
      <c r="GM89" s="328" t="str">
        <f aca="false">IF($B89&lt;&gt;"",IF($EE$1+20&gt;=GM$13,RANK(FR89,FR$14:FR$113,0),""),"")</f>
        <v/>
      </c>
      <c r="GN89" s="329" t="str">
        <f aca="false">IF($B89&lt;&gt;"",IF($EE$1+20&gt;=GN$13,RANK(FS89,FS$14:FS$113,0),""),"")</f>
        <v/>
      </c>
      <c r="GO89" s="329" t="str">
        <f aca="false">IF($B89&lt;&gt;"",IF($EE$1+20&gt;=GO$13,RANK(FT89,FT$14:FT$113,0),""),"")</f>
        <v/>
      </c>
      <c r="GP89" s="329" t="str">
        <f aca="false">IF($B89&lt;&gt;"",IF($EE$1+20&gt;=GP$13,RANK(FU89,FU$14:FU$113,0),""),"")</f>
        <v/>
      </c>
      <c r="GQ89" s="329" t="str">
        <f aca="false">IF($B89&lt;&gt;"",IF($EE$1+20&gt;=GQ$13,RANK(FV89,FV$14:FV$113,0),""),"")</f>
        <v/>
      </c>
      <c r="GR89" s="329" t="str">
        <f aca="false">IF($B89&lt;&gt;"",IF($EE$1+20&gt;=GR$13,RANK(FW89,FW$14:FW$113,0),""),"")</f>
        <v/>
      </c>
      <c r="GS89" s="329" t="str">
        <f aca="false">IF($B89&lt;&gt;"",IF($EE$1+20&gt;=GS$13,RANK(FX89,FX$14:FX$113,0),""),"")</f>
        <v/>
      </c>
      <c r="GT89" s="329" t="str">
        <f aca="false">IF($B89&lt;&gt;"",IF($EE$1+20&gt;=GT$13,RANK(FY89,FY$14:FY$113,0),""),"")</f>
        <v/>
      </c>
      <c r="GU89" s="329" t="str">
        <f aca="false">IF($B89&lt;&gt;"",IF($EE$1+20&gt;=GU$13,RANK(FZ89,FZ$14:FZ$113,0),""),"")</f>
        <v/>
      </c>
      <c r="GV89" s="329" t="str">
        <f aca="false">IF($B89&lt;&gt;"",IF($EE$1+20&gt;=GV$13,RANK(GA89,GA$14:GA$113,0),""),"")</f>
        <v/>
      </c>
      <c r="GW89" s="329" t="str">
        <f aca="false">IF($B89&lt;&gt;"",IF($EE$1+20&gt;=GW$13,RANK(GB89,GB$14:GB$113,0),""),"")</f>
        <v/>
      </c>
      <c r="GX89" s="329" t="str">
        <f aca="false">IF($B89&lt;&gt;"",IF($EE$1+20&gt;=GX$13,RANK(GC89,GC$14:GC$113,0),""),"")</f>
        <v/>
      </c>
      <c r="GY89" s="329" t="str">
        <f aca="false">IF($B89&lt;&gt;"",IF($EE$1+20&gt;=GY$13,RANK(GD89,GD$14:GD$113,0),""),"")</f>
        <v/>
      </c>
      <c r="GZ89" s="329" t="str">
        <f aca="false">IF($B89&lt;&gt;"",IF($EE$1+20&gt;=GZ$13,RANK(GE89,GE$14:GE$113,0),""),"")</f>
        <v/>
      </c>
      <c r="HA89" s="329" t="str">
        <f aca="false">IF($B89&lt;&gt;"",IF($EE$1+20&gt;=HA$13,RANK(GF89,GF$14:GF$113,0),""),"")</f>
        <v/>
      </c>
      <c r="HB89" s="329" t="str">
        <f aca="false">IF($B89&lt;&gt;"",IF($EE$1+20&gt;=HB$13,RANK(GG89,GG$14:GG$113,0),""),"")</f>
        <v/>
      </c>
      <c r="HC89" s="329" t="str">
        <f aca="false">IF($B89&lt;&gt;"",IF($EE$1+20&gt;=HC$13,RANK(GH89,GH$14:GH$113,0),""),"")</f>
        <v/>
      </c>
      <c r="HD89" s="329" t="str">
        <f aca="false">IF($B89&lt;&gt;"",IF($EE$1+20&gt;=HD$13,RANK(GI89,GI$14:GI$113,0),""),"")</f>
        <v/>
      </c>
      <c r="HE89" s="329" t="str">
        <f aca="false">IF($B89&lt;&gt;"",IF($EE$1+20&gt;=HE$13,RANK(GJ89,GJ$14:GJ$113,0),""),"")</f>
        <v/>
      </c>
      <c r="HF89" s="330" t="str">
        <f aca="false">IF($B89&lt;&gt;"",IF($EE$1+20&gt;=HF$13,RANK(GK89,GK$14:GK$113,0),""),"")</f>
        <v/>
      </c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13" hidden="false" customHeight="false" outlineLevel="0" collapsed="false">
      <c r="A90" s="308" t="str">
        <f aca="false">IF(B90&lt;&gt;"",RANK(G90,G$14:G$113,0),"")</f>
        <v/>
      </c>
      <c r="B90" s="310" t="str">
        <f aca="false">IF('Chronos (M1..M20)'!B87&lt;&gt;"",'Chronos (M1..M20)'!B87,"")</f>
        <v/>
      </c>
      <c r="C90" s="310" t="str">
        <f aca="false">IF(B90&lt;&gt;"",'Chronos (M1..M20)'!C87,"")</f>
        <v/>
      </c>
      <c r="D90" s="215" t="str">
        <f aca="false">IF(B90&lt;&gt;"",'Chronos (M1..M20)'!C87,"")</f>
        <v/>
      </c>
      <c r="E90" s="355" t="n">
        <f aca="false">'Calculs (M1..M20)'!DS90</f>
        <v>0</v>
      </c>
      <c r="F90" s="355" t="n">
        <f aca="false">'Calculs (M1..M20)'!DT90</f>
        <v>0</v>
      </c>
      <c r="G90" s="311" t="n">
        <f aca="false">IF(B90&lt;&gt;"",IF(NbTotManche&lt;4,DR90-DQ90,IF(NbTotManche&lt;15,DR90-DU90-DQ90,IF(NbTotManche&lt;25,DR90-DU90-DV90-DQ90-DT90,IF(NbTotManche&lt;35,DS90-DU90-DV90-DW90-DT90-DQ90,DS90-DU90-DV90-DW90-DX90-DT90-DQ90)))),0)</f>
        <v>0</v>
      </c>
      <c r="H90" s="312" t="str">
        <f aca="false">IF(B90&lt;&gt;"",IF(G90,(G90/MAXA(G$14:G$113))*1000,0),"")</f>
        <v/>
      </c>
      <c r="I90" s="313" t="str">
        <f aca="false">IF($B90&lt;&gt;"",$B90,"")</f>
        <v/>
      </c>
      <c r="J90" s="314" t="str">
        <f aca="false">IF($B90&lt;&gt;"",'Chronos (M21..M40)'!$H87,"")</f>
        <v/>
      </c>
      <c r="K90" s="315" t="str">
        <f aca="false">IF('Chronos (M21..M40)'!$I87&lt;&gt;"",'Chronos (M21..M40)'!$I87," ")</f>
        <v> </v>
      </c>
      <c r="L90" s="316" t="n">
        <f aca="false">IF('Chronos (M21..M40)'!$J87&lt;&gt;"",'Chronos (M21..M40)'!$J87,0)</f>
        <v>0</v>
      </c>
      <c r="M90" s="317" t="str">
        <f aca="false">IF($B90&lt;&gt;"",IF(K90&lt;&gt;" ",(INDEX(J$9:K$12,MATCH(J90,J$9:J$12),2)/K90)*1000,0),"")</f>
        <v/>
      </c>
      <c r="N90" s="318" t="str">
        <f aca="false">IF(K$9&lt;&gt;"",IF($B90&lt;&gt;"",M90-L90,""),"")</f>
        <v/>
      </c>
      <c r="O90" s="314" t="str">
        <f aca="false">IF($B90&lt;&gt;"",'Chronos (M21..M40)'!$H188,"")</f>
        <v/>
      </c>
      <c r="P90" s="315" t="str">
        <f aca="false">IF('Chronos (M21..M40)'!$I188&lt;&gt;"",'Chronos (M21..M40)'!$I188," ")</f>
        <v> </v>
      </c>
      <c r="Q90" s="316" t="n">
        <f aca="false">IF('Chronos (M21..M40)'!$J188&lt;&gt;"",'Chronos (M21..M40)'!$J188,0)</f>
        <v>0</v>
      </c>
      <c r="R90" s="317" t="str">
        <f aca="false">IF($B90&lt;&gt;"",IF(P90&lt;&gt;" ",(INDEX(O$9:P$12,MATCH(O90,O$9:O$12),2)/P90)*1000,0),"")</f>
        <v/>
      </c>
      <c r="S90" s="318" t="str">
        <f aca="false">IF(P$9&lt;&gt;"",IF($B90&lt;&gt;"",R90-Q90,""),"")</f>
        <v/>
      </c>
      <c r="T90" s="313" t="str">
        <f aca="false">IF($B90&lt;&gt;"",$B90,"")</f>
        <v/>
      </c>
      <c r="U90" s="314" t="str">
        <f aca="false">IF($B90&lt;&gt;"",'Chronos (M21..M40)'!$H289,"")</f>
        <v/>
      </c>
      <c r="V90" s="315" t="str">
        <f aca="false">IF('Chronos (M21..M40)'!$I289&lt;&gt;"",'Chronos (M21..M40)'!$I289," ")</f>
        <v> </v>
      </c>
      <c r="W90" s="316" t="n">
        <f aca="false">IF('Chronos (M21..M40)'!$J289&lt;&gt;"",'Chronos (M21..M40)'!$J289,0)</f>
        <v>0</v>
      </c>
      <c r="X90" s="317" t="str">
        <f aca="false">IF($B90&lt;&gt;"",IF(V90&lt;&gt;" ",(INDEX(U$9:V$12,MATCH(U90,U$9:U$12),2)/V90)*1000,0),"")</f>
        <v/>
      </c>
      <c r="Y90" s="318" t="str">
        <f aca="false">IF(V$9&lt;&gt;"",IF($B90&lt;&gt;"",X90-W90,""),"")</f>
        <v/>
      </c>
      <c r="Z90" s="314" t="str">
        <f aca="false">IF($B90&lt;&gt;"",'Chronos (M21..M40)'!$H390,"")</f>
        <v/>
      </c>
      <c r="AA90" s="315" t="str">
        <f aca="false">IF('Chronos (M21..M40)'!$I390&lt;&gt;"",'Chronos (M21..M40)'!$I390," ")</f>
        <v> </v>
      </c>
      <c r="AB90" s="316" t="n">
        <f aca="false">IF('Chronos (M1..M20)'!$J390&lt;&gt;"",'Chronos (M21..M40)'!$J390,0)</f>
        <v>0</v>
      </c>
      <c r="AC90" s="317" t="str">
        <f aca="false">IF($B90&lt;&gt;"",IF(AA90&lt;&gt;" ",(INDEX(Z$9:AA$12,MATCH(Z90,Z$9:Z$12),2)/AA90)*1000,0),"")</f>
        <v/>
      </c>
      <c r="AD90" s="318" t="str">
        <f aca="false">IF(AA$9&lt;&gt;"",IF($B90&lt;&gt;"",AC90-AB90,""),"")</f>
        <v/>
      </c>
      <c r="AE90" s="313" t="str">
        <f aca="false">IF($B90&lt;&gt;"",$B90,"")</f>
        <v/>
      </c>
      <c r="AF90" s="314" t="str">
        <f aca="false">IF($B90&lt;&gt;"",'Chronos (M21..M40)'!$H491,"")</f>
        <v/>
      </c>
      <c r="AG90" s="315" t="str">
        <f aca="false">IF('Chronos (M21..M40)'!$I491&lt;&gt;"",'Chronos (M21..M40)'!$I491," ")</f>
        <v> </v>
      </c>
      <c r="AH90" s="316" t="n">
        <f aca="false">IF('Chronos (M21..M40)'!$J491&lt;&gt;"",'Chronos (M21..M40)'!$J491,0)</f>
        <v>0</v>
      </c>
      <c r="AI90" s="317" t="str">
        <f aca="false">IF($B90&lt;&gt;"",IF(AG90&lt;&gt;" ",(INDEX(AF$9:AG$12,MATCH(AF90,AF$9:AF$12),2)/AG90)*1000,0),"")</f>
        <v/>
      </c>
      <c r="AJ90" s="318" t="str">
        <f aca="false">IF(AG$9&lt;&gt;"",IF($B90&lt;&gt;"",AI90-AH90,""),"")</f>
        <v/>
      </c>
      <c r="AK90" s="314" t="str">
        <f aca="false">IF($B90&lt;&gt;"",'Chronos (M21..M40)'!$H592,"")</f>
        <v/>
      </c>
      <c r="AL90" s="315" t="str">
        <f aca="false">IF('Chronos (M21..M40)'!$I592&lt;&gt;"",'Chronos (M21..M40)'!$I592," ")</f>
        <v> </v>
      </c>
      <c r="AM90" s="316" t="n">
        <f aca="false">IF('Chronos (M21..M40)'!$J592&lt;&gt;"",'Chronos (M21..M40)'!$J592,0)</f>
        <v>0</v>
      </c>
      <c r="AN90" s="317" t="str">
        <f aca="false">IF($B90&lt;&gt;"",IF(AL90&lt;&gt;" ",(INDEX(AK$9:AL$12,MATCH(AK90,AK$9:AK$12),2)/AL90)*1000,0),"")</f>
        <v/>
      </c>
      <c r="AO90" s="318" t="str">
        <f aca="false">IF(AL$9&lt;&gt;"",IF($B90&lt;&gt;"",AN90-AM90,""),"")</f>
        <v/>
      </c>
      <c r="AP90" s="313" t="str">
        <f aca="false">IF($B90&lt;&gt;"",$B90,"")</f>
        <v/>
      </c>
      <c r="AQ90" s="314" t="str">
        <f aca="false">IF($B90&lt;&gt;"",'Chronos (M21..M40)'!$H693,"")</f>
        <v/>
      </c>
      <c r="AR90" s="315" t="str">
        <f aca="false">IF('Chronos (M21..M40)'!$I693&lt;&gt;"",'Chronos (M21..M40)'!$I693," ")</f>
        <v> </v>
      </c>
      <c r="AS90" s="316" t="n">
        <f aca="false">IF('Chronos (M21..M40)'!$J693&lt;&gt;"",'Chronos (M21..M40)'!$J693,0)</f>
        <v>0</v>
      </c>
      <c r="AT90" s="317" t="str">
        <f aca="false">IF($B90&lt;&gt;"",IF(AR90&lt;&gt;" ",(INDEX(AQ$9:AR$12,MATCH(AQ90,AQ$9:AQ$12),2)/AR90)*1000,0),"")</f>
        <v/>
      </c>
      <c r="AU90" s="318" t="str">
        <f aca="false">IF(AR$9&lt;&gt;"",IF($B90&lt;&gt;"",AT90-AS90,""),"")</f>
        <v/>
      </c>
      <c r="AV90" s="314" t="str">
        <f aca="false">IF($B90&lt;&gt;"",'Chronos (M21..M40)'!$H794,"")</f>
        <v/>
      </c>
      <c r="AW90" s="315" t="str">
        <f aca="false">IF('Chronos (M21..M40)'!$I794&lt;&gt;"",'Chronos (M21..M40)'!$I794," ")</f>
        <v> </v>
      </c>
      <c r="AX90" s="316" t="n">
        <f aca="false">IF('Chronos (M21..M40)'!$J794&lt;&gt;"",'Chronos (M21..M40)'!$J794,0)</f>
        <v>0</v>
      </c>
      <c r="AY90" s="317" t="str">
        <f aca="false">IF($B90&lt;&gt;"",IF(AW90&lt;&gt;" ",(INDEX(AV$9:AW$12,MATCH(AV90,AV$9:AV$12),2)/AW90)*1000,0),"")</f>
        <v/>
      </c>
      <c r="AZ90" s="318" t="str">
        <f aca="false">IF(AW$9&lt;&gt;"",IF($B90&lt;&gt;"",AY90-AX90,""),"")</f>
        <v/>
      </c>
      <c r="BA90" s="313" t="str">
        <f aca="false">IF($B90&lt;&gt;"",$B90,"")</f>
        <v/>
      </c>
      <c r="BB90" s="314" t="str">
        <f aca="false">IF($B90&lt;&gt;"",'Chronos (M21..M40)'!$H895,"")</f>
        <v/>
      </c>
      <c r="BC90" s="315" t="str">
        <f aca="false">IF('Chronos (M21..M40)'!$I895&lt;&gt;"",'Chronos (M21..M40)'!$I895," ")</f>
        <v> </v>
      </c>
      <c r="BD90" s="316" t="n">
        <f aca="false">IF('Chronos (M21..M40)'!$J895&lt;&gt;"",'Chronos (M21..M40)'!$J895,0)</f>
        <v>0</v>
      </c>
      <c r="BE90" s="317" t="str">
        <f aca="false">IF($B90&lt;&gt;"",IF(BC90&lt;&gt;" ",(INDEX(BB$9:BC$12,MATCH(BB90,BB$9:BB$12),2)/BC90)*1000,0),"")</f>
        <v/>
      </c>
      <c r="BF90" s="318" t="str">
        <f aca="false">IF(BC$9&lt;&gt;"",IF($B90&lt;&gt;"",BE90-BD90,""),"")</f>
        <v/>
      </c>
      <c r="BG90" s="314" t="str">
        <f aca="false">IF($B90&lt;&gt;"",'Chronos (M21..M40)'!$H996,"")</f>
        <v/>
      </c>
      <c r="BH90" s="315" t="str">
        <f aca="false">IF('Chronos (M21..M40)'!$I996&lt;&gt;"",'Chronos (M21..M40)'!$I996," ")</f>
        <v> </v>
      </c>
      <c r="BI90" s="316" t="n">
        <f aca="false">IF('Chronos (M21..M40)'!$J996&lt;&gt;"",'Chronos (M21..M40)'!$J996,0)</f>
        <v>0</v>
      </c>
      <c r="BJ90" s="317" t="str">
        <f aca="false">IF($B90&lt;&gt;"",IF(BH90&lt;&gt;" ",(INDEX(BG$9:BH$12,MATCH(BG90,BG$9:BG$12),2)/BH90)*1000,0),"")</f>
        <v/>
      </c>
      <c r="BK90" s="318" t="str">
        <f aca="false">IF(BH$9&lt;&gt;"",IF($B90&lt;&gt;"",BJ90-BI90,""),"")</f>
        <v/>
      </c>
      <c r="BL90" s="313" t="str">
        <f aca="false">IF($B90&lt;&gt;"",$B90,"")</f>
        <v/>
      </c>
      <c r="BM90" s="314" t="str">
        <f aca="false">IF($B90&lt;&gt;"",'Chronos (M21..M40)'!$H1097,"")</f>
        <v/>
      </c>
      <c r="BN90" s="315" t="str">
        <f aca="false">IF('Chronos (M21..M40)'!$I1097&lt;&gt;"",'Chronos (M21..M40)'!$I1097," ")</f>
        <v> </v>
      </c>
      <c r="BO90" s="316" t="n">
        <f aca="false">IF('Chronos (M21..M40)'!$J1097&lt;&gt;"",'Chronos (M21..M40)'!$J1097,0)</f>
        <v>0</v>
      </c>
      <c r="BP90" s="317" t="str">
        <f aca="false">IF($B90&lt;&gt;"",IF(BN90&lt;&gt;" ",(INDEX(BM$9:BN$12,MATCH(BM90,BM$9:BM$12),2)/BN90)*1000,0),"")</f>
        <v/>
      </c>
      <c r="BQ90" s="318" t="str">
        <f aca="false">IF(BN$9&lt;&gt;"",IF($B90&lt;&gt;"",BP90-BO90,""),"")</f>
        <v/>
      </c>
      <c r="BR90" s="314" t="str">
        <f aca="false">IF($B90&lt;&gt;"",'Chronos (M21..M40)'!$H1198,"")</f>
        <v/>
      </c>
      <c r="BS90" s="315" t="str">
        <f aca="false">IF('Chronos (M21..M40)'!$I1198&lt;&gt;"",'Chronos (M21..M40)'!$I1198," ")</f>
        <v> </v>
      </c>
      <c r="BT90" s="316" t="n">
        <f aca="false">IF('Chronos (M21..M40)'!$J1198&lt;&gt;"",'Chronos (M21..M40)'!$J1198,0)</f>
        <v>0</v>
      </c>
      <c r="BU90" s="317" t="str">
        <f aca="false">IF($B90&lt;&gt;"",IF(BS90&lt;&gt;" ",(INDEX(BR$9:BS$12,MATCH(BR90,BR$9:BR$12),2)/BS90)*1000,0),"")</f>
        <v/>
      </c>
      <c r="BV90" s="318" t="str">
        <f aca="false">IF(BS$9&lt;&gt;"",IF($B90&lt;&gt;"",BU90-BT90,""),"")</f>
        <v/>
      </c>
      <c r="BW90" s="313" t="str">
        <f aca="false">IF($B90&lt;&gt;"",$B90,"")</f>
        <v/>
      </c>
      <c r="BX90" s="314" t="str">
        <f aca="false">IF($B90&lt;&gt;"",'Chronos (M21..M40)'!$H1299,"")</f>
        <v/>
      </c>
      <c r="BY90" s="315" t="str">
        <f aca="false">IF('Chronos (M21..M40)'!$I1299&lt;&gt;"",'Chronos (M21..M40)'!$I1299," ")</f>
        <v> </v>
      </c>
      <c r="BZ90" s="316" t="n">
        <f aca="false">IF('Chronos (M21..M40)'!$J1299&lt;&gt;"",'Chronos (M21..M40)'!$J1299,0)</f>
        <v>0</v>
      </c>
      <c r="CA90" s="317" t="str">
        <f aca="false">IF($B90&lt;&gt;"",IF(BY90&lt;&gt;" ",(INDEX(BX$9:BY$12,MATCH(BX90,BX$9:BX$12),2)/BY90)*1000,0),"")</f>
        <v/>
      </c>
      <c r="CB90" s="318" t="str">
        <f aca="false">IF(BY$9&lt;&gt;"",IF($B90&lt;&gt;"",CA90-BZ90,""),"")</f>
        <v/>
      </c>
      <c r="CC90" s="314" t="str">
        <f aca="false">IF($B90&lt;&gt;"",'Chronos (M21..M40)'!$H1400,"")</f>
        <v/>
      </c>
      <c r="CD90" s="315" t="str">
        <f aca="false">IF('Chronos (M21..M40)'!$I1400&lt;&gt;"",'Chronos (M21..M40)'!$I1400," ")</f>
        <v> </v>
      </c>
      <c r="CE90" s="316" t="n">
        <f aca="false">IF('Chronos (M21..M40)'!$J1400&lt;&gt;"",'Chronos (M21..M40)'!$J1400,0)</f>
        <v>0</v>
      </c>
      <c r="CF90" s="317" t="str">
        <f aca="false">IF($B90&lt;&gt;"",IF(CD90&lt;&gt;" ",(INDEX(CC$9:CD$12,MATCH(CC90,CC$9:CC$12),2)/CD90)*1000,0),"")</f>
        <v/>
      </c>
      <c r="CG90" s="318" t="str">
        <f aca="false">IF(CD$9&lt;&gt;"",IF($B90&lt;&gt;"",CF90-CE90,""),"")</f>
        <v/>
      </c>
      <c r="CH90" s="313" t="str">
        <f aca="false">IF($B90&lt;&gt;"",$B90,"")</f>
        <v/>
      </c>
      <c r="CI90" s="314" t="str">
        <f aca="false">IF($B90&lt;&gt;"",'Chronos (M21..M40)'!$H1501,"")</f>
        <v/>
      </c>
      <c r="CJ90" s="315" t="str">
        <f aca="false">IF('Chronos (M21..M40)'!$I1501&lt;&gt;"",'Chronos (M21..M40)'!$I1501," ")</f>
        <v> </v>
      </c>
      <c r="CK90" s="316" t="n">
        <f aca="false">IF('Chronos (M21..M40)'!$J1501&lt;&gt;"",'Chronos (M21..M40)'!$J1501,0)</f>
        <v>0</v>
      </c>
      <c r="CL90" s="317" t="str">
        <f aca="false">IF($B90&lt;&gt;"",IF(CJ90&lt;&gt;" ",(INDEX(CI$9:CJ$12,MATCH(CI90,CI$9:CI$12),2)/CJ90)*1000,0),"")</f>
        <v/>
      </c>
      <c r="CM90" s="318" t="str">
        <f aca="false">IF(CJ$9&lt;&gt;"",IF($B90&lt;&gt;"",CL90-CK90,""),"")</f>
        <v/>
      </c>
      <c r="CN90" s="314" t="str">
        <f aca="false">IF($B90&lt;&gt;"",'Chronos (M21..M40)'!$H1602,"")</f>
        <v/>
      </c>
      <c r="CO90" s="315" t="str">
        <f aca="false">IF('Chronos (M21..M40)'!$I1602&lt;&gt;"",'Chronos (M21..M40)'!$I1602," ")</f>
        <v> </v>
      </c>
      <c r="CP90" s="316" t="n">
        <f aca="false">IF('Chronos (M21..M40)'!$J1602&lt;&gt;"",'Chronos (M21..M40)'!$J1602,0)</f>
        <v>0</v>
      </c>
      <c r="CQ90" s="317" t="str">
        <f aca="false">IF($B90&lt;&gt;"",IF(CO90&lt;&gt;" ",(INDEX(CN$9:CO$12,MATCH(CN90,CN$9:CN$12),2)/CO90)*1000,0),"")</f>
        <v/>
      </c>
      <c r="CR90" s="318" t="str">
        <f aca="false">IF(CO$9&lt;&gt;"",IF($B90&lt;&gt;"",CQ90-CP90,""),"")</f>
        <v/>
      </c>
      <c r="CS90" s="313" t="str">
        <f aca="false">IF($B90&lt;&gt;"",$B90,"")</f>
        <v/>
      </c>
      <c r="CT90" s="314" t="str">
        <f aca="false">IF($B90&lt;&gt;"",'Chronos (M21..M40)'!$H1703,"")</f>
        <v/>
      </c>
      <c r="CU90" s="315" t="str">
        <f aca="false">IF('Chronos (M21..M40)'!$I1703&lt;&gt;"",'Chronos (M21..M40)'!$I1703," ")</f>
        <v> </v>
      </c>
      <c r="CV90" s="316" t="n">
        <f aca="false">IF('Chronos (M21..M40)'!$J1703&lt;&gt;"",'Chronos (M21..M40)'!$J1703,0)</f>
        <v>0</v>
      </c>
      <c r="CW90" s="317" t="str">
        <f aca="false">IF($B90&lt;&gt;"",IF(CU90&lt;&gt;" ",(INDEX(CT$9:CU$12,MATCH(CT90,CT$9:CT$12),2)/CU90)*1000,0),"")</f>
        <v/>
      </c>
      <c r="CX90" s="318" t="str">
        <f aca="false">IF(CU$9&lt;&gt;"",IF($B90&lt;&gt;"",CW90-CV90,""),"")</f>
        <v/>
      </c>
      <c r="CY90" s="314" t="str">
        <f aca="false">IF($B90&lt;&gt;"",'Chronos (M21..M40)'!$H1804,"")</f>
        <v/>
      </c>
      <c r="CZ90" s="315" t="str">
        <f aca="false">IF('Chronos (M21..M40)'!$I1804&lt;&gt;"",'Chronos (M21..M40)'!$I1804," ")</f>
        <v> </v>
      </c>
      <c r="DA90" s="316" t="n">
        <f aca="false">IF('Chronos (M21..M40)'!$J1804&lt;&gt;"",'Chronos (M21..M40)'!$J1804,0)</f>
        <v>0</v>
      </c>
      <c r="DB90" s="317" t="str">
        <f aca="false">IF($B90&lt;&gt;"",IF(CZ90&lt;&gt;" ",(INDEX(CY$9:CZ$12,MATCH(CY90,CY$9:CY$12),2)/CZ90)*1000,0),"")</f>
        <v/>
      </c>
      <c r="DC90" s="318" t="str">
        <f aca="false">IF(CZ$9&lt;&gt;"",IF($B90&lt;&gt;"",DB90-DA90,""),"")</f>
        <v/>
      </c>
      <c r="DD90" s="313" t="str">
        <f aca="false">IF($B90&lt;&gt;"",$B90,"")</f>
        <v/>
      </c>
      <c r="DE90" s="314" t="str">
        <f aca="false">IF($B90&lt;&gt;"",'Chronos (M21..M40)'!$H1905,"")</f>
        <v/>
      </c>
      <c r="DF90" s="315" t="str">
        <f aca="false">IF('Chronos (M21..M40)'!$I1905&lt;&gt;"",'Chronos (M21..M40)'!$I1905," ")</f>
        <v> </v>
      </c>
      <c r="DG90" s="316" t="n">
        <f aca="false">IF('Chronos (M21..M40)'!$J1905&lt;&gt;"",'Chronos (M21..M40)'!$J1905,0)</f>
        <v>0</v>
      </c>
      <c r="DH90" s="317" t="str">
        <f aca="false">IF($B90&lt;&gt;"",IF(DF90&lt;&gt;" ",(INDEX(DE$9:DF$12,MATCH(DE90,DE$9:DE$12),2)/DF90)*1000,0),"")</f>
        <v/>
      </c>
      <c r="DI90" s="318" t="str">
        <f aca="false">IF(DF$9&lt;&gt;"",IF($B90&lt;&gt;"",DH90-DG90,""),"")</f>
        <v/>
      </c>
      <c r="DJ90" s="314" t="str">
        <f aca="false">IF($B90&lt;&gt;"",'Chronos (M21..M40)'!$H2006,"")</f>
        <v/>
      </c>
      <c r="DK90" s="315" t="str">
        <f aca="false">IF('Chronos (M21..M40)'!$I2006&lt;&gt;"",'Chronos (M21..M40)'!$I2006," ")</f>
        <v> </v>
      </c>
      <c r="DL90" s="316" t="n">
        <f aca="false">IF('Chronos (M21..M40)'!$J2006&lt;&gt;"",'Chronos (M21..M40)'!$J2006,0)</f>
        <v>0</v>
      </c>
      <c r="DM90" s="317" t="str">
        <f aca="false">IF($B90&lt;&gt;"",IF(DK90&lt;&gt;" ",(INDEX(DJ$9:DK$12,MATCH(DJ90,DJ$9:DJ$12),2)/DK90)*1000,0),"")</f>
        <v/>
      </c>
      <c r="DN90" s="318" t="str">
        <f aca="false">IF(DK$9&lt;&gt;"",IF($B90&lt;&gt;"",DM90-DL90,""),"")</f>
        <v/>
      </c>
      <c r="DO90" s="0"/>
      <c r="DP90" s="356" t="n">
        <f aca="false">E90</f>
        <v>0</v>
      </c>
      <c r="DQ90" s="357" t="n">
        <f aca="false">F90</f>
        <v>0</v>
      </c>
      <c r="DR90" s="356" t="e">
        <f aca="false">SUM(E90,M90,R90,X90,AC90)</f>
        <v>#VALUE!</v>
      </c>
      <c r="DS90" s="319" t="e">
        <f aca="false">SUM(DR90,AI90,AN90,AT90,AY90,BE90,BJ90,BP90,BU90,CA90,CF90,CL90,CQ90,CW90,DB90,DH90,DM90)</f>
        <v>#VALUE!</v>
      </c>
      <c r="DT90" s="357" t="n">
        <f aca="false">SUM(L90,Q90,W90,AB90,AH90,AM90,AS90,AX90,BD90,BI90,BO90,BT90,BZ90,CE90,CK90,CP90,CV90,DA90,DG90,DL90)</f>
        <v>0</v>
      </c>
      <c r="DU90" s="356" t="e">
        <f aca="false">SMALL($DY90:$EV90,1)</f>
        <v>#VALUE!</v>
      </c>
      <c r="DV90" s="319" t="e">
        <f aca="false">SMALL($DY90:$EV90,2)</f>
        <v>#VALUE!</v>
      </c>
      <c r="DW90" s="319" t="e">
        <f aca="false">SMALL($DY90:$EV90,3)</f>
        <v>#VALUE!</v>
      </c>
      <c r="DX90" s="357" t="e">
        <f aca="false">SMALL($DY90:$EV90,4)</f>
        <v>#VALUE!</v>
      </c>
      <c r="DY90" s="356" t="e">
        <f aca="false">'Calculs (M1..M20)'!DU90</f>
        <v>#VALUE!</v>
      </c>
      <c r="DZ90" s="356" t="e">
        <f aca="false">'Calculs (M1..M20)'!DV90</f>
        <v>#VALUE!</v>
      </c>
      <c r="EA90" s="356" t="e">
        <f aca="false">'Calculs (M1..M20)'!DW90</f>
        <v>#VALUE!</v>
      </c>
      <c r="EB90" s="358" t="e">
        <f aca="false">'Calculs (M1..M20)'!DX90</f>
        <v>#VALUE!</v>
      </c>
      <c r="EC90" s="361" t="str">
        <f aca="false">IF(M90&gt;0,M90," ")</f>
        <v/>
      </c>
      <c r="ED90" s="321" t="str">
        <f aca="false">IF(R90&gt;0,R90," ")</f>
        <v/>
      </c>
      <c r="EE90" s="321" t="str">
        <f aca="false">IF(X90&gt;0,X90," ")</f>
        <v/>
      </c>
      <c r="EF90" s="321" t="str">
        <f aca="false">IF(AC90&gt;0,AC90," ")</f>
        <v/>
      </c>
      <c r="EG90" s="321" t="str">
        <f aca="false">IF(AI90&gt;0,AI90," ")</f>
        <v/>
      </c>
      <c r="EH90" s="321" t="str">
        <f aca="false">IF(AN90&gt;0,AN90," ")</f>
        <v/>
      </c>
      <c r="EI90" s="321" t="str">
        <f aca="false">IF(AT90&gt;0,AT90," ")</f>
        <v/>
      </c>
      <c r="EJ90" s="321" t="str">
        <f aca="false">IF(AY90&gt;0,AY90," ")</f>
        <v/>
      </c>
      <c r="EK90" s="321" t="str">
        <f aca="false">IF(BE90&gt;0,BE90," ")</f>
        <v/>
      </c>
      <c r="EL90" s="321" t="str">
        <f aca="false">IF(BJ90&gt;0,BJ90," ")</f>
        <v/>
      </c>
      <c r="EM90" s="321" t="str">
        <f aca="false">IF(BP90&gt;0,BP90," ")</f>
        <v/>
      </c>
      <c r="EN90" s="321" t="str">
        <f aca="false">IF(BU90&gt;0,BU90," ")</f>
        <v/>
      </c>
      <c r="EO90" s="321" t="str">
        <f aca="false">IF(CA90&gt;0,CA90," ")</f>
        <v/>
      </c>
      <c r="EP90" s="321" t="str">
        <f aca="false">IF(CF90&gt;0,CF90," ")</f>
        <v/>
      </c>
      <c r="EQ90" s="321" t="str">
        <f aca="false">IF(CL90&gt;0,CL90," ")</f>
        <v/>
      </c>
      <c r="ER90" s="321" t="str">
        <f aca="false">IF(CQ90&gt;0,CQ90," ")</f>
        <v/>
      </c>
      <c r="ES90" s="321" t="str">
        <f aca="false">IF(CW90&gt;0,CW90," ")</f>
        <v/>
      </c>
      <c r="ET90" s="321" t="str">
        <f aca="false">IF(DB90&gt;0,DB90," ")</f>
        <v/>
      </c>
      <c r="EU90" s="321" t="str">
        <f aca="false">IF(DH90&gt;0,DH90," ")</f>
        <v/>
      </c>
      <c r="EV90" s="321" t="str">
        <f aca="false">IF(DM90&gt;0,DM90," ")</f>
        <v/>
      </c>
      <c r="EW90" s="322" t="e">
        <f aca="false">SMALL($DY90:EC90,1)</f>
        <v>#VALUE!</v>
      </c>
      <c r="EX90" s="323" t="e">
        <f aca="false">SMALL($DY90:ED90,1)</f>
        <v>#VALUE!</v>
      </c>
      <c r="EY90" s="323" t="e">
        <f aca="false">SMALL($DY90:EE90,1)</f>
        <v>#VALUE!</v>
      </c>
      <c r="EZ90" s="323" t="e">
        <f aca="false">SMALL($DY90:EF90,1)</f>
        <v>#VALUE!</v>
      </c>
      <c r="FA90" s="323" t="e">
        <f aca="false">SMALL($DY90:EG90,1)</f>
        <v>#VALUE!</v>
      </c>
      <c r="FB90" s="323" t="e">
        <f aca="false">SMALL($DY90:EH90,1)</f>
        <v>#VALUE!</v>
      </c>
      <c r="FC90" s="323" t="e">
        <f aca="false">SMALL($DY90:EI90,1)</f>
        <v>#VALUE!</v>
      </c>
      <c r="FD90" s="323" t="e">
        <f aca="false">SMALL($DY90:EJ90,1)</f>
        <v>#VALUE!</v>
      </c>
      <c r="FE90" s="323" t="e">
        <f aca="false">SMALL($DY90:EK90,1)</f>
        <v>#VALUE!</v>
      </c>
      <c r="FF90" s="323" t="e">
        <f aca="false">SMALL($DY90:EL90,1)</f>
        <v>#VALUE!</v>
      </c>
      <c r="FG90" s="323" t="e">
        <f aca="false">SMALL($DY90:EM90,1)</f>
        <v>#VALUE!</v>
      </c>
      <c r="FH90" s="323" t="e">
        <f aca="false">SMALL($DY90:EN90,1)</f>
        <v>#VALUE!</v>
      </c>
      <c r="FI90" s="323" t="e">
        <f aca="false">SMALL($DY90:EO90,1)</f>
        <v>#VALUE!</v>
      </c>
      <c r="FJ90" s="323" t="e">
        <f aca="false">SMALL($DY90:EP90,1)</f>
        <v>#VALUE!</v>
      </c>
      <c r="FK90" s="323" t="e">
        <f aca="false">SMALL($DY90:EQ90,1)</f>
        <v>#VALUE!</v>
      </c>
      <c r="FL90" s="323" t="e">
        <f aca="false">SMALL($DY90:ER90,1)</f>
        <v>#VALUE!</v>
      </c>
      <c r="FM90" s="323" t="e">
        <f aca="false">SMALL($DY90:ES90,1)</f>
        <v>#VALUE!</v>
      </c>
      <c r="FN90" s="323" t="e">
        <f aca="false">SMALL($DY90:ET90,1)</f>
        <v>#VALUE!</v>
      </c>
      <c r="FO90" s="323" t="e">
        <f aca="false">SMALL($DY90:EU90,1)</f>
        <v>#VALUE!</v>
      </c>
      <c r="FP90" s="324" t="e">
        <f aca="false">SMALL($DY90:EV90,1)</f>
        <v>#VALUE!</v>
      </c>
      <c r="FQ90" s="0"/>
      <c r="FR90" s="328" t="str">
        <f aca="false">IF($B90&lt;&gt;"",IF($EE$1+20&gt;=FR$13,$N90+E90-F90-(EW90+EW192+EW294+EW396),""),"")</f>
        <v/>
      </c>
      <c r="FS90" s="329" t="str">
        <f aca="false">IF($B90&lt;&gt;"",IF($EE$1+20&gt;=FS$13,$N90+$S90+E90-F90-(EX90+EX192+EX294+EX396),""),"")</f>
        <v/>
      </c>
      <c r="FT90" s="329" t="str">
        <f aca="false">IF($B90&lt;&gt;"",IF($EE$1+20&gt;=FT$13,$N90+$S90+$Y90+E90-F90-(EY90+EY192+EY294+EY396),""),"")</f>
        <v/>
      </c>
      <c r="FU90" s="329" t="str">
        <f aca="false">IF($B90&lt;&gt;"",IF($EE$1+20&gt;=FU$13,$N90+$S90+$Y90+$AD90+E90-F90-(EZ90+EZ192+EZ294+EZ396),""),"")</f>
        <v/>
      </c>
      <c r="FV90" s="329" t="str">
        <f aca="false">IF($B90&lt;&gt;"",IF($EE$1+20&gt;=FV$13,$N90+$S90+$Y90+$AD90+$AJ90+E90-F90-(FA90+FA192+FA294+FA396),""),"")</f>
        <v/>
      </c>
      <c r="FW90" s="329" t="str">
        <f aca="false">IF($B90&lt;&gt;"",IF($EE$1+20&gt;=FW$13,$N90+$S90+$Y90+$AD90+$AJ90+$AO90+E90-F90-(FB90+FB192+FB294+FB396),""),"")</f>
        <v/>
      </c>
      <c r="FX90" s="329" t="str">
        <f aca="false">IF($B90&lt;&gt;"",IF($EE$1+20&gt;=FX$13,$N90+$S90+$Y90+$AD90+$AJ90+$AO90+$AU90+E90-F90-(FC90+FC192+FC294+FC396),""),"")</f>
        <v/>
      </c>
      <c r="FY90" s="329" t="str">
        <f aca="false">IF($B90&lt;&gt;"",IF($EE$1+20&gt;=FY$13,$N90+$S90+$Y90+$AD90+$AJ90+$AO90+$AU90+$AZ90+E90-F90-(FD90+FD192+FD294+FD396),""),"")</f>
        <v/>
      </c>
      <c r="FZ90" s="329" t="str">
        <f aca="false">IF($B90&lt;&gt;"",IF($EE$1+20&gt;=FZ$13,$N90+$S90+$Y90+$AD90+$AJ90+$AO90+$AU90+$AZ90+$BF90+E90-F90-(FE90+FE192+FE294+FE396),""),"")</f>
        <v/>
      </c>
      <c r="GA90" s="329" t="str">
        <f aca="false">IF($B90&lt;&gt;"",IF($EE$1+20&gt;=GA$13,$N90+$S90+$Y90+$AD90+$AJ90+$AO90+$AU90+$AZ90+$BF90+$BK90+E90-F90-(FF90+FF192+FF294+FF396),""),"")</f>
        <v/>
      </c>
      <c r="GB90" s="329" t="str">
        <f aca="false">IF($B90&lt;&gt;"",IF($EE$1+20&gt;=GB$13,$N90+$S90+$Y90+$AD90+$AJ90+$AO90+$AU90+$AZ90+$BF90+$BK90+$BQ90+E90-F90-(FG90+FG192+FG294+FG396),""),"")</f>
        <v/>
      </c>
      <c r="GC90" s="329" t="str">
        <f aca="false">IF($B90&lt;&gt;"",IF($EE$1+20&gt;=GC$13,$N90+$S90+$Y90+$AD90+$AJ90+$AO90+$AU90+$AZ90+$BF90+$BK90+$BQ90+$BV90+E90-F90-(FH90+FH192+FH294+FH396),""),"")</f>
        <v/>
      </c>
      <c r="GD90" s="329" t="str">
        <f aca="false">IF($B90&lt;&gt;"",IF($EE$1+20&gt;=GD$13,$N90+$S90+$Y90+$AD90+$AJ90+$AO90+$AU90+$AZ90+$BF90+$BK90+$BQ90+$BV90+$CB90+E90-F90-(FI90+FI192+FI294+FI396),""),"")</f>
        <v/>
      </c>
      <c r="GE90" s="329" t="str">
        <f aca="false">IF($B90&lt;&gt;"",IF($EE$1+20&gt;=GE$13,$N90+$S90+$Y90+$AD90+$AJ90+$AO90+$AU90+$AZ90+$BF90+$BK90+$BQ90+$BV90+$CB90+$CG90+E90-F90-(FJ90+FJ192+FJ294+FJ396),""),"")</f>
        <v/>
      </c>
      <c r="GF90" s="329" t="str">
        <f aca="false">IF($B90&lt;&gt;"",IF($EE$1+20&gt;=GF$13,$N90+$S90+$Y90+$AD90+$AJ90+$AO90+$AU90+$AZ90+$BF90+$BK90+$BQ90+$BV90+$CB90+$CG90+$CM90+E90-F90-(FK90+FK192+FK294+FK396),""),"")</f>
        <v/>
      </c>
      <c r="GG90" s="329" t="str">
        <f aca="false">IF($B90&lt;&gt;"",IF($EE$1+20&gt;=GG$13,$N90+$S90+$Y90+$AD90+$AJ90+$AO90+$AU90+$AZ90+$BF90+$BK90+$BQ90+$BV90+$CB90+$CG90+$CM90+$CR90+E90-F90-(FL90+FL192+FL294+FL396),""),"")</f>
        <v/>
      </c>
      <c r="GH90" s="329" t="str">
        <f aca="false">IF($B90&lt;&gt;"",IF($EE$1+20&gt;=GH$13,$N90+$S90+$Y90+$AD90+$AJ90+$AO90+$AU90+$AZ90+$BF90+$BK90+$BQ90+$BV90+$CB90+$CG90+$CM90+$CR90+$CX90+E90-F90-(FM90+FM192+FM294+FM396),""),"")</f>
        <v/>
      </c>
      <c r="GI90" s="329" t="str">
        <f aca="false">IF($B90&lt;&gt;"",IF($EE$1+20&gt;=GI$13,$N90+$S90+$Y90+$AD90+$AJ90+$AO90+$AU90+$AZ90+$BF90+$BK90+$BQ90+$BV90+$CB90+$CG90+$CM90+$CR90+$CX90+$DC90+E90-F90-(FN90+FN192+FN294+FN396),""),"")</f>
        <v/>
      </c>
      <c r="GJ90" s="329" t="str">
        <f aca="false">IF($B90&lt;&gt;"",IF($EE$1+20&gt;=GJ$13,$N90+$S90+$Y90+$AD90+$AJ90+$AO90+$AU90+$AZ90+$BF90+$BK90+$BQ90+$BV90+$CB90+$CG90+$CM90+$CR90+$CX90+$DC90+$DI90+E90-F90-(FO90+FO192+FO294+FO396),""),"")</f>
        <v/>
      </c>
      <c r="GK90" s="330" t="str">
        <f aca="false">IF($B90&lt;&gt;"",IF($EE$1+20&gt;=GK$13,$N90+$S90+$Y90+$AD90+$AJ90+$AO90+$AU90+$AZ90+$BF90+$BK90+$BQ90+$BV90+$CB90+$CG90+$CM90+$CR90+$CX90+$DC90+$DI90+$DN90+E90-F90-(FP90+FP192+FP294+FP396),""),"")</f>
        <v/>
      </c>
      <c r="GL90" s="0"/>
      <c r="GM90" s="328" t="str">
        <f aca="false">IF($B90&lt;&gt;"",IF($EE$1+20&gt;=GM$13,RANK(FR90,FR$14:FR$113,0),""),"")</f>
        <v/>
      </c>
      <c r="GN90" s="329" t="str">
        <f aca="false">IF($B90&lt;&gt;"",IF($EE$1+20&gt;=GN$13,RANK(FS90,FS$14:FS$113,0),""),"")</f>
        <v/>
      </c>
      <c r="GO90" s="329" t="str">
        <f aca="false">IF($B90&lt;&gt;"",IF($EE$1+20&gt;=GO$13,RANK(FT90,FT$14:FT$113,0),""),"")</f>
        <v/>
      </c>
      <c r="GP90" s="329" t="str">
        <f aca="false">IF($B90&lt;&gt;"",IF($EE$1+20&gt;=GP$13,RANK(FU90,FU$14:FU$113,0),""),"")</f>
        <v/>
      </c>
      <c r="GQ90" s="329" t="str">
        <f aca="false">IF($B90&lt;&gt;"",IF($EE$1+20&gt;=GQ$13,RANK(FV90,FV$14:FV$113,0),""),"")</f>
        <v/>
      </c>
      <c r="GR90" s="329" t="str">
        <f aca="false">IF($B90&lt;&gt;"",IF($EE$1+20&gt;=GR$13,RANK(FW90,FW$14:FW$113,0),""),"")</f>
        <v/>
      </c>
      <c r="GS90" s="329" t="str">
        <f aca="false">IF($B90&lt;&gt;"",IF($EE$1+20&gt;=GS$13,RANK(FX90,FX$14:FX$113,0),""),"")</f>
        <v/>
      </c>
      <c r="GT90" s="329" t="str">
        <f aca="false">IF($B90&lt;&gt;"",IF($EE$1+20&gt;=GT$13,RANK(FY90,FY$14:FY$113,0),""),"")</f>
        <v/>
      </c>
      <c r="GU90" s="329" t="str">
        <f aca="false">IF($B90&lt;&gt;"",IF($EE$1+20&gt;=GU$13,RANK(FZ90,FZ$14:FZ$113,0),""),"")</f>
        <v/>
      </c>
      <c r="GV90" s="329" t="str">
        <f aca="false">IF($B90&lt;&gt;"",IF($EE$1+20&gt;=GV$13,RANK(GA90,GA$14:GA$113,0),""),"")</f>
        <v/>
      </c>
      <c r="GW90" s="329" t="str">
        <f aca="false">IF($B90&lt;&gt;"",IF($EE$1+20&gt;=GW$13,RANK(GB90,GB$14:GB$113,0),""),"")</f>
        <v/>
      </c>
      <c r="GX90" s="329" t="str">
        <f aca="false">IF($B90&lt;&gt;"",IF($EE$1+20&gt;=GX$13,RANK(GC90,GC$14:GC$113,0),""),"")</f>
        <v/>
      </c>
      <c r="GY90" s="329" t="str">
        <f aca="false">IF($B90&lt;&gt;"",IF($EE$1+20&gt;=GY$13,RANK(GD90,GD$14:GD$113,0),""),"")</f>
        <v/>
      </c>
      <c r="GZ90" s="329" t="str">
        <f aca="false">IF($B90&lt;&gt;"",IF($EE$1+20&gt;=GZ$13,RANK(GE90,GE$14:GE$113,0),""),"")</f>
        <v/>
      </c>
      <c r="HA90" s="329" t="str">
        <f aca="false">IF($B90&lt;&gt;"",IF($EE$1+20&gt;=HA$13,RANK(GF90,GF$14:GF$113,0),""),"")</f>
        <v/>
      </c>
      <c r="HB90" s="329" t="str">
        <f aca="false">IF($B90&lt;&gt;"",IF($EE$1+20&gt;=HB$13,RANK(GG90,GG$14:GG$113,0),""),"")</f>
        <v/>
      </c>
      <c r="HC90" s="329" t="str">
        <f aca="false">IF($B90&lt;&gt;"",IF($EE$1+20&gt;=HC$13,RANK(GH90,GH$14:GH$113,0),""),"")</f>
        <v/>
      </c>
      <c r="HD90" s="329" t="str">
        <f aca="false">IF($B90&lt;&gt;"",IF($EE$1+20&gt;=HD$13,RANK(GI90,GI$14:GI$113,0),""),"")</f>
        <v/>
      </c>
      <c r="HE90" s="329" t="str">
        <f aca="false">IF($B90&lt;&gt;"",IF($EE$1+20&gt;=HE$13,RANK(GJ90,GJ$14:GJ$113,0),""),"")</f>
        <v/>
      </c>
      <c r="HF90" s="330" t="str">
        <f aca="false">IF($B90&lt;&gt;"",IF($EE$1+20&gt;=HF$13,RANK(GK90,GK$14:GK$113,0),""),"")</f>
        <v/>
      </c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13" hidden="false" customHeight="false" outlineLevel="0" collapsed="false">
      <c r="A91" s="308" t="str">
        <f aca="false">IF(B91&lt;&gt;"",RANK(G91,G$14:G$113,0),"")</f>
        <v/>
      </c>
      <c r="B91" s="310" t="str">
        <f aca="false">IF('Chronos (M1..M20)'!B88&lt;&gt;"",'Chronos (M1..M20)'!B88,"")</f>
        <v/>
      </c>
      <c r="C91" s="310" t="str">
        <f aca="false">IF(B91&lt;&gt;"",'Chronos (M1..M20)'!C88,"")</f>
        <v/>
      </c>
      <c r="D91" s="215" t="str">
        <f aca="false">IF(B91&lt;&gt;"",'Chronos (M1..M20)'!C88,"")</f>
        <v/>
      </c>
      <c r="E91" s="355" t="n">
        <f aca="false">'Calculs (M1..M20)'!DS91</f>
        <v>0</v>
      </c>
      <c r="F91" s="355" t="n">
        <f aca="false">'Calculs (M1..M20)'!DT91</f>
        <v>0</v>
      </c>
      <c r="G91" s="311" t="n">
        <f aca="false">IF(B91&lt;&gt;"",IF(NbTotManche&lt;4,DR91-DQ91,IF(NbTotManche&lt;15,DR91-DU91-DQ91,IF(NbTotManche&lt;25,DR91-DU91-DV91-DQ91-DT91,IF(NbTotManche&lt;35,DS91-DU91-DV91-DW91-DT91-DQ91,DS91-DU91-DV91-DW91-DX91-DT91-DQ91)))),0)</f>
        <v>0</v>
      </c>
      <c r="H91" s="312" t="str">
        <f aca="false">IF(B91&lt;&gt;"",IF(G91,(G91/MAXA(G$14:G$113))*1000,0),"")</f>
        <v/>
      </c>
      <c r="I91" s="313" t="str">
        <f aca="false">IF($B91&lt;&gt;"",$B91,"")</f>
        <v/>
      </c>
      <c r="J91" s="314" t="str">
        <f aca="false">IF($B91&lt;&gt;"",'Chronos (M21..M40)'!$H88,"")</f>
        <v/>
      </c>
      <c r="K91" s="315" t="str">
        <f aca="false">IF('Chronos (M21..M40)'!$I88&lt;&gt;"",'Chronos (M21..M40)'!$I88," ")</f>
        <v> </v>
      </c>
      <c r="L91" s="316" t="n">
        <f aca="false">IF('Chronos (M21..M40)'!$J88&lt;&gt;"",'Chronos (M21..M40)'!$J88,0)</f>
        <v>0</v>
      </c>
      <c r="M91" s="317" t="str">
        <f aca="false">IF($B91&lt;&gt;"",IF(K91&lt;&gt;" ",(INDEX(J$9:K$12,MATCH(J91,J$9:J$12),2)/K91)*1000,0),"")</f>
        <v/>
      </c>
      <c r="N91" s="318" t="str">
        <f aca="false">IF(K$9&lt;&gt;"",IF($B91&lt;&gt;"",M91-L91,""),"")</f>
        <v/>
      </c>
      <c r="O91" s="314" t="str">
        <f aca="false">IF($B91&lt;&gt;"",'Chronos (M21..M40)'!$H189,"")</f>
        <v/>
      </c>
      <c r="P91" s="315" t="str">
        <f aca="false">IF('Chronos (M21..M40)'!$I189&lt;&gt;"",'Chronos (M21..M40)'!$I189," ")</f>
        <v> </v>
      </c>
      <c r="Q91" s="316" t="n">
        <f aca="false">IF('Chronos (M21..M40)'!$J189&lt;&gt;"",'Chronos (M21..M40)'!$J189,0)</f>
        <v>0</v>
      </c>
      <c r="R91" s="317" t="str">
        <f aca="false">IF($B91&lt;&gt;"",IF(P91&lt;&gt;" ",(INDEX(O$9:P$12,MATCH(O91,O$9:O$12),2)/P91)*1000,0),"")</f>
        <v/>
      </c>
      <c r="S91" s="318" t="str">
        <f aca="false">IF(P$9&lt;&gt;"",IF($B91&lt;&gt;"",R91-Q91,""),"")</f>
        <v/>
      </c>
      <c r="T91" s="313" t="str">
        <f aca="false">IF($B91&lt;&gt;"",$B91,"")</f>
        <v/>
      </c>
      <c r="U91" s="314" t="str">
        <f aca="false">IF($B91&lt;&gt;"",'Chronos (M21..M40)'!$H290,"")</f>
        <v/>
      </c>
      <c r="V91" s="315" t="str">
        <f aca="false">IF('Chronos (M21..M40)'!$I290&lt;&gt;"",'Chronos (M21..M40)'!$I290," ")</f>
        <v> </v>
      </c>
      <c r="W91" s="316" t="n">
        <f aca="false">IF('Chronos (M21..M40)'!$J290&lt;&gt;"",'Chronos (M21..M40)'!$J290,0)</f>
        <v>0</v>
      </c>
      <c r="X91" s="317" t="str">
        <f aca="false">IF($B91&lt;&gt;"",IF(V91&lt;&gt;" ",(INDEX(U$9:V$12,MATCH(U91,U$9:U$12),2)/V91)*1000,0),"")</f>
        <v/>
      </c>
      <c r="Y91" s="318" t="str">
        <f aca="false">IF(V$9&lt;&gt;"",IF($B91&lt;&gt;"",X91-W91,""),"")</f>
        <v/>
      </c>
      <c r="Z91" s="314" t="str">
        <f aca="false">IF($B91&lt;&gt;"",'Chronos (M21..M40)'!$H391,"")</f>
        <v/>
      </c>
      <c r="AA91" s="315" t="str">
        <f aca="false">IF('Chronos (M21..M40)'!$I391&lt;&gt;"",'Chronos (M21..M40)'!$I391," ")</f>
        <v> </v>
      </c>
      <c r="AB91" s="316" t="n">
        <f aca="false">IF('Chronos (M1..M20)'!$J391&lt;&gt;"",'Chronos (M21..M40)'!$J391,0)</f>
        <v>0</v>
      </c>
      <c r="AC91" s="317" t="str">
        <f aca="false">IF($B91&lt;&gt;"",IF(AA91&lt;&gt;" ",(INDEX(Z$9:AA$12,MATCH(Z91,Z$9:Z$12),2)/AA91)*1000,0),"")</f>
        <v/>
      </c>
      <c r="AD91" s="318" t="str">
        <f aca="false">IF(AA$9&lt;&gt;"",IF($B91&lt;&gt;"",AC91-AB91,""),"")</f>
        <v/>
      </c>
      <c r="AE91" s="313" t="str">
        <f aca="false">IF($B91&lt;&gt;"",$B91,"")</f>
        <v/>
      </c>
      <c r="AF91" s="314" t="str">
        <f aca="false">IF($B91&lt;&gt;"",'Chronos (M21..M40)'!$H492,"")</f>
        <v/>
      </c>
      <c r="AG91" s="315" t="str">
        <f aca="false">IF('Chronos (M21..M40)'!$I492&lt;&gt;"",'Chronos (M21..M40)'!$I492," ")</f>
        <v> </v>
      </c>
      <c r="AH91" s="316" t="n">
        <f aca="false">IF('Chronos (M21..M40)'!$J492&lt;&gt;"",'Chronos (M21..M40)'!$J492,0)</f>
        <v>0</v>
      </c>
      <c r="AI91" s="317" t="str">
        <f aca="false">IF($B91&lt;&gt;"",IF(AG91&lt;&gt;" ",(INDEX(AF$9:AG$12,MATCH(AF91,AF$9:AF$12),2)/AG91)*1000,0),"")</f>
        <v/>
      </c>
      <c r="AJ91" s="318" t="str">
        <f aca="false">IF(AG$9&lt;&gt;"",IF($B91&lt;&gt;"",AI91-AH91,""),"")</f>
        <v/>
      </c>
      <c r="AK91" s="314" t="str">
        <f aca="false">IF($B91&lt;&gt;"",'Chronos (M21..M40)'!$H593,"")</f>
        <v/>
      </c>
      <c r="AL91" s="315" t="str">
        <f aca="false">IF('Chronos (M21..M40)'!$I593&lt;&gt;"",'Chronos (M21..M40)'!$I593," ")</f>
        <v> </v>
      </c>
      <c r="AM91" s="316" t="n">
        <f aca="false">IF('Chronos (M21..M40)'!$J593&lt;&gt;"",'Chronos (M21..M40)'!$J593,0)</f>
        <v>0</v>
      </c>
      <c r="AN91" s="317" t="str">
        <f aca="false">IF($B91&lt;&gt;"",IF(AL91&lt;&gt;" ",(INDEX(AK$9:AL$12,MATCH(AK91,AK$9:AK$12),2)/AL91)*1000,0),"")</f>
        <v/>
      </c>
      <c r="AO91" s="318" t="str">
        <f aca="false">IF(AL$9&lt;&gt;"",IF($B91&lt;&gt;"",AN91-AM91,""),"")</f>
        <v/>
      </c>
      <c r="AP91" s="313" t="str">
        <f aca="false">IF($B91&lt;&gt;"",$B91,"")</f>
        <v/>
      </c>
      <c r="AQ91" s="314" t="str">
        <f aca="false">IF($B91&lt;&gt;"",'Chronos (M21..M40)'!$H694,"")</f>
        <v/>
      </c>
      <c r="AR91" s="315" t="str">
        <f aca="false">IF('Chronos (M21..M40)'!$I694&lt;&gt;"",'Chronos (M21..M40)'!$I694," ")</f>
        <v> </v>
      </c>
      <c r="AS91" s="316" t="n">
        <f aca="false">IF('Chronos (M21..M40)'!$J694&lt;&gt;"",'Chronos (M21..M40)'!$J694,0)</f>
        <v>0</v>
      </c>
      <c r="AT91" s="317" t="str">
        <f aca="false">IF($B91&lt;&gt;"",IF(AR91&lt;&gt;" ",(INDEX(AQ$9:AR$12,MATCH(AQ91,AQ$9:AQ$12),2)/AR91)*1000,0),"")</f>
        <v/>
      </c>
      <c r="AU91" s="318" t="str">
        <f aca="false">IF(AR$9&lt;&gt;"",IF($B91&lt;&gt;"",AT91-AS91,""),"")</f>
        <v/>
      </c>
      <c r="AV91" s="314" t="str">
        <f aca="false">IF($B91&lt;&gt;"",'Chronos (M21..M40)'!$H795,"")</f>
        <v/>
      </c>
      <c r="AW91" s="315" t="str">
        <f aca="false">IF('Chronos (M21..M40)'!$I795&lt;&gt;"",'Chronos (M21..M40)'!$I795," ")</f>
        <v> </v>
      </c>
      <c r="AX91" s="316" t="n">
        <f aca="false">IF('Chronos (M21..M40)'!$J795&lt;&gt;"",'Chronos (M21..M40)'!$J795,0)</f>
        <v>0</v>
      </c>
      <c r="AY91" s="317" t="str">
        <f aca="false">IF($B91&lt;&gt;"",IF(AW91&lt;&gt;" ",(INDEX(AV$9:AW$12,MATCH(AV91,AV$9:AV$12),2)/AW91)*1000,0),"")</f>
        <v/>
      </c>
      <c r="AZ91" s="318" t="str">
        <f aca="false">IF(AW$9&lt;&gt;"",IF($B91&lt;&gt;"",AY91-AX91,""),"")</f>
        <v/>
      </c>
      <c r="BA91" s="313" t="str">
        <f aca="false">IF($B91&lt;&gt;"",$B91,"")</f>
        <v/>
      </c>
      <c r="BB91" s="314" t="str">
        <f aca="false">IF($B91&lt;&gt;"",'Chronos (M21..M40)'!$H896,"")</f>
        <v/>
      </c>
      <c r="BC91" s="315" t="str">
        <f aca="false">IF('Chronos (M21..M40)'!$I896&lt;&gt;"",'Chronos (M21..M40)'!$I896," ")</f>
        <v> </v>
      </c>
      <c r="BD91" s="316" t="n">
        <f aca="false">IF('Chronos (M21..M40)'!$J896&lt;&gt;"",'Chronos (M21..M40)'!$J896,0)</f>
        <v>0</v>
      </c>
      <c r="BE91" s="317" t="str">
        <f aca="false">IF($B91&lt;&gt;"",IF(BC91&lt;&gt;" ",(INDEX(BB$9:BC$12,MATCH(BB91,BB$9:BB$12),2)/BC91)*1000,0),"")</f>
        <v/>
      </c>
      <c r="BF91" s="318" t="str">
        <f aca="false">IF(BC$9&lt;&gt;"",IF($B91&lt;&gt;"",BE91-BD91,""),"")</f>
        <v/>
      </c>
      <c r="BG91" s="314" t="str">
        <f aca="false">IF($B91&lt;&gt;"",'Chronos (M21..M40)'!$H997,"")</f>
        <v/>
      </c>
      <c r="BH91" s="315" t="str">
        <f aca="false">IF('Chronos (M21..M40)'!$I997&lt;&gt;"",'Chronos (M21..M40)'!$I997," ")</f>
        <v> </v>
      </c>
      <c r="BI91" s="316" t="n">
        <f aca="false">IF('Chronos (M21..M40)'!$J997&lt;&gt;"",'Chronos (M21..M40)'!$J997,0)</f>
        <v>0</v>
      </c>
      <c r="BJ91" s="317" t="str">
        <f aca="false">IF($B91&lt;&gt;"",IF(BH91&lt;&gt;" ",(INDEX(BG$9:BH$12,MATCH(BG91,BG$9:BG$12),2)/BH91)*1000,0),"")</f>
        <v/>
      </c>
      <c r="BK91" s="318" t="str">
        <f aca="false">IF(BH$9&lt;&gt;"",IF($B91&lt;&gt;"",BJ91-BI91,""),"")</f>
        <v/>
      </c>
      <c r="BL91" s="313" t="str">
        <f aca="false">IF($B91&lt;&gt;"",$B91,"")</f>
        <v/>
      </c>
      <c r="BM91" s="314" t="str">
        <f aca="false">IF($B91&lt;&gt;"",'Chronos (M21..M40)'!$H1098,"")</f>
        <v/>
      </c>
      <c r="BN91" s="315" t="str">
        <f aca="false">IF('Chronos (M21..M40)'!$I1098&lt;&gt;"",'Chronos (M21..M40)'!$I1098," ")</f>
        <v> </v>
      </c>
      <c r="BO91" s="316" t="n">
        <f aca="false">IF('Chronos (M21..M40)'!$J1098&lt;&gt;"",'Chronos (M21..M40)'!$J1098,0)</f>
        <v>0</v>
      </c>
      <c r="BP91" s="317" t="str">
        <f aca="false">IF($B91&lt;&gt;"",IF(BN91&lt;&gt;" ",(INDEX(BM$9:BN$12,MATCH(BM91,BM$9:BM$12),2)/BN91)*1000,0),"")</f>
        <v/>
      </c>
      <c r="BQ91" s="318" t="str">
        <f aca="false">IF(BN$9&lt;&gt;"",IF($B91&lt;&gt;"",BP91-BO91,""),"")</f>
        <v/>
      </c>
      <c r="BR91" s="314" t="str">
        <f aca="false">IF($B91&lt;&gt;"",'Chronos (M21..M40)'!$H1199,"")</f>
        <v/>
      </c>
      <c r="BS91" s="315" t="str">
        <f aca="false">IF('Chronos (M21..M40)'!$I1199&lt;&gt;"",'Chronos (M21..M40)'!$I1199," ")</f>
        <v> </v>
      </c>
      <c r="BT91" s="316" t="n">
        <f aca="false">IF('Chronos (M21..M40)'!$J1199&lt;&gt;"",'Chronos (M21..M40)'!$J1199,0)</f>
        <v>0</v>
      </c>
      <c r="BU91" s="317" t="str">
        <f aca="false">IF($B91&lt;&gt;"",IF(BS91&lt;&gt;" ",(INDEX(BR$9:BS$12,MATCH(BR91,BR$9:BR$12),2)/BS91)*1000,0),"")</f>
        <v/>
      </c>
      <c r="BV91" s="318" t="str">
        <f aca="false">IF(BS$9&lt;&gt;"",IF($B91&lt;&gt;"",BU91-BT91,""),"")</f>
        <v/>
      </c>
      <c r="BW91" s="313" t="str">
        <f aca="false">IF($B91&lt;&gt;"",$B91,"")</f>
        <v/>
      </c>
      <c r="BX91" s="314" t="str">
        <f aca="false">IF($B91&lt;&gt;"",'Chronos (M21..M40)'!$H1300,"")</f>
        <v/>
      </c>
      <c r="BY91" s="315" t="str">
        <f aca="false">IF('Chronos (M21..M40)'!$I1300&lt;&gt;"",'Chronos (M21..M40)'!$I1300," ")</f>
        <v> </v>
      </c>
      <c r="BZ91" s="316" t="n">
        <f aca="false">IF('Chronos (M21..M40)'!$J1300&lt;&gt;"",'Chronos (M21..M40)'!$J1300,0)</f>
        <v>0</v>
      </c>
      <c r="CA91" s="317" t="str">
        <f aca="false">IF($B91&lt;&gt;"",IF(BY91&lt;&gt;" ",(INDEX(BX$9:BY$12,MATCH(BX91,BX$9:BX$12),2)/BY91)*1000,0),"")</f>
        <v/>
      </c>
      <c r="CB91" s="318" t="str">
        <f aca="false">IF(BY$9&lt;&gt;"",IF($B91&lt;&gt;"",CA91-BZ91,""),"")</f>
        <v/>
      </c>
      <c r="CC91" s="314" t="str">
        <f aca="false">IF($B91&lt;&gt;"",'Chronos (M21..M40)'!$H1401,"")</f>
        <v/>
      </c>
      <c r="CD91" s="315" t="str">
        <f aca="false">IF('Chronos (M21..M40)'!$I1401&lt;&gt;"",'Chronos (M21..M40)'!$I1401," ")</f>
        <v> </v>
      </c>
      <c r="CE91" s="316" t="n">
        <f aca="false">IF('Chronos (M21..M40)'!$J1401&lt;&gt;"",'Chronos (M21..M40)'!$J1401,0)</f>
        <v>0</v>
      </c>
      <c r="CF91" s="317" t="str">
        <f aca="false">IF($B91&lt;&gt;"",IF(CD91&lt;&gt;" ",(INDEX(CC$9:CD$12,MATCH(CC91,CC$9:CC$12),2)/CD91)*1000,0),"")</f>
        <v/>
      </c>
      <c r="CG91" s="318" t="str">
        <f aca="false">IF(CD$9&lt;&gt;"",IF($B91&lt;&gt;"",CF91-CE91,""),"")</f>
        <v/>
      </c>
      <c r="CH91" s="313" t="str">
        <f aca="false">IF($B91&lt;&gt;"",$B91,"")</f>
        <v/>
      </c>
      <c r="CI91" s="314" t="str">
        <f aca="false">IF($B91&lt;&gt;"",'Chronos (M21..M40)'!$H1502,"")</f>
        <v/>
      </c>
      <c r="CJ91" s="315" t="str">
        <f aca="false">IF('Chronos (M21..M40)'!$I1502&lt;&gt;"",'Chronos (M21..M40)'!$I1502," ")</f>
        <v> </v>
      </c>
      <c r="CK91" s="316" t="n">
        <f aca="false">IF('Chronos (M21..M40)'!$J1502&lt;&gt;"",'Chronos (M21..M40)'!$J1502,0)</f>
        <v>0</v>
      </c>
      <c r="CL91" s="317" t="str">
        <f aca="false">IF($B91&lt;&gt;"",IF(CJ91&lt;&gt;" ",(INDEX(CI$9:CJ$12,MATCH(CI91,CI$9:CI$12),2)/CJ91)*1000,0),"")</f>
        <v/>
      </c>
      <c r="CM91" s="318" t="str">
        <f aca="false">IF(CJ$9&lt;&gt;"",IF($B91&lt;&gt;"",CL91-CK91,""),"")</f>
        <v/>
      </c>
      <c r="CN91" s="314" t="str">
        <f aca="false">IF($B91&lt;&gt;"",'Chronos (M21..M40)'!$H1603,"")</f>
        <v/>
      </c>
      <c r="CO91" s="315" t="str">
        <f aca="false">IF('Chronos (M21..M40)'!$I1603&lt;&gt;"",'Chronos (M21..M40)'!$I1603," ")</f>
        <v> </v>
      </c>
      <c r="CP91" s="316" t="n">
        <f aca="false">IF('Chronos (M21..M40)'!$J1603&lt;&gt;"",'Chronos (M21..M40)'!$J1603,0)</f>
        <v>0</v>
      </c>
      <c r="CQ91" s="317" t="str">
        <f aca="false">IF($B91&lt;&gt;"",IF(CO91&lt;&gt;" ",(INDEX(CN$9:CO$12,MATCH(CN91,CN$9:CN$12),2)/CO91)*1000,0),"")</f>
        <v/>
      </c>
      <c r="CR91" s="318" t="str">
        <f aca="false">IF(CO$9&lt;&gt;"",IF($B91&lt;&gt;"",CQ91-CP91,""),"")</f>
        <v/>
      </c>
      <c r="CS91" s="313" t="str">
        <f aca="false">IF($B91&lt;&gt;"",$B91,"")</f>
        <v/>
      </c>
      <c r="CT91" s="314" t="str">
        <f aca="false">IF($B91&lt;&gt;"",'Chronos (M21..M40)'!$H1704,"")</f>
        <v/>
      </c>
      <c r="CU91" s="315" t="str">
        <f aca="false">IF('Chronos (M21..M40)'!$I1704&lt;&gt;"",'Chronos (M21..M40)'!$I1704," ")</f>
        <v> </v>
      </c>
      <c r="CV91" s="316" t="n">
        <f aca="false">IF('Chronos (M21..M40)'!$J1704&lt;&gt;"",'Chronos (M21..M40)'!$J1704,0)</f>
        <v>0</v>
      </c>
      <c r="CW91" s="317" t="str">
        <f aca="false">IF($B91&lt;&gt;"",IF(CU91&lt;&gt;" ",(INDEX(CT$9:CU$12,MATCH(CT91,CT$9:CT$12),2)/CU91)*1000,0),"")</f>
        <v/>
      </c>
      <c r="CX91" s="318" t="str">
        <f aca="false">IF(CU$9&lt;&gt;"",IF($B91&lt;&gt;"",CW91-CV91,""),"")</f>
        <v/>
      </c>
      <c r="CY91" s="314" t="str">
        <f aca="false">IF($B91&lt;&gt;"",'Chronos (M21..M40)'!$H1805,"")</f>
        <v/>
      </c>
      <c r="CZ91" s="315" t="str">
        <f aca="false">IF('Chronos (M21..M40)'!$I1805&lt;&gt;"",'Chronos (M21..M40)'!$I1805," ")</f>
        <v> </v>
      </c>
      <c r="DA91" s="316" t="n">
        <f aca="false">IF('Chronos (M21..M40)'!$J1805&lt;&gt;"",'Chronos (M21..M40)'!$J1805,0)</f>
        <v>0</v>
      </c>
      <c r="DB91" s="317" t="str">
        <f aca="false">IF($B91&lt;&gt;"",IF(CZ91&lt;&gt;" ",(INDEX(CY$9:CZ$12,MATCH(CY91,CY$9:CY$12),2)/CZ91)*1000,0),"")</f>
        <v/>
      </c>
      <c r="DC91" s="318" t="str">
        <f aca="false">IF(CZ$9&lt;&gt;"",IF($B91&lt;&gt;"",DB91-DA91,""),"")</f>
        <v/>
      </c>
      <c r="DD91" s="313" t="str">
        <f aca="false">IF($B91&lt;&gt;"",$B91,"")</f>
        <v/>
      </c>
      <c r="DE91" s="314" t="str">
        <f aca="false">IF($B91&lt;&gt;"",'Chronos (M21..M40)'!$H1906,"")</f>
        <v/>
      </c>
      <c r="DF91" s="315" t="str">
        <f aca="false">IF('Chronos (M21..M40)'!$I1906&lt;&gt;"",'Chronos (M21..M40)'!$I1906," ")</f>
        <v> </v>
      </c>
      <c r="DG91" s="316" t="n">
        <f aca="false">IF('Chronos (M21..M40)'!$J1906&lt;&gt;"",'Chronos (M21..M40)'!$J1906,0)</f>
        <v>0</v>
      </c>
      <c r="DH91" s="317" t="str">
        <f aca="false">IF($B91&lt;&gt;"",IF(DF91&lt;&gt;" ",(INDEX(DE$9:DF$12,MATCH(DE91,DE$9:DE$12),2)/DF91)*1000,0),"")</f>
        <v/>
      </c>
      <c r="DI91" s="318" t="str">
        <f aca="false">IF(DF$9&lt;&gt;"",IF($B91&lt;&gt;"",DH91-DG91,""),"")</f>
        <v/>
      </c>
      <c r="DJ91" s="314" t="str">
        <f aca="false">IF($B91&lt;&gt;"",'Chronos (M21..M40)'!$H2007,"")</f>
        <v/>
      </c>
      <c r="DK91" s="315" t="str">
        <f aca="false">IF('Chronos (M21..M40)'!$I2007&lt;&gt;"",'Chronos (M21..M40)'!$I2007," ")</f>
        <v> </v>
      </c>
      <c r="DL91" s="316" t="n">
        <f aca="false">IF('Chronos (M21..M40)'!$J2007&lt;&gt;"",'Chronos (M21..M40)'!$J2007,0)</f>
        <v>0</v>
      </c>
      <c r="DM91" s="317" t="str">
        <f aca="false">IF($B91&lt;&gt;"",IF(DK91&lt;&gt;" ",(INDEX(DJ$9:DK$12,MATCH(DJ91,DJ$9:DJ$12),2)/DK91)*1000,0),"")</f>
        <v/>
      </c>
      <c r="DN91" s="318" t="str">
        <f aca="false">IF(DK$9&lt;&gt;"",IF($B91&lt;&gt;"",DM91-DL91,""),"")</f>
        <v/>
      </c>
      <c r="DO91" s="0"/>
      <c r="DP91" s="356" t="n">
        <f aca="false">E91</f>
        <v>0</v>
      </c>
      <c r="DQ91" s="357" t="n">
        <f aca="false">F91</f>
        <v>0</v>
      </c>
      <c r="DR91" s="356" t="e">
        <f aca="false">SUM(E91,M91,R91,X91,AC91)</f>
        <v>#VALUE!</v>
      </c>
      <c r="DS91" s="319" t="e">
        <f aca="false">SUM(DR91,AI91,AN91,AT91,AY91,BE91,BJ91,BP91,BU91,CA91,CF91,CL91,CQ91,CW91,DB91,DH91,DM91)</f>
        <v>#VALUE!</v>
      </c>
      <c r="DT91" s="357" t="n">
        <f aca="false">SUM(L91,Q91,W91,AB91,AH91,AM91,AS91,AX91,BD91,BI91,BO91,BT91,BZ91,CE91,CK91,CP91,CV91,DA91,DG91,DL91)</f>
        <v>0</v>
      </c>
      <c r="DU91" s="356" t="e">
        <f aca="false">SMALL($DY91:$EV91,1)</f>
        <v>#VALUE!</v>
      </c>
      <c r="DV91" s="319" t="e">
        <f aca="false">SMALL($DY91:$EV91,2)</f>
        <v>#VALUE!</v>
      </c>
      <c r="DW91" s="319" t="e">
        <f aca="false">SMALL($DY91:$EV91,3)</f>
        <v>#VALUE!</v>
      </c>
      <c r="DX91" s="357" t="e">
        <f aca="false">SMALL($DY91:$EV91,4)</f>
        <v>#VALUE!</v>
      </c>
      <c r="DY91" s="356" t="e">
        <f aca="false">'Calculs (M1..M20)'!DU91</f>
        <v>#VALUE!</v>
      </c>
      <c r="DZ91" s="356" t="e">
        <f aca="false">'Calculs (M1..M20)'!DV91</f>
        <v>#VALUE!</v>
      </c>
      <c r="EA91" s="356" t="e">
        <f aca="false">'Calculs (M1..M20)'!DW91</f>
        <v>#VALUE!</v>
      </c>
      <c r="EB91" s="358" t="e">
        <f aca="false">'Calculs (M1..M20)'!DX91</f>
        <v>#VALUE!</v>
      </c>
      <c r="EC91" s="361" t="str">
        <f aca="false">IF(M91&gt;0,M91," ")</f>
        <v/>
      </c>
      <c r="ED91" s="321" t="str">
        <f aca="false">IF(R91&gt;0,R91," ")</f>
        <v/>
      </c>
      <c r="EE91" s="321" t="str">
        <f aca="false">IF(X91&gt;0,X91," ")</f>
        <v/>
      </c>
      <c r="EF91" s="321" t="str">
        <f aca="false">IF(AC91&gt;0,AC91," ")</f>
        <v/>
      </c>
      <c r="EG91" s="321" t="str">
        <f aca="false">IF(AI91&gt;0,AI91," ")</f>
        <v/>
      </c>
      <c r="EH91" s="321" t="str">
        <f aca="false">IF(AN91&gt;0,AN91," ")</f>
        <v/>
      </c>
      <c r="EI91" s="321" t="str">
        <f aca="false">IF(AT91&gt;0,AT91," ")</f>
        <v/>
      </c>
      <c r="EJ91" s="321" t="str">
        <f aca="false">IF(AY91&gt;0,AY91," ")</f>
        <v/>
      </c>
      <c r="EK91" s="321" t="str">
        <f aca="false">IF(BE91&gt;0,BE91," ")</f>
        <v/>
      </c>
      <c r="EL91" s="321" t="str">
        <f aca="false">IF(BJ91&gt;0,BJ91," ")</f>
        <v/>
      </c>
      <c r="EM91" s="321" t="str">
        <f aca="false">IF(BP91&gt;0,BP91," ")</f>
        <v/>
      </c>
      <c r="EN91" s="321" t="str">
        <f aca="false">IF(BU91&gt;0,BU91," ")</f>
        <v/>
      </c>
      <c r="EO91" s="321" t="str">
        <f aca="false">IF(CA91&gt;0,CA91," ")</f>
        <v/>
      </c>
      <c r="EP91" s="321" t="str">
        <f aca="false">IF(CF91&gt;0,CF91," ")</f>
        <v/>
      </c>
      <c r="EQ91" s="321" t="str">
        <f aca="false">IF(CL91&gt;0,CL91," ")</f>
        <v/>
      </c>
      <c r="ER91" s="321" t="str">
        <f aca="false">IF(CQ91&gt;0,CQ91," ")</f>
        <v/>
      </c>
      <c r="ES91" s="321" t="str">
        <f aca="false">IF(CW91&gt;0,CW91," ")</f>
        <v/>
      </c>
      <c r="ET91" s="321" t="str">
        <f aca="false">IF(DB91&gt;0,DB91," ")</f>
        <v/>
      </c>
      <c r="EU91" s="321" t="str">
        <f aca="false">IF(DH91&gt;0,DH91," ")</f>
        <v/>
      </c>
      <c r="EV91" s="321" t="str">
        <f aca="false">IF(DM91&gt;0,DM91," ")</f>
        <v/>
      </c>
      <c r="EW91" s="322" t="e">
        <f aca="false">SMALL($DY91:EC91,1)</f>
        <v>#VALUE!</v>
      </c>
      <c r="EX91" s="323" t="e">
        <f aca="false">SMALL($DY91:ED91,1)</f>
        <v>#VALUE!</v>
      </c>
      <c r="EY91" s="323" t="e">
        <f aca="false">SMALL($DY91:EE91,1)</f>
        <v>#VALUE!</v>
      </c>
      <c r="EZ91" s="323" t="e">
        <f aca="false">SMALL($DY91:EF91,1)</f>
        <v>#VALUE!</v>
      </c>
      <c r="FA91" s="323" t="e">
        <f aca="false">SMALL($DY91:EG91,1)</f>
        <v>#VALUE!</v>
      </c>
      <c r="FB91" s="323" t="e">
        <f aca="false">SMALL($DY91:EH91,1)</f>
        <v>#VALUE!</v>
      </c>
      <c r="FC91" s="323" t="e">
        <f aca="false">SMALL($DY91:EI91,1)</f>
        <v>#VALUE!</v>
      </c>
      <c r="FD91" s="323" t="e">
        <f aca="false">SMALL($DY91:EJ91,1)</f>
        <v>#VALUE!</v>
      </c>
      <c r="FE91" s="323" t="e">
        <f aca="false">SMALL($DY91:EK91,1)</f>
        <v>#VALUE!</v>
      </c>
      <c r="FF91" s="323" t="e">
        <f aca="false">SMALL($DY91:EL91,1)</f>
        <v>#VALUE!</v>
      </c>
      <c r="FG91" s="323" t="e">
        <f aca="false">SMALL($DY91:EM91,1)</f>
        <v>#VALUE!</v>
      </c>
      <c r="FH91" s="323" t="e">
        <f aca="false">SMALL($DY91:EN91,1)</f>
        <v>#VALUE!</v>
      </c>
      <c r="FI91" s="323" t="e">
        <f aca="false">SMALL($DY91:EO91,1)</f>
        <v>#VALUE!</v>
      </c>
      <c r="FJ91" s="323" t="e">
        <f aca="false">SMALL($DY91:EP91,1)</f>
        <v>#VALUE!</v>
      </c>
      <c r="FK91" s="323" t="e">
        <f aca="false">SMALL($DY91:EQ91,1)</f>
        <v>#VALUE!</v>
      </c>
      <c r="FL91" s="323" t="e">
        <f aca="false">SMALL($DY91:ER91,1)</f>
        <v>#VALUE!</v>
      </c>
      <c r="FM91" s="323" t="e">
        <f aca="false">SMALL($DY91:ES91,1)</f>
        <v>#VALUE!</v>
      </c>
      <c r="FN91" s="323" t="e">
        <f aca="false">SMALL($DY91:ET91,1)</f>
        <v>#VALUE!</v>
      </c>
      <c r="FO91" s="323" t="e">
        <f aca="false">SMALL($DY91:EU91,1)</f>
        <v>#VALUE!</v>
      </c>
      <c r="FP91" s="324" t="e">
        <f aca="false">SMALL($DY91:EV91,1)</f>
        <v>#VALUE!</v>
      </c>
      <c r="FQ91" s="0"/>
      <c r="FR91" s="328" t="str">
        <f aca="false">IF($B91&lt;&gt;"",IF($EE$1+20&gt;=FR$13,$N91+E91-F91-(EW91+EW193+EW295+EW397),""),"")</f>
        <v/>
      </c>
      <c r="FS91" s="329" t="str">
        <f aca="false">IF($B91&lt;&gt;"",IF($EE$1+20&gt;=FS$13,$N91+$S91+E91-F91-(EX91+EX193+EX295+EX397),""),"")</f>
        <v/>
      </c>
      <c r="FT91" s="329" t="str">
        <f aca="false">IF($B91&lt;&gt;"",IF($EE$1+20&gt;=FT$13,$N91+$S91+$Y91+E91-F91-(EY91+EY193+EY295+EY397),""),"")</f>
        <v/>
      </c>
      <c r="FU91" s="329" t="str">
        <f aca="false">IF($B91&lt;&gt;"",IF($EE$1+20&gt;=FU$13,$N91+$S91+$Y91+$AD91+E91-F91-(EZ91+EZ193+EZ295+EZ397),""),"")</f>
        <v/>
      </c>
      <c r="FV91" s="329" t="str">
        <f aca="false">IF($B91&lt;&gt;"",IF($EE$1+20&gt;=FV$13,$N91+$S91+$Y91+$AD91+$AJ91+E91-F91-(FA91+FA193+FA295+FA397),""),"")</f>
        <v/>
      </c>
      <c r="FW91" s="329" t="str">
        <f aca="false">IF($B91&lt;&gt;"",IF($EE$1+20&gt;=FW$13,$N91+$S91+$Y91+$AD91+$AJ91+$AO91+E91-F91-(FB91+FB193+FB295+FB397),""),"")</f>
        <v/>
      </c>
      <c r="FX91" s="329" t="str">
        <f aca="false">IF($B91&lt;&gt;"",IF($EE$1+20&gt;=FX$13,$N91+$S91+$Y91+$AD91+$AJ91+$AO91+$AU91+E91-F91-(FC91+FC193+FC295+FC397),""),"")</f>
        <v/>
      </c>
      <c r="FY91" s="329" t="str">
        <f aca="false">IF($B91&lt;&gt;"",IF($EE$1+20&gt;=FY$13,$N91+$S91+$Y91+$AD91+$AJ91+$AO91+$AU91+$AZ91+E91-F91-(FD91+FD193+FD295+FD397),""),"")</f>
        <v/>
      </c>
      <c r="FZ91" s="329" t="str">
        <f aca="false">IF($B91&lt;&gt;"",IF($EE$1+20&gt;=FZ$13,$N91+$S91+$Y91+$AD91+$AJ91+$AO91+$AU91+$AZ91+$BF91+E91-F91-(FE91+FE193+FE295+FE397),""),"")</f>
        <v/>
      </c>
      <c r="GA91" s="329" t="str">
        <f aca="false">IF($B91&lt;&gt;"",IF($EE$1+20&gt;=GA$13,$N91+$S91+$Y91+$AD91+$AJ91+$AO91+$AU91+$AZ91+$BF91+$BK91+E91-F91-(FF91+FF193+FF295+FF397),""),"")</f>
        <v/>
      </c>
      <c r="GB91" s="329" t="str">
        <f aca="false">IF($B91&lt;&gt;"",IF($EE$1+20&gt;=GB$13,$N91+$S91+$Y91+$AD91+$AJ91+$AO91+$AU91+$AZ91+$BF91+$BK91+$BQ91+E91-F91-(FG91+FG193+FG295+FG397),""),"")</f>
        <v/>
      </c>
      <c r="GC91" s="329" t="str">
        <f aca="false">IF($B91&lt;&gt;"",IF($EE$1+20&gt;=GC$13,$N91+$S91+$Y91+$AD91+$AJ91+$AO91+$AU91+$AZ91+$BF91+$BK91+$BQ91+$BV91+E91-F91-(FH91+FH193+FH295+FH397),""),"")</f>
        <v/>
      </c>
      <c r="GD91" s="329" t="str">
        <f aca="false">IF($B91&lt;&gt;"",IF($EE$1+20&gt;=GD$13,$N91+$S91+$Y91+$AD91+$AJ91+$AO91+$AU91+$AZ91+$BF91+$BK91+$BQ91+$BV91+$CB91+E91-F91-(FI91+FI193+FI295+FI397),""),"")</f>
        <v/>
      </c>
      <c r="GE91" s="329" t="str">
        <f aca="false">IF($B91&lt;&gt;"",IF($EE$1+20&gt;=GE$13,$N91+$S91+$Y91+$AD91+$AJ91+$AO91+$AU91+$AZ91+$BF91+$BK91+$BQ91+$BV91+$CB91+$CG91+E91-F91-(FJ91+FJ193+FJ295+FJ397),""),"")</f>
        <v/>
      </c>
      <c r="GF91" s="329" t="str">
        <f aca="false">IF($B91&lt;&gt;"",IF($EE$1+20&gt;=GF$13,$N91+$S91+$Y91+$AD91+$AJ91+$AO91+$AU91+$AZ91+$BF91+$BK91+$BQ91+$BV91+$CB91+$CG91+$CM91+E91-F91-(FK91+FK193+FK295+FK397),""),"")</f>
        <v/>
      </c>
      <c r="GG91" s="329" t="str">
        <f aca="false">IF($B91&lt;&gt;"",IF($EE$1+20&gt;=GG$13,$N91+$S91+$Y91+$AD91+$AJ91+$AO91+$AU91+$AZ91+$BF91+$BK91+$BQ91+$BV91+$CB91+$CG91+$CM91+$CR91+E91-F91-(FL91+FL193+FL295+FL397),""),"")</f>
        <v/>
      </c>
      <c r="GH91" s="329" t="str">
        <f aca="false">IF($B91&lt;&gt;"",IF($EE$1+20&gt;=GH$13,$N91+$S91+$Y91+$AD91+$AJ91+$AO91+$AU91+$AZ91+$BF91+$BK91+$BQ91+$BV91+$CB91+$CG91+$CM91+$CR91+$CX91+E91-F91-(FM91+FM193+FM295+FM397),""),"")</f>
        <v/>
      </c>
      <c r="GI91" s="329" t="str">
        <f aca="false">IF($B91&lt;&gt;"",IF($EE$1+20&gt;=GI$13,$N91+$S91+$Y91+$AD91+$AJ91+$AO91+$AU91+$AZ91+$BF91+$BK91+$BQ91+$BV91+$CB91+$CG91+$CM91+$CR91+$CX91+$DC91+E91-F91-(FN91+FN193+FN295+FN397),""),"")</f>
        <v/>
      </c>
      <c r="GJ91" s="329" t="str">
        <f aca="false">IF($B91&lt;&gt;"",IF($EE$1+20&gt;=GJ$13,$N91+$S91+$Y91+$AD91+$AJ91+$AO91+$AU91+$AZ91+$BF91+$BK91+$BQ91+$BV91+$CB91+$CG91+$CM91+$CR91+$CX91+$DC91+$DI91+E91-F91-(FO91+FO193+FO295+FO397),""),"")</f>
        <v/>
      </c>
      <c r="GK91" s="330" t="str">
        <f aca="false">IF($B91&lt;&gt;"",IF($EE$1+20&gt;=GK$13,$N91+$S91+$Y91+$AD91+$AJ91+$AO91+$AU91+$AZ91+$BF91+$BK91+$BQ91+$BV91+$CB91+$CG91+$CM91+$CR91+$CX91+$DC91+$DI91+$DN91+E91-F91-(FP91+FP193+FP295+FP397),""),"")</f>
        <v/>
      </c>
      <c r="GL91" s="0"/>
      <c r="GM91" s="328" t="str">
        <f aca="false">IF($B91&lt;&gt;"",IF($EE$1+20&gt;=GM$13,RANK(FR91,FR$14:FR$113,0),""),"")</f>
        <v/>
      </c>
      <c r="GN91" s="329" t="str">
        <f aca="false">IF($B91&lt;&gt;"",IF($EE$1+20&gt;=GN$13,RANK(FS91,FS$14:FS$113,0),""),"")</f>
        <v/>
      </c>
      <c r="GO91" s="329" t="str">
        <f aca="false">IF($B91&lt;&gt;"",IF($EE$1+20&gt;=GO$13,RANK(FT91,FT$14:FT$113,0),""),"")</f>
        <v/>
      </c>
      <c r="GP91" s="329" t="str">
        <f aca="false">IF($B91&lt;&gt;"",IF($EE$1+20&gt;=GP$13,RANK(FU91,FU$14:FU$113,0),""),"")</f>
        <v/>
      </c>
      <c r="GQ91" s="329" t="str">
        <f aca="false">IF($B91&lt;&gt;"",IF($EE$1+20&gt;=GQ$13,RANK(FV91,FV$14:FV$113,0),""),"")</f>
        <v/>
      </c>
      <c r="GR91" s="329" t="str">
        <f aca="false">IF($B91&lt;&gt;"",IF($EE$1+20&gt;=GR$13,RANK(FW91,FW$14:FW$113,0),""),"")</f>
        <v/>
      </c>
      <c r="GS91" s="329" t="str">
        <f aca="false">IF($B91&lt;&gt;"",IF($EE$1+20&gt;=GS$13,RANK(FX91,FX$14:FX$113,0),""),"")</f>
        <v/>
      </c>
      <c r="GT91" s="329" t="str">
        <f aca="false">IF($B91&lt;&gt;"",IF($EE$1+20&gt;=GT$13,RANK(FY91,FY$14:FY$113,0),""),"")</f>
        <v/>
      </c>
      <c r="GU91" s="329" t="str">
        <f aca="false">IF($B91&lt;&gt;"",IF($EE$1+20&gt;=GU$13,RANK(FZ91,FZ$14:FZ$113,0),""),"")</f>
        <v/>
      </c>
      <c r="GV91" s="329" t="str">
        <f aca="false">IF($B91&lt;&gt;"",IF($EE$1+20&gt;=GV$13,RANK(GA91,GA$14:GA$113,0),""),"")</f>
        <v/>
      </c>
      <c r="GW91" s="329" t="str">
        <f aca="false">IF($B91&lt;&gt;"",IF($EE$1+20&gt;=GW$13,RANK(GB91,GB$14:GB$113,0),""),"")</f>
        <v/>
      </c>
      <c r="GX91" s="329" t="str">
        <f aca="false">IF($B91&lt;&gt;"",IF($EE$1+20&gt;=GX$13,RANK(GC91,GC$14:GC$113,0),""),"")</f>
        <v/>
      </c>
      <c r="GY91" s="329" t="str">
        <f aca="false">IF($B91&lt;&gt;"",IF($EE$1+20&gt;=GY$13,RANK(GD91,GD$14:GD$113,0),""),"")</f>
        <v/>
      </c>
      <c r="GZ91" s="329" t="str">
        <f aca="false">IF($B91&lt;&gt;"",IF($EE$1+20&gt;=GZ$13,RANK(GE91,GE$14:GE$113,0),""),"")</f>
        <v/>
      </c>
      <c r="HA91" s="329" t="str">
        <f aca="false">IF($B91&lt;&gt;"",IF($EE$1+20&gt;=HA$13,RANK(GF91,GF$14:GF$113,0),""),"")</f>
        <v/>
      </c>
      <c r="HB91" s="329" t="str">
        <f aca="false">IF($B91&lt;&gt;"",IF($EE$1+20&gt;=HB$13,RANK(GG91,GG$14:GG$113,0),""),"")</f>
        <v/>
      </c>
      <c r="HC91" s="329" t="str">
        <f aca="false">IF($B91&lt;&gt;"",IF($EE$1+20&gt;=HC$13,RANK(GH91,GH$14:GH$113,0),""),"")</f>
        <v/>
      </c>
      <c r="HD91" s="329" t="str">
        <f aca="false">IF($B91&lt;&gt;"",IF($EE$1+20&gt;=HD$13,RANK(GI91,GI$14:GI$113,0),""),"")</f>
        <v/>
      </c>
      <c r="HE91" s="329" t="str">
        <f aca="false">IF($B91&lt;&gt;"",IF($EE$1+20&gt;=HE$13,RANK(GJ91,GJ$14:GJ$113,0),""),"")</f>
        <v/>
      </c>
      <c r="HF91" s="330" t="str">
        <f aca="false">IF($B91&lt;&gt;"",IF($EE$1+20&gt;=HF$13,RANK(GK91,GK$14:GK$113,0),""),"")</f>
        <v/>
      </c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customFormat="false" ht="13" hidden="false" customHeight="false" outlineLevel="0" collapsed="false">
      <c r="A92" s="308" t="str">
        <f aca="false">IF(B92&lt;&gt;"",RANK(G92,G$14:G$113,0),"")</f>
        <v/>
      </c>
      <c r="B92" s="310" t="str">
        <f aca="false">IF('Chronos (M1..M20)'!B89&lt;&gt;"",'Chronos (M1..M20)'!B89,"")</f>
        <v/>
      </c>
      <c r="C92" s="310" t="str">
        <f aca="false">IF(B92&lt;&gt;"",'Chronos (M1..M20)'!C89,"")</f>
        <v/>
      </c>
      <c r="D92" s="215" t="str">
        <f aca="false">IF(B92&lt;&gt;"",'Chronos (M1..M20)'!C89,"")</f>
        <v/>
      </c>
      <c r="E92" s="355" t="n">
        <f aca="false">'Calculs (M1..M20)'!DS92</f>
        <v>0</v>
      </c>
      <c r="F92" s="355" t="n">
        <f aca="false">'Calculs (M1..M20)'!DT92</f>
        <v>0</v>
      </c>
      <c r="G92" s="311" t="n">
        <f aca="false">IF(B92&lt;&gt;"",IF(NbTotManche&lt;4,DR92-DQ92,IF(NbTotManche&lt;15,DR92-DU92-DQ92,IF(NbTotManche&lt;25,DR92-DU92-DV92-DQ92-DT92,IF(NbTotManche&lt;35,DS92-DU92-DV92-DW92-DT92-DQ92,DS92-DU92-DV92-DW92-DX92-DT92-DQ92)))),0)</f>
        <v>0</v>
      </c>
      <c r="H92" s="312" t="str">
        <f aca="false">IF(B92&lt;&gt;"",IF(G92,(G92/MAXA(G$14:G$113))*1000,0),"")</f>
        <v/>
      </c>
      <c r="I92" s="313" t="str">
        <f aca="false">IF($B92&lt;&gt;"",$B92,"")</f>
        <v/>
      </c>
      <c r="J92" s="314" t="str">
        <f aca="false">IF($B92&lt;&gt;"",'Chronos (M21..M40)'!$H89,"")</f>
        <v/>
      </c>
      <c r="K92" s="315" t="str">
        <f aca="false">IF('Chronos (M21..M40)'!$I89&lt;&gt;"",'Chronos (M21..M40)'!$I89," ")</f>
        <v> </v>
      </c>
      <c r="L92" s="316" t="n">
        <f aca="false">IF('Chronos (M21..M40)'!$J89&lt;&gt;"",'Chronos (M21..M40)'!$J89,0)</f>
        <v>0</v>
      </c>
      <c r="M92" s="317" t="str">
        <f aca="false">IF($B92&lt;&gt;"",IF(K92&lt;&gt;" ",(INDEX(J$9:K$12,MATCH(J92,J$9:J$12),2)/K92)*1000,0),"")</f>
        <v/>
      </c>
      <c r="N92" s="318" t="str">
        <f aca="false">IF(K$9&lt;&gt;"",IF($B92&lt;&gt;"",M92-L92,""),"")</f>
        <v/>
      </c>
      <c r="O92" s="314" t="str">
        <f aca="false">IF($B92&lt;&gt;"",'Chronos (M21..M40)'!$H190,"")</f>
        <v/>
      </c>
      <c r="P92" s="315" t="str">
        <f aca="false">IF('Chronos (M21..M40)'!$I190&lt;&gt;"",'Chronos (M21..M40)'!$I190," ")</f>
        <v> </v>
      </c>
      <c r="Q92" s="316" t="n">
        <f aca="false">IF('Chronos (M21..M40)'!$J190&lt;&gt;"",'Chronos (M21..M40)'!$J190,0)</f>
        <v>0</v>
      </c>
      <c r="R92" s="317" t="str">
        <f aca="false">IF($B92&lt;&gt;"",IF(P92&lt;&gt;" ",(INDEX(O$9:P$12,MATCH(O92,O$9:O$12),2)/P92)*1000,0),"")</f>
        <v/>
      </c>
      <c r="S92" s="318" t="str">
        <f aca="false">IF(P$9&lt;&gt;"",IF($B92&lt;&gt;"",R92-Q92,""),"")</f>
        <v/>
      </c>
      <c r="T92" s="313" t="str">
        <f aca="false">IF($B92&lt;&gt;"",$B92,"")</f>
        <v/>
      </c>
      <c r="U92" s="314" t="str">
        <f aca="false">IF($B92&lt;&gt;"",'Chronos (M21..M40)'!$H291,"")</f>
        <v/>
      </c>
      <c r="V92" s="315" t="str">
        <f aca="false">IF('Chronos (M21..M40)'!$I291&lt;&gt;"",'Chronos (M21..M40)'!$I291," ")</f>
        <v> </v>
      </c>
      <c r="W92" s="316" t="n">
        <f aca="false">IF('Chronos (M21..M40)'!$J291&lt;&gt;"",'Chronos (M21..M40)'!$J291,0)</f>
        <v>0</v>
      </c>
      <c r="X92" s="317" t="str">
        <f aca="false">IF($B92&lt;&gt;"",IF(V92&lt;&gt;" ",(INDEX(U$9:V$12,MATCH(U92,U$9:U$12),2)/V92)*1000,0),"")</f>
        <v/>
      </c>
      <c r="Y92" s="318" t="str">
        <f aca="false">IF(V$9&lt;&gt;"",IF($B92&lt;&gt;"",X92-W92,""),"")</f>
        <v/>
      </c>
      <c r="Z92" s="314" t="str">
        <f aca="false">IF($B92&lt;&gt;"",'Chronos (M21..M40)'!$H392,"")</f>
        <v/>
      </c>
      <c r="AA92" s="315" t="str">
        <f aca="false">IF('Chronos (M21..M40)'!$I392&lt;&gt;"",'Chronos (M21..M40)'!$I392," ")</f>
        <v> </v>
      </c>
      <c r="AB92" s="316" t="n">
        <f aca="false">IF('Chronos (M1..M20)'!$J392&lt;&gt;"",'Chronos (M21..M40)'!$J392,0)</f>
        <v>0</v>
      </c>
      <c r="AC92" s="317" t="str">
        <f aca="false">IF($B92&lt;&gt;"",IF(AA92&lt;&gt;" ",(INDEX(Z$9:AA$12,MATCH(Z92,Z$9:Z$12),2)/AA92)*1000,0),"")</f>
        <v/>
      </c>
      <c r="AD92" s="318" t="str">
        <f aca="false">IF(AA$9&lt;&gt;"",IF($B92&lt;&gt;"",AC92-AB92,""),"")</f>
        <v/>
      </c>
      <c r="AE92" s="313" t="str">
        <f aca="false">IF($B92&lt;&gt;"",$B92,"")</f>
        <v/>
      </c>
      <c r="AF92" s="314" t="str">
        <f aca="false">IF($B92&lt;&gt;"",'Chronos (M21..M40)'!$H493,"")</f>
        <v/>
      </c>
      <c r="AG92" s="315" t="str">
        <f aca="false">IF('Chronos (M21..M40)'!$I493&lt;&gt;"",'Chronos (M21..M40)'!$I493," ")</f>
        <v> </v>
      </c>
      <c r="AH92" s="316" t="n">
        <f aca="false">IF('Chronos (M21..M40)'!$J493&lt;&gt;"",'Chronos (M21..M40)'!$J493,0)</f>
        <v>0</v>
      </c>
      <c r="AI92" s="317" t="str">
        <f aca="false">IF($B92&lt;&gt;"",IF(AG92&lt;&gt;" ",(INDEX(AF$9:AG$12,MATCH(AF92,AF$9:AF$12),2)/AG92)*1000,0),"")</f>
        <v/>
      </c>
      <c r="AJ92" s="318" t="str">
        <f aca="false">IF(AG$9&lt;&gt;"",IF($B92&lt;&gt;"",AI92-AH92,""),"")</f>
        <v/>
      </c>
      <c r="AK92" s="314" t="str">
        <f aca="false">IF($B92&lt;&gt;"",'Chronos (M21..M40)'!$H594,"")</f>
        <v/>
      </c>
      <c r="AL92" s="315" t="str">
        <f aca="false">IF('Chronos (M21..M40)'!$I594&lt;&gt;"",'Chronos (M21..M40)'!$I594," ")</f>
        <v> </v>
      </c>
      <c r="AM92" s="316" t="n">
        <f aca="false">IF('Chronos (M21..M40)'!$J594&lt;&gt;"",'Chronos (M21..M40)'!$J594,0)</f>
        <v>0</v>
      </c>
      <c r="AN92" s="317" t="str">
        <f aca="false">IF($B92&lt;&gt;"",IF(AL92&lt;&gt;" ",(INDEX(AK$9:AL$12,MATCH(AK92,AK$9:AK$12),2)/AL92)*1000,0),"")</f>
        <v/>
      </c>
      <c r="AO92" s="318" t="str">
        <f aca="false">IF(AL$9&lt;&gt;"",IF($B92&lt;&gt;"",AN92-AM92,""),"")</f>
        <v/>
      </c>
      <c r="AP92" s="313" t="str">
        <f aca="false">IF($B92&lt;&gt;"",$B92,"")</f>
        <v/>
      </c>
      <c r="AQ92" s="314" t="str">
        <f aca="false">IF($B92&lt;&gt;"",'Chronos (M21..M40)'!$H695,"")</f>
        <v/>
      </c>
      <c r="AR92" s="315" t="str">
        <f aca="false">IF('Chronos (M21..M40)'!$I695&lt;&gt;"",'Chronos (M21..M40)'!$I695," ")</f>
        <v> </v>
      </c>
      <c r="AS92" s="316" t="n">
        <f aca="false">IF('Chronos (M21..M40)'!$J695&lt;&gt;"",'Chronos (M21..M40)'!$J695,0)</f>
        <v>0</v>
      </c>
      <c r="AT92" s="317" t="str">
        <f aca="false">IF($B92&lt;&gt;"",IF(AR92&lt;&gt;" ",(INDEX(AQ$9:AR$12,MATCH(AQ92,AQ$9:AQ$12),2)/AR92)*1000,0),"")</f>
        <v/>
      </c>
      <c r="AU92" s="318" t="str">
        <f aca="false">IF(AR$9&lt;&gt;"",IF($B92&lt;&gt;"",AT92-AS92,""),"")</f>
        <v/>
      </c>
      <c r="AV92" s="314" t="str">
        <f aca="false">IF($B92&lt;&gt;"",'Chronos (M21..M40)'!$H796,"")</f>
        <v/>
      </c>
      <c r="AW92" s="315" t="str">
        <f aca="false">IF('Chronos (M21..M40)'!$I796&lt;&gt;"",'Chronos (M21..M40)'!$I796," ")</f>
        <v> </v>
      </c>
      <c r="AX92" s="316" t="n">
        <f aca="false">IF('Chronos (M21..M40)'!$J796&lt;&gt;"",'Chronos (M21..M40)'!$J796,0)</f>
        <v>0</v>
      </c>
      <c r="AY92" s="317" t="str">
        <f aca="false">IF($B92&lt;&gt;"",IF(AW92&lt;&gt;" ",(INDEX(AV$9:AW$12,MATCH(AV92,AV$9:AV$12),2)/AW92)*1000,0),"")</f>
        <v/>
      </c>
      <c r="AZ92" s="318" t="str">
        <f aca="false">IF(AW$9&lt;&gt;"",IF($B92&lt;&gt;"",AY92-AX92,""),"")</f>
        <v/>
      </c>
      <c r="BA92" s="313" t="str">
        <f aca="false">IF($B92&lt;&gt;"",$B92,"")</f>
        <v/>
      </c>
      <c r="BB92" s="314" t="str">
        <f aca="false">IF($B92&lt;&gt;"",'Chronos (M21..M40)'!$H897,"")</f>
        <v/>
      </c>
      <c r="BC92" s="315" t="str">
        <f aca="false">IF('Chronos (M21..M40)'!$I897&lt;&gt;"",'Chronos (M21..M40)'!$I897," ")</f>
        <v> </v>
      </c>
      <c r="BD92" s="316" t="n">
        <f aca="false">IF('Chronos (M21..M40)'!$J897&lt;&gt;"",'Chronos (M21..M40)'!$J897,0)</f>
        <v>0</v>
      </c>
      <c r="BE92" s="317" t="str">
        <f aca="false">IF($B92&lt;&gt;"",IF(BC92&lt;&gt;" ",(INDEX(BB$9:BC$12,MATCH(BB92,BB$9:BB$12),2)/BC92)*1000,0),"")</f>
        <v/>
      </c>
      <c r="BF92" s="318" t="str">
        <f aca="false">IF(BC$9&lt;&gt;"",IF($B92&lt;&gt;"",BE92-BD92,""),"")</f>
        <v/>
      </c>
      <c r="BG92" s="314" t="str">
        <f aca="false">IF($B92&lt;&gt;"",'Chronos (M21..M40)'!$H998,"")</f>
        <v/>
      </c>
      <c r="BH92" s="315" t="str">
        <f aca="false">IF('Chronos (M21..M40)'!$I998&lt;&gt;"",'Chronos (M21..M40)'!$I998," ")</f>
        <v> </v>
      </c>
      <c r="BI92" s="316" t="n">
        <f aca="false">IF('Chronos (M21..M40)'!$J998&lt;&gt;"",'Chronos (M21..M40)'!$J998,0)</f>
        <v>0</v>
      </c>
      <c r="BJ92" s="317" t="str">
        <f aca="false">IF($B92&lt;&gt;"",IF(BH92&lt;&gt;" ",(INDEX(BG$9:BH$12,MATCH(BG92,BG$9:BG$12),2)/BH92)*1000,0),"")</f>
        <v/>
      </c>
      <c r="BK92" s="318" t="str">
        <f aca="false">IF(BH$9&lt;&gt;"",IF($B92&lt;&gt;"",BJ92-BI92,""),"")</f>
        <v/>
      </c>
      <c r="BL92" s="313" t="str">
        <f aca="false">IF($B92&lt;&gt;"",$B92,"")</f>
        <v/>
      </c>
      <c r="BM92" s="314" t="str">
        <f aca="false">IF($B92&lt;&gt;"",'Chronos (M21..M40)'!$H1099,"")</f>
        <v/>
      </c>
      <c r="BN92" s="315" t="str">
        <f aca="false">IF('Chronos (M21..M40)'!$I1099&lt;&gt;"",'Chronos (M21..M40)'!$I1099," ")</f>
        <v> </v>
      </c>
      <c r="BO92" s="316" t="n">
        <f aca="false">IF('Chronos (M21..M40)'!$J1099&lt;&gt;"",'Chronos (M21..M40)'!$J1099,0)</f>
        <v>0</v>
      </c>
      <c r="BP92" s="317" t="str">
        <f aca="false">IF($B92&lt;&gt;"",IF(BN92&lt;&gt;" ",(INDEX(BM$9:BN$12,MATCH(BM92,BM$9:BM$12),2)/BN92)*1000,0),"")</f>
        <v/>
      </c>
      <c r="BQ92" s="318" t="str">
        <f aca="false">IF(BN$9&lt;&gt;"",IF($B92&lt;&gt;"",BP92-BO92,""),"")</f>
        <v/>
      </c>
      <c r="BR92" s="314" t="str">
        <f aca="false">IF($B92&lt;&gt;"",'Chronos (M21..M40)'!$H1200,"")</f>
        <v/>
      </c>
      <c r="BS92" s="315" t="str">
        <f aca="false">IF('Chronos (M21..M40)'!$I1200&lt;&gt;"",'Chronos (M21..M40)'!$I1200," ")</f>
        <v> </v>
      </c>
      <c r="BT92" s="316" t="n">
        <f aca="false">IF('Chronos (M21..M40)'!$J1200&lt;&gt;"",'Chronos (M21..M40)'!$J1200,0)</f>
        <v>0</v>
      </c>
      <c r="BU92" s="317" t="str">
        <f aca="false">IF($B92&lt;&gt;"",IF(BS92&lt;&gt;" ",(INDEX(BR$9:BS$12,MATCH(BR92,BR$9:BR$12),2)/BS92)*1000,0),"")</f>
        <v/>
      </c>
      <c r="BV92" s="318" t="str">
        <f aca="false">IF(BS$9&lt;&gt;"",IF($B92&lt;&gt;"",BU92-BT92,""),"")</f>
        <v/>
      </c>
      <c r="BW92" s="313" t="str">
        <f aca="false">IF($B92&lt;&gt;"",$B92,"")</f>
        <v/>
      </c>
      <c r="BX92" s="314" t="str">
        <f aca="false">IF($B92&lt;&gt;"",'Chronos (M21..M40)'!$H1301,"")</f>
        <v/>
      </c>
      <c r="BY92" s="315" t="str">
        <f aca="false">IF('Chronos (M21..M40)'!$I1301&lt;&gt;"",'Chronos (M21..M40)'!$I1301," ")</f>
        <v> </v>
      </c>
      <c r="BZ92" s="316" t="n">
        <f aca="false">IF('Chronos (M21..M40)'!$J1301&lt;&gt;"",'Chronos (M21..M40)'!$J1301,0)</f>
        <v>0</v>
      </c>
      <c r="CA92" s="317" t="str">
        <f aca="false">IF($B92&lt;&gt;"",IF(BY92&lt;&gt;" ",(INDEX(BX$9:BY$12,MATCH(BX92,BX$9:BX$12),2)/BY92)*1000,0),"")</f>
        <v/>
      </c>
      <c r="CB92" s="318" t="str">
        <f aca="false">IF(BY$9&lt;&gt;"",IF($B92&lt;&gt;"",CA92-BZ92,""),"")</f>
        <v/>
      </c>
      <c r="CC92" s="314" t="str">
        <f aca="false">IF($B92&lt;&gt;"",'Chronos (M21..M40)'!$H1402,"")</f>
        <v/>
      </c>
      <c r="CD92" s="315" t="str">
        <f aca="false">IF('Chronos (M21..M40)'!$I1402&lt;&gt;"",'Chronos (M21..M40)'!$I1402," ")</f>
        <v> </v>
      </c>
      <c r="CE92" s="316" t="n">
        <f aca="false">IF('Chronos (M21..M40)'!$J1402&lt;&gt;"",'Chronos (M21..M40)'!$J1402,0)</f>
        <v>0</v>
      </c>
      <c r="CF92" s="317" t="str">
        <f aca="false">IF($B92&lt;&gt;"",IF(CD92&lt;&gt;" ",(INDEX(CC$9:CD$12,MATCH(CC92,CC$9:CC$12),2)/CD92)*1000,0),"")</f>
        <v/>
      </c>
      <c r="CG92" s="318" t="str">
        <f aca="false">IF(CD$9&lt;&gt;"",IF($B92&lt;&gt;"",CF92-CE92,""),"")</f>
        <v/>
      </c>
      <c r="CH92" s="313" t="str">
        <f aca="false">IF($B92&lt;&gt;"",$B92,"")</f>
        <v/>
      </c>
      <c r="CI92" s="314" t="str">
        <f aca="false">IF($B92&lt;&gt;"",'Chronos (M21..M40)'!$H1503,"")</f>
        <v/>
      </c>
      <c r="CJ92" s="315" t="str">
        <f aca="false">IF('Chronos (M21..M40)'!$I1503&lt;&gt;"",'Chronos (M21..M40)'!$I1503," ")</f>
        <v> </v>
      </c>
      <c r="CK92" s="316" t="n">
        <f aca="false">IF('Chronos (M21..M40)'!$J1503&lt;&gt;"",'Chronos (M21..M40)'!$J1503,0)</f>
        <v>0</v>
      </c>
      <c r="CL92" s="317" t="str">
        <f aca="false">IF($B92&lt;&gt;"",IF(CJ92&lt;&gt;" ",(INDEX(CI$9:CJ$12,MATCH(CI92,CI$9:CI$12),2)/CJ92)*1000,0),"")</f>
        <v/>
      </c>
      <c r="CM92" s="318" t="str">
        <f aca="false">IF(CJ$9&lt;&gt;"",IF($B92&lt;&gt;"",CL92-CK92,""),"")</f>
        <v/>
      </c>
      <c r="CN92" s="314" t="str">
        <f aca="false">IF($B92&lt;&gt;"",'Chronos (M21..M40)'!$H1604,"")</f>
        <v/>
      </c>
      <c r="CO92" s="315" t="str">
        <f aca="false">IF('Chronos (M21..M40)'!$I1604&lt;&gt;"",'Chronos (M21..M40)'!$I1604," ")</f>
        <v> </v>
      </c>
      <c r="CP92" s="316" t="n">
        <f aca="false">IF('Chronos (M21..M40)'!$J1604&lt;&gt;"",'Chronos (M21..M40)'!$J1604,0)</f>
        <v>0</v>
      </c>
      <c r="CQ92" s="317" t="str">
        <f aca="false">IF($B92&lt;&gt;"",IF(CO92&lt;&gt;" ",(INDEX(CN$9:CO$12,MATCH(CN92,CN$9:CN$12),2)/CO92)*1000,0),"")</f>
        <v/>
      </c>
      <c r="CR92" s="318" t="str">
        <f aca="false">IF(CO$9&lt;&gt;"",IF($B92&lt;&gt;"",CQ92-CP92,""),"")</f>
        <v/>
      </c>
      <c r="CS92" s="313" t="str">
        <f aca="false">IF($B92&lt;&gt;"",$B92,"")</f>
        <v/>
      </c>
      <c r="CT92" s="314" t="str">
        <f aca="false">IF($B92&lt;&gt;"",'Chronos (M21..M40)'!$H1705,"")</f>
        <v/>
      </c>
      <c r="CU92" s="315" t="str">
        <f aca="false">IF('Chronos (M21..M40)'!$I1705&lt;&gt;"",'Chronos (M21..M40)'!$I1705," ")</f>
        <v> </v>
      </c>
      <c r="CV92" s="316" t="n">
        <f aca="false">IF('Chronos (M21..M40)'!$J1705&lt;&gt;"",'Chronos (M21..M40)'!$J1705,0)</f>
        <v>0</v>
      </c>
      <c r="CW92" s="317" t="str">
        <f aca="false">IF($B92&lt;&gt;"",IF(CU92&lt;&gt;" ",(INDEX(CT$9:CU$12,MATCH(CT92,CT$9:CT$12),2)/CU92)*1000,0),"")</f>
        <v/>
      </c>
      <c r="CX92" s="318" t="str">
        <f aca="false">IF(CU$9&lt;&gt;"",IF($B92&lt;&gt;"",CW92-CV92,""),"")</f>
        <v/>
      </c>
      <c r="CY92" s="314" t="str">
        <f aca="false">IF($B92&lt;&gt;"",'Chronos (M21..M40)'!$H1806,"")</f>
        <v/>
      </c>
      <c r="CZ92" s="315" t="str">
        <f aca="false">IF('Chronos (M21..M40)'!$I1806&lt;&gt;"",'Chronos (M21..M40)'!$I1806," ")</f>
        <v> </v>
      </c>
      <c r="DA92" s="316" t="n">
        <f aca="false">IF('Chronos (M21..M40)'!$J1806&lt;&gt;"",'Chronos (M21..M40)'!$J1806,0)</f>
        <v>0</v>
      </c>
      <c r="DB92" s="317" t="str">
        <f aca="false">IF($B92&lt;&gt;"",IF(CZ92&lt;&gt;" ",(INDEX(CY$9:CZ$12,MATCH(CY92,CY$9:CY$12),2)/CZ92)*1000,0),"")</f>
        <v/>
      </c>
      <c r="DC92" s="318" t="str">
        <f aca="false">IF(CZ$9&lt;&gt;"",IF($B92&lt;&gt;"",DB92-DA92,""),"")</f>
        <v/>
      </c>
      <c r="DD92" s="313" t="str">
        <f aca="false">IF($B92&lt;&gt;"",$B92,"")</f>
        <v/>
      </c>
      <c r="DE92" s="314" t="str">
        <f aca="false">IF($B92&lt;&gt;"",'Chronos (M21..M40)'!$H1907,"")</f>
        <v/>
      </c>
      <c r="DF92" s="315" t="str">
        <f aca="false">IF('Chronos (M21..M40)'!$I1907&lt;&gt;"",'Chronos (M21..M40)'!$I1907," ")</f>
        <v> </v>
      </c>
      <c r="DG92" s="316" t="n">
        <f aca="false">IF('Chronos (M21..M40)'!$J1907&lt;&gt;"",'Chronos (M21..M40)'!$J1907,0)</f>
        <v>0</v>
      </c>
      <c r="DH92" s="317" t="str">
        <f aca="false">IF($B92&lt;&gt;"",IF(DF92&lt;&gt;" ",(INDEX(DE$9:DF$12,MATCH(DE92,DE$9:DE$12),2)/DF92)*1000,0),"")</f>
        <v/>
      </c>
      <c r="DI92" s="318" t="str">
        <f aca="false">IF(DF$9&lt;&gt;"",IF($B92&lt;&gt;"",DH92-DG92,""),"")</f>
        <v/>
      </c>
      <c r="DJ92" s="314" t="str">
        <f aca="false">IF($B92&lt;&gt;"",'Chronos (M21..M40)'!$H2008,"")</f>
        <v/>
      </c>
      <c r="DK92" s="315" t="str">
        <f aca="false">IF('Chronos (M21..M40)'!$I2008&lt;&gt;"",'Chronos (M21..M40)'!$I2008," ")</f>
        <v> </v>
      </c>
      <c r="DL92" s="316" t="n">
        <f aca="false">IF('Chronos (M21..M40)'!$J2008&lt;&gt;"",'Chronos (M21..M40)'!$J2008,0)</f>
        <v>0</v>
      </c>
      <c r="DM92" s="317" t="str">
        <f aca="false">IF($B92&lt;&gt;"",IF(DK92&lt;&gt;" ",(INDEX(DJ$9:DK$12,MATCH(DJ92,DJ$9:DJ$12),2)/DK92)*1000,0),"")</f>
        <v/>
      </c>
      <c r="DN92" s="318" t="str">
        <f aca="false">IF(DK$9&lt;&gt;"",IF($B92&lt;&gt;"",DM92-DL92,""),"")</f>
        <v/>
      </c>
      <c r="DO92" s="0"/>
      <c r="DP92" s="356" t="n">
        <f aca="false">E92</f>
        <v>0</v>
      </c>
      <c r="DQ92" s="357" t="n">
        <f aca="false">F92</f>
        <v>0</v>
      </c>
      <c r="DR92" s="356" t="e">
        <f aca="false">SUM(E92,M92,R92,X92,AC92)</f>
        <v>#VALUE!</v>
      </c>
      <c r="DS92" s="319" t="e">
        <f aca="false">SUM(DR92,AI92,AN92,AT92,AY92,BE92,BJ92,BP92,BU92,CA92,CF92,CL92,CQ92,CW92,DB92,DH92,DM92)</f>
        <v>#VALUE!</v>
      </c>
      <c r="DT92" s="357" t="n">
        <f aca="false">SUM(L92,Q92,W92,AB92,AH92,AM92,AS92,AX92,BD92,BI92,BO92,BT92,BZ92,CE92,CK92,CP92,CV92,DA92,DG92,DL92)</f>
        <v>0</v>
      </c>
      <c r="DU92" s="356" t="e">
        <f aca="false">SMALL($DY92:$EV92,1)</f>
        <v>#VALUE!</v>
      </c>
      <c r="DV92" s="319" t="e">
        <f aca="false">SMALL($DY92:$EV92,2)</f>
        <v>#VALUE!</v>
      </c>
      <c r="DW92" s="319" t="e">
        <f aca="false">SMALL($DY92:$EV92,3)</f>
        <v>#VALUE!</v>
      </c>
      <c r="DX92" s="357" t="e">
        <f aca="false">SMALL($DY92:$EV92,4)</f>
        <v>#VALUE!</v>
      </c>
      <c r="DY92" s="356" t="e">
        <f aca="false">'Calculs (M1..M20)'!DU92</f>
        <v>#VALUE!</v>
      </c>
      <c r="DZ92" s="356" t="e">
        <f aca="false">'Calculs (M1..M20)'!DV92</f>
        <v>#VALUE!</v>
      </c>
      <c r="EA92" s="356" t="e">
        <f aca="false">'Calculs (M1..M20)'!DW92</f>
        <v>#VALUE!</v>
      </c>
      <c r="EB92" s="358" t="e">
        <f aca="false">'Calculs (M1..M20)'!DX92</f>
        <v>#VALUE!</v>
      </c>
      <c r="EC92" s="361" t="str">
        <f aca="false">IF(M92&gt;0,M92," ")</f>
        <v/>
      </c>
      <c r="ED92" s="321" t="str">
        <f aca="false">IF(R92&gt;0,R92," ")</f>
        <v/>
      </c>
      <c r="EE92" s="321" t="str">
        <f aca="false">IF(X92&gt;0,X92," ")</f>
        <v/>
      </c>
      <c r="EF92" s="321" t="str">
        <f aca="false">IF(AC92&gt;0,AC92," ")</f>
        <v/>
      </c>
      <c r="EG92" s="321" t="str">
        <f aca="false">IF(AI92&gt;0,AI92," ")</f>
        <v/>
      </c>
      <c r="EH92" s="321" t="str">
        <f aca="false">IF(AN92&gt;0,AN92," ")</f>
        <v/>
      </c>
      <c r="EI92" s="321" t="str">
        <f aca="false">IF(AT92&gt;0,AT92," ")</f>
        <v/>
      </c>
      <c r="EJ92" s="321" t="str">
        <f aca="false">IF(AY92&gt;0,AY92," ")</f>
        <v/>
      </c>
      <c r="EK92" s="321" t="str">
        <f aca="false">IF(BE92&gt;0,BE92," ")</f>
        <v/>
      </c>
      <c r="EL92" s="321" t="str">
        <f aca="false">IF(BJ92&gt;0,BJ92," ")</f>
        <v/>
      </c>
      <c r="EM92" s="321" t="str">
        <f aca="false">IF(BP92&gt;0,BP92," ")</f>
        <v/>
      </c>
      <c r="EN92" s="321" t="str">
        <f aca="false">IF(BU92&gt;0,BU92," ")</f>
        <v/>
      </c>
      <c r="EO92" s="321" t="str">
        <f aca="false">IF(CA92&gt;0,CA92," ")</f>
        <v/>
      </c>
      <c r="EP92" s="321" t="str">
        <f aca="false">IF(CF92&gt;0,CF92," ")</f>
        <v/>
      </c>
      <c r="EQ92" s="321" t="str">
        <f aca="false">IF(CL92&gt;0,CL92," ")</f>
        <v/>
      </c>
      <c r="ER92" s="321" t="str">
        <f aca="false">IF(CQ92&gt;0,CQ92," ")</f>
        <v/>
      </c>
      <c r="ES92" s="321" t="str">
        <f aca="false">IF(CW92&gt;0,CW92," ")</f>
        <v/>
      </c>
      <c r="ET92" s="321" t="str">
        <f aca="false">IF(DB92&gt;0,DB92," ")</f>
        <v/>
      </c>
      <c r="EU92" s="321" t="str">
        <f aca="false">IF(DH92&gt;0,DH92," ")</f>
        <v/>
      </c>
      <c r="EV92" s="321" t="str">
        <f aca="false">IF(DM92&gt;0,DM92," ")</f>
        <v/>
      </c>
      <c r="EW92" s="322" t="e">
        <f aca="false">SMALL($DY92:EC92,1)</f>
        <v>#VALUE!</v>
      </c>
      <c r="EX92" s="323" t="e">
        <f aca="false">SMALL($DY92:ED92,1)</f>
        <v>#VALUE!</v>
      </c>
      <c r="EY92" s="323" t="e">
        <f aca="false">SMALL($DY92:EE92,1)</f>
        <v>#VALUE!</v>
      </c>
      <c r="EZ92" s="323" t="e">
        <f aca="false">SMALL($DY92:EF92,1)</f>
        <v>#VALUE!</v>
      </c>
      <c r="FA92" s="323" t="e">
        <f aca="false">SMALL($DY92:EG92,1)</f>
        <v>#VALUE!</v>
      </c>
      <c r="FB92" s="323" t="e">
        <f aca="false">SMALL($DY92:EH92,1)</f>
        <v>#VALUE!</v>
      </c>
      <c r="FC92" s="323" t="e">
        <f aca="false">SMALL($DY92:EI92,1)</f>
        <v>#VALUE!</v>
      </c>
      <c r="FD92" s="323" t="e">
        <f aca="false">SMALL($DY92:EJ92,1)</f>
        <v>#VALUE!</v>
      </c>
      <c r="FE92" s="323" t="e">
        <f aca="false">SMALL($DY92:EK92,1)</f>
        <v>#VALUE!</v>
      </c>
      <c r="FF92" s="323" t="e">
        <f aca="false">SMALL($DY92:EL92,1)</f>
        <v>#VALUE!</v>
      </c>
      <c r="FG92" s="323" t="e">
        <f aca="false">SMALL($DY92:EM92,1)</f>
        <v>#VALUE!</v>
      </c>
      <c r="FH92" s="323" t="e">
        <f aca="false">SMALL($DY92:EN92,1)</f>
        <v>#VALUE!</v>
      </c>
      <c r="FI92" s="323" t="e">
        <f aca="false">SMALL($DY92:EO92,1)</f>
        <v>#VALUE!</v>
      </c>
      <c r="FJ92" s="323" t="e">
        <f aca="false">SMALL($DY92:EP92,1)</f>
        <v>#VALUE!</v>
      </c>
      <c r="FK92" s="323" t="e">
        <f aca="false">SMALL($DY92:EQ92,1)</f>
        <v>#VALUE!</v>
      </c>
      <c r="FL92" s="323" t="e">
        <f aca="false">SMALL($DY92:ER92,1)</f>
        <v>#VALUE!</v>
      </c>
      <c r="FM92" s="323" t="e">
        <f aca="false">SMALL($DY92:ES92,1)</f>
        <v>#VALUE!</v>
      </c>
      <c r="FN92" s="323" t="e">
        <f aca="false">SMALL($DY92:ET92,1)</f>
        <v>#VALUE!</v>
      </c>
      <c r="FO92" s="323" t="e">
        <f aca="false">SMALL($DY92:EU92,1)</f>
        <v>#VALUE!</v>
      </c>
      <c r="FP92" s="324" t="e">
        <f aca="false">SMALL($DY92:EV92,1)</f>
        <v>#VALUE!</v>
      </c>
      <c r="FQ92" s="0"/>
      <c r="FR92" s="328" t="str">
        <f aca="false">IF($B92&lt;&gt;"",IF($EE$1+20&gt;=FR$13,$N92+E92-F92-(EW92+EW194+EW296+EW398),""),"")</f>
        <v/>
      </c>
      <c r="FS92" s="329" t="str">
        <f aca="false">IF($B92&lt;&gt;"",IF($EE$1+20&gt;=FS$13,$N92+$S92+E92-F92-(EX92+EX194+EX296+EX398),""),"")</f>
        <v/>
      </c>
      <c r="FT92" s="329" t="str">
        <f aca="false">IF($B92&lt;&gt;"",IF($EE$1+20&gt;=FT$13,$N92+$S92+$Y92+E92-F92-(EY92+EY194+EY296+EY398),""),"")</f>
        <v/>
      </c>
      <c r="FU92" s="329" t="str">
        <f aca="false">IF($B92&lt;&gt;"",IF($EE$1+20&gt;=FU$13,$N92+$S92+$Y92+$AD92+E92-F92-(EZ92+EZ194+EZ296+EZ398),""),"")</f>
        <v/>
      </c>
      <c r="FV92" s="329" t="str">
        <f aca="false">IF($B92&lt;&gt;"",IF($EE$1+20&gt;=FV$13,$N92+$S92+$Y92+$AD92+$AJ92+E92-F92-(FA92+FA194+FA296+FA398),""),"")</f>
        <v/>
      </c>
      <c r="FW92" s="329" t="str">
        <f aca="false">IF($B92&lt;&gt;"",IF($EE$1+20&gt;=FW$13,$N92+$S92+$Y92+$AD92+$AJ92+$AO92+E92-F92-(FB92+FB194+FB296+FB398),""),"")</f>
        <v/>
      </c>
      <c r="FX92" s="329" t="str">
        <f aca="false">IF($B92&lt;&gt;"",IF($EE$1+20&gt;=FX$13,$N92+$S92+$Y92+$AD92+$AJ92+$AO92+$AU92+E92-F92-(FC92+FC194+FC296+FC398),""),"")</f>
        <v/>
      </c>
      <c r="FY92" s="329" t="str">
        <f aca="false">IF($B92&lt;&gt;"",IF($EE$1+20&gt;=FY$13,$N92+$S92+$Y92+$AD92+$AJ92+$AO92+$AU92+$AZ92+E92-F92-(FD92+FD194+FD296+FD398),""),"")</f>
        <v/>
      </c>
      <c r="FZ92" s="329" t="str">
        <f aca="false">IF($B92&lt;&gt;"",IF($EE$1+20&gt;=FZ$13,$N92+$S92+$Y92+$AD92+$AJ92+$AO92+$AU92+$AZ92+$BF92+E92-F92-(FE92+FE194+FE296+FE398),""),"")</f>
        <v/>
      </c>
      <c r="GA92" s="329" t="str">
        <f aca="false">IF($B92&lt;&gt;"",IF($EE$1+20&gt;=GA$13,$N92+$S92+$Y92+$AD92+$AJ92+$AO92+$AU92+$AZ92+$BF92+$BK92+E92-F92-(FF92+FF194+FF296+FF398),""),"")</f>
        <v/>
      </c>
      <c r="GB92" s="329" t="str">
        <f aca="false">IF($B92&lt;&gt;"",IF($EE$1+20&gt;=GB$13,$N92+$S92+$Y92+$AD92+$AJ92+$AO92+$AU92+$AZ92+$BF92+$BK92+$BQ92+E92-F92-(FG92+FG194+FG296+FG398),""),"")</f>
        <v/>
      </c>
      <c r="GC92" s="329" t="str">
        <f aca="false">IF($B92&lt;&gt;"",IF($EE$1+20&gt;=GC$13,$N92+$S92+$Y92+$AD92+$AJ92+$AO92+$AU92+$AZ92+$BF92+$BK92+$BQ92+$BV92+E92-F92-(FH92+FH194+FH296+FH398),""),"")</f>
        <v/>
      </c>
      <c r="GD92" s="329" t="str">
        <f aca="false">IF($B92&lt;&gt;"",IF($EE$1+20&gt;=GD$13,$N92+$S92+$Y92+$AD92+$AJ92+$AO92+$AU92+$AZ92+$BF92+$BK92+$BQ92+$BV92+$CB92+E92-F92-(FI92+FI194+FI296+FI398),""),"")</f>
        <v/>
      </c>
      <c r="GE92" s="329" t="str">
        <f aca="false">IF($B92&lt;&gt;"",IF($EE$1+20&gt;=GE$13,$N92+$S92+$Y92+$AD92+$AJ92+$AO92+$AU92+$AZ92+$BF92+$BK92+$BQ92+$BV92+$CB92+$CG92+E92-F92-(FJ92+FJ194+FJ296+FJ398),""),"")</f>
        <v/>
      </c>
      <c r="GF92" s="329" t="str">
        <f aca="false">IF($B92&lt;&gt;"",IF($EE$1+20&gt;=GF$13,$N92+$S92+$Y92+$AD92+$AJ92+$AO92+$AU92+$AZ92+$BF92+$BK92+$BQ92+$BV92+$CB92+$CG92+$CM92+E92-F92-(FK92+FK194+FK296+FK398),""),"")</f>
        <v/>
      </c>
      <c r="GG92" s="329" t="str">
        <f aca="false">IF($B92&lt;&gt;"",IF($EE$1+20&gt;=GG$13,$N92+$S92+$Y92+$AD92+$AJ92+$AO92+$AU92+$AZ92+$BF92+$BK92+$BQ92+$BV92+$CB92+$CG92+$CM92+$CR92+E92-F92-(FL92+FL194+FL296+FL398),""),"")</f>
        <v/>
      </c>
      <c r="GH92" s="329" t="str">
        <f aca="false">IF($B92&lt;&gt;"",IF($EE$1+20&gt;=GH$13,$N92+$S92+$Y92+$AD92+$AJ92+$AO92+$AU92+$AZ92+$BF92+$BK92+$BQ92+$BV92+$CB92+$CG92+$CM92+$CR92+$CX92+E92-F92-(FM92+FM194+FM296+FM398),""),"")</f>
        <v/>
      </c>
      <c r="GI92" s="329" t="str">
        <f aca="false">IF($B92&lt;&gt;"",IF($EE$1+20&gt;=GI$13,$N92+$S92+$Y92+$AD92+$AJ92+$AO92+$AU92+$AZ92+$BF92+$BK92+$BQ92+$BV92+$CB92+$CG92+$CM92+$CR92+$CX92+$DC92+E92-F92-(FN92+FN194+FN296+FN398),""),"")</f>
        <v/>
      </c>
      <c r="GJ92" s="329" t="str">
        <f aca="false">IF($B92&lt;&gt;"",IF($EE$1+20&gt;=GJ$13,$N92+$S92+$Y92+$AD92+$AJ92+$AO92+$AU92+$AZ92+$BF92+$BK92+$BQ92+$BV92+$CB92+$CG92+$CM92+$CR92+$CX92+$DC92+$DI92+E92-F92-(FO92+FO194+FO296+FO398),""),"")</f>
        <v/>
      </c>
      <c r="GK92" s="330" t="str">
        <f aca="false">IF($B92&lt;&gt;"",IF($EE$1+20&gt;=GK$13,$N92+$S92+$Y92+$AD92+$AJ92+$AO92+$AU92+$AZ92+$BF92+$BK92+$BQ92+$BV92+$CB92+$CG92+$CM92+$CR92+$CX92+$DC92+$DI92+$DN92+E92-F92-(FP92+FP194+FP296+FP398),""),"")</f>
        <v/>
      </c>
      <c r="GL92" s="0"/>
      <c r="GM92" s="328" t="str">
        <f aca="false">IF($B92&lt;&gt;"",IF($EE$1+20&gt;=GM$13,RANK(FR92,FR$14:FR$113,0),""),"")</f>
        <v/>
      </c>
      <c r="GN92" s="329" t="str">
        <f aca="false">IF($B92&lt;&gt;"",IF($EE$1+20&gt;=GN$13,RANK(FS92,FS$14:FS$113,0),""),"")</f>
        <v/>
      </c>
      <c r="GO92" s="329" t="str">
        <f aca="false">IF($B92&lt;&gt;"",IF($EE$1+20&gt;=GO$13,RANK(FT92,FT$14:FT$113,0),""),"")</f>
        <v/>
      </c>
      <c r="GP92" s="329" t="str">
        <f aca="false">IF($B92&lt;&gt;"",IF($EE$1+20&gt;=GP$13,RANK(FU92,FU$14:FU$113,0),""),"")</f>
        <v/>
      </c>
      <c r="GQ92" s="329" t="str">
        <f aca="false">IF($B92&lt;&gt;"",IF($EE$1+20&gt;=GQ$13,RANK(FV92,FV$14:FV$113,0),""),"")</f>
        <v/>
      </c>
      <c r="GR92" s="329" t="str">
        <f aca="false">IF($B92&lt;&gt;"",IF($EE$1+20&gt;=GR$13,RANK(FW92,FW$14:FW$113,0),""),"")</f>
        <v/>
      </c>
      <c r="GS92" s="329" t="str">
        <f aca="false">IF($B92&lt;&gt;"",IF($EE$1+20&gt;=GS$13,RANK(FX92,FX$14:FX$113,0),""),"")</f>
        <v/>
      </c>
      <c r="GT92" s="329" t="str">
        <f aca="false">IF($B92&lt;&gt;"",IF($EE$1+20&gt;=GT$13,RANK(FY92,FY$14:FY$113,0),""),"")</f>
        <v/>
      </c>
      <c r="GU92" s="329" t="str">
        <f aca="false">IF($B92&lt;&gt;"",IF($EE$1+20&gt;=GU$13,RANK(FZ92,FZ$14:FZ$113,0),""),"")</f>
        <v/>
      </c>
      <c r="GV92" s="329" t="str">
        <f aca="false">IF($B92&lt;&gt;"",IF($EE$1+20&gt;=GV$13,RANK(GA92,GA$14:GA$113,0),""),"")</f>
        <v/>
      </c>
      <c r="GW92" s="329" t="str">
        <f aca="false">IF($B92&lt;&gt;"",IF($EE$1+20&gt;=GW$13,RANK(GB92,GB$14:GB$113,0),""),"")</f>
        <v/>
      </c>
      <c r="GX92" s="329" t="str">
        <f aca="false">IF($B92&lt;&gt;"",IF($EE$1+20&gt;=GX$13,RANK(GC92,GC$14:GC$113,0),""),"")</f>
        <v/>
      </c>
      <c r="GY92" s="329" t="str">
        <f aca="false">IF($B92&lt;&gt;"",IF($EE$1+20&gt;=GY$13,RANK(GD92,GD$14:GD$113,0),""),"")</f>
        <v/>
      </c>
      <c r="GZ92" s="329" t="str">
        <f aca="false">IF($B92&lt;&gt;"",IF($EE$1+20&gt;=GZ$13,RANK(GE92,GE$14:GE$113,0),""),"")</f>
        <v/>
      </c>
      <c r="HA92" s="329" t="str">
        <f aca="false">IF($B92&lt;&gt;"",IF($EE$1+20&gt;=HA$13,RANK(GF92,GF$14:GF$113,0),""),"")</f>
        <v/>
      </c>
      <c r="HB92" s="329" t="str">
        <f aca="false">IF($B92&lt;&gt;"",IF($EE$1+20&gt;=HB$13,RANK(GG92,GG$14:GG$113,0),""),"")</f>
        <v/>
      </c>
      <c r="HC92" s="329" t="str">
        <f aca="false">IF($B92&lt;&gt;"",IF($EE$1+20&gt;=HC$13,RANK(GH92,GH$14:GH$113,0),""),"")</f>
        <v/>
      </c>
      <c r="HD92" s="329" t="str">
        <f aca="false">IF($B92&lt;&gt;"",IF($EE$1+20&gt;=HD$13,RANK(GI92,GI$14:GI$113,0),""),"")</f>
        <v/>
      </c>
      <c r="HE92" s="329" t="str">
        <f aca="false">IF($B92&lt;&gt;"",IF($EE$1+20&gt;=HE$13,RANK(GJ92,GJ$14:GJ$113,0),""),"")</f>
        <v/>
      </c>
      <c r="HF92" s="330" t="str">
        <f aca="false">IF($B92&lt;&gt;"",IF($EE$1+20&gt;=HF$13,RANK(GK92,GK$14:GK$113,0),""),"")</f>
        <v/>
      </c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customFormat="false" ht="13" hidden="false" customHeight="false" outlineLevel="0" collapsed="false">
      <c r="A93" s="308" t="str">
        <f aca="false">IF(B93&lt;&gt;"",RANK(G93,G$14:G$113,0),"")</f>
        <v/>
      </c>
      <c r="B93" s="310" t="str">
        <f aca="false">IF('Chronos (M1..M20)'!B90&lt;&gt;"",'Chronos (M1..M20)'!B90,"")</f>
        <v/>
      </c>
      <c r="C93" s="310" t="str">
        <f aca="false">IF(B93&lt;&gt;"",'Chronos (M1..M20)'!C90,"")</f>
        <v/>
      </c>
      <c r="D93" s="215" t="str">
        <f aca="false">IF(B93&lt;&gt;"",'Chronos (M1..M20)'!C90,"")</f>
        <v/>
      </c>
      <c r="E93" s="355" t="n">
        <f aca="false">'Calculs (M1..M20)'!DS93</f>
        <v>0</v>
      </c>
      <c r="F93" s="355" t="n">
        <f aca="false">'Calculs (M1..M20)'!DT93</f>
        <v>0</v>
      </c>
      <c r="G93" s="311" t="n">
        <f aca="false">IF(B93&lt;&gt;"",IF(NbTotManche&lt;4,DR93-DQ93,IF(NbTotManche&lt;15,DR93-DU93-DQ93,IF(NbTotManche&lt;25,DR93-DU93-DV93-DQ93-DT93,IF(NbTotManche&lt;35,DS93-DU93-DV93-DW93-DT93-DQ93,DS93-DU93-DV93-DW93-DX93-DT93-DQ93)))),0)</f>
        <v>0</v>
      </c>
      <c r="H93" s="312" t="str">
        <f aca="false">IF(B93&lt;&gt;"",IF(G93,(G93/MAXA(G$14:G$113))*1000,0),"")</f>
        <v/>
      </c>
      <c r="I93" s="313" t="str">
        <f aca="false">IF($B93&lt;&gt;"",$B93,"")</f>
        <v/>
      </c>
      <c r="J93" s="314" t="str">
        <f aca="false">IF($B93&lt;&gt;"",'Chronos (M21..M40)'!$H90,"")</f>
        <v/>
      </c>
      <c r="K93" s="315" t="str">
        <f aca="false">IF('Chronos (M21..M40)'!$I90&lt;&gt;"",'Chronos (M21..M40)'!$I90," ")</f>
        <v> </v>
      </c>
      <c r="L93" s="316" t="n">
        <f aca="false">IF('Chronos (M21..M40)'!$J90&lt;&gt;"",'Chronos (M21..M40)'!$J90,0)</f>
        <v>0</v>
      </c>
      <c r="M93" s="317" t="str">
        <f aca="false">IF($B93&lt;&gt;"",IF(K93&lt;&gt;" ",(INDEX(J$9:K$12,MATCH(J93,J$9:J$12),2)/K93)*1000,0),"")</f>
        <v/>
      </c>
      <c r="N93" s="318" t="str">
        <f aca="false">IF(K$9&lt;&gt;"",IF($B93&lt;&gt;"",M93-L93,""),"")</f>
        <v/>
      </c>
      <c r="O93" s="314" t="str">
        <f aca="false">IF($B93&lt;&gt;"",'Chronos (M21..M40)'!$H191,"")</f>
        <v/>
      </c>
      <c r="P93" s="315" t="str">
        <f aca="false">IF('Chronos (M21..M40)'!$I191&lt;&gt;"",'Chronos (M21..M40)'!$I191," ")</f>
        <v> </v>
      </c>
      <c r="Q93" s="316" t="n">
        <f aca="false">IF('Chronos (M21..M40)'!$J191&lt;&gt;"",'Chronos (M21..M40)'!$J191,0)</f>
        <v>0</v>
      </c>
      <c r="R93" s="317" t="str">
        <f aca="false">IF($B93&lt;&gt;"",IF(P93&lt;&gt;" ",(INDEX(O$9:P$12,MATCH(O93,O$9:O$12),2)/P93)*1000,0),"")</f>
        <v/>
      </c>
      <c r="S93" s="318" t="str">
        <f aca="false">IF(P$9&lt;&gt;"",IF($B93&lt;&gt;"",R93-Q93,""),"")</f>
        <v/>
      </c>
      <c r="T93" s="313" t="str">
        <f aca="false">IF($B93&lt;&gt;"",$B93,"")</f>
        <v/>
      </c>
      <c r="U93" s="314" t="str">
        <f aca="false">IF($B93&lt;&gt;"",'Chronos (M21..M40)'!$H292,"")</f>
        <v/>
      </c>
      <c r="V93" s="315" t="str">
        <f aca="false">IF('Chronos (M21..M40)'!$I292&lt;&gt;"",'Chronos (M21..M40)'!$I292," ")</f>
        <v> </v>
      </c>
      <c r="W93" s="316" t="n">
        <f aca="false">IF('Chronos (M21..M40)'!$J292&lt;&gt;"",'Chronos (M21..M40)'!$J292,0)</f>
        <v>0</v>
      </c>
      <c r="X93" s="317" t="str">
        <f aca="false">IF($B93&lt;&gt;"",IF(V93&lt;&gt;" ",(INDEX(U$9:V$12,MATCH(U93,U$9:U$12),2)/V93)*1000,0),"")</f>
        <v/>
      </c>
      <c r="Y93" s="318" t="str">
        <f aca="false">IF(V$9&lt;&gt;"",IF($B93&lt;&gt;"",X93-W93,""),"")</f>
        <v/>
      </c>
      <c r="Z93" s="314" t="str">
        <f aca="false">IF($B93&lt;&gt;"",'Chronos (M21..M40)'!$H393,"")</f>
        <v/>
      </c>
      <c r="AA93" s="315" t="str">
        <f aca="false">IF('Chronos (M21..M40)'!$I393&lt;&gt;"",'Chronos (M21..M40)'!$I393," ")</f>
        <v> </v>
      </c>
      <c r="AB93" s="316" t="n">
        <f aca="false">IF('Chronos (M1..M20)'!$J393&lt;&gt;"",'Chronos (M21..M40)'!$J393,0)</f>
        <v>0</v>
      </c>
      <c r="AC93" s="317" t="str">
        <f aca="false">IF($B93&lt;&gt;"",IF(AA93&lt;&gt;" ",(INDEX(Z$9:AA$12,MATCH(Z93,Z$9:Z$12),2)/AA93)*1000,0),"")</f>
        <v/>
      </c>
      <c r="AD93" s="318" t="str">
        <f aca="false">IF(AA$9&lt;&gt;"",IF($B93&lt;&gt;"",AC93-AB93,""),"")</f>
        <v/>
      </c>
      <c r="AE93" s="313" t="str">
        <f aca="false">IF($B93&lt;&gt;"",$B93,"")</f>
        <v/>
      </c>
      <c r="AF93" s="314" t="str">
        <f aca="false">IF($B93&lt;&gt;"",'Chronos (M21..M40)'!$H494,"")</f>
        <v/>
      </c>
      <c r="AG93" s="315" t="str">
        <f aca="false">IF('Chronos (M21..M40)'!$I494&lt;&gt;"",'Chronos (M21..M40)'!$I494," ")</f>
        <v> </v>
      </c>
      <c r="AH93" s="316" t="n">
        <f aca="false">IF('Chronos (M21..M40)'!$J494&lt;&gt;"",'Chronos (M21..M40)'!$J494,0)</f>
        <v>0</v>
      </c>
      <c r="AI93" s="317" t="str">
        <f aca="false">IF($B93&lt;&gt;"",IF(AG93&lt;&gt;" ",(INDEX(AF$9:AG$12,MATCH(AF93,AF$9:AF$12),2)/AG93)*1000,0),"")</f>
        <v/>
      </c>
      <c r="AJ93" s="318" t="str">
        <f aca="false">IF(AG$9&lt;&gt;"",IF($B93&lt;&gt;"",AI93-AH93,""),"")</f>
        <v/>
      </c>
      <c r="AK93" s="314" t="str">
        <f aca="false">IF($B93&lt;&gt;"",'Chronos (M21..M40)'!$H595,"")</f>
        <v/>
      </c>
      <c r="AL93" s="315" t="str">
        <f aca="false">IF('Chronos (M21..M40)'!$I595&lt;&gt;"",'Chronos (M21..M40)'!$I595," ")</f>
        <v> </v>
      </c>
      <c r="AM93" s="316" t="n">
        <f aca="false">IF('Chronos (M21..M40)'!$J595&lt;&gt;"",'Chronos (M21..M40)'!$J595,0)</f>
        <v>0</v>
      </c>
      <c r="AN93" s="317" t="str">
        <f aca="false">IF($B93&lt;&gt;"",IF(AL93&lt;&gt;" ",(INDEX(AK$9:AL$12,MATCH(AK93,AK$9:AK$12),2)/AL93)*1000,0),"")</f>
        <v/>
      </c>
      <c r="AO93" s="318" t="str">
        <f aca="false">IF(AL$9&lt;&gt;"",IF($B93&lt;&gt;"",AN93-AM93,""),"")</f>
        <v/>
      </c>
      <c r="AP93" s="313" t="str">
        <f aca="false">IF($B93&lt;&gt;"",$B93,"")</f>
        <v/>
      </c>
      <c r="AQ93" s="314" t="str">
        <f aca="false">IF($B93&lt;&gt;"",'Chronos (M21..M40)'!$H696,"")</f>
        <v/>
      </c>
      <c r="AR93" s="315" t="str">
        <f aca="false">IF('Chronos (M21..M40)'!$I696&lt;&gt;"",'Chronos (M21..M40)'!$I696," ")</f>
        <v> </v>
      </c>
      <c r="AS93" s="316" t="n">
        <f aca="false">IF('Chronos (M21..M40)'!$J696&lt;&gt;"",'Chronos (M21..M40)'!$J696,0)</f>
        <v>0</v>
      </c>
      <c r="AT93" s="317" t="str">
        <f aca="false">IF($B93&lt;&gt;"",IF(AR93&lt;&gt;" ",(INDEX(AQ$9:AR$12,MATCH(AQ93,AQ$9:AQ$12),2)/AR93)*1000,0),"")</f>
        <v/>
      </c>
      <c r="AU93" s="318" t="str">
        <f aca="false">IF(AR$9&lt;&gt;"",IF($B93&lt;&gt;"",AT93-AS93,""),"")</f>
        <v/>
      </c>
      <c r="AV93" s="314" t="str">
        <f aca="false">IF($B93&lt;&gt;"",'Chronos (M21..M40)'!$H797,"")</f>
        <v/>
      </c>
      <c r="AW93" s="315" t="str">
        <f aca="false">IF('Chronos (M21..M40)'!$I797&lt;&gt;"",'Chronos (M21..M40)'!$I797," ")</f>
        <v> </v>
      </c>
      <c r="AX93" s="316" t="n">
        <f aca="false">IF('Chronos (M21..M40)'!$J797&lt;&gt;"",'Chronos (M21..M40)'!$J797,0)</f>
        <v>0</v>
      </c>
      <c r="AY93" s="317" t="str">
        <f aca="false">IF($B93&lt;&gt;"",IF(AW93&lt;&gt;" ",(INDEX(AV$9:AW$12,MATCH(AV93,AV$9:AV$12),2)/AW93)*1000,0),"")</f>
        <v/>
      </c>
      <c r="AZ93" s="318" t="str">
        <f aca="false">IF(AW$9&lt;&gt;"",IF($B93&lt;&gt;"",AY93-AX93,""),"")</f>
        <v/>
      </c>
      <c r="BA93" s="313" t="str">
        <f aca="false">IF($B93&lt;&gt;"",$B93,"")</f>
        <v/>
      </c>
      <c r="BB93" s="314" t="str">
        <f aca="false">IF($B93&lt;&gt;"",'Chronos (M21..M40)'!$H898,"")</f>
        <v/>
      </c>
      <c r="BC93" s="315" t="str">
        <f aca="false">IF('Chronos (M21..M40)'!$I898&lt;&gt;"",'Chronos (M21..M40)'!$I898," ")</f>
        <v> </v>
      </c>
      <c r="BD93" s="316" t="n">
        <f aca="false">IF('Chronos (M21..M40)'!$J898&lt;&gt;"",'Chronos (M21..M40)'!$J898,0)</f>
        <v>0</v>
      </c>
      <c r="BE93" s="317" t="str">
        <f aca="false">IF($B93&lt;&gt;"",IF(BC93&lt;&gt;" ",(INDEX(BB$9:BC$12,MATCH(BB93,BB$9:BB$12),2)/BC93)*1000,0),"")</f>
        <v/>
      </c>
      <c r="BF93" s="318" t="str">
        <f aca="false">IF(BC$9&lt;&gt;"",IF($B93&lt;&gt;"",BE93-BD93,""),"")</f>
        <v/>
      </c>
      <c r="BG93" s="314" t="str">
        <f aca="false">IF($B93&lt;&gt;"",'Chronos (M21..M40)'!$H999,"")</f>
        <v/>
      </c>
      <c r="BH93" s="315" t="str">
        <f aca="false">IF('Chronos (M21..M40)'!$I999&lt;&gt;"",'Chronos (M21..M40)'!$I999," ")</f>
        <v> </v>
      </c>
      <c r="BI93" s="316" t="n">
        <f aca="false">IF('Chronos (M21..M40)'!$J999&lt;&gt;"",'Chronos (M21..M40)'!$J999,0)</f>
        <v>0</v>
      </c>
      <c r="BJ93" s="317" t="str">
        <f aca="false">IF($B93&lt;&gt;"",IF(BH93&lt;&gt;" ",(INDEX(BG$9:BH$12,MATCH(BG93,BG$9:BG$12),2)/BH93)*1000,0),"")</f>
        <v/>
      </c>
      <c r="BK93" s="318" t="str">
        <f aca="false">IF(BH$9&lt;&gt;"",IF($B93&lt;&gt;"",BJ93-BI93,""),"")</f>
        <v/>
      </c>
      <c r="BL93" s="313" t="str">
        <f aca="false">IF($B93&lt;&gt;"",$B93,"")</f>
        <v/>
      </c>
      <c r="BM93" s="314" t="str">
        <f aca="false">IF($B93&lt;&gt;"",'Chronos (M21..M40)'!$H1100,"")</f>
        <v/>
      </c>
      <c r="BN93" s="315" t="str">
        <f aca="false">IF('Chronos (M21..M40)'!$I1100&lt;&gt;"",'Chronos (M21..M40)'!$I1100," ")</f>
        <v> </v>
      </c>
      <c r="BO93" s="316" t="n">
        <f aca="false">IF('Chronos (M21..M40)'!$J1100&lt;&gt;"",'Chronos (M21..M40)'!$J1100,0)</f>
        <v>0</v>
      </c>
      <c r="BP93" s="317" t="str">
        <f aca="false">IF($B93&lt;&gt;"",IF(BN93&lt;&gt;" ",(INDEX(BM$9:BN$12,MATCH(BM93,BM$9:BM$12),2)/BN93)*1000,0),"")</f>
        <v/>
      </c>
      <c r="BQ93" s="318" t="str">
        <f aca="false">IF(BN$9&lt;&gt;"",IF($B93&lt;&gt;"",BP93-BO93,""),"")</f>
        <v/>
      </c>
      <c r="BR93" s="314" t="str">
        <f aca="false">IF($B93&lt;&gt;"",'Chronos (M21..M40)'!$H1201,"")</f>
        <v/>
      </c>
      <c r="BS93" s="315" t="str">
        <f aca="false">IF('Chronos (M21..M40)'!$I1201&lt;&gt;"",'Chronos (M21..M40)'!$I1201," ")</f>
        <v> </v>
      </c>
      <c r="BT93" s="316" t="n">
        <f aca="false">IF('Chronos (M21..M40)'!$J1201&lt;&gt;"",'Chronos (M21..M40)'!$J1201,0)</f>
        <v>0</v>
      </c>
      <c r="BU93" s="317" t="str">
        <f aca="false">IF($B93&lt;&gt;"",IF(BS93&lt;&gt;" ",(INDEX(BR$9:BS$12,MATCH(BR93,BR$9:BR$12),2)/BS93)*1000,0),"")</f>
        <v/>
      </c>
      <c r="BV93" s="318" t="str">
        <f aca="false">IF(BS$9&lt;&gt;"",IF($B93&lt;&gt;"",BU93-BT93,""),"")</f>
        <v/>
      </c>
      <c r="BW93" s="313" t="str">
        <f aca="false">IF($B93&lt;&gt;"",$B93,"")</f>
        <v/>
      </c>
      <c r="BX93" s="314" t="str">
        <f aca="false">IF($B93&lt;&gt;"",'Chronos (M21..M40)'!$H1302,"")</f>
        <v/>
      </c>
      <c r="BY93" s="315" t="str">
        <f aca="false">IF('Chronos (M21..M40)'!$I1302&lt;&gt;"",'Chronos (M21..M40)'!$I1302," ")</f>
        <v> </v>
      </c>
      <c r="BZ93" s="316" t="n">
        <f aca="false">IF('Chronos (M21..M40)'!$J1302&lt;&gt;"",'Chronos (M21..M40)'!$J1302,0)</f>
        <v>0</v>
      </c>
      <c r="CA93" s="317" t="str">
        <f aca="false">IF($B93&lt;&gt;"",IF(BY93&lt;&gt;" ",(INDEX(BX$9:BY$12,MATCH(BX93,BX$9:BX$12),2)/BY93)*1000,0),"")</f>
        <v/>
      </c>
      <c r="CB93" s="318" t="str">
        <f aca="false">IF(BY$9&lt;&gt;"",IF($B93&lt;&gt;"",CA93-BZ93,""),"")</f>
        <v/>
      </c>
      <c r="CC93" s="314" t="str">
        <f aca="false">IF($B93&lt;&gt;"",'Chronos (M21..M40)'!$H1403,"")</f>
        <v/>
      </c>
      <c r="CD93" s="315" t="str">
        <f aca="false">IF('Chronos (M21..M40)'!$I1403&lt;&gt;"",'Chronos (M21..M40)'!$I1403," ")</f>
        <v> </v>
      </c>
      <c r="CE93" s="316" t="n">
        <f aca="false">IF('Chronos (M21..M40)'!$J1403&lt;&gt;"",'Chronos (M21..M40)'!$J1403,0)</f>
        <v>0</v>
      </c>
      <c r="CF93" s="317" t="str">
        <f aca="false">IF($B93&lt;&gt;"",IF(CD93&lt;&gt;" ",(INDEX(CC$9:CD$12,MATCH(CC93,CC$9:CC$12),2)/CD93)*1000,0),"")</f>
        <v/>
      </c>
      <c r="CG93" s="318" t="str">
        <f aca="false">IF(CD$9&lt;&gt;"",IF($B93&lt;&gt;"",CF93-CE93,""),"")</f>
        <v/>
      </c>
      <c r="CH93" s="313" t="str">
        <f aca="false">IF($B93&lt;&gt;"",$B93,"")</f>
        <v/>
      </c>
      <c r="CI93" s="314" t="str">
        <f aca="false">IF($B93&lt;&gt;"",'Chronos (M21..M40)'!$H1504,"")</f>
        <v/>
      </c>
      <c r="CJ93" s="315" t="str">
        <f aca="false">IF('Chronos (M21..M40)'!$I1504&lt;&gt;"",'Chronos (M21..M40)'!$I1504," ")</f>
        <v> </v>
      </c>
      <c r="CK93" s="316" t="n">
        <f aca="false">IF('Chronos (M21..M40)'!$J1504&lt;&gt;"",'Chronos (M21..M40)'!$J1504,0)</f>
        <v>0</v>
      </c>
      <c r="CL93" s="317" t="str">
        <f aca="false">IF($B93&lt;&gt;"",IF(CJ93&lt;&gt;" ",(INDEX(CI$9:CJ$12,MATCH(CI93,CI$9:CI$12),2)/CJ93)*1000,0),"")</f>
        <v/>
      </c>
      <c r="CM93" s="318" t="str">
        <f aca="false">IF(CJ$9&lt;&gt;"",IF($B93&lt;&gt;"",CL93-CK93,""),"")</f>
        <v/>
      </c>
      <c r="CN93" s="314" t="str">
        <f aca="false">IF($B93&lt;&gt;"",'Chronos (M21..M40)'!$H1605,"")</f>
        <v/>
      </c>
      <c r="CO93" s="315" t="str">
        <f aca="false">IF('Chronos (M21..M40)'!$I1605&lt;&gt;"",'Chronos (M21..M40)'!$I1605," ")</f>
        <v> </v>
      </c>
      <c r="CP93" s="316" t="n">
        <f aca="false">IF('Chronos (M21..M40)'!$J1605&lt;&gt;"",'Chronos (M21..M40)'!$J1605,0)</f>
        <v>0</v>
      </c>
      <c r="CQ93" s="317" t="str">
        <f aca="false">IF($B93&lt;&gt;"",IF(CO93&lt;&gt;" ",(INDEX(CN$9:CO$12,MATCH(CN93,CN$9:CN$12),2)/CO93)*1000,0),"")</f>
        <v/>
      </c>
      <c r="CR93" s="318" t="str">
        <f aca="false">IF(CO$9&lt;&gt;"",IF($B93&lt;&gt;"",CQ93-CP93,""),"")</f>
        <v/>
      </c>
      <c r="CS93" s="313" t="str">
        <f aca="false">IF($B93&lt;&gt;"",$B93,"")</f>
        <v/>
      </c>
      <c r="CT93" s="314" t="str">
        <f aca="false">IF($B93&lt;&gt;"",'Chronos (M21..M40)'!$H1706,"")</f>
        <v/>
      </c>
      <c r="CU93" s="315" t="str">
        <f aca="false">IF('Chronos (M21..M40)'!$I1706&lt;&gt;"",'Chronos (M21..M40)'!$I1706," ")</f>
        <v> </v>
      </c>
      <c r="CV93" s="316" t="n">
        <f aca="false">IF('Chronos (M21..M40)'!$J1706&lt;&gt;"",'Chronos (M21..M40)'!$J1706,0)</f>
        <v>0</v>
      </c>
      <c r="CW93" s="317" t="str">
        <f aca="false">IF($B93&lt;&gt;"",IF(CU93&lt;&gt;" ",(INDEX(CT$9:CU$12,MATCH(CT93,CT$9:CT$12),2)/CU93)*1000,0),"")</f>
        <v/>
      </c>
      <c r="CX93" s="318" t="str">
        <f aca="false">IF(CU$9&lt;&gt;"",IF($B93&lt;&gt;"",CW93-CV93,""),"")</f>
        <v/>
      </c>
      <c r="CY93" s="314" t="str">
        <f aca="false">IF($B93&lt;&gt;"",'Chronos (M21..M40)'!$H1807,"")</f>
        <v/>
      </c>
      <c r="CZ93" s="315" t="str">
        <f aca="false">IF('Chronos (M21..M40)'!$I1807&lt;&gt;"",'Chronos (M21..M40)'!$I1807," ")</f>
        <v> </v>
      </c>
      <c r="DA93" s="316" t="n">
        <f aca="false">IF('Chronos (M21..M40)'!$J1807&lt;&gt;"",'Chronos (M21..M40)'!$J1807,0)</f>
        <v>0</v>
      </c>
      <c r="DB93" s="317" t="str">
        <f aca="false">IF($B93&lt;&gt;"",IF(CZ93&lt;&gt;" ",(INDEX(CY$9:CZ$12,MATCH(CY93,CY$9:CY$12),2)/CZ93)*1000,0),"")</f>
        <v/>
      </c>
      <c r="DC93" s="318" t="str">
        <f aca="false">IF(CZ$9&lt;&gt;"",IF($B93&lt;&gt;"",DB93-DA93,""),"")</f>
        <v/>
      </c>
      <c r="DD93" s="313" t="str">
        <f aca="false">IF($B93&lt;&gt;"",$B93,"")</f>
        <v/>
      </c>
      <c r="DE93" s="314" t="str">
        <f aca="false">IF($B93&lt;&gt;"",'Chronos (M21..M40)'!$H1908,"")</f>
        <v/>
      </c>
      <c r="DF93" s="315" t="str">
        <f aca="false">IF('Chronos (M21..M40)'!$I1908&lt;&gt;"",'Chronos (M21..M40)'!$I1908," ")</f>
        <v> </v>
      </c>
      <c r="DG93" s="316" t="n">
        <f aca="false">IF('Chronos (M21..M40)'!$J1908&lt;&gt;"",'Chronos (M21..M40)'!$J1908,0)</f>
        <v>0</v>
      </c>
      <c r="DH93" s="317" t="str">
        <f aca="false">IF($B93&lt;&gt;"",IF(DF93&lt;&gt;" ",(INDEX(DE$9:DF$12,MATCH(DE93,DE$9:DE$12),2)/DF93)*1000,0),"")</f>
        <v/>
      </c>
      <c r="DI93" s="318" t="str">
        <f aca="false">IF(DF$9&lt;&gt;"",IF($B93&lt;&gt;"",DH93-DG93,""),"")</f>
        <v/>
      </c>
      <c r="DJ93" s="314" t="str">
        <f aca="false">IF($B93&lt;&gt;"",'Chronos (M21..M40)'!$H2009,"")</f>
        <v/>
      </c>
      <c r="DK93" s="315" t="str">
        <f aca="false">IF('Chronos (M21..M40)'!$I2009&lt;&gt;"",'Chronos (M21..M40)'!$I2009," ")</f>
        <v> </v>
      </c>
      <c r="DL93" s="316" t="n">
        <f aca="false">IF('Chronos (M21..M40)'!$J2009&lt;&gt;"",'Chronos (M21..M40)'!$J2009,0)</f>
        <v>0</v>
      </c>
      <c r="DM93" s="317" t="str">
        <f aca="false">IF($B93&lt;&gt;"",IF(DK93&lt;&gt;" ",(INDEX(DJ$9:DK$12,MATCH(DJ93,DJ$9:DJ$12),2)/DK93)*1000,0),"")</f>
        <v/>
      </c>
      <c r="DN93" s="318" t="str">
        <f aca="false">IF(DK$9&lt;&gt;"",IF($B93&lt;&gt;"",DM93-DL93,""),"")</f>
        <v/>
      </c>
      <c r="DO93" s="0"/>
      <c r="DP93" s="356" t="n">
        <f aca="false">E93</f>
        <v>0</v>
      </c>
      <c r="DQ93" s="357" t="n">
        <f aca="false">F93</f>
        <v>0</v>
      </c>
      <c r="DR93" s="356" t="e">
        <f aca="false">SUM(E93,M93,R93,X93,AC93)</f>
        <v>#VALUE!</v>
      </c>
      <c r="DS93" s="319" t="e">
        <f aca="false">SUM(DR93,AI93,AN93,AT93,AY93,BE93,BJ93,BP93,BU93,CA93,CF93,CL93,CQ93,CW93,DB93,DH93,DM93)</f>
        <v>#VALUE!</v>
      </c>
      <c r="DT93" s="357" t="n">
        <f aca="false">SUM(L93,Q93,W93,AB93,AH93,AM93,AS93,AX93,BD93,BI93,BO93,BT93,BZ93,CE93,CK93,CP93,CV93,DA93,DG93,DL93)</f>
        <v>0</v>
      </c>
      <c r="DU93" s="356" t="e">
        <f aca="false">SMALL($DY93:$EV93,1)</f>
        <v>#VALUE!</v>
      </c>
      <c r="DV93" s="319" t="e">
        <f aca="false">SMALL($DY93:$EV93,2)</f>
        <v>#VALUE!</v>
      </c>
      <c r="DW93" s="319" t="e">
        <f aca="false">SMALL($DY93:$EV93,3)</f>
        <v>#VALUE!</v>
      </c>
      <c r="DX93" s="357" t="e">
        <f aca="false">SMALL($DY93:$EV93,4)</f>
        <v>#VALUE!</v>
      </c>
      <c r="DY93" s="356" t="e">
        <f aca="false">'Calculs (M1..M20)'!DU93</f>
        <v>#VALUE!</v>
      </c>
      <c r="DZ93" s="356" t="e">
        <f aca="false">'Calculs (M1..M20)'!DV93</f>
        <v>#VALUE!</v>
      </c>
      <c r="EA93" s="356" t="e">
        <f aca="false">'Calculs (M1..M20)'!DW93</f>
        <v>#VALUE!</v>
      </c>
      <c r="EB93" s="358" t="e">
        <f aca="false">'Calculs (M1..M20)'!DX93</f>
        <v>#VALUE!</v>
      </c>
      <c r="EC93" s="361" t="str">
        <f aca="false">IF(M93&gt;0,M93," ")</f>
        <v/>
      </c>
      <c r="ED93" s="321" t="str">
        <f aca="false">IF(R93&gt;0,R93," ")</f>
        <v/>
      </c>
      <c r="EE93" s="321" t="str">
        <f aca="false">IF(X93&gt;0,X93," ")</f>
        <v/>
      </c>
      <c r="EF93" s="321" t="str">
        <f aca="false">IF(AC93&gt;0,AC93," ")</f>
        <v/>
      </c>
      <c r="EG93" s="321" t="str">
        <f aca="false">IF(AI93&gt;0,AI93," ")</f>
        <v/>
      </c>
      <c r="EH93" s="321" t="str">
        <f aca="false">IF(AN93&gt;0,AN93," ")</f>
        <v/>
      </c>
      <c r="EI93" s="321" t="str">
        <f aca="false">IF(AT93&gt;0,AT93," ")</f>
        <v/>
      </c>
      <c r="EJ93" s="321" t="str">
        <f aca="false">IF(AY93&gt;0,AY93," ")</f>
        <v/>
      </c>
      <c r="EK93" s="321" t="str">
        <f aca="false">IF(BE93&gt;0,BE93," ")</f>
        <v/>
      </c>
      <c r="EL93" s="321" t="str">
        <f aca="false">IF(BJ93&gt;0,BJ93," ")</f>
        <v/>
      </c>
      <c r="EM93" s="321" t="str">
        <f aca="false">IF(BP93&gt;0,BP93," ")</f>
        <v/>
      </c>
      <c r="EN93" s="321" t="str">
        <f aca="false">IF(BU93&gt;0,BU93," ")</f>
        <v/>
      </c>
      <c r="EO93" s="321" t="str">
        <f aca="false">IF(CA93&gt;0,CA93," ")</f>
        <v/>
      </c>
      <c r="EP93" s="321" t="str">
        <f aca="false">IF(CF93&gt;0,CF93," ")</f>
        <v/>
      </c>
      <c r="EQ93" s="321" t="str">
        <f aca="false">IF(CL93&gt;0,CL93," ")</f>
        <v/>
      </c>
      <c r="ER93" s="321" t="str">
        <f aca="false">IF(CQ93&gt;0,CQ93," ")</f>
        <v/>
      </c>
      <c r="ES93" s="321" t="str">
        <f aca="false">IF(CW93&gt;0,CW93," ")</f>
        <v/>
      </c>
      <c r="ET93" s="321" t="str">
        <f aca="false">IF(DB93&gt;0,DB93," ")</f>
        <v/>
      </c>
      <c r="EU93" s="321" t="str">
        <f aca="false">IF(DH93&gt;0,DH93," ")</f>
        <v/>
      </c>
      <c r="EV93" s="321" t="str">
        <f aca="false">IF(DM93&gt;0,DM93," ")</f>
        <v/>
      </c>
      <c r="EW93" s="322" t="e">
        <f aca="false">SMALL($DY93:EC93,1)</f>
        <v>#VALUE!</v>
      </c>
      <c r="EX93" s="323" t="e">
        <f aca="false">SMALL($DY93:ED93,1)</f>
        <v>#VALUE!</v>
      </c>
      <c r="EY93" s="323" t="e">
        <f aca="false">SMALL($DY93:EE93,1)</f>
        <v>#VALUE!</v>
      </c>
      <c r="EZ93" s="323" t="e">
        <f aca="false">SMALL($DY93:EF93,1)</f>
        <v>#VALUE!</v>
      </c>
      <c r="FA93" s="323" t="e">
        <f aca="false">SMALL($DY93:EG93,1)</f>
        <v>#VALUE!</v>
      </c>
      <c r="FB93" s="323" t="e">
        <f aca="false">SMALL($DY93:EH93,1)</f>
        <v>#VALUE!</v>
      </c>
      <c r="FC93" s="323" t="e">
        <f aca="false">SMALL($DY93:EI93,1)</f>
        <v>#VALUE!</v>
      </c>
      <c r="FD93" s="323" t="e">
        <f aca="false">SMALL($DY93:EJ93,1)</f>
        <v>#VALUE!</v>
      </c>
      <c r="FE93" s="323" t="e">
        <f aca="false">SMALL($DY93:EK93,1)</f>
        <v>#VALUE!</v>
      </c>
      <c r="FF93" s="323" t="e">
        <f aca="false">SMALL($DY93:EL93,1)</f>
        <v>#VALUE!</v>
      </c>
      <c r="FG93" s="323" t="e">
        <f aca="false">SMALL($DY93:EM93,1)</f>
        <v>#VALUE!</v>
      </c>
      <c r="FH93" s="323" t="e">
        <f aca="false">SMALL($DY93:EN93,1)</f>
        <v>#VALUE!</v>
      </c>
      <c r="FI93" s="323" t="e">
        <f aca="false">SMALL($DY93:EO93,1)</f>
        <v>#VALUE!</v>
      </c>
      <c r="FJ93" s="323" t="e">
        <f aca="false">SMALL($DY93:EP93,1)</f>
        <v>#VALUE!</v>
      </c>
      <c r="FK93" s="323" t="e">
        <f aca="false">SMALL($DY93:EQ93,1)</f>
        <v>#VALUE!</v>
      </c>
      <c r="FL93" s="323" t="e">
        <f aca="false">SMALL($DY93:ER93,1)</f>
        <v>#VALUE!</v>
      </c>
      <c r="FM93" s="323" t="e">
        <f aca="false">SMALL($DY93:ES93,1)</f>
        <v>#VALUE!</v>
      </c>
      <c r="FN93" s="323" t="e">
        <f aca="false">SMALL($DY93:ET93,1)</f>
        <v>#VALUE!</v>
      </c>
      <c r="FO93" s="323" t="e">
        <f aca="false">SMALL($DY93:EU93,1)</f>
        <v>#VALUE!</v>
      </c>
      <c r="FP93" s="324" t="e">
        <f aca="false">SMALL($DY93:EV93,1)</f>
        <v>#VALUE!</v>
      </c>
      <c r="FQ93" s="0"/>
      <c r="FR93" s="328" t="str">
        <f aca="false">IF($B93&lt;&gt;"",IF($EE$1+20&gt;=FR$13,$N93+E93-F93-(EW93+EW195+EW297+EW399),""),"")</f>
        <v/>
      </c>
      <c r="FS93" s="329" t="str">
        <f aca="false">IF($B93&lt;&gt;"",IF($EE$1+20&gt;=FS$13,$N93+$S93+E93-F93-(EX93+EX195+EX297+EX399),""),"")</f>
        <v/>
      </c>
      <c r="FT93" s="329" t="str">
        <f aca="false">IF($B93&lt;&gt;"",IF($EE$1+20&gt;=FT$13,$N93+$S93+$Y93+E93-F93-(EY93+EY195+EY297+EY399),""),"")</f>
        <v/>
      </c>
      <c r="FU93" s="329" t="str">
        <f aca="false">IF($B93&lt;&gt;"",IF($EE$1+20&gt;=FU$13,$N93+$S93+$Y93+$AD93+E93-F93-(EZ93+EZ195+EZ297+EZ399),""),"")</f>
        <v/>
      </c>
      <c r="FV93" s="329" t="str">
        <f aca="false">IF($B93&lt;&gt;"",IF($EE$1+20&gt;=FV$13,$N93+$S93+$Y93+$AD93+$AJ93+E93-F93-(FA93+FA195+FA297+FA399),""),"")</f>
        <v/>
      </c>
      <c r="FW93" s="329" t="str">
        <f aca="false">IF($B93&lt;&gt;"",IF($EE$1+20&gt;=FW$13,$N93+$S93+$Y93+$AD93+$AJ93+$AO93+E93-F93-(FB93+FB195+FB297+FB399),""),"")</f>
        <v/>
      </c>
      <c r="FX93" s="329" t="str">
        <f aca="false">IF($B93&lt;&gt;"",IF($EE$1+20&gt;=FX$13,$N93+$S93+$Y93+$AD93+$AJ93+$AO93+$AU93+E93-F93-(FC93+FC195+FC297+FC399),""),"")</f>
        <v/>
      </c>
      <c r="FY93" s="329" t="str">
        <f aca="false">IF($B93&lt;&gt;"",IF($EE$1+20&gt;=FY$13,$N93+$S93+$Y93+$AD93+$AJ93+$AO93+$AU93+$AZ93+E93-F93-(FD93+FD195+FD297+FD399),""),"")</f>
        <v/>
      </c>
      <c r="FZ93" s="329" t="str">
        <f aca="false">IF($B93&lt;&gt;"",IF($EE$1+20&gt;=FZ$13,$N93+$S93+$Y93+$AD93+$AJ93+$AO93+$AU93+$AZ93+$BF93+E93-F93-(FE93+FE195+FE297+FE399),""),"")</f>
        <v/>
      </c>
      <c r="GA93" s="329" t="str">
        <f aca="false">IF($B93&lt;&gt;"",IF($EE$1+20&gt;=GA$13,$N93+$S93+$Y93+$AD93+$AJ93+$AO93+$AU93+$AZ93+$BF93+$BK93+E93-F93-(FF93+FF195+FF297+FF399),""),"")</f>
        <v/>
      </c>
      <c r="GB93" s="329" t="str">
        <f aca="false">IF($B93&lt;&gt;"",IF($EE$1+20&gt;=GB$13,$N93+$S93+$Y93+$AD93+$AJ93+$AO93+$AU93+$AZ93+$BF93+$BK93+$BQ93+E93-F93-(FG93+FG195+FG297+FG399),""),"")</f>
        <v/>
      </c>
      <c r="GC93" s="329" t="str">
        <f aca="false">IF($B93&lt;&gt;"",IF($EE$1+20&gt;=GC$13,$N93+$S93+$Y93+$AD93+$AJ93+$AO93+$AU93+$AZ93+$BF93+$BK93+$BQ93+$BV93+E93-F93-(FH93+FH195+FH297+FH399),""),"")</f>
        <v/>
      </c>
      <c r="GD93" s="329" t="str">
        <f aca="false">IF($B93&lt;&gt;"",IF($EE$1+20&gt;=GD$13,$N93+$S93+$Y93+$AD93+$AJ93+$AO93+$AU93+$AZ93+$BF93+$BK93+$BQ93+$BV93+$CB93+E93-F93-(FI93+FI195+FI297+FI399),""),"")</f>
        <v/>
      </c>
      <c r="GE93" s="329" t="str">
        <f aca="false">IF($B93&lt;&gt;"",IF($EE$1+20&gt;=GE$13,$N93+$S93+$Y93+$AD93+$AJ93+$AO93+$AU93+$AZ93+$BF93+$BK93+$BQ93+$BV93+$CB93+$CG93+E93-F93-(FJ93+FJ195+FJ297+FJ399),""),"")</f>
        <v/>
      </c>
      <c r="GF93" s="329" t="str">
        <f aca="false">IF($B93&lt;&gt;"",IF($EE$1+20&gt;=GF$13,$N93+$S93+$Y93+$AD93+$AJ93+$AO93+$AU93+$AZ93+$BF93+$BK93+$BQ93+$BV93+$CB93+$CG93+$CM93+E93-F93-(FK93+FK195+FK297+FK399),""),"")</f>
        <v/>
      </c>
      <c r="GG93" s="329" t="str">
        <f aca="false">IF($B93&lt;&gt;"",IF($EE$1+20&gt;=GG$13,$N93+$S93+$Y93+$AD93+$AJ93+$AO93+$AU93+$AZ93+$BF93+$BK93+$BQ93+$BV93+$CB93+$CG93+$CM93+$CR93+E93-F93-(FL93+FL195+FL297+FL399),""),"")</f>
        <v/>
      </c>
      <c r="GH93" s="329" t="str">
        <f aca="false">IF($B93&lt;&gt;"",IF($EE$1+20&gt;=GH$13,$N93+$S93+$Y93+$AD93+$AJ93+$AO93+$AU93+$AZ93+$BF93+$BK93+$BQ93+$BV93+$CB93+$CG93+$CM93+$CR93+$CX93+E93-F93-(FM93+FM195+FM297+FM399),""),"")</f>
        <v/>
      </c>
      <c r="GI93" s="329" t="str">
        <f aca="false">IF($B93&lt;&gt;"",IF($EE$1+20&gt;=GI$13,$N93+$S93+$Y93+$AD93+$AJ93+$AO93+$AU93+$AZ93+$BF93+$BK93+$BQ93+$BV93+$CB93+$CG93+$CM93+$CR93+$CX93+$DC93+E93-F93-(FN93+FN195+FN297+FN399),""),"")</f>
        <v/>
      </c>
      <c r="GJ93" s="329" t="str">
        <f aca="false">IF($B93&lt;&gt;"",IF($EE$1+20&gt;=GJ$13,$N93+$S93+$Y93+$AD93+$AJ93+$AO93+$AU93+$AZ93+$BF93+$BK93+$BQ93+$BV93+$CB93+$CG93+$CM93+$CR93+$CX93+$DC93+$DI93+E93-F93-(FO93+FO195+FO297+FO399),""),"")</f>
        <v/>
      </c>
      <c r="GK93" s="330" t="str">
        <f aca="false">IF($B93&lt;&gt;"",IF($EE$1+20&gt;=GK$13,$N93+$S93+$Y93+$AD93+$AJ93+$AO93+$AU93+$AZ93+$BF93+$BK93+$BQ93+$BV93+$CB93+$CG93+$CM93+$CR93+$CX93+$DC93+$DI93+$DN93+E93-F93-(FP93+FP195+FP297+FP399),""),"")</f>
        <v/>
      </c>
      <c r="GL93" s="0"/>
      <c r="GM93" s="328" t="str">
        <f aca="false">IF($B93&lt;&gt;"",IF($EE$1+20&gt;=GM$13,RANK(FR93,FR$14:FR$113,0),""),"")</f>
        <v/>
      </c>
      <c r="GN93" s="329" t="str">
        <f aca="false">IF($B93&lt;&gt;"",IF($EE$1+20&gt;=GN$13,RANK(FS93,FS$14:FS$113,0),""),"")</f>
        <v/>
      </c>
      <c r="GO93" s="329" t="str">
        <f aca="false">IF($B93&lt;&gt;"",IF($EE$1+20&gt;=GO$13,RANK(FT93,FT$14:FT$113,0),""),"")</f>
        <v/>
      </c>
      <c r="GP93" s="329" t="str">
        <f aca="false">IF($B93&lt;&gt;"",IF($EE$1+20&gt;=GP$13,RANK(FU93,FU$14:FU$113,0),""),"")</f>
        <v/>
      </c>
      <c r="GQ93" s="329" t="str">
        <f aca="false">IF($B93&lt;&gt;"",IF($EE$1+20&gt;=GQ$13,RANK(FV93,FV$14:FV$113,0),""),"")</f>
        <v/>
      </c>
      <c r="GR93" s="329" t="str">
        <f aca="false">IF($B93&lt;&gt;"",IF($EE$1+20&gt;=GR$13,RANK(FW93,FW$14:FW$113,0),""),"")</f>
        <v/>
      </c>
      <c r="GS93" s="329" t="str">
        <f aca="false">IF($B93&lt;&gt;"",IF($EE$1+20&gt;=GS$13,RANK(FX93,FX$14:FX$113,0),""),"")</f>
        <v/>
      </c>
      <c r="GT93" s="329" t="str">
        <f aca="false">IF($B93&lt;&gt;"",IF($EE$1+20&gt;=GT$13,RANK(FY93,FY$14:FY$113,0),""),"")</f>
        <v/>
      </c>
      <c r="GU93" s="329" t="str">
        <f aca="false">IF($B93&lt;&gt;"",IF($EE$1+20&gt;=GU$13,RANK(FZ93,FZ$14:FZ$113,0),""),"")</f>
        <v/>
      </c>
      <c r="GV93" s="329" t="str">
        <f aca="false">IF($B93&lt;&gt;"",IF($EE$1+20&gt;=GV$13,RANK(GA93,GA$14:GA$113,0),""),"")</f>
        <v/>
      </c>
      <c r="GW93" s="329" t="str">
        <f aca="false">IF($B93&lt;&gt;"",IF($EE$1+20&gt;=GW$13,RANK(GB93,GB$14:GB$113,0),""),"")</f>
        <v/>
      </c>
      <c r="GX93" s="329" t="str">
        <f aca="false">IF($B93&lt;&gt;"",IF($EE$1+20&gt;=GX$13,RANK(GC93,GC$14:GC$113,0),""),"")</f>
        <v/>
      </c>
      <c r="GY93" s="329" t="str">
        <f aca="false">IF($B93&lt;&gt;"",IF($EE$1+20&gt;=GY$13,RANK(GD93,GD$14:GD$113,0),""),"")</f>
        <v/>
      </c>
      <c r="GZ93" s="329" t="str">
        <f aca="false">IF($B93&lt;&gt;"",IF($EE$1+20&gt;=GZ$13,RANK(GE93,GE$14:GE$113,0),""),"")</f>
        <v/>
      </c>
      <c r="HA93" s="329" t="str">
        <f aca="false">IF($B93&lt;&gt;"",IF($EE$1+20&gt;=HA$13,RANK(GF93,GF$14:GF$113,0),""),"")</f>
        <v/>
      </c>
      <c r="HB93" s="329" t="str">
        <f aca="false">IF($B93&lt;&gt;"",IF($EE$1+20&gt;=HB$13,RANK(GG93,GG$14:GG$113,0),""),"")</f>
        <v/>
      </c>
      <c r="HC93" s="329" t="str">
        <f aca="false">IF($B93&lt;&gt;"",IF($EE$1+20&gt;=HC$13,RANK(GH93,GH$14:GH$113,0),""),"")</f>
        <v/>
      </c>
      <c r="HD93" s="329" t="str">
        <f aca="false">IF($B93&lt;&gt;"",IF($EE$1+20&gt;=HD$13,RANK(GI93,GI$14:GI$113,0),""),"")</f>
        <v/>
      </c>
      <c r="HE93" s="329" t="str">
        <f aca="false">IF($B93&lt;&gt;"",IF($EE$1+20&gt;=HE$13,RANK(GJ93,GJ$14:GJ$113,0),""),"")</f>
        <v/>
      </c>
      <c r="HF93" s="330" t="str">
        <f aca="false">IF($B93&lt;&gt;"",IF($EE$1+20&gt;=HF$13,RANK(GK93,GK$14:GK$113,0),""),"")</f>
        <v/>
      </c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13" hidden="false" customHeight="false" outlineLevel="0" collapsed="false">
      <c r="A94" s="308" t="str">
        <f aca="false">IF(B94&lt;&gt;"",RANK(G94,G$14:G$113,0),"")</f>
        <v/>
      </c>
      <c r="B94" s="310" t="str">
        <f aca="false">IF('Chronos (M1..M20)'!B91&lt;&gt;"",'Chronos (M1..M20)'!B91,"")</f>
        <v/>
      </c>
      <c r="C94" s="310" t="str">
        <f aca="false">IF(B94&lt;&gt;"",'Chronos (M1..M20)'!C91,"")</f>
        <v/>
      </c>
      <c r="D94" s="215" t="str">
        <f aca="false">IF(B94&lt;&gt;"",'Chronos (M1..M20)'!C91,"")</f>
        <v/>
      </c>
      <c r="E94" s="355" t="n">
        <f aca="false">'Calculs (M1..M20)'!DS94</f>
        <v>0</v>
      </c>
      <c r="F94" s="355" t="n">
        <f aca="false">'Calculs (M1..M20)'!DT94</f>
        <v>0</v>
      </c>
      <c r="G94" s="311" t="n">
        <f aca="false">IF(B94&lt;&gt;"",IF(NbTotManche&lt;4,DR94-DQ94,IF(NbTotManche&lt;15,DR94-DU94-DQ94,IF(NbTotManche&lt;25,DR94-DU94-DV94-DQ94-DT94,IF(NbTotManche&lt;35,DS94-DU94-DV94-DW94-DT94-DQ94,DS94-DU94-DV94-DW94-DX94-DT94-DQ94)))),0)</f>
        <v>0</v>
      </c>
      <c r="H94" s="312" t="str">
        <f aca="false">IF(B94&lt;&gt;"",IF(G94,(G94/MAXA(G$14:G$113))*1000,0),"")</f>
        <v/>
      </c>
      <c r="I94" s="313" t="str">
        <f aca="false">IF($B94&lt;&gt;"",$B94,"")</f>
        <v/>
      </c>
      <c r="J94" s="314" t="str">
        <f aca="false">IF($B94&lt;&gt;"",'Chronos (M21..M40)'!$H91,"")</f>
        <v/>
      </c>
      <c r="K94" s="315" t="str">
        <f aca="false">IF('Chronos (M21..M40)'!$I91&lt;&gt;"",'Chronos (M21..M40)'!$I91," ")</f>
        <v> </v>
      </c>
      <c r="L94" s="316" t="n">
        <f aca="false">IF('Chronos (M21..M40)'!$J91&lt;&gt;"",'Chronos (M21..M40)'!$J91,0)</f>
        <v>0</v>
      </c>
      <c r="M94" s="317" t="str">
        <f aca="false">IF($B94&lt;&gt;"",IF(K94&lt;&gt;" ",(INDEX(J$9:K$12,MATCH(J94,J$9:J$12),2)/K94)*1000,0),"")</f>
        <v/>
      </c>
      <c r="N94" s="318" t="str">
        <f aca="false">IF(K$9&lt;&gt;"",IF($B94&lt;&gt;"",M94-L94,""),"")</f>
        <v/>
      </c>
      <c r="O94" s="314" t="str">
        <f aca="false">IF($B94&lt;&gt;"",'Chronos (M21..M40)'!$H192,"")</f>
        <v/>
      </c>
      <c r="P94" s="315" t="str">
        <f aca="false">IF('Chronos (M21..M40)'!$I192&lt;&gt;"",'Chronos (M21..M40)'!$I192," ")</f>
        <v> </v>
      </c>
      <c r="Q94" s="316" t="n">
        <f aca="false">IF('Chronos (M21..M40)'!$J192&lt;&gt;"",'Chronos (M21..M40)'!$J192,0)</f>
        <v>0</v>
      </c>
      <c r="R94" s="317" t="str">
        <f aca="false">IF($B94&lt;&gt;"",IF(P94&lt;&gt;" ",(INDEX(O$9:P$12,MATCH(O94,O$9:O$12),2)/P94)*1000,0),"")</f>
        <v/>
      </c>
      <c r="S94" s="318" t="str">
        <f aca="false">IF(P$9&lt;&gt;"",IF($B94&lt;&gt;"",R94-Q94,""),"")</f>
        <v/>
      </c>
      <c r="T94" s="313" t="str">
        <f aca="false">IF($B94&lt;&gt;"",$B94,"")</f>
        <v/>
      </c>
      <c r="U94" s="314" t="str">
        <f aca="false">IF($B94&lt;&gt;"",'Chronos (M21..M40)'!$H293,"")</f>
        <v/>
      </c>
      <c r="V94" s="315" t="str">
        <f aca="false">IF('Chronos (M21..M40)'!$I293&lt;&gt;"",'Chronos (M21..M40)'!$I293," ")</f>
        <v> </v>
      </c>
      <c r="W94" s="316" t="n">
        <f aca="false">IF('Chronos (M21..M40)'!$J293&lt;&gt;"",'Chronos (M21..M40)'!$J293,0)</f>
        <v>0</v>
      </c>
      <c r="X94" s="317" t="str">
        <f aca="false">IF($B94&lt;&gt;"",IF(V94&lt;&gt;" ",(INDEX(U$9:V$12,MATCH(U94,U$9:U$12),2)/V94)*1000,0),"")</f>
        <v/>
      </c>
      <c r="Y94" s="318" t="str">
        <f aca="false">IF(V$9&lt;&gt;"",IF($B94&lt;&gt;"",X94-W94,""),"")</f>
        <v/>
      </c>
      <c r="Z94" s="314" t="str">
        <f aca="false">IF($B94&lt;&gt;"",'Chronos (M21..M40)'!$H394,"")</f>
        <v/>
      </c>
      <c r="AA94" s="315" t="str">
        <f aca="false">IF('Chronos (M21..M40)'!$I394&lt;&gt;"",'Chronos (M21..M40)'!$I394," ")</f>
        <v> </v>
      </c>
      <c r="AB94" s="316" t="n">
        <f aca="false">IF('Chronos (M1..M20)'!$J394&lt;&gt;"",'Chronos (M21..M40)'!$J394,0)</f>
        <v>0</v>
      </c>
      <c r="AC94" s="317" t="str">
        <f aca="false">IF($B94&lt;&gt;"",IF(AA94&lt;&gt;" ",(INDEX(Z$9:AA$12,MATCH(Z94,Z$9:Z$12),2)/AA94)*1000,0),"")</f>
        <v/>
      </c>
      <c r="AD94" s="318" t="str">
        <f aca="false">IF(AA$9&lt;&gt;"",IF($B94&lt;&gt;"",AC94-AB94,""),"")</f>
        <v/>
      </c>
      <c r="AE94" s="313" t="str">
        <f aca="false">IF($B94&lt;&gt;"",$B94,"")</f>
        <v/>
      </c>
      <c r="AF94" s="314" t="str">
        <f aca="false">IF($B94&lt;&gt;"",'Chronos (M21..M40)'!$H495,"")</f>
        <v/>
      </c>
      <c r="AG94" s="315" t="str">
        <f aca="false">IF('Chronos (M21..M40)'!$I495&lt;&gt;"",'Chronos (M21..M40)'!$I495," ")</f>
        <v> </v>
      </c>
      <c r="AH94" s="316" t="n">
        <f aca="false">IF('Chronos (M21..M40)'!$J495&lt;&gt;"",'Chronos (M21..M40)'!$J495,0)</f>
        <v>0</v>
      </c>
      <c r="AI94" s="317" t="str">
        <f aca="false">IF($B94&lt;&gt;"",IF(AG94&lt;&gt;" ",(INDEX(AF$9:AG$12,MATCH(AF94,AF$9:AF$12),2)/AG94)*1000,0),"")</f>
        <v/>
      </c>
      <c r="AJ94" s="318" t="str">
        <f aca="false">IF(AG$9&lt;&gt;"",IF($B94&lt;&gt;"",AI94-AH94,""),"")</f>
        <v/>
      </c>
      <c r="AK94" s="314" t="str">
        <f aca="false">IF($B94&lt;&gt;"",'Chronos (M21..M40)'!$H596,"")</f>
        <v/>
      </c>
      <c r="AL94" s="315" t="str">
        <f aca="false">IF('Chronos (M21..M40)'!$I596&lt;&gt;"",'Chronos (M21..M40)'!$I596," ")</f>
        <v> </v>
      </c>
      <c r="AM94" s="316" t="n">
        <f aca="false">IF('Chronos (M21..M40)'!$J596&lt;&gt;"",'Chronos (M21..M40)'!$J596,0)</f>
        <v>0</v>
      </c>
      <c r="AN94" s="317" t="str">
        <f aca="false">IF($B94&lt;&gt;"",IF(AL94&lt;&gt;" ",(INDEX(AK$9:AL$12,MATCH(AK94,AK$9:AK$12),2)/AL94)*1000,0),"")</f>
        <v/>
      </c>
      <c r="AO94" s="318" t="str">
        <f aca="false">IF(AL$9&lt;&gt;"",IF($B94&lt;&gt;"",AN94-AM94,""),"")</f>
        <v/>
      </c>
      <c r="AP94" s="313" t="str">
        <f aca="false">IF($B94&lt;&gt;"",$B94,"")</f>
        <v/>
      </c>
      <c r="AQ94" s="314" t="str">
        <f aca="false">IF($B94&lt;&gt;"",'Chronos (M21..M40)'!$H697,"")</f>
        <v/>
      </c>
      <c r="AR94" s="315" t="str">
        <f aca="false">IF('Chronos (M21..M40)'!$I697&lt;&gt;"",'Chronos (M21..M40)'!$I697," ")</f>
        <v> </v>
      </c>
      <c r="AS94" s="316" t="n">
        <f aca="false">IF('Chronos (M21..M40)'!$J697&lt;&gt;"",'Chronos (M21..M40)'!$J697,0)</f>
        <v>0</v>
      </c>
      <c r="AT94" s="317" t="str">
        <f aca="false">IF($B94&lt;&gt;"",IF(AR94&lt;&gt;" ",(INDEX(AQ$9:AR$12,MATCH(AQ94,AQ$9:AQ$12),2)/AR94)*1000,0),"")</f>
        <v/>
      </c>
      <c r="AU94" s="318" t="str">
        <f aca="false">IF(AR$9&lt;&gt;"",IF($B94&lt;&gt;"",AT94-AS94,""),"")</f>
        <v/>
      </c>
      <c r="AV94" s="314" t="str">
        <f aca="false">IF($B94&lt;&gt;"",'Chronos (M21..M40)'!$H798,"")</f>
        <v/>
      </c>
      <c r="AW94" s="315" t="str">
        <f aca="false">IF('Chronos (M21..M40)'!$I798&lt;&gt;"",'Chronos (M21..M40)'!$I798," ")</f>
        <v> </v>
      </c>
      <c r="AX94" s="316" t="n">
        <f aca="false">IF('Chronos (M21..M40)'!$J798&lt;&gt;"",'Chronos (M21..M40)'!$J798,0)</f>
        <v>0</v>
      </c>
      <c r="AY94" s="317" t="str">
        <f aca="false">IF($B94&lt;&gt;"",IF(AW94&lt;&gt;" ",(INDEX(AV$9:AW$12,MATCH(AV94,AV$9:AV$12),2)/AW94)*1000,0),"")</f>
        <v/>
      </c>
      <c r="AZ94" s="318" t="str">
        <f aca="false">IF(AW$9&lt;&gt;"",IF($B94&lt;&gt;"",AY94-AX94,""),"")</f>
        <v/>
      </c>
      <c r="BA94" s="313" t="str">
        <f aca="false">IF($B94&lt;&gt;"",$B94,"")</f>
        <v/>
      </c>
      <c r="BB94" s="314" t="str">
        <f aca="false">IF($B94&lt;&gt;"",'Chronos (M21..M40)'!$H899,"")</f>
        <v/>
      </c>
      <c r="BC94" s="315" t="str">
        <f aca="false">IF('Chronos (M21..M40)'!$I899&lt;&gt;"",'Chronos (M21..M40)'!$I899," ")</f>
        <v> </v>
      </c>
      <c r="BD94" s="316" t="n">
        <f aca="false">IF('Chronos (M21..M40)'!$J899&lt;&gt;"",'Chronos (M21..M40)'!$J899,0)</f>
        <v>0</v>
      </c>
      <c r="BE94" s="317" t="str">
        <f aca="false">IF($B94&lt;&gt;"",IF(BC94&lt;&gt;" ",(INDEX(BB$9:BC$12,MATCH(BB94,BB$9:BB$12),2)/BC94)*1000,0),"")</f>
        <v/>
      </c>
      <c r="BF94" s="318" t="str">
        <f aca="false">IF(BC$9&lt;&gt;"",IF($B94&lt;&gt;"",BE94-BD94,""),"")</f>
        <v/>
      </c>
      <c r="BG94" s="314" t="str">
        <f aca="false">IF($B94&lt;&gt;"",'Chronos (M21..M40)'!$H1000,"")</f>
        <v/>
      </c>
      <c r="BH94" s="315" t="str">
        <f aca="false">IF('Chronos (M21..M40)'!$I1000&lt;&gt;"",'Chronos (M21..M40)'!$I1000," ")</f>
        <v> </v>
      </c>
      <c r="BI94" s="316" t="n">
        <f aca="false">IF('Chronos (M21..M40)'!$J1000&lt;&gt;"",'Chronos (M21..M40)'!$J1000,0)</f>
        <v>0</v>
      </c>
      <c r="BJ94" s="317" t="str">
        <f aca="false">IF($B94&lt;&gt;"",IF(BH94&lt;&gt;" ",(INDEX(BG$9:BH$12,MATCH(BG94,BG$9:BG$12),2)/BH94)*1000,0),"")</f>
        <v/>
      </c>
      <c r="BK94" s="318" t="str">
        <f aca="false">IF(BH$9&lt;&gt;"",IF($B94&lt;&gt;"",BJ94-BI94,""),"")</f>
        <v/>
      </c>
      <c r="BL94" s="313" t="str">
        <f aca="false">IF($B94&lt;&gt;"",$B94,"")</f>
        <v/>
      </c>
      <c r="BM94" s="314" t="str">
        <f aca="false">IF($B94&lt;&gt;"",'Chronos (M21..M40)'!$H1101,"")</f>
        <v/>
      </c>
      <c r="BN94" s="315" t="str">
        <f aca="false">IF('Chronos (M21..M40)'!$I1101&lt;&gt;"",'Chronos (M21..M40)'!$I1101," ")</f>
        <v> </v>
      </c>
      <c r="BO94" s="316" t="n">
        <f aca="false">IF('Chronos (M21..M40)'!$J1101&lt;&gt;"",'Chronos (M21..M40)'!$J1101,0)</f>
        <v>0</v>
      </c>
      <c r="BP94" s="317" t="str">
        <f aca="false">IF($B94&lt;&gt;"",IF(BN94&lt;&gt;" ",(INDEX(BM$9:BN$12,MATCH(BM94,BM$9:BM$12),2)/BN94)*1000,0),"")</f>
        <v/>
      </c>
      <c r="BQ94" s="318" t="str">
        <f aca="false">IF(BN$9&lt;&gt;"",IF($B94&lt;&gt;"",BP94-BO94,""),"")</f>
        <v/>
      </c>
      <c r="BR94" s="314" t="str">
        <f aca="false">IF($B94&lt;&gt;"",'Chronos (M21..M40)'!$H1202,"")</f>
        <v/>
      </c>
      <c r="BS94" s="315" t="str">
        <f aca="false">IF('Chronos (M21..M40)'!$I1202&lt;&gt;"",'Chronos (M21..M40)'!$I1202," ")</f>
        <v> </v>
      </c>
      <c r="BT94" s="316" t="n">
        <f aca="false">IF('Chronos (M21..M40)'!$J1202&lt;&gt;"",'Chronos (M21..M40)'!$J1202,0)</f>
        <v>0</v>
      </c>
      <c r="BU94" s="317" t="str">
        <f aca="false">IF($B94&lt;&gt;"",IF(BS94&lt;&gt;" ",(INDEX(BR$9:BS$12,MATCH(BR94,BR$9:BR$12),2)/BS94)*1000,0),"")</f>
        <v/>
      </c>
      <c r="BV94" s="318" t="str">
        <f aca="false">IF(BS$9&lt;&gt;"",IF($B94&lt;&gt;"",BU94-BT94,""),"")</f>
        <v/>
      </c>
      <c r="BW94" s="313" t="str">
        <f aca="false">IF($B94&lt;&gt;"",$B94,"")</f>
        <v/>
      </c>
      <c r="BX94" s="314" t="str">
        <f aca="false">IF($B94&lt;&gt;"",'Chronos (M21..M40)'!$H1303,"")</f>
        <v/>
      </c>
      <c r="BY94" s="315" t="str">
        <f aca="false">IF('Chronos (M21..M40)'!$I1303&lt;&gt;"",'Chronos (M21..M40)'!$I1303," ")</f>
        <v> </v>
      </c>
      <c r="BZ94" s="316" t="n">
        <f aca="false">IF('Chronos (M21..M40)'!$J1303&lt;&gt;"",'Chronos (M21..M40)'!$J1303,0)</f>
        <v>0</v>
      </c>
      <c r="CA94" s="317" t="str">
        <f aca="false">IF($B94&lt;&gt;"",IF(BY94&lt;&gt;" ",(INDEX(BX$9:BY$12,MATCH(BX94,BX$9:BX$12),2)/BY94)*1000,0),"")</f>
        <v/>
      </c>
      <c r="CB94" s="318" t="str">
        <f aca="false">IF(BY$9&lt;&gt;"",IF($B94&lt;&gt;"",CA94-BZ94,""),"")</f>
        <v/>
      </c>
      <c r="CC94" s="314" t="str">
        <f aca="false">IF($B94&lt;&gt;"",'Chronos (M21..M40)'!$H1404,"")</f>
        <v/>
      </c>
      <c r="CD94" s="315" t="str">
        <f aca="false">IF('Chronos (M21..M40)'!$I1404&lt;&gt;"",'Chronos (M21..M40)'!$I1404," ")</f>
        <v> </v>
      </c>
      <c r="CE94" s="316" t="n">
        <f aca="false">IF('Chronos (M21..M40)'!$J1404&lt;&gt;"",'Chronos (M21..M40)'!$J1404,0)</f>
        <v>0</v>
      </c>
      <c r="CF94" s="317" t="str">
        <f aca="false">IF($B94&lt;&gt;"",IF(CD94&lt;&gt;" ",(INDEX(CC$9:CD$12,MATCH(CC94,CC$9:CC$12),2)/CD94)*1000,0),"")</f>
        <v/>
      </c>
      <c r="CG94" s="318" t="str">
        <f aca="false">IF(CD$9&lt;&gt;"",IF($B94&lt;&gt;"",CF94-CE94,""),"")</f>
        <v/>
      </c>
      <c r="CH94" s="313" t="str">
        <f aca="false">IF($B94&lt;&gt;"",$B94,"")</f>
        <v/>
      </c>
      <c r="CI94" s="314" t="str">
        <f aca="false">IF($B94&lt;&gt;"",'Chronos (M21..M40)'!$H1505,"")</f>
        <v/>
      </c>
      <c r="CJ94" s="315" t="str">
        <f aca="false">IF('Chronos (M21..M40)'!$I1505&lt;&gt;"",'Chronos (M21..M40)'!$I1505," ")</f>
        <v> </v>
      </c>
      <c r="CK94" s="316" t="n">
        <f aca="false">IF('Chronos (M21..M40)'!$J1505&lt;&gt;"",'Chronos (M21..M40)'!$J1505,0)</f>
        <v>0</v>
      </c>
      <c r="CL94" s="317" t="str">
        <f aca="false">IF($B94&lt;&gt;"",IF(CJ94&lt;&gt;" ",(INDEX(CI$9:CJ$12,MATCH(CI94,CI$9:CI$12),2)/CJ94)*1000,0),"")</f>
        <v/>
      </c>
      <c r="CM94" s="318" t="str">
        <f aca="false">IF(CJ$9&lt;&gt;"",IF($B94&lt;&gt;"",CL94-CK94,""),"")</f>
        <v/>
      </c>
      <c r="CN94" s="314" t="str">
        <f aca="false">IF($B94&lt;&gt;"",'Chronos (M21..M40)'!$H1606,"")</f>
        <v/>
      </c>
      <c r="CO94" s="315" t="str">
        <f aca="false">IF('Chronos (M21..M40)'!$I1606&lt;&gt;"",'Chronos (M21..M40)'!$I1606," ")</f>
        <v> </v>
      </c>
      <c r="CP94" s="316" t="n">
        <f aca="false">IF('Chronos (M21..M40)'!$J1606&lt;&gt;"",'Chronos (M21..M40)'!$J1606,0)</f>
        <v>0</v>
      </c>
      <c r="CQ94" s="317" t="str">
        <f aca="false">IF($B94&lt;&gt;"",IF(CO94&lt;&gt;" ",(INDEX(CN$9:CO$12,MATCH(CN94,CN$9:CN$12),2)/CO94)*1000,0),"")</f>
        <v/>
      </c>
      <c r="CR94" s="318" t="str">
        <f aca="false">IF(CO$9&lt;&gt;"",IF($B94&lt;&gt;"",CQ94-CP94,""),"")</f>
        <v/>
      </c>
      <c r="CS94" s="313" t="str">
        <f aca="false">IF($B94&lt;&gt;"",$B94,"")</f>
        <v/>
      </c>
      <c r="CT94" s="314" t="str">
        <f aca="false">IF($B94&lt;&gt;"",'Chronos (M21..M40)'!$H1707,"")</f>
        <v/>
      </c>
      <c r="CU94" s="315" t="str">
        <f aca="false">IF('Chronos (M21..M40)'!$I1707&lt;&gt;"",'Chronos (M21..M40)'!$I1707," ")</f>
        <v> </v>
      </c>
      <c r="CV94" s="316" t="n">
        <f aca="false">IF('Chronos (M21..M40)'!$J1707&lt;&gt;"",'Chronos (M21..M40)'!$J1707,0)</f>
        <v>0</v>
      </c>
      <c r="CW94" s="317" t="str">
        <f aca="false">IF($B94&lt;&gt;"",IF(CU94&lt;&gt;" ",(INDEX(CT$9:CU$12,MATCH(CT94,CT$9:CT$12),2)/CU94)*1000,0),"")</f>
        <v/>
      </c>
      <c r="CX94" s="318" t="str">
        <f aca="false">IF(CU$9&lt;&gt;"",IF($B94&lt;&gt;"",CW94-CV94,""),"")</f>
        <v/>
      </c>
      <c r="CY94" s="314" t="str">
        <f aca="false">IF($B94&lt;&gt;"",'Chronos (M21..M40)'!$H1808,"")</f>
        <v/>
      </c>
      <c r="CZ94" s="315" t="str">
        <f aca="false">IF('Chronos (M21..M40)'!$I1808&lt;&gt;"",'Chronos (M21..M40)'!$I1808," ")</f>
        <v> </v>
      </c>
      <c r="DA94" s="316" t="n">
        <f aca="false">IF('Chronos (M21..M40)'!$J1808&lt;&gt;"",'Chronos (M21..M40)'!$J1808,0)</f>
        <v>0</v>
      </c>
      <c r="DB94" s="317" t="str">
        <f aca="false">IF($B94&lt;&gt;"",IF(CZ94&lt;&gt;" ",(INDEX(CY$9:CZ$12,MATCH(CY94,CY$9:CY$12),2)/CZ94)*1000,0),"")</f>
        <v/>
      </c>
      <c r="DC94" s="318" t="str">
        <f aca="false">IF(CZ$9&lt;&gt;"",IF($B94&lt;&gt;"",DB94-DA94,""),"")</f>
        <v/>
      </c>
      <c r="DD94" s="313" t="str">
        <f aca="false">IF($B94&lt;&gt;"",$B94,"")</f>
        <v/>
      </c>
      <c r="DE94" s="314" t="str">
        <f aca="false">IF($B94&lt;&gt;"",'Chronos (M21..M40)'!$H1909,"")</f>
        <v/>
      </c>
      <c r="DF94" s="315" t="str">
        <f aca="false">IF('Chronos (M21..M40)'!$I1909&lt;&gt;"",'Chronos (M21..M40)'!$I1909," ")</f>
        <v> </v>
      </c>
      <c r="DG94" s="316" t="n">
        <f aca="false">IF('Chronos (M21..M40)'!$J1909&lt;&gt;"",'Chronos (M21..M40)'!$J1909,0)</f>
        <v>0</v>
      </c>
      <c r="DH94" s="317" t="str">
        <f aca="false">IF($B94&lt;&gt;"",IF(DF94&lt;&gt;" ",(INDEX(DE$9:DF$12,MATCH(DE94,DE$9:DE$12),2)/DF94)*1000,0),"")</f>
        <v/>
      </c>
      <c r="DI94" s="318" t="str">
        <f aca="false">IF(DF$9&lt;&gt;"",IF($B94&lt;&gt;"",DH94-DG94,""),"")</f>
        <v/>
      </c>
      <c r="DJ94" s="314" t="str">
        <f aca="false">IF($B94&lt;&gt;"",'Chronos (M21..M40)'!$H2010,"")</f>
        <v/>
      </c>
      <c r="DK94" s="315" t="str">
        <f aca="false">IF('Chronos (M21..M40)'!$I2010&lt;&gt;"",'Chronos (M21..M40)'!$I2010," ")</f>
        <v> </v>
      </c>
      <c r="DL94" s="316" t="n">
        <f aca="false">IF('Chronos (M21..M40)'!$J2010&lt;&gt;"",'Chronos (M21..M40)'!$J2010,0)</f>
        <v>0</v>
      </c>
      <c r="DM94" s="317" t="str">
        <f aca="false">IF($B94&lt;&gt;"",IF(DK94&lt;&gt;" ",(INDEX(DJ$9:DK$12,MATCH(DJ94,DJ$9:DJ$12),2)/DK94)*1000,0),"")</f>
        <v/>
      </c>
      <c r="DN94" s="318" t="str">
        <f aca="false">IF(DK$9&lt;&gt;"",IF($B94&lt;&gt;"",DM94-DL94,""),"")</f>
        <v/>
      </c>
      <c r="DO94" s="0"/>
      <c r="DP94" s="356" t="n">
        <f aca="false">E94</f>
        <v>0</v>
      </c>
      <c r="DQ94" s="357" t="n">
        <f aca="false">F94</f>
        <v>0</v>
      </c>
      <c r="DR94" s="356" t="e">
        <f aca="false">SUM(E94,M94,R94,X94,AC94)</f>
        <v>#VALUE!</v>
      </c>
      <c r="DS94" s="319" t="e">
        <f aca="false">SUM(DR94,AI94,AN94,AT94,AY94,BE94,BJ94,BP94,BU94,CA94,CF94,CL94,CQ94,CW94,DB94,DH94,DM94)</f>
        <v>#VALUE!</v>
      </c>
      <c r="DT94" s="357" t="n">
        <f aca="false">SUM(L94,Q94,W94,AB94,AH94,AM94,AS94,AX94,BD94,BI94,BO94,BT94,BZ94,CE94,CK94,CP94,CV94,DA94,DG94,DL94)</f>
        <v>0</v>
      </c>
      <c r="DU94" s="356" t="e">
        <f aca="false">SMALL($DY94:$EV94,1)</f>
        <v>#VALUE!</v>
      </c>
      <c r="DV94" s="319" t="e">
        <f aca="false">SMALL($DY94:$EV94,2)</f>
        <v>#VALUE!</v>
      </c>
      <c r="DW94" s="319" t="e">
        <f aca="false">SMALL($DY94:$EV94,3)</f>
        <v>#VALUE!</v>
      </c>
      <c r="DX94" s="357" t="e">
        <f aca="false">SMALL($DY94:$EV94,4)</f>
        <v>#VALUE!</v>
      </c>
      <c r="DY94" s="356" t="e">
        <f aca="false">'Calculs (M1..M20)'!DU94</f>
        <v>#VALUE!</v>
      </c>
      <c r="DZ94" s="356" t="e">
        <f aca="false">'Calculs (M1..M20)'!DV94</f>
        <v>#VALUE!</v>
      </c>
      <c r="EA94" s="356" t="e">
        <f aca="false">'Calculs (M1..M20)'!DW94</f>
        <v>#VALUE!</v>
      </c>
      <c r="EB94" s="358" t="e">
        <f aca="false">'Calculs (M1..M20)'!DX94</f>
        <v>#VALUE!</v>
      </c>
      <c r="EC94" s="361" t="str">
        <f aca="false">IF(M94&gt;0,M94," ")</f>
        <v/>
      </c>
      <c r="ED94" s="321" t="str">
        <f aca="false">IF(R94&gt;0,R94," ")</f>
        <v/>
      </c>
      <c r="EE94" s="321" t="str">
        <f aca="false">IF(X94&gt;0,X94," ")</f>
        <v/>
      </c>
      <c r="EF94" s="321" t="str">
        <f aca="false">IF(AC94&gt;0,AC94," ")</f>
        <v/>
      </c>
      <c r="EG94" s="321" t="str">
        <f aca="false">IF(AI94&gt;0,AI94," ")</f>
        <v/>
      </c>
      <c r="EH94" s="321" t="str">
        <f aca="false">IF(AN94&gt;0,AN94," ")</f>
        <v/>
      </c>
      <c r="EI94" s="321" t="str">
        <f aca="false">IF(AT94&gt;0,AT94," ")</f>
        <v/>
      </c>
      <c r="EJ94" s="321" t="str">
        <f aca="false">IF(AY94&gt;0,AY94," ")</f>
        <v/>
      </c>
      <c r="EK94" s="321" t="str">
        <f aca="false">IF(BE94&gt;0,BE94," ")</f>
        <v/>
      </c>
      <c r="EL94" s="321" t="str">
        <f aca="false">IF(BJ94&gt;0,BJ94," ")</f>
        <v/>
      </c>
      <c r="EM94" s="321" t="str">
        <f aca="false">IF(BP94&gt;0,BP94," ")</f>
        <v/>
      </c>
      <c r="EN94" s="321" t="str">
        <f aca="false">IF(BU94&gt;0,BU94," ")</f>
        <v/>
      </c>
      <c r="EO94" s="321" t="str">
        <f aca="false">IF(CA94&gt;0,CA94," ")</f>
        <v/>
      </c>
      <c r="EP94" s="321" t="str">
        <f aca="false">IF(CF94&gt;0,CF94," ")</f>
        <v/>
      </c>
      <c r="EQ94" s="321" t="str">
        <f aca="false">IF(CL94&gt;0,CL94," ")</f>
        <v/>
      </c>
      <c r="ER94" s="321" t="str">
        <f aca="false">IF(CQ94&gt;0,CQ94," ")</f>
        <v/>
      </c>
      <c r="ES94" s="321" t="str">
        <f aca="false">IF(CW94&gt;0,CW94," ")</f>
        <v/>
      </c>
      <c r="ET94" s="321" t="str">
        <f aca="false">IF(DB94&gt;0,DB94," ")</f>
        <v/>
      </c>
      <c r="EU94" s="321" t="str">
        <f aca="false">IF(DH94&gt;0,DH94," ")</f>
        <v/>
      </c>
      <c r="EV94" s="321" t="str">
        <f aca="false">IF(DM94&gt;0,DM94," ")</f>
        <v/>
      </c>
      <c r="EW94" s="322" t="e">
        <f aca="false">SMALL($DY94:EC94,1)</f>
        <v>#VALUE!</v>
      </c>
      <c r="EX94" s="323" t="e">
        <f aca="false">SMALL($DY94:ED94,1)</f>
        <v>#VALUE!</v>
      </c>
      <c r="EY94" s="323" t="e">
        <f aca="false">SMALL($DY94:EE94,1)</f>
        <v>#VALUE!</v>
      </c>
      <c r="EZ94" s="323" t="e">
        <f aca="false">SMALL($DY94:EF94,1)</f>
        <v>#VALUE!</v>
      </c>
      <c r="FA94" s="323" t="e">
        <f aca="false">SMALL($DY94:EG94,1)</f>
        <v>#VALUE!</v>
      </c>
      <c r="FB94" s="323" t="e">
        <f aca="false">SMALL($DY94:EH94,1)</f>
        <v>#VALUE!</v>
      </c>
      <c r="FC94" s="323" t="e">
        <f aca="false">SMALL($DY94:EI94,1)</f>
        <v>#VALUE!</v>
      </c>
      <c r="FD94" s="323" t="e">
        <f aca="false">SMALL($DY94:EJ94,1)</f>
        <v>#VALUE!</v>
      </c>
      <c r="FE94" s="323" t="e">
        <f aca="false">SMALL($DY94:EK94,1)</f>
        <v>#VALUE!</v>
      </c>
      <c r="FF94" s="323" t="e">
        <f aca="false">SMALL($DY94:EL94,1)</f>
        <v>#VALUE!</v>
      </c>
      <c r="FG94" s="323" t="e">
        <f aca="false">SMALL($DY94:EM94,1)</f>
        <v>#VALUE!</v>
      </c>
      <c r="FH94" s="323" t="e">
        <f aca="false">SMALL($DY94:EN94,1)</f>
        <v>#VALUE!</v>
      </c>
      <c r="FI94" s="323" t="e">
        <f aca="false">SMALL($DY94:EO94,1)</f>
        <v>#VALUE!</v>
      </c>
      <c r="FJ94" s="323" t="e">
        <f aca="false">SMALL($DY94:EP94,1)</f>
        <v>#VALUE!</v>
      </c>
      <c r="FK94" s="323" t="e">
        <f aca="false">SMALL($DY94:EQ94,1)</f>
        <v>#VALUE!</v>
      </c>
      <c r="FL94" s="323" t="e">
        <f aca="false">SMALL($DY94:ER94,1)</f>
        <v>#VALUE!</v>
      </c>
      <c r="FM94" s="323" t="e">
        <f aca="false">SMALL($DY94:ES94,1)</f>
        <v>#VALUE!</v>
      </c>
      <c r="FN94" s="323" t="e">
        <f aca="false">SMALL($DY94:ET94,1)</f>
        <v>#VALUE!</v>
      </c>
      <c r="FO94" s="323" t="e">
        <f aca="false">SMALL($DY94:EU94,1)</f>
        <v>#VALUE!</v>
      </c>
      <c r="FP94" s="324" t="e">
        <f aca="false">SMALL($DY94:EV94,1)</f>
        <v>#VALUE!</v>
      </c>
      <c r="FQ94" s="0"/>
      <c r="FR94" s="328" t="str">
        <f aca="false">IF($B94&lt;&gt;"",IF($EE$1+20&gt;=FR$13,$N94+E94-F94-(EW94+EW196+EW298+EW400),""),"")</f>
        <v/>
      </c>
      <c r="FS94" s="329" t="str">
        <f aca="false">IF($B94&lt;&gt;"",IF($EE$1+20&gt;=FS$13,$N94+$S94+E94-F94-(EX94+EX196+EX298+EX400),""),"")</f>
        <v/>
      </c>
      <c r="FT94" s="329" t="str">
        <f aca="false">IF($B94&lt;&gt;"",IF($EE$1+20&gt;=FT$13,$N94+$S94+$Y94+E94-F94-(EY94+EY196+EY298+EY400),""),"")</f>
        <v/>
      </c>
      <c r="FU94" s="329" t="str">
        <f aca="false">IF($B94&lt;&gt;"",IF($EE$1+20&gt;=FU$13,$N94+$S94+$Y94+$AD94+E94-F94-(EZ94+EZ196+EZ298+EZ400),""),"")</f>
        <v/>
      </c>
      <c r="FV94" s="329" t="str">
        <f aca="false">IF($B94&lt;&gt;"",IF($EE$1+20&gt;=FV$13,$N94+$S94+$Y94+$AD94+$AJ94+E94-F94-(FA94+FA196+FA298+FA400),""),"")</f>
        <v/>
      </c>
      <c r="FW94" s="329" t="str">
        <f aca="false">IF($B94&lt;&gt;"",IF($EE$1+20&gt;=FW$13,$N94+$S94+$Y94+$AD94+$AJ94+$AO94+E94-F94-(FB94+FB196+FB298+FB400),""),"")</f>
        <v/>
      </c>
      <c r="FX94" s="329" t="str">
        <f aca="false">IF($B94&lt;&gt;"",IF($EE$1+20&gt;=FX$13,$N94+$S94+$Y94+$AD94+$AJ94+$AO94+$AU94+E94-F94-(FC94+FC196+FC298+FC400),""),"")</f>
        <v/>
      </c>
      <c r="FY94" s="329" t="str">
        <f aca="false">IF($B94&lt;&gt;"",IF($EE$1+20&gt;=FY$13,$N94+$S94+$Y94+$AD94+$AJ94+$AO94+$AU94+$AZ94+E94-F94-(FD94+FD196+FD298+FD400),""),"")</f>
        <v/>
      </c>
      <c r="FZ94" s="329" t="str">
        <f aca="false">IF($B94&lt;&gt;"",IF($EE$1+20&gt;=FZ$13,$N94+$S94+$Y94+$AD94+$AJ94+$AO94+$AU94+$AZ94+$BF94+E94-F94-(FE94+FE196+FE298+FE400),""),"")</f>
        <v/>
      </c>
      <c r="GA94" s="329" t="str">
        <f aca="false">IF($B94&lt;&gt;"",IF($EE$1+20&gt;=GA$13,$N94+$S94+$Y94+$AD94+$AJ94+$AO94+$AU94+$AZ94+$BF94+$BK94+E94-F94-(FF94+FF196+FF298+FF400),""),"")</f>
        <v/>
      </c>
      <c r="GB94" s="329" t="str">
        <f aca="false">IF($B94&lt;&gt;"",IF($EE$1+20&gt;=GB$13,$N94+$S94+$Y94+$AD94+$AJ94+$AO94+$AU94+$AZ94+$BF94+$BK94+$BQ94+E94-F94-(FG94+FG196+FG298+FG400),""),"")</f>
        <v/>
      </c>
      <c r="GC94" s="329" t="str">
        <f aca="false">IF($B94&lt;&gt;"",IF($EE$1+20&gt;=GC$13,$N94+$S94+$Y94+$AD94+$AJ94+$AO94+$AU94+$AZ94+$BF94+$BK94+$BQ94+$BV94+E94-F94-(FH94+FH196+FH298+FH400),""),"")</f>
        <v/>
      </c>
      <c r="GD94" s="329" t="str">
        <f aca="false">IF($B94&lt;&gt;"",IF($EE$1+20&gt;=GD$13,$N94+$S94+$Y94+$AD94+$AJ94+$AO94+$AU94+$AZ94+$BF94+$BK94+$BQ94+$BV94+$CB94+E94-F94-(FI94+FI196+FI298+FI400),""),"")</f>
        <v/>
      </c>
      <c r="GE94" s="329" t="str">
        <f aca="false">IF($B94&lt;&gt;"",IF($EE$1+20&gt;=GE$13,$N94+$S94+$Y94+$AD94+$AJ94+$AO94+$AU94+$AZ94+$BF94+$BK94+$BQ94+$BV94+$CB94+$CG94+E94-F94-(FJ94+FJ196+FJ298+FJ400),""),"")</f>
        <v/>
      </c>
      <c r="GF94" s="329" t="str">
        <f aca="false">IF($B94&lt;&gt;"",IF($EE$1+20&gt;=GF$13,$N94+$S94+$Y94+$AD94+$AJ94+$AO94+$AU94+$AZ94+$BF94+$BK94+$BQ94+$BV94+$CB94+$CG94+$CM94+E94-F94-(FK94+FK196+FK298+FK400),""),"")</f>
        <v/>
      </c>
      <c r="GG94" s="329" t="str">
        <f aca="false">IF($B94&lt;&gt;"",IF($EE$1+20&gt;=GG$13,$N94+$S94+$Y94+$AD94+$AJ94+$AO94+$AU94+$AZ94+$BF94+$BK94+$BQ94+$BV94+$CB94+$CG94+$CM94+$CR94+E94-F94-(FL94+FL196+FL298+FL400),""),"")</f>
        <v/>
      </c>
      <c r="GH94" s="329" t="str">
        <f aca="false">IF($B94&lt;&gt;"",IF($EE$1+20&gt;=GH$13,$N94+$S94+$Y94+$AD94+$AJ94+$AO94+$AU94+$AZ94+$BF94+$BK94+$BQ94+$BV94+$CB94+$CG94+$CM94+$CR94+$CX94+E94-F94-(FM94+FM196+FM298+FM400),""),"")</f>
        <v/>
      </c>
      <c r="GI94" s="329" t="str">
        <f aca="false">IF($B94&lt;&gt;"",IF($EE$1+20&gt;=GI$13,$N94+$S94+$Y94+$AD94+$AJ94+$AO94+$AU94+$AZ94+$BF94+$BK94+$BQ94+$BV94+$CB94+$CG94+$CM94+$CR94+$CX94+$DC94+E94-F94-(FN94+FN196+FN298+FN400),""),"")</f>
        <v/>
      </c>
      <c r="GJ94" s="329" t="str">
        <f aca="false">IF($B94&lt;&gt;"",IF($EE$1+20&gt;=GJ$13,$N94+$S94+$Y94+$AD94+$AJ94+$AO94+$AU94+$AZ94+$BF94+$BK94+$BQ94+$BV94+$CB94+$CG94+$CM94+$CR94+$CX94+$DC94+$DI94+E94-F94-(FO94+FO196+FO298+FO400),""),"")</f>
        <v/>
      </c>
      <c r="GK94" s="330" t="str">
        <f aca="false">IF($B94&lt;&gt;"",IF($EE$1+20&gt;=GK$13,$N94+$S94+$Y94+$AD94+$AJ94+$AO94+$AU94+$AZ94+$BF94+$BK94+$BQ94+$BV94+$CB94+$CG94+$CM94+$CR94+$CX94+$DC94+$DI94+$DN94+E94-F94-(FP94+FP196+FP298+FP400),""),"")</f>
        <v/>
      </c>
      <c r="GL94" s="0"/>
      <c r="GM94" s="328" t="str">
        <f aca="false">IF($B94&lt;&gt;"",IF($EE$1+20&gt;=GM$13,RANK(FR94,FR$14:FR$113,0),""),"")</f>
        <v/>
      </c>
      <c r="GN94" s="329" t="str">
        <f aca="false">IF($B94&lt;&gt;"",IF($EE$1+20&gt;=GN$13,RANK(FS94,FS$14:FS$113,0),""),"")</f>
        <v/>
      </c>
      <c r="GO94" s="329" t="str">
        <f aca="false">IF($B94&lt;&gt;"",IF($EE$1+20&gt;=GO$13,RANK(FT94,FT$14:FT$113,0),""),"")</f>
        <v/>
      </c>
      <c r="GP94" s="329" t="str">
        <f aca="false">IF($B94&lt;&gt;"",IF($EE$1+20&gt;=GP$13,RANK(FU94,FU$14:FU$113,0),""),"")</f>
        <v/>
      </c>
      <c r="GQ94" s="329" t="str">
        <f aca="false">IF($B94&lt;&gt;"",IF($EE$1+20&gt;=GQ$13,RANK(FV94,FV$14:FV$113,0),""),"")</f>
        <v/>
      </c>
      <c r="GR94" s="329" t="str">
        <f aca="false">IF($B94&lt;&gt;"",IF($EE$1+20&gt;=GR$13,RANK(FW94,FW$14:FW$113,0),""),"")</f>
        <v/>
      </c>
      <c r="GS94" s="329" t="str">
        <f aca="false">IF($B94&lt;&gt;"",IF($EE$1+20&gt;=GS$13,RANK(FX94,FX$14:FX$113,0),""),"")</f>
        <v/>
      </c>
      <c r="GT94" s="329" t="str">
        <f aca="false">IF($B94&lt;&gt;"",IF($EE$1+20&gt;=GT$13,RANK(FY94,FY$14:FY$113,0),""),"")</f>
        <v/>
      </c>
      <c r="GU94" s="329" t="str">
        <f aca="false">IF($B94&lt;&gt;"",IF($EE$1+20&gt;=GU$13,RANK(FZ94,FZ$14:FZ$113,0),""),"")</f>
        <v/>
      </c>
      <c r="GV94" s="329" t="str">
        <f aca="false">IF($B94&lt;&gt;"",IF($EE$1+20&gt;=GV$13,RANK(GA94,GA$14:GA$113,0),""),"")</f>
        <v/>
      </c>
      <c r="GW94" s="329" t="str">
        <f aca="false">IF($B94&lt;&gt;"",IF($EE$1+20&gt;=GW$13,RANK(GB94,GB$14:GB$113,0),""),"")</f>
        <v/>
      </c>
      <c r="GX94" s="329" t="str">
        <f aca="false">IF($B94&lt;&gt;"",IF($EE$1+20&gt;=GX$13,RANK(GC94,GC$14:GC$113,0),""),"")</f>
        <v/>
      </c>
      <c r="GY94" s="329" t="str">
        <f aca="false">IF($B94&lt;&gt;"",IF($EE$1+20&gt;=GY$13,RANK(GD94,GD$14:GD$113,0),""),"")</f>
        <v/>
      </c>
      <c r="GZ94" s="329" t="str">
        <f aca="false">IF($B94&lt;&gt;"",IF($EE$1+20&gt;=GZ$13,RANK(GE94,GE$14:GE$113,0),""),"")</f>
        <v/>
      </c>
      <c r="HA94" s="329" t="str">
        <f aca="false">IF($B94&lt;&gt;"",IF($EE$1+20&gt;=HA$13,RANK(GF94,GF$14:GF$113,0),""),"")</f>
        <v/>
      </c>
      <c r="HB94" s="329" t="str">
        <f aca="false">IF($B94&lt;&gt;"",IF($EE$1+20&gt;=HB$13,RANK(GG94,GG$14:GG$113,0),""),"")</f>
        <v/>
      </c>
      <c r="HC94" s="329" t="str">
        <f aca="false">IF($B94&lt;&gt;"",IF($EE$1+20&gt;=HC$13,RANK(GH94,GH$14:GH$113,0),""),"")</f>
        <v/>
      </c>
      <c r="HD94" s="329" t="str">
        <f aca="false">IF($B94&lt;&gt;"",IF($EE$1+20&gt;=HD$13,RANK(GI94,GI$14:GI$113,0),""),"")</f>
        <v/>
      </c>
      <c r="HE94" s="329" t="str">
        <f aca="false">IF($B94&lt;&gt;"",IF($EE$1+20&gt;=HE$13,RANK(GJ94,GJ$14:GJ$113,0),""),"")</f>
        <v/>
      </c>
      <c r="HF94" s="330" t="str">
        <f aca="false">IF($B94&lt;&gt;"",IF($EE$1+20&gt;=HF$13,RANK(GK94,GK$14:GK$113,0),""),"")</f>
        <v/>
      </c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3" hidden="false" customHeight="false" outlineLevel="0" collapsed="false">
      <c r="A95" s="308" t="str">
        <f aca="false">IF(B95&lt;&gt;"",RANK(G95,G$14:G$113,0),"")</f>
        <v/>
      </c>
      <c r="B95" s="310" t="str">
        <f aca="false">IF('Chronos (M1..M20)'!B92&lt;&gt;"",'Chronos (M1..M20)'!B92,"")</f>
        <v/>
      </c>
      <c r="C95" s="310" t="str">
        <f aca="false">IF(B95&lt;&gt;"",'Chronos (M1..M20)'!C92,"")</f>
        <v/>
      </c>
      <c r="D95" s="215" t="str">
        <f aca="false">IF(B95&lt;&gt;"",'Chronos (M1..M20)'!C92,"")</f>
        <v/>
      </c>
      <c r="E95" s="355" t="n">
        <f aca="false">'Calculs (M1..M20)'!DS95</f>
        <v>0</v>
      </c>
      <c r="F95" s="355" t="n">
        <f aca="false">'Calculs (M1..M20)'!DT95</f>
        <v>0</v>
      </c>
      <c r="G95" s="311" t="n">
        <f aca="false">IF(B95&lt;&gt;"",IF(NbTotManche&lt;4,DR95-DQ95,IF(NbTotManche&lt;15,DR95-DU95-DQ95,IF(NbTotManche&lt;25,DR95-DU95-DV95-DQ95-DT95,IF(NbTotManche&lt;35,DS95-DU95-DV95-DW95-DT95-DQ95,DS95-DU95-DV95-DW95-DX95-DT95-DQ95)))),0)</f>
        <v>0</v>
      </c>
      <c r="H95" s="312" t="str">
        <f aca="false">IF(B95&lt;&gt;"",IF(G95,(G95/MAXA(G$14:G$113))*1000,0),"")</f>
        <v/>
      </c>
      <c r="I95" s="313" t="str">
        <f aca="false">IF($B95&lt;&gt;"",$B95,"")</f>
        <v/>
      </c>
      <c r="J95" s="314" t="str">
        <f aca="false">IF($B95&lt;&gt;"",'Chronos (M21..M40)'!$H92,"")</f>
        <v/>
      </c>
      <c r="K95" s="315" t="str">
        <f aca="false">IF('Chronos (M21..M40)'!$I92&lt;&gt;"",'Chronos (M21..M40)'!$I92," ")</f>
        <v> </v>
      </c>
      <c r="L95" s="316" t="n">
        <f aca="false">IF('Chronos (M21..M40)'!$J92&lt;&gt;"",'Chronos (M21..M40)'!$J92,0)</f>
        <v>0</v>
      </c>
      <c r="M95" s="317" t="str">
        <f aca="false">IF($B95&lt;&gt;"",IF(K95&lt;&gt;" ",(INDEX(J$9:K$12,MATCH(J95,J$9:J$12),2)/K95)*1000,0),"")</f>
        <v/>
      </c>
      <c r="N95" s="318" t="str">
        <f aca="false">IF(K$9&lt;&gt;"",IF($B95&lt;&gt;"",M95-L95,""),"")</f>
        <v/>
      </c>
      <c r="O95" s="314" t="str">
        <f aca="false">IF($B95&lt;&gt;"",'Chronos (M21..M40)'!$H193,"")</f>
        <v/>
      </c>
      <c r="P95" s="315" t="str">
        <f aca="false">IF('Chronos (M21..M40)'!$I193&lt;&gt;"",'Chronos (M21..M40)'!$I193," ")</f>
        <v> </v>
      </c>
      <c r="Q95" s="316" t="n">
        <f aca="false">IF('Chronos (M21..M40)'!$J193&lt;&gt;"",'Chronos (M21..M40)'!$J193,0)</f>
        <v>0</v>
      </c>
      <c r="R95" s="317" t="str">
        <f aca="false">IF($B95&lt;&gt;"",IF(P95&lt;&gt;" ",(INDEX(O$9:P$12,MATCH(O95,O$9:O$12),2)/P95)*1000,0),"")</f>
        <v/>
      </c>
      <c r="S95" s="318" t="str">
        <f aca="false">IF(P$9&lt;&gt;"",IF($B95&lt;&gt;"",R95-Q95,""),"")</f>
        <v/>
      </c>
      <c r="T95" s="313" t="str">
        <f aca="false">IF($B95&lt;&gt;"",$B95,"")</f>
        <v/>
      </c>
      <c r="U95" s="314" t="str">
        <f aca="false">IF($B95&lt;&gt;"",'Chronos (M21..M40)'!$H294,"")</f>
        <v/>
      </c>
      <c r="V95" s="315" t="str">
        <f aca="false">IF('Chronos (M21..M40)'!$I294&lt;&gt;"",'Chronos (M21..M40)'!$I294," ")</f>
        <v> </v>
      </c>
      <c r="W95" s="316" t="n">
        <f aca="false">IF('Chronos (M21..M40)'!$J294&lt;&gt;"",'Chronos (M21..M40)'!$J294,0)</f>
        <v>0</v>
      </c>
      <c r="X95" s="317" t="str">
        <f aca="false">IF($B95&lt;&gt;"",IF(V95&lt;&gt;" ",(INDEX(U$9:V$12,MATCH(U95,U$9:U$12),2)/V95)*1000,0),"")</f>
        <v/>
      </c>
      <c r="Y95" s="318" t="str">
        <f aca="false">IF(V$9&lt;&gt;"",IF($B95&lt;&gt;"",X95-W95,""),"")</f>
        <v/>
      </c>
      <c r="Z95" s="314" t="str">
        <f aca="false">IF($B95&lt;&gt;"",'Chronos (M21..M40)'!$H395,"")</f>
        <v/>
      </c>
      <c r="AA95" s="315" t="str">
        <f aca="false">IF('Chronos (M21..M40)'!$I395&lt;&gt;"",'Chronos (M21..M40)'!$I395," ")</f>
        <v> </v>
      </c>
      <c r="AB95" s="316" t="n">
        <f aca="false">IF('Chronos (M1..M20)'!$J395&lt;&gt;"",'Chronos (M21..M40)'!$J395,0)</f>
        <v>0</v>
      </c>
      <c r="AC95" s="317" t="str">
        <f aca="false">IF($B95&lt;&gt;"",IF(AA95&lt;&gt;" ",(INDEX(Z$9:AA$12,MATCH(Z95,Z$9:Z$12),2)/AA95)*1000,0),"")</f>
        <v/>
      </c>
      <c r="AD95" s="318" t="str">
        <f aca="false">IF(AA$9&lt;&gt;"",IF($B95&lt;&gt;"",AC95-AB95,""),"")</f>
        <v/>
      </c>
      <c r="AE95" s="313" t="str">
        <f aca="false">IF($B95&lt;&gt;"",$B95,"")</f>
        <v/>
      </c>
      <c r="AF95" s="314" t="str">
        <f aca="false">IF($B95&lt;&gt;"",'Chronos (M21..M40)'!$H496,"")</f>
        <v/>
      </c>
      <c r="AG95" s="315" t="str">
        <f aca="false">IF('Chronos (M21..M40)'!$I496&lt;&gt;"",'Chronos (M21..M40)'!$I496," ")</f>
        <v> </v>
      </c>
      <c r="AH95" s="316" t="n">
        <f aca="false">IF('Chronos (M21..M40)'!$J496&lt;&gt;"",'Chronos (M21..M40)'!$J496,0)</f>
        <v>0</v>
      </c>
      <c r="AI95" s="317" t="str">
        <f aca="false">IF($B95&lt;&gt;"",IF(AG95&lt;&gt;" ",(INDEX(AF$9:AG$12,MATCH(AF95,AF$9:AF$12),2)/AG95)*1000,0),"")</f>
        <v/>
      </c>
      <c r="AJ95" s="318" t="str">
        <f aca="false">IF(AG$9&lt;&gt;"",IF($B95&lt;&gt;"",AI95-AH95,""),"")</f>
        <v/>
      </c>
      <c r="AK95" s="314" t="str">
        <f aca="false">IF($B95&lt;&gt;"",'Chronos (M21..M40)'!$H597,"")</f>
        <v/>
      </c>
      <c r="AL95" s="315" t="str">
        <f aca="false">IF('Chronos (M21..M40)'!$I597&lt;&gt;"",'Chronos (M21..M40)'!$I597," ")</f>
        <v> </v>
      </c>
      <c r="AM95" s="316" t="n">
        <f aca="false">IF('Chronos (M21..M40)'!$J597&lt;&gt;"",'Chronos (M21..M40)'!$J597,0)</f>
        <v>0</v>
      </c>
      <c r="AN95" s="317" t="str">
        <f aca="false">IF($B95&lt;&gt;"",IF(AL95&lt;&gt;" ",(INDEX(AK$9:AL$12,MATCH(AK95,AK$9:AK$12),2)/AL95)*1000,0),"")</f>
        <v/>
      </c>
      <c r="AO95" s="318" t="str">
        <f aca="false">IF(AL$9&lt;&gt;"",IF($B95&lt;&gt;"",AN95-AM95,""),"")</f>
        <v/>
      </c>
      <c r="AP95" s="313" t="str">
        <f aca="false">IF($B95&lt;&gt;"",$B95,"")</f>
        <v/>
      </c>
      <c r="AQ95" s="314" t="str">
        <f aca="false">IF($B95&lt;&gt;"",'Chronos (M21..M40)'!$H698,"")</f>
        <v/>
      </c>
      <c r="AR95" s="315" t="str">
        <f aca="false">IF('Chronos (M21..M40)'!$I698&lt;&gt;"",'Chronos (M21..M40)'!$I698," ")</f>
        <v> </v>
      </c>
      <c r="AS95" s="316" t="n">
        <f aca="false">IF('Chronos (M21..M40)'!$J698&lt;&gt;"",'Chronos (M21..M40)'!$J698,0)</f>
        <v>0</v>
      </c>
      <c r="AT95" s="317" t="str">
        <f aca="false">IF($B95&lt;&gt;"",IF(AR95&lt;&gt;" ",(INDEX(AQ$9:AR$12,MATCH(AQ95,AQ$9:AQ$12),2)/AR95)*1000,0),"")</f>
        <v/>
      </c>
      <c r="AU95" s="318" t="str">
        <f aca="false">IF(AR$9&lt;&gt;"",IF($B95&lt;&gt;"",AT95-AS95,""),"")</f>
        <v/>
      </c>
      <c r="AV95" s="314" t="str">
        <f aca="false">IF($B95&lt;&gt;"",'Chronos (M21..M40)'!$H799,"")</f>
        <v/>
      </c>
      <c r="AW95" s="315" t="str">
        <f aca="false">IF('Chronos (M21..M40)'!$I799&lt;&gt;"",'Chronos (M21..M40)'!$I799," ")</f>
        <v> </v>
      </c>
      <c r="AX95" s="316" t="n">
        <f aca="false">IF('Chronos (M21..M40)'!$J799&lt;&gt;"",'Chronos (M21..M40)'!$J799,0)</f>
        <v>0</v>
      </c>
      <c r="AY95" s="317" t="str">
        <f aca="false">IF($B95&lt;&gt;"",IF(AW95&lt;&gt;" ",(INDEX(AV$9:AW$12,MATCH(AV95,AV$9:AV$12),2)/AW95)*1000,0),"")</f>
        <v/>
      </c>
      <c r="AZ95" s="318" t="str">
        <f aca="false">IF(AW$9&lt;&gt;"",IF($B95&lt;&gt;"",AY95-AX95,""),"")</f>
        <v/>
      </c>
      <c r="BA95" s="313" t="str">
        <f aca="false">IF($B95&lt;&gt;"",$B95,"")</f>
        <v/>
      </c>
      <c r="BB95" s="314" t="str">
        <f aca="false">IF($B95&lt;&gt;"",'Chronos (M21..M40)'!$H900,"")</f>
        <v/>
      </c>
      <c r="BC95" s="315" t="str">
        <f aca="false">IF('Chronos (M21..M40)'!$I900&lt;&gt;"",'Chronos (M21..M40)'!$I900," ")</f>
        <v> </v>
      </c>
      <c r="BD95" s="316" t="n">
        <f aca="false">IF('Chronos (M21..M40)'!$J900&lt;&gt;"",'Chronos (M21..M40)'!$J900,0)</f>
        <v>0</v>
      </c>
      <c r="BE95" s="317" t="str">
        <f aca="false">IF($B95&lt;&gt;"",IF(BC95&lt;&gt;" ",(INDEX(BB$9:BC$12,MATCH(BB95,BB$9:BB$12),2)/BC95)*1000,0),"")</f>
        <v/>
      </c>
      <c r="BF95" s="318" t="str">
        <f aca="false">IF(BC$9&lt;&gt;"",IF($B95&lt;&gt;"",BE95-BD95,""),"")</f>
        <v/>
      </c>
      <c r="BG95" s="314" t="str">
        <f aca="false">IF($B95&lt;&gt;"",'Chronos (M21..M40)'!$H1001,"")</f>
        <v/>
      </c>
      <c r="BH95" s="315" t="str">
        <f aca="false">IF('Chronos (M21..M40)'!$I1001&lt;&gt;"",'Chronos (M21..M40)'!$I1001," ")</f>
        <v> </v>
      </c>
      <c r="BI95" s="316" t="n">
        <f aca="false">IF('Chronos (M21..M40)'!$J1001&lt;&gt;"",'Chronos (M21..M40)'!$J1001,0)</f>
        <v>0</v>
      </c>
      <c r="BJ95" s="317" t="str">
        <f aca="false">IF($B95&lt;&gt;"",IF(BH95&lt;&gt;" ",(INDEX(BG$9:BH$12,MATCH(BG95,BG$9:BG$12),2)/BH95)*1000,0),"")</f>
        <v/>
      </c>
      <c r="BK95" s="318" t="str">
        <f aca="false">IF(BH$9&lt;&gt;"",IF($B95&lt;&gt;"",BJ95-BI95,""),"")</f>
        <v/>
      </c>
      <c r="BL95" s="313" t="str">
        <f aca="false">IF($B95&lt;&gt;"",$B95,"")</f>
        <v/>
      </c>
      <c r="BM95" s="314" t="str">
        <f aca="false">IF($B95&lt;&gt;"",'Chronos (M21..M40)'!$H1102,"")</f>
        <v/>
      </c>
      <c r="BN95" s="315" t="str">
        <f aca="false">IF('Chronos (M21..M40)'!$I1102&lt;&gt;"",'Chronos (M21..M40)'!$I1102," ")</f>
        <v> </v>
      </c>
      <c r="BO95" s="316" t="n">
        <f aca="false">IF('Chronos (M21..M40)'!$J1102&lt;&gt;"",'Chronos (M21..M40)'!$J1102,0)</f>
        <v>0</v>
      </c>
      <c r="BP95" s="317" t="str">
        <f aca="false">IF($B95&lt;&gt;"",IF(BN95&lt;&gt;" ",(INDEX(BM$9:BN$12,MATCH(BM95,BM$9:BM$12),2)/BN95)*1000,0),"")</f>
        <v/>
      </c>
      <c r="BQ95" s="318" t="str">
        <f aca="false">IF(BN$9&lt;&gt;"",IF($B95&lt;&gt;"",BP95-BO95,""),"")</f>
        <v/>
      </c>
      <c r="BR95" s="314" t="str">
        <f aca="false">IF($B95&lt;&gt;"",'Chronos (M21..M40)'!$H1203,"")</f>
        <v/>
      </c>
      <c r="BS95" s="315" t="str">
        <f aca="false">IF('Chronos (M21..M40)'!$I1203&lt;&gt;"",'Chronos (M21..M40)'!$I1203," ")</f>
        <v> </v>
      </c>
      <c r="BT95" s="316" t="n">
        <f aca="false">IF('Chronos (M21..M40)'!$J1203&lt;&gt;"",'Chronos (M21..M40)'!$J1203,0)</f>
        <v>0</v>
      </c>
      <c r="BU95" s="317" t="str">
        <f aca="false">IF($B95&lt;&gt;"",IF(BS95&lt;&gt;" ",(INDEX(BR$9:BS$12,MATCH(BR95,BR$9:BR$12),2)/BS95)*1000,0),"")</f>
        <v/>
      </c>
      <c r="BV95" s="318" t="str">
        <f aca="false">IF(BS$9&lt;&gt;"",IF($B95&lt;&gt;"",BU95-BT95,""),"")</f>
        <v/>
      </c>
      <c r="BW95" s="313" t="str">
        <f aca="false">IF($B95&lt;&gt;"",$B95,"")</f>
        <v/>
      </c>
      <c r="BX95" s="314" t="str">
        <f aca="false">IF($B95&lt;&gt;"",'Chronos (M21..M40)'!$H1304,"")</f>
        <v/>
      </c>
      <c r="BY95" s="315" t="str">
        <f aca="false">IF('Chronos (M21..M40)'!$I1304&lt;&gt;"",'Chronos (M21..M40)'!$I1304," ")</f>
        <v> </v>
      </c>
      <c r="BZ95" s="316" t="n">
        <f aca="false">IF('Chronos (M21..M40)'!$J1304&lt;&gt;"",'Chronos (M21..M40)'!$J1304,0)</f>
        <v>0</v>
      </c>
      <c r="CA95" s="317" t="str">
        <f aca="false">IF($B95&lt;&gt;"",IF(BY95&lt;&gt;" ",(INDEX(BX$9:BY$12,MATCH(BX95,BX$9:BX$12),2)/BY95)*1000,0),"")</f>
        <v/>
      </c>
      <c r="CB95" s="318" t="str">
        <f aca="false">IF(BY$9&lt;&gt;"",IF($B95&lt;&gt;"",CA95-BZ95,""),"")</f>
        <v/>
      </c>
      <c r="CC95" s="314" t="str">
        <f aca="false">IF($B95&lt;&gt;"",'Chronos (M21..M40)'!$H1405,"")</f>
        <v/>
      </c>
      <c r="CD95" s="315" t="str">
        <f aca="false">IF('Chronos (M21..M40)'!$I1405&lt;&gt;"",'Chronos (M21..M40)'!$I1405," ")</f>
        <v> </v>
      </c>
      <c r="CE95" s="316" t="n">
        <f aca="false">IF('Chronos (M21..M40)'!$J1405&lt;&gt;"",'Chronos (M21..M40)'!$J1405,0)</f>
        <v>0</v>
      </c>
      <c r="CF95" s="317" t="str">
        <f aca="false">IF($B95&lt;&gt;"",IF(CD95&lt;&gt;" ",(INDEX(CC$9:CD$12,MATCH(CC95,CC$9:CC$12),2)/CD95)*1000,0),"")</f>
        <v/>
      </c>
      <c r="CG95" s="318" t="str">
        <f aca="false">IF(CD$9&lt;&gt;"",IF($B95&lt;&gt;"",CF95-CE95,""),"")</f>
        <v/>
      </c>
      <c r="CH95" s="313" t="str">
        <f aca="false">IF($B95&lt;&gt;"",$B95,"")</f>
        <v/>
      </c>
      <c r="CI95" s="314" t="str">
        <f aca="false">IF($B95&lt;&gt;"",'Chronos (M21..M40)'!$H1506,"")</f>
        <v/>
      </c>
      <c r="CJ95" s="315" t="str">
        <f aca="false">IF('Chronos (M21..M40)'!$I1506&lt;&gt;"",'Chronos (M21..M40)'!$I1506," ")</f>
        <v> </v>
      </c>
      <c r="CK95" s="316" t="n">
        <f aca="false">IF('Chronos (M21..M40)'!$J1506&lt;&gt;"",'Chronos (M21..M40)'!$J1506,0)</f>
        <v>0</v>
      </c>
      <c r="CL95" s="317" t="str">
        <f aca="false">IF($B95&lt;&gt;"",IF(CJ95&lt;&gt;" ",(INDEX(CI$9:CJ$12,MATCH(CI95,CI$9:CI$12),2)/CJ95)*1000,0),"")</f>
        <v/>
      </c>
      <c r="CM95" s="318" t="str">
        <f aca="false">IF(CJ$9&lt;&gt;"",IF($B95&lt;&gt;"",CL95-CK95,""),"")</f>
        <v/>
      </c>
      <c r="CN95" s="314" t="str">
        <f aca="false">IF($B95&lt;&gt;"",'Chronos (M21..M40)'!$H1607,"")</f>
        <v/>
      </c>
      <c r="CO95" s="315" t="str">
        <f aca="false">IF('Chronos (M21..M40)'!$I1607&lt;&gt;"",'Chronos (M21..M40)'!$I1607," ")</f>
        <v> </v>
      </c>
      <c r="CP95" s="316" t="n">
        <f aca="false">IF('Chronos (M21..M40)'!$J1607&lt;&gt;"",'Chronos (M21..M40)'!$J1607,0)</f>
        <v>0</v>
      </c>
      <c r="CQ95" s="317" t="str">
        <f aca="false">IF($B95&lt;&gt;"",IF(CO95&lt;&gt;" ",(INDEX(CN$9:CO$12,MATCH(CN95,CN$9:CN$12),2)/CO95)*1000,0),"")</f>
        <v/>
      </c>
      <c r="CR95" s="318" t="str">
        <f aca="false">IF(CO$9&lt;&gt;"",IF($B95&lt;&gt;"",CQ95-CP95,""),"")</f>
        <v/>
      </c>
      <c r="CS95" s="313" t="str">
        <f aca="false">IF($B95&lt;&gt;"",$B95,"")</f>
        <v/>
      </c>
      <c r="CT95" s="314" t="str">
        <f aca="false">IF($B95&lt;&gt;"",'Chronos (M21..M40)'!$H1708,"")</f>
        <v/>
      </c>
      <c r="CU95" s="315" t="str">
        <f aca="false">IF('Chronos (M21..M40)'!$I1708&lt;&gt;"",'Chronos (M21..M40)'!$I1708," ")</f>
        <v> </v>
      </c>
      <c r="CV95" s="316" t="n">
        <f aca="false">IF('Chronos (M21..M40)'!$J1708&lt;&gt;"",'Chronos (M21..M40)'!$J1708,0)</f>
        <v>0</v>
      </c>
      <c r="CW95" s="317" t="str">
        <f aca="false">IF($B95&lt;&gt;"",IF(CU95&lt;&gt;" ",(INDEX(CT$9:CU$12,MATCH(CT95,CT$9:CT$12),2)/CU95)*1000,0),"")</f>
        <v/>
      </c>
      <c r="CX95" s="318" t="str">
        <f aca="false">IF(CU$9&lt;&gt;"",IF($B95&lt;&gt;"",CW95-CV95,""),"")</f>
        <v/>
      </c>
      <c r="CY95" s="314" t="str">
        <f aca="false">IF($B95&lt;&gt;"",'Chronos (M21..M40)'!$H1809,"")</f>
        <v/>
      </c>
      <c r="CZ95" s="315" t="str">
        <f aca="false">IF('Chronos (M21..M40)'!$I1809&lt;&gt;"",'Chronos (M21..M40)'!$I1809," ")</f>
        <v> </v>
      </c>
      <c r="DA95" s="316" t="n">
        <f aca="false">IF('Chronos (M21..M40)'!$J1809&lt;&gt;"",'Chronos (M21..M40)'!$J1809,0)</f>
        <v>0</v>
      </c>
      <c r="DB95" s="317" t="str">
        <f aca="false">IF($B95&lt;&gt;"",IF(CZ95&lt;&gt;" ",(INDEX(CY$9:CZ$12,MATCH(CY95,CY$9:CY$12),2)/CZ95)*1000,0),"")</f>
        <v/>
      </c>
      <c r="DC95" s="318" t="str">
        <f aca="false">IF(CZ$9&lt;&gt;"",IF($B95&lt;&gt;"",DB95-DA95,""),"")</f>
        <v/>
      </c>
      <c r="DD95" s="313" t="str">
        <f aca="false">IF($B95&lt;&gt;"",$B95,"")</f>
        <v/>
      </c>
      <c r="DE95" s="314" t="str">
        <f aca="false">IF($B95&lt;&gt;"",'Chronos (M21..M40)'!$H1910,"")</f>
        <v/>
      </c>
      <c r="DF95" s="315" t="str">
        <f aca="false">IF('Chronos (M21..M40)'!$I1910&lt;&gt;"",'Chronos (M21..M40)'!$I1910," ")</f>
        <v> </v>
      </c>
      <c r="DG95" s="316" t="n">
        <f aca="false">IF('Chronos (M21..M40)'!$J1910&lt;&gt;"",'Chronos (M21..M40)'!$J1910,0)</f>
        <v>0</v>
      </c>
      <c r="DH95" s="317" t="str">
        <f aca="false">IF($B95&lt;&gt;"",IF(DF95&lt;&gt;" ",(INDEX(DE$9:DF$12,MATCH(DE95,DE$9:DE$12),2)/DF95)*1000,0),"")</f>
        <v/>
      </c>
      <c r="DI95" s="318" t="str">
        <f aca="false">IF(DF$9&lt;&gt;"",IF($B95&lt;&gt;"",DH95-DG95,""),"")</f>
        <v/>
      </c>
      <c r="DJ95" s="314" t="str">
        <f aca="false">IF($B95&lt;&gt;"",'Chronos (M21..M40)'!$H2011,"")</f>
        <v/>
      </c>
      <c r="DK95" s="315" t="str">
        <f aca="false">IF('Chronos (M21..M40)'!$I2011&lt;&gt;"",'Chronos (M21..M40)'!$I2011," ")</f>
        <v> </v>
      </c>
      <c r="DL95" s="316" t="n">
        <f aca="false">IF('Chronos (M21..M40)'!$J2011&lt;&gt;"",'Chronos (M21..M40)'!$J2011,0)</f>
        <v>0</v>
      </c>
      <c r="DM95" s="317" t="str">
        <f aca="false">IF($B95&lt;&gt;"",IF(DK95&lt;&gt;" ",(INDEX(DJ$9:DK$12,MATCH(DJ95,DJ$9:DJ$12),2)/DK95)*1000,0),"")</f>
        <v/>
      </c>
      <c r="DN95" s="318" t="str">
        <f aca="false">IF(DK$9&lt;&gt;"",IF($B95&lt;&gt;"",DM95-DL95,""),"")</f>
        <v/>
      </c>
      <c r="DO95" s="0"/>
      <c r="DP95" s="356" t="n">
        <f aca="false">E95</f>
        <v>0</v>
      </c>
      <c r="DQ95" s="357" t="n">
        <f aca="false">F95</f>
        <v>0</v>
      </c>
      <c r="DR95" s="356" t="e">
        <f aca="false">SUM(E95,M95,R95,X95,AC95)</f>
        <v>#VALUE!</v>
      </c>
      <c r="DS95" s="319" t="e">
        <f aca="false">SUM(DR95,AI95,AN95,AT95,AY95,BE95,BJ95,BP95,BU95,CA95,CF95,CL95,CQ95,CW95,DB95,DH95,DM95)</f>
        <v>#VALUE!</v>
      </c>
      <c r="DT95" s="357" t="n">
        <f aca="false">SUM(L95,Q95,W95,AB95,AH95,AM95,AS95,AX95,BD95,BI95,BO95,BT95,BZ95,CE95,CK95,CP95,CV95,DA95,DG95,DL95)</f>
        <v>0</v>
      </c>
      <c r="DU95" s="356" t="e">
        <f aca="false">SMALL($DY95:$EV95,1)</f>
        <v>#VALUE!</v>
      </c>
      <c r="DV95" s="319" t="e">
        <f aca="false">SMALL($DY95:$EV95,2)</f>
        <v>#VALUE!</v>
      </c>
      <c r="DW95" s="319" t="e">
        <f aca="false">SMALL($DY95:$EV95,3)</f>
        <v>#VALUE!</v>
      </c>
      <c r="DX95" s="357" t="e">
        <f aca="false">SMALL($DY95:$EV95,4)</f>
        <v>#VALUE!</v>
      </c>
      <c r="DY95" s="356" t="e">
        <f aca="false">'Calculs (M1..M20)'!DU95</f>
        <v>#VALUE!</v>
      </c>
      <c r="DZ95" s="356" t="e">
        <f aca="false">'Calculs (M1..M20)'!DV95</f>
        <v>#VALUE!</v>
      </c>
      <c r="EA95" s="356" t="e">
        <f aca="false">'Calculs (M1..M20)'!DW95</f>
        <v>#VALUE!</v>
      </c>
      <c r="EB95" s="358" t="e">
        <f aca="false">'Calculs (M1..M20)'!DX95</f>
        <v>#VALUE!</v>
      </c>
      <c r="EC95" s="361" t="str">
        <f aca="false">IF(M95&gt;0,M95," ")</f>
        <v/>
      </c>
      <c r="ED95" s="321" t="str">
        <f aca="false">IF(R95&gt;0,R95," ")</f>
        <v/>
      </c>
      <c r="EE95" s="321" t="str">
        <f aca="false">IF(X95&gt;0,X95," ")</f>
        <v/>
      </c>
      <c r="EF95" s="321" t="str">
        <f aca="false">IF(AC95&gt;0,AC95," ")</f>
        <v/>
      </c>
      <c r="EG95" s="321" t="str">
        <f aca="false">IF(AI95&gt;0,AI95," ")</f>
        <v/>
      </c>
      <c r="EH95" s="321" t="str">
        <f aca="false">IF(AN95&gt;0,AN95," ")</f>
        <v/>
      </c>
      <c r="EI95" s="321" t="str">
        <f aca="false">IF(AT95&gt;0,AT95," ")</f>
        <v/>
      </c>
      <c r="EJ95" s="321" t="str">
        <f aca="false">IF(AY95&gt;0,AY95," ")</f>
        <v/>
      </c>
      <c r="EK95" s="321" t="str">
        <f aca="false">IF(BE95&gt;0,BE95," ")</f>
        <v/>
      </c>
      <c r="EL95" s="321" t="str">
        <f aca="false">IF(BJ95&gt;0,BJ95," ")</f>
        <v/>
      </c>
      <c r="EM95" s="321" t="str">
        <f aca="false">IF(BP95&gt;0,BP95," ")</f>
        <v/>
      </c>
      <c r="EN95" s="321" t="str">
        <f aca="false">IF(BU95&gt;0,BU95," ")</f>
        <v/>
      </c>
      <c r="EO95" s="321" t="str">
        <f aca="false">IF(CA95&gt;0,CA95," ")</f>
        <v/>
      </c>
      <c r="EP95" s="321" t="str">
        <f aca="false">IF(CF95&gt;0,CF95," ")</f>
        <v/>
      </c>
      <c r="EQ95" s="321" t="str">
        <f aca="false">IF(CL95&gt;0,CL95," ")</f>
        <v/>
      </c>
      <c r="ER95" s="321" t="str">
        <f aca="false">IF(CQ95&gt;0,CQ95," ")</f>
        <v/>
      </c>
      <c r="ES95" s="321" t="str">
        <f aca="false">IF(CW95&gt;0,CW95," ")</f>
        <v/>
      </c>
      <c r="ET95" s="321" t="str">
        <f aca="false">IF(DB95&gt;0,DB95," ")</f>
        <v/>
      </c>
      <c r="EU95" s="321" t="str">
        <f aca="false">IF(DH95&gt;0,DH95," ")</f>
        <v/>
      </c>
      <c r="EV95" s="321" t="str">
        <f aca="false">IF(DM95&gt;0,DM95," ")</f>
        <v/>
      </c>
      <c r="EW95" s="322" t="e">
        <f aca="false">SMALL($DY95:EC95,1)</f>
        <v>#VALUE!</v>
      </c>
      <c r="EX95" s="323" t="e">
        <f aca="false">SMALL($DY95:ED95,1)</f>
        <v>#VALUE!</v>
      </c>
      <c r="EY95" s="323" t="e">
        <f aca="false">SMALL($DY95:EE95,1)</f>
        <v>#VALUE!</v>
      </c>
      <c r="EZ95" s="323" t="e">
        <f aca="false">SMALL($DY95:EF95,1)</f>
        <v>#VALUE!</v>
      </c>
      <c r="FA95" s="323" t="e">
        <f aca="false">SMALL($DY95:EG95,1)</f>
        <v>#VALUE!</v>
      </c>
      <c r="FB95" s="323" t="e">
        <f aca="false">SMALL($DY95:EH95,1)</f>
        <v>#VALUE!</v>
      </c>
      <c r="FC95" s="323" t="e">
        <f aca="false">SMALL($DY95:EI95,1)</f>
        <v>#VALUE!</v>
      </c>
      <c r="FD95" s="323" t="e">
        <f aca="false">SMALL($DY95:EJ95,1)</f>
        <v>#VALUE!</v>
      </c>
      <c r="FE95" s="323" t="e">
        <f aca="false">SMALL($DY95:EK95,1)</f>
        <v>#VALUE!</v>
      </c>
      <c r="FF95" s="323" t="e">
        <f aca="false">SMALL($DY95:EL95,1)</f>
        <v>#VALUE!</v>
      </c>
      <c r="FG95" s="323" t="e">
        <f aca="false">SMALL($DY95:EM95,1)</f>
        <v>#VALUE!</v>
      </c>
      <c r="FH95" s="323" t="e">
        <f aca="false">SMALL($DY95:EN95,1)</f>
        <v>#VALUE!</v>
      </c>
      <c r="FI95" s="323" t="e">
        <f aca="false">SMALL($DY95:EO95,1)</f>
        <v>#VALUE!</v>
      </c>
      <c r="FJ95" s="323" t="e">
        <f aca="false">SMALL($DY95:EP95,1)</f>
        <v>#VALUE!</v>
      </c>
      <c r="FK95" s="323" t="e">
        <f aca="false">SMALL($DY95:EQ95,1)</f>
        <v>#VALUE!</v>
      </c>
      <c r="FL95" s="323" t="e">
        <f aca="false">SMALL($DY95:ER95,1)</f>
        <v>#VALUE!</v>
      </c>
      <c r="FM95" s="323" t="e">
        <f aca="false">SMALL($DY95:ES95,1)</f>
        <v>#VALUE!</v>
      </c>
      <c r="FN95" s="323" t="e">
        <f aca="false">SMALL($DY95:ET95,1)</f>
        <v>#VALUE!</v>
      </c>
      <c r="FO95" s="323" t="e">
        <f aca="false">SMALL($DY95:EU95,1)</f>
        <v>#VALUE!</v>
      </c>
      <c r="FP95" s="324" t="e">
        <f aca="false">SMALL($DY95:EV95,1)</f>
        <v>#VALUE!</v>
      </c>
      <c r="FQ95" s="0"/>
      <c r="FR95" s="328" t="str">
        <f aca="false">IF($B95&lt;&gt;"",IF($EE$1+20&gt;=FR$13,$N95+E95-F95-(EW95+EW197+EW299+EW401),""),"")</f>
        <v/>
      </c>
      <c r="FS95" s="329" t="str">
        <f aca="false">IF($B95&lt;&gt;"",IF($EE$1+20&gt;=FS$13,$N95+$S95+E95-F95-(EX95+EX197+EX299+EX401),""),"")</f>
        <v/>
      </c>
      <c r="FT95" s="329" t="str">
        <f aca="false">IF($B95&lt;&gt;"",IF($EE$1+20&gt;=FT$13,$N95+$S95+$Y95+E95-F95-(EY95+EY197+EY299+EY401),""),"")</f>
        <v/>
      </c>
      <c r="FU95" s="329" t="str">
        <f aca="false">IF($B95&lt;&gt;"",IF($EE$1+20&gt;=FU$13,$N95+$S95+$Y95+$AD95+E95-F95-(EZ95+EZ197+EZ299+EZ401),""),"")</f>
        <v/>
      </c>
      <c r="FV95" s="329" t="str">
        <f aca="false">IF($B95&lt;&gt;"",IF($EE$1+20&gt;=FV$13,$N95+$S95+$Y95+$AD95+$AJ95+E95-F95-(FA95+FA197+FA299+FA401),""),"")</f>
        <v/>
      </c>
      <c r="FW95" s="329" t="str">
        <f aca="false">IF($B95&lt;&gt;"",IF($EE$1+20&gt;=FW$13,$N95+$S95+$Y95+$AD95+$AJ95+$AO95+E95-F95-(FB95+FB197+FB299+FB401),""),"")</f>
        <v/>
      </c>
      <c r="FX95" s="329" t="str">
        <f aca="false">IF($B95&lt;&gt;"",IF($EE$1+20&gt;=FX$13,$N95+$S95+$Y95+$AD95+$AJ95+$AO95+$AU95+E95-F95-(FC95+FC197+FC299+FC401),""),"")</f>
        <v/>
      </c>
      <c r="FY95" s="329" t="str">
        <f aca="false">IF($B95&lt;&gt;"",IF($EE$1+20&gt;=FY$13,$N95+$S95+$Y95+$AD95+$AJ95+$AO95+$AU95+$AZ95+E95-F95-(FD95+FD197+FD299+FD401),""),"")</f>
        <v/>
      </c>
      <c r="FZ95" s="329" t="str">
        <f aca="false">IF($B95&lt;&gt;"",IF($EE$1+20&gt;=FZ$13,$N95+$S95+$Y95+$AD95+$AJ95+$AO95+$AU95+$AZ95+$BF95+E95-F95-(FE95+FE197+FE299+FE401),""),"")</f>
        <v/>
      </c>
      <c r="GA95" s="329" t="str">
        <f aca="false">IF($B95&lt;&gt;"",IF($EE$1+20&gt;=GA$13,$N95+$S95+$Y95+$AD95+$AJ95+$AO95+$AU95+$AZ95+$BF95+$BK95+E95-F95-(FF95+FF197+FF299+FF401),""),"")</f>
        <v/>
      </c>
      <c r="GB95" s="329" t="str">
        <f aca="false">IF($B95&lt;&gt;"",IF($EE$1+20&gt;=GB$13,$N95+$S95+$Y95+$AD95+$AJ95+$AO95+$AU95+$AZ95+$BF95+$BK95+$BQ95+E95-F95-(FG95+FG197+FG299+FG401),""),"")</f>
        <v/>
      </c>
      <c r="GC95" s="329" t="str">
        <f aca="false">IF($B95&lt;&gt;"",IF($EE$1+20&gt;=GC$13,$N95+$S95+$Y95+$AD95+$AJ95+$AO95+$AU95+$AZ95+$BF95+$BK95+$BQ95+$BV95+E95-F95-(FH95+FH197+FH299+FH401),""),"")</f>
        <v/>
      </c>
      <c r="GD95" s="329" t="str">
        <f aca="false">IF($B95&lt;&gt;"",IF($EE$1+20&gt;=GD$13,$N95+$S95+$Y95+$AD95+$AJ95+$AO95+$AU95+$AZ95+$BF95+$BK95+$BQ95+$BV95+$CB95+E95-F95-(FI95+FI197+FI299+FI401),""),"")</f>
        <v/>
      </c>
      <c r="GE95" s="329" t="str">
        <f aca="false">IF($B95&lt;&gt;"",IF($EE$1+20&gt;=GE$13,$N95+$S95+$Y95+$AD95+$AJ95+$AO95+$AU95+$AZ95+$BF95+$BK95+$BQ95+$BV95+$CB95+$CG95+E95-F95-(FJ95+FJ197+FJ299+FJ401),""),"")</f>
        <v/>
      </c>
      <c r="GF95" s="329" t="str">
        <f aca="false">IF($B95&lt;&gt;"",IF($EE$1+20&gt;=GF$13,$N95+$S95+$Y95+$AD95+$AJ95+$AO95+$AU95+$AZ95+$BF95+$BK95+$BQ95+$BV95+$CB95+$CG95+$CM95+E95-F95-(FK95+FK197+FK299+FK401),""),"")</f>
        <v/>
      </c>
      <c r="GG95" s="329" t="str">
        <f aca="false">IF($B95&lt;&gt;"",IF($EE$1+20&gt;=GG$13,$N95+$S95+$Y95+$AD95+$AJ95+$AO95+$AU95+$AZ95+$BF95+$BK95+$BQ95+$BV95+$CB95+$CG95+$CM95+$CR95+E95-F95-(FL95+FL197+FL299+FL401),""),"")</f>
        <v/>
      </c>
      <c r="GH95" s="329" t="str">
        <f aca="false">IF($B95&lt;&gt;"",IF($EE$1+20&gt;=GH$13,$N95+$S95+$Y95+$AD95+$AJ95+$AO95+$AU95+$AZ95+$BF95+$BK95+$BQ95+$BV95+$CB95+$CG95+$CM95+$CR95+$CX95+E95-F95-(FM95+FM197+FM299+FM401),""),"")</f>
        <v/>
      </c>
      <c r="GI95" s="329" t="str">
        <f aca="false">IF($B95&lt;&gt;"",IF($EE$1+20&gt;=GI$13,$N95+$S95+$Y95+$AD95+$AJ95+$AO95+$AU95+$AZ95+$BF95+$BK95+$BQ95+$BV95+$CB95+$CG95+$CM95+$CR95+$CX95+$DC95+E95-F95-(FN95+FN197+FN299+FN401),""),"")</f>
        <v/>
      </c>
      <c r="GJ95" s="329" t="str">
        <f aca="false">IF($B95&lt;&gt;"",IF($EE$1+20&gt;=GJ$13,$N95+$S95+$Y95+$AD95+$AJ95+$AO95+$AU95+$AZ95+$BF95+$BK95+$BQ95+$BV95+$CB95+$CG95+$CM95+$CR95+$CX95+$DC95+$DI95+E95-F95-(FO95+FO197+FO299+FO401),""),"")</f>
        <v/>
      </c>
      <c r="GK95" s="330" t="str">
        <f aca="false">IF($B95&lt;&gt;"",IF($EE$1+20&gt;=GK$13,$N95+$S95+$Y95+$AD95+$AJ95+$AO95+$AU95+$AZ95+$BF95+$BK95+$BQ95+$BV95+$CB95+$CG95+$CM95+$CR95+$CX95+$DC95+$DI95+$DN95+E95-F95-(FP95+FP197+FP299+FP401),""),"")</f>
        <v/>
      </c>
      <c r="GL95" s="0"/>
      <c r="GM95" s="328" t="str">
        <f aca="false">IF($B95&lt;&gt;"",IF($EE$1+20&gt;=GM$13,RANK(FR95,FR$14:FR$113,0),""),"")</f>
        <v/>
      </c>
      <c r="GN95" s="329" t="str">
        <f aca="false">IF($B95&lt;&gt;"",IF($EE$1+20&gt;=GN$13,RANK(FS95,FS$14:FS$113,0),""),"")</f>
        <v/>
      </c>
      <c r="GO95" s="329" t="str">
        <f aca="false">IF($B95&lt;&gt;"",IF($EE$1+20&gt;=GO$13,RANK(FT95,FT$14:FT$113,0),""),"")</f>
        <v/>
      </c>
      <c r="GP95" s="329" t="str">
        <f aca="false">IF($B95&lt;&gt;"",IF($EE$1+20&gt;=GP$13,RANK(FU95,FU$14:FU$113,0),""),"")</f>
        <v/>
      </c>
      <c r="GQ95" s="329" t="str">
        <f aca="false">IF($B95&lt;&gt;"",IF($EE$1+20&gt;=GQ$13,RANK(FV95,FV$14:FV$113,0),""),"")</f>
        <v/>
      </c>
      <c r="GR95" s="329" t="str">
        <f aca="false">IF($B95&lt;&gt;"",IF($EE$1+20&gt;=GR$13,RANK(FW95,FW$14:FW$113,0),""),"")</f>
        <v/>
      </c>
      <c r="GS95" s="329" t="str">
        <f aca="false">IF($B95&lt;&gt;"",IF($EE$1+20&gt;=GS$13,RANK(FX95,FX$14:FX$113,0),""),"")</f>
        <v/>
      </c>
      <c r="GT95" s="329" t="str">
        <f aca="false">IF($B95&lt;&gt;"",IF($EE$1+20&gt;=GT$13,RANK(FY95,FY$14:FY$113,0),""),"")</f>
        <v/>
      </c>
      <c r="GU95" s="329" t="str">
        <f aca="false">IF($B95&lt;&gt;"",IF($EE$1+20&gt;=GU$13,RANK(FZ95,FZ$14:FZ$113,0),""),"")</f>
        <v/>
      </c>
      <c r="GV95" s="329" t="str">
        <f aca="false">IF($B95&lt;&gt;"",IF($EE$1+20&gt;=GV$13,RANK(GA95,GA$14:GA$113,0),""),"")</f>
        <v/>
      </c>
      <c r="GW95" s="329" t="str">
        <f aca="false">IF($B95&lt;&gt;"",IF($EE$1+20&gt;=GW$13,RANK(GB95,GB$14:GB$113,0),""),"")</f>
        <v/>
      </c>
      <c r="GX95" s="329" t="str">
        <f aca="false">IF($B95&lt;&gt;"",IF($EE$1+20&gt;=GX$13,RANK(GC95,GC$14:GC$113,0),""),"")</f>
        <v/>
      </c>
      <c r="GY95" s="329" t="str">
        <f aca="false">IF($B95&lt;&gt;"",IF($EE$1+20&gt;=GY$13,RANK(GD95,GD$14:GD$113,0),""),"")</f>
        <v/>
      </c>
      <c r="GZ95" s="329" t="str">
        <f aca="false">IF($B95&lt;&gt;"",IF($EE$1+20&gt;=GZ$13,RANK(GE95,GE$14:GE$113,0),""),"")</f>
        <v/>
      </c>
      <c r="HA95" s="329" t="str">
        <f aca="false">IF($B95&lt;&gt;"",IF($EE$1+20&gt;=HA$13,RANK(GF95,GF$14:GF$113,0),""),"")</f>
        <v/>
      </c>
      <c r="HB95" s="329" t="str">
        <f aca="false">IF($B95&lt;&gt;"",IF($EE$1+20&gt;=HB$13,RANK(GG95,GG$14:GG$113,0),""),"")</f>
        <v/>
      </c>
      <c r="HC95" s="329" t="str">
        <f aca="false">IF($B95&lt;&gt;"",IF($EE$1+20&gt;=HC$13,RANK(GH95,GH$14:GH$113,0),""),"")</f>
        <v/>
      </c>
      <c r="HD95" s="329" t="str">
        <f aca="false">IF($B95&lt;&gt;"",IF($EE$1+20&gt;=HD$13,RANK(GI95,GI$14:GI$113,0),""),"")</f>
        <v/>
      </c>
      <c r="HE95" s="329" t="str">
        <f aca="false">IF($B95&lt;&gt;"",IF($EE$1+20&gt;=HE$13,RANK(GJ95,GJ$14:GJ$113,0),""),"")</f>
        <v/>
      </c>
      <c r="HF95" s="330" t="str">
        <f aca="false">IF($B95&lt;&gt;"",IF($EE$1+20&gt;=HF$13,RANK(GK95,GK$14:GK$113,0),""),"")</f>
        <v/>
      </c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3" hidden="false" customHeight="false" outlineLevel="0" collapsed="false">
      <c r="A96" s="308" t="str">
        <f aca="false">IF(B96&lt;&gt;"",RANK(G96,G$14:G$113,0),"")</f>
        <v/>
      </c>
      <c r="B96" s="310" t="str">
        <f aca="false">IF('Chronos (M1..M20)'!B93&lt;&gt;"",'Chronos (M1..M20)'!B93,"")</f>
        <v/>
      </c>
      <c r="C96" s="310" t="str">
        <f aca="false">IF(B96&lt;&gt;"",'Chronos (M1..M20)'!C93,"")</f>
        <v/>
      </c>
      <c r="D96" s="215" t="str">
        <f aca="false">IF(B96&lt;&gt;"",'Chronos (M1..M20)'!C93,"")</f>
        <v/>
      </c>
      <c r="E96" s="355" t="n">
        <f aca="false">'Calculs (M1..M20)'!DS96</f>
        <v>0</v>
      </c>
      <c r="F96" s="355" t="n">
        <f aca="false">'Calculs (M1..M20)'!DT96</f>
        <v>0</v>
      </c>
      <c r="G96" s="311" t="n">
        <f aca="false">IF(B96&lt;&gt;"",IF(NbTotManche&lt;4,DR96-DQ96,IF(NbTotManche&lt;15,DR96-DU96-DQ96,IF(NbTotManche&lt;25,DR96-DU96-DV96-DQ96-DT96,IF(NbTotManche&lt;35,DS96-DU96-DV96-DW96-DT96-DQ96,DS96-DU96-DV96-DW96-DX96-DT96-DQ96)))),0)</f>
        <v>0</v>
      </c>
      <c r="H96" s="312" t="str">
        <f aca="false">IF(B96&lt;&gt;"",IF(G96,(G96/MAXA(G$14:G$113))*1000,0),"")</f>
        <v/>
      </c>
      <c r="I96" s="313" t="str">
        <f aca="false">IF($B96&lt;&gt;"",$B96,"")</f>
        <v/>
      </c>
      <c r="J96" s="314" t="str">
        <f aca="false">IF($B96&lt;&gt;"",'Chronos (M21..M40)'!$H93,"")</f>
        <v/>
      </c>
      <c r="K96" s="315" t="str">
        <f aca="false">IF('Chronos (M21..M40)'!$I93&lt;&gt;"",'Chronos (M21..M40)'!$I93," ")</f>
        <v> </v>
      </c>
      <c r="L96" s="316" t="n">
        <f aca="false">IF('Chronos (M21..M40)'!$J93&lt;&gt;"",'Chronos (M21..M40)'!$J93,0)</f>
        <v>0</v>
      </c>
      <c r="M96" s="317" t="str">
        <f aca="false">IF($B96&lt;&gt;"",IF(K96&lt;&gt;" ",(INDEX(J$9:K$12,MATCH(J96,J$9:J$12),2)/K96)*1000,0),"")</f>
        <v/>
      </c>
      <c r="N96" s="318" t="str">
        <f aca="false">IF(K$9&lt;&gt;"",IF($B96&lt;&gt;"",M96-L96,""),"")</f>
        <v/>
      </c>
      <c r="O96" s="314" t="str">
        <f aca="false">IF($B96&lt;&gt;"",'Chronos (M21..M40)'!$H194,"")</f>
        <v/>
      </c>
      <c r="P96" s="315" t="str">
        <f aca="false">IF('Chronos (M21..M40)'!$I194&lt;&gt;"",'Chronos (M21..M40)'!$I194," ")</f>
        <v> </v>
      </c>
      <c r="Q96" s="316" t="n">
        <f aca="false">IF('Chronos (M21..M40)'!$J194&lt;&gt;"",'Chronos (M21..M40)'!$J194,0)</f>
        <v>0</v>
      </c>
      <c r="R96" s="317" t="str">
        <f aca="false">IF($B96&lt;&gt;"",IF(P96&lt;&gt;" ",(INDEX(O$9:P$12,MATCH(O96,O$9:O$12),2)/P96)*1000,0),"")</f>
        <v/>
      </c>
      <c r="S96" s="318" t="str">
        <f aca="false">IF(P$9&lt;&gt;"",IF($B96&lt;&gt;"",R96-Q96,""),"")</f>
        <v/>
      </c>
      <c r="T96" s="313" t="str">
        <f aca="false">IF($B96&lt;&gt;"",$B96,"")</f>
        <v/>
      </c>
      <c r="U96" s="314" t="str">
        <f aca="false">IF($B96&lt;&gt;"",'Chronos (M21..M40)'!$H295,"")</f>
        <v/>
      </c>
      <c r="V96" s="315" t="str">
        <f aca="false">IF('Chronos (M21..M40)'!$I295&lt;&gt;"",'Chronos (M21..M40)'!$I295," ")</f>
        <v> </v>
      </c>
      <c r="W96" s="316" t="n">
        <f aca="false">IF('Chronos (M21..M40)'!$J295&lt;&gt;"",'Chronos (M21..M40)'!$J295,0)</f>
        <v>0</v>
      </c>
      <c r="X96" s="317" t="str">
        <f aca="false">IF($B96&lt;&gt;"",IF(V96&lt;&gt;" ",(INDEX(U$9:V$12,MATCH(U96,U$9:U$12),2)/V96)*1000,0),"")</f>
        <v/>
      </c>
      <c r="Y96" s="318" t="str">
        <f aca="false">IF(V$9&lt;&gt;"",IF($B96&lt;&gt;"",X96-W96,""),"")</f>
        <v/>
      </c>
      <c r="Z96" s="314" t="str">
        <f aca="false">IF($B96&lt;&gt;"",'Chronos (M21..M40)'!$H396,"")</f>
        <v/>
      </c>
      <c r="AA96" s="315" t="str">
        <f aca="false">IF('Chronos (M21..M40)'!$I396&lt;&gt;"",'Chronos (M21..M40)'!$I396," ")</f>
        <v> </v>
      </c>
      <c r="AB96" s="316" t="n">
        <f aca="false">IF('Chronos (M1..M20)'!$J396&lt;&gt;"",'Chronos (M21..M40)'!$J396,0)</f>
        <v>0</v>
      </c>
      <c r="AC96" s="317" t="str">
        <f aca="false">IF($B96&lt;&gt;"",IF(AA96&lt;&gt;" ",(INDEX(Z$9:AA$12,MATCH(Z96,Z$9:Z$12),2)/AA96)*1000,0),"")</f>
        <v/>
      </c>
      <c r="AD96" s="318" t="str">
        <f aca="false">IF(AA$9&lt;&gt;"",IF($B96&lt;&gt;"",AC96-AB96,""),"")</f>
        <v/>
      </c>
      <c r="AE96" s="313" t="str">
        <f aca="false">IF($B96&lt;&gt;"",$B96,"")</f>
        <v/>
      </c>
      <c r="AF96" s="314" t="str">
        <f aca="false">IF($B96&lt;&gt;"",'Chronos (M21..M40)'!$H497,"")</f>
        <v/>
      </c>
      <c r="AG96" s="315" t="str">
        <f aca="false">IF('Chronos (M21..M40)'!$I497&lt;&gt;"",'Chronos (M21..M40)'!$I497," ")</f>
        <v> </v>
      </c>
      <c r="AH96" s="316" t="n">
        <f aca="false">IF('Chronos (M21..M40)'!$J497&lt;&gt;"",'Chronos (M21..M40)'!$J497,0)</f>
        <v>0</v>
      </c>
      <c r="AI96" s="317" t="str">
        <f aca="false">IF($B96&lt;&gt;"",IF(AG96&lt;&gt;" ",(INDEX(AF$9:AG$12,MATCH(AF96,AF$9:AF$12),2)/AG96)*1000,0),"")</f>
        <v/>
      </c>
      <c r="AJ96" s="318" t="str">
        <f aca="false">IF(AG$9&lt;&gt;"",IF($B96&lt;&gt;"",AI96-AH96,""),"")</f>
        <v/>
      </c>
      <c r="AK96" s="314" t="str">
        <f aca="false">IF($B96&lt;&gt;"",'Chronos (M21..M40)'!$H598,"")</f>
        <v/>
      </c>
      <c r="AL96" s="315" t="str">
        <f aca="false">IF('Chronos (M21..M40)'!$I598&lt;&gt;"",'Chronos (M21..M40)'!$I598," ")</f>
        <v> </v>
      </c>
      <c r="AM96" s="316" t="n">
        <f aca="false">IF('Chronos (M21..M40)'!$J598&lt;&gt;"",'Chronos (M21..M40)'!$J598,0)</f>
        <v>0</v>
      </c>
      <c r="AN96" s="317" t="str">
        <f aca="false">IF($B96&lt;&gt;"",IF(AL96&lt;&gt;" ",(INDEX(AK$9:AL$12,MATCH(AK96,AK$9:AK$12),2)/AL96)*1000,0),"")</f>
        <v/>
      </c>
      <c r="AO96" s="318" t="str">
        <f aca="false">IF(AL$9&lt;&gt;"",IF($B96&lt;&gt;"",AN96-AM96,""),"")</f>
        <v/>
      </c>
      <c r="AP96" s="313" t="str">
        <f aca="false">IF($B96&lt;&gt;"",$B96,"")</f>
        <v/>
      </c>
      <c r="AQ96" s="314" t="str">
        <f aca="false">IF($B96&lt;&gt;"",'Chronos (M21..M40)'!$H699,"")</f>
        <v/>
      </c>
      <c r="AR96" s="315" t="str">
        <f aca="false">IF('Chronos (M21..M40)'!$I699&lt;&gt;"",'Chronos (M21..M40)'!$I699," ")</f>
        <v> </v>
      </c>
      <c r="AS96" s="316" t="n">
        <f aca="false">IF('Chronos (M21..M40)'!$J699&lt;&gt;"",'Chronos (M21..M40)'!$J699,0)</f>
        <v>0</v>
      </c>
      <c r="AT96" s="317" t="str">
        <f aca="false">IF($B96&lt;&gt;"",IF(AR96&lt;&gt;" ",(INDEX(AQ$9:AR$12,MATCH(AQ96,AQ$9:AQ$12),2)/AR96)*1000,0),"")</f>
        <v/>
      </c>
      <c r="AU96" s="318" t="str">
        <f aca="false">IF(AR$9&lt;&gt;"",IF($B96&lt;&gt;"",AT96-AS96,""),"")</f>
        <v/>
      </c>
      <c r="AV96" s="314" t="str">
        <f aca="false">IF($B96&lt;&gt;"",'Chronos (M21..M40)'!$H800,"")</f>
        <v/>
      </c>
      <c r="AW96" s="315" t="str">
        <f aca="false">IF('Chronos (M21..M40)'!$I800&lt;&gt;"",'Chronos (M21..M40)'!$I800," ")</f>
        <v> </v>
      </c>
      <c r="AX96" s="316" t="n">
        <f aca="false">IF('Chronos (M21..M40)'!$J800&lt;&gt;"",'Chronos (M21..M40)'!$J800,0)</f>
        <v>0</v>
      </c>
      <c r="AY96" s="317" t="str">
        <f aca="false">IF($B96&lt;&gt;"",IF(AW96&lt;&gt;" ",(INDEX(AV$9:AW$12,MATCH(AV96,AV$9:AV$12),2)/AW96)*1000,0),"")</f>
        <v/>
      </c>
      <c r="AZ96" s="318" t="str">
        <f aca="false">IF(AW$9&lt;&gt;"",IF($B96&lt;&gt;"",AY96-AX96,""),"")</f>
        <v/>
      </c>
      <c r="BA96" s="313" t="str">
        <f aca="false">IF($B96&lt;&gt;"",$B96,"")</f>
        <v/>
      </c>
      <c r="BB96" s="314" t="str">
        <f aca="false">IF($B96&lt;&gt;"",'Chronos (M21..M40)'!$H901,"")</f>
        <v/>
      </c>
      <c r="BC96" s="315" t="str">
        <f aca="false">IF('Chronos (M21..M40)'!$I901&lt;&gt;"",'Chronos (M21..M40)'!$I901," ")</f>
        <v> </v>
      </c>
      <c r="BD96" s="316" t="n">
        <f aca="false">IF('Chronos (M21..M40)'!$J901&lt;&gt;"",'Chronos (M21..M40)'!$J901,0)</f>
        <v>0</v>
      </c>
      <c r="BE96" s="317" t="str">
        <f aca="false">IF($B96&lt;&gt;"",IF(BC96&lt;&gt;" ",(INDEX(BB$9:BC$12,MATCH(BB96,BB$9:BB$12),2)/BC96)*1000,0),"")</f>
        <v/>
      </c>
      <c r="BF96" s="318" t="str">
        <f aca="false">IF(BC$9&lt;&gt;"",IF($B96&lt;&gt;"",BE96-BD96,""),"")</f>
        <v/>
      </c>
      <c r="BG96" s="314" t="str">
        <f aca="false">IF($B96&lt;&gt;"",'Chronos (M21..M40)'!$H1002,"")</f>
        <v/>
      </c>
      <c r="BH96" s="315" t="str">
        <f aca="false">IF('Chronos (M21..M40)'!$I1002&lt;&gt;"",'Chronos (M21..M40)'!$I1002," ")</f>
        <v> </v>
      </c>
      <c r="BI96" s="316" t="n">
        <f aca="false">IF('Chronos (M21..M40)'!$J1002&lt;&gt;"",'Chronos (M21..M40)'!$J1002,0)</f>
        <v>0</v>
      </c>
      <c r="BJ96" s="317" t="str">
        <f aca="false">IF($B96&lt;&gt;"",IF(BH96&lt;&gt;" ",(INDEX(BG$9:BH$12,MATCH(BG96,BG$9:BG$12),2)/BH96)*1000,0),"")</f>
        <v/>
      </c>
      <c r="BK96" s="318" t="str">
        <f aca="false">IF(BH$9&lt;&gt;"",IF($B96&lt;&gt;"",BJ96-BI96,""),"")</f>
        <v/>
      </c>
      <c r="BL96" s="313" t="str">
        <f aca="false">IF($B96&lt;&gt;"",$B96,"")</f>
        <v/>
      </c>
      <c r="BM96" s="314" t="str">
        <f aca="false">IF($B96&lt;&gt;"",'Chronos (M21..M40)'!$H1103,"")</f>
        <v/>
      </c>
      <c r="BN96" s="315" t="str">
        <f aca="false">IF('Chronos (M21..M40)'!$I1103&lt;&gt;"",'Chronos (M21..M40)'!$I1103," ")</f>
        <v> </v>
      </c>
      <c r="BO96" s="316" t="n">
        <f aca="false">IF('Chronos (M21..M40)'!$J1103&lt;&gt;"",'Chronos (M21..M40)'!$J1103,0)</f>
        <v>0</v>
      </c>
      <c r="BP96" s="317" t="str">
        <f aca="false">IF($B96&lt;&gt;"",IF(BN96&lt;&gt;" ",(INDEX(BM$9:BN$12,MATCH(BM96,BM$9:BM$12),2)/BN96)*1000,0),"")</f>
        <v/>
      </c>
      <c r="BQ96" s="318" t="str">
        <f aca="false">IF(BN$9&lt;&gt;"",IF($B96&lt;&gt;"",BP96-BO96,""),"")</f>
        <v/>
      </c>
      <c r="BR96" s="314" t="str">
        <f aca="false">IF($B96&lt;&gt;"",'Chronos (M21..M40)'!$H1204,"")</f>
        <v/>
      </c>
      <c r="BS96" s="315" t="str">
        <f aca="false">IF('Chronos (M21..M40)'!$I1204&lt;&gt;"",'Chronos (M21..M40)'!$I1204," ")</f>
        <v> </v>
      </c>
      <c r="BT96" s="316" t="n">
        <f aca="false">IF('Chronos (M21..M40)'!$J1204&lt;&gt;"",'Chronos (M21..M40)'!$J1204,0)</f>
        <v>0</v>
      </c>
      <c r="BU96" s="317" t="str">
        <f aca="false">IF($B96&lt;&gt;"",IF(BS96&lt;&gt;" ",(INDEX(BR$9:BS$12,MATCH(BR96,BR$9:BR$12),2)/BS96)*1000,0),"")</f>
        <v/>
      </c>
      <c r="BV96" s="318" t="str">
        <f aca="false">IF(BS$9&lt;&gt;"",IF($B96&lt;&gt;"",BU96-BT96,""),"")</f>
        <v/>
      </c>
      <c r="BW96" s="313" t="str">
        <f aca="false">IF($B96&lt;&gt;"",$B96,"")</f>
        <v/>
      </c>
      <c r="BX96" s="314" t="str">
        <f aca="false">IF($B96&lt;&gt;"",'Chronos (M21..M40)'!$H1305,"")</f>
        <v/>
      </c>
      <c r="BY96" s="315" t="str">
        <f aca="false">IF('Chronos (M21..M40)'!$I1305&lt;&gt;"",'Chronos (M21..M40)'!$I1305," ")</f>
        <v> </v>
      </c>
      <c r="BZ96" s="316" t="n">
        <f aca="false">IF('Chronos (M21..M40)'!$J1305&lt;&gt;"",'Chronos (M21..M40)'!$J1305,0)</f>
        <v>0</v>
      </c>
      <c r="CA96" s="317" t="str">
        <f aca="false">IF($B96&lt;&gt;"",IF(BY96&lt;&gt;" ",(INDEX(BX$9:BY$12,MATCH(BX96,BX$9:BX$12),2)/BY96)*1000,0),"")</f>
        <v/>
      </c>
      <c r="CB96" s="318" t="str">
        <f aca="false">IF(BY$9&lt;&gt;"",IF($B96&lt;&gt;"",CA96-BZ96,""),"")</f>
        <v/>
      </c>
      <c r="CC96" s="314" t="str">
        <f aca="false">IF($B96&lt;&gt;"",'Chronos (M21..M40)'!$H1406,"")</f>
        <v/>
      </c>
      <c r="CD96" s="315" t="str">
        <f aca="false">IF('Chronos (M21..M40)'!$I1406&lt;&gt;"",'Chronos (M21..M40)'!$I1406," ")</f>
        <v> </v>
      </c>
      <c r="CE96" s="316" t="n">
        <f aca="false">IF('Chronos (M21..M40)'!$J1406&lt;&gt;"",'Chronos (M21..M40)'!$J1406,0)</f>
        <v>0</v>
      </c>
      <c r="CF96" s="317" t="str">
        <f aca="false">IF($B96&lt;&gt;"",IF(CD96&lt;&gt;" ",(INDEX(CC$9:CD$12,MATCH(CC96,CC$9:CC$12),2)/CD96)*1000,0),"")</f>
        <v/>
      </c>
      <c r="CG96" s="318" t="str">
        <f aca="false">IF(CD$9&lt;&gt;"",IF($B96&lt;&gt;"",CF96-CE96,""),"")</f>
        <v/>
      </c>
      <c r="CH96" s="313" t="str">
        <f aca="false">IF($B96&lt;&gt;"",$B96,"")</f>
        <v/>
      </c>
      <c r="CI96" s="314" t="str">
        <f aca="false">IF($B96&lt;&gt;"",'Chronos (M21..M40)'!$H1507,"")</f>
        <v/>
      </c>
      <c r="CJ96" s="315" t="str">
        <f aca="false">IF('Chronos (M21..M40)'!$I1507&lt;&gt;"",'Chronos (M21..M40)'!$I1507," ")</f>
        <v> </v>
      </c>
      <c r="CK96" s="316" t="n">
        <f aca="false">IF('Chronos (M21..M40)'!$J1507&lt;&gt;"",'Chronos (M21..M40)'!$J1507,0)</f>
        <v>0</v>
      </c>
      <c r="CL96" s="317" t="str">
        <f aca="false">IF($B96&lt;&gt;"",IF(CJ96&lt;&gt;" ",(INDEX(CI$9:CJ$12,MATCH(CI96,CI$9:CI$12),2)/CJ96)*1000,0),"")</f>
        <v/>
      </c>
      <c r="CM96" s="318" t="str">
        <f aca="false">IF(CJ$9&lt;&gt;"",IF($B96&lt;&gt;"",CL96-CK96,""),"")</f>
        <v/>
      </c>
      <c r="CN96" s="314" t="str">
        <f aca="false">IF($B96&lt;&gt;"",'Chronos (M21..M40)'!$H1608,"")</f>
        <v/>
      </c>
      <c r="CO96" s="315" t="str">
        <f aca="false">IF('Chronos (M21..M40)'!$I1608&lt;&gt;"",'Chronos (M21..M40)'!$I1608," ")</f>
        <v> </v>
      </c>
      <c r="CP96" s="316" t="n">
        <f aca="false">IF('Chronos (M21..M40)'!$J1608&lt;&gt;"",'Chronos (M21..M40)'!$J1608,0)</f>
        <v>0</v>
      </c>
      <c r="CQ96" s="317" t="str">
        <f aca="false">IF($B96&lt;&gt;"",IF(CO96&lt;&gt;" ",(INDEX(CN$9:CO$12,MATCH(CN96,CN$9:CN$12),2)/CO96)*1000,0),"")</f>
        <v/>
      </c>
      <c r="CR96" s="318" t="str">
        <f aca="false">IF(CO$9&lt;&gt;"",IF($B96&lt;&gt;"",CQ96-CP96,""),"")</f>
        <v/>
      </c>
      <c r="CS96" s="313" t="str">
        <f aca="false">IF($B96&lt;&gt;"",$B96,"")</f>
        <v/>
      </c>
      <c r="CT96" s="314" t="str">
        <f aca="false">IF($B96&lt;&gt;"",'Chronos (M21..M40)'!$H1709,"")</f>
        <v/>
      </c>
      <c r="CU96" s="315" t="str">
        <f aca="false">IF('Chronos (M21..M40)'!$I1709&lt;&gt;"",'Chronos (M21..M40)'!$I1709," ")</f>
        <v> </v>
      </c>
      <c r="CV96" s="316" t="n">
        <f aca="false">IF('Chronos (M21..M40)'!$J1709&lt;&gt;"",'Chronos (M21..M40)'!$J1709,0)</f>
        <v>0</v>
      </c>
      <c r="CW96" s="317" t="str">
        <f aca="false">IF($B96&lt;&gt;"",IF(CU96&lt;&gt;" ",(INDEX(CT$9:CU$12,MATCH(CT96,CT$9:CT$12),2)/CU96)*1000,0),"")</f>
        <v/>
      </c>
      <c r="CX96" s="318" t="str">
        <f aca="false">IF(CU$9&lt;&gt;"",IF($B96&lt;&gt;"",CW96-CV96,""),"")</f>
        <v/>
      </c>
      <c r="CY96" s="314" t="str">
        <f aca="false">IF($B96&lt;&gt;"",'Chronos (M21..M40)'!$H1810,"")</f>
        <v/>
      </c>
      <c r="CZ96" s="315" t="str">
        <f aca="false">IF('Chronos (M21..M40)'!$I1810&lt;&gt;"",'Chronos (M21..M40)'!$I1810," ")</f>
        <v> </v>
      </c>
      <c r="DA96" s="316" t="n">
        <f aca="false">IF('Chronos (M21..M40)'!$J1810&lt;&gt;"",'Chronos (M21..M40)'!$J1810,0)</f>
        <v>0</v>
      </c>
      <c r="DB96" s="317" t="str">
        <f aca="false">IF($B96&lt;&gt;"",IF(CZ96&lt;&gt;" ",(INDEX(CY$9:CZ$12,MATCH(CY96,CY$9:CY$12),2)/CZ96)*1000,0),"")</f>
        <v/>
      </c>
      <c r="DC96" s="318" t="str">
        <f aca="false">IF(CZ$9&lt;&gt;"",IF($B96&lt;&gt;"",DB96-DA96,""),"")</f>
        <v/>
      </c>
      <c r="DD96" s="313" t="str">
        <f aca="false">IF($B96&lt;&gt;"",$B96,"")</f>
        <v/>
      </c>
      <c r="DE96" s="314" t="str">
        <f aca="false">IF($B96&lt;&gt;"",'Chronos (M21..M40)'!$H1911,"")</f>
        <v/>
      </c>
      <c r="DF96" s="315" t="str">
        <f aca="false">IF('Chronos (M21..M40)'!$I1911&lt;&gt;"",'Chronos (M21..M40)'!$I1911," ")</f>
        <v> </v>
      </c>
      <c r="DG96" s="316" t="n">
        <f aca="false">IF('Chronos (M21..M40)'!$J1911&lt;&gt;"",'Chronos (M21..M40)'!$J1911,0)</f>
        <v>0</v>
      </c>
      <c r="DH96" s="317" t="str">
        <f aca="false">IF($B96&lt;&gt;"",IF(DF96&lt;&gt;" ",(INDEX(DE$9:DF$12,MATCH(DE96,DE$9:DE$12),2)/DF96)*1000,0),"")</f>
        <v/>
      </c>
      <c r="DI96" s="318" t="str">
        <f aca="false">IF(DF$9&lt;&gt;"",IF($B96&lt;&gt;"",DH96-DG96,""),"")</f>
        <v/>
      </c>
      <c r="DJ96" s="314" t="str">
        <f aca="false">IF($B96&lt;&gt;"",'Chronos (M21..M40)'!$H2012,"")</f>
        <v/>
      </c>
      <c r="DK96" s="315" t="str">
        <f aca="false">IF('Chronos (M21..M40)'!$I2012&lt;&gt;"",'Chronos (M21..M40)'!$I2012," ")</f>
        <v> </v>
      </c>
      <c r="DL96" s="316" t="n">
        <f aca="false">IF('Chronos (M21..M40)'!$J2012&lt;&gt;"",'Chronos (M21..M40)'!$J2012,0)</f>
        <v>0</v>
      </c>
      <c r="DM96" s="317" t="str">
        <f aca="false">IF($B96&lt;&gt;"",IF(DK96&lt;&gt;" ",(INDEX(DJ$9:DK$12,MATCH(DJ96,DJ$9:DJ$12),2)/DK96)*1000,0),"")</f>
        <v/>
      </c>
      <c r="DN96" s="318" t="str">
        <f aca="false">IF(DK$9&lt;&gt;"",IF($B96&lt;&gt;"",DM96-DL96,""),"")</f>
        <v/>
      </c>
      <c r="DO96" s="0"/>
      <c r="DP96" s="356" t="n">
        <f aca="false">E96</f>
        <v>0</v>
      </c>
      <c r="DQ96" s="357" t="n">
        <f aca="false">F96</f>
        <v>0</v>
      </c>
      <c r="DR96" s="356" t="e">
        <f aca="false">SUM(E96,M96,R96,X96,AC96)</f>
        <v>#VALUE!</v>
      </c>
      <c r="DS96" s="319" t="e">
        <f aca="false">SUM(DR96,AI96,AN96,AT96,AY96,BE96,BJ96,BP96,BU96,CA96,CF96,CL96,CQ96,CW96,DB96,DH96,DM96)</f>
        <v>#VALUE!</v>
      </c>
      <c r="DT96" s="357" t="n">
        <f aca="false">SUM(L96,Q96,W96,AB96,AH96,AM96,AS96,AX96,BD96,BI96,BO96,BT96,BZ96,CE96,CK96,CP96,CV96,DA96,DG96,DL96)</f>
        <v>0</v>
      </c>
      <c r="DU96" s="356" t="e">
        <f aca="false">SMALL($DY96:$EV96,1)</f>
        <v>#VALUE!</v>
      </c>
      <c r="DV96" s="319" t="e">
        <f aca="false">SMALL($DY96:$EV96,2)</f>
        <v>#VALUE!</v>
      </c>
      <c r="DW96" s="319" t="e">
        <f aca="false">SMALL($DY96:$EV96,3)</f>
        <v>#VALUE!</v>
      </c>
      <c r="DX96" s="357" t="e">
        <f aca="false">SMALL($DY96:$EV96,4)</f>
        <v>#VALUE!</v>
      </c>
      <c r="DY96" s="356" t="e">
        <f aca="false">'Calculs (M1..M20)'!DU96</f>
        <v>#VALUE!</v>
      </c>
      <c r="DZ96" s="356" t="e">
        <f aca="false">'Calculs (M1..M20)'!DV96</f>
        <v>#VALUE!</v>
      </c>
      <c r="EA96" s="356" t="e">
        <f aca="false">'Calculs (M1..M20)'!DW96</f>
        <v>#VALUE!</v>
      </c>
      <c r="EB96" s="358" t="e">
        <f aca="false">'Calculs (M1..M20)'!DX96</f>
        <v>#VALUE!</v>
      </c>
      <c r="EC96" s="361" t="str">
        <f aca="false">IF(M96&gt;0,M96," ")</f>
        <v/>
      </c>
      <c r="ED96" s="321" t="str">
        <f aca="false">IF(R96&gt;0,R96," ")</f>
        <v/>
      </c>
      <c r="EE96" s="321" t="str">
        <f aca="false">IF(X96&gt;0,X96," ")</f>
        <v/>
      </c>
      <c r="EF96" s="321" t="str">
        <f aca="false">IF(AC96&gt;0,AC96," ")</f>
        <v/>
      </c>
      <c r="EG96" s="321" t="str">
        <f aca="false">IF(AI96&gt;0,AI96," ")</f>
        <v/>
      </c>
      <c r="EH96" s="321" t="str">
        <f aca="false">IF(AN96&gt;0,AN96," ")</f>
        <v/>
      </c>
      <c r="EI96" s="321" t="str">
        <f aca="false">IF(AT96&gt;0,AT96," ")</f>
        <v/>
      </c>
      <c r="EJ96" s="321" t="str">
        <f aca="false">IF(AY96&gt;0,AY96," ")</f>
        <v/>
      </c>
      <c r="EK96" s="321" t="str">
        <f aca="false">IF(BE96&gt;0,BE96," ")</f>
        <v/>
      </c>
      <c r="EL96" s="321" t="str">
        <f aca="false">IF(BJ96&gt;0,BJ96," ")</f>
        <v/>
      </c>
      <c r="EM96" s="321" t="str">
        <f aca="false">IF(BP96&gt;0,BP96," ")</f>
        <v/>
      </c>
      <c r="EN96" s="321" t="str">
        <f aca="false">IF(BU96&gt;0,BU96," ")</f>
        <v/>
      </c>
      <c r="EO96" s="321" t="str">
        <f aca="false">IF(CA96&gt;0,CA96," ")</f>
        <v/>
      </c>
      <c r="EP96" s="321" t="str">
        <f aca="false">IF(CF96&gt;0,CF96," ")</f>
        <v/>
      </c>
      <c r="EQ96" s="321" t="str">
        <f aca="false">IF(CL96&gt;0,CL96," ")</f>
        <v/>
      </c>
      <c r="ER96" s="321" t="str">
        <f aca="false">IF(CQ96&gt;0,CQ96," ")</f>
        <v/>
      </c>
      <c r="ES96" s="321" t="str">
        <f aca="false">IF(CW96&gt;0,CW96," ")</f>
        <v/>
      </c>
      <c r="ET96" s="321" t="str">
        <f aca="false">IF(DB96&gt;0,DB96," ")</f>
        <v/>
      </c>
      <c r="EU96" s="321" t="str">
        <f aca="false">IF(DH96&gt;0,DH96," ")</f>
        <v/>
      </c>
      <c r="EV96" s="321" t="str">
        <f aca="false">IF(DM96&gt;0,DM96," ")</f>
        <v/>
      </c>
      <c r="EW96" s="322" t="e">
        <f aca="false">SMALL($DY96:EC96,1)</f>
        <v>#VALUE!</v>
      </c>
      <c r="EX96" s="323" t="e">
        <f aca="false">SMALL($DY96:ED96,1)</f>
        <v>#VALUE!</v>
      </c>
      <c r="EY96" s="323" t="e">
        <f aca="false">SMALL($DY96:EE96,1)</f>
        <v>#VALUE!</v>
      </c>
      <c r="EZ96" s="323" t="e">
        <f aca="false">SMALL($DY96:EF96,1)</f>
        <v>#VALUE!</v>
      </c>
      <c r="FA96" s="323" t="e">
        <f aca="false">SMALL($DY96:EG96,1)</f>
        <v>#VALUE!</v>
      </c>
      <c r="FB96" s="323" t="e">
        <f aca="false">SMALL($DY96:EH96,1)</f>
        <v>#VALUE!</v>
      </c>
      <c r="FC96" s="323" t="e">
        <f aca="false">SMALL($DY96:EI96,1)</f>
        <v>#VALUE!</v>
      </c>
      <c r="FD96" s="323" t="e">
        <f aca="false">SMALL($DY96:EJ96,1)</f>
        <v>#VALUE!</v>
      </c>
      <c r="FE96" s="323" t="e">
        <f aca="false">SMALL($DY96:EK96,1)</f>
        <v>#VALUE!</v>
      </c>
      <c r="FF96" s="323" t="e">
        <f aca="false">SMALL($DY96:EL96,1)</f>
        <v>#VALUE!</v>
      </c>
      <c r="FG96" s="323" t="e">
        <f aca="false">SMALL($DY96:EM96,1)</f>
        <v>#VALUE!</v>
      </c>
      <c r="FH96" s="323" t="e">
        <f aca="false">SMALL($DY96:EN96,1)</f>
        <v>#VALUE!</v>
      </c>
      <c r="FI96" s="323" t="e">
        <f aca="false">SMALL($DY96:EO96,1)</f>
        <v>#VALUE!</v>
      </c>
      <c r="FJ96" s="323" t="e">
        <f aca="false">SMALL($DY96:EP96,1)</f>
        <v>#VALUE!</v>
      </c>
      <c r="FK96" s="323" t="e">
        <f aca="false">SMALL($DY96:EQ96,1)</f>
        <v>#VALUE!</v>
      </c>
      <c r="FL96" s="323" t="e">
        <f aca="false">SMALL($DY96:ER96,1)</f>
        <v>#VALUE!</v>
      </c>
      <c r="FM96" s="323" t="e">
        <f aca="false">SMALL($DY96:ES96,1)</f>
        <v>#VALUE!</v>
      </c>
      <c r="FN96" s="323" t="e">
        <f aca="false">SMALL($DY96:ET96,1)</f>
        <v>#VALUE!</v>
      </c>
      <c r="FO96" s="323" t="e">
        <f aca="false">SMALL($DY96:EU96,1)</f>
        <v>#VALUE!</v>
      </c>
      <c r="FP96" s="324" t="e">
        <f aca="false">SMALL($DY96:EV96,1)</f>
        <v>#VALUE!</v>
      </c>
      <c r="FQ96" s="0"/>
      <c r="FR96" s="328" t="str">
        <f aca="false">IF($B96&lt;&gt;"",IF($EE$1+20&gt;=FR$13,$N96+E96-F96-(EW96+EW198+EW300+EW402),""),"")</f>
        <v/>
      </c>
      <c r="FS96" s="329" t="str">
        <f aca="false">IF($B96&lt;&gt;"",IF($EE$1+20&gt;=FS$13,$N96+$S96+E96-F96-(EX96+EX198+EX300+EX402),""),"")</f>
        <v/>
      </c>
      <c r="FT96" s="329" t="str">
        <f aca="false">IF($B96&lt;&gt;"",IF($EE$1+20&gt;=FT$13,$N96+$S96+$Y96+E96-F96-(EY96+EY198+EY300+EY402),""),"")</f>
        <v/>
      </c>
      <c r="FU96" s="329" t="str">
        <f aca="false">IF($B96&lt;&gt;"",IF($EE$1+20&gt;=FU$13,$N96+$S96+$Y96+$AD96+E96-F96-(EZ96+EZ198+EZ300+EZ402),""),"")</f>
        <v/>
      </c>
      <c r="FV96" s="329" t="str">
        <f aca="false">IF($B96&lt;&gt;"",IF($EE$1+20&gt;=FV$13,$N96+$S96+$Y96+$AD96+$AJ96+E96-F96-(FA96+FA198+FA300+FA402),""),"")</f>
        <v/>
      </c>
      <c r="FW96" s="329" t="str">
        <f aca="false">IF($B96&lt;&gt;"",IF($EE$1+20&gt;=FW$13,$N96+$S96+$Y96+$AD96+$AJ96+$AO96+E96-F96-(FB96+FB198+FB300+FB402),""),"")</f>
        <v/>
      </c>
      <c r="FX96" s="329" t="str">
        <f aca="false">IF($B96&lt;&gt;"",IF($EE$1+20&gt;=FX$13,$N96+$S96+$Y96+$AD96+$AJ96+$AO96+$AU96+E96-F96-(FC96+FC198+FC300+FC402),""),"")</f>
        <v/>
      </c>
      <c r="FY96" s="329" t="str">
        <f aca="false">IF($B96&lt;&gt;"",IF($EE$1+20&gt;=FY$13,$N96+$S96+$Y96+$AD96+$AJ96+$AO96+$AU96+$AZ96+E96-F96-(FD96+FD198+FD300+FD402),""),"")</f>
        <v/>
      </c>
      <c r="FZ96" s="329" t="str">
        <f aca="false">IF($B96&lt;&gt;"",IF($EE$1+20&gt;=FZ$13,$N96+$S96+$Y96+$AD96+$AJ96+$AO96+$AU96+$AZ96+$BF96+E96-F96-(FE96+FE198+FE300+FE402),""),"")</f>
        <v/>
      </c>
      <c r="GA96" s="329" t="str">
        <f aca="false">IF($B96&lt;&gt;"",IF($EE$1+20&gt;=GA$13,$N96+$S96+$Y96+$AD96+$AJ96+$AO96+$AU96+$AZ96+$BF96+$BK96+E96-F96-(FF96+FF198+FF300+FF402),""),"")</f>
        <v/>
      </c>
      <c r="GB96" s="329" t="str">
        <f aca="false">IF($B96&lt;&gt;"",IF($EE$1+20&gt;=GB$13,$N96+$S96+$Y96+$AD96+$AJ96+$AO96+$AU96+$AZ96+$BF96+$BK96+$BQ96+E96-F96-(FG96+FG198+FG300+FG402),""),"")</f>
        <v/>
      </c>
      <c r="GC96" s="329" t="str">
        <f aca="false">IF($B96&lt;&gt;"",IF($EE$1+20&gt;=GC$13,$N96+$S96+$Y96+$AD96+$AJ96+$AO96+$AU96+$AZ96+$BF96+$BK96+$BQ96+$BV96+E96-F96-(FH96+FH198+FH300+FH402),""),"")</f>
        <v/>
      </c>
      <c r="GD96" s="329" t="str">
        <f aca="false">IF($B96&lt;&gt;"",IF($EE$1+20&gt;=GD$13,$N96+$S96+$Y96+$AD96+$AJ96+$AO96+$AU96+$AZ96+$BF96+$BK96+$BQ96+$BV96+$CB96+E96-F96-(FI96+FI198+FI300+FI402),""),"")</f>
        <v/>
      </c>
      <c r="GE96" s="329" t="str">
        <f aca="false">IF($B96&lt;&gt;"",IF($EE$1+20&gt;=GE$13,$N96+$S96+$Y96+$AD96+$AJ96+$AO96+$AU96+$AZ96+$BF96+$BK96+$BQ96+$BV96+$CB96+$CG96+E96-F96-(FJ96+FJ198+FJ300+FJ402),""),"")</f>
        <v/>
      </c>
      <c r="GF96" s="329" t="str">
        <f aca="false">IF($B96&lt;&gt;"",IF($EE$1+20&gt;=GF$13,$N96+$S96+$Y96+$AD96+$AJ96+$AO96+$AU96+$AZ96+$BF96+$BK96+$BQ96+$BV96+$CB96+$CG96+$CM96+E96-F96-(FK96+FK198+FK300+FK402),""),"")</f>
        <v/>
      </c>
      <c r="GG96" s="329" t="str">
        <f aca="false">IF($B96&lt;&gt;"",IF($EE$1+20&gt;=GG$13,$N96+$S96+$Y96+$AD96+$AJ96+$AO96+$AU96+$AZ96+$BF96+$BK96+$BQ96+$BV96+$CB96+$CG96+$CM96+$CR96+E96-F96-(FL96+FL198+FL300+FL402),""),"")</f>
        <v/>
      </c>
      <c r="GH96" s="329" t="str">
        <f aca="false">IF($B96&lt;&gt;"",IF($EE$1+20&gt;=GH$13,$N96+$S96+$Y96+$AD96+$AJ96+$AO96+$AU96+$AZ96+$BF96+$BK96+$BQ96+$BV96+$CB96+$CG96+$CM96+$CR96+$CX96+E96-F96-(FM96+FM198+FM300+FM402),""),"")</f>
        <v/>
      </c>
      <c r="GI96" s="329" t="str">
        <f aca="false">IF($B96&lt;&gt;"",IF($EE$1+20&gt;=GI$13,$N96+$S96+$Y96+$AD96+$AJ96+$AO96+$AU96+$AZ96+$BF96+$BK96+$BQ96+$BV96+$CB96+$CG96+$CM96+$CR96+$CX96+$DC96+E96-F96-(FN96+FN198+FN300+FN402),""),"")</f>
        <v/>
      </c>
      <c r="GJ96" s="329" t="str">
        <f aca="false">IF($B96&lt;&gt;"",IF($EE$1+20&gt;=GJ$13,$N96+$S96+$Y96+$AD96+$AJ96+$AO96+$AU96+$AZ96+$BF96+$BK96+$BQ96+$BV96+$CB96+$CG96+$CM96+$CR96+$CX96+$DC96+$DI96+E96-F96-(FO96+FO198+FO300+FO402),""),"")</f>
        <v/>
      </c>
      <c r="GK96" s="330" t="str">
        <f aca="false">IF($B96&lt;&gt;"",IF($EE$1+20&gt;=GK$13,$N96+$S96+$Y96+$AD96+$AJ96+$AO96+$AU96+$AZ96+$BF96+$BK96+$BQ96+$BV96+$CB96+$CG96+$CM96+$CR96+$CX96+$DC96+$DI96+$DN96+E96-F96-(FP96+FP198+FP300+FP402),""),"")</f>
        <v/>
      </c>
      <c r="GL96" s="0"/>
      <c r="GM96" s="328" t="str">
        <f aca="false">IF($B96&lt;&gt;"",IF($EE$1+20&gt;=GM$13,RANK(FR96,FR$14:FR$113,0),""),"")</f>
        <v/>
      </c>
      <c r="GN96" s="329" t="str">
        <f aca="false">IF($B96&lt;&gt;"",IF($EE$1+20&gt;=GN$13,RANK(FS96,FS$14:FS$113,0),""),"")</f>
        <v/>
      </c>
      <c r="GO96" s="329" t="str">
        <f aca="false">IF($B96&lt;&gt;"",IF($EE$1+20&gt;=GO$13,RANK(FT96,FT$14:FT$113,0),""),"")</f>
        <v/>
      </c>
      <c r="GP96" s="329" t="str">
        <f aca="false">IF($B96&lt;&gt;"",IF($EE$1+20&gt;=GP$13,RANK(FU96,FU$14:FU$113,0),""),"")</f>
        <v/>
      </c>
      <c r="GQ96" s="329" t="str">
        <f aca="false">IF($B96&lt;&gt;"",IF($EE$1+20&gt;=GQ$13,RANK(FV96,FV$14:FV$113,0),""),"")</f>
        <v/>
      </c>
      <c r="GR96" s="329" t="str">
        <f aca="false">IF($B96&lt;&gt;"",IF($EE$1+20&gt;=GR$13,RANK(FW96,FW$14:FW$113,0),""),"")</f>
        <v/>
      </c>
      <c r="GS96" s="329" t="str">
        <f aca="false">IF($B96&lt;&gt;"",IF($EE$1+20&gt;=GS$13,RANK(FX96,FX$14:FX$113,0),""),"")</f>
        <v/>
      </c>
      <c r="GT96" s="329" t="str">
        <f aca="false">IF($B96&lt;&gt;"",IF($EE$1+20&gt;=GT$13,RANK(FY96,FY$14:FY$113,0),""),"")</f>
        <v/>
      </c>
      <c r="GU96" s="329" t="str">
        <f aca="false">IF($B96&lt;&gt;"",IF($EE$1+20&gt;=GU$13,RANK(FZ96,FZ$14:FZ$113,0),""),"")</f>
        <v/>
      </c>
      <c r="GV96" s="329" t="str">
        <f aca="false">IF($B96&lt;&gt;"",IF($EE$1+20&gt;=GV$13,RANK(GA96,GA$14:GA$113,0),""),"")</f>
        <v/>
      </c>
      <c r="GW96" s="329" t="str">
        <f aca="false">IF($B96&lt;&gt;"",IF($EE$1+20&gt;=GW$13,RANK(GB96,GB$14:GB$113,0),""),"")</f>
        <v/>
      </c>
      <c r="GX96" s="329" t="str">
        <f aca="false">IF($B96&lt;&gt;"",IF($EE$1+20&gt;=GX$13,RANK(GC96,GC$14:GC$113,0),""),"")</f>
        <v/>
      </c>
      <c r="GY96" s="329" t="str">
        <f aca="false">IF($B96&lt;&gt;"",IF($EE$1+20&gt;=GY$13,RANK(GD96,GD$14:GD$113,0),""),"")</f>
        <v/>
      </c>
      <c r="GZ96" s="329" t="str">
        <f aca="false">IF($B96&lt;&gt;"",IF($EE$1+20&gt;=GZ$13,RANK(GE96,GE$14:GE$113,0),""),"")</f>
        <v/>
      </c>
      <c r="HA96" s="329" t="str">
        <f aca="false">IF($B96&lt;&gt;"",IF($EE$1+20&gt;=HA$13,RANK(GF96,GF$14:GF$113,0),""),"")</f>
        <v/>
      </c>
      <c r="HB96" s="329" t="str">
        <f aca="false">IF($B96&lt;&gt;"",IF($EE$1+20&gt;=HB$13,RANK(GG96,GG$14:GG$113,0),""),"")</f>
        <v/>
      </c>
      <c r="HC96" s="329" t="str">
        <f aca="false">IF($B96&lt;&gt;"",IF($EE$1+20&gt;=HC$13,RANK(GH96,GH$14:GH$113,0),""),"")</f>
        <v/>
      </c>
      <c r="HD96" s="329" t="str">
        <f aca="false">IF($B96&lt;&gt;"",IF($EE$1+20&gt;=HD$13,RANK(GI96,GI$14:GI$113,0),""),"")</f>
        <v/>
      </c>
      <c r="HE96" s="329" t="str">
        <f aca="false">IF($B96&lt;&gt;"",IF($EE$1+20&gt;=HE$13,RANK(GJ96,GJ$14:GJ$113,0),""),"")</f>
        <v/>
      </c>
      <c r="HF96" s="330" t="str">
        <f aca="false">IF($B96&lt;&gt;"",IF($EE$1+20&gt;=HF$13,RANK(GK96,GK$14:GK$113,0),""),"")</f>
        <v/>
      </c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3" hidden="false" customHeight="false" outlineLevel="0" collapsed="false">
      <c r="A97" s="308" t="str">
        <f aca="false">IF(B97&lt;&gt;"",RANK(G97,G$14:G$113,0),"")</f>
        <v/>
      </c>
      <c r="B97" s="310" t="str">
        <f aca="false">IF('Chronos (M1..M20)'!B94&lt;&gt;"",'Chronos (M1..M20)'!B94,"")</f>
        <v/>
      </c>
      <c r="C97" s="310" t="str">
        <f aca="false">IF(B97&lt;&gt;"",'Chronos (M1..M20)'!C94,"")</f>
        <v/>
      </c>
      <c r="D97" s="215" t="str">
        <f aca="false">IF(B97&lt;&gt;"",'Chronos (M1..M20)'!C94,"")</f>
        <v/>
      </c>
      <c r="E97" s="355" t="n">
        <f aca="false">'Calculs (M1..M20)'!DS97</f>
        <v>0</v>
      </c>
      <c r="F97" s="355" t="n">
        <f aca="false">'Calculs (M1..M20)'!DT97</f>
        <v>0</v>
      </c>
      <c r="G97" s="311" t="n">
        <f aca="false">IF(B97&lt;&gt;"",IF(NbTotManche&lt;4,DR97-DQ97,IF(NbTotManche&lt;15,DR97-DU97-DQ97,IF(NbTotManche&lt;25,DR97-DU97-DV97-DQ97-DT97,IF(NbTotManche&lt;35,DS97-DU97-DV97-DW97-DT97-DQ97,DS97-DU97-DV97-DW97-DX97-DT97-DQ97)))),0)</f>
        <v>0</v>
      </c>
      <c r="H97" s="312" t="str">
        <f aca="false">IF(B97&lt;&gt;"",IF(G97,(G97/MAXA(G$14:G$113))*1000,0),"")</f>
        <v/>
      </c>
      <c r="I97" s="313" t="str">
        <f aca="false">IF($B97&lt;&gt;"",$B97,"")</f>
        <v/>
      </c>
      <c r="J97" s="314" t="str">
        <f aca="false">IF($B97&lt;&gt;"",'Chronos (M21..M40)'!$H94,"")</f>
        <v/>
      </c>
      <c r="K97" s="315" t="str">
        <f aca="false">IF('Chronos (M21..M40)'!$I94&lt;&gt;"",'Chronos (M21..M40)'!$I94," ")</f>
        <v> </v>
      </c>
      <c r="L97" s="316" t="n">
        <f aca="false">IF('Chronos (M21..M40)'!$J94&lt;&gt;"",'Chronos (M21..M40)'!$J94,0)</f>
        <v>0</v>
      </c>
      <c r="M97" s="317" t="str">
        <f aca="false">IF($B97&lt;&gt;"",IF(K97&lt;&gt;" ",(INDEX(J$9:K$12,MATCH(J97,J$9:J$12),2)/K97)*1000,0),"")</f>
        <v/>
      </c>
      <c r="N97" s="318" t="str">
        <f aca="false">IF(K$9&lt;&gt;"",IF($B97&lt;&gt;"",M97-L97,""),"")</f>
        <v/>
      </c>
      <c r="O97" s="314" t="str">
        <f aca="false">IF($B97&lt;&gt;"",'Chronos (M21..M40)'!$H195,"")</f>
        <v/>
      </c>
      <c r="P97" s="315" t="str">
        <f aca="false">IF('Chronos (M21..M40)'!$I195&lt;&gt;"",'Chronos (M21..M40)'!$I195," ")</f>
        <v> </v>
      </c>
      <c r="Q97" s="316" t="n">
        <f aca="false">IF('Chronos (M21..M40)'!$J195&lt;&gt;"",'Chronos (M21..M40)'!$J195,0)</f>
        <v>0</v>
      </c>
      <c r="R97" s="317" t="str">
        <f aca="false">IF($B97&lt;&gt;"",IF(P97&lt;&gt;" ",(INDEX(O$9:P$12,MATCH(O97,O$9:O$12),2)/P97)*1000,0),"")</f>
        <v/>
      </c>
      <c r="S97" s="318" t="str">
        <f aca="false">IF(P$9&lt;&gt;"",IF($B97&lt;&gt;"",R97-Q97,""),"")</f>
        <v/>
      </c>
      <c r="T97" s="313" t="str">
        <f aca="false">IF($B97&lt;&gt;"",$B97,"")</f>
        <v/>
      </c>
      <c r="U97" s="314" t="str">
        <f aca="false">IF($B97&lt;&gt;"",'Chronos (M21..M40)'!$H296,"")</f>
        <v/>
      </c>
      <c r="V97" s="315" t="str">
        <f aca="false">IF('Chronos (M21..M40)'!$I296&lt;&gt;"",'Chronos (M21..M40)'!$I296," ")</f>
        <v> </v>
      </c>
      <c r="W97" s="316" t="n">
        <f aca="false">IF('Chronos (M21..M40)'!$J296&lt;&gt;"",'Chronos (M21..M40)'!$J296,0)</f>
        <v>0</v>
      </c>
      <c r="X97" s="317" t="str">
        <f aca="false">IF($B97&lt;&gt;"",IF(V97&lt;&gt;" ",(INDEX(U$9:V$12,MATCH(U97,U$9:U$12),2)/V97)*1000,0),"")</f>
        <v/>
      </c>
      <c r="Y97" s="318" t="str">
        <f aca="false">IF(V$9&lt;&gt;"",IF($B97&lt;&gt;"",X97-W97,""),"")</f>
        <v/>
      </c>
      <c r="Z97" s="314" t="str">
        <f aca="false">IF($B97&lt;&gt;"",'Chronos (M21..M40)'!$H397,"")</f>
        <v/>
      </c>
      <c r="AA97" s="315" t="str">
        <f aca="false">IF('Chronos (M21..M40)'!$I397&lt;&gt;"",'Chronos (M21..M40)'!$I397," ")</f>
        <v> </v>
      </c>
      <c r="AB97" s="316" t="n">
        <f aca="false">IF('Chronos (M1..M20)'!$J397&lt;&gt;"",'Chronos (M21..M40)'!$J397,0)</f>
        <v>0</v>
      </c>
      <c r="AC97" s="317" t="str">
        <f aca="false">IF($B97&lt;&gt;"",IF(AA97&lt;&gt;" ",(INDEX(Z$9:AA$12,MATCH(Z97,Z$9:Z$12),2)/AA97)*1000,0),"")</f>
        <v/>
      </c>
      <c r="AD97" s="318" t="str">
        <f aca="false">IF(AA$9&lt;&gt;"",IF($B97&lt;&gt;"",AC97-AB97,""),"")</f>
        <v/>
      </c>
      <c r="AE97" s="313" t="str">
        <f aca="false">IF($B97&lt;&gt;"",$B97,"")</f>
        <v/>
      </c>
      <c r="AF97" s="314" t="str">
        <f aca="false">IF($B97&lt;&gt;"",'Chronos (M21..M40)'!$H498,"")</f>
        <v/>
      </c>
      <c r="AG97" s="315" t="str">
        <f aca="false">IF('Chronos (M21..M40)'!$I498&lt;&gt;"",'Chronos (M21..M40)'!$I498," ")</f>
        <v> </v>
      </c>
      <c r="AH97" s="316" t="n">
        <f aca="false">IF('Chronos (M21..M40)'!$J498&lt;&gt;"",'Chronos (M21..M40)'!$J498,0)</f>
        <v>0</v>
      </c>
      <c r="AI97" s="317" t="str">
        <f aca="false">IF($B97&lt;&gt;"",IF(AG97&lt;&gt;" ",(INDEX(AF$9:AG$12,MATCH(AF97,AF$9:AF$12),2)/AG97)*1000,0),"")</f>
        <v/>
      </c>
      <c r="AJ97" s="318" t="str">
        <f aca="false">IF(AG$9&lt;&gt;"",IF($B97&lt;&gt;"",AI97-AH97,""),"")</f>
        <v/>
      </c>
      <c r="AK97" s="314" t="str">
        <f aca="false">IF($B97&lt;&gt;"",'Chronos (M21..M40)'!$H599,"")</f>
        <v/>
      </c>
      <c r="AL97" s="315" t="str">
        <f aca="false">IF('Chronos (M21..M40)'!$I599&lt;&gt;"",'Chronos (M21..M40)'!$I599," ")</f>
        <v> </v>
      </c>
      <c r="AM97" s="316" t="n">
        <f aca="false">IF('Chronos (M21..M40)'!$J599&lt;&gt;"",'Chronos (M21..M40)'!$J599,0)</f>
        <v>0</v>
      </c>
      <c r="AN97" s="317" t="str">
        <f aca="false">IF($B97&lt;&gt;"",IF(AL97&lt;&gt;" ",(INDEX(AK$9:AL$12,MATCH(AK97,AK$9:AK$12),2)/AL97)*1000,0),"")</f>
        <v/>
      </c>
      <c r="AO97" s="318" t="str">
        <f aca="false">IF(AL$9&lt;&gt;"",IF($B97&lt;&gt;"",AN97-AM97,""),"")</f>
        <v/>
      </c>
      <c r="AP97" s="313" t="str">
        <f aca="false">IF($B97&lt;&gt;"",$B97,"")</f>
        <v/>
      </c>
      <c r="AQ97" s="314" t="str">
        <f aca="false">IF($B97&lt;&gt;"",'Chronos (M21..M40)'!$H700,"")</f>
        <v/>
      </c>
      <c r="AR97" s="315" t="str">
        <f aca="false">IF('Chronos (M21..M40)'!$I700&lt;&gt;"",'Chronos (M21..M40)'!$I700," ")</f>
        <v> </v>
      </c>
      <c r="AS97" s="316" t="n">
        <f aca="false">IF('Chronos (M21..M40)'!$J700&lt;&gt;"",'Chronos (M21..M40)'!$J700,0)</f>
        <v>0</v>
      </c>
      <c r="AT97" s="317" t="str">
        <f aca="false">IF($B97&lt;&gt;"",IF(AR97&lt;&gt;" ",(INDEX(AQ$9:AR$12,MATCH(AQ97,AQ$9:AQ$12),2)/AR97)*1000,0),"")</f>
        <v/>
      </c>
      <c r="AU97" s="318" t="str">
        <f aca="false">IF(AR$9&lt;&gt;"",IF($B97&lt;&gt;"",AT97-AS97,""),"")</f>
        <v/>
      </c>
      <c r="AV97" s="314" t="str">
        <f aca="false">IF($B97&lt;&gt;"",'Chronos (M21..M40)'!$H801,"")</f>
        <v/>
      </c>
      <c r="AW97" s="315" t="str">
        <f aca="false">IF('Chronos (M21..M40)'!$I801&lt;&gt;"",'Chronos (M21..M40)'!$I801," ")</f>
        <v> </v>
      </c>
      <c r="AX97" s="316" t="n">
        <f aca="false">IF('Chronos (M21..M40)'!$J801&lt;&gt;"",'Chronos (M21..M40)'!$J801,0)</f>
        <v>0</v>
      </c>
      <c r="AY97" s="317" t="str">
        <f aca="false">IF($B97&lt;&gt;"",IF(AW97&lt;&gt;" ",(INDEX(AV$9:AW$12,MATCH(AV97,AV$9:AV$12),2)/AW97)*1000,0),"")</f>
        <v/>
      </c>
      <c r="AZ97" s="318" t="str">
        <f aca="false">IF(AW$9&lt;&gt;"",IF($B97&lt;&gt;"",AY97-AX97,""),"")</f>
        <v/>
      </c>
      <c r="BA97" s="313" t="str">
        <f aca="false">IF($B97&lt;&gt;"",$B97,"")</f>
        <v/>
      </c>
      <c r="BB97" s="314" t="str">
        <f aca="false">IF($B97&lt;&gt;"",'Chronos (M21..M40)'!$H902,"")</f>
        <v/>
      </c>
      <c r="BC97" s="315" t="str">
        <f aca="false">IF('Chronos (M21..M40)'!$I902&lt;&gt;"",'Chronos (M21..M40)'!$I902," ")</f>
        <v> </v>
      </c>
      <c r="BD97" s="316" t="n">
        <f aca="false">IF('Chronos (M21..M40)'!$J902&lt;&gt;"",'Chronos (M21..M40)'!$J902,0)</f>
        <v>0</v>
      </c>
      <c r="BE97" s="317" t="str">
        <f aca="false">IF($B97&lt;&gt;"",IF(BC97&lt;&gt;" ",(INDEX(BB$9:BC$12,MATCH(BB97,BB$9:BB$12),2)/BC97)*1000,0),"")</f>
        <v/>
      </c>
      <c r="BF97" s="318" t="str">
        <f aca="false">IF(BC$9&lt;&gt;"",IF($B97&lt;&gt;"",BE97-BD97,""),"")</f>
        <v/>
      </c>
      <c r="BG97" s="314" t="str">
        <f aca="false">IF($B97&lt;&gt;"",'Chronos (M21..M40)'!$H1003,"")</f>
        <v/>
      </c>
      <c r="BH97" s="315" t="str">
        <f aca="false">IF('Chronos (M21..M40)'!$I1003&lt;&gt;"",'Chronos (M21..M40)'!$I1003," ")</f>
        <v> </v>
      </c>
      <c r="BI97" s="316" t="n">
        <f aca="false">IF('Chronos (M21..M40)'!$J1003&lt;&gt;"",'Chronos (M21..M40)'!$J1003,0)</f>
        <v>0</v>
      </c>
      <c r="BJ97" s="317" t="str">
        <f aca="false">IF($B97&lt;&gt;"",IF(BH97&lt;&gt;" ",(INDEX(BG$9:BH$12,MATCH(BG97,BG$9:BG$12),2)/BH97)*1000,0),"")</f>
        <v/>
      </c>
      <c r="BK97" s="318" t="str">
        <f aca="false">IF(BH$9&lt;&gt;"",IF($B97&lt;&gt;"",BJ97-BI97,""),"")</f>
        <v/>
      </c>
      <c r="BL97" s="313" t="str">
        <f aca="false">IF($B97&lt;&gt;"",$B97,"")</f>
        <v/>
      </c>
      <c r="BM97" s="314" t="str">
        <f aca="false">IF($B97&lt;&gt;"",'Chronos (M21..M40)'!$H1104,"")</f>
        <v/>
      </c>
      <c r="BN97" s="315" t="str">
        <f aca="false">IF('Chronos (M21..M40)'!$I1104&lt;&gt;"",'Chronos (M21..M40)'!$I1104," ")</f>
        <v> </v>
      </c>
      <c r="BO97" s="316" t="n">
        <f aca="false">IF('Chronos (M21..M40)'!$J1104&lt;&gt;"",'Chronos (M21..M40)'!$J1104,0)</f>
        <v>0</v>
      </c>
      <c r="BP97" s="317" t="str">
        <f aca="false">IF($B97&lt;&gt;"",IF(BN97&lt;&gt;" ",(INDEX(BM$9:BN$12,MATCH(BM97,BM$9:BM$12),2)/BN97)*1000,0),"")</f>
        <v/>
      </c>
      <c r="BQ97" s="318" t="str">
        <f aca="false">IF(BN$9&lt;&gt;"",IF($B97&lt;&gt;"",BP97-BO97,""),"")</f>
        <v/>
      </c>
      <c r="BR97" s="314" t="str">
        <f aca="false">IF($B97&lt;&gt;"",'Chronos (M21..M40)'!$H1205,"")</f>
        <v/>
      </c>
      <c r="BS97" s="315" t="str">
        <f aca="false">IF('Chronos (M21..M40)'!$I1205&lt;&gt;"",'Chronos (M21..M40)'!$I1205," ")</f>
        <v> </v>
      </c>
      <c r="BT97" s="316" t="n">
        <f aca="false">IF('Chronos (M21..M40)'!$J1205&lt;&gt;"",'Chronos (M21..M40)'!$J1205,0)</f>
        <v>0</v>
      </c>
      <c r="BU97" s="317" t="str">
        <f aca="false">IF($B97&lt;&gt;"",IF(BS97&lt;&gt;" ",(INDEX(BR$9:BS$12,MATCH(BR97,BR$9:BR$12),2)/BS97)*1000,0),"")</f>
        <v/>
      </c>
      <c r="BV97" s="318" t="str">
        <f aca="false">IF(BS$9&lt;&gt;"",IF($B97&lt;&gt;"",BU97-BT97,""),"")</f>
        <v/>
      </c>
      <c r="BW97" s="313" t="str">
        <f aca="false">IF($B97&lt;&gt;"",$B97,"")</f>
        <v/>
      </c>
      <c r="BX97" s="314" t="str">
        <f aca="false">IF($B97&lt;&gt;"",'Chronos (M21..M40)'!$H1306,"")</f>
        <v/>
      </c>
      <c r="BY97" s="315" t="str">
        <f aca="false">IF('Chronos (M21..M40)'!$I1306&lt;&gt;"",'Chronos (M21..M40)'!$I1306," ")</f>
        <v> </v>
      </c>
      <c r="BZ97" s="316" t="n">
        <f aca="false">IF('Chronos (M21..M40)'!$J1306&lt;&gt;"",'Chronos (M21..M40)'!$J1306,0)</f>
        <v>0</v>
      </c>
      <c r="CA97" s="317" t="str">
        <f aca="false">IF($B97&lt;&gt;"",IF(BY97&lt;&gt;" ",(INDEX(BX$9:BY$12,MATCH(BX97,BX$9:BX$12),2)/BY97)*1000,0),"")</f>
        <v/>
      </c>
      <c r="CB97" s="318" t="str">
        <f aca="false">IF(BY$9&lt;&gt;"",IF($B97&lt;&gt;"",CA97-BZ97,""),"")</f>
        <v/>
      </c>
      <c r="CC97" s="314" t="str">
        <f aca="false">IF($B97&lt;&gt;"",'Chronos (M21..M40)'!$H1407,"")</f>
        <v/>
      </c>
      <c r="CD97" s="315" t="str">
        <f aca="false">IF('Chronos (M21..M40)'!$I1407&lt;&gt;"",'Chronos (M21..M40)'!$I1407," ")</f>
        <v> </v>
      </c>
      <c r="CE97" s="316" t="n">
        <f aca="false">IF('Chronos (M21..M40)'!$J1407&lt;&gt;"",'Chronos (M21..M40)'!$J1407,0)</f>
        <v>0</v>
      </c>
      <c r="CF97" s="317" t="str">
        <f aca="false">IF($B97&lt;&gt;"",IF(CD97&lt;&gt;" ",(INDEX(CC$9:CD$12,MATCH(CC97,CC$9:CC$12),2)/CD97)*1000,0),"")</f>
        <v/>
      </c>
      <c r="CG97" s="318" t="str">
        <f aca="false">IF(CD$9&lt;&gt;"",IF($B97&lt;&gt;"",CF97-CE97,""),"")</f>
        <v/>
      </c>
      <c r="CH97" s="313" t="str">
        <f aca="false">IF($B97&lt;&gt;"",$B97,"")</f>
        <v/>
      </c>
      <c r="CI97" s="314" t="str">
        <f aca="false">IF($B97&lt;&gt;"",'Chronos (M21..M40)'!$H1508,"")</f>
        <v/>
      </c>
      <c r="CJ97" s="315" t="str">
        <f aca="false">IF('Chronos (M21..M40)'!$I1508&lt;&gt;"",'Chronos (M21..M40)'!$I1508," ")</f>
        <v> </v>
      </c>
      <c r="CK97" s="316" t="n">
        <f aca="false">IF('Chronos (M21..M40)'!$J1508&lt;&gt;"",'Chronos (M21..M40)'!$J1508,0)</f>
        <v>0</v>
      </c>
      <c r="CL97" s="317" t="str">
        <f aca="false">IF($B97&lt;&gt;"",IF(CJ97&lt;&gt;" ",(INDEX(CI$9:CJ$12,MATCH(CI97,CI$9:CI$12),2)/CJ97)*1000,0),"")</f>
        <v/>
      </c>
      <c r="CM97" s="318" t="str">
        <f aca="false">IF(CJ$9&lt;&gt;"",IF($B97&lt;&gt;"",CL97-CK97,""),"")</f>
        <v/>
      </c>
      <c r="CN97" s="314" t="str">
        <f aca="false">IF($B97&lt;&gt;"",'Chronos (M21..M40)'!$H1609,"")</f>
        <v/>
      </c>
      <c r="CO97" s="315" t="str">
        <f aca="false">IF('Chronos (M21..M40)'!$I1609&lt;&gt;"",'Chronos (M21..M40)'!$I1609," ")</f>
        <v> </v>
      </c>
      <c r="CP97" s="316" t="n">
        <f aca="false">IF('Chronos (M21..M40)'!$J1609&lt;&gt;"",'Chronos (M21..M40)'!$J1609,0)</f>
        <v>0</v>
      </c>
      <c r="CQ97" s="317" t="str">
        <f aca="false">IF($B97&lt;&gt;"",IF(CO97&lt;&gt;" ",(INDEX(CN$9:CO$12,MATCH(CN97,CN$9:CN$12),2)/CO97)*1000,0),"")</f>
        <v/>
      </c>
      <c r="CR97" s="318" t="str">
        <f aca="false">IF(CO$9&lt;&gt;"",IF($B97&lt;&gt;"",CQ97-CP97,""),"")</f>
        <v/>
      </c>
      <c r="CS97" s="313" t="str">
        <f aca="false">IF($B97&lt;&gt;"",$B97,"")</f>
        <v/>
      </c>
      <c r="CT97" s="314" t="str">
        <f aca="false">IF($B97&lt;&gt;"",'Chronos (M21..M40)'!$H1710,"")</f>
        <v/>
      </c>
      <c r="CU97" s="315" t="str">
        <f aca="false">IF('Chronos (M21..M40)'!$I1710&lt;&gt;"",'Chronos (M21..M40)'!$I1710," ")</f>
        <v> </v>
      </c>
      <c r="CV97" s="316" t="n">
        <f aca="false">IF('Chronos (M21..M40)'!$J1710&lt;&gt;"",'Chronos (M21..M40)'!$J1710,0)</f>
        <v>0</v>
      </c>
      <c r="CW97" s="317" t="str">
        <f aca="false">IF($B97&lt;&gt;"",IF(CU97&lt;&gt;" ",(INDEX(CT$9:CU$12,MATCH(CT97,CT$9:CT$12),2)/CU97)*1000,0),"")</f>
        <v/>
      </c>
      <c r="CX97" s="318" t="str">
        <f aca="false">IF(CU$9&lt;&gt;"",IF($B97&lt;&gt;"",CW97-CV97,""),"")</f>
        <v/>
      </c>
      <c r="CY97" s="314" t="str">
        <f aca="false">IF($B97&lt;&gt;"",'Chronos (M21..M40)'!$H1811,"")</f>
        <v/>
      </c>
      <c r="CZ97" s="315" t="str">
        <f aca="false">IF('Chronos (M21..M40)'!$I1811&lt;&gt;"",'Chronos (M21..M40)'!$I1811," ")</f>
        <v> </v>
      </c>
      <c r="DA97" s="316" t="n">
        <f aca="false">IF('Chronos (M21..M40)'!$J1811&lt;&gt;"",'Chronos (M21..M40)'!$J1811,0)</f>
        <v>0</v>
      </c>
      <c r="DB97" s="317" t="str">
        <f aca="false">IF($B97&lt;&gt;"",IF(CZ97&lt;&gt;" ",(INDEX(CY$9:CZ$12,MATCH(CY97,CY$9:CY$12),2)/CZ97)*1000,0),"")</f>
        <v/>
      </c>
      <c r="DC97" s="318" t="str">
        <f aca="false">IF(CZ$9&lt;&gt;"",IF($B97&lt;&gt;"",DB97-DA97,""),"")</f>
        <v/>
      </c>
      <c r="DD97" s="313" t="str">
        <f aca="false">IF($B97&lt;&gt;"",$B97,"")</f>
        <v/>
      </c>
      <c r="DE97" s="314" t="str">
        <f aca="false">IF($B97&lt;&gt;"",'Chronos (M21..M40)'!$H1912,"")</f>
        <v/>
      </c>
      <c r="DF97" s="315" t="str">
        <f aca="false">IF('Chronos (M21..M40)'!$I1912&lt;&gt;"",'Chronos (M21..M40)'!$I1912," ")</f>
        <v> </v>
      </c>
      <c r="DG97" s="316" t="n">
        <f aca="false">IF('Chronos (M21..M40)'!$J1912&lt;&gt;"",'Chronos (M21..M40)'!$J1912,0)</f>
        <v>0</v>
      </c>
      <c r="DH97" s="317" t="str">
        <f aca="false">IF($B97&lt;&gt;"",IF(DF97&lt;&gt;" ",(INDEX(DE$9:DF$12,MATCH(DE97,DE$9:DE$12),2)/DF97)*1000,0),"")</f>
        <v/>
      </c>
      <c r="DI97" s="318" t="str">
        <f aca="false">IF(DF$9&lt;&gt;"",IF($B97&lt;&gt;"",DH97-DG97,""),"")</f>
        <v/>
      </c>
      <c r="DJ97" s="314" t="str">
        <f aca="false">IF($B97&lt;&gt;"",'Chronos (M21..M40)'!$H2013,"")</f>
        <v/>
      </c>
      <c r="DK97" s="315" t="str">
        <f aca="false">IF('Chronos (M21..M40)'!$I2013&lt;&gt;"",'Chronos (M21..M40)'!$I2013," ")</f>
        <v> </v>
      </c>
      <c r="DL97" s="316" t="n">
        <f aca="false">IF('Chronos (M21..M40)'!$J2013&lt;&gt;"",'Chronos (M21..M40)'!$J2013,0)</f>
        <v>0</v>
      </c>
      <c r="DM97" s="317" t="str">
        <f aca="false">IF($B97&lt;&gt;"",IF(DK97&lt;&gt;" ",(INDEX(DJ$9:DK$12,MATCH(DJ97,DJ$9:DJ$12),2)/DK97)*1000,0),"")</f>
        <v/>
      </c>
      <c r="DN97" s="318" t="str">
        <f aca="false">IF(DK$9&lt;&gt;"",IF($B97&lt;&gt;"",DM97-DL97,""),"")</f>
        <v/>
      </c>
      <c r="DO97" s="0"/>
      <c r="DP97" s="356" t="n">
        <f aca="false">E97</f>
        <v>0</v>
      </c>
      <c r="DQ97" s="357" t="n">
        <f aca="false">F97</f>
        <v>0</v>
      </c>
      <c r="DR97" s="356" t="e">
        <f aca="false">SUM(E97,M97,R97,X97,AC97)</f>
        <v>#VALUE!</v>
      </c>
      <c r="DS97" s="319" t="e">
        <f aca="false">SUM(DR97,AI97,AN97,AT97,AY97,BE97,BJ97,BP97,BU97,CA97,CF97,CL97,CQ97,CW97,DB97,DH97,DM97)</f>
        <v>#VALUE!</v>
      </c>
      <c r="DT97" s="357" t="n">
        <f aca="false">SUM(L97,Q97,W97,AB97,AH97,AM97,AS97,AX97,BD97,BI97,BO97,BT97,BZ97,CE97,CK97,CP97,CV97,DA97,DG97,DL97)</f>
        <v>0</v>
      </c>
      <c r="DU97" s="356" t="e">
        <f aca="false">SMALL($DY97:$EV97,1)</f>
        <v>#VALUE!</v>
      </c>
      <c r="DV97" s="319" t="e">
        <f aca="false">SMALL($DY97:$EV97,2)</f>
        <v>#VALUE!</v>
      </c>
      <c r="DW97" s="319" t="e">
        <f aca="false">SMALL($DY97:$EV97,3)</f>
        <v>#VALUE!</v>
      </c>
      <c r="DX97" s="357" t="e">
        <f aca="false">SMALL($DY97:$EV97,4)</f>
        <v>#VALUE!</v>
      </c>
      <c r="DY97" s="356" t="e">
        <f aca="false">'Calculs (M1..M20)'!DU97</f>
        <v>#VALUE!</v>
      </c>
      <c r="DZ97" s="356" t="e">
        <f aca="false">'Calculs (M1..M20)'!DV97</f>
        <v>#VALUE!</v>
      </c>
      <c r="EA97" s="356" t="e">
        <f aca="false">'Calculs (M1..M20)'!DW97</f>
        <v>#VALUE!</v>
      </c>
      <c r="EB97" s="358" t="e">
        <f aca="false">'Calculs (M1..M20)'!DX97</f>
        <v>#VALUE!</v>
      </c>
      <c r="EC97" s="361" t="str">
        <f aca="false">IF(M97&gt;0,M97," ")</f>
        <v/>
      </c>
      <c r="ED97" s="321" t="str">
        <f aca="false">IF(R97&gt;0,R97," ")</f>
        <v/>
      </c>
      <c r="EE97" s="321" t="str">
        <f aca="false">IF(X97&gt;0,X97," ")</f>
        <v/>
      </c>
      <c r="EF97" s="321" t="str">
        <f aca="false">IF(AC97&gt;0,AC97," ")</f>
        <v/>
      </c>
      <c r="EG97" s="321" t="str">
        <f aca="false">IF(AI97&gt;0,AI97," ")</f>
        <v/>
      </c>
      <c r="EH97" s="321" t="str">
        <f aca="false">IF(AN97&gt;0,AN97," ")</f>
        <v/>
      </c>
      <c r="EI97" s="321" t="str">
        <f aca="false">IF(AT97&gt;0,AT97," ")</f>
        <v/>
      </c>
      <c r="EJ97" s="321" t="str">
        <f aca="false">IF(AY97&gt;0,AY97," ")</f>
        <v/>
      </c>
      <c r="EK97" s="321" t="str">
        <f aca="false">IF(BE97&gt;0,BE97," ")</f>
        <v/>
      </c>
      <c r="EL97" s="321" t="str">
        <f aca="false">IF(BJ97&gt;0,BJ97," ")</f>
        <v/>
      </c>
      <c r="EM97" s="321" t="str">
        <f aca="false">IF(BP97&gt;0,BP97," ")</f>
        <v/>
      </c>
      <c r="EN97" s="321" t="str">
        <f aca="false">IF(BU97&gt;0,BU97," ")</f>
        <v/>
      </c>
      <c r="EO97" s="321" t="str">
        <f aca="false">IF(CA97&gt;0,CA97," ")</f>
        <v/>
      </c>
      <c r="EP97" s="321" t="str">
        <f aca="false">IF(CF97&gt;0,CF97," ")</f>
        <v/>
      </c>
      <c r="EQ97" s="321" t="str">
        <f aca="false">IF(CL97&gt;0,CL97," ")</f>
        <v/>
      </c>
      <c r="ER97" s="321" t="str">
        <f aca="false">IF(CQ97&gt;0,CQ97," ")</f>
        <v/>
      </c>
      <c r="ES97" s="321" t="str">
        <f aca="false">IF(CW97&gt;0,CW97," ")</f>
        <v/>
      </c>
      <c r="ET97" s="321" t="str">
        <f aca="false">IF(DB97&gt;0,DB97," ")</f>
        <v/>
      </c>
      <c r="EU97" s="321" t="str">
        <f aca="false">IF(DH97&gt;0,DH97," ")</f>
        <v/>
      </c>
      <c r="EV97" s="321" t="str">
        <f aca="false">IF(DM97&gt;0,DM97," ")</f>
        <v/>
      </c>
      <c r="EW97" s="322" t="e">
        <f aca="false">SMALL($DY97:EC97,1)</f>
        <v>#VALUE!</v>
      </c>
      <c r="EX97" s="323" t="e">
        <f aca="false">SMALL($DY97:ED97,1)</f>
        <v>#VALUE!</v>
      </c>
      <c r="EY97" s="323" t="e">
        <f aca="false">SMALL($DY97:EE97,1)</f>
        <v>#VALUE!</v>
      </c>
      <c r="EZ97" s="323" t="e">
        <f aca="false">SMALL($DY97:EF97,1)</f>
        <v>#VALUE!</v>
      </c>
      <c r="FA97" s="323" t="e">
        <f aca="false">SMALL($DY97:EG97,1)</f>
        <v>#VALUE!</v>
      </c>
      <c r="FB97" s="323" t="e">
        <f aca="false">SMALL($DY97:EH97,1)</f>
        <v>#VALUE!</v>
      </c>
      <c r="FC97" s="323" t="e">
        <f aca="false">SMALL($DY97:EI97,1)</f>
        <v>#VALUE!</v>
      </c>
      <c r="FD97" s="323" t="e">
        <f aca="false">SMALL($DY97:EJ97,1)</f>
        <v>#VALUE!</v>
      </c>
      <c r="FE97" s="323" t="e">
        <f aca="false">SMALL($DY97:EK97,1)</f>
        <v>#VALUE!</v>
      </c>
      <c r="FF97" s="323" t="e">
        <f aca="false">SMALL($DY97:EL97,1)</f>
        <v>#VALUE!</v>
      </c>
      <c r="FG97" s="323" t="e">
        <f aca="false">SMALL($DY97:EM97,1)</f>
        <v>#VALUE!</v>
      </c>
      <c r="FH97" s="323" t="e">
        <f aca="false">SMALL($DY97:EN97,1)</f>
        <v>#VALUE!</v>
      </c>
      <c r="FI97" s="323" t="e">
        <f aca="false">SMALL($DY97:EO97,1)</f>
        <v>#VALUE!</v>
      </c>
      <c r="FJ97" s="323" t="e">
        <f aca="false">SMALL($DY97:EP97,1)</f>
        <v>#VALUE!</v>
      </c>
      <c r="FK97" s="323" t="e">
        <f aca="false">SMALL($DY97:EQ97,1)</f>
        <v>#VALUE!</v>
      </c>
      <c r="FL97" s="323" t="e">
        <f aca="false">SMALL($DY97:ER97,1)</f>
        <v>#VALUE!</v>
      </c>
      <c r="FM97" s="323" t="e">
        <f aca="false">SMALL($DY97:ES97,1)</f>
        <v>#VALUE!</v>
      </c>
      <c r="FN97" s="323" t="e">
        <f aca="false">SMALL($DY97:ET97,1)</f>
        <v>#VALUE!</v>
      </c>
      <c r="FO97" s="323" t="e">
        <f aca="false">SMALL($DY97:EU97,1)</f>
        <v>#VALUE!</v>
      </c>
      <c r="FP97" s="324" t="e">
        <f aca="false">SMALL($DY97:EV97,1)</f>
        <v>#VALUE!</v>
      </c>
      <c r="FQ97" s="0"/>
      <c r="FR97" s="328" t="str">
        <f aca="false">IF($B97&lt;&gt;"",IF($EE$1+20&gt;=FR$13,$N97+E97-F97-(EW97+EW199+EW301+EW403),""),"")</f>
        <v/>
      </c>
      <c r="FS97" s="329" t="str">
        <f aca="false">IF($B97&lt;&gt;"",IF($EE$1+20&gt;=FS$13,$N97+$S97+E97-F97-(EX97+EX199+EX301+EX403),""),"")</f>
        <v/>
      </c>
      <c r="FT97" s="329" t="str">
        <f aca="false">IF($B97&lt;&gt;"",IF($EE$1+20&gt;=FT$13,$N97+$S97+$Y97+E97-F97-(EY97+EY199+EY301+EY403),""),"")</f>
        <v/>
      </c>
      <c r="FU97" s="329" t="str">
        <f aca="false">IF($B97&lt;&gt;"",IF($EE$1+20&gt;=FU$13,$N97+$S97+$Y97+$AD97+E97-F97-(EZ97+EZ199+EZ301+EZ403),""),"")</f>
        <v/>
      </c>
      <c r="FV97" s="329" t="str">
        <f aca="false">IF($B97&lt;&gt;"",IF($EE$1+20&gt;=FV$13,$N97+$S97+$Y97+$AD97+$AJ97+E97-F97-(FA97+FA199+FA301+FA403),""),"")</f>
        <v/>
      </c>
      <c r="FW97" s="329" t="str">
        <f aca="false">IF($B97&lt;&gt;"",IF($EE$1+20&gt;=FW$13,$N97+$S97+$Y97+$AD97+$AJ97+$AO97+E97-F97-(FB97+FB199+FB301+FB403),""),"")</f>
        <v/>
      </c>
      <c r="FX97" s="329" t="str">
        <f aca="false">IF($B97&lt;&gt;"",IF($EE$1+20&gt;=FX$13,$N97+$S97+$Y97+$AD97+$AJ97+$AO97+$AU97+E97-F97-(FC97+FC199+FC301+FC403),""),"")</f>
        <v/>
      </c>
      <c r="FY97" s="329" t="str">
        <f aca="false">IF($B97&lt;&gt;"",IF($EE$1+20&gt;=FY$13,$N97+$S97+$Y97+$AD97+$AJ97+$AO97+$AU97+$AZ97+E97-F97-(FD97+FD199+FD301+FD403),""),"")</f>
        <v/>
      </c>
      <c r="FZ97" s="329" t="str">
        <f aca="false">IF($B97&lt;&gt;"",IF($EE$1+20&gt;=FZ$13,$N97+$S97+$Y97+$AD97+$AJ97+$AO97+$AU97+$AZ97+$BF97+E97-F97-(FE97+FE199+FE301+FE403),""),"")</f>
        <v/>
      </c>
      <c r="GA97" s="329" t="str">
        <f aca="false">IF($B97&lt;&gt;"",IF($EE$1+20&gt;=GA$13,$N97+$S97+$Y97+$AD97+$AJ97+$AO97+$AU97+$AZ97+$BF97+$BK97+E97-F97-(FF97+FF199+FF301+FF403),""),"")</f>
        <v/>
      </c>
      <c r="GB97" s="329" t="str">
        <f aca="false">IF($B97&lt;&gt;"",IF($EE$1+20&gt;=GB$13,$N97+$S97+$Y97+$AD97+$AJ97+$AO97+$AU97+$AZ97+$BF97+$BK97+$BQ97+E97-F97-(FG97+FG199+FG301+FG403),""),"")</f>
        <v/>
      </c>
      <c r="GC97" s="329" t="str">
        <f aca="false">IF($B97&lt;&gt;"",IF($EE$1+20&gt;=GC$13,$N97+$S97+$Y97+$AD97+$AJ97+$AO97+$AU97+$AZ97+$BF97+$BK97+$BQ97+$BV97+E97-F97-(FH97+FH199+FH301+FH403),""),"")</f>
        <v/>
      </c>
      <c r="GD97" s="329" t="str">
        <f aca="false">IF($B97&lt;&gt;"",IF($EE$1+20&gt;=GD$13,$N97+$S97+$Y97+$AD97+$AJ97+$AO97+$AU97+$AZ97+$BF97+$BK97+$BQ97+$BV97+$CB97+E97-F97-(FI97+FI199+FI301+FI403),""),"")</f>
        <v/>
      </c>
      <c r="GE97" s="329" t="str">
        <f aca="false">IF($B97&lt;&gt;"",IF($EE$1+20&gt;=GE$13,$N97+$S97+$Y97+$AD97+$AJ97+$AO97+$AU97+$AZ97+$BF97+$BK97+$BQ97+$BV97+$CB97+$CG97+E97-F97-(FJ97+FJ199+FJ301+FJ403),""),"")</f>
        <v/>
      </c>
      <c r="GF97" s="329" t="str">
        <f aca="false">IF($B97&lt;&gt;"",IF($EE$1+20&gt;=GF$13,$N97+$S97+$Y97+$AD97+$AJ97+$AO97+$AU97+$AZ97+$BF97+$BK97+$BQ97+$BV97+$CB97+$CG97+$CM97+E97-F97-(FK97+FK199+FK301+FK403),""),"")</f>
        <v/>
      </c>
      <c r="GG97" s="329" t="str">
        <f aca="false">IF($B97&lt;&gt;"",IF($EE$1+20&gt;=GG$13,$N97+$S97+$Y97+$AD97+$AJ97+$AO97+$AU97+$AZ97+$BF97+$BK97+$BQ97+$BV97+$CB97+$CG97+$CM97+$CR97+E97-F97-(FL97+FL199+FL301+FL403),""),"")</f>
        <v/>
      </c>
      <c r="GH97" s="329" t="str">
        <f aca="false">IF($B97&lt;&gt;"",IF($EE$1+20&gt;=GH$13,$N97+$S97+$Y97+$AD97+$AJ97+$AO97+$AU97+$AZ97+$BF97+$BK97+$BQ97+$BV97+$CB97+$CG97+$CM97+$CR97+$CX97+E97-F97-(FM97+FM199+FM301+FM403),""),"")</f>
        <v/>
      </c>
      <c r="GI97" s="329" t="str">
        <f aca="false">IF($B97&lt;&gt;"",IF($EE$1+20&gt;=GI$13,$N97+$S97+$Y97+$AD97+$AJ97+$AO97+$AU97+$AZ97+$BF97+$BK97+$BQ97+$BV97+$CB97+$CG97+$CM97+$CR97+$CX97+$DC97+E97-F97-(FN97+FN199+FN301+FN403),""),"")</f>
        <v/>
      </c>
      <c r="GJ97" s="329" t="str">
        <f aca="false">IF($B97&lt;&gt;"",IF($EE$1+20&gt;=GJ$13,$N97+$S97+$Y97+$AD97+$AJ97+$AO97+$AU97+$AZ97+$BF97+$BK97+$BQ97+$BV97+$CB97+$CG97+$CM97+$CR97+$CX97+$DC97+$DI97+E97-F97-(FO97+FO199+FO301+FO403),""),"")</f>
        <v/>
      </c>
      <c r="GK97" s="330" t="str">
        <f aca="false">IF($B97&lt;&gt;"",IF($EE$1+20&gt;=GK$13,$N97+$S97+$Y97+$AD97+$AJ97+$AO97+$AU97+$AZ97+$BF97+$BK97+$BQ97+$BV97+$CB97+$CG97+$CM97+$CR97+$CX97+$DC97+$DI97+$DN97+E97-F97-(FP97+FP199+FP301+FP403),""),"")</f>
        <v/>
      </c>
      <c r="GL97" s="0"/>
      <c r="GM97" s="328" t="str">
        <f aca="false">IF($B97&lt;&gt;"",IF($EE$1+20&gt;=GM$13,RANK(FR97,FR$14:FR$113,0),""),"")</f>
        <v/>
      </c>
      <c r="GN97" s="329" t="str">
        <f aca="false">IF($B97&lt;&gt;"",IF($EE$1+20&gt;=GN$13,RANK(FS97,FS$14:FS$113,0),""),"")</f>
        <v/>
      </c>
      <c r="GO97" s="329" t="str">
        <f aca="false">IF($B97&lt;&gt;"",IF($EE$1+20&gt;=GO$13,RANK(FT97,FT$14:FT$113,0),""),"")</f>
        <v/>
      </c>
      <c r="GP97" s="329" t="str">
        <f aca="false">IF($B97&lt;&gt;"",IF($EE$1+20&gt;=GP$13,RANK(FU97,FU$14:FU$113,0),""),"")</f>
        <v/>
      </c>
      <c r="GQ97" s="329" t="str">
        <f aca="false">IF($B97&lt;&gt;"",IF($EE$1+20&gt;=GQ$13,RANK(FV97,FV$14:FV$113,0),""),"")</f>
        <v/>
      </c>
      <c r="GR97" s="329" t="str">
        <f aca="false">IF($B97&lt;&gt;"",IF($EE$1+20&gt;=GR$13,RANK(FW97,FW$14:FW$113,0),""),"")</f>
        <v/>
      </c>
      <c r="GS97" s="329" t="str">
        <f aca="false">IF($B97&lt;&gt;"",IF($EE$1+20&gt;=GS$13,RANK(FX97,FX$14:FX$113,0),""),"")</f>
        <v/>
      </c>
      <c r="GT97" s="329" t="str">
        <f aca="false">IF($B97&lt;&gt;"",IF($EE$1+20&gt;=GT$13,RANK(FY97,FY$14:FY$113,0),""),"")</f>
        <v/>
      </c>
      <c r="GU97" s="329" t="str">
        <f aca="false">IF($B97&lt;&gt;"",IF($EE$1+20&gt;=GU$13,RANK(FZ97,FZ$14:FZ$113,0),""),"")</f>
        <v/>
      </c>
      <c r="GV97" s="329" t="str">
        <f aca="false">IF($B97&lt;&gt;"",IF($EE$1+20&gt;=GV$13,RANK(GA97,GA$14:GA$113,0),""),"")</f>
        <v/>
      </c>
      <c r="GW97" s="329" t="str">
        <f aca="false">IF($B97&lt;&gt;"",IF($EE$1+20&gt;=GW$13,RANK(GB97,GB$14:GB$113,0),""),"")</f>
        <v/>
      </c>
      <c r="GX97" s="329" t="str">
        <f aca="false">IF($B97&lt;&gt;"",IF($EE$1+20&gt;=GX$13,RANK(GC97,GC$14:GC$113,0),""),"")</f>
        <v/>
      </c>
      <c r="GY97" s="329" t="str">
        <f aca="false">IF($B97&lt;&gt;"",IF($EE$1+20&gt;=GY$13,RANK(GD97,GD$14:GD$113,0),""),"")</f>
        <v/>
      </c>
      <c r="GZ97" s="329" t="str">
        <f aca="false">IF($B97&lt;&gt;"",IF($EE$1+20&gt;=GZ$13,RANK(GE97,GE$14:GE$113,0),""),"")</f>
        <v/>
      </c>
      <c r="HA97" s="329" t="str">
        <f aca="false">IF($B97&lt;&gt;"",IF($EE$1+20&gt;=HA$13,RANK(GF97,GF$14:GF$113,0),""),"")</f>
        <v/>
      </c>
      <c r="HB97" s="329" t="str">
        <f aca="false">IF($B97&lt;&gt;"",IF($EE$1+20&gt;=HB$13,RANK(GG97,GG$14:GG$113,0),""),"")</f>
        <v/>
      </c>
      <c r="HC97" s="329" t="str">
        <f aca="false">IF($B97&lt;&gt;"",IF($EE$1+20&gt;=HC$13,RANK(GH97,GH$14:GH$113,0),""),"")</f>
        <v/>
      </c>
      <c r="HD97" s="329" t="str">
        <f aca="false">IF($B97&lt;&gt;"",IF($EE$1+20&gt;=HD$13,RANK(GI97,GI$14:GI$113,0),""),"")</f>
        <v/>
      </c>
      <c r="HE97" s="329" t="str">
        <f aca="false">IF($B97&lt;&gt;"",IF($EE$1+20&gt;=HE$13,RANK(GJ97,GJ$14:GJ$113,0),""),"")</f>
        <v/>
      </c>
      <c r="HF97" s="330" t="str">
        <f aca="false">IF($B97&lt;&gt;"",IF($EE$1+20&gt;=HF$13,RANK(GK97,GK$14:GK$113,0),""),"")</f>
        <v/>
      </c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3" hidden="false" customHeight="false" outlineLevel="0" collapsed="false">
      <c r="A98" s="308" t="str">
        <f aca="false">IF(B98&lt;&gt;"",RANK(G98,G$14:G$113,0),"")</f>
        <v/>
      </c>
      <c r="B98" s="310" t="str">
        <f aca="false">IF('Chronos (M1..M20)'!B95&lt;&gt;"",'Chronos (M1..M20)'!B95,"")</f>
        <v/>
      </c>
      <c r="C98" s="310" t="str">
        <f aca="false">IF(B98&lt;&gt;"",'Chronos (M1..M20)'!C95,"")</f>
        <v/>
      </c>
      <c r="D98" s="215" t="str">
        <f aca="false">IF(B98&lt;&gt;"",'Chronos (M1..M20)'!C95,"")</f>
        <v/>
      </c>
      <c r="E98" s="355" t="n">
        <f aca="false">'Calculs (M1..M20)'!DS98</f>
        <v>0</v>
      </c>
      <c r="F98" s="355" t="n">
        <f aca="false">'Calculs (M1..M20)'!DT98</f>
        <v>0</v>
      </c>
      <c r="G98" s="311" t="n">
        <f aca="false">IF(B98&lt;&gt;"",IF(NbTotManche&lt;4,DR98-DQ98,IF(NbTotManche&lt;15,DR98-DU98-DQ98,IF(NbTotManche&lt;25,DR98-DU98-DV98-DQ98-DT98,IF(NbTotManche&lt;35,DS98-DU98-DV98-DW98-DT98-DQ98,DS98-DU98-DV98-DW98-DX98-DT98-DQ98)))),0)</f>
        <v>0</v>
      </c>
      <c r="H98" s="312" t="str">
        <f aca="false">IF(B98&lt;&gt;"",IF(G98,(G98/MAXA(G$14:G$113))*1000,0),"")</f>
        <v/>
      </c>
      <c r="I98" s="313" t="str">
        <f aca="false">IF($B98&lt;&gt;"",$B98,"")</f>
        <v/>
      </c>
      <c r="J98" s="314" t="str">
        <f aca="false">IF($B98&lt;&gt;"",'Chronos (M21..M40)'!$H95,"")</f>
        <v/>
      </c>
      <c r="K98" s="315" t="str">
        <f aca="false">IF('Chronos (M21..M40)'!$I95&lt;&gt;"",'Chronos (M21..M40)'!$I95," ")</f>
        <v> </v>
      </c>
      <c r="L98" s="316" t="n">
        <f aca="false">IF('Chronos (M21..M40)'!$J95&lt;&gt;"",'Chronos (M21..M40)'!$J95,0)</f>
        <v>0</v>
      </c>
      <c r="M98" s="317" t="str">
        <f aca="false">IF($B98&lt;&gt;"",IF(K98&lt;&gt;" ",(INDEX(J$9:K$12,MATCH(J98,J$9:J$12),2)/K98)*1000,0),"")</f>
        <v/>
      </c>
      <c r="N98" s="318" t="str">
        <f aca="false">IF(K$9&lt;&gt;"",IF($B98&lt;&gt;"",M98-L98,""),"")</f>
        <v/>
      </c>
      <c r="O98" s="314" t="str">
        <f aca="false">IF($B98&lt;&gt;"",'Chronos (M21..M40)'!$H196,"")</f>
        <v/>
      </c>
      <c r="P98" s="315" t="str">
        <f aca="false">IF('Chronos (M21..M40)'!$I196&lt;&gt;"",'Chronos (M21..M40)'!$I196," ")</f>
        <v> </v>
      </c>
      <c r="Q98" s="316" t="n">
        <f aca="false">IF('Chronos (M21..M40)'!$J196&lt;&gt;"",'Chronos (M21..M40)'!$J196,0)</f>
        <v>0</v>
      </c>
      <c r="R98" s="317" t="str">
        <f aca="false">IF($B98&lt;&gt;"",IF(P98&lt;&gt;" ",(INDEX(O$9:P$12,MATCH(O98,O$9:O$12),2)/P98)*1000,0),"")</f>
        <v/>
      </c>
      <c r="S98" s="318" t="str">
        <f aca="false">IF(P$9&lt;&gt;"",IF($B98&lt;&gt;"",R98-Q98,""),"")</f>
        <v/>
      </c>
      <c r="T98" s="313" t="str">
        <f aca="false">IF($B98&lt;&gt;"",$B98,"")</f>
        <v/>
      </c>
      <c r="U98" s="314" t="str">
        <f aca="false">IF($B98&lt;&gt;"",'Chronos (M21..M40)'!$H297,"")</f>
        <v/>
      </c>
      <c r="V98" s="315" t="str">
        <f aca="false">IF('Chronos (M21..M40)'!$I297&lt;&gt;"",'Chronos (M21..M40)'!$I297," ")</f>
        <v> </v>
      </c>
      <c r="W98" s="316" t="n">
        <f aca="false">IF('Chronos (M21..M40)'!$J297&lt;&gt;"",'Chronos (M21..M40)'!$J297,0)</f>
        <v>0</v>
      </c>
      <c r="X98" s="317" t="str">
        <f aca="false">IF($B98&lt;&gt;"",IF(V98&lt;&gt;" ",(INDEX(U$9:V$12,MATCH(U98,U$9:U$12),2)/V98)*1000,0),"")</f>
        <v/>
      </c>
      <c r="Y98" s="318" t="str">
        <f aca="false">IF(V$9&lt;&gt;"",IF($B98&lt;&gt;"",X98-W98,""),"")</f>
        <v/>
      </c>
      <c r="Z98" s="314" t="str">
        <f aca="false">IF($B98&lt;&gt;"",'Chronos (M21..M40)'!$H398,"")</f>
        <v/>
      </c>
      <c r="AA98" s="315" t="str">
        <f aca="false">IF('Chronos (M21..M40)'!$I398&lt;&gt;"",'Chronos (M21..M40)'!$I398," ")</f>
        <v> </v>
      </c>
      <c r="AB98" s="316" t="n">
        <f aca="false">IF('Chronos (M1..M20)'!$J398&lt;&gt;"",'Chronos (M21..M40)'!$J398,0)</f>
        <v>0</v>
      </c>
      <c r="AC98" s="317" t="str">
        <f aca="false">IF($B98&lt;&gt;"",IF(AA98&lt;&gt;" ",(INDEX(Z$9:AA$12,MATCH(Z98,Z$9:Z$12),2)/AA98)*1000,0),"")</f>
        <v/>
      </c>
      <c r="AD98" s="318" t="str">
        <f aca="false">IF(AA$9&lt;&gt;"",IF($B98&lt;&gt;"",AC98-AB98,""),"")</f>
        <v/>
      </c>
      <c r="AE98" s="313" t="str">
        <f aca="false">IF($B98&lt;&gt;"",$B98,"")</f>
        <v/>
      </c>
      <c r="AF98" s="314" t="str">
        <f aca="false">IF($B98&lt;&gt;"",'Chronos (M21..M40)'!$H499,"")</f>
        <v/>
      </c>
      <c r="AG98" s="315" t="str">
        <f aca="false">IF('Chronos (M21..M40)'!$I499&lt;&gt;"",'Chronos (M21..M40)'!$I499," ")</f>
        <v> </v>
      </c>
      <c r="AH98" s="316" t="n">
        <f aca="false">IF('Chronos (M21..M40)'!$J499&lt;&gt;"",'Chronos (M21..M40)'!$J499,0)</f>
        <v>0</v>
      </c>
      <c r="AI98" s="317" t="str">
        <f aca="false">IF($B98&lt;&gt;"",IF(AG98&lt;&gt;" ",(INDEX(AF$9:AG$12,MATCH(AF98,AF$9:AF$12),2)/AG98)*1000,0),"")</f>
        <v/>
      </c>
      <c r="AJ98" s="318" t="str">
        <f aca="false">IF(AG$9&lt;&gt;"",IF($B98&lt;&gt;"",AI98-AH98,""),"")</f>
        <v/>
      </c>
      <c r="AK98" s="314" t="str">
        <f aca="false">IF($B98&lt;&gt;"",'Chronos (M21..M40)'!$H600,"")</f>
        <v/>
      </c>
      <c r="AL98" s="315" t="str">
        <f aca="false">IF('Chronos (M21..M40)'!$I600&lt;&gt;"",'Chronos (M21..M40)'!$I600," ")</f>
        <v> </v>
      </c>
      <c r="AM98" s="316" t="n">
        <f aca="false">IF('Chronos (M21..M40)'!$J600&lt;&gt;"",'Chronos (M21..M40)'!$J600,0)</f>
        <v>0</v>
      </c>
      <c r="AN98" s="317" t="str">
        <f aca="false">IF($B98&lt;&gt;"",IF(AL98&lt;&gt;" ",(INDEX(AK$9:AL$12,MATCH(AK98,AK$9:AK$12),2)/AL98)*1000,0),"")</f>
        <v/>
      </c>
      <c r="AO98" s="318" t="str">
        <f aca="false">IF(AL$9&lt;&gt;"",IF($B98&lt;&gt;"",AN98-AM98,""),"")</f>
        <v/>
      </c>
      <c r="AP98" s="313" t="str">
        <f aca="false">IF($B98&lt;&gt;"",$B98,"")</f>
        <v/>
      </c>
      <c r="AQ98" s="314" t="str">
        <f aca="false">IF($B98&lt;&gt;"",'Chronos (M21..M40)'!$H701,"")</f>
        <v/>
      </c>
      <c r="AR98" s="315" t="str">
        <f aca="false">IF('Chronos (M21..M40)'!$I701&lt;&gt;"",'Chronos (M21..M40)'!$I701," ")</f>
        <v> </v>
      </c>
      <c r="AS98" s="316" t="n">
        <f aca="false">IF('Chronos (M21..M40)'!$J701&lt;&gt;"",'Chronos (M21..M40)'!$J701,0)</f>
        <v>0</v>
      </c>
      <c r="AT98" s="317" t="str">
        <f aca="false">IF($B98&lt;&gt;"",IF(AR98&lt;&gt;" ",(INDEX(AQ$9:AR$12,MATCH(AQ98,AQ$9:AQ$12),2)/AR98)*1000,0),"")</f>
        <v/>
      </c>
      <c r="AU98" s="318" t="str">
        <f aca="false">IF(AR$9&lt;&gt;"",IF($B98&lt;&gt;"",AT98-AS98,""),"")</f>
        <v/>
      </c>
      <c r="AV98" s="314" t="str">
        <f aca="false">IF($B98&lt;&gt;"",'Chronos (M21..M40)'!$H802,"")</f>
        <v/>
      </c>
      <c r="AW98" s="315" t="str">
        <f aca="false">IF('Chronos (M21..M40)'!$I802&lt;&gt;"",'Chronos (M21..M40)'!$I802," ")</f>
        <v> </v>
      </c>
      <c r="AX98" s="316" t="n">
        <f aca="false">IF('Chronos (M21..M40)'!$J802&lt;&gt;"",'Chronos (M21..M40)'!$J802,0)</f>
        <v>0</v>
      </c>
      <c r="AY98" s="317" t="str">
        <f aca="false">IF($B98&lt;&gt;"",IF(AW98&lt;&gt;" ",(INDEX(AV$9:AW$12,MATCH(AV98,AV$9:AV$12),2)/AW98)*1000,0),"")</f>
        <v/>
      </c>
      <c r="AZ98" s="318" t="str">
        <f aca="false">IF(AW$9&lt;&gt;"",IF($B98&lt;&gt;"",AY98-AX98,""),"")</f>
        <v/>
      </c>
      <c r="BA98" s="313" t="str">
        <f aca="false">IF($B98&lt;&gt;"",$B98,"")</f>
        <v/>
      </c>
      <c r="BB98" s="314" t="str">
        <f aca="false">IF($B98&lt;&gt;"",'Chronos (M21..M40)'!$H903,"")</f>
        <v/>
      </c>
      <c r="BC98" s="315" t="str">
        <f aca="false">IF('Chronos (M21..M40)'!$I903&lt;&gt;"",'Chronos (M21..M40)'!$I903," ")</f>
        <v> </v>
      </c>
      <c r="BD98" s="316" t="n">
        <f aca="false">IF('Chronos (M21..M40)'!$J903&lt;&gt;"",'Chronos (M21..M40)'!$J903,0)</f>
        <v>0</v>
      </c>
      <c r="BE98" s="317" t="str">
        <f aca="false">IF($B98&lt;&gt;"",IF(BC98&lt;&gt;" ",(INDEX(BB$9:BC$12,MATCH(BB98,BB$9:BB$12),2)/BC98)*1000,0),"")</f>
        <v/>
      </c>
      <c r="BF98" s="318" t="str">
        <f aca="false">IF(BC$9&lt;&gt;"",IF($B98&lt;&gt;"",BE98-BD98,""),"")</f>
        <v/>
      </c>
      <c r="BG98" s="314" t="str">
        <f aca="false">IF($B98&lt;&gt;"",'Chronos (M21..M40)'!$H1004,"")</f>
        <v/>
      </c>
      <c r="BH98" s="315" t="str">
        <f aca="false">IF('Chronos (M21..M40)'!$I1004&lt;&gt;"",'Chronos (M21..M40)'!$I1004," ")</f>
        <v> </v>
      </c>
      <c r="BI98" s="316" t="n">
        <f aca="false">IF('Chronos (M21..M40)'!$J1004&lt;&gt;"",'Chronos (M21..M40)'!$J1004,0)</f>
        <v>0</v>
      </c>
      <c r="BJ98" s="317" t="str">
        <f aca="false">IF($B98&lt;&gt;"",IF(BH98&lt;&gt;" ",(INDEX(BG$9:BH$12,MATCH(BG98,BG$9:BG$12),2)/BH98)*1000,0),"")</f>
        <v/>
      </c>
      <c r="BK98" s="318" t="str">
        <f aca="false">IF(BH$9&lt;&gt;"",IF($B98&lt;&gt;"",BJ98-BI98,""),"")</f>
        <v/>
      </c>
      <c r="BL98" s="313" t="str">
        <f aca="false">IF($B98&lt;&gt;"",$B98,"")</f>
        <v/>
      </c>
      <c r="BM98" s="314" t="str">
        <f aca="false">IF($B98&lt;&gt;"",'Chronos (M21..M40)'!$H1105,"")</f>
        <v/>
      </c>
      <c r="BN98" s="315" t="str">
        <f aca="false">IF('Chronos (M21..M40)'!$I1105&lt;&gt;"",'Chronos (M21..M40)'!$I1105," ")</f>
        <v> </v>
      </c>
      <c r="BO98" s="316" t="n">
        <f aca="false">IF('Chronos (M21..M40)'!$J1105&lt;&gt;"",'Chronos (M21..M40)'!$J1105,0)</f>
        <v>0</v>
      </c>
      <c r="BP98" s="317" t="str">
        <f aca="false">IF($B98&lt;&gt;"",IF(BN98&lt;&gt;" ",(INDEX(BM$9:BN$12,MATCH(BM98,BM$9:BM$12),2)/BN98)*1000,0),"")</f>
        <v/>
      </c>
      <c r="BQ98" s="318" t="str">
        <f aca="false">IF(BN$9&lt;&gt;"",IF($B98&lt;&gt;"",BP98-BO98,""),"")</f>
        <v/>
      </c>
      <c r="BR98" s="314" t="str">
        <f aca="false">IF($B98&lt;&gt;"",'Chronos (M21..M40)'!$H1206,"")</f>
        <v/>
      </c>
      <c r="BS98" s="315" t="str">
        <f aca="false">IF('Chronos (M21..M40)'!$I1206&lt;&gt;"",'Chronos (M21..M40)'!$I1206," ")</f>
        <v> </v>
      </c>
      <c r="BT98" s="316" t="n">
        <f aca="false">IF('Chronos (M21..M40)'!$J1206&lt;&gt;"",'Chronos (M21..M40)'!$J1206,0)</f>
        <v>0</v>
      </c>
      <c r="BU98" s="317" t="str">
        <f aca="false">IF($B98&lt;&gt;"",IF(BS98&lt;&gt;" ",(INDEX(BR$9:BS$12,MATCH(BR98,BR$9:BR$12),2)/BS98)*1000,0),"")</f>
        <v/>
      </c>
      <c r="BV98" s="318" t="str">
        <f aca="false">IF(BS$9&lt;&gt;"",IF($B98&lt;&gt;"",BU98-BT98,""),"")</f>
        <v/>
      </c>
      <c r="BW98" s="313" t="str">
        <f aca="false">IF($B98&lt;&gt;"",$B98,"")</f>
        <v/>
      </c>
      <c r="BX98" s="314" t="str">
        <f aca="false">IF($B98&lt;&gt;"",'Chronos (M21..M40)'!$H1307,"")</f>
        <v/>
      </c>
      <c r="BY98" s="315" t="str">
        <f aca="false">IF('Chronos (M21..M40)'!$I1307&lt;&gt;"",'Chronos (M21..M40)'!$I1307," ")</f>
        <v> </v>
      </c>
      <c r="BZ98" s="316" t="n">
        <f aca="false">IF('Chronos (M21..M40)'!$J1307&lt;&gt;"",'Chronos (M21..M40)'!$J1307,0)</f>
        <v>0</v>
      </c>
      <c r="CA98" s="317" t="str">
        <f aca="false">IF($B98&lt;&gt;"",IF(BY98&lt;&gt;" ",(INDEX(BX$9:BY$12,MATCH(BX98,BX$9:BX$12),2)/BY98)*1000,0),"")</f>
        <v/>
      </c>
      <c r="CB98" s="318" t="str">
        <f aca="false">IF(BY$9&lt;&gt;"",IF($B98&lt;&gt;"",CA98-BZ98,""),"")</f>
        <v/>
      </c>
      <c r="CC98" s="314" t="str">
        <f aca="false">IF($B98&lt;&gt;"",'Chronos (M21..M40)'!$H1408,"")</f>
        <v/>
      </c>
      <c r="CD98" s="315" t="str">
        <f aca="false">IF('Chronos (M21..M40)'!$I1408&lt;&gt;"",'Chronos (M21..M40)'!$I1408," ")</f>
        <v> </v>
      </c>
      <c r="CE98" s="316" t="n">
        <f aca="false">IF('Chronos (M21..M40)'!$J1408&lt;&gt;"",'Chronos (M21..M40)'!$J1408,0)</f>
        <v>0</v>
      </c>
      <c r="CF98" s="317" t="str">
        <f aca="false">IF($B98&lt;&gt;"",IF(CD98&lt;&gt;" ",(INDEX(CC$9:CD$12,MATCH(CC98,CC$9:CC$12),2)/CD98)*1000,0),"")</f>
        <v/>
      </c>
      <c r="CG98" s="318" t="str">
        <f aca="false">IF(CD$9&lt;&gt;"",IF($B98&lt;&gt;"",CF98-CE98,""),"")</f>
        <v/>
      </c>
      <c r="CH98" s="313" t="str">
        <f aca="false">IF($B98&lt;&gt;"",$B98,"")</f>
        <v/>
      </c>
      <c r="CI98" s="314" t="str">
        <f aca="false">IF($B98&lt;&gt;"",'Chronos (M21..M40)'!$H1509,"")</f>
        <v/>
      </c>
      <c r="CJ98" s="315" t="str">
        <f aca="false">IF('Chronos (M21..M40)'!$I1509&lt;&gt;"",'Chronos (M21..M40)'!$I1509," ")</f>
        <v> </v>
      </c>
      <c r="CK98" s="316" t="n">
        <f aca="false">IF('Chronos (M21..M40)'!$J1509&lt;&gt;"",'Chronos (M21..M40)'!$J1509,0)</f>
        <v>0</v>
      </c>
      <c r="CL98" s="317" t="str">
        <f aca="false">IF($B98&lt;&gt;"",IF(CJ98&lt;&gt;" ",(INDEX(CI$9:CJ$12,MATCH(CI98,CI$9:CI$12),2)/CJ98)*1000,0),"")</f>
        <v/>
      </c>
      <c r="CM98" s="318" t="str">
        <f aca="false">IF(CJ$9&lt;&gt;"",IF($B98&lt;&gt;"",CL98-CK98,""),"")</f>
        <v/>
      </c>
      <c r="CN98" s="314" t="str">
        <f aca="false">IF($B98&lt;&gt;"",'Chronos (M21..M40)'!$H1610,"")</f>
        <v/>
      </c>
      <c r="CO98" s="315" t="str">
        <f aca="false">IF('Chronos (M21..M40)'!$I1610&lt;&gt;"",'Chronos (M21..M40)'!$I1610," ")</f>
        <v> </v>
      </c>
      <c r="CP98" s="316" t="n">
        <f aca="false">IF('Chronos (M21..M40)'!$J1610&lt;&gt;"",'Chronos (M21..M40)'!$J1610,0)</f>
        <v>0</v>
      </c>
      <c r="CQ98" s="317" t="str">
        <f aca="false">IF($B98&lt;&gt;"",IF(CO98&lt;&gt;" ",(INDEX(CN$9:CO$12,MATCH(CN98,CN$9:CN$12),2)/CO98)*1000,0),"")</f>
        <v/>
      </c>
      <c r="CR98" s="318" t="str">
        <f aca="false">IF(CO$9&lt;&gt;"",IF($B98&lt;&gt;"",CQ98-CP98,""),"")</f>
        <v/>
      </c>
      <c r="CS98" s="313" t="str">
        <f aca="false">IF($B98&lt;&gt;"",$B98,"")</f>
        <v/>
      </c>
      <c r="CT98" s="314" t="str">
        <f aca="false">IF($B98&lt;&gt;"",'Chronos (M21..M40)'!$H1711,"")</f>
        <v/>
      </c>
      <c r="CU98" s="315" t="str">
        <f aca="false">IF('Chronos (M21..M40)'!$I1711&lt;&gt;"",'Chronos (M21..M40)'!$I1711," ")</f>
        <v> </v>
      </c>
      <c r="CV98" s="316" t="n">
        <f aca="false">IF('Chronos (M21..M40)'!$J1711&lt;&gt;"",'Chronos (M21..M40)'!$J1711,0)</f>
        <v>0</v>
      </c>
      <c r="CW98" s="317" t="str">
        <f aca="false">IF($B98&lt;&gt;"",IF(CU98&lt;&gt;" ",(INDEX(CT$9:CU$12,MATCH(CT98,CT$9:CT$12),2)/CU98)*1000,0),"")</f>
        <v/>
      </c>
      <c r="CX98" s="318" t="str">
        <f aca="false">IF(CU$9&lt;&gt;"",IF($B98&lt;&gt;"",CW98-CV98,""),"")</f>
        <v/>
      </c>
      <c r="CY98" s="314" t="str">
        <f aca="false">IF($B98&lt;&gt;"",'Chronos (M21..M40)'!$H1812,"")</f>
        <v/>
      </c>
      <c r="CZ98" s="315" t="str">
        <f aca="false">IF('Chronos (M21..M40)'!$I1812&lt;&gt;"",'Chronos (M21..M40)'!$I1812," ")</f>
        <v> </v>
      </c>
      <c r="DA98" s="316" t="n">
        <f aca="false">IF('Chronos (M21..M40)'!$J1812&lt;&gt;"",'Chronos (M21..M40)'!$J1812,0)</f>
        <v>0</v>
      </c>
      <c r="DB98" s="317" t="str">
        <f aca="false">IF($B98&lt;&gt;"",IF(CZ98&lt;&gt;" ",(INDEX(CY$9:CZ$12,MATCH(CY98,CY$9:CY$12),2)/CZ98)*1000,0),"")</f>
        <v/>
      </c>
      <c r="DC98" s="318" t="str">
        <f aca="false">IF(CZ$9&lt;&gt;"",IF($B98&lt;&gt;"",DB98-DA98,""),"")</f>
        <v/>
      </c>
      <c r="DD98" s="313" t="str">
        <f aca="false">IF($B98&lt;&gt;"",$B98,"")</f>
        <v/>
      </c>
      <c r="DE98" s="314" t="str">
        <f aca="false">IF($B98&lt;&gt;"",'Chronos (M21..M40)'!$H1913,"")</f>
        <v/>
      </c>
      <c r="DF98" s="315" t="str">
        <f aca="false">IF('Chronos (M21..M40)'!$I1913&lt;&gt;"",'Chronos (M21..M40)'!$I1913," ")</f>
        <v> </v>
      </c>
      <c r="DG98" s="316" t="n">
        <f aca="false">IF('Chronos (M21..M40)'!$J1913&lt;&gt;"",'Chronos (M21..M40)'!$J1913,0)</f>
        <v>0</v>
      </c>
      <c r="DH98" s="317" t="str">
        <f aca="false">IF($B98&lt;&gt;"",IF(DF98&lt;&gt;" ",(INDEX(DE$9:DF$12,MATCH(DE98,DE$9:DE$12),2)/DF98)*1000,0),"")</f>
        <v/>
      </c>
      <c r="DI98" s="318" t="str">
        <f aca="false">IF(DF$9&lt;&gt;"",IF($B98&lt;&gt;"",DH98-DG98,""),"")</f>
        <v/>
      </c>
      <c r="DJ98" s="314" t="str">
        <f aca="false">IF($B98&lt;&gt;"",'Chronos (M21..M40)'!$H2014,"")</f>
        <v/>
      </c>
      <c r="DK98" s="315" t="str">
        <f aca="false">IF('Chronos (M21..M40)'!$I2014&lt;&gt;"",'Chronos (M21..M40)'!$I2014," ")</f>
        <v> </v>
      </c>
      <c r="DL98" s="316" t="n">
        <f aca="false">IF('Chronos (M21..M40)'!$J2014&lt;&gt;"",'Chronos (M21..M40)'!$J2014,0)</f>
        <v>0</v>
      </c>
      <c r="DM98" s="317" t="str">
        <f aca="false">IF($B98&lt;&gt;"",IF(DK98&lt;&gt;" ",(INDEX(DJ$9:DK$12,MATCH(DJ98,DJ$9:DJ$12),2)/DK98)*1000,0),"")</f>
        <v/>
      </c>
      <c r="DN98" s="318" t="str">
        <f aca="false">IF(DK$9&lt;&gt;"",IF($B98&lt;&gt;"",DM98-DL98,""),"")</f>
        <v/>
      </c>
      <c r="DO98" s="0"/>
      <c r="DP98" s="356" t="n">
        <f aca="false">E98</f>
        <v>0</v>
      </c>
      <c r="DQ98" s="357" t="n">
        <f aca="false">F98</f>
        <v>0</v>
      </c>
      <c r="DR98" s="356" t="e">
        <f aca="false">SUM(E98,M98,R98,X98,AC98)</f>
        <v>#VALUE!</v>
      </c>
      <c r="DS98" s="319" t="e">
        <f aca="false">SUM(DR98,AI98,AN98,AT98,AY98,BE98,BJ98,BP98,BU98,CA98,CF98,CL98,CQ98,CW98,DB98,DH98,DM98)</f>
        <v>#VALUE!</v>
      </c>
      <c r="DT98" s="357" t="n">
        <f aca="false">SUM(L98,Q98,W98,AB98,AH98,AM98,AS98,AX98,BD98,BI98,BO98,BT98,BZ98,CE98,CK98,CP98,CV98,DA98,DG98,DL98)</f>
        <v>0</v>
      </c>
      <c r="DU98" s="356" t="e">
        <f aca="false">SMALL($DY98:$EV98,1)</f>
        <v>#VALUE!</v>
      </c>
      <c r="DV98" s="319" t="e">
        <f aca="false">SMALL($DY98:$EV98,2)</f>
        <v>#VALUE!</v>
      </c>
      <c r="DW98" s="319" t="e">
        <f aca="false">SMALL($DY98:$EV98,3)</f>
        <v>#VALUE!</v>
      </c>
      <c r="DX98" s="357" t="e">
        <f aca="false">SMALL($DY98:$EV98,4)</f>
        <v>#VALUE!</v>
      </c>
      <c r="DY98" s="356" t="e">
        <f aca="false">'Calculs (M1..M20)'!DU98</f>
        <v>#VALUE!</v>
      </c>
      <c r="DZ98" s="356" t="e">
        <f aca="false">'Calculs (M1..M20)'!DV98</f>
        <v>#VALUE!</v>
      </c>
      <c r="EA98" s="356" t="e">
        <f aca="false">'Calculs (M1..M20)'!DW98</f>
        <v>#VALUE!</v>
      </c>
      <c r="EB98" s="358" t="e">
        <f aca="false">'Calculs (M1..M20)'!DX98</f>
        <v>#VALUE!</v>
      </c>
      <c r="EC98" s="361" t="str">
        <f aca="false">IF(M98&gt;0,M98," ")</f>
        <v/>
      </c>
      <c r="ED98" s="321" t="str">
        <f aca="false">IF(R98&gt;0,R98," ")</f>
        <v/>
      </c>
      <c r="EE98" s="321" t="str">
        <f aca="false">IF(X98&gt;0,X98," ")</f>
        <v/>
      </c>
      <c r="EF98" s="321" t="str">
        <f aca="false">IF(AC98&gt;0,AC98," ")</f>
        <v/>
      </c>
      <c r="EG98" s="321" t="str">
        <f aca="false">IF(AI98&gt;0,AI98," ")</f>
        <v/>
      </c>
      <c r="EH98" s="321" t="str">
        <f aca="false">IF(AN98&gt;0,AN98," ")</f>
        <v/>
      </c>
      <c r="EI98" s="321" t="str">
        <f aca="false">IF(AT98&gt;0,AT98," ")</f>
        <v/>
      </c>
      <c r="EJ98" s="321" t="str">
        <f aca="false">IF(AY98&gt;0,AY98," ")</f>
        <v/>
      </c>
      <c r="EK98" s="321" t="str">
        <f aca="false">IF(BE98&gt;0,BE98," ")</f>
        <v/>
      </c>
      <c r="EL98" s="321" t="str">
        <f aca="false">IF(BJ98&gt;0,BJ98," ")</f>
        <v/>
      </c>
      <c r="EM98" s="321" t="str">
        <f aca="false">IF(BP98&gt;0,BP98," ")</f>
        <v/>
      </c>
      <c r="EN98" s="321" t="str">
        <f aca="false">IF(BU98&gt;0,BU98," ")</f>
        <v/>
      </c>
      <c r="EO98" s="321" t="str">
        <f aca="false">IF(CA98&gt;0,CA98," ")</f>
        <v/>
      </c>
      <c r="EP98" s="321" t="str">
        <f aca="false">IF(CF98&gt;0,CF98," ")</f>
        <v/>
      </c>
      <c r="EQ98" s="321" t="str">
        <f aca="false">IF(CL98&gt;0,CL98," ")</f>
        <v/>
      </c>
      <c r="ER98" s="321" t="str">
        <f aca="false">IF(CQ98&gt;0,CQ98," ")</f>
        <v/>
      </c>
      <c r="ES98" s="321" t="str">
        <f aca="false">IF(CW98&gt;0,CW98," ")</f>
        <v/>
      </c>
      <c r="ET98" s="321" t="str">
        <f aca="false">IF(DB98&gt;0,DB98," ")</f>
        <v/>
      </c>
      <c r="EU98" s="321" t="str">
        <f aca="false">IF(DH98&gt;0,DH98," ")</f>
        <v/>
      </c>
      <c r="EV98" s="321" t="str">
        <f aca="false">IF(DM98&gt;0,DM98," ")</f>
        <v/>
      </c>
      <c r="EW98" s="322" t="e">
        <f aca="false">SMALL($DY98:EC98,1)</f>
        <v>#VALUE!</v>
      </c>
      <c r="EX98" s="323" t="e">
        <f aca="false">SMALL($DY98:ED98,1)</f>
        <v>#VALUE!</v>
      </c>
      <c r="EY98" s="323" t="e">
        <f aca="false">SMALL($DY98:EE98,1)</f>
        <v>#VALUE!</v>
      </c>
      <c r="EZ98" s="323" t="e">
        <f aca="false">SMALL($DY98:EF98,1)</f>
        <v>#VALUE!</v>
      </c>
      <c r="FA98" s="323" t="e">
        <f aca="false">SMALL($DY98:EG98,1)</f>
        <v>#VALUE!</v>
      </c>
      <c r="FB98" s="323" t="e">
        <f aca="false">SMALL($DY98:EH98,1)</f>
        <v>#VALUE!</v>
      </c>
      <c r="FC98" s="323" t="e">
        <f aca="false">SMALL($DY98:EI98,1)</f>
        <v>#VALUE!</v>
      </c>
      <c r="FD98" s="323" t="e">
        <f aca="false">SMALL($DY98:EJ98,1)</f>
        <v>#VALUE!</v>
      </c>
      <c r="FE98" s="323" t="e">
        <f aca="false">SMALL($DY98:EK98,1)</f>
        <v>#VALUE!</v>
      </c>
      <c r="FF98" s="323" t="e">
        <f aca="false">SMALL($DY98:EL98,1)</f>
        <v>#VALUE!</v>
      </c>
      <c r="FG98" s="323" t="e">
        <f aca="false">SMALL($DY98:EM98,1)</f>
        <v>#VALUE!</v>
      </c>
      <c r="FH98" s="323" t="e">
        <f aca="false">SMALL($DY98:EN98,1)</f>
        <v>#VALUE!</v>
      </c>
      <c r="FI98" s="323" t="e">
        <f aca="false">SMALL($DY98:EO98,1)</f>
        <v>#VALUE!</v>
      </c>
      <c r="FJ98" s="323" t="e">
        <f aca="false">SMALL($DY98:EP98,1)</f>
        <v>#VALUE!</v>
      </c>
      <c r="FK98" s="323" t="e">
        <f aca="false">SMALL($DY98:EQ98,1)</f>
        <v>#VALUE!</v>
      </c>
      <c r="FL98" s="323" t="e">
        <f aca="false">SMALL($DY98:ER98,1)</f>
        <v>#VALUE!</v>
      </c>
      <c r="FM98" s="323" t="e">
        <f aca="false">SMALL($DY98:ES98,1)</f>
        <v>#VALUE!</v>
      </c>
      <c r="FN98" s="323" t="e">
        <f aca="false">SMALL($DY98:ET98,1)</f>
        <v>#VALUE!</v>
      </c>
      <c r="FO98" s="323" t="e">
        <f aca="false">SMALL($DY98:EU98,1)</f>
        <v>#VALUE!</v>
      </c>
      <c r="FP98" s="324" t="e">
        <f aca="false">SMALL($DY98:EV98,1)</f>
        <v>#VALUE!</v>
      </c>
      <c r="FQ98" s="0"/>
      <c r="FR98" s="328" t="str">
        <f aca="false">IF($B98&lt;&gt;"",IF($EE$1+20&gt;=FR$13,$N98+E98-F98-(EW98+EW200+EW302+EW404),""),"")</f>
        <v/>
      </c>
      <c r="FS98" s="329" t="str">
        <f aca="false">IF($B98&lt;&gt;"",IF($EE$1+20&gt;=FS$13,$N98+$S98+E98-F98-(EX98+EX200+EX302+EX404),""),"")</f>
        <v/>
      </c>
      <c r="FT98" s="329" t="str">
        <f aca="false">IF($B98&lt;&gt;"",IF($EE$1+20&gt;=FT$13,$N98+$S98+$Y98+E98-F98-(EY98+EY200+EY302+EY404),""),"")</f>
        <v/>
      </c>
      <c r="FU98" s="329" t="str">
        <f aca="false">IF($B98&lt;&gt;"",IF($EE$1+20&gt;=FU$13,$N98+$S98+$Y98+$AD98+E98-F98-(EZ98+EZ200+EZ302+EZ404),""),"")</f>
        <v/>
      </c>
      <c r="FV98" s="329" t="str">
        <f aca="false">IF($B98&lt;&gt;"",IF($EE$1+20&gt;=FV$13,$N98+$S98+$Y98+$AD98+$AJ98+E98-F98-(FA98+FA200+FA302+FA404),""),"")</f>
        <v/>
      </c>
      <c r="FW98" s="329" t="str">
        <f aca="false">IF($B98&lt;&gt;"",IF($EE$1+20&gt;=FW$13,$N98+$S98+$Y98+$AD98+$AJ98+$AO98+E98-F98-(FB98+FB200+FB302+FB404),""),"")</f>
        <v/>
      </c>
      <c r="FX98" s="329" t="str">
        <f aca="false">IF($B98&lt;&gt;"",IF($EE$1+20&gt;=FX$13,$N98+$S98+$Y98+$AD98+$AJ98+$AO98+$AU98+E98-F98-(FC98+FC200+FC302+FC404),""),"")</f>
        <v/>
      </c>
      <c r="FY98" s="329" t="str">
        <f aca="false">IF($B98&lt;&gt;"",IF($EE$1+20&gt;=FY$13,$N98+$S98+$Y98+$AD98+$AJ98+$AO98+$AU98+$AZ98+E98-F98-(FD98+FD200+FD302+FD404),""),"")</f>
        <v/>
      </c>
      <c r="FZ98" s="329" t="str">
        <f aca="false">IF($B98&lt;&gt;"",IF($EE$1+20&gt;=FZ$13,$N98+$S98+$Y98+$AD98+$AJ98+$AO98+$AU98+$AZ98+$BF98+E98-F98-(FE98+FE200+FE302+FE404),""),"")</f>
        <v/>
      </c>
      <c r="GA98" s="329" t="str">
        <f aca="false">IF($B98&lt;&gt;"",IF($EE$1+20&gt;=GA$13,$N98+$S98+$Y98+$AD98+$AJ98+$AO98+$AU98+$AZ98+$BF98+$BK98+E98-F98-(FF98+FF200+FF302+FF404),""),"")</f>
        <v/>
      </c>
      <c r="GB98" s="329" t="str">
        <f aca="false">IF($B98&lt;&gt;"",IF($EE$1+20&gt;=GB$13,$N98+$S98+$Y98+$AD98+$AJ98+$AO98+$AU98+$AZ98+$BF98+$BK98+$BQ98+E98-F98-(FG98+FG200+FG302+FG404),""),"")</f>
        <v/>
      </c>
      <c r="GC98" s="329" t="str">
        <f aca="false">IF($B98&lt;&gt;"",IF($EE$1+20&gt;=GC$13,$N98+$S98+$Y98+$AD98+$AJ98+$AO98+$AU98+$AZ98+$BF98+$BK98+$BQ98+$BV98+E98-F98-(FH98+FH200+FH302+FH404),""),"")</f>
        <v/>
      </c>
      <c r="GD98" s="329" t="str">
        <f aca="false">IF($B98&lt;&gt;"",IF($EE$1+20&gt;=GD$13,$N98+$S98+$Y98+$AD98+$AJ98+$AO98+$AU98+$AZ98+$BF98+$BK98+$BQ98+$BV98+$CB98+E98-F98-(FI98+FI200+FI302+FI404),""),"")</f>
        <v/>
      </c>
      <c r="GE98" s="329" t="str">
        <f aca="false">IF($B98&lt;&gt;"",IF($EE$1+20&gt;=GE$13,$N98+$S98+$Y98+$AD98+$AJ98+$AO98+$AU98+$AZ98+$BF98+$BK98+$BQ98+$BV98+$CB98+$CG98+E98-F98-(FJ98+FJ200+FJ302+FJ404),""),"")</f>
        <v/>
      </c>
      <c r="GF98" s="329" t="str">
        <f aca="false">IF($B98&lt;&gt;"",IF($EE$1+20&gt;=GF$13,$N98+$S98+$Y98+$AD98+$AJ98+$AO98+$AU98+$AZ98+$BF98+$BK98+$BQ98+$BV98+$CB98+$CG98+$CM98+E98-F98-(FK98+FK200+FK302+FK404),""),"")</f>
        <v/>
      </c>
      <c r="GG98" s="329" t="str">
        <f aca="false">IF($B98&lt;&gt;"",IF($EE$1+20&gt;=GG$13,$N98+$S98+$Y98+$AD98+$AJ98+$AO98+$AU98+$AZ98+$BF98+$BK98+$BQ98+$BV98+$CB98+$CG98+$CM98+$CR98+E98-F98-(FL98+FL200+FL302+FL404),""),"")</f>
        <v/>
      </c>
      <c r="GH98" s="329" t="str">
        <f aca="false">IF($B98&lt;&gt;"",IF($EE$1+20&gt;=GH$13,$N98+$S98+$Y98+$AD98+$AJ98+$AO98+$AU98+$AZ98+$BF98+$BK98+$BQ98+$BV98+$CB98+$CG98+$CM98+$CR98+$CX98+E98-F98-(FM98+FM200+FM302+FM404),""),"")</f>
        <v/>
      </c>
      <c r="GI98" s="329" t="str">
        <f aca="false">IF($B98&lt;&gt;"",IF($EE$1+20&gt;=GI$13,$N98+$S98+$Y98+$AD98+$AJ98+$AO98+$AU98+$AZ98+$BF98+$BK98+$BQ98+$BV98+$CB98+$CG98+$CM98+$CR98+$CX98+$DC98+E98-F98-(FN98+FN200+FN302+FN404),""),"")</f>
        <v/>
      </c>
      <c r="GJ98" s="329" t="str">
        <f aca="false">IF($B98&lt;&gt;"",IF($EE$1+20&gt;=GJ$13,$N98+$S98+$Y98+$AD98+$AJ98+$AO98+$AU98+$AZ98+$BF98+$BK98+$BQ98+$BV98+$CB98+$CG98+$CM98+$CR98+$CX98+$DC98+$DI98+E98-F98-(FO98+FO200+FO302+FO404),""),"")</f>
        <v/>
      </c>
      <c r="GK98" s="330" t="str">
        <f aca="false">IF($B98&lt;&gt;"",IF($EE$1+20&gt;=GK$13,$N98+$S98+$Y98+$AD98+$AJ98+$AO98+$AU98+$AZ98+$BF98+$BK98+$BQ98+$BV98+$CB98+$CG98+$CM98+$CR98+$CX98+$DC98+$DI98+$DN98+E98-F98-(FP98+FP200+FP302+FP404),""),"")</f>
        <v/>
      </c>
      <c r="GL98" s="0"/>
      <c r="GM98" s="328" t="str">
        <f aca="false">IF($B98&lt;&gt;"",IF($EE$1+20&gt;=GM$13,RANK(FR98,FR$14:FR$113,0),""),"")</f>
        <v/>
      </c>
      <c r="GN98" s="329" t="str">
        <f aca="false">IF($B98&lt;&gt;"",IF($EE$1+20&gt;=GN$13,RANK(FS98,FS$14:FS$113,0),""),"")</f>
        <v/>
      </c>
      <c r="GO98" s="329" t="str">
        <f aca="false">IF($B98&lt;&gt;"",IF($EE$1+20&gt;=GO$13,RANK(FT98,FT$14:FT$113,0),""),"")</f>
        <v/>
      </c>
      <c r="GP98" s="329" t="str">
        <f aca="false">IF($B98&lt;&gt;"",IF($EE$1+20&gt;=GP$13,RANK(FU98,FU$14:FU$113,0),""),"")</f>
        <v/>
      </c>
      <c r="GQ98" s="329" t="str">
        <f aca="false">IF($B98&lt;&gt;"",IF($EE$1+20&gt;=GQ$13,RANK(FV98,FV$14:FV$113,0),""),"")</f>
        <v/>
      </c>
      <c r="GR98" s="329" t="str">
        <f aca="false">IF($B98&lt;&gt;"",IF($EE$1+20&gt;=GR$13,RANK(FW98,FW$14:FW$113,0),""),"")</f>
        <v/>
      </c>
      <c r="GS98" s="329" t="str">
        <f aca="false">IF($B98&lt;&gt;"",IF($EE$1+20&gt;=GS$13,RANK(FX98,FX$14:FX$113,0),""),"")</f>
        <v/>
      </c>
      <c r="GT98" s="329" t="str">
        <f aca="false">IF($B98&lt;&gt;"",IF($EE$1+20&gt;=GT$13,RANK(FY98,FY$14:FY$113,0),""),"")</f>
        <v/>
      </c>
      <c r="GU98" s="329" t="str">
        <f aca="false">IF($B98&lt;&gt;"",IF($EE$1+20&gt;=GU$13,RANK(FZ98,FZ$14:FZ$113,0),""),"")</f>
        <v/>
      </c>
      <c r="GV98" s="329" t="str">
        <f aca="false">IF($B98&lt;&gt;"",IF($EE$1+20&gt;=GV$13,RANK(GA98,GA$14:GA$113,0),""),"")</f>
        <v/>
      </c>
      <c r="GW98" s="329" t="str">
        <f aca="false">IF($B98&lt;&gt;"",IF($EE$1+20&gt;=GW$13,RANK(GB98,GB$14:GB$113,0),""),"")</f>
        <v/>
      </c>
      <c r="GX98" s="329" t="str">
        <f aca="false">IF($B98&lt;&gt;"",IF($EE$1+20&gt;=GX$13,RANK(GC98,GC$14:GC$113,0),""),"")</f>
        <v/>
      </c>
      <c r="GY98" s="329" t="str">
        <f aca="false">IF($B98&lt;&gt;"",IF($EE$1+20&gt;=GY$13,RANK(GD98,GD$14:GD$113,0),""),"")</f>
        <v/>
      </c>
      <c r="GZ98" s="329" t="str">
        <f aca="false">IF($B98&lt;&gt;"",IF($EE$1+20&gt;=GZ$13,RANK(GE98,GE$14:GE$113,0),""),"")</f>
        <v/>
      </c>
      <c r="HA98" s="329" t="str">
        <f aca="false">IF($B98&lt;&gt;"",IF($EE$1+20&gt;=HA$13,RANK(GF98,GF$14:GF$113,0),""),"")</f>
        <v/>
      </c>
      <c r="HB98" s="329" t="str">
        <f aca="false">IF($B98&lt;&gt;"",IF($EE$1+20&gt;=HB$13,RANK(GG98,GG$14:GG$113,0),""),"")</f>
        <v/>
      </c>
      <c r="HC98" s="329" t="str">
        <f aca="false">IF($B98&lt;&gt;"",IF($EE$1+20&gt;=HC$13,RANK(GH98,GH$14:GH$113,0),""),"")</f>
        <v/>
      </c>
      <c r="HD98" s="329" t="str">
        <f aca="false">IF($B98&lt;&gt;"",IF($EE$1+20&gt;=HD$13,RANK(GI98,GI$14:GI$113,0),""),"")</f>
        <v/>
      </c>
      <c r="HE98" s="329" t="str">
        <f aca="false">IF($B98&lt;&gt;"",IF($EE$1+20&gt;=HE$13,RANK(GJ98,GJ$14:GJ$113,0),""),"")</f>
        <v/>
      </c>
      <c r="HF98" s="330" t="str">
        <f aca="false">IF($B98&lt;&gt;"",IF($EE$1+20&gt;=HF$13,RANK(GK98,GK$14:GK$113,0),""),"")</f>
        <v/>
      </c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3" hidden="false" customHeight="false" outlineLevel="0" collapsed="false">
      <c r="A99" s="308" t="str">
        <f aca="false">IF(B99&lt;&gt;"",RANK(G99,G$14:G$113,0),"")</f>
        <v/>
      </c>
      <c r="B99" s="310" t="str">
        <f aca="false">IF('Chronos (M1..M20)'!B96&lt;&gt;"",'Chronos (M1..M20)'!B96,"")</f>
        <v/>
      </c>
      <c r="C99" s="310" t="str">
        <f aca="false">IF(B99&lt;&gt;"",'Chronos (M1..M20)'!C96,"")</f>
        <v/>
      </c>
      <c r="D99" s="215" t="str">
        <f aca="false">IF(B99&lt;&gt;"",'Chronos (M1..M20)'!C96,"")</f>
        <v/>
      </c>
      <c r="E99" s="355" t="n">
        <f aca="false">'Calculs (M1..M20)'!DS99</f>
        <v>0</v>
      </c>
      <c r="F99" s="355" t="n">
        <f aca="false">'Calculs (M1..M20)'!DT99</f>
        <v>0</v>
      </c>
      <c r="G99" s="311" t="n">
        <f aca="false">IF(B99&lt;&gt;"",IF(NbTotManche&lt;4,DR99-DQ99,IF(NbTotManche&lt;15,DR99-DU99-DQ99,IF(NbTotManche&lt;25,DR99-DU99-DV99-DQ99-DT99,IF(NbTotManche&lt;35,DS99-DU99-DV99-DW99-DT99-DQ99,DS99-DU99-DV99-DW99-DX99-DT99-DQ99)))),0)</f>
        <v>0</v>
      </c>
      <c r="H99" s="312" t="str">
        <f aca="false">IF(B99&lt;&gt;"",IF(G99,(G99/MAXA(G$14:G$113))*1000,0),"")</f>
        <v/>
      </c>
      <c r="I99" s="313" t="str">
        <f aca="false">IF($B99&lt;&gt;"",$B99,"")</f>
        <v/>
      </c>
      <c r="J99" s="314" t="str">
        <f aca="false">IF($B99&lt;&gt;"",'Chronos (M21..M40)'!$H96,"")</f>
        <v/>
      </c>
      <c r="K99" s="315" t="str">
        <f aca="false">IF('Chronos (M21..M40)'!$I96&lt;&gt;"",'Chronos (M21..M40)'!$I96," ")</f>
        <v> </v>
      </c>
      <c r="L99" s="316" t="n">
        <f aca="false">IF('Chronos (M21..M40)'!$J96&lt;&gt;"",'Chronos (M21..M40)'!$J96,0)</f>
        <v>0</v>
      </c>
      <c r="M99" s="317" t="str">
        <f aca="false">IF($B99&lt;&gt;"",IF(K99&lt;&gt;" ",(INDEX(J$9:K$12,MATCH(J99,J$9:J$12),2)/K99)*1000,0),"")</f>
        <v/>
      </c>
      <c r="N99" s="318" t="str">
        <f aca="false">IF(K$9&lt;&gt;"",IF($B99&lt;&gt;"",M99-L99,""),"")</f>
        <v/>
      </c>
      <c r="O99" s="314" t="str">
        <f aca="false">IF($B99&lt;&gt;"",'Chronos (M21..M40)'!$H197,"")</f>
        <v/>
      </c>
      <c r="P99" s="315" t="str">
        <f aca="false">IF('Chronos (M21..M40)'!$I197&lt;&gt;"",'Chronos (M21..M40)'!$I197," ")</f>
        <v> </v>
      </c>
      <c r="Q99" s="316" t="n">
        <f aca="false">IF('Chronos (M21..M40)'!$J197&lt;&gt;"",'Chronos (M21..M40)'!$J197,0)</f>
        <v>0</v>
      </c>
      <c r="R99" s="317" t="str">
        <f aca="false">IF($B99&lt;&gt;"",IF(P99&lt;&gt;" ",(INDEX(O$9:P$12,MATCH(O99,O$9:O$12),2)/P99)*1000,0),"")</f>
        <v/>
      </c>
      <c r="S99" s="318" t="str">
        <f aca="false">IF(P$9&lt;&gt;"",IF($B99&lt;&gt;"",R99-Q99,""),"")</f>
        <v/>
      </c>
      <c r="T99" s="313" t="str">
        <f aca="false">IF($B99&lt;&gt;"",$B99,"")</f>
        <v/>
      </c>
      <c r="U99" s="314" t="str">
        <f aca="false">IF($B99&lt;&gt;"",'Chronos (M21..M40)'!$H298,"")</f>
        <v/>
      </c>
      <c r="V99" s="315" t="str">
        <f aca="false">IF('Chronos (M21..M40)'!$I298&lt;&gt;"",'Chronos (M21..M40)'!$I298," ")</f>
        <v> </v>
      </c>
      <c r="W99" s="316" t="n">
        <f aca="false">IF('Chronos (M21..M40)'!$J298&lt;&gt;"",'Chronos (M21..M40)'!$J298,0)</f>
        <v>0</v>
      </c>
      <c r="X99" s="317" t="str">
        <f aca="false">IF($B99&lt;&gt;"",IF(V99&lt;&gt;" ",(INDEX(U$9:V$12,MATCH(U99,U$9:U$12),2)/V99)*1000,0),"")</f>
        <v/>
      </c>
      <c r="Y99" s="318" t="str">
        <f aca="false">IF(V$9&lt;&gt;"",IF($B99&lt;&gt;"",X99-W99,""),"")</f>
        <v/>
      </c>
      <c r="Z99" s="314" t="str">
        <f aca="false">IF($B99&lt;&gt;"",'Chronos (M21..M40)'!$H399,"")</f>
        <v/>
      </c>
      <c r="AA99" s="315" t="str">
        <f aca="false">IF('Chronos (M21..M40)'!$I399&lt;&gt;"",'Chronos (M21..M40)'!$I399," ")</f>
        <v> </v>
      </c>
      <c r="AB99" s="316" t="n">
        <f aca="false">IF('Chronos (M1..M20)'!$J399&lt;&gt;"",'Chronos (M21..M40)'!$J399,0)</f>
        <v>0</v>
      </c>
      <c r="AC99" s="317" t="str">
        <f aca="false">IF($B99&lt;&gt;"",IF(AA99&lt;&gt;" ",(INDEX(Z$9:AA$12,MATCH(Z99,Z$9:Z$12),2)/AA99)*1000,0),"")</f>
        <v/>
      </c>
      <c r="AD99" s="318" t="str">
        <f aca="false">IF(AA$9&lt;&gt;"",IF($B99&lt;&gt;"",AC99-AB99,""),"")</f>
        <v/>
      </c>
      <c r="AE99" s="313" t="str">
        <f aca="false">IF($B99&lt;&gt;"",$B99,"")</f>
        <v/>
      </c>
      <c r="AF99" s="314" t="str">
        <f aca="false">IF($B99&lt;&gt;"",'Chronos (M21..M40)'!$H500,"")</f>
        <v/>
      </c>
      <c r="AG99" s="315" t="str">
        <f aca="false">IF('Chronos (M21..M40)'!$I500&lt;&gt;"",'Chronos (M21..M40)'!$I500," ")</f>
        <v> </v>
      </c>
      <c r="AH99" s="316" t="n">
        <f aca="false">IF('Chronos (M21..M40)'!$J500&lt;&gt;"",'Chronos (M21..M40)'!$J500,0)</f>
        <v>0</v>
      </c>
      <c r="AI99" s="317" t="str">
        <f aca="false">IF($B99&lt;&gt;"",IF(AG99&lt;&gt;" ",(INDEX(AF$9:AG$12,MATCH(AF99,AF$9:AF$12),2)/AG99)*1000,0),"")</f>
        <v/>
      </c>
      <c r="AJ99" s="318" t="str">
        <f aca="false">IF(AG$9&lt;&gt;"",IF($B99&lt;&gt;"",AI99-AH99,""),"")</f>
        <v/>
      </c>
      <c r="AK99" s="314" t="str">
        <f aca="false">IF($B99&lt;&gt;"",'Chronos (M21..M40)'!$H601,"")</f>
        <v/>
      </c>
      <c r="AL99" s="315" t="str">
        <f aca="false">IF('Chronos (M21..M40)'!$I601&lt;&gt;"",'Chronos (M21..M40)'!$I601," ")</f>
        <v> </v>
      </c>
      <c r="AM99" s="316" t="n">
        <f aca="false">IF('Chronos (M21..M40)'!$J601&lt;&gt;"",'Chronos (M21..M40)'!$J601,0)</f>
        <v>0</v>
      </c>
      <c r="AN99" s="317" t="str">
        <f aca="false">IF($B99&lt;&gt;"",IF(AL99&lt;&gt;" ",(INDEX(AK$9:AL$12,MATCH(AK99,AK$9:AK$12),2)/AL99)*1000,0),"")</f>
        <v/>
      </c>
      <c r="AO99" s="318" t="str">
        <f aca="false">IF(AL$9&lt;&gt;"",IF($B99&lt;&gt;"",AN99-AM99,""),"")</f>
        <v/>
      </c>
      <c r="AP99" s="313" t="str">
        <f aca="false">IF($B99&lt;&gt;"",$B99,"")</f>
        <v/>
      </c>
      <c r="AQ99" s="314" t="str">
        <f aca="false">IF($B99&lt;&gt;"",'Chronos (M21..M40)'!$H702,"")</f>
        <v/>
      </c>
      <c r="AR99" s="315" t="str">
        <f aca="false">IF('Chronos (M21..M40)'!$I702&lt;&gt;"",'Chronos (M21..M40)'!$I702," ")</f>
        <v> </v>
      </c>
      <c r="AS99" s="316" t="n">
        <f aca="false">IF('Chronos (M21..M40)'!$J702&lt;&gt;"",'Chronos (M21..M40)'!$J702,0)</f>
        <v>0</v>
      </c>
      <c r="AT99" s="317" t="str">
        <f aca="false">IF($B99&lt;&gt;"",IF(AR99&lt;&gt;" ",(INDEX(AQ$9:AR$12,MATCH(AQ99,AQ$9:AQ$12),2)/AR99)*1000,0),"")</f>
        <v/>
      </c>
      <c r="AU99" s="318" t="str">
        <f aca="false">IF(AR$9&lt;&gt;"",IF($B99&lt;&gt;"",AT99-AS99,""),"")</f>
        <v/>
      </c>
      <c r="AV99" s="314" t="str">
        <f aca="false">IF($B99&lt;&gt;"",'Chronos (M21..M40)'!$H803,"")</f>
        <v/>
      </c>
      <c r="AW99" s="315" t="str">
        <f aca="false">IF('Chronos (M21..M40)'!$I803&lt;&gt;"",'Chronos (M21..M40)'!$I803," ")</f>
        <v> </v>
      </c>
      <c r="AX99" s="316" t="n">
        <f aca="false">IF('Chronos (M21..M40)'!$J803&lt;&gt;"",'Chronos (M21..M40)'!$J803,0)</f>
        <v>0</v>
      </c>
      <c r="AY99" s="317" t="str">
        <f aca="false">IF($B99&lt;&gt;"",IF(AW99&lt;&gt;" ",(INDEX(AV$9:AW$12,MATCH(AV99,AV$9:AV$12),2)/AW99)*1000,0),"")</f>
        <v/>
      </c>
      <c r="AZ99" s="318" t="str">
        <f aca="false">IF(AW$9&lt;&gt;"",IF($B99&lt;&gt;"",AY99-AX99,""),"")</f>
        <v/>
      </c>
      <c r="BA99" s="313" t="str">
        <f aca="false">IF($B99&lt;&gt;"",$B99,"")</f>
        <v/>
      </c>
      <c r="BB99" s="314" t="str">
        <f aca="false">IF($B99&lt;&gt;"",'Chronos (M21..M40)'!$H904,"")</f>
        <v/>
      </c>
      <c r="BC99" s="315" t="str">
        <f aca="false">IF('Chronos (M21..M40)'!$I904&lt;&gt;"",'Chronos (M21..M40)'!$I904," ")</f>
        <v> </v>
      </c>
      <c r="BD99" s="316" t="n">
        <f aca="false">IF('Chronos (M21..M40)'!$J904&lt;&gt;"",'Chronos (M21..M40)'!$J904,0)</f>
        <v>0</v>
      </c>
      <c r="BE99" s="317" t="str">
        <f aca="false">IF($B99&lt;&gt;"",IF(BC99&lt;&gt;" ",(INDEX(BB$9:BC$12,MATCH(BB99,BB$9:BB$12),2)/BC99)*1000,0),"")</f>
        <v/>
      </c>
      <c r="BF99" s="318" t="str">
        <f aca="false">IF(BC$9&lt;&gt;"",IF($B99&lt;&gt;"",BE99-BD99,""),"")</f>
        <v/>
      </c>
      <c r="BG99" s="314" t="str">
        <f aca="false">IF($B99&lt;&gt;"",'Chronos (M21..M40)'!$H1005,"")</f>
        <v/>
      </c>
      <c r="BH99" s="315" t="str">
        <f aca="false">IF('Chronos (M21..M40)'!$I1005&lt;&gt;"",'Chronos (M21..M40)'!$I1005," ")</f>
        <v> </v>
      </c>
      <c r="BI99" s="316" t="n">
        <f aca="false">IF('Chronos (M21..M40)'!$J1005&lt;&gt;"",'Chronos (M21..M40)'!$J1005,0)</f>
        <v>0</v>
      </c>
      <c r="BJ99" s="317" t="str">
        <f aca="false">IF($B99&lt;&gt;"",IF(BH99&lt;&gt;" ",(INDEX(BG$9:BH$12,MATCH(BG99,BG$9:BG$12),2)/BH99)*1000,0),"")</f>
        <v/>
      </c>
      <c r="BK99" s="318" t="str">
        <f aca="false">IF(BH$9&lt;&gt;"",IF($B99&lt;&gt;"",BJ99-BI99,""),"")</f>
        <v/>
      </c>
      <c r="BL99" s="313" t="str">
        <f aca="false">IF($B99&lt;&gt;"",$B99,"")</f>
        <v/>
      </c>
      <c r="BM99" s="314" t="str">
        <f aca="false">IF($B99&lt;&gt;"",'Chronos (M21..M40)'!$H1106,"")</f>
        <v/>
      </c>
      <c r="BN99" s="315" t="str">
        <f aca="false">IF('Chronos (M21..M40)'!$I1106&lt;&gt;"",'Chronos (M21..M40)'!$I1106," ")</f>
        <v> </v>
      </c>
      <c r="BO99" s="316" t="n">
        <f aca="false">IF('Chronos (M21..M40)'!$J1106&lt;&gt;"",'Chronos (M21..M40)'!$J1106,0)</f>
        <v>0</v>
      </c>
      <c r="BP99" s="317" t="str">
        <f aca="false">IF($B99&lt;&gt;"",IF(BN99&lt;&gt;" ",(INDEX(BM$9:BN$12,MATCH(BM99,BM$9:BM$12),2)/BN99)*1000,0),"")</f>
        <v/>
      </c>
      <c r="BQ99" s="318" t="str">
        <f aca="false">IF(BN$9&lt;&gt;"",IF($B99&lt;&gt;"",BP99-BO99,""),"")</f>
        <v/>
      </c>
      <c r="BR99" s="314" t="str">
        <f aca="false">IF($B99&lt;&gt;"",'Chronos (M21..M40)'!$H1207,"")</f>
        <v/>
      </c>
      <c r="BS99" s="315" t="str">
        <f aca="false">IF('Chronos (M21..M40)'!$I1207&lt;&gt;"",'Chronos (M21..M40)'!$I1207," ")</f>
        <v> </v>
      </c>
      <c r="BT99" s="316" t="n">
        <f aca="false">IF('Chronos (M21..M40)'!$J1207&lt;&gt;"",'Chronos (M21..M40)'!$J1207,0)</f>
        <v>0</v>
      </c>
      <c r="BU99" s="317" t="str">
        <f aca="false">IF($B99&lt;&gt;"",IF(BS99&lt;&gt;" ",(INDEX(BR$9:BS$12,MATCH(BR99,BR$9:BR$12),2)/BS99)*1000,0),"")</f>
        <v/>
      </c>
      <c r="BV99" s="318" t="str">
        <f aca="false">IF(BS$9&lt;&gt;"",IF($B99&lt;&gt;"",BU99-BT99,""),"")</f>
        <v/>
      </c>
      <c r="BW99" s="313" t="str">
        <f aca="false">IF($B99&lt;&gt;"",$B99,"")</f>
        <v/>
      </c>
      <c r="BX99" s="314" t="str">
        <f aca="false">IF($B99&lt;&gt;"",'Chronos (M21..M40)'!$H1308,"")</f>
        <v/>
      </c>
      <c r="BY99" s="315" t="str">
        <f aca="false">IF('Chronos (M21..M40)'!$I1308&lt;&gt;"",'Chronos (M21..M40)'!$I1308," ")</f>
        <v> </v>
      </c>
      <c r="BZ99" s="316" t="n">
        <f aca="false">IF('Chronos (M21..M40)'!$J1308&lt;&gt;"",'Chronos (M21..M40)'!$J1308,0)</f>
        <v>0</v>
      </c>
      <c r="CA99" s="317" t="str">
        <f aca="false">IF($B99&lt;&gt;"",IF(BY99&lt;&gt;" ",(INDEX(BX$9:BY$12,MATCH(BX99,BX$9:BX$12),2)/BY99)*1000,0),"")</f>
        <v/>
      </c>
      <c r="CB99" s="318" t="str">
        <f aca="false">IF(BY$9&lt;&gt;"",IF($B99&lt;&gt;"",CA99-BZ99,""),"")</f>
        <v/>
      </c>
      <c r="CC99" s="314" t="str">
        <f aca="false">IF($B99&lt;&gt;"",'Chronos (M21..M40)'!$H1409,"")</f>
        <v/>
      </c>
      <c r="CD99" s="315" t="str">
        <f aca="false">IF('Chronos (M21..M40)'!$I1409&lt;&gt;"",'Chronos (M21..M40)'!$I1409," ")</f>
        <v> </v>
      </c>
      <c r="CE99" s="316" t="n">
        <f aca="false">IF('Chronos (M21..M40)'!$J1409&lt;&gt;"",'Chronos (M21..M40)'!$J1409,0)</f>
        <v>0</v>
      </c>
      <c r="CF99" s="317" t="str">
        <f aca="false">IF($B99&lt;&gt;"",IF(CD99&lt;&gt;" ",(INDEX(CC$9:CD$12,MATCH(CC99,CC$9:CC$12),2)/CD99)*1000,0),"")</f>
        <v/>
      </c>
      <c r="CG99" s="318" t="str">
        <f aca="false">IF(CD$9&lt;&gt;"",IF($B99&lt;&gt;"",CF99-CE99,""),"")</f>
        <v/>
      </c>
      <c r="CH99" s="313" t="str">
        <f aca="false">IF($B99&lt;&gt;"",$B99,"")</f>
        <v/>
      </c>
      <c r="CI99" s="314" t="str">
        <f aca="false">IF($B99&lt;&gt;"",'Chronos (M21..M40)'!$H1510,"")</f>
        <v/>
      </c>
      <c r="CJ99" s="315" t="str">
        <f aca="false">IF('Chronos (M21..M40)'!$I1510&lt;&gt;"",'Chronos (M21..M40)'!$I1510," ")</f>
        <v> </v>
      </c>
      <c r="CK99" s="316" t="n">
        <f aca="false">IF('Chronos (M21..M40)'!$J1510&lt;&gt;"",'Chronos (M21..M40)'!$J1510,0)</f>
        <v>0</v>
      </c>
      <c r="CL99" s="317" t="str">
        <f aca="false">IF($B99&lt;&gt;"",IF(CJ99&lt;&gt;" ",(INDEX(CI$9:CJ$12,MATCH(CI99,CI$9:CI$12),2)/CJ99)*1000,0),"")</f>
        <v/>
      </c>
      <c r="CM99" s="318" t="str">
        <f aca="false">IF(CJ$9&lt;&gt;"",IF($B99&lt;&gt;"",CL99-CK99,""),"")</f>
        <v/>
      </c>
      <c r="CN99" s="314" t="str">
        <f aca="false">IF($B99&lt;&gt;"",'Chronos (M21..M40)'!$H1611,"")</f>
        <v/>
      </c>
      <c r="CO99" s="315" t="str">
        <f aca="false">IF('Chronos (M21..M40)'!$I1611&lt;&gt;"",'Chronos (M21..M40)'!$I1611," ")</f>
        <v> </v>
      </c>
      <c r="CP99" s="316" t="n">
        <f aca="false">IF('Chronos (M21..M40)'!$J1611&lt;&gt;"",'Chronos (M21..M40)'!$J1611,0)</f>
        <v>0</v>
      </c>
      <c r="CQ99" s="317" t="str">
        <f aca="false">IF($B99&lt;&gt;"",IF(CO99&lt;&gt;" ",(INDEX(CN$9:CO$12,MATCH(CN99,CN$9:CN$12),2)/CO99)*1000,0),"")</f>
        <v/>
      </c>
      <c r="CR99" s="318" t="str">
        <f aca="false">IF(CO$9&lt;&gt;"",IF($B99&lt;&gt;"",CQ99-CP99,""),"")</f>
        <v/>
      </c>
      <c r="CS99" s="313" t="str">
        <f aca="false">IF($B99&lt;&gt;"",$B99,"")</f>
        <v/>
      </c>
      <c r="CT99" s="314" t="str">
        <f aca="false">IF($B99&lt;&gt;"",'Chronos (M21..M40)'!$H1712,"")</f>
        <v/>
      </c>
      <c r="CU99" s="315" t="str">
        <f aca="false">IF('Chronos (M21..M40)'!$I1712&lt;&gt;"",'Chronos (M21..M40)'!$I1712," ")</f>
        <v> </v>
      </c>
      <c r="CV99" s="316" t="n">
        <f aca="false">IF('Chronos (M21..M40)'!$J1712&lt;&gt;"",'Chronos (M21..M40)'!$J1712,0)</f>
        <v>0</v>
      </c>
      <c r="CW99" s="317" t="str">
        <f aca="false">IF($B99&lt;&gt;"",IF(CU99&lt;&gt;" ",(INDEX(CT$9:CU$12,MATCH(CT99,CT$9:CT$12),2)/CU99)*1000,0),"")</f>
        <v/>
      </c>
      <c r="CX99" s="318" t="str">
        <f aca="false">IF(CU$9&lt;&gt;"",IF($B99&lt;&gt;"",CW99-CV99,""),"")</f>
        <v/>
      </c>
      <c r="CY99" s="314" t="str">
        <f aca="false">IF($B99&lt;&gt;"",'Chronos (M21..M40)'!$H1813,"")</f>
        <v/>
      </c>
      <c r="CZ99" s="315" t="str">
        <f aca="false">IF('Chronos (M21..M40)'!$I1813&lt;&gt;"",'Chronos (M21..M40)'!$I1813," ")</f>
        <v> </v>
      </c>
      <c r="DA99" s="316" t="n">
        <f aca="false">IF('Chronos (M21..M40)'!$J1813&lt;&gt;"",'Chronos (M21..M40)'!$J1813,0)</f>
        <v>0</v>
      </c>
      <c r="DB99" s="317" t="str">
        <f aca="false">IF($B99&lt;&gt;"",IF(CZ99&lt;&gt;" ",(INDEX(CY$9:CZ$12,MATCH(CY99,CY$9:CY$12),2)/CZ99)*1000,0),"")</f>
        <v/>
      </c>
      <c r="DC99" s="318" t="str">
        <f aca="false">IF(CZ$9&lt;&gt;"",IF($B99&lt;&gt;"",DB99-DA99,""),"")</f>
        <v/>
      </c>
      <c r="DD99" s="313" t="str">
        <f aca="false">IF($B99&lt;&gt;"",$B99,"")</f>
        <v/>
      </c>
      <c r="DE99" s="314" t="str">
        <f aca="false">IF($B99&lt;&gt;"",'Chronos (M21..M40)'!$H1914,"")</f>
        <v/>
      </c>
      <c r="DF99" s="315" t="str">
        <f aca="false">IF('Chronos (M21..M40)'!$I1914&lt;&gt;"",'Chronos (M21..M40)'!$I1914," ")</f>
        <v> </v>
      </c>
      <c r="DG99" s="316" t="n">
        <f aca="false">IF('Chronos (M21..M40)'!$J1914&lt;&gt;"",'Chronos (M21..M40)'!$J1914,0)</f>
        <v>0</v>
      </c>
      <c r="DH99" s="317" t="str">
        <f aca="false">IF($B99&lt;&gt;"",IF(DF99&lt;&gt;" ",(INDEX(DE$9:DF$12,MATCH(DE99,DE$9:DE$12),2)/DF99)*1000,0),"")</f>
        <v/>
      </c>
      <c r="DI99" s="318" t="str">
        <f aca="false">IF(DF$9&lt;&gt;"",IF($B99&lt;&gt;"",DH99-DG99,""),"")</f>
        <v/>
      </c>
      <c r="DJ99" s="314" t="str">
        <f aca="false">IF($B99&lt;&gt;"",'Chronos (M21..M40)'!$H2015,"")</f>
        <v/>
      </c>
      <c r="DK99" s="315" t="str">
        <f aca="false">IF('Chronos (M21..M40)'!$I2015&lt;&gt;"",'Chronos (M21..M40)'!$I2015," ")</f>
        <v> </v>
      </c>
      <c r="DL99" s="316" t="n">
        <f aca="false">IF('Chronos (M21..M40)'!$J2015&lt;&gt;"",'Chronos (M21..M40)'!$J2015,0)</f>
        <v>0</v>
      </c>
      <c r="DM99" s="317" t="str">
        <f aca="false">IF($B99&lt;&gt;"",IF(DK99&lt;&gt;" ",(INDEX(DJ$9:DK$12,MATCH(DJ99,DJ$9:DJ$12),2)/DK99)*1000,0),"")</f>
        <v/>
      </c>
      <c r="DN99" s="318" t="str">
        <f aca="false">IF(DK$9&lt;&gt;"",IF($B99&lt;&gt;"",DM99-DL99,""),"")</f>
        <v/>
      </c>
      <c r="DO99" s="0"/>
      <c r="DP99" s="356" t="n">
        <f aca="false">E99</f>
        <v>0</v>
      </c>
      <c r="DQ99" s="357" t="n">
        <f aca="false">F99</f>
        <v>0</v>
      </c>
      <c r="DR99" s="356" t="e">
        <f aca="false">SUM(E99,M99,R99,X99,AC99)</f>
        <v>#VALUE!</v>
      </c>
      <c r="DS99" s="319" t="e">
        <f aca="false">SUM(DR99,AI99,AN99,AT99,AY99,BE99,BJ99,BP99,BU99,CA99,CF99,CL99,CQ99,CW99,DB99,DH99,DM99)</f>
        <v>#VALUE!</v>
      </c>
      <c r="DT99" s="357" t="n">
        <f aca="false">SUM(L99,Q99,W99,AB99,AH99,AM99,AS99,AX99,BD99,BI99,BO99,BT99,BZ99,CE99,CK99,CP99,CV99,DA99,DG99,DL99)</f>
        <v>0</v>
      </c>
      <c r="DU99" s="356" t="e">
        <f aca="false">SMALL($DY99:$EV99,1)</f>
        <v>#VALUE!</v>
      </c>
      <c r="DV99" s="319" t="e">
        <f aca="false">SMALL($DY99:$EV99,2)</f>
        <v>#VALUE!</v>
      </c>
      <c r="DW99" s="319" t="e">
        <f aca="false">SMALL($DY99:$EV99,3)</f>
        <v>#VALUE!</v>
      </c>
      <c r="DX99" s="357" t="e">
        <f aca="false">SMALL($DY99:$EV99,4)</f>
        <v>#VALUE!</v>
      </c>
      <c r="DY99" s="356" t="e">
        <f aca="false">'Calculs (M1..M20)'!DU99</f>
        <v>#VALUE!</v>
      </c>
      <c r="DZ99" s="356" t="e">
        <f aca="false">'Calculs (M1..M20)'!DV99</f>
        <v>#VALUE!</v>
      </c>
      <c r="EA99" s="356" t="e">
        <f aca="false">'Calculs (M1..M20)'!DW99</f>
        <v>#VALUE!</v>
      </c>
      <c r="EB99" s="358" t="e">
        <f aca="false">'Calculs (M1..M20)'!DX99</f>
        <v>#VALUE!</v>
      </c>
      <c r="EC99" s="361" t="str">
        <f aca="false">IF(M99&gt;0,M99," ")</f>
        <v/>
      </c>
      <c r="ED99" s="321" t="str">
        <f aca="false">IF(R99&gt;0,R99," ")</f>
        <v/>
      </c>
      <c r="EE99" s="321" t="str">
        <f aca="false">IF(X99&gt;0,X99," ")</f>
        <v/>
      </c>
      <c r="EF99" s="321" t="str">
        <f aca="false">IF(AC99&gt;0,AC99," ")</f>
        <v/>
      </c>
      <c r="EG99" s="321" t="str">
        <f aca="false">IF(AI99&gt;0,AI99," ")</f>
        <v/>
      </c>
      <c r="EH99" s="321" t="str">
        <f aca="false">IF(AN99&gt;0,AN99," ")</f>
        <v/>
      </c>
      <c r="EI99" s="321" t="str">
        <f aca="false">IF(AT99&gt;0,AT99," ")</f>
        <v/>
      </c>
      <c r="EJ99" s="321" t="str">
        <f aca="false">IF(AY99&gt;0,AY99," ")</f>
        <v/>
      </c>
      <c r="EK99" s="321" t="str">
        <f aca="false">IF(BE99&gt;0,BE99," ")</f>
        <v/>
      </c>
      <c r="EL99" s="321" t="str">
        <f aca="false">IF(BJ99&gt;0,BJ99," ")</f>
        <v/>
      </c>
      <c r="EM99" s="321" t="str">
        <f aca="false">IF(BP99&gt;0,BP99," ")</f>
        <v/>
      </c>
      <c r="EN99" s="321" t="str">
        <f aca="false">IF(BU99&gt;0,BU99," ")</f>
        <v/>
      </c>
      <c r="EO99" s="321" t="str">
        <f aca="false">IF(CA99&gt;0,CA99," ")</f>
        <v/>
      </c>
      <c r="EP99" s="321" t="str">
        <f aca="false">IF(CF99&gt;0,CF99," ")</f>
        <v/>
      </c>
      <c r="EQ99" s="321" t="str">
        <f aca="false">IF(CL99&gt;0,CL99," ")</f>
        <v/>
      </c>
      <c r="ER99" s="321" t="str">
        <f aca="false">IF(CQ99&gt;0,CQ99," ")</f>
        <v/>
      </c>
      <c r="ES99" s="321" t="str">
        <f aca="false">IF(CW99&gt;0,CW99," ")</f>
        <v/>
      </c>
      <c r="ET99" s="321" t="str">
        <f aca="false">IF(DB99&gt;0,DB99," ")</f>
        <v/>
      </c>
      <c r="EU99" s="321" t="str">
        <f aca="false">IF(DH99&gt;0,DH99," ")</f>
        <v/>
      </c>
      <c r="EV99" s="321" t="str">
        <f aca="false">IF(DM99&gt;0,DM99," ")</f>
        <v/>
      </c>
      <c r="EW99" s="322" t="e">
        <f aca="false">SMALL($DY99:EC99,1)</f>
        <v>#VALUE!</v>
      </c>
      <c r="EX99" s="323" t="e">
        <f aca="false">SMALL($DY99:ED99,1)</f>
        <v>#VALUE!</v>
      </c>
      <c r="EY99" s="323" t="e">
        <f aca="false">SMALL($DY99:EE99,1)</f>
        <v>#VALUE!</v>
      </c>
      <c r="EZ99" s="323" t="e">
        <f aca="false">SMALL($DY99:EF99,1)</f>
        <v>#VALUE!</v>
      </c>
      <c r="FA99" s="323" t="e">
        <f aca="false">SMALL($DY99:EG99,1)</f>
        <v>#VALUE!</v>
      </c>
      <c r="FB99" s="323" t="e">
        <f aca="false">SMALL($DY99:EH99,1)</f>
        <v>#VALUE!</v>
      </c>
      <c r="FC99" s="323" t="e">
        <f aca="false">SMALL($DY99:EI99,1)</f>
        <v>#VALUE!</v>
      </c>
      <c r="FD99" s="323" t="e">
        <f aca="false">SMALL($DY99:EJ99,1)</f>
        <v>#VALUE!</v>
      </c>
      <c r="FE99" s="323" t="e">
        <f aca="false">SMALL($DY99:EK99,1)</f>
        <v>#VALUE!</v>
      </c>
      <c r="FF99" s="323" t="e">
        <f aca="false">SMALL($DY99:EL99,1)</f>
        <v>#VALUE!</v>
      </c>
      <c r="FG99" s="323" t="e">
        <f aca="false">SMALL($DY99:EM99,1)</f>
        <v>#VALUE!</v>
      </c>
      <c r="FH99" s="323" t="e">
        <f aca="false">SMALL($DY99:EN99,1)</f>
        <v>#VALUE!</v>
      </c>
      <c r="FI99" s="323" t="e">
        <f aca="false">SMALL($DY99:EO99,1)</f>
        <v>#VALUE!</v>
      </c>
      <c r="FJ99" s="323" t="e">
        <f aca="false">SMALL($DY99:EP99,1)</f>
        <v>#VALUE!</v>
      </c>
      <c r="FK99" s="323" t="e">
        <f aca="false">SMALL($DY99:EQ99,1)</f>
        <v>#VALUE!</v>
      </c>
      <c r="FL99" s="323" t="e">
        <f aca="false">SMALL($DY99:ER99,1)</f>
        <v>#VALUE!</v>
      </c>
      <c r="FM99" s="323" t="e">
        <f aca="false">SMALL($DY99:ES99,1)</f>
        <v>#VALUE!</v>
      </c>
      <c r="FN99" s="323" t="e">
        <f aca="false">SMALL($DY99:ET99,1)</f>
        <v>#VALUE!</v>
      </c>
      <c r="FO99" s="323" t="e">
        <f aca="false">SMALL($DY99:EU99,1)</f>
        <v>#VALUE!</v>
      </c>
      <c r="FP99" s="324" t="e">
        <f aca="false">SMALL($DY99:EV99,1)</f>
        <v>#VALUE!</v>
      </c>
      <c r="FQ99" s="0"/>
      <c r="FR99" s="328" t="str">
        <f aca="false">IF($B99&lt;&gt;"",IF($EE$1+20&gt;=FR$13,$N99+E99-F99-(EW99+EW201+EW303+EW405),""),"")</f>
        <v/>
      </c>
      <c r="FS99" s="329" t="str">
        <f aca="false">IF($B99&lt;&gt;"",IF($EE$1+20&gt;=FS$13,$N99+$S99+E99-F99-(EX99+EX201+EX303+EX405),""),"")</f>
        <v/>
      </c>
      <c r="FT99" s="329" t="str">
        <f aca="false">IF($B99&lt;&gt;"",IF($EE$1+20&gt;=FT$13,$N99+$S99+$Y99+E99-F99-(EY99+EY201+EY303+EY405),""),"")</f>
        <v/>
      </c>
      <c r="FU99" s="329" t="str">
        <f aca="false">IF($B99&lt;&gt;"",IF($EE$1+20&gt;=FU$13,$N99+$S99+$Y99+$AD99+E99-F99-(EZ99+EZ201+EZ303+EZ405),""),"")</f>
        <v/>
      </c>
      <c r="FV99" s="329" t="str">
        <f aca="false">IF($B99&lt;&gt;"",IF($EE$1+20&gt;=FV$13,$N99+$S99+$Y99+$AD99+$AJ99+E99-F99-(FA99+FA201+FA303+FA405),""),"")</f>
        <v/>
      </c>
      <c r="FW99" s="329" t="str">
        <f aca="false">IF($B99&lt;&gt;"",IF($EE$1+20&gt;=FW$13,$N99+$S99+$Y99+$AD99+$AJ99+$AO99+E99-F99-(FB99+FB201+FB303+FB405),""),"")</f>
        <v/>
      </c>
      <c r="FX99" s="329" t="str">
        <f aca="false">IF($B99&lt;&gt;"",IF($EE$1+20&gt;=FX$13,$N99+$S99+$Y99+$AD99+$AJ99+$AO99+$AU99+E99-F99-(FC99+FC201+FC303+FC405),""),"")</f>
        <v/>
      </c>
      <c r="FY99" s="329" t="str">
        <f aca="false">IF($B99&lt;&gt;"",IF($EE$1+20&gt;=FY$13,$N99+$S99+$Y99+$AD99+$AJ99+$AO99+$AU99+$AZ99+E99-F99-(FD99+FD201+FD303+FD405),""),"")</f>
        <v/>
      </c>
      <c r="FZ99" s="329" t="str">
        <f aca="false">IF($B99&lt;&gt;"",IF($EE$1+20&gt;=FZ$13,$N99+$S99+$Y99+$AD99+$AJ99+$AO99+$AU99+$AZ99+$BF99+E99-F99-(FE99+FE201+FE303+FE405),""),"")</f>
        <v/>
      </c>
      <c r="GA99" s="329" t="str">
        <f aca="false">IF($B99&lt;&gt;"",IF($EE$1+20&gt;=GA$13,$N99+$S99+$Y99+$AD99+$AJ99+$AO99+$AU99+$AZ99+$BF99+$BK99+E99-F99-(FF99+FF201+FF303+FF405),""),"")</f>
        <v/>
      </c>
      <c r="GB99" s="329" t="str">
        <f aca="false">IF($B99&lt;&gt;"",IF($EE$1+20&gt;=GB$13,$N99+$S99+$Y99+$AD99+$AJ99+$AO99+$AU99+$AZ99+$BF99+$BK99+$BQ99+E99-F99-(FG99+FG201+FG303+FG405),""),"")</f>
        <v/>
      </c>
      <c r="GC99" s="329" t="str">
        <f aca="false">IF($B99&lt;&gt;"",IF($EE$1+20&gt;=GC$13,$N99+$S99+$Y99+$AD99+$AJ99+$AO99+$AU99+$AZ99+$BF99+$BK99+$BQ99+$BV99+E99-F99-(FH99+FH201+FH303+FH405),""),"")</f>
        <v/>
      </c>
      <c r="GD99" s="329" t="str">
        <f aca="false">IF($B99&lt;&gt;"",IF($EE$1+20&gt;=GD$13,$N99+$S99+$Y99+$AD99+$AJ99+$AO99+$AU99+$AZ99+$BF99+$BK99+$BQ99+$BV99+$CB99+E99-F99-(FI99+FI201+FI303+FI405),""),"")</f>
        <v/>
      </c>
      <c r="GE99" s="329" t="str">
        <f aca="false">IF($B99&lt;&gt;"",IF($EE$1+20&gt;=GE$13,$N99+$S99+$Y99+$AD99+$AJ99+$AO99+$AU99+$AZ99+$BF99+$BK99+$BQ99+$BV99+$CB99+$CG99+E99-F99-(FJ99+FJ201+FJ303+FJ405),""),"")</f>
        <v/>
      </c>
      <c r="GF99" s="329" t="str">
        <f aca="false">IF($B99&lt;&gt;"",IF($EE$1+20&gt;=GF$13,$N99+$S99+$Y99+$AD99+$AJ99+$AO99+$AU99+$AZ99+$BF99+$BK99+$BQ99+$BV99+$CB99+$CG99+$CM99+E99-F99-(FK99+FK201+FK303+FK405),""),"")</f>
        <v/>
      </c>
      <c r="GG99" s="329" t="str">
        <f aca="false">IF($B99&lt;&gt;"",IF($EE$1+20&gt;=GG$13,$N99+$S99+$Y99+$AD99+$AJ99+$AO99+$AU99+$AZ99+$BF99+$BK99+$BQ99+$BV99+$CB99+$CG99+$CM99+$CR99+E99-F99-(FL99+FL201+FL303+FL405),""),"")</f>
        <v/>
      </c>
      <c r="GH99" s="329" t="str">
        <f aca="false">IF($B99&lt;&gt;"",IF($EE$1+20&gt;=GH$13,$N99+$S99+$Y99+$AD99+$AJ99+$AO99+$AU99+$AZ99+$BF99+$BK99+$BQ99+$BV99+$CB99+$CG99+$CM99+$CR99+$CX99+E99-F99-(FM99+FM201+FM303+FM405),""),"")</f>
        <v/>
      </c>
      <c r="GI99" s="329" t="str">
        <f aca="false">IF($B99&lt;&gt;"",IF($EE$1+20&gt;=GI$13,$N99+$S99+$Y99+$AD99+$AJ99+$AO99+$AU99+$AZ99+$BF99+$BK99+$BQ99+$BV99+$CB99+$CG99+$CM99+$CR99+$CX99+$DC99+E99-F99-(FN99+FN201+FN303+FN405),""),"")</f>
        <v/>
      </c>
      <c r="GJ99" s="329" t="str">
        <f aca="false">IF($B99&lt;&gt;"",IF($EE$1+20&gt;=GJ$13,$N99+$S99+$Y99+$AD99+$AJ99+$AO99+$AU99+$AZ99+$BF99+$BK99+$BQ99+$BV99+$CB99+$CG99+$CM99+$CR99+$CX99+$DC99+$DI99+E99-F99-(FO99+FO201+FO303+FO405),""),"")</f>
        <v/>
      </c>
      <c r="GK99" s="330" t="str">
        <f aca="false">IF($B99&lt;&gt;"",IF($EE$1+20&gt;=GK$13,$N99+$S99+$Y99+$AD99+$AJ99+$AO99+$AU99+$AZ99+$BF99+$BK99+$BQ99+$BV99+$CB99+$CG99+$CM99+$CR99+$CX99+$DC99+$DI99+$DN99+E99-F99-(FP99+FP201+FP303+FP405),""),"")</f>
        <v/>
      </c>
      <c r="GL99" s="0"/>
      <c r="GM99" s="328" t="str">
        <f aca="false">IF($B99&lt;&gt;"",IF($EE$1+20&gt;=GM$13,RANK(FR99,FR$14:FR$113,0),""),"")</f>
        <v/>
      </c>
      <c r="GN99" s="329" t="str">
        <f aca="false">IF($B99&lt;&gt;"",IF($EE$1+20&gt;=GN$13,RANK(FS99,FS$14:FS$113,0),""),"")</f>
        <v/>
      </c>
      <c r="GO99" s="329" t="str">
        <f aca="false">IF($B99&lt;&gt;"",IF($EE$1+20&gt;=GO$13,RANK(FT99,FT$14:FT$113,0),""),"")</f>
        <v/>
      </c>
      <c r="GP99" s="329" t="str">
        <f aca="false">IF($B99&lt;&gt;"",IF($EE$1+20&gt;=GP$13,RANK(FU99,FU$14:FU$113,0),""),"")</f>
        <v/>
      </c>
      <c r="GQ99" s="329" t="str">
        <f aca="false">IF($B99&lt;&gt;"",IF($EE$1+20&gt;=GQ$13,RANK(FV99,FV$14:FV$113,0),""),"")</f>
        <v/>
      </c>
      <c r="GR99" s="329" t="str">
        <f aca="false">IF($B99&lt;&gt;"",IF($EE$1+20&gt;=GR$13,RANK(FW99,FW$14:FW$113,0),""),"")</f>
        <v/>
      </c>
      <c r="GS99" s="329" t="str">
        <f aca="false">IF($B99&lt;&gt;"",IF($EE$1+20&gt;=GS$13,RANK(FX99,FX$14:FX$113,0),""),"")</f>
        <v/>
      </c>
      <c r="GT99" s="329" t="str">
        <f aca="false">IF($B99&lt;&gt;"",IF($EE$1+20&gt;=GT$13,RANK(FY99,FY$14:FY$113,0),""),"")</f>
        <v/>
      </c>
      <c r="GU99" s="329" t="str">
        <f aca="false">IF($B99&lt;&gt;"",IF($EE$1+20&gt;=GU$13,RANK(FZ99,FZ$14:FZ$113,0),""),"")</f>
        <v/>
      </c>
      <c r="GV99" s="329" t="str">
        <f aca="false">IF($B99&lt;&gt;"",IF($EE$1+20&gt;=GV$13,RANK(GA99,GA$14:GA$113,0),""),"")</f>
        <v/>
      </c>
      <c r="GW99" s="329" t="str">
        <f aca="false">IF($B99&lt;&gt;"",IF($EE$1+20&gt;=GW$13,RANK(GB99,GB$14:GB$113,0),""),"")</f>
        <v/>
      </c>
      <c r="GX99" s="329" t="str">
        <f aca="false">IF($B99&lt;&gt;"",IF($EE$1+20&gt;=GX$13,RANK(GC99,GC$14:GC$113,0),""),"")</f>
        <v/>
      </c>
      <c r="GY99" s="329" t="str">
        <f aca="false">IF($B99&lt;&gt;"",IF($EE$1+20&gt;=GY$13,RANK(GD99,GD$14:GD$113,0),""),"")</f>
        <v/>
      </c>
      <c r="GZ99" s="329" t="str">
        <f aca="false">IF($B99&lt;&gt;"",IF($EE$1+20&gt;=GZ$13,RANK(GE99,GE$14:GE$113,0),""),"")</f>
        <v/>
      </c>
      <c r="HA99" s="329" t="str">
        <f aca="false">IF($B99&lt;&gt;"",IF($EE$1+20&gt;=HA$13,RANK(GF99,GF$14:GF$113,0),""),"")</f>
        <v/>
      </c>
      <c r="HB99" s="329" t="str">
        <f aca="false">IF($B99&lt;&gt;"",IF($EE$1+20&gt;=HB$13,RANK(GG99,GG$14:GG$113,0),""),"")</f>
        <v/>
      </c>
      <c r="HC99" s="329" t="str">
        <f aca="false">IF($B99&lt;&gt;"",IF($EE$1+20&gt;=HC$13,RANK(GH99,GH$14:GH$113,0),""),"")</f>
        <v/>
      </c>
      <c r="HD99" s="329" t="str">
        <f aca="false">IF($B99&lt;&gt;"",IF($EE$1+20&gt;=HD$13,RANK(GI99,GI$14:GI$113,0),""),"")</f>
        <v/>
      </c>
      <c r="HE99" s="329" t="str">
        <f aca="false">IF($B99&lt;&gt;"",IF($EE$1+20&gt;=HE$13,RANK(GJ99,GJ$14:GJ$113,0),""),"")</f>
        <v/>
      </c>
      <c r="HF99" s="330" t="str">
        <f aca="false">IF($B99&lt;&gt;"",IF($EE$1+20&gt;=HF$13,RANK(GK99,GK$14:GK$113,0),""),"")</f>
        <v/>
      </c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3" hidden="false" customHeight="false" outlineLevel="0" collapsed="false">
      <c r="A100" s="308" t="str">
        <f aca="false">IF(B100&lt;&gt;"",RANK(G100,G$14:G$113,0),"")</f>
        <v/>
      </c>
      <c r="B100" s="310" t="str">
        <f aca="false">IF('Chronos (M1..M20)'!B97&lt;&gt;"",'Chronos (M1..M20)'!B97,"")</f>
        <v/>
      </c>
      <c r="C100" s="310" t="str">
        <f aca="false">IF(B100&lt;&gt;"",'Chronos (M1..M20)'!C97,"")</f>
        <v/>
      </c>
      <c r="D100" s="215" t="str">
        <f aca="false">IF(B100&lt;&gt;"",'Chronos (M1..M20)'!C97,"")</f>
        <v/>
      </c>
      <c r="E100" s="355" t="n">
        <f aca="false">'Calculs (M1..M20)'!DS100</f>
        <v>0</v>
      </c>
      <c r="F100" s="355" t="n">
        <f aca="false">'Calculs (M1..M20)'!DT100</f>
        <v>0</v>
      </c>
      <c r="G100" s="311" t="n">
        <f aca="false">IF(B100&lt;&gt;"",IF(NbTotManche&lt;4,DR100-DQ100,IF(NbTotManche&lt;15,DR100-DU100-DQ100,IF(NbTotManche&lt;25,DR100-DU100-DV100-DQ100-DT100,IF(NbTotManche&lt;35,DS100-DU100-DV100-DW100-DT100-DQ100,DS100-DU100-DV100-DW100-DX100-DT100-DQ100)))),0)</f>
        <v>0</v>
      </c>
      <c r="H100" s="312" t="str">
        <f aca="false">IF(B100&lt;&gt;"",IF(G100,(G100/MAXA(G$14:G$113))*1000,0),"")</f>
        <v/>
      </c>
      <c r="I100" s="313" t="str">
        <f aca="false">IF($B100&lt;&gt;"",$B100,"")</f>
        <v/>
      </c>
      <c r="J100" s="314" t="str">
        <f aca="false">IF($B100&lt;&gt;"",'Chronos (M21..M40)'!$H97,"")</f>
        <v/>
      </c>
      <c r="K100" s="315" t="str">
        <f aca="false">IF('Chronos (M21..M40)'!$I97&lt;&gt;"",'Chronos (M21..M40)'!$I97," ")</f>
        <v> </v>
      </c>
      <c r="L100" s="316" t="n">
        <f aca="false">IF('Chronos (M21..M40)'!$J97&lt;&gt;"",'Chronos (M21..M40)'!$J97,0)</f>
        <v>0</v>
      </c>
      <c r="M100" s="317" t="str">
        <f aca="false">IF($B100&lt;&gt;"",IF(K100&lt;&gt;" ",(INDEX(J$9:K$12,MATCH(J100,J$9:J$12),2)/K100)*1000,0),"")</f>
        <v/>
      </c>
      <c r="N100" s="318" t="str">
        <f aca="false">IF(K$9&lt;&gt;"",IF($B100&lt;&gt;"",M100-L100,""),"")</f>
        <v/>
      </c>
      <c r="O100" s="314" t="str">
        <f aca="false">IF($B100&lt;&gt;"",'Chronos (M21..M40)'!$H198,"")</f>
        <v/>
      </c>
      <c r="P100" s="315" t="str">
        <f aca="false">IF('Chronos (M21..M40)'!$I198&lt;&gt;"",'Chronos (M21..M40)'!$I198," ")</f>
        <v> </v>
      </c>
      <c r="Q100" s="316" t="n">
        <f aca="false">IF('Chronos (M21..M40)'!$J198&lt;&gt;"",'Chronos (M21..M40)'!$J198,0)</f>
        <v>0</v>
      </c>
      <c r="R100" s="317" t="str">
        <f aca="false">IF($B100&lt;&gt;"",IF(P100&lt;&gt;" ",(INDEX(O$9:P$12,MATCH(O100,O$9:O$12),2)/P100)*1000,0),"")</f>
        <v/>
      </c>
      <c r="S100" s="318" t="str">
        <f aca="false">IF(P$9&lt;&gt;"",IF($B100&lt;&gt;"",R100-Q100,""),"")</f>
        <v/>
      </c>
      <c r="T100" s="313" t="str">
        <f aca="false">IF($B100&lt;&gt;"",$B100,"")</f>
        <v/>
      </c>
      <c r="U100" s="314" t="str">
        <f aca="false">IF($B100&lt;&gt;"",'Chronos (M21..M40)'!$H299,"")</f>
        <v/>
      </c>
      <c r="V100" s="315" t="str">
        <f aca="false">IF('Chronos (M21..M40)'!$I299&lt;&gt;"",'Chronos (M21..M40)'!$I299," ")</f>
        <v> </v>
      </c>
      <c r="W100" s="316" t="n">
        <f aca="false">IF('Chronos (M21..M40)'!$J299&lt;&gt;"",'Chronos (M21..M40)'!$J299,0)</f>
        <v>0</v>
      </c>
      <c r="X100" s="317" t="str">
        <f aca="false">IF($B100&lt;&gt;"",IF(V100&lt;&gt;" ",(INDEX(U$9:V$12,MATCH(U100,U$9:U$12),2)/V100)*1000,0),"")</f>
        <v/>
      </c>
      <c r="Y100" s="318" t="str">
        <f aca="false">IF(V$9&lt;&gt;"",IF($B100&lt;&gt;"",X100-W100,""),"")</f>
        <v/>
      </c>
      <c r="Z100" s="314" t="str">
        <f aca="false">IF($B100&lt;&gt;"",'Chronos (M21..M40)'!$H400,"")</f>
        <v/>
      </c>
      <c r="AA100" s="315" t="str">
        <f aca="false">IF('Chronos (M21..M40)'!$I400&lt;&gt;"",'Chronos (M21..M40)'!$I400," ")</f>
        <v> </v>
      </c>
      <c r="AB100" s="316" t="n">
        <f aca="false">IF('Chronos (M1..M20)'!$J400&lt;&gt;"",'Chronos (M21..M40)'!$J400,0)</f>
        <v>0</v>
      </c>
      <c r="AC100" s="317" t="str">
        <f aca="false">IF($B100&lt;&gt;"",IF(AA100&lt;&gt;" ",(INDEX(Z$9:AA$12,MATCH(Z100,Z$9:Z$12),2)/AA100)*1000,0),"")</f>
        <v/>
      </c>
      <c r="AD100" s="318" t="str">
        <f aca="false">IF(AA$9&lt;&gt;"",IF($B100&lt;&gt;"",AC100-AB100,""),"")</f>
        <v/>
      </c>
      <c r="AE100" s="313" t="str">
        <f aca="false">IF($B100&lt;&gt;"",$B100,"")</f>
        <v/>
      </c>
      <c r="AF100" s="314" t="str">
        <f aca="false">IF($B100&lt;&gt;"",'Chronos (M21..M40)'!$H501,"")</f>
        <v/>
      </c>
      <c r="AG100" s="315" t="str">
        <f aca="false">IF('Chronos (M21..M40)'!$I501&lt;&gt;"",'Chronos (M21..M40)'!$I501," ")</f>
        <v> </v>
      </c>
      <c r="AH100" s="316" t="n">
        <f aca="false">IF('Chronos (M21..M40)'!$J501&lt;&gt;"",'Chronos (M21..M40)'!$J501,0)</f>
        <v>0</v>
      </c>
      <c r="AI100" s="317" t="str">
        <f aca="false">IF($B100&lt;&gt;"",IF(AG100&lt;&gt;" ",(INDEX(AF$9:AG$12,MATCH(AF100,AF$9:AF$12),2)/AG100)*1000,0),"")</f>
        <v/>
      </c>
      <c r="AJ100" s="318" t="str">
        <f aca="false">IF(AG$9&lt;&gt;"",IF($B100&lt;&gt;"",AI100-AH100,""),"")</f>
        <v/>
      </c>
      <c r="AK100" s="314" t="str">
        <f aca="false">IF($B100&lt;&gt;"",'Chronos (M21..M40)'!$H602,"")</f>
        <v/>
      </c>
      <c r="AL100" s="315" t="str">
        <f aca="false">IF('Chronos (M21..M40)'!$I602&lt;&gt;"",'Chronos (M21..M40)'!$I602," ")</f>
        <v> </v>
      </c>
      <c r="AM100" s="316" t="n">
        <f aca="false">IF('Chronos (M21..M40)'!$J602&lt;&gt;"",'Chronos (M21..M40)'!$J602,0)</f>
        <v>0</v>
      </c>
      <c r="AN100" s="317" t="str">
        <f aca="false">IF($B100&lt;&gt;"",IF(AL100&lt;&gt;" ",(INDEX(AK$9:AL$12,MATCH(AK100,AK$9:AK$12),2)/AL100)*1000,0),"")</f>
        <v/>
      </c>
      <c r="AO100" s="318" t="str">
        <f aca="false">IF(AL$9&lt;&gt;"",IF($B100&lt;&gt;"",AN100-AM100,""),"")</f>
        <v/>
      </c>
      <c r="AP100" s="313" t="str">
        <f aca="false">IF($B100&lt;&gt;"",$B100,"")</f>
        <v/>
      </c>
      <c r="AQ100" s="314" t="str">
        <f aca="false">IF($B100&lt;&gt;"",'Chronos (M21..M40)'!$H703,"")</f>
        <v/>
      </c>
      <c r="AR100" s="315" t="str">
        <f aca="false">IF('Chronos (M21..M40)'!$I703&lt;&gt;"",'Chronos (M21..M40)'!$I703," ")</f>
        <v> </v>
      </c>
      <c r="AS100" s="316" t="n">
        <f aca="false">IF('Chronos (M21..M40)'!$J703&lt;&gt;"",'Chronos (M21..M40)'!$J703,0)</f>
        <v>0</v>
      </c>
      <c r="AT100" s="317" t="str">
        <f aca="false">IF($B100&lt;&gt;"",IF(AR100&lt;&gt;" ",(INDEX(AQ$9:AR$12,MATCH(AQ100,AQ$9:AQ$12),2)/AR100)*1000,0),"")</f>
        <v/>
      </c>
      <c r="AU100" s="318" t="str">
        <f aca="false">IF(AR$9&lt;&gt;"",IF($B100&lt;&gt;"",AT100-AS100,""),"")</f>
        <v/>
      </c>
      <c r="AV100" s="314" t="str">
        <f aca="false">IF($B100&lt;&gt;"",'Chronos (M21..M40)'!$H804,"")</f>
        <v/>
      </c>
      <c r="AW100" s="315" t="str">
        <f aca="false">IF('Chronos (M21..M40)'!$I804&lt;&gt;"",'Chronos (M21..M40)'!$I804," ")</f>
        <v> </v>
      </c>
      <c r="AX100" s="316" t="n">
        <f aca="false">IF('Chronos (M21..M40)'!$J804&lt;&gt;"",'Chronos (M21..M40)'!$J804,0)</f>
        <v>0</v>
      </c>
      <c r="AY100" s="317" t="str">
        <f aca="false">IF($B100&lt;&gt;"",IF(AW100&lt;&gt;" ",(INDEX(AV$9:AW$12,MATCH(AV100,AV$9:AV$12),2)/AW100)*1000,0),"")</f>
        <v/>
      </c>
      <c r="AZ100" s="318" t="str">
        <f aca="false">IF(AW$9&lt;&gt;"",IF($B100&lt;&gt;"",AY100-AX100,""),"")</f>
        <v/>
      </c>
      <c r="BA100" s="313" t="str">
        <f aca="false">IF($B100&lt;&gt;"",$B100,"")</f>
        <v/>
      </c>
      <c r="BB100" s="314" t="str">
        <f aca="false">IF($B100&lt;&gt;"",'Chronos (M21..M40)'!$H905,"")</f>
        <v/>
      </c>
      <c r="BC100" s="315" t="str">
        <f aca="false">IF('Chronos (M21..M40)'!$I905&lt;&gt;"",'Chronos (M21..M40)'!$I905," ")</f>
        <v> </v>
      </c>
      <c r="BD100" s="316" t="n">
        <f aca="false">IF('Chronos (M21..M40)'!$J905&lt;&gt;"",'Chronos (M21..M40)'!$J905,0)</f>
        <v>0</v>
      </c>
      <c r="BE100" s="317" t="str">
        <f aca="false">IF($B100&lt;&gt;"",IF(BC100&lt;&gt;" ",(INDEX(BB$9:BC$12,MATCH(BB100,BB$9:BB$12),2)/BC100)*1000,0),"")</f>
        <v/>
      </c>
      <c r="BF100" s="318" t="str">
        <f aca="false">IF(BC$9&lt;&gt;"",IF($B100&lt;&gt;"",BE100-BD100,""),"")</f>
        <v/>
      </c>
      <c r="BG100" s="314" t="str">
        <f aca="false">IF($B100&lt;&gt;"",'Chronos (M21..M40)'!$H1006,"")</f>
        <v/>
      </c>
      <c r="BH100" s="315" t="str">
        <f aca="false">IF('Chronos (M21..M40)'!$I1006&lt;&gt;"",'Chronos (M21..M40)'!$I1006," ")</f>
        <v> </v>
      </c>
      <c r="BI100" s="316" t="n">
        <f aca="false">IF('Chronos (M21..M40)'!$J1006&lt;&gt;"",'Chronos (M21..M40)'!$J1006,0)</f>
        <v>0</v>
      </c>
      <c r="BJ100" s="317" t="str">
        <f aca="false">IF($B100&lt;&gt;"",IF(BH100&lt;&gt;" ",(INDEX(BG$9:BH$12,MATCH(BG100,BG$9:BG$12),2)/BH100)*1000,0),"")</f>
        <v/>
      </c>
      <c r="BK100" s="318" t="str">
        <f aca="false">IF(BH$9&lt;&gt;"",IF($B100&lt;&gt;"",BJ100-BI100,""),"")</f>
        <v/>
      </c>
      <c r="BL100" s="313" t="str">
        <f aca="false">IF($B100&lt;&gt;"",$B100,"")</f>
        <v/>
      </c>
      <c r="BM100" s="314" t="str">
        <f aca="false">IF($B100&lt;&gt;"",'Chronos (M21..M40)'!$H1107,"")</f>
        <v/>
      </c>
      <c r="BN100" s="315" t="str">
        <f aca="false">IF('Chronos (M21..M40)'!$I1107&lt;&gt;"",'Chronos (M21..M40)'!$I1107," ")</f>
        <v> </v>
      </c>
      <c r="BO100" s="316" t="n">
        <f aca="false">IF('Chronos (M21..M40)'!$J1107&lt;&gt;"",'Chronos (M21..M40)'!$J1107,0)</f>
        <v>0</v>
      </c>
      <c r="BP100" s="317" t="str">
        <f aca="false">IF($B100&lt;&gt;"",IF(BN100&lt;&gt;" ",(INDEX(BM$9:BN$12,MATCH(BM100,BM$9:BM$12),2)/BN100)*1000,0),"")</f>
        <v/>
      </c>
      <c r="BQ100" s="318" t="str">
        <f aca="false">IF(BN$9&lt;&gt;"",IF($B100&lt;&gt;"",BP100-BO100,""),"")</f>
        <v/>
      </c>
      <c r="BR100" s="314" t="str">
        <f aca="false">IF($B100&lt;&gt;"",'Chronos (M21..M40)'!$H1208,"")</f>
        <v/>
      </c>
      <c r="BS100" s="315" t="str">
        <f aca="false">IF('Chronos (M21..M40)'!$I1208&lt;&gt;"",'Chronos (M21..M40)'!$I1208," ")</f>
        <v> </v>
      </c>
      <c r="BT100" s="316" t="n">
        <f aca="false">IF('Chronos (M21..M40)'!$J1208&lt;&gt;"",'Chronos (M21..M40)'!$J1208,0)</f>
        <v>0</v>
      </c>
      <c r="BU100" s="317" t="str">
        <f aca="false">IF($B100&lt;&gt;"",IF(BS100&lt;&gt;" ",(INDEX(BR$9:BS$12,MATCH(BR100,BR$9:BR$12),2)/BS100)*1000,0),"")</f>
        <v/>
      </c>
      <c r="BV100" s="318" t="str">
        <f aca="false">IF(BS$9&lt;&gt;"",IF($B100&lt;&gt;"",BU100-BT100,""),"")</f>
        <v/>
      </c>
      <c r="BW100" s="313" t="str">
        <f aca="false">IF($B100&lt;&gt;"",$B100,"")</f>
        <v/>
      </c>
      <c r="BX100" s="314" t="str">
        <f aca="false">IF($B100&lt;&gt;"",'Chronos (M21..M40)'!$H1309,"")</f>
        <v/>
      </c>
      <c r="BY100" s="315" t="str">
        <f aca="false">IF('Chronos (M21..M40)'!$I1309&lt;&gt;"",'Chronos (M21..M40)'!$I1309," ")</f>
        <v> </v>
      </c>
      <c r="BZ100" s="316" t="n">
        <f aca="false">IF('Chronos (M21..M40)'!$J1309&lt;&gt;"",'Chronos (M21..M40)'!$J1309,0)</f>
        <v>0</v>
      </c>
      <c r="CA100" s="317" t="str">
        <f aca="false">IF($B100&lt;&gt;"",IF(BY100&lt;&gt;" ",(INDEX(BX$9:BY$12,MATCH(BX100,BX$9:BX$12),2)/BY100)*1000,0),"")</f>
        <v/>
      </c>
      <c r="CB100" s="318" t="str">
        <f aca="false">IF(BY$9&lt;&gt;"",IF($B100&lt;&gt;"",CA100-BZ100,""),"")</f>
        <v/>
      </c>
      <c r="CC100" s="314" t="str">
        <f aca="false">IF($B100&lt;&gt;"",'Chronos (M21..M40)'!$H1410,"")</f>
        <v/>
      </c>
      <c r="CD100" s="315" t="str">
        <f aca="false">IF('Chronos (M21..M40)'!$I1410&lt;&gt;"",'Chronos (M21..M40)'!$I1410," ")</f>
        <v> </v>
      </c>
      <c r="CE100" s="316" t="n">
        <f aca="false">IF('Chronos (M21..M40)'!$J1410&lt;&gt;"",'Chronos (M21..M40)'!$J1410,0)</f>
        <v>0</v>
      </c>
      <c r="CF100" s="317" t="str">
        <f aca="false">IF($B100&lt;&gt;"",IF(CD100&lt;&gt;" ",(INDEX(CC$9:CD$12,MATCH(CC100,CC$9:CC$12),2)/CD100)*1000,0),"")</f>
        <v/>
      </c>
      <c r="CG100" s="318" t="str">
        <f aca="false">IF(CD$9&lt;&gt;"",IF($B100&lt;&gt;"",CF100-CE100,""),"")</f>
        <v/>
      </c>
      <c r="CH100" s="313" t="str">
        <f aca="false">IF($B100&lt;&gt;"",$B100,"")</f>
        <v/>
      </c>
      <c r="CI100" s="314" t="str">
        <f aca="false">IF($B100&lt;&gt;"",'Chronos (M21..M40)'!$H1511,"")</f>
        <v/>
      </c>
      <c r="CJ100" s="315" t="str">
        <f aca="false">IF('Chronos (M21..M40)'!$I1511&lt;&gt;"",'Chronos (M21..M40)'!$I1511," ")</f>
        <v> </v>
      </c>
      <c r="CK100" s="316" t="n">
        <f aca="false">IF('Chronos (M21..M40)'!$J1511&lt;&gt;"",'Chronos (M21..M40)'!$J1511,0)</f>
        <v>0</v>
      </c>
      <c r="CL100" s="317" t="str">
        <f aca="false">IF($B100&lt;&gt;"",IF(CJ100&lt;&gt;" ",(INDEX(CI$9:CJ$12,MATCH(CI100,CI$9:CI$12),2)/CJ100)*1000,0),"")</f>
        <v/>
      </c>
      <c r="CM100" s="318" t="str">
        <f aca="false">IF(CJ$9&lt;&gt;"",IF($B100&lt;&gt;"",CL100-CK100,""),"")</f>
        <v/>
      </c>
      <c r="CN100" s="314" t="str">
        <f aca="false">IF($B100&lt;&gt;"",'Chronos (M21..M40)'!$H1612,"")</f>
        <v/>
      </c>
      <c r="CO100" s="315" t="str">
        <f aca="false">IF('Chronos (M21..M40)'!$I1612&lt;&gt;"",'Chronos (M21..M40)'!$I1612," ")</f>
        <v> </v>
      </c>
      <c r="CP100" s="316" t="n">
        <f aca="false">IF('Chronos (M21..M40)'!$J1612&lt;&gt;"",'Chronos (M21..M40)'!$J1612,0)</f>
        <v>0</v>
      </c>
      <c r="CQ100" s="317" t="str">
        <f aca="false">IF($B100&lt;&gt;"",IF(CO100&lt;&gt;" ",(INDEX(CN$9:CO$12,MATCH(CN100,CN$9:CN$12),2)/CO100)*1000,0),"")</f>
        <v/>
      </c>
      <c r="CR100" s="318" t="str">
        <f aca="false">IF(CO$9&lt;&gt;"",IF($B100&lt;&gt;"",CQ100-CP100,""),"")</f>
        <v/>
      </c>
      <c r="CS100" s="313" t="str">
        <f aca="false">IF($B100&lt;&gt;"",$B100,"")</f>
        <v/>
      </c>
      <c r="CT100" s="314" t="str">
        <f aca="false">IF($B100&lt;&gt;"",'Chronos (M21..M40)'!$H1713,"")</f>
        <v/>
      </c>
      <c r="CU100" s="315" t="str">
        <f aca="false">IF('Chronos (M21..M40)'!$I1713&lt;&gt;"",'Chronos (M21..M40)'!$I1713," ")</f>
        <v> </v>
      </c>
      <c r="CV100" s="316" t="n">
        <f aca="false">IF('Chronos (M21..M40)'!$J1713&lt;&gt;"",'Chronos (M21..M40)'!$J1713,0)</f>
        <v>0</v>
      </c>
      <c r="CW100" s="317" t="str">
        <f aca="false">IF($B100&lt;&gt;"",IF(CU100&lt;&gt;" ",(INDEX(CT$9:CU$12,MATCH(CT100,CT$9:CT$12),2)/CU100)*1000,0),"")</f>
        <v/>
      </c>
      <c r="CX100" s="318" t="str">
        <f aca="false">IF(CU$9&lt;&gt;"",IF($B100&lt;&gt;"",CW100-CV100,""),"")</f>
        <v/>
      </c>
      <c r="CY100" s="314" t="str">
        <f aca="false">IF($B100&lt;&gt;"",'Chronos (M21..M40)'!$H1814,"")</f>
        <v/>
      </c>
      <c r="CZ100" s="315" t="str">
        <f aca="false">IF('Chronos (M21..M40)'!$I1814&lt;&gt;"",'Chronos (M21..M40)'!$I1814," ")</f>
        <v> </v>
      </c>
      <c r="DA100" s="316" t="n">
        <f aca="false">IF('Chronos (M21..M40)'!$J1814&lt;&gt;"",'Chronos (M21..M40)'!$J1814,0)</f>
        <v>0</v>
      </c>
      <c r="DB100" s="317" t="str">
        <f aca="false">IF($B100&lt;&gt;"",IF(CZ100&lt;&gt;" ",(INDEX(CY$9:CZ$12,MATCH(CY100,CY$9:CY$12),2)/CZ100)*1000,0),"")</f>
        <v/>
      </c>
      <c r="DC100" s="318" t="str">
        <f aca="false">IF(CZ$9&lt;&gt;"",IF($B100&lt;&gt;"",DB100-DA100,""),"")</f>
        <v/>
      </c>
      <c r="DD100" s="313" t="str">
        <f aca="false">IF($B100&lt;&gt;"",$B100,"")</f>
        <v/>
      </c>
      <c r="DE100" s="314" t="str">
        <f aca="false">IF($B100&lt;&gt;"",'Chronos (M21..M40)'!$H1915,"")</f>
        <v/>
      </c>
      <c r="DF100" s="315" t="str">
        <f aca="false">IF('Chronos (M21..M40)'!$I1915&lt;&gt;"",'Chronos (M21..M40)'!$I1915," ")</f>
        <v> </v>
      </c>
      <c r="DG100" s="316" t="n">
        <f aca="false">IF('Chronos (M21..M40)'!$J1915&lt;&gt;"",'Chronos (M21..M40)'!$J1915,0)</f>
        <v>0</v>
      </c>
      <c r="DH100" s="317" t="str">
        <f aca="false">IF($B100&lt;&gt;"",IF(DF100&lt;&gt;" ",(INDEX(DE$9:DF$12,MATCH(DE100,DE$9:DE$12),2)/DF100)*1000,0),"")</f>
        <v/>
      </c>
      <c r="DI100" s="318" t="str">
        <f aca="false">IF(DF$9&lt;&gt;"",IF($B100&lt;&gt;"",DH100-DG100,""),"")</f>
        <v/>
      </c>
      <c r="DJ100" s="314" t="str">
        <f aca="false">IF($B100&lt;&gt;"",'Chronos (M21..M40)'!$H2016,"")</f>
        <v/>
      </c>
      <c r="DK100" s="315" t="str">
        <f aca="false">IF('Chronos (M21..M40)'!$I2016&lt;&gt;"",'Chronos (M21..M40)'!$I2016," ")</f>
        <v> </v>
      </c>
      <c r="DL100" s="316" t="n">
        <f aca="false">IF('Chronos (M21..M40)'!$J2016&lt;&gt;"",'Chronos (M21..M40)'!$J2016,0)</f>
        <v>0</v>
      </c>
      <c r="DM100" s="317" t="str">
        <f aca="false">IF($B100&lt;&gt;"",IF(DK100&lt;&gt;" ",(INDEX(DJ$9:DK$12,MATCH(DJ100,DJ$9:DJ$12),2)/DK100)*1000,0),"")</f>
        <v/>
      </c>
      <c r="DN100" s="318" t="str">
        <f aca="false">IF(DK$9&lt;&gt;"",IF($B100&lt;&gt;"",DM100-DL100,""),"")</f>
        <v/>
      </c>
      <c r="DO100" s="0"/>
      <c r="DP100" s="356" t="n">
        <f aca="false">E100</f>
        <v>0</v>
      </c>
      <c r="DQ100" s="357" t="n">
        <f aca="false">F100</f>
        <v>0</v>
      </c>
      <c r="DR100" s="356" t="e">
        <f aca="false">SUM(E100,M100,R100,X100,AC100)</f>
        <v>#VALUE!</v>
      </c>
      <c r="DS100" s="319" t="e">
        <f aca="false">SUM(DR100,AI100,AN100,AT100,AY100,BE100,BJ100,BP100,BU100,CA100,CF100,CL100,CQ100,CW100,DB100,DH100,DM100)</f>
        <v>#VALUE!</v>
      </c>
      <c r="DT100" s="357" t="n">
        <f aca="false">SUM(L100,Q100,W100,AB100,AH100,AM100,AS100,AX100,BD100,BI100,BO100,BT100,BZ100,CE100,CK100,CP100,CV100,DA100,DG100,DL100)</f>
        <v>0</v>
      </c>
      <c r="DU100" s="356" t="e">
        <f aca="false">SMALL($DY100:$EV100,1)</f>
        <v>#VALUE!</v>
      </c>
      <c r="DV100" s="319" t="e">
        <f aca="false">SMALL($DY100:$EV100,2)</f>
        <v>#VALUE!</v>
      </c>
      <c r="DW100" s="319" t="e">
        <f aca="false">SMALL($DY100:$EV100,3)</f>
        <v>#VALUE!</v>
      </c>
      <c r="DX100" s="357" t="e">
        <f aca="false">SMALL($DY100:$EV100,4)</f>
        <v>#VALUE!</v>
      </c>
      <c r="DY100" s="356" t="e">
        <f aca="false">'Calculs (M1..M20)'!DU100</f>
        <v>#VALUE!</v>
      </c>
      <c r="DZ100" s="356" t="e">
        <f aca="false">'Calculs (M1..M20)'!DV100</f>
        <v>#VALUE!</v>
      </c>
      <c r="EA100" s="356" t="e">
        <f aca="false">'Calculs (M1..M20)'!DW100</f>
        <v>#VALUE!</v>
      </c>
      <c r="EB100" s="358" t="e">
        <f aca="false">'Calculs (M1..M20)'!DX100</f>
        <v>#VALUE!</v>
      </c>
      <c r="EC100" s="361" t="str">
        <f aca="false">IF(M100&gt;0,M100," ")</f>
        <v/>
      </c>
      <c r="ED100" s="321" t="str">
        <f aca="false">IF(R100&gt;0,R100," ")</f>
        <v/>
      </c>
      <c r="EE100" s="321" t="str">
        <f aca="false">IF(X100&gt;0,X100," ")</f>
        <v/>
      </c>
      <c r="EF100" s="321" t="str">
        <f aca="false">IF(AC100&gt;0,AC100," ")</f>
        <v/>
      </c>
      <c r="EG100" s="321" t="str">
        <f aca="false">IF(AI100&gt;0,AI100," ")</f>
        <v/>
      </c>
      <c r="EH100" s="321" t="str">
        <f aca="false">IF(AN100&gt;0,AN100," ")</f>
        <v/>
      </c>
      <c r="EI100" s="321" t="str">
        <f aca="false">IF(AT100&gt;0,AT100," ")</f>
        <v/>
      </c>
      <c r="EJ100" s="321" t="str">
        <f aca="false">IF(AY100&gt;0,AY100," ")</f>
        <v/>
      </c>
      <c r="EK100" s="321" t="str">
        <f aca="false">IF(BE100&gt;0,BE100," ")</f>
        <v/>
      </c>
      <c r="EL100" s="321" t="str">
        <f aca="false">IF(BJ100&gt;0,BJ100," ")</f>
        <v/>
      </c>
      <c r="EM100" s="321" t="str">
        <f aca="false">IF(BP100&gt;0,BP100," ")</f>
        <v/>
      </c>
      <c r="EN100" s="321" t="str">
        <f aca="false">IF(BU100&gt;0,BU100," ")</f>
        <v/>
      </c>
      <c r="EO100" s="321" t="str">
        <f aca="false">IF(CA100&gt;0,CA100," ")</f>
        <v/>
      </c>
      <c r="EP100" s="321" t="str">
        <f aca="false">IF(CF100&gt;0,CF100," ")</f>
        <v/>
      </c>
      <c r="EQ100" s="321" t="str">
        <f aca="false">IF(CL100&gt;0,CL100," ")</f>
        <v/>
      </c>
      <c r="ER100" s="321" t="str">
        <f aca="false">IF(CQ100&gt;0,CQ100," ")</f>
        <v/>
      </c>
      <c r="ES100" s="321" t="str">
        <f aca="false">IF(CW100&gt;0,CW100," ")</f>
        <v/>
      </c>
      <c r="ET100" s="321" t="str">
        <f aca="false">IF(DB100&gt;0,DB100," ")</f>
        <v/>
      </c>
      <c r="EU100" s="321" t="str">
        <f aca="false">IF(DH100&gt;0,DH100," ")</f>
        <v/>
      </c>
      <c r="EV100" s="321" t="str">
        <f aca="false">IF(DM100&gt;0,DM100," ")</f>
        <v/>
      </c>
      <c r="EW100" s="322" t="e">
        <f aca="false">SMALL($DY100:EC100,1)</f>
        <v>#VALUE!</v>
      </c>
      <c r="EX100" s="323" t="e">
        <f aca="false">SMALL($DY100:ED100,1)</f>
        <v>#VALUE!</v>
      </c>
      <c r="EY100" s="323" t="e">
        <f aca="false">SMALL($DY100:EE100,1)</f>
        <v>#VALUE!</v>
      </c>
      <c r="EZ100" s="323" t="e">
        <f aca="false">SMALL($DY100:EF100,1)</f>
        <v>#VALUE!</v>
      </c>
      <c r="FA100" s="323" t="e">
        <f aca="false">SMALL($DY100:EG100,1)</f>
        <v>#VALUE!</v>
      </c>
      <c r="FB100" s="323" t="e">
        <f aca="false">SMALL($DY100:EH100,1)</f>
        <v>#VALUE!</v>
      </c>
      <c r="FC100" s="323" t="e">
        <f aca="false">SMALL($DY100:EI100,1)</f>
        <v>#VALUE!</v>
      </c>
      <c r="FD100" s="323" t="e">
        <f aca="false">SMALL($DY100:EJ100,1)</f>
        <v>#VALUE!</v>
      </c>
      <c r="FE100" s="323" t="e">
        <f aca="false">SMALL($DY100:EK100,1)</f>
        <v>#VALUE!</v>
      </c>
      <c r="FF100" s="323" t="e">
        <f aca="false">SMALL($DY100:EL100,1)</f>
        <v>#VALUE!</v>
      </c>
      <c r="FG100" s="323" t="e">
        <f aca="false">SMALL($DY100:EM100,1)</f>
        <v>#VALUE!</v>
      </c>
      <c r="FH100" s="323" t="e">
        <f aca="false">SMALL($DY100:EN100,1)</f>
        <v>#VALUE!</v>
      </c>
      <c r="FI100" s="323" t="e">
        <f aca="false">SMALL($DY100:EO100,1)</f>
        <v>#VALUE!</v>
      </c>
      <c r="FJ100" s="323" t="e">
        <f aca="false">SMALL($DY100:EP100,1)</f>
        <v>#VALUE!</v>
      </c>
      <c r="FK100" s="323" t="e">
        <f aca="false">SMALL($DY100:EQ100,1)</f>
        <v>#VALUE!</v>
      </c>
      <c r="FL100" s="323" t="e">
        <f aca="false">SMALL($DY100:ER100,1)</f>
        <v>#VALUE!</v>
      </c>
      <c r="FM100" s="323" t="e">
        <f aca="false">SMALL($DY100:ES100,1)</f>
        <v>#VALUE!</v>
      </c>
      <c r="FN100" s="323" t="e">
        <f aca="false">SMALL($DY100:ET100,1)</f>
        <v>#VALUE!</v>
      </c>
      <c r="FO100" s="323" t="e">
        <f aca="false">SMALL($DY100:EU100,1)</f>
        <v>#VALUE!</v>
      </c>
      <c r="FP100" s="324" t="e">
        <f aca="false">SMALL($DY100:EV100,1)</f>
        <v>#VALUE!</v>
      </c>
      <c r="FQ100" s="0"/>
      <c r="FR100" s="328" t="str">
        <f aca="false">IF($B100&lt;&gt;"",IF($EE$1+20&gt;=FR$13,$N100+E100-F100-(EW100+EW202+EW304+EW406),""),"")</f>
        <v/>
      </c>
      <c r="FS100" s="329" t="str">
        <f aca="false">IF($B100&lt;&gt;"",IF($EE$1+20&gt;=FS$13,$N100+$S100+E100-F100-(EX100+EX202+EX304+EX406),""),"")</f>
        <v/>
      </c>
      <c r="FT100" s="329" t="str">
        <f aca="false">IF($B100&lt;&gt;"",IF($EE$1+20&gt;=FT$13,$N100+$S100+$Y100+E100-F100-(EY100+EY202+EY304+EY406),""),"")</f>
        <v/>
      </c>
      <c r="FU100" s="329" t="str">
        <f aca="false">IF($B100&lt;&gt;"",IF($EE$1+20&gt;=FU$13,$N100+$S100+$Y100+$AD100+E100-F100-(EZ100+EZ202+EZ304+EZ406),""),"")</f>
        <v/>
      </c>
      <c r="FV100" s="329" t="str">
        <f aca="false">IF($B100&lt;&gt;"",IF($EE$1+20&gt;=FV$13,$N100+$S100+$Y100+$AD100+$AJ100+E100-F100-(FA100+FA202+FA304+FA406),""),"")</f>
        <v/>
      </c>
      <c r="FW100" s="329" t="str">
        <f aca="false">IF($B100&lt;&gt;"",IF($EE$1+20&gt;=FW$13,$N100+$S100+$Y100+$AD100+$AJ100+$AO100+E100-F100-(FB100+FB202+FB304+FB406),""),"")</f>
        <v/>
      </c>
      <c r="FX100" s="329" t="str">
        <f aca="false">IF($B100&lt;&gt;"",IF($EE$1+20&gt;=FX$13,$N100+$S100+$Y100+$AD100+$AJ100+$AO100+$AU100+E100-F100-(FC100+FC202+FC304+FC406),""),"")</f>
        <v/>
      </c>
      <c r="FY100" s="329" t="str">
        <f aca="false">IF($B100&lt;&gt;"",IF($EE$1+20&gt;=FY$13,$N100+$S100+$Y100+$AD100+$AJ100+$AO100+$AU100+$AZ100+E100-F100-(FD100+FD202+FD304+FD406),""),"")</f>
        <v/>
      </c>
      <c r="FZ100" s="329" t="str">
        <f aca="false">IF($B100&lt;&gt;"",IF($EE$1+20&gt;=FZ$13,$N100+$S100+$Y100+$AD100+$AJ100+$AO100+$AU100+$AZ100+$BF100+E100-F100-(FE100+FE202+FE304+FE406),""),"")</f>
        <v/>
      </c>
      <c r="GA100" s="329" t="str">
        <f aca="false">IF($B100&lt;&gt;"",IF($EE$1+20&gt;=GA$13,$N100+$S100+$Y100+$AD100+$AJ100+$AO100+$AU100+$AZ100+$BF100+$BK100+E100-F100-(FF100+FF202+FF304+FF406),""),"")</f>
        <v/>
      </c>
      <c r="GB100" s="329" t="str">
        <f aca="false">IF($B100&lt;&gt;"",IF($EE$1+20&gt;=GB$13,$N100+$S100+$Y100+$AD100+$AJ100+$AO100+$AU100+$AZ100+$BF100+$BK100+$BQ100+E100-F100-(FG100+FG202+FG304+FG406),""),"")</f>
        <v/>
      </c>
      <c r="GC100" s="329" t="str">
        <f aca="false">IF($B100&lt;&gt;"",IF($EE$1+20&gt;=GC$13,$N100+$S100+$Y100+$AD100+$AJ100+$AO100+$AU100+$AZ100+$BF100+$BK100+$BQ100+$BV100+E100-F100-(FH100+FH202+FH304+FH406),""),"")</f>
        <v/>
      </c>
      <c r="GD100" s="329" t="str">
        <f aca="false">IF($B100&lt;&gt;"",IF($EE$1+20&gt;=GD$13,$N100+$S100+$Y100+$AD100+$AJ100+$AO100+$AU100+$AZ100+$BF100+$BK100+$BQ100+$BV100+$CB100+E100-F100-(FI100+FI202+FI304+FI406),""),"")</f>
        <v/>
      </c>
      <c r="GE100" s="329" t="str">
        <f aca="false">IF($B100&lt;&gt;"",IF($EE$1+20&gt;=GE$13,$N100+$S100+$Y100+$AD100+$AJ100+$AO100+$AU100+$AZ100+$BF100+$BK100+$BQ100+$BV100+$CB100+$CG100+E100-F100-(FJ100+FJ202+FJ304+FJ406),""),"")</f>
        <v/>
      </c>
      <c r="GF100" s="329" t="str">
        <f aca="false">IF($B100&lt;&gt;"",IF($EE$1+20&gt;=GF$13,$N100+$S100+$Y100+$AD100+$AJ100+$AO100+$AU100+$AZ100+$BF100+$BK100+$BQ100+$BV100+$CB100+$CG100+$CM100+E100-F100-(FK100+FK202+FK304+FK406),""),"")</f>
        <v/>
      </c>
      <c r="GG100" s="329" t="str">
        <f aca="false">IF($B100&lt;&gt;"",IF($EE$1+20&gt;=GG$13,$N100+$S100+$Y100+$AD100+$AJ100+$AO100+$AU100+$AZ100+$BF100+$BK100+$BQ100+$BV100+$CB100+$CG100+$CM100+$CR100+E100-F100-(FL100+FL202+FL304+FL406),""),"")</f>
        <v/>
      </c>
      <c r="GH100" s="329" t="str">
        <f aca="false">IF($B100&lt;&gt;"",IF($EE$1+20&gt;=GH$13,$N100+$S100+$Y100+$AD100+$AJ100+$AO100+$AU100+$AZ100+$BF100+$BK100+$BQ100+$BV100+$CB100+$CG100+$CM100+$CR100+$CX100+E100-F100-(FM100+FM202+FM304+FM406),""),"")</f>
        <v/>
      </c>
      <c r="GI100" s="329" t="str">
        <f aca="false">IF($B100&lt;&gt;"",IF($EE$1+20&gt;=GI$13,$N100+$S100+$Y100+$AD100+$AJ100+$AO100+$AU100+$AZ100+$BF100+$BK100+$BQ100+$BV100+$CB100+$CG100+$CM100+$CR100+$CX100+$DC100+E100-F100-(FN100+FN202+FN304+FN406),""),"")</f>
        <v/>
      </c>
      <c r="GJ100" s="329" t="str">
        <f aca="false">IF($B100&lt;&gt;"",IF($EE$1+20&gt;=GJ$13,$N100+$S100+$Y100+$AD100+$AJ100+$AO100+$AU100+$AZ100+$BF100+$BK100+$BQ100+$BV100+$CB100+$CG100+$CM100+$CR100+$CX100+$DC100+$DI100+E100-F100-(FO100+FO202+FO304+FO406),""),"")</f>
        <v/>
      </c>
      <c r="GK100" s="330" t="str">
        <f aca="false">IF($B100&lt;&gt;"",IF($EE$1+20&gt;=GK$13,$N100+$S100+$Y100+$AD100+$AJ100+$AO100+$AU100+$AZ100+$BF100+$BK100+$BQ100+$BV100+$CB100+$CG100+$CM100+$CR100+$CX100+$DC100+$DI100+$DN100+E100-F100-(FP100+FP202+FP304+FP406),""),"")</f>
        <v/>
      </c>
      <c r="GL100" s="0"/>
      <c r="GM100" s="328" t="str">
        <f aca="false">IF($B100&lt;&gt;"",IF($EE$1+20&gt;=GM$13,RANK(FR100,FR$14:FR$113,0),""),"")</f>
        <v/>
      </c>
      <c r="GN100" s="329" t="str">
        <f aca="false">IF($B100&lt;&gt;"",IF($EE$1+20&gt;=GN$13,RANK(FS100,FS$14:FS$113,0),""),"")</f>
        <v/>
      </c>
      <c r="GO100" s="329" t="str">
        <f aca="false">IF($B100&lt;&gt;"",IF($EE$1+20&gt;=GO$13,RANK(FT100,FT$14:FT$113,0),""),"")</f>
        <v/>
      </c>
      <c r="GP100" s="329" t="str">
        <f aca="false">IF($B100&lt;&gt;"",IF($EE$1+20&gt;=GP$13,RANK(FU100,FU$14:FU$113,0),""),"")</f>
        <v/>
      </c>
      <c r="GQ100" s="329" t="str">
        <f aca="false">IF($B100&lt;&gt;"",IF($EE$1+20&gt;=GQ$13,RANK(FV100,FV$14:FV$113,0),""),"")</f>
        <v/>
      </c>
      <c r="GR100" s="329" t="str">
        <f aca="false">IF($B100&lt;&gt;"",IF($EE$1+20&gt;=GR$13,RANK(FW100,FW$14:FW$113,0),""),"")</f>
        <v/>
      </c>
      <c r="GS100" s="329" t="str">
        <f aca="false">IF($B100&lt;&gt;"",IF($EE$1+20&gt;=GS$13,RANK(FX100,FX$14:FX$113,0),""),"")</f>
        <v/>
      </c>
      <c r="GT100" s="329" t="str">
        <f aca="false">IF($B100&lt;&gt;"",IF($EE$1+20&gt;=GT$13,RANK(FY100,FY$14:FY$113,0),""),"")</f>
        <v/>
      </c>
      <c r="GU100" s="329" t="str">
        <f aca="false">IF($B100&lt;&gt;"",IF($EE$1+20&gt;=GU$13,RANK(FZ100,FZ$14:FZ$113,0),""),"")</f>
        <v/>
      </c>
      <c r="GV100" s="329" t="str">
        <f aca="false">IF($B100&lt;&gt;"",IF($EE$1+20&gt;=GV$13,RANK(GA100,GA$14:GA$113,0),""),"")</f>
        <v/>
      </c>
      <c r="GW100" s="329" t="str">
        <f aca="false">IF($B100&lt;&gt;"",IF($EE$1+20&gt;=GW$13,RANK(GB100,GB$14:GB$113,0),""),"")</f>
        <v/>
      </c>
      <c r="GX100" s="329" t="str">
        <f aca="false">IF($B100&lt;&gt;"",IF($EE$1+20&gt;=GX$13,RANK(GC100,GC$14:GC$113,0),""),"")</f>
        <v/>
      </c>
      <c r="GY100" s="329" t="str">
        <f aca="false">IF($B100&lt;&gt;"",IF($EE$1+20&gt;=GY$13,RANK(GD100,GD$14:GD$113,0),""),"")</f>
        <v/>
      </c>
      <c r="GZ100" s="329" t="str">
        <f aca="false">IF($B100&lt;&gt;"",IF($EE$1+20&gt;=GZ$13,RANK(GE100,GE$14:GE$113,0),""),"")</f>
        <v/>
      </c>
      <c r="HA100" s="329" t="str">
        <f aca="false">IF($B100&lt;&gt;"",IF($EE$1+20&gt;=HA$13,RANK(GF100,GF$14:GF$113,0),""),"")</f>
        <v/>
      </c>
      <c r="HB100" s="329" t="str">
        <f aca="false">IF($B100&lt;&gt;"",IF($EE$1+20&gt;=HB$13,RANK(GG100,GG$14:GG$113,0),""),"")</f>
        <v/>
      </c>
      <c r="HC100" s="329" t="str">
        <f aca="false">IF($B100&lt;&gt;"",IF($EE$1+20&gt;=HC$13,RANK(GH100,GH$14:GH$113,0),""),"")</f>
        <v/>
      </c>
      <c r="HD100" s="329" t="str">
        <f aca="false">IF($B100&lt;&gt;"",IF($EE$1+20&gt;=HD$13,RANK(GI100,GI$14:GI$113,0),""),"")</f>
        <v/>
      </c>
      <c r="HE100" s="329" t="str">
        <f aca="false">IF($B100&lt;&gt;"",IF($EE$1+20&gt;=HE$13,RANK(GJ100,GJ$14:GJ$113,0),""),"")</f>
        <v/>
      </c>
      <c r="HF100" s="330" t="str">
        <f aca="false">IF($B100&lt;&gt;"",IF($EE$1+20&gt;=HF$13,RANK(GK100,GK$14:GK$113,0),""),"")</f>
        <v/>
      </c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3" hidden="false" customHeight="false" outlineLevel="0" collapsed="false">
      <c r="A101" s="308" t="str">
        <f aca="false">IF(B101&lt;&gt;"",RANK(G101,G$14:G$113,0),"")</f>
        <v/>
      </c>
      <c r="B101" s="310" t="str">
        <f aca="false">IF('Chronos (M1..M20)'!B98&lt;&gt;"",'Chronos (M1..M20)'!B98,"")</f>
        <v/>
      </c>
      <c r="C101" s="310" t="str">
        <f aca="false">IF(B101&lt;&gt;"",'Chronos (M1..M20)'!C98,"")</f>
        <v/>
      </c>
      <c r="D101" s="215" t="str">
        <f aca="false">IF(B101&lt;&gt;"",'Chronos (M1..M20)'!C98,"")</f>
        <v/>
      </c>
      <c r="E101" s="355" t="n">
        <f aca="false">'Calculs (M1..M20)'!DS101</f>
        <v>0</v>
      </c>
      <c r="F101" s="355" t="n">
        <f aca="false">'Calculs (M1..M20)'!DT101</f>
        <v>0</v>
      </c>
      <c r="G101" s="311" t="n">
        <f aca="false">IF(B101&lt;&gt;"",IF(NbTotManche&lt;4,DR101-DQ101,IF(NbTotManche&lt;15,DR101-DU101-DQ101,IF(NbTotManche&lt;25,DR101-DU101-DV101-DQ101-DT101,IF(NbTotManche&lt;35,DS101-DU101-DV101-DW101-DT101-DQ101,DS101-DU101-DV101-DW101-DX101-DT101-DQ101)))),0)</f>
        <v>0</v>
      </c>
      <c r="H101" s="312" t="str">
        <f aca="false">IF(B101&lt;&gt;"",IF(G101,(G101/MAXA(G$14:G$113))*1000,0),"")</f>
        <v/>
      </c>
      <c r="I101" s="313" t="str">
        <f aca="false">IF($B101&lt;&gt;"",$B101,"")</f>
        <v/>
      </c>
      <c r="J101" s="314" t="str">
        <f aca="false">IF($B101&lt;&gt;"",'Chronos (M21..M40)'!$H98,"")</f>
        <v/>
      </c>
      <c r="K101" s="315" t="str">
        <f aca="false">IF('Chronos (M21..M40)'!$I98&lt;&gt;"",'Chronos (M21..M40)'!$I98," ")</f>
        <v> </v>
      </c>
      <c r="L101" s="316" t="n">
        <f aca="false">IF('Chronos (M21..M40)'!$J98&lt;&gt;"",'Chronos (M21..M40)'!$J98,0)</f>
        <v>0</v>
      </c>
      <c r="M101" s="317" t="str">
        <f aca="false">IF($B101&lt;&gt;"",IF(K101&lt;&gt;" ",(INDEX(J$9:K$12,MATCH(J101,J$9:J$12),2)/K101)*1000,0),"")</f>
        <v/>
      </c>
      <c r="N101" s="318" t="str">
        <f aca="false">IF(K$9&lt;&gt;"",IF($B101&lt;&gt;"",M101-L101,""),"")</f>
        <v/>
      </c>
      <c r="O101" s="314" t="str">
        <f aca="false">IF($B101&lt;&gt;"",'Chronos (M21..M40)'!$H199,"")</f>
        <v/>
      </c>
      <c r="P101" s="315" t="str">
        <f aca="false">IF('Chronos (M21..M40)'!$I199&lt;&gt;"",'Chronos (M21..M40)'!$I199," ")</f>
        <v> </v>
      </c>
      <c r="Q101" s="316" t="n">
        <f aca="false">IF('Chronos (M21..M40)'!$J199&lt;&gt;"",'Chronos (M21..M40)'!$J199,0)</f>
        <v>0</v>
      </c>
      <c r="R101" s="317" t="str">
        <f aca="false">IF($B101&lt;&gt;"",IF(P101&lt;&gt;" ",(INDEX(O$9:P$12,MATCH(O101,O$9:O$12),2)/P101)*1000,0),"")</f>
        <v/>
      </c>
      <c r="S101" s="318" t="str">
        <f aca="false">IF(P$9&lt;&gt;"",IF($B101&lt;&gt;"",R101-Q101,""),"")</f>
        <v/>
      </c>
      <c r="T101" s="313" t="str">
        <f aca="false">IF($B101&lt;&gt;"",$B101,"")</f>
        <v/>
      </c>
      <c r="U101" s="314" t="str">
        <f aca="false">IF($B101&lt;&gt;"",'Chronos (M21..M40)'!$H300,"")</f>
        <v/>
      </c>
      <c r="V101" s="315" t="str">
        <f aca="false">IF('Chronos (M21..M40)'!$I300&lt;&gt;"",'Chronos (M21..M40)'!$I300," ")</f>
        <v> </v>
      </c>
      <c r="W101" s="316" t="n">
        <f aca="false">IF('Chronos (M21..M40)'!$J300&lt;&gt;"",'Chronos (M21..M40)'!$J300,0)</f>
        <v>0</v>
      </c>
      <c r="X101" s="317" t="str">
        <f aca="false">IF($B101&lt;&gt;"",IF(V101&lt;&gt;" ",(INDEX(U$9:V$12,MATCH(U101,U$9:U$12),2)/V101)*1000,0),"")</f>
        <v/>
      </c>
      <c r="Y101" s="318" t="str">
        <f aca="false">IF(V$9&lt;&gt;"",IF($B101&lt;&gt;"",X101-W101,""),"")</f>
        <v/>
      </c>
      <c r="Z101" s="314" t="str">
        <f aca="false">IF($B101&lt;&gt;"",'Chronos (M21..M40)'!$H401,"")</f>
        <v/>
      </c>
      <c r="AA101" s="315" t="str">
        <f aca="false">IF('Chronos (M21..M40)'!$I401&lt;&gt;"",'Chronos (M21..M40)'!$I401," ")</f>
        <v> </v>
      </c>
      <c r="AB101" s="316" t="n">
        <f aca="false">IF('Chronos (M1..M20)'!$J401&lt;&gt;"",'Chronos (M21..M40)'!$J401,0)</f>
        <v>0</v>
      </c>
      <c r="AC101" s="317" t="str">
        <f aca="false">IF($B101&lt;&gt;"",IF(AA101&lt;&gt;" ",(INDEX(Z$9:AA$12,MATCH(Z101,Z$9:Z$12),2)/AA101)*1000,0),"")</f>
        <v/>
      </c>
      <c r="AD101" s="318" t="str">
        <f aca="false">IF(AA$9&lt;&gt;"",IF($B101&lt;&gt;"",AC101-AB101,""),"")</f>
        <v/>
      </c>
      <c r="AE101" s="313" t="str">
        <f aca="false">IF($B101&lt;&gt;"",$B101,"")</f>
        <v/>
      </c>
      <c r="AF101" s="314" t="str">
        <f aca="false">IF($B101&lt;&gt;"",'Chronos (M21..M40)'!$H502,"")</f>
        <v/>
      </c>
      <c r="AG101" s="315" t="str">
        <f aca="false">IF('Chronos (M21..M40)'!$I502&lt;&gt;"",'Chronos (M21..M40)'!$I502," ")</f>
        <v> </v>
      </c>
      <c r="AH101" s="316" t="n">
        <f aca="false">IF('Chronos (M21..M40)'!$J502&lt;&gt;"",'Chronos (M21..M40)'!$J502,0)</f>
        <v>0</v>
      </c>
      <c r="AI101" s="317" t="str">
        <f aca="false">IF($B101&lt;&gt;"",IF(AG101&lt;&gt;" ",(INDEX(AF$9:AG$12,MATCH(AF101,AF$9:AF$12),2)/AG101)*1000,0),"")</f>
        <v/>
      </c>
      <c r="AJ101" s="318" t="str">
        <f aca="false">IF(AG$9&lt;&gt;"",IF($B101&lt;&gt;"",AI101-AH101,""),"")</f>
        <v/>
      </c>
      <c r="AK101" s="314" t="str">
        <f aca="false">IF($B101&lt;&gt;"",'Chronos (M21..M40)'!$H603,"")</f>
        <v/>
      </c>
      <c r="AL101" s="315" t="str">
        <f aca="false">IF('Chronos (M21..M40)'!$I603&lt;&gt;"",'Chronos (M21..M40)'!$I603," ")</f>
        <v> </v>
      </c>
      <c r="AM101" s="316" t="n">
        <f aca="false">IF('Chronos (M21..M40)'!$J603&lt;&gt;"",'Chronos (M21..M40)'!$J603,0)</f>
        <v>0</v>
      </c>
      <c r="AN101" s="317" t="str">
        <f aca="false">IF($B101&lt;&gt;"",IF(AL101&lt;&gt;" ",(INDEX(AK$9:AL$12,MATCH(AK101,AK$9:AK$12),2)/AL101)*1000,0),"")</f>
        <v/>
      </c>
      <c r="AO101" s="318" t="str">
        <f aca="false">IF(AL$9&lt;&gt;"",IF($B101&lt;&gt;"",AN101-AM101,""),"")</f>
        <v/>
      </c>
      <c r="AP101" s="313" t="str">
        <f aca="false">IF($B101&lt;&gt;"",$B101,"")</f>
        <v/>
      </c>
      <c r="AQ101" s="314" t="str">
        <f aca="false">IF($B101&lt;&gt;"",'Chronos (M21..M40)'!$H704,"")</f>
        <v/>
      </c>
      <c r="AR101" s="315" t="str">
        <f aca="false">IF('Chronos (M21..M40)'!$I704&lt;&gt;"",'Chronos (M21..M40)'!$I704," ")</f>
        <v> </v>
      </c>
      <c r="AS101" s="316" t="n">
        <f aca="false">IF('Chronos (M21..M40)'!$J704&lt;&gt;"",'Chronos (M21..M40)'!$J704,0)</f>
        <v>0</v>
      </c>
      <c r="AT101" s="317" t="str">
        <f aca="false">IF($B101&lt;&gt;"",IF(AR101&lt;&gt;" ",(INDEX(AQ$9:AR$12,MATCH(AQ101,AQ$9:AQ$12),2)/AR101)*1000,0),"")</f>
        <v/>
      </c>
      <c r="AU101" s="318" t="str">
        <f aca="false">IF(AR$9&lt;&gt;"",IF($B101&lt;&gt;"",AT101-AS101,""),"")</f>
        <v/>
      </c>
      <c r="AV101" s="314" t="str">
        <f aca="false">IF($B101&lt;&gt;"",'Chronos (M21..M40)'!$H805,"")</f>
        <v/>
      </c>
      <c r="AW101" s="315" t="str">
        <f aca="false">IF('Chronos (M21..M40)'!$I805&lt;&gt;"",'Chronos (M21..M40)'!$I805," ")</f>
        <v> </v>
      </c>
      <c r="AX101" s="316" t="n">
        <f aca="false">IF('Chronos (M21..M40)'!$J805&lt;&gt;"",'Chronos (M21..M40)'!$J805,0)</f>
        <v>0</v>
      </c>
      <c r="AY101" s="317" t="str">
        <f aca="false">IF($B101&lt;&gt;"",IF(AW101&lt;&gt;" ",(INDEX(AV$9:AW$12,MATCH(AV101,AV$9:AV$12),2)/AW101)*1000,0),"")</f>
        <v/>
      </c>
      <c r="AZ101" s="318" t="str">
        <f aca="false">IF(AW$9&lt;&gt;"",IF($B101&lt;&gt;"",AY101-AX101,""),"")</f>
        <v/>
      </c>
      <c r="BA101" s="313" t="str">
        <f aca="false">IF($B101&lt;&gt;"",$B101,"")</f>
        <v/>
      </c>
      <c r="BB101" s="314" t="str">
        <f aca="false">IF($B101&lt;&gt;"",'Chronos (M21..M40)'!$H906,"")</f>
        <v/>
      </c>
      <c r="BC101" s="315" t="str">
        <f aca="false">IF('Chronos (M21..M40)'!$I906&lt;&gt;"",'Chronos (M21..M40)'!$I906," ")</f>
        <v> </v>
      </c>
      <c r="BD101" s="316" t="n">
        <f aca="false">IF('Chronos (M21..M40)'!$J906&lt;&gt;"",'Chronos (M21..M40)'!$J906,0)</f>
        <v>0</v>
      </c>
      <c r="BE101" s="317" t="str">
        <f aca="false">IF($B101&lt;&gt;"",IF(BC101&lt;&gt;" ",(INDEX(BB$9:BC$12,MATCH(BB101,BB$9:BB$12),2)/BC101)*1000,0),"")</f>
        <v/>
      </c>
      <c r="BF101" s="318" t="str">
        <f aca="false">IF(BC$9&lt;&gt;"",IF($B101&lt;&gt;"",BE101-BD101,""),"")</f>
        <v/>
      </c>
      <c r="BG101" s="314" t="str">
        <f aca="false">IF($B101&lt;&gt;"",'Chronos (M21..M40)'!$H1007,"")</f>
        <v/>
      </c>
      <c r="BH101" s="315" t="str">
        <f aca="false">IF('Chronos (M21..M40)'!$I1007&lt;&gt;"",'Chronos (M21..M40)'!$I1007," ")</f>
        <v> </v>
      </c>
      <c r="BI101" s="316" t="n">
        <f aca="false">IF('Chronos (M21..M40)'!$J1007&lt;&gt;"",'Chronos (M21..M40)'!$J1007,0)</f>
        <v>0</v>
      </c>
      <c r="BJ101" s="317" t="str">
        <f aca="false">IF($B101&lt;&gt;"",IF(BH101&lt;&gt;" ",(INDEX(BG$9:BH$12,MATCH(BG101,BG$9:BG$12),2)/BH101)*1000,0),"")</f>
        <v/>
      </c>
      <c r="BK101" s="318" t="str">
        <f aca="false">IF(BH$9&lt;&gt;"",IF($B101&lt;&gt;"",BJ101-BI101,""),"")</f>
        <v/>
      </c>
      <c r="BL101" s="313" t="str">
        <f aca="false">IF($B101&lt;&gt;"",$B101,"")</f>
        <v/>
      </c>
      <c r="BM101" s="314" t="str">
        <f aca="false">IF($B101&lt;&gt;"",'Chronos (M21..M40)'!$H1108,"")</f>
        <v/>
      </c>
      <c r="BN101" s="315" t="str">
        <f aca="false">IF('Chronos (M21..M40)'!$I1108&lt;&gt;"",'Chronos (M21..M40)'!$I1108," ")</f>
        <v> </v>
      </c>
      <c r="BO101" s="316" t="n">
        <f aca="false">IF('Chronos (M21..M40)'!$J1108&lt;&gt;"",'Chronos (M21..M40)'!$J1108,0)</f>
        <v>0</v>
      </c>
      <c r="BP101" s="317" t="str">
        <f aca="false">IF($B101&lt;&gt;"",IF(BN101&lt;&gt;" ",(INDEX(BM$9:BN$12,MATCH(BM101,BM$9:BM$12),2)/BN101)*1000,0),"")</f>
        <v/>
      </c>
      <c r="BQ101" s="318" t="str">
        <f aca="false">IF(BN$9&lt;&gt;"",IF($B101&lt;&gt;"",BP101-BO101,""),"")</f>
        <v/>
      </c>
      <c r="BR101" s="314" t="str">
        <f aca="false">IF($B101&lt;&gt;"",'Chronos (M21..M40)'!$H1209,"")</f>
        <v/>
      </c>
      <c r="BS101" s="315" t="str">
        <f aca="false">IF('Chronos (M21..M40)'!$I1209&lt;&gt;"",'Chronos (M21..M40)'!$I1209," ")</f>
        <v> </v>
      </c>
      <c r="BT101" s="316" t="n">
        <f aca="false">IF('Chronos (M21..M40)'!$J1209&lt;&gt;"",'Chronos (M21..M40)'!$J1209,0)</f>
        <v>0</v>
      </c>
      <c r="BU101" s="317" t="str">
        <f aca="false">IF($B101&lt;&gt;"",IF(BS101&lt;&gt;" ",(INDEX(BR$9:BS$12,MATCH(BR101,BR$9:BR$12),2)/BS101)*1000,0),"")</f>
        <v/>
      </c>
      <c r="BV101" s="318" t="str">
        <f aca="false">IF(BS$9&lt;&gt;"",IF($B101&lt;&gt;"",BU101-BT101,""),"")</f>
        <v/>
      </c>
      <c r="BW101" s="313" t="str">
        <f aca="false">IF($B101&lt;&gt;"",$B101,"")</f>
        <v/>
      </c>
      <c r="BX101" s="314" t="str">
        <f aca="false">IF($B101&lt;&gt;"",'Chronos (M21..M40)'!$H1310,"")</f>
        <v/>
      </c>
      <c r="BY101" s="315" t="str">
        <f aca="false">IF('Chronos (M21..M40)'!$I1310&lt;&gt;"",'Chronos (M21..M40)'!$I1310," ")</f>
        <v> </v>
      </c>
      <c r="BZ101" s="316" t="n">
        <f aca="false">IF('Chronos (M21..M40)'!$J1310&lt;&gt;"",'Chronos (M21..M40)'!$J1310,0)</f>
        <v>0</v>
      </c>
      <c r="CA101" s="317" t="str">
        <f aca="false">IF($B101&lt;&gt;"",IF(BY101&lt;&gt;" ",(INDEX(BX$9:BY$12,MATCH(BX101,BX$9:BX$12),2)/BY101)*1000,0),"")</f>
        <v/>
      </c>
      <c r="CB101" s="318" t="str">
        <f aca="false">IF(BY$9&lt;&gt;"",IF($B101&lt;&gt;"",CA101-BZ101,""),"")</f>
        <v/>
      </c>
      <c r="CC101" s="314" t="str">
        <f aca="false">IF($B101&lt;&gt;"",'Chronos (M21..M40)'!$H1411,"")</f>
        <v/>
      </c>
      <c r="CD101" s="315" t="str">
        <f aca="false">IF('Chronos (M21..M40)'!$I1411&lt;&gt;"",'Chronos (M21..M40)'!$I1411," ")</f>
        <v> </v>
      </c>
      <c r="CE101" s="316" t="n">
        <f aca="false">IF('Chronos (M21..M40)'!$J1411&lt;&gt;"",'Chronos (M21..M40)'!$J1411,0)</f>
        <v>0</v>
      </c>
      <c r="CF101" s="317" t="str">
        <f aca="false">IF($B101&lt;&gt;"",IF(CD101&lt;&gt;" ",(INDEX(CC$9:CD$12,MATCH(CC101,CC$9:CC$12),2)/CD101)*1000,0),"")</f>
        <v/>
      </c>
      <c r="CG101" s="318" t="str">
        <f aca="false">IF(CD$9&lt;&gt;"",IF($B101&lt;&gt;"",CF101-CE101,""),"")</f>
        <v/>
      </c>
      <c r="CH101" s="313" t="str">
        <f aca="false">IF($B101&lt;&gt;"",$B101,"")</f>
        <v/>
      </c>
      <c r="CI101" s="314" t="str">
        <f aca="false">IF($B101&lt;&gt;"",'Chronos (M21..M40)'!$H1512,"")</f>
        <v/>
      </c>
      <c r="CJ101" s="315" t="str">
        <f aca="false">IF('Chronos (M21..M40)'!$I1512&lt;&gt;"",'Chronos (M21..M40)'!$I1512," ")</f>
        <v> </v>
      </c>
      <c r="CK101" s="316" t="n">
        <f aca="false">IF('Chronos (M21..M40)'!$J1512&lt;&gt;"",'Chronos (M21..M40)'!$J1512,0)</f>
        <v>0</v>
      </c>
      <c r="CL101" s="317" t="str">
        <f aca="false">IF($B101&lt;&gt;"",IF(CJ101&lt;&gt;" ",(INDEX(CI$9:CJ$12,MATCH(CI101,CI$9:CI$12),2)/CJ101)*1000,0),"")</f>
        <v/>
      </c>
      <c r="CM101" s="318" t="str">
        <f aca="false">IF(CJ$9&lt;&gt;"",IF($B101&lt;&gt;"",CL101-CK101,""),"")</f>
        <v/>
      </c>
      <c r="CN101" s="314" t="str">
        <f aca="false">IF($B101&lt;&gt;"",'Chronos (M21..M40)'!$H1613,"")</f>
        <v/>
      </c>
      <c r="CO101" s="315" t="str">
        <f aca="false">IF('Chronos (M21..M40)'!$I1613&lt;&gt;"",'Chronos (M21..M40)'!$I1613," ")</f>
        <v> </v>
      </c>
      <c r="CP101" s="316" t="n">
        <f aca="false">IF('Chronos (M21..M40)'!$J1613&lt;&gt;"",'Chronos (M21..M40)'!$J1613,0)</f>
        <v>0</v>
      </c>
      <c r="CQ101" s="317" t="str">
        <f aca="false">IF($B101&lt;&gt;"",IF(CO101&lt;&gt;" ",(INDEX(CN$9:CO$12,MATCH(CN101,CN$9:CN$12),2)/CO101)*1000,0),"")</f>
        <v/>
      </c>
      <c r="CR101" s="318" t="str">
        <f aca="false">IF(CO$9&lt;&gt;"",IF($B101&lt;&gt;"",CQ101-CP101,""),"")</f>
        <v/>
      </c>
      <c r="CS101" s="313" t="str">
        <f aca="false">IF($B101&lt;&gt;"",$B101,"")</f>
        <v/>
      </c>
      <c r="CT101" s="314" t="str">
        <f aca="false">IF($B101&lt;&gt;"",'Chronos (M21..M40)'!$H1714,"")</f>
        <v/>
      </c>
      <c r="CU101" s="315" t="str">
        <f aca="false">IF('Chronos (M21..M40)'!$I1714&lt;&gt;"",'Chronos (M21..M40)'!$I1714," ")</f>
        <v> </v>
      </c>
      <c r="CV101" s="316" t="n">
        <f aca="false">IF('Chronos (M21..M40)'!$J1714&lt;&gt;"",'Chronos (M21..M40)'!$J1714,0)</f>
        <v>0</v>
      </c>
      <c r="CW101" s="317" t="str">
        <f aca="false">IF($B101&lt;&gt;"",IF(CU101&lt;&gt;" ",(INDEX(CT$9:CU$12,MATCH(CT101,CT$9:CT$12),2)/CU101)*1000,0),"")</f>
        <v/>
      </c>
      <c r="CX101" s="318" t="str">
        <f aca="false">IF(CU$9&lt;&gt;"",IF($B101&lt;&gt;"",CW101-CV101,""),"")</f>
        <v/>
      </c>
      <c r="CY101" s="314" t="str">
        <f aca="false">IF($B101&lt;&gt;"",'Chronos (M21..M40)'!$H1815,"")</f>
        <v/>
      </c>
      <c r="CZ101" s="315" t="str">
        <f aca="false">IF('Chronos (M21..M40)'!$I1815&lt;&gt;"",'Chronos (M21..M40)'!$I1815," ")</f>
        <v> </v>
      </c>
      <c r="DA101" s="316" t="n">
        <f aca="false">IF('Chronos (M21..M40)'!$J1815&lt;&gt;"",'Chronos (M21..M40)'!$J1815,0)</f>
        <v>0</v>
      </c>
      <c r="DB101" s="317" t="str">
        <f aca="false">IF($B101&lt;&gt;"",IF(CZ101&lt;&gt;" ",(INDEX(CY$9:CZ$12,MATCH(CY101,CY$9:CY$12),2)/CZ101)*1000,0),"")</f>
        <v/>
      </c>
      <c r="DC101" s="318" t="str">
        <f aca="false">IF(CZ$9&lt;&gt;"",IF($B101&lt;&gt;"",DB101-DA101,""),"")</f>
        <v/>
      </c>
      <c r="DD101" s="313" t="str">
        <f aca="false">IF($B101&lt;&gt;"",$B101,"")</f>
        <v/>
      </c>
      <c r="DE101" s="314" t="str">
        <f aca="false">IF($B101&lt;&gt;"",'Chronos (M21..M40)'!$H1916,"")</f>
        <v/>
      </c>
      <c r="DF101" s="315" t="str">
        <f aca="false">IF('Chronos (M21..M40)'!$I1916&lt;&gt;"",'Chronos (M21..M40)'!$I1916," ")</f>
        <v> </v>
      </c>
      <c r="DG101" s="316" t="n">
        <f aca="false">IF('Chronos (M21..M40)'!$J1916&lt;&gt;"",'Chronos (M21..M40)'!$J1916,0)</f>
        <v>0</v>
      </c>
      <c r="DH101" s="317" t="str">
        <f aca="false">IF($B101&lt;&gt;"",IF(DF101&lt;&gt;" ",(INDEX(DE$9:DF$12,MATCH(DE101,DE$9:DE$12),2)/DF101)*1000,0),"")</f>
        <v/>
      </c>
      <c r="DI101" s="318" t="str">
        <f aca="false">IF(DF$9&lt;&gt;"",IF($B101&lt;&gt;"",DH101-DG101,""),"")</f>
        <v/>
      </c>
      <c r="DJ101" s="314" t="str">
        <f aca="false">IF($B101&lt;&gt;"",'Chronos (M21..M40)'!$H2017,"")</f>
        <v/>
      </c>
      <c r="DK101" s="315" t="str">
        <f aca="false">IF('Chronos (M21..M40)'!$I2017&lt;&gt;"",'Chronos (M21..M40)'!$I2017," ")</f>
        <v> </v>
      </c>
      <c r="DL101" s="316" t="n">
        <f aca="false">IF('Chronos (M21..M40)'!$J2017&lt;&gt;"",'Chronos (M21..M40)'!$J2017,0)</f>
        <v>0</v>
      </c>
      <c r="DM101" s="317" t="str">
        <f aca="false">IF($B101&lt;&gt;"",IF(DK101&lt;&gt;" ",(INDEX(DJ$9:DK$12,MATCH(DJ101,DJ$9:DJ$12),2)/DK101)*1000,0),"")</f>
        <v/>
      </c>
      <c r="DN101" s="318" t="str">
        <f aca="false">IF(DK$9&lt;&gt;"",IF($B101&lt;&gt;"",DM101-DL101,""),"")</f>
        <v/>
      </c>
      <c r="DO101" s="0"/>
      <c r="DP101" s="356" t="n">
        <f aca="false">E101</f>
        <v>0</v>
      </c>
      <c r="DQ101" s="357" t="n">
        <f aca="false">F101</f>
        <v>0</v>
      </c>
      <c r="DR101" s="356" t="e">
        <f aca="false">SUM(E101,M101,R101,X101,AC101)</f>
        <v>#VALUE!</v>
      </c>
      <c r="DS101" s="319" t="e">
        <f aca="false">SUM(DR101,AI101,AN101,AT101,AY101,BE101,BJ101,BP101,BU101,CA101,CF101,CL101,CQ101,CW101,DB101,DH101,DM101)</f>
        <v>#VALUE!</v>
      </c>
      <c r="DT101" s="357" t="n">
        <f aca="false">SUM(L101,Q101,W101,AB101,AH101,AM101,AS101,AX101,BD101,BI101,BO101,BT101,BZ101,CE101,CK101,CP101,CV101,DA101,DG101,DL101)</f>
        <v>0</v>
      </c>
      <c r="DU101" s="356" t="e">
        <f aca="false">SMALL($DY101:$EV101,1)</f>
        <v>#VALUE!</v>
      </c>
      <c r="DV101" s="319" t="e">
        <f aca="false">SMALL($DY101:$EV101,2)</f>
        <v>#VALUE!</v>
      </c>
      <c r="DW101" s="319" t="e">
        <f aca="false">SMALL($DY101:$EV101,3)</f>
        <v>#VALUE!</v>
      </c>
      <c r="DX101" s="357" t="e">
        <f aca="false">SMALL($DY101:$EV101,4)</f>
        <v>#VALUE!</v>
      </c>
      <c r="DY101" s="356" t="e">
        <f aca="false">'Calculs (M1..M20)'!DU101</f>
        <v>#VALUE!</v>
      </c>
      <c r="DZ101" s="356" t="e">
        <f aca="false">'Calculs (M1..M20)'!DV101</f>
        <v>#VALUE!</v>
      </c>
      <c r="EA101" s="356" t="e">
        <f aca="false">'Calculs (M1..M20)'!DW101</f>
        <v>#VALUE!</v>
      </c>
      <c r="EB101" s="358" t="e">
        <f aca="false">'Calculs (M1..M20)'!DX101</f>
        <v>#VALUE!</v>
      </c>
      <c r="EC101" s="361" t="str">
        <f aca="false">IF(M101&gt;0,M101," ")</f>
        <v/>
      </c>
      <c r="ED101" s="321" t="str">
        <f aca="false">IF(R101&gt;0,R101," ")</f>
        <v/>
      </c>
      <c r="EE101" s="321" t="str">
        <f aca="false">IF(X101&gt;0,X101," ")</f>
        <v/>
      </c>
      <c r="EF101" s="321" t="str">
        <f aca="false">IF(AC101&gt;0,AC101," ")</f>
        <v/>
      </c>
      <c r="EG101" s="321" t="str">
        <f aca="false">IF(AI101&gt;0,AI101," ")</f>
        <v/>
      </c>
      <c r="EH101" s="321" t="str">
        <f aca="false">IF(AN101&gt;0,AN101," ")</f>
        <v/>
      </c>
      <c r="EI101" s="321" t="str">
        <f aca="false">IF(AT101&gt;0,AT101," ")</f>
        <v/>
      </c>
      <c r="EJ101" s="321" t="str">
        <f aca="false">IF(AY101&gt;0,AY101," ")</f>
        <v/>
      </c>
      <c r="EK101" s="321" t="str">
        <f aca="false">IF(BE101&gt;0,BE101," ")</f>
        <v/>
      </c>
      <c r="EL101" s="321" t="str">
        <f aca="false">IF(BJ101&gt;0,BJ101," ")</f>
        <v/>
      </c>
      <c r="EM101" s="321" t="str">
        <f aca="false">IF(BP101&gt;0,BP101," ")</f>
        <v/>
      </c>
      <c r="EN101" s="321" t="str">
        <f aca="false">IF(BU101&gt;0,BU101," ")</f>
        <v/>
      </c>
      <c r="EO101" s="321" t="str">
        <f aca="false">IF(CA101&gt;0,CA101," ")</f>
        <v/>
      </c>
      <c r="EP101" s="321" t="str">
        <f aca="false">IF(CF101&gt;0,CF101," ")</f>
        <v/>
      </c>
      <c r="EQ101" s="321" t="str">
        <f aca="false">IF(CL101&gt;0,CL101," ")</f>
        <v/>
      </c>
      <c r="ER101" s="321" t="str">
        <f aca="false">IF(CQ101&gt;0,CQ101," ")</f>
        <v/>
      </c>
      <c r="ES101" s="321" t="str">
        <f aca="false">IF(CW101&gt;0,CW101," ")</f>
        <v/>
      </c>
      <c r="ET101" s="321" t="str">
        <f aca="false">IF(DB101&gt;0,DB101," ")</f>
        <v/>
      </c>
      <c r="EU101" s="321" t="str">
        <f aca="false">IF(DH101&gt;0,DH101," ")</f>
        <v/>
      </c>
      <c r="EV101" s="321" t="str">
        <f aca="false">IF(DM101&gt;0,DM101," ")</f>
        <v/>
      </c>
      <c r="EW101" s="322" t="e">
        <f aca="false">SMALL($DY101:EC101,1)</f>
        <v>#VALUE!</v>
      </c>
      <c r="EX101" s="323" t="e">
        <f aca="false">SMALL($DY101:ED101,1)</f>
        <v>#VALUE!</v>
      </c>
      <c r="EY101" s="323" t="e">
        <f aca="false">SMALL($DY101:EE101,1)</f>
        <v>#VALUE!</v>
      </c>
      <c r="EZ101" s="323" t="e">
        <f aca="false">SMALL($DY101:EF101,1)</f>
        <v>#VALUE!</v>
      </c>
      <c r="FA101" s="323" t="e">
        <f aca="false">SMALL($DY101:EG101,1)</f>
        <v>#VALUE!</v>
      </c>
      <c r="FB101" s="323" t="e">
        <f aca="false">SMALL($DY101:EH101,1)</f>
        <v>#VALUE!</v>
      </c>
      <c r="FC101" s="323" t="e">
        <f aca="false">SMALL($DY101:EI101,1)</f>
        <v>#VALUE!</v>
      </c>
      <c r="FD101" s="323" t="e">
        <f aca="false">SMALL($DY101:EJ101,1)</f>
        <v>#VALUE!</v>
      </c>
      <c r="FE101" s="323" t="e">
        <f aca="false">SMALL($DY101:EK101,1)</f>
        <v>#VALUE!</v>
      </c>
      <c r="FF101" s="323" t="e">
        <f aca="false">SMALL($DY101:EL101,1)</f>
        <v>#VALUE!</v>
      </c>
      <c r="FG101" s="323" t="e">
        <f aca="false">SMALL($DY101:EM101,1)</f>
        <v>#VALUE!</v>
      </c>
      <c r="FH101" s="323" t="e">
        <f aca="false">SMALL($DY101:EN101,1)</f>
        <v>#VALUE!</v>
      </c>
      <c r="FI101" s="323" t="e">
        <f aca="false">SMALL($DY101:EO101,1)</f>
        <v>#VALUE!</v>
      </c>
      <c r="FJ101" s="323" t="e">
        <f aca="false">SMALL($DY101:EP101,1)</f>
        <v>#VALUE!</v>
      </c>
      <c r="FK101" s="323" t="e">
        <f aca="false">SMALL($DY101:EQ101,1)</f>
        <v>#VALUE!</v>
      </c>
      <c r="FL101" s="323" t="e">
        <f aca="false">SMALL($DY101:ER101,1)</f>
        <v>#VALUE!</v>
      </c>
      <c r="FM101" s="323" t="e">
        <f aca="false">SMALL($DY101:ES101,1)</f>
        <v>#VALUE!</v>
      </c>
      <c r="FN101" s="323" t="e">
        <f aca="false">SMALL($DY101:ET101,1)</f>
        <v>#VALUE!</v>
      </c>
      <c r="FO101" s="323" t="e">
        <f aca="false">SMALL($DY101:EU101,1)</f>
        <v>#VALUE!</v>
      </c>
      <c r="FP101" s="324" t="e">
        <f aca="false">SMALL($DY101:EV101,1)</f>
        <v>#VALUE!</v>
      </c>
      <c r="FQ101" s="0"/>
      <c r="FR101" s="328" t="str">
        <f aca="false">IF($B101&lt;&gt;"",IF($EE$1+20&gt;=FR$13,$N101+E101-F101-(EW101+EW203+EW305+EW407),""),"")</f>
        <v/>
      </c>
      <c r="FS101" s="329" t="str">
        <f aca="false">IF($B101&lt;&gt;"",IF($EE$1+20&gt;=FS$13,$N101+$S101+E101-F101-(EX101+EX203+EX305+EX407),""),"")</f>
        <v/>
      </c>
      <c r="FT101" s="329" t="str">
        <f aca="false">IF($B101&lt;&gt;"",IF($EE$1+20&gt;=FT$13,$N101+$S101+$Y101+E101-F101-(EY101+EY203+EY305+EY407),""),"")</f>
        <v/>
      </c>
      <c r="FU101" s="329" t="str">
        <f aca="false">IF($B101&lt;&gt;"",IF($EE$1+20&gt;=FU$13,$N101+$S101+$Y101+$AD101+E101-F101-(EZ101+EZ203+EZ305+EZ407),""),"")</f>
        <v/>
      </c>
      <c r="FV101" s="329" t="str">
        <f aca="false">IF($B101&lt;&gt;"",IF($EE$1+20&gt;=FV$13,$N101+$S101+$Y101+$AD101+$AJ101+E101-F101-(FA101+FA203+FA305+FA407),""),"")</f>
        <v/>
      </c>
      <c r="FW101" s="329" t="str">
        <f aca="false">IF($B101&lt;&gt;"",IF($EE$1+20&gt;=FW$13,$N101+$S101+$Y101+$AD101+$AJ101+$AO101+E101-F101-(FB101+FB203+FB305+FB407),""),"")</f>
        <v/>
      </c>
      <c r="FX101" s="329" t="str">
        <f aca="false">IF($B101&lt;&gt;"",IF($EE$1+20&gt;=FX$13,$N101+$S101+$Y101+$AD101+$AJ101+$AO101+$AU101+E101-F101-(FC101+FC203+FC305+FC407),""),"")</f>
        <v/>
      </c>
      <c r="FY101" s="329" t="str">
        <f aca="false">IF($B101&lt;&gt;"",IF($EE$1+20&gt;=FY$13,$N101+$S101+$Y101+$AD101+$AJ101+$AO101+$AU101+$AZ101+E101-F101-(FD101+FD203+FD305+FD407),""),"")</f>
        <v/>
      </c>
      <c r="FZ101" s="329" t="str">
        <f aca="false">IF($B101&lt;&gt;"",IF($EE$1+20&gt;=FZ$13,$N101+$S101+$Y101+$AD101+$AJ101+$AO101+$AU101+$AZ101+$BF101+E101-F101-(FE101+FE203+FE305+FE407),""),"")</f>
        <v/>
      </c>
      <c r="GA101" s="329" t="str">
        <f aca="false">IF($B101&lt;&gt;"",IF($EE$1+20&gt;=GA$13,$N101+$S101+$Y101+$AD101+$AJ101+$AO101+$AU101+$AZ101+$BF101+$BK101+E101-F101-(FF101+FF203+FF305+FF407),""),"")</f>
        <v/>
      </c>
      <c r="GB101" s="329" t="str">
        <f aca="false">IF($B101&lt;&gt;"",IF($EE$1+20&gt;=GB$13,$N101+$S101+$Y101+$AD101+$AJ101+$AO101+$AU101+$AZ101+$BF101+$BK101+$BQ101+E101-F101-(FG101+FG203+FG305+FG407),""),"")</f>
        <v/>
      </c>
      <c r="GC101" s="329" t="str">
        <f aca="false">IF($B101&lt;&gt;"",IF($EE$1+20&gt;=GC$13,$N101+$S101+$Y101+$AD101+$AJ101+$AO101+$AU101+$AZ101+$BF101+$BK101+$BQ101+$BV101+E101-F101-(FH101+FH203+FH305+FH407),""),"")</f>
        <v/>
      </c>
      <c r="GD101" s="329" t="str">
        <f aca="false">IF($B101&lt;&gt;"",IF($EE$1+20&gt;=GD$13,$N101+$S101+$Y101+$AD101+$AJ101+$AO101+$AU101+$AZ101+$BF101+$BK101+$BQ101+$BV101+$CB101+E101-F101-(FI101+FI203+FI305+FI407),""),"")</f>
        <v/>
      </c>
      <c r="GE101" s="329" t="str">
        <f aca="false">IF($B101&lt;&gt;"",IF($EE$1+20&gt;=GE$13,$N101+$S101+$Y101+$AD101+$AJ101+$AO101+$AU101+$AZ101+$BF101+$BK101+$BQ101+$BV101+$CB101+$CG101+E101-F101-(FJ101+FJ203+FJ305+FJ407),""),"")</f>
        <v/>
      </c>
      <c r="GF101" s="329" t="str">
        <f aca="false">IF($B101&lt;&gt;"",IF($EE$1+20&gt;=GF$13,$N101+$S101+$Y101+$AD101+$AJ101+$AO101+$AU101+$AZ101+$BF101+$BK101+$BQ101+$BV101+$CB101+$CG101+$CM101+E101-F101-(FK101+FK203+FK305+FK407),""),"")</f>
        <v/>
      </c>
      <c r="GG101" s="329" t="str">
        <f aca="false">IF($B101&lt;&gt;"",IF($EE$1+20&gt;=GG$13,$N101+$S101+$Y101+$AD101+$AJ101+$AO101+$AU101+$AZ101+$BF101+$BK101+$BQ101+$BV101+$CB101+$CG101+$CM101+$CR101+E101-F101-(FL101+FL203+FL305+FL407),""),"")</f>
        <v/>
      </c>
      <c r="GH101" s="329" t="str">
        <f aca="false">IF($B101&lt;&gt;"",IF($EE$1+20&gt;=GH$13,$N101+$S101+$Y101+$AD101+$AJ101+$AO101+$AU101+$AZ101+$BF101+$BK101+$BQ101+$BV101+$CB101+$CG101+$CM101+$CR101+$CX101+E101-F101-(FM101+FM203+FM305+FM407),""),"")</f>
        <v/>
      </c>
      <c r="GI101" s="329" t="str">
        <f aca="false">IF($B101&lt;&gt;"",IF($EE$1+20&gt;=GI$13,$N101+$S101+$Y101+$AD101+$AJ101+$AO101+$AU101+$AZ101+$BF101+$BK101+$BQ101+$BV101+$CB101+$CG101+$CM101+$CR101+$CX101+$DC101+E101-F101-(FN101+FN203+FN305+FN407),""),"")</f>
        <v/>
      </c>
      <c r="GJ101" s="329" t="str">
        <f aca="false">IF($B101&lt;&gt;"",IF($EE$1+20&gt;=GJ$13,$N101+$S101+$Y101+$AD101+$AJ101+$AO101+$AU101+$AZ101+$BF101+$BK101+$BQ101+$BV101+$CB101+$CG101+$CM101+$CR101+$CX101+$DC101+$DI101+E101-F101-(FO101+FO203+FO305+FO407),""),"")</f>
        <v/>
      </c>
      <c r="GK101" s="330" t="str">
        <f aca="false">IF($B101&lt;&gt;"",IF($EE$1+20&gt;=GK$13,$N101+$S101+$Y101+$AD101+$AJ101+$AO101+$AU101+$AZ101+$BF101+$BK101+$BQ101+$BV101+$CB101+$CG101+$CM101+$CR101+$CX101+$DC101+$DI101+$DN101+E101-F101-(FP101+FP203+FP305+FP407),""),"")</f>
        <v/>
      </c>
      <c r="GL101" s="0"/>
      <c r="GM101" s="328" t="str">
        <f aca="false">IF($B101&lt;&gt;"",IF($EE$1+20&gt;=GM$13,RANK(FR101,FR$14:FR$113,0),""),"")</f>
        <v/>
      </c>
      <c r="GN101" s="329" t="str">
        <f aca="false">IF($B101&lt;&gt;"",IF($EE$1+20&gt;=GN$13,RANK(FS101,FS$14:FS$113,0),""),"")</f>
        <v/>
      </c>
      <c r="GO101" s="329" t="str">
        <f aca="false">IF($B101&lt;&gt;"",IF($EE$1+20&gt;=GO$13,RANK(FT101,FT$14:FT$113,0),""),"")</f>
        <v/>
      </c>
      <c r="GP101" s="329" t="str">
        <f aca="false">IF($B101&lt;&gt;"",IF($EE$1+20&gt;=GP$13,RANK(FU101,FU$14:FU$113,0),""),"")</f>
        <v/>
      </c>
      <c r="GQ101" s="329" t="str">
        <f aca="false">IF($B101&lt;&gt;"",IF($EE$1+20&gt;=GQ$13,RANK(FV101,FV$14:FV$113,0),""),"")</f>
        <v/>
      </c>
      <c r="GR101" s="329" t="str">
        <f aca="false">IF($B101&lt;&gt;"",IF($EE$1+20&gt;=GR$13,RANK(FW101,FW$14:FW$113,0),""),"")</f>
        <v/>
      </c>
      <c r="GS101" s="329" t="str">
        <f aca="false">IF($B101&lt;&gt;"",IF($EE$1+20&gt;=GS$13,RANK(FX101,FX$14:FX$113,0),""),"")</f>
        <v/>
      </c>
      <c r="GT101" s="329" t="str">
        <f aca="false">IF($B101&lt;&gt;"",IF($EE$1+20&gt;=GT$13,RANK(FY101,FY$14:FY$113,0),""),"")</f>
        <v/>
      </c>
      <c r="GU101" s="329" t="str">
        <f aca="false">IF($B101&lt;&gt;"",IF($EE$1+20&gt;=GU$13,RANK(FZ101,FZ$14:FZ$113,0),""),"")</f>
        <v/>
      </c>
      <c r="GV101" s="329" t="str">
        <f aca="false">IF($B101&lt;&gt;"",IF($EE$1+20&gt;=GV$13,RANK(GA101,GA$14:GA$113,0),""),"")</f>
        <v/>
      </c>
      <c r="GW101" s="329" t="str">
        <f aca="false">IF($B101&lt;&gt;"",IF($EE$1+20&gt;=GW$13,RANK(GB101,GB$14:GB$113,0),""),"")</f>
        <v/>
      </c>
      <c r="GX101" s="329" t="str">
        <f aca="false">IF($B101&lt;&gt;"",IF($EE$1+20&gt;=GX$13,RANK(GC101,GC$14:GC$113,0),""),"")</f>
        <v/>
      </c>
      <c r="GY101" s="329" t="str">
        <f aca="false">IF($B101&lt;&gt;"",IF($EE$1+20&gt;=GY$13,RANK(GD101,GD$14:GD$113,0),""),"")</f>
        <v/>
      </c>
      <c r="GZ101" s="329" t="str">
        <f aca="false">IF($B101&lt;&gt;"",IF($EE$1+20&gt;=GZ$13,RANK(GE101,GE$14:GE$113,0),""),"")</f>
        <v/>
      </c>
      <c r="HA101" s="329" t="str">
        <f aca="false">IF($B101&lt;&gt;"",IF($EE$1+20&gt;=HA$13,RANK(GF101,GF$14:GF$113,0),""),"")</f>
        <v/>
      </c>
      <c r="HB101" s="329" t="str">
        <f aca="false">IF($B101&lt;&gt;"",IF($EE$1+20&gt;=HB$13,RANK(GG101,GG$14:GG$113,0),""),"")</f>
        <v/>
      </c>
      <c r="HC101" s="329" t="str">
        <f aca="false">IF($B101&lt;&gt;"",IF($EE$1+20&gt;=HC$13,RANK(GH101,GH$14:GH$113,0),""),"")</f>
        <v/>
      </c>
      <c r="HD101" s="329" t="str">
        <f aca="false">IF($B101&lt;&gt;"",IF($EE$1+20&gt;=HD$13,RANK(GI101,GI$14:GI$113,0),""),"")</f>
        <v/>
      </c>
      <c r="HE101" s="329" t="str">
        <f aca="false">IF($B101&lt;&gt;"",IF($EE$1+20&gt;=HE$13,RANK(GJ101,GJ$14:GJ$113,0),""),"")</f>
        <v/>
      </c>
      <c r="HF101" s="330" t="str">
        <f aca="false">IF($B101&lt;&gt;"",IF($EE$1+20&gt;=HF$13,RANK(GK101,GK$14:GK$113,0),""),"")</f>
        <v/>
      </c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3" hidden="false" customHeight="false" outlineLevel="0" collapsed="false">
      <c r="A102" s="308" t="str">
        <f aca="false">IF(B102&lt;&gt;"",RANK(G102,G$14:G$113,0),"")</f>
        <v/>
      </c>
      <c r="B102" s="310" t="str">
        <f aca="false">IF('Chronos (M1..M20)'!B99&lt;&gt;"",'Chronos (M1..M20)'!B99,"")</f>
        <v/>
      </c>
      <c r="C102" s="310" t="str">
        <f aca="false">IF(B102&lt;&gt;"",'Chronos (M1..M20)'!C99,"")</f>
        <v/>
      </c>
      <c r="D102" s="215" t="str">
        <f aca="false">IF(B102&lt;&gt;"",'Chronos (M1..M20)'!C99,"")</f>
        <v/>
      </c>
      <c r="E102" s="355" t="n">
        <f aca="false">'Calculs (M1..M20)'!DS102</f>
        <v>0</v>
      </c>
      <c r="F102" s="355" t="n">
        <f aca="false">'Calculs (M1..M20)'!DT102</f>
        <v>0</v>
      </c>
      <c r="G102" s="311" t="n">
        <f aca="false">IF(B102&lt;&gt;"",IF(NbTotManche&lt;4,DR102-DQ102,IF(NbTotManche&lt;15,DR102-DU102-DQ102,IF(NbTotManche&lt;25,DR102-DU102-DV102-DQ102-DT102,IF(NbTotManche&lt;35,DS102-DU102-DV102-DW102-DT102-DQ102,DS102-DU102-DV102-DW102-DX102-DT102-DQ102)))),0)</f>
        <v>0</v>
      </c>
      <c r="H102" s="312" t="str">
        <f aca="false">IF(B102&lt;&gt;"",IF(G102,(G102/MAXA(G$14:G$113))*1000,0),"")</f>
        <v/>
      </c>
      <c r="I102" s="313" t="str">
        <f aca="false">IF($B102&lt;&gt;"",$B102,"")</f>
        <v/>
      </c>
      <c r="J102" s="314" t="str">
        <f aca="false">IF($B102&lt;&gt;"",'Chronos (M21..M40)'!$H99,"")</f>
        <v/>
      </c>
      <c r="K102" s="315" t="str">
        <f aca="false">IF('Chronos (M21..M40)'!$I99&lt;&gt;"",'Chronos (M21..M40)'!$I99," ")</f>
        <v> </v>
      </c>
      <c r="L102" s="316" t="n">
        <f aca="false">IF('Chronos (M21..M40)'!$J99&lt;&gt;"",'Chronos (M21..M40)'!$J99,0)</f>
        <v>0</v>
      </c>
      <c r="M102" s="317" t="str">
        <f aca="false">IF($B102&lt;&gt;"",IF(K102&lt;&gt;" ",(INDEX(J$9:K$12,MATCH(J102,J$9:J$12),2)/K102)*1000,0),"")</f>
        <v/>
      </c>
      <c r="N102" s="318" t="str">
        <f aca="false">IF(K$9&lt;&gt;"",IF($B102&lt;&gt;"",M102-L102,""),"")</f>
        <v/>
      </c>
      <c r="O102" s="314" t="str">
        <f aca="false">IF($B102&lt;&gt;"",'Chronos (M21..M40)'!$H200,"")</f>
        <v/>
      </c>
      <c r="P102" s="315" t="str">
        <f aca="false">IF('Chronos (M21..M40)'!$I200&lt;&gt;"",'Chronos (M21..M40)'!$I200," ")</f>
        <v> </v>
      </c>
      <c r="Q102" s="316" t="n">
        <f aca="false">IF('Chronos (M21..M40)'!$J200&lt;&gt;"",'Chronos (M21..M40)'!$J200,0)</f>
        <v>0</v>
      </c>
      <c r="R102" s="317" t="str">
        <f aca="false">IF($B102&lt;&gt;"",IF(P102&lt;&gt;" ",(INDEX(O$9:P$12,MATCH(O102,O$9:O$12),2)/P102)*1000,0),"")</f>
        <v/>
      </c>
      <c r="S102" s="318" t="str">
        <f aca="false">IF(P$9&lt;&gt;"",IF($B102&lt;&gt;"",R102-Q102,""),"")</f>
        <v/>
      </c>
      <c r="T102" s="313" t="str">
        <f aca="false">IF($B102&lt;&gt;"",$B102,"")</f>
        <v/>
      </c>
      <c r="U102" s="314" t="str">
        <f aca="false">IF($B102&lt;&gt;"",'Chronos (M21..M40)'!$H301,"")</f>
        <v/>
      </c>
      <c r="V102" s="315" t="str">
        <f aca="false">IF('Chronos (M21..M40)'!$I301&lt;&gt;"",'Chronos (M21..M40)'!$I301," ")</f>
        <v> </v>
      </c>
      <c r="W102" s="316" t="n">
        <f aca="false">IF('Chronos (M21..M40)'!$J301&lt;&gt;"",'Chronos (M21..M40)'!$J301,0)</f>
        <v>0</v>
      </c>
      <c r="X102" s="317" t="str">
        <f aca="false">IF($B102&lt;&gt;"",IF(V102&lt;&gt;" ",(INDEX(U$9:V$12,MATCH(U102,U$9:U$12),2)/V102)*1000,0),"")</f>
        <v/>
      </c>
      <c r="Y102" s="318" t="str">
        <f aca="false">IF(V$9&lt;&gt;"",IF($B102&lt;&gt;"",X102-W102,""),"")</f>
        <v/>
      </c>
      <c r="Z102" s="314" t="str">
        <f aca="false">IF($B102&lt;&gt;"",'Chronos (M21..M40)'!$H402,"")</f>
        <v/>
      </c>
      <c r="AA102" s="315" t="str">
        <f aca="false">IF('Chronos (M21..M40)'!$I402&lt;&gt;"",'Chronos (M21..M40)'!$I402," ")</f>
        <v> </v>
      </c>
      <c r="AB102" s="316" t="n">
        <f aca="false">IF('Chronos (M1..M20)'!$J402&lt;&gt;"",'Chronos (M21..M40)'!$J402,0)</f>
        <v>0</v>
      </c>
      <c r="AC102" s="317" t="str">
        <f aca="false">IF($B102&lt;&gt;"",IF(AA102&lt;&gt;" ",(INDEX(Z$9:AA$12,MATCH(Z102,Z$9:Z$12),2)/AA102)*1000,0),"")</f>
        <v/>
      </c>
      <c r="AD102" s="318" t="str">
        <f aca="false">IF(AA$9&lt;&gt;"",IF($B102&lt;&gt;"",AC102-AB102,""),"")</f>
        <v/>
      </c>
      <c r="AE102" s="313" t="str">
        <f aca="false">IF($B102&lt;&gt;"",$B102,"")</f>
        <v/>
      </c>
      <c r="AF102" s="314" t="str">
        <f aca="false">IF($B102&lt;&gt;"",'Chronos (M21..M40)'!$H503,"")</f>
        <v/>
      </c>
      <c r="AG102" s="315" t="str">
        <f aca="false">IF('Chronos (M21..M40)'!$I503&lt;&gt;"",'Chronos (M21..M40)'!$I503," ")</f>
        <v> </v>
      </c>
      <c r="AH102" s="316" t="n">
        <f aca="false">IF('Chronos (M21..M40)'!$J503&lt;&gt;"",'Chronos (M21..M40)'!$J503,0)</f>
        <v>0</v>
      </c>
      <c r="AI102" s="317" t="str">
        <f aca="false">IF($B102&lt;&gt;"",IF(AG102&lt;&gt;" ",(INDEX(AF$9:AG$12,MATCH(AF102,AF$9:AF$12),2)/AG102)*1000,0),"")</f>
        <v/>
      </c>
      <c r="AJ102" s="318" t="str">
        <f aca="false">IF(AG$9&lt;&gt;"",IF($B102&lt;&gt;"",AI102-AH102,""),"")</f>
        <v/>
      </c>
      <c r="AK102" s="314" t="str">
        <f aca="false">IF($B102&lt;&gt;"",'Chronos (M21..M40)'!$H604,"")</f>
        <v/>
      </c>
      <c r="AL102" s="315" t="str">
        <f aca="false">IF('Chronos (M21..M40)'!$I604&lt;&gt;"",'Chronos (M21..M40)'!$I604," ")</f>
        <v> </v>
      </c>
      <c r="AM102" s="316" t="n">
        <f aca="false">IF('Chronos (M21..M40)'!$J604&lt;&gt;"",'Chronos (M21..M40)'!$J604,0)</f>
        <v>0</v>
      </c>
      <c r="AN102" s="317" t="str">
        <f aca="false">IF($B102&lt;&gt;"",IF(AL102&lt;&gt;" ",(INDEX(AK$9:AL$12,MATCH(AK102,AK$9:AK$12),2)/AL102)*1000,0),"")</f>
        <v/>
      </c>
      <c r="AO102" s="318" t="str">
        <f aca="false">IF(AL$9&lt;&gt;"",IF($B102&lt;&gt;"",AN102-AM102,""),"")</f>
        <v/>
      </c>
      <c r="AP102" s="313" t="str">
        <f aca="false">IF($B102&lt;&gt;"",$B102,"")</f>
        <v/>
      </c>
      <c r="AQ102" s="314" t="str">
        <f aca="false">IF($B102&lt;&gt;"",'Chronos (M21..M40)'!$H705,"")</f>
        <v/>
      </c>
      <c r="AR102" s="315" t="str">
        <f aca="false">IF('Chronos (M21..M40)'!$I705&lt;&gt;"",'Chronos (M21..M40)'!$I705," ")</f>
        <v> </v>
      </c>
      <c r="AS102" s="316" t="n">
        <f aca="false">IF('Chronos (M21..M40)'!$J705&lt;&gt;"",'Chronos (M21..M40)'!$J705,0)</f>
        <v>0</v>
      </c>
      <c r="AT102" s="317" t="str">
        <f aca="false">IF($B102&lt;&gt;"",IF(AR102&lt;&gt;" ",(INDEX(AQ$9:AR$12,MATCH(AQ102,AQ$9:AQ$12),2)/AR102)*1000,0),"")</f>
        <v/>
      </c>
      <c r="AU102" s="318" t="str">
        <f aca="false">IF(AR$9&lt;&gt;"",IF($B102&lt;&gt;"",AT102-AS102,""),"")</f>
        <v/>
      </c>
      <c r="AV102" s="314" t="str">
        <f aca="false">IF($B102&lt;&gt;"",'Chronos (M21..M40)'!$H806,"")</f>
        <v/>
      </c>
      <c r="AW102" s="315" t="str">
        <f aca="false">IF('Chronos (M21..M40)'!$I806&lt;&gt;"",'Chronos (M21..M40)'!$I806," ")</f>
        <v> </v>
      </c>
      <c r="AX102" s="316" t="n">
        <f aca="false">IF('Chronos (M21..M40)'!$J806&lt;&gt;"",'Chronos (M21..M40)'!$J806,0)</f>
        <v>0</v>
      </c>
      <c r="AY102" s="317" t="str">
        <f aca="false">IF($B102&lt;&gt;"",IF(AW102&lt;&gt;" ",(INDEX(AV$9:AW$12,MATCH(AV102,AV$9:AV$12),2)/AW102)*1000,0),"")</f>
        <v/>
      </c>
      <c r="AZ102" s="318" t="str">
        <f aca="false">IF(AW$9&lt;&gt;"",IF($B102&lt;&gt;"",AY102-AX102,""),"")</f>
        <v/>
      </c>
      <c r="BA102" s="313" t="str">
        <f aca="false">IF($B102&lt;&gt;"",$B102,"")</f>
        <v/>
      </c>
      <c r="BB102" s="314" t="str">
        <f aca="false">IF($B102&lt;&gt;"",'Chronos (M21..M40)'!$H907,"")</f>
        <v/>
      </c>
      <c r="BC102" s="315" t="str">
        <f aca="false">IF('Chronos (M21..M40)'!$I907&lt;&gt;"",'Chronos (M21..M40)'!$I907," ")</f>
        <v> </v>
      </c>
      <c r="BD102" s="316" t="n">
        <f aca="false">IF('Chronos (M21..M40)'!$J907&lt;&gt;"",'Chronos (M21..M40)'!$J907,0)</f>
        <v>0</v>
      </c>
      <c r="BE102" s="317" t="str">
        <f aca="false">IF($B102&lt;&gt;"",IF(BC102&lt;&gt;" ",(INDEX(BB$9:BC$12,MATCH(BB102,BB$9:BB$12),2)/BC102)*1000,0),"")</f>
        <v/>
      </c>
      <c r="BF102" s="318" t="str">
        <f aca="false">IF(BC$9&lt;&gt;"",IF($B102&lt;&gt;"",BE102-BD102,""),"")</f>
        <v/>
      </c>
      <c r="BG102" s="314" t="str">
        <f aca="false">IF($B102&lt;&gt;"",'Chronos (M21..M40)'!$H1008,"")</f>
        <v/>
      </c>
      <c r="BH102" s="315" t="str">
        <f aca="false">IF('Chronos (M21..M40)'!$I1008&lt;&gt;"",'Chronos (M21..M40)'!$I1008," ")</f>
        <v> </v>
      </c>
      <c r="BI102" s="316" t="n">
        <f aca="false">IF('Chronos (M21..M40)'!$J1008&lt;&gt;"",'Chronos (M21..M40)'!$J1008,0)</f>
        <v>0</v>
      </c>
      <c r="BJ102" s="317" t="str">
        <f aca="false">IF($B102&lt;&gt;"",IF(BH102&lt;&gt;" ",(INDEX(BG$9:BH$12,MATCH(BG102,BG$9:BG$12),2)/BH102)*1000,0),"")</f>
        <v/>
      </c>
      <c r="BK102" s="318" t="str">
        <f aca="false">IF(BH$9&lt;&gt;"",IF($B102&lt;&gt;"",BJ102-BI102,""),"")</f>
        <v/>
      </c>
      <c r="BL102" s="313" t="str">
        <f aca="false">IF($B102&lt;&gt;"",$B102,"")</f>
        <v/>
      </c>
      <c r="BM102" s="314" t="str">
        <f aca="false">IF($B102&lt;&gt;"",'Chronos (M21..M40)'!$H1109,"")</f>
        <v/>
      </c>
      <c r="BN102" s="315" t="str">
        <f aca="false">IF('Chronos (M21..M40)'!$I1109&lt;&gt;"",'Chronos (M21..M40)'!$I1109," ")</f>
        <v> </v>
      </c>
      <c r="BO102" s="316" t="n">
        <f aca="false">IF('Chronos (M21..M40)'!$J1109&lt;&gt;"",'Chronos (M21..M40)'!$J1109,0)</f>
        <v>0</v>
      </c>
      <c r="BP102" s="317" t="str">
        <f aca="false">IF($B102&lt;&gt;"",IF(BN102&lt;&gt;" ",(INDEX(BM$9:BN$12,MATCH(BM102,BM$9:BM$12),2)/BN102)*1000,0),"")</f>
        <v/>
      </c>
      <c r="BQ102" s="318" t="str">
        <f aca="false">IF(BN$9&lt;&gt;"",IF($B102&lt;&gt;"",BP102-BO102,""),"")</f>
        <v/>
      </c>
      <c r="BR102" s="314" t="str">
        <f aca="false">IF($B102&lt;&gt;"",'Chronos (M21..M40)'!$H1210,"")</f>
        <v/>
      </c>
      <c r="BS102" s="315" t="str">
        <f aca="false">IF('Chronos (M21..M40)'!$I1210&lt;&gt;"",'Chronos (M21..M40)'!$I1210," ")</f>
        <v> </v>
      </c>
      <c r="BT102" s="316" t="n">
        <f aca="false">IF('Chronos (M21..M40)'!$J1210&lt;&gt;"",'Chronos (M21..M40)'!$J1210,0)</f>
        <v>0</v>
      </c>
      <c r="BU102" s="317" t="str">
        <f aca="false">IF($B102&lt;&gt;"",IF(BS102&lt;&gt;" ",(INDEX(BR$9:BS$12,MATCH(BR102,BR$9:BR$12),2)/BS102)*1000,0),"")</f>
        <v/>
      </c>
      <c r="BV102" s="318" t="str">
        <f aca="false">IF(BS$9&lt;&gt;"",IF($B102&lt;&gt;"",BU102-BT102,""),"")</f>
        <v/>
      </c>
      <c r="BW102" s="313" t="str">
        <f aca="false">IF($B102&lt;&gt;"",$B102,"")</f>
        <v/>
      </c>
      <c r="BX102" s="314" t="str">
        <f aca="false">IF($B102&lt;&gt;"",'Chronos (M21..M40)'!$H1311,"")</f>
        <v/>
      </c>
      <c r="BY102" s="315" t="str">
        <f aca="false">IF('Chronos (M21..M40)'!$I1311&lt;&gt;"",'Chronos (M21..M40)'!$I1311," ")</f>
        <v> </v>
      </c>
      <c r="BZ102" s="316" t="n">
        <f aca="false">IF('Chronos (M21..M40)'!$J1311&lt;&gt;"",'Chronos (M21..M40)'!$J1311,0)</f>
        <v>0</v>
      </c>
      <c r="CA102" s="317" t="str">
        <f aca="false">IF($B102&lt;&gt;"",IF(BY102&lt;&gt;" ",(INDEX(BX$9:BY$12,MATCH(BX102,BX$9:BX$12),2)/BY102)*1000,0),"")</f>
        <v/>
      </c>
      <c r="CB102" s="318" t="str">
        <f aca="false">IF(BY$9&lt;&gt;"",IF($B102&lt;&gt;"",CA102-BZ102,""),"")</f>
        <v/>
      </c>
      <c r="CC102" s="314" t="str">
        <f aca="false">IF($B102&lt;&gt;"",'Chronos (M21..M40)'!$H1412,"")</f>
        <v/>
      </c>
      <c r="CD102" s="315" t="str">
        <f aca="false">IF('Chronos (M21..M40)'!$I1412&lt;&gt;"",'Chronos (M21..M40)'!$I1412," ")</f>
        <v> </v>
      </c>
      <c r="CE102" s="316" t="n">
        <f aca="false">IF('Chronos (M21..M40)'!$J1412&lt;&gt;"",'Chronos (M21..M40)'!$J1412,0)</f>
        <v>0</v>
      </c>
      <c r="CF102" s="317" t="str">
        <f aca="false">IF($B102&lt;&gt;"",IF(CD102&lt;&gt;" ",(INDEX(CC$9:CD$12,MATCH(CC102,CC$9:CC$12),2)/CD102)*1000,0),"")</f>
        <v/>
      </c>
      <c r="CG102" s="318" t="str">
        <f aca="false">IF(CD$9&lt;&gt;"",IF($B102&lt;&gt;"",CF102-CE102,""),"")</f>
        <v/>
      </c>
      <c r="CH102" s="313" t="str">
        <f aca="false">IF($B102&lt;&gt;"",$B102,"")</f>
        <v/>
      </c>
      <c r="CI102" s="314" t="str">
        <f aca="false">IF($B102&lt;&gt;"",'Chronos (M21..M40)'!$H1513,"")</f>
        <v/>
      </c>
      <c r="CJ102" s="315" t="str">
        <f aca="false">IF('Chronos (M21..M40)'!$I1513&lt;&gt;"",'Chronos (M21..M40)'!$I1513," ")</f>
        <v> </v>
      </c>
      <c r="CK102" s="316" t="n">
        <f aca="false">IF('Chronos (M21..M40)'!$J1513&lt;&gt;"",'Chronos (M21..M40)'!$J1513,0)</f>
        <v>0</v>
      </c>
      <c r="CL102" s="317" t="str">
        <f aca="false">IF($B102&lt;&gt;"",IF(CJ102&lt;&gt;" ",(INDEX(CI$9:CJ$12,MATCH(CI102,CI$9:CI$12),2)/CJ102)*1000,0),"")</f>
        <v/>
      </c>
      <c r="CM102" s="318" t="str">
        <f aca="false">IF(CJ$9&lt;&gt;"",IF($B102&lt;&gt;"",CL102-CK102,""),"")</f>
        <v/>
      </c>
      <c r="CN102" s="314" t="str">
        <f aca="false">IF($B102&lt;&gt;"",'Chronos (M21..M40)'!$H1614,"")</f>
        <v/>
      </c>
      <c r="CO102" s="315" t="str">
        <f aca="false">IF('Chronos (M21..M40)'!$I1614&lt;&gt;"",'Chronos (M21..M40)'!$I1614," ")</f>
        <v> </v>
      </c>
      <c r="CP102" s="316" t="n">
        <f aca="false">IF('Chronos (M21..M40)'!$J1614&lt;&gt;"",'Chronos (M21..M40)'!$J1614,0)</f>
        <v>0</v>
      </c>
      <c r="CQ102" s="317" t="str">
        <f aca="false">IF($B102&lt;&gt;"",IF(CO102&lt;&gt;" ",(INDEX(CN$9:CO$12,MATCH(CN102,CN$9:CN$12),2)/CO102)*1000,0),"")</f>
        <v/>
      </c>
      <c r="CR102" s="318" t="str">
        <f aca="false">IF(CO$9&lt;&gt;"",IF($B102&lt;&gt;"",CQ102-CP102,""),"")</f>
        <v/>
      </c>
      <c r="CS102" s="313" t="str">
        <f aca="false">IF($B102&lt;&gt;"",$B102,"")</f>
        <v/>
      </c>
      <c r="CT102" s="314" t="str">
        <f aca="false">IF($B102&lt;&gt;"",'Chronos (M21..M40)'!$H1715,"")</f>
        <v/>
      </c>
      <c r="CU102" s="315" t="str">
        <f aca="false">IF('Chronos (M21..M40)'!$I1715&lt;&gt;"",'Chronos (M21..M40)'!$I1715," ")</f>
        <v> </v>
      </c>
      <c r="CV102" s="316" t="n">
        <f aca="false">IF('Chronos (M21..M40)'!$J1715&lt;&gt;"",'Chronos (M21..M40)'!$J1715,0)</f>
        <v>0</v>
      </c>
      <c r="CW102" s="317" t="str">
        <f aca="false">IF($B102&lt;&gt;"",IF(CU102&lt;&gt;" ",(INDEX(CT$9:CU$12,MATCH(CT102,CT$9:CT$12),2)/CU102)*1000,0),"")</f>
        <v/>
      </c>
      <c r="CX102" s="318" t="str">
        <f aca="false">IF(CU$9&lt;&gt;"",IF($B102&lt;&gt;"",CW102-CV102,""),"")</f>
        <v/>
      </c>
      <c r="CY102" s="314" t="str">
        <f aca="false">IF($B102&lt;&gt;"",'Chronos (M21..M40)'!$H1816,"")</f>
        <v/>
      </c>
      <c r="CZ102" s="315" t="str">
        <f aca="false">IF('Chronos (M21..M40)'!$I1816&lt;&gt;"",'Chronos (M21..M40)'!$I1816," ")</f>
        <v> </v>
      </c>
      <c r="DA102" s="316" t="n">
        <f aca="false">IF('Chronos (M21..M40)'!$J1816&lt;&gt;"",'Chronos (M21..M40)'!$J1816,0)</f>
        <v>0</v>
      </c>
      <c r="DB102" s="317" t="str">
        <f aca="false">IF($B102&lt;&gt;"",IF(CZ102&lt;&gt;" ",(INDEX(CY$9:CZ$12,MATCH(CY102,CY$9:CY$12),2)/CZ102)*1000,0),"")</f>
        <v/>
      </c>
      <c r="DC102" s="318" t="str">
        <f aca="false">IF(CZ$9&lt;&gt;"",IF($B102&lt;&gt;"",DB102-DA102,""),"")</f>
        <v/>
      </c>
      <c r="DD102" s="313" t="str">
        <f aca="false">IF($B102&lt;&gt;"",$B102,"")</f>
        <v/>
      </c>
      <c r="DE102" s="314" t="str">
        <f aca="false">IF($B102&lt;&gt;"",'Chronos (M21..M40)'!$H1917,"")</f>
        <v/>
      </c>
      <c r="DF102" s="315" t="str">
        <f aca="false">IF('Chronos (M21..M40)'!$I1917&lt;&gt;"",'Chronos (M21..M40)'!$I1917," ")</f>
        <v> </v>
      </c>
      <c r="DG102" s="316" t="n">
        <f aca="false">IF('Chronos (M21..M40)'!$J1917&lt;&gt;"",'Chronos (M21..M40)'!$J1917,0)</f>
        <v>0</v>
      </c>
      <c r="DH102" s="317" t="str">
        <f aca="false">IF($B102&lt;&gt;"",IF(DF102&lt;&gt;" ",(INDEX(DE$9:DF$12,MATCH(DE102,DE$9:DE$12),2)/DF102)*1000,0),"")</f>
        <v/>
      </c>
      <c r="DI102" s="318" t="str">
        <f aca="false">IF(DF$9&lt;&gt;"",IF($B102&lt;&gt;"",DH102-DG102,""),"")</f>
        <v/>
      </c>
      <c r="DJ102" s="314" t="str">
        <f aca="false">IF($B102&lt;&gt;"",'Chronos (M21..M40)'!$H2018,"")</f>
        <v/>
      </c>
      <c r="DK102" s="315" t="str">
        <f aca="false">IF('Chronos (M21..M40)'!$I2018&lt;&gt;"",'Chronos (M21..M40)'!$I2018," ")</f>
        <v> </v>
      </c>
      <c r="DL102" s="316" t="n">
        <f aca="false">IF('Chronos (M21..M40)'!$J2018&lt;&gt;"",'Chronos (M21..M40)'!$J2018,0)</f>
        <v>0</v>
      </c>
      <c r="DM102" s="317" t="str">
        <f aca="false">IF($B102&lt;&gt;"",IF(DK102&lt;&gt;" ",(INDEX(DJ$9:DK$12,MATCH(DJ102,DJ$9:DJ$12),2)/DK102)*1000,0),"")</f>
        <v/>
      </c>
      <c r="DN102" s="318" t="str">
        <f aca="false">IF(DK$9&lt;&gt;"",IF($B102&lt;&gt;"",DM102-DL102,""),"")</f>
        <v/>
      </c>
      <c r="DO102" s="0"/>
      <c r="DP102" s="356" t="n">
        <f aca="false">E102</f>
        <v>0</v>
      </c>
      <c r="DQ102" s="357" t="n">
        <f aca="false">F102</f>
        <v>0</v>
      </c>
      <c r="DR102" s="356" t="e">
        <f aca="false">SUM(E102,M102,R102,X102,AC102)</f>
        <v>#VALUE!</v>
      </c>
      <c r="DS102" s="319" t="e">
        <f aca="false">SUM(DR102,AI102,AN102,AT102,AY102,BE102,BJ102,BP102,BU102,CA102,CF102,CL102,CQ102,CW102,DB102,DH102,DM102)</f>
        <v>#VALUE!</v>
      </c>
      <c r="DT102" s="357" t="n">
        <f aca="false">SUM(L102,Q102,W102,AB102,AH102,AM102,AS102,AX102,BD102,BI102,BO102,BT102,BZ102,CE102,CK102,CP102,CV102,DA102,DG102,DL102)</f>
        <v>0</v>
      </c>
      <c r="DU102" s="356" t="e">
        <f aca="false">SMALL($DY102:$EV102,1)</f>
        <v>#VALUE!</v>
      </c>
      <c r="DV102" s="319" t="e">
        <f aca="false">SMALL($DY102:$EV102,2)</f>
        <v>#VALUE!</v>
      </c>
      <c r="DW102" s="319" t="e">
        <f aca="false">SMALL($DY102:$EV102,3)</f>
        <v>#VALUE!</v>
      </c>
      <c r="DX102" s="357" t="e">
        <f aca="false">SMALL($DY102:$EV102,4)</f>
        <v>#VALUE!</v>
      </c>
      <c r="DY102" s="356" t="e">
        <f aca="false">'Calculs (M1..M20)'!DU102</f>
        <v>#VALUE!</v>
      </c>
      <c r="DZ102" s="356" t="e">
        <f aca="false">'Calculs (M1..M20)'!DV102</f>
        <v>#VALUE!</v>
      </c>
      <c r="EA102" s="356" t="e">
        <f aca="false">'Calculs (M1..M20)'!DW102</f>
        <v>#VALUE!</v>
      </c>
      <c r="EB102" s="358" t="e">
        <f aca="false">'Calculs (M1..M20)'!DX102</f>
        <v>#VALUE!</v>
      </c>
      <c r="EC102" s="361" t="str">
        <f aca="false">IF(M102&gt;0,M102," ")</f>
        <v/>
      </c>
      <c r="ED102" s="321" t="str">
        <f aca="false">IF(R102&gt;0,R102," ")</f>
        <v/>
      </c>
      <c r="EE102" s="321" t="str">
        <f aca="false">IF(X102&gt;0,X102," ")</f>
        <v/>
      </c>
      <c r="EF102" s="321" t="str">
        <f aca="false">IF(AC102&gt;0,AC102," ")</f>
        <v/>
      </c>
      <c r="EG102" s="321" t="str">
        <f aca="false">IF(AI102&gt;0,AI102," ")</f>
        <v/>
      </c>
      <c r="EH102" s="321" t="str">
        <f aca="false">IF(AN102&gt;0,AN102," ")</f>
        <v/>
      </c>
      <c r="EI102" s="321" t="str">
        <f aca="false">IF(AT102&gt;0,AT102," ")</f>
        <v/>
      </c>
      <c r="EJ102" s="321" t="str">
        <f aca="false">IF(AY102&gt;0,AY102," ")</f>
        <v/>
      </c>
      <c r="EK102" s="321" t="str">
        <f aca="false">IF(BE102&gt;0,BE102," ")</f>
        <v/>
      </c>
      <c r="EL102" s="321" t="str">
        <f aca="false">IF(BJ102&gt;0,BJ102," ")</f>
        <v/>
      </c>
      <c r="EM102" s="321" t="str">
        <f aca="false">IF(BP102&gt;0,BP102," ")</f>
        <v/>
      </c>
      <c r="EN102" s="321" t="str">
        <f aca="false">IF(BU102&gt;0,BU102," ")</f>
        <v/>
      </c>
      <c r="EO102" s="321" t="str">
        <f aca="false">IF(CA102&gt;0,CA102," ")</f>
        <v/>
      </c>
      <c r="EP102" s="321" t="str">
        <f aca="false">IF(CF102&gt;0,CF102," ")</f>
        <v/>
      </c>
      <c r="EQ102" s="321" t="str">
        <f aca="false">IF(CL102&gt;0,CL102," ")</f>
        <v/>
      </c>
      <c r="ER102" s="321" t="str">
        <f aca="false">IF(CQ102&gt;0,CQ102," ")</f>
        <v/>
      </c>
      <c r="ES102" s="321" t="str">
        <f aca="false">IF(CW102&gt;0,CW102," ")</f>
        <v/>
      </c>
      <c r="ET102" s="321" t="str">
        <f aca="false">IF(DB102&gt;0,DB102," ")</f>
        <v/>
      </c>
      <c r="EU102" s="321" t="str">
        <f aca="false">IF(DH102&gt;0,DH102," ")</f>
        <v/>
      </c>
      <c r="EV102" s="321" t="str">
        <f aca="false">IF(DM102&gt;0,DM102," ")</f>
        <v/>
      </c>
      <c r="EW102" s="322" t="e">
        <f aca="false">SMALL($DY102:EC102,1)</f>
        <v>#VALUE!</v>
      </c>
      <c r="EX102" s="323" t="e">
        <f aca="false">SMALL($DY102:ED102,1)</f>
        <v>#VALUE!</v>
      </c>
      <c r="EY102" s="323" t="e">
        <f aca="false">SMALL($DY102:EE102,1)</f>
        <v>#VALUE!</v>
      </c>
      <c r="EZ102" s="323" t="e">
        <f aca="false">SMALL($DY102:EF102,1)</f>
        <v>#VALUE!</v>
      </c>
      <c r="FA102" s="323" t="e">
        <f aca="false">SMALL($DY102:EG102,1)</f>
        <v>#VALUE!</v>
      </c>
      <c r="FB102" s="323" t="e">
        <f aca="false">SMALL($DY102:EH102,1)</f>
        <v>#VALUE!</v>
      </c>
      <c r="FC102" s="323" t="e">
        <f aca="false">SMALL($DY102:EI102,1)</f>
        <v>#VALUE!</v>
      </c>
      <c r="FD102" s="323" t="e">
        <f aca="false">SMALL($DY102:EJ102,1)</f>
        <v>#VALUE!</v>
      </c>
      <c r="FE102" s="323" t="e">
        <f aca="false">SMALL($DY102:EK102,1)</f>
        <v>#VALUE!</v>
      </c>
      <c r="FF102" s="323" t="e">
        <f aca="false">SMALL($DY102:EL102,1)</f>
        <v>#VALUE!</v>
      </c>
      <c r="FG102" s="323" t="e">
        <f aca="false">SMALL($DY102:EM102,1)</f>
        <v>#VALUE!</v>
      </c>
      <c r="FH102" s="323" t="e">
        <f aca="false">SMALL($DY102:EN102,1)</f>
        <v>#VALUE!</v>
      </c>
      <c r="FI102" s="323" t="e">
        <f aca="false">SMALL($DY102:EO102,1)</f>
        <v>#VALUE!</v>
      </c>
      <c r="FJ102" s="323" t="e">
        <f aca="false">SMALL($DY102:EP102,1)</f>
        <v>#VALUE!</v>
      </c>
      <c r="FK102" s="323" t="e">
        <f aca="false">SMALL($DY102:EQ102,1)</f>
        <v>#VALUE!</v>
      </c>
      <c r="FL102" s="323" t="e">
        <f aca="false">SMALL($DY102:ER102,1)</f>
        <v>#VALUE!</v>
      </c>
      <c r="FM102" s="323" t="e">
        <f aca="false">SMALL($DY102:ES102,1)</f>
        <v>#VALUE!</v>
      </c>
      <c r="FN102" s="323" t="e">
        <f aca="false">SMALL($DY102:ET102,1)</f>
        <v>#VALUE!</v>
      </c>
      <c r="FO102" s="323" t="e">
        <f aca="false">SMALL($DY102:EU102,1)</f>
        <v>#VALUE!</v>
      </c>
      <c r="FP102" s="324" t="e">
        <f aca="false">SMALL($DY102:EV102,1)</f>
        <v>#VALUE!</v>
      </c>
      <c r="FQ102" s="0"/>
      <c r="FR102" s="328" t="str">
        <f aca="false">IF($B102&lt;&gt;"",IF($EE$1+20&gt;=FR$13,$N102+E102-F102-(EW102+EW204+EW306+EW408),""),"")</f>
        <v/>
      </c>
      <c r="FS102" s="329" t="str">
        <f aca="false">IF($B102&lt;&gt;"",IF($EE$1+20&gt;=FS$13,$N102+$S102+E102-F102-(EX102+EX204+EX306+EX408),""),"")</f>
        <v/>
      </c>
      <c r="FT102" s="329" t="str">
        <f aca="false">IF($B102&lt;&gt;"",IF($EE$1+20&gt;=FT$13,$N102+$S102+$Y102+E102-F102-(EY102+EY204+EY306+EY408),""),"")</f>
        <v/>
      </c>
      <c r="FU102" s="329" t="str">
        <f aca="false">IF($B102&lt;&gt;"",IF($EE$1+20&gt;=FU$13,$N102+$S102+$Y102+$AD102+E102-F102-(EZ102+EZ204+EZ306+EZ408),""),"")</f>
        <v/>
      </c>
      <c r="FV102" s="329" t="str">
        <f aca="false">IF($B102&lt;&gt;"",IF($EE$1+20&gt;=FV$13,$N102+$S102+$Y102+$AD102+$AJ102+E102-F102-(FA102+FA204+FA306+FA408),""),"")</f>
        <v/>
      </c>
      <c r="FW102" s="329" t="str">
        <f aca="false">IF($B102&lt;&gt;"",IF($EE$1+20&gt;=FW$13,$N102+$S102+$Y102+$AD102+$AJ102+$AO102+E102-F102-(FB102+FB204+FB306+FB408),""),"")</f>
        <v/>
      </c>
      <c r="FX102" s="329" t="str">
        <f aca="false">IF($B102&lt;&gt;"",IF($EE$1+20&gt;=FX$13,$N102+$S102+$Y102+$AD102+$AJ102+$AO102+$AU102+E102-F102-(FC102+FC204+FC306+FC408),""),"")</f>
        <v/>
      </c>
      <c r="FY102" s="329" t="str">
        <f aca="false">IF($B102&lt;&gt;"",IF($EE$1+20&gt;=FY$13,$N102+$S102+$Y102+$AD102+$AJ102+$AO102+$AU102+$AZ102+E102-F102-(FD102+FD204+FD306+FD408),""),"")</f>
        <v/>
      </c>
      <c r="FZ102" s="329" t="str">
        <f aca="false">IF($B102&lt;&gt;"",IF($EE$1+20&gt;=FZ$13,$N102+$S102+$Y102+$AD102+$AJ102+$AO102+$AU102+$AZ102+$BF102+E102-F102-(FE102+FE204+FE306+FE408),""),"")</f>
        <v/>
      </c>
      <c r="GA102" s="329" t="str">
        <f aca="false">IF($B102&lt;&gt;"",IF($EE$1+20&gt;=GA$13,$N102+$S102+$Y102+$AD102+$AJ102+$AO102+$AU102+$AZ102+$BF102+$BK102+E102-F102-(FF102+FF204+FF306+FF408),""),"")</f>
        <v/>
      </c>
      <c r="GB102" s="329" t="str">
        <f aca="false">IF($B102&lt;&gt;"",IF($EE$1+20&gt;=GB$13,$N102+$S102+$Y102+$AD102+$AJ102+$AO102+$AU102+$AZ102+$BF102+$BK102+$BQ102+E102-F102-(FG102+FG204+FG306+FG408),""),"")</f>
        <v/>
      </c>
      <c r="GC102" s="329" t="str">
        <f aca="false">IF($B102&lt;&gt;"",IF($EE$1+20&gt;=GC$13,$N102+$S102+$Y102+$AD102+$AJ102+$AO102+$AU102+$AZ102+$BF102+$BK102+$BQ102+$BV102+E102-F102-(FH102+FH204+FH306+FH408),""),"")</f>
        <v/>
      </c>
      <c r="GD102" s="329" t="str">
        <f aca="false">IF($B102&lt;&gt;"",IF($EE$1+20&gt;=GD$13,$N102+$S102+$Y102+$AD102+$AJ102+$AO102+$AU102+$AZ102+$BF102+$BK102+$BQ102+$BV102+$CB102+E102-F102-(FI102+FI204+FI306+FI408),""),"")</f>
        <v/>
      </c>
      <c r="GE102" s="329" t="str">
        <f aca="false">IF($B102&lt;&gt;"",IF($EE$1+20&gt;=GE$13,$N102+$S102+$Y102+$AD102+$AJ102+$AO102+$AU102+$AZ102+$BF102+$BK102+$BQ102+$BV102+$CB102+$CG102+E102-F102-(FJ102+FJ204+FJ306+FJ408),""),"")</f>
        <v/>
      </c>
      <c r="GF102" s="329" t="str">
        <f aca="false">IF($B102&lt;&gt;"",IF($EE$1+20&gt;=GF$13,$N102+$S102+$Y102+$AD102+$AJ102+$AO102+$AU102+$AZ102+$BF102+$BK102+$BQ102+$BV102+$CB102+$CG102+$CM102+E102-F102-(FK102+FK204+FK306+FK408),""),"")</f>
        <v/>
      </c>
      <c r="GG102" s="329" t="str">
        <f aca="false">IF($B102&lt;&gt;"",IF($EE$1+20&gt;=GG$13,$N102+$S102+$Y102+$AD102+$AJ102+$AO102+$AU102+$AZ102+$BF102+$BK102+$BQ102+$BV102+$CB102+$CG102+$CM102+$CR102+E102-F102-(FL102+FL204+FL306+FL408),""),"")</f>
        <v/>
      </c>
      <c r="GH102" s="329" t="str">
        <f aca="false">IF($B102&lt;&gt;"",IF($EE$1+20&gt;=GH$13,$N102+$S102+$Y102+$AD102+$AJ102+$AO102+$AU102+$AZ102+$BF102+$BK102+$BQ102+$BV102+$CB102+$CG102+$CM102+$CR102+$CX102+E102-F102-(FM102+FM204+FM306+FM408),""),"")</f>
        <v/>
      </c>
      <c r="GI102" s="329" t="str">
        <f aca="false">IF($B102&lt;&gt;"",IF($EE$1+20&gt;=GI$13,$N102+$S102+$Y102+$AD102+$AJ102+$AO102+$AU102+$AZ102+$BF102+$BK102+$BQ102+$BV102+$CB102+$CG102+$CM102+$CR102+$CX102+$DC102+E102-F102-(FN102+FN204+FN306+FN408),""),"")</f>
        <v/>
      </c>
      <c r="GJ102" s="329" t="str">
        <f aca="false">IF($B102&lt;&gt;"",IF($EE$1+20&gt;=GJ$13,$N102+$S102+$Y102+$AD102+$AJ102+$AO102+$AU102+$AZ102+$BF102+$BK102+$BQ102+$BV102+$CB102+$CG102+$CM102+$CR102+$CX102+$DC102+$DI102+E102-F102-(FO102+FO204+FO306+FO408),""),"")</f>
        <v/>
      </c>
      <c r="GK102" s="330" t="str">
        <f aca="false">IF($B102&lt;&gt;"",IF($EE$1+20&gt;=GK$13,$N102+$S102+$Y102+$AD102+$AJ102+$AO102+$AU102+$AZ102+$BF102+$BK102+$BQ102+$BV102+$CB102+$CG102+$CM102+$CR102+$CX102+$DC102+$DI102+$DN102+E102-F102-(FP102+FP204+FP306+FP408),""),"")</f>
        <v/>
      </c>
      <c r="GL102" s="0"/>
      <c r="GM102" s="328" t="str">
        <f aca="false">IF($B102&lt;&gt;"",IF($EE$1+20&gt;=GM$13,RANK(FR102,FR$14:FR$113,0),""),"")</f>
        <v/>
      </c>
      <c r="GN102" s="329" t="str">
        <f aca="false">IF($B102&lt;&gt;"",IF($EE$1+20&gt;=GN$13,RANK(FS102,FS$14:FS$113,0),""),"")</f>
        <v/>
      </c>
      <c r="GO102" s="329" t="str">
        <f aca="false">IF($B102&lt;&gt;"",IF($EE$1+20&gt;=GO$13,RANK(FT102,FT$14:FT$113,0),""),"")</f>
        <v/>
      </c>
      <c r="GP102" s="329" t="str">
        <f aca="false">IF($B102&lt;&gt;"",IF($EE$1+20&gt;=GP$13,RANK(FU102,FU$14:FU$113,0),""),"")</f>
        <v/>
      </c>
      <c r="GQ102" s="329" t="str">
        <f aca="false">IF($B102&lt;&gt;"",IF($EE$1+20&gt;=GQ$13,RANK(FV102,FV$14:FV$113,0),""),"")</f>
        <v/>
      </c>
      <c r="GR102" s="329" t="str">
        <f aca="false">IF($B102&lt;&gt;"",IF($EE$1+20&gt;=GR$13,RANK(FW102,FW$14:FW$113,0),""),"")</f>
        <v/>
      </c>
      <c r="GS102" s="329" t="str">
        <f aca="false">IF($B102&lt;&gt;"",IF($EE$1+20&gt;=GS$13,RANK(FX102,FX$14:FX$113,0),""),"")</f>
        <v/>
      </c>
      <c r="GT102" s="329" t="str">
        <f aca="false">IF($B102&lt;&gt;"",IF($EE$1+20&gt;=GT$13,RANK(FY102,FY$14:FY$113,0),""),"")</f>
        <v/>
      </c>
      <c r="GU102" s="329" t="str">
        <f aca="false">IF($B102&lt;&gt;"",IF($EE$1+20&gt;=GU$13,RANK(FZ102,FZ$14:FZ$113,0),""),"")</f>
        <v/>
      </c>
      <c r="GV102" s="329" t="str">
        <f aca="false">IF($B102&lt;&gt;"",IF($EE$1+20&gt;=GV$13,RANK(GA102,GA$14:GA$113,0),""),"")</f>
        <v/>
      </c>
      <c r="GW102" s="329" t="str">
        <f aca="false">IF($B102&lt;&gt;"",IF($EE$1+20&gt;=GW$13,RANK(GB102,GB$14:GB$113,0),""),"")</f>
        <v/>
      </c>
      <c r="GX102" s="329" t="str">
        <f aca="false">IF($B102&lt;&gt;"",IF($EE$1+20&gt;=GX$13,RANK(GC102,GC$14:GC$113,0),""),"")</f>
        <v/>
      </c>
      <c r="GY102" s="329" t="str">
        <f aca="false">IF($B102&lt;&gt;"",IF($EE$1+20&gt;=GY$13,RANK(GD102,GD$14:GD$113,0),""),"")</f>
        <v/>
      </c>
      <c r="GZ102" s="329" t="str">
        <f aca="false">IF($B102&lt;&gt;"",IF($EE$1+20&gt;=GZ$13,RANK(GE102,GE$14:GE$113,0),""),"")</f>
        <v/>
      </c>
      <c r="HA102" s="329" t="str">
        <f aca="false">IF($B102&lt;&gt;"",IF($EE$1+20&gt;=HA$13,RANK(GF102,GF$14:GF$113,0),""),"")</f>
        <v/>
      </c>
      <c r="HB102" s="329" t="str">
        <f aca="false">IF($B102&lt;&gt;"",IF($EE$1+20&gt;=HB$13,RANK(GG102,GG$14:GG$113,0),""),"")</f>
        <v/>
      </c>
      <c r="HC102" s="329" t="str">
        <f aca="false">IF($B102&lt;&gt;"",IF($EE$1+20&gt;=HC$13,RANK(GH102,GH$14:GH$113,0),""),"")</f>
        <v/>
      </c>
      <c r="HD102" s="329" t="str">
        <f aca="false">IF($B102&lt;&gt;"",IF($EE$1+20&gt;=HD$13,RANK(GI102,GI$14:GI$113,0),""),"")</f>
        <v/>
      </c>
      <c r="HE102" s="329" t="str">
        <f aca="false">IF($B102&lt;&gt;"",IF($EE$1+20&gt;=HE$13,RANK(GJ102,GJ$14:GJ$113,0),""),"")</f>
        <v/>
      </c>
      <c r="HF102" s="330" t="str">
        <f aca="false">IF($B102&lt;&gt;"",IF($EE$1+20&gt;=HF$13,RANK(GK102,GK$14:GK$113,0),""),"")</f>
        <v/>
      </c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3" hidden="false" customHeight="false" outlineLevel="0" collapsed="false">
      <c r="A103" s="308" t="str">
        <f aca="false">IF(B103&lt;&gt;"",RANK(G103,G$14:G$113,0),"")</f>
        <v/>
      </c>
      <c r="B103" s="310" t="str">
        <f aca="false">IF('Chronos (M1..M20)'!B100&lt;&gt;"",'Chronos (M1..M20)'!B100,"")</f>
        <v/>
      </c>
      <c r="C103" s="310" t="str">
        <f aca="false">IF(B103&lt;&gt;"",'Chronos (M1..M20)'!C100,"")</f>
        <v/>
      </c>
      <c r="D103" s="215" t="str">
        <f aca="false">IF(B103&lt;&gt;"",'Chronos (M1..M20)'!C100,"")</f>
        <v/>
      </c>
      <c r="E103" s="355" t="n">
        <f aca="false">'Calculs (M1..M20)'!DS103</f>
        <v>0</v>
      </c>
      <c r="F103" s="355" t="n">
        <f aca="false">'Calculs (M1..M20)'!DT103</f>
        <v>0</v>
      </c>
      <c r="G103" s="311" t="n">
        <f aca="false">IF(B103&lt;&gt;"",IF(NbTotManche&lt;4,DR103-DQ103,IF(NbTotManche&lt;15,DR103-DU103-DQ103,IF(NbTotManche&lt;25,DR103-DU103-DV103-DQ103-DT103,IF(NbTotManche&lt;35,DS103-DU103-DV103-DW103-DT103-DQ103,DS103-DU103-DV103-DW103-DX103-DT103-DQ103)))),0)</f>
        <v>0</v>
      </c>
      <c r="H103" s="312" t="str">
        <f aca="false">IF(B103&lt;&gt;"",IF(G103,(G103/MAXA(G$14:G$113))*1000,0),"")</f>
        <v/>
      </c>
      <c r="I103" s="313" t="str">
        <f aca="false">IF($B103&lt;&gt;"",$B103,"")</f>
        <v/>
      </c>
      <c r="J103" s="314" t="str">
        <f aca="false">IF($B103&lt;&gt;"",'Chronos (M21..M40)'!$H100,"")</f>
        <v/>
      </c>
      <c r="K103" s="315" t="str">
        <f aca="false">IF('Chronos (M21..M40)'!$I100&lt;&gt;"",'Chronos (M21..M40)'!$I100," ")</f>
        <v> </v>
      </c>
      <c r="L103" s="316" t="n">
        <f aca="false">IF('Chronos (M21..M40)'!$J100&lt;&gt;"",'Chronos (M21..M40)'!$J100,0)</f>
        <v>0</v>
      </c>
      <c r="M103" s="317" t="str">
        <f aca="false">IF($B103&lt;&gt;"",IF(K103&lt;&gt;" ",(INDEX(J$9:K$12,MATCH(J103,J$9:J$12),2)/K103)*1000,0),"")</f>
        <v/>
      </c>
      <c r="N103" s="318" t="str">
        <f aca="false">IF(K$9&lt;&gt;"",IF($B103&lt;&gt;"",M103-L103,""),"")</f>
        <v/>
      </c>
      <c r="O103" s="314" t="str">
        <f aca="false">IF($B103&lt;&gt;"",'Chronos (M21..M40)'!$H201,"")</f>
        <v/>
      </c>
      <c r="P103" s="315" t="str">
        <f aca="false">IF('Chronos (M21..M40)'!$I201&lt;&gt;"",'Chronos (M21..M40)'!$I201," ")</f>
        <v> </v>
      </c>
      <c r="Q103" s="316" t="n">
        <f aca="false">IF('Chronos (M21..M40)'!$J201&lt;&gt;"",'Chronos (M21..M40)'!$J201,0)</f>
        <v>0</v>
      </c>
      <c r="R103" s="317" t="str">
        <f aca="false">IF($B103&lt;&gt;"",IF(P103&lt;&gt;" ",(INDEX(O$9:P$12,MATCH(O103,O$9:O$12),2)/P103)*1000,0),"")</f>
        <v/>
      </c>
      <c r="S103" s="318" t="str">
        <f aca="false">IF(P$9&lt;&gt;"",IF($B103&lt;&gt;"",R103-Q103,""),"")</f>
        <v/>
      </c>
      <c r="T103" s="313" t="str">
        <f aca="false">IF($B103&lt;&gt;"",$B103,"")</f>
        <v/>
      </c>
      <c r="U103" s="314" t="str">
        <f aca="false">IF($B103&lt;&gt;"",'Chronos (M21..M40)'!$H302,"")</f>
        <v/>
      </c>
      <c r="V103" s="315" t="str">
        <f aca="false">IF('Chronos (M21..M40)'!$I302&lt;&gt;"",'Chronos (M21..M40)'!$I302," ")</f>
        <v> </v>
      </c>
      <c r="W103" s="316" t="n">
        <f aca="false">IF('Chronos (M21..M40)'!$J302&lt;&gt;"",'Chronos (M21..M40)'!$J302,0)</f>
        <v>0</v>
      </c>
      <c r="X103" s="317" t="str">
        <f aca="false">IF($B103&lt;&gt;"",IF(V103&lt;&gt;" ",(INDEX(U$9:V$12,MATCH(U103,U$9:U$12),2)/V103)*1000,0),"")</f>
        <v/>
      </c>
      <c r="Y103" s="318" t="str">
        <f aca="false">IF(V$9&lt;&gt;"",IF($B103&lt;&gt;"",X103-W103,""),"")</f>
        <v/>
      </c>
      <c r="Z103" s="314" t="str">
        <f aca="false">IF($B103&lt;&gt;"",'Chronos (M21..M40)'!$H403,"")</f>
        <v/>
      </c>
      <c r="AA103" s="315" t="str">
        <f aca="false">IF('Chronos (M21..M40)'!$I403&lt;&gt;"",'Chronos (M21..M40)'!$I403," ")</f>
        <v> </v>
      </c>
      <c r="AB103" s="316" t="n">
        <f aca="false">IF('Chronos (M1..M20)'!$J403&lt;&gt;"",'Chronos (M21..M40)'!$J403,0)</f>
        <v>0</v>
      </c>
      <c r="AC103" s="317" t="str">
        <f aca="false">IF($B103&lt;&gt;"",IF(AA103&lt;&gt;" ",(INDEX(Z$9:AA$12,MATCH(Z103,Z$9:Z$12),2)/AA103)*1000,0),"")</f>
        <v/>
      </c>
      <c r="AD103" s="318" t="str">
        <f aca="false">IF(AA$9&lt;&gt;"",IF($B103&lt;&gt;"",AC103-AB103,""),"")</f>
        <v/>
      </c>
      <c r="AE103" s="313" t="str">
        <f aca="false">IF($B103&lt;&gt;"",$B103,"")</f>
        <v/>
      </c>
      <c r="AF103" s="314" t="str">
        <f aca="false">IF($B103&lt;&gt;"",'Chronos (M21..M40)'!$H504,"")</f>
        <v/>
      </c>
      <c r="AG103" s="315" t="str">
        <f aca="false">IF('Chronos (M21..M40)'!$I504&lt;&gt;"",'Chronos (M21..M40)'!$I504," ")</f>
        <v> </v>
      </c>
      <c r="AH103" s="316" t="n">
        <f aca="false">IF('Chronos (M21..M40)'!$J504&lt;&gt;"",'Chronos (M21..M40)'!$J504,0)</f>
        <v>0</v>
      </c>
      <c r="AI103" s="317" t="str">
        <f aca="false">IF($B103&lt;&gt;"",IF(AG103&lt;&gt;" ",(INDEX(AF$9:AG$12,MATCH(AF103,AF$9:AF$12),2)/AG103)*1000,0),"")</f>
        <v/>
      </c>
      <c r="AJ103" s="318" t="str">
        <f aca="false">IF(AG$9&lt;&gt;"",IF($B103&lt;&gt;"",AI103-AH103,""),"")</f>
        <v/>
      </c>
      <c r="AK103" s="314" t="str">
        <f aca="false">IF($B103&lt;&gt;"",'Chronos (M21..M40)'!$H605,"")</f>
        <v/>
      </c>
      <c r="AL103" s="315" t="str">
        <f aca="false">IF('Chronos (M21..M40)'!$I605&lt;&gt;"",'Chronos (M21..M40)'!$I605," ")</f>
        <v> </v>
      </c>
      <c r="AM103" s="316" t="n">
        <f aca="false">IF('Chronos (M21..M40)'!$J605&lt;&gt;"",'Chronos (M21..M40)'!$J605,0)</f>
        <v>0</v>
      </c>
      <c r="AN103" s="317" t="str">
        <f aca="false">IF($B103&lt;&gt;"",IF(AL103&lt;&gt;" ",(INDEX(AK$9:AL$12,MATCH(AK103,AK$9:AK$12),2)/AL103)*1000,0),"")</f>
        <v/>
      </c>
      <c r="AO103" s="318" t="str">
        <f aca="false">IF(AL$9&lt;&gt;"",IF($B103&lt;&gt;"",AN103-AM103,""),"")</f>
        <v/>
      </c>
      <c r="AP103" s="313" t="str">
        <f aca="false">IF($B103&lt;&gt;"",$B103,"")</f>
        <v/>
      </c>
      <c r="AQ103" s="314" t="str">
        <f aca="false">IF($B103&lt;&gt;"",'Chronos (M21..M40)'!$H706,"")</f>
        <v/>
      </c>
      <c r="AR103" s="315" t="str">
        <f aca="false">IF('Chronos (M21..M40)'!$I706&lt;&gt;"",'Chronos (M21..M40)'!$I706," ")</f>
        <v> </v>
      </c>
      <c r="AS103" s="316" t="n">
        <f aca="false">IF('Chronos (M21..M40)'!$J706&lt;&gt;"",'Chronos (M21..M40)'!$J706,0)</f>
        <v>0</v>
      </c>
      <c r="AT103" s="317" t="str">
        <f aca="false">IF($B103&lt;&gt;"",IF(AR103&lt;&gt;" ",(INDEX(AQ$9:AR$12,MATCH(AQ103,AQ$9:AQ$12),2)/AR103)*1000,0),"")</f>
        <v/>
      </c>
      <c r="AU103" s="318" t="str">
        <f aca="false">IF(AR$9&lt;&gt;"",IF($B103&lt;&gt;"",AT103-AS103,""),"")</f>
        <v/>
      </c>
      <c r="AV103" s="314" t="str">
        <f aca="false">IF($B103&lt;&gt;"",'Chronos (M21..M40)'!$H807,"")</f>
        <v/>
      </c>
      <c r="AW103" s="315" t="str">
        <f aca="false">IF('Chronos (M21..M40)'!$I807&lt;&gt;"",'Chronos (M21..M40)'!$I807," ")</f>
        <v> </v>
      </c>
      <c r="AX103" s="316" t="n">
        <f aca="false">IF('Chronos (M21..M40)'!$J807&lt;&gt;"",'Chronos (M21..M40)'!$J807,0)</f>
        <v>0</v>
      </c>
      <c r="AY103" s="317" t="str">
        <f aca="false">IF($B103&lt;&gt;"",IF(AW103&lt;&gt;" ",(INDEX(AV$9:AW$12,MATCH(AV103,AV$9:AV$12),2)/AW103)*1000,0),"")</f>
        <v/>
      </c>
      <c r="AZ103" s="318" t="str">
        <f aca="false">IF(AW$9&lt;&gt;"",IF($B103&lt;&gt;"",AY103-AX103,""),"")</f>
        <v/>
      </c>
      <c r="BA103" s="313" t="str">
        <f aca="false">IF($B103&lt;&gt;"",$B103,"")</f>
        <v/>
      </c>
      <c r="BB103" s="314" t="str">
        <f aca="false">IF($B103&lt;&gt;"",'Chronos (M21..M40)'!$H908,"")</f>
        <v/>
      </c>
      <c r="BC103" s="315" t="str">
        <f aca="false">IF('Chronos (M21..M40)'!$I908&lt;&gt;"",'Chronos (M21..M40)'!$I908," ")</f>
        <v> </v>
      </c>
      <c r="BD103" s="316" t="n">
        <f aca="false">IF('Chronos (M21..M40)'!$J908&lt;&gt;"",'Chronos (M21..M40)'!$J908,0)</f>
        <v>0</v>
      </c>
      <c r="BE103" s="317" t="str">
        <f aca="false">IF($B103&lt;&gt;"",IF(BC103&lt;&gt;" ",(INDEX(BB$9:BC$12,MATCH(BB103,BB$9:BB$12),2)/BC103)*1000,0),"")</f>
        <v/>
      </c>
      <c r="BF103" s="318" t="str">
        <f aca="false">IF(BC$9&lt;&gt;"",IF($B103&lt;&gt;"",BE103-BD103,""),"")</f>
        <v/>
      </c>
      <c r="BG103" s="314" t="str">
        <f aca="false">IF($B103&lt;&gt;"",'Chronos (M21..M40)'!$H1009,"")</f>
        <v/>
      </c>
      <c r="BH103" s="315" t="str">
        <f aca="false">IF('Chronos (M21..M40)'!$I1009&lt;&gt;"",'Chronos (M21..M40)'!$I1009," ")</f>
        <v> </v>
      </c>
      <c r="BI103" s="316" t="n">
        <f aca="false">IF('Chronos (M21..M40)'!$J1009&lt;&gt;"",'Chronos (M21..M40)'!$J1009,0)</f>
        <v>0</v>
      </c>
      <c r="BJ103" s="317" t="str">
        <f aca="false">IF($B103&lt;&gt;"",IF(BH103&lt;&gt;" ",(INDEX(BG$9:BH$12,MATCH(BG103,BG$9:BG$12),2)/BH103)*1000,0),"")</f>
        <v/>
      </c>
      <c r="BK103" s="318" t="str">
        <f aca="false">IF(BH$9&lt;&gt;"",IF($B103&lt;&gt;"",BJ103-BI103,""),"")</f>
        <v/>
      </c>
      <c r="BL103" s="313" t="str">
        <f aca="false">IF($B103&lt;&gt;"",$B103,"")</f>
        <v/>
      </c>
      <c r="BM103" s="314" t="str">
        <f aca="false">IF($B103&lt;&gt;"",'Chronos (M21..M40)'!$H1110,"")</f>
        <v/>
      </c>
      <c r="BN103" s="315" t="str">
        <f aca="false">IF('Chronos (M21..M40)'!$I1110&lt;&gt;"",'Chronos (M21..M40)'!$I1110," ")</f>
        <v> </v>
      </c>
      <c r="BO103" s="316" t="n">
        <f aca="false">IF('Chronos (M21..M40)'!$J1110&lt;&gt;"",'Chronos (M21..M40)'!$J1110,0)</f>
        <v>0</v>
      </c>
      <c r="BP103" s="317" t="str">
        <f aca="false">IF($B103&lt;&gt;"",IF(BN103&lt;&gt;" ",(INDEX(BM$9:BN$12,MATCH(BM103,BM$9:BM$12),2)/BN103)*1000,0),"")</f>
        <v/>
      </c>
      <c r="BQ103" s="318" t="str">
        <f aca="false">IF(BN$9&lt;&gt;"",IF($B103&lt;&gt;"",BP103-BO103,""),"")</f>
        <v/>
      </c>
      <c r="BR103" s="314" t="str">
        <f aca="false">IF($B103&lt;&gt;"",'Chronos (M21..M40)'!$H1211,"")</f>
        <v/>
      </c>
      <c r="BS103" s="315" t="str">
        <f aca="false">IF('Chronos (M21..M40)'!$I1211&lt;&gt;"",'Chronos (M21..M40)'!$I1211," ")</f>
        <v> </v>
      </c>
      <c r="BT103" s="316" t="n">
        <f aca="false">IF('Chronos (M21..M40)'!$J1211&lt;&gt;"",'Chronos (M21..M40)'!$J1211,0)</f>
        <v>0</v>
      </c>
      <c r="BU103" s="317" t="str">
        <f aca="false">IF($B103&lt;&gt;"",IF(BS103&lt;&gt;" ",(INDEX(BR$9:BS$12,MATCH(BR103,BR$9:BR$12),2)/BS103)*1000,0),"")</f>
        <v/>
      </c>
      <c r="BV103" s="318" t="str">
        <f aca="false">IF(BS$9&lt;&gt;"",IF($B103&lt;&gt;"",BU103-BT103,""),"")</f>
        <v/>
      </c>
      <c r="BW103" s="313" t="str">
        <f aca="false">IF($B103&lt;&gt;"",$B103,"")</f>
        <v/>
      </c>
      <c r="BX103" s="314" t="str">
        <f aca="false">IF($B103&lt;&gt;"",'Chronos (M21..M40)'!$H1312,"")</f>
        <v/>
      </c>
      <c r="BY103" s="315" t="str">
        <f aca="false">IF('Chronos (M21..M40)'!$I1312&lt;&gt;"",'Chronos (M21..M40)'!$I1312," ")</f>
        <v> </v>
      </c>
      <c r="BZ103" s="316" t="n">
        <f aca="false">IF('Chronos (M21..M40)'!$J1312&lt;&gt;"",'Chronos (M21..M40)'!$J1312,0)</f>
        <v>0</v>
      </c>
      <c r="CA103" s="317" t="str">
        <f aca="false">IF($B103&lt;&gt;"",IF(BY103&lt;&gt;" ",(INDEX(BX$9:BY$12,MATCH(BX103,BX$9:BX$12),2)/BY103)*1000,0),"")</f>
        <v/>
      </c>
      <c r="CB103" s="318" t="str">
        <f aca="false">IF(BY$9&lt;&gt;"",IF($B103&lt;&gt;"",CA103-BZ103,""),"")</f>
        <v/>
      </c>
      <c r="CC103" s="314" t="str">
        <f aca="false">IF($B103&lt;&gt;"",'Chronos (M21..M40)'!$H1413,"")</f>
        <v/>
      </c>
      <c r="CD103" s="315" t="str">
        <f aca="false">IF('Chronos (M21..M40)'!$I1413&lt;&gt;"",'Chronos (M21..M40)'!$I1413," ")</f>
        <v> </v>
      </c>
      <c r="CE103" s="316" t="n">
        <f aca="false">IF('Chronos (M21..M40)'!$J1413&lt;&gt;"",'Chronos (M21..M40)'!$J1413,0)</f>
        <v>0</v>
      </c>
      <c r="CF103" s="317" t="str">
        <f aca="false">IF($B103&lt;&gt;"",IF(CD103&lt;&gt;" ",(INDEX(CC$9:CD$12,MATCH(CC103,CC$9:CC$12),2)/CD103)*1000,0),"")</f>
        <v/>
      </c>
      <c r="CG103" s="318" t="str">
        <f aca="false">IF(CD$9&lt;&gt;"",IF($B103&lt;&gt;"",CF103-CE103,""),"")</f>
        <v/>
      </c>
      <c r="CH103" s="313" t="str">
        <f aca="false">IF($B103&lt;&gt;"",$B103,"")</f>
        <v/>
      </c>
      <c r="CI103" s="314" t="str">
        <f aca="false">IF($B103&lt;&gt;"",'Chronos (M21..M40)'!$H1514,"")</f>
        <v/>
      </c>
      <c r="CJ103" s="315" t="str">
        <f aca="false">IF('Chronos (M21..M40)'!$I1514&lt;&gt;"",'Chronos (M21..M40)'!$I1514," ")</f>
        <v> </v>
      </c>
      <c r="CK103" s="316" t="n">
        <f aca="false">IF('Chronos (M21..M40)'!$J1514&lt;&gt;"",'Chronos (M21..M40)'!$J1514,0)</f>
        <v>0</v>
      </c>
      <c r="CL103" s="317" t="str">
        <f aca="false">IF($B103&lt;&gt;"",IF(CJ103&lt;&gt;" ",(INDEX(CI$9:CJ$12,MATCH(CI103,CI$9:CI$12),2)/CJ103)*1000,0),"")</f>
        <v/>
      </c>
      <c r="CM103" s="318" t="str">
        <f aca="false">IF(CJ$9&lt;&gt;"",IF($B103&lt;&gt;"",CL103-CK103,""),"")</f>
        <v/>
      </c>
      <c r="CN103" s="314" t="str">
        <f aca="false">IF($B103&lt;&gt;"",'Chronos (M21..M40)'!$H1615,"")</f>
        <v/>
      </c>
      <c r="CO103" s="315" t="str">
        <f aca="false">IF('Chronos (M21..M40)'!$I1615&lt;&gt;"",'Chronos (M21..M40)'!$I1615," ")</f>
        <v> </v>
      </c>
      <c r="CP103" s="316" t="n">
        <f aca="false">IF('Chronos (M21..M40)'!$J1615&lt;&gt;"",'Chronos (M21..M40)'!$J1615,0)</f>
        <v>0</v>
      </c>
      <c r="CQ103" s="317" t="str">
        <f aca="false">IF($B103&lt;&gt;"",IF(CO103&lt;&gt;" ",(INDEX(CN$9:CO$12,MATCH(CN103,CN$9:CN$12),2)/CO103)*1000,0),"")</f>
        <v/>
      </c>
      <c r="CR103" s="318" t="str">
        <f aca="false">IF(CO$9&lt;&gt;"",IF($B103&lt;&gt;"",CQ103-CP103,""),"")</f>
        <v/>
      </c>
      <c r="CS103" s="313" t="str">
        <f aca="false">IF($B103&lt;&gt;"",$B103,"")</f>
        <v/>
      </c>
      <c r="CT103" s="314" t="str">
        <f aca="false">IF($B103&lt;&gt;"",'Chronos (M21..M40)'!$H1716,"")</f>
        <v/>
      </c>
      <c r="CU103" s="315" t="str">
        <f aca="false">IF('Chronos (M21..M40)'!$I1716&lt;&gt;"",'Chronos (M21..M40)'!$I1716," ")</f>
        <v> </v>
      </c>
      <c r="CV103" s="316" t="n">
        <f aca="false">IF('Chronos (M21..M40)'!$J1716&lt;&gt;"",'Chronos (M21..M40)'!$J1716,0)</f>
        <v>0</v>
      </c>
      <c r="CW103" s="317" t="str">
        <f aca="false">IF($B103&lt;&gt;"",IF(CU103&lt;&gt;" ",(INDEX(CT$9:CU$12,MATCH(CT103,CT$9:CT$12),2)/CU103)*1000,0),"")</f>
        <v/>
      </c>
      <c r="CX103" s="318" t="str">
        <f aca="false">IF(CU$9&lt;&gt;"",IF($B103&lt;&gt;"",CW103-CV103,""),"")</f>
        <v/>
      </c>
      <c r="CY103" s="314" t="str">
        <f aca="false">IF($B103&lt;&gt;"",'Chronos (M21..M40)'!$H1817,"")</f>
        <v/>
      </c>
      <c r="CZ103" s="315" t="str">
        <f aca="false">IF('Chronos (M21..M40)'!$I1817&lt;&gt;"",'Chronos (M21..M40)'!$I1817," ")</f>
        <v> </v>
      </c>
      <c r="DA103" s="316" t="n">
        <f aca="false">IF('Chronos (M21..M40)'!$J1817&lt;&gt;"",'Chronos (M21..M40)'!$J1817,0)</f>
        <v>0</v>
      </c>
      <c r="DB103" s="317" t="str">
        <f aca="false">IF($B103&lt;&gt;"",IF(CZ103&lt;&gt;" ",(INDEX(CY$9:CZ$12,MATCH(CY103,CY$9:CY$12),2)/CZ103)*1000,0),"")</f>
        <v/>
      </c>
      <c r="DC103" s="318" t="str">
        <f aca="false">IF(CZ$9&lt;&gt;"",IF($B103&lt;&gt;"",DB103-DA103,""),"")</f>
        <v/>
      </c>
      <c r="DD103" s="313" t="str">
        <f aca="false">IF($B103&lt;&gt;"",$B103,"")</f>
        <v/>
      </c>
      <c r="DE103" s="314" t="str">
        <f aca="false">IF($B103&lt;&gt;"",'Chronos (M21..M40)'!$H1918,"")</f>
        <v/>
      </c>
      <c r="DF103" s="315" t="str">
        <f aca="false">IF('Chronos (M21..M40)'!$I1918&lt;&gt;"",'Chronos (M21..M40)'!$I1918," ")</f>
        <v> </v>
      </c>
      <c r="DG103" s="316" t="n">
        <f aca="false">IF('Chronos (M21..M40)'!$J1918&lt;&gt;"",'Chronos (M21..M40)'!$J1918,0)</f>
        <v>0</v>
      </c>
      <c r="DH103" s="317" t="str">
        <f aca="false">IF($B103&lt;&gt;"",IF(DF103&lt;&gt;" ",(INDEX(DE$9:DF$12,MATCH(DE103,DE$9:DE$12),2)/DF103)*1000,0),"")</f>
        <v/>
      </c>
      <c r="DI103" s="318" t="str">
        <f aca="false">IF(DF$9&lt;&gt;"",IF($B103&lt;&gt;"",DH103-DG103,""),"")</f>
        <v/>
      </c>
      <c r="DJ103" s="314" t="str">
        <f aca="false">IF($B103&lt;&gt;"",'Chronos (M21..M40)'!$H2019,"")</f>
        <v/>
      </c>
      <c r="DK103" s="315" t="str">
        <f aca="false">IF('Chronos (M21..M40)'!$I2019&lt;&gt;"",'Chronos (M21..M40)'!$I2019," ")</f>
        <v> </v>
      </c>
      <c r="DL103" s="316" t="n">
        <f aca="false">IF('Chronos (M21..M40)'!$J2019&lt;&gt;"",'Chronos (M21..M40)'!$J2019,0)</f>
        <v>0</v>
      </c>
      <c r="DM103" s="317" t="str">
        <f aca="false">IF($B103&lt;&gt;"",IF(DK103&lt;&gt;" ",(INDEX(DJ$9:DK$12,MATCH(DJ103,DJ$9:DJ$12),2)/DK103)*1000,0),"")</f>
        <v/>
      </c>
      <c r="DN103" s="318" t="str">
        <f aca="false">IF(DK$9&lt;&gt;"",IF($B103&lt;&gt;"",DM103-DL103,""),"")</f>
        <v/>
      </c>
      <c r="DO103" s="0"/>
      <c r="DP103" s="356" t="n">
        <f aca="false">E103</f>
        <v>0</v>
      </c>
      <c r="DQ103" s="357" t="n">
        <f aca="false">F103</f>
        <v>0</v>
      </c>
      <c r="DR103" s="356" t="e">
        <f aca="false">SUM(E103,M103,R103,X103,AC103)</f>
        <v>#VALUE!</v>
      </c>
      <c r="DS103" s="319" t="e">
        <f aca="false">SUM(DR103,AI103,AN103,AT103,AY103,BE103,BJ103,BP103,BU103,CA103,CF103,CL103,CQ103,CW103,DB103,DH103,DM103)</f>
        <v>#VALUE!</v>
      </c>
      <c r="DT103" s="357" t="n">
        <f aca="false">SUM(L103,Q103,W103,AB103,AH103,AM103,AS103,AX103,BD103,BI103,BO103,BT103,BZ103,CE103,CK103,CP103,CV103,DA103,DG103,DL103)</f>
        <v>0</v>
      </c>
      <c r="DU103" s="356" t="e">
        <f aca="false">SMALL($DY103:$EV103,1)</f>
        <v>#VALUE!</v>
      </c>
      <c r="DV103" s="319" t="e">
        <f aca="false">SMALL($DY103:$EV103,2)</f>
        <v>#VALUE!</v>
      </c>
      <c r="DW103" s="319" t="e">
        <f aca="false">SMALL($DY103:$EV103,3)</f>
        <v>#VALUE!</v>
      </c>
      <c r="DX103" s="357" t="e">
        <f aca="false">SMALL($DY103:$EV103,4)</f>
        <v>#VALUE!</v>
      </c>
      <c r="DY103" s="356" t="e">
        <f aca="false">'Calculs (M1..M20)'!DU103</f>
        <v>#VALUE!</v>
      </c>
      <c r="DZ103" s="356" t="e">
        <f aca="false">'Calculs (M1..M20)'!DV103</f>
        <v>#VALUE!</v>
      </c>
      <c r="EA103" s="356" t="e">
        <f aca="false">'Calculs (M1..M20)'!DW103</f>
        <v>#VALUE!</v>
      </c>
      <c r="EB103" s="358" t="e">
        <f aca="false">'Calculs (M1..M20)'!DX103</f>
        <v>#VALUE!</v>
      </c>
      <c r="EC103" s="361" t="str">
        <f aca="false">IF(M103&gt;0,M103," ")</f>
        <v/>
      </c>
      <c r="ED103" s="321" t="str">
        <f aca="false">IF(R103&gt;0,R103," ")</f>
        <v/>
      </c>
      <c r="EE103" s="321" t="str">
        <f aca="false">IF(X103&gt;0,X103," ")</f>
        <v/>
      </c>
      <c r="EF103" s="321" t="str">
        <f aca="false">IF(AC103&gt;0,AC103," ")</f>
        <v/>
      </c>
      <c r="EG103" s="321" t="str">
        <f aca="false">IF(AI103&gt;0,AI103," ")</f>
        <v/>
      </c>
      <c r="EH103" s="321" t="str">
        <f aca="false">IF(AN103&gt;0,AN103," ")</f>
        <v/>
      </c>
      <c r="EI103" s="321" t="str">
        <f aca="false">IF(AT103&gt;0,AT103," ")</f>
        <v/>
      </c>
      <c r="EJ103" s="321" t="str">
        <f aca="false">IF(AY103&gt;0,AY103," ")</f>
        <v/>
      </c>
      <c r="EK103" s="321" t="str">
        <f aca="false">IF(BE103&gt;0,BE103," ")</f>
        <v/>
      </c>
      <c r="EL103" s="321" t="str">
        <f aca="false">IF(BJ103&gt;0,BJ103," ")</f>
        <v/>
      </c>
      <c r="EM103" s="321" t="str">
        <f aca="false">IF(BP103&gt;0,BP103," ")</f>
        <v/>
      </c>
      <c r="EN103" s="321" t="str">
        <f aca="false">IF(BU103&gt;0,BU103," ")</f>
        <v/>
      </c>
      <c r="EO103" s="321" t="str">
        <f aca="false">IF(CA103&gt;0,CA103," ")</f>
        <v/>
      </c>
      <c r="EP103" s="321" t="str">
        <f aca="false">IF(CF103&gt;0,CF103," ")</f>
        <v/>
      </c>
      <c r="EQ103" s="321" t="str">
        <f aca="false">IF(CL103&gt;0,CL103," ")</f>
        <v/>
      </c>
      <c r="ER103" s="321" t="str">
        <f aca="false">IF(CQ103&gt;0,CQ103," ")</f>
        <v/>
      </c>
      <c r="ES103" s="321" t="str">
        <f aca="false">IF(CW103&gt;0,CW103," ")</f>
        <v/>
      </c>
      <c r="ET103" s="321" t="str">
        <f aca="false">IF(DB103&gt;0,DB103," ")</f>
        <v/>
      </c>
      <c r="EU103" s="321" t="str">
        <f aca="false">IF(DH103&gt;0,DH103," ")</f>
        <v/>
      </c>
      <c r="EV103" s="321" t="str">
        <f aca="false">IF(DM103&gt;0,DM103," ")</f>
        <v/>
      </c>
      <c r="EW103" s="322" t="e">
        <f aca="false">SMALL($DY103:EC103,1)</f>
        <v>#VALUE!</v>
      </c>
      <c r="EX103" s="323" t="e">
        <f aca="false">SMALL($DY103:ED103,1)</f>
        <v>#VALUE!</v>
      </c>
      <c r="EY103" s="323" t="e">
        <f aca="false">SMALL($DY103:EE103,1)</f>
        <v>#VALUE!</v>
      </c>
      <c r="EZ103" s="323" t="e">
        <f aca="false">SMALL($DY103:EF103,1)</f>
        <v>#VALUE!</v>
      </c>
      <c r="FA103" s="323" t="e">
        <f aca="false">SMALL($DY103:EG103,1)</f>
        <v>#VALUE!</v>
      </c>
      <c r="FB103" s="323" t="e">
        <f aca="false">SMALL($DY103:EH103,1)</f>
        <v>#VALUE!</v>
      </c>
      <c r="FC103" s="323" t="e">
        <f aca="false">SMALL($DY103:EI103,1)</f>
        <v>#VALUE!</v>
      </c>
      <c r="FD103" s="323" t="e">
        <f aca="false">SMALL($DY103:EJ103,1)</f>
        <v>#VALUE!</v>
      </c>
      <c r="FE103" s="323" t="e">
        <f aca="false">SMALL($DY103:EK103,1)</f>
        <v>#VALUE!</v>
      </c>
      <c r="FF103" s="323" t="e">
        <f aca="false">SMALL($DY103:EL103,1)</f>
        <v>#VALUE!</v>
      </c>
      <c r="FG103" s="323" t="e">
        <f aca="false">SMALL($DY103:EM103,1)</f>
        <v>#VALUE!</v>
      </c>
      <c r="FH103" s="323" t="e">
        <f aca="false">SMALL($DY103:EN103,1)</f>
        <v>#VALUE!</v>
      </c>
      <c r="FI103" s="323" t="e">
        <f aca="false">SMALL($DY103:EO103,1)</f>
        <v>#VALUE!</v>
      </c>
      <c r="FJ103" s="323" t="e">
        <f aca="false">SMALL($DY103:EP103,1)</f>
        <v>#VALUE!</v>
      </c>
      <c r="FK103" s="323" t="e">
        <f aca="false">SMALL($DY103:EQ103,1)</f>
        <v>#VALUE!</v>
      </c>
      <c r="FL103" s="323" t="e">
        <f aca="false">SMALL($DY103:ER103,1)</f>
        <v>#VALUE!</v>
      </c>
      <c r="FM103" s="323" t="e">
        <f aca="false">SMALL($DY103:ES103,1)</f>
        <v>#VALUE!</v>
      </c>
      <c r="FN103" s="323" t="e">
        <f aca="false">SMALL($DY103:ET103,1)</f>
        <v>#VALUE!</v>
      </c>
      <c r="FO103" s="323" t="e">
        <f aca="false">SMALL($DY103:EU103,1)</f>
        <v>#VALUE!</v>
      </c>
      <c r="FP103" s="324" t="e">
        <f aca="false">SMALL($DY103:EV103,1)</f>
        <v>#VALUE!</v>
      </c>
      <c r="FQ103" s="0"/>
      <c r="FR103" s="328" t="str">
        <f aca="false">IF($B103&lt;&gt;"",IF($EE$1+20&gt;=FR$13,$N103+E103-F103-(EW103+EW205+EW307+EW409),""),"")</f>
        <v/>
      </c>
      <c r="FS103" s="329" t="str">
        <f aca="false">IF($B103&lt;&gt;"",IF($EE$1+20&gt;=FS$13,$N103+$S103+E103-F103-(EX103+EX205+EX307+EX409),""),"")</f>
        <v/>
      </c>
      <c r="FT103" s="329" t="str">
        <f aca="false">IF($B103&lt;&gt;"",IF($EE$1+20&gt;=FT$13,$N103+$S103+$Y103+E103-F103-(EY103+EY205+EY307+EY409),""),"")</f>
        <v/>
      </c>
      <c r="FU103" s="329" t="str">
        <f aca="false">IF($B103&lt;&gt;"",IF($EE$1+20&gt;=FU$13,$N103+$S103+$Y103+$AD103+E103-F103-(EZ103+EZ205+EZ307+EZ409),""),"")</f>
        <v/>
      </c>
      <c r="FV103" s="329" t="str">
        <f aca="false">IF($B103&lt;&gt;"",IF($EE$1+20&gt;=FV$13,$N103+$S103+$Y103+$AD103+$AJ103+E103-F103-(FA103+FA205+FA307+FA409),""),"")</f>
        <v/>
      </c>
      <c r="FW103" s="329" t="str">
        <f aca="false">IF($B103&lt;&gt;"",IF($EE$1+20&gt;=FW$13,$N103+$S103+$Y103+$AD103+$AJ103+$AO103+E103-F103-(FB103+FB205+FB307+FB409),""),"")</f>
        <v/>
      </c>
      <c r="FX103" s="329" t="str">
        <f aca="false">IF($B103&lt;&gt;"",IF($EE$1+20&gt;=FX$13,$N103+$S103+$Y103+$AD103+$AJ103+$AO103+$AU103+E103-F103-(FC103+FC205+FC307+FC409),""),"")</f>
        <v/>
      </c>
      <c r="FY103" s="329" t="str">
        <f aca="false">IF($B103&lt;&gt;"",IF($EE$1+20&gt;=FY$13,$N103+$S103+$Y103+$AD103+$AJ103+$AO103+$AU103+$AZ103+E103-F103-(FD103+FD205+FD307+FD409),""),"")</f>
        <v/>
      </c>
      <c r="FZ103" s="329" t="str">
        <f aca="false">IF($B103&lt;&gt;"",IF($EE$1+20&gt;=FZ$13,$N103+$S103+$Y103+$AD103+$AJ103+$AO103+$AU103+$AZ103+$BF103+E103-F103-(FE103+FE205+FE307+FE409),""),"")</f>
        <v/>
      </c>
      <c r="GA103" s="329" t="str">
        <f aca="false">IF($B103&lt;&gt;"",IF($EE$1+20&gt;=GA$13,$N103+$S103+$Y103+$AD103+$AJ103+$AO103+$AU103+$AZ103+$BF103+$BK103+E103-F103-(FF103+FF205+FF307+FF409),""),"")</f>
        <v/>
      </c>
      <c r="GB103" s="329" t="str">
        <f aca="false">IF($B103&lt;&gt;"",IF($EE$1+20&gt;=GB$13,$N103+$S103+$Y103+$AD103+$AJ103+$AO103+$AU103+$AZ103+$BF103+$BK103+$BQ103+E103-F103-(FG103+FG205+FG307+FG409),""),"")</f>
        <v/>
      </c>
      <c r="GC103" s="329" t="str">
        <f aca="false">IF($B103&lt;&gt;"",IF($EE$1+20&gt;=GC$13,$N103+$S103+$Y103+$AD103+$AJ103+$AO103+$AU103+$AZ103+$BF103+$BK103+$BQ103+$BV103+E103-F103-(FH103+FH205+FH307+FH409),""),"")</f>
        <v/>
      </c>
      <c r="GD103" s="329" t="str">
        <f aca="false">IF($B103&lt;&gt;"",IF($EE$1+20&gt;=GD$13,$N103+$S103+$Y103+$AD103+$AJ103+$AO103+$AU103+$AZ103+$BF103+$BK103+$BQ103+$BV103+$CB103+E103-F103-(FI103+FI205+FI307+FI409),""),"")</f>
        <v/>
      </c>
      <c r="GE103" s="329" t="str">
        <f aca="false">IF($B103&lt;&gt;"",IF($EE$1+20&gt;=GE$13,$N103+$S103+$Y103+$AD103+$AJ103+$AO103+$AU103+$AZ103+$BF103+$BK103+$BQ103+$BV103+$CB103+$CG103+E103-F103-(FJ103+FJ205+FJ307+FJ409),""),"")</f>
        <v/>
      </c>
      <c r="GF103" s="329" t="str">
        <f aca="false">IF($B103&lt;&gt;"",IF($EE$1+20&gt;=GF$13,$N103+$S103+$Y103+$AD103+$AJ103+$AO103+$AU103+$AZ103+$BF103+$BK103+$BQ103+$BV103+$CB103+$CG103+$CM103+E103-F103-(FK103+FK205+FK307+FK409),""),"")</f>
        <v/>
      </c>
      <c r="GG103" s="329" t="str">
        <f aca="false">IF($B103&lt;&gt;"",IF($EE$1+20&gt;=GG$13,$N103+$S103+$Y103+$AD103+$AJ103+$AO103+$AU103+$AZ103+$BF103+$BK103+$BQ103+$BV103+$CB103+$CG103+$CM103+$CR103+E103-F103-(FL103+FL205+FL307+FL409),""),"")</f>
        <v/>
      </c>
      <c r="GH103" s="329" t="str">
        <f aca="false">IF($B103&lt;&gt;"",IF($EE$1+20&gt;=GH$13,$N103+$S103+$Y103+$AD103+$AJ103+$AO103+$AU103+$AZ103+$BF103+$BK103+$BQ103+$BV103+$CB103+$CG103+$CM103+$CR103+$CX103+E103-F103-(FM103+FM205+FM307+FM409),""),"")</f>
        <v/>
      </c>
      <c r="GI103" s="329" t="str">
        <f aca="false">IF($B103&lt;&gt;"",IF($EE$1+20&gt;=GI$13,$N103+$S103+$Y103+$AD103+$AJ103+$AO103+$AU103+$AZ103+$BF103+$BK103+$BQ103+$BV103+$CB103+$CG103+$CM103+$CR103+$CX103+$DC103+E103-F103-(FN103+FN205+FN307+FN409),""),"")</f>
        <v/>
      </c>
      <c r="GJ103" s="329" t="str">
        <f aca="false">IF($B103&lt;&gt;"",IF($EE$1+20&gt;=GJ$13,$N103+$S103+$Y103+$AD103+$AJ103+$AO103+$AU103+$AZ103+$BF103+$BK103+$BQ103+$BV103+$CB103+$CG103+$CM103+$CR103+$CX103+$DC103+$DI103+E103-F103-(FO103+FO205+FO307+FO409),""),"")</f>
        <v/>
      </c>
      <c r="GK103" s="330" t="str">
        <f aca="false">IF($B103&lt;&gt;"",IF($EE$1+20&gt;=GK$13,$N103+$S103+$Y103+$AD103+$AJ103+$AO103+$AU103+$AZ103+$BF103+$BK103+$BQ103+$BV103+$CB103+$CG103+$CM103+$CR103+$CX103+$DC103+$DI103+$DN103+E103-F103-(FP103+FP205+FP307+FP409),""),"")</f>
        <v/>
      </c>
      <c r="GL103" s="0"/>
      <c r="GM103" s="328" t="str">
        <f aca="false">IF($B103&lt;&gt;"",IF($EE$1+20&gt;=GM$13,RANK(FR103,FR$14:FR$113,0),""),"")</f>
        <v/>
      </c>
      <c r="GN103" s="329" t="str">
        <f aca="false">IF($B103&lt;&gt;"",IF($EE$1+20&gt;=GN$13,RANK(FS103,FS$14:FS$113,0),""),"")</f>
        <v/>
      </c>
      <c r="GO103" s="329" t="str">
        <f aca="false">IF($B103&lt;&gt;"",IF($EE$1+20&gt;=GO$13,RANK(FT103,FT$14:FT$113,0),""),"")</f>
        <v/>
      </c>
      <c r="GP103" s="329" t="str">
        <f aca="false">IF($B103&lt;&gt;"",IF($EE$1+20&gt;=GP$13,RANK(FU103,FU$14:FU$113,0),""),"")</f>
        <v/>
      </c>
      <c r="GQ103" s="329" t="str">
        <f aca="false">IF($B103&lt;&gt;"",IF($EE$1+20&gt;=GQ$13,RANK(FV103,FV$14:FV$113,0),""),"")</f>
        <v/>
      </c>
      <c r="GR103" s="329" t="str">
        <f aca="false">IF($B103&lt;&gt;"",IF($EE$1+20&gt;=GR$13,RANK(FW103,FW$14:FW$113,0),""),"")</f>
        <v/>
      </c>
      <c r="GS103" s="329" t="str">
        <f aca="false">IF($B103&lt;&gt;"",IF($EE$1+20&gt;=GS$13,RANK(FX103,FX$14:FX$113,0),""),"")</f>
        <v/>
      </c>
      <c r="GT103" s="329" t="str">
        <f aca="false">IF($B103&lt;&gt;"",IF($EE$1+20&gt;=GT$13,RANK(FY103,FY$14:FY$113,0),""),"")</f>
        <v/>
      </c>
      <c r="GU103" s="329" t="str">
        <f aca="false">IF($B103&lt;&gt;"",IF($EE$1+20&gt;=GU$13,RANK(FZ103,FZ$14:FZ$113,0),""),"")</f>
        <v/>
      </c>
      <c r="GV103" s="329" t="str">
        <f aca="false">IF($B103&lt;&gt;"",IF($EE$1+20&gt;=GV$13,RANK(GA103,GA$14:GA$113,0),""),"")</f>
        <v/>
      </c>
      <c r="GW103" s="329" t="str">
        <f aca="false">IF($B103&lt;&gt;"",IF($EE$1+20&gt;=GW$13,RANK(GB103,GB$14:GB$113,0),""),"")</f>
        <v/>
      </c>
      <c r="GX103" s="329" t="str">
        <f aca="false">IF($B103&lt;&gt;"",IF($EE$1+20&gt;=GX$13,RANK(GC103,GC$14:GC$113,0),""),"")</f>
        <v/>
      </c>
      <c r="GY103" s="329" t="str">
        <f aca="false">IF($B103&lt;&gt;"",IF($EE$1+20&gt;=GY$13,RANK(GD103,GD$14:GD$113,0),""),"")</f>
        <v/>
      </c>
      <c r="GZ103" s="329" t="str">
        <f aca="false">IF($B103&lt;&gt;"",IF($EE$1+20&gt;=GZ$13,RANK(GE103,GE$14:GE$113,0),""),"")</f>
        <v/>
      </c>
      <c r="HA103" s="329" t="str">
        <f aca="false">IF($B103&lt;&gt;"",IF($EE$1+20&gt;=HA$13,RANK(GF103,GF$14:GF$113,0),""),"")</f>
        <v/>
      </c>
      <c r="HB103" s="329" t="str">
        <f aca="false">IF($B103&lt;&gt;"",IF($EE$1+20&gt;=HB$13,RANK(GG103,GG$14:GG$113,0),""),"")</f>
        <v/>
      </c>
      <c r="HC103" s="329" t="str">
        <f aca="false">IF($B103&lt;&gt;"",IF($EE$1+20&gt;=HC$13,RANK(GH103,GH$14:GH$113,0),""),"")</f>
        <v/>
      </c>
      <c r="HD103" s="329" t="str">
        <f aca="false">IF($B103&lt;&gt;"",IF($EE$1+20&gt;=HD$13,RANK(GI103,GI$14:GI$113,0),""),"")</f>
        <v/>
      </c>
      <c r="HE103" s="329" t="str">
        <f aca="false">IF($B103&lt;&gt;"",IF($EE$1+20&gt;=HE$13,RANK(GJ103,GJ$14:GJ$113,0),""),"")</f>
        <v/>
      </c>
      <c r="HF103" s="330" t="str">
        <f aca="false">IF($B103&lt;&gt;"",IF($EE$1+20&gt;=HF$13,RANK(GK103,GK$14:GK$113,0),""),"")</f>
        <v/>
      </c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3" hidden="false" customHeight="false" outlineLevel="0" collapsed="false">
      <c r="A104" s="308" t="str">
        <f aca="false">IF(B104&lt;&gt;"",RANK(G104,G$14:G$113,0),"")</f>
        <v/>
      </c>
      <c r="B104" s="310" t="str">
        <f aca="false">IF('Chronos (M1..M20)'!B101&lt;&gt;"",'Chronos (M1..M20)'!B101,"")</f>
        <v/>
      </c>
      <c r="C104" s="310" t="str">
        <f aca="false">IF(B104&lt;&gt;"",'Chronos (M1..M20)'!C101,"")</f>
        <v/>
      </c>
      <c r="D104" s="215" t="str">
        <f aca="false">IF(B104&lt;&gt;"",'Chronos (M1..M20)'!C101,"")</f>
        <v/>
      </c>
      <c r="E104" s="355" t="n">
        <f aca="false">'Calculs (M1..M20)'!DS104</f>
        <v>0</v>
      </c>
      <c r="F104" s="355" t="n">
        <f aca="false">'Calculs (M1..M20)'!DT104</f>
        <v>0</v>
      </c>
      <c r="G104" s="311" t="n">
        <f aca="false">IF(B104&lt;&gt;"",IF(NbTotManche&lt;4,DR104-DQ104,IF(NbTotManche&lt;15,DR104-DU104-DQ104,IF(NbTotManche&lt;25,DR104-DU104-DV104-DQ104-DT104,IF(NbTotManche&lt;35,DS104-DU104-DV104-DW104-DT104-DQ104,DS104-DU104-DV104-DW104-DX104-DT104-DQ104)))),0)</f>
        <v>0</v>
      </c>
      <c r="H104" s="312" t="str">
        <f aca="false">IF(B104&lt;&gt;"",IF(G104,(G104/MAXA(G$14:G$113))*1000,0),"")</f>
        <v/>
      </c>
      <c r="I104" s="313" t="str">
        <f aca="false">IF($B104&lt;&gt;"",$B104,"")</f>
        <v/>
      </c>
      <c r="J104" s="314" t="str">
        <f aca="false">IF($B104&lt;&gt;"",'Chronos (M21..M40)'!$H101,"")</f>
        <v/>
      </c>
      <c r="K104" s="315" t="str">
        <f aca="false">IF('Chronos (M21..M40)'!$I101&lt;&gt;"",'Chronos (M21..M40)'!$I101," ")</f>
        <v> </v>
      </c>
      <c r="L104" s="316" t="n">
        <f aca="false">IF('Chronos (M21..M40)'!$J101&lt;&gt;"",'Chronos (M21..M40)'!$J101,0)</f>
        <v>0</v>
      </c>
      <c r="M104" s="317" t="str">
        <f aca="false">IF($B104&lt;&gt;"",IF(K104&lt;&gt;" ",(INDEX(J$9:K$12,MATCH(J104,J$9:J$12),2)/K104)*1000,0),"")</f>
        <v/>
      </c>
      <c r="N104" s="318" t="str">
        <f aca="false">IF(K$9&lt;&gt;"",IF($B104&lt;&gt;"",M104-L104,""),"")</f>
        <v/>
      </c>
      <c r="O104" s="314" t="str">
        <f aca="false">IF($B104&lt;&gt;"",'Chronos (M21..M40)'!$H202,"")</f>
        <v/>
      </c>
      <c r="P104" s="315" t="str">
        <f aca="false">IF('Chronos (M21..M40)'!$I202&lt;&gt;"",'Chronos (M21..M40)'!$I202," ")</f>
        <v> </v>
      </c>
      <c r="Q104" s="316" t="n">
        <f aca="false">IF('Chronos (M21..M40)'!$J202&lt;&gt;"",'Chronos (M21..M40)'!$J202,0)</f>
        <v>0</v>
      </c>
      <c r="R104" s="317" t="str">
        <f aca="false">IF($B104&lt;&gt;"",IF(P104&lt;&gt;" ",(INDEX(O$9:P$12,MATCH(O104,O$9:O$12),2)/P104)*1000,0),"")</f>
        <v/>
      </c>
      <c r="S104" s="318" t="str">
        <f aca="false">IF(P$9&lt;&gt;"",IF($B104&lt;&gt;"",R104-Q104,""),"")</f>
        <v/>
      </c>
      <c r="T104" s="313" t="str">
        <f aca="false">IF($B104&lt;&gt;"",$B104,"")</f>
        <v/>
      </c>
      <c r="U104" s="314" t="str">
        <f aca="false">IF($B104&lt;&gt;"",'Chronos (M21..M40)'!$H303,"")</f>
        <v/>
      </c>
      <c r="V104" s="315" t="str">
        <f aca="false">IF('Chronos (M21..M40)'!$I303&lt;&gt;"",'Chronos (M21..M40)'!$I303," ")</f>
        <v> </v>
      </c>
      <c r="W104" s="316" t="n">
        <f aca="false">IF('Chronos (M21..M40)'!$J303&lt;&gt;"",'Chronos (M21..M40)'!$J303,0)</f>
        <v>0</v>
      </c>
      <c r="X104" s="317" t="str">
        <f aca="false">IF($B104&lt;&gt;"",IF(V104&lt;&gt;" ",(INDEX(U$9:V$12,MATCH(U104,U$9:U$12),2)/V104)*1000,0),"")</f>
        <v/>
      </c>
      <c r="Y104" s="318" t="str">
        <f aca="false">IF(V$9&lt;&gt;"",IF($B104&lt;&gt;"",X104-W104,""),"")</f>
        <v/>
      </c>
      <c r="Z104" s="314" t="str">
        <f aca="false">IF($B104&lt;&gt;"",'Chronos (M21..M40)'!$H404,"")</f>
        <v/>
      </c>
      <c r="AA104" s="315" t="str">
        <f aca="false">IF('Chronos (M21..M40)'!$I404&lt;&gt;"",'Chronos (M21..M40)'!$I404," ")</f>
        <v> </v>
      </c>
      <c r="AB104" s="316" t="n">
        <f aca="false">IF('Chronos (M1..M20)'!$J404&lt;&gt;"",'Chronos (M21..M40)'!$J404,0)</f>
        <v>0</v>
      </c>
      <c r="AC104" s="317" t="str">
        <f aca="false">IF($B104&lt;&gt;"",IF(AA104&lt;&gt;" ",(INDEX(Z$9:AA$12,MATCH(Z104,Z$9:Z$12),2)/AA104)*1000,0),"")</f>
        <v/>
      </c>
      <c r="AD104" s="318" t="str">
        <f aca="false">IF(AA$9&lt;&gt;"",IF($B104&lt;&gt;"",AC104-AB104,""),"")</f>
        <v/>
      </c>
      <c r="AE104" s="313" t="str">
        <f aca="false">IF($B104&lt;&gt;"",$B104,"")</f>
        <v/>
      </c>
      <c r="AF104" s="314" t="str">
        <f aca="false">IF($B104&lt;&gt;"",'Chronos (M21..M40)'!$H505,"")</f>
        <v/>
      </c>
      <c r="AG104" s="315" t="str">
        <f aca="false">IF('Chronos (M21..M40)'!$I505&lt;&gt;"",'Chronos (M21..M40)'!$I505," ")</f>
        <v> </v>
      </c>
      <c r="AH104" s="316" t="n">
        <f aca="false">IF('Chronos (M21..M40)'!$J505&lt;&gt;"",'Chronos (M21..M40)'!$J505,0)</f>
        <v>0</v>
      </c>
      <c r="AI104" s="317" t="str">
        <f aca="false">IF($B104&lt;&gt;"",IF(AG104&lt;&gt;" ",(INDEX(AF$9:AG$12,MATCH(AF104,AF$9:AF$12),2)/AG104)*1000,0),"")</f>
        <v/>
      </c>
      <c r="AJ104" s="318" t="str">
        <f aca="false">IF(AG$9&lt;&gt;"",IF($B104&lt;&gt;"",AI104-AH104,""),"")</f>
        <v/>
      </c>
      <c r="AK104" s="314" t="str">
        <f aca="false">IF($B104&lt;&gt;"",'Chronos (M21..M40)'!$H606,"")</f>
        <v/>
      </c>
      <c r="AL104" s="315" t="str">
        <f aca="false">IF('Chronos (M21..M40)'!$I606&lt;&gt;"",'Chronos (M21..M40)'!$I606," ")</f>
        <v> </v>
      </c>
      <c r="AM104" s="316" t="n">
        <f aca="false">IF('Chronos (M21..M40)'!$J606&lt;&gt;"",'Chronos (M21..M40)'!$J606,0)</f>
        <v>0</v>
      </c>
      <c r="AN104" s="317" t="str">
        <f aca="false">IF($B104&lt;&gt;"",IF(AL104&lt;&gt;" ",(INDEX(AK$9:AL$12,MATCH(AK104,AK$9:AK$12),2)/AL104)*1000,0),"")</f>
        <v/>
      </c>
      <c r="AO104" s="318" t="str">
        <f aca="false">IF(AL$9&lt;&gt;"",IF($B104&lt;&gt;"",AN104-AM104,""),"")</f>
        <v/>
      </c>
      <c r="AP104" s="313" t="str">
        <f aca="false">IF($B104&lt;&gt;"",$B104,"")</f>
        <v/>
      </c>
      <c r="AQ104" s="314" t="str">
        <f aca="false">IF($B104&lt;&gt;"",'Chronos (M21..M40)'!$H707,"")</f>
        <v/>
      </c>
      <c r="AR104" s="315" t="str">
        <f aca="false">IF('Chronos (M21..M40)'!$I707&lt;&gt;"",'Chronos (M21..M40)'!$I707," ")</f>
        <v> </v>
      </c>
      <c r="AS104" s="316" t="n">
        <f aca="false">IF('Chronos (M21..M40)'!$J707&lt;&gt;"",'Chronos (M21..M40)'!$J707,0)</f>
        <v>0</v>
      </c>
      <c r="AT104" s="317" t="str">
        <f aca="false">IF($B104&lt;&gt;"",IF(AR104&lt;&gt;" ",(INDEX(AQ$9:AR$12,MATCH(AQ104,AQ$9:AQ$12),2)/AR104)*1000,0),"")</f>
        <v/>
      </c>
      <c r="AU104" s="318" t="str">
        <f aca="false">IF(AR$9&lt;&gt;"",IF($B104&lt;&gt;"",AT104-AS104,""),"")</f>
        <v/>
      </c>
      <c r="AV104" s="314" t="str">
        <f aca="false">IF($B104&lt;&gt;"",'Chronos (M21..M40)'!$H808,"")</f>
        <v/>
      </c>
      <c r="AW104" s="315" t="str">
        <f aca="false">IF('Chronos (M21..M40)'!$I808&lt;&gt;"",'Chronos (M21..M40)'!$I808," ")</f>
        <v> </v>
      </c>
      <c r="AX104" s="316" t="n">
        <f aca="false">IF('Chronos (M21..M40)'!$J808&lt;&gt;"",'Chronos (M21..M40)'!$J808,0)</f>
        <v>0</v>
      </c>
      <c r="AY104" s="317" t="str">
        <f aca="false">IF($B104&lt;&gt;"",IF(AW104&lt;&gt;" ",(INDEX(AV$9:AW$12,MATCH(AV104,AV$9:AV$12),2)/AW104)*1000,0),"")</f>
        <v/>
      </c>
      <c r="AZ104" s="318" t="str">
        <f aca="false">IF(AW$9&lt;&gt;"",IF($B104&lt;&gt;"",AY104-AX104,""),"")</f>
        <v/>
      </c>
      <c r="BA104" s="313" t="str">
        <f aca="false">IF($B104&lt;&gt;"",$B104,"")</f>
        <v/>
      </c>
      <c r="BB104" s="314" t="str">
        <f aca="false">IF($B104&lt;&gt;"",'Chronos (M21..M40)'!$H909,"")</f>
        <v/>
      </c>
      <c r="BC104" s="315" t="str">
        <f aca="false">IF('Chronos (M21..M40)'!$I909&lt;&gt;"",'Chronos (M21..M40)'!$I909," ")</f>
        <v> </v>
      </c>
      <c r="BD104" s="316" t="n">
        <f aca="false">IF('Chronos (M21..M40)'!$J909&lt;&gt;"",'Chronos (M21..M40)'!$J909,0)</f>
        <v>0</v>
      </c>
      <c r="BE104" s="317" t="str">
        <f aca="false">IF($B104&lt;&gt;"",IF(BC104&lt;&gt;" ",(INDEX(BB$9:BC$12,MATCH(BB104,BB$9:BB$12),2)/BC104)*1000,0),"")</f>
        <v/>
      </c>
      <c r="BF104" s="318" t="str">
        <f aca="false">IF(BC$9&lt;&gt;"",IF($B104&lt;&gt;"",BE104-BD104,""),"")</f>
        <v/>
      </c>
      <c r="BG104" s="314" t="str">
        <f aca="false">IF($B104&lt;&gt;"",'Chronos (M21..M40)'!$H1010,"")</f>
        <v/>
      </c>
      <c r="BH104" s="315" t="str">
        <f aca="false">IF('Chronos (M21..M40)'!$I1010&lt;&gt;"",'Chronos (M21..M40)'!$I1010," ")</f>
        <v> </v>
      </c>
      <c r="BI104" s="316" t="n">
        <f aca="false">IF('Chronos (M21..M40)'!$J1010&lt;&gt;"",'Chronos (M21..M40)'!$J1010,0)</f>
        <v>0</v>
      </c>
      <c r="BJ104" s="317" t="str">
        <f aca="false">IF($B104&lt;&gt;"",IF(BH104&lt;&gt;" ",(INDEX(BG$9:BH$12,MATCH(BG104,BG$9:BG$12),2)/BH104)*1000,0),"")</f>
        <v/>
      </c>
      <c r="BK104" s="318" t="str">
        <f aca="false">IF(BH$9&lt;&gt;"",IF($B104&lt;&gt;"",BJ104-BI104,""),"")</f>
        <v/>
      </c>
      <c r="BL104" s="313" t="str">
        <f aca="false">IF($B104&lt;&gt;"",$B104,"")</f>
        <v/>
      </c>
      <c r="BM104" s="314" t="str">
        <f aca="false">IF($B104&lt;&gt;"",'Chronos (M21..M40)'!$H1111,"")</f>
        <v/>
      </c>
      <c r="BN104" s="315" t="str">
        <f aca="false">IF('Chronos (M21..M40)'!$I1111&lt;&gt;"",'Chronos (M21..M40)'!$I1111," ")</f>
        <v> </v>
      </c>
      <c r="BO104" s="316" t="n">
        <f aca="false">IF('Chronos (M21..M40)'!$J1111&lt;&gt;"",'Chronos (M21..M40)'!$J1111,0)</f>
        <v>0</v>
      </c>
      <c r="BP104" s="317" t="str">
        <f aca="false">IF($B104&lt;&gt;"",IF(BN104&lt;&gt;" ",(INDEX(BM$9:BN$12,MATCH(BM104,BM$9:BM$12),2)/BN104)*1000,0),"")</f>
        <v/>
      </c>
      <c r="BQ104" s="318" t="str">
        <f aca="false">IF(BN$9&lt;&gt;"",IF($B104&lt;&gt;"",BP104-BO104,""),"")</f>
        <v/>
      </c>
      <c r="BR104" s="314" t="str">
        <f aca="false">IF($B104&lt;&gt;"",'Chronos (M21..M40)'!$H1212,"")</f>
        <v/>
      </c>
      <c r="BS104" s="315" t="str">
        <f aca="false">IF('Chronos (M21..M40)'!$I1212&lt;&gt;"",'Chronos (M21..M40)'!$I1212," ")</f>
        <v> </v>
      </c>
      <c r="BT104" s="316" t="n">
        <f aca="false">IF('Chronos (M21..M40)'!$J1212&lt;&gt;"",'Chronos (M21..M40)'!$J1212,0)</f>
        <v>0</v>
      </c>
      <c r="BU104" s="317" t="str">
        <f aca="false">IF($B104&lt;&gt;"",IF(BS104&lt;&gt;" ",(INDEX(BR$9:BS$12,MATCH(BR104,BR$9:BR$12),2)/BS104)*1000,0),"")</f>
        <v/>
      </c>
      <c r="BV104" s="318" t="str">
        <f aca="false">IF(BS$9&lt;&gt;"",IF($B104&lt;&gt;"",BU104-BT104,""),"")</f>
        <v/>
      </c>
      <c r="BW104" s="313" t="str">
        <f aca="false">IF($B104&lt;&gt;"",$B104,"")</f>
        <v/>
      </c>
      <c r="BX104" s="314" t="str">
        <f aca="false">IF($B104&lt;&gt;"",'Chronos (M21..M40)'!$H1313,"")</f>
        <v/>
      </c>
      <c r="BY104" s="315" t="str">
        <f aca="false">IF('Chronos (M21..M40)'!$I1313&lt;&gt;"",'Chronos (M21..M40)'!$I1313," ")</f>
        <v> </v>
      </c>
      <c r="BZ104" s="316" t="n">
        <f aca="false">IF('Chronos (M21..M40)'!$J1313&lt;&gt;"",'Chronos (M21..M40)'!$J1313,0)</f>
        <v>0</v>
      </c>
      <c r="CA104" s="317" t="str">
        <f aca="false">IF($B104&lt;&gt;"",IF(BY104&lt;&gt;" ",(INDEX(BX$9:BY$12,MATCH(BX104,BX$9:BX$12),2)/BY104)*1000,0),"")</f>
        <v/>
      </c>
      <c r="CB104" s="318" t="str">
        <f aca="false">IF(BY$9&lt;&gt;"",IF($B104&lt;&gt;"",CA104-BZ104,""),"")</f>
        <v/>
      </c>
      <c r="CC104" s="314" t="str">
        <f aca="false">IF($B104&lt;&gt;"",'Chronos (M21..M40)'!$H1414,"")</f>
        <v/>
      </c>
      <c r="CD104" s="315" t="str">
        <f aca="false">IF('Chronos (M21..M40)'!$I1414&lt;&gt;"",'Chronos (M21..M40)'!$I1414," ")</f>
        <v> </v>
      </c>
      <c r="CE104" s="316" t="n">
        <f aca="false">IF('Chronos (M21..M40)'!$J1414&lt;&gt;"",'Chronos (M21..M40)'!$J1414,0)</f>
        <v>0</v>
      </c>
      <c r="CF104" s="317" t="str">
        <f aca="false">IF($B104&lt;&gt;"",IF(CD104&lt;&gt;" ",(INDEX(CC$9:CD$12,MATCH(CC104,CC$9:CC$12),2)/CD104)*1000,0),"")</f>
        <v/>
      </c>
      <c r="CG104" s="318" t="str">
        <f aca="false">IF(CD$9&lt;&gt;"",IF($B104&lt;&gt;"",CF104-CE104,""),"")</f>
        <v/>
      </c>
      <c r="CH104" s="313" t="str">
        <f aca="false">IF($B104&lt;&gt;"",$B104,"")</f>
        <v/>
      </c>
      <c r="CI104" s="314" t="str">
        <f aca="false">IF($B104&lt;&gt;"",'Chronos (M21..M40)'!$H1515,"")</f>
        <v/>
      </c>
      <c r="CJ104" s="315" t="str">
        <f aca="false">IF('Chronos (M21..M40)'!$I1515&lt;&gt;"",'Chronos (M21..M40)'!$I1515," ")</f>
        <v> </v>
      </c>
      <c r="CK104" s="316" t="n">
        <f aca="false">IF('Chronos (M21..M40)'!$J1515&lt;&gt;"",'Chronos (M21..M40)'!$J1515,0)</f>
        <v>0</v>
      </c>
      <c r="CL104" s="317" t="str">
        <f aca="false">IF($B104&lt;&gt;"",IF(CJ104&lt;&gt;" ",(INDEX(CI$9:CJ$12,MATCH(CI104,CI$9:CI$12),2)/CJ104)*1000,0),"")</f>
        <v/>
      </c>
      <c r="CM104" s="318" t="str">
        <f aca="false">IF(CJ$9&lt;&gt;"",IF($B104&lt;&gt;"",CL104-CK104,""),"")</f>
        <v/>
      </c>
      <c r="CN104" s="314" t="str">
        <f aca="false">IF($B104&lt;&gt;"",'Chronos (M21..M40)'!$H1616,"")</f>
        <v/>
      </c>
      <c r="CO104" s="315" t="str">
        <f aca="false">IF('Chronos (M21..M40)'!$I1616&lt;&gt;"",'Chronos (M21..M40)'!$I1616," ")</f>
        <v> </v>
      </c>
      <c r="CP104" s="316" t="n">
        <f aca="false">IF('Chronos (M21..M40)'!$J1616&lt;&gt;"",'Chronos (M21..M40)'!$J1616,0)</f>
        <v>0</v>
      </c>
      <c r="CQ104" s="317" t="str">
        <f aca="false">IF($B104&lt;&gt;"",IF(CO104&lt;&gt;" ",(INDEX(CN$9:CO$12,MATCH(CN104,CN$9:CN$12),2)/CO104)*1000,0),"")</f>
        <v/>
      </c>
      <c r="CR104" s="318" t="str">
        <f aca="false">IF(CO$9&lt;&gt;"",IF($B104&lt;&gt;"",CQ104-CP104,""),"")</f>
        <v/>
      </c>
      <c r="CS104" s="313" t="str">
        <f aca="false">IF($B104&lt;&gt;"",$B104,"")</f>
        <v/>
      </c>
      <c r="CT104" s="314" t="str">
        <f aca="false">IF($B104&lt;&gt;"",'Chronos (M21..M40)'!$H1717,"")</f>
        <v/>
      </c>
      <c r="CU104" s="315" t="str">
        <f aca="false">IF('Chronos (M21..M40)'!$I1717&lt;&gt;"",'Chronos (M21..M40)'!$I1717," ")</f>
        <v> </v>
      </c>
      <c r="CV104" s="316" t="n">
        <f aca="false">IF('Chronos (M21..M40)'!$J1717&lt;&gt;"",'Chronos (M21..M40)'!$J1717,0)</f>
        <v>0</v>
      </c>
      <c r="CW104" s="317" t="str">
        <f aca="false">IF($B104&lt;&gt;"",IF(CU104&lt;&gt;" ",(INDEX(CT$9:CU$12,MATCH(CT104,CT$9:CT$12),2)/CU104)*1000,0),"")</f>
        <v/>
      </c>
      <c r="CX104" s="318" t="str">
        <f aca="false">IF(CU$9&lt;&gt;"",IF($B104&lt;&gt;"",CW104-CV104,""),"")</f>
        <v/>
      </c>
      <c r="CY104" s="314" t="str">
        <f aca="false">IF($B104&lt;&gt;"",'Chronos (M21..M40)'!$H1818,"")</f>
        <v/>
      </c>
      <c r="CZ104" s="315" t="str">
        <f aca="false">IF('Chronos (M21..M40)'!$I1818&lt;&gt;"",'Chronos (M21..M40)'!$I1818," ")</f>
        <v> </v>
      </c>
      <c r="DA104" s="316" t="n">
        <f aca="false">IF('Chronos (M21..M40)'!$J1818&lt;&gt;"",'Chronos (M21..M40)'!$J1818,0)</f>
        <v>0</v>
      </c>
      <c r="DB104" s="317" t="str">
        <f aca="false">IF($B104&lt;&gt;"",IF(CZ104&lt;&gt;" ",(INDEX(CY$9:CZ$12,MATCH(CY104,CY$9:CY$12),2)/CZ104)*1000,0),"")</f>
        <v/>
      </c>
      <c r="DC104" s="318" t="str">
        <f aca="false">IF(CZ$9&lt;&gt;"",IF($B104&lt;&gt;"",DB104-DA104,""),"")</f>
        <v/>
      </c>
      <c r="DD104" s="313" t="str">
        <f aca="false">IF($B104&lt;&gt;"",$B104,"")</f>
        <v/>
      </c>
      <c r="DE104" s="314" t="str">
        <f aca="false">IF($B104&lt;&gt;"",'Chronos (M21..M40)'!$H1919,"")</f>
        <v/>
      </c>
      <c r="DF104" s="315" t="str">
        <f aca="false">IF('Chronos (M21..M40)'!$I1919&lt;&gt;"",'Chronos (M21..M40)'!$I1919," ")</f>
        <v> </v>
      </c>
      <c r="DG104" s="316" t="n">
        <f aca="false">IF('Chronos (M21..M40)'!$J1919&lt;&gt;"",'Chronos (M21..M40)'!$J1919,0)</f>
        <v>0</v>
      </c>
      <c r="DH104" s="317" t="str">
        <f aca="false">IF($B104&lt;&gt;"",IF(DF104&lt;&gt;" ",(INDEX(DE$9:DF$12,MATCH(DE104,DE$9:DE$12),2)/DF104)*1000,0),"")</f>
        <v/>
      </c>
      <c r="DI104" s="318" t="str">
        <f aca="false">IF(DF$9&lt;&gt;"",IF($B104&lt;&gt;"",DH104-DG104,""),"")</f>
        <v/>
      </c>
      <c r="DJ104" s="314" t="str">
        <f aca="false">IF($B104&lt;&gt;"",'Chronos (M21..M40)'!$H2020,"")</f>
        <v/>
      </c>
      <c r="DK104" s="315" t="str">
        <f aca="false">IF('Chronos (M21..M40)'!$I2020&lt;&gt;"",'Chronos (M21..M40)'!$I2020," ")</f>
        <v> </v>
      </c>
      <c r="DL104" s="316" t="n">
        <f aca="false">IF('Chronos (M21..M40)'!$J2020&lt;&gt;"",'Chronos (M21..M40)'!$J2020,0)</f>
        <v>0</v>
      </c>
      <c r="DM104" s="317" t="str">
        <f aca="false">IF($B104&lt;&gt;"",IF(DK104&lt;&gt;" ",(INDEX(DJ$9:DK$12,MATCH(DJ104,DJ$9:DJ$12),2)/DK104)*1000,0),"")</f>
        <v/>
      </c>
      <c r="DN104" s="318" t="str">
        <f aca="false">IF(DK$9&lt;&gt;"",IF($B104&lt;&gt;"",DM104-DL104,""),"")</f>
        <v/>
      </c>
      <c r="DO104" s="0"/>
      <c r="DP104" s="356" t="n">
        <f aca="false">E104</f>
        <v>0</v>
      </c>
      <c r="DQ104" s="357" t="n">
        <f aca="false">F104</f>
        <v>0</v>
      </c>
      <c r="DR104" s="356" t="e">
        <f aca="false">SUM(E104,M104,R104,X104,AC104)</f>
        <v>#VALUE!</v>
      </c>
      <c r="DS104" s="319" t="e">
        <f aca="false">SUM(DR104,AI104,AN104,AT104,AY104,BE104,BJ104,BP104,BU104,CA104,CF104,CL104,CQ104,CW104,DB104,DH104,DM104)</f>
        <v>#VALUE!</v>
      </c>
      <c r="DT104" s="357" t="n">
        <f aca="false">SUM(L104,Q104,W104,AB104,AH104,AM104,AS104,AX104,BD104,BI104,BO104,BT104,BZ104,CE104,CK104,CP104,CV104,DA104,DG104,DL104)</f>
        <v>0</v>
      </c>
      <c r="DU104" s="356" t="e">
        <f aca="false">SMALL($DY104:$EV104,1)</f>
        <v>#VALUE!</v>
      </c>
      <c r="DV104" s="319" t="e">
        <f aca="false">SMALL($DY104:$EV104,2)</f>
        <v>#VALUE!</v>
      </c>
      <c r="DW104" s="319" t="e">
        <f aca="false">SMALL($DY104:$EV104,3)</f>
        <v>#VALUE!</v>
      </c>
      <c r="DX104" s="357" t="e">
        <f aca="false">SMALL($DY104:$EV104,4)</f>
        <v>#VALUE!</v>
      </c>
      <c r="DY104" s="356" t="e">
        <f aca="false">'Calculs (M1..M20)'!DU104</f>
        <v>#VALUE!</v>
      </c>
      <c r="DZ104" s="356" t="e">
        <f aca="false">'Calculs (M1..M20)'!DV104</f>
        <v>#VALUE!</v>
      </c>
      <c r="EA104" s="356" t="e">
        <f aca="false">'Calculs (M1..M20)'!DW104</f>
        <v>#VALUE!</v>
      </c>
      <c r="EB104" s="358" t="e">
        <f aca="false">'Calculs (M1..M20)'!DX104</f>
        <v>#VALUE!</v>
      </c>
      <c r="EC104" s="361" t="str">
        <f aca="false">IF(M104&gt;0,M104," ")</f>
        <v/>
      </c>
      <c r="ED104" s="321" t="str">
        <f aca="false">IF(R104&gt;0,R104," ")</f>
        <v/>
      </c>
      <c r="EE104" s="321" t="str">
        <f aca="false">IF(X104&gt;0,X104," ")</f>
        <v/>
      </c>
      <c r="EF104" s="321" t="str">
        <f aca="false">IF(AC104&gt;0,AC104," ")</f>
        <v/>
      </c>
      <c r="EG104" s="321" t="str">
        <f aca="false">IF(AI104&gt;0,AI104," ")</f>
        <v/>
      </c>
      <c r="EH104" s="321" t="str">
        <f aca="false">IF(AN104&gt;0,AN104," ")</f>
        <v/>
      </c>
      <c r="EI104" s="321" t="str">
        <f aca="false">IF(AT104&gt;0,AT104," ")</f>
        <v/>
      </c>
      <c r="EJ104" s="321" t="str">
        <f aca="false">IF(AY104&gt;0,AY104," ")</f>
        <v/>
      </c>
      <c r="EK104" s="321" t="str">
        <f aca="false">IF(BE104&gt;0,BE104," ")</f>
        <v/>
      </c>
      <c r="EL104" s="321" t="str">
        <f aca="false">IF(BJ104&gt;0,BJ104," ")</f>
        <v/>
      </c>
      <c r="EM104" s="321" t="str">
        <f aca="false">IF(BP104&gt;0,BP104," ")</f>
        <v/>
      </c>
      <c r="EN104" s="321" t="str">
        <f aca="false">IF(BU104&gt;0,BU104," ")</f>
        <v/>
      </c>
      <c r="EO104" s="321" t="str">
        <f aca="false">IF(CA104&gt;0,CA104," ")</f>
        <v/>
      </c>
      <c r="EP104" s="321" t="str">
        <f aca="false">IF(CF104&gt;0,CF104," ")</f>
        <v/>
      </c>
      <c r="EQ104" s="321" t="str">
        <f aca="false">IF(CL104&gt;0,CL104," ")</f>
        <v/>
      </c>
      <c r="ER104" s="321" t="str">
        <f aca="false">IF(CQ104&gt;0,CQ104," ")</f>
        <v/>
      </c>
      <c r="ES104" s="321" t="str">
        <f aca="false">IF(CW104&gt;0,CW104," ")</f>
        <v/>
      </c>
      <c r="ET104" s="321" t="str">
        <f aca="false">IF(DB104&gt;0,DB104," ")</f>
        <v/>
      </c>
      <c r="EU104" s="321" t="str">
        <f aca="false">IF(DH104&gt;0,DH104," ")</f>
        <v/>
      </c>
      <c r="EV104" s="321" t="str">
        <f aca="false">IF(DM104&gt;0,DM104," ")</f>
        <v/>
      </c>
      <c r="EW104" s="322" t="e">
        <f aca="false">SMALL($DY104:EC104,1)</f>
        <v>#VALUE!</v>
      </c>
      <c r="EX104" s="323" t="e">
        <f aca="false">SMALL($DY104:ED104,1)</f>
        <v>#VALUE!</v>
      </c>
      <c r="EY104" s="323" t="e">
        <f aca="false">SMALL($DY104:EE104,1)</f>
        <v>#VALUE!</v>
      </c>
      <c r="EZ104" s="323" t="e">
        <f aca="false">SMALL($DY104:EF104,1)</f>
        <v>#VALUE!</v>
      </c>
      <c r="FA104" s="323" t="e">
        <f aca="false">SMALL($DY104:EG104,1)</f>
        <v>#VALUE!</v>
      </c>
      <c r="FB104" s="323" t="e">
        <f aca="false">SMALL($DY104:EH104,1)</f>
        <v>#VALUE!</v>
      </c>
      <c r="FC104" s="323" t="e">
        <f aca="false">SMALL($DY104:EI104,1)</f>
        <v>#VALUE!</v>
      </c>
      <c r="FD104" s="323" t="e">
        <f aca="false">SMALL($DY104:EJ104,1)</f>
        <v>#VALUE!</v>
      </c>
      <c r="FE104" s="323" t="e">
        <f aca="false">SMALL($DY104:EK104,1)</f>
        <v>#VALUE!</v>
      </c>
      <c r="FF104" s="323" t="e">
        <f aca="false">SMALL($DY104:EL104,1)</f>
        <v>#VALUE!</v>
      </c>
      <c r="FG104" s="323" t="e">
        <f aca="false">SMALL($DY104:EM104,1)</f>
        <v>#VALUE!</v>
      </c>
      <c r="FH104" s="323" t="e">
        <f aca="false">SMALL($DY104:EN104,1)</f>
        <v>#VALUE!</v>
      </c>
      <c r="FI104" s="323" t="e">
        <f aca="false">SMALL($DY104:EO104,1)</f>
        <v>#VALUE!</v>
      </c>
      <c r="FJ104" s="323" t="e">
        <f aca="false">SMALL($DY104:EP104,1)</f>
        <v>#VALUE!</v>
      </c>
      <c r="FK104" s="323" t="e">
        <f aca="false">SMALL($DY104:EQ104,1)</f>
        <v>#VALUE!</v>
      </c>
      <c r="FL104" s="323" t="e">
        <f aca="false">SMALL($DY104:ER104,1)</f>
        <v>#VALUE!</v>
      </c>
      <c r="FM104" s="323" t="e">
        <f aca="false">SMALL($DY104:ES104,1)</f>
        <v>#VALUE!</v>
      </c>
      <c r="FN104" s="323" t="e">
        <f aca="false">SMALL($DY104:ET104,1)</f>
        <v>#VALUE!</v>
      </c>
      <c r="FO104" s="323" t="e">
        <f aca="false">SMALL($DY104:EU104,1)</f>
        <v>#VALUE!</v>
      </c>
      <c r="FP104" s="324" t="e">
        <f aca="false">SMALL($DY104:EV104,1)</f>
        <v>#VALUE!</v>
      </c>
      <c r="FQ104" s="0"/>
      <c r="FR104" s="328" t="str">
        <f aca="false">IF($B104&lt;&gt;"",IF($EE$1+20&gt;=FR$13,$N104+E104-F104-(EW104+EW206+EW308+EW410),""),"")</f>
        <v/>
      </c>
      <c r="FS104" s="329" t="str">
        <f aca="false">IF($B104&lt;&gt;"",IF($EE$1+20&gt;=FS$13,$N104+$S104+E104-F104-(EX104+EX206+EX308+EX410),""),"")</f>
        <v/>
      </c>
      <c r="FT104" s="329" t="str">
        <f aca="false">IF($B104&lt;&gt;"",IF($EE$1+20&gt;=FT$13,$N104+$S104+$Y104+E104-F104-(EY104+EY206+EY308+EY410),""),"")</f>
        <v/>
      </c>
      <c r="FU104" s="329" t="str">
        <f aca="false">IF($B104&lt;&gt;"",IF($EE$1+20&gt;=FU$13,$N104+$S104+$Y104+$AD104+E104-F104-(EZ104+EZ206+EZ308+EZ410),""),"")</f>
        <v/>
      </c>
      <c r="FV104" s="329" t="str">
        <f aca="false">IF($B104&lt;&gt;"",IF($EE$1+20&gt;=FV$13,$N104+$S104+$Y104+$AD104+$AJ104+E104-F104-(FA104+FA206+FA308+FA410),""),"")</f>
        <v/>
      </c>
      <c r="FW104" s="329" t="str">
        <f aca="false">IF($B104&lt;&gt;"",IF($EE$1+20&gt;=FW$13,$N104+$S104+$Y104+$AD104+$AJ104+$AO104+E104-F104-(FB104+FB206+FB308+FB410),""),"")</f>
        <v/>
      </c>
      <c r="FX104" s="329" t="str">
        <f aca="false">IF($B104&lt;&gt;"",IF($EE$1+20&gt;=FX$13,$N104+$S104+$Y104+$AD104+$AJ104+$AO104+$AU104+E104-F104-(FC104+FC206+FC308+FC410),""),"")</f>
        <v/>
      </c>
      <c r="FY104" s="329" t="str">
        <f aca="false">IF($B104&lt;&gt;"",IF($EE$1+20&gt;=FY$13,$N104+$S104+$Y104+$AD104+$AJ104+$AO104+$AU104+$AZ104+E104-F104-(FD104+FD206+FD308+FD410),""),"")</f>
        <v/>
      </c>
      <c r="FZ104" s="329" t="str">
        <f aca="false">IF($B104&lt;&gt;"",IF($EE$1+20&gt;=FZ$13,$N104+$S104+$Y104+$AD104+$AJ104+$AO104+$AU104+$AZ104+$BF104+E104-F104-(FE104+FE206+FE308+FE410),""),"")</f>
        <v/>
      </c>
      <c r="GA104" s="329" t="str">
        <f aca="false">IF($B104&lt;&gt;"",IF($EE$1+20&gt;=GA$13,$N104+$S104+$Y104+$AD104+$AJ104+$AO104+$AU104+$AZ104+$BF104+$BK104+E104-F104-(FF104+FF206+FF308+FF410),""),"")</f>
        <v/>
      </c>
      <c r="GB104" s="329" t="str">
        <f aca="false">IF($B104&lt;&gt;"",IF($EE$1+20&gt;=GB$13,$N104+$S104+$Y104+$AD104+$AJ104+$AO104+$AU104+$AZ104+$BF104+$BK104+$BQ104+E104-F104-(FG104+FG206+FG308+FG410),""),"")</f>
        <v/>
      </c>
      <c r="GC104" s="329" t="str">
        <f aca="false">IF($B104&lt;&gt;"",IF($EE$1+20&gt;=GC$13,$N104+$S104+$Y104+$AD104+$AJ104+$AO104+$AU104+$AZ104+$BF104+$BK104+$BQ104+$BV104+E104-F104-(FH104+FH206+FH308+FH410),""),"")</f>
        <v/>
      </c>
      <c r="GD104" s="329" t="str">
        <f aca="false">IF($B104&lt;&gt;"",IF($EE$1+20&gt;=GD$13,$N104+$S104+$Y104+$AD104+$AJ104+$AO104+$AU104+$AZ104+$BF104+$BK104+$BQ104+$BV104+$CB104+E104-F104-(FI104+FI206+FI308+FI410),""),"")</f>
        <v/>
      </c>
      <c r="GE104" s="329" t="str">
        <f aca="false">IF($B104&lt;&gt;"",IF($EE$1+20&gt;=GE$13,$N104+$S104+$Y104+$AD104+$AJ104+$AO104+$AU104+$AZ104+$BF104+$BK104+$BQ104+$BV104+$CB104+$CG104+E104-F104-(FJ104+FJ206+FJ308+FJ410),""),"")</f>
        <v/>
      </c>
      <c r="GF104" s="329" t="str">
        <f aca="false">IF($B104&lt;&gt;"",IF($EE$1+20&gt;=GF$13,$N104+$S104+$Y104+$AD104+$AJ104+$AO104+$AU104+$AZ104+$BF104+$BK104+$BQ104+$BV104+$CB104+$CG104+$CM104+E104-F104-(FK104+FK206+FK308+FK410),""),"")</f>
        <v/>
      </c>
      <c r="GG104" s="329" t="str">
        <f aca="false">IF($B104&lt;&gt;"",IF($EE$1+20&gt;=GG$13,$N104+$S104+$Y104+$AD104+$AJ104+$AO104+$AU104+$AZ104+$BF104+$BK104+$BQ104+$BV104+$CB104+$CG104+$CM104+$CR104+E104-F104-(FL104+FL206+FL308+FL410),""),"")</f>
        <v/>
      </c>
      <c r="GH104" s="329" t="str">
        <f aca="false">IF($B104&lt;&gt;"",IF($EE$1+20&gt;=GH$13,$N104+$S104+$Y104+$AD104+$AJ104+$AO104+$AU104+$AZ104+$BF104+$BK104+$BQ104+$BV104+$CB104+$CG104+$CM104+$CR104+$CX104+E104-F104-(FM104+FM206+FM308+FM410),""),"")</f>
        <v/>
      </c>
      <c r="GI104" s="329" t="str">
        <f aca="false">IF($B104&lt;&gt;"",IF($EE$1+20&gt;=GI$13,$N104+$S104+$Y104+$AD104+$AJ104+$AO104+$AU104+$AZ104+$BF104+$BK104+$BQ104+$BV104+$CB104+$CG104+$CM104+$CR104+$CX104+$DC104+E104-F104-(FN104+FN206+FN308+FN410),""),"")</f>
        <v/>
      </c>
      <c r="GJ104" s="329" t="str">
        <f aca="false">IF($B104&lt;&gt;"",IF($EE$1+20&gt;=GJ$13,$N104+$S104+$Y104+$AD104+$AJ104+$AO104+$AU104+$AZ104+$BF104+$BK104+$BQ104+$BV104+$CB104+$CG104+$CM104+$CR104+$CX104+$DC104+$DI104+E104-F104-(FO104+FO206+FO308+FO410),""),"")</f>
        <v/>
      </c>
      <c r="GK104" s="330" t="str">
        <f aca="false">IF($B104&lt;&gt;"",IF($EE$1+20&gt;=GK$13,$N104+$S104+$Y104+$AD104+$AJ104+$AO104+$AU104+$AZ104+$BF104+$BK104+$BQ104+$BV104+$CB104+$CG104+$CM104+$CR104+$CX104+$DC104+$DI104+$DN104+E104-F104-(FP104+FP206+FP308+FP410),""),"")</f>
        <v/>
      </c>
      <c r="GL104" s="0"/>
      <c r="GM104" s="328" t="str">
        <f aca="false">IF($B104&lt;&gt;"",IF($EE$1+20&gt;=GM$13,RANK(FR104,FR$14:FR$113,0),""),"")</f>
        <v/>
      </c>
      <c r="GN104" s="329" t="str">
        <f aca="false">IF($B104&lt;&gt;"",IF($EE$1+20&gt;=GN$13,RANK(FS104,FS$14:FS$113,0),""),"")</f>
        <v/>
      </c>
      <c r="GO104" s="329" t="str">
        <f aca="false">IF($B104&lt;&gt;"",IF($EE$1+20&gt;=GO$13,RANK(FT104,FT$14:FT$113,0),""),"")</f>
        <v/>
      </c>
      <c r="GP104" s="329" t="str">
        <f aca="false">IF($B104&lt;&gt;"",IF($EE$1+20&gt;=GP$13,RANK(FU104,FU$14:FU$113,0),""),"")</f>
        <v/>
      </c>
      <c r="GQ104" s="329" t="str">
        <f aca="false">IF($B104&lt;&gt;"",IF($EE$1+20&gt;=GQ$13,RANK(FV104,FV$14:FV$113,0),""),"")</f>
        <v/>
      </c>
      <c r="GR104" s="329" t="str">
        <f aca="false">IF($B104&lt;&gt;"",IF($EE$1+20&gt;=GR$13,RANK(FW104,FW$14:FW$113,0),""),"")</f>
        <v/>
      </c>
      <c r="GS104" s="329" t="str">
        <f aca="false">IF($B104&lt;&gt;"",IF($EE$1+20&gt;=GS$13,RANK(FX104,FX$14:FX$113,0),""),"")</f>
        <v/>
      </c>
      <c r="GT104" s="329" t="str">
        <f aca="false">IF($B104&lt;&gt;"",IF($EE$1+20&gt;=GT$13,RANK(FY104,FY$14:FY$113,0),""),"")</f>
        <v/>
      </c>
      <c r="GU104" s="329" t="str">
        <f aca="false">IF($B104&lt;&gt;"",IF($EE$1+20&gt;=GU$13,RANK(FZ104,FZ$14:FZ$113,0),""),"")</f>
        <v/>
      </c>
      <c r="GV104" s="329" t="str">
        <f aca="false">IF($B104&lt;&gt;"",IF($EE$1+20&gt;=GV$13,RANK(GA104,GA$14:GA$113,0),""),"")</f>
        <v/>
      </c>
      <c r="GW104" s="329" t="str">
        <f aca="false">IF($B104&lt;&gt;"",IF($EE$1+20&gt;=GW$13,RANK(GB104,GB$14:GB$113,0),""),"")</f>
        <v/>
      </c>
      <c r="GX104" s="329" t="str">
        <f aca="false">IF($B104&lt;&gt;"",IF($EE$1+20&gt;=GX$13,RANK(GC104,GC$14:GC$113,0),""),"")</f>
        <v/>
      </c>
      <c r="GY104" s="329" t="str">
        <f aca="false">IF($B104&lt;&gt;"",IF($EE$1+20&gt;=GY$13,RANK(GD104,GD$14:GD$113,0),""),"")</f>
        <v/>
      </c>
      <c r="GZ104" s="329" t="str">
        <f aca="false">IF($B104&lt;&gt;"",IF($EE$1+20&gt;=GZ$13,RANK(GE104,GE$14:GE$113,0),""),"")</f>
        <v/>
      </c>
      <c r="HA104" s="329" t="str">
        <f aca="false">IF($B104&lt;&gt;"",IF($EE$1+20&gt;=HA$13,RANK(GF104,GF$14:GF$113,0),""),"")</f>
        <v/>
      </c>
      <c r="HB104" s="329" t="str">
        <f aca="false">IF($B104&lt;&gt;"",IF($EE$1+20&gt;=HB$13,RANK(GG104,GG$14:GG$113,0),""),"")</f>
        <v/>
      </c>
      <c r="HC104" s="329" t="str">
        <f aca="false">IF($B104&lt;&gt;"",IF($EE$1+20&gt;=HC$13,RANK(GH104,GH$14:GH$113,0),""),"")</f>
        <v/>
      </c>
      <c r="HD104" s="329" t="str">
        <f aca="false">IF($B104&lt;&gt;"",IF($EE$1+20&gt;=HD$13,RANK(GI104,GI$14:GI$113,0),""),"")</f>
        <v/>
      </c>
      <c r="HE104" s="329" t="str">
        <f aca="false">IF($B104&lt;&gt;"",IF($EE$1+20&gt;=HE$13,RANK(GJ104,GJ$14:GJ$113,0),""),"")</f>
        <v/>
      </c>
      <c r="HF104" s="330" t="str">
        <f aca="false">IF($B104&lt;&gt;"",IF($EE$1+20&gt;=HF$13,RANK(GK104,GK$14:GK$113,0),""),"")</f>
        <v/>
      </c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13" hidden="false" customHeight="false" outlineLevel="0" collapsed="false">
      <c r="A105" s="308" t="str">
        <f aca="false">IF(B105&lt;&gt;"",RANK(G105,G$14:G$113,0),"")</f>
        <v/>
      </c>
      <c r="B105" s="310" t="str">
        <f aca="false">IF('Chronos (M1..M20)'!B102&lt;&gt;"",'Chronos (M1..M20)'!B102,"")</f>
        <v/>
      </c>
      <c r="C105" s="310" t="str">
        <f aca="false">IF(B105&lt;&gt;"",'Chronos (M1..M20)'!C102,"")</f>
        <v/>
      </c>
      <c r="D105" s="215" t="str">
        <f aca="false">IF(B105&lt;&gt;"",'Chronos (M1..M20)'!C102,"")</f>
        <v/>
      </c>
      <c r="E105" s="355" t="n">
        <f aca="false">'Calculs (M1..M20)'!DS105</f>
        <v>0</v>
      </c>
      <c r="F105" s="355" t="n">
        <f aca="false">'Calculs (M1..M20)'!DT105</f>
        <v>0</v>
      </c>
      <c r="G105" s="311" t="n">
        <f aca="false">IF(B105&lt;&gt;"",IF(NbTotManche&lt;4,DR105-DQ105,IF(NbTotManche&lt;15,DR105-DU105-DQ105,IF(NbTotManche&lt;25,DR105-DU105-DV105-DQ105-DT105,IF(NbTotManche&lt;35,DS105-DU105-DV105-DW105-DT105-DQ105,DS105-DU105-DV105-DW105-DX105-DT105-DQ105)))),0)</f>
        <v>0</v>
      </c>
      <c r="H105" s="312" t="str">
        <f aca="false">IF(B105&lt;&gt;"",IF(G105,(G105/MAXA(G$14:G$113))*1000,0),"")</f>
        <v/>
      </c>
      <c r="I105" s="313" t="str">
        <f aca="false">IF($B105&lt;&gt;"",$B105,"")</f>
        <v/>
      </c>
      <c r="J105" s="314" t="str">
        <f aca="false">IF($B105&lt;&gt;"",'Chronos (M21..M40)'!$H102,"")</f>
        <v/>
      </c>
      <c r="K105" s="315" t="str">
        <f aca="false">IF('Chronos (M21..M40)'!$I102&lt;&gt;"",'Chronos (M21..M40)'!$I102," ")</f>
        <v> </v>
      </c>
      <c r="L105" s="316" t="n">
        <f aca="false">IF('Chronos (M21..M40)'!$J102&lt;&gt;"",'Chronos (M21..M40)'!$J102,0)</f>
        <v>0</v>
      </c>
      <c r="M105" s="317" t="str">
        <f aca="false">IF($B105&lt;&gt;"",IF(K105&lt;&gt;" ",(INDEX(J$9:K$12,MATCH(J105,J$9:J$12),2)/K105)*1000,0),"")</f>
        <v/>
      </c>
      <c r="N105" s="318" t="str">
        <f aca="false">IF(K$9&lt;&gt;"",IF($B105&lt;&gt;"",M105-L105,""),"")</f>
        <v/>
      </c>
      <c r="O105" s="314" t="str">
        <f aca="false">IF($B105&lt;&gt;"",'Chronos (M21..M40)'!$H203,"")</f>
        <v/>
      </c>
      <c r="P105" s="315" t="str">
        <f aca="false">IF('Chronos (M21..M40)'!$I203&lt;&gt;"",'Chronos (M21..M40)'!$I203," ")</f>
        <v> </v>
      </c>
      <c r="Q105" s="316" t="n">
        <f aca="false">IF('Chronos (M21..M40)'!$J203&lt;&gt;"",'Chronos (M21..M40)'!$J203,0)</f>
        <v>0</v>
      </c>
      <c r="R105" s="317" t="str">
        <f aca="false">IF($B105&lt;&gt;"",IF(P105&lt;&gt;" ",(INDEX(O$9:P$12,MATCH(O105,O$9:O$12),2)/P105)*1000,0),"")</f>
        <v/>
      </c>
      <c r="S105" s="318" t="str">
        <f aca="false">IF(P$9&lt;&gt;"",IF($B105&lt;&gt;"",R105-Q105,""),"")</f>
        <v/>
      </c>
      <c r="T105" s="313" t="str">
        <f aca="false">IF($B105&lt;&gt;"",$B105,"")</f>
        <v/>
      </c>
      <c r="U105" s="314" t="str">
        <f aca="false">IF($B105&lt;&gt;"",'Chronos (M21..M40)'!$H304,"")</f>
        <v/>
      </c>
      <c r="V105" s="315" t="str">
        <f aca="false">IF('Chronos (M21..M40)'!$I304&lt;&gt;"",'Chronos (M21..M40)'!$I304," ")</f>
        <v> </v>
      </c>
      <c r="W105" s="316" t="n">
        <f aca="false">IF('Chronos (M21..M40)'!$J304&lt;&gt;"",'Chronos (M21..M40)'!$J304,0)</f>
        <v>0</v>
      </c>
      <c r="X105" s="317" t="str">
        <f aca="false">IF($B105&lt;&gt;"",IF(V105&lt;&gt;" ",(INDEX(U$9:V$12,MATCH(U105,U$9:U$12),2)/V105)*1000,0),"")</f>
        <v/>
      </c>
      <c r="Y105" s="318" t="str">
        <f aca="false">IF(V$9&lt;&gt;"",IF($B105&lt;&gt;"",X105-W105,""),"")</f>
        <v/>
      </c>
      <c r="Z105" s="314" t="str">
        <f aca="false">IF($B105&lt;&gt;"",'Chronos (M21..M40)'!$H405,"")</f>
        <v/>
      </c>
      <c r="AA105" s="315" t="str">
        <f aca="false">IF('Chronos (M21..M40)'!$I405&lt;&gt;"",'Chronos (M21..M40)'!$I405," ")</f>
        <v> </v>
      </c>
      <c r="AB105" s="316" t="n">
        <f aca="false">IF('Chronos (M1..M20)'!$J405&lt;&gt;"",'Chronos (M21..M40)'!$J405,0)</f>
        <v>0</v>
      </c>
      <c r="AC105" s="317" t="str">
        <f aca="false">IF($B105&lt;&gt;"",IF(AA105&lt;&gt;" ",(INDEX(Z$9:AA$12,MATCH(Z105,Z$9:Z$12),2)/AA105)*1000,0),"")</f>
        <v/>
      </c>
      <c r="AD105" s="318" t="str">
        <f aca="false">IF(AA$9&lt;&gt;"",IF($B105&lt;&gt;"",AC105-AB105,""),"")</f>
        <v/>
      </c>
      <c r="AE105" s="313" t="str">
        <f aca="false">IF($B105&lt;&gt;"",$B105,"")</f>
        <v/>
      </c>
      <c r="AF105" s="314" t="str">
        <f aca="false">IF($B105&lt;&gt;"",'Chronos (M21..M40)'!$H506,"")</f>
        <v/>
      </c>
      <c r="AG105" s="315" t="str">
        <f aca="false">IF('Chronos (M21..M40)'!$I506&lt;&gt;"",'Chronos (M21..M40)'!$I506," ")</f>
        <v> </v>
      </c>
      <c r="AH105" s="316" t="n">
        <f aca="false">IF('Chronos (M21..M40)'!$J506&lt;&gt;"",'Chronos (M21..M40)'!$J506,0)</f>
        <v>0</v>
      </c>
      <c r="AI105" s="317" t="str">
        <f aca="false">IF($B105&lt;&gt;"",IF(AG105&lt;&gt;" ",(INDEX(AF$9:AG$12,MATCH(AF105,AF$9:AF$12),2)/AG105)*1000,0),"")</f>
        <v/>
      </c>
      <c r="AJ105" s="318" t="str">
        <f aca="false">IF(AG$9&lt;&gt;"",IF($B105&lt;&gt;"",AI105-AH105,""),"")</f>
        <v/>
      </c>
      <c r="AK105" s="314" t="str">
        <f aca="false">IF($B105&lt;&gt;"",'Chronos (M21..M40)'!$H607,"")</f>
        <v/>
      </c>
      <c r="AL105" s="315" t="str">
        <f aca="false">IF('Chronos (M21..M40)'!$I607&lt;&gt;"",'Chronos (M21..M40)'!$I607," ")</f>
        <v> </v>
      </c>
      <c r="AM105" s="316" t="n">
        <f aca="false">IF('Chronos (M21..M40)'!$J607&lt;&gt;"",'Chronos (M21..M40)'!$J607,0)</f>
        <v>0</v>
      </c>
      <c r="AN105" s="317" t="str">
        <f aca="false">IF($B105&lt;&gt;"",IF(AL105&lt;&gt;" ",(INDEX(AK$9:AL$12,MATCH(AK105,AK$9:AK$12),2)/AL105)*1000,0),"")</f>
        <v/>
      </c>
      <c r="AO105" s="318" t="str">
        <f aca="false">IF(AL$9&lt;&gt;"",IF($B105&lt;&gt;"",AN105-AM105,""),"")</f>
        <v/>
      </c>
      <c r="AP105" s="313" t="str">
        <f aca="false">IF($B105&lt;&gt;"",$B105,"")</f>
        <v/>
      </c>
      <c r="AQ105" s="314" t="str">
        <f aca="false">IF($B105&lt;&gt;"",'Chronos (M21..M40)'!$H708,"")</f>
        <v/>
      </c>
      <c r="AR105" s="315" t="str">
        <f aca="false">IF('Chronos (M21..M40)'!$I708&lt;&gt;"",'Chronos (M21..M40)'!$I708," ")</f>
        <v> </v>
      </c>
      <c r="AS105" s="316" t="n">
        <f aca="false">IF('Chronos (M21..M40)'!$J708&lt;&gt;"",'Chronos (M21..M40)'!$J708,0)</f>
        <v>0</v>
      </c>
      <c r="AT105" s="317" t="str">
        <f aca="false">IF($B105&lt;&gt;"",IF(AR105&lt;&gt;" ",(INDEX(AQ$9:AR$12,MATCH(AQ105,AQ$9:AQ$12),2)/AR105)*1000,0),"")</f>
        <v/>
      </c>
      <c r="AU105" s="318" t="str">
        <f aca="false">IF(AR$9&lt;&gt;"",IF($B105&lt;&gt;"",AT105-AS105,""),"")</f>
        <v/>
      </c>
      <c r="AV105" s="314" t="str">
        <f aca="false">IF($B105&lt;&gt;"",'Chronos (M21..M40)'!$H809,"")</f>
        <v/>
      </c>
      <c r="AW105" s="315" t="str">
        <f aca="false">IF('Chronos (M21..M40)'!$I809&lt;&gt;"",'Chronos (M21..M40)'!$I809," ")</f>
        <v> </v>
      </c>
      <c r="AX105" s="316" t="n">
        <f aca="false">IF('Chronos (M21..M40)'!$J809&lt;&gt;"",'Chronos (M21..M40)'!$J809,0)</f>
        <v>0</v>
      </c>
      <c r="AY105" s="317" t="str">
        <f aca="false">IF($B105&lt;&gt;"",IF(AW105&lt;&gt;" ",(INDEX(AV$9:AW$12,MATCH(AV105,AV$9:AV$12),2)/AW105)*1000,0),"")</f>
        <v/>
      </c>
      <c r="AZ105" s="318" t="str">
        <f aca="false">IF(AW$9&lt;&gt;"",IF($B105&lt;&gt;"",AY105-AX105,""),"")</f>
        <v/>
      </c>
      <c r="BA105" s="313" t="str">
        <f aca="false">IF($B105&lt;&gt;"",$B105,"")</f>
        <v/>
      </c>
      <c r="BB105" s="314" t="str">
        <f aca="false">IF($B105&lt;&gt;"",'Chronos (M21..M40)'!$H910,"")</f>
        <v/>
      </c>
      <c r="BC105" s="315" t="str">
        <f aca="false">IF('Chronos (M21..M40)'!$I910&lt;&gt;"",'Chronos (M21..M40)'!$I910," ")</f>
        <v> </v>
      </c>
      <c r="BD105" s="316" t="n">
        <f aca="false">IF('Chronos (M21..M40)'!$J910&lt;&gt;"",'Chronos (M21..M40)'!$J910,0)</f>
        <v>0</v>
      </c>
      <c r="BE105" s="317" t="str">
        <f aca="false">IF($B105&lt;&gt;"",IF(BC105&lt;&gt;" ",(INDEX(BB$9:BC$12,MATCH(BB105,BB$9:BB$12),2)/BC105)*1000,0),"")</f>
        <v/>
      </c>
      <c r="BF105" s="318" t="str">
        <f aca="false">IF(BC$9&lt;&gt;"",IF($B105&lt;&gt;"",BE105-BD105,""),"")</f>
        <v/>
      </c>
      <c r="BG105" s="314" t="str">
        <f aca="false">IF($B105&lt;&gt;"",'Chronos (M21..M40)'!$H1011,"")</f>
        <v/>
      </c>
      <c r="BH105" s="315" t="str">
        <f aca="false">IF('Chronos (M21..M40)'!$I1011&lt;&gt;"",'Chronos (M21..M40)'!$I1011," ")</f>
        <v> </v>
      </c>
      <c r="BI105" s="316" t="n">
        <f aca="false">IF('Chronos (M21..M40)'!$J1011&lt;&gt;"",'Chronos (M21..M40)'!$J1011,0)</f>
        <v>0</v>
      </c>
      <c r="BJ105" s="317" t="str">
        <f aca="false">IF($B105&lt;&gt;"",IF(BH105&lt;&gt;" ",(INDEX(BG$9:BH$12,MATCH(BG105,BG$9:BG$12),2)/BH105)*1000,0),"")</f>
        <v/>
      </c>
      <c r="BK105" s="318" t="str">
        <f aca="false">IF(BH$9&lt;&gt;"",IF($B105&lt;&gt;"",BJ105-BI105,""),"")</f>
        <v/>
      </c>
      <c r="BL105" s="313" t="str">
        <f aca="false">IF($B105&lt;&gt;"",$B105,"")</f>
        <v/>
      </c>
      <c r="BM105" s="314" t="str">
        <f aca="false">IF($B105&lt;&gt;"",'Chronos (M21..M40)'!$H1112,"")</f>
        <v/>
      </c>
      <c r="BN105" s="315" t="str">
        <f aca="false">IF('Chronos (M21..M40)'!$I1112&lt;&gt;"",'Chronos (M21..M40)'!$I1112," ")</f>
        <v> </v>
      </c>
      <c r="BO105" s="316" t="n">
        <f aca="false">IF('Chronos (M21..M40)'!$J1112&lt;&gt;"",'Chronos (M21..M40)'!$J1112,0)</f>
        <v>0</v>
      </c>
      <c r="BP105" s="317" t="str">
        <f aca="false">IF($B105&lt;&gt;"",IF(BN105&lt;&gt;" ",(INDEX(BM$9:BN$12,MATCH(BM105,BM$9:BM$12),2)/BN105)*1000,0),"")</f>
        <v/>
      </c>
      <c r="BQ105" s="318" t="str">
        <f aca="false">IF(BN$9&lt;&gt;"",IF($B105&lt;&gt;"",BP105-BO105,""),"")</f>
        <v/>
      </c>
      <c r="BR105" s="314" t="str">
        <f aca="false">IF($B105&lt;&gt;"",'Chronos (M21..M40)'!$H1213,"")</f>
        <v/>
      </c>
      <c r="BS105" s="315" t="str">
        <f aca="false">IF('Chronos (M21..M40)'!$I1213&lt;&gt;"",'Chronos (M21..M40)'!$I1213," ")</f>
        <v> </v>
      </c>
      <c r="BT105" s="316" t="n">
        <f aca="false">IF('Chronos (M21..M40)'!$J1213&lt;&gt;"",'Chronos (M21..M40)'!$J1213,0)</f>
        <v>0</v>
      </c>
      <c r="BU105" s="317" t="str">
        <f aca="false">IF($B105&lt;&gt;"",IF(BS105&lt;&gt;" ",(INDEX(BR$9:BS$12,MATCH(BR105,BR$9:BR$12),2)/BS105)*1000,0),"")</f>
        <v/>
      </c>
      <c r="BV105" s="318" t="str">
        <f aca="false">IF(BS$9&lt;&gt;"",IF($B105&lt;&gt;"",BU105-BT105,""),"")</f>
        <v/>
      </c>
      <c r="BW105" s="313" t="str">
        <f aca="false">IF($B105&lt;&gt;"",$B105,"")</f>
        <v/>
      </c>
      <c r="BX105" s="314" t="str">
        <f aca="false">IF($B105&lt;&gt;"",'Chronos (M21..M40)'!$H1314,"")</f>
        <v/>
      </c>
      <c r="BY105" s="315" t="str">
        <f aca="false">IF('Chronos (M21..M40)'!$I1314&lt;&gt;"",'Chronos (M21..M40)'!$I1314," ")</f>
        <v> </v>
      </c>
      <c r="BZ105" s="316" t="n">
        <f aca="false">IF('Chronos (M21..M40)'!$J1314&lt;&gt;"",'Chronos (M21..M40)'!$J1314,0)</f>
        <v>0</v>
      </c>
      <c r="CA105" s="317" t="str">
        <f aca="false">IF($B105&lt;&gt;"",IF(BY105&lt;&gt;" ",(INDEX(BX$9:BY$12,MATCH(BX105,BX$9:BX$12),2)/BY105)*1000,0),"")</f>
        <v/>
      </c>
      <c r="CB105" s="318" t="str">
        <f aca="false">IF(BY$9&lt;&gt;"",IF($B105&lt;&gt;"",CA105-BZ105,""),"")</f>
        <v/>
      </c>
      <c r="CC105" s="314" t="str">
        <f aca="false">IF($B105&lt;&gt;"",'Chronos (M21..M40)'!$H1415,"")</f>
        <v/>
      </c>
      <c r="CD105" s="315" t="str">
        <f aca="false">IF('Chronos (M21..M40)'!$I1415&lt;&gt;"",'Chronos (M21..M40)'!$I1415," ")</f>
        <v> </v>
      </c>
      <c r="CE105" s="316" t="n">
        <f aca="false">IF('Chronos (M21..M40)'!$J1415&lt;&gt;"",'Chronos (M21..M40)'!$J1415,0)</f>
        <v>0</v>
      </c>
      <c r="CF105" s="317" t="str">
        <f aca="false">IF($B105&lt;&gt;"",IF(CD105&lt;&gt;" ",(INDEX(CC$9:CD$12,MATCH(CC105,CC$9:CC$12),2)/CD105)*1000,0),"")</f>
        <v/>
      </c>
      <c r="CG105" s="318" t="str">
        <f aca="false">IF(CD$9&lt;&gt;"",IF($B105&lt;&gt;"",CF105-CE105,""),"")</f>
        <v/>
      </c>
      <c r="CH105" s="313" t="str">
        <f aca="false">IF($B105&lt;&gt;"",$B105,"")</f>
        <v/>
      </c>
      <c r="CI105" s="314" t="str">
        <f aca="false">IF($B105&lt;&gt;"",'Chronos (M21..M40)'!$H1516,"")</f>
        <v/>
      </c>
      <c r="CJ105" s="315" t="str">
        <f aca="false">IF('Chronos (M21..M40)'!$I1516&lt;&gt;"",'Chronos (M21..M40)'!$I1516," ")</f>
        <v> </v>
      </c>
      <c r="CK105" s="316" t="n">
        <f aca="false">IF('Chronos (M21..M40)'!$J1516&lt;&gt;"",'Chronos (M21..M40)'!$J1516,0)</f>
        <v>0</v>
      </c>
      <c r="CL105" s="317" t="str">
        <f aca="false">IF($B105&lt;&gt;"",IF(CJ105&lt;&gt;" ",(INDEX(CI$9:CJ$12,MATCH(CI105,CI$9:CI$12),2)/CJ105)*1000,0),"")</f>
        <v/>
      </c>
      <c r="CM105" s="318" t="str">
        <f aca="false">IF(CJ$9&lt;&gt;"",IF($B105&lt;&gt;"",CL105-CK105,""),"")</f>
        <v/>
      </c>
      <c r="CN105" s="314" t="str">
        <f aca="false">IF($B105&lt;&gt;"",'Chronos (M21..M40)'!$H1617,"")</f>
        <v/>
      </c>
      <c r="CO105" s="315" t="str">
        <f aca="false">IF('Chronos (M21..M40)'!$I1617&lt;&gt;"",'Chronos (M21..M40)'!$I1617," ")</f>
        <v> </v>
      </c>
      <c r="CP105" s="316" t="n">
        <f aca="false">IF('Chronos (M21..M40)'!$J1617&lt;&gt;"",'Chronos (M21..M40)'!$J1617,0)</f>
        <v>0</v>
      </c>
      <c r="CQ105" s="317" t="str">
        <f aca="false">IF($B105&lt;&gt;"",IF(CO105&lt;&gt;" ",(INDEX(CN$9:CO$12,MATCH(CN105,CN$9:CN$12),2)/CO105)*1000,0),"")</f>
        <v/>
      </c>
      <c r="CR105" s="318" t="str">
        <f aca="false">IF(CO$9&lt;&gt;"",IF($B105&lt;&gt;"",CQ105-CP105,""),"")</f>
        <v/>
      </c>
      <c r="CS105" s="313" t="str">
        <f aca="false">IF($B105&lt;&gt;"",$B105,"")</f>
        <v/>
      </c>
      <c r="CT105" s="314" t="str">
        <f aca="false">IF($B105&lt;&gt;"",'Chronos (M21..M40)'!$H1718,"")</f>
        <v/>
      </c>
      <c r="CU105" s="315" t="str">
        <f aca="false">IF('Chronos (M21..M40)'!$I1718&lt;&gt;"",'Chronos (M21..M40)'!$I1718," ")</f>
        <v> </v>
      </c>
      <c r="CV105" s="316" t="n">
        <f aca="false">IF('Chronos (M21..M40)'!$J1718&lt;&gt;"",'Chronos (M21..M40)'!$J1718,0)</f>
        <v>0</v>
      </c>
      <c r="CW105" s="317" t="str">
        <f aca="false">IF($B105&lt;&gt;"",IF(CU105&lt;&gt;" ",(INDEX(CT$9:CU$12,MATCH(CT105,CT$9:CT$12),2)/CU105)*1000,0),"")</f>
        <v/>
      </c>
      <c r="CX105" s="318" t="str">
        <f aca="false">IF(CU$9&lt;&gt;"",IF($B105&lt;&gt;"",CW105-CV105,""),"")</f>
        <v/>
      </c>
      <c r="CY105" s="314" t="str">
        <f aca="false">IF($B105&lt;&gt;"",'Chronos (M21..M40)'!$H1819,"")</f>
        <v/>
      </c>
      <c r="CZ105" s="315" t="str">
        <f aca="false">IF('Chronos (M21..M40)'!$I1819&lt;&gt;"",'Chronos (M21..M40)'!$I1819," ")</f>
        <v> </v>
      </c>
      <c r="DA105" s="316" t="n">
        <f aca="false">IF('Chronos (M21..M40)'!$J1819&lt;&gt;"",'Chronos (M21..M40)'!$J1819,0)</f>
        <v>0</v>
      </c>
      <c r="DB105" s="317" t="str">
        <f aca="false">IF($B105&lt;&gt;"",IF(CZ105&lt;&gt;" ",(INDEX(CY$9:CZ$12,MATCH(CY105,CY$9:CY$12),2)/CZ105)*1000,0),"")</f>
        <v/>
      </c>
      <c r="DC105" s="318" t="str">
        <f aca="false">IF(CZ$9&lt;&gt;"",IF($B105&lt;&gt;"",DB105-DA105,""),"")</f>
        <v/>
      </c>
      <c r="DD105" s="313" t="str">
        <f aca="false">IF($B105&lt;&gt;"",$B105,"")</f>
        <v/>
      </c>
      <c r="DE105" s="314" t="str">
        <f aca="false">IF($B105&lt;&gt;"",'Chronos (M21..M40)'!$H1920,"")</f>
        <v/>
      </c>
      <c r="DF105" s="315" t="str">
        <f aca="false">IF('Chronos (M21..M40)'!$I1920&lt;&gt;"",'Chronos (M21..M40)'!$I1920," ")</f>
        <v> </v>
      </c>
      <c r="DG105" s="316" t="n">
        <f aca="false">IF('Chronos (M21..M40)'!$J1920&lt;&gt;"",'Chronos (M21..M40)'!$J1920,0)</f>
        <v>0</v>
      </c>
      <c r="DH105" s="317" t="str">
        <f aca="false">IF($B105&lt;&gt;"",IF(DF105&lt;&gt;" ",(INDEX(DE$9:DF$12,MATCH(DE105,DE$9:DE$12),2)/DF105)*1000,0),"")</f>
        <v/>
      </c>
      <c r="DI105" s="318" t="str">
        <f aca="false">IF(DF$9&lt;&gt;"",IF($B105&lt;&gt;"",DH105-DG105,""),"")</f>
        <v/>
      </c>
      <c r="DJ105" s="314" t="str">
        <f aca="false">IF($B105&lt;&gt;"",'Chronos (M21..M40)'!$H2021,"")</f>
        <v/>
      </c>
      <c r="DK105" s="315" t="str">
        <f aca="false">IF('Chronos (M21..M40)'!$I2021&lt;&gt;"",'Chronos (M21..M40)'!$I2021," ")</f>
        <v> </v>
      </c>
      <c r="DL105" s="316" t="n">
        <f aca="false">IF('Chronos (M21..M40)'!$J2021&lt;&gt;"",'Chronos (M21..M40)'!$J2021,0)</f>
        <v>0</v>
      </c>
      <c r="DM105" s="317" t="str">
        <f aca="false">IF($B105&lt;&gt;"",IF(DK105&lt;&gt;" ",(INDEX(DJ$9:DK$12,MATCH(DJ105,DJ$9:DJ$12),2)/DK105)*1000,0),"")</f>
        <v/>
      </c>
      <c r="DN105" s="318" t="str">
        <f aca="false">IF(DK$9&lt;&gt;"",IF($B105&lt;&gt;"",DM105-DL105,""),"")</f>
        <v/>
      </c>
      <c r="DO105" s="0"/>
      <c r="DP105" s="356" t="n">
        <f aca="false">E105</f>
        <v>0</v>
      </c>
      <c r="DQ105" s="357" t="n">
        <f aca="false">F105</f>
        <v>0</v>
      </c>
      <c r="DR105" s="356" t="e">
        <f aca="false">SUM(E105,M105,R105,X105,AC105)</f>
        <v>#VALUE!</v>
      </c>
      <c r="DS105" s="319" t="e">
        <f aca="false">SUM(DR105,AI105,AN105,AT105,AY105,BE105,BJ105,BP105,BU105,CA105,CF105,CL105,CQ105,CW105,DB105,DH105,DM105)</f>
        <v>#VALUE!</v>
      </c>
      <c r="DT105" s="357" t="n">
        <f aca="false">SUM(L105,Q105,W105,AB105,AH105,AM105,AS105,AX105,BD105,BI105,BO105,BT105,BZ105,CE105,CK105,CP105,CV105,DA105,DG105,DL105)</f>
        <v>0</v>
      </c>
      <c r="DU105" s="356" t="e">
        <f aca="false">SMALL($DY105:$EV105,1)</f>
        <v>#VALUE!</v>
      </c>
      <c r="DV105" s="319" t="e">
        <f aca="false">SMALL($DY105:$EV105,2)</f>
        <v>#VALUE!</v>
      </c>
      <c r="DW105" s="319" t="e">
        <f aca="false">SMALL($DY105:$EV105,3)</f>
        <v>#VALUE!</v>
      </c>
      <c r="DX105" s="357" t="e">
        <f aca="false">SMALL($DY105:$EV105,4)</f>
        <v>#VALUE!</v>
      </c>
      <c r="DY105" s="356" t="e">
        <f aca="false">'Calculs (M1..M20)'!DU105</f>
        <v>#VALUE!</v>
      </c>
      <c r="DZ105" s="356" t="e">
        <f aca="false">'Calculs (M1..M20)'!DV105</f>
        <v>#VALUE!</v>
      </c>
      <c r="EA105" s="356" t="e">
        <f aca="false">'Calculs (M1..M20)'!DW105</f>
        <v>#VALUE!</v>
      </c>
      <c r="EB105" s="358" t="e">
        <f aca="false">'Calculs (M1..M20)'!DX105</f>
        <v>#VALUE!</v>
      </c>
      <c r="EC105" s="361" t="str">
        <f aca="false">IF(M105&gt;0,M105," ")</f>
        <v/>
      </c>
      <c r="ED105" s="321" t="str">
        <f aca="false">IF(R105&gt;0,R105," ")</f>
        <v/>
      </c>
      <c r="EE105" s="321" t="str">
        <f aca="false">IF(X105&gt;0,X105," ")</f>
        <v/>
      </c>
      <c r="EF105" s="321" t="str">
        <f aca="false">IF(AC105&gt;0,AC105," ")</f>
        <v/>
      </c>
      <c r="EG105" s="321" t="str">
        <f aca="false">IF(AI105&gt;0,AI105," ")</f>
        <v/>
      </c>
      <c r="EH105" s="321" t="str">
        <f aca="false">IF(AN105&gt;0,AN105," ")</f>
        <v/>
      </c>
      <c r="EI105" s="321" t="str">
        <f aca="false">IF(AT105&gt;0,AT105," ")</f>
        <v/>
      </c>
      <c r="EJ105" s="321" t="str">
        <f aca="false">IF(AY105&gt;0,AY105," ")</f>
        <v/>
      </c>
      <c r="EK105" s="321" t="str">
        <f aca="false">IF(BE105&gt;0,BE105," ")</f>
        <v/>
      </c>
      <c r="EL105" s="321" t="str">
        <f aca="false">IF(BJ105&gt;0,BJ105," ")</f>
        <v/>
      </c>
      <c r="EM105" s="321" t="str">
        <f aca="false">IF(BP105&gt;0,BP105," ")</f>
        <v/>
      </c>
      <c r="EN105" s="321" t="str">
        <f aca="false">IF(BU105&gt;0,BU105," ")</f>
        <v/>
      </c>
      <c r="EO105" s="321" t="str">
        <f aca="false">IF(CA105&gt;0,CA105," ")</f>
        <v/>
      </c>
      <c r="EP105" s="321" t="str">
        <f aca="false">IF(CF105&gt;0,CF105," ")</f>
        <v/>
      </c>
      <c r="EQ105" s="321" t="str">
        <f aca="false">IF(CL105&gt;0,CL105," ")</f>
        <v/>
      </c>
      <c r="ER105" s="321" t="str">
        <f aca="false">IF(CQ105&gt;0,CQ105," ")</f>
        <v/>
      </c>
      <c r="ES105" s="321" t="str">
        <f aca="false">IF(CW105&gt;0,CW105," ")</f>
        <v/>
      </c>
      <c r="ET105" s="321" t="str">
        <f aca="false">IF(DB105&gt;0,DB105," ")</f>
        <v/>
      </c>
      <c r="EU105" s="321" t="str">
        <f aca="false">IF(DH105&gt;0,DH105," ")</f>
        <v/>
      </c>
      <c r="EV105" s="321" t="str">
        <f aca="false">IF(DM105&gt;0,DM105," ")</f>
        <v/>
      </c>
      <c r="EW105" s="322" t="e">
        <f aca="false">SMALL($DY105:EC105,1)</f>
        <v>#VALUE!</v>
      </c>
      <c r="EX105" s="323" t="e">
        <f aca="false">SMALL($DY105:ED105,1)</f>
        <v>#VALUE!</v>
      </c>
      <c r="EY105" s="323" t="e">
        <f aca="false">SMALL($DY105:EE105,1)</f>
        <v>#VALUE!</v>
      </c>
      <c r="EZ105" s="323" t="e">
        <f aca="false">SMALL($DY105:EF105,1)</f>
        <v>#VALUE!</v>
      </c>
      <c r="FA105" s="323" t="e">
        <f aca="false">SMALL($DY105:EG105,1)</f>
        <v>#VALUE!</v>
      </c>
      <c r="FB105" s="323" t="e">
        <f aca="false">SMALL($DY105:EH105,1)</f>
        <v>#VALUE!</v>
      </c>
      <c r="FC105" s="323" t="e">
        <f aca="false">SMALL($DY105:EI105,1)</f>
        <v>#VALUE!</v>
      </c>
      <c r="FD105" s="323" t="e">
        <f aca="false">SMALL($DY105:EJ105,1)</f>
        <v>#VALUE!</v>
      </c>
      <c r="FE105" s="323" t="e">
        <f aca="false">SMALL($DY105:EK105,1)</f>
        <v>#VALUE!</v>
      </c>
      <c r="FF105" s="323" t="e">
        <f aca="false">SMALL($DY105:EL105,1)</f>
        <v>#VALUE!</v>
      </c>
      <c r="FG105" s="323" t="e">
        <f aca="false">SMALL($DY105:EM105,1)</f>
        <v>#VALUE!</v>
      </c>
      <c r="FH105" s="323" t="e">
        <f aca="false">SMALL($DY105:EN105,1)</f>
        <v>#VALUE!</v>
      </c>
      <c r="FI105" s="323" t="e">
        <f aca="false">SMALL($DY105:EO105,1)</f>
        <v>#VALUE!</v>
      </c>
      <c r="FJ105" s="323" t="e">
        <f aca="false">SMALL($DY105:EP105,1)</f>
        <v>#VALUE!</v>
      </c>
      <c r="FK105" s="323" t="e">
        <f aca="false">SMALL($DY105:EQ105,1)</f>
        <v>#VALUE!</v>
      </c>
      <c r="FL105" s="323" t="e">
        <f aca="false">SMALL($DY105:ER105,1)</f>
        <v>#VALUE!</v>
      </c>
      <c r="FM105" s="323" t="e">
        <f aca="false">SMALL($DY105:ES105,1)</f>
        <v>#VALUE!</v>
      </c>
      <c r="FN105" s="323" t="e">
        <f aca="false">SMALL($DY105:ET105,1)</f>
        <v>#VALUE!</v>
      </c>
      <c r="FO105" s="323" t="e">
        <f aca="false">SMALL($DY105:EU105,1)</f>
        <v>#VALUE!</v>
      </c>
      <c r="FP105" s="324" t="e">
        <f aca="false">SMALL($DY105:EV105,1)</f>
        <v>#VALUE!</v>
      </c>
      <c r="FQ105" s="0"/>
      <c r="FR105" s="328" t="str">
        <f aca="false">IF($B105&lt;&gt;"",IF($EE$1+20&gt;=FR$13,$N105+E105-F105-(EW105+EW207+EW309+EW411),""),"")</f>
        <v/>
      </c>
      <c r="FS105" s="329" t="str">
        <f aca="false">IF($B105&lt;&gt;"",IF($EE$1+20&gt;=FS$13,$N105+$S105+E105-F105-(EX105+EX207+EX309+EX411),""),"")</f>
        <v/>
      </c>
      <c r="FT105" s="329" t="str">
        <f aca="false">IF($B105&lt;&gt;"",IF($EE$1+20&gt;=FT$13,$N105+$S105+$Y105+E105-F105-(EY105+EY207+EY309+EY411),""),"")</f>
        <v/>
      </c>
      <c r="FU105" s="329" t="str">
        <f aca="false">IF($B105&lt;&gt;"",IF($EE$1+20&gt;=FU$13,$N105+$S105+$Y105+$AD105+E105-F105-(EZ105+EZ207+EZ309+EZ411),""),"")</f>
        <v/>
      </c>
      <c r="FV105" s="329" t="str">
        <f aca="false">IF($B105&lt;&gt;"",IF($EE$1+20&gt;=FV$13,$N105+$S105+$Y105+$AD105+$AJ105+E105-F105-(FA105+FA207+FA309+FA411),""),"")</f>
        <v/>
      </c>
      <c r="FW105" s="329" t="str">
        <f aca="false">IF($B105&lt;&gt;"",IF($EE$1+20&gt;=FW$13,$N105+$S105+$Y105+$AD105+$AJ105+$AO105+E105-F105-(FB105+FB207+FB309+FB411),""),"")</f>
        <v/>
      </c>
      <c r="FX105" s="329" t="str">
        <f aca="false">IF($B105&lt;&gt;"",IF($EE$1+20&gt;=FX$13,$N105+$S105+$Y105+$AD105+$AJ105+$AO105+$AU105+E105-F105-(FC105+FC207+FC309+FC411),""),"")</f>
        <v/>
      </c>
      <c r="FY105" s="329" t="str">
        <f aca="false">IF($B105&lt;&gt;"",IF($EE$1+20&gt;=FY$13,$N105+$S105+$Y105+$AD105+$AJ105+$AO105+$AU105+$AZ105+E105-F105-(FD105+FD207+FD309+FD411),""),"")</f>
        <v/>
      </c>
      <c r="FZ105" s="329" t="str">
        <f aca="false">IF($B105&lt;&gt;"",IF($EE$1+20&gt;=FZ$13,$N105+$S105+$Y105+$AD105+$AJ105+$AO105+$AU105+$AZ105+$BF105+E105-F105-(FE105+FE207+FE309+FE411),""),"")</f>
        <v/>
      </c>
      <c r="GA105" s="329" t="str">
        <f aca="false">IF($B105&lt;&gt;"",IF($EE$1+20&gt;=GA$13,$N105+$S105+$Y105+$AD105+$AJ105+$AO105+$AU105+$AZ105+$BF105+$BK105+E105-F105-(FF105+FF207+FF309+FF411),""),"")</f>
        <v/>
      </c>
      <c r="GB105" s="329" t="str">
        <f aca="false">IF($B105&lt;&gt;"",IF($EE$1+20&gt;=GB$13,$N105+$S105+$Y105+$AD105+$AJ105+$AO105+$AU105+$AZ105+$BF105+$BK105+$BQ105+E105-F105-(FG105+FG207+FG309+FG411),""),"")</f>
        <v/>
      </c>
      <c r="GC105" s="329" t="str">
        <f aca="false">IF($B105&lt;&gt;"",IF($EE$1+20&gt;=GC$13,$N105+$S105+$Y105+$AD105+$AJ105+$AO105+$AU105+$AZ105+$BF105+$BK105+$BQ105+$BV105+E105-F105-(FH105+FH207+FH309+FH411),""),"")</f>
        <v/>
      </c>
      <c r="GD105" s="329" t="str">
        <f aca="false">IF($B105&lt;&gt;"",IF($EE$1+20&gt;=GD$13,$N105+$S105+$Y105+$AD105+$AJ105+$AO105+$AU105+$AZ105+$BF105+$BK105+$BQ105+$BV105+$CB105+E105-F105-(FI105+FI207+FI309+FI411),""),"")</f>
        <v/>
      </c>
      <c r="GE105" s="329" t="str">
        <f aca="false">IF($B105&lt;&gt;"",IF($EE$1+20&gt;=GE$13,$N105+$S105+$Y105+$AD105+$AJ105+$AO105+$AU105+$AZ105+$BF105+$BK105+$BQ105+$BV105+$CB105+$CG105+E105-F105-(FJ105+FJ207+FJ309+FJ411),""),"")</f>
        <v/>
      </c>
      <c r="GF105" s="329" t="str">
        <f aca="false">IF($B105&lt;&gt;"",IF($EE$1+20&gt;=GF$13,$N105+$S105+$Y105+$AD105+$AJ105+$AO105+$AU105+$AZ105+$BF105+$BK105+$BQ105+$BV105+$CB105+$CG105+$CM105+E105-F105-(FK105+FK207+FK309+FK411),""),"")</f>
        <v/>
      </c>
      <c r="GG105" s="329" t="str">
        <f aca="false">IF($B105&lt;&gt;"",IF($EE$1+20&gt;=GG$13,$N105+$S105+$Y105+$AD105+$AJ105+$AO105+$AU105+$AZ105+$BF105+$BK105+$BQ105+$BV105+$CB105+$CG105+$CM105+$CR105+E105-F105-(FL105+FL207+FL309+FL411),""),"")</f>
        <v/>
      </c>
      <c r="GH105" s="329" t="str">
        <f aca="false">IF($B105&lt;&gt;"",IF($EE$1+20&gt;=GH$13,$N105+$S105+$Y105+$AD105+$AJ105+$AO105+$AU105+$AZ105+$BF105+$BK105+$BQ105+$BV105+$CB105+$CG105+$CM105+$CR105+$CX105+E105-F105-(FM105+FM207+FM309+FM411),""),"")</f>
        <v/>
      </c>
      <c r="GI105" s="329" t="str">
        <f aca="false">IF($B105&lt;&gt;"",IF($EE$1+20&gt;=GI$13,$N105+$S105+$Y105+$AD105+$AJ105+$AO105+$AU105+$AZ105+$BF105+$BK105+$BQ105+$BV105+$CB105+$CG105+$CM105+$CR105+$CX105+$DC105+E105-F105-(FN105+FN207+FN309+FN411),""),"")</f>
        <v/>
      </c>
      <c r="GJ105" s="329" t="str">
        <f aca="false">IF($B105&lt;&gt;"",IF($EE$1+20&gt;=GJ$13,$N105+$S105+$Y105+$AD105+$AJ105+$AO105+$AU105+$AZ105+$BF105+$BK105+$BQ105+$BV105+$CB105+$CG105+$CM105+$CR105+$CX105+$DC105+$DI105+E105-F105-(FO105+FO207+FO309+FO411),""),"")</f>
        <v/>
      </c>
      <c r="GK105" s="330" t="str">
        <f aca="false">IF($B105&lt;&gt;"",IF($EE$1+20&gt;=GK$13,$N105+$S105+$Y105+$AD105+$AJ105+$AO105+$AU105+$AZ105+$BF105+$BK105+$BQ105+$BV105+$CB105+$CG105+$CM105+$CR105+$CX105+$DC105+$DI105+$DN105+E105-F105-(FP105+FP207+FP309+FP411),""),"")</f>
        <v/>
      </c>
      <c r="GL105" s="0"/>
      <c r="GM105" s="328" t="str">
        <f aca="false">IF($B105&lt;&gt;"",IF($EE$1+20&gt;=GM$13,RANK(FR105,FR$14:FR$113,0),""),"")</f>
        <v/>
      </c>
      <c r="GN105" s="329" t="str">
        <f aca="false">IF($B105&lt;&gt;"",IF($EE$1+20&gt;=GN$13,RANK(FS105,FS$14:FS$113,0),""),"")</f>
        <v/>
      </c>
      <c r="GO105" s="329" t="str">
        <f aca="false">IF($B105&lt;&gt;"",IF($EE$1+20&gt;=GO$13,RANK(FT105,FT$14:FT$113,0),""),"")</f>
        <v/>
      </c>
      <c r="GP105" s="329" t="str">
        <f aca="false">IF($B105&lt;&gt;"",IF($EE$1+20&gt;=GP$13,RANK(FU105,FU$14:FU$113,0),""),"")</f>
        <v/>
      </c>
      <c r="GQ105" s="329" t="str">
        <f aca="false">IF($B105&lt;&gt;"",IF($EE$1+20&gt;=GQ$13,RANK(FV105,FV$14:FV$113,0),""),"")</f>
        <v/>
      </c>
      <c r="GR105" s="329" t="str">
        <f aca="false">IF($B105&lt;&gt;"",IF($EE$1+20&gt;=GR$13,RANK(FW105,FW$14:FW$113,0),""),"")</f>
        <v/>
      </c>
      <c r="GS105" s="329" t="str">
        <f aca="false">IF($B105&lt;&gt;"",IF($EE$1+20&gt;=GS$13,RANK(FX105,FX$14:FX$113,0),""),"")</f>
        <v/>
      </c>
      <c r="GT105" s="329" t="str">
        <f aca="false">IF($B105&lt;&gt;"",IF($EE$1+20&gt;=GT$13,RANK(FY105,FY$14:FY$113,0),""),"")</f>
        <v/>
      </c>
      <c r="GU105" s="329" t="str">
        <f aca="false">IF($B105&lt;&gt;"",IF($EE$1+20&gt;=GU$13,RANK(FZ105,FZ$14:FZ$113,0),""),"")</f>
        <v/>
      </c>
      <c r="GV105" s="329" t="str">
        <f aca="false">IF($B105&lt;&gt;"",IF($EE$1+20&gt;=GV$13,RANK(GA105,GA$14:GA$113,0),""),"")</f>
        <v/>
      </c>
      <c r="GW105" s="329" t="str">
        <f aca="false">IF($B105&lt;&gt;"",IF($EE$1+20&gt;=GW$13,RANK(GB105,GB$14:GB$113,0),""),"")</f>
        <v/>
      </c>
      <c r="GX105" s="329" t="str">
        <f aca="false">IF($B105&lt;&gt;"",IF($EE$1+20&gt;=GX$13,RANK(GC105,GC$14:GC$113,0),""),"")</f>
        <v/>
      </c>
      <c r="GY105" s="329" t="str">
        <f aca="false">IF($B105&lt;&gt;"",IF($EE$1+20&gt;=GY$13,RANK(GD105,GD$14:GD$113,0),""),"")</f>
        <v/>
      </c>
      <c r="GZ105" s="329" t="str">
        <f aca="false">IF($B105&lt;&gt;"",IF($EE$1+20&gt;=GZ$13,RANK(GE105,GE$14:GE$113,0),""),"")</f>
        <v/>
      </c>
      <c r="HA105" s="329" t="str">
        <f aca="false">IF($B105&lt;&gt;"",IF($EE$1+20&gt;=HA$13,RANK(GF105,GF$14:GF$113,0),""),"")</f>
        <v/>
      </c>
      <c r="HB105" s="329" t="str">
        <f aca="false">IF($B105&lt;&gt;"",IF($EE$1+20&gt;=HB$13,RANK(GG105,GG$14:GG$113,0),""),"")</f>
        <v/>
      </c>
      <c r="HC105" s="329" t="str">
        <f aca="false">IF($B105&lt;&gt;"",IF($EE$1+20&gt;=HC$13,RANK(GH105,GH$14:GH$113,0),""),"")</f>
        <v/>
      </c>
      <c r="HD105" s="329" t="str">
        <f aca="false">IF($B105&lt;&gt;"",IF($EE$1+20&gt;=HD$13,RANK(GI105,GI$14:GI$113,0),""),"")</f>
        <v/>
      </c>
      <c r="HE105" s="329" t="str">
        <f aca="false">IF($B105&lt;&gt;"",IF($EE$1+20&gt;=HE$13,RANK(GJ105,GJ$14:GJ$113,0),""),"")</f>
        <v/>
      </c>
      <c r="HF105" s="330" t="str">
        <f aca="false">IF($B105&lt;&gt;"",IF($EE$1+20&gt;=HF$13,RANK(GK105,GK$14:GK$113,0),""),"")</f>
        <v/>
      </c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3" hidden="false" customHeight="false" outlineLevel="0" collapsed="false">
      <c r="A106" s="308" t="str">
        <f aca="false">IF(B106&lt;&gt;"",RANK(G106,G$14:G$113,0),"")</f>
        <v/>
      </c>
      <c r="B106" s="310" t="str">
        <f aca="false">IF('Chronos (M1..M20)'!B103&lt;&gt;"",'Chronos (M1..M20)'!B103,"")</f>
        <v/>
      </c>
      <c r="C106" s="310" t="str">
        <f aca="false">IF(B106&lt;&gt;"",'Chronos (M1..M20)'!C103,"")</f>
        <v/>
      </c>
      <c r="D106" s="215" t="str">
        <f aca="false">IF(B106&lt;&gt;"",'Chronos (M1..M20)'!C103,"")</f>
        <v/>
      </c>
      <c r="E106" s="355" t="n">
        <f aca="false">'Calculs (M1..M20)'!DS106</f>
        <v>0</v>
      </c>
      <c r="F106" s="355" t="n">
        <f aca="false">'Calculs (M1..M20)'!DT106</f>
        <v>0</v>
      </c>
      <c r="G106" s="311" t="n">
        <f aca="false">IF(B106&lt;&gt;"",IF(NbTotManche&lt;4,DR106-DQ106,IF(NbTotManche&lt;15,DR106-DU106-DQ106,IF(NbTotManche&lt;25,DR106-DU106-DV106-DQ106-DT106,IF(NbTotManche&lt;35,DS106-DU106-DV106-DW106-DT106-DQ106,DS106-DU106-DV106-DW106-DX106-DT106-DQ106)))),0)</f>
        <v>0</v>
      </c>
      <c r="H106" s="312" t="str">
        <f aca="false">IF(B106&lt;&gt;"",IF(G106,(G106/MAXA(G$14:G$113))*1000,0),"")</f>
        <v/>
      </c>
      <c r="I106" s="313" t="str">
        <f aca="false">IF($B106&lt;&gt;"",$B106,"")</f>
        <v/>
      </c>
      <c r="J106" s="314" t="str">
        <f aca="false">IF($B106&lt;&gt;"",'Chronos (M21..M40)'!$H103,"")</f>
        <v/>
      </c>
      <c r="K106" s="315" t="str">
        <f aca="false">IF('Chronos (M21..M40)'!$I103&lt;&gt;"",'Chronos (M21..M40)'!$I103," ")</f>
        <v> </v>
      </c>
      <c r="L106" s="316" t="n">
        <f aca="false">IF('Chronos (M21..M40)'!$J103&lt;&gt;"",'Chronos (M21..M40)'!$J103,0)</f>
        <v>0</v>
      </c>
      <c r="M106" s="317" t="str">
        <f aca="false">IF($B106&lt;&gt;"",IF(K106&lt;&gt;" ",(INDEX(J$9:K$12,MATCH(J106,J$9:J$12),2)/K106)*1000,0),"")</f>
        <v/>
      </c>
      <c r="N106" s="318" t="str">
        <f aca="false">IF(K$9&lt;&gt;"",IF($B106&lt;&gt;"",M106-L106,""),"")</f>
        <v/>
      </c>
      <c r="O106" s="314" t="str">
        <f aca="false">IF($B106&lt;&gt;"",'Chronos (M21..M40)'!$H204,"")</f>
        <v/>
      </c>
      <c r="P106" s="315" t="str">
        <f aca="false">IF('Chronos (M21..M40)'!$I204&lt;&gt;"",'Chronos (M21..M40)'!$I204," ")</f>
        <v> </v>
      </c>
      <c r="Q106" s="316" t="n">
        <f aca="false">IF('Chronos (M21..M40)'!$J204&lt;&gt;"",'Chronos (M21..M40)'!$J204,0)</f>
        <v>0</v>
      </c>
      <c r="R106" s="317" t="str">
        <f aca="false">IF($B106&lt;&gt;"",IF(P106&lt;&gt;" ",(INDEX(O$9:P$12,MATCH(O106,O$9:O$12),2)/P106)*1000,0),"")</f>
        <v/>
      </c>
      <c r="S106" s="318" t="str">
        <f aca="false">IF(P$9&lt;&gt;"",IF($B106&lt;&gt;"",R106-Q106,""),"")</f>
        <v/>
      </c>
      <c r="T106" s="313" t="str">
        <f aca="false">IF($B106&lt;&gt;"",$B106,"")</f>
        <v/>
      </c>
      <c r="U106" s="314" t="str">
        <f aca="false">IF($B106&lt;&gt;"",'Chronos (M21..M40)'!$H305,"")</f>
        <v/>
      </c>
      <c r="V106" s="315" t="str">
        <f aca="false">IF('Chronos (M21..M40)'!$I305&lt;&gt;"",'Chronos (M21..M40)'!$I305," ")</f>
        <v> </v>
      </c>
      <c r="W106" s="316" t="n">
        <f aca="false">IF('Chronos (M21..M40)'!$J305&lt;&gt;"",'Chronos (M21..M40)'!$J305,0)</f>
        <v>0</v>
      </c>
      <c r="X106" s="317" t="str">
        <f aca="false">IF($B106&lt;&gt;"",IF(V106&lt;&gt;" ",(INDEX(U$9:V$12,MATCH(U106,U$9:U$12),2)/V106)*1000,0),"")</f>
        <v/>
      </c>
      <c r="Y106" s="318" t="str">
        <f aca="false">IF(V$9&lt;&gt;"",IF($B106&lt;&gt;"",X106-W106,""),"")</f>
        <v/>
      </c>
      <c r="Z106" s="314" t="str">
        <f aca="false">IF($B106&lt;&gt;"",'Chronos (M21..M40)'!$H406,"")</f>
        <v/>
      </c>
      <c r="AA106" s="315" t="str">
        <f aca="false">IF('Chronos (M21..M40)'!$I406&lt;&gt;"",'Chronos (M21..M40)'!$I406," ")</f>
        <v> </v>
      </c>
      <c r="AB106" s="316" t="n">
        <f aca="false">IF('Chronos (M1..M20)'!$J406&lt;&gt;"",'Chronos (M21..M40)'!$J406,0)</f>
        <v>0</v>
      </c>
      <c r="AC106" s="317" t="str">
        <f aca="false">IF($B106&lt;&gt;"",IF(AA106&lt;&gt;" ",(INDEX(Z$9:AA$12,MATCH(Z106,Z$9:Z$12),2)/AA106)*1000,0),"")</f>
        <v/>
      </c>
      <c r="AD106" s="318" t="str">
        <f aca="false">IF(AA$9&lt;&gt;"",IF($B106&lt;&gt;"",AC106-AB106,""),"")</f>
        <v/>
      </c>
      <c r="AE106" s="313" t="str">
        <f aca="false">IF($B106&lt;&gt;"",$B106,"")</f>
        <v/>
      </c>
      <c r="AF106" s="314" t="str">
        <f aca="false">IF($B106&lt;&gt;"",'Chronos (M21..M40)'!$H507,"")</f>
        <v/>
      </c>
      <c r="AG106" s="315" t="str">
        <f aca="false">IF('Chronos (M21..M40)'!$I507&lt;&gt;"",'Chronos (M21..M40)'!$I507," ")</f>
        <v> </v>
      </c>
      <c r="AH106" s="316" t="n">
        <f aca="false">IF('Chronos (M21..M40)'!$J507&lt;&gt;"",'Chronos (M21..M40)'!$J507,0)</f>
        <v>0</v>
      </c>
      <c r="AI106" s="317" t="str">
        <f aca="false">IF($B106&lt;&gt;"",IF(AG106&lt;&gt;" ",(INDEX(AF$9:AG$12,MATCH(AF106,AF$9:AF$12),2)/AG106)*1000,0),"")</f>
        <v/>
      </c>
      <c r="AJ106" s="318" t="str">
        <f aca="false">IF(AG$9&lt;&gt;"",IF($B106&lt;&gt;"",AI106-AH106,""),"")</f>
        <v/>
      </c>
      <c r="AK106" s="314" t="str">
        <f aca="false">IF($B106&lt;&gt;"",'Chronos (M21..M40)'!$H608,"")</f>
        <v/>
      </c>
      <c r="AL106" s="315" t="str">
        <f aca="false">IF('Chronos (M21..M40)'!$I608&lt;&gt;"",'Chronos (M21..M40)'!$I608," ")</f>
        <v> </v>
      </c>
      <c r="AM106" s="316" t="n">
        <f aca="false">IF('Chronos (M21..M40)'!$J608&lt;&gt;"",'Chronos (M21..M40)'!$J608,0)</f>
        <v>0</v>
      </c>
      <c r="AN106" s="317" t="str">
        <f aca="false">IF($B106&lt;&gt;"",IF(AL106&lt;&gt;" ",(INDEX(AK$9:AL$12,MATCH(AK106,AK$9:AK$12),2)/AL106)*1000,0),"")</f>
        <v/>
      </c>
      <c r="AO106" s="318" t="str">
        <f aca="false">IF(AL$9&lt;&gt;"",IF($B106&lt;&gt;"",AN106-AM106,""),"")</f>
        <v/>
      </c>
      <c r="AP106" s="313" t="str">
        <f aca="false">IF($B106&lt;&gt;"",$B106,"")</f>
        <v/>
      </c>
      <c r="AQ106" s="314" t="str">
        <f aca="false">IF($B106&lt;&gt;"",'Chronos (M21..M40)'!$H709,"")</f>
        <v/>
      </c>
      <c r="AR106" s="315" t="str">
        <f aca="false">IF('Chronos (M21..M40)'!$I709&lt;&gt;"",'Chronos (M21..M40)'!$I709," ")</f>
        <v> </v>
      </c>
      <c r="AS106" s="316" t="n">
        <f aca="false">IF('Chronos (M21..M40)'!$J709&lt;&gt;"",'Chronos (M21..M40)'!$J709,0)</f>
        <v>0</v>
      </c>
      <c r="AT106" s="317" t="str">
        <f aca="false">IF($B106&lt;&gt;"",IF(AR106&lt;&gt;" ",(INDEX(AQ$9:AR$12,MATCH(AQ106,AQ$9:AQ$12),2)/AR106)*1000,0),"")</f>
        <v/>
      </c>
      <c r="AU106" s="318" t="str">
        <f aca="false">IF(AR$9&lt;&gt;"",IF($B106&lt;&gt;"",AT106-AS106,""),"")</f>
        <v/>
      </c>
      <c r="AV106" s="314" t="str">
        <f aca="false">IF($B106&lt;&gt;"",'Chronos (M21..M40)'!$H810,"")</f>
        <v/>
      </c>
      <c r="AW106" s="315" t="str">
        <f aca="false">IF('Chronos (M21..M40)'!$I810&lt;&gt;"",'Chronos (M21..M40)'!$I810," ")</f>
        <v> </v>
      </c>
      <c r="AX106" s="316" t="n">
        <f aca="false">IF('Chronos (M21..M40)'!$J810&lt;&gt;"",'Chronos (M21..M40)'!$J810,0)</f>
        <v>0</v>
      </c>
      <c r="AY106" s="317" t="str">
        <f aca="false">IF($B106&lt;&gt;"",IF(AW106&lt;&gt;" ",(INDEX(AV$9:AW$12,MATCH(AV106,AV$9:AV$12),2)/AW106)*1000,0),"")</f>
        <v/>
      </c>
      <c r="AZ106" s="318" t="str">
        <f aca="false">IF(AW$9&lt;&gt;"",IF($B106&lt;&gt;"",AY106-AX106,""),"")</f>
        <v/>
      </c>
      <c r="BA106" s="313" t="str">
        <f aca="false">IF($B106&lt;&gt;"",$B106,"")</f>
        <v/>
      </c>
      <c r="BB106" s="314" t="str">
        <f aca="false">IF($B106&lt;&gt;"",'Chronos (M21..M40)'!$H911,"")</f>
        <v/>
      </c>
      <c r="BC106" s="315" t="str">
        <f aca="false">IF('Chronos (M21..M40)'!$I911&lt;&gt;"",'Chronos (M21..M40)'!$I911," ")</f>
        <v> </v>
      </c>
      <c r="BD106" s="316" t="n">
        <f aca="false">IF('Chronos (M21..M40)'!$J911&lt;&gt;"",'Chronos (M21..M40)'!$J911,0)</f>
        <v>0</v>
      </c>
      <c r="BE106" s="317" t="str">
        <f aca="false">IF($B106&lt;&gt;"",IF(BC106&lt;&gt;" ",(INDEX(BB$9:BC$12,MATCH(BB106,BB$9:BB$12),2)/BC106)*1000,0),"")</f>
        <v/>
      </c>
      <c r="BF106" s="318" t="str">
        <f aca="false">IF(BC$9&lt;&gt;"",IF($B106&lt;&gt;"",BE106-BD106,""),"")</f>
        <v/>
      </c>
      <c r="BG106" s="314" t="str">
        <f aca="false">IF($B106&lt;&gt;"",'Chronos (M21..M40)'!$H1012,"")</f>
        <v/>
      </c>
      <c r="BH106" s="315" t="str">
        <f aca="false">IF('Chronos (M21..M40)'!$I1012&lt;&gt;"",'Chronos (M21..M40)'!$I1012," ")</f>
        <v> </v>
      </c>
      <c r="BI106" s="316" t="n">
        <f aca="false">IF('Chronos (M21..M40)'!$J1012&lt;&gt;"",'Chronos (M21..M40)'!$J1012,0)</f>
        <v>0</v>
      </c>
      <c r="BJ106" s="317" t="str">
        <f aca="false">IF($B106&lt;&gt;"",IF(BH106&lt;&gt;" ",(INDEX(BG$9:BH$12,MATCH(BG106,BG$9:BG$12),2)/BH106)*1000,0),"")</f>
        <v/>
      </c>
      <c r="BK106" s="318" t="str">
        <f aca="false">IF(BH$9&lt;&gt;"",IF($B106&lt;&gt;"",BJ106-BI106,""),"")</f>
        <v/>
      </c>
      <c r="BL106" s="313" t="str">
        <f aca="false">IF($B106&lt;&gt;"",$B106,"")</f>
        <v/>
      </c>
      <c r="BM106" s="314" t="str">
        <f aca="false">IF($B106&lt;&gt;"",'Chronos (M21..M40)'!$H1113,"")</f>
        <v/>
      </c>
      <c r="BN106" s="315" t="str">
        <f aca="false">IF('Chronos (M21..M40)'!$I1113&lt;&gt;"",'Chronos (M21..M40)'!$I1113," ")</f>
        <v> </v>
      </c>
      <c r="BO106" s="316" t="n">
        <f aca="false">IF('Chronos (M21..M40)'!$J1113&lt;&gt;"",'Chronos (M21..M40)'!$J1113,0)</f>
        <v>0</v>
      </c>
      <c r="BP106" s="317" t="str">
        <f aca="false">IF($B106&lt;&gt;"",IF(BN106&lt;&gt;" ",(INDEX(BM$9:BN$12,MATCH(BM106,BM$9:BM$12),2)/BN106)*1000,0),"")</f>
        <v/>
      </c>
      <c r="BQ106" s="318" t="str">
        <f aca="false">IF(BN$9&lt;&gt;"",IF($B106&lt;&gt;"",BP106-BO106,""),"")</f>
        <v/>
      </c>
      <c r="BR106" s="314" t="str">
        <f aca="false">IF($B106&lt;&gt;"",'Chronos (M21..M40)'!$H1214,"")</f>
        <v/>
      </c>
      <c r="BS106" s="315" t="str">
        <f aca="false">IF('Chronos (M21..M40)'!$I1214&lt;&gt;"",'Chronos (M21..M40)'!$I1214," ")</f>
        <v> </v>
      </c>
      <c r="BT106" s="316" t="n">
        <f aca="false">IF('Chronos (M21..M40)'!$J1214&lt;&gt;"",'Chronos (M21..M40)'!$J1214,0)</f>
        <v>0</v>
      </c>
      <c r="BU106" s="317" t="str">
        <f aca="false">IF($B106&lt;&gt;"",IF(BS106&lt;&gt;" ",(INDEX(BR$9:BS$12,MATCH(BR106,BR$9:BR$12),2)/BS106)*1000,0),"")</f>
        <v/>
      </c>
      <c r="BV106" s="318" t="str">
        <f aca="false">IF(BS$9&lt;&gt;"",IF($B106&lt;&gt;"",BU106-BT106,""),"")</f>
        <v/>
      </c>
      <c r="BW106" s="313" t="str">
        <f aca="false">IF($B106&lt;&gt;"",$B106,"")</f>
        <v/>
      </c>
      <c r="BX106" s="314" t="str">
        <f aca="false">IF($B106&lt;&gt;"",'Chronos (M21..M40)'!$H1315,"")</f>
        <v/>
      </c>
      <c r="BY106" s="315" t="str">
        <f aca="false">IF('Chronos (M21..M40)'!$I1315&lt;&gt;"",'Chronos (M21..M40)'!$I1315," ")</f>
        <v> </v>
      </c>
      <c r="BZ106" s="316" t="n">
        <f aca="false">IF('Chronos (M21..M40)'!$J1315&lt;&gt;"",'Chronos (M21..M40)'!$J1315,0)</f>
        <v>0</v>
      </c>
      <c r="CA106" s="317" t="str">
        <f aca="false">IF($B106&lt;&gt;"",IF(BY106&lt;&gt;" ",(INDEX(BX$9:BY$12,MATCH(BX106,BX$9:BX$12),2)/BY106)*1000,0),"")</f>
        <v/>
      </c>
      <c r="CB106" s="318" t="str">
        <f aca="false">IF(BY$9&lt;&gt;"",IF($B106&lt;&gt;"",CA106-BZ106,""),"")</f>
        <v/>
      </c>
      <c r="CC106" s="314" t="str">
        <f aca="false">IF($B106&lt;&gt;"",'Chronos (M21..M40)'!$H1416,"")</f>
        <v/>
      </c>
      <c r="CD106" s="315" t="str">
        <f aca="false">IF('Chronos (M21..M40)'!$I1416&lt;&gt;"",'Chronos (M21..M40)'!$I1416," ")</f>
        <v> </v>
      </c>
      <c r="CE106" s="316" t="n">
        <f aca="false">IF('Chronos (M21..M40)'!$J1416&lt;&gt;"",'Chronos (M21..M40)'!$J1416,0)</f>
        <v>0</v>
      </c>
      <c r="CF106" s="317" t="str">
        <f aca="false">IF($B106&lt;&gt;"",IF(CD106&lt;&gt;" ",(INDEX(CC$9:CD$12,MATCH(CC106,CC$9:CC$12),2)/CD106)*1000,0),"")</f>
        <v/>
      </c>
      <c r="CG106" s="318" t="str">
        <f aca="false">IF(CD$9&lt;&gt;"",IF($B106&lt;&gt;"",CF106-CE106,""),"")</f>
        <v/>
      </c>
      <c r="CH106" s="313" t="str">
        <f aca="false">IF($B106&lt;&gt;"",$B106,"")</f>
        <v/>
      </c>
      <c r="CI106" s="314" t="str">
        <f aca="false">IF($B106&lt;&gt;"",'Chronos (M21..M40)'!$H1517,"")</f>
        <v/>
      </c>
      <c r="CJ106" s="315" t="str">
        <f aca="false">IF('Chronos (M21..M40)'!$I1517&lt;&gt;"",'Chronos (M21..M40)'!$I1517," ")</f>
        <v> </v>
      </c>
      <c r="CK106" s="316" t="n">
        <f aca="false">IF('Chronos (M21..M40)'!$J1517&lt;&gt;"",'Chronos (M21..M40)'!$J1517,0)</f>
        <v>0</v>
      </c>
      <c r="CL106" s="317" t="str">
        <f aca="false">IF($B106&lt;&gt;"",IF(CJ106&lt;&gt;" ",(INDEX(CI$9:CJ$12,MATCH(CI106,CI$9:CI$12),2)/CJ106)*1000,0),"")</f>
        <v/>
      </c>
      <c r="CM106" s="318" t="str">
        <f aca="false">IF(CJ$9&lt;&gt;"",IF($B106&lt;&gt;"",CL106-CK106,""),"")</f>
        <v/>
      </c>
      <c r="CN106" s="314" t="str">
        <f aca="false">IF($B106&lt;&gt;"",'Chronos (M21..M40)'!$H1618,"")</f>
        <v/>
      </c>
      <c r="CO106" s="315" t="str">
        <f aca="false">IF('Chronos (M21..M40)'!$I1618&lt;&gt;"",'Chronos (M21..M40)'!$I1618," ")</f>
        <v> </v>
      </c>
      <c r="CP106" s="316" t="n">
        <f aca="false">IF('Chronos (M21..M40)'!$J1618&lt;&gt;"",'Chronos (M21..M40)'!$J1618,0)</f>
        <v>0</v>
      </c>
      <c r="CQ106" s="317" t="str">
        <f aca="false">IF($B106&lt;&gt;"",IF(CO106&lt;&gt;" ",(INDEX(CN$9:CO$12,MATCH(CN106,CN$9:CN$12),2)/CO106)*1000,0),"")</f>
        <v/>
      </c>
      <c r="CR106" s="318" t="str">
        <f aca="false">IF(CO$9&lt;&gt;"",IF($B106&lt;&gt;"",CQ106-CP106,""),"")</f>
        <v/>
      </c>
      <c r="CS106" s="313" t="str">
        <f aca="false">IF($B106&lt;&gt;"",$B106,"")</f>
        <v/>
      </c>
      <c r="CT106" s="314" t="str">
        <f aca="false">IF($B106&lt;&gt;"",'Chronos (M21..M40)'!$H1719,"")</f>
        <v/>
      </c>
      <c r="CU106" s="315" t="str">
        <f aca="false">IF('Chronos (M21..M40)'!$I1719&lt;&gt;"",'Chronos (M21..M40)'!$I1719," ")</f>
        <v> </v>
      </c>
      <c r="CV106" s="316" t="n">
        <f aca="false">IF('Chronos (M21..M40)'!$J1719&lt;&gt;"",'Chronos (M21..M40)'!$J1719,0)</f>
        <v>0</v>
      </c>
      <c r="CW106" s="317" t="str">
        <f aca="false">IF($B106&lt;&gt;"",IF(CU106&lt;&gt;" ",(INDEX(CT$9:CU$12,MATCH(CT106,CT$9:CT$12),2)/CU106)*1000,0),"")</f>
        <v/>
      </c>
      <c r="CX106" s="318" t="str">
        <f aca="false">IF(CU$9&lt;&gt;"",IF($B106&lt;&gt;"",CW106-CV106,""),"")</f>
        <v/>
      </c>
      <c r="CY106" s="314" t="str">
        <f aca="false">IF($B106&lt;&gt;"",'Chronos (M21..M40)'!$H1820,"")</f>
        <v/>
      </c>
      <c r="CZ106" s="315" t="str">
        <f aca="false">IF('Chronos (M21..M40)'!$I1820&lt;&gt;"",'Chronos (M21..M40)'!$I1820," ")</f>
        <v> </v>
      </c>
      <c r="DA106" s="316" t="n">
        <f aca="false">IF('Chronos (M21..M40)'!$J1820&lt;&gt;"",'Chronos (M21..M40)'!$J1820,0)</f>
        <v>0</v>
      </c>
      <c r="DB106" s="317" t="str">
        <f aca="false">IF($B106&lt;&gt;"",IF(CZ106&lt;&gt;" ",(INDEX(CY$9:CZ$12,MATCH(CY106,CY$9:CY$12),2)/CZ106)*1000,0),"")</f>
        <v/>
      </c>
      <c r="DC106" s="318" t="str">
        <f aca="false">IF(CZ$9&lt;&gt;"",IF($B106&lt;&gt;"",DB106-DA106,""),"")</f>
        <v/>
      </c>
      <c r="DD106" s="313" t="str">
        <f aca="false">IF($B106&lt;&gt;"",$B106,"")</f>
        <v/>
      </c>
      <c r="DE106" s="314" t="str">
        <f aca="false">IF($B106&lt;&gt;"",'Chronos (M21..M40)'!$H1921,"")</f>
        <v/>
      </c>
      <c r="DF106" s="315" t="str">
        <f aca="false">IF('Chronos (M21..M40)'!$I1921&lt;&gt;"",'Chronos (M21..M40)'!$I1921," ")</f>
        <v> </v>
      </c>
      <c r="DG106" s="316" t="n">
        <f aca="false">IF('Chronos (M21..M40)'!$J1921&lt;&gt;"",'Chronos (M21..M40)'!$J1921,0)</f>
        <v>0</v>
      </c>
      <c r="DH106" s="317" t="str">
        <f aca="false">IF($B106&lt;&gt;"",IF(DF106&lt;&gt;" ",(INDEX(DE$9:DF$12,MATCH(DE106,DE$9:DE$12),2)/DF106)*1000,0),"")</f>
        <v/>
      </c>
      <c r="DI106" s="318" t="str">
        <f aca="false">IF(DF$9&lt;&gt;"",IF($B106&lt;&gt;"",DH106-DG106,""),"")</f>
        <v/>
      </c>
      <c r="DJ106" s="314" t="str">
        <f aca="false">IF($B106&lt;&gt;"",'Chronos (M21..M40)'!$H2022,"")</f>
        <v/>
      </c>
      <c r="DK106" s="315" t="str">
        <f aca="false">IF('Chronos (M21..M40)'!$I2022&lt;&gt;"",'Chronos (M21..M40)'!$I2022," ")</f>
        <v> </v>
      </c>
      <c r="DL106" s="316" t="n">
        <f aca="false">IF('Chronos (M21..M40)'!$J2022&lt;&gt;"",'Chronos (M21..M40)'!$J2022,0)</f>
        <v>0</v>
      </c>
      <c r="DM106" s="317" t="str">
        <f aca="false">IF($B106&lt;&gt;"",IF(DK106&lt;&gt;" ",(INDEX(DJ$9:DK$12,MATCH(DJ106,DJ$9:DJ$12),2)/DK106)*1000,0),"")</f>
        <v/>
      </c>
      <c r="DN106" s="318" t="str">
        <f aca="false">IF(DK$9&lt;&gt;"",IF($B106&lt;&gt;"",DM106-DL106,""),"")</f>
        <v/>
      </c>
      <c r="DO106" s="0"/>
      <c r="DP106" s="356" t="n">
        <f aca="false">E106</f>
        <v>0</v>
      </c>
      <c r="DQ106" s="357" t="n">
        <f aca="false">F106</f>
        <v>0</v>
      </c>
      <c r="DR106" s="356" t="e">
        <f aca="false">SUM(E106,M106,R106,X106,AC106)</f>
        <v>#VALUE!</v>
      </c>
      <c r="DS106" s="319" t="e">
        <f aca="false">SUM(DR106,AI106,AN106,AT106,AY106,BE106,BJ106,BP106,BU106,CA106,CF106,CL106,CQ106,CW106,DB106,DH106,DM106)</f>
        <v>#VALUE!</v>
      </c>
      <c r="DT106" s="357" t="n">
        <f aca="false">SUM(L106,Q106,W106,AB106,AH106,AM106,AS106,AX106,BD106,BI106,BO106,BT106,BZ106,CE106,CK106,CP106,CV106,DA106,DG106,DL106)</f>
        <v>0</v>
      </c>
      <c r="DU106" s="356" t="e">
        <f aca="false">SMALL($DY106:$EV106,1)</f>
        <v>#VALUE!</v>
      </c>
      <c r="DV106" s="319" t="e">
        <f aca="false">SMALL($DY106:$EV106,2)</f>
        <v>#VALUE!</v>
      </c>
      <c r="DW106" s="319" t="e">
        <f aca="false">SMALL($DY106:$EV106,3)</f>
        <v>#VALUE!</v>
      </c>
      <c r="DX106" s="357" t="e">
        <f aca="false">SMALL($DY106:$EV106,4)</f>
        <v>#VALUE!</v>
      </c>
      <c r="DY106" s="356" t="e">
        <f aca="false">'Calculs (M1..M20)'!DU106</f>
        <v>#VALUE!</v>
      </c>
      <c r="DZ106" s="356" t="e">
        <f aca="false">'Calculs (M1..M20)'!DV106</f>
        <v>#VALUE!</v>
      </c>
      <c r="EA106" s="356" t="e">
        <f aca="false">'Calculs (M1..M20)'!DW106</f>
        <v>#VALUE!</v>
      </c>
      <c r="EB106" s="358" t="e">
        <f aca="false">'Calculs (M1..M20)'!DX106</f>
        <v>#VALUE!</v>
      </c>
      <c r="EC106" s="361" t="str">
        <f aca="false">IF(M106&gt;0,M106," ")</f>
        <v/>
      </c>
      <c r="ED106" s="321" t="str">
        <f aca="false">IF(R106&gt;0,R106," ")</f>
        <v/>
      </c>
      <c r="EE106" s="321" t="str">
        <f aca="false">IF(X106&gt;0,X106," ")</f>
        <v/>
      </c>
      <c r="EF106" s="321" t="str">
        <f aca="false">IF(AC106&gt;0,AC106," ")</f>
        <v/>
      </c>
      <c r="EG106" s="321" t="str">
        <f aca="false">IF(AI106&gt;0,AI106," ")</f>
        <v/>
      </c>
      <c r="EH106" s="321" t="str">
        <f aca="false">IF(AN106&gt;0,AN106," ")</f>
        <v/>
      </c>
      <c r="EI106" s="321" t="str">
        <f aca="false">IF(AT106&gt;0,AT106," ")</f>
        <v/>
      </c>
      <c r="EJ106" s="321" t="str">
        <f aca="false">IF(AY106&gt;0,AY106," ")</f>
        <v/>
      </c>
      <c r="EK106" s="321" t="str">
        <f aca="false">IF(BE106&gt;0,BE106," ")</f>
        <v/>
      </c>
      <c r="EL106" s="321" t="str">
        <f aca="false">IF(BJ106&gt;0,BJ106," ")</f>
        <v/>
      </c>
      <c r="EM106" s="321" t="str">
        <f aca="false">IF(BP106&gt;0,BP106," ")</f>
        <v/>
      </c>
      <c r="EN106" s="321" t="str">
        <f aca="false">IF(BU106&gt;0,BU106," ")</f>
        <v/>
      </c>
      <c r="EO106" s="321" t="str">
        <f aca="false">IF(CA106&gt;0,CA106," ")</f>
        <v/>
      </c>
      <c r="EP106" s="321" t="str">
        <f aca="false">IF(CF106&gt;0,CF106," ")</f>
        <v/>
      </c>
      <c r="EQ106" s="321" t="str">
        <f aca="false">IF(CL106&gt;0,CL106," ")</f>
        <v/>
      </c>
      <c r="ER106" s="321" t="str">
        <f aca="false">IF(CQ106&gt;0,CQ106," ")</f>
        <v/>
      </c>
      <c r="ES106" s="321" t="str">
        <f aca="false">IF(CW106&gt;0,CW106," ")</f>
        <v/>
      </c>
      <c r="ET106" s="321" t="str">
        <f aca="false">IF(DB106&gt;0,DB106," ")</f>
        <v/>
      </c>
      <c r="EU106" s="321" t="str">
        <f aca="false">IF(DH106&gt;0,DH106," ")</f>
        <v/>
      </c>
      <c r="EV106" s="321" t="str">
        <f aca="false">IF(DM106&gt;0,DM106," ")</f>
        <v/>
      </c>
      <c r="EW106" s="322" t="e">
        <f aca="false">SMALL($DY106:EC106,1)</f>
        <v>#VALUE!</v>
      </c>
      <c r="EX106" s="323" t="e">
        <f aca="false">SMALL($DY106:ED106,1)</f>
        <v>#VALUE!</v>
      </c>
      <c r="EY106" s="323" t="e">
        <f aca="false">SMALL($DY106:EE106,1)</f>
        <v>#VALUE!</v>
      </c>
      <c r="EZ106" s="323" t="e">
        <f aca="false">SMALL($DY106:EF106,1)</f>
        <v>#VALUE!</v>
      </c>
      <c r="FA106" s="323" t="e">
        <f aca="false">SMALL($DY106:EG106,1)</f>
        <v>#VALUE!</v>
      </c>
      <c r="FB106" s="323" t="e">
        <f aca="false">SMALL($DY106:EH106,1)</f>
        <v>#VALUE!</v>
      </c>
      <c r="FC106" s="323" t="e">
        <f aca="false">SMALL($DY106:EI106,1)</f>
        <v>#VALUE!</v>
      </c>
      <c r="FD106" s="323" t="e">
        <f aca="false">SMALL($DY106:EJ106,1)</f>
        <v>#VALUE!</v>
      </c>
      <c r="FE106" s="323" t="e">
        <f aca="false">SMALL($DY106:EK106,1)</f>
        <v>#VALUE!</v>
      </c>
      <c r="FF106" s="323" t="e">
        <f aca="false">SMALL($DY106:EL106,1)</f>
        <v>#VALUE!</v>
      </c>
      <c r="FG106" s="323" t="e">
        <f aca="false">SMALL($DY106:EM106,1)</f>
        <v>#VALUE!</v>
      </c>
      <c r="FH106" s="323" t="e">
        <f aca="false">SMALL($DY106:EN106,1)</f>
        <v>#VALUE!</v>
      </c>
      <c r="FI106" s="323" t="e">
        <f aca="false">SMALL($DY106:EO106,1)</f>
        <v>#VALUE!</v>
      </c>
      <c r="FJ106" s="323" t="e">
        <f aca="false">SMALL($DY106:EP106,1)</f>
        <v>#VALUE!</v>
      </c>
      <c r="FK106" s="323" t="e">
        <f aca="false">SMALL($DY106:EQ106,1)</f>
        <v>#VALUE!</v>
      </c>
      <c r="FL106" s="323" t="e">
        <f aca="false">SMALL($DY106:ER106,1)</f>
        <v>#VALUE!</v>
      </c>
      <c r="FM106" s="323" t="e">
        <f aca="false">SMALL($DY106:ES106,1)</f>
        <v>#VALUE!</v>
      </c>
      <c r="FN106" s="323" t="e">
        <f aca="false">SMALL($DY106:ET106,1)</f>
        <v>#VALUE!</v>
      </c>
      <c r="FO106" s="323" t="e">
        <f aca="false">SMALL($DY106:EU106,1)</f>
        <v>#VALUE!</v>
      </c>
      <c r="FP106" s="324" t="e">
        <f aca="false">SMALL($DY106:EV106,1)</f>
        <v>#VALUE!</v>
      </c>
      <c r="FQ106" s="0"/>
      <c r="FR106" s="328" t="str">
        <f aca="false">IF($B106&lt;&gt;"",IF($EE$1+20&gt;=FR$13,$N106+E106-F106-(EW106+EW208+EW310+EW412),""),"")</f>
        <v/>
      </c>
      <c r="FS106" s="329" t="str">
        <f aca="false">IF($B106&lt;&gt;"",IF($EE$1+20&gt;=FS$13,$N106+$S106+E106-F106-(EX106+EX208+EX310+EX412),""),"")</f>
        <v/>
      </c>
      <c r="FT106" s="329" t="str">
        <f aca="false">IF($B106&lt;&gt;"",IF($EE$1+20&gt;=FT$13,$N106+$S106+$Y106+E106-F106-(EY106+EY208+EY310+EY412),""),"")</f>
        <v/>
      </c>
      <c r="FU106" s="329" t="str">
        <f aca="false">IF($B106&lt;&gt;"",IF($EE$1+20&gt;=FU$13,$N106+$S106+$Y106+$AD106+E106-F106-(EZ106+EZ208+EZ310+EZ412),""),"")</f>
        <v/>
      </c>
      <c r="FV106" s="329" t="str">
        <f aca="false">IF($B106&lt;&gt;"",IF($EE$1+20&gt;=FV$13,$N106+$S106+$Y106+$AD106+$AJ106+E106-F106-(FA106+FA208+FA310+FA412),""),"")</f>
        <v/>
      </c>
      <c r="FW106" s="329" t="str">
        <f aca="false">IF($B106&lt;&gt;"",IF($EE$1+20&gt;=FW$13,$N106+$S106+$Y106+$AD106+$AJ106+$AO106+E106-F106-(FB106+FB208+FB310+FB412),""),"")</f>
        <v/>
      </c>
      <c r="FX106" s="329" t="str">
        <f aca="false">IF($B106&lt;&gt;"",IF($EE$1+20&gt;=FX$13,$N106+$S106+$Y106+$AD106+$AJ106+$AO106+$AU106+E106-F106-(FC106+FC208+FC310+FC412),""),"")</f>
        <v/>
      </c>
      <c r="FY106" s="329" t="str">
        <f aca="false">IF($B106&lt;&gt;"",IF($EE$1+20&gt;=FY$13,$N106+$S106+$Y106+$AD106+$AJ106+$AO106+$AU106+$AZ106+E106-F106-(FD106+FD208+FD310+FD412),""),"")</f>
        <v/>
      </c>
      <c r="FZ106" s="329" t="str">
        <f aca="false">IF($B106&lt;&gt;"",IF($EE$1+20&gt;=FZ$13,$N106+$S106+$Y106+$AD106+$AJ106+$AO106+$AU106+$AZ106+$BF106+E106-F106-(FE106+FE208+FE310+FE412),""),"")</f>
        <v/>
      </c>
      <c r="GA106" s="329" t="str">
        <f aca="false">IF($B106&lt;&gt;"",IF($EE$1+20&gt;=GA$13,$N106+$S106+$Y106+$AD106+$AJ106+$AO106+$AU106+$AZ106+$BF106+$BK106+E106-F106-(FF106+FF208+FF310+FF412),""),"")</f>
        <v/>
      </c>
      <c r="GB106" s="329" t="str">
        <f aca="false">IF($B106&lt;&gt;"",IF($EE$1+20&gt;=GB$13,$N106+$S106+$Y106+$AD106+$AJ106+$AO106+$AU106+$AZ106+$BF106+$BK106+$BQ106+E106-F106-(FG106+FG208+FG310+FG412),""),"")</f>
        <v/>
      </c>
      <c r="GC106" s="329" t="str">
        <f aca="false">IF($B106&lt;&gt;"",IF($EE$1+20&gt;=GC$13,$N106+$S106+$Y106+$AD106+$AJ106+$AO106+$AU106+$AZ106+$BF106+$BK106+$BQ106+$BV106+E106-F106-(FH106+FH208+FH310+FH412),""),"")</f>
        <v/>
      </c>
      <c r="GD106" s="329" t="str">
        <f aca="false">IF($B106&lt;&gt;"",IF($EE$1+20&gt;=GD$13,$N106+$S106+$Y106+$AD106+$AJ106+$AO106+$AU106+$AZ106+$BF106+$BK106+$BQ106+$BV106+$CB106+E106-F106-(FI106+FI208+FI310+FI412),""),"")</f>
        <v/>
      </c>
      <c r="GE106" s="329" t="str">
        <f aca="false">IF($B106&lt;&gt;"",IF($EE$1+20&gt;=GE$13,$N106+$S106+$Y106+$AD106+$AJ106+$AO106+$AU106+$AZ106+$BF106+$BK106+$BQ106+$BV106+$CB106+$CG106+E106-F106-(FJ106+FJ208+FJ310+FJ412),""),"")</f>
        <v/>
      </c>
      <c r="GF106" s="329" t="str">
        <f aca="false">IF($B106&lt;&gt;"",IF($EE$1+20&gt;=GF$13,$N106+$S106+$Y106+$AD106+$AJ106+$AO106+$AU106+$AZ106+$BF106+$BK106+$BQ106+$BV106+$CB106+$CG106+$CM106+E106-F106-(FK106+FK208+FK310+FK412),""),"")</f>
        <v/>
      </c>
      <c r="GG106" s="329" t="str">
        <f aca="false">IF($B106&lt;&gt;"",IF($EE$1+20&gt;=GG$13,$N106+$S106+$Y106+$AD106+$AJ106+$AO106+$AU106+$AZ106+$BF106+$BK106+$BQ106+$BV106+$CB106+$CG106+$CM106+$CR106+E106-F106-(FL106+FL208+FL310+FL412),""),"")</f>
        <v/>
      </c>
      <c r="GH106" s="329" t="str">
        <f aca="false">IF($B106&lt;&gt;"",IF($EE$1+20&gt;=GH$13,$N106+$S106+$Y106+$AD106+$AJ106+$AO106+$AU106+$AZ106+$BF106+$BK106+$BQ106+$BV106+$CB106+$CG106+$CM106+$CR106+$CX106+E106-F106-(FM106+FM208+FM310+FM412),""),"")</f>
        <v/>
      </c>
      <c r="GI106" s="329" t="str">
        <f aca="false">IF($B106&lt;&gt;"",IF($EE$1+20&gt;=GI$13,$N106+$S106+$Y106+$AD106+$AJ106+$AO106+$AU106+$AZ106+$BF106+$BK106+$BQ106+$BV106+$CB106+$CG106+$CM106+$CR106+$CX106+$DC106+E106-F106-(FN106+FN208+FN310+FN412),""),"")</f>
        <v/>
      </c>
      <c r="GJ106" s="329" t="str">
        <f aca="false">IF($B106&lt;&gt;"",IF($EE$1+20&gt;=GJ$13,$N106+$S106+$Y106+$AD106+$AJ106+$AO106+$AU106+$AZ106+$BF106+$BK106+$BQ106+$BV106+$CB106+$CG106+$CM106+$CR106+$CX106+$DC106+$DI106+E106-F106-(FO106+FO208+FO310+FO412),""),"")</f>
        <v/>
      </c>
      <c r="GK106" s="330" t="str">
        <f aca="false">IF($B106&lt;&gt;"",IF($EE$1+20&gt;=GK$13,$N106+$S106+$Y106+$AD106+$AJ106+$AO106+$AU106+$AZ106+$BF106+$BK106+$BQ106+$BV106+$CB106+$CG106+$CM106+$CR106+$CX106+$DC106+$DI106+$DN106+E106-F106-(FP106+FP208+FP310+FP412),""),"")</f>
        <v/>
      </c>
      <c r="GL106" s="0"/>
      <c r="GM106" s="328" t="str">
        <f aca="false">IF($B106&lt;&gt;"",IF($EE$1+20&gt;=GM$13,RANK(FR106,FR$14:FR$113,0),""),"")</f>
        <v/>
      </c>
      <c r="GN106" s="329" t="str">
        <f aca="false">IF($B106&lt;&gt;"",IF($EE$1+20&gt;=GN$13,RANK(FS106,FS$14:FS$113,0),""),"")</f>
        <v/>
      </c>
      <c r="GO106" s="329" t="str">
        <f aca="false">IF($B106&lt;&gt;"",IF($EE$1+20&gt;=GO$13,RANK(FT106,FT$14:FT$113,0),""),"")</f>
        <v/>
      </c>
      <c r="GP106" s="329" t="str">
        <f aca="false">IF($B106&lt;&gt;"",IF($EE$1+20&gt;=GP$13,RANK(FU106,FU$14:FU$113,0),""),"")</f>
        <v/>
      </c>
      <c r="GQ106" s="329" t="str">
        <f aca="false">IF($B106&lt;&gt;"",IF($EE$1+20&gt;=GQ$13,RANK(FV106,FV$14:FV$113,0),""),"")</f>
        <v/>
      </c>
      <c r="GR106" s="329" t="str">
        <f aca="false">IF($B106&lt;&gt;"",IF($EE$1+20&gt;=GR$13,RANK(FW106,FW$14:FW$113,0),""),"")</f>
        <v/>
      </c>
      <c r="GS106" s="329" t="str">
        <f aca="false">IF($B106&lt;&gt;"",IF($EE$1+20&gt;=GS$13,RANK(FX106,FX$14:FX$113,0),""),"")</f>
        <v/>
      </c>
      <c r="GT106" s="329" t="str">
        <f aca="false">IF($B106&lt;&gt;"",IF($EE$1+20&gt;=GT$13,RANK(FY106,FY$14:FY$113,0),""),"")</f>
        <v/>
      </c>
      <c r="GU106" s="329" t="str">
        <f aca="false">IF($B106&lt;&gt;"",IF($EE$1+20&gt;=GU$13,RANK(FZ106,FZ$14:FZ$113,0),""),"")</f>
        <v/>
      </c>
      <c r="GV106" s="329" t="str">
        <f aca="false">IF($B106&lt;&gt;"",IF($EE$1+20&gt;=GV$13,RANK(GA106,GA$14:GA$113,0),""),"")</f>
        <v/>
      </c>
      <c r="GW106" s="329" t="str">
        <f aca="false">IF($B106&lt;&gt;"",IF($EE$1+20&gt;=GW$13,RANK(GB106,GB$14:GB$113,0),""),"")</f>
        <v/>
      </c>
      <c r="GX106" s="329" t="str">
        <f aca="false">IF($B106&lt;&gt;"",IF($EE$1+20&gt;=GX$13,RANK(GC106,GC$14:GC$113,0),""),"")</f>
        <v/>
      </c>
      <c r="GY106" s="329" t="str">
        <f aca="false">IF($B106&lt;&gt;"",IF($EE$1+20&gt;=GY$13,RANK(GD106,GD$14:GD$113,0),""),"")</f>
        <v/>
      </c>
      <c r="GZ106" s="329" t="str">
        <f aca="false">IF($B106&lt;&gt;"",IF($EE$1+20&gt;=GZ$13,RANK(GE106,GE$14:GE$113,0),""),"")</f>
        <v/>
      </c>
      <c r="HA106" s="329" t="str">
        <f aca="false">IF($B106&lt;&gt;"",IF($EE$1+20&gt;=HA$13,RANK(GF106,GF$14:GF$113,0),""),"")</f>
        <v/>
      </c>
      <c r="HB106" s="329" t="str">
        <f aca="false">IF($B106&lt;&gt;"",IF($EE$1+20&gt;=HB$13,RANK(GG106,GG$14:GG$113,0),""),"")</f>
        <v/>
      </c>
      <c r="HC106" s="329" t="str">
        <f aca="false">IF($B106&lt;&gt;"",IF($EE$1+20&gt;=HC$13,RANK(GH106,GH$14:GH$113,0),""),"")</f>
        <v/>
      </c>
      <c r="HD106" s="329" t="str">
        <f aca="false">IF($B106&lt;&gt;"",IF($EE$1+20&gt;=HD$13,RANK(GI106,GI$14:GI$113,0),""),"")</f>
        <v/>
      </c>
      <c r="HE106" s="329" t="str">
        <f aca="false">IF($B106&lt;&gt;"",IF($EE$1+20&gt;=HE$13,RANK(GJ106,GJ$14:GJ$113,0),""),"")</f>
        <v/>
      </c>
      <c r="HF106" s="330" t="str">
        <f aca="false">IF($B106&lt;&gt;"",IF($EE$1+20&gt;=HF$13,RANK(GK106,GK$14:GK$113,0),""),"")</f>
        <v/>
      </c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3" hidden="false" customHeight="false" outlineLevel="0" collapsed="false">
      <c r="A107" s="308" t="str">
        <f aca="false">IF(B107&lt;&gt;"",RANK(G107,G$14:G$113,0),"")</f>
        <v/>
      </c>
      <c r="B107" s="310" t="str">
        <f aca="false">IF('Chronos (M1..M20)'!B104&lt;&gt;"",'Chronos (M1..M20)'!B104,"")</f>
        <v/>
      </c>
      <c r="C107" s="310" t="str">
        <f aca="false">IF(B107&lt;&gt;"",'Chronos (M1..M20)'!C104,"")</f>
        <v/>
      </c>
      <c r="D107" s="215" t="str">
        <f aca="false">IF(B107&lt;&gt;"",'Chronos (M1..M20)'!C104,"")</f>
        <v/>
      </c>
      <c r="E107" s="355" t="n">
        <f aca="false">'Calculs (M1..M20)'!DS107</f>
        <v>0</v>
      </c>
      <c r="F107" s="355" t="n">
        <f aca="false">'Calculs (M1..M20)'!DT107</f>
        <v>0</v>
      </c>
      <c r="G107" s="311" t="n">
        <f aca="false">IF(B107&lt;&gt;"",IF(NbTotManche&lt;4,DR107-DQ107,IF(NbTotManche&lt;15,DR107-DU107-DQ107,IF(NbTotManche&lt;25,DR107-DU107-DV107-DQ107-DT107,IF(NbTotManche&lt;35,DS107-DU107-DV107-DW107-DT107-DQ107,DS107-DU107-DV107-DW107-DX107-DT107-DQ107)))),0)</f>
        <v>0</v>
      </c>
      <c r="H107" s="312" t="str">
        <f aca="false">IF(B107&lt;&gt;"",IF(G107,(G107/MAXA(G$14:G$113))*1000,0),"")</f>
        <v/>
      </c>
      <c r="I107" s="313" t="str">
        <f aca="false">IF($B107&lt;&gt;"",$B107,"")</f>
        <v/>
      </c>
      <c r="J107" s="314" t="str">
        <f aca="false">IF($B107&lt;&gt;"",'Chronos (M21..M40)'!$H104,"")</f>
        <v/>
      </c>
      <c r="K107" s="315" t="str">
        <f aca="false">IF('Chronos (M21..M40)'!$I104&lt;&gt;"",'Chronos (M21..M40)'!$I104," ")</f>
        <v> </v>
      </c>
      <c r="L107" s="316" t="n">
        <f aca="false">IF('Chronos (M21..M40)'!$J104&lt;&gt;"",'Chronos (M21..M40)'!$J104,0)</f>
        <v>0</v>
      </c>
      <c r="M107" s="317" t="str">
        <f aca="false">IF($B107&lt;&gt;"",IF(K107&lt;&gt;" ",(INDEX(J$9:K$12,MATCH(J107,J$9:J$12),2)/K107)*1000,0),"")</f>
        <v/>
      </c>
      <c r="N107" s="318" t="str">
        <f aca="false">IF(K$9&lt;&gt;"",IF($B107&lt;&gt;"",M107-L107,""),"")</f>
        <v/>
      </c>
      <c r="O107" s="314" t="str">
        <f aca="false">IF($B107&lt;&gt;"",'Chronos (M21..M40)'!$H205,"")</f>
        <v/>
      </c>
      <c r="P107" s="315" t="str">
        <f aca="false">IF('Chronos (M21..M40)'!$I205&lt;&gt;"",'Chronos (M21..M40)'!$I205," ")</f>
        <v> </v>
      </c>
      <c r="Q107" s="316" t="n">
        <f aca="false">IF('Chronos (M21..M40)'!$J205&lt;&gt;"",'Chronos (M21..M40)'!$J205,0)</f>
        <v>0</v>
      </c>
      <c r="R107" s="317" t="str">
        <f aca="false">IF($B107&lt;&gt;"",IF(P107&lt;&gt;" ",(INDEX(O$9:P$12,MATCH(O107,O$9:O$12),2)/P107)*1000,0),"")</f>
        <v/>
      </c>
      <c r="S107" s="318" t="str">
        <f aca="false">IF(P$9&lt;&gt;"",IF($B107&lt;&gt;"",R107-Q107,""),"")</f>
        <v/>
      </c>
      <c r="T107" s="313" t="str">
        <f aca="false">IF($B107&lt;&gt;"",$B107,"")</f>
        <v/>
      </c>
      <c r="U107" s="314" t="str">
        <f aca="false">IF($B107&lt;&gt;"",'Chronos (M21..M40)'!$H306,"")</f>
        <v/>
      </c>
      <c r="V107" s="315" t="str">
        <f aca="false">IF('Chronos (M21..M40)'!$I306&lt;&gt;"",'Chronos (M21..M40)'!$I306," ")</f>
        <v> </v>
      </c>
      <c r="W107" s="316" t="n">
        <f aca="false">IF('Chronos (M21..M40)'!$J306&lt;&gt;"",'Chronos (M21..M40)'!$J306,0)</f>
        <v>0</v>
      </c>
      <c r="X107" s="317" t="str">
        <f aca="false">IF($B107&lt;&gt;"",IF(V107&lt;&gt;" ",(INDEX(U$9:V$12,MATCH(U107,U$9:U$12),2)/V107)*1000,0),"")</f>
        <v/>
      </c>
      <c r="Y107" s="318" t="str">
        <f aca="false">IF(V$9&lt;&gt;"",IF($B107&lt;&gt;"",X107-W107,""),"")</f>
        <v/>
      </c>
      <c r="Z107" s="314" t="str">
        <f aca="false">IF($B107&lt;&gt;"",'Chronos (M21..M40)'!$H407,"")</f>
        <v/>
      </c>
      <c r="AA107" s="315" t="str">
        <f aca="false">IF('Chronos (M21..M40)'!$I407&lt;&gt;"",'Chronos (M21..M40)'!$I407," ")</f>
        <v> </v>
      </c>
      <c r="AB107" s="316" t="n">
        <f aca="false">IF('Chronos (M1..M20)'!$J407&lt;&gt;"",'Chronos (M21..M40)'!$J407,0)</f>
        <v>0</v>
      </c>
      <c r="AC107" s="317" t="str">
        <f aca="false">IF($B107&lt;&gt;"",IF(AA107&lt;&gt;" ",(INDEX(Z$9:AA$12,MATCH(Z107,Z$9:Z$12),2)/AA107)*1000,0),"")</f>
        <v/>
      </c>
      <c r="AD107" s="318" t="str">
        <f aca="false">IF(AA$9&lt;&gt;"",IF($B107&lt;&gt;"",AC107-AB107,""),"")</f>
        <v/>
      </c>
      <c r="AE107" s="313" t="str">
        <f aca="false">IF($B107&lt;&gt;"",$B107,"")</f>
        <v/>
      </c>
      <c r="AF107" s="314" t="str">
        <f aca="false">IF($B107&lt;&gt;"",'Chronos (M21..M40)'!$H508,"")</f>
        <v/>
      </c>
      <c r="AG107" s="315" t="str">
        <f aca="false">IF('Chronos (M21..M40)'!$I508&lt;&gt;"",'Chronos (M21..M40)'!$I508," ")</f>
        <v> </v>
      </c>
      <c r="AH107" s="316" t="n">
        <f aca="false">IF('Chronos (M21..M40)'!$J508&lt;&gt;"",'Chronos (M21..M40)'!$J508,0)</f>
        <v>0</v>
      </c>
      <c r="AI107" s="317" t="str">
        <f aca="false">IF($B107&lt;&gt;"",IF(AG107&lt;&gt;" ",(INDEX(AF$9:AG$12,MATCH(AF107,AF$9:AF$12),2)/AG107)*1000,0),"")</f>
        <v/>
      </c>
      <c r="AJ107" s="318" t="str">
        <f aca="false">IF(AG$9&lt;&gt;"",IF($B107&lt;&gt;"",AI107-AH107,""),"")</f>
        <v/>
      </c>
      <c r="AK107" s="314" t="str">
        <f aca="false">IF($B107&lt;&gt;"",'Chronos (M21..M40)'!$H609,"")</f>
        <v/>
      </c>
      <c r="AL107" s="315" t="str">
        <f aca="false">IF('Chronos (M21..M40)'!$I609&lt;&gt;"",'Chronos (M21..M40)'!$I609," ")</f>
        <v> </v>
      </c>
      <c r="AM107" s="316" t="n">
        <f aca="false">IF('Chronos (M21..M40)'!$J609&lt;&gt;"",'Chronos (M21..M40)'!$J609,0)</f>
        <v>0</v>
      </c>
      <c r="AN107" s="317" t="str">
        <f aca="false">IF($B107&lt;&gt;"",IF(AL107&lt;&gt;" ",(INDEX(AK$9:AL$12,MATCH(AK107,AK$9:AK$12),2)/AL107)*1000,0),"")</f>
        <v/>
      </c>
      <c r="AO107" s="318" t="str">
        <f aca="false">IF(AL$9&lt;&gt;"",IF($B107&lt;&gt;"",AN107-AM107,""),"")</f>
        <v/>
      </c>
      <c r="AP107" s="313" t="str">
        <f aca="false">IF($B107&lt;&gt;"",$B107,"")</f>
        <v/>
      </c>
      <c r="AQ107" s="314" t="str">
        <f aca="false">IF($B107&lt;&gt;"",'Chronos (M21..M40)'!$H710,"")</f>
        <v/>
      </c>
      <c r="AR107" s="315" t="str">
        <f aca="false">IF('Chronos (M21..M40)'!$I710&lt;&gt;"",'Chronos (M21..M40)'!$I710," ")</f>
        <v> </v>
      </c>
      <c r="AS107" s="316" t="n">
        <f aca="false">IF('Chronos (M21..M40)'!$J710&lt;&gt;"",'Chronos (M21..M40)'!$J710,0)</f>
        <v>0</v>
      </c>
      <c r="AT107" s="317" t="str">
        <f aca="false">IF($B107&lt;&gt;"",IF(AR107&lt;&gt;" ",(INDEX(AQ$9:AR$12,MATCH(AQ107,AQ$9:AQ$12),2)/AR107)*1000,0),"")</f>
        <v/>
      </c>
      <c r="AU107" s="318" t="str">
        <f aca="false">IF(AR$9&lt;&gt;"",IF($B107&lt;&gt;"",AT107-AS107,""),"")</f>
        <v/>
      </c>
      <c r="AV107" s="314" t="str">
        <f aca="false">IF($B107&lt;&gt;"",'Chronos (M21..M40)'!$H811,"")</f>
        <v/>
      </c>
      <c r="AW107" s="315" t="str">
        <f aca="false">IF('Chronos (M21..M40)'!$I811&lt;&gt;"",'Chronos (M21..M40)'!$I811," ")</f>
        <v> </v>
      </c>
      <c r="AX107" s="316" t="n">
        <f aca="false">IF('Chronos (M21..M40)'!$J811&lt;&gt;"",'Chronos (M21..M40)'!$J811,0)</f>
        <v>0</v>
      </c>
      <c r="AY107" s="317" t="str">
        <f aca="false">IF($B107&lt;&gt;"",IF(AW107&lt;&gt;" ",(INDEX(AV$9:AW$12,MATCH(AV107,AV$9:AV$12),2)/AW107)*1000,0),"")</f>
        <v/>
      </c>
      <c r="AZ107" s="318" t="str">
        <f aca="false">IF(AW$9&lt;&gt;"",IF($B107&lt;&gt;"",AY107-AX107,""),"")</f>
        <v/>
      </c>
      <c r="BA107" s="313" t="str">
        <f aca="false">IF($B107&lt;&gt;"",$B107,"")</f>
        <v/>
      </c>
      <c r="BB107" s="314" t="str">
        <f aca="false">IF($B107&lt;&gt;"",'Chronos (M21..M40)'!$H912,"")</f>
        <v/>
      </c>
      <c r="BC107" s="315" t="str">
        <f aca="false">IF('Chronos (M21..M40)'!$I912&lt;&gt;"",'Chronos (M21..M40)'!$I912," ")</f>
        <v> </v>
      </c>
      <c r="BD107" s="316" t="n">
        <f aca="false">IF('Chronos (M21..M40)'!$J912&lt;&gt;"",'Chronos (M21..M40)'!$J912,0)</f>
        <v>0</v>
      </c>
      <c r="BE107" s="317" t="str">
        <f aca="false">IF($B107&lt;&gt;"",IF(BC107&lt;&gt;" ",(INDEX(BB$9:BC$12,MATCH(BB107,BB$9:BB$12),2)/BC107)*1000,0),"")</f>
        <v/>
      </c>
      <c r="BF107" s="318" t="str">
        <f aca="false">IF(BC$9&lt;&gt;"",IF($B107&lt;&gt;"",BE107-BD107,""),"")</f>
        <v/>
      </c>
      <c r="BG107" s="314" t="str">
        <f aca="false">IF($B107&lt;&gt;"",'Chronos (M21..M40)'!$H1013,"")</f>
        <v/>
      </c>
      <c r="BH107" s="315" t="str">
        <f aca="false">IF('Chronos (M21..M40)'!$I1013&lt;&gt;"",'Chronos (M21..M40)'!$I1013," ")</f>
        <v> </v>
      </c>
      <c r="BI107" s="316" t="n">
        <f aca="false">IF('Chronos (M21..M40)'!$J1013&lt;&gt;"",'Chronos (M21..M40)'!$J1013,0)</f>
        <v>0</v>
      </c>
      <c r="BJ107" s="317" t="str">
        <f aca="false">IF($B107&lt;&gt;"",IF(BH107&lt;&gt;" ",(INDEX(BG$9:BH$12,MATCH(BG107,BG$9:BG$12),2)/BH107)*1000,0),"")</f>
        <v/>
      </c>
      <c r="BK107" s="318" t="str">
        <f aca="false">IF(BH$9&lt;&gt;"",IF($B107&lt;&gt;"",BJ107-BI107,""),"")</f>
        <v/>
      </c>
      <c r="BL107" s="313" t="str">
        <f aca="false">IF($B107&lt;&gt;"",$B107,"")</f>
        <v/>
      </c>
      <c r="BM107" s="314" t="str">
        <f aca="false">IF($B107&lt;&gt;"",'Chronos (M21..M40)'!$H1114,"")</f>
        <v/>
      </c>
      <c r="BN107" s="315" t="str">
        <f aca="false">IF('Chronos (M21..M40)'!$I1114&lt;&gt;"",'Chronos (M21..M40)'!$I1114," ")</f>
        <v> </v>
      </c>
      <c r="BO107" s="316" t="n">
        <f aca="false">IF('Chronos (M21..M40)'!$J1114&lt;&gt;"",'Chronos (M21..M40)'!$J1114,0)</f>
        <v>0</v>
      </c>
      <c r="BP107" s="317" t="str">
        <f aca="false">IF($B107&lt;&gt;"",IF(BN107&lt;&gt;" ",(INDEX(BM$9:BN$12,MATCH(BM107,BM$9:BM$12),2)/BN107)*1000,0),"")</f>
        <v/>
      </c>
      <c r="BQ107" s="318" t="str">
        <f aca="false">IF(BN$9&lt;&gt;"",IF($B107&lt;&gt;"",BP107-BO107,""),"")</f>
        <v/>
      </c>
      <c r="BR107" s="314" t="str">
        <f aca="false">IF($B107&lt;&gt;"",'Chronos (M21..M40)'!$H1215,"")</f>
        <v/>
      </c>
      <c r="BS107" s="315" t="str">
        <f aca="false">IF('Chronos (M21..M40)'!$I1215&lt;&gt;"",'Chronos (M21..M40)'!$I1215," ")</f>
        <v> </v>
      </c>
      <c r="BT107" s="316" t="n">
        <f aca="false">IF('Chronos (M21..M40)'!$J1215&lt;&gt;"",'Chronos (M21..M40)'!$J1215,0)</f>
        <v>0</v>
      </c>
      <c r="BU107" s="317" t="str">
        <f aca="false">IF($B107&lt;&gt;"",IF(BS107&lt;&gt;" ",(INDEX(BR$9:BS$12,MATCH(BR107,BR$9:BR$12),2)/BS107)*1000,0),"")</f>
        <v/>
      </c>
      <c r="BV107" s="318" t="str">
        <f aca="false">IF(BS$9&lt;&gt;"",IF($B107&lt;&gt;"",BU107-BT107,""),"")</f>
        <v/>
      </c>
      <c r="BW107" s="313" t="str">
        <f aca="false">IF($B107&lt;&gt;"",$B107,"")</f>
        <v/>
      </c>
      <c r="BX107" s="314" t="str">
        <f aca="false">IF($B107&lt;&gt;"",'Chronos (M21..M40)'!$H1316,"")</f>
        <v/>
      </c>
      <c r="BY107" s="315" t="str">
        <f aca="false">IF('Chronos (M21..M40)'!$I1316&lt;&gt;"",'Chronos (M21..M40)'!$I1316," ")</f>
        <v> </v>
      </c>
      <c r="BZ107" s="316" t="n">
        <f aca="false">IF('Chronos (M21..M40)'!$J1316&lt;&gt;"",'Chronos (M21..M40)'!$J1316,0)</f>
        <v>0</v>
      </c>
      <c r="CA107" s="317" t="str">
        <f aca="false">IF($B107&lt;&gt;"",IF(BY107&lt;&gt;" ",(INDEX(BX$9:BY$12,MATCH(BX107,BX$9:BX$12),2)/BY107)*1000,0),"")</f>
        <v/>
      </c>
      <c r="CB107" s="318" t="str">
        <f aca="false">IF(BY$9&lt;&gt;"",IF($B107&lt;&gt;"",CA107-BZ107,""),"")</f>
        <v/>
      </c>
      <c r="CC107" s="314" t="str">
        <f aca="false">IF($B107&lt;&gt;"",'Chronos (M21..M40)'!$H1417,"")</f>
        <v/>
      </c>
      <c r="CD107" s="315" t="str">
        <f aca="false">IF('Chronos (M21..M40)'!$I1417&lt;&gt;"",'Chronos (M21..M40)'!$I1417," ")</f>
        <v> </v>
      </c>
      <c r="CE107" s="316" t="n">
        <f aca="false">IF('Chronos (M21..M40)'!$J1417&lt;&gt;"",'Chronos (M21..M40)'!$J1417,0)</f>
        <v>0</v>
      </c>
      <c r="CF107" s="317" t="str">
        <f aca="false">IF($B107&lt;&gt;"",IF(CD107&lt;&gt;" ",(INDEX(CC$9:CD$12,MATCH(CC107,CC$9:CC$12),2)/CD107)*1000,0),"")</f>
        <v/>
      </c>
      <c r="CG107" s="318" t="str">
        <f aca="false">IF(CD$9&lt;&gt;"",IF($B107&lt;&gt;"",CF107-CE107,""),"")</f>
        <v/>
      </c>
      <c r="CH107" s="313" t="str">
        <f aca="false">IF($B107&lt;&gt;"",$B107,"")</f>
        <v/>
      </c>
      <c r="CI107" s="314" t="str">
        <f aca="false">IF($B107&lt;&gt;"",'Chronos (M21..M40)'!$H1518,"")</f>
        <v/>
      </c>
      <c r="CJ107" s="315" t="str">
        <f aca="false">IF('Chronos (M21..M40)'!$I1518&lt;&gt;"",'Chronos (M21..M40)'!$I1518," ")</f>
        <v> </v>
      </c>
      <c r="CK107" s="316" t="n">
        <f aca="false">IF('Chronos (M21..M40)'!$J1518&lt;&gt;"",'Chronos (M21..M40)'!$J1518,0)</f>
        <v>0</v>
      </c>
      <c r="CL107" s="317" t="str">
        <f aca="false">IF($B107&lt;&gt;"",IF(CJ107&lt;&gt;" ",(INDEX(CI$9:CJ$12,MATCH(CI107,CI$9:CI$12),2)/CJ107)*1000,0),"")</f>
        <v/>
      </c>
      <c r="CM107" s="318" t="str">
        <f aca="false">IF(CJ$9&lt;&gt;"",IF($B107&lt;&gt;"",CL107-CK107,""),"")</f>
        <v/>
      </c>
      <c r="CN107" s="314" t="str">
        <f aca="false">IF($B107&lt;&gt;"",'Chronos (M21..M40)'!$H1619,"")</f>
        <v/>
      </c>
      <c r="CO107" s="315" t="str">
        <f aca="false">IF('Chronos (M21..M40)'!$I1619&lt;&gt;"",'Chronos (M21..M40)'!$I1619," ")</f>
        <v> </v>
      </c>
      <c r="CP107" s="316" t="n">
        <f aca="false">IF('Chronos (M21..M40)'!$J1619&lt;&gt;"",'Chronos (M21..M40)'!$J1619,0)</f>
        <v>0</v>
      </c>
      <c r="CQ107" s="317" t="str">
        <f aca="false">IF($B107&lt;&gt;"",IF(CO107&lt;&gt;" ",(INDEX(CN$9:CO$12,MATCH(CN107,CN$9:CN$12),2)/CO107)*1000,0),"")</f>
        <v/>
      </c>
      <c r="CR107" s="318" t="str">
        <f aca="false">IF(CO$9&lt;&gt;"",IF($B107&lt;&gt;"",CQ107-CP107,""),"")</f>
        <v/>
      </c>
      <c r="CS107" s="313" t="str">
        <f aca="false">IF($B107&lt;&gt;"",$B107,"")</f>
        <v/>
      </c>
      <c r="CT107" s="314" t="str">
        <f aca="false">IF($B107&lt;&gt;"",'Chronos (M21..M40)'!$H1720,"")</f>
        <v/>
      </c>
      <c r="CU107" s="315" t="str">
        <f aca="false">IF('Chronos (M21..M40)'!$I1720&lt;&gt;"",'Chronos (M21..M40)'!$I1720," ")</f>
        <v> </v>
      </c>
      <c r="CV107" s="316" t="n">
        <f aca="false">IF('Chronos (M21..M40)'!$J1720&lt;&gt;"",'Chronos (M21..M40)'!$J1720,0)</f>
        <v>0</v>
      </c>
      <c r="CW107" s="317" t="str">
        <f aca="false">IF($B107&lt;&gt;"",IF(CU107&lt;&gt;" ",(INDEX(CT$9:CU$12,MATCH(CT107,CT$9:CT$12),2)/CU107)*1000,0),"")</f>
        <v/>
      </c>
      <c r="CX107" s="318" t="str">
        <f aca="false">IF(CU$9&lt;&gt;"",IF($B107&lt;&gt;"",CW107-CV107,""),"")</f>
        <v/>
      </c>
      <c r="CY107" s="314" t="str">
        <f aca="false">IF($B107&lt;&gt;"",'Chronos (M21..M40)'!$H1821,"")</f>
        <v/>
      </c>
      <c r="CZ107" s="315" t="str">
        <f aca="false">IF('Chronos (M21..M40)'!$I1821&lt;&gt;"",'Chronos (M21..M40)'!$I1821," ")</f>
        <v> </v>
      </c>
      <c r="DA107" s="316" t="n">
        <f aca="false">IF('Chronos (M21..M40)'!$J1821&lt;&gt;"",'Chronos (M21..M40)'!$J1821,0)</f>
        <v>0</v>
      </c>
      <c r="DB107" s="317" t="str">
        <f aca="false">IF($B107&lt;&gt;"",IF(CZ107&lt;&gt;" ",(INDEX(CY$9:CZ$12,MATCH(CY107,CY$9:CY$12),2)/CZ107)*1000,0),"")</f>
        <v/>
      </c>
      <c r="DC107" s="318" t="str">
        <f aca="false">IF(CZ$9&lt;&gt;"",IF($B107&lt;&gt;"",DB107-DA107,""),"")</f>
        <v/>
      </c>
      <c r="DD107" s="313" t="str">
        <f aca="false">IF($B107&lt;&gt;"",$B107,"")</f>
        <v/>
      </c>
      <c r="DE107" s="314" t="str">
        <f aca="false">IF($B107&lt;&gt;"",'Chronos (M21..M40)'!$H1922,"")</f>
        <v/>
      </c>
      <c r="DF107" s="315" t="str">
        <f aca="false">IF('Chronos (M21..M40)'!$I1922&lt;&gt;"",'Chronos (M21..M40)'!$I1922," ")</f>
        <v> </v>
      </c>
      <c r="DG107" s="316" t="n">
        <f aca="false">IF('Chronos (M21..M40)'!$J1922&lt;&gt;"",'Chronos (M21..M40)'!$J1922,0)</f>
        <v>0</v>
      </c>
      <c r="DH107" s="317" t="str">
        <f aca="false">IF($B107&lt;&gt;"",IF(DF107&lt;&gt;" ",(INDEX(DE$9:DF$12,MATCH(DE107,DE$9:DE$12),2)/DF107)*1000,0),"")</f>
        <v/>
      </c>
      <c r="DI107" s="318" t="str">
        <f aca="false">IF(DF$9&lt;&gt;"",IF($B107&lt;&gt;"",DH107-DG107,""),"")</f>
        <v/>
      </c>
      <c r="DJ107" s="314" t="str">
        <f aca="false">IF($B107&lt;&gt;"",'Chronos (M21..M40)'!$H2023,"")</f>
        <v/>
      </c>
      <c r="DK107" s="315" t="str">
        <f aca="false">IF('Chronos (M21..M40)'!$I2023&lt;&gt;"",'Chronos (M21..M40)'!$I2023," ")</f>
        <v> </v>
      </c>
      <c r="DL107" s="316" t="n">
        <f aca="false">IF('Chronos (M21..M40)'!$J2023&lt;&gt;"",'Chronos (M21..M40)'!$J2023,0)</f>
        <v>0</v>
      </c>
      <c r="DM107" s="317" t="str">
        <f aca="false">IF($B107&lt;&gt;"",IF(DK107&lt;&gt;" ",(INDEX(DJ$9:DK$12,MATCH(DJ107,DJ$9:DJ$12),2)/DK107)*1000,0),"")</f>
        <v/>
      </c>
      <c r="DN107" s="318" t="str">
        <f aca="false">IF(DK$9&lt;&gt;"",IF($B107&lt;&gt;"",DM107-DL107,""),"")</f>
        <v/>
      </c>
      <c r="DO107" s="0"/>
      <c r="DP107" s="356" t="n">
        <f aca="false">E107</f>
        <v>0</v>
      </c>
      <c r="DQ107" s="357" t="n">
        <f aca="false">F107</f>
        <v>0</v>
      </c>
      <c r="DR107" s="356" t="e">
        <f aca="false">SUM(E107,M107,R107,X107,AC107)</f>
        <v>#VALUE!</v>
      </c>
      <c r="DS107" s="319" t="e">
        <f aca="false">SUM(DR107,AI107,AN107,AT107,AY107,BE107,BJ107,BP107,BU107,CA107,CF107,CL107,CQ107,CW107,DB107,DH107,DM107)</f>
        <v>#VALUE!</v>
      </c>
      <c r="DT107" s="357" t="n">
        <f aca="false">SUM(L107,Q107,W107,AB107,AH107,AM107,AS107,AX107,BD107,BI107,BO107,BT107,BZ107,CE107,CK107,CP107,CV107,DA107,DG107,DL107)</f>
        <v>0</v>
      </c>
      <c r="DU107" s="356" t="e">
        <f aca="false">SMALL($DY107:$EV107,1)</f>
        <v>#VALUE!</v>
      </c>
      <c r="DV107" s="319" t="e">
        <f aca="false">SMALL($DY107:$EV107,2)</f>
        <v>#VALUE!</v>
      </c>
      <c r="DW107" s="319" t="e">
        <f aca="false">SMALL($DY107:$EV107,3)</f>
        <v>#VALUE!</v>
      </c>
      <c r="DX107" s="357" t="e">
        <f aca="false">SMALL($DY107:$EV107,4)</f>
        <v>#VALUE!</v>
      </c>
      <c r="DY107" s="356" t="e">
        <f aca="false">'Calculs (M1..M20)'!DU107</f>
        <v>#VALUE!</v>
      </c>
      <c r="DZ107" s="356" t="e">
        <f aca="false">'Calculs (M1..M20)'!DV107</f>
        <v>#VALUE!</v>
      </c>
      <c r="EA107" s="356" t="e">
        <f aca="false">'Calculs (M1..M20)'!DW107</f>
        <v>#VALUE!</v>
      </c>
      <c r="EB107" s="358" t="e">
        <f aca="false">'Calculs (M1..M20)'!DX107</f>
        <v>#VALUE!</v>
      </c>
      <c r="EC107" s="361" t="str">
        <f aca="false">IF(M107&gt;0,M107," ")</f>
        <v/>
      </c>
      <c r="ED107" s="321" t="str">
        <f aca="false">IF(R107&gt;0,R107," ")</f>
        <v/>
      </c>
      <c r="EE107" s="321" t="str">
        <f aca="false">IF(X107&gt;0,X107," ")</f>
        <v/>
      </c>
      <c r="EF107" s="321" t="str">
        <f aca="false">IF(AC107&gt;0,AC107," ")</f>
        <v/>
      </c>
      <c r="EG107" s="321" t="str">
        <f aca="false">IF(AI107&gt;0,AI107," ")</f>
        <v/>
      </c>
      <c r="EH107" s="321" t="str">
        <f aca="false">IF(AN107&gt;0,AN107," ")</f>
        <v/>
      </c>
      <c r="EI107" s="321" t="str">
        <f aca="false">IF(AT107&gt;0,AT107," ")</f>
        <v/>
      </c>
      <c r="EJ107" s="321" t="str">
        <f aca="false">IF(AY107&gt;0,AY107," ")</f>
        <v/>
      </c>
      <c r="EK107" s="321" t="str">
        <f aca="false">IF(BE107&gt;0,BE107," ")</f>
        <v/>
      </c>
      <c r="EL107" s="321" t="str">
        <f aca="false">IF(BJ107&gt;0,BJ107," ")</f>
        <v/>
      </c>
      <c r="EM107" s="321" t="str">
        <f aca="false">IF(BP107&gt;0,BP107," ")</f>
        <v/>
      </c>
      <c r="EN107" s="321" t="str">
        <f aca="false">IF(BU107&gt;0,BU107," ")</f>
        <v/>
      </c>
      <c r="EO107" s="321" t="str">
        <f aca="false">IF(CA107&gt;0,CA107," ")</f>
        <v/>
      </c>
      <c r="EP107" s="321" t="str">
        <f aca="false">IF(CF107&gt;0,CF107," ")</f>
        <v/>
      </c>
      <c r="EQ107" s="321" t="str">
        <f aca="false">IF(CL107&gt;0,CL107," ")</f>
        <v/>
      </c>
      <c r="ER107" s="321" t="str">
        <f aca="false">IF(CQ107&gt;0,CQ107," ")</f>
        <v/>
      </c>
      <c r="ES107" s="321" t="str">
        <f aca="false">IF(CW107&gt;0,CW107," ")</f>
        <v/>
      </c>
      <c r="ET107" s="321" t="str">
        <f aca="false">IF(DB107&gt;0,DB107," ")</f>
        <v/>
      </c>
      <c r="EU107" s="321" t="str">
        <f aca="false">IF(DH107&gt;0,DH107," ")</f>
        <v/>
      </c>
      <c r="EV107" s="321" t="str">
        <f aca="false">IF(DM107&gt;0,DM107," ")</f>
        <v/>
      </c>
      <c r="EW107" s="322" t="e">
        <f aca="false">SMALL($DY107:EC107,1)</f>
        <v>#VALUE!</v>
      </c>
      <c r="EX107" s="323" t="e">
        <f aca="false">SMALL($DY107:ED107,1)</f>
        <v>#VALUE!</v>
      </c>
      <c r="EY107" s="323" t="e">
        <f aca="false">SMALL($DY107:EE107,1)</f>
        <v>#VALUE!</v>
      </c>
      <c r="EZ107" s="323" t="e">
        <f aca="false">SMALL($DY107:EF107,1)</f>
        <v>#VALUE!</v>
      </c>
      <c r="FA107" s="323" t="e">
        <f aca="false">SMALL($DY107:EG107,1)</f>
        <v>#VALUE!</v>
      </c>
      <c r="FB107" s="323" t="e">
        <f aca="false">SMALL($DY107:EH107,1)</f>
        <v>#VALUE!</v>
      </c>
      <c r="FC107" s="323" t="e">
        <f aca="false">SMALL($DY107:EI107,1)</f>
        <v>#VALUE!</v>
      </c>
      <c r="FD107" s="323" t="e">
        <f aca="false">SMALL($DY107:EJ107,1)</f>
        <v>#VALUE!</v>
      </c>
      <c r="FE107" s="323" t="e">
        <f aca="false">SMALL($DY107:EK107,1)</f>
        <v>#VALUE!</v>
      </c>
      <c r="FF107" s="323" t="e">
        <f aca="false">SMALL($DY107:EL107,1)</f>
        <v>#VALUE!</v>
      </c>
      <c r="FG107" s="323" t="e">
        <f aca="false">SMALL($DY107:EM107,1)</f>
        <v>#VALUE!</v>
      </c>
      <c r="FH107" s="323" t="e">
        <f aca="false">SMALL($DY107:EN107,1)</f>
        <v>#VALUE!</v>
      </c>
      <c r="FI107" s="323" t="e">
        <f aca="false">SMALL($DY107:EO107,1)</f>
        <v>#VALUE!</v>
      </c>
      <c r="FJ107" s="323" t="e">
        <f aca="false">SMALL($DY107:EP107,1)</f>
        <v>#VALUE!</v>
      </c>
      <c r="FK107" s="323" t="e">
        <f aca="false">SMALL($DY107:EQ107,1)</f>
        <v>#VALUE!</v>
      </c>
      <c r="FL107" s="323" t="e">
        <f aca="false">SMALL($DY107:ER107,1)</f>
        <v>#VALUE!</v>
      </c>
      <c r="FM107" s="323" t="e">
        <f aca="false">SMALL($DY107:ES107,1)</f>
        <v>#VALUE!</v>
      </c>
      <c r="FN107" s="323" t="e">
        <f aca="false">SMALL($DY107:ET107,1)</f>
        <v>#VALUE!</v>
      </c>
      <c r="FO107" s="323" t="e">
        <f aca="false">SMALL($DY107:EU107,1)</f>
        <v>#VALUE!</v>
      </c>
      <c r="FP107" s="324" t="e">
        <f aca="false">SMALL($DY107:EV107,1)</f>
        <v>#VALUE!</v>
      </c>
      <c r="FQ107" s="0"/>
      <c r="FR107" s="328" t="str">
        <f aca="false">IF($B107&lt;&gt;"",IF($EE$1+20&gt;=FR$13,$N107+E107-F107-(EW107+EW209+EW311+EW413),""),"")</f>
        <v/>
      </c>
      <c r="FS107" s="329" t="str">
        <f aca="false">IF($B107&lt;&gt;"",IF($EE$1+20&gt;=FS$13,$N107+$S107+E107-F107-(EX107+EX209+EX311+EX413),""),"")</f>
        <v/>
      </c>
      <c r="FT107" s="329" t="str">
        <f aca="false">IF($B107&lt;&gt;"",IF($EE$1+20&gt;=FT$13,$N107+$S107+$Y107+E107-F107-(EY107+EY209+EY311+EY413),""),"")</f>
        <v/>
      </c>
      <c r="FU107" s="329" t="str">
        <f aca="false">IF($B107&lt;&gt;"",IF($EE$1+20&gt;=FU$13,$N107+$S107+$Y107+$AD107+E107-F107-(EZ107+EZ209+EZ311+EZ413),""),"")</f>
        <v/>
      </c>
      <c r="FV107" s="329" t="str">
        <f aca="false">IF($B107&lt;&gt;"",IF($EE$1+20&gt;=FV$13,$N107+$S107+$Y107+$AD107+$AJ107+E107-F107-(FA107+FA209+FA311+FA413),""),"")</f>
        <v/>
      </c>
      <c r="FW107" s="329" t="str">
        <f aca="false">IF($B107&lt;&gt;"",IF($EE$1+20&gt;=FW$13,$N107+$S107+$Y107+$AD107+$AJ107+$AO107+E107-F107-(FB107+FB209+FB311+FB413),""),"")</f>
        <v/>
      </c>
      <c r="FX107" s="329" t="str">
        <f aca="false">IF($B107&lt;&gt;"",IF($EE$1+20&gt;=FX$13,$N107+$S107+$Y107+$AD107+$AJ107+$AO107+$AU107+E107-F107-(FC107+FC209+FC311+FC413),""),"")</f>
        <v/>
      </c>
      <c r="FY107" s="329" t="str">
        <f aca="false">IF($B107&lt;&gt;"",IF($EE$1+20&gt;=FY$13,$N107+$S107+$Y107+$AD107+$AJ107+$AO107+$AU107+$AZ107+E107-F107-(FD107+FD209+FD311+FD413),""),"")</f>
        <v/>
      </c>
      <c r="FZ107" s="329" t="str">
        <f aca="false">IF($B107&lt;&gt;"",IF($EE$1+20&gt;=FZ$13,$N107+$S107+$Y107+$AD107+$AJ107+$AO107+$AU107+$AZ107+$BF107+E107-F107-(FE107+FE209+FE311+FE413),""),"")</f>
        <v/>
      </c>
      <c r="GA107" s="329" t="str">
        <f aca="false">IF($B107&lt;&gt;"",IF($EE$1+20&gt;=GA$13,$N107+$S107+$Y107+$AD107+$AJ107+$AO107+$AU107+$AZ107+$BF107+$BK107+E107-F107-(FF107+FF209+FF311+FF413),""),"")</f>
        <v/>
      </c>
      <c r="GB107" s="329" t="str">
        <f aca="false">IF($B107&lt;&gt;"",IF($EE$1+20&gt;=GB$13,$N107+$S107+$Y107+$AD107+$AJ107+$AO107+$AU107+$AZ107+$BF107+$BK107+$BQ107+E107-F107-(FG107+FG209+FG311+FG413),""),"")</f>
        <v/>
      </c>
      <c r="GC107" s="329" t="str">
        <f aca="false">IF($B107&lt;&gt;"",IF($EE$1+20&gt;=GC$13,$N107+$S107+$Y107+$AD107+$AJ107+$AO107+$AU107+$AZ107+$BF107+$BK107+$BQ107+$BV107+E107-F107-(FH107+FH209+FH311+FH413),""),"")</f>
        <v/>
      </c>
      <c r="GD107" s="329" t="str">
        <f aca="false">IF($B107&lt;&gt;"",IF($EE$1+20&gt;=GD$13,$N107+$S107+$Y107+$AD107+$AJ107+$AO107+$AU107+$AZ107+$BF107+$BK107+$BQ107+$BV107+$CB107+E107-F107-(FI107+FI209+FI311+FI413),""),"")</f>
        <v/>
      </c>
      <c r="GE107" s="329" t="str">
        <f aca="false">IF($B107&lt;&gt;"",IF($EE$1+20&gt;=GE$13,$N107+$S107+$Y107+$AD107+$AJ107+$AO107+$AU107+$AZ107+$BF107+$BK107+$BQ107+$BV107+$CB107+$CG107+E107-F107-(FJ107+FJ209+FJ311+FJ413),""),"")</f>
        <v/>
      </c>
      <c r="GF107" s="329" t="str">
        <f aca="false">IF($B107&lt;&gt;"",IF($EE$1+20&gt;=GF$13,$N107+$S107+$Y107+$AD107+$AJ107+$AO107+$AU107+$AZ107+$BF107+$BK107+$BQ107+$BV107+$CB107+$CG107+$CM107+E107-F107-(FK107+FK209+FK311+FK413),""),"")</f>
        <v/>
      </c>
      <c r="GG107" s="329" t="str">
        <f aca="false">IF($B107&lt;&gt;"",IF($EE$1+20&gt;=GG$13,$N107+$S107+$Y107+$AD107+$AJ107+$AO107+$AU107+$AZ107+$BF107+$BK107+$BQ107+$BV107+$CB107+$CG107+$CM107+$CR107+E107-F107-(FL107+FL209+FL311+FL413),""),"")</f>
        <v/>
      </c>
      <c r="GH107" s="329" t="str">
        <f aca="false">IF($B107&lt;&gt;"",IF($EE$1+20&gt;=GH$13,$N107+$S107+$Y107+$AD107+$AJ107+$AO107+$AU107+$AZ107+$BF107+$BK107+$BQ107+$BV107+$CB107+$CG107+$CM107+$CR107+$CX107+E107-F107-(FM107+FM209+FM311+FM413),""),"")</f>
        <v/>
      </c>
      <c r="GI107" s="329" t="str">
        <f aca="false">IF($B107&lt;&gt;"",IF($EE$1+20&gt;=GI$13,$N107+$S107+$Y107+$AD107+$AJ107+$AO107+$AU107+$AZ107+$BF107+$BK107+$BQ107+$BV107+$CB107+$CG107+$CM107+$CR107+$CX107+$DC107+E107-F107-(FN107+FN209+FN311+FN413),""),"")</f>
        <v/>
      </c>
      <c r="GJ107" s="329" t="str">
        <f aca="false">IF($B107&lt;&gt;"",IF($EE$1+20&gt;=GJ$13,$N107+$S107+$Y107+$AD107+$AJ107+$AO107+$AU107+$AZ107+$BF107+$BK107+$BQ107+$BV107+$CB107+$CG107+$CM107+$CR107+$CX107+$DC107+$DI107+E107-F107-(FO107+FO209+FO311+FO413),""),"")</f>
        <v/>
      </c>
      <c r="GK107" s="330" t="str">
        <f aca="false">IF($B107&lt;&gt;"",IF($EE$1+20&gt;=GK$13,$N107+$S107+$Y107+$AD107+$AJ107+$AO107+$AU107+$AZ107+$BF107+$BK107+$BQ107+$BV107+$CB107+$CG107+$CM107+$CR107+$CX107+$DC107+$DI107+$DN107+E107-F107-(FP107+FP209+FP311+FP413),""),"")</f>
        <v/>
      </c>
      <c r="GL107" s="0"/>
      <c r="GM107" s="328" t="str">
        <f aca="false">IF($B107&lt;&gt;"",IF($EE$1+20&gt;=GM$13,RANK(FR107,FR$14:FR$113,0),""),"")</f>
        <v/>
      </c>
      <c r="GN107" s="329" t="str">
        <f aca="false">IF($B107&lt;&gt;"",IF($EE$1+20&gt;=GN$13,RANK(FS107,FS$14:FS$113,0),""),"")</f>
        <v/>
      </c>
      <c r="GO107" s="329" t="str">
        <f aca="false">IF($B107&lt;&gt;"",IF($EE$1+20&gt;=GO$13,RANK(FT107,FT$14:FT$113,0),""),"")</f>
        <v/>
      </c>
      <c r="GP107" s="329" t="str">
        <f aca="false">IF($B107&lt;&gt;"",IF($EE$1+20&gt;=GP$13,RANK(FU107,FU$14:FU$113,0),""),"")</f>
        <v/>
      </c>
      <c r="GQ107" s="329" t="str">
        <f aca="false">IF($B107&lt;&gt;"",IF($EE$1+20&gt;=GQ$13,RANK(FV107,FV$14:FV$113,0),""),"")</f>
        <v/>
      </c>
      <c r="GR107" s="329" t="str">
        <f aca="false">IF($B107&lt;&gt;"",IF($EE$1+20&gt;=GR$13,RANK(FW107,FW$14:FW$113,0),""),"")</f>
        <v/>
      </c>
      <c r="GS107" s="329" t="str">
        <f aca="false">IF($B107&lt;&gt;"",IF($EE$1+20&gt;=GS$13,RANK(FX107,FX$14:FX$113,0),""),"")</f>
        <v/>
      </c>
      <c r="GT107" s="329" t="str">
        <f aca="false">IF($B107&lt;&gt;"",IF($EE$1+20&gt;=GT$13,RANK(FY107,FY$14:FY$113,0),""),"")</f>
        <v/>
      </c>
      <c r="GU107" s="329" t="str">
        <f aca="false">IF($B107&lt;&gt;"",IF($EE$1+20&gt;=GU$13,RANK(FZ107,FZ$14:FZ$113,0),""),"")</f>
        <v/>
      </c>
      <c r="GV107" s="329" t="str">
        <f aca="false">IF($B107&lt;&gt;"",IF($EE$1+20&gt;=GV$13,RANK(GA107,GA$14:GA$113,0),""),"")</f>
        <v/>
      </c>
      <c r="GW107" s="329" t="str">
        <f aca="false">IF($B107&lt;&gt;"",IF($EE$1+20&gt;=GW$13,RANK(GB107,GB$14:GB$113,0),""),"")</f>
        <v/>
      </c>
      <c r="GX107" s="329" t="str">
        <f aca="false">IF($B107&lt;&gt;"",IF($EE$1+20&gt;=GX$13,RANK(GC107,GC$14:GC$113,0),""),"")</f>
        <v/>
      </c>
      <c r="GY107" s="329" t="str">
        <f aca="false">IF($B107&lt;&gt;"",IF($EE$1+20&gt;=GY$13,RANK(GD107,GD$14:GD$113,0),""),"")</f>
        <v/>
      </c>
      <c r="GZ107" s="329" t="str">
        <f aca="false">IF($B107&lt;&gt;"",IF($EE$1+20&gt;=GZ$13,RANK(GE107,GE$14:GE$113,0),""),"")</f>
        <v/>
      </c>
      <c r="HA107" s="329" t="str">
        <f aca="false">IF($B107&lt;&gt;"",IF($EE$1+20&gt;=HA$13,RANK(GF107,GF$14:GF$113,0),""),"")</f>
        <v/>
      </c>
      <c r="HB107" s="329" t="str">
        <f aca="false">IF($B107&lt;&gt;"",IF($EE$1+20&gt;=HB$13,RANK(GG107,GG$14:GG$113,0),""),"")</f>
        <v/>
      </c>
      <c r="HC107" s="329" t="str">
        <f aca="false">IF($B107&lt;&gt;"",IF($EE$1+20&gt;=HC$13,RANK(GH107,GH$14:GH$113,0),""),"")</f>
        <v/>
      </c>
      <c r="HD107" s="329" t="str">
        <f aca="false">IF($B107&lt;&gt;"",IF($EE$1+20&gt;=HD$13,RANK(GI107,GI$14:GI$113,0),""),"")</f>
        <v/>
      </c>
      <c r="HE107" s="329" t="str">
        <f aca="false">IF($B107&lt;&gt;"",IF($EE$1+20&gt;=HE$13,RANK(GJ107,GJ$14:GJ$113,0),""),"")</f>
        <v/>
      </c>
      <c r="HF107" s="330" t="str">
        <f aca="false">IF($B107&lt;&gt;"",IF($EE$1+20&gt;=HF$13,RANK(GK107,GK$14:GK$113,0),""),"")</f>
        <v/>
      </c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3" hidden="false" customHeight="false" outlineLevel="0" collapsed="false">
      <c r="A108" s="308" t="str">
        <f aca="false">IF(B108&lt;&gt;"",RANK(G108,G$14:G$113,0),"")</f>
        <v/>
      </c>
      <c r="B108" s="310" t="str">
        <f aca="false">IF('Chronos (M1..M20)'!B105&lt;&gt;"",'Chronos (M1..M20)'!B105,"")</f>
        <v/>
      </c>
      <c r="C108" s="310" t="str">
        <f aca="false">IF(B108&lt;&gt;"",'Chronos (M1..M20)'!C105,"")</f>
        <v/>
      </c>
      <c r="D108" s="215" t="str">
        <f aca="false">IF(B108&lt;&gt;"",'Chronos (M1..M20)'!C105,"")</f>
        <v/>
      </c>
      <c r="E108" s="355" t="n">
        <f aca="false">'Calculs (M1..M20)'!DS108</f>
        <v>0</v>
      </c>
      <c r="F108" s="355" t="n">
        <f aca="false">'Calculs (M1..M20)'!DT108</f>
        <v>0</v>
      </c>
      <c r="G108" s="311" t="n">
        <f aca="false">IF(B108&lt;&gt;"",IF(NbTotManche&lt;4,DR108-DQ108,IF(NbTotManche&lt;15,DR108-DU108-DQ108,IF(NbTotManche&lt;25,DR108-DU108-DV108-DQ108-DT108,IF(NbTotManche&lt;35,DS108-DU108-DV108-DW108-DT108-DQ108,DS108-DU108-DV108-DW108-DX108-DT108-DQ108)))),0)</f>
        <v>0</v>
      </c>
      <c r="H108" s="312" t="str">
        <f aca="false">IF(B108&lt;&gt;"",IF(G108,(G108/MAXA(G$14:G$113))*1000,0),"")</f>
        <v/>
      </c>
      <c r="I108" s="313" t="str">
        <f aca="false">IF($B108&lt;&gt;"",$B108,"")</f>
        <v/>
      </c>
      <c r="J108" s="314" t="str">
        <f aca="false">IF($B108&lt;&gt;"",'Chronos (M21..M40)'!$H105,"")</f>
        <v/>
      </c>
      <c r="K108" s="315" t="str">
        <f aca="false">IF('Chronos (M21..M40)'!$I105&lt;&gt;"",'Chronos (M21..M40)'!$I105," ")</f>
        <v> </v>
      </c>
      <c r="L108" s="316" t="n">
        <f aca="false">IF('Chronos (M21..M40)'!$J105&lt;&gt;"",'Chronos (M21..M40)'!$J105,0)</f>
        <v>0</v>
      </c>
      <c r="M108" s="317" t="str">
        <f aca="false">IF($B108&lt;&gt;"",IF(K108&lt;&gt;" ",(INDEX(J$9:K$12,MATCH(J108,J$9:J$12),2)/K108)*1000,0),"")</f>
        <v/>
      </c>
      <c r="N108" s="318" t="str">
        <f aca="false">IF(K$9&lt;&gt;"",IF($B108&lt;&gt;"",M108-L108,""),"")</f>
        <v/>
      </c>
      <c r="O108" s="314" t="str">
        <f aca="false">IF($B108&lt;&gt;"",'Chronos (M21..M40)'!$H206,"")</f>
        <v/>
      </c>
      <c r="P108" s="315" t="str">
        <f aca="false">IF('Chronos (M21..M40)'!$I206&lt;&gt;"",'Chronos (M21..M40)'!$I206," ")</f>
        <v> </v>
      </c>
      <c r="Q108" s="316" t="n">
        <f aca="false">IF('Chronos (M21..M40)'!$J206&lt;&gt;"",'Chronos (M21..M40)'!$J206,0)</f>
        <v>0</v>
      </c>
      <c r="R108" s="317" t="str">
        <f aca="false">IF($B108&lt;&gt;"",IF(P108&lt;&gt;" ",(INDEX(O$9:P$12,MATCH(O108,O$9:O$12),2)/P108)*1000,0),"")</f>
        <v/>
      </c>
      <c r="S108" s="318" t="str">
        <f aca="false">IF(P$9&lt;&gt;"",IF($B108&lt;&gt;"",R108-Q108,""),"")</f>
        <v/>
      </c>
      <c r="T108" s="313" t="str">
        <f aca="false">IF($B108&lt;&gt;"",$B108,"")</f>
        <v/>
      </c>
      <c r="U108" s="314" t="str">
        <f aca="false">IF($B108&lt;&gt;"",'Chronos (M21..M40)'!$H307,"")</f>
        <v/>
      </c>
      <c r="V108" s="315" t="str">
        <f aca="false">IF('Chronos (M21..M40)'!$I307&lt;&gt;"",'Chronos (M21..M40)'!$I307," ")</f>
        <v> </v>
      </c>
      <c r="W108" s="316" t="n">
        <f aca="false">IF('Chronos (M21..M40)'!$J307&lt;&gt;"",'Chronos (M21..M40)'!$J307,0)</f>
        <v>0</v>
      </c>
      <c r="X108" s="317" t="str">
        <f aca="false">IF($B108&lt;&gt;"",IF(V108&lt;&gt;" ",(INDEX(U$9:V$12,MATCH(U108,U$9:U$12),2)/V108)*1000,0),"")</f>
        <v/>
      </c>
      <c r="Y108" s="318" t="str">
        <f aca="false">IF(V$9&lt;&gt;"",IF($B108&lt;&gt;"",X108-W108,""),"")</f>
        <v/>
      </c>
      <c r="Z108" s="314" t="str">
        <f aca="false">IF($B108&lt;&gt;"",'Chronos (M21..M40)'!$H408,"")</f>
        <v/>
      </c>
      <c r="AA108" s="315" t="str">
        <f aca="false">IF('Chronos (M21..M40)'!$I408&lt;&gt;"",'Chronos (M21..M40)'!$I408," ")</f>
        <v> </v>
      </c>
      <c r="AB108" s="316" t="n">
        <f aca="false">IF('Chronos (M1..M20)'!$J408&lt;&gt;"",'Chronos (M21..M40)'!$J408,0)</f>
        <v>0</v>
      </c>
      <c r="AC108" s="317" t="str">
        <f aca="false">IF($B108&lt;&gt;"",IF(AA108&lt;&gt;" ",(INDEX(Z$9:AA$12,MATCH(Z108,Z$9:Z$12),2)/AA108)*1000,0),"")</f>
        <v/>
      </c>
      <c r="AD108" s="318" t="str">
        <f aca="false">IF(AA$9&lt;&gt;"",IF($B108&lt;&gt;"",AC108-AB108,""),"")</f>
        <v/>
      </c>
      <c r="AE108" s="313" t="str">
        <f aca="false">IF($B108&lt;&gt;"",$B108,"")</f>
        <v/>
      </c>
      <c r="AF108" s="314" t="str">
        <f aca="false">IF($B108&lt;&gt;"",'Chronos (M21..M40)'!$H509,"")</f>
        <v/>
      </c>
      <c r="AG108" s="315" t="str">
        <f aca="false">IF('Chronos (M21..M40)'!$I509&lt;&gt;"",'Chronos (M21..M40)'!$I509," ")</f>
        <v> </v>
      </c>
      <c r="AH108" s="316" t="n">
        <f aca="false">IF('Chronos (M21..M40)'!$J509&lt;&gt;"",'Chronos (M21..M40)'!$J509,0)</f>
        <v>0</v>
      </c>
      <c r="AI108" s="317" t="str">
        <f aca="false">IF($B108&lt;&gt;"",IF(AG108&lt;&gt;" ",(INDEX(AF$9:AG$12,MATCH(AF108,AF$9:AF$12),2)/AG108)*1000,0),"")</f>
        <v/>
      </c>
      <c r="AJ108" s="318" t="str">
        <f aca="false">IF(AG$9&lt;&gt;"",IF($B108&lt;&gt;"",AI108-AH108,""),"")</f>
        <v/>
      </c>
      <c r="AK108" s="314" t="str">
        <f aca="false">IF($B108&lt;&gt;"",'Chronos (M21..M40)'!$H610,"")</f>
        <v/>
      </c>
      <c r="AL108" s="315" t="str">
        <f aca="false">IF('Chronos (M21..M40)'!$I610&lt;&gt;"",'Chronos (M21..M40)'!$I610," ")</f>
        <v> </v>
      </c>
      <c r="AM108" s="316" t="n">
        <f aca="false">IF('Chronos (M21..M40)'!$J610&lt;&gt;"",'Chronos (M21..M40)'!$J610,0)</f>
        <v>0</v>
      </c>
      <c r="AN108" s="317" t="str">
        <f aca="false">IF($B108&lt;&gt;"",IF(AL108&lt;&gt;" ",(INDEX(AK$9:AL$12,MATCH(AK108,AK$9:AK$12),2)/AL108)*1000,0),"")</f>
        <v/>
      </c>
      <c r="AO108" s="318" t="str">
        <f aca="false">IF(AL$9&lt;&gt;"",IF($B108&lt;&gt;"",AN108-AM108,""),"")</f>
        <v/>
      </c>
      <c r="AP108" s="313" t="str">
        <f aca="false">IF($B108&lt;&gt;"",$B108,"")</f>
        <v/>
      </c>
      <c r="AQ108" s="314" t="str">
        <f aca="false">IF($B108&lt;&gt;"",'Chronos (M21..M40)'!$H711,"")</f>
        <v/>
      </c>
      <c r="AR108" s="315" t="str">
        <f aca="false">IF('Chronos (M21..M40)'!$I711&lt;&gt;"",'Chronos (M21..M40)'!$I711," ")</f>
        <v> </v>
      </c>
      <c r="AS108" s="316" t="n">
        <f aca="false">IF('Chronos (M21..M40)'!$J711&lt;&gt;"",'Chronos (M21..M40)'!$J711,0)</f>
        <v>0</v>
      </c>
      <c r="AT108" s="317" t="str">
        <f aca="false">IF($B108&lt;&gt;"",IF(AR108&lt;&gt;" ",(INDEX(AQ$9:AR$12,MATCH(AQ108,AQ$9:AQ$12),2)/AR108)*1000,0),"")</f>
        <v/>
      </c>
      <c r="AU108" s="318" t="str">
        <f aca="false">IF(AR$9&lt;&gt;"",IF($B108&lt;&gt;"",AT108-AS108,""),"")</f>
        <v/>
      </c>
      <c r="AV108" s="314" t="str">
        <f aca="false">IF($B108&lt;&gt;"",'Chronos (M21..M40)'!$H812,"")</f>
        <v/>
      </c>
      <c r="AW108" s="315" t="str">
        <f aca="false">IF('Chronos (M21..M40)'!$I812&lt;&gt;"",'Chronos (M21..M40)'!$I812," ")</f>
        <v> </v>
      </c>
      <c r="AX108" s="316" t="n">
        <f aca="false">IF('Chronos (M21..M40)'!$J812&lt;&gt;"",'Chronos (M21..M40)'!$J812,0)</f>
        <v>0</v>
      </c>
      <c r="AY108" s="317" t="str">
        <f aca="false">IF($B108&lt;&gt;"",IF(AW108&lt;&gt;" ",(INDEX(AV$9:AW$12,MATCH(AV108,AV$9:AV$12),2)/AW108)*1000,0),"")</f>
        <v/>
      </c>
      <c r="AZ108" s="318" t="str">
        <f aca="false">IF(AW$9&lt;&gt;"",IF($B108&lt;&gt;"",AY108-AX108,""),"")</f>
        <v/>
      </c>
      <c r="BA108" s="313" t="str">
        <f aca="false">IF($B108&lt;&gt;"",$B108,"")</f>
        <v/>
      </c>
      <c r="BB108" s="314" t="str">
        <f aca="false">IF($B108&lt;&gt;"",'Chronos (M21..M40)'!$H913,"")</f>
        <v/>
      </c>
      <c r="BC108" s="315" t="str">
        <f aca="false">IF('Chronos (M21..M40)'!$I913&lt;&gt;"",'Chronos (M21..M40)'!$I913," ")</f>
        <v> </v>
      </c>
      <c r="BD108" s="316" t="n">
        <f aca="false">IF('Chronos (M21..M40)'!$J913&lt;&gt;"",'Chronos (M21..M40)'!$J913,0)</f>
        <v>0</v>
      </c>
      <c r="BE108" s="317" t="str">
        <f aca="false">IF($B108&lt;&gt;"",IF(BC108&lt;&gt;" ",(INDEX(BB$9:BC$12,MATCH(BB108,BB$9:BB$12),2)/BC108)*1000,0),"")</f>
        <v/>
      </c>
      <c r="BF108" s="318" t="str">
        <f aca="false">IF(BC$9&lt;&gt;"",IF($B108&lt;&gt;"",BE108-BD108,""),"")</f>
        <v/>
      </c>
      <c r="BG108" s="314" t="str">
        <f aca="false">IF($B108&lt;&gt;"",'Chronos (M21..M40)'!$H1014,"")</f>
        <v/>
      </c>
      <c r="BH108" s="315" t="str">
        <f aca="false">IF('Chronos (M21..M40)'!$I1014&lt;&gt;"",'Chronos (M21..M40)'!$I1014," ")</f>
        <v> </v>
      </c>
      <c r="BI108" s="316" t="n">
        <f aca="false">IF('Chronos (M21..M40)'!$J1014&lt;&gt;"",'Chronos (M21..M40)'!$J1014,0)</f>
        <v>0</v>
      </c>
      <c r="BJ108" s="317" t="str">
        <f aca="false">IF($B108&lt;&gt;"",IF(BH108&lt;&gt;" ",(INDEX(BG$9:BH$12,MATCH(BG108,BG$9:BG$12),2)/BH108)*1000,0),"")</f>
        <v/>
      </c>
      <c r="BK108" s="318" t="str">
        <f aca="false">IF(BH$9&lt;&gt;"",IF($B108&lt;&gt;"",BJ108-BI108,""),"")</f>
        <v/>
      </c>
      <c r="BL108" s="313" t="str">
        <f aca="false">IF($B108&lt;&gt;"",$B108,"")</f>
        <v/>
      </c>
      <c r="BM108" s="314" t="str">
        <f aca="false">IF($B108&lt;&gt;"",'Chronos (M21..M40)'!$H1115,"")</f>
        <v/>
      </c>
      <c r="BN108" s="315" t="str">
        <f aca="false">IF('Chronos (M21..M40)'!$I1115&lt;&gt;"",'Chronos (M21..M40)'!$I1115," ")</f>
        <v> </v>
      </c>
      <c r="BO108" s="316" t="n">
        <f aca="false">IF('Chronos (M21..M40)'!$J1115&lt;&gt;"",'Chronos (M21..M40)'!$J1115,0)</f>
        <v>0</v>
      </c>
      <c r="BP108" s="317" t="str">
        <f aca="false">IF($B108&lt;&gt;"",IF(BN108&lt;&gt;" ",(INDEX(BM$9:BN$12,MATCH(BM108,BM$9:BM$12),2)/BN108)*1000,0),"")</f>
        <v/>
      </c>
      <c r="BQ108" s="318" t="str">
        <f aca="false">IF(BN$9&lt;&gt;"",IF($B108&lt;&gt;"",BP108-BO108,""),"")</f>
        <v/>
      </c>
      <c r="BR108" s="314" t="str">
        <f aca="false">IF($B108&lt;&gt;"",'Chronos (M21..M40)'!$H1216,"")</f>
        <v/>
      </c>
      <c r="BS108" s="315" t="str">
        <f aca="false">IF('Chronos (M21..M40)'!$I1216&lt;&gt;"",'Chronos (M21..M40)'!$I1216," ")</f>
        <v> </v>
      </c>
      <c r="BT108" s="316" t="n">
        <f aca="false">IF('Chronos (M21..M40)'!$J1216&lt;&gt;"",'Chronos (M21..M40)'!$J1216,0)</f>
        <v>0</v>
      </c>
      <c r="BU108" s="317" t="str">
        <f aca="false">IF($B108&lt;&gt;"",IF(BS108&lt;&gt;" ",(INDEX(BR$9:BS$12,MATCH(BR108,BR$9:BR$12),2)/BS108)*1000,0),"")</f>
        <v/>
      </c>
      <c r="BV108" s="318" t="str">
        <f aca="false">IF(BS$9&lt;&gt;"",IF($B108&lt;&gt;"",BU108-BT108,""),"")</f>
        <v/>
      </c>
      <c r="BW108" s="313" t="str">
        <f aca="false">IF($B108&lt;&gt;"",$B108,"")</f>
        <v/>
      </c>
      <c r="BX108" s="314" t="str">
        <f aca="false">IF($B108&lt;&gt;"",'Chronos (M21..M40)'!$H1317,"")</f>
        <v/>
      </c>
      <c r="BY108" s="315" t="str">
        <f aca="false">IF('Chronos (M21..M40)'!$I1317&lt;&gt;"",'Chronos (M21..M40)'!$I1317," ")</f>
        <v> </v>
      </c>
      <c r="BZ108" s="316" t="n">
        <f aca="false">IF('Chronos (M21..M40)'!$J1317&lt;&gt;"",'Chronos (M21..M40)'!$J1317,0)</f>
        <v>0</v>
      </c>
      <c r="CA108" s="317" t="str">
        <f aca="false">IF($B108&lt;&gt;"",IF(BY108&lt;&gt;" ",(INDEX(BX$9:BY$12,MATCH(BX108,BX$9:BX$12),2)/BY108)*1000,0),"")</f>
        <v/>
      </c>
      <c r="CB108" s="318" t="str">
        <f aca="false">IF(BY$9&lt;&gt;"",IF($B108&lt;&gt;"",CA108-BZ108,""),"")</f>
        <v/>
      </c>
      <c r="CC108" s="314" t="str">
        <f aca="false">IF($B108&lt;&gt;"",'Chronos (M21..M40)'!$H1418,"")</f>
        <v/>
      </c>
      <c r="CD108" s="315" t="str">
        <f aca="false">IF('Chronos (M21..M40)'!$I1418&lt;&gt;"",'Chronos (M21..M40)'!$I1418," ")</f>
        <v> </v>
      </c>
      <c r="CE108" s="316" t="n">
        <f aca="false">IF('Chronos (M21..M40)'!$J1418&lt;&gt;"",'Chronos (M21..M40)'!$J1418,0)</f>
        <v>0</v>
      </c>
      <c r="CF108" s="317" t="str">
        <f aca="false">IF($B108&lt;&gt;"",IF(CD108&lt;&gt;" ",(INDEX(CC$9:CD$12,MATCH(CC108,CC$9:CC$12),2)/CD108)*1000,0),"")</f>
        <v/>
      </c>
      <c r="CG108" s="318" t="str">
        <f aca="false">IF(CD$9&lt;&gt;"",IF($B108&lt;&gt;"",CF108-CE108,""),"")</f>
        <v/>
      </c>
      <c r="CH108" s="313" t="str">
        <f aca="false">IF($B108&lt;&gt;"",$B108,"")</f>
        <v/>
      </c>
      <c r="CI108" s="314" t="str">
        <f aca="false">IF($B108&lt;&gt;"",'Chronos (M21..M40)'!$H1519,"")</f>
        <v/>
      </c>
      <c r="CJ108" s="315" t="str">
        <f aca="false">IF('Chronos (M21..M40)'!$I1519&lt;&gt;"",'Chronos (M21..M40)'!$I1519," ")</f>
        <v> </v>
      </c>
      <c r="CK108" s="316" t="n">
        <f aca="false">IF('Chronos (M21..M40)'!$J1519&lt;&gt;"",'Chronos (M21..M40)'!$J1519,0)</f>
        <v>0</v>
      </c>
      <c r="CL108" s="317" t="str">
        <f aca="false">IF($B108&lt;&gt;"",IF(CJ108&lt;&gt;" ",(INDEX(CI$9:CJ$12,MATCH(CI108,CI$9:CI$12),2)/CJ108)*1000,0),"")</f>
        <v/>
      </c>
      <c r="CM108" s="318" t="str">
        <f aca="false">IF(CJ$9&lt;&gt;"",IF($B108&lt;&gt;"",CL108-CK108,""),"")</f>
        <v/>
      </c>
      <c r="CN108" s="314" t="str">
        <f aca="false">IF($B108&lt;&gt;"",'Chronos (M21..M40)'!$H1620,"")</f>
        <v/>
      </c>
      <c r="CO108" s="315" t="str">
        <f aca="false">IF('Chronos (M21..M40)'!$I1620&lt;&gt;"",'Chronos (M21..M40)'!$I1620," ")</f>
        <v> </v>
      </c>
      <c r="CP108" s="316" t="n">
        <f aca="false">IF('Chronos (M21..M40)'!$J1620&lt;&gt;"",'Chronos (M21..M40)'!$J1620,0)</f>
        <v>0</v>
      </c>
      <c r="CQ108" s="317" t="str">
        <f aca="false">IF($B108&lt;&gt;"",IF(CO108&lt;&gt;" ",(INDEX(CN$9:CO$12,MATCH(CN108,CN$9:CN$12),2)/CO108)*1000,0),"")</f>
        <v/>
      </c>
      <c r="CR108" s="318" t="str">
        <f aca="false">IF(CO$9&lt;&gt;"",IF($B108&lt;&gt;"",CQ108-CP108,""),"")</f>
        <v/>
      </c>
      <c r="CS108" s="313" t="str">
        <f aca="false">IF($B108&lt;&gt;"",$B108,"")</f>
        <v/>
      </c>
      <c r="CT108" s="314" t="str">
        <f aca="false">IF($B108&lt;&gt;"",'Chronos (M21..M40)'!$H1721,"")</f>
        <v/>
      </c>
      <c r="CU108" s="315" t="str">
        <f aca="false">IF('Chronos (M21..M40)'!$I1721&lt;&gt;"",'Chronos (M21..M40)'!$I1721," ")</f>
        <v> </v>
      </c>
      <c r="CV108" s="316" t="n">
        <f aca="false">IF('Chronos (M21..M40)'!$J1721&lt;&gt;"",'Chronos (M21..M40)'!$J1721,0)</f>
        <v>0</v>
      </c>
      <c r="CW108" s="317" t="str">
        <f aca="false">IF($B108&lt;&gt;"",IF(CU108&lt;&gt;" ",(INDEX(CT$9:CU$12,MATCH(CT108,CT$9:CT$12),2)/CU108)*1000,0),"")</f>
        <v/>
      </c>
      <c r="CX108" s="318" t="str">
        <f aca="false">IF(CU$9&lt;&gt;"",IF($B108&lt;&gt;"",CW108-CV108,""),"")</f>
        <v/>
      </c>
      <c r="CY108" s="314" t="str">
        <f aca="false">IF($B108&lt;&gt;"",'Chronos (M21..M40)'!$H1822,"")</f>
        <v/>
      </c>
      <c r="CZ108" s="315" t="str">
        <f aca="false">IF('Chronos (M21..M40)'!$I1822&lt;&gt;"",'Chronos (M21..M40)'!$I1822," ")</f>
        <v> </v>
      </c>
      <c r="DA108" s="316" t="n">
        <f aca="false">IF('Chronos (M21..M40)'!$J1822&lt;&gt;"",'Chronos (M21..M40)'!$J1822,0)</f>
        <v>0</v>
      </c>
      <c r="DB108" s="317" t="str">
        <f aca="false">IF($B108&lt;&gt;"",IF(CZ108&lt;&gt;" ",(INDEX(CY$9:CZ$12,MATCH(CY108,CY$9:CY$12),2)/CZ108)*1000,0),"")</f>
        <v/>
      </c>
      <c r="DC108" s="318" t="str">
        <f aca="false">IF(CZ$9&lt;&gt;"",IF($B108&lt;&gt;"",DB108-DA108,""),"")</f>
        <v/>
      </c>
      <c r="DD108" s="313" t="str">
        <f aca="false">IF($B108&lt;&gt;"",$B108,"")</f>
        <v/>
      </c>
      <c r="DE108" s="314" t="str">
        <f aca="false">IF($B108&lt;&gt;"",'Chronos (M21..M40)'!$H1923,"")</f>
        <v/>
      </c>
      <c r="DF108" s="315" t="str">
        <f aca="false">IF('Chronos (M21..M40)'!$I1923&lt;&gt;"",'Chronos (M21..M40)'!$I1923," ")</f>
        <v> </v>
      </c>
      <c r="DG108" s="316" t="n">
        <f aca="false">IF('Chronos (M21..M40)'!$J1923&lt;&gt;"",'Chronos (M21..M40)'!$J1923,0)</f>
        <v>0</v>
      </c>
      <c r="DH108" s="317" t="str">
        <f aca="false">IF($B108&lt;&gt;"",IF(DF108&lt;&gt;" ",(INDEX(DE$9:DF$12,MATCH(DE108,DE$9:DE$12),2)/DF108)*1000,0),"")</f>
        <v/>
      </c>
      <c r="DI108" s="318" t="str">
        <f aca="false">IF(DF$9&lt;&gt;"",IF($B108&lt;&gt;"",DH108-DG108,""),"")</f>
        <v/>
      </c>
      <c r="DJ108" s="314" t="str">
        <f aca="false">IF($B108&lt;&gt;"",'Chronos (M21..M40)'!$H2024,"")</f>
        <v/>
      </c>
      <c r="DK108" s="315" t="str">
        <f aca="false">IF('Chronos (M21..M40)'!$I2024&lt;&gt;"",'Chronos (M21..M40)'!$I2024," ")</f>
        <v> </v>
      </c>
      <c r="DL108" s="316" t="n">
        <f aca="false">IF('Chronos (M21..M40)'!$J2024&lt;&gt;"",'Chronos (M21..M40)'!$J2024,0)</f>
        <v>0</v>
      </c>
      <c r="DM108" s="317" t="str">
        <f aca="false">IF($B108&lt;&gt;"",IF(DK108&lt;&gt;" ",(INDEX(DJ$9:DK$12,MATCH(DJ108,DJ$9:DJ$12),2)/DK108)*1000,0),"")</f>
        <v/>
      </c>
      <c r="DN108" s="318" t="str">
        <f aca="false">IF(DK$9&lt;&gt;"",IF($B108&lt;&gt;"",DM108-DL108,""),"")</f>
        <v/>
      </c>
      <c r="DO108" s="0"/>
      <c r="DP108" s="356" t="n">
        <f aca="false">E108</f>
        <v>0</v>
      </c>
      <c r="DQ108" s="357" t="n">
        <f aca="false">F108</f>
        <v>0</v>
      </c>
      <c r="DR108" s="356" t="e">
        <f aca="false">SUM(E108,M108,R108,X108,AC108)</f>
        <v>#VALUE!</v>
      </c>
      <c r="DS108" s="319" t="e">
        <f aca="false">SUM(DR108,AI108,AN108,AT108,AY108,BE108,BJ108,BP108,BU108,CA108,CF108,CL108,CQ108,CW108,DB108,DH108,DM108)</f>
        <v>#VALUE!</v>
      </c>
      <c r="DT108" s="357" t="n">
        <f aca="false">SUM(L108,Q108,W108,AB108,AH108,AM108,AS108,AX108,BD108,BI108,BO108,BT108,BZ108,CE108,CK108,CP108,CV108,DA108,DG108,DL108)</f>
        <v>0</v>
      </c>
      <c r="DU108" s="356" t="e">
        <f aca="false">SMALL($DY108:$EV108,1)</f>
        <v>#VALUE!</v>
      </c>
      <c r="DV108" s="319" t="e">
        <f aca="false">SMALL($DY108:$EV108,2)</f>
        <v>#VALUE!</v>
      </c>
      <c r="DW108" s="319" t="e">
        <f aca="false">SMALL($DY108:$EV108,3)</f>
        <v>#VALUE!</v>
      </c>
      <c r="DX108" s="357" t="e">
        <f aca="false">SMALL($DY108:$EV108,4)</f>
        <v>#VALUE!</v>
      </c>
      <c r="DY108" s="356" t="e">
        <f aca="false">'Calculs (M1..M20)'!DU108</f>
        <v>#VALUE!</v>
      </c>
      <c r="DZ108" s="356" t="e">
        <f aca="false">'Calculs (M1..M20)'!DV108</f>
        <v>#VALUE!</v>
      </c>
      <c r="EA108" s="356" t="e">
        <f aca="false">'Calculs (M1..M20)'!DW108</f>
        <v>#VALUE!</v>
      </c>
      <c r="EB108" s="358" t="e">
        <f aca="false">'Calculs (M1..M20)'!DX108</f>
        <v>#VALUE!</v>
      </c>
      <c r="EC108" s="361" t="str">
        <f aca="false">IF(M108&gt;0,M108," ")</f>
        <v/>
      </c>
      <c r="ED108" s="321" t="str">
        <f aca="false">IF(R108&gt;0,R108," ")</f>
        <v/>
      </c>
      <c r="EE108" s="321" t="str">
        <f aca="false">IF(X108&gt;0,X108," ")</f>
        <v/>
      </c>
      <c r="EF108" s="321" t="str">
        <f aca="false">IF(AC108&gt;0,AC108," ")</f>
        <v/>
      </c>
      <c r="EG108" s="321" t="str">
        <f aca="false">IF(AI108&gt;0,AI108," ")</f>
        <v/>
      </c>
      <c r="EH108" s="321" t="str">
        <f aca="false">IF(AN108&gt;0,AN108," ")</f>
        <v/>
      </c>
      <c r="EI108" s="321" t="str">
        <f aca="false">IF(AT108&gt;0,AT108," ")</f>
        <v/>
      </c>
      <c r="EJ108" s="321" t="str">
        <f aca="false">IF(AY108&gt;0,AY108," ")</f>
        <v/>
      </c>
      <c r="EK108" s="321" t="str">
        <f aca="false">IF(BE108&gt;0,BE108," ")</f>
        <v/>
      </c>
      <c r="EL108" s="321" t="str">
        <f aca="false">IF(BJ108&gt;0,BJ108," ")</f>
        <v/>
      </c>
      <c r="EM108" s="321" t="str">
        <f aca="false">IF(BP108&gt;0,BP108," ")</f>
        <v/>
      </c>
      <c r="EN108" s="321" t="str">
        <f aca="false">IF(BU108&gt;0,BU108," ")</f>
        <v/>
      </c>
      <c r="EO108" s="321" t="str">
        <f aca="false">IF(CA108&gt;0,CA108," ")</f>
        <v/>
      </c>
      <c r="EP108" s="321" t="str">
        <f aca="false">IF(CF108&gt;0,CF108," ")</f>
        <v/>
      </c>
      <c r="EQ108" s="321" t="str">
        <f aca="false">IF(CL108&gt;0,CL108," ")</f>
        <v/>
      </c>
      <c r="ER108" s="321" t="str">
        <f aca="false">IF(CQ108&gt;0,CQ108," ")</f>
        <v/>
      </c>
      <c r="ES108" s="321" t="str">
        <f aca="false">IF(CW108&gt;0,CW108," ")</f>
        <v/>
      </c>
      <c r="ET108" s="321" t="str">
        <f aca="false">IF(DB108&gt;0,DB108," ")</f>
        <v/>
      </c>
      <c r="EU108" s="321" t="str">
        <f aca="false">IF(DH108&gt;0,DH108," ")</f>
        <v/>
      </c>
      <c r="EV108" s="321" t="str">
        <f aca="false">IF(DM108&gt;0,DM108," ")</f>
        <v/>
      </c>
      <c r="EW108" s="322" t="e">
        <f aca="false">SMALL($DY108:EC108,1)</f>
        <v>#VALUE!</v>
      </c>
      <c r="EX108" s="323" t="e">
        <f aca="false">SMALL($DY108:ED108,1)</f>
        <v>#VALUE!</v>
      </c>
      <c r="EY108" s="323" t="e">
        <f aca="false">SMALL($DY108:EE108,1)</f>
        <v>#VALUE!</v>
      </c>
      <c r="EZ108" s="323" t="e">
        <f aca="false">SMALL($DY108:EF108,1)</f>
        <v>#VALUE!</v>
      </c>
      <c r="FA108" s="323" t="e">
        <f aca="false">SMALL($DY108:EG108,1)</f>
        <v>#VALUE!</v>
      </c>
      <c r="FB108" s="323" t="e">
        <f aca="false">SMALL($DY108:EH108,1)</f>
        <v>#VALUE!</v>
      </c>
      <c r="FC108" s="323" t="e">
        <f aca="false">SMALL($DY108:EI108,1)</f>
        <v>#VALUE!</v>
      </c>
      <c r="FD108" s="323" t="e">
        <f aca="false">SMALL($DY108:EJ108,1)</f>
        <v>#VALUE!</v>
      </c>
      <c r="FE108" s="323" t="e">
        <f aca="false">SMALL($DY108:EK108,1)</f>
        <v>#VALUE!</v>
      </c>
      <c r="FF108" s="323" t="e">
        <f aca="false">SMALL($DY108:EL108,1)</f>
        <v>#VALUE!</v>
      </c>
      <c r="FG108" s="323" t="e">
        <f aca="false">SMALL($DY108:EM108,1)</f>
        <v>#VALUE!</v>
      </c>
      <c r="FH108" s="323" t="e">
        <f aca="false">SMALL($DY108:EN108,1)</f>
        <v>#VALUE!</v>
      </c>
      <c r="FI108" s="323" t="e">
        <f aca="false">SMALL($DY108:EO108,1)</f>
        <v>#VALUE!</v>
      </c>
      <c r="FJ108" s="323" t="e">
        <f aca="false">SMALL($DY108:EP108,1)</f>
        <v>#VALUE!</v>
      </c>
      <c r="FK108" s="323" t="e">
        <f aca="false">SMALL($DY108:EQ108,1)</f>
        <v>#VALUE!</v>
      </c>
      <c r="FL108" s="323" t="e">
        <f aca="false">SMALL($DY108:ER108,1)</f>
        <v>#VALUE!</v>
      </c>
      <c r="FM108" s="323" t="e">
        <f aca="false">SMALL($DY108:ES108,1)</f>
        <v>#VALUE!</v>
      </c>
      <c r="FN108" s="323" t="e">
        <f aca="false">SMALL($DY108:ET108,1)</f>
        <v>#VALUE!</v>
      </c>
      <c r="FO108" s="323" t="e">
        <f aca="false">SMALL($DY108:EU108,1)</f>
        <v>#VALUE!</v>
      </c>
      <c r="FP108" s="324" t="e">
        <f aca="false">SMALL($DY108:EV108,1)</f>
        <v>#VALUE!</v>
      </c>
      <c r="FQ108" s="0"/>
      <c r="FR108" s="328" t="str">
        <f aca="false">IF($B108&lt;&gt;"",IF($EE$1+20&gt;=FR$13,$N108+E108-F108-(EW108+EW210+EW312+EW414),""),"")</f>
        <v/>
      </c>
      <c r="FS108" s="329" t="str">
        <f aca="false">IF($B108&lt;&gt;"",IF($EE$1+20&gt;=FS$13,$N108+$S108+E108-F108-(EX108+EX210+EX312+EX414),""),"")</f>
        <v/>
      </c>
      <c r="FT108" s="329" t="str">
        <f aca="false">IF($B108&lt;&gt;"",IF($EE$1+20&gt;=FT$13,$N108+$S108+$Y108+E108-F108-(EY108+EY210+EY312+EY414),""),"")</f>
        <v/>
      </c>
      <c r="FU108" s="329" t="str">
        <f aca="false">IF($B108&lt;&gt;"",IF($EE$1+20&gt;=FU$13,$N108+$S108+$Y108+$AD108+E108-F108-(EZ108+EZ210+EZ312+EZ414),""),"")</f>
        <v/>
      </c>
      <c r="FV108" s="329" t="str">
        <f aca="false">IF($B108&lt;&gt;"",IF($EE$1+20&gt;=FV$13,$N108+$S108+$Y108+$AD108+$AJ108+E108-F108-(FA108+FA210+FA312+FA414),""),"")</f>
        <v/>
      </c>
      <c r="FW108" s="329" t="str">
        <f aca="false">IF($B108&lt;&gt;"",IF($EE$1+20&gt;=FW$13,$N108+$S108+$Y108+$AD108+$AJ108+$AO108+E108-F108-(FB108+FB210+FB312+FB414),""),"")</f>
        <v/>
      </c>
      <c r="FX108" s="329" t="str">
        <f aca="false">IF($B108&lt;&gt;"",IF($EE$1+20&gt;=FX$13,$N108+$S108+$Y108+$AD108+$AJ108+$AO108+$AU108+E108-F108-(FC108+FC210+FC312+FC414),""),"")</f>
        <v/>
      </c>
      <c r="FY108" s="329" t="str">
        <f aca="false">IF($B108&lt;&gt;"",IF($EE$1+20&gt;=FY$13,$N108+$S108+$Y108+$AD108+$AJ108+$AO108+$AU108+$AZ108+E108-F108-(FD108+FD210+FD312+FD414),""),"")</f>
        <v/>
      </c>
      <c r="FZ108" s="329" t="str">
        <f aca="false">IF($B108&lt;&gt;"",IF($EE$1+20&gt;=FZ$13,$N108+$S108+$Y108+$AD108+$AJ108+$AO108+$AU108+$AZ108+$BF108+E108-F108-(FE108+FE210+FE312+FE414),""),"")</f>
        <v/>
      </c>
      <c r="GA108" s="329" t="str">
        <f aca="false">IF($B108&lt;&gt;"",IF($EE$1+20&gt;=GA$13,$N108+$S108+$Y108+$AD108+$AJ108+$AO108+$AU108+$AZ108+$BF108+$BK108+E108-F108-(FF108+FF210+FF312+FF414),""),"")</f>
        <v/>
      </c>
      <c r="GB108" s="329" t="str">
        <f aca="false">IF($B108&lt;&gt;"",IF($EE$1+20&gt;=GB$13,$N108+$S108+$Y108+$AD108+$AJ108+$AO108+$AU108+$AZ108+$BF108+$BK108+$BQ108+E108-F108-(FG108+FG210+FG312+FG414),""),"")</f>
        <v/>
      </c>
      <c r="GC108" s="329" t="str">
        <f aca="false">IF($B108&lt;&gt;"",IF($EE$1+20&gt;=GC$13,$N108+$S108+$Y108+$AD108+$AJ108+$AO108+$AU108+$AZ108+$BF108+$BK108+$BQ108+$BV108+E108-F108-(FH108+FH210+FH312+FH414),""),"")</f>
        <v/>
      </c>
      <c r="GD108" s="329" t="str">
        <f aca="false">IF($B108&lt;&gt;"",IF($EE$1+20&gt;=GD$13,$N108+$S108+$Y108+$AD108+$AJ108+$AO108+$AU108+$AZ108+$BF108+$BK108+$BQ108+$BV108+$CB108+E108-F108-(FI108+FI210+FI312+FI414),""),"")</f>
        <v/>
      </c>
      <c r="GE108" s="329" t="str">
        <f aca="false">IF($B108&lt;&gt;"",IF($EE$1+20&gt;=GE$13,$N108+$S108+$Y108+$AD108+$AJ108+$AO108+$AU108+$AZ108+$BF108+$BK108+$BQ108+$BV108+$CB108+$CG108+E108-F108-(FJ108+FJ210+FJ312+FJ414),""),"")</f>
        <v/>
      </c>
      <c r="GF108" s="329" t="str">
        <f aca="false">IF($B108&lt;&gt;"",IF($EE$1+20&gt;=GF$13,$N108+$S108+$Y108+$AD108+$AJ108+$AO108+$AU108+$AZ108+$BF108+$BK108+$BQ108+$BV108+$CB108+$CG108+$CM108+E108-F108-(FK108+FK210+FK312+FK414),""),"")</f>
        <v/>
      </c>
      <c r="GG108" s="329" t="str">
        <f aca="false">IF($B108&lt;&gt;"",IF($EE$1+20&gt;=GG$13,$N108+$S108+$Y108+$AD108+$AJ108+$AO108+$AU108+$AZ108+$BF108+$BK108+$BQ108+$BV108+$CB108+$CG108+$CM108+$CR108+E108-F108-(FL108+FL210+FL312+FL414),""),"")</f>
        <v/>
      </c>
      <c r="GH108" s="329" t="str">
        <f aca="false">IF($B108&lt;&gt;"",IF($EE$1+20&gt;=GH$13,$N108+$S108+$Y108+$AD108+$AJ108+$AO108+$AU108+$AZ108+$BF108+$BK108+$BQ108+$BV108+$CB108+$CG108+$CM108+$CR108+$CX108+E108-F108-(FM108+FM210+FM312+FM414),""),"")</f>
        <v/>
      </c>
      <c r="GI108" s="329" t="str">
        <f aca="false">IF($B108&lt;&gt;"",IF($EE$1+20&gt;=GI$13,$N108+$S108+$Y108+$AD108+$AJ108+$AO108+$AU108+$AZ108+$BF108+$BK108+$BQ108+$BV108+$CB108+$CG108+$CM108+$CR108+$CX108+$DC108+E108-F108-(FN108+FN210+FN312+FN414),""),"")</f>
        <v/>
      </c>
      <c r="GJ108" s="329" t="str">
        <f aca="false">IF($B108&lt;&gt;"",IF($EE$1+20&gt;=GJ$13,$N108+$S108+$Y108+$AD108+$AJ108+$AO108+$AU108+$AZ108+$BF108+$BK108+$BQ108+$BV108+$CB108+$CG108+$CM108+$CR108+$CX108+$DC108+$DI108+E108-F108-(FO108+FO210+FO312+FO414),""),"")</f>
        <v/>
      </c>
      <c r="GK108" s="330" t="str">
        <f aca="false">IF($B108&lt;&gt;"",IF($EE$1+20&gt;=GK$13,$N108+$S108+$Y108+$AD108+$AJ108+$AO108+$AU108+$AZ108+$BF108+$BK108+$BQ108+$BV108+$CB108+$CG108+$CM108+$CR108+$CX108+$DC108+$DI108+$DN108+E108-F108-(FP108+FP210+FP312+FP414),""),"")</f>
        <v/>
      </c>
      <c r="GL108" s="0"/>
      <c r="GM108" s="328" t="str">
        <f aca="false">IF($B108&lt;&gt;"",IF($EE$1+20&gt;=GM$13,RANK(FR108,FR$14:FR$113,0),""),"")</f>
        <v/>
      </c>
      <c r="GN108" s="329" t="str">
        <f aca="false">IF($B108&lt;&gt;"",IF($EE$1+20&gt;=GN$13,RANK(FS108,FS$14:FS$113,0),""),"")</f>
        <v/>
      </c>
      <c r="GO108" s="329" t="str">
        <f aca="false">IF($B108&lt;&gt;"",IF($EE$1+20&gt;=GO$13,RANK(FT108,FT$14:FT$113,0),""),"")</f>
        <v/>
      </c>
      <c r="GP108" s="329" t="str">
        <f aca="false">IF($B108&lt;&gt;"",IF($EE$1+20&gt;=GP$13,RANK(FU108,FU$14:FU$113,0),""),"")</f>
        <v/>
      </c>
      <c r="GQ108" s="329" t="str">
        <f aca="false">IF($B108&lt;&gt;"",IF($EE$1+20&gt;=GQ$13,RANK(FV108,FV$14:FV$113,0),""),"")</f>
        <v/>
      </c>
      <c r="GR108" s="329" t="str">
        <f aca="false">IF($B108&lt;&gt;"",IF($EE$1+20&gt;=GR$13,RANK(FW108,FW$14:FW$113,0),""),"")</f>
        <v/>
      </c>
      <c r="GS108" s="329" t="str">
        <f aca="false">IF($B108&lt;&gt;"",IF($EE$1+20&gt;=GS$13,RANK(FX108,FX$14:FX$113,0),""),"")</f>
        <v/>
      </c>
      <c r="GT108" s="329" t="str">
        <f aca="false">IF($B108&lt;&gt;"",IF($EE$1+20&gt;=GT$13,RANK(FY108,FY$14:FY$113,0),""),"")</f>
        <v/>
      </c>
      <c r="GU108" s="329" t="str">
        <f aca="false">IF($B108&lt;&gt;"",IF($EE$1+20&gt;=GU$13,RANK(FZ108,FZ$14:FZ$113,0),""),"")</f>
        <v/>
      </c>
      <c r="GV108" s="329" t="str">
        <f aca="false">IF($B108&lt;&gt;"",IF($EE$1+20&gt;=GV$13,RANK(GA108,GA$14:GA$113,0),""),"")</f>
        <v/>
      </c>
      <c r="GW108" s="329" t="str">
        <f aca="false">IF($B108&lt;&gt;"",IF($EE$1+20&gt;=GW$13,RANK(GB108,GB$14:GB$113,0),""),"")</f>
        <v/>
      </c>
      <c r="GX108" s="329" t="str">
        <f aca="false">IF($B108&lt;&gt;"",IF($EE$1+20&gt;=GX$13,RANK(GC108,GC$14:GC$113,0),""),"")</f>
        <v/>
      </c>
      <c r="GY108" s="329" t="str">
        <f aca="false">IF($B108&lt;&gt;"",IF($EE$1+20&gt;=GY$13,RANK(GD108,GD$14:GD$113,0),""),"")</f>
        <v/>
      </c>
      <c r="GZ108" s="329" t="str">
        <f aca="false">IF($B108&lt;&gt;"",IF($EE$1+20&gt;=GZ$13,RANK(GE108,GE$14:GE$113,0),""),"")</f>
        <v/>
      </c>
      <c r="HA108" s="329" t="str">
        <f aca="false">IF($B108&lt;&gt;"",IF($EE$1+20&gt;=HA$13,RANK(GF108,GF$14:GF$113,0),""),"")</f>
        <v/>
      </c>
      <c r="HB108" s="329" t="str">
        <f aca="false">IF($B108&lt;&gt;"",IF($EE$1+20&gt;=HB$13,RANK(GG108,GG$14:GG$113,0),""),"")</f>
        <v/>
      </c>
      <c r="HC108" s="329" t="str">
        <f aca="false">IF($B108&lt;&gt;"",IF($EE$1+20&gt;=HC$13,RANK(GH108,GH$14:GH$113,0),""),"")</f>
        <v/>
      </c>
      <c r="HD108" s="329" t="str">
        <f aca="false">IF($B108&lt;&gt;"",IF($EE$1+20&gt;=HD$13,RANK(GI108,GI$14:GI$113,0),""),"")</f>
        <v/>
      </c>
      <c r="HE108" s="329" t="str">
        <f aca="false">IF($B108&lt;&gt;"",IF($EE$1+20&gt;=HE$13,RANK(GJ108,GJ$14:GJ$113,0),""),"")</f>
        <v/>
      </c>
      <c r="HF108" s="330" t="str">
        <f aca="false">IF($B108&lt;&gt;"",IF($EE$1+20&gt;=HF$13,RANK(GK108,GK$14:GK$113,0),""),"")</f>
        <v/>
      </c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3" hidden="false" customHeight="false" outlineLevel="0" collapsed="false">
      <c r="A109" s="308" t="str">
        <f aca="false">IF(B109&lt;&gt;"",RANK(G109,G$14:G$113,0),"")</f>
        <v/>
      </c>
      <c r="B109" s="310" t="str">
        <f aca="false">IF('Chronos (M1..M20)'!B106&lt;&gt;"",'Chronos (M1..M20)'!B106,"")</f>
        <v/>
      </c>
      <c r="C109" s="310" t="str">
        <f aca="false">IF(B109&lt;&gt;"",'Chronos (M1..M20)'!C106,"")</f>
        <v/>
      </c>
      <c r="D109" s="215" t="str">
        <f aca="false">IF(B109&lt;&gt;"",'Chronos (M1..M20)'!C106,"")</f>
        <v/>
      </c>
      <c r="E109" s="355" t="n">
        <f aca="false">'Calculs (M1..M20)'!DS109</f>
        <v>0</v>
      </c>
      <c r="F109" s="355" t="n">
        <f aca="false">'Calculs (M1..M20)'!DT109</f>
        <v>0</v>
      </c>
      <c r="G109" s="311" t="n">
        <f aca="false">IF(B109&lt;&gt;"",IF(NbTotManche&lt;4,DR109-DQ109,IF(NbTotManche&lt;15,DR109-DU109-DQ109,IF(NbTotManche&lt;25,DR109-DU109-DV109-DQ109-DT109,IF(NbTotManche&lt;35,DS109-DU109-DV109-DW109-DT109-DQ109,DS109-DU109-DV109-DW109-DX109-DT109-DQ109)))),0)</f>
        <v>0</v>
      </c>
      <c r="H109" s="312" t="str">
        <f aca="false">IF(B109&lt;&gt;"",IF(G109,(G109/MAXA(G$14:G$113))*1000,0),"")</f>
        <v/>
      </c>
      <c r="I109" s="313" t="str">
        <f aca="false">IF($B109&lt;&gt;"",$B109,"")</f>
        <v/>
      </c>
      <c r="J109" s="314" t="str">
        <f aca="false">IF($B109&lt;&gt;"",'Chronos (M21..M40)'!$H106,"")</f>
        <v/>
      </c>
      <c r="K109" s="315" t="str">
        <f aca="false">IF('Chronos (M21..M40)'!$I106&lt;&gt;"",'Chronos (M21..M40)'!$I106," ")</f>
        <v> </v>
      </c>
      <c r="L109" s="316" t="n">
        <f aca="false">IF('Chronos (M21..M40)'!$J106&lt;&gt;"",'Chronos (M21..M40)'!$J106,0)</f>
        <v>0</v>
      </c>
      <c r="M109" s="317" t="str">
        <f aca="false">IF($B109&lt;&gt;"",IF(K109&lt;&gt;" ",(INDEX(J$9:K$12,MATCH(J109,J$9:J$12),2)/K109)*1000,0),"")</f>
        <v/>
      </c>
      <c r="N109" s="318" t="str">
        <f aca="false">IF(K$9&lt;&gt;"",IF($B109&lt;&gt;"",M109-L109,""),"")</f>
        <v/>
      </c>
      <c r="O109" s="314" t="str">
        <f aca="false">IF($B109&lt;&gt;"",'Chronos (M21..M40)'!$H207,"")</f>
        <v/>
      </c>
      <c r="P109" s="315" t="str">
        <f aca="false">IF('Chronos (M21..M40)'!$I207&lt;&gt;"",'Chronos (M21..M40)'!$I207," ")</f>
        <v> </v>
      </c>
      <c r="Q109" s="316" t="n">
        <f aca="false">IF('Chronos (M21..M40)'!$J207&lt;&gt;"",'Chronos (M21..M40)'!$J207,0)</f>
        <v>0</v>
      </c>
      <c r="R109" s="317" t="str">
        <f aca="false">IF($B109&lt;&gt;"",IF(P109&lt;&gt;" ",(INDEX(O$9:P$12,MATCH(O109,O$9:O$12),2)/P109)*1000,0),"")</f>
        <v/>
      </c>
      <c r="S109" s="318" t="str">
        <f aca="false">IF(P$9&lt;&gt;"",IF($B109&lt;&gt;"",R109-Q109,""),"")</f>
        <v/>
      </c>
      <c r="T109" s="313" t="str">
        <f aca="false">IF($B109&lt;&gt;"",$B109,"")</f>
        <v/>
      </c>
      <c r="U109" s="314" t="str">
        <f aca="false">IF($B109&lt;&gt;"",'Chronos (M21..M40)'!$H308,"")</f>
        <v/>
      </c>
      <c r="V109" s="315" t="str">
        <f aca="false">IF('Chronos (M21..M40)'!$I308&lt;&gt;"",'Chronos (M21..M40)'!$I308," ")</f>
        <v> </v>
      </c>
      <c r="W109" s="316" t="n">
        <f aca="false">IF('Chronos (M21..M40)'!$J308&lt;&gt;"",'Chronos (M21..M40)'!$J308,0)</f>
        <v>0</v>
      </c>
      <c r="X109" s="317" t="str">
        <f aca="false">IF($B109&lt;&gt;"",IF(V109&lt;&gt;" ",(INDEX(U$9:V$12,MATCH(U109,U$9:U$12),2)/V109)*1000,0),"")</f>
        <v/>
      </c>
      <c r="Y109" s="318" t="str">
        <f aca="false">IF(V$9&lt;&gt;"",IF($B109&lt;&gt;"",X109-W109,""),"")</f>
        <v/>
      </c>
      <c r="Z109" s="314" t="str">
        <f aca="false">IF($B109&lt;&gt;"",'Chronos (M21..M40)'!$H409,"")</f>
        <v/>
      </c>
      <c r="AA109" s="315" t="str">
        <f aca="false">IF('Chronos (M21..M40)'!$I409&lt;&gt;"",'Chronos (M21..M40)'!$I409," ")</f>
        <v> </v>
      </c>
      <c r="AB109" s="316" t="n">
        <f aca="false">IF('Chronos (M1..M20)'!$J409&lt;&gt;"",'Chronos (M21..M40)'!$J409,0)</f>
        <v>0</v>
      </c>
      <c r="AC109" s="317" t="str">
        <f aca="false">IF($B109&lt;&gt;"",IF(AA109&lt;&gt;" ",(INDEX(Z$9:AA$12,MATCH(Z109,Z$9:Z$12),2)/AA109)*1000,0),"")</f>
        <v/>
      </c>
      <c r="AD109" s="318" t="str">
        <f aca="false">IF(AA$9&lt;&gt;"",IF($B109&lt;&gt;"",AC109-AB109,""),"")</f>
        <v/>
      </c>
      <c r="AE109" s="313" t="str">
        <f aca="false">IF($B109&lt;&gt;"",$B109,"")</f>
        <v/>
      </c>
      <c r="AF109" s="314" t="str">
        <f aca="false">IF($B109&lt;&gt;"",'Chronos (M21..M40)'!$H510,"")</f>
        <v/>
      </c>
      <c r="AG109" s="315" t="str">
        <f aca="false">IF('Chronos (M21..M40)'!$I510&lt;&gt;"",'Chronos (M21..M40)'!$I510," ")</f>
        <v> </v>
      </c>
      <c r="AH109" s="316" t="n">
        <f aca="false">IF('Chronos (M21..M40)'!$J510&lt;&gt;"",'Chronos (M21..M40)'!$J510,0)</f>
        <v>0</v>
      </c>
      <c r="AI109" s="317" t="str">
        <f aca="false">IF($B109&lt;&gt;"",IF(AG109&lt;&gt;" ",(INDEX(AF$9:AG$12,MATCH(AF109,AF$9:AF$12),2)/AG109)*1000,0),"")</f>
        <v/>
      </c>
      <c r="AJ109" s="318" t="str">
        <f aca="false">IF(AG$9&lt;&gt;"",IF($B109&lt;&gt;"",AI109-AH109,""),"")</f>
        <v/>
      </c>
      <c r="AK109" s="314" t="str">
        <f aca="false">IF($B109&lt;&gt;"",'Chronos (M21..M40)'!$H611,"")</f>
        <v/>
      </c>
      <c r="AL109" s="315" t="str">
        <f aca="false">IF('Chronos (M21..M40)'!$I611&lt;&gt;"",'Chronos (M21..M40)'!$I611," ")</f>
        <v> </v>
      </c>
      <c r="AM109" s="316" t="n">
        <f aca="false">IF('Chronos (M21..M40)'!$J611&lt;&gt;"",'Chronos (M21..M40)'!$J611,0)</f>
        <v>0</v>
      </c>
      <c r="AN109" s="317" t="str">
        <f aca="false">IF($B109&lt;&gt;"",IF(AL109&lt;&gt;" ",(INDEX(AK$9:AL$12,MATCH(AK109,AK$9:AK$12),2)/AL109)*1000,0),"")</f>
        <v/>
      </c>
      <c r="AO109" s="318" t="str">
        <f aca="false">IF(AL$9&lt;&gt;"",IF($B109&lt;&gt;"",AN109-AM109,""),"")</f>
        <v/>
      </c>
      <c r="AP109" s="313" t="str">
        <f aca="false">IF($B109&lt;&gt;"",$B109,"")</f>
        <v/>
      </c>
      <c r="AQ109" s="314" t="str">
        <f aca="false">IF($B109&lt;&gt;"",'Chronos (M21..M40)'!$H712,"")</f>
        <v/>
      </c>
      <c r="AR109" s="315" t="str">
        <f aca="false">IF('Chronos (M21..M40)'!$I712&lt;&gt;"",'Chronos (M21..M40)'!$I712," ")</f>
        <v> </v>
      </c>
      <c r="AS109" s="316" t="n">
        <f aca="false">IF('Chronos (M21..M40)'!$J712&lt;&gt;"",'Chronos (M21..M40)'!$J712,0)</f>
        <v>0</v>
      </c>
      <c r="AT109" s="317" t="str">
        <f aca="false">IF($B109&lt;&gt;"",IF(AR109&lt;&gt;" ",(INDEX(AQ$9:AR$12,MATCH(AQ109,AQ$9:AQ$12),2)/AR109)*1000,0),"")</f>
        <v/>
      </c>
      <c r="AU109" s="318" t="str">
        <f aca="false">IF(AR$9&lt;&gt;"",IF($B109&lt;&gt;"",AT109-AS109,""),"")</f>
        <v/>
      </c>
      <c r="AV109" s="314" t="str">
        <f aca="false">IF($B109&lt;&gt;"",'Chronos (M21..M40)'!$H813,"")</f>
        <v/>
      </c>
      <c r="AW109" s="315" t="str">
        <f aca="false">IF('Chronos (M21..M40)'!$I813&lt;&gt;"",'Chronos (M21..M40)'!$I813," ")</f>
        <v> </v>
      </c>
      <c r="AX109" s="316" t="n">
        <f aca="false">IF('Chronos (M21..M40)'!$J813&lt;&gt;"",'Chronos (M21..M40)'!$J813,0)</f>
        <v>0</v>
      </c>
      <c r="AY109" s="317" t="str">
        <f aca="false">IF($B109&lt;&gt;"",IF(AW109&lt;&gt;" ",(INDEX(AV$9:AW$12,MATCH(AV109,AV$9:AV$12),2)/AW109)*1000,0),"")</f>
        <v/>
      </c>
      <c r="AZ109" s="318" t="str">
        <f aca="false">IF(AW$9&lt;&gt;"",IF($B109&lt;&gt;"",AY109-AX109,""),"")</f>
        <v/>
      </c>
      <c r="BA109" s="313" t="str">
        <f aca="false">IF($B109&lt;&gt;"",$B109,"")</f>
        <v/>
      </c>
      <c r="BB109" s="314" t="str">
        <f aca="false">IF($B109&lt;&gt;"",'Chronos (M21..M40)'!$H914,"")</f>
        <v/>
      </c>
      <c r="BC109" s="315" t="str">
        <f aca="false">IF('Chronos (M21..M40)'!$I914&lt;&gt;"",'Chronos (M21..M40)'!$I914," ")</f>
        <v> </v>
      </c>
      <c r="BD109" s="316" t="n">
        <f aca="false">IF('Chronos (M21..M40)'!$J914&lt;&gt;"",'Chronos (M21..M40)'!$J914,0)</f>
        <v>0</v>
      </c>
      <c r="BE109" s="317" t="str">
        <f aca="false">IF($B109&lt;&gt;"",IF(BC109&lt;&gt;" ",(INDEX(BB$9:BC$12,MATCH(BB109,BB$9:BB$12),2)/BC109)*1000,0),"")</f>
        <v/>
      </c>
      <c r="BF109" s="318" t="str">
        <f aca="false">IF(BC$9&lt;&gt;"",IF($B109&lt;&gt;"",BE109-BD109,""),"")</f>
        <v/>
      </c>
      <c r="BG109" s="314" t="str">
        <f aca="false">IF($B109&lt;&gt;"",'Chronos (M21..M40)'!$H1015,"")</f>
        <v/>
      </c>
      <c r="BH109" s="315" t="str">
        <f aca="false">IF('Chronos (M21..M40)'!$I1015&lt;&gt;"",'Chronos (M21..M40)'!$I1015," ")</f>
        <v> </v>
      </c>
      <c r="BI109" s="316" t="n">
        <f aca="false">IF('Chronos (M21..M40)'!$J1015&lt;&gt;"",'Chronos (M21..M40)'!$J1015,0)</f>
        <v>0</v>
      </c>
      <c r="BJ109" s="317" t="str">
        <f aca="false">IF($B109&lt;&gt;"",IF(BH109&lt;&gt;" ",(INDEX(BG$9:BH$12,MATCH(BG109,BG$9:BG$12),2)/BH109)*1000,0),"")</f>
        <v/>
      </c>
      <c r="BK109" s="318" t="str">
        <f aca="false">IF(BH$9&lt;&gt;"",IF($B109&lt;&gt;"",BJ109-BI109,""),"")</f>
        <v/>
      </c>
      <c r="BL109" s="313" t="str">
        <f aca="false">IF($B109&lt;&gt;"",$B109,"")</f>
        <v/>
      </c>
      <c r="BM109" s="314" t="str">
        <f aca="false">IF($B109&lt;&gt;"",'Chronos (M21..M40)'!$H1116,"")</f>
        <v/>
      </c>
      <c r="BN109" s="315" t="str">
        <f aca="false">IF('Chronos (M21..M40)'!$I1116&lt;&gt;"",'Chronos (M21..M40)'!$I1116," ")</f>
        <v> </v>
      </c>
      <c r="BO109" s="316" t="n">
        <f aca="false">IF('Chronos (M21..M40)'!$J1116&lt;&gt;"",'Chronos (M21..M40)'!$J1116,0)</f>
        <v>0</v>
      </c>
      <c r="BP109" s="317" t="str">
        <f aca="false">IF($B109&lt;&gt;"",IF(BN109&lt;&gt;" ",(INDEX(BM$9:BN$12,MATCH(BM109,BM$9:BM$12),2)/BN109)*1000,0),"")</f>
        <v/>
      </c>
      <c r="BQ109" s="318" t="str">
        <f aca="false">IF(BN$9&lt;&gt;"",IF($B109&lt;&gt;"",BP109-BO109,""),"")</f>
        <v/>
      </c>
      <c r="BR109" s="314" t="str">
        <f aca="false">IF($B109&lt;&gt;"",'Chronos (M21..M40)'!$H1217,"")</f>
        <v/>
      </c>
      <c r="BS109" s="315" t="str">
        <f aca="false">IF('Chronos (M21..M40)'!$I1217&lt;&gt;"",'Chronos (M21..M40)'!$I1217," ")</f>
        <v> </v>
      </c>
      <c r="BT109" s="316" t="n">
        <f aca="false">IF('Chronos (M21..M40)'!$J1217&lt;&gt;"",'Chronos (M21..M40)'!$J1217,0)</f>
        <v>0</v>
      </c>
      <c r="BU109" s="317" t="str">
        <f aca="false">IF($B109&lt;&gt;"",IF(BS109&lt;&gt;" ",(INDEX(BR$9:BS$12,MATCH(BR109,BR$9:BR$12),2)/BS109)*1000,0),"")</f>
        <v/>
      </c>
      <c r="BV109" s="318" t="str">
        <f aca="false">IF(BS$9&lt;&gt;"",IF($B109&lt;&gt;"",BU109-BT109,""),"")</f>
        <v/>
      </c>
      <c r="BW109" s="313" t="str">
        <f aca="false">IF($B109&lt;&gt;"",$B109,"")</f>
        <v/>
      </c>
      <c r="BX109" s="314" t="str">
        <f aca="false">IF($B109&lt;&gt;"",'Chronos (M21..M40)'!$H1318,"")</f>
        <v/>
      </c>
      <c r="BY109" s="315" t="str">
        <f aca="false">IF('Chronos (M21..M40)'!$I1318&lt;&gt;"",'Chronos (M21..M40)'!$I1318," ")</f>
        <v> </v>
      </c>
      <c r="BZ109" s="316" t="n">
        <f aca="false">IF('Chronos (M21..M40)'!$J1318&lt;&gt;"",'Chronos (M21..M40)'!$J1318,0)</f>
        <v>0</v>
      </c>
      <c r="CA109" s="317" t="str">
        <f aca="false">IF($B109&lt;&gt;"",IF(BY109&lt;&gt;" ",(INDEX(BX$9:BY$12,MATCH(BX109,BX$9:BX$12),2)/BY109)*1000,0),"")</f>
        <v/>
      </c>
      <c r="CB109" s="318" t="str">
        <f aca="false">IF(BY$9&lt;&gt;"",IF($B109&lt;&gt;"",CA109-BZ109,""),"")</f>
        <v/>
      </c>
      <c r="CC109" s="314" t="str">
        <f aca="false">IF($B109&lt;&gt;"",'Chronos (M21..M40)'!$H1419,"")</f>
        <v/>
      </c>
      <c r="CD109" s="315" t="str">
        <f aca="false">IF('Chronos (M21..M40)'!$I1419&lt;&gt;"",'Chronos (M21..M40)'!$I1419," ")</f>
        <v> </v>
      </c>
      <c r="CE109" s="316" t="n">
        <f aca="false">IF('Chronos (M21..M40)'!$J1419&lt;&gt;"",'Chronos (M21..M40)'!$J1419,0)</f>
        <v>0</v>
      </c>
      <c r="CF109" s="317" t="str">
        <f aca="false">IF($B109&lt;&gt;"",IF(CD109&lt;&gt;" ",(INDEX(CC$9:CD$12,MATCH(CC109,CC$9:CC$12),2)/CD109)*1000,0),"")</f>
        <v/>
      </c>
      <c r="CG109" s="318" t="str">
        <f aca="false">IF(CD$9&lt;&gt;"",IF($B109&lt;&gt;"",CF109-CE109,""),"")</f>
        <v/>
      </c>
      <c r="CH109" s="313" t="str">
        <f aca="false">IF($B109&lt;&gt;"",$B109,"")</f>
        <v/>
      </c>
      <c r="CI109" s="314" t="str">
        <f aca="false">IF($B109&lt;&gt;"",'Chronos (M21..M40)'!$H1520,"")</f>
        <v/>
      </c>
      <c r="CJ109" s="315" t="str">
        <f aca="false">IF('Chronos (M21..M40)'!$I1520&lt;&gt;"",'Chronos (M21..M40)'!$I1520," ")</f>
        <v> </v>
      </c>
      <c r="CK109" s="316" t="n">
        <f aca="false">IF('Chronos (M21..M40)'!$J1520&lt;&gt;"",'Chronos (M21..M40)'!$J1520,0)</f>
        <v>0</v>
      </c>
      <c r="CL109" s="317" t="str">
        <f aca="false">IF($B109&lt;&gt;"",IF(CJ109&lt;&gt;" ",(INDEX(CI$9:CJ$12,MATCH(CI109,CI$9:CI$12),2)/CJ109)*1000,0),"")</f>
        <v/>
      </c>
      <c r="CM109" s="318" t="str">
        <f aca="false">IF(CJ$9&lt;&gt;"",IF($B109&lt;&gt;"",CL109-CK109,""),"")</f>
        <v/>
      </c>
      <c r="CN109" s="314" t="str">
        <f aca="false">IF($B109&lt;&gt;"",'Chronos (M21..M40)'!$H1621,"")</f>
        <v/>
      </c>
      <c r="CO109" s="315" t="str">
        <f aca="false">IF('Chronos (M21..M40)'!$I1621&lt;&gt;"",'Chronos (M21..M40)'!$I1621," ")</f>
        <v> </v>
      </c>
      <c r="CP109" s="316" t="n">
        <f aca="false">IF('Chronos (M21..M40)'!$J1621&lt;&gt;"",'Chronos (M21..M40)'!$J1621,0)</f>
        <v>0</v>
      </c>
      <c r="CQ109" s="317" t="str">
        <f aca="false">IF($B109&lt;&gt;"",IF(CO109&lt;&gt;" ",(INDEX(CN$9:CO$12,MATCH(CN109,CN$9:CN$12),2)/CO109)*1000,0),"")</f>
        <v/>
      </c>
      <c r="CR109" s="318" t="str">
        <f aca="false">IF(CO$9&lt;&gt;"",IF($B109&lt;&gt;"",CQ109-CP109,""),"")</f>
        <v/>
      </c>
      <c r="CS109" s="313" t="str">
        <f aca="false">IF($B109&lt;&gt;"",$B109,"")</f>
        <v/>
      </c>
      <c r="CT109" s="314" t="str">
        <f aca="false">IF($B109&lt;&gt;"",'Chronos (M21..M40)'!$H1722,"")</f>
        <v/>
      </c>
      <c r="CU109" s="315" t="str">
        <f aca="false">IF('Chronos (M21..M40)'!$I1722&lt;&gt;"",'Chronos (M21..M40)'!$I1722," ")</f>
        <v> </v>
      </c>
      <c r="CV109" s="316" t="n">
        <f aca="false">IF('Chronos (M21..M40)'!$J1722&lt;&gt;"",'Chronos (M21..M40)'!$J1722,0)</f>
        <v>0</v>
      </c>
      <c r="CW109" s="317" t="str">
        <f aca="false">IF($B109&lt;&gt;"",IF(CU109&lt;&gt;" ",(INDEX(CT$9:CU$12,MATCH(CT109,CT$9:CT$12),2)/CU109)*1000,0),"")</f>
        <v/>
      </c>
      <c r="CX109" s="318" t="str">
        <f aca="false">IF(CU$9&lt;&gt;"",IF($B109&lt;&gt;"",CW109-CV109,""),"")</f>
        <v/>
      </c>
      <c r="CY109" s="314" t="str">
        <f aca="false">IF($B109&lt;&gt;"",'Chronos (M21..M40)'!$H1823,"")</f>
        <v/>
      </c>
      <c r="CZ109" s="315" t="str">
        <f aca="false">IF('Chronos (M21..M40)'!$I1823&lt;&gt;"",'Chronos (M21..M40)'!$I1823," ")</f>
        <v> </v>
      </c>
      <c r="DA109" s="316" t="n">
        <f aca="false">IF('Chronos (M21..M40)'!$J1823&lt;&gt;"",'Chronos (M21..M40)'!$J1823,0)</f>
        <v>0</v>
      </c>
      <c r="DB109" s="317" t="str">
        <f aca="false">IF($B109&lt;&gt;"",IF(CZ109&lt;&gt;" ",(INDEX(CY$9:CZ$12,MATCH(CY109,CY$9:CY$12),2)/CZ109)*1000,0),"")</f>
        <v/>
      </c>
      <c r="DC109" s="318" t="str">
        <f aca="false">IF(CZ$9&lt;&gt;"",IF($B109&lt;&gt;"",DB109-DA109,""),"")</f>
        <v/>
      </c>
      <c r="DD109" s="313" t="str">
        <f aca="false">IF($B109&lt;&gt;"",$B109,"")</f>
        <v/>
      </c>
      <c r="DE109" s="314" t="str">
        <f aca="false">IF($B109&lt;&gt;"",'Chronos (M21..M40)'!$H1924,"")</f>
        <v/>
      </c>
      <c r="DF109" s="315" t="str">
        <f aca="false">IF('Chronos (M21..M40)'!$I1924&lt;&gt;"",'Chronos (M21..M40)'!$I1924," ")</f>
        <v> </v>
      </c>
      <c r="DG109" s="316" t="n">
        <f aca="false">IF('Chronos (M21..M40)'!$J1924&lt;&gt;"",'Chronos (M21..M40)'!$J1924,0)</f>
        <v>0</v>
      </c>
      <c r="DH109" s="317" t="str">
        <f aca="false">IF($B109&lt;&gt;"",IF(DF109&lt;&gt;" ",(INDEX(DE$9:DF$12,MATCH(DE109,DE$9:DE$12),2)/DF109)*1000,0),"")</f>
        <v/>
      </c>
      <c r="DI109" s="318" t="str">
        <f aca="false">IF(DF$9&lt;&gt;"",IF($B109&lt;&gt;"",DH109-DG109,""),"")</f>
        <v/>
      </c>
      <c r="DJ109" s="314" t="str">
        <f aca="false">IF($B109&lt;&gt;"",'Chronos (M21..M40)'!$H2025,"")</f>
        <v/>
      </c>
      <c r="DK109" s="315" t="str">
        <f aca="false">IF('Chronos (M21..M40)'!$I2025&lt;&gt;"",'Chronos (M21..M40)'!$I2025," ")</f>
        <v> </v>
      </c>
      <c r="DL109" s="316" t="n">
        <f aca="false">IF('Chronos (M21..M40)'!$J2025&lt;&gt;"",'Chronos (M21..M40)'!$J2025,0)</f>
        <v>0</v>
      </c>
      <c r="DM109" s="317" t="str">
        <f aca="false">IF($B109&lt;&gt;"",IF(DK109&lt;&gt;" ",(INDEX(DJ$9:DK$12,MATCH(DJ109,DJ$9:DJ$12),2)/DK109)*1000,0),"")</f>
        <v/>
      </c>
      <c r="DN109" s="318" t="str">
        <f aca="false">IF(DK$9&lt;&gt;"",IF($B109&lt;&gt;"",DM109-DL109,""),"")</f>
        <v/>
      </c>
      <c r="DO109" s="0"/>
      <c r="DP109" s="356" t="n">
        <f aca="false">E109</f>
        <v>0</v>
      </c>
      <c r="DQ109" s="357" t="n">
        <f aca="false">F109</f>
        <v>0</v>
      </c>
      <c r="DR109" s="356" t="e">
        <f aca="false">SUM(E109,M109,R109,X109,AC109)</f>
        <v>#VALUE!</v>
      </c>
      <c r="DS109" s="319" t="e">
        <f aca="false">SUM(DR109,AI109,AN109,AT109,AY109,BE109,BJ109,BP109,BU109,CA109,CF109,CL109,CQ109,CW109,DB109,DH109,DM109)</f>
        <v>#VALUE!</v>
      </c>
      <c r="DT109" s="357" t="n">
        <f aca="false">SUM(L109,Q109,W109,AB109,AH109,AM109,AS109,AX109,BD109,BI109,BO109,BT109,BZ109,CE109,CK109,CP109,CV109,DA109,DG109,DL109)</f>
        <v>0</v>
      </c>
      <c r="DU109" s="356" t="e">
        <f aca="false">SMALL($DY109:$EV109,1)</f>
        <v>#VALUE!</v>
      </c>
      <c r="DV109" s="319" t="e">
        <f aca="false">SMALL($DY109:$EV109,2)</f>
        <v>#VALUE!</v>
      </c>
      <c r="DW109" s="319" t="e">
        <f aca="false">SMALL($DY109:$EV109,3)</f>
        <v>#VALUE!</v>
      </c>
      <c r="DX109" s="357" t="e">
        <f aca="false">SMALL($DY109:$EV109,4)</f>
        <v>#VALUE!</v>
      </c>
      <c r="DY109" s="356" t="e">
        <f aca="false">'Calculs (M1..M20)'!DU109</f>
        <v>#VALUE!</v>
      </c>
      <c r="DZ109" s="356" t="e">
        <f aca="false">'Calculs (M1..M20)'!DV109</f>
        <v>#VALUE!</v>
      </c>
      <c r="EA109" s="356" t="e">
        <f aca="false">'Calculs (M1..M20)'!DW109</f>
        <v>#VALUE!</v>
      </c>
      <c r="EB109" s="358" t="e">
        <f aca="false">'Calculs (M1..M20)'!DX109</f>
        <v>#VALUE!</v>
      </c>
      <c r="EC109" s="361" t="str">
        <f aca="false">IF(M109&gt;0,M109," ")</f>
        <v/>
      </c>
      <c r="ED109" s="321" t="str">
        <f aca="false">IF(R109&gt;0,R109," ")</f>
        <v/>
      </c>
      <c r="EE109" s="321" t="str">
        <f aca="false">IF(X109&gt;0,X109," ")</f>
        <v/>
      </c>
      <c r="EF109" s="321" t="str">
        <f aca="false">IF(AC109&gt;0,AC109," ")</f>
        <v/>
      </c>
      <c r="EG109" s="321" t="str">
        <f aca="false">IF(AI109&gt;0,AI109," ")</f>
        <v/>
      </c>
      <c r="EH109" s="321" t="str">
        <f aca="false">IF(AN109&gt;0,AN109," ")</f>
        <v/>
      </c>
      <c r="EI109" s="321" t="str">
        <f aca="false">IF(AT109&gt;0,AT109," ")</f>
        <v/>
      </c>
      <c r="EJ109" s="321" t="str">
        <f aca="false">IF(AY109&gt;0,AY109," ")</f>
        <v/>
      </c>
      <c r="EK109" s="321" t="str">
        <f aca="false">IF(BE109&gt;0,BE109," ")</f>
        <v/>
      </c>
      <c r="EL109" s="321" t="str">
        <f aca="false">IF(BJ109&gt;0,BJ109," ")</f>
        <v/>
      </c>
      <c r="EM109" s="321" t="str">
        <f aca="false">IF(BP109&gt;0,BP109," ")</f>
        <v/>
      </c>
      <c r="EN109" s="321" t="str">
        <f aca="false">IF(BU109&gt;0,BU109," ")</f>
        <v/>
      </c>
      <c r="EO109" s="321" t="str">
        <f aca="false">IF(CA109&gt;0,CA109," ")</f>
        <v/>
      </c>
      <c r="EP109" s="321" t="str">
        <f aca="false">IF(CF109&gt;0,CF109," ")</f>
        <v/>
      </c>
      <c r="EQ109" s="321" t="str">
        <f aca="false">IF(CL109&gt;0,CL109," ")</f>
        <v/>
      </c>
      <c r="ER109" s="321" t="str">
        <f aca="false">IF(CQ109&gt;0,CQ109," ")</f>
        <v/>
      </c>
      <c r="ES109" s="321" t="str">
        <f aca="false">IF(CW109&gt;0,CW109," ")</f>
        <v/>
      </c>
      <c r="ET109" s="321" t="str">
        <f aca="false">IF(DB109&gt;0,DB109," ")</f>
        <v/>
      </c>
      <c r="EU109" s="321" t="str">
        <f aca="false">IF(DH109&gt;0,DH109," ")</f>
        <v/>
      </c>
      <c r="EV109" s="321" t="str">
        <f aca="false">IF(DM109&gt;0,DM109," ")</f>
        <v/>
      </c>
      <c r="EW109" s="322" t="e">
        <f aca="false">SMALL($DY109:EC109,1)</f>
        <v>#VALUE!</v>
      </c>
      <c r="EX109" s="323" t="e">
        <f aca="false">SMALL($DY109:ED109,1)</f>
        <v>#VALUE!</v>
      </c>
      <c r="EY109" s="323" t="e">
        <f aca="false">SMALL($DY109:EE109,1)</f>
        <v>#VALUE!</v>
      </c>
      <c r="EZ109" s="323" t="e">
        <f aca="false">SMALL($DY109:EF109,1)</f>
        <v>#VALUE!</v>
      </c>
      <c r="FA109" s="323" t="e">
        <f aca="false">SMALL($DY109:EG109,1)</f>
        <v>#VALUE!</v>
      </c>
      <c r="FB109" s="323" t="e">
        <f aca="false">SMALL($DY109:EH109,1)</f>
        <v>#VALUE!</v>
      </c>
      <c r="FC109" s="323" t="e">
        <f aca="false">SMALL($DY109:EI109,1)</f>
        <v>#VALUE!</v>
      </c>
      <c r="FD109" s="323" t="e">
        <f aca="false">SMALL($DY109:EJ109,1)</f>
        <v>#VALUE!</v>
      </c>
      <c r="FE109" s="323" t="e">
        <f aca="false">SMALL($DY109:EK109,1)</f>
        <v>#VALUE!</v>
      </c>
      <c r="FF109" s="323" t="e">
        <f aca="false">SMALL($DY109:EL109,1)</f>
        <v>#VALUE!</v>
      </c>
      <c r="FG109" s="323" t="e">
        <f aca="false">SMALL($DY109:EM109,1)</f>
        <v>#VALUE!</v>
      </c>
      <c r="FH109" s="323" t="e">
        <f aca="false">SMALL($DY109:EN109,1)</f>
        <v>#VALUE!</v>
      </c>
      <c r="FI109" s="323" t="e">
        <f aca="false">SMALL($DY109:EO109,1)</f>
        <v>#VALUE!</v>
      </c>
      <c r="FJ109" s="323" t="e">
        <f aca="false">SMALL($DY109:EP109,1)</f>
        <v>#VALUE!</v>
      </c>
      <c r="FK109" s="323" t="e">
        <f aca="false">SMALL($DY109:EQ109,1)</f>
        <v>#VALUE!</v>
      </c>
      <c r="FL109" s="323" t="e">
        <f aca="false">SMALL($DY109:ER109,1)</f>
        <v>#VALUE!</v>
      </c>
      <c r="FM109" s="323" t="e">
        <f aca="false">SMALL($DY109:ES109,1)</f>
        <v>#VALUE!</v>
      </c>
      <c r="FN109" s="323" t="e">
        <f aca="false">SMALL($DY109:ET109,1)</f>
        <v>#VALUE!</v>
      </c>
      <c r="FO109" s="323" t="e">
        <f aca="false">SMALL($DY109:EU109,1)</f>
        <v>#VALUE!</v>
      </c>
      <c r="FP109" s="324" t="e">
        <f aca="false">SMALL($DY109:EV109,1)</f>
        <v>#VALUE!</v>
      </c>
      <c r="FQ109" s="0"/>
      <c r="FR109" s="328" t="str">
        <f aca="false">IF($B109&lt;&gt;"",IF($EE$1+20&gt;=FR$13,$N109+E109-F109-(EW109+EW211+EW313+EW415),""),"")</f>
        <v/>
      </c>
      <c r="FS109" s="329" t="str">
        <f aca="false">IF($B109&lt;&gt;"",IF($EE$1+20&gt;=FS$13,$N109+$S109+E109-F109-(EX109+EX211+EX313+EX415),""),"")</f>
        <v/>
      </c>
      <c r="FT109" s="329" t="str">
        <f aca="false">IF($B109&lt;&gt;"",IF($EE$1+20&gt;=FT$13,$N109+$S109+$Y109+E109-F109-(EY109+EY211+EY313+EY415),""),"")</f>
        <v/>
      </c>
      <c r="FU109" s="329" t="str">
        <f aca="false">IF($B109&lt;&gt;"",IF($EE$1+20&gt;=FU$13,$N109+$S109+$Y109+$AD109+E109-F109-(EZ109+EZ211+EZ313+EZ415),""),"")</f>
        <v/>
      </c>
      <c r="FV109" s="329" t="str">
        <f aca="false">IF($B109&lt;&gt;"",IF($EE$1+20&gt;=FV$13,$N109+$S109+$Y109+$AD109+$AJ109+E109-F109-(FA109+FA211+FA313+FA415),""),"")</f>
        <v/>
      </c>
      <c r="FW109" s="329" t="str">
        <f aca="false">IF($B109&lt;&gt;"",IF($EE$1+20&gt;=FW$13,$N109+$S109+$Y109+$AD109+$AJ109+$AO109+E109-F109-(FB109+FB211+FB313+FB415),""),"")</f>
        <v/>
      </c>
      <c r="FX109" s="329" t="str">
        <f aca="false">IF($B109&lt;&gt;"",IF($EE$1+20&gt;=FX$13,$N109+$S109+$Y109+$AD109+$AJ109+$AO109+$AU109+E109-F109-(FC109+FC211+FC313+FC415),""),"")</f>
        <v/>
      </c>
      <c r="FY109" s="329" t="str">
        <f aca="false">IF($B109&lt;&gt;"",IF($EE$1+20&gt;=FY$13,$N109+$S109+$Y109+$AD109+$AJ109+$AO109+$AU109+$AZ109+E109-F109-(FD109+FD211+FD313+FD415),""),"")</f>
        <v/>
      </c>
      <c r="FZ109" s="329" t="str">
        <f aca="false">IF($B109&lt;&gt;"",IF($EE$1+20&gt;=FZ$13,$N109+$S109+$Y109+$AD109+$AJ109+$AO109+$AU109+$AZ109+$BF109+E109-F109-(FE109+FE211+FE313+FE415),""),"")</f>
        <v/>
      </c>
      <c r="GA109" s="329" t="str">
        <f aca="false">IF($B109&lt;&gt;"",IF($EE$1+20&gt;=GA$13,$N109+$S109+$Y109+$AD109+$AJ109+$AO109+$AU109+$AZ109+$BF109+$BK109+E109-F109-(FF109+FF211+FF313+FF415),""),"")</f>
        <v/>
      </c>
      <c r="GB109" s="329" t="str">
        <f aca="false">IF($B109&lt;&gt;"",IF($EE$1+20&gt;=GB$13,$N109+$S109+$Y109+$AD109+$AJ109+$AO109+$AU109+$AZ109+$BF109+$BK109+$BQ109+E109-F109-(FG109+FG211+FG313+FG415),""),"")</f>
        <v/>
      </c>
      <c r="GC109" s="329" t="str">
        <f aca="false">IF($B109&lt;&gt;"",IF($EE$1+20&gt;=GC$13,$N109+$S109+$Y109+$AD109+$AJ109+$AO109+$AU109+$AZ109+$BF109+$BK109+$BQ109+$BV109+E109-F109-(FH109+FH211+FH313+FH415),""),"")</f>
        <v/>
      </c>
      <c r="GD109" s="329" t="str">
        <f aca="false">IF($B109&lt;&gt;"",IF($EE$1+20&gt;=GD$13,$N109+$S109+$Y109+$AD109+$AJ109+$AO109+$AU109+$AZ109+$BF109+$BK109+$BQ109+$BV109+$CB109+E109-F109-(FI109+FI211+FI313+FI415),""),"")</f>
        <v/>
      </c>
      <c r="GE109" s="329" t="str">
        <f aca="false">IF($B109&lt;&gt;"",IF($EE$1+20&gt;=GE$13,$N109+$S109+$Y109+$AD109+$AJ109+$AO109+$AU109+$AZ109+$BF109+$BK109+$BQ109+$BV109+$CB109+$CG109+E109-F109-(FJ109+FJ211+FJ313+FJ415),""),"")</f>
        <v/>
      </c>
      <c r="GF109" s="329" t="str">
        <f aca="false">IF($B109&lt;&gt;"",IF($EE$1+20&gt;=GF$13,$N109+$S109+$Y109+$AD109+$AJ109+$AO109+$AU109+$AZ109+$BF109+$BK109+$BQ109+$BV109+$CB109+$CG109+$CM109+E109-F109-(FK109+FK211+FK313+FK415),""),"")</f>
        <v/>
      </c>
      <c r="GG109" s="329" t="str">
        <f aca="false">IF($B109&lt;&gt;"",IF($EE$1+20&gt;=GG$13,$N109+$S109+$Y109+$AD109+$AJ109+$AO109+$AU109+$AZ109+$BF109+$BK109+$BQ109+$BV109+$CB109+$CG109+$CM109+$CR109+E109-F109-(FL109+FL211+FL313+FL415),""),"")</f>
        <v/>
      </c>
      <c r="GH109" s="329" t="str">
        <f aca="false">IF($B109&lt;&gt;"",IF($EE$1+20&gt;=GH$13,$N109+$S109+$Y109+$AD109+$AJ109+$AO109+$AU109+$AZ109+$BF109+$BK109+$BQ109+$BV109+$CB109+$CG109+$CM109+$CR109+$CX109+E109-F109-(FM109+FM211+FM313+FM415),""),"")</f>
        <v/>
      </c>
      <c r="GI109" s="329" t="str">
        <f aca="false">IF($B109&lt;&gt;"",IF($EE$1+20&gt;=GI$13,$N109+$S109+$Y109+$AD109+$AJ109+$AO109+$AU109+$AZ109+$BF109+$BK109+$BQ109+$BV109+$CB109+$CG109+$CM109+$CR109+$CX109+$DC109+E109-F109-(FN109+FN211+FN313+FN415),""),"")</f>
        <v/>
      </c>
      <c r="GJ109" s="329" t="str">
        <f aca="false">IF($B109&lt;&gt;"",IF($EE$1+20&gt;=GJ$13,$N109+$S109+$Y109+$AD109+$AJ109+$AO109+$AU109+$AZ109+$BF109+$BK109+$BQ109+$BV109+$CB109+$CG109+$CM109+$CR109+$CX109+$DC109+$DI109+E109-F109-(FO109+FO211+FO313+FO415),""),"")</f>
        <v/>
      </c>
      <c r="GK109" s="330" t="str">
        <f aca="false">IF($B109&lt;&gt;"",IF($EE$1+20&gt;=GK$13,$N109+$S109+$Y109+$AD109+$AJ109+$AO109+$AU109+$AZ109+$BF109+$BK109+$BQ109+$BV109+$CB109+$CG109+$CM109+$CR109+$CX109+$DC109+$DI109+$DN109+E109-F109-(FP109+FP211+FP313+FP415),""),"")</f>
        <v/>
      </c>
      <c r="GL109" s="0"/>
      <c r="GM109" s="328" t="str">
        <f aca="false">IF($B109&lt;&gt;"",IF($EE$1+20&gt;=GM$13,RANK(FR109,FR$14:FR$113,0),""),"")</f>
        <v/>
      </c>
      <c r="GN109" s="329" t="str">
        <f aca="false">IF($B109&lt;&gt;"",IF($EE$1+20&gt;=GN$13,RANK(FS109,FS$14:FS$113,0),""),"")</f>
        <v/>
      </c>
      <c r="GO109" s="329" t="str">
        <f aca="false">IF($B109&lt;&gt;"",IF($EE$1+20&gt;=GO$13,RANK(FT109,FT$14:FT$113,0),""),"")</f>
        <v/>
      </c>
      <c r="GP109" s="329" t="str">
        <f aca="false">IF($B109&lt;&gt;"",IF($EE$1+20&gt;=GP$13,RANK(FU109,FU$14:FU$113,0),""),"")</f>
        <v/>
      </c>
      <c r="GQ109" s="329" t="str">
        <f aca="false">IF($B109&lt;&gt;"",IF($EE$1+20&gt;=GQ$13,RANK(FV109,FV$14:FV$113,0),""),"")</f>
        <v/>
      </c>
      <c r="GR109" s="329" t="str">
        <f aca="false">IF($B109&lt;&gt;"",IF($EE$1+20&gt;=GR$13,RANK(FW109,FW$14:FW$113,0),""),"")</f>
        <v/>
      </c>
      <c r="GS109" s="329" t="str">
        <f aca="false">IF($B109&lt;&gt;"",IF($EE$1+20&gt;=GS$13,RANK(FX109,FX$14:FX$113,0),""),"")</f>
        <v/>
      </c>
      <c r="GT109" s="329" t="str">
        <f aca="false">IF($B109&lt;&gt;"",IF($EE$1+20&gt;=GT$13,RANK(FY109,FY$14:FY$113,0),""),"")</f>
        <v/>
      </c>
      <c r="GU109" s="329" t="str">
        <f aca="false">IF($B109&lt;&gt;"",IF($EE$1+20&gt;=GU$13,RANK(FZ109,FZ$14:FZ$113,0),""),"")</f>
        <v/>
      </c>
      <c r="GV109" s="329" t="str">
        <f aca="false">IF($B109&lt;&gt;"",IF($EE$1+20&gt;=GV$13,RANK(GA109,GA$14:GA$113,0),""),"")</f>
        <v/>
      </c>
      <c r="GW109" s="329" t="str">
        <f aca="false">IF($B109&lt;&gt;"",IF($EE$1+20&gt;=GW$13,RANK(GB109,GB$14:GB$113,0),""),"")</f>
        <v/>
      </c>
      <c r="GX109" s="329" t="str">
        <f aca="false">IF($B109&lt;&gt;"",IF($EE$1+20&gt;=GX$13,RANK(GC109,GC$14:GC$113,0),""),"")</f>
        <v/>
      </c>
      <c r="GY109" s="329" t="str">
        <f aca="false">IF($B109&lt;&gt;"",IF($EE$1+20&gt;=GY$13,RANK(GD109,GD$14:GD$113,0),""),"")</f>
        <v/>
      </c>
      <c r="GZ109" s="329" t="str">
        <f aca="false">IF($B109&lt;&gt;"",IF($EE$1+20&gt;=GZ$13,RANK(GE109,GE$14:GE$113,0),""),"")</f>
        <v/>
      </c>
      <c r="HA109" s="329" t="str">
        <f aca="false">IF($B109&lt;&gt;"",IF($EE$1+20&gt;=HA$13,RANK(GF109,GF$14:GF$113,0),""),"")</f>
        <v/>
      </c>
      <c r="HB109" s="329" t="str">
        <f aca="false">IF($B109&lt;&gt;"",IF($EE$1+20&gt;=HB$13,RANK(GG109,GG$14:GG$113,0),""),"")</f>
        <v/>
      </c>
      <c r="HC109" s="329" t="str">
        <f aca="false">IF($B109&lt;&gt;"",IF($EE$1+20&gt;=HC$13,RANK(GH109,GH$14:GH$113,0),""),"")</f>
        <v/>
      </c>
      <c r="HD109" s="329" t="str">
        <f aca="false">IF($B109&lt;&gt;"",IF($EE$1+20&gt;=HD$13,RANK(GI109,GI$14:GI$113,0),""),"")</f>
        <v/>
      </c>
      <c r="HE109" s="329" t="str">
        <f aca="false">IF($B109&lt;&gt;"",IF($EE$1+20&gt;=HE$13,RANK(GJ109,GJ$14:GJ$113,0),""),"")</f>
        <v/>
      </c>
      <c r="HF109" s="330" t="str">
        <f aca="false">IF($B109&lt;&gt;"",IF($EE$1+20&gt;=HF$13,RANK(GK109,GK$14:GK$113,0),""),"")</f>
        <v/>
      </c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3" hidden="false" customHeight="false" outlineLevel="0" collapsed="false">
      <c r="A110" s="308" t="str">
        <f aca="false">IF(B110&lt;&gt;"",RANK(G110,G$14:G$113,0),"")</f>
        <v/>
      </c>
      <c r="B110" s="310" t="str">
        <f aca="false">IF('Chronos (M1..M20)'!B107&lt;&gt;"",'Chronos (M1..M20)'!B107,"")</f>
        <v/>
      </c>
      <c r="C110" s="310" t="str">
        <f aca="false">IF(B110&lt;&gt;"",'Chronos (M1..M20)'!C107,"")</f>
        <v/>
      </c>
      <c r="D110" s="215" t="str">
        <f aca="false">IF(B110&lt;&gt;"",'Chronos (M1..M20)'!C107,"")</f>
        <v/>
      </c>
      <c r="E110" s="355" t="n">
        <f aca="false">'Calculs (M1..M20)'!DS110</f>
        <v>0</v>
      </c>
      <c r="F110" s="355" t="n">
        <f aca="false">'Calculs (M1..M20)'!DT110</f>
        <v>0</v>
      </c>
      <c r="G110" s="311" t="n">
        <f aca="false">IF(B110&lt;&gt;"",IF(NbTotManche&lt;4,DR110-DQ110,IF(NbTotManche&lt;15,DR110-DU110-DQ110,IF(NbTotManche&lt;25,DR110-DU110-DV110-DQ110-DT110,IF(NbTotManche&lt;35,DS110-DU110-DV110-DW110-DT110-DQ110,DS110-DU110-DV110-DW110-DX110-DT110-DQ110)))),0)</f>
        <v>0</v>
      </c>
      <c r="H110" s="312" t="str">
        <f aca="false">IF(B110&lt;&gt;"",IF(G110,(G110/MAXA(G$14:G$113))*1000,0),"")</f>
        <v/>
      </c>
      <c r="I110" s="313" t="str">
        <f aca="false">IF($B110&lt;&gt;"",$B110,"")</f>
        <v/>
      </c>
      <c r="J110" s="314" t="str">
        <f aca="false">IF($B110&lt;&gt;"",'Chronos (M21..M40)'!$H107,"")</f>
        <v/>
      </c>
      <c r="K110" s="315" t="str">
        <f aca="false">IF('Chronos (M21..M40)'!$I107&lt;&gt;"",'Chronos (M21..M40)'!$I107," ")</f>
        <v> </v>
      </c>
      <c r="L110" s="316" t="n">
        <f aca="false">IF('Chronos (M21..M40)'!$J107&lt;&gt;"",'Chronos (M21..M40)'!$J107,0)</f>
        <v>0</v>
      </c>
      <c r="M110" s="317" t="str">
        <f aca="false">IF($B110&lt;&gt;"",IF(K110&lt;&gt;" ",(INDEX(J$9:K$12,MATCH(J110,J$9:J$12),2)/K110)*1000,0),"")</f>
        <v/>
      </c>
      <c r="N110" s="318" t="str">
        <f aca="false">IF(K$9&lt;&gt;"",IF($B110&lt;&gt;"",M110-L110,""),"")</f>
        <v/>
      </c>
      <c r="O110" s="314" t="str">
        <f aca="false">IF($B110&lt;&gt;"",'Chronos (M21..M40)'!$H208,"")</f>
        <v/>
      </c>
      <c r="P110" s="315" t="str">
        <f aca="false">IF('Chronos (M21..M40)'!$I208&lt;&gt;"",'Chronos (M21..M40)'!$I208," ")</f>
        <v> </v>
      </c>
      <c r="Q110" s="316" t="n">
        <f aca="false">IF('Chronos (M21..M40)'!$J208&lt;&gt;"",'Chronos (M21..M40)'!$J208,0)</f>
        <v>0</v>
      </c>
      <c r="R110" s="317" t="str">
        <f aca="false">IF($B110&lt;&gt;"",IF(P110&lt;&gt;" ",(INDEX(O$9:P$12,MATCH(O110,O$9:O$12),2)/P110)*1000,0),"")</f>
        <v/>
      </c>
      <c r="S110" s="318" t="str">
        <f aca="false">IF(P$9&lt;&gt;"",IF($B110&lt;&gt;"",R110-Q110,""),"")</f>
        <v/>
      </c>
      <c r="T110" s="313" t="str">
        <f aca="false">IF($B110&lt;&gt;"",$B110,"")</f>
        <v/>
      </c>
      <c r="U110" s="314" t="str">
        <f aca="false">IF($B110&lt;&gt;"",'Chronos (M21..M40)'!$H309,"")</f>
        <v/>
      </c>
      <c r="V110" s="315" t="str">
        <f aca="false">IF('Chronos (M21..M40)'!$I309&lt;&gt;"",'Chronos (M21..M40)'!$I309," ")</f>
        <v> </v>
      </c>
      <c r="W110" s="316" t="n">
        <f aca="false">IF('Chronos (M21..M40)'!$J309&lt;&gt;"",'Chronos (M21..M40)'!$J309,0)</f>
        <v>0</v>
      </c>
      <c r="X110" s="317" t="str">
        <f aca="false">IF($B110&lt;&gt;"",IF(V110&lt;&gt;" ",(INDEX(U$9:V$12,MATCH(U110,U$9:U$12),2)/V110)*1000,0),"")</f>
        <v/>
      </c>
      <c r="Y110" s="318" t="str">
        <f aca="false">IF(V$9&lt;&gt;"",IF($B110&lt;&gt;"",X110-W110,""),"")</f>
        <v/>
      </c>
      <c r="Z110" s="314" t="str">
        <f aca="false">IF($B110&lt;&gt;"",'Chronos (M21..M40)'!$H410,"")</f>
        <v/>
      </c>
      <c r="AA110" s="315" t="str">
        <f aca="false">IF('Chronos (M21..M40)'!$I410&lt;&gt;"",'Chronos (M21..M40)'!$I410," ")</f>
        <v> </v>
      </c>
      <c r="AB110" s="316" t="n">
        <f aca="false">IF('Chronos (M1..M20)'!$J410&lt;&gt;"",'Chronos (M21..M40)'!$J410,0)</f>
        <v>0</v>
      </c>
      <c r="AC110" s="317" t="str">
        <f aca="false">IF($B110&lt;&gt;"",IF(AA110&lt;&gt;" ",(INDEX(Z$9:AA$12,MATCH(Z110,Z$9:Z$12),2)/AA110)*1000,0),"")</f>
        <v/>
      </c>
      <c r="AD110" s="318" t="str">
        <f aca="false">IF(AA$9&lt;&gt;"",IF($B110&lt;&gt;"",AC110-AB110,""),"")</f>
        <v/>
      </c>
      <c r="AE110" s="313" t="str">
        <f aca="false">IF($B110&lt;&gt;"",$B110,"")</f>
        <v/>
      </c>
      <c r="AF110" s="314" t="str">
        <f aca="false">IF($B110&lt;&gt;"",'Chronos (M21..M40)'!$H511,"")</f>
        <v/>
      </c>
      <c r="AG110" s="315" t="str">
        <f aca="false">IF('Chronos (M21..M40)'!$I511&lt;&gt;"",'Chronos (M21..M40)'!$I511," ")</f>
        <v> </v>
      </c>
      <c r="AH110" s="316" t="n">
        <f aca="false">IF('Chronos (M21..M40)'!$J511&lt;&gt;"",'Chronos (M21..M40)'!$J511,0)</f>
        <v>0</v>
      </c>
      <c r="AI110" s="317" t="str">
        <f aca="false">IF($B110&lt;&gt;"",IF(AG110&lt;&gt;" ",(INDEX(AF$9:AG$12,MATCH(AF110,AF$9:AF$12),2)/AG110)*1000,0),"")</f>
        <v/>
      </c>
      <c r="AJ110" s="318" t="str">
        <f aca="false">IF(AG$9&lt;&gt;"",IF($B110&lt;&gt;"",AI110-AH110,""),"")</f>
        <v/>
      </c>
      <c r="AK110" s="314" t="str">
        <f aca="false">IF($B110&lt;&gt;"",'Chronos (M21..M40)'!$H612,"")</f>
        <v/>
      </c>
      <c r="AL110" s="315" t="str">
        <f aca="false">IF('Chronos (M21..M40)'!$I612&lt;&gt;"",'Chronos (M21..M40)'!$I612," ")</f>
        <v> </v>
      </c>
      <c r="AM110" s="316" t="n">
        <f aca="false">IF('Chronos (M21..M40)'!$J612&lt;&gt;"",'Chronos (M21..M40)'!$J612,0)</f>
        <v>0</v>
      </c>
      <c r="AN110" s="317" t="str">
        <f aca="false">IF($B110&lt;&gt;"",IF(AL110&lt;&gt;" ",(INDEX(AK$9:AL$12,MATCH(AK110,AK$9:AK$12),2)/AL110)*1000,0),"")</f>
        <v/>
      </c>
      <c r="AO110" s="318" t="str">
        <f aca="false">IF(AL$9&lt;&gt;"",IF($B110&lt;&gt;"",AN110-AM110,""),"")</f>
        <v/>
      </c>
      <c r="AP110" s="313" t="str">
        <f aca="false">IF($B110&lt;&gt;"",$B110,"")</f>
        <v/>
      </c>
      <c r="AQ110" s="314" t="str">
        <f aca="false">IF($B110&lt;&gt;"",'Chronos (M21..M40)'!$H713,"")</f>
        <v/>
      </c>
      <c r="AR110" s="315" t="str">
        <f aca="false">IF('Chronos (M21..M40)'!$I713&lt;&gt;"",'Chronos (M21..M40)'!$I713," ")</f>
        <v> </v>
      </c>
      <c r="AS110" s="316" t="n">
        <f aca="false">IF('Chronos (M21..M40)'!$J713&lt;&gt;"",'Chronos (M21..M40)'!$J713,0)</f>
        <v>0</v>
      </c>
      <c r="AT110" s="317" t="str">
        <f aca="false">IF($B110&lt;&gt;"",IF(AR110&lt;&gt;" ",(INDEX(AQ$9:AR$12,MATCH(AQ110,AQ$9:AQ$12),2)/AR110)*1000,0),"")</f>
        <v/>
      </c>
      <c r="AU110" s="318" t="str">
        <f aca="false">IF(AR$9&lt;&gt;"",IF($B110&lt;&gt;"",AT110-AS110,""),"")</f>
        <v/>
      </c>
      <c r="AV110" s="314" t="str">
        <f aca="false">IF($B110&lt;&gt;"",'Chronos (M21..M40)'!$H814,"")</f>
        <v/>
      </c>
      <c r="AW110" s="315" t="str">
        <f aca="false">IF('Chronos (M21..M40)'!$I814&lt;&gt;"",'Chronos (M21..M40)'!$I814," ")</f>
        <v> </v>
      </c>
      <c r="AX110" s="316" t="n">
        <f aca="false">IF('Chronos (M21..M40)'!$J814&lt;&gt;"",'Chronos (M21..M40)'!$J814,0)</f>
        <v>0</v>
      </c>
      <c r="AY110" s="317" t="str">
        <f aca="false">IF($B110&lt;&gt;"",IF(AW110&lt;&gt;" ",(INDEX(AV$9:AW$12,MATCH(AV110,AV$9:AV$12),2)/AW110)*1000,0),"")</f>
        <v/>
      </c>
      <c r="AZ110" s="318" t="str">
        <f aca="false">IF(AW$9&lt;&gt;"",IF($B110&lt;&gt;"",AY110-AX110,""),"")</f>
        <v/>
      </c>
      <c r="BA110" s="313" t="str">
        <f aca="false">IF($B110&lt;&gt;"",$B110,"")</f>
        <v/>
      </c>
      <c r="BB110" s="314" t="str">
        <f aca="false">IF($B110&lt;&gt;"",'Chronos (M21..M40)'!$H915,"")</f>
        <v/>
      </c>
      <c r="BC110" s="315" t="str">
        <f aca="false">IF('Chronos (M21..M40)'!$I915&lt;&gt;"",'Chronos (M21..M40)'!$I915," ")</f>
        <v> </v>
      </c>
      <c r="BD110" s="316" t="n">
        <f aca="false">IF('Chronos (M21..M40)'!$J915&lt;&gt;"",'Chronos (M21..M40)'!$J915,0)</f>
        <v>0</v>
      </c>
      <c r="BE110" s="317" t="str">
        <f aca="false">IF($B110&lt;&gt;"",IF(BC110&lt;&gt;" ",(INDEX(BB$9:BC$12,MATCH(BB110,BB$9:BB$12),2)/BC110)*1000,0),"")</f>
        <v/>
      </c>
      <c r="BF110" s="318" t="str">
        <f aca="false">IF(BC$9&lt;&gt;"",IF($B110&lt;&gt;"",BE110-BD110,""),"")</f>
        <v/>
      </c>
      <c r="BG110" s="314" t="str">
        <f aca="false">IF($B110&lt;&gt;"",'Chronos (M21..M40)'!$H1016,"")</f>
        <v/>
      </c>
      <c r="BH110" s="315" t="str">
        <f aca="false">IF('Chronos (M21..M40)'!$I1016&lt;&gt;"",'Chronos (M21..M40)'!$I1016," ")</f>
        <v> </v>
      </c>
      <c r="BI110" s="316" t="n">
        <f aca="false">IF('Chronos (M21..M40)'!$J1016&lt;&gt;"",'Chronos (M21..M40)'!$J1016,0)</f>
        <v>0</v>
      </c>
      <c r="BJ110" s="317" t="str">
        <f aca="false">IF($B110&lt;&gt;"",IF(BH110&lt;&gt;" ",(INDEX(BG$9:BH$12,MATCH(BG110,BG$9:BG$12),2)/BH110)*1000,0),"")</f>
        <v/>
      </c>
      <c r="BK110" s="318" t="str">
        <f aca="false">IF(BH$9&lt;&gt;"",IF($B110&lt;&gt;"",BJ110-BI110,""),"")</f>
        <v/>
      </c>
      <c r="BL110" s="313" t="str">
        <f aca="false">IF($B110&lt;&gt;"",$B110,"")</f>
        <v/>
      </c>
      <c r="BM110" s="314" t="str">
        <f aca="false">IF($B110&lt;&gt;"",'Chronos (M21..M40)'!$H1117,"")</f>
        <v/>
      </c>
      <c r="BN110" s="315" t="str">
        <f aca="false">IF('Chronos (M21..M40)'!$I1117&lt;&gt;"",'Chronos (M21..M40)'!$I1117," ")</f>
        <v> </v>
      </c>
      <c r="BO110" s="316" t="n">
        <f aca="false">IF('Chronos (M21..M40)'!$J1117&lt;&gt;"",'Chronos (M21..M40)'!$J1117,0)</f>
        <v>0</v>
      </c>
      <c r="BP110" s="317" t="str">
        <f aca="false">IF($B110&lt;&gt;"",IF(BN110&lt;&gt;" ",(INDEX(BM$9:BN$12,MATCH(BM110,BM$9:BM$12),2)/BN110)*1000,0),"")</f>
        <v/>
      </c>
      <c r="BQ110" s="318" t="str">
        <f aca="false">IF(BN$9&lt;&gt;"",IF($B110&lt;&gt;"",BP110-BO110,""),"")</f>
        <v/>
      </c>
      <c r="BR110" s="314" t="str">
        <f aca="false">IF($B110&lt;&gt;"",'Chronos (M21..M40)'!$H1218,"")</f>
        <v/>
      </c>
      <c r="BS110" s="315" t="str">
        <f aca="false">IF('Chronos (M21..M40)'!$I1218&lt;&gt;"",'Chronos (M21..M40)'!$I1218," ")</f>
        <v> </v>
      </c>
      <c r="BT110" s="316" t="n">
        <f aca="false">IF('Chronos (M21..M40)'!$J1218&lt;&gt;"",'Chronos (M21..M40)'!$J1218,0)</f>
        <v>0</v>
      </c>
      <c r="BU110" s="317" t="str">
        <f aca="false">IF($B110&lt;&gt;"",IF(BS110&lt;&gt;" ",(INDEX(BR$9:BS$12,MATCH(BR110,BR$9:BR$12),2)/BS110)*1000,0),"")</f>
        <v/>
      </c>
      <c r="BV110" s="318" t="str">
        <f aca="false">IF(BS$9&lt;&gt;"",IF($B110&lt;&gt;"",BU110-BT110,""),"")</f>
        <v/>
      </c>
      <c r="BW110" s="313" t="str">
        <f aca="false">IF($B110&lt;&gt;"",$B110,"")</f>
        <v/>
      </c>
      <c r="BX110" s="314" t="str">
        <f aca="false">IF($B110&lt;&gt;"",'Chronos (M21..M40)'!$H1319,"")</f>
        <v/>
      </c>
      <c r="BY110" s="315" t="str">
        <f aca="false">IF('Chronos (M21..M40)'!$I1319&lt;&gt;"",'Chronos (M21..M40)'!$I1319," ")</f>
        <v> </v>
      </c>
      <c r="BZ110" s="316" t="n">
        <f aca="false">IF('Chronos (M21..M40)'!$J1319&lt;&gt;"",'Chronos (M21..M40)'!$J1319,0)</f>
        <v>0</v>
      </c>
      <c r="CA110" s="317" t="str">
        <f aca="false">IF($B110&lt;&gt;"",IF(BY110&lt;&gt;" ",(INDEX(BX$9:BY$12,MATCH(BX110,BX$9:BX$12),2)/BY110)*1000,0),"")</f>
        <v/>
      </c>
      <c r="CB110" s="318" t="str">
        <f aca="false">IF(BY$9&lt;&gt;"",IF($B110&lt;&gt;"",CA110-BZ110,""),"")</f>
        <v/>
      </c>
      <c r="CC110" s="314" t="str">
        <f aca="false">IF($B110&lt;&gt;"",'Chronos (M21..M40)'!$H1420,"")</f>
        <v/>
      </c>
      <c r="CD110" s="315" t="str">
        <f aca="false">IF('Chronos (M21..M40)'!$I1420&lt;&gt;"",'Chronos (M21..M40)'!$I1420," ")</f>
        <v> </v>
      </c>
      <c r="CE110" s="316" t="n">
        <f aca="false">IF('Chronos (M21..M40)'!$J1420&lt;&gt;"",'Chronos (M21..M40)'!$J1420,0)</f>
        <v>0</v>
      </c>
      <c r="CF110" s="317" t="str">
        <f aca="false">IF($B110&lt;&gt;"",IF(CD110&lt;&gt;" ",(INDEX(CC$9:CD$12,MATCH(CC110,CC$9:CC$12),2)/CD110)*1000,0),"")</f>
        <v/>
      </c>
      <c r="CG110" s="318" t="str">
        <f aca="false">IF(CD$9&lt;&gt;"",IF($B110&lt;&gt;"",CF110-CE110,""),"")</f>
        <v/>
      </c>
      <c r="CH110" s="313" t="str">
        <f aca="false">IF($B110&lt;&gt;"",$B110,"")</f>
        <v/>
      </c>
      <c r="CI110" s="314" t="str">
        <f aca="false">IF($B110&lt;&gt;"",'Chronos (M21..M40)'!$H1521,"")</f>
        <v/>
      </c>
      <c r="CJ110" s="315" t="str">
        <f aca="false">IF('Chronos (M21..M40)'!$I1521&lt;&gt;"",'Chronos (M21..M40)'!$I1521," ")</f>
        <v> </v>
      </c>
      <c r="CK110" s="316" t="n">
        <f aca="false">IF('Chronos (M21..M40)'!$J1521&lt;&gt;"",'Chronos (M21..M40)'!$J1521,0)</f>
        <v>0</v>
      </c>
      <c r="CL110" s="317" t="str">
        <f aca="false">IF($B110&lt;&gt;"",IF(CJ110&lt;&gt;" ",(INDEX(CI$9:CJ$12,MATCH(CI110,CI$9:CI$12),2)/CJ110)*1000,0),"")</f>
        <v/>
      </c>
      <c r="CM110" s="318" t="str">
        <f aca="false">IF(CJ$9&lt;&gt;"",IF($B110&lt;&gt;"",CL110-CK110,""),"")</f>
        <v/>
      </c>
      <c r="CN110" s="314" t="str">
        <f aca="false">IF($B110&lt;&gt;"",'Chronos (M21..M40)'!$H1622,"")</f>
        <v/>
      </c>
      <c r="CO110" s="315" t="str">
        <f aca="false">IF('Chronos (M21..M40)'!$I1622&lt;&gt;"",'Chronos (M21..M40)'!$I1622," ")</f>
        <v> </v>
      </c>
      <c r="CP110" s="316" t="n">
        <f aca="false">IF('Chronos (M21..M40)'!$J1622&lt;&gt;"",'Chronos (M21..M40)'!$J1622,0)</f>
        <v>0</v>
      </c>
      <c r="CQ110" s="317" t="str">
        <f aca="false">IF($B110&lt;&gt;"",IF(CO110&lt;&gt;" ",(INDEX(CN$9:CO$12,MATCH(CN110,CN$9:CN$12),2)/CO110)*1000,0),"")</f>
        <v/>
      </c>
      <c r="CR110" s="318" t="str">
        <f aca="false">IF(CO$9&lt;&gt;"",IF($B110&lt;&gt;"",CQ110-CP110,""),"")</f>
        <v/>
      </c>
      <c r="CS110" s="313" t="str">
        <f aca="false">IF($B110&lt;&gt;"",$B110,"")</f>
        <v/>
      </c>
      <c r="CT110" s="314" t="str">
        <f aca="false">IF($B110&lt;&gt;"",'Chronos (M21..M40)'!$H1723,"")</f>
        <v/>
      </c>
      <c r="CU110" s="315" t="str">
        <f aca="false">IF('Chronos (M21..M40)'!$I1723&lt;&gt;"",'Chronos (M21..M40)'!$I1723," ")</f>
        <v> </v>
      </c>
      <c r="CV110" s="316" t="n">
        <f aca="false">IF('Chronos (M21..M40)'!$J1723&lt;&gt;"",'Chronos (M21..M40)'!$J1723,0)</f>
        <v>0</v>
      </c>
      <c r="CW110" s="317" t="str">
        <f aca="false">IF($B110&lt;&gt;"",IF(CU110&lt;&gt;" ",(INDEX(CT$9:CU$12,MATCH(CT110,CT$9:CT$12),2)/CU110)*1000,0),"")</f>
        <v/>
      </c>
      <c r="CX110" s="318" t="str">
        <f aca="false">IF(CU$9&lt;&gt;"",IF($B110&lt;&gt;"",CW110-CV110,""),"")</f>
        <v/>
      </c>
      <c r="CY110" s="314" t="str">
        <f aca="false">IF($B110&lt;&gt;"",'Chronos (M21..M40)'!$H1824,"")</f>
        <v/>
      </c>
      <c r="CZ110" s="315" t="str">
        <f aca="false">IF('Chronos (M21..M40)'!$I1824&lt;&gt;"",'Chronos (M21..M40)'!$I1824," ")</f>
        <v> </v>
      </c>
      <c r="DA110" s="316" t="n">
        <f aca="false">IF('Chronos (M21..M40)'!$J1824&lt;&gt;"",'Chronos (M21..M40)'!$J1824,0)</f>
        <v>0</v>
      </c>
      <c r="DB110" s="317" t="str">
        <f aca="false">IF($B110&lt;&gt;"",IF(CZ110&lt;&gt;" ",(INDEX(CY$9:CZ$12,MATCH(CY110,CY$9:CY$12),2)/CZ110)*1000,0),"")</f>
        <v/>
      </c>
      <c r="DC110" s="318" t="str">
        <f aca="false">IF(CZ$9&lt;&gt;"",IF($B110&lt;&gt;"",DB110-DA110,""),"")</f>
        <v/>
      </c>
      <c r="DD110" s="313" t="str">
        <f aca="false">IF($B110&lt;&gt;"",$B110,"")</f>
        <v/>
      </c>
      <c r="DE110" s="314" t="str">
        <f aca="false">IF($B110&lt;&gt;"",'Chronos (M21..M40)'!$H1925,"")</f>
        <v/>
      </c>
      <c r="DF110" s="315" t="str">
        <f aca="false">IF('Chronos (M21..M40)'!$I1925&lt;&gt;"",'Chronos (M21..M40)'!$I1925," ")</f>
        <v> </v>
      </c>
      <c r="DG110" s="316" t="n">
        <f aca="false">IF('Chronos (M21..M40)'!$J1925&lt;&gt;"",'Chronos (M21..M40)'!$J1925,0)</f>
        <v>0</v>
      </c>
      <c r="DH110" s="317" t="str">
        <f aca="false">IF($B110&lt;&gt;"",IF(DF110&lt;&gt;" ",(INDEX(DE$9:DF$12,MATCH(DE110,DE$9:DE$12),2)/DF110)*1000,0),"")</f>
        <v/>
      </c>
      <c r="DI110" s="318" t="str">
        <f aca="false">IF(DF$9&lt;&gt;"",IF($B110&lt;&gt;"",DH110-DG110,""),"")</f>
        <v/>
      </c>
      <c r="DJ110" s="314" t="str">
        <f aca="false">IF($B110&lt;&gt;"",'Chronos (M21..M40)'!$H2026,"")</f>
        <v/>
      </c>
      <c r="DK110" s="315" t="str">
        <f aca="false">IF('Chronos (M21..M40)'!$I2026&lt;&gt;"",'Chronos (M21..M40)'!$I2026," ")</f>
        <v> </v>
      </c>
      <c r="DL110" s="316" t="n">
        <f aca="false">IF('Chronos (M21..M40)'!$J2026&lt;&gt;"",'Chronos (M21..M40)'!$J2026,0)</f>
        <v>0</v>
      </c>
      <c r="DM110" s="317" t="str">
        <f aca="false">IF($B110&lt;&gt;"",IF(DK110&lt;&gt;" ",(INDEX(DJ$9:DK$12,MATCH(DJ110,DJ$9:DJ$12),2)/DK110)*1000,0),"")</f>
        <v/>
      </c>
      <c r="DN110" s="318" t="str">
        <f aca="false">IF(DK$9&lt;&gt;"",IF($B110&lt;&gt;"",DM110-DL110,""),"")</f>
        <v/>
      </c>
      <c r="DO110" s="0"/>
      <c r="DP110" s="356" t="n">
        <f aca="false">E110</f>
        <v>0</v>
      </c>
      <c r="DQ110" s="357" t="n">
        <f aca="false">F110</f>
        <v>0</v>
      </c>
      <c r="DR110" s="356" t="e">
        <f aca="false">SUM(E110,M110,R110,X110,AC110)</f>
        <v>#VALUE!</v>
      </c>
      <c r="DS110" s="319" t="n">
        <f aca="false">SUM(DR110,AI110,AN110,AT110,AY110,BE110,BJ110,BP110,BU110,CA110,CF110,CL110,CQ110,CW110,DB110,DH110,DM110)</f>
        <v>0</v>
      </c>
      <c r="DT110" s="357" t="n">
        <f aca="false">SUM(L110,Q110,W110,AB110,AH110,AM110,AS110,AX110,BD110,BI110,BO110,BT110,BZ110,CE110,CK110,CP110,CV110,DA110,DG110,DL110)</f>
        <v>0</v>
      </c>
      <c r="DU110" s="356" t="e">
        <f aca="false">SMALL($DY110:$EV110,1)</f>
        <v>#VALUE!</v>
      </c>
      <c r="DV110" s="319" t="e">
        <f aca="false">SMALL($DY110:$EV110,2)</f>
        <v>#VALUE!</v>
      </c>
      <c r="DW110" s="319" t="e">
        <f aca="false">SMALL($DY110:$EV110,3)</f>
        <v>#VALUE!</v>
      </c>
      <c r="DX110" s="357" t="e">
        <f aca="false">SMALL($DY110:$EV110,4)</f>
        <v>#VALUE!</v>
      </c>
      <c r="DY110" s="356" t="e">
        <f aca="false">'Calculs (M1..M20)'!DU110</f>
        <v>#VALUE!</v>
      </c>
      <c r="DZ110" s="356" t="e">
        <f aca="false">'Calculs (M1..M20)'!DV110</f>
        <v>#VALUE!</v>
      </c>
      <c r="EA110" s="356" t="e">
        <f aca="false">'Calculs (M1..M20)'!DW110</f>
        <v>#VALUE!</v>
      </c>
      <c r="EB110" s="358" t="e">
        <f aca="false">'Calculs (M1..M20)'!DX110</f>
        <v>#VALUE!</v>
      </c>
      <c r="EC110" s="361" t="str">
        <f aca="false">IF(M110&gt;0,M110," ")</f>
        <v/>
      </c>
      <c r="ED110" s="321" t="str">
        <f aca="false">IF(R110&gt;0,R110," ")</f>
        <v/>
      </c>
      <c r="EE110" s="321" t="str">
        <f aca="false">IF(X110&gt;0,X110," ")</f>
        <v/>
      </c>
      <c r="EF110" s="321" t="str">
        <f aca="false">IF(AC110&gt;0,AC110," ")</f>
        <v/>
      </c>
      <c r="EG110" s="321" t="str">
        <f aca="false">IF(AI110&gt;0,AI110," ")</f>
        <v/>
      </c>
      <c r="EH110" s="321" t="str">
        <f aca="false">IF(AN110&gt;0,AN110," ")</f>
        <v/>
      </c>
      <c r="EI110" s="321" t="str">
        <f aca="false">IF(AT110&gt;0,AT110," ")</f>
        <v/>
      </c>
      <c r="EJ110" s="321" t="str">
        <f aca="false">IF(AY110&gt;0,AY110," ")</f>
        <v/>
      </c>
      <c r="EK110" s="321" t="str">
        <f aca="false">IF(BE110&gt;0,BE110," ")</f>
        <v/>
      </c>
      <c r="EL110" s="321" t="str">
        <f aca="false">IF(BJ110&gt;0,BJ110," ")</f>
        <v/>
      </c>
      <c r="EM110" s="321" t="str">
        <f aca="false">IF(BP110&gt;0,BP110," ")</f>
        <v/>
      </c>
      <c r="EN110" s="321" t="str">
        <f aca="false">IF(BU110&gt;0,BU110," ")</f>
        <v/>
      </c>
      <c r="EO110" s="321" t="str">
        <f aca="false">IF(CA110&gt;0,CA110," ")</f>
        <v/>
      </c>
      <c r="EP110" s="321" t="str">
        <f aca="false">IF(CF110&gt;0,CF110," ")</f>
        <v/>
      </c>
      <c r="EQ110" s="321" t="str">
        <f aca="false">IF(CL110&gt;0,CL110," ")</f>
        <v/>
      </c>
      <c r="ER110" s="321" t="str">
        <f aca="false">IF(CQ110&gt;0,CQ110," ")</f>
        <v/>
      </c>
      <c r="ES110" s="321" t="str">
        <f aca="false">IF(CW110&gt;0,CW110," ")</f>
        <v/>
      </c>
      <c r="ET110" s="321" t="str">
        <f aca="false">IF(DB110&gt;0,DB110," ")</f>
        <v/>
      </c>
      <c r="EU110" s="321" t="str">
        <f aca="false">IF(DH110&gt;0,DH110," ")</f>
        <v/>
      </c>
      <c r="EV110" s="321" t="str">
        <f aca="false">IF(DM110&gt;0,DM110," ")</f>
        <v/>
      </c>
      <c r="EW110" s="322" t="e">
        <f aca="false">SMALL($DY110:EC110,1)</f>
        <v>#VALUE!</v>
      </c>
      <c r="EX110" s="323" t="e">
        <f aca="false">SMALL($DY110:ED110,1)</f>
        <v>#VALUE!</v>
      </c>
      <c r="EY110" s="323" t="e">
        <f aca="false">SMALL($DY110:EE110,1)</f>
        <v>#VALUE!</v>
      </c>
      <c r="EZ110" s="323" t="e">
        <f aca="false">SMALL($DY110:EF110,1)</f>
        <v>#VALUE!</v>
      </c>
      <c r="FA110" s="323" t="e">
        <f aca="false">SMALL($DY110:EG110,1)</f>
        <v>#VALUE!</v>
      </c>
      <c r="FB110" s="323" t="e">
        <f aca="false">SMALL($DY110:EH110,1)</f>
        <v>#VALUE!</v>
      </c>
      <c r="FC110" s="323" t="e">
        <f aca="false">SMALL($DY110:EI110,1)</f>
        <v>#VALUE!</v>
      </c>
      <c r="FD110" s="323" t="e">
        <f aca="false">SMALL($DY110:EJ110,1)</f>
        <v>#VALUE!</v>
      </c>
      <c r="FE110" s="323" t="e">
        <f aca="false">SMALL($DY110:EK110,1)</f>
        <v>#VALUE!</v>
      </c>
      <c r="FF110" s="323" t="e">
        <f aca="false">SMALL($DY110:EL110,1)</f>
        <v>#VALUE!</v>
      </c>
      <c r="FG110" s="323" t="e">
        <f aca="false">SMALL($DY110:EM110,1)</f>
        <v>#VALUE!</v>
      </c>
      <c r="FH110" s="323" t="e">
        <f aca="false">SMALL($DY110:EN110,1)</f>
        <v>#VALUE!</v>
      </c>
      <c r="FI110" s="323" t="e">
        <f aca="false">SMALL($DY110:EO110,1)</f>
        <v>#VALUE!</v>
      </c>
      <c r="FJ110" s="323" t="e">
        <f aca="false">SMALL($DY110:EP110,1)</f>
        <v>#VALUE!</v>
      </c>
      <c r="FK110" s="323" t="e">
        <f aca="false">SMALL($DY110:EQ110,1)</f>
        <v>#VALUE!</v>
      </c>
      <c r="FL110" s="323" t="e">
        <f aca="false">SMALL($DY110:ER110,1)</f>
        <v>#VALUE!</v>
      </c>
      <c r="FM110" s="323" t="e">
        <f aca="false">SMALL($DY110:ES110,1)</f>
        <v>#VALUE!</v>
      </c>
      <c r="FN110" s="323" t="e">
        <f aca="false">SMALL($DY110:ET110,1)</f>
        <v>#VALUE!</v>
      </c>
      <c r="FO110" s="323" t="e">
        <f aca="false">SMALL($DY110:EU110,1)</f>
        <v>#VALUE!</v>
      </c>
      <c r="FP110" s="324" t="e">
        <f aca="false">SMALL($DY110:EV110,1)</f>
        <v>#VALUE!</v>
      </c>
      <c r="FQ110" s="0"/>
      <c r="FR110" s="328" t="str">
        <f aca="false">IF($B110&lt;&gt;"",IF($EE$1+20&gt;=FR$13,$N110+E110-F110-(EW110+EW212+EW314+EW416),""),"")</f>
        <v/>
      </c>
      <c r="FS110" s="329" t="str">
        <f aca="false">IF($B110&lt;&gt;"",IF($EE$1+20&gt;=FS$13,$N110+$S110+E110-F110-(EX110+EX212+EX314+EX416),""),"")</f>
        <v/>
      </c>
      <c r="FT110" s="329" t="str">
        <f aca="false">IF($B110&lt;&gt;"",IF($EE$1+20&gt;=FT$13,$N110+$S110+$Y110+E110-F110-(EY110+EY212+EY314+EY416),""),"")</f>
        <v/>
      </c>
      <c r="FU110" s="329" t="str">
        <f aca="false">IF($B110&lt;&gt;"",IF($EE$1+20&gt;=FU$13,$N110+$S110+$Y110+$AD110+E110-F110-(EZ110+EZ212+EZ314+EZ416),""),"")</f>
        <v/>
      </c>
      <c r="FV110" s="329" t="str">
        <f aca="false">IF($B110&lt;&gt;"",IF($EE$1+20&gt;=FV$13,$N110+$S110+$Y110+$AD110+$AJ110+E110-F110-(FA110+FA212+FA314+FA416),""),"")</f>
        <v/>
      </c>
      <c r="FW110" s="329" t="str">
        <f aca="false">IF($B110&lt;&gt;"",IF($EE$1+20&gt;=FW$13,$N110+$S110+$Y110+$AD110+$AJ110+$AO110+E110-F110-(FB110+FB212+FB314+FB416),""),"")</f>
        <v/>
      </c>
      <c r="FX110" s="329" t="str">
        <f aca="false">IF($B110&lt;&gt;"",IF($EE$1+20&gt;=FX$13,$N110+$S110+$Y110+$AD110+$AJ110+$AO110+$AU110+E110-F110-(FC110+FC212+FC314+FC416),""),"")</f>
        <v/>
      </c>
      <c r="FY110" s="329" t="str">
        <f aca="false">IF($B110&lt;&gt;"",IF($EE$1+20&gt;=FY$13,$N110+$S110+$Y110+$AD110+$AJ110+$AO110+$AU110+$AZ110+E110-F110-(FD110+FD212+FD314+FD416),""),"")</f>
        <v/>
      </c>
      <c r="FZ110" s="329" t="str">
        <f aca="false">IF($B110&lt;&gt;"",IF($EE$1+20&gt;=FZ$13,$N110+$S110+$Y110+$AD110+$AJ110+$AO110+$AU110+$AZ110+$BF110+E110-F110-(FE110+FE212+FE314+FE416),""),"")</f>
        <v/>
      </c>
      <c r="GA110" s="329" t="str">
        <f aca="false">IF($B110&lt;&gt;"",IF($EE$1+20&gt;=GA$13,$N110+$S110+$Y110+$AD110+$AJ110+$AO110+$AU110+$AZ110+$BF110+$BK110+E110-F110-(FF110+FF212+FF314+FF416),""),"")</f>
        <v/>
      </c>
      <c r="GB110" s="329" t="str">
        <f aca="false">IF($B110&lt;&gt;"",IF($EE$1+20&gt;=GB$13,$N110+$S110+$Y110+$AD110+$AJ110+$AO110+$AU110+$AZ110+$BF110+$BK110+$BQ110+E110-F110-(FG110+FG212+FG314+FG416),""),"")</f>
        <v/>
      </c>
      <c r="GC110" s="329" t="str">
        <f aca="false">IF($B110&lt;&gt;"",IF($EE$1+20&gt;=GC$13,$N110+$S110+$Y110+$AD110+$AJ110+$AO110+$AU110+$AZ110+$BF110+$BK110+$BQ110+$BV110+E110-F110-(FH110+FH212+FH314+FH416),""),"")</f>
        <v/>
      </c>
      <c r="GD110" s="329" t="str">
        <f aca="false">IF($B110&lt;&gt;"",IF($EE$1+20&gt;=GD$13,$N110+$S110+$Y110+$AD110+$AJ110+$AO110+$AU110+$AZ110+$BF110+$BK110+$BQ110+$BV110+$CB110+E110-F110-(FI110+FI212+FI314+FI416),""),"")</f>
        <v/>
      </c>
      <c r="GE110" s="329" t="str">
        <f aca="false">IF($B110&lt;&gt;"",IF($EE$1+20&gt;=GE$13,$N110+$S110+$Y110+$AD110+$AJ110+$AO110+$AU110+$AZ110+$BF110+$BK110+$BQ110+$BV110+$CB110+$CG110+E110-F110-(FJ110+FJ212+FJ314+FJ416),""),"")</f>
        <v/>
      </c>
      <c r="GF110" s="329" t="str">
        <f aca="false">IF($B110&lt;&gt;"",IF($EE$1+20&gt;=GF$13,$N110+$S110+$Y110+$AD110+$AJ110+$AO110+$AU110+$AZ110+$BF110+$BK110+$BQ110+$BV110+$CB110+$CG110+$CM110+E110-F110-(FK110+FK212+FK314+FK416),""),"")</f>
        <v/>
      </c>
      <c r="GG110" s="329" t="str">
        <f aca="false">IF($B110&lt;&gt;"",IF($EE$1+20&gt;=GG$13,$N110+$S110+$Y110+$AD110+$AJ110+$AO110+$AU110+$AZ110+$BF110+$BK110+$BQ110+$BV110+$CB110+$CG110+$CM110+$CR110+E110-F110-(FL110+FL212+FL314+FL416),""),"")</f>
        <v/>
      </c>
      <c r="GH110" s="329" t="str">
        <f aca="false">IF($B110&lt;&gt;"",IF($EE$1+20&gt;=GH$13,$N110+$S110+$Y110+$AD110+$AJ110+$AO110+$AU110+$AZ110+$BF110+$BK110+$BQ110+$BV110+$CB110+$CG110+$CM110+$CR110+$CX110+E110-F110-(FM110+FM212+FM314+FM416),""),"")</f>
        <v/>
      </c>
      <c r="GI110" s="329" t="str">
        <f aca="false">IF($B110&lt;&gt;"",IF($EE$1+20&gt;=GI$13,$N110+$S110+$Y110+$AD110+$AJ110+$AO110+$AU110+$AZ110+$BF110+$BK110+$BQ110+$BV110+$CB110+$CG110+$CM110+$CR110+$CX110+$DC110+E110-F110-(FN110+FN212+FN314+FN416),""),"")</f>
        <v/>
      </c>
      <c r="GJ110" s="329" t="str">
        <f aca="false">IF($B110&lt;&gt;"",IF($EE$1+20&gt;=GJ$13,$N110+$S110+$Y110+$AD110+$AJ110+$AO110+$AU110+$AZ110+$BF110+$BK110+$BQ110+$BV110+$CB110+$CG110+$CM110+$CR110+$CX110+$DC110+$DI110+E110-F110-(FO110+FO212+FO314+FO416),""),"")</f>
        <v/>
      </c>
      <c r="GK110" s="330" t="str">
        <f aca="false">IF($B110&lt;&gt;"",IF($EE$1+20&gt;=GK$13,$N110+$S110+$Y110+$AD110+$AJ110+$AO110+$AU110+$AZ110+$BF110+$BK110+$BQ110+$BV110+$CB110+$CG110+$CM110+$CR110+$CX110+$DC110+$DI110+$DN110+E110-F110-(FP110+FP212+FP314+FP416),""),"")</f>
        <v/>
      </c>
      <c r="GL110" s="0"/>
      <c r="GM110" s="328" t="str">
        <f aca="false">IF($B110&lt;&gt;"",IF($EE$1+20&gt;=GM$13,RANK(FR110,FR$14:FR$113,0),""),"")</f>
        <v/>
      </c>
      <c r="GN110" s="329" t="str">
        <f aca="false">IF($B110&lt;&gt;"",IF($EE$1+20&gt;=GN$13,RANK(FS110,FS$14:FS$113,0),""),"")</f>
        <v/>
      </c>
      <c r="GO110" s="329" t="str">
        <f aca="false">IF($B110&lt;&gt;"",IF($EE$1+20&gt;=GO$13,RANK(FT110,FT$14:FT$113,0),""),"")</f>
        <v/>
      </c>
      <c r="GP110" s="329" t="str">
        <f aca="false">IF($B110&lt;&gt;"",IF($EE$1+20&gt;=GP$13,RANK(FU110,FU$14:FU$113,0),""),"")</f>
        <v/>
      </c>
      <c r="GQ110" s="329" t="str">
        <f aca="false">IF($B110&lt;&gt;"",IF($EE$1+20&gt;=GQ$13,RANK(FV110,FV$14:FV$113,0),""),"")</f>
        <v/>
      </c>
      <c r="GR110" s="329" t="str">
        <f aca="false">IF($B110&lt;&gt;"",IF($EE$1+20&gt;=GR$13,RANK(FW110,FW$14:FW$113,0),""),"")</f>
        <v/>
      </c>
      <c r="GS110" s="329" t="str">
        <f aca="false">IF($B110&lt;&gt;"",IF($EE$1+20&gt;=GS$13,RANK(FX110,FX$14:FX$113,0),""),"")</f>
        <v/>
      </c>
      <c r="GT110" s="329" t="str">
        <f aca="false">IF($B110&lt;&gt;"",IF($EE$1+20&gt;=GT$13,RANK(FY110,FY$14:FY$113,0),""),"")</f>
        <v/>
      </c>
      <c r="GU110" s="329" t="str">
        <f aca="false">IF($B110&lt;&gt;"",IF($EE$1+20&gt;=GU$13,RANK(FZ110,FZ$14:FZ$113,0),""),"")</f>
        <v/>
      </c>
      <c r="GV110" s="329" t="str">
        <f aca="false">IF($B110&lt;&gt;"",IF($EE$1+20&gt;=GV$13,RANK(GA110,GA$14:GA$113,0),""),"")</f>
        <v/>
      </c>
      <c r="GW110" s="329" t="str">
        <f aca="false">IF($B110&lt;&gt;"",IF($EE$1+20&gt;=GW$13,RANK(GB110,GB$14:GB$113,0),""),"")</f>
        <v/>
      </c>
      <c r="GX110" s="329" t="str">
        <f aca="false">IF($B110&lt;&gt;"",IF($EE$1+20&gt;=GX$13,RANK(GC110,GC$14:GC$113,0),""),"")</f>
        <v/>
      </c>
      <c r="GY110" s="329" t="str">
        <f aca="false">IF($B110&lt;&gt;"",IF($EE$1+20&gt;=GY$13,RANK(GD110,GD$14:GD$113,0),""),"")</f>
        <v/>
      </c>
      <c r="GZ110" s="329" t="str">
        <f aca="false">IF($B110&lt;&gt;"",IF($EE$1+20&gt;=GZ$13,RANK(GE110,GE$14:GE$113,0),""),"")</f>
        <v/>
      </c>
      <c r="HA110" s="329" t="str">
        <f aca="false">IF($B110&lt;&gt;"",IF($EE$1+20&gt;=HA$13,RANK(GF110,GF$14:GF$113,0),""),"")</f>
        <v/>
      </c>
      <c r="HB110" s="329" t="str">
        <f aca="false">IF($B110&lt;&gt;"",IF($EE$1+20&gt;=HB$13,RANK(GG110,GG$14:GG$113,0),""),"")</f>
        <v/>
      </c>
      <c r="HC110" s="329" t="str">
        <f aca="false">IF($B110&lt;&gt;"",IF($EE$1+20&gt;=HC$13,RANK(GH110,GH$14:GH$113,0),""),"")</f>
        <v/>
      </c>
      <c r="HD110" s="329" t="str">
        <f aca="false">IF($B110&lt;&gt;"",IF($EE$1+20&gt;=HD$13,RANK(GI110,GI$14:GI$113,0),""),"")</f>
        <v/>
      </c>
      <c r="HE110" s="329" t="str">
        <f aca="false">IF($B110&lt;&gt;"",IF($EE$1+20&gt;=HE$13,RANK(GJ110,GJ$14:GJ$113,0),""),"")</f>
        <v/>
      </c>
      <c r="HF110" s="330" t="str">
        <f aca="false">IF($B110&lt;&gt;"",IF($EE$1+20&gt;=HF$13,RANK(GK110,GK$14:GK$113,0),""),"")</f>
        <v/>
      </c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3" hidden="false" customHeight="false" outlineLevel="0" collapsed="false">
      <c r="A111" s="308" t="str">
        <f aca="false">IF(B111&lt;&gt;"",RANK(G111,G$14:G$113,0),"")</f>
        <v/>
      </c>
      <c r="B111" s="310" t="str">
        <f aca="false">IF('Chronos (M1..M20)'!B108&lt;&gt;"",'Chronos (M1..M20)'!B108,"")</f>
        <v/>
      </c>
      <c r="C111" s="310" t="str">
        <f aca="false">IF(B111&lt;&gt;"",'Chronos (M1..M20)'!C108,"")</f>
        <v/>
      </c>
      <c r="D111" s="215" t="str">
        <f aca="false">IF(B111&lt;&gt;"",'Chronos (M1..M20)'!C108,"")</f>
        <v/>
      </c>
      <c r="E111" s="355" t="n">
        <f aca="false">'Calculs (M1..M20)'!DS111</f>
        <v>0</v>
      </c>
      <c r="F111" s="355" t="n">
        <f aca="false">'Calculs (M1..M20)'!DT111</f>
        <v>0</v>
      </c>
      <c r="G111" s="311" t="n">
        <f aca="false">IF(B111&lt;&gt;"",IF(NbTotManche&lt;4,DR111-DQ111,IF(NbTotManche&lt;15,DR111-DU111-DQ111,IF(NbTotManche&lt;25,DR111-DU111-DV111-DQ111-DT111,IF(NbTotManche&lt;35,DS111-DU111-DV111-DW111-DT111-DQ111,DS111-DU111-DV111-DW111-DX111-DT111-DQ111)))),0)</f>
        <v>0</v>
      </c>
      <c r="H111" s="312" t="str">
        <f aca="false">IF(B111&lt;&gt;"",IF(G111,(G111/MAXA(G$14:G$113))*1000,0),"")</f>
        <v/>
      </c>
      <c r="I111" s="313" t="str">
        <f aca="false">IF($B111&lt;&gt;"",$B111,"")</f>
        <v/>
      </c>
      <c r="J111" s="314" t="str">
        <f aca="false">IF($B111&lt;&gt;"",'Chronos (M21..M40)'!$H108,"")</f>
        <v/>
      </c>
      <c r="K111" s="315" t="str">
        <f aca="false">IF('Chronos (M21..M40)'!$I108&lt;&gt;"",'Chronos (M21..M40)'!$I108," ")</f>
        <v> </v>
      </c>
      <c r="L111" s="316" t="n">
        <f aca="false">IF('Chronos (M21..M40)'!$J108&lt;&gt;"",'Chronos (M21..M40)'!$J108,0)</f>
        <v>0</v>
      </c>
      <c r="M111" s="317" t="str">
        <f aca="false">IF($B111&lt;&gt;"",IF(K111&lt;&gt;" ",(INDEX(J$9:K$12,MATCH(J111,J$9:J$12),2)/K111)*1000,0),"")</f>
        <v/>
      </c>
      <c r="N111" s="318" t="str">
        <f aca="false">IF(K$9&lt;&gt;"",IF($B111&lt;&gt;"",M111-L111,""),"")</f>
        <v/>
      </c>
      <c r="O111" s="314" t="str">
        <f aca="false">IF($B111&lt;&gt;"",'Chronos (M21..M40)'!$H209,"")</f>
        <v/>
      </c>
      <c r="P111" s="315" t="str">
        <f aca="false">IF('Chronos (M21..M40)'!$I209&lt;&gt;"",'Chronos (M21..M40)'!$I209," ")</f>
        <v> </v>
      </c>
      <c r="Q111" s="316" t="n">
        <f aca="false">IF('Chronos (M21..M40)'!$J209&lt;&gt;"",'Chronos (M21..M40)'!$J209,0)</f>
        <v>0</v>
      </c>
      <c r="R111" s="317" t="str">
        <f aca="false">IF($B111&lt;&gt;"",IF(P111&lt;&gt;" ",(INDEX(O$9:P$12,MATCH(O111,O$9:O$12),2)/P111)*1000,0),"")</f>
        <v/>
      </c>
      <c r="S111" s="318" t="str">
        <f aca="false">IF(P$9&lt;&gt;"",IF($B111&lt;&gt;"",R111-Q111,""),"")</f>
        <v/>
      </c>
      <c r="T111" s="313" t="str">
        <f aca="false">IF($B111&lt;&gt;"",$B111,"")</f>
        <v/>
      </c>
      <c r="U111" s="314" t="str">
        <f aca="false">IF($B111&lt;&gt;"",'Chronos (M21..M40)'!$H310,"")</f>
        <v/>
      </c>
      <c r="V111" s="315" t="str">
        <f aca="false">IF('Chronos (M21..M40)'!$I310&lt;&gt;"",'Chronos (M21..M40)'!$I310," ")</f>
        <v> </v>
      </c>
      <c r="W111" s="316" t="n">
        <f aca="false">IF('Chronos (M21..M40)'!$J310&lt;&gt;"",'Chronos (M21..M40)'!$J310,0)</f>
        <v>0</v>
      </c>
      <c r="X111" s="317" t="str">
        <f aca="false">IF($B111&lt;&gt;"",IF(V111&lt;&gt;" ",(INDEX(U$9:V$12,MATCH(U111,U$9:U$12),2)/V111)*1000,0),"")</f>
        <v/>
      </c>
      <c r="Y111" s="318" t="str">
        <f aca="false">IF(V$9&lt;&gt;"",IF($B111&lt;&gt;"",X111-W111,""),"")</f>
        <v/>
      </c>
      <c r="Z111" s="314" t="str">
        <f aca="false">IF($B111&lt;&gt;"",'Chronos (M21..M40)'!$H411,"")</f>
        <v/>
      </c>
      <c r="AA111" s="315" t="str">
        <f aca="false">IF('Chronos (M21..M40)'!$I411&lt;&gt;"",'Chronos (M21..M40)'!$I411," ")</f>
        <v> </v>
      </c>
      <c r="AB111" s="316" t="n">
        <f aca="false">IF('Chronos (M1..M20)'!$J411&lt;&gt;"",'Chronos (M21..M40)'!$J411,0)</f>
        <v>0</v>
      </c>
      <c r="AC111" s="317" t="str">
        <f aca="false">IF($B111&lt;&gt;"",IF(AA111&lt;&gt;" ",(INDEX(Z$9:AA$12,MATCH(Z111,Z$9:Z$12),2)/AA111)*1000,0),"")</f>
        <v/>
      </c>
      <c r="AD111" s="318" t="str">
        <f aca="false">IF(AA$9&lt;&gt;"",IF($B111&lt;&gt;"",AC111-AB111,""),"")</f>
        <v/>
      </c>
      <c r="AE111" s="313" t="str">
        <f aca="false">IF($B111&lt;&gt;"",$B111,"")</f>
        <v/>
      </c>
      <c r="AF111" s="314" t="str">
        <f aca="false">IF($B111&lt;&gt;"",'Chronos (M21..M40)'!$H512,"")</f>
        <v/>
      </c>
      <c r="AG111" s="315" t="str">
        <f aca="false">IF('Chronos (M21..M40)'!$I512&lt;&gt;"",'Chronos (M21..M40)'!$I512," ")</f>
        <v> </v>
      </c>
      <c r="AH111" s="316" t="n">
        <f aca="false">IF('Chronos (M21..M40)'!$J512&lt;&gt;"",'Chronos (M21..M40)'!$J512,0)</f>
        <v>0</v>
      </c>
      <c r="AI111" s="317" t="str">
        <f aca="false">IF($B111&lt;&gt;"",IF(AG111&lt;&gt;" ",(INDEX(AF$9:AG$12,MATCH(AF111,AF$9:AF$12),2)/AG111)*1000,0),"")</f>
        <v/>
      </c>
      <c r="AJ111" s="318" t="str">
        <f aca="false">IF(AG$9&lt;&gt;"",IF($B111&lt;&gt;"",AI111-AH111,""),"")</f>
        <v/>
      </c>
      <c r="AK111" s="314" t="str">
        <f aca="false">IF($B111&lt;&gt;"",'Chronos (M21..M40)'!$H613,"")</f>
        <v/>
      </c>
      <c r="AL111" s="315" t="str">
        <f aca="false">IF('Chronos (M21..M40)'!$I613&lt;&gt;"",'Chronos (M21..M40)'!$I613," ")</f>
        <v> </v>
      </c>
      <c r="AM111" s="316" t="n">
        <f aca="false">IF('Chronos (M21..M40)'!$J613&lt;&gt;"",'Chronos (M21..M40)'!$J613,0)</f>
        <v>0</v>
      </c>
      <c r="AN111" s="317" t="str">
        <f aca="false">IF($B111&lt;&gt;"",IF(AL111&lt;&gt;" ",(INDEX(AK$9:AL$12,MATCH(AK111,AK$9:AK$12),2)/AL111)*1000,0),"")</f>
        <v/>
      </c>
      <c r="AO111" s="318" t="str">
        <f aca="false">IF(AL$9&lt;&gt;"",IF($B111&lt;&gt;"",AN111-AM111,""),"")</f>
        <v/>
      </c>
      <c r="AP111" s="313" t="str">
        <f aca="false">IF($B111&lt;&gt;"",$B111,"")</f>
        <v/>
      </c>
      <c r="AQ111" s="314" t="str">
        <f aca="false">IF($B111&lt;&gt;"",'Chronos (M21..M40)'!$H714,"")</f>
        <v/>
      </c>
      <c r="AR111" s="315" t="str">
        <f aca="false">IF('Chronos (M21..M40)'!$I714&lt;&gt;"",'Chronos (M21..M40)'!$I714," ")</f>
        <v> </v>
      </c>
      <c r="AS111" s="316" t="n">
        <f aca="false">IF('Chronos (M21..M40)'!$J714&lt;&gt;"",'Chronos (M21..M40)'!$J714,0)</f>
        <v>0</v>
      </c>
      <c r="AT111" s="317" t="str">
        <f aca="false">IF($B111&lt;&gt;"",IF(AR111&lt;&gt;" ",(INDEX(AQ$9:AR$12,MATCH(AQ111,AQ$9:AQ$12),2)/AR111)*1000,0),"")</f>
        <v/>
      </c>
      <c r="AU111" s="318" t="str">
        <f aca="false">IF(AR$9&lt;&gt;"",IF($B111&lt;&gt;"",AT111-AS111,""),"")</f>
        <v/>
      </c>
      <c r="AV111" s="314" t="str">
        <f aca="false">IF($B111&lt;&gt;"",'Chronos (M21..M40)'!$H815,"")</f>
        <v/>
      </c>
      <c r="AW111" s="315" t="str">
        <f aca="false">IF('Chronos (M21..M40)'!$I815&lt;&gt;"",'Chronos (M21..M40)'!$I815," ")</f>
        <v> </v>
      </c>
      <c r="AX111" s="316" t="n">
        <f aca="false">IF('Chronos (M21..M40)'!$J815&lt;&gt;"",'Chronos (M21..M40)'!$J815,0)</f>
        <v>0</v>
      </c>
      <c r="AY111" s="317" t="str">
        <f aca="false">IF($B111&lt;&gt;"",IF(AW111&lt;&gt;" ",(INDEX(AV$9:AW$12,MATCH(AV111,AV$9:AV$12),2)/AW111)*1000,0),"")</f>
        <v/>
      </c>
      <c r="AZ111" s="318" t="str">
        <f aca="false">IF(AW$9&lt;&gt;"",IF($B111&lt;&gt;"",AY111-AX111,""),"")</f>
        <v/>
      </c>
      <c r="BA111" s="313" t="str">
        <f aca="false">IF($B111&lt;&gt;"",$B111,"")</f>
        <v/>
      </c>
      <c r="BB111" s="314" t="str">
        <f aca="false">IF($B111&lt;&gt;"",'Chronos (M21..M40)'!$H916,"")</f>
        <v/>
      </c>
      <c r="BC111" s="315" t="str">
        <f aca="false">IF('Chronos (M21..M40)'!$I916&lt;&gt;"",'Chronos (M21..M40)'!$I916," ")</f>
        <v> </v>
      </c>
      <c r="BD111" s="316" t="n">
        <f aca="false">IF('Chronos (M21..M40)'!$J916&lt;&gt;"",'Chronos (M21..M40)'!$J916,0)</f>
        <v>0</v>
      </c>
      <c r="BE111" s="317" t="str">
        <f aca="false">IF($B111&lt;&gt;"",IF(BC111&lt;&gt;" ",(INDEX(BB$9:BC$12,MATCH(BB111,BB$9:BB$12),2)/BC111)*1000,0),"")</f>
        <v/>
      </c>
      <c r="BF111" s="318" t="str">
        <f aca="false">IF(BC$9&lt;&gt;"",IF($B111&lt;&gt;"",BE111-BD111,""),"")</f>
        <v/>
      </c>
      <c r="BG111" s="314" t="str">
        <f aca="false">IF($B111&lt;&gt;"",'Chronos (M21..M40)'!$H1017,"")</f>
        <v/>
      </c>
      <c r="BH111" s="315" t="str">
        <f aca="false">IF('Chronos (M21..M40)'!$I1017&lt;&gt;"",'Chronos (M21..M40)'!$I1017," ")</f>
        <v> </v>
      </c>
      <c r="BI111" s="316" t="n">
        <f aca="false">IF('Chronos (M21..M40)'!$J1017&lt;&gt;"",'Chronos (M21..M40)'!$J1017,0)</f>
        <v>0</v>
      </c>
      <c r="BJ111" s="317" t="str">
        <f aca="false">IF($B111&lt;&gt;"",IF(BH111&lt;&gt;" ",(INDEX(BG$9:BH$12,MATCH(BG111,BG$9:BG$12),2)/BH111)*1000,0),"")</f>
        <v/>
      </c>
      <c r="BK111" s="318" t="str">
        <f aca="false">IF(BH$9&lt;&gt;"",IF($B111&lt;&gt;"",BJ111-BI111,""),"")</f>
        <v/>
      </c>
      <c r="BL111" s="313" t="str">
        <f aca="false">IF($B111&lt;&gt;"",$B111,"")</f>
        <v/>
      </c>
      <c r="BM111" s="314" t="str">
        <f aca="false">IF($B111&lt;&gt;"",'Chronos (M21..M40)'!$H1118,"")</f>
        <v/>
      </c>
      <c r="BN111" s="315" t="str">
        <f aca="false">IF('Chronos (M21..M40)'!$I1118&lt;&gt;"",'Chronos (M21..M40)'!$I1118," ")</f>
        <v> </v>
      </c>
      <c r="BO111" s="316" t="n">
        <f aca="false">IF('Chronos (M21..M40)'!$J1118&lt;&gt;"",'Chronos (M21..M40)'!$J1118,0)</f>
        <v>0</v>
      </c>
      <c r="BP111" s="317" t="str">
        <f aca="false">IF($B111&lt;&gt;"",IF(BN111&lt;&gt;" ",(INDEX(BM$9:BN$12,MATCH(BM111,BM$9:BM$12),2)/BN111)*1000,0),"")</f>
        <v/>
      </c>
      <c r="BQ111" s="318" t="str">
        <f aca="false">IF(BN$9&lt;&gt;"",IF($B111&lt;&gt;"",BP111-BO111,""),"")</f>
        <v/>
      </c>
      <c r="BR111" s="314" t="str">
        <f aca="false">IF($B111&lt;&gt;"",'Chronos (M21..M40)'!$H1219,"")</f>
        <v/>
      </c>
      <c r="BS111" s="315" t="str">
        <f aca="false">IF('Chronos (M21..M40)'!$I1219&lt;&gt;"",'Chronos (M21..M40)'!$I1219," ")</f>
        <v> </v>
      </c>
      <c r="BT111" s="316" t="n">
        <f aca="false">IF('Chronos (M21..M40)'!$J1219&lt;&gt;"",'Chronos (M21..M40)'!$J1219,0)</f>
        <v>0</v>
      </c>
      <c r="BU111" s="317" t="str">
        <f aca="false">IF($B111&lt;&gt;"",IF(BS111&lt;&gt;" ",(INDEX(BR$9:BS$12,MATCH(BR111,BR$9:BR$12),2)/BS111)*1000,0),"")</f>
        <v/>
      </c>
      <c r="BV111" s="318" t="str">
        <f aca="false">IF(BS$9&lt;&gt;"",IF($B111&lt;&gt;"",BU111-BT111,""),"")</f>
        <v/>
      </c>
      <c r="BW111" s="313" t="str">
        <f aca="false">IF($B111&lt;&gt;"",$B111,"")</f>
        <v/>
      </c>
      <c r="BX111" s="314" t="str">
        <f aca="false">IF($B111&lt;&gt;"",'Chronos (M21..M40)'!$H1320,"")</f>
        <v/>
      </c>
      <c r="BY111" s="315" t="str">
        <f aca="false">IF('Chronos (M21..M40)'!$I1320&lt;&gt;"",'Chronos (M21..M40)'!$I1320," ")</f>
        <v> </v>
      </c>
      <c r="BZ111" s="316" t="n">
        <f aca="false">IF('Chronos (M21..M40)'!$J1320&lt;&gt;"",'Chronos (M21..M40)'!$J1320,0)</f>
        <v>0</v>
      </c>
      <c r="CA111" s="317" t="str">
        <f aca="false">IF($B111&lt;&gt;"",IF(BY111&lt;&gt;" ",(INDEX(BX$9:BY$12,MATCH(BX111,BX$9:BX$12),2)/BY111)*1000,0),"")</f>
        <v/>
      </c>
      <c r="CB111" s="318" t="str">
        <f aca="false">IF(BY$9&lt;&gt;"",IF($B111&lt;&gt;"",CA111-BZ111,""),"")</f>
        <v/>
      </c>
      <c r="CC111" s="314" t="str">
        <f aca="false">IF($B111&lt;&gt;"",'Chronos (M21..M40)'!$H1421,"")</f>
        <v/>
      </c>
      <c r="CD111" s="315" t="str">
        <f aca="false">IF('Chronos (M21..M40)'!$I1421&lt;&gt;"",'Chronos (M21..M40)'!$I1421," ")</f>
        <v> </v>
      </c>
      <c r="CE111" s="316" t="n">
        <f aca="false">IF('Chronos (M21..M40)'!$J1421&lt;&gt;"",'Chronos (M21..M40)'!$J1421,0)</f>
        <v>0</v>
      </c>
      <c r="CF111" s="317" t="str">
        <f aca="false">IF($B111&lt;&gt;"",IF(CD111&lt;&gt;" ",(INDEX(CC$9:CD$12,MATCH(CC111,CC$9:CC$12),2)/CD111)*1000,0),"")</f>
        <v/>
      </c>
      <c r="CG111" s="318" t="str">
        <f aca="false">IF(CD$9&lt;&gt;"",IF($B111&lt;&gt;"",CF111-CE111,""),"")</f>
        <v/>
      </c>
      <c r="CH111" s="313" t="str">
        <f aca="false">IF($B111&lt;&gt;"",$B111,"")</f>
        <v/>
      </c>
      <c r="CI111" s="314" t="str">
        <f aca="false">IF($B111&lt;&gt;"",'Chronos (M21..M40)'!$H1522,"")</f>
        <v/>
      </c>
      <c r="CJ111" s="315" t="str">
        <f aca="false">IF('Chronos (M21..M40)'!$I1522&lt;&gt;"",'Chronos (M21..M40)'!$I1522," ")</f>
        <v> </v>
      </c>
      <c r="CK111" s="316" t="n">
        <f aca="false">IF('Chronos (M21..M40)'!$J1522&lt;&gt;"",'Chronos (M21..M40)'!$J1522,0)</f>
        <v>0</v>
      </c>
      <c r="CL111" s="317" t="str">
        <f aca="false">IF($B111&lt;&gt;"",IF(CJ111&lt;&gt;" ",(INDEX(CI$9:CJ$12,MATCH(CI111,CI$9:CI$12),2)/CJ111)*1000,0),"")</f>
        <v/>
      </c>
      <c r="CM111" s="318" t="str">
        <f aca="false">IF(CJ$9&lt;&gt;"",IF($B111&lt;&gt;"",CL111-CK111,""),"")</f>
        <v/>
      </c>
      <c r="CN111" s="314" t="str">
        <f aca="false">IF($B111&lt;&gt;"",'Chronos (M21..M40)'!$H1623,"")</f>
        <v/>
      </c>
      <c r="CO111" s="315" t="str">
        <f aca="false">IF('Chronos (M21..M40)'!$I1623&lt;&gt;"",'Chronos (M21..M40)'!$I1623," ")</f>
        <v> </v>
      </c>
      <c r="CP111" s="316" t="n">
        <f aca="false">IF('Chronos (M21..M40)'!$J1623&lt;&gt;"",'Chronos (M21..M40)'!$J1623,0)</f>
        <v>0</v>
      </c>
      <c r="CQ111" s="317" t="str">
        <f aca="false">IF($B111&lt;&gt;"",IF(CO111&lt;&gt;" ",(INDEX(CN$9:CO$12,MATCH(CN111,CN$9:CN$12),2)/CO111)*1000,0),"")</f>
        <v/>
      </c>
      <c r="CR111" s="318" t="str">
        <f aca="false">IF(CO$9&lt;&gt;"",IF($B111&lt;&gt;"",CQ111-CP111,""),"")</f>
        <v/>
      </c>
      <c r="CS111" s="313" t="str">
        <f aca="false">IF($B111&lt;&gt;"",$B111,"")</f>
        <v/>
      </c>
      <c r="CT111" s="314" t="str">
        <f aca="false">IF($B111&lt;&gt;"",'Chronos (M21..M40)'!$H1724,"")</f>
        <v/>
      </c>
      <c r="CU111" s="315" t="str">
        <f aca="false">IF('Chronos (M21..M40)'!$I1724&lt;&gt;"",'Chronos (M21..M40)'!$I1724," ")</f>
        <v> </v>
      </c>
      <c r="CV111" s="316" t="n">
        <f aca="false">IF('Chronos (M21..M40)'!$J1724&lt;&gt;"",'Chronos (M21..M40)'!$J1724,0)</f>
        <v>0</v>
      </c>
      <c r="CW111" s="317" t="str">
        <f aca="false">IF($B111&lt;&gt;"",IF(CU111&lt;&gt;" ",(INDEX(CT$9:CU$12,MATCH(CT111,CT$9:CT$12),2)/CU111)*1000,0),"")</f>
        <v/>
      </c>
      <c r="CX111" s="318" t="str">
        <f aca="false">IF(CU$9&lt;&gt;"",IF($B111&lt;&gt;"",CW111-CV111,""),"")</f>
        <v/>
      </c>
      <c r="CY111" s="314" t="str">
        <f aca="false">IF($B111&lt;&gt;"",'Chronos (M21..M40)'!$H1825,"")</f>
        <v/>
      </c>
      <c r="CZ111" s="315" t="str">
        <f aca="false">IF('Chronos (M21..M40)'!$I1825&lt;&gt;"",'Chronos (M21..M40)'!$I1825," ")</f>
        <v> </v>
      </c>
      <c r="DA111" s="316" t="n">
        <f aca="false">IF('Chronos (M21..M40)'!$J1825&lt;&gt;"",'Chronos (M21..M40)'!$J1825,0)</f>
        <v>0</v>
      </c>
      <c r="DB111" s="317" t="str">
        <f aca="false">IF($B111&lt;&gt;"",IF(CZ111&lt;&gt;" ",(INDEX(CY$9:CZ$12,MATCH(CY111,CY$9:CY$12),2)/CZ111)*1000,0),"")</f>
        <v/>
      </c>
      <c r="DC111" s="318" t="str">
        <f aca="false">IF(CZ$9&lt;&gt;"",IF($B111&lt;&gt;"",DB111-DA111,""),"")</f>
        <v/>
      </c>
      <c r="DD111" s="313" t="str">
        <f aca="false">IF($B111&lt;&gt;"",$B111,"")</f>
        <v/>
      </c>
      <c r="DE111" s="314" t="str">
        <f aca="false">IF($B111&lt;&gt;"",'Chronos (M21..M40)'!$H1926,"")</f>
        <v/>
      </c>
      <c r="DF111" s="315" t="str">
        <f aca="false">IF('Chronos (M21..M40)'!$I1926&lt;&gt;"",'Chronos (M21..M40)'!$I1926," ")</f>
        <v> </v>
      </c>
      <c r="DG111" s="316" t="n">
        <f aca="false">IF('Chronos (M21..M40)'!$J1926&lt;&gt;"",'Chronos (M21..M40)'!$J1926,0)</f>
        <v>0</v>
      </c>
      <c r="DH111" s="317" t="str">
        <f aca="false">IF($B111&lt;&gt;"",IF(DF111&lt;&gt;" ",(INDEX(DE$9:DF$12,MATCH(DE111,DE$9:DE$12),2)/DF111)*1000,0),"")</f>
        <v/>
      </c>
      <c r="DI111" s="318" t="str">
        <f aca="false">IF(DF$9&lt;&gt;"",IF($B111&lt;&gt;"",DH111-DG111,""),"")</f>
        <v/>
      </c>
      <c r="DJ111" s="314" t="str">
        <f aca="false">IF($B111&lt;&gt;"",'Chronos (M21..M40)'!$H2027,"")</f>
        <v/>
      </c>
      <c r="DK111" s="315" t="str">
        <f aca="false">IF('Chronos (M21..M40)'!$I2027&lt;&gt;"",'Chronos (M21..M40)'!$I2027," ")</f>
        <v> </v>
      </c>
      <c r="DL111" s="316" t="n">
        <f aca="false">IF('Chronos (M21..M40)'!$J2027&lt;&gt;"",'Chronos (M21..M40)'!$J2027,0)</f>
        <v>0</v>
      </c>
      <c r="DM111" s="317" t="str">
        <f aca="false">IF($B111&lt;&gt;"",IF(DK111&lt;&gt;" ",(INDEX(DJ$9:DK$12,MATCH(DJ111,DJ$9:DJ$12),2)/DK111)*1000,0),"")</f>
        <v/>
      </c>
      <c r="DN111" s="318" t="str">
        <f aca="false">IF(DK$9&lt;&gt;"",IF($B111&lt;&gt;"",DM111-DL111,""),"")</f>
        <v/>
      </c>
      <c r="DO111" s="0"/>
      <c r="DP111" s="356" t="n">
        <f aca="false">E111</f>
        <v>0</v>
      </c>
      <c r="DQ111" s="357" t="n">
        <f aca="false">F111</f>
        <v>0</v>
      </c>
      <c r="DR111" s="356" t="e">
        <f aca="false">SUM(E111,M111,R111,X111,AC111)</f>
        <v>#VALUE!</v>
      </c>
      <c r="DS111" s="319" t="n">
        <f aca="false">SUM(DR111,AI111,AN111,AT111,AY111,BE111,BJ111,BP111,BU111,CA111,CF111,CL111,CQ111,CW111,DB111,DH111,DM111)</f>
        <v>0</v>
      </c>
      <c r="DT111" s="357" t="n">
        <f aca="false">SUM(L111,Q111,W111,AB111,AH111,AM111,AS111,AX111,BD111,BI111,BO111,BT111,BZ111,CE111,CK111,CP111,CV111,DA111,DG111,DL111)</f>
        <v>0</v>
      </c>
      <c r="DU111" s="356" t="e">
        <f aca="false">SMALL($DY111:$EV111,1)</f>
        <v>#VALUE!</v>
      </c>
      <c r="DV111" s="319" t="e">
        <f aca="false">SMALL($DY111:$EV111,2)</f>
        <v>#VALUE!</v>
      </c>
      <c r="DW111" s="319" t="e">
        <f aca="false">SMALL($DY111:$EV111,3)</f>
        <v>#VALUE!</v>
      </c>
      <c r="DX111" s="357" t="e">
        <f aca="false">SMALL($DY111:$EV111,4)</f>
        <v>#VALUE!</v>
      </c>
      <c r="DY111" s="356" t="e">
        <f aca="false">'Calculs (M1..M20)'!DU111</f>
        <v>#VALUE!</v>
      </c>
      <c r="DZ111" s="356" t="e">
        <f aca="false">'Calculs (M1..M20)'!DV111</f>
        <v>#VALUE!</v>
      </c>
      <c r="EA111" s="356" t="e">
        <f aca="false">'Calculs (M1..M20)'!DW111</f>
        <v>#VALUE!</v>
      </c>
      <c r="EB111" s="358" t="e">
        <f aca="false">'Calculs (M1..M20)'!DX111</f>
        <v>#VALUE!</v>
      </c>
      <c r="EC111" s="361" t="str">
        <f aca="false">IF(M111&gt;0,M111," ")</f>
        <v/>
      </c>
      <c r="ED111" s="321" t="str">
        <f aca="false">IF(R111&gt;0,R111," ")</f>
        <v/>
      </c>
      <c r="EE111" s="321" t="str">
        <f aca="false">IF(X111&gt;0,X111," ")</f>
        <v/>
      </c>
      <c r="EF111" s="321" t="str">
        <f aca="false">IF(AC111&gt;0,AC111," ")</f>
        <v/>
      </c>
      <c r="EG111" s="321" t="str">
        <f aca="false">IF(AI111&gt;0,AI111," ")</f>
        <v/>
      </c>
      <c r="EH111" s="321" t="str">
        <f aca="false">IF(AN111&gt;0,AN111," ")</f>
        <v/>
      </c>
      <c r="EI111" s="321" t="str">
        <f aca="false">IF(AT111&gt;0,AT111," ")</f>
        <v/>
      </c>
      <c r="EJ111" s="321" t="str">
        <f aca="false">IF(AY111&gt;0,AY111," ")</f>
        <v/>
      </c>
      <c r="EK111" s="321" t="str">
        <f aca="false">IF(BE111&gt;0,BE111," ")</f>
        <v/>
      </c>
      <c r="EL111" s="321" t="str">
        <f aca="false">IF(BJ111&gt;0,BJ111," ")</f>
        <v/>
      </c>
      <c r="EM111" s="321" t="str">
        <f aca="false">IF(BP111&gt;0,BP111," ")</f>
        <v/>
      </c>
      <c r="EN111" s="321" t="str">
        <f aca="false">IF(BU111&gt;0,BU111," ")</f>
        <v/>
      </c>
      <c r="EO111" s="321" t="str">
        <f aca="false">IF(CA111&gt;0,CA111," ")</f>
        <v/>
      </c>
      <c r="EP111" s="321" t="str">
        <f aca="false">IF(CF111&gt;0,CF111," ")</f>
        <v/>
      </c>
      <c r="EQ111" s="321" t="str">
        <f aca="false">IF(CL111&gt;0,CL111," ")</f>
        <v/>
      </c>
      <c r="ER111" s="321" t="str">
        <f aca="false">IF(CQ111&gt;0,CQ111," ")</f>
        <v/>
      </c>
      <c r="ES111" s="321" t="str">
        <f aca="false">IF(CW111&gt;0,CW111," ")</f>
        <v/>
      </c>
      <c r="ET111" s="321" t="str">
        <f aca="false">IF(DB111&gt;0,DB111," ")</f>
        <v/>
      </c>
      <c r="EU111" s="321" t="str">
        <f aca="false">IF(DH111&gt;0,DH111," ")</f>
        <v/>
      </c>
      <c r="EV111" s="321" t="str">
        <f aca="false">IF(DM111&gt;0,DM111," ")</f>
        <v/>
      </c>
      <c r="EW111" s="322" t="e">
        <f aca="false">SMALL($DY111:EC111,1)</f>
        <v>#VALUE!</v>
      </c>
      <c r="EX111" s="323" t="e">
        <f aca="false">SMALL($DY111:ED111,1)</f>
        <v>#VALUE!</v>
      </c>
      <c r="EY111" s="323" t="e">
        <f aca="false">SMALL($DY111:EE111,1)</f>
        <v>#VALUE!</v>
      </c>
      <c r="EZ111" s="323" t="e">
        <f aca="false">SMALL($DY111:EF111,1)</f>
        <v>#VALUE!</v>
      </c>
      <c r="FA111" s="323" t="e">
        <f aca="false">SMALL($DY111:EG111,1)</f>
        <v>#VALUE!</v>
      </c>
      <c r="FB111" s="323" t="e">
        <f aca="false">SMALL($DY111:EH111,1)</f>
        <v>#VALUE!</v>
      </c>
      <c r="FC111" s="323" t="e">
        <f aca="false">SMALL($DY111:EI111,1)</f>
        <v>#VALUE!</v>
      </c>
      <c r="FD111" s="323" t="e">
        <f aca="false">SMALL($DY111:EJ111,1)</f>
        <v>#VALUE!</v>
      </c>
      <c r="FE111" s="323" t="e">
        <f aca="false">SMALL($DY111:EK111,1)</f>
        <v>#VALUE!</v>
      </c>
      <c r="FF111" s="323" t="e">
        <f aca="false">SMALL($DY111:EL111,1)</f>
        <v>#VALUE!</v>
      </c>
      <c r="FG111" s="323" t="e">
        <f aca="false">SMALL($DY111:EM111,1)</f>
        <v>#VALUE!</v>
      </c>
      <c r="FH111" s="323" t="e">
        <f aca="false">SMALL($DY111:EN111,1)</f>
        <v>#VALUE!</v>
      </c>
      <c r="FI111" s="323" t="e">
        <f aca="false">SMALL($DY111:EO111,1)</f>
        <v>#VALUE!</v>
      </c>
      <c r="FJ111" s="323" t="e">
        <f aca="false">SMALL($DY111:EP111,1)</f>
        <v>#VALUE!</v>
      </c>
      <c r="FK111" s="323" t="e">
        <f aca="false">SMALL($DY111:EQ111,1)</f>
        <v>#VALUE!</v>
      </c>
      <c r="FL111" s="323" t="e">
        <f aca="false">SMALL($DY111:ER111,1)</f>
        <v>#VALUE!</v>
      </c>
      <c r="FM111" s="323" t="e">
        <f aca="false">SMALL($DY111:ES111,1)</f>
        <v>#VALUE!</v>
      </c>
      <c r="FN111" s="323" t="e">
        <f aca="false">SMALL($DY111:ET111,1)</f>
        <v>#VALUE!</v>
      </c>
      <c r="FO111" s="323" t="e">
        <f aca="false">SMALL($DY111:EU111,1)</f>
        <v>#VALUE!</v>
      </c>
      <c r="FP111" s="324" t="e">
        <f aca="false">SMALL($DY111:EV111,1)</f>
        <v>#VALUE!</v>
      </c>
      <c r="FQ111" s="0"/>
      <c r="FR111" s="328" t="str">
        <f aca="false">IF($B111&lt;&gt;"",IF($EE$1+20&gt;=FR$13,$N111+E111-F111-(EW111+EW213+EW315+EW417),""),"")</f>
        <v/>
      </c>
      <c r="FS111" s="329" t="str">
        <f aca="false">IF($B111&lt;&gt;"",IF($EE$1+20&gt;=FS$13,$N111+$S111+E111-F111-(EX111+EX213+EX315+EX417),""),"")</f>
        <v/>
      </c>
      <c r="FT111" s="329" t="str">
        <f aca="false">IF($B111&lt;&gt;"",IF($EE$1+20&gt;=FT$13,$N111+$S111+$Y111+E111-F111-(EY111+EY213+EY315+EY417),""),"")</f>
        <v/>
      </c>
      <c r="FU111" s="329" t="str">
        <f aca="false">IF($B111&lt;&gt;"",IF($EE$1+20&gt;=FU$13,$N111+$S111+$Y111+$AD111+E111-F111-(EZ111+EZ213+EZ315+EZ417),""),"")</f>
        <v/>
      </c>
      <c r="FV111" s="329" t="str">
        <f aca="false">IF($B111&lt;&gt;"",IF($EE$1+20&gt;=FV$13,$N111+$S111+$Y111+$AD111+$AJ111+E111-F111-(FA111+FA213+FA315+FA417),""),"")</f>
        <v/>
      </c>
      <c r="FW111" s="329" t="str">
        <f aca="false">IF($B111&lt;&gt;"",IF($EE$1+20&gt;=FW$13,$N111+$S111+$Y111+$AD111+$AJ111+$AO111+E111-F111-(FB111+FB213+FB315+FB417),""),"")</f>
        <v/>
      </c>
      <c r="FX111" s="329" t="str">
        <f aca="false">IF($B111&lt;&gt;"",IF($EE$1+20&gt;=FX$13,$N111+$S111+$Y111+$AD111+$AJ111+$AO111+$AU111+E111-F111-(FC111+FC213+FC315+FC417),""),"")</f>
        <v/>
      </c>
      <c r="FY111" s="329" t="str">
        <f aca="false">IF($B111&lt;&gt;"",IF($EE$1+20&gt;=FY$13,$N111+$S111+$Y111+$AD111+$AJ111+$AO111+$AU111+$AZ111+E111-F111-(FD111+FD213+FD315+FD417),""),"")</f>
        <v/>
      </c>
      <c r="FZ111" s="329" t="str">
        <f aca="false">IF($B111&lt;&gt;"",IF($EE$1+20&gt;=FZ$13,$N111+$S111+$Y111+$AD111+$AJ111+$AO111+$AU111+$AZ111+$BF111+E111-F111-(FE111+FE213+FE315+FE417),""),"")</f>
        <v/>
      </c>
      <c r="GA111" s="329" t="str">
        <f aca="false">IF($B111&lt;&gt;"",IF($EE$1+20&gt;=GA$13,$N111+$S111+$Y111+$AD111+$AJ111+$AO111+$AU111+$AZ111+$BF111+$BK111+E111-F111-(FF111+FF213+FF315+FF417),""),"")</f>
        <v/>
      </c>
      <c r="GB111" s="329" t="str">
        <f aca="false">IF($B111&lt;&gt;"",IF($EE$1+20&gt;=GB$13,$N111+$S111+$Y111+$AD111+$AJ111+$AO111+$AU111+$AZ111+$BF111+$BK111+$BQ111+E111-F111-(FG111+FG213+FG315+FG417),""),"")</f>
        <v/>
      </c>
      <c r="GC111" s="329" t="str">
        <f aca="false">IF($B111&lt;&gt;"",IF($EE$1+20&gt;=GC$13,$N111+$S111+$Y111+$AD111+$AJ111+$AO111+$AU111+$AZ111+$BF111+$BK111+$BQ111+$BV111+E111-F111-(FH111+FH213+FH315+FH417),""),"")</f>
        <v/>
      </c>
      <c r="GD111" s="329" t="str">
        <f aca="false">IF($B111&lt;&gt;"",IF($EE$1+20&gt;=GD$13,$N111+$S111+$Y111+$AD111+$AJ111+$AO111+$AU111+$AZ111+$BF111+$BK111+$BQ111+$BV111+$CB111+E111-F111-(FI111+FI213+FI315+FI417),""),"")</f>
        <v/>
      </c>
      <c r="GE111" s="329" t="str">
        <f aca="false">IF($B111&lt;&gt;"",IF($EE$1+20&gt;=GE$13,$N111+$S111+$Y111+$AD111+$AJ111+$AO111+$AU111+$AZ111+$BF111+$BK111+$BQ111+$BV111+$CB111+$CG111+E111-F111-(FJ111+FJ213+FJ315+FJ417),""),"")</f>
        <v/>
      </c>
      <c r="GF111" s="329" t="str">
        <f aca="false">IF($B111&lt;&gt;"",IF($EE$1+20&gt;=GF$13,$N111+$S111+$Y111+$AD111+$AJ111+$AO111+$AU111+$AZ111+$BF111+$BK111+$BQ111+$BV111+$CB111+$CG111+$CM111+E111-F111-(FK111+FK213+FK315+FK417),""),"")</f>
        <v/>
      </c>
      <c r="GG111" s="329" t="str">
        <f aca="false">IF($B111&lt;&gt;"",IF($EE$1+20&gt;=GG$13,$N111+$S111+$Y111+$AD111+$AJ111+$AO111+$AU111+$AZ111+$BF111+$BK111+$BQ111+$BV111+$CB111+$CG111+$CM111+$CR111+E111-F111-(FL111+FL213+FL315+FL417),""),"")</f>
        <v/>
      </c>
      <c r="GH111" s="329" t="str">
        <f aca="false">IF($B111&lt;&gt;"",IF($EE$1+20&gt;=GH$13,$N111+$S111+$Y111+$AD111+$AJ111+$AO111+$AU111+$AZ111+$BF111+$BK111+$BQ111+$BV111+$CB111+$CG111+$CM111+$CR111+$CX111+E111-F111-(FM111+FM213+FM315+FM417),""),"")</f>
        <v/>
      </c>
      <c r="GI111" s="329" t="str">
        <f aca="false">IF($B111&lt;&gt;"",IF($EE$1+20&gt;=GI$13,$N111+$S111+$Y111+$AD111+$AJ111+$AO111+$AU111+$AZ111+$BF111+$BK111+$BQ111+$BV111+$CB111+$CG111+$CM111+$CR111+$CX111+$DC111+E111-F111-(FN111+FN213+FN315+FN417),""),"")</f>
        <v/>
      </c>
      <c r="GJ111" s="329" t="str">
        <f aca="false">IF($B111&lt;&gt;"",IF($EE$1+20&gt;=GJ$13,$N111+$S111+$Y111+$AD111+$AJ111+$AO111+$AU111+$AZ111+$BF111+$BK111+$BQ111+$BV111+$CB111+$CG111+$CM111+$CR111+$CX111+$DC111+$DI111+E111-F111-(FO111+FO213+FO315+FO417),""),"")</f>
        <v/>
      </c>
      <c r="GK111" s="330" t="str">
        <f aca="false">IF($B111&lt;&gt;"",IF($EE$1+20&gt;=GK$13,$N111+$S111+$Y111+$AD111+$AJ111+$AO111+$AU111+$AZ111+$BF111+$BK111+$BQ111+$BV111+$CB111+$CG111+$CM111+$CR111+$CX111+$DC111+$DI111+$DN111+E111-F111-(FP111+FP213+FP315+FP417),""),"")</f>
        <v/>
      </c>
      <c r="GL111" s="0"/>
      <c r="GM111" s="328" t="str">
        <f aca="false">IF($B111&lt;&gt;"",IF($EE$1+20&gt;=GM$13,RANK(FR111,FR$14:FR$113,0),""),"")</f>
        <v/>
      </c>
      <c r="GN111" s="329" t="str">
        <f aca="false">IF($B111&lt;&gt;"",IF($EE$1+20&gt;=GN$13,RANK(FS111,FS$14:FS$113,0),""),"")</f>
        <v/>
      </c>
      <c r="GO111" s="329" t="str">
        <f aca="false">IF($B111&lt;&gt;"",IF($EE$1+20&gt;=GO$13,RANK(FT111,FT$14:FT$113,0),""),"")</f>
        <v/>
      </c>
      <c r="GP111" s="329" t="str">
        <f aca="false">IF($B111&lt;&gt;"",IF($EE$1+20&gt;=GP$13,RANK(FU111,FU$14:FU$113,0),""),"")</f>
        <v/>
      </c>
      <c r="GQ111" s="329" t="str">
        <f aca="false">IF($B111&lt;&gt;"",IF($EE$1+20&gt;=GQ$13,RANK(FV111,FV$14:FV$113,0),""),"")</f>
        <v/>
      </c>
      <c r="GR111" s="329" t="str">
        <f aca="false">IF($B111&lt;&gt;"",IF($EE$1+20&gt;=GR$13,RANK(FW111,FW$14:FW$113,0),""),"")</f>
        <v/>
      </c>
      <c r="GS111" s="329" t="str">
        <f aca="false">IF($B111&lt;&gt;"",IF($EE$1+20&gt;=GS$13,RANK(FX111,FX$14:FX$113,0),""),"")</f>
        <v/>
      </c>
      <c r="GT111" s="329" t="str">
        <f aca="false">IF($B111&lt;&gt;"",IF($EE$1+20&gt;=GT$13,RANK(FY111,FY$14:FY$113,0),""),"")</f>
        <v/>
      </c>
      <c r="GU111" s="329" t="str">
        <f aca="false">IF($B111&lt;&gt;"",IF($EE$1+20&gt;=GU$13,RANK(FZ111,FZ$14:FZ$113,0),""),"")</f>
        <v/>
      </c>
      <c r="GV111" s="329" t="str">
        <f aca="false">IF($B111&lt;&gt;"",IF($EE$1+20&gt;=GV$13,RANK(GA111,GA$14:GA$113,0),""),"")</f>
        <v/>
      </c>
      <c r="GW111" s="329" t="str">
        <f aca="false">IF($B111&lt;&gt;"",IF($EE$1+20&gt;=GW$13,RANK(GB111,GB$14:GB$113,0),""),"")</f>
        <v/>
      </c>
      <c r="GX111" s="329" t="str">
        <f aca="false">IF($B111&lt;&gt;"",IF($EE$1+20&gt;=GX$13,RANK(GC111,GC$14:GC$113,0),""),"")</f>
        <v/>
      </c>
      <c r="GY111" s="329" t="str">
        <f aca="false">IF($B111&lt;&gt;"",IF($EE$1+20&gt;=GY$13,RANK(GD111,GD$14:GD$113,0),""),"")</f>
        <v/>
      </c>
      <c r="GZ111" s="329" t="str">
        <f aca="false">IF($B111&lt;&gt;"",IF($EE$1+20&gt;=GZ$13,RANK(GE111,GE$14:GE$113,0),""),"")</f>
        <v/>
      </c>
      <c r="HA111" s="329" t="str">
        <f aca="false">IF($B111&lt;&gt;"",IF($EE$1+20&gt;=HA$13,RANK(GF111,GF$14:GF$113,0),""),"")</f>
        <v/>
      </c>
      <c r="HB111" s="329" t="str">
        <f aca="false">IF($B111&lt;&gt;"",IF($EE$1+20&gt;=HB$13,RANK(GG111,GG$14:GG$113,0),""),"")</f>
        <v/>
      </c>
      <c r="HC111" s="329" t="str">
        <f aca="false">IF($B111&lt;&gt;"",IF($EE$1+20&gt;=HC$13,RANK(GH111,GH$14:GH$113,0),""),"")</f>
        <v/>
      </c>
      <c r="HD111" s="329" t="str">
        <f aca="false">IF($B111&lt;&gt;"",IF($EE$1+20&gt;=HD$13,RANK(GI111,GI$14:GI$113,0),""),"")</f>
        <v/>
      </c>
      <c r="HE111" s="329" t="str">
        <f aca="false">IF($B111&lt;&gt;"",IF($EE$1+20&gt;=HE$13,RANK(GJ111,GJ$14:GJ$113,0),""),"")</f>
        <v/>
      </c>
      <c r="HF111" s="330" t="str">
        <f aca="false">IF($B111&lt;&gt;"",IF($EE$1+20&gt;=HF$13,RANK(GK111,GK$14:GK$113,0),""),"")</f>
        <v/>
      </c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3" hidden="false" customHeight="false" outlineLevel="0" collapsed="false">
      <c r="A112" s="308" t="str">
        <f aca="false">IF(B112&lt;&gt;"",RANK(G112,G$14:G$113,0),"")</f>
        <v/>
      </c>
      <c r="B112" s="310" t="str">
        <f aca="false">IF('Chronos (M1..M20)'!B109&lt;&gt;"",'Chronos (M1..M20)'!B109,"")</f>
        <v/>
      </c>
      <c r="C112" s="310" t="str">
        <f aca="false">IF(B112&lt;&gt;"",'Chronos (M1..M20)'!C109,"")</f>
        <v/>
      </c>
      <c r="D112" s="215" t="str">
        <f aca="false">IF(B112&lt;&gt;"",'Chronos (M1..M20)'!C109,"")</f>
        <v/>
      </c>
      <c r="E112" s="355" t="n">
        <f aca="false">'Calculs (M1..M20)'!DS112</f>
        <v>0</v>
      </c>
      <c r="F112" s="355" t="n">
        <f aca="false">'Calculs (M1..M20)'!DT112</f>
        <v>0</v>
      </c>
      <c r="G112" s="311" t="n">
        <f aca="false">IF(B112&lt;&gt;"",IF(NbTotManche&lt;4,DR112-DQ112,IF(NbTotManche&lt;15,DR112-DU112-DQ112,IF(NbTotManche&lt;25,DR112-DU112-DV112-DQ112-DT112,IF(NbTotManche&lt;35,DS112-DU112-DV112-DW112-DT112-DQ112,DS112-DU112-DV112-DW112-DX112-DT112-DQ112)))),0)</f>
        <v>0</v>
      </c>
      <c r="H112" s="312" t="str">
        <f aca="false">IF(B112&lt;&gt;"",IF(G112,(G112/MAXA(G$14:G$113))*1000,0),"")</f>
        <v/>
      </c>
      <c r="I112" s="313" t="str">
        <f aca="false">IF($B112&lt;&gt;"",$B112,"")</f>
        <v/>
      </c>
      <c r="J112" s="314" t="str">
        <f aca="false">IF($B112&lt;&gt;"",'Chronos (M21..M40)'!$H109,"")</f>
        <v/>
      </c>
      <c r="K112" s="315" t="str">
        <f aca="false">IF('Chronos (M21..M40)'!$I109&lt;&gt;"",'Chronos (M21..M40)'!$I109," ")</f>
        <v> </v>
      </c>
      <c r="L112" s="316" t="n">
        <f aca="false">IF('Chronos (M21..M40)'!$J109&lt;&gt;"",'Chronos (M21..M40)'!$J109,0)</f>
        <v>0</v>
      </c>
      <c r="M112" s="317" t="str">
        <f aca="false">IF($B112&lt;&gt;"",IF(K112&lt;&gt;" ",(INDEX(J$9:K$12,MATCH(J112,J$9:J$12),2)/K112)*1000,0),"")</f>
        <v/>
      </c>
      <c r="N112" s="318" t="str">
        <f aca="false">IF(K$9&lt;&gt;"",IF($B112&lt;&gt;"",M112-L112,""),"")</f>
        <v/>
      </c>
      <c r="O112" s="314" t="str">
        <f aca="false">IF($B112&lt;&gt;"",'Chronos (M21..M40)'!$H210,"")</f>
        <v/>
      </c>
      <c r="P112" s="315" t="str">
        <f aca="false">IF('Chronos (M21..M40)'!$I210&lt;&gt;"",'Chronos (M21..M40)'!$I210," ")</f>
        <v> </v>
      </c>
      <c r="Q112" s="316" t="n">
        <f aca="false">IF('Chronos (M21..M40)'!$J210&lt;&gt;"",'Chronos (M21..M40)'!$J210,0)</f>
        <v>0</v>
      </c>
      <c r="R112" s="317" t="str">
        <f aca="false">IF($B112&lt;&gt;"",IF(P112&lt;&gt;" ",(INDEX(O$9:P$12,MATCH(O112,O$9:O$12),2)/P112)*1000,0),"")</f>
        <v/>
      </c>
      <c r="S112" s="318" t="str">
        <f aca="false">IF(P$9&lt;&gt;"",IF($B112&lt;&gt;"",R112-Q112,""),"")</f>
        <v/>
      </c>
      <c r="T112" s="313" t="str">
        <f aca="false">IF($B112&lt;&gt;"",$B112,"")</f>
        <v/>
      </c>
      <c r="U112" s="314" t="str">
        <f aca="false">IF($B112&lt;&gt;"",'Chronos (M21..M40)'!$H311,"")</f>
        <v/>
      </c>
      <c r="V112" s="315" t="str">
        <f aca="false">IF('Chronos (M21..M40)'!$I311&lt;&gt;"",'Chronos (M21..M40)'!$I311," ")</f>
        <v> </v>
      </c>
      <c r="W112" s="316" t="n">
        <f aca="false">IF('Chronos (M21..M40)'!$J311&lt;&gt;"",'Chronos (M21..M40)'!$J311,0)</f>
        <v>0</v>
      </c>
      <c r="X112" s="317" t="str">
        <f aca="false">IF($B112&lt;&gt;"",IF(V112&lt;&gt;" ",(INDEX(U$9:V$12,MATCH(U112,U$9:U$12),2)/V112)*1000,0),"")</f>
        <v/>
      </c>
      <c r="Y112" s="318" t="str">
        <f aca="false">IF(V$9&lt;&gt;"",IF($B112&lt;&gt;"",X112-W112,""),"")</f>
        <v/>
      </c>
      <c r="Z112" s="314" t="str">
        <f aca="false">IF($B112&lt;&gt;"",'Chronos (M21..M40)'!$H412,"")</f>
        <v/>
      </c>
      <c r="AA112" s="315" t="str">
        <f aca="false">IF('Chronos (M21..M40)'!$I412&lt;&gt;"",'Chronos (M21..M40)'!$I412," ")</f>
        <v> </v>
      </c>
      <c r="AB112" s="316" t="n">
        <f aca="false">IF('Chronos (M1..M20)'!$J412&lt;&gt;"",'Chronos (M21..M40)'!$J412,0)</f>
        <v>0</v>
      </c>
      <c r="AC112" s="317" t="str">
        <f aca="false">IF($B112&lt;&gt;"",IF(AA112&lt;&gt;" ",(INDEX(Z$9:AA$12,MATCH(Z112,Z$9:Z$12),2)/AA112)*1000,0),"")</f>
        <v/>
      </c>
      <c r="AD112" s="318" t="str">
        <f aca="false">IF(AA$9&lt;&gt;"",IF($B112&lt;&gt;"",AC112-AB112,""),"")</f>
        <v/>
      </c>
      <c r="AE112" s="313" t="str">
        <f aca="false">IF($B112&lt;&gt;"",$B112,"")</f>
        <v/>
      </c>
      <c r="AF112" s="314" t="str">
        <f aca="false">IF($B112&lt;&gt;"",'Chronos (M21..M40)'!$H513,"")</f>
        <v/>
      </c>
      <c r="AG112" s="315" t="str">
        <f aca="false">IF('Chronos (M21..M40)'!$I513&lt;&gt;"",'Chronos (M21..M40)'!$I513," ")</f>
        <v> </v>
      </c>
      <c r="AH112" s="316" t="n">
        <f aca="false">IF('Chronos (M21..M40)'!$J513&lt;&gt;"",'Chronos (M21..M40)'!$J513,0)</f>
        <v>0</v>
      </c>
      <c r="AI112" s="317" t="str">
        <f aca="false">IF($B112&lt;&gt;"",IF(AG112&lt;&gt;" ",(INDEX(AF$9:AG$12,MATCH(AF112,AF$9:AF$12),2)/AG112)*1000,0),"")</f>
        <v/>
      </c>
      <c r="AJ112" s="318" t="str">
        <f aca="false">IF(AG$9&lt;&gt;"",IF($B112&lt;&gt;"",AI112-AH112,""),"")</f>
        <v/>
      </c>
      <c r="AK112" s="314" t="str">
        <f aca="false">IF($B112&lt;&gt;"",'Chronos (M21..M40)'!$H614,"")</f>
        <v/>
      </c>
      <c r="AL112" s="315" t="str">
        <f aca="false">IF('Chronos (M21..M40)'!$I614&lt;&gt;"",'Chronos (M21..M40)'!$I614," ")</f>
        <v> </v>
      </c>
      <c r="AM112" s="316" t="n">
        <f aca="false">IF('Chronos (M21..M40)'!$J614&lt;&gt;"",'Chronos (M21..M40)'!$J614,0)</f>
        <v>0</v>
      </c>
      <c r="AN112" s="317" t="str">
        <f aca="false">IF($B112&lt;&gt;"",IF(AL112&lt;&gt;" ",(INDEX(AK$9:AL$12,MATCH(AK112,AK$9:AK$12),2)/AL112)*1000,0),"")</f>
        <v/>
      </c>
      <c r="AO112" s="318" t="str">
        <f aca="false">IF(AL$9&lt;&gt;"",IF($B112&lt;&gt;"",AN112-AM112,""),"")</f>
        <v/>
      </c>
      <c r="AP112" s="313" t="str">
        <f aca="false">IF($B112&lt;&gt;"",$B112,"")</f>
        <v/>
      </c>
      <c r="AQ112" s="314" t="str">
        <f aca="false">IF($B112&lt;&gt;"",'Chronos (M21..M40)'!$H715,"")</f>
        <v/>
      </c>
      <c r="AR112" s="315" t="str">
        <f aca="false">IF('Chronos (M21..M40)'!$I715&lt;&gt;"",'Chronos (M21..M40)'!$I715," ")</f>
        <v> </v>
      </c>
      <c r="AS112" s="316" t="n">
        <f aca="false">IF('Chronos (M21..M40)'!$J715&lt;&gt;"",'Chronos (M21..M40)'!$J715,0)</f>
        <v>0</v>
      </c>
      <c r="AT112" s="317" t="str">
        <f aca="false">IF($B112&lt;&gt;"",IF(AR112&lt;&gt;" ",(INDEX(AQ$9:AR$12,MATCH(AQ112,AQ$9:AQ$12),2)/AR112)*1000,0),"")</f>
        <v/>
      </c>
      <c r="AU112" s="318" t="str">
        <f aca="false">IF(AR$9&lt;&gt;"",IF($B112&lt;&gt;"",AT112-AS112,""),"")</f>
        <v/>
      </c>
      <c r="AV112" s="314" t="str">
        <f aca="false">IF($B112&lt;&gt;"",'Chronos (M21..M40)'!$H816,"")</f>
        <v/>
      </c>
      <c r="AW112" s="315" t="str">
        <f aca="false">IF('Chronos (M21..M40)'!$I816&lt;&gt;"",'Chronos (M21..M40)'!$I816," ")</f>
        <v> </v>
      </c>
      <c r="AX112" s="316" t="n">
        <f aca="false">IF('Chronos (M21..M40)'!$J816&lt;&gt;"",'Chronos (M21..M40)'!$J816,0)</f>
        <v>0</v>
      </c>
      <c r="AY112" s="317" t="str">
        <f aca="false">IF($B112&lt;&gt;"",IF(AW112&lt;&gt;" ",(INDEX(AV$9:AW$12,MATCH(AV112,AV$9:AV$12),2)/AW112)*1000,0),"")</f>
        <v/>
      </c>
      <c r="AZ112" s="318" t="str">
        <f aca="false">IF(AW$9&lt;&gt;"",IF($B112&lt;&gt;"",AY112-AX112,""),"")</f>
        <v/>
      </c>
      <c r="BA112" s="313" t="str">
        <f aca="false">IF($B112&lt;&gt;"",$B112,"")</f>
        <v/>
      </c>
      <c r="BB112" s="314" t="str">
        <f aca="false">IF($B112&lt;&gt;"",'Chronos (M21..M40)'!$H917,"")</f>
        <v/>
      </c>
      <c r="BC112" s="315" t="str">
        <f aca="false">IF('Chronos (M21..M40)'!$I917&lt;&gt;"",'Chronos (M21..M40)'!$I917," ")</f>
        <v> </v>
      </c>
      <c r="BD112" s="316" t="n">
        <f aca="false">IF('Chronos (M21..M40)'!$J917&lt;&gt;"",'Chronos (M21..M40)'!$J917,0)</f>
        <v>0</v>
      </c>
      <c r="BE112" s="317" t="str">
        <f aca="false">IF($B112&lt;&gt;"",IF(BC112&lt;&gt;" ",(INDEX(BB$9:BC$12,MATCH(BB112,BB$9:BB$12),2)/BC112)*1000,0),"")</f>
        <v/>
      </c>
      <c r="BF112" s="318" t="str">
        <f aca="false">IF(BC$9&lt;&gt;"",IF($B112&lt;&gt;"",BE112-BD112,""),"")</f>
        <v/>
      </c>
      <c r="BG112" s="314" t="str">
        <f aca="false">IF($B112&lt;&gt;"",'Chronos (M21..M40)'!$H1018,"")</f>
        <v/>
      </c>
      <c r="BH112" s="315" t="str">
        <f aca="false">IF('Chronos (M21..M40)'!$I1018&lt;&gt;"",'Chronos (M21..M40)'!$I1018," ")</f>
        <v> </v>
      </c>
      <c r="BI112" s="316" t="n">
        <f aca="false">IF('Chronos (M21..M40)'!$J1018&lt;&gt;"",'Chronos (M21..M40)'!$J1018,0)</f>
        <v>0</v>
      </c>
      <c r="BJ112" s="317" t="str">
        <f aca="false">IF($B112&lt;&gt;"",IF(BH112&lt;&gt;" ",(INDEX(BG$9:BH$12,MATCH(BG112,BG$9:BG$12),2)/BH112)*1000,0),"")</f>
        <v/>
      </c>
      <c r="BK112" s="318" t="str">
        <f aca="false">IF(BH$9&lt;&gt;"",IF($B112&lt;&gt;"",BJ112-BI112,""),"")</f>
        <v/>
      </c>
      <c r="BL112" s="313" t="str">
        <f aca="false">IF($B112&lt;&gt;"",$B112,"")</f>
        <v/>
      </c>
      <c r="BM112" s="314" t="str">
        <f aca="false">IF($B112&lt;&gt;"",'Chronos (M21..M40)'!$H1119,"")</f>
        <v/>
      </c>
      <c r="BN112" s="315" t="str">
        <f aca="false">IF('Chronos (M21..M40)'!$I1119&lt;&gt;"",'Chronos (M21..M40)'!$I1119," ")</f>
        <v> </v>
      </c>
      <c r="BO112" s="316" t="n">
        <f aca="false">IF('Chronos (M21..M40)'!$J1119&lt;&gt;"",'Chronos (M21..M40)'!$J1119,0)</f>
        <v>0</v>
      </c>
      <c r="BP112" s="317" t="str">
        <f aca="false">IF($B112&lt;&gt;"",IF(BN112&lt;&gt;" ",(INDEX(BM$9:BN$12,MATCH(BM112,BM$9:BM$12),2)/BN112)*1000,0),"")</f>
        <v/>
      </c>
      <c r="BQ112" s="318" t="str">
        <f aca="false">IF(BN$9&lt;&gt;"",IF($B112&lt;&gt;"",BP112-BO112,""),"")</f>
        <v/>
      </c>
      <c r="BR112" s="314" t="str">
        <f aca="false">IF($B112&lt;&gt;"",'Chronos (M21..M40)'!$H1220,"")</f>
        <v/>
      </c>
      <c r="BS112" s="315" t="str">
        <f aca="false">IF('Chronos (M21..M40)'!$I1220&lt;&gt;"",'Chronos (M21..M40)'!$I1220," ")</f>
        <v> </v>
      </c>
      <c r="BT112" s="316" t="n">
        <f aca="false">IF('Chronos (M21..M40)'!$J1220&lt;&gt;"",'Chronos (M21..M40)'!$J1220,0)</f>
        <v>0</v>
      </c>
      <c r="BU112" s="317" t="str">
        <f aca="false">IF($B112&lt;&gt;"",IF(BS112&lt;&gt;" ",(INDEX(BR$9:BS$12,MATCH(BR112,BR$9:BR$12),2)/BS112)*1000,0),"")</f>
        <v/>
      </c>
      <c r="BV112" s="318" t="str">
        <f aca="false">IF(BS$9&lt;&gt;"",IF($B112&lt;&gt;"",BU112-BT112,""),"")</f>
        <v/>
      </c>
      <c r="BW112" s="313" t="str">
        <f aca="false">IF($B112&lt;&gt;"",$B112,"")</f>
        <v/>
      </c>
      <c r="BX112" s="314" t="str">
        <f aca="false">IF($B112&lt;&gt;"",'Chronos (M21..M40)'!$H1321,"")</f>
        <v/>
      </c>
      <c r="BY112" s="315" t="str">
        <f aca="false">IF('Chronos (M21..M40)'!$I1321&lt;&gt;"",'Chronos (M21..M40)'!$I1321," ")</f>
        <v> </v>
      </c>
      <c r="BZ112" s="316" t="n">
        <f aca="false">IF('Chronos (M21..M40)'!$J1321&lt;&gt;"",'Chronos (M21..M40)'!$J1321,0)</f>
        <v>0</v>
      </c>
      <c r="CA112" s="317" t="str">
        <f aca="false">IF($B112&lt;&gt;"",IF(BY112&lt;&gt;" ",(INDEX(BX$9:BY$12,MATCH(BX112,BX$9:BX$12),2)/BY112)*1000,0),"")</f>
        <v/>
      </c>
      <c r="CB112" s="318" t="str">
        <f aca="false">IF(BY$9&lt;&gt;"",IF($B112&lt;&gt;"",CA112-BZ112,""),"")</f>
        <v/>
      </c>
      <c r="CC112" s="314" t="str">
        <f aca="false">IF($B112&lt;&gt;"",'Chronos (M21..M40)'!$H1422,"")</f>
        <v/>
      </c>
      <c r="CD112" s="315" t="str">
        <f aca="false">IF('Chronos (M21..M40)'!$I1422&lt;&gt;"",'Chronos (M21..M40)'!$I1422," ")</f>
        <v> </v>
      </c>
      <c r="CE112" s="316" t="n">
        <f aca="false">IF('Chronos (M21..M40)'!$J1422&lt;&gt;"",'Chronos (M21..M40)'!$J1422,0)</f>
        <v>0</v>
      </c>
      <c r="CF112" s="317" t="str">
        <f aca="false">IF($B112&lt;&gt;"",IF(CD112&lt;&gt;" ",(INDEX(CC$9:CD$12,MATCH(CC112,CC$9:CC$12),2)/CD112)*1000,0),"")</f>
        <v/>
      </c>
      <c r="CG112" s="318" t="str">
        <f aca="false">IF(CD$9&lt;&gt;"",IF($B112&lt;&gt;"",CF112-CE112,""),"")</f>
        <v/>
      </c>
      <c r="CH112" s="313" t="str">
        <f aca="false">IF($B112&lt;&gt;"",$B112,"")</f>
        <v/>
      </c>
      <c r="CI112" s="314" t="str">
        <f aca="false">IF($B112&lt;&gt;"",'Chronos (M21..M40)'!$H1523,"")</f>
        <v/>
      </c>
      <c r="CJ112" s="315" t="str">
        <f aca="false">IF('Chronos (M21..M40)'!$I1523&lt;&gt;"",'Chronos (M21..M40)'!$I1523," ")</f>
        <v> </v>
      </c>
      <c r="CK112" s="316" t="n">
        <f aca="false">IF('Chronos (M21..M40)'!$J1523&lt;&gt;"",'Chronos (M21..M40)'!$J1523,0)</f>
        <v>0</v>
      </c>
      <c r="CL112" s="317" t="str">
        <f aca="false">IF($B112&lt;&gt;"",IF(CJ112&lt;&gt;" ",(INDEX(CI$9:CJ$12,MATCH(CI112,CI$9:CI$12),2)/CJ112)*1000,0),"")</f>
        <v/>
      </c>
      <c r="CM112" s="318" t="str">
        <f aca="false">IF(CJ$9&lt;&gt;"",IF($B112&lt;&gt;"",CL112-CK112,""),"")</f>
        <v/>
      </c>
      <c r="CN112" s="314" t="str">
        <f aca="false">IF($B112&lt;&gt;"",'Chronos (M21..M40)'!$H1624,"")</f>
        <v/>
      </c>
      <c r="CO112" s="315" t="str">
        <f aca="false">IF('Chronos (M21..M40)'!$I1624&lt;&gt;"",'Chronos (M21..M40)'!$I1624," ")</f>
        <v> </v>
      </c>
      <c r="CP112" s="316" t="n">
        <f aca="false">IF('Chronos (M21..M40)'!$J1624&lt;&gt;"",'Chronos (M21..M40)'!$J1624,0)</f>
        <v>0</v>
      </c>
      <c r="CQ112" s="317" t="str">
        <f aca="false">IF($B112&lt;&gt;"",IF(CO112&lt;&gt;" ",(INDEX(CN$9:CO$12,MATCH(CN112,CN$9:CN$12),2)/CO112)*1000,0),"")</f>
        <v/>
      </c>
      <c r="CR112" s="318" t="str">
        <f aca="false">IF(CO$9&lt;&gt;"",IF($B112&lt;&gt;"",CQ112-CP112,""),"")</f>
        <v/>
      </c>
      <c r="CS112" s="313" t="str">
        <f aca="false">IF($B112&lt;&gt;"",$B112,"")</f>
        <v/>
      </c>
      <c r="CT112" s="314" t="str">
        <f aca="false">IF($B112&lt;&gt;"",'Chronos (M21..M40)'!$H1725,"")</f>
        <v/>
      </c>
      <c r="CU112" s="315" t="str">
        <f aca="false">IF('Chronos (M21..M40)'!$I1725&lt;&gt;"",'Chronos (M21..M40)'!$I1725," ")</f>
        <v> </v>
      </c>
      <c r="CV112" s="316" t="n">
        <f aca="false">IF('Chronos (M21..M40)'!$J1725&lt;&gt;"",'Chronos (M21..M40)'!$J1725,0)</f>
        <v>0</v>
      </c>
      <c r="CW112" s="317" t="str">
        <f aca="false">IF($B112&lt;&gt;"",IF(CU112&lt;&gt;" ",(INDEX(CT$9:CU$12,MATCH(CT112,CT$9:CT$12),2)/CU112)*1000,0),"")</f>
        <v/>
      </c>
      <c r="CX112" s="318" t="str">
        <f aca="false">IF(CU$9&lt;&gt;"",IF($B112&lt;&gt;"",CW112-CV112,""),"")</f>
        <v/>
      </c>
      <c r="CY112" s="314" t="str">
        <f aca="false">IF($B112&lt;&gt;"",'Chronos (M21..M40)'!$H1826,"")</f>
        <v/>
      </c>
      <c r="CZ112" s="315" t="str">
        <f aca="false">IF('Chronos (M21..M40)'!$I1826&lt;&gt;"",'Chronos (M21..M40)'!$I1826," ")</f>
        <v> </v>
      </c>
      <c r="DA112" s="316" t="n">
        <f aca="false">IF('Chronos (M21..M40)'!$J1826&lt;&gt;"",'Chronos (M21..M40)'!$J1826,0)</f>
        <v>0</v>
      </c>
      <c r="DB112" s="317" t="str">
        <f aca="false">IF($B112&lt;&gt;"",IF(CZ112&lt;&gt;" ",(INDEX(CY$9:CZ$12,MATCH(CY112,CY$9:CY$12),2)/CZ112)*1000,0),"")</f>
        <v/>
      </c>
      <c r="DC112" s="318" t="str">
        <f aca="false">IF(CZ$9&lt;&gt;"",IF($B112&lt;&gt;"",DB112-DA112,""),"")</f>
        <v/>
      </c>
      <c r="DD112" s="313" t="str">
        <f aca="false">IF($B112&lt;&gt;"",$B112,"")</f>
        <v/>
      </c>
      <c r="DE112" s="314" t="str">
        <f aca="false">IF($B112&lt;&gt;"",'Chronos (M21..M40)'!$H1927,"")</f>
        <v/>
      </c>
      <c r="DF112" s="315" t="str">
        <f aca="false">IF('Chronos (M21..M40)'!$I1927&lt;&gt;"",'Chronos (M21..M40)'!$I1927," ")</f>
        <v> </v>
      </c>
      <c r="DG112" s="316" t="n">
        <f aca="false">IF('Chronos (M21..M40)'!$J1927&lt;&gt;"",'Chronos (M21..M40)'!$J1927,0)</f>
        <v>0</v>
      </c>
      <c r="DH112" s="317" t="str">
        <f aca="false">IF($B112&lt;&gt;"",IF(DF112&lt;&gt;" ",(INDEX(DE$9:DF$12,MATCH(DE112,DE$9:DE$12),2)/DF112)*1000,0),"")</f>
        <v/>
      </c>
      <c r="DI112" s="318" t="str">
        <f aca="false">IF(DF$9&lt;&gt;"",IF($B112&lt;&gt;"",DH112-DG112,""),"")</f>
        <v/>
      </c>
      <c r="DJ112" s="314" t="str">
        <f aca="false">IF($B112&lt;&gt;"",'Chronos (M21..M40)'!$H2028,"")</f>
        <v/>
      </c>
      <c r="DK112" s="315" t="str">
        <f aca="false">IF('Chronos (M21..M40)'!$I2028&lt;&gt;"",'Chronos (M21..M40)'!$I2028," ")</f>
        <v> </v>
      </c>
      <c r="DL112" s="316" t="n">
        <f aca="false">IF('Chronos (M21..M40)'!$J2028&lt;&gt;"",'Chronos (M21..M40)'!$J2028,0)</f>
        <v>0</v>
      </c>
      <c r="DM112" s="317" t="str">
        <f aca="false">IF($B112&lt;&gt;"",IF(DK112&lt;&gt;" ",(INDEX(DJ$9:DK$12,MATCH(DJ112,DJ$9:DJ$12),2)/DK112)*1000,0),"")</f>
        <v/>
      </c>
      <c r="DN112" s="318" t="str">
        <f aca="false">IF(DK$9&lt;&gt;"",IF($B112&lt;&gt;"",DM112-DL112,""),"")</f>
        <v/>
      </c>
      <c r="DO112" s="0"/>
      <c r="DP112" s="356" t="n">
        <f aca="false">E112</f>
        <v>0</v>
      </c>
      <c r="DQ112" s="357" t="n">
        <f aca="false">F112</f>
        <v>0</v>
      </c>
      <c r="DR112" s="356" t="e">
        <f aca="false">SUM(E112,M112,R112,X112,AC112)</f>
        <v>#VALUE!</v>
      </c>
      <c r="DS112" s="319" t="n">
        <f aca="false">SUM(DR112,AI112,AN112,AT112,AY112,BE112,BJ112,BP112,BU112,CA112,CF112,CL112,CQ112,CW112,DB112,DH112,DM112)</f>
        <v>0</v>
      </c>
      <c r="DT112" s="357" t="n">
        <f aca="false">SUM(L112,Q112,W112,AB112,AH112,AM112,AS112,AX112,BD112,BI112,BO112,BT112,BZ112,CE112,CK112,CP112,CV112,DA112,DG112,DL112)</f>
        <v>0</v>
      </c>
      <c r="DU112" s="356" t="e">
        <f aca="false">SMALL($DY112:$EV112,1)</f>
        <v>#VALUE!</v>
      </c>
      <c r="DV112" s="319" t="e">
        <f aca="false">SMALL($DY112:$EV112,2)</f>
        <v>#VALUE!</v>
      </c>
      <c r="DW112" s="319" t="e">
        <f aca="false">SMALL($DY112:$EV112,3)</f>
        <v>#VALUE!</v>
      </c>
      <c r="DX112" s="357" t="e">
        <f aca="false">SMALL($DY112:$EV112,4)</f>
        <v>#VALUE!</v>
      </c>
      <c r="DY112" s="356" t="e">
        <f aca="false">'Calculs (M1..M20)'!DU112</f>
        <v>#VALUE!</v>
      </c>
      <c r="DZ112" s="356" t="e">
        <f aca="false">'Calculs (M1..M20)'!DV112</f>
        <v>#VALUE!</v>
      </c>
      <c r="EA112" s="356" t="e">
        <f aca="false">'Calculs (M1..M20)'!DW112</f>
        <v>#VALUE!</v>
      </c>
      <c r="EB112" s="358" t="e">
        <f aca="false">'Calculs (M1..M20)'!DX112</f>
        <v>#VALUE!</v>
      </c>
      <c r="EC112" s="361" t="str">
        <f aca="false">IF(M112&gt;0,M112," ")</f>
        <v/>
      </c>
      <c r="ED112" s="321" t="str">
        <f aca="false">IF(R112&gt;0,R112," ")</f>
        <v/>
      </c>
      <c r="EE112" s="321" t="str">
        <f aca="false">IF(X112&gt;0,X112," ")</f>
        <v/>
      </c>
      <c r="EF112" s="321" t="str">
        <f aca="false">IF(AC112&gt;0,AC112," ")</f>
        <v/>
      </c>
      <c r="EG112" s="321" t="str">
        <f aca="false">IF(AI112&gt;0,AI112," ")</f>
        <v/>
      </c>
      <c r="EH112" s="321" t="str">
        <f aca="false">IF(AN112&gt;0,AN112," ")</f>
        <v/>
      </c>
      <c r="EI112" s="321" t="str">
        <f aca="false">IF(AT112&gt;0,AT112," ")</f>
        <v/>
      </c>
      <c r="EJ112" s="321" t="str">
        <f aca="false">IF(AY112&gt;0,AY112," ")</f>
        <v/>
      </c>
      <c r="EK112" s="321" t="str">
        <f aca="false">IF(BE112&gt;0,BE112," ")</f>
        <v/>
      </c>
      <c r="EL112" s="321" t="str">
        <f aca="false">IF(BJ112&gt;0,BJ112," ")</f>
        <v/>
      </c>
      <c r="EM112" s="321" t="str">
        <f aca="false">IF(BP112&gt;0,BP112," ")</f>
        <v/>
      </c>
      <c r="EN112" s="321" t="str">
        <f aca="false">IF(BU112&gt;0,BU112," ")</f>
        <v/>
      </c>
      <c r="EO112" s="321" t="str">
        <f aca="false">IF(CA112&gt;0,CA112," ")</f>
        <v/>
      </c>
      <c r="EP112" s="321" t="str">
        <f aca="false">IF(CF112&gt;0,CF112," ")</f>
        <v/>
      </c>
      <c r="EQ112" s="321" t="str">
        <f aca="false">IF(CL112&gt;0,CL112," ")</f>
        <v/>
      </c>
      <c r="ER112" s="321" t="str">
        <f aca="false">IF(CQ112&gt;0,CQ112," ")</f>
        <v/>
      </c>
      <c r="ES112" s="321" t="str">
        <f aca="false">IF(CW112&gt;0,CW112," ")</f>
        <v/>
      </c>
      <c r="ET112" s="321" t="str">
        <f aca="false">IF(DB112&gt;0,DB112," ")</f>
        <v/>
      </c>
      <c r="EU112" s="321" t="str">
        <f aca="false">IF(DH112&gt;0,DH112," ")</f>
        <v/>
      </c>
      <c r="EV112" s="321" t="str">
        <f aca="false">IF(DM112&gt;0,DM112," ")</f>
        <v/>
      </c>
      <c r="EW112" s="322" t="e">
        <f aca="false">SMALL($DY112:EC112,1)</f>
        <v>#VALUE!</v>
      </c>
      <c r="EX112" s="323" t="e">
        <f aca="false">SMALL($DY112:ED112,1)</f>
        <v>#VALUE!</v>
      </c>
      <c r="EY112" s="323" t="e">
        <f aca="false">SMALL($DY112:EE112,1)</f>
        <v>#VALUE!</v>
      </c>
      <c r="EZ112" s="323" t="e">
        <f aca="false">SMALL($DY112:EF112,1)</f>
        <v>#VALUE!</v>
      </c>
      <c r="FA112" s="323" t="e">
        <f aca="false">SMALL($DY112:EG112,1)</f>
        <v>#VALUE!</v>
      </c>
      <c r="FB112" s="323" t="e">
        <f aca="false">SMALL($DY112:EH112,1)</f>
        <v>#VALUE!</v>
      </c>
      <c r="FC112" s="323" t="e">
        <f aca="false">SMALL($DY112:EI112,1)</f>
        <v>#VALUE!</v>
      </c>
      <c r="FD112" s="323" t="e">
        <f aca="false">SMALL($DY112:EJ112,1)</f>
        <v>#VALUE!</v>
      </c>
      <c r="FE112" s="323" t="e">
        <f aca="false">SMALL($DY112:EK112,1)</f>
        <v>#VALUE!</v>
      </c>
      <c r="FF112" s="323" t="e">
        <f aca="false">SMALL($DY112:EL112,1)</f>
        <v>#VALUE!</v>
      </c>
      <c r="FG112" s="323" t="e">
        <f aca="false">SMALL($DY112:EM112,1)</f>
        <v>#VALUE!</v>
      </c>
      <c r="FH112" s="323" t="e">
        <f aca="false">SMALL($DY112:EN112,1)</f>
        <v>#VALUE!</v>
      </c>
      <c r="FI112" s="323" t="e">
        <f aca="false">SMALL($DY112:EO112,1)</f>
        <v>#VALUE!</v>
      </c>
      <c r="FJ112" s="323" t="e">
        <f aca="false">SMALL($DY112:EP112,1)</f>
        <v>#VALUE!</v>
      </c>
      <c r="FK112" s="323" t="e">
        <f aca="false">SMALL($DY112:EQ112,1)</f>
        <v>#VALUE!</v>
      </c>
      <c r="FL112" s="323" t="e">
        <f aca="false">SMALL($DY112:ER112,1)</f>
        <v>#VALUE!</v>
      </c>
      <c r="FM112" s="323" t="e">
        <f aca="false">SMALL($DY112:ES112,1)</f>
        <v>#VALUE!</v>
      </c>
      <c r="FN112" s="323" t="e">
        <f aca="false">SMALL($DY112:ET112,1)</f>
        <v>#VALUE!</v>
      </c>
      <c r="FO112" s="323" t="e">
        <f aca="false">SMALL($DY112:EU112,1)</f>
        <v>#VALUE!</v>
      </c>
      <c r="FP112" s="324" t="e">
        <f aca="false">SMALL($DY112:EV112,1)</f>
        <v>#VALUE!</v>
      </c>
      <c r="FQ112" s="0"/>
      <c r="FR112" s="328" t="str">
        <f aca="false">IF($B112&lt;&gt;"",IF($EE$1+20&gt;=FR$13,$N112+E112-F112-(EW112+EW214+EW316+EW418),""),"")</f>
        <v/>
      </c>
      <c r="FS112" s="329" t="str">
        <f aca="false">IF($B112&lt;&gt;"",IF($EE$1+20&gt;=FS$13,$N112+$S112+E112-F112-(EX112+EX214+EX316+EX418),""),"")</f>
        <v/>
      </c>
      <c r="FT112" s="329" t="str">
        <f aca="false">IF($B112&lt;&gt;"",IF($EE$1+20&gt;=FT$13,$N112+$S112+$Y112+E112-F112-(EY112+EY214+EY316+EY418),""),"")</f>
        <v/>
      </c>
      <c r="FU112" s="329" t="str">
        <f aca="false">IF($B112&lt;&gt;"",IF($EE$1+20&gt;=FU$13,$N112+$S112+$Y112+$AD112+E112-F112-(EZ112+EZ214+EZ316+EZ418),""),"")</f>
        <v/>
      </c>
      <c r="FV112" s="329" t="str">
        <f aca="false">IF($B112&lt;&gt;"",IF($EE$1+20&gt;=FV$13,$N112+$S112+$Y112+$AD112+$AJ112+E112-F112-(FA112+FA214+FA316+FA418),""),"")</f>
        <v/>
      </c>
      <c r="FW112" s="329" t="str">
        <f aca="false">IF($B112&lt;&gt;"",IF($EE$1+20&gt;=FW$13,$N112+$S112+$Y112+$AD112+$AJ112+$AO112+E112-F112-(FB112+FB214+FB316+FB418),""),"")</f>
        <v/>
      </c>
      <c r="FX112" s="329" t="str">
        <f aca="false">IF($B112&lt;&gt;"",IF($EE$1+20&gt;=FX$13,$N112+$S112+$Y112+$AD112+$AJ112+$AO112+$AU112+E112-F112-(FC112+FC214+FC316+FC418),""),"")</f>
        <v/>
      </c>
      <c r="FY112" s="329" t="str">
        <f aca="false">IF($B112&lt;&gt;"",IF($EE$1+20&gt;=FY$13,$N112+$S112+$Y112+$AD112+$AJ112+$AO112+$AU112+$AZ112+E112-F112-(FD112+FD214+FD316+FD418),""),"")</f>
        <v/>
      </c>
      <c r="FZ112" s="329" t="str">
        <f aca="false">IF($B112&lt;&gt;"",IF($EE$1+20&gt;=FZ$13,$N112+$S112+$Y112+$AD112+$AJ112+$AO112+$AU112+$AZ112+$BF112+E112-F112-(FE112+FE214+FE316+FE418),""),"")</f>
        <v/>
      </c>
      <c r="GA112" s="329" t="str">
        <f aca="false">IF($B112&lt;&gt;"",IF($EE$1+20&gt;=GA$13,$N112+$S112+$Y112+$AD112+$AJ112+$AO112+$AU112+$AZ112+$BF112+$BK112+E112-F112-(FF112+FF214+FF316+FF418),""),"")</f>
        <v/>
      </c>
      <c r="GB112" s="329" t="str">
        <f aca="false">IF($B112&lt;&gt;"",IF($EE$1+20&gt;=GB$13,$N112+$S112+$Y112+$AD112+$AJ112+$AO112+$AU112+$AZ112+$BF112+$BK112+$BQ112+E112-F112-(FG112+FG214+FG316+FG418),""),"")</f>
        <v/>
      </c>
      <c r="GC112" s="329" t="str">
        <f aca="false">IF($B112&lt;&gt;"",IF($EE$1+20&gt;=GC$13,$N112+$S112+$Y112+$AD112+$AJ112+$AO112+$AU112+$AZ112+$BF112+$BK112+$BQ112+$BV112+E112-F112-(FH112+FH214+FH316+FH418),""),"")</f>
        <v/>
      </c>
      <c r="GD112" s="329" t="str">
        <f aca="false">IF($B112&lt;&gt;"",IF($EE$1+20&gt;=GD$13,$N112+$S112+$Y112+$AD112+$AJ112+$AO112+$AU112+$AZ112+$BF112+$BK112+$BQ112+$BV112+$CB112+E112-F112-(FI112+FI214+FI316+FI418),""),"")</f>
        <v/>
      </c>
      <c r="GE112" s="329" t="str">
        <f aca="false">IF($B112&lt;&gt;"",IF($EE$1+20&gt;=GE$13,$N112+$S112+$Y112+$AD112+$AJ112+$AO112+$AU112+$AZ112+$BF112+$BK112+$BQ112+$BV112+$CB112+$CG112+E112-F112-(FJ112+FJ214+FJ316+FJ418),""),"")</f>
        <v/>
      </c>
      <c r="GF112" s="329" t="str">
        <f aca="false">IF($B112&lt;&gt;"",IF($EE$1+20&gt;=GF$13,$N112+$S112+$Y112+$AD112+$AJ112+$AO112+$AU112+$AZ112+$BF112+$BK112+$BQ112+$BV112+$CB112+$CG112+$CM112+E112-F112-(FK112+FK214+FK316+FK418),""),"")</f>
        <v/>
      </c>
      <c r="GG112" s="329" t="str">
        <f aca="false">IF($B112&lt;&gt;"",IF($EE$1+20&gt;=GG$13,$N112+$S112+$Y112+$AD112+$AJ112+$AO112+$AU112+$AZ112+$BF112+$BK112+$BQ112+$BV112+$CB112+$CG112+$CM112+$CR112+E112-F112-(FL112+FL214+FL316+FL418),""),"")</f>
        <v/>
      </c>
      <c r="GH112" s="329" t="str">
        <f aca="false">IF($B112&lt;&gt;"",IF($EE$1+20&gt;=GH$13,$N112+$S112+$Y112+$AD112+$AJ112+$AO112+$AU112+$AZ112+$BF112+$BK112+$BQ112+$BV112+$CB112+$CG112+$CM112+$CR112+$CX112+E112-F112-(FM112+FM214+FM316+FM418),""),"")</f>
        <v/>
      </c>
      <c r="GI112" s="329" t="str">
        <f aca="false">IF($B112&lt;&gt;"",IF($EE$1+20&gt;=GI$13,$N112+$S112+$Y112+$AD112+$AJ112+$AO112+$AU112+$AZ112+$BF112+$BK112+$BQ112+$BV112+$CB112+$CG112+$CM112+$CR112+$CX112+$DC112+E112-F112-(FN112+FN214+FN316+FN418),""),"")</f>
        <v/>
      </c>
      <c r="GJ112" s="329" t="str">
        <f aca="false">IF($B112&lt;&gt;"",IF($EE$1+20&gt;=GJ$13,$N112+$S112+$Y112+$AD112+$AJ112+$AO112+$AU112+$AZ112+$BF112+$BK112+$BQ112+$BV112+$CB112+$CG112+$CM112+$CR112+$CX112+$DC112+$DI112+E112-F112-(FO112+FO214+FO316+FO418),""),"")</f>
        <v/>
      </c>
      <c r="GK112" s="330" t="str">
        <f aca="false">IF($B112&lt;&gt;"",IF($EE$1+20&gt;=GK$13,$N112+$S112+$Y112+$AD112+$AJ112+$AO112+$AU112+$AZ112+$BF112+$BK112+$BQ112+$BV112+$CB112+$CG112+$CM112+$CR112+$CX112+$DC112+$DI112+$DN112+E112-F112-(FP112+FP214+FP316+FP418),""),"")</f>
        <v/>
      </c>
      <c r="GL112" s="0"/>
      <c r="GM112" s="328" t="str">
        <f aca="false">IF($B112&lt;&gt;"",IF($EE$1+20&gt;=GM$13,RANK(FR112,FR$14:FR$113,0),""),"")</f>
        <v/>
      </c>
      <c r="GN112" s="329" t="str">
        <f aca="false">IF($B112&lt;&gt;"",IF($EE$1+20&gt;=GN$13,RANK(FS112,FS$14:FS$113,0),""),"")</f>
        <v/>
      </c>
      <c r="GO112" s="329" t="str">
        <f aca="false">IF($B112&lt;&gt;"",IF($EE$1+20&gt;=GO$13,RANK(FT112,FT$14:FT$113,0),""),"")</f>
        <v/>
      </c>
      <c r="GP112" s="329" t="str">
        <f aca="false">IF($B112&lt;&gt;"",IF($EE$1+20&gt;=GP$13,RANK(FU112,FU$14:FU$113,0),""),"")</f>
        <v/>
      </c>
      <c r="GQ112" s="329" t="str">
        <f aca="false">IF($B112&lt;&gt;"",IF($EE$1+20&gt;=GQ$13,RANK(FV112,FV$14:FV$113,0),""),"")</f>
        <v/>
      </c>
      <c r="GR112" s="329" t="str">
        <f aca="false">IF($B112&lt;&gt;"",IF($EE$1+20&gt;=GR$13,RANK(FW112,FW$14:FW$113,0),""),"")</f>
        <v/>
      </c>
      <c r="GS112" s="329" t="str">
        <f aca="false">IF($B112&lt;&gt;"",IF($EE$1+20&gt;=GS$13,RANK(FX112,FX$14:FX$113,0),""),"")</f>
        <v/>
      </c>
      <c r="GT112" s="329" t="str">
        <f aca="false">IF($B112&lt;&gt;"",IF($EE$1+20&gt;=GT$13,RANK(FY112,FY$14:FY$113,0),""),"")</f>
        <v/>
      </c>
      <c r="GU112" s="329" t="str">
        <f aca="false">IF($B112&lt;&gt;"",IF($EE$1+20&gt;=GU$13,RANK(FZ112,FZ$14:FZ$113,0),""),"")</f>
        <v/>
      </c>
      <c r="GV112" s="329" t="str">
        <f aca="false">IF($B112&lt;&gt;"",IF($EE$1+20&gt;=GV$13,RANK(GA112,GA$14:GA$113,0),""),"")</f>
        <v/>
      </c>
      <c r="GW112" s="329" t="str">
        <f aca="false">IF($B112&lt;&gt;"",IF($EE$1+20&gt;=GW$13,RANK(GB112,GB$14:GB$113,0),""),"")</f>
        <v/>
      </c>
      <c r="GX112" s="329" t="str">
        <f aca="false">IF($B112&lt;&gt;"",IF($EE$1+20&gt;=GX$13,RANK(GC112,GC$14:GC$113,0),""),"")</f>
        <v/>
      </c>
      <c r="GY112" s="329" t="str">
        <f aca="false">IF($B112&lt;&gt;"",IF($EE$1+20&gt;=GY$13,RANK(GD112,GD$14:GD$113,0),""),"")</f>
        <v/>
      </c>
      <c r="GZ112" s="329" t="str">
        <f aca="false">IF($B112&lt;&gt;"",IF($EE$1+20&gt;=GZ$13,RANK(GE112,GE$14:GE$113,0),""),"")</f>
        <v/>
      </c>
      <c r="HA112" s="329" t="str">
        <f aca="false">IF($B112&lt;&gt;"",IF($EE$1+20&gt;=HA$13,RANK(GF112,GF$14:GF$113,0),""),"")</f>
        <v/>
      </c>
      <c r="HB112" s="329" t="str">
        <f aca="false">IF($B112&lt;&gt;"",IF($EE$1+20&gt;=HB$13,RANK(GG112,GG$14:GG$113,0),""),"")</f>
        <v/>
      </c>
      <c r="HC112" s="329" t="str">
        <f aca="false">IF($B112&lt;&gt;"",IF($EE$1+20&gt;=HC$13,RANK(GH112,GH$14:GH$113,0),""),"")</f>
        <v/>
      </c>
      <c r="HD112" s="329" t="str">
        <f aca="false">IF($B112&lt;&gt;"",IF($EE$1+20&gt;=HD$13,RANK(GI112,GI$14:GI$113,0),""),"")</f>
        <v/>
      </c>
      <c r="HE112" s="329" t="str">
        <f aca="false">IF($B112&lt;&gt;"",IF($EE$1+20&gt;=HE$13,RANK(GJ112,GJ$14:GJ$113,0),""),"")</f>
        <v/>
      </c>
      <c r="HF112" s="330" t="str">
        <f aca="false">IF($B112&lt;&gt;"",IF($EE$1+20&gt;=HF$13,RANK(GK112,GK$14:GK$113,0),""),"")</f>
        <v/>
      </c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3.5" hidden="false" customHeight="false" outlineLevel="0" collapsed="false">
      <c r="A113" s="308" t="str">
        <f aca="false">IF(B113&lt;&gt;"",RANK(G113,G$14:G$113,0),"")</f>
        <v/>
      </c>
      <c r="B113" s="310" t="str">
        <f aca="false">IF('Chronos (M1..M20)'!B110&lt;&gt;"",'Chronos (M1..M20)'!B110,"")</f>
        <v/>
      </c>
      <c r="C113" s="310" t="str">
        <f aca="false">IF(B113&lt;&gt;"",'Chronos (M1..M20)'!C110,"")</f>
        <v/>
      </c>
      <c r="D113" s="215" t="str">
        <f aca="false">IF(B113&lt;&gt;"",'Chronos (M1..M20)'!C110,"")</f>
        <v/>
      </c>
      <c r="E113" s="355" t="n">
        <f aca="false">'Calculs (M1..M20)'!DS113</f>
        <v>0</v>
      </c>
      <c r="F113" s="355" t="n">
        <f aca="false">'Calculs (M1..M20)'!DT113</f>
        <v>0</v>
      </c>
      <c r="G113" s="311" t="n">
        <f aca="false">IF(B113&lt;&gt;"",IF(NbTotManche&lt;4,DR113-DQ113,IF(NbTotManche&lt;15,DR113-DU113-DQ113,IF(NbTotManche&lt;25,DR113-DU113-DV113-DQ113-DT113,IF(NbTotManche&lt;35,DS113-DU113-DV113-DW113-DT113-DQ113,DS113-DU113-DV113-DW113-DX113-DT113-DQ113)))),0)</f>
        <v>0</v>
      </c>
      <c r="H113" s="312" t="str">
        <f aca="false">IF(B113&lt;&gt;"",IF(G113,(G113/MAXA(G$14:G$113))*1000,0),"")</f>
        <v/>
      </c>
      <c r="I113" s="313" t="str">
        <f aca="false">IF($B113&lt;&gt;"",$B113,"")</f>
        <v/>
      </c>
      <c r="J113" s="314" t="str">
        <f aca="false">IF($B113&lt;&gt;"",'Chronos (M21..M40)'!$H110,"")</f>
        <v/>
      </c>
      <c r="K113" s="315" t="str">
        <f aca="false">IF('Chronos (M21..M40)'!$I110&lt;&gt;"",'Chronos (M21..M40)'!$I110," ")</f>
        <v> </v>
      </c>
      <c r="L113" s="316" t="n">
        <f aca="false">IF('Chronos (M21..M40)'!$J110&lt;&gt;"",'Chronos (M21..M40)'!$J110,0)</f>
        <v>0</v>
      </c>
      <c r="M113" s="317" t="str">
        <f aca="false">IF($B113&lt;&gt;"",IF(K113&lt;&gt;" ",(INDEX(J$9:K$12,MATCH(J113,J$9:J$12),2)/K113)*1000,0),"")</f>
        <v/>
      </c>
      <c r="N113" s="318" t="str">
        <f aca="false">IF(K$9&lt;&gt;"",IF($B113&lt;&gt;"",M113-L113,""),"")</f>
        <v/>
      </c>
      <c r="O113" s="314" t="str">
        <f aca="false">IF($B113&lt;&gt;"",'Chronos (M21..M40)'!$H211,"")</f>
        <v/>
      </c>
      <c r="P113" s="315" t="str">
        <f aca="false">IF('Chronos (M21..M40)'!$I211&lt;&gt;"",'Chronos (M21..M40)'!$I211," ")</f>
        <v> </v>
      </c>
      <c r="Q113" s="316" t="n">
        <f aca="false">IF('Chronos (M21..M40)'!$J211&lt;&gt;"",'Chronos (M21..M40)'!$J211,0)</f>
        <v>0</v>
      </c>
      <c r="R113" s="317" t="str">
        <f aca="false">IF($B113&lt;&gt;"",IF(P113&lt;&gt;" ",(INDEX(O$9:P$12,MATCH(O113,O$9:O$12),2)/P113)*1000,0),"")</f>
        <v/>
      </c>
      <c r="S113" s="318" t="str">
        <f aca="false">IF(P$9&lt;&gt;"",IF($B113&lt;&gt;"",R113-Q113,""),"")</f>
        <v/>
      </c>
      <c r="T113" s="313" t="str">
        <f aca="false">IF($B113&lt;&gt;"",$B113,"")</f>
        <v/>
      </c>
      <c r="U113" s="314" t="str">
        <f aca="false">IF($B113&lt;&gt;"",'Chronos (M21..M40)'!$H312,"")</f>
        <v/>
      </c>
      <c r="V113" s="315" t="str">
        <f aca="false">IF('Chronos (M21..M40)'!$I312&lt;&gt;"",'Chronos (M21..M40)'!$I312," ")</f>
        <v> </v>
      </c>
      <c r="W113" s="316" t="n">
        <f aca="false">IF('Chronos (M21..M40)'!$J312&lt;&gt;"",'Chronos (M21..M40)'!$J312,0)</f>
        <v>0</v>
      </c>
      <c r="X113" s="317" t="str">
        <f aca="false">IF($B113&lt;&gt;"",IF(V113&lt;&gt;" ",(INDEX(U$9:V$12,MATCH(U113,U$9:U$12),2)/V113)*1000,0),"")</f>
        <v/>
      </c>
      <c r="Y113" s="318" t="str">
        <f aca="false">IF(V$9&lt;&gt;"",IF($B113&lt;&gt;"",X113-W113,""),"")</f>
        <v/>
      </c>
      <c r="Z113" s="314" t="str">
        <f aca="false">IF($B113&lt;&gt;"",'Chronos (M21..M40)'!$H413,"")</f>
        <v/>
      </c>
      <c r="AA113" s="315" t="str">
        <f aca="false">IF('Chronos (M21..M40)'!$I413&lt;&gt;"",'Chronos (M21..M40)'!$I413," ")</f>
        <v> </v>
      </c>
      <c r="AB113" s="316" t="n">
        <f aca="false">IF('Chronos (M1..M20)'!$J413&lt;&gt;"",'Chronos (M21..M40)'!$J413,0)</f>
        <v>0</v>
      </c>
      <c r="AC113" s="317" t="str">
        <f aca="false">IF($B113&lt;&gt;"",IF(AA113&lt;&gt;" ",(INDEX(Z$9:AA$12,MATCH(Z113,Z$9:Z$12),2)/AA113)*1000,0),"")</f>
        <v/>
      </c>
      <c r="AD113" s="318" t="str">
        <f aca="false">IF(AA$9&lt;&gt;"",IF($B113&lt;&gt;"",AC113-AB113,""),"")</f>
        <v/>
      </c>
      <c r="AE113" s="313" t="str">
        <f aca="false">IF($B113&lt;&gt;"",$B113,"")</f>
        <v/>
      </c>
      <c r="AF113" s="314" t="str">
        <f aca="false">IF($B113&lt;&gt;"",'Chronos (M21..M40)'!$H514,"")</f>
        <v/>
      </c>
      <c r="AG113" s="315" t="str">
        <f aca="false">IF('Chronos (M21..M40)'!$I514&lt;&gt;"",'Chronos (M21..M40)'!$I514," ")</f>
        <v> </v>
      </c>
      <c r="AH113" s="316" t="n">
        <f aca="false">IF('Chronos (M21..M40)'!$J514&lt;&gt;"",'Chronos (M21..M40)'!$J514,0)</f>
        <v>0</v>
      </c>
      <c r="AI113" s="317" t="str">
        <f aca="false">IF($B113&lt;&gt;"",IF(AG113&lt;&gt;" ",(INDEX(AF$9:AG$12,MATCH(AF113,AF$9:AF$12),2)/AG113)*1000,0),"")</f>
        <v/>
      </c>
      <c r="AJ113" s="318" t="str">
        <f aca="false">IF(AG$9&lt;&gt;"",IF($B113&lt;&gt;"",AI113-AH113,""),"")</f>
        <v/>
      </c>
      <c r="AK113" s="314" t="str">
        <f aca="false">IF($B113&lt;&gt;"",'Chronos (M21..M40)'!$H615,"")</f>
        <v/>
      </c>
      <c r="AL113" s="315" t="str">
        <f aca="false">IF('Chronos (M21..M40)'!$I615&lt;&gt;"",'Chronos (M21..M40)'!$I615," ")</f>
        <v> </v>
      </c>
      <c r="AM113" s="316" t="n">
        <f aca="false">IF('Chronos (M21..M40)'!$J615&lt;&gt;"",'Chronos (M21..M40)'!$J615,0)</f>
        <v>0</v>
      </c>
      <c r="AN113" s="317" t="str">
        <f aca="false">IF($B113&lt;&gt;"",IF(AL113&lt;&gt;" ",(INDEX(AK$9:AL$12,MATCH(AK113,AK$9:AK$12),2)/AL113)*1000,0),"")</f>
        <v/>
      </c>
      <c r="AO113" s="318" t="str">
        <f aca="false">IF(AL$9&lt;&gt;"",IF($B113&lt;&gt;"",AN113-AM113,""),"")</f>
        <v/>
      </c>
      <c r="AP113" s="313" t="str">
        <f aca="false">IF($B113&lt;&gt;"",$B113,"")</f>
        <v/>
      </c>
      <c r="AQ113" s="314" t="str">
        <f aca="false">IF($B113&lt;&gt;"",'Chronos (M21..M40)'!$H716,"")</f>
        <v/>
      </c>
      <c r="AR113" s="315" t="str">
        <f aca="false">IF('Chronos (M21..M40)'!$I716&lt;&gt;"",'Chronos (M21..M40)'!$I716," ")</f>
        <v> </v>
      </c>
      <c r="AS113" s="316" t="n">
        <f aca="false">IF('Chronos (M21..M40)'!$J716&lt;&gt;"",'Chronos (M21..M40)'!$J716,0)</f>
        <v>0</v>
      </c>
      <c r="AT113" s="317" t="str">
        <f aca="false">IF($B113&lt;&gt;"",IF(AR113&lt;&gt;" ",(INDEX(AQ$9:AR$12,MATCH(AQ113,AQ$9:AQ$12),2)/AR113)*1000,0),"")</f>
        <v/>
      </c>
      <c r="AU113" s="318" t="str">
        <f aca="false">IF(AR$9&lt;&gt;"",IF($B113&lt;&gt;"",AT113-AS113,""),"")</f>
        <v/>
      </c>
      <c r="AV113" s="314" t="str">
        <f aca="false">IF($B113&lt;&gt;"",'Chronos (M21..M40)'!$H817,"")</f>
        <v/>
      </c>
      <c r="AW113" s="315" t="str">
        <f aca="false">IF('Chronos (M21..M40)'!$I817&lt;&gt;"",'Chronos (M21..M40)'!$I817," ")</f>
        <v> </v>
      </c>
      <c r="AX113" s="316" t="n">
        <f aca="false">IF('Chronos (M21..M40)'!$J817&lt;&gt;"",'Chronos (M21..M40)'!$J817,0)</f>
        <v>0</v>
      </c>
      <c r="AY113" s="317" t="str">
        <f aca="false">IF($B113&lt;&gt;"",IF(AW113&lt;&gt;" ",(INDEX(AV$9:AW$12,MATCH(AV113,AV$9:AV$12),2)/AW113)*1000,0),"")</f>
        <v/>
      </c>
      <c r="AZ113" s="318" t="str">
        <f aca="false">IF(AW$9&lt;&gt;"",IF($B113&lt;&gt;"",AY113-AX113,""),"")</f>
        <v/>
      </c>
      <c r="BA113" s="313" t="str">
        <f aca="false">IF($B113&lt;&gt;"",$B113,"")</f>
        <v/>
      </c>
      <c r="BB113" s="314" t="str">
        <f aca="false">IF($B113&lt;&gt;"",'Chronos (M21..M40)'!$H918,"")</f>
        <v/>
      </c>
      <c r="BC113" s="315" t="str">
        <f aca="false">IF('Chronos (M21..M40)'!$I918&lt;&gt;"",'Chronos (M21..M40)'!$I918," ")</f>
        <v> </v>
      </c>
      <c r="BD113" s="316" t="n">
        <f aca="false">IF('Chronos (M21..M40)'!$J918&lt;&gt;"",'Chronos (M21..M40)'!$J918,0)</f>
        <v>0</v>
      </c>
      <c r="BE113" s="317" t="str">
        <f aca="false">IF($B113&lt;&gt;"",IF(BC113&lt;&gt;" ",(INDEX(BB$9:BC$12,MATCH(BB113,BB$9:BB$12),2)/BC113)*1000,0),"")</f>
        <v/>
      </c>
      <c r="BF113" s="318" t="str">
        <f aca="false">IF(BC$9&lt;&gt;"",IF($B113&lt;&gt;"",BE113-BD113,""),"")</f>
        <v/>
      </c>
      <c r="BG113" s="314" t="str">
        <f aca="false">IF($B113&lt;&gt;"",'Chronos (M21..M40)'!$H1019,"")</f>
        <v/>
      </c>
      <c r="BH113" s="315" t="str">
        <f aca="false">IF('Chronos (M21..M40)'!$I1019&lt;&gt;"",'Chronos (M21..M40)'!$I1019," ")</f>
        <v> </v>
      </c>
      <c r="BI113" s="316" t="n">
        <f aca="false">IF('Chronos (M21..M40)'!$J1019&lt;&gt;"",'Chronos (M21..M40)'!$J1019,0)</f>
        <v>0</v>
      </c>
      <c r="BJ113" s="317" t="str">
        <f aca="false">IF($B113&lt;&gt;"",IF(BH113&lt;&gt;" ",(INDEX(BG$9:BH$12,MATCH(BG113,BG$9:BG$12),2)/BH113)*1000,0),"")</f>
        <v/>
      </c>
      <c r="BK113" s="318" t="str">
        <f aca="false">IF(BH$9&lt;&gt;"",IF($B113&lt;&gt;"",BJ113-BI113,""),"")</f>
        <v/>
      </c>
      <c r="BL113" s="313" t="str">
        <f aca="false">IF($B113&lt;&gt;"",$B113,"")</f>
        <v/>
      </c>
      <c r="BM113" s="314" t="str">
        <f aca="false">IF($B113&lt;&gt;"",'Chronos (M21..M40)'!$H1120,"")</f>
        <v/>
      </c>
      <c r="BN113" s="315" t="str">
        <f aca="false">IF('Chronos (M21..M40)'!$I1120&lt;&gt;"",'Chronos (M21..M40)'!$I1120," ")</f>
        <v> </v>
      </c>
      <c r="BO113" s="316" t="n">
        <f aca="false">IF('Chronos (M21..M40)'!$J1120&lt;&gt;"",'Chronos (M21..M40)'!$J1120,0)</f>
        <v>0</v>
      </c>
      <c r="BP113" s="317" t="str">
        <f aca="false">IF($B113&lt;&gt;"",IF(BN113&lt;&gt;" ",(INDEX(BM$9:BN$12,MATCH(BM113,BM$9:BM$12),2)/BN113)*1000,0),"")</f>
        <v/>
      </c>
      <c r="BQ113" s="318" t="str">
        <f aca="false">IF(BN$9&lt;&gt;"",IF($B113&lt;&gt;"",BP113-BO113,""),"")</f>
        <v/>
      </c>
      <c r="BR113" s="314" t="str">
        <f aca="false">IF($B113&lt;&gt;"",'Chronos (M21..M40)'!$H1221,"")</f>
        <v/>
      </c>
      <c r="BS113" s="315" t="str">
        <f aca="false">IF('Chronos (M21..M40)'!$I1221&lt;&gt;"",'Chronos (M21..M40)'!$I1221," ")</f>
        <v> </v>
      </c>
      <c r="BT113" s="316" t="n">
        <f aca="false">IF('Chronos (M21..M40)'!$J1221&lt;&gt;"",'Chronos (M21..M40)'!$J1221,0)</f>
        <v>0</v>
      </c>
      <c r="BU113" s="317" t="str">
        <f aca="false">IF($B113&lt;&gt;"",IF(BS113&lt;&gt;" ",(INDEX(BR$9:BS$12,MATCH(BR113,BR$9:BR$12),2)/BS113)*1000,0),"")</f>
        <v/>
      </c>
      <c r="BV113" s="318" t="str">
        <f aca="false">IF(BS$9&lt;&gt;"",IF($B113&lt;&gt;"",BU113-BT113,""),"")</f>
        <v/>
      </c>
      <c r="BW113" s="313" t="str">
        <f aca="false">IF($B113&lt;&gt;"",$B113,"")</f>
        <v/>
      </c>
      <c r="BX113" s="314" t="str">
        <f aca="false">IF($B113&lt;&gt;"",'Chronos (M21..M40)'!$H1322,"")</f>
        <v/>
      </c>
      <c r="BY113" s="315" t="str">
        <f aca="false">IF('Chronos (M21..M40)'!$I1322&lt;&gt;"",'Chronos (M21..M40)'!$I1322," ")</f>
        <v> </v>
      </c>
      <c r="BZ113" s="316" t="n">
        <f aca="false">IF('Chronos (M21..M40)'!$J1322&lt;&gt;"",'Chronos (M21..M40)'!$J1322,0)</f>
        <v>0</v>
      </c>
      <c r="CA113" s="317" t="str">
        <f aca="false">IF($B113&lt;&gt;"",IF(BY113&lt;&gt;" ",(INDEX(BX$9:BY$12,MATCH(BX113,BX$9:BX$12),2)/BY113)*1000,0),"")</f>
        <v/>
      </c>
      <c r="CB113" s="318" t="str">
        <f aca="false">IF(BY$9&lt;&gt;"",IF($B113&lt;&gt;"",CA113-BZ113,""),"")</f>
        <v/>
      </c>
      <c r="CC113" s="314" t="str">
        <f aca="false">IF($B113&lt;&gt;"",'Chronos (M21..M40)'!$H1423,"")</f>
        <v/>
      </c>
      <c r="CD113" s="315" t="str">
        <f aca="false">IF('Chronos (M21..M40)'!$I1423&lt;&gt;"",'Chronos (M21..M40)'!$I1423," ")</f>
        <v> </v>
      </c>
      <c r="CE113" s="316" t="n">
        <f aca="false">IF('Chronos (M21..M40)'!$J1423&lt;&gt;"",'Chronos (M21..M40)'!$J1423,0)</f>
        <v>0</v>
      </c>
      <c r="CF113" s="317" t="str">
        <f aca="false">IF($B113&lt;&gt;"",IF(CD113&lt;&gt;" ",(INDEX(CC$9:CD$12,MATCH(CC113,CC$9:CC$12),2)/CD113)*1000,0),"")</f>
        <v/>
      </c>
      <c r="CG113" s="318" t="str">
        <f aca="false">IF(CD$9&lt;&gt;"",IF($B113&lt;&gt;"",CF113-CE113,""),"")</f>
        <v/>
      </c>
      <c r="CH113" s="313" t="str">
        <f aca="false">IF($B113&lt;&gt;"",$B113,"")</f>
        <v/>
      </c>
      <c r="CI113" s="314" t="str">
        <f aca="false">IF($B113&lt;&gt;"",'Chronos (M21..M40)'!$H1524,"")</f>
        <v/>
      </c>
      <c r="CJ113" s="315" t="str">
        <f aca="false">IF('Chronos (M21..M40)'!$I1524&lt;&gt;"",'Chronos (M21..M40)'!$I1524," ")</f>
        <v> </v>
      </c>
      <c r="CK113" s="316" t="n">
        <f aca="false">IF('Chronos (M21..M40)'!$J1524&lt;&gt;"",'Chronos (M21..M40)'!$J1524,0)</f>
        <v>0</v>
      </c>
      <c r="CL113" s="317" t="str">
        <f aca="false">IF($B113&lt;&gt;"",IF(CJ113&lt;&gt;" ",(INDEX(CI$9:CJ$12,MATCH(CI113,CI$9:CI$12),2)/CJ113)*1000,0),"")</f>
        <v/>
      </c>
      <c r="CM113" s="318" t="str">
        <f aca="false">IF(CJ$9&lt;&gt;"",IF($B113&lt;&gt;"",CL113-CK113,""),"")</f>
        <v/>
      </c>
      <c r="CN113" s="314" t="str">
        <f aca="false">IF($B113&lt;&gt;"",'Chronos (M21..M40)'!$H1625,"")</f>
        <v/>
      </c>
      <c r="CO113" s="315" t="str">
        <f aca="false">IF('Chronos (M21..M40)'!$I1625&lt;&gt;"",'Chronos (M21..M40)'!$I1625," ")</f>
        <v> </v>
      </c>
      <c r="CP113" s="316" t="n">
        <f aca="false">IF('Chronos (M21..M40)'!$J1625&lt;&gt;"",'Chronos (M21..M40)'!$J1625,0)</f>
        <v>0</v>
      </c>
      <c r="CQ113" s="317" t="str">
        <f aca="false">IF($B113&lt;&gt;"",IF(CO113&lt;&gt;" ",(INDEX(CN$9:CO$12,MATCH(CN113,CN$9:CN$12),2)/CO113)*1000,0),"")</f>
        <v/>
      </c>
      <c r="CR113" s="318" t="str">
        <f aca="false">IF(CO$9&lt;&gt;"",IF($B113&lt;&gt;"",CQ113-CP113,""),"")</f>
        <v/>
      </c>
      <c r="CS113" s="313" t="str">
        <f aca="false">IF($B113&lt;&gt;"",$B113,"")</f>
        <v/>
      </c>
      <c r="CT113" s="314" t="str">
        <f aca="false">IF($B113&lt;&gt;"",'Chronos (M21..M40)'!$H1726,"")</f>
        <v/>
      </c>
      <c r="CU113" s="315" t="str">
        <f aca="false">IF('Chronos (M21..M40)'!$I1726&lt;&gt;"",'Chronos (M21..M40)'!$I1726," ")</f>
        <v> </v>
      </c>
      <c r="CV113" s="316" t="n">
        <f aca="false">IF('Chronos (M21..M40)'!$J1726&lt;&gt;"",'Chronos (M21..M40)'!$J1726,0)</f>
        <v>0</v>
      </c>
      <c r="CW113" s="317" t="str">
        <f aca="false">IF($B113&lt;&gt;"",IF(CU113&lt;&gt;" ",(INDEX(CT$9:CU$12,MATCH(CT113,CT$9:CT$12),2)/CU113)*1000,0),"")</f>
        <v/>
      </c>
      <c r="CX113" s="318" t="str">
        <f aca="false">IF(CU$9&lt;&gt;"",IF($B113&lt;&gt;"",CW113-CV113,""),"")</f>
        <v/>
      </c>
      <c r="CY113" s="314" t="str">
        <f aca="false">IF($B113&lt;&gt;"",'Chronos (M21..M40)'!$H1827,"")</f>
        <v/>
      </c>
      <c r="CZ113" s="315" t="str">
        <f aca="false">IF('Chronos (M21..M40)'!$I1827&lt;&gt;"",'Chronos (M21..M40)'!$I1827," ")</f>
        <v> </v>
      </c>
      <c r="DA113" s="316" t="n">
        <f aca="false">IF('Chronos (M21..M40)'!$J1827&lt;&gt;"",'Chronos (M21..M40)'!$J1827,0)</f>
        <v>0</v>
      </c>
      <c r="DB113" s="317" t="str">
        <f aca="false">IF($B113&lt;&gt;"",IF(CZ113&lt;&gt;" ",(INDEX(CY$9:CZ$12,MATCH(CY113,CY$9:CY$12),2)/CZ113)*1000,0),"")</f>
        <v/>
      </c>
      <c r="DC113" s="318" t="str">
        <f aca="false">IF(CZ$9&lt;&gt;"",IF($B113&lt;&gt;"",DB113-DA113,""),"")</f>
        <v/>
      </c>
      <c r="DD113" s="313" t="str">
        <f aca="false">IF($B113&lt;&gt;"",$B113,"")</f>
        <v/>
      </c>
      <c r="DE113" s="314" t="str">
        <f aca="false">IF($B113&lt;&gt;"",'Chronos (M21..M40)'!$H1928,"")</f>
        <v/>
      </c>
      <c r="DF113" s="315" t="str">
        <f aca="false">IF('Chronos (M21..M40)'!$I1928&lt;&gt;"",'Chronos (M21..M40)'!$I1928," ")</f>
        <v> </v>
      </c>
      <c r="DG113" s="316" t="n">
        <f aca="false">IF('Chronos (M21..M40)'!$J1928&lt;&gt;"",'Chronos (M21..M40)'!$J1928,0)</f>
        <v>0</v>
      </c>
      <c r="DH113" s="317" t="str">
        <f aca="false">IF($B113&lt;&gt;"",IF(DF113&lt;&gt;" ",(INDEX(DE$9:DF$12,MATCH(DE113,DE$9:DE$12),2)/DF113)*1000,0),"")</f>
        <v/>
      </c>
      <c r="DI113" s="318" t="str">
        <f aca="false">IF(DF$9&lt;&gt;"",IF($B113&lt;&gt;"",DH113-DG113,""),"")</f>
        <v/>
      </c>
      <c r="DJ113" s="314" t="str">
        <f aca="false">IF($B113&lt;&gt;"",'Chronos (M21..M40)'!$H2029,"")</f>
        <v/>
      </c>
      <c r="DK113" s="315" t="str">
        <f aca="false">IF('Chronos (M21..M40)'!$I2029&lt;&gt;"",'Chronos (M21..M40)'!$I2029," ")</f>
        <v> </v>
      </c>
      <c r="DL113" s="316" t="n">
        <f aca="false">IF('Chronos (M21..M40)'!$J2029&lt;&gt;"",'Chronos (M21..M40)'!$J2029,0)</f>
        <v>0</v>
      </c>
      <c r="DM113" s="317" t="str">
        <f aca="false">IF($B113&lt;&gt;"",IF(DK113&lt;&gt;" ",(INDEX(DJ$9:DK$12,MATCH(DJ113,DJ$9:DJ$12),2)/DK113)*1000,0),"")</f>
        <v/>
      </c>
      <c r="DN113" s="318" t="str">
        <f aca="false">IF(DK$9&lt;&gt;"",IF($B113&lt;&gt;"",DM113-DL113,""),"")</f>
        <v/>
      </c>
      <c r="DO113" s="0"/>
      <c r="DP113" s="362" t="n">
        <f aca="false">E113</f>
        <v>0</v>
      </c>
      <c r="DQ113" s="363" t="n">
        <f aca="false">F113</f>
        <v>0</v>
      </c>
      <c r="DR113" s="362" t="e">
        <f aca="false">SUM(E113,M113,R113,X113,AC113)</f>
        <v>#VALUE!</v>
      </c>
      <c r="DS113" s="364" t="n">
        <f aca="false">SUM(DR113,AI113,AN113,AT113,AY113,BE113,BJ113,BP113,BU113,CA113,CF113,CL113,CQ113,CW113,DB113,DH113,DM113)</f>
        <v>0</v>
      </c>
      <c r="DT113" s="363" t="n">
        <f aca="false">SUM(L113,Q113,W113,AB113,AH113,AM113,AS113,AX113,BD113,BI113,BO113,BT113,BZ113,CE113,CK113,CP113,CV113,DA113,DG113,DL113)</f>
        <v>0</v>
      </c>
      <c r="DU113" s="362" t="e">
        <f aca="false">SMALL($DY113:$EV113,1)</f>
        <v>#VALUE!</v>
      </c>
      <c r="DV113" s="364" t="e">
        <f aca="false">SMALL($DY113:$EV113,2)</f>
        <v>#VALUE!</v>
      </c>
      <c r="DW113" s="364" t="e">
        <f aca="false">SMALL($DY113:$EV113,3)</f>
        <v>#VALUE!</v>
      </c>
      <c r="DX113" s="363" t="e">
        <f aca="false">SMALL($DY113:$EV113,4)</f>
        <v>#VALUE!</v>
      </c>
      <c r="DY113" s="356" t="e">
        <f aca="false">'Calculs (M1..M20)'!DU113</f>
        <v>#VALUE!</v>
      </c>
      <c r="DZ113" s="356" t="e">
        <f aca="false">'Calculs (M1..M20)'!DV113</f>
        <v>#VALUE!</v>
      </c>
      <c r="EA113" s="356" t="e">
        <f aca="false">'Calculs (M1..M20)'!DW113</f>
        <v>#VALUE!</v>
      </c>
      <c r="EB113" s="358" t="e">
        <f aca="false">'Calculs (M1..M20)'!DX113</f>
        <v>#VALUE!</v>
      </c>
      <c r="EC113" s="361" t="str">
        <f aca="false">IF(M113&gt;0,M113," ")</f>
        <v/>
      </c>
      <c r="ED113" s="321" t="str">
        <f aca="false">IF(R113&gt;0,R113," ")</f>
        <v/>
      </c>
      <c r="EE113" s="321" t="str">
        <f aca="false">IF(X113&gt;0,X113," ")</f>
        <v/>
      </c>
      <c r="EF113" s="321" t="str">
        <f aca="false">IF(AC113&gt;0,AC113," ")</f>
        <v/>
      </c>
      <c r="EG113" s="321" t="str">
        <f aca="false">IF(AI113&gt;0,AI113," ")</f>
        <v/>
      </c>
      <c r="EH113" s="321" t="str">
        <f aca="false">IF(AN113&gt;0,AN113," ")</f>
        <v/>
      </c>
      <c r="EI113" s="321" t="str">
        <f aca="false">IF(AT113&gt;0,AT113," ")</f>
        <v/>
      </c>
      <c r="EJ113" s="321" t="str">
        <f aca="false">IF(AY113&gt;0,AY113," ")</f>
        <v/>
      </c>
      <c r="EK113" s="321" t="str">
        <f aca="false">IF(BE113&gt;0,BE113," ")</f>
        <v/>
      </c>
      <c r="EL113" s="321" t="str">
        <f aca="false">IF(BJ113&gt;0,BJ113," ")</f>
        <v/>
      </c>
      <c r="EM113" s="321" t="str">
        <f aca="false">IF(BP113&gt;0,BP113," ")</f>
        <v/>
      </c>
      <c r="EN113" s="321" t="str">
        <f aca="false">IF(BU113&gt;0,BU113," ")</f>
        <v/>
      </c>
      <c r="EO113" s="321" t="str">
        <f aca="false">IF(CA113&gt;0,CA113," ")</f>
        <v/>
      </c>
      <c r="EP113" s="321" t="str">
        <f aca="false">IF(CF113&gt;0,CF113," ")</f>
        <v/>
      </c>
      <c r="EQ113" s="321" t="str">
        <f aca="false">IF(CL113&gt;0,CL113," ")</f>
        <v/>
      </c>
      <c r="ER113" s="321" t="str">
        <f aca="false">IF(CQ113&gt;0,CQ113," ")</f>
        <v/>
      </c>
      <c r="ES113" s="321" t="str">
        <f aca="false">IF(CW113&gt;0,CW113," ")</f>
        <v/>
      </c>
      <c r="ET113" s="321" t="str">
        <f aca="false">IF(DB113&gt;0,DB113," ")</f>
        <v/>
      </c>
      <c r="EU113" s="321" t="str">
        <f aca="false">IF(DH113&gt;0,DH113," ")</f>
        <v/>
      </c>
      <c r="EV113" s="321" t="str">
        <f aca="false">IF(DM113&gt;0,DM113," ")</f>
        <v/>
      </c>
      <c r="EW113" s="322" t="e">
        <f aca="false">SMALL($DY113:EC113,1)</f>
        <v>#VALUE!</v>
      </c>
      <c r="EX113" s="323" t="e">
        <f aca="false">SMALL($DY113:ED113,1)</f>
        <v>#VALUE!</v>
      </c>
      <c r="EY113" s="323" t="e">
        <f aca="false">SMALL($DY113:EE113,1)</f>
        <v>#VALUE!</v>
      </c>
      <c r="EZ113" s="323" t="e">
        <f aca="false">SMALL($DY113:EF113,1)</f>
        <v>#VALUE!</v>
      </c>
      <c r="FA113" s="323" t="e">
        <f aca="false">SMALL($DY113:EG113,1)</f>
        <v>#VALUE!</v>
      </c>
      <c r="FB113" s="323" t="e">
        <f aca="false">SMALL($DY113:EH113,1)</f>
        <v>#VALUE!</v>
      </c>
      <c r="FC113" s="323" t="e">
        <f aca="false">SMALL($DY113:EI113,1)</f>
        <v>#VALUE!</v>
      </c>
      <c r="FD113" s="323" t="e">
        <f aca="false">SMALL($DY113:EJ113,1)</f>
        <v>#VALUE!</v>
      </c>
      <c r="FE113" s="323" t="e">
        <f aca="false">SMALL($DY113:EK113,1)</f>
        <v>#VALUE!</v>
      </c>
      <c r="FF113" s="323" t="e">
        <f aca="false">SMALL($DY113:EL113,1)</f>
        <v>#VALUE!</v>
      </c>
      <c r="FG113" s="323" t="e">
        <f aca="false">SMALL($DY113:EM113,1)</f>
        <v>#VALUE!</v>
      </c>
      <c r="FH113" s="323" t="e">
        <f aca="false">SMALL($DY113:EN113,1)</f>
        <v>#VALUE!</v>
      </c>
      <c r="FI113" s="323" t="e">
        <f aca="false">SMALL($DY113:EO113,1)</f>
        <v>#VALUE!</v>
      </c>
      <c r="FJ113" s="323" t="e">
        <f aca="false">SMALL($DY113:EP113,1)</f>
        <v>#VALUE!</v>
      </c>
      <c r="FK113" s="323" t="e">
        <f aca="false">SMALL($DY113:EQ113,1)</f>
        <v>#VALUE!</v>
      </c>
      <c r="FL113" s="323" t="e">
        <f aca="false">SMALL($DY113:ER113,1)</f>
        <v>#VALUE!</v>
      </c>
      <c r="FM113" s="323" t="e">
        <f aca="false">SMALL($DY113:ES113,1)</f>
        <v>#VALUE!</v>
      </c>
      <c r="FN113" s="323" t="e">
        <f aca="false">SMALL($DY113:ET113,1)</f>
        <v>#VALUE!</v>
      </c>
      <c r="FO113" s="323" t="e">
        <f aca="false">SMALL($DY113:EU113,1)</f>
        <v>#VALUE!</v>
      </c>
      <c r="FP113" s="324" t="e">
        <f aca="false">SMALL($DY113:EV113,1)</f>
        <v>#VALUE!</v>
      </c>
      <c r="FQ113" s="0"/>
      <c r="FR113" s="332" t="str">
        <f aca="false">IF($B113&lt;&gt;"",IF($EE$1+20&gt;=FR$13,$N113+E113-F113-(EW113+EW215+EW317+EW419),""),"")</f>
        <v/>
      </c>
      <c r="FS113" s="333" t="str">
        <f aca="false">IF($B113&lt;&gt;"",IF($EE$1+20&gt;=FS$13,$N113+$S113+E113-F113-(EX113+EX215+EX317+EX419),""),"")</f>
        <v/>
      </c>
      <c r="FT113" s="333" t="str">
        <f aca="false">IF($B113&lt;&gt;"",IF($EE$1+20&gt;=FT$13,$N113+$S113+$Y113+E113-F113-(EY113+EY215+EY317+EY419),""),"")</f>
        <v/>
      </c>
      <c r="FU113" s="333" t="str">
        <f aca="false">IF($B113&lt;&gt;"",IF($EE$1+20&gt;=FU$13,$N113+$S113+$Y113+$AD113+E113-F113-(EZ113+EZ215+EZ317+EZ419),""),"")</f>
        <v/>
      </c>
      <c r="FV113" s="333" t="str">
        <f aca="false">IF($B113&lt;&gt;"",IF($EE$1+20&gt;=FV$13,$N113+$S113+$Y113+$AD113+$AJ113+E113-F113-(FA113+FA215+FA317+FA419),""),"")</f>
        <v/>
      </c>
      <c r="FW113" s="333" t="str">
        <f aca="false">IF($B113&lt;&gt;"",IF($EE$1+20&gt;=FW$13,$N113+$S113+$Y113+$AD113+$AJ113+$AO113+E113-F113-(FB113+FB215+FB317+FB419),""),"")</f>
        <v/>
      </c>
      <c r="FX113" s="333" t="str">
        <f aca="false">IF($B113&lt;&gt;"",IF($EE$1+20&gt;=FX$13,$N113+$S113+$Y113+$AD113+$AJ113+$AO113+$AU113+E113-F113-(FC113+FC215+FC317+FC419),""),"")</f>
        <v/>
      </c>
      <c r="FY113" s="333" t="str">
        <f aca="false">IF($B113&lt;&gt;"",IF($EE$1+20&gt;=FY$13,$N113+$S113+$Y113+$AD113+$AJ113+$AO113+$AU113+$AZ113+E113-F113-(FD113+FD215+FD317+FD419),""),"")</f>
        <v/>
      </c>
      <c r="FZ113" s="333" t="str">
        <f aca="false">IF($B113&lt;&gt;"",IF($EE$1+20&gt;=FZ$13,$N113+$S113+$Y113+$AD113+$AJ113+$AO113+$AU113+$AZ113+$BF113+E113-F113-(FE113+FE215+FE317+FE419),""),"")</f>
        <v/>
      </c>
      <c r="GA113" s="333" t="str">
        <f aca="false">IF($B113&lt;&gt;"",IF($EE$1+20&gt;=GA$13,$N113+$S113+$Y113+$AD113+$AJ113+$AO113+$AU113+$AZ113+$BF113+$BK113+E113-F113-(FF113+FF215+FF317+FF419),""),"")</f>
        <v/>
      </c>
      <c r="GB113" s="333" t="str">
        <f aca="false">IF($B113&lt;&gt;"",IF($EE$1+20&gt;=GB$13,$N113+$S113+$Y113+$AD113+$AJ113+$AO113+$AU113+$AZ113+$BF113+$BK113+$BQ113+E113-F113-(FG113+FG215+FG317+FG419),""),"")</f>
        <v/>
      </c>
      <c r="GC113" s="333" t="str">
        <f aca="false">IF($B113&lt;&gt;"",IF($EE$1+20&gt;=GC$13,$N113+$S113+$Y113+$AD113+$AJ113+$AO113+$AU113+$AZ113+$BF113+$BK113+$BQ113+$BV113+E113-F113-(FH113+FH215+FH317+FH419),""),"")</f>
        <v/>
      </c>
      <c r="GD113" s="333" t="str">
        <f aca="false">IF($B113&lt;&gt;"",IF($EE$1+20&gt;=GD$13,$N113+$S113+$Y113+$AD113+$AJ113+$AO113+$AU113+$AZ113+$BF113+$BK113+$BQ113+$BV113+$CB113+E113-F113-(FI113+FI215+FI317+FI419),""),"")</f>
        <v/>
      </c>
      <c r="GE113" s="333" t="str">
        <f aca="false">IF($B113&lt;&gt;"",IF($EE$1+20&gt;=GE$13,$N113+$S113+$Y113+$AD113+$AJ113+$AO113+$AU113+$AZ113+$BF113+$BK113+$BQ113+$BV113+$CB113+$CG113+E113-F113-(FJ113+FJ215+FJ317+FJ419),""),"")</f>
        <v/>
      </c>
      <c r="GF113" s="333" t="str">
        <f aca="false">IF($B113&lt;&gt;"",IF($EE$1+20&gt;=GF$13,$N113+$S113+$Y113+$AD113+$AJ113+$AO113+$AU113+$AZ113+$BF113+$BK113+$BQ113+$BV113+$CB113+$CG113+$CM113+E113-F113-(FK113+FK215+FK317+FK419),""),"")</f>
        <v/>
      </c>
      <c r="GG113" s="333" t="str">
        <f aca="false">IF($B113&lt;&gt;"",IF($EE$1+20&gt;=GG$13,$N113+$S113+$Y113+$AD113+$AJ113+$AO113+$AU113+$AZ113+$BF113+$BK113+$BQ113+$BV113+$CB113+$CG113+$CM113+$CR113+E113-F113-(FL113+FL215+FL317+FL419),""),"")</f>
        <v/>
      </c>
      <c r="GH113" s="333" t="str">
        <f aca="false">IF($B113&lt;&gt;"",IF($EE$1+20&gt;=GH$13,$N113+$S113+$Y113+$AD113+$AJ113+$AO113+$AU113+$AZ113+$BF113+$BK113+$BQ113+$BV113+$CB113+$CG113+$CM113+$CR113+$CX113+E113-F113-(FM113+FM215+FM317+FM419),""),"")</f>
        <v/>
      </c>
      <c r="GI113" s="333" t="str">
        <f aca="false">IF($B113&lt;&gt;"",IF($EE$1+20&gt;=GI$13,$N113+$S113+$Y113+$AD113+$AJ113+$AO113+$AU113+$AZ113+$BF113+$BK113+$BQ113+$BV113+$CB113+$CG113+$CM113+$CR113+$CX113+$DC113+E113-F113-(FN113+FN215+FN317+FN419),""),"")</f>
        <v/>
      </c>
      <c r="GJ113" s="333" t="str">
        <f aca="false">IF($B113&lt;&gt;"",IF($EE$1+20&gt;=GJ$13,$N113+$S113+$Y113+$AD113+$AJ113+$AO113+$AU113+$AZ113+$BF113+$BK113+$BQ113+$BV113+$CB113+$CG113+$CM113+$CR113+$CX113+$DC113+$DI113+E113-F113-(FO113+FO215+FO317+FO419),""),"")</f>
        <v/>
      </c>
      <c r="GK113" s="334" t="str">
        <f aca="false">IF($B113&lt;&gt;"",IF($EE$1+20&gt;=GK$13,$N113+$S113+$Y113+$AD113+$AJ113+$AO113+$AU113+$AZ113+$BF113+$BK113+$BQ113+$BV113+$CB113+$CG113+$CM113+$CR113+$CX113+$DC113+$DI113+$DN113+E113-F113-(FP113+FP215+FP317+FP419),""),"")</f>
        <v/>
      </c>
      <c r="GL113" s="0"/>
      <c r="GM113" s="332" t="str">
        <f aca="false">IF($B113&lt;&gt;"",IF($EE$1+20&gt;=GM$13,RANK(FR113,FR$14:FR$113,0),""),"")</f>
        <v/>
      </c>
      <c r="GN113" s="333" t="str">
        <f aca="false">IF($B113&lt;&gt;"",IF($EE$1+20&gt;=GN$13,RANK(FS113,FS$14:FS$113,0),""),"")</f>
        <v/>
      </c>
      <c r="GO113" s="333" t="str">
        <f aca="false">IF($B113&lt;&gt;"",IF($EE$1+20&gt;=GO$13,RANK(FT113,FT$14:FT$113,0),""),"")</f>
        <v/>
      </c>
      <c r="GP113" s="333" t="str">
        <f aca="false">IF($B113&lt;&gt;"",IF($EE$1+20&gt;=GP$13,RANK(FU113,FU$14:FU$113,0),""),"")</f>
        <v/>
      </c>
      <c r="GQ113" s="333" t="str">
        <f aca="false">IF($B113&lt;&gt;"",IF($EE$1+20&gt;=GQ$13,RANK(FV113,FV$14:FV$113,0),""),"")</f>
        <v/>
      </c>
      <c r="GR113" s="333" t="str">
        <f aca="false">IF($B113&lt;&gt;"",IF($EE$1+20&gt;=GR$13,RANK(FW113,FW$14:FW$113,0),""),"")</f>
        <v/>
      </c>
      <c r="GS113" s="333" t="str">
        <f aca="false">IF($B113&lt;&gt;"",IF($EE$1+20&gt;=GS$13,RANK(FX113,FX$14:FX$113,0),""),"")</f>
        <v/>
      </c>
      <c r="GT113" s="333" t="str">
        <f aca="false">IF($B113&lt;&gt;"",IF($EE$1+20&gt;=GT$13,RANK(FY113,FY$14:FY$113,0),""),"")</f>
        <v/>
      </c>
      <c r="GU113" s="333" t="str">
        <f aca="false">IF($B113&lt;&gt;"",IF($EE$1+20&gt;=GU$13,RANK(FZ113,FZ$14:FZ$113,0),""),"")</f>
        <v/>
      </c>
      <c r="GV113" s="333" t="str">
        <f aca="false">IF($B113&lt;&gt;"",IF($EE$1+20&gt;=GV$13,RANK(GA113,GA$14:GA$113,0),""),"")</f>
        <v/>
      </c>
      <c r="GW113" s="333" t="str">
        <f aca="false">IF($B113&lt;&gt;"",IF($EE$1+20&gt;=GW$13,RANK(GB113,GB$14:GB$113,0),""),"")</f>
        <v/>
      </c>
      <c r="GX113" s="333" t="str">
        <f aca="false">IF($B113&lt;&gt;"",IF($EE$1+20&gt;=GX$13,RANK(GC113,GC$14:GC$113,0),""),"")</f>
        <v/>
      </c>
      <c r="GY113" s="333" t="str">
        <f aca="false">IF($B113&lt;&gt;"",IF($EE$1+20&gt;=GY$13,RANK(GD113,GD$14:GD$113,0),""),"")</f>
        <v/>
      </c>
      <c r="GZ113" s="333" t="str">
        <f aca="false">IF($B113&lt;&gt;"",IF($EE$1+20&gt;=GZ$13,RANK(GE113,GE$14:GE$113,0),""),"")</f>
        <v/>
      </c>
      <c r="HA113" s="333" t="str">
        <f aca="false">IF($B113&lt;&gt;"",IF($EE$1+20&gt;=HA$13,RANK(GF113,GF$14:GF$113,0),""),"")</f>
        <v/>
      </c>
      <c r="HB113" s="333" t="str">
        <f aca="false">IF($B113&lt;&gt;"",IF($EE$1+20&gt;=HB$13,RANK(GG113,GG$14:GG$113,0),""),"")</f>
        <v/>
      </c>
      <c r="HC113" s="333" t="str">
        <f aca="false">IF($B113&lt;&gt;"",IF($EE$1+20&gt;=HC$13,RANK(GH113,GH$14:GH$113,0),""),"")</f>
        <v/>
      </c>
      <c r="HD113" s="333" t="str">
        <f aca="false">IF($B113&lt;&gt;"",IF($EE$1+20&gt;=HD$13,RANK(GI113,GI$14:GI$113,0),""),"")</f>
        <v/>
      </c>
      <c r="HE113" s="333" t="str">
        <f aca="false">IF($B113&lt;&gt;"",IF($EE$1+20&gt;=HE$13,RANK(GJ113,GJ$14:GJ$113,0),""),"")</f>
        <v/>
      </c>
      <c r="HF113" s="334" t="str">
        <f aca="false">IF($B113&lt;&gt;"",IF($EE$1+20&gt;=HF$13,RANK(GK113,GK$14:GK$113,0),""),"")</f>
        <v/>
      </c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s="1" customFormat="true" ht="13" hidden="false" customHeight="false" outlineLevel="0" collapsed="false">
      <c r="J114" s="1" t="s">
        <v>191</v>
      </c>
      <c r="O114" s="1" t="s">
        <v>191</v>
      </c>
      <c r="U114" s="1" t="s">
        <v>191</v>
      </c>
      <c r="Z114" s="1" t="s">
        <v>191</v>
      </c>
      <c r="AF114" s="1" t="s">
        <v>191</v>
      </c>
      <c r="AK114" s="1" t="s">
        <v>191</v>
      </c>
      <c r="AQ114" s="1" t="s">
        <v>191</v>
      </c>
      <c r="AV114" s="1" t="s">
        <v>191</v>
      </c>
      <c r="BB114" s="1" t="s">
        <v>191</v>
      </c>
      <c r="BG114" s="1" t="s">
        <v>191</v>
      </c>
      <c r="BM114" s="1" t="s">
        <v>191</v>
      </c>
      <c r="BR114" s="1" t="s">
        <v>191</v>
      </c>
      <c r="BX114" s="1" t="s">
        <v>191</v>
      </c>
      <c r="CC114" s="1" t="s">
        <v>191</v>
      </c>
      <c r="CI114" s="1" t="s">
        <v>191</v>
      </c>
      <c r="CN114" s="1" t="s">
        <v>191</v>
      </c>
      <c r="CT114" s="1" t="s">
        <v>191</v>
      </c>
      <c r="CY114" s="1" t="s">
        <v>191</v>
      </c>
      <c r="DE114" s="1" t="s">
        <v>191</v>
      </c>
      <c r="DJ114" s="1" t="s">
        <v>191</v>
      </c>
      <c r="EC114" s="5"/>
      <c r="ED114" s="5"/>
      <c r="EE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365" t="s">
        <v>249</v>
      </c>
      <c r="EX114" s="365"/>
      <c r="EY114" s="365"/>
      <c r="EZ114" s="365"/>
      <c r="FA114" s="365"/>
      <c r="FB114" s="365"/>
      <c r="FC114" s="365"/>
      <c r="FD114" s="365"/>
      <c r="FE114" s="365"/>
      <c r="FF114" s="365"/>
      <c r="FG114" s="365"/>
      <c r="FH114" s="365"/>
      <c r="FI114" s="365"/>
      <c r="FJ114" s="365"/>
      <c r="FK114" s="365"/>
      <c r="FL114" s="365"/>
      <c r="FM114" s="365"/>
      <c r="FN114" s="365"/>
      <c r="FO114" s="365"/>
      <c r="FP114" s="365"/>
    </row>
    <row r="115" customFormat="false" ht="39" hidden="false" customHeight="false" outlineLevel="0" collapsed="false">
      <c r="A115" s="1"/>
      <c r="B115" s="1"/>
      <c r="C115" s="1"/>
      <c r="D115" s="1"/>
      <c r="E115" s="1"/>
      <c r="F115" s="1"/>
      <c r="G115" s="1"/>
      <c r="H115" s="1"/>
      <c r="I115" s="1"/>
      <c r="J115" s="1" t="n">
        <v>1</v>
      </c>
      <c r="K115" s="1"/>
      <c r="L115" s="1"/>
      <c r="M115" s="1"/>
      <c r="N115" s="1"/>
      <c r="O115" s="1" t="n">
        <v>1</v>
      </c>
      <c r="P115" s="1"/>
      <c r="Q115" s="1"/>
      <c r="R115" s="1"/>
      <c r="S115" s="1"/>
      <c r="T115" s="1"/>
      <c r="U115" s="1" t="n">
        <v>1</v>
      </c>
      <c r="V115" s="1"/>
      <c r="W115" s="1"/>
      <c r="X115" s="1"/>
      <c r="Y115" s="1"/>
      <c r="Z115" s="1" t="n">
        <v>1</v>
      </c>
      <c r="AA115" s="1"/>
      <c r="AB115" s="1"/>
      <c r="AC115" s="1"/>
      <c r="AD115" s="1"/>
      <c r="AE115" s="1"/>
      <c r="AF115" s="1" t="n">
        <v>1</v>
      </c>
      <c r="AG115" s="1"/>
      <c r="AH115" s="1"/>
      <c r="AI115" s="1"/>
      <c r="AJ115" s="1"/>
      <c r="AK115" s="1" t="n">
        <v>1</v>
      </c>
      <c r="AL115" s="1"/>
      <c r="AM115" s="1"/>
      <c r="AN115" s="1"/>
      <c r="AO115" s="1"/>
      <c r="AP115" s="1"/>
      <c r="AQ115" s="1" t="n">
        <v>1</v>
      </c>
      <c r="AR115" s="1"/>
      <c r="AS115" s="1"/>
      <c r="AT115" s="1"/>
      <c r="AU115" s="1"/>
      <c r="AV115" s="1" t="n">
        <v>1</v>
      </c>
      <c r="AW115" s="1"/>
      <c r="AX115" s="1"/>
      <c r="AY115" s="1"/>
      <c r="AZ115" s="1"/>
      <c r="BA115" s="1"/>
      <c r="BB115" s="1" t="n">
        <v>1</v>
      </c>
      <c r="BC115" s="1"/>
      <c r="BD115" s="1"/>
      <c r="BE115" s="1"/>
      <c r="BF115" s="1"/>
      <c r="BG115" s="1" t="n">
        <v>1</v>
      </c>
      <c r="BH115" s="1"/>
      <c r="BI115" s="1"/>
      <c r="BJ115" s="1"/>
      <c r="BK115" s="1"/>
      <c r="BL115" s="1"/>
      <c r="BM115" s="1" t="n">
        <v>1</v>
      </c>
      <c r="BN115" s="1"/>
      <c r="BO115" s="1"/>
      <c r="BP115" s="1"/>
      <c r="BQ115" s="1"/>
      <c r="BR115" s="1" t="n">
        <v>1</v>
      </c>
      <c r="BS115" s="1"/>
      <c r="BT115" s="1"/>
      <c r="BU115" s="1"/>
      <c r="BV115" s="1"/>
      <c r="BW115" s="1"/>
      <c r="BX115" s="1" t="n">
        <v>1</v>
      </c>
      <c r="BY115" s="1"/>
      <c r="BZ115" s="1"/>
      <c r="CA115" s="1"/>
      <c r="CB115" s="1"/>
      <c r="CC115" s="1" t="n">
        <v>1</v>
      </c>
      <c r="CD115" s="1"/>
      <c r="CE115" s="1"/>
      <c r="CF115" s="1"/>
      <c r="CG115" s="1"/>
      <c r="CH115" s="1"/>
      <c r="CI115" s="1" t="n">
        <v>1</v>
      </c>
      <c r="CJ115" s="1"/>
      <c r="CK115" s="1"/>
      <c r="CL115" s="1"/>
      <c r="CM115" s="1"/>
      <c r="CN115" s="1" t="n">
        <v>1</v>
      </c>
      <c r="CO115" s="1"/>
      <c r="CP115" s="1"/>
      <c r="CQ115" s="1"/>
      <c r="CR115" s="1"/>
      <c r="CS115" s="1"/>
      <c r="CT115" s="1" t="n">
        <v>1</v>
      </c>
      <c r="CU115" s="1"/>
      <c r="CV115" s="1"/>
      <c r="CW115" s="1"/>
      <c r="CX115" s="1"/>
      <c r="CY115" s="1" t="n">
        <v>1</v>
      </c>
      <c r="CZ115" s="1"/>
      <c r="DA115" s="1"/>
      <c r="DB115" s="1"/>
      <c r="DC115" s="1"/>
      <c r="DD115" s="1"/>
      <c r="DE115" s="1" t="n">
        <v>1</v>
      </c>
      <c r="DF115" s="1"/>
      <c r="DG115" s="1"/>
      <c r="DH115" s="1"/>
      <c r="DI115" s="1"/>
      <c r="DJ115" s="1" t="n">
        <v>1</v>
      </c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5"/>
      <c r="ED115" s="5"/>
      <c r="EE115" s="27"/>
      <c r="EF115" s="1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99" t="s">
        <v>229</v>
      </c>
      <c r="EX115" s="300" t="s">
        <v>230</v>
      </c>
      <c r="EY115" s="300" t="s">
        <v>231</v>
      </c>
      <c r="EZ115" s="300" t="s">
        <v>232</v>
      </c>
      <c r="FA115" s="300" t="s">
        <v>233</v>
      </c>
      <c r="FB115" s="300" t="s">
        <v>234</v>
      </c>
      <c r="FC115" s="300" t="s">
        <v>235</v>
      </c>
      <c r="FD115" s="300" t="s">
        <v>236</v>
      </c>
      <c r="FE115" s="300" t="s">
        <v>237</v>
      </c>
      <c r="FF115" s="300" t="s">
        <v>238</v>
      </c>
      <c r="FG115" s="300" t="s">
        <v>239</v>
      </c>
      <c r="FH115" s="300" t="s">
        <v>240</v>
      </c>
      <c r="FI115" s="300" t="s">
        <v>241</v>
      </c>
      <c r="FJ115" s="300" t="s">
        <v>242</v>
      </c>
      <c r="FK115" s="300" t="s">
        <v>243</v>
      </c>
      <c r="FL115" s="300" t="s">
        <v>244</v>
      </c>
      <c r="FM115" s="300" t="s">
        <v>245</v>
      </c>
      <c r="FN115" s="300" t="s">
        <v>246</v>
      </c>
      <c r="FO115" s="300" t="s">
        <v>247</v>
      </c>
      <c r="FP115" s="301" t="s">
        <v>248</v>
      </c>
    </row>
    <row r="116" customFormat="false" ht="12.5" hidden="false" customHeight="false" outlineLevel="0" collapsed="false">
      <c r="A116" s="1"/>
      <c r="B116" s="1"/>
      <c r="C116" s="1"/>
      <c r="D116" s="1"/>
      <c r="E116" s="1"/>
      <c r="F116" s="1"/>
      <c r="G116" s="1"/>
      <c r="H116" s="1"/>
      <c r="I116" s="1"/>
      <c r="J116" s="1" t="s">
        <v>191</v>
      </c>
      <c r="K116" s="1"/>
      <c r="L116" s="1"/>
      <c r="M116" s="1"/>
      <c r="N116" s="1"/>
      <c r="O116" s="1" t="s">
        <v>191</v>
      </c>
      <c r="P116" s="1"/>
      <c r="Q116" s="1"/>
      <c r="R116" s="1"/>
      <c r="S116" s="1"/>
      <c r="T116" s="1"/>
      <c r="U116" s="1" t="s">
        <v>191</v>
      </c>
      <c r="V116" s="1"/>
      <c r="W116" s="1"/>
      <c r="X116" s="1"/>
      <c r="Y116" s="1"/>
      <c r="Z116" s="1" t="s">
        <v>191</v>
      </c>
      <c r="AA116" s="1"/>
      <c r="AB116" s="1"/>
      <c r="AC116" s="1"/>
      <c r="AD116" s="1"/>
      <c r="AE116" s="1"/>
      <c r="AF116" s="1" t="s">
        <v>191</v>
      </c>
      <c r="AG116" s="1"/>
      <c r="AH116" s="1"/>
      <c r="AI116" s="1"/>
      <c r="AJ116" s="1"/>
      <c r="AK116" s="1" t="s">
        <v>191</v>
      </c>
      <c r="AL116" s="1"/>
      <c r="AM116" s="1"/>
      <c r="AN116" s="1"/>
      <c r="AO116" s="1"/>
      <c r="AP116" s="1"/>
      <c r="AQ116" s="1" t="s">
        <v>191</v>
      </c>
      <c r="AR116" s="1"/>
      <c r="AS116" s="1"/>
      <c r="AT116" s="1"/>
      <c r="AU116" s="1"/>
      <c r="AV116" s="1" t="s">
        <v>191</v>
      </c>
      <c r="AW116" s="1"/>
      <c r="AX116" s="1"/>
      <c r="AY116" s="1"/>
      <c r="AZ116" s="1"/>
      <c r="BA116" s="1"/>
      <c r="BB116" s="1" t="s">
        <v>191</v>
      </c>
      <c r="BC116" s="1"/>
      <c r="BD116" s="1"/>
      <c r="BE116" s="1"/>
      <c r="BF116" s="1"/>
      <c r="BG116" s="1" t="s">
        <v>191</v>
      </c>
      <c r="BH116" s="1"/>
      <c r="BI116" s="1"/>
      <c r="BJ116" s="1"/>
      <c r="BK116" s="1"/>
      <c r="BL116" s="1"/>
      <c r="BM116" s="1" t="s">
        <v>191</v>
      </c>
      <c r="BN116" s="1"/>
      <c r="BO116" s="1"/>
      <c r="BP116" s="1"/>
      <c r="BQ116" s="1"/>
      <c r="BR116" s="1" t="s">
        <v>191</v>
      </c>
      <c r="BS116" s="1"/>
      <c r="BT116" s="1"/>
      <c r="BU116" s="1"/>
      <c r="BV116" s="1"/>
      <c r="BW116" s="1"/>
      <c r="BX116" s="1" t="s">
        <v>191</v>
      </c>
      <c r="BY116" s="1"/>
      <c r="BZ116" s="1"/>
      <c r="CA116" s="1"/>
      <c r="CB116" s="1"/>
      <c r="CC116" s="1" t="s">
        <v>191</v>
      </c>
      <c r="CD116" s="1"/>
      <c r="CE116" s="1"/>
      <c r="CF116" s="1"/>
      <c r="CG116" s="1"/>
      <c r="CH116" s="1"/>
      <c r="CI116" s="1" t="s">
        <v>191</v>
      </c>
      <c r="CJ116" s="1"/>
      <c r="CK116" s="1"/>
      <c r="CL116" s="1"/>
      <c r="CM116" s="1"/>
      <c r="CN116" s="1" t="s">
        <v>191</v>
      </c>
      <c r="CO116" s="1"/>
      <c r="CP116" s="1"/>
      <c r="CQ116" s="1"/>
      <c r="CR116" s="1"/>
      <c r="CS116" s="1"/>
      <c r="CT116" s="1" t="s">
        <v>191</v>
      </c>
      <c r="CU116" s="1"/>
      <c r="CV116" s="1"/>
      <c r="CW116" s="1"/>
      <c r="CX116" s="1"/>
      <c r="CY116" s="1" t="s">
        <v>191</v>
      </c>
      <c r="CZ116" s="1"/>
      <c r="DA116" s="1"/>
      <c r="DB116" s="1"/>
      <c r="DC116" s="1"/>
      <c r="DD116" s="1"/>
      <c r="DE116" s="1" t="s">
        <v>191</v>
      </c>
      <c r="DF116" s="1"/>
      <c r="DG116" s="1"/>
      <c r="DH116" s="1"/>
      <c r="DI116" s="1"/>
      <c r="DJ116" s="1" t="s">
        <v>191</v>
      </c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5"/>
      <c r="ED116" s="5"/>
      <c r="EE116" s="27"/>
      <c r="EF116" s="1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322" t="n">
        <f aca="false">SMALL($DY14:EC14,2)</f>
        <v>656.495360456817</v>
      </c>
      <c r="EX116" s="323" t="n">
        <f aca="false">SMALL($DY14:ED14,2)</f>
        <v>656.495360456817</v>
      </c>
      <c r="EY116" s="323" t="n">
        <f aca="false">SMALL($DY14:EE14,2)</f>
        <v>656.495360456817</v>
      </c>
      <c r="EZ116" s="323" t="n">
        <f aca="false">SMALL($DY14:EF14,2)</f>
        <v>656.495360456817</v>
      </c>
      <c r="FA116" s="323" t="n">
        <f aca="false">SMALL($DY14:EG14,2)</f>
        <v>656.495360456817</v>
      </c>
      <c r="FB116" s="323" t="n">
        <f aca="false">SMALL($DY14:EH14,2)</f>
        <v>656.495360456817</v>
      </c>
      <c r="FC116" s="323" t="n">
        <f aca="false">SMALL($DY14:EI14,2)</f>
        <v>656.495360456817</v>
      </c>
      <c r="FD116" s="323" t="n">
        <f aca="false">SMALL($DY14:EJ14,2)</f>
        <v>656.495360456817</v>
      </c>
      <c r="FE116" s="323" t="n">
        <f aca="false">SMALL($DY14:EK14,2)</f>
        <v>656.495360456817</v>
      </c>
      <c r="FF116" s="323" t="n">
        <f aca="false">SMALL($DY14:EL14,2)</f>
        <v>656.495360456817</v>
      </c>
      <c r="FG116" s="323" t="n">
        <f aca="false">SMALL($DY14:EM14,2)</f>
        <v>656.495360456817</v>
      </c>
      <c r="FH116" s="323" t="n">
        <f aca="false">SMALL($DY14:EN14,2)</f>
        <v>656.495360456817</v>
      </c>
      <c r="FI116" s="323" t="n">
        <f aca="false">SMALL($DY14:EO14,2)</f>
        <v>656.495360456817</v>
      </c>
      <c r="FJ116" s="323" t="n">
        <f aca="false">SMALL($DY14:EP14,2)</f>
        <v>656.495360456817</v>
      </c>
      <c r="FK116" s="323" t="n">
        <f aca="false">SMALL($DY14:EQ14,2)</f>
        <v>656.495360456817</v>
      </c>
      <c r="FL116" s="323" t="n">
        <f aca="false">SMALL($DY14:ER14,2)</f>
        <v>656.495360456817</v>
      </c>
      <c r="FM116" s="323" t="n">
        <f aca="false">SMALL($DY14:ES14,2)</f>
        <v>656.495360456817</v>
      </c>
      <c r="FN116" s="323" t="n">
        <f aca="false">SMALL($DY14:ET14,2)</f>
        <v>656.495360456817</v>
      </c>
      <c r="FO116" s="323" t="n">
        <f aca="false">SMALL($DY14:EU14,2)</f>
        <v>656.495360456817</v>
      </c>
      <c r="FP116" s="324" t="n">
        <f aca="false">SMALL($DY14:EV14,2)</f>
        <v>656.495360456817</v>
      </c>
    </row>
    <row r="117" customFormat="false" ht="12.5" hidden="false" customHeight="false" outlineLevel="0" collapsed="false">
      <c r="A117" s="1"/>
      <c r="B117" s="1"/>
      <c r="C117" s="1"/>
      <c r="D117" s="1"/>
      <c r="E117" s="1"/>
      <c r="F117" s="1"/>
      <c r="G117" s="1"/>
      <c r="H117" s="1"/>
      <c r="I117" s="1"/>
      <c r="J117" s="1" t="n">
        <v>2</v>
      </c>
      <c r="K117" s="1"/>
      <c r="L117" s="1"/>
      <c r="M117" s="1"/>
      <c r="N117" s="1"/>
      <c r="O117" s="1" t="n">
        <v>2</v>
      </c>
      <c r="P117" s="1"/>
      <c r="Q117" s="1"/>
      <c r="R117" s="1"/>
      <c r="S117" s="1"/>
      <c r="T117" s="1"/>
      <c r="U117" s="1" t="n">
        <v>2</v>
      </c>
      <c r="V117" s="1"/>
      <c r="W117" s="1"/>
      <c r="X117" s="1"/>
      <c r="Y117" s="1"/>
      <c r="Z117" s="1" t="n">
        <v>2</v>
      </c>
      <c r="AA117" s="1"/>
      <c r="AB117" s="1"/>
      <c r="AC117" s="1"/>
      <c r="AD117" s="1"/>
      <c r="AE117" s="1"/>
      <c r="AF117" s="1" t="n">
        <v>2</v>
      </c>
      <c r="AG117" s="1"/>
      <c r="AH117" s="1"/>
      <c r="AI117" s="1"/>
      <c r="AJ117" s="1"/>
      <c r="AK117" s="1" t="n">
        <v>2</v>
      </c>
      <c r="AL117" s="1"/>
      <c r="AM117" s="1"/>
      <c r="AN117" s="1"/>
      <c r="AO117" s="1"/>
      <c r="AP117" s="1"/>
      <c r="AQ117" s="1" t="n">
        <v>2</v>
      </c>
      <c r="AR117" s="1"/>
      <c r="AS117" s="1"/>
      <c r="AT117" s="1"/>
      <c r="AU117" s="1"/>
      <c r="AV117" s="1" t="n">
        <v>2</v>
      </c>
      <c r="AW117" s="1"/>
      <c r="AX117" s="1"/>
      <c r="AY117" s="1"/>
      <c r="AZ117" s="1"/>
      <c r="BA117" s="1"/>
      <c r="BB117" s="1" t="n">
        <v>2</v>
      </c>
      <c r="BC117" s="1"/>
      <c r="BD117" s="1"/>
      <c r="BE117" s="1"/>
      <c r="BF117" s="1"/>
      <c r="BG117" s="1" t="n">
        <v>2</v>
      </c>
      <c r="BH117" s="1"/>
      <c r="BI117" s="1"/>
      <c r="BJ117" s="1"/>
      <c r="BK117" s="1"/>
      <c r="BL117" s="1"/>
      <c r="BM117" s="1" t="n">
        <v>2</v>
      </c>
      <c r="BN117" s="1"/>
      <c r="BO117" s="1"/>
      <c r="BP117" s="1"/>
      <c r="BQ117" s="1"/>
      <c r="BR117" s="1" t="n">
        <v>2</v>
      </c>
      <c r="BS117" s="1"/>
      <c r="BT117" s="1"/>
      <c r="BU117" s="1"/>
      <c r="BV117" s="1"/>
      <c r="BW117" s="1"/>
      <c r="BX117" s="1" t="n">
        <v>2</v>
      </c>
      <c r="BY117" s="1"/>
      <c r="BZ117" s="1"/>
      <c r="CA117" s="1"/>
      <c r="CB117" s="1"/>
      <c r="CC117" s="1" t="n">
        <v>2</v>
      </c>
      <c r="CD117" s="1"/>
      <c r="CE117" s="1"/>
      <c r="CF117" s="1"/>
      <c r="CG117" s="1"/>
      <c r="CH117" s="1"/>
      <c r="CI117" s="1" t="n">
        <v>2</v>
      </c>
      <c r="CJ117" s="1"/>
      <c r="CK117" s="1"/>
      <c r="CL117" s="1"/>
      <c r="CM117" s="1"/>
      <c r="CN117" s="1" t="n">
        <v>2</v>
      </c>
      <c r="CO117" s="1"/>
      <c r="CP117" s="1"/>
      <c r="CQ117" s="1"/>
      <c r="CR117" s="1"/>
      <c r="CS117" s="1"/>
      <c r="CT117" s="1" t="n">
        <v>2</v>
      </c>
      <c r="CU117" s="1"/>
      <c r="CV117" s="1"/>
      <c r="CW117" s="1"/>
      <c r="CX117" s="1"/>
      <c r="CY117" s="1" t="n">
        <v>2</v>
      </c>
      <c r="CZ117" s="1"/>
      <c r="DA117" s="1"/>
      <c r="DB117" s="1"/>
      <c r="DC117" s="1"/>
      <c r="DD117" s="1"/>
      <c r="DE117" s="1" t="n">
        <v>2</v>
      </c>
      <c r="DF117" s="1"/>
      <c r="DG117" s="1"/>
      <c r="DH117" s="1"/>
      <c r="DI117" s="1"/>
      <c r="DJ117" s="1" t="n">
        <v>2</v>
      </c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5"/>
      <c r="ED117" s="5"/>
      <c r="EE117" s="27"/>
      <c r="EF117" s="1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322" t="n">
        <f aca="false">SMALL($DY15:EC15,2)</f>
        <v>725.068979109184</v>
      </c>
      <c r="EX117" s="323" t="n">
        <f aca="false">SMALL($DY15:ED15,2)</f>
        <v>725.068979109184</v>
      </c>
      <c r="EY117" s="323" t="n">
        <f aca="false">SMALL($DY15:EE15,2)</f>
        <v>725.068979109184</v>
      </c>
      <c r="EZ117" s="323" t="n">
        <f aca="false">SMALL($DY15:EF15,2)</f>
        <v>725.068979109184</v>
      </c>
      <c r="FA117" s="323" t="n">
        <f aca="false">SMALL($DY15:EG15,2)</f>
        <v>725.068979109184</v>
      </c>
      <c r="FB117" s="323" t="n">
        <f aca="false">SMALL($DY15:EH15,2)</f>
        <v>725.068979109184</v>
      </c>
      <c r="FC117" s="323" t="n">
        <f aca="false">SMALL($DY15:EI15,2)</f>
        <v>725.068979109184</v>
      </c>
      <c r="FD117" s="323" t="n">
        <f aca="false">SMALL($DY15:EJ15,2)</f>
        <v>725.068979109184</v>
      </c>
      <c r="FE117" s="323" t="n">
        <f aca="false">SMALL($DY15:EK15,2)</f>
        <v>725.068979109184</v>
      </c>
      <c r="FF117" s="323" t="n">
        <f aca="false">SMALL($DY15:EL15,2)</f>
        <v>725.068979109184</v>
      </c>
      <c r="FG117" s="323" t="n">
        <f aca="false">SMALL($DY15:EM15,2)</f>
        <v>725.068979109184</v>
      </c>
      <c r="FH117" s="323" t="n">
        <f aca="false">SMALL($DY15:EN15,2)</f>
        <v>725.068979109184</v>
      </c>
      <c r="FI117" s="323" t="n">
        <f aca="false">SMALL($DY15:EO15,2)</f>
        <v>725.068979109184</v>
      </c>
      <c r="FJ117" s="323" t="n">
        <f aca="false">SMALL($DY15:EP15,2)</f>
        <v>725.068979109184</v>
      </c>
      <c r="FK117" s="323" t="n">
        <f aca="false">SMALL($DY15:EQ15,2)</f>
        <v>725.068979109184</v>
      </c>
      <c r="FL117" s="323" t="n">
        <f aca="false">SMALL($DY15:ER15,2)</f>
        <v>725.068979109184</v>
      </c>
      <c r="FM117" s="323" t="n">
        <f aca="false">SMALL($DY15:ES15,2)</f>
        <v>725.068979109184</v>
      </c>
      <c r="FN117" s="323" t="n">
        <f aca="false">SMALL($DY15:ET15,2)</f>
        <v>725.068979109184</v>
      </c>
      <c r="FO117" s="323" t="n">
        <f aca="false">SMALL($DY15:EU15,2)</f>
        <v>725.068979109184</v>
      </c>
      <c r="FP117" s="324" t="n">
        <f aca="false">SMALL($DY15:EV15,2)</f>
        <v>725.068979109184</v>
      </c>
    </row>
    <row r="118" customFormat="false" ht="12.5" hidden="false" customHeight="false" outlineLevel="0" collapsed="false">
      <c r="A118" s="1"/>
      <c r="B118" s="1"/>
      <c r="C118" s="1"/>
      <c r="D118" s="1"/>
      <c r="E118" s="1"/>
      <c r="F118" s="1"/>
      <c r="G118" s="1"/>
      <c r="H118" s="1"/>
      <c r="I118" s="1"/>
      <c r="J118" s="1" t="s">
        <v>191</v>
      </c>
      <c r="K118" s="1"/>
      <c r="L118" s="1"/>
      <c r="M118" s="1"/>
      <c r="N118" s="1"/>
      <c r="O118" s="1" t="s">
        <v>191</v>
      </c>
      <c r="P118" s="1"/>
      <c r="Q118" s="1"/>
      <c r="R118" s="1"/>
      <c r="S118" s="1"/>
      <c r="T118" s="1"/>
      <c r="U118" s="1" t="s">
        <v>191</v>
      </c>
      <c r="V118" s="1"/>
      <c r="W118" s="1"/>
      <c r="X118" s="1"/>
      <c r="Y118" s="1"/>
      <c r="Z118" s="1" t="s">
        <v>191</v>
      </c>
      <c r="AA118" s="1"/>
      <c r="AB118" s="1"/>
      <c r="AC118" s="1"/>
      <c r="AD118" s="1"/>
      <c r="AE118" s="1"/>
      <c r="AF118" s="1" t="s">
        <v>191</v>
      </c>
      <c r="AG118" s="1"/>
      <c r="AH118" s="1"/>
      <c r="AI118" s="1"/>
      <c r="AJ118" s="1"/>
      <c r="AK118" s="1" t="s">
        <v>191</v>
      </c>
      <c r="AL118" s="1"/>
      <c r="AM118" s="1"/>
      <c r="AN118" s="1"/>
      <c r="AO118" s="1"/>
      <c r="AP118" s="1"/>
      <c r="AQ118" s="1" t="s">
        <v>191</v>
      </c>
      <c r="AR118" s="1"/>
      <c r="AS118" s="1"/>
      <c r="AT118" s="1"/>
      <c r="AU118" s="1"/>
      <c r="AV118" s="1" t="s">
        <v>191</v>
      </c>
      <c r="AW118" s="1"/>
      <c r="AX118" s="1"/>
      <c r="AY118" s="1"/>
      <c r="AZ118" s="1"/>
      <c r="BA118" s="1"/>
      <c r="BB118" s="1" t="s">
        <v>191</v>
      </c>
      <c r="BC118" s="1"/>
      <c r="BD118" s="1"/>
      <c r="BE118" s="1"/>
      <c r="BF118" s="1"/>
      <c r="BG118" s="1" t="s">
        <v>191</v>
      </c>
      <c r="BH118" s="1"/>
      <c r="BI118" s="1"/>
      <c r="BJ118" s="1"/>
      <c r="BK118" s="1"/>
      <c r="BL118" s="1"/>
      <c r="BM118" s="1" t="s">
        <v>191</v>
      </c>
      <c r="BN118" s="1"/>
      <c r="BO118" s="1"/>
      <c r="BP118" s="1"/>
      <c r="BQ118" s="1"/>
      <c r="BR118" s="1" t="s">
        <v>191</v>
      </c>
      <c r="BS118" s="1"/>
      <c r="BT118" s="1"/>
      <c r="BU118" s="1"/>
      <c r="BV118" s="1"/>
      <c r="BW118" s="1"/>
      <c r="BX118" s="1" t="s">
        <v>191</v>
      </c>
      <c r="BY118" s="1"/>
      <c r="BZ118" s="1"/>
      <c r="CA118" s="1"/>
      <c r="CB118" s="1"/>
      <c r="CC118" s="1" t="s">
        <v>191</v>
      </c>
      <c r="CD118" s="1"/>
      <c r="CE118" s="1"/>
      <c r="CF118" s="1"/>
      <c r="CG118" s="1"/>
      <c r="CH118" s="1"/>
      <c r="CI118" s="1" t="s">
        <v>191</v>
      </c>
      <c r="CJ118" s="1"/>
      <c r="CK118" s="1"/>
      <c r="CL118" s="1"/>
      <c r="CM118" s="1"/>
      <c r="CN118" s="1" t="s">
        <v>191</v>
      </c>
      <c r="CO118" s="1"/>
      <c r="CP118" s="1"/>
      <c r="CQ118" s="1"/>
      <c r="CR118" s="1"/>
      <c r="CS118" s="1"/>
      <c r="CT118" s="1" t="s">
        <v>191</v>
      </c>
      <c r="CU118" s="1"/>
      <c r="CV118" s="1"/>
      <c r="CW118" s="1"/>
      <c r="CX118" s="1"/>
      <c r="CY118" s="1" t="s">
        <v>191</v>
      </c>
      <c r="CZ118" s="1"/>
      <c r="DA118" s="1"/>
      <c r="DB118" s="1"/>
      <c r="DC118" s="1"/>
      <c r="DD118" s="1"/>
      <c r="DE118" s="1" t="s">
        <v>191</v>
      </c>
      <c r="DF118" s="1"/>
      <c r="DG118" s="1"/>
      <c r="DH118" s="1"/>
      <c r="DI118" s="1"/>
      <c r="DJ118" s="1" t="s">
        <v>191</v>
      </c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5"/>
      <c r="ED118" s="5"/>
      <c r="EE118" s="27"/>
      <c r="EF118" s="1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322" t="n">
        <f aca="false">SMALL($DY16:EC16,2)</f>
        <v>754.2194092827</v>
      </c>
      <c r="EX118" s="323" t="n">
        <f aca="false">SMALL($DY16:ED16,2)</f>
        <v>754.2194092827</v>
      </c>
      <c r="EY118" s="323" t="n">
        <f aca="false">SMALL($DY16:EE16,2)</f>
        <v>754.2194092827</v>
      </c>
      <c r="EZ118" s="323" t="n">
        <f aca="false">SMALL($DY16:EF16,2)</f>
        <v>754.2194092827</v>
      </c>
      <c r="FA118" s="323" t="n">
        <f aca="false">SMALL($DY16:EG16,2)</f>
        <v>754.2194092827</v>
      </c>
      <c r="FB118" s="323" t="n">
        <f aca="false">SMALL($DY16:EH16,2)</f>
        <v>754.2194092827</v>
      </c>
      <c r="FC118" s="323" t="n">
        <f aca="false">SMALL($DY16:EI16,2)</f>
        <v>754.2194092827</v>
      </c>
      <c r="FD118" s="323" t="n">
        <f aca="false">SMALL($DY16:EJ16,2)</f>
        <v>754.2194092827</v>
      </c>
      <c r="FE118" s="323" t="n">
        <f aca="false">SMALL($DY16:EK16,2)</f>
        <v>754.2194092827</v>
      </c>
      <c r="FF118" s="323" t="n">
        <f aca="false">SMALL($DY16:EL16,2)</f>
        <v>754.2194092827</v>
      </c>
      <c r="FG118" s="323" t="n">
        <f aca="false">SMALL($DY16:EM16,2)</f>
        <v>754.2194092827</v>
      </c>
      <c r="FH118" s="323" t="n">
        <f aca="false">SMALL($DY16:EN16,2)</f>
        <v>754.2194092827</v>
      </c>
      <c r="FI118" s="323" t="n">
        <f aca="false">SMALL($DY16:EO16,2)</f>
        <v>754.2194092827</v>
      </c>
      <c r="FJ118" s="323" t="n">
        <f aca="false">SMALL($DY16:EP16,2)</f>
        <v>754.2194092827</v>
      </c>
      <c r="FK118" s="323" t="n">
        <f aca="false">SMALL($DY16:EQ16,2)</f>
        <v>754.2194092827</v>
      </c>
      <c r="FL118" s="323" t="n">
        <f aca="false">SMALL($DY16:ER16,2)</f>
        <v>754.2194092827</v>
      </c>
      <c r="FM118" s="323" t="n">
        <f aca="false">SMALL($DY16:ES16,2)</f>
        <v>754.2194092827</v>
      </c>
      <c r="FN118" s="323" t="n">
        <f aca="false">SMALL($DY16:ET16,2)</f>
        <v>754.2194092827</v>
      </c>
      <c r="FO118" s="323" t="n">
        <f aca="false">SMALL($DY16:EU16,2)</f>
        <v>754.2194092827</v>
      </c>
      <c r="FP118" s="324" t="n">
        <f aca="false">SMALL($DY16:EV16,2)</f>
        <v>754.2194092827</v>
      </c>
    </row>
    <row r="119" customFormat="false" ht="12.5" hidden="false" customHeight="false" outlineLevel="0" collapsed="false">
      <c r="A119" s="1"/>
      <c r="B119" s="1"/>
      <c r="C119" s="1"/>
      <c r="D119" s="1"/>
      <c r="E119" s="1"/>
      <c r="F119" s="1"/>
      <c r="G119" s="1"/>
      <c r="H119" s="1"/>
      <c r="I119" s="1"/>
      <c r="J119" s="1" t="n">
        <v>3</v>
      </c>
      <c r="K119" s="1"/>
      <c r="L119" s="1"/>
      <c r="M119" s="1"/>
      <c r="N119" s="1"/>
      <c r="O119" s="1" t="n">
        <v>3</v>
      </c>
      <c r="P119" s="1"/>
      <c r="Q119" s="1"/>
      <c r="R119" s="1"/>
      <c r="S119" s="1"/>
      <c r="T119" s="1"/>
      <c r="U119" s="1" t="n">
        <v>3</v>
      </c>
      <c r="V119" s="1"/>
      <c r="W119" s="1"/>
      <c r="X119" s="1"/>
      <c r="Y119" s="1"/>
      <c r="Z119" s="1" t="n">
        <v>3</v>
      </c>
      <c r="AA119" s="1"/>
      <c r="AB119" s="1"/>
      <c r="AC119" s="1"/>
      <c r="AD119" s="1"/>
      <c r="AE119" s="1"/>
      <c r="AF119" s="1" t="n">
        <v>3</v>
      </c>
      <c r="AG119" s="1"/>
      <c r="AH119" s="1"/>
      <c r="AI119" s="1"/>
      <c r="AJ119" s="1"/>
      <c r="AK119" s="1" t="n">
        <v>3</v>
      </c>
      <c r="AL119" s="1"/>
      <c r="AM119" s="1"/>
      <c r="AN119" s="1"/>
      <c r="AO119" s="1"/>
      <c r="AP119" s="1"/>
      <c r="AQ119" s="1" t="n">
        <v>3</v>
      </c>
      <c r="AR119" s="1"/>
      <c r="AS119" s="1"/>
      <c r="AT119" s="1"/>
      <c r="AU119" s="1"/>
      <c r="AV119" s="1" t="n">
        <v>3</v>
      </c>
      <c r="AW119" s="1"/>
      <c r="AX119" s="1"/>
      <c r="AY119" s="1"/>
      <c r="AZ119" s="1"/>
      <c r="BA119" s="1"/>
      <c r="BB119" s="1" t="n">
        <v>3</v>
      </c>
      <c r="BC119" s="1"/>
      <c r="BD119" s="1"/>
      <c r="BE119" s="1"/>
      <c r="BF119" s="1"/>
      <c r="BG119" s="1" t="n">
        <v>3</v>
      </c>
      <c r="BH119" s="1"/>
      <c r="BI119" s="1"/>
      <c r="BJ119" s="1"/>
      <c r="BK119" s="1"/>
      <c r="BL119" s="1"/>
      <c r="BM119" s="1" t="n">
        <v>3</v>
      </c>
      <c r="BN119" s="1"/>
      <c r="BO119" s="1"/>
      <c r="BP119" s="1"/>
      <c r="BQ119" s="1"/>
      <c r="BR119" s="1" t="n">
        <v>3</v>
      </c>
      <c r="BS119" s="1"/>
      <c r="BT119" s="1"/>
      <c r="BU119" s="1"/>
      <c r="BV119" s="1"/>
      <c r="BW119" s="1"/>
      <c r="BX119" s="1" t="n">
        <v>3</v>
      </c>
      <c r="BY119" s="1"/>
      <c r="BZ119" s="1"/>
      <c r="CA119" s="1"/>
      <c r="CB119" s="1"/>
      <c r="CC119" s="1" t="n">
        <v>3</v>
      </c>
      <c r="CD119" s="1"/>
      <c r="CE119" s="1"/>
      <c r="CF119" s="1"/>
      <c r="CG119" s="1"/>
      <c r="CH119" s="1"/>
      <c r="CI119" s="1" t="n">
        <v>3</v>
      </c>
      <c r="CJ119" s="1"/>
      <c r="CK119" s="1"/>
      <c r="CL119" s="1"/>
      <c r="CM119" s="1"/>
      <c r="CN119" s="1" t="n">
        <v>3</v>
      </c>
      <c r="CO119" s="1"/>
      <c r="CP119" s="1"/>
      <c r="CQ119" s="1"/>
      <c r="CR119" s="1"/>
      <c r="CS119" s="1"/>
      <c r="CT119" s="1" t="n">
        <v>3</v>
      </c>
      <c r="CU119" s="1"/>
      <c r="CV119" s="1"/>
      <c r="CW119" s="1"/>
      <c r="CX119" s="1"/>
      <c r="CY119" s="1" t="n">
        <v>3</v>
      </c>
      <c r="CZ119" s="1"/>
      <c r="DA119" s="1"/>
      <c r="DB119" s="1"/>
      <c r="DC119" s="1"/>
      <c r="DD119" s="1"/>
      <c r="DE119" s="1" t="n">
        <v>3</v>
      </c>
      <c r="DF119" s="1"/>
      <c r="DG119" s="1"/>
      <c r="DH119" s="1"/>
      <c r="DI119" s="1"/>
      <c r="DJ119" s="1" t="n">
        <v>3</v>
      </c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5"/>
      <c r="ED119" s="5"/>
      <c r="EE119" s="27"/>
      <c r="EF119" s="1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322" t="n">
        <f aca="false">SMALL($DY17:EC17,2)</f>
        <v>717.208921628811</v>
      </c>
      <c r="EX119" s="323" t="n">
        <f aca="false">SMALL($DY17:ED17,2)</f>
        <v>717.208921628811</v>
      </c>
      <c r="EY119" s="323" t="n">
        <f aca="false">SMALL($DY17:EE17,2)</f>
        <v>717.208921628811</v>
      </c>
      <c r="EZ119" s="323" t="n">
        <f aca="false">SMALL($DY17:EF17,2)</f>
        <v>717.208921628811</v>
      </c>
      <c r="FA119" s="323" t="n">
        <f aca="false">SMALL($DY17:EG17,2)</f>
        <v>717.208921628811</v>
      </c>
      <c r="FB119" s="323" t="n">
        <f aca="false">SMALL($DY17:EH17,2)</f>
        <v>717.208921628811</v>
      </c>
      <c r="FC119" s="323" t="n">
        <f aca="false">SMALL($DY17:EI17,2)</f>
        <v>717.208921628811</v>
      </c>
      <c r="FD119" s="323" t="n">
        <f aca="false">SMALL($DY17:EJ17,2)</f>
        <v>717.208921628811</v>
      </c>
      <c r="FE119" s="323" t="n">
        <f aca="false">SMALL($DY17:EK17,2)</f>
        <v>717.208921628811</v>
      </c>
      <c r="FF119" s="323" t="n">
        <f aca="false">SMALL($DY17:EL17,2)</f>
        <v>717.208921628811</v>
      </c>
      <c r="FG119" s="323" t="n">
        <f aca="false">SMALL($DY17:EM17,2)</f>
        <v>717.208921628811</v>
      </c>
      <c r="FH119" s="323" t="n">
        <f aca="false">SMALL($DY17:EN17,2)</f>
        <v>717.208921628811</v>
      </c>
      <c r="FI119" s="323" t="n">
        <f aca="false">SMALL($DY17:EO17,2)</f>
        <v>717.208921628811</v>
      </c>
      <c r="FJ119" s="323" t="n">
        <f aca="false">SMALL($DY17:EP17,2)</f>
        <v>717.208921628811</v>
      </c>
      <c r="FK119" s="323" t="n">
        <f aca="false">SMALL($DY17:EQ17,2)</f>
        <v>717.208921628811</v>
      </c>
      <c r="FL119" s="323" t="n">
        <f aca="false">SMALL($DY17:ER17,2)</f>
        <v>717.208921628811</v>
      </c>
      <c r="FM119" s="323" t="n">
        <f aca="false">SMALL($DY17:ES17,2)</f>
        <v>717.208921628811</v>
      </c>
      <c r="FN119" s="323" t="n">
        <f aca="false">SMALL($DY17:ET17,2)</f>
        <v>717.208921628811</v>
      </c>
      <c r="FO119" s="323" t="n">
        <f aca="false">SMALL($DY17:EU17,2)</f>
        <v>717.208921628811</v>
      </c>
      <c r="FP119" s="324" t="n">
        <f aca="false">SMALL($DY17:EV17,2)</f>
        <v>717.208921628811</v>
      </c>
    </row>
    <row r="120" customFormat="false" ht="12.5" hidden="false" customHeight="false" outlineLevel="0" collapsed="false">
      <c r="A120" s="1"/>
      <c r="B120" s="1"/>
      <c r="C120" s="1"/>
      <c r="D120" s="1"/>
      <c r="E120" s="1"/>
      <c r="F120" s="1"/>
      <c r="G120" s="1"/>
      <c r="H120" s="1"/>
      <c r="I120" s="1"/>
      <c r="J120" s="1" t="s">
        <v>191</v>
      </c>
      <c r="K120" s="1"/>
      <c r="L120" s="1"/>
      <c r="M120" s="1"/>
      <c r="N120" s="1"/>
      <c r="O120" s="1" t="s">
        <v>191</v>
      </c>
      <c r="P120" s="1"/>
      <c r="Q120" s="1"/>
      <c r="R120" s="1"/>
      <c r="S120" s="1"/>
      <c r="T120" s="1"/>
      <c r="U120" s="1" t="s">
        <v>191</v>
      </c>
      <c r="V120" s="1"/>
      <c r="W120" s="1"/>
      <c r="X120" s="1"/>
      <c r="Y120" s="1"/>
      <c r="Z120" s="1" t="s">
        <v>191</v>
      </c>
      <c r="AA120" s="1"/>
      <c r="AB120" s="1"/>
      <c r="AC120" s="1"/>
      <c r="AD120" s="1"/>
      <c r="AE120" s="1"/>
      <c r="AF120" s="1" t="s">
        <v>191</v>
      </c>
      <c r="AG120" s="1"/>
      <c r="AH120" s="1"/>
      <c r="AI120" s="1"/>
      <c r="AJ120" s="1"/>
      <c r="AK120" s="1" t="s">
        <v>191</v>
      </c>
      <c r="AL120" s="1"/>
      <c r="AM120" s="1"/>
      <c r="AN120" s="1"/>
      <c r="AO120" s="1"/>
      <c r="AP120" s="1"/>
      <c r="AQ120" s="1" t="s">
        <v>191</v>
      </c>
      <c r="AR120" s="1"/>
      <c r="AS120" s="1"/>
      <c r="AT120" s="1"/>
      <c r="AU120" s="1"/>
      <c r="AV120" s="1" t="s">
        <v>191</v>
      </c>
      <c r="AW120" s="1"/>
      <c r="AX120" s="1"/>
      <c r="AY120" s="1"/>
      <c r="AZ120" s="1"/>
      <c r="BA120" s="1"/>
      <c r="BB120" s="1" t="s">
        <v>191</v>
      </c>
      <c r="BC120" s="1"/>
      <c r="BD120" s="1"/>
      <c r="BE120" s="1"/>
      <c r="BF120" s="1"/>
      <c r="BG120" s="1" t="s">
        <v>191</v>
      </c>
      <c r="BH120" s="1"/>
      <c r="BI120" s="1"/>
      <c r="BJ120" s="1"/>
      <c r="BK120" s="1"/>
      <c r="BL120" s="1"/>
      <c r="BM120" s="1" t="s">
        <v>191</v>
      </c>
      <c r="BN120" s="1"/>
      <c r="BO120" s="1"/>
      <c r="BP120" s="1"/>
      <c r="BQ120" s="1"/>
      <c r="BR120" s="1" t="s">
        <v>191</v>
      </c>
      <c r="BS120" s="1"/>
      <c r="BT120" s="1"/>
      <c r="BU120" s="1"/>
      <c r="BV120" s="1"/>
      <c r="BW120" s="1"/>
      <c r="BX120" s="1" t="s">
        <v>191</v>
      </c>
      <c r="BY120" s="1"/>
      <c r="BZ120" s="1"/>
      <c r="CA120" s="1"/>
      <c r="CB120" s="1"/>
      <c r="CC120" s="1" t="s">
        <v>191</v>
      </c>
      <c r="CD120" s="1"/>
      <c r="CE120" s="1"/>
      <c r="CF120" s="1"/>
      <c r="CG120" s="1"/>
      <c r="CH120" s="1"/>
      <c r="CI120" s="1" t="s">
        <v>191</v>
      </c>
      <c r="CJ120" s="1"/>
      <c r="CK120" s="1"/>
      <c r="CL120" s="1"/>
      <c r="CM120" s="1"/>
      <c r="CN120" s="1" t="s">
        <v>191</v>
      </c>
      <c r="CO120" s="1"/>
      <c r="CP120" s="1"/>
      <c r="CQ120" s="1"/>
      <c r="CR120" s="1"/>
      <c r="CS120" s="1"/>
      <c r="CT120" s="1" t="s">
        <v>191</v>
      </c>
      <c r="CU120" s="1"/>
      <c r="CV120" s="1"/>
      <c r="CW120" s="1"/>
      <c r="CX120" s="1"/>
      <c r="CY120" s="1" t="s">
        <v>191</v>
      </c>
      <c r="CZ120" s="1"/>
      <c r="DA120" s="1"/>
      <c r="DB120" s="1"/>
      <c r="DC120" s="1"/>
      <c r="DD120" s="1"/>
      <c r="DE120" s="1" t="s">
        <v>191</v>
      </c>
      <c r="DF120" s="1"/>
      <c r="DG120" s="1"/>
      <c r="DH120" s="1"/>
      <c r="DI120" s="1"/>
      <c r="DJ120" s="1" t="s">
        <v>191</v>
      </c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5"/>
      <c r="ED120" s="5"/>
      <c r="EE120" s="27"/>
      <c r="EF120" s="1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322" t="n">
        <f aca="false">SMALL($DY18:EC18,2)</f>
        <v>638.487870218783</v>
      </c>
      <c r="EX120" s="323" t="n">
        <f aca="false">SMALL($DY18:ED18,2)</f>
        <v>638.487870218783</v>
      </c>
      <c r="EY120" s="323" t="n">
        <f aca="false">SMALL($DY18:EE18,2)</f>
        <v>638.487870218783</v>
      </c>
      <c r="EZ120" s="323" t="n">
        <f aca="false">SMALL($DY18:EF18,2)</f>
        <v>638.487870218783</v>
      </c>
      <c r="FA120" s="323" t="n">
        <f aca="false">SMALL($DY18:EG18,2)</f>
        <v>638.487870218783</v>
      </c>
      <c r="FB120" s="323" t="n">
        <f aca="false">SMALL($DY18:EH18,2)</f>
        <v>638.487870218783</v>
      </c>
      <c r="FC120" s="323" t="n">
        <f aca="false">SMALL($DY18:EI18,2)</f>
        <v>638.487870218783</v>
      </c>
      <c r="FD120" s="323" t="n">
        <f aca="false">SMALL($DY18:EJ18,2)</f>
        <v>638.487870218783</v>
      </c>
      <c r="FE120" s="323" t="n">
        <f aca="false">SMALL($DY18:EK18,2)</f>
        <v>638.487870218783</v>
      </c>
      <c r="FF120" s="323" t="n">
        <f aca="false">SMALL($DY18:EL18,2)</f>
        <v>638.487870218783</v>
      </c>
      <c r="FG120" s="323" t="n">
        <f aca="false">SMALL($DY18:EM18,2)</f>
        <v>638.487870218783</v>
      </c>
      <c r="FH120" s="323" t="n">
        <f aca="false">SMALL($DY18:EN18,2)</f>
        <v>638.487870218783</v>
      </c>
      <c r="FI120" s="323" t="n">
        <f aca="false">SMALL($DY18:EO18,2)</f>
        <v>638.487870218783</v>
      </c>
      <c r="FJ120" s="323" t="n">
        <f aca="false">SMALL($DY18:EP18,2)</f>
        <v>638.487870218783</v>
      </c>
      <c r="FK120" s="323" t="n">
        <f aca="false">SMALL($DY18:EQ18,2)</f>
        <v>638.487870218783</v>
      </c>
      <c r="FL120" s="323" t="n">
        <f aca="false">SMALL($DY18:ER18,2)</f>
        <v>638.487870218783</v>
      </c>
      <c r="FM120" s="323" t="n">
        <f aca="false">SMALL($DY18:ES18,2)</f>
        <v>638.487870218783</v>
      </c>
      <c r="FN120" s="323" t="n">
        <f aca="false">SMALL($DY18:ET18,2)</f>
        <v>638.487870218783</v>
      </c>
      <c r="FO120" s="323" t="n">
        <f aca="false">SMALL($DY18:EU18,2)</f>
        <v>638.487870218783</v>
      </c>
      <c r="FP120" s="324" t="n">
        <f aca="false">SMALL($DY18:EV18,2)</f>
        <v>638.487870218783</v>
      </c>
    </row>
    <row r="121" customFormat="false" ht="12.5" hidden="false" customHeight="false" outlineLevel="0" collapsed="false">
      <c r="A121" s="1"/>
      <c r="B121" s="1"/>
      <c r="C121" s="1"/>
      <c r="D121" s="1"/>
      <c r="E121" s="1"/>
      <c r="F121" s="1"/>
      <c r="G121" s="1"/>
      <c r="H121" s="1"/>
      <c r="I121" s="1"/>
      <c r="J121" s="1" t="n">
        <v>4</v>
      </c>
      <c r="K121" s="1"/>
      <c r="L121" s="1"/>
      <c r="M121" s="1"/>
      <c r="N121" s="1"/>
      <c r="O121" s="1" t="n">
        <v>4</v>
      </c>
      <c r="P121" s="1"/>
      <c r="Q121" s="1"/>
      <c r="R121" s="1"/>
      <c r="S121" s="1"/>
      <c r="T121" s="1"/>
      <c r="U121" s="1" t="n">
        <v>4</v>
      </c>
      <c r="V121" s="1"/>
      <c r="W121" s="1"/>
      <c r="X121" s="1"/>
      <c r="Y121" s="1"/>
      <c r="Z121" s="1" t="n">
        <v>4</v>
      </c>
      <c r="AA121" s="1"/>
      <c r="AB121" s="1"/>
      <c r="AC121" s="1"/>
      <c r="AD121" s="1"/>
      <c r="AE121" s="1"/>
      <c r="AF121" s="1" t="n">
        <v>4</v>
      </c>
      <c r="AG121" s="1"/>
      <c r="AH121" s="1"/>
      <c r="AI121" s="1"/>
      <c r="AJ121" s="1"/>
      <c r="AK121" s="1" t="n">
        <v>4</v>
      </c>
      <c r="AL121" s="1"/>
      <c r="AM121" s="1"/>
      <c r="AN121" s="1"/>
      <c r="AO121" s="1"/>
      <c r="AP121" s="1"/>
      <c r="AQ121" s="1" t="n">
        <v>4</v>
      </c>
      <c r="AR121" s="1"/>
      <c r="AS121" s="1"/>
      <c r="AT121" s="1"/>
      <c r="AU121" s="1"/>
      <c r="AV121" s="1" t="n">
        <v>4</v>
      </c>
      <c r="AW121" s="1"/>
      <c r="AX121" s="1"/>
      <c r="AY121" s="1"/>
      <c r="AZ121" s="1"/>
      <c r="BA121" s="1"/>
      <c r="BB121" s="1" t="n">
        <v>4</v>
      </c>
      <c r="BC121" s="1"/>
      <c r="BD121" s="1"/>
      <c r="BE121" s="1"/>
      <c r="BF121" s="1"/>
      <c r="BG121" s="1" t="n">
        <v>4</v>
      </c>
      <c r="BH121" s="1"/>
      <c r="BI121" s="1"/>
      <c r="BJ121" s="1"/>
      <c r="BK121" s="1"/>
      <c r="BL121" s="1"/>
      <c r="BM121" s="1" t="n">
        <v>4</v>
      </c>
      <c r="BN121" s="1"/>
      <c r="BO121" s="1"/>
      <c r="BP121" s="1"/>
      <c r="BQ121" s="1"/>
      <c r="BR121" s="1" t="n">
        <v>4</v>
      </c>
      <c r="BS121" s="1"/>
      <c r="BT121" s="1"/>
      <c r="BU121" s="1"/>
      <c r="BV121" s="1"/>
      <c r="BW121" s="1"/>
      <c r="BX121" s="1" t="n">
        <v>4</v>
      </c>
      <c r="BY121" s="1"/>
      <c r="BZ121" s="1"/>
      <c r="CA121" s="1"/>
      <c r="CB121" s="1"/>
      <c r="CC121" s="1" t="n">
        <v>4</v>
      </c>
      <c r="CD121" s="1"/>
      <c r="CE121" s="1"/>
      <c r="CF121" s="1"/>
      <c r="CG121" s="1"/>
      <c r="CH121" s="1"/>
      <c r="CI121" s="1" t="n">
        <v>4</v>
      </c>
      <c r="CJ121" s="1"/>
      <c r="CK121" s="1"/>
      <c r="CL121" s="1"/>
      <c r="CM121" s="1"/>
      <c r="CN121" s="1" t="n">
        <v>4</v>
      </c>
      <c r="CO121" s="1"/>
      <c r="CP121" s="1"/>
      <c r="CQ121" s="1"/>
      <c r="CR121" s="1"/>
      <c r="CS121" s="1"/>
      <c r="CT121" s="1" t="n">
        <v>4</v>
      </c>
      <c r="CU121" s="1"/>
      <c r="CV121" s="1"/>
      <c r="CW121" s="1"/>
      <c r="CX121" s="1"/>
      <c r="CY121" s="1" t="n">
        <v>4</v>
      </c>
      <c r="CZ121" s="1"/>
      <c r="DA121" s="1"/>
      <c r="DB121" s="1"/>
      <c r="DC121" s="1"/>
      <c r="DD121" s="1"/>
      <c r="DE121" s="1" t="n">
        <v>4</v>
      </c>
      <c r="DF121" s="1"/>
      <c r="DG121" s="1"/>
      <c r="DH121" s="1"/>
      <c r="DI121" s="1"/>
      <c r="DJ121" s="1" t="n">
        <v>4</v>
      </c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5"/>
      <c r="ED121" s="5"/>
      <c r="EE121" s="27"/>
      <c r="EF121" s="1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322" t="n">
        <f aca="false">SMALL($DY19:EC19,2)</f>
        <v>815.124453733612</v>
      </c>
      <c r="EX121" s="323" t="n">
        <f aca="false">SMALL($DY19:ED19,2)</f>
        <v>815.124453733612</v>
      </c>
      <c r="EY121" s="323" t="n">
        <f aca="false">SMALL($DY19:EE19,2)</f>
        <v>815.124453733612</v>
      </c>
      <c r="EZ121" s="323" t="n">
        <f aca="false">SMALL($DY19:EF19,2)</f>
        <v>815.124453733612</v>
      </c>
      <c r="FA121" s="323" t="n">
        <f aca="false">SMALL($DY19:EG19,2)</f>
        <v>815.124453733612</v>
      </c>
      <c r="FB121" s="323" t="n">
        <f aca="false">SMALL($DY19:EH19,2)</f>
        <v>815.124453733612</v>
      </c>
      <c r="FC121" s="323" t="n">
        <f aca="false">SMALL($DY19:EI19,2)</f>
        <v>815.124453733612</v>
      </c>
      <c r="FD121" s="323" t="n">
        <f aca="false">SMALL($DY19:EJ19,2)</f>
        <v>815.124453733612</v>
      </c>
      <c r="FE121" s="323" t="n">
        <f aca="false">SMALL($DY19:EK19,2)</f>
        <v>815.124453733612</v>
      </c>
      <c r="FF121" s="323" t="n">
        <f aca="false">SMALL($DY19:EL19,2)</f>
        <v>815.124453733612</v>
      </c>
      <c r="FG121" s="323" t="n">
        <f aca="false">SMALL($DY19:EM19,2)</f>
        <v>815.124453733612</v>
      </c>
      <c r="FH121" s="323" t="n">
        <f aca="false">SMALL($DY19:EN19,2)</f>
        <v>815.124453733612</v>
      </c>
      <c r="FI121" s="323" t="n">
        <f aca="false">SMALL($DY19:EO19,2)</f>
        <v>815.124453733612</v>
      </c>
      <c r="FJ121" s="323" t="n">
        <f aca="false">SMALL($DY19:EP19,2)</f>
        <v>815.124453733612</v>
      </c>
      <c r="FK121" s="323" t="n">
        <f aca="false">SMALL($DY19:EQ19,2)</f>
        <v>815.124453733612</v>
      </c>
      <c r="FL121" s="323" t="n">
        <f aca="false">SMALL($DY19:ER19,2)</f>
        <v>815.124453733612</v>
      </c>
      <c r="FM121" s="323" t="n">
        <f aca="false">SMALL($DY19:ES19,2)</f>
        <v>815.124453733612</v>
      </c>
      <c r="FN121" s="323" t="n">
        <f aca="false">SMALL($DY19:ET19,2)</f>
        <v>815.124453733612</v>
      </c>
      <c r="FO121" s="323" t="n">
        <f aca="false">SMALL($DY19:EU19,2)</f>
        <v>815.124453733612</v>
      </c>
      <c r="FP121" s="324" t="n">
        <f aca="false">SMALL($DY19:EV19,2)</f>
        <v>815.124453733612</v>
      </c>
    </row>
    <row r="122" customFormat="false" ht="12.5" hidden="false" customHeight="false" outlineLevel="0" collapsed="false">
      <c r="EW122" s="322" t="n">
        <f aca="false">SMALL($DY20:EC20,2)</f>
        <v>833.862194016319</v>
      </c>
      <c r="EX122" s="323" t="n">
        <f aca="false">SMALL($DY20:ED20,2)</f>
        <v>833.862194016319</v>
      </c>
      <c r="EY122" s="323" t="n">
        <f aca="false">SMALL($DY20:EE20,2)</f>
        <v>833.862194016319</v>
      </c>
      <c r="EZ122" s="323" t="n">
        <f aca="false">SMALL($DY20:EF20,2)</f>
        <v>833.862194016319</v>
      </c>
      <c r="FA122" s="323" t="n">
        <f aca="false">SMALL($DY20:EG20,2)</f>
        <v>833.862194016319</v>
      </c>
      <c r="FB122" s="323" t="n">
        <f aca="false">SMALL($DY20:EH20,2)</f>
        <v>833.862194016319</v>
      </c>
      <c r="FC122" s="323" t="n">
        <f aca="false">SMALL($DY20:EI20,2)</f>
        <v>833.862194016319</v>
      </c>
      <c r="FD122" s="323" t="n">
        <f aca="false">SMALL($DY20:EJ20,2)</f>
        <v>833.862194016319</v>
      </c>
      <c r="FE122" s="323" t="n">
        <f aca="false">SMALL($DY20:EK20,2)</f>
        <v>833.862194016319</v>
      </c>
      <c r="FF122" s="323" t="n">
        <f aca="false">SMALL($DY20:EL20,2)</f>
        <v>833.862194016319</v>
      </c>
      <c r="FG122" s="323" t="n">
        <f aca="false">SMALL($DY20:EM20,2)</f>
        <v>833.862194016319</v>
      </c>
      <c r="FH122" s="323" t="n">
        <f aca="false">SMALL($DY20:EN20,2)</f>
        <v>833.862194016319</v>
      </c>
      <c r="FI122" s="323" t="n">
        <f aca="false">SMALL($DY20:EO20,2)</f>
        <v>833.862194016319</v>
      </c>
      <c r="FJ122" s="323" t="n">
        <f aca="false">SMALL($DY20:EP20,2)</f>
        <v>833.862194016319</v>
      </c>
      <c r="FK122" s="323" t="n">
        <f aca="false">SMALL($DY20:EQ20,2)</f>
        <v>833.862194016319</v>
      </c>
      <c r="FL122" s="323" t="n">
        <f aca="false">SMALL($DY20:ER20,2)</f>
        <v>833.862194016319</v>
      </c>
      <c r="FM122" s="323" t="n">
        <f aca="false">SMALL($DY20:ES20,2)</f>
        <v>833.862194016319</v>
      </c>
      <c r="FN122" s="323" t="n">
        <f aca="false">SMALL($DY20:ET20,2)</f>
        <v>833.862194016319</v>
      </c>
      <c r="FO122" s="323" t="n">
        <f aca="false">SMALL($DY20:EU20,2)</f>
        <v>833.862194016319</v>
      </c>
      <c r="FP122" s="324" t="n">
        <f aca="false">SMALL($DY20:EV20,2)</f>
        <v>833.862194016319</v>
      </c>
    </row>
    <row r="123" customFormat="false" ht="12.5" hidden="false" customHeight="false" outlineLevel="0" collapsed="false">
      <c r="EW123" s="322" t="n">
        <f aca="false">SMALL($DY21:EC21,2)</f>
        <v>701.563691838291</v>
      </c>
      <c r="EX123" s="323" t="n">
        <f aca="false">SMALL($DY21:ED21,2)</f>
        <v>701.563691838291</v>
      </c>
      <c r="EY123" s="323" t="n">
        <f aca="false">SMALL($DY21:EE21,2)</f>
        <v>701.563691838291</v>
      </c>
      <c r="EZ123" s="323" t="n">
        <f aca="false">SMALL($DY21:EF21,2)</f>
        <v>701.563691838291</v>
      </c>
      <c r="FA123" s="323" t="n">
        <f aca="false">SMALL($DY21:EG21,2)</f>
        <v>701.563691838291</v>
      </c>
      <c r="FB123" s="323" t="n">
        <f aca="false">SMALL($DY21:EH21,2)</f>
        <v>701.563691838291</v>
      </c>
      <c r="FC123" s="323" t="n">
        <f aca="false">SMALL($DY21:EI21,2)</f>
        <v>701.563691838291</v>
      </c>
      <c r="FD123" s="323" t="n">
        <f aca="false">SMALL($DY21:EJ21,2)</f>
        <v>701.563691838291</v>
      </c>
      <c r="FE123" s="323" t="n">
        <f aca="false">SMALL($DY21:EK21,2)</f>
        <v>701.563691838291</v>
      </c>
      <c r="FF123" s="323" t="n">
        <f aca="false">SMALL($DY21:EL21,2)</f>
        <v>701.563691838291</v>
      </c>
      <c r="FG123" s="323" t="n">
        <f aca="false">SMALL($DY21:EM21,2)</f>
        <v>701.563691838291</v>
      </c>
      <c r="FH123" s="323" t="n">
        <f aca="false">SMALL($DY21:EN21,2)</f>
        <v>701.563691838291</v>
      </c>
      <c r="FI123" s="323" t="n">
        <f aca="false">SMALL($DY21:EO21,2)</f>
        <v>701.563691838291</v>
      </c>
      <c r="FJ123" s="323" t="n">
        <f aca="false">SMALL($DY21:EP21,2)</f>
        <v>701.563691838291</v>
      </c>
      <c r="FK123" s="323" t="n">
        <f aca="false">SMALL($DY21:EQ21,2)</f>
        <v>701.563691838291</v>
      </c>
      <c r="FL123" s="323" t="n">
        <f aca="false">SMALL($DY21:ER21,2)</f>
        <v>701.563691838291</v>
      </c>
      <c r="FM123" s="323" t="n">
        <f aca="false">SMALL($DY21:ES21,2)</f>
        <v>701.563691838291</v>
      </c>
      <c r="FN123" s="323" t="n">
        <f aca="false">SMALL($DY21:ET21,2)</f>
        <v>701.563691838291</v>
      </c>
      <c r="FO123" s="323" t="n">
        <f aca="false">SMALL($DY21:EU21,2)</f>
        <v>701.563691838291</v>
      </c>
      <c r="FP123" s="324" t="n">
        <f aca="false">SMALL($DY21:EV21,2)</f>
        <v>701.563691838291</v>
      </c>
    </row>
    <row r="124" customFormat="false" ht="12.5" hidden="false" customHeight="false" outlineLevel="0" collapsed="false">
      <c r="EW124" s="322" t="n">
        <f aca="false">SMALL($DY22:EC22,2)</f>
        <v>665.280289330922</v>
      </c>
      <c r="EX124" s="323" t="n">
        <f aca="false">SMALL($DY22:ED22,2)</f>
        <v>665.280289330922</v>
      </c>
      <c r="EY124" s="323" t="n">
        <f aca="false">SMALL($DY22:EE22,2)</f>
        <v>665.280289330922</v>
      </c>
      <c r="EZ124" s="323" t="n">
        <f aca="false">SMALL($DY22:EF22,2)</f>
        <v>665.280289330922</v>
      </c>
      <c r="FA124" s="323" t="n">
        <f aca="false">SMALL($DY22:EG22,2)</f>
        <v>665.280289330922</v>
      </c>
      <c r="FB124" s="323" t="n">
        <f aca="false">SMALL($DY22:EH22,2)</f>
        <v>665.280289330922</v>
      </c>
      <c r="FC124" s="323" t="n">
        <f aca="false">SMALL($DY22:EI22,2)</f>
        <v>665.280289330922</v>
      </c>
      <c r="FD124" s="323" t="n">
        <f aca="false">SMALL($DY22:EJ22,2)</f>
        <v>665.280289330922</v>
      </c>
      <c r="FE124" s="323" t="n">
        <f aca="false">SMALL($DY22:EK22,2)</f>
        <v>665.280289330922</v>
      </c>
      <c r="FF124" s="323" t="n">
        <f aca="false">SMALL($DY22:EL22,2)</f>
        <v>665.280289330922</v>
      </c>
      <c r="FG124" s="323" t="n">
        <f aca="false">SMALL($DY22:EM22,2)</f>
        <v>665.280289330922</v>
      </c>
      <c r="FH124" s="323" t="n">
        <f aca="false">SMALL($DY22:EN22,2)</f>
        <v>665.280289330922</v>
      </c>
      <c r="FI124" s="323" t="n">
        <f aca="false">SMALL($DY22:EO22,2)</f>
        <v>665.280289330922</v>
      </c>
      <c r="FJ124" s="323" t="n">
        <f aca="false">SMALL($DY22:EP22,2)</f>
        <v>665.280289330922</v>
      </c>
      <c r="FK124" s="323" t="n">
        <f aca="false">SMALL($DY22:EQ22,2)</f>
        <v>665.280289330922</v>
      </c>
      <c r="FL124" s="323" t="n">
        <f aca="false">SMALL($DY22:ER22,2)</f>
        <v>665.280289330922</v>
      </c>
      <c r="FM124" s="323" t="n">
        <f aca="false">SMALL($DY22:ES22,2)</f>
        <v>665.280289330922</v>
      </c>
      <c r="FN124" s="323" t="n">
        <f aca="false">SMALL($DY22:ET22,2)</f>
        <v>665.280289330922</v>
      </c>
      <c r="FO124" s="323" t="n">
        <f aca="false">SMALL($DY22:EU22,2)</f>
        <v>665.280289330922</v>
      </c>
      <c r="FP124" s="324" t="n">
        <f aca="false">SMALL($DY22:EV22,2)</f>
        <v>665.280289330922</v>
      </c>
    </row>
    <row r="125" customFormat="false" ht="12.5" hidden="false" customHeight="false" outlineLevel="0" collapsed="false">
      <c r="EW125" s="322" t="n">
        <f aca="false">SMALL($DY23:EC23,2)</f>
        <v>709.409949865021</v>
      </c>
      <c r="EX125" s="323" t="n">
        <f aca="false">SMALL($DY23:ED23,2)</f>
        <v>709.409949865021</v>
      </c>
      <c r="EY125" s="323" t="n">
        <f aca="false">SMALL($DY23:EE23,2)</f>
        <v>709.409949865021</v>
      </c>
      <c r="EZ125" s="323" t="n">
        <f aca="false">SMALL($DY23:EF23,2)</f>
        <v>709.409949865021</v>
      </c>
      <c r="FA125" s="323" t="n">
        <f aca="false">SMALL($DY23:EG23,2)</f>
        <v>709.409949865021</v>
      </c>
      <c r="FB125" s="323" t="n">
        <f aca="false">SMALL($DY23:EH23,2)</f>
        <v>709.409949865021</v>
      </c>
      <c r="FC125" s="323" t="n">
        <f aca="false">SMALL($DY23:EI23,2)</f>
        <v>709.409949865021</v>
      </c>
      <c r="FD125" s="323" t="n">
        <f aca="false">SMALL($DY23:EJ23,2)</f>
        <v>709.409949865021</v>
      </c>
      <c r="FE125" s="323" t="n">
        <f aca="false">SMALL($DY23:EK23,2)</f>
        <v>709.409949865021</v>
      </c>
      <c r="FF125" s="323" t="n">
        <f aca="false">SMALL($DY23:EL23,2)</f>
        <v>709.409949865021</v>
      </c>
      <c r="FG125" s="323" t="n">
        <f aca="false">SMALL($DY23:EM23,2)</f>
        <v>709.409949865021</v>
      </c>
      <c r="FH125" s="323" t="n">
        <f aca="false">SMALL($DY23:EN23,2)</f>
        <v>709.409949865021</v>
      </c>
      <c r="FI125" s="323" t="n">
        <f aca="false">SMALL($DY23:EO23,2)</f>
        <v>709.409949865021</v>
      </c>
      <c r="FJ125" s="323" t="n">
        <f aca="false">SMALL($DY23:EP23,2)</f>
        <v>709.409949865021</v>
      </c>
      <c r="FK125" s="323" t="n">
        <f aca="false">SMALL($DY23:EQ23,2)</f>
        <v>709.409949865021</v>
      </c>
      <c r="FL125" s="323" t="n">
        <f aca="false">SMALL($DY23:ER23,2)</f>
        <v>709.409949865021</v>
      </c>
      <c r="FM125" s="323" t="n">
        <f aca="false">SMALL($DY23:ES23,2)</f>
        <v>709.409949865021</v>
      </c>
      <c r="FN125" s="323" t="n">
        <f aca="false">SMALL($DY23:ET23,2)</f>
        <v>709.409949865021</v>
      </c>
      <c r="FO125" s="323" t="n">
        <f aca="false">SMALL($DY23:EU23,2)</f>
        <v>709.409949865021</v>
      </c>
      <c r="FP125" s="324" t="n">
        <f aca="false">SMALL($DY23:EV23,2)</f>
        <v>709.409949865021</v>
      </c>
    </row>
    <row r="126" customFormat="false" ht="12.5" hidden="false" customHeight="false" outlineLevel="0" collapsed="false">
      <c r="EW126" s="322" t="n">
        <f aca="false">SMALL($DY24:EC24,2)</f>
        <v>834.495120493926</v>
      </c>
      <c r="EX126" s="323" t="n">
        <f aca="false">SMALL($DY24:ED24,2)</f>
        <v>834.495120493926</v>
      </c>
      <c r="EY126" s="323" t="n">
        <f aca="false">SMALL($DY24:EE24,2)</f>
        <v>834.495120493926</v>
      </c>
      <c r="EZ126" s="323" t="n">
        <f aca="false">SMALL($DY24:EF24,2)</f>
        <v>834.495120493926</v>
      </c>
      <c r="FA126" s="323" t="n">
        <f aca="false">SMALL($DY24:EG24,2)</f>
        <v>834.495120493926</v>
      </c>
      <c r="FB126" s="323" t="n">
        <f aca="false">SMALL($DY24:EH24,2)</f>
        <v>834.495120493926</v>
      </c>
      <c r="FC126" s="323" t="n">
        <f aca="false">SMALL($DY24:EI24,2)</f>
        <v>834.495120493926</v>
      </c>
      <c r="FD126" s="323" t="n">
        <f aca="false">SMALL($DY24:EJ24,2)</f>
        <v>834.495120493926</v>
      </c>
      <c r="FE126" s="323" t="n">
        <f aca="false">SMALL($DY24:EK24,2)</f>
        <v>834.495120493926</v>
      </c>
      <c r="FF126" s="323" t="n">
        <f aca="false">SMALL($DY24:EL24,2)</f>
        <v>834.495120493926</v>
      </c>
      <c r="FG126" s="323" t="n">
        <f aca="false">SMALL($DY24:EM24,2)</f>
        <v>834.495120493926</v>
      </c>
      <c r="FH126" s="323" t="n">
        <f aca="false">SMALL($DY24:EN24,2)</f>
        <v>834.495120493926</v>
      </c>
      <c r="FI126" s="323" t="n">
        <f aca="false">SMALL($DY24:EO24,2)</f>
        <v>834.495120493926</v>
      </c>
      <c r="FJ126" s="323" t="n">
        <f aca="false">SMALL($DY24:EP24,2)</f>
        <v>834.495120493926</v>
      </c>
      <c r="FK126" s="323" t="n">
        <f aca="false">SMALL($DY24:EQ24,2)</f>
        <v>834.495120493926</v>
      </c>
      <c r="FL126" s="323" t="n">
        <f aca="false">SMALL($DY24:ER24,2)</f>
        <v>834.495120493926</v>
      </c>
      <c r="FM126" s="323" t="n">
        <f aca="false">SMALL($DY24:ES24,2)</f>
        <v>834.495120493926</v>
      </c>
      <c r="FN126" s="323" t="n">
        <f aca="false">SMALL($DY24:ET24,2)</f>
        <v>834.495120493926</v>
      </c>
      <c r="FO126" s="323" t="n">
        <f aca="false">SMALL($DY24:EU24,2)</f>
        <v>834.495120493926</v>
      </c>
      <c r="FP126" s="324" t="n">
        <f aca="false">SMALL($DY24:EV24,2)</f>
        <v>834.495120493926</v>
      </c>
    </row>
    <row r="127" customFormat="false" ht="12.5" hidden="false" customHeight="false" outlineLevel="0" collapsed="false">
      <c r="EW127" s="322" t="n">
        <f aca="false">SMALL($DY25:EC25,2)</f>
        <v>730.056238283691</v>
      </c>
      <c r="EX127" s="323" t="n">
        <f aca="false">SMALL($DY25:ED25,2)</f>
        <v>730.056238283691</v>
      </c>
      <c r="EY127" s="323" t="n">
        <f aca="false">SMALL($DY25:EE25,2)</f>
        <v>730.056238283691</v>
      </c>
      <c r="EZ127" s="323" t="n">
        <f aca="false">SMALL($DY25:EF25,2)</f>
        <v>730.056238283691</v>
      </c>
      <c r="FA127" s="323" t="n">
        <f aca="false">SMALL($DY25:EG25,2)</f>
        <v>730.056238283691</v>
      </c>
      <c r="FB127" s="323" t="n">
        <f aca="false">SMALL($DY25:EH25,2)</f>
        <v>730.056238283691</v>
      </c>
      <c r="FC127" s="323" t="n">
        <f aca="false">SMALL($DY25:EI25,2)</f>
        <v>730.056238283691</v>
      </c>
      <c r="FD127" s="323" t="n">
        <f aca="false">SMALL($DY25:EJ25,2)</f>
        <v>730.056238283691</v>
      </c>
      <c r="FE127" s="323" t="n">
        <f aca="false">SMALL($DY25:EK25,2)</f>
        <v>730.056238283691</v>
      </c>
      <c r="FF127" s="323" t="n">
        <f aca="false">SMALL($DY25:EL25,2)</f>
        <v>730.056238283691</v>
      </c>
      <c r="FG127" s="323" t="n">
        <f aca="false">SMALL($DY25:EM25,2)</f>
        <v>730.056238283691</v>
      </c>
      <c r="FH127" s="323" t="n">
        <f aca="false">SMALL($DY25:EN25,2)</f>
        <v>730.056238283691</v>
      </c>
      <c r="FI127" s="323" t="n">
        <f aca="false">SMALL($DY25:EO25,2)</f>
        <v>730.056238283691</v>
      </c>
      <c r="FJ127" s="323" t="n">
        <f aca="false">SMALL($DY25:EP25,2)</f>
        <v>730.056238283691</v>
      </c>
      <c r="FK127" s="323" t="n">
        <f aca="false">SMALL($DY25:EQ25,2)</f>
        <v>730.056238283691</v>
      </c>
      <c r="FL127" s="323" t="n">
        <f aca="false">SMALL($DY25:ER25,2)</f>
        <v>730.056238283691</v>
      </c>
      <c r="FM127" s="323" t="n">
        <f aca="false">SMALL($DY25:ES25,2)</f>
        <v>730.056238283691</v>
      </c>
      <c r="FN127" s="323" t="n">
        <f aca="false">SMALL($DY25:ET25,2)</f>
        <v>730.056238283691</v>
      </c>
      <c r="FO127" s="323" t="n">
        <f aca="false">SMALL($DY25:EU25,2)</f>
        <v>730.056238283691</v>
      </c>
      <c r="FP127" s="324" t="n">
        <f aca="false">SMALL($DY25:EV25,2)</f>
        <v>730.056238283691</v>
      </c>
    </row>
    <row r="128" customFormat="false" ht="12.5" hidden="false" customHeight="false" outlineLevel="0" collapsed="false">
      <c r="EW128" s="322" t="n">
        <f aca="false">SMALL($DY26:EC26,2)</f>
        <v>773.224043715847</v>
      </c>
      <c r="EX128" s="323" t="n">
        <f aca="false">SMALL($DY26:ED26,2)</f>
        <v>773.224043715847</v>
      </c>
      <c r="EY128" s="323" t="n">
        <f aca="false">SMALL($DY26:EE26,2)</f>
        <v>773.224043715847</v>
      </c>
      <c r="EZ128" s="323" t="n">
        <f aca="false">SMALL($DY26:EF26,2)</f>
        <v>773.224043715847</v>
      </c>
      <c r="FA128" s="323" t="n">
        <f aca="false">SMALL($DY26:EG26,2)</f>
        <v>773.224043715847</v>
      </c>
      <c r="FB128" s="323" t="n">
        <f aca="false">SMALL($DY26:EH26,2)</f>
        <v>773.224043715847</v>
      </c>
      <c r="FC128" s="323" t="n">
        <f aca="false">SMALL($DY26:EI26,2)</f>
        <v>773.224043715847</v>
      </c>
      <c r="FD128" s="323" t="n">
        <f aca="false">SMALL($DY26:EJ26,2)</f>
        <v>773.224043715847</v>
      </c>
      <c r="FE128" s="323" t="n">
        <f aca="false">SMALL($DY26:EK26,2)</f>
        <v>773.224043715847</v>
      </c>
      <c r="FF128" s="323" t="n">
        <f aca="false">SMALL($DY26:EL26,2)</f>
        <v>773.224043715847</v>
      </c>
      <c r="FG128" s="323" t="n">
        <f aca="false">SMALL($DY26:EM26,2)</f>
        <v>773.224043715847</v>
      </c>
      <c r="FH128" s="323" t="n">
        <f aca="false">SMALL($DY26:EN26,2)</f>
        <v>773.224043715847</v>
      </c>
      <c r="FI128" s="323" t="n">
        <f aca="false">SMALL($DY26:EO26,2)</f>
        <v>773.224043715847</v>
      </c>
      <c r="FJ128" s="323" t="n">
        <f aca="false">SMALL($DY26:EP26,2)</f>
        <v>773.224043715847</v>
      </c>
      <c r="FK128" s="323" t="n">
        <f aca="false">SMALL($DY26:EQ26,2)</f>
        <v>773.224043715847</v>
      </c>
      <c r="FL128" s="323" t="n">
        <f aca="false">SMALL($DY26:ER26,2)</f>
        <v>773.224043715847</v>
      </c>
      <c r="FM128" s="323" t="n">
        <f aca="false">SMALL($DY26:ES26,2)</f>
        <v>773.224043715847</v>
      </c>
      <c r="FN128" s="323" t="n">
        <f aca="false">SMALL($DY26:ET26,2)</f>
        <v>773.224043715847</v>
      </c>
      <c r="FO128" s="323" t="n">
        <f aca="false">SMALL($DY26:EU26,2)</f>
        <v>773.224043715847</v>
      </c>
      <c r="FP128" s="324" t="n">
        <f aca="false">SMALL($DY26:EV26,2)</f>
        <v>773.224043715847</v>
      </c>
    </row>
    <row r="129" customFormat="false" ht="12.5" hidden="false" customHeight="false" outlineLevel="0" collapsed="false">
      <c r="EW129" s="322" t="n">
        <f aca="false">SMALL($DY27:EC27,2)</f>
        <v>761.95652173913</v>
      </c>
      <c r="EX129" s="323" t="n">
        <f aca="false">SMALL($DY27:ED27,2)</f>
        <v>761.95652173913</v>
      </c>
      <c r="EY129" s="323" t="n">
        <f aca="false">SMALL($DY27:EE27,2)</f>
        <v>761.95652173913</v>
      </c>
      <c r="EZ129" s="323" t="n">
        <f aca="false">SMALL($DY27:EF27,2)</f>
        <v>761.95652173913</v>
      </c>
      <c r="FA129" s="323" t="n">
        <f aca="false">SMALL($DY27:EG27,2)</f>
        <v>761.95652173913</v>
      </c>
      <c r="FB129" s="323" t="n">
        <f aca="false">SMALL($DY27:EH27,2)</f>
        <v>761.95652173913</v>
      </c>
      <c r="FC129" s="323" t="n">
        <f aca="false">SMALL($DY27:EI27,2)</f>
        <v>761.95652173913</v>
      </c>
      <c r="FD129" s="323" t="n">
        <f aca="false">SMALL($DY27:EJ27,2)</f>
        <v>761.95652173913</v>
      </c>
      <c r="FE129" s="323" t="n">
        <f aca="false">SMALL($DY27:EK27,2)</f>
        <v>761.95652173913</v>
      </c>
      <c r="FF129" s="323" t="n">
        <f aca="false">SMALL($DY27:EL27,2)</f>
        <v>761.95652173913</v>
      </c>
      <c r="FG129" s="323" t="n">
        <f aca="false">SMALL($DY27:EM27,2)</f>
        <v>761.95652173913</v>
      </c>
      <c r="FH129" s="323" t="n">
        <f aca="false">SMALL($DY27:EN27,2)</f>
        <v>761.95652173913</v>
      </c>
      <c r="FI129" s="323" t="n">
        <f aca="false">SMALL($DY27:EO27,2)</f>
        <v>761.95652173913</v>
      </c>
      <c r="FJ129" s="323" t="n">
        <f aca="false">SMALL($DY27:EP27,2)</f>
        <v>761.95652173913</v>
      </c>
      <c r="FK129" s="323" t="n">
        <f aca="false">SMALL($DY27:EQ27,2)</f>
        <v>761.95652173913</v>
      </c>
      <c r="FL129" s="323" t="n">
        <f aca="false">SMALL($DY27:ER27,2)</f>
        <v>761.95652173913</v>
      </c>
      <c r="FM129" s="323" t="n">
        <f aca="false">SMALL($DY27:ES27,2)</f>
        <v>761.95652173913</v>
      </c>
      <c r="FN129" s="323" t="n">
        <f aca="false">SMALL($DY27:ET27,2)</f>
        <v>761.95652173913</v>
      </c>
      <c r="FO129" s="323" t="n">
        <f aca="false">SMALL($DY27:EU27,2)</f>
        <v>761.95652173913</v>
      </c>
      <c r="FP129" s="324" t="n">
        <f aca="false">SMALL($DY27:EV27,2)</f>
        <v>761.95652173913</v>
      </c>
    </row>
    <row r="130" customFormat="false" ht="12.5" hidden="false" customHeight="false" outlineLevel="0" collapsed="false">
      <c r="EW130" s="322" t="n">
        <f aca="false">SMALL($DY28:EC28,2)</f>
        <v>751.890455753117</v>
      </c>
      <c r="EX130" s="323" t="n">
        <f aca="false">SMALL($DY28:ED28,2)</f>
        <v>751.890455753117</v>
      </c>
      <c r="EY130" s="323" t="n">
        <f aca="false">SMALL($DY28:EE28,2)</f>
        <v>751.890455753117</v>
      </c>
      <c r="EZ130" s="323" t="n">
        <f aca="false">SMALL($DY28:EF28,2)</f>
        <v>751.890455753117</v>
      </c>
      <c r="FA130" s="323" t="n">
        <f aca="false">SMALL($DY28:EG28,2)</f>
        <v>751.890455753117</v>
      </c>
      <c r="FB130" s="323" t="n">
        <f aca="false">SMALL($DY28:EH28,2)</f>
        <v>751.890455753117</v>
      </c>
      <c r="FC130" s="323" t="n">
        <f aca="false">SMALL($DY28:EI28,2)</f>
        <v>751.890455753117</v>
      </c>
      <c r="FD130" s="323" t="n">
        <f aca="false">SMALL($DY28:EJ28,2)</f>
        <v>751.890455753117</v>
      </c>
      <c r="FE130" s="323" t="n">
        <f aca="false">SMALL($DY28:EK28,2)</f>
        <v>751.890455753117</v>
      </c>
      <c r="FF130" s="323" t="n">
        <f aca="false">SMALL($DY28:EL28,2)</f>
        <v>751.890455753117</v>
      </c>
      <c r="FG130" s="323" t="n">
        <f aca="false">SMALL($DY28:EM28,2)</f>
        <v>751.890455753117</v>
      </c>
      <c r="FH130" s="323" t="n">
        <f aca="false">SMALL($DY28:EN28,2)</f>
        <v>751.890455753117</v>
      </c>
      <c r="FI130" s="323" t="n">
        <f aca="false">SMALL($DY28:EO28,2)</f>
        <v>751.890455753117</v>
      </c>
      <c r="FJ130" s="323" t="n">
        <f aca="false">SMALL($DY28:EP28,2)</f>
        <v>751.890455753117</v>
      </c>
      <c r="FK130" s="323" t="n">
        <f aca="false">SMALL($DY28:EQ28,2)</f>
        <v>751.890455753117</v>
      </c>
      <c r="FL130" s="323" t="n">
        <f aca="false">SMALL($DY28:ER28,2)</f>
        <v>751.890455753117</v>
      </c>
      <c r="FM130" s="323" t="n">
        <f aca="false">SMALL($DY28:ES28,2)</f>
        <v>751.890455753117</v>
      </c>
      <c r="FN130" s="323" t="n">
        <f aca="false">SMALL($DY28:ET28,2)</f>
        <v>751.890455753117</v>
      </c>
      <c r="FO130" s="323" t="n">
        <f aca="false">SMALL($DY28:EU28,2)</f>
        <v>751.890455753117</v>
      </c>
      <c r="FP130" s="324" t="n">
        <f aca="false">SMALL($DY28:EV28,2)</f>
        <v>751.890455753117</v>
      </c>
    </row>
    <row r="131" customFormat="false" ht="12.5" hidden="false" customHeight="false" outlineLevel="0" collapsed="false">
      <c r="EW131" s="322" t="n">
        <f aca="false">SMALL($DY29:EC29,2)</f>
        <v>747.386759581882</v>
      </c>
      <c r="EX131" s="323" t="n">
        <f aca="false">SMALL($DY29:ED29,2)</f>
        <v>747.386759581882</v>
      </c>
      <c r="EY131" s="323" t="n">
        <f aca="false">SMALL($DY29:EE29,2)</f>
        <v>747.386759581882</v>
      </c>
      <c r="EZ131" s="323" t="n">
        <f aca="false">SMALL($DY29:EF29,2)</f>
        <v>747.386759581882</v>
      </c>
      <c r="FA131" s="323" t="n">
        <f aca="false">SMALL($DY29:EG29,2)</f>
        <v>747.386759581882</v>
      </c>
      <c r="FB131" s="323" t="n">
        <f aca="false">SMALL($DY29:EH29,2)</f>
        <v>747.386759581882</v>
      </c>
      <c r="FC131" s="323" t="n">
        <f aca="false">SMALL($DY29:EI29,2)</f>
        <v>747.386759581882</v>
      </c>
      <c r="FD131" s="323" t="n">
        <f aca="false">SMALL($DY29:EJ29,2)</f>
        <v>747.386759581882</v>
      </c>
      <c r="FE131" s="323" t="n">
        <f aca="false">SMALL($DY29:EK29,2)</f>
        <v>747.386759581882</v>
      </c>
      <c r="FF131" s="323" t="n">
        <f aca="false">SMALL($DY29:EL29,2)</f>
        <v>747.386759581882</v>
      </c>
      <c r="FG131" s="323" t="n">
        <f aca="false">SMALL($DY29:EM29,2)</f>
        <v>747.386759581882</v>
      </c>
      <c r="FH131" s="323" t="n">
        <f aca="false">SMALL($DY29:EN29,2)</f>
        <v>747.386759581882</v>
      </c>
      <c r="FI131" s="323" t="n">
        <f aca="false">SMALL($DY29:EO29,2)</f>
        <v>747.386759581882</v>
      </c>
      <c r="FJ131" s="323" t="n">
        <f aca="false">SMALL($DY29:EP29,2)</f>
        <v>747.386759581882</v>
      </c>
      <c r="FK131" s="323" t="n">
        <f aca="false">SMALL($DY29:EQ29,2)</f>
        <v>747.386759581882</v>
      </c>
      <c r="FL131" s="323" t="n">
        <f aca="false">SMALL($DY29:ER29,2)</f>
        <v>747.386759581882</v>
      </c>
      <c r="FM131" s="323" t="n">
        <f aca="false">SMALL($DY29:ES29,2)</f>
        <v>747.386759581882</v>
      </c>
      <c r="FN131" s="323" t="n">
        <f aca="false">SMALL($DY29:ET29,2)</f>
        <v>747.386759581882</v>
      </c>
      <c r="FO131" s="323" t="n">
        <f aca="false">SMALL($DY29:EU29,2)</f>
        <v>747.386759581882</v>
      </c>
      <c r="FP131" s="324" t="n">
        <f aca="false">SMALL($DY29:EV29,2)</f>
        <v>747.386759581882</v>
      </c>
    </row>
    <row r="132" customFormat="false" ht="12.5" hidden="false" customHeight="false" outlineLevel="0" collapsed="false">
      <c r="EW132" s="322" t="n">
        <f aca="false">SMALL($DY30:EC30,2)</f>
        <v>781.990521327014</v>
      </c>
      <c r="EX132" s="323" t="n">
        <f aca="false">SMALL($DY30:ED30,2)</f>
        <v>781.990521327014</v>
      </c>
      <c r="EY132" s="323" t="n">
        <f aca="false">SMALL($DY30:EE30,2)</f>
        <v>781.990521327014</v>
      </c>
      <c r="EZ132" s="323" t="n">
        <f aca="false">SMALL($DY30:EF30,2)</f>
        <v>781.990521327014</v>
      </c>
      <c r="FA132" s="323" t="n">
        <f aca="false">SMALL($DY30:EG30,2)</f>
        <v>781.990521327014</v>
      </c>
      <c r="FB132" s="323" t="n">
        <f aca="false">SMALL($DY30:EH30,2)</f>
        <v>781.990521327014</v>
      </c>
      <c r="FC132" s="323" t="n">
        <f aca="false">SMALL($DY30:EI30,2)</f>
        <v>781.990521327014</v>
      </c>
      <c r="FD132" s="323" t="n">
        <f aca="false">SMALL($DY30:EJ30,2)</f>
        <v>781.990521327014</v>
      </c>
      <c r="FE132" s="323" t="n">
        <f aca="false">SMALL($DY30:EK30,2)</f>
        <v>781.990521327014</v>
      </c>
      <c r="FF132" s="323" t="n">
        <f aca="false">SMALL($DY30:EL30,2)</f>
        <v>781.990521327014</v>
      </c>
      <c r="FG132" s="323" t="n">
        <f aca="false">SMALL($DY30:EM30,2)</f>
        <v>781.990521327014</v>
      </c>
      <c r="FH132" s="323" t="n">
        <f aca="false">SMALL($DY30:EN30,2)</f>
        <v>781.990521327014</v>
      </c>
      <c r="FI132" s="323" t="n">
        <f aca="false">SMALL($DY30:EO30,2)</f>
        <v>781.990521327014</v>
      </c>
      <c r="FJ132" s="323" t="n">
        <f aca="false">SMALL($DY30:EP30,2)</f>
        <v>781.990521327014</v>
      </c>
      <c r="FK132" s="323" t="n">
        <f aca="false">SMALL($DY30:EQ30,2)</f>
        <v>781.990521327014</v>
      </c>
      <c r="FL132" s="323" t="n">
        <f aca="false">SMALL($DY30:ER30,2)</f>
        <v>781.990521327014</v>
      </c>
      <c r="FM132" s="323" t="n">
        <f aca="false">SMALL($DY30:ES30,2)</f>
        <v>781.990521327014</v>
      </c>
      <c r="FN132" s="323" t="n">
        <f aca="false">SMALL($DY30:ET30,2)</f>
        <v>781.990521327014</v>
      </c>
      <c r="FO132" s="323" t="n">
        <f aca="false">SMALL($DY30:EU30,2)</f>
        <v>781.990521327014</v>
      </c>
      <c r="FP132" s="324" t="n">
        <f aca="false">SMALL($DY30:EV30,2)</f>
        <v>781.990521327014</v>
      </c>
    </row>
    <row r="133" customFormat="false" ht="12.5" hidden="false" customHeight="false" outlineLevel="0" collapsed="false">
      <c r="EW133" s="322" t="n">
        <f aca="false">SMALL($DY31:EC31,2)</f>
        <v>811.899407074218</v>
      </c>
      <c r="EX133" s="323" t="n">
        <f aca="false">SMALL($DY31:ED31,2)</f>
        <v>811.899407074218</v>
      </c>
      <c r="EY133" s="323" t="n">
        <f aca="false">SMALL($DY31:EE31,2)</f>
        <v>811.899407074218</v>
      </c>
      <c r="EZ133" s="323" t="n">
        <f aca="false">SMALL($DY31:EF31,2)</f>
        <v>811.899407074218</v>
      </c>
      <c r="FA133" s="323" t="n">
        <f aca="false">SMALL($DY31:EG31,2)</f>
        <v>811.899407074218</v>
      </c>
      <c r="FB133" s="323" t="n">
        <f aca="false">SMALL($DY31:EH31,2)</f>
        <v>811.899407074218</v>
      </c>
      <c r="FC133" s="323" t="n">
        <f aca="false">SMALL($DY31:EI31,2)</f>
        <v>811.899407074218</v>
      </c>
      <c r="FD133" s="323" t="n">
        <f aca="false">SMALL($DY31:EJ31,2)</f>
        <v>811.899407074218</v>
      </c>
      <c r="FE133" s="323" t="n">
        <f aca="false">SMALL($DY31:EK31,2)</f>
        <v>811.899407074218</v>
      </c>
      <c r="FF133" s="323" t="n">
        <f aca="false">SMALL($DY31:EL31,2)</f>
        <v>811.899407074218</v>
      </c>
      <c r="FG133" s="323" t="n">
        <f aca="false">SMALL($DY31:EM31,2)</f>
        <v>811.899407074218</v>
      </c>
      <c r="FH133" s="323" t="n">
        <f aca="false">SMALL($DY31:EN31,2)</f>
        <v>811.899407074218</v>
      </c>
      <c r="FI133" s="323" t="n">
        <f aca="false">SMALL($DY31:EO31,2)</f>
        <v>811.899407074218</v>
      </c>
      <c r="FJ133" s="323" t="n">
        <f aca="false">SMALL($DY31:EP31,2)</f>
        <v>811.899407074218</v>
      </c>
      <c r="FK133" s="323" t="n">
        <f aca="false">SMALL($DY31:EQ31,2)</f>
        <v>811.899407074218</v>
      </c>
      <c r="FL133" s="323" t="n">
        <f aca="false">SMALL($DY31:ER31,2)</f>
        <v>811.899407074218</v>
      </c>
      <c r="FM133" s="323" t="n">
        <f aca="false">SMALL($DY31:ES31,2)</f>
        <v>811.899407074218</v>
      </c>
      <c r="FN133" s="323" t="n">
        <f aca="false">SMALL($DY31:ET31,2)</f>
        <v>811.899407074218</v>
      </c>
      <c r="FO133" s="323" t="n">
        <f aca="false">SMALL($DY31:EU31,2)</f>
        <v>811.899407074218</v>
      </c>
      <c r="FP133" s="324" t="n">
        <f aca="false">SMALL($DY31:EV31,2)</f>
        <v>811.899407074218</v>
      </c>
    </row>
    <row r="134" customFormat="false" ht="12.5" hidden="false" customHeight="false" outlineLevel="0" collapsed="false">
      <c r="EW134" s="322" t="n">
        <f aca="false">SMALL($DY32:EC32,2)</f>
        <v>716.595247370471</v>
      </c>
      <c r="EX134" s="323" t="n">
        <f aca="false">SMALL($DY32:ED32,2)</f>
        <v>716.595247370471</v>
      </c>
      <c r="EY134" s="323" t="n">
        <f aca="false">SMALL($DY32:EE32,2)</f>
        <v>716.595247370471</v>
      </c>
      <c r="EZ134" s="323" t="n">
        <f aca="false">SMALL($DY32:EF32,2)</f>
        <v>716.595247370471</v>
      </c>
      <c r="FA134" s="323" t="n">
        <f aca="false">SMALL($DY32:EG32,2)</f>
        <v>716.595247370471</v>
      </c>
      <c r="FB134" s="323" t="n">
        <f aca="false">SMALL($DY32:EH32,2)</f>
        <v>716.595247370471</v>
      </c>
      <c r="FC134" s="323" t="n">
        <f aca="false">SMALL($DY32:EI32,2)</f>
        <v>716.595247370471</v>
      </c>
      <c r="FD134" s="323" t="n">
        <f aca="false">SMALL($DY32:EJ32,2)</f>
        <v>716.595247370471</v>
      </c>
      <c r="FE134" s="323" t="n">
        <f aca="false">SMALL($DY32:EK32,2)</f>
        <v>716.595247370471</v>
      </c>
      <c r="FF134" s="323" t="n">
        <f aca="false">SMALL($DY32:EL32,2)</f>
        <v>716.595247370471</v>
      </c>
      <c r="FG134" s="323" t="n">
        <f aca="false">SMALL($DY32:EM32,2)</f>
        <v>716.595247370471</v>
      </c>
      <c r="FH134" s="323" t="n">
        <f aca="false">SMALL($DY32:EN32,2)</f>
        <v>716.595247370471</v>
      </c>
      <c r="FI134" s="323" t="n">
        <f aca="false">SMALL($DY32:EO32,2)</f>
        <v>716.595247370471</v>
      </c>
      <c r="FJ134" s="323" t="n">
        <f aca="false">SMALL($DY32:EP32,2)</f>
        <v>716.595247370471</v>
      </c>
      <c r="FK134" s="323" t="n">
        <f aca="false">SMALL($DY32:EQ32,2)</f>
        <v>716.595247370471</v>
      </c>
      <c r="FL134" s="323" t="n">
        <f aca="false">SMALL($DY32:ER32,2)</f>
        <v>716.595247370471</v>
      </c>
      <c r="FM134" s="323" t="n">
        <f aca="false">SMALL($DY32:ES32,2)</f>
        <v>716.595247370471</v>
      </c>
      <c r="FN134" s="323" t="n">
        <f aca="false">SMALL($DY32:ET32,2)</f>
        <v>716.595247370471</v>
      </c>
      <c r="FO134" s="323" t="n">
        <f aca="false">SMALL($DY32:EU32,2)</f>
        <v>716.595247370471</v>
      </c>
      <c r="FP134" s="324" t="n">
        <f aca="false">SMALL($DY32:EV32,2)</f>
        <v>716.595247370471</v>
      </c>
    </row>
    <row r="135" customFormat="false" ht="12.5" hidden="false" customHeight="false" outlineLevel="0" collapsed="false">
      <c r="EW135" s="322" t="n">
        <f aca="false">SMALL($DY33:EC33,2)</f>
        <v>684.756584197925</v>
      </c>
      <c r="EX135" s="323" t="n">
        <f aca="false">SMALL($DY33:ED33,2)</f>
        <v>684.756584197925</v>
      </c>
      <c r="EY135" s="323" t="n">
        <f aca="false">SMALL($DY33:EE33,2)</f>
        <v>684.756584197925</v>
      </c>
      <c r="EZ135" s="323" t="n">
        <f aca="false">SMALL($DY33:EF33,2)</f>
        <v>684.756584197925</v>
      </c>
      <c r="FA135" s="323" t="n">
        <f aca="false">SMALL($DY33:EG33,2)</f>
        <v>684.756584197925</v>
      </c>
      <c r="FB135" s="323" t="n">
        <f aca="false">SMALL($DY33:EH33,2)</f>
        <v>684.756584197925</v>
      </c>
      <c r="FC135" s="323" t="n">
        <f aca="false">SMALL($DY33:EI33,2)</f>
        <v>684.756584197925</v>
      </c>
      <c r="FD135" s="323" t="n">
        <f aca="false">SMALL($DY33:EJ33,2)</f>
        <v>684.756584197925</v>
      </c>
      <c r="FE135" s="323" t="n">
        <f aca="false">SMALL($DY33:EK33,2)</f>
        <v>684.756584197925</v>
      </c>
      <c r="FF135" s="323" t="n">
        <f aca="false">SMALL($DY33:EL33,2)</f>
        <v>684.756584197925</v>
      </c>
      <c r="FG135" s="323" t="n">
        <f aca="false">SMALL($DY33:EM33,2)</f>
        <v>684.756584197925</v>
      </c>
      <c r="FH135" s="323" t="n">
        <f aca="false">SMALL($DY33:EN33,2)</f>
        <v>684.756584197925</v>
      </c>
      <c r="FI135" s="323" t="n">
        <f aca="false">SMALL($DY33:EO33,2)</f>
        <v>684.756584197925</v>
      </c>
      <c r="FJ135" s="323" t="n">
        <f aca="false">SMALL($DY33:EP33,2)</f>
        <v>684.756584197925</v>
      </c>
      <c r="FK135" s="323" t="n">
        <f aca="false">SMALL($DY33:EQ33,2)</f>
        <v>684.756584197925</v>
      </c>
      <c r="FL135" s="323" t="n">
        <f aca="false">SMALL($DY33:ER33,2)</f>
        <v>684.756584197925</v>
      </c>
      <c r="FM135" s="323" t="n">
        <f aca="false">SMALL($DY33:ES33,2)</f>
        <v>684.756584197925</v>
      </c>
      <c r="FN135" s="323" t="n">
        <f aca="false">SMALL($DY33:ET33,2)</f>
        <v>684.756584197925</v>
      </c>
      <c r="FO135" s="323" t="n">
        <f aca="false">SMALL($DY33:EU33,2)</f>
        <v>684.756584197925</v>
      </c>
      <c r="FP135" s="324" t="n">
        <f aca="false">SMALL($DY33:EV33,2)</f>
        <v>684.756584197925</v>
      </c>
    </row>
    <row r="136" customFormat="false" ht="12.5" hidden="false" customHeight="false" outlineLevel="0" collapsed="false">
      <c r="EW136" s="322" t="n">
        <f aca="false">SMALL($DY34:EC34,2)</f>
        <v>722.465476591445</v>
      </c>
      <c r="EX136" s="323" t="n">
        <f aca="false">SMALL($DY34:ED34,2)</f>
        <v>722.465476591445</v>
      </c>
      <c r="EY136" s="323" t="n">
        <f aca="false">SMALL($DY34:EE34,2)</f>
        <v>722.465476591445</v>
      </c>
      <c r="EZ136" s="323" t="n">
        <f aca="false">SMALL($DY34:EF34,2)</f>
        <v>722.465476591445</v>
      </c>
      <c r="FA136" s="323" t="n">
        <f aca="false">SMALL($DY34:EG34,2)</f>
        <v>722.465476591445</v>
      </c>
      <c r="FB136" s="323" t="n">
        <f aca="false">SMALL($DY34:EH34,2)</f>
        <v>722.465476591445</v>
      </c>
      <c r="FC136" s="323" t="n">
        <f aca="false">SMALL($DY34:EI34,2)</f>
        <v>722.465476591445</v>
      </c>
      <c r="FD136" s="323" t="n">
        <f aca="false">SMALL($DY34:EJ34,2)</f>
        <v>722.465476591445</v>
      </c>
      <c r="FE136" s="323" t="n">
        <f aca="false">SMALL($DY34:EK34,2)</f>
        <v>722.465476591445</v>
      </c>
      <c r="FF136" s="323" t="n">
        <f aca="false">SMALL($DY34:EL34,2)</f>
        <v>722.465476591445</v>
      </c>
      <c r="FG136" s="323" t="n">
        <f aca="false">SMALL($DY34:EM34,2)</f>
        <v>722.465476591445</v>
      </c>
      <c r="FH136" s="323" t="n">
        <f aca="false">SMALL($DY34:EN34,2)</f>
        <v>722.465476591445</v>
      </c>
      <c r="FI136" s="323" t="n">
        <f aca="false">SMALL($DY34:EO34,2)</f>
        <v>722.465476591445</v>
      </c>
      <c r="FJ136" s="323" t="n">
        <f aca="false">SMALL($DY34:EP34,2)</f>
        <v>722.465476591445</v>
      </c>
      <c r="FK136" s="323" t="n">
        <f aca="false">SMALL($DY34:EQ34,2)</f>
        <v>722.465476591445</v>
      </c>
      <c r="FL136" s="323" t="n">
        <f aca="false">SMALL($DY34:ER34,2)</f>
        <v>722.465476591445</v>
      </c>
      <c r="FM136" s="323" t="n">
        <f aca="false">SMALL($DY34:ES34,2)</f>
        <v>722.465476591445</v>
      </c>
      <c r="FN136" s="323" t="n">
        <f aca="false">SMALL($DY34:ET34,2)</f>
        <v>722.465476591445</v>
      </c>
      <c r="FO136" s="323" t="n">
        <f aca="false">SMALL($DY34:EU34,2)</f>
        <v>722.465476591445</v>
      </c>
      <c r="FP136" s="324" t="n">
        <f aca="false">SMALL($DY34:EV34,2)</f>
        <v>722.465476591445</v>
      </c>
    </row>
    <row r="137" customFormat="false" ht="12.5" hidden="false" customHeight="false" outlineLevel="0" collapsed="false">
      <c r="EW137" s="322" t="n">
        <f aca="false">SMALL($DY35:EC35,2)</f>
        <v>803.521258662671</v>
      </c>
      <c r="EX137" s="323" t="n">
        <f aca="false">SMALL($DY35:ED35,2)</f>
        <v>803.521258662671</v>
      </c>
      <c r="EY137" s="323" t="n">
        <f aca="false">SMALL($DY35:EE35,2)</f>
        <v>803.521258662671</v>
      </c>
      <c r="EZ137" s="323" t="n">
        <f aca="false">SMALL($DY35:EF35,2)</f>
        <v>803.521258662671</v>
      </c>
      <c r="FA137" s="323" t="n">
        <f aca="false">SMALL($DY35:EG35,2)</f>
        <v>803.521258662671</v>
      </c>
      <c r="FB137" s="323" t="n">
        <f aca="false">SMALL($DY35:EH35,2)</f>
        <v>803.521258662671</v>
      </c>
      <c r="FC137" s="323" t="n">
        <f aca="false">SMALL($DY35:EI35,2)</f>
        <v>803.521258662671</v>
      </c>
      <c r="FD137" s="323" t="n">
        <f aca="false">SMALL($DY35:EJ35,2)</f>
        <v>803.521258662671</v>
      </c>
      <c r="FE137" s="323" t="n">
        <f aca="false">SMALL($DY35:EK35,2)</f>
        <v>803.521258662671</v>
      </c>
      <c r="FF137" s="323" t="n">
        <f aca="false">SMALL($DY35:EL35,2)</f>
        <v>803.521258662671</v>
      </c>
      <c r="FG137" s="323" t="n">
        <f aca="false">SMALL($DY35:EM35,2)</f>
        <v>803.521258662671</v>
      </c>
      <c r="FH137" s="323" t="n">
        <f aca="false">SMALL($DY35:EN35,2)</f>
        <v>803.521258662671</v>
      </c>
      <c r="FI137" s="323" t="n">
        <f aca="false">SMALL($DY35:EO35,2)</f>
        <v>803.521258662671</v>
      </c>
      <c r="FJ137" s="323" t="n">
        <f aca="false">SMALL($DY35:EP35,2)</f>
        <v>803.521258662671</v>
      </c>
      <c r="FK137" s="323" t="n">
        <f aca="false">SMALL($DY35:EQ35,2)</f>
        <v>803.521258662671</v>
      </c>
      <c r="FL137" s="323" t="n">
        <f aca="false">SMALL($DY35:ER35,2)</f>
        <v>803.521258662671</v>
      </c>
      <c r="FM137" s="323" t="n">
        <f aca="false">SMALL($DY35:ES35,2)</f>
        <v>803.521258662671</v>
      </c>
      <c r="FN137" s="323" t="n">
        <f aca="false">SMALL($DY35:ET35,2)</f>
        <v>803.521258662671</v>
      </c>
      <c r="FO137" s="323" t="n">
        <f aca="false">SMALL($DY35:EU35,2)</f>
        <v>803.521258662671</v>
      </c>
      <c r="FP137" s="324" t="n">
        <f aca="false">SMALL($DY35:EV35,2)</f>
        <v>803.521258662671</v>
      </c>
    </row>
    <row r="138" customFormat="false" ht="12.5" hidden="false" customHeight="false" outlineLevel="0" collapsed="false">
      <c r="EW138" s="322" t="e">
        <f aca="false">SMALL($DY36:EC36,2)</f>
        <v>#VALUE!</v>
      </c>
      <c r="EX138" s="323" t="e">
        <f aca="false">SMALL($DY36:ED36,2)</f>
        <v>#VALUE!</v>
      </c>
      <c r="EY138" s="323" t="e">
        <f aca="false">SMALL($DY36:EE36,2)</f>
        <v>#VALUE!</v>
      </c>
      <c r="EZ138" s="323" t="e">
        <f aca="false">SMALL($DY36:EF36,2)</f>
        <v>#VALUE!</v>
      </c>
      <c r="FA138" s="323" t="e">
        <f aca="false">SMALL($DY36:EG36,2)</f>
        <v>#VALUE!</v>
      </c>
      <c r="FB138" s="323" t="e">
        <f aca="false">SMALL($DY36:EH36,2)</f>
        <v>#VALUE!</v>
      </c>
      <c r="FC138" s="323" t="e">
        <f aca="false">SMALL($DY36:EI36,2)</f>
        <v>#VALUE!</v>
      </c>
      <c r="FD138" s="323" t="e">
        <f aca="false">SMALL($DY36:EJ36,2)</f>
        <v>#VALUE!</v>
      </c>
      <c r="FE138" s="323" t="e">
        <f aca="false">SMALL($DY36:EK36,2)</f>
        <v>#VALUE!</v>
      </c>
      <c r="FF138" s="323" t="e">
        <f aca="false">SMALL($DY36:EL36,2)</f>
        <v>#VALUE!</v>
      </c>
      <c r="FG138" s="323" t="e">
        <f aca="false">SMALL($DY36:EM36,2)</f>
        <v>#VALUE!</v>
      </c>
      <c r="FH138" s="323" t="e">
        <f aca="false">SMALL($DY36:EN36,2)</f>
        <v>#VALUE!</v>
      </c>
      <c r="FI138" s="323" t="e">
        <f aca="false">SMALL($DY36:EO36,2)</f>
        <v>#VALUE!</v>
      </c>
      <c r="FJ138" s="323" t="e">
        <f aca="false">SMALL($DY36:EP36,2)</f>
        <v>#VALUE!</v>
      </c>
      <c r="FK138" s="323" t="e">
        <f aca="false">SMALL($DY36:EQ36,2)</f>
        <v>#VALUE!</v>
      </c>
      <c r="FL138" s="323" t="e">
        <f aca="false">SMALL($DY36:ER36,2)</f>
        <v>#VALUE!</v>
      </c>
      <c r="FM138" s="323" t="e">
        <f aca="false">SMALL($DY36:ES36,2)</f>
        <v>#VALUE!</v>
      </c>
      <c r="FN138" s="323" t="e">
        <f aca="false">SMALL($DY36:ET36,2)</f>
        <v>#VALUE!</v>
      </c>
      <c r="FO138" s="323" t="e">
        <f aca="false">SMALL($DY36:EU36,2)</f>
        <v>#VALUE!</v>
      </c>
      <c r="FP138" s="324" t="e">
        <f aca="false">SMALL($DY36:EV36,2)</f>
        <v>#VALUE!</v>
      </c>
    </row>
    <row r="139" customFormat="false" ht="12.5" hidden="false" customHeight="false" outlineLevel="0" collapsed="false">
      <c r="EW139" s="322" t="e">
        <f aca="false">SMALL($DY37:EC37,2)</f>
        <v>#VALUE!</v>
      </c>
      <c r="EX139" s="323" t="e">
        <f aca="false">SMALL($DY37:ED37,2)</f>
        <v>#VALUE!</v>
      </c>
      <c r="EY139" s="323" t="e">
        <f aca="false">SMALL($DY37:EE37,2)</f>
        <v>#VALUE!</v>
      </c>
      <c r="EZ139" s="323" t="e">
        <f aca="false">SMALL($DY37:EF37,2)</f>
        <v>#VALUE!</v>
      </c>
      <c r="FA139" s="323" t="e">
        <f aca="false">SMALL($DY37:EG37,2)</f>
        <v>#VALUE!</v>
      </c>
      <c r="FB139" s="323" t="e">
        <f aca="false">SMALL($DY37:EH37,2)</f>
        <v>#VALUE!</v>
      </c>
      <c r="FC139" s="323" t="e">
        <f aca="false">SMALL($DY37:EI37,2)</f>
        <v>#VALUE!</v>
      </c>
      <c r="FD139" s="323" t="e">
        <f aca="false">SMALL($DY37:EJ37,2)</f>
        <v>#VALUE!</v>
      </c>
      <c r="FE139" s="323" t="e">
        <f aca="false">SMALL($DY37:EK37,2)</f>
        <v>#VALUE!</v>
      </c>
      <c r="FF139" s="323" t="e">
        <f aca="false">SMALL($DY37:EL37,2)</f>
        <v>#VALUE!</v>
      </c>
      <c r="FG139" s="323" t="e">
        <f aca="false">SMALL($DY37:EM37,2)</f>
        <v>#VALUE!</v>
      </c>
      <c r="FH139" s="323" t="e">
        <f aca="false">SMALL($DY37:EN37,2)</f>
        <v>#VALUE!</v>
      </c>
      <c r="FI139" s="323" t="e">
        <f aca="false">SMALL($DY37:EO37,2)</f>
        <v>#VALUE!</v>
      </c>
      <c r="FJ139" s="323" t="e">
        <f aca="false">SMALL($DY37:EP37,2)</f>
        <v>#VALUE!</v>
      </c>
      <c r="FK139" s="323" t="e">
        <f aca="false">SMALL($DY37:EQ37,2)</f>
        <v>#VALUE!</v>
      </c>
      <c r="FL139" s="323" t="e">
        <f aca="false">SMALL($DY37:ER37,2)</f>
        <v>#VALUE!</v>
      </c>
      <c r="FM139" s="323" t="e">
        <f aca="false">SMALL($DY37:ES37,2)</f>
        <v>#VALUE!</v>
      </c>
      <c r="FN139" s="323" t="e">
        <f aca="false">SMALL($DY37:ET37,2)</f>
        <v>#VALUE!</v>
      </c>
      <c r="FO139" s="323" t="e">
        <f aca="false">SMALL($DY37:EU37,2)</f>
        <v>#VALUE!</v>
      </c>
      <c r="FP139" s="324" t="e">
        <f aca="false">SMALL($DY37:EV37,2)</f>
        <v>#VALUE!</v>
      </c>
    </row>
    <row r="140" customFormat="false" ht="12.5" hidden="false" customHeight="false" outlineLevel="0" collapsed="false">
      <c r="EW140" s="322" t="e">
        <f aca="false">SMALL($DY38:EC38,2)</f>
        <v>#VALUE!</v>
      </c>
      <c r="EX140" s="323" t="e">
        <f aca="false">SMALL($DY38:ED38,2)</f>
        <v>#VALUE!</v>
      </c>
      <c r="EY140" s="323" t="e">
        <f aca="false">SMALL($DY38:EE38,2)</f>
        <v>#VALUE!</v>
      </c>
      <c r="EZ140" s="323" t="e">
        <f aca="false">SMALL($DY38:EF38,2)</f>
        <v>#VALUE!</v>
      </c>
      <c r="FA140" s="323" t="e">
        <f aca="false">SMALL($DY38:EG38,2)</f>
        <v>#VALUE!</v>
      </c>
      <c r="FB140" s="323" t="e">
        <f aca="false">SMALL($DY38:EH38,2)</f>
        <v>#VALUE!</v>
      </c>
      <c r="FC140" s="323" t="e">
        <f aca="false">SMALL($DY38:EI38,2)</f>
        <v>#VALUE!</v>
      </c>
      <c r="FD140" s="323" t="e">
        <f aca="false">SMALL($DY38:EJ38,2)</f>
        <v>#VALUE!</v>
      </c>
      <c r="FE140" s="323" t="e">
        <f aca="false">SMALL($DY38:EK38,2)</f>
        <v>#VALUE!</v>
      </c>
      <c r="FF140" s="323" t="e">
        <f aca="false">SMALL($DY38:EL38,2)</f>
        <v>#VALUE!</v>
      </c>
      <c r="FG140" s="323" t="e">
        <f aca="false">SMALL($DY38:EM38,2)</f>
        <v>#VALUE!</v>
      </c>
      <c r="FH140" s="323" t="e">
        <f aca="false">SMALL($DY38:EN38,2)</f>
        <v>#VALUE!</v>
      </c>
      <c r="FI140" s="323" t="e">
        <f aca="false">SMALL($DY38:EO38,2)</f>
        <v>#VALUE!</v>
      </c>
      <c r="FJ140" s="323" t="e">
        <f aca="false">SMALL($DY38:EP38,2)</f>
        <v>#VALUE!</v>
      </c>
      <c r="FK140" s="323" t="e">
        <f aca="false">SMALL($DY38:EQ38,2)</f>
        <v>#VALUE!</v>
      </c>
      <c r="FL140" s="323" t="e">
        <f aca="false">SMALL($DY38:ER38,2)</f>
        <v>#VALUE!</v>
      </c>
      <c r="FM140" s="323" t="e">
        <f aca="false">SMALL($DY38:ES38,2)</f>
        <v>#VALUE!</v>
      </c>
      <c r="FN140" s="323" t="e">
        <f aca="false">SMALL($DY38:ET38,2)</f>
        <v>#VALUE!</v>
      </c>
      <c r="FO140" s="323" t="e">
        <f aca="false">SMALL($DY38:EU38,2)</f>
        <v>#VALUE!</v>
      </c>
      <c r="FP140" s="324" t="e">
        <f aca="false">SMALL($DY38:EV38,2)</f>
        <v>#VALUE!</v>
      </c>
    </row>
    <row r="141" customFormat="false" ht="12.5" hidden="false" customHeight="false" outlineLevel="0" collapsed="false">
      <c r="EW141" s="322" t="e">
        <f aca="false">SMALL($DY39:EC39,2)</f>
        <v>#VALUE!</v>
      </c>
      <c r="EX141" s="323" t="e">
        <f aca="false">SMALL($DY39:ED39,2)</f>
        <v>#VALUE!</v>
      </c>
      <c r="EY141" s="323" t="e">
        <f aca="false">SMALL($DY39:EE39,2)</f>
        <v>#VALUE!</v>
      </c>
      <c r="EZ141" s="323" t="e">
        <f aca="false">SMALL($DY39:EF39,2)</f>
        <v>#VALUE!</v>
      </c>
      <c r="FA141" s="323" t="e">
        <f aca="false">SMALL($DY39:EG39,2)</f>
        <v>#VALUE!</v>
      </c>
      <c r="FB141" s="323" t="e">
        <f aca="false">SMALL($DY39:EH39,2)</f>
        <v>#VALUE!</v>
      </c>
      <c r="FC141" s="323" t="e">
        <f aca="false">SMALL($DY39:EI39,2)</f>
        <v>#VALUE!</v>
      </c>
      <c r="FD141" s="323" t="e">
        <f aca="false">SMALL($DY39:EJ39,2)</f>
        <v>#VALUE!</v>
      </c>
      <c r="FE141" s="323" t="e">
        <f aca="false">SMALL($DY39:EK39,2)</f>
        <v>#VALUE!</v>
      </c>
      <c r="FF141" s="323" t="e">
        <f aca="false">SMALL($DY39:EL39,2)</f>
        <v>#VALUE!</v>
      </c>
      <c r="FG141" s="323" t="e">
        <f aca="false">SMALL($DY39:EM39,2)</f>
        <v>#VALUE!</v>
      </c>
      <c r="FH141" s="323" t="e">
        <f aca="false">SMALL($DY39:EN39,2)</f>
        <v>#VALUE!</v>
      </c>
      <c r="FI141" s="323" t="e">
        <f aca="false">SMALL($DY39:EO39,2)</f>
        <v>#VALUE!</v>
      </c>
      <c r="FJ141" s="323" t="e">
        <f aca="false">SMALL($DY39:EP39,2)</f>
        <v>#VALUE!</v>
      </c>
      <c r="FK141" s="323" t="e">
        <f aca="false">SMALL($DY39:EQ39,2)</f>
        <v>#VALUE!</v>
      </c>
      <c r="FL141" s="323" t="e">
        <f aca="false">SMALL($DY39:ER39,2)</f>
        <v>#VALUE!</v>
      </c>
      <c r="FM141" s="323" t="e">
        <f aca="false">SMALL($DY39:ES39,2)</f>
        <v>#VALUE!</v>
      </c>
      <c r="FN141" s="323" t="e">
        <f aca="false">SMALL($DY39:ET39,2)</f>
        <v>#VALUE!</v>
      </c>
      <c r="FO141" s="323" t="e">
        <f aca="false">SMALL($DY39:EU39,2)</f>
        <v>#VALUE!</v>
      </c>
      <c r="FP141" s="324" t="e">
        <f aca="false">SMALL($DY39:EV39,2)</f>
        <v>#VALUE!</v>
      </c>
    </row>
    <row r="142" customFormat="false" ht="12.5" hidden="false" customHeight="false" outlineLevel="0" collapsed="false">
      <c r="EW142" s="322" t="e">
        <f aca="false">SMALL($DY40:EC40,2)</f>
        <v>#VALUE!</v>
      </c>
      <c r="EX142" s="323" t="e">
        <f aca="false">SMALL($DY40:ED40,2)</f>
        <v>#VALUE!</v>
      </c>
      <c r="EY142" s="323" t="e">
        <f aca="false">SMALL($DY40:EE40,2)</f>
        <v>#VALUE!</v>
      </c>
      <c r="EZ142" s="323" t="e">
        <f aca="false">SMALL($DY40:EF40,2)</f>
        <v>#VALUE!</v>
      </c>
      <c r="FA142" s="323" t="e">
        <f aca="false">SMALL($DY40:EG40,2)</f>
        <v>#VALUE!</v>
      </c>
      <c r="FB142" s="323" t="e">
        <f aca="false">SMALL($DY40:EH40,2)</f>
        <v>#VALUE!</v>
      </c>
      <c r="FC142" s="323" t="e">
        <f aca="false">SMALL($DY40:EI40,2)</f>
        <v>#VALUE!</v>
      </c>
      <c r="FD142" s="323" t="e">
        <f aca="false">SMALL($DY40:EJ40,2)</f>
        <v>#VALUE!</v>
      </c>
      <c r="FE142" s="323" t="e">
        <f aca="false">SMALL($DY40:EK40,2)</f>
        <v>#VALUE!</v>
      </c>
      <c r="FF142" s="323" t="e">
        <f aca="false">SMALL($DY40:EL40,2)</f>
        <v>#VALUE!</v>
      </c>
      <c r="FG142" s="323" t="e">
        <f aca="false">SMALL($DY40:EM40,2)</f>
        <v>#VALUE!</v>
      </c>
      <c r="FH142" s="323" t="e">
        <f aca="false">SMALL($DY40:EN40,2)</f>
        <v>#VALUE!</v>
      </c>
      <c r="FI142" s="323" t="e">
        <f aca="false">SMALL($DY40:EO40,2)</f>
        <v>#VALUE!</v>
      </c>
      <c r="FJ142" s="323" t="e">
        <f aca="false">SMALL($DY40:EP40,2)</f>
        <v>#VALUE!</v>
      </c>
      <c r="FK142" s="323" t="e">
        <f aca="false">SMALL($DY40:EQ40,2)</f>
        <v>#VALUE!</v>
      </c>
      <c r="FL142" s="323" t="e">
        <f aca="false">SMALL($DY40:ER40,2)</f>
        <v>#VALUE!</v>
      </c>
      <c r="FM142" s="323" t="e">
        <f aca="false">SMALL($DY40:ES40,2)</f>
        <v>#VALUE!</v>
      </c>
      <c r="FN142" s="323" t="e">
        <f aca="false">SMALL($DY40:ET40,2)</f>
        <v>#VALUE!</v>
      </c>
      <c r="FO142" s="323" t="e">
        <f aca="false">SMALL($DY40:EU40,2)</f>
        <v>#VALUE!</v>
      </c>
      <c r="FP142" s="324" t="e">
        <f aca="false">SMALL($DY40:EV40,2)</f>
        <v>#VALUE!</v>
      </c>
    </row>
    <row r="143" customFormat="false" ht="12.5" hidden="false" customHeight="false" outlineLevel="0" collapsed="false">
      <c r="EW143" s="322" t="e">
        <f aca="false">SMALL($DY41:EC41,2)</f>
        <v>#VALUE!</v>
      </c>
      <c r="EX143" s="323" t="e">
        <f aca="false">SMALL($DY41:ED41,2)</f>
        <v>#VALUE!</v>
      </c>
      <c r="EY143" s="323" t="e">
        <f aca="false">SMALL($DY41:EE41,2)</f>
        <v>#VALUE!</v>
      </c>
      <c r="EZ143" s="323" t="e">
        <f aca="false">SMALL($DY41:EF41,2)</f>
        <v>#VALUE!</v>
      </c>
      <c r="FA143" s="323" t="e">
        <f aca="false">SMALL($DY41:EG41,2)</f>
        <v>#VALUE!</v>
      </c>
      <c r="FB143" s="323" t="e">
        <f aca="false">SMALL($DY41:EH41,2)</f>
        <v>#VALUE!</v>
      </c>
      <c r="FC143" s="323" t="e">
        <f aca="false">SMALL($DY41:EI41,2)</f>
        <v>#VALUE!</v>
      </c>
      <c r="FD143" s="323" t="e">
        <f aca="false">SMALL($DY41:EJ41,2)</f>
        <v>#VALUE!</v>
      </c>
      <c r="FE143" s="323" t="e">
        <f aca="false">SMALL($DY41:EK41,2)</f>
        <v>#VALUE!</v>
      </c>
      <c r="FF143" s="323" t="e">
        <f aca="false">SMALL($DY41:EL41,2)</f>
        <v>#VALUE!</v>
      </c>
      <c r="FG143" s="323" t="e">
        <f aca="false">SMALL($DY41:EM41,2)</f>
        <v>#VALUE!</v>
      </c>
      <c r="FH143" s="323" t="e">
        <f aca="false">SMALL($DY41:EN41,2)</f>
        <v>#VALUE!</v>
      </c>
      <c r="FI143" s="323" t="e">
        <f aca="false">SMALL($DY41:EO41,2)</f>
        <v>#VALUE!</v>
      </c>
      <c r="FJ143" s="323" t="e">
        <f aca="false">SMALL($DY41:EP41,2)</f>
        <v>#VALUE!</v>
      </c>
      <c r="FK143" s="323" t="e">
        <f aca="false">SMALL($DY41:EQ41,2)</f>
        <v>#VALUE!</v>
      </c>
      <c r="FL143" s="323" t="e">
        <f aca="false">SMALL($DY41:ER41,2)</f>
        <v>#VALUE!</v>
      </c>
      <c r="FM143" s="323" t="e">
        <f aca="false">SMALL($DY41:ES41,2)</f>
        <v>#VALUE!</v>
      </c>
      <c r="FN143" s="323" t="e">
        <f aca="false">SMALL($DY41:ET41,2)</f>
        <v>#VALUE!</v>
      </c>
      <c r="FO143" s="323" t="e">
        <f aca="false">SMALL($DY41:EU41,2)</f>
        <v>#VALUE!</v>
      </c>
      <c r="FP143" s="324" t="e">
        <f aca="false">SMALL($DY41:EV41,2)</f>
        <v>#VALUE!</v>
      </c>
    </row>
    <row r="144" customFormat="false" ht="12.5" hidden="false" customHeight="false" outlineLevel="0" collapsed="false">
      <c r="EW144" s="322" t="e">
        <f aca="false">SMALL($DY42:EC42,2)</f>
        <v>#VALUE!</v>
      </c>
      <c r="EX144" s="323" t="e">
        <f aca="false">SMALL($DY42:ED42,2)</f>
        <v>#VALUE!</v>
      </c>
      <c r="EY144" s="323" t="e">
        <f aca="false">SMALL($DY42:EE42,2)</f>
        <v>#VALUE!</v>
      </c>
      <c r="EZ144" s="323" t="e">
        <f aca="false">SMALL($DY42:EF42,2)</f>
        <v>#VALUE!</v>
      </c>
      <c r="FA144" s="323" t="e">
        <f aca="false">SMALL($DY42:EG42,2)</f>
        <v>#VALUE!</v>
      </c>
      <c r="FB144" s="323" t="e">
        <f aca="false">SMALL($DY42:EH42,2)</f>
        <v>#VALUE!</v>
      </c>
      <c r="FC144" s="323" t="e">
        <f aca="false">SMALL($DY42:EI42,2)</f>
        <v>#VALUE!</v>
      </c>
      <c r="FD144" s="323" t="e">
        <f aca="false">SMALL($DY42:EJ42,2)</f>
        <v>#VALUE!</v>
      </c>
      <c r="FE144" s="323" t="e">
        <f aca="false">SMALL($DY42:EK42,2)</f>
        <v>#VALUE!</v>
      </c>
      <c r="FF144" s="323" t="e">
        <f aca="false">SMALL($DY42:EL42,2)</f>
        <v>#VALUE!</v>
      </c>
      <c r="FG144" s="323" t="e">
        <f aca="false">SMALL($DY42:EM42,2)</f>
        <v>#VALUE!</v>
      </c>
      <c r="FH144" s="323" t="e">
        <f aca="false">SMALL($DY42:EN42,2)</f>
        <v>#VALUE!</v>
      </c>
      <c r="FI144" s="323" t="e">
        <f aca="false">SMALL($DY42:EO42,2)</f>
        <v>#VALUE!</v>
      </c>
      <c r="FJ144" s="323" t="e">
        <f aca="false">SMALL($DY42:EP42,2)</f>
        <v>#VALUE!</v>
      </c>
      <c r="FK144" s="323" t="e">
        <f aca="false">SMALL($DY42:EQ42,2)</f>
        <v>#VALUE!</v>
      </c>
      <c r="FL144" s="323" t="e">
        <f aca="false">SMALL($DY42:ER42,2)</f>
        <v>#VALUE!</v>
      </c>
      <c r="FM144" s="323" t="e">
        <f aca="false">SMALL($DY42:ES42,2)</f>
        <v>#VALUE!</v>
      </c>
      <c r="FN144" s="323" t="e">
        <f aca="false">SMALL($DY42:ET42,2)</f>
        <v>#VALUE!</v>
      </c>
      <c r="FO144" s="323" t="e">
        <f aca="false">SMALL($DY42:EU42,2)</f>
        <v>#VALUE!</v>
      </c>
      <c r="FP144" s="324" t="e">
        <f aca="false">SMALL($DY42:EV42,2)</f>
        <v>#VALUE!</v>
      </c>
    </row>
    <row r="145" customFormat="false" ht="12.5" hidden="false" customHeight="false" outlineLevel="0" collapsed="false">
      <c r="EW145" s="322" t="e">
        <f aca="false">SMALL($DY43:EC43,2)</f>
        <v>#VALUE!</v>
      </c>
      <c r="EX145" s="323" t="e">
        <f aca="false">SMALL($DY43:ED43,2)</f>
        <v>#VALUE!</v>
      </c>
      <c r="EY145" s="323" t="e">
        <f aca="false">SMALL($DY43:EE43,2)</f>
        <v>#VALUE!</v>
      </c>
      <c r="EZ145" s="323" t="e">
        <f aca="false">SMALL($DY43:EF43,2)</f>
        <v>#VALUE!</v>
      </c>
      <c r="FA145" s="323" t="e">
        <f aca="false">SMALL($DY43:EG43,2)</f>
        <v>#VALUE!</v>
      </c>
      <c r="FB145" s="323" t="e">
        <f aca="false">SMALL($DY43:EH43,2)</f>
        <v>#VALUE!</v>
      </c>
      <c r="FC145" s="323" t="e">
        <f aca="false">SMALL($DY43:EI43,2)</f>
        <v>#VALUE!</v>
      </c>
      <c r="FD145" s="323" t="e">
        <f aca="false">SMALL($DY43:EJ43,2)</f>
        <v>#VALUE!</v>
      </c>
      <c r="FE145" s="323" t="e">
        <f aca="false">SMALL($DY43:EK43,2)</f>
        <v>#VALUE!</v>
      </c>
      <c r="FF145" s="323" t="e">
        <f aca="false">SMALL($DY43:EL43,2)</f>
        <v>#VALUE!</v>
      </c>
      <c r="FG145" s="323" t="e">
        <f aca="false">SMALL($DY43:EM43,2)</f>
        <v>#VALUE!</v>
      </c>
      <c r="FH145" s="323" t="e">
        <f aca="false">SMALL($DY43:EN43,2)</f>
        <v>#VALUE!</v>
      </c>
      <c r="FI145" s="323" t="e">
        <f aca="false">SMALL($DY43:EO43,2)</f>
        <v>#VALUE!</v>
      </c>
      <c r="FJ145" s="323" t="e">
        <f aca="false">SMALL($DY43:EP43,2)</f>
        <v>#VALUE!</v>
      </c>
      <c r="FK145" s="323" t="e">
        <f aca="false">SMALL($DY43:EQ43,2)</f>
        <v>#VALUE!</v>
      </c>
      <c r="FL145" s="323" t="e">
        <f aca="false">SMALL($DY43:ER43,2)</f>
        <v>#VALUE!</v>
      </c>
      <c r="FM145" s="323" t="e">
        <f aca="false">SMALL($DY43:ES43,2)</f>
        <v>#VALUE!</v>
      </c>
      <c r="FN145" s="323" t="e">
        <f aca="false">SMALL($DY43:ET43,2)</f>
        <v>#VALUE!</v>
      </c>
      <c r="FO145" s="323" t="e">
        <f aca="false">SMALL($DY43:EU43,2)</f>
        <v>#VALUE!</v>
      </c>
      <c r="FP145" s="324" t="e">
        <f aca="false">SMALL($DY43:EV43,2)</f>
        <v>#VALUE!</v>
      </c>
    </row>
    <row r="146" customFormat="false" ht="12.5" hidden="false" customHeight="false" outlineLevel="0" collapsed="false">
      <c r="EW146" s="322" t="e">
        <f aca="false">SMALL($DY44:EC44,2)</f>
        <v>#VALUE!</v>
      </c>
      <c r="EX146" s="323" t="e">
        <f aca="false">SMALL($DY44:ED44,2)</f>
        <v>#VALUE!</v>
      </c>
      <c r="EY146" s="323" t="e">
        <f aca="false">SMALL($DY44:EE44,2)</f>
        <v>#VALUE!</v>
      </c>
      <c r="EZ146" s="323" t="e">
        <f aca="false">SMALL($DY44:EF44,2)</f>
        <v>#VALUE!</v>
      </c>
      <c r="FA146" s="323" t="e">
        <f aca="false">SMALL($DY44:EG44,2)</f>
        <v>#VALUE!</v>
      </c>
      <c r="FB146" s="323" t="e">
        <f aca="false">SMALL($DY44:EH44,2)</f>
        <v>#VALUE!</v>
      </c>
      <c r="FC146" s="323" t="e">
        <f aca="false">SMALL($DY44:EI44,2)</f>
        <v>#VALUE!</v>
      </c>
      <c r="FD146" s="323" t="e">
        <f aca="false">SMALL($DY44:EJ44,2)</f>
        <v>#VALUE!</v>
      </c>
      <c r="FE146" s="323" t="e">
        <f aca="false">SMALL($DY44:EK44,2)</f>
        <v>#VALUE!</v>
      </c>
      <c r="FF146" s="323" t="e">
        <f aca="false">SMALL($DY44:EL44,2)</f>
        <v>#VALUE!</v>
      </c>
      <c r="FG146" s="323" t="e">
        <f aca="false">SMALL($DY44:EM44,2)</f>
        <v>#VALUE!</v>
      </c>
      <c r="FH146" s="323" t="e">
        <f aca="false">SMALL($DY44:EN44,2)</f>
        <v>#VALUE!</v>
      </c>
      <c r="FI146" s="323" t="e">
        <f aca="false">SMALL($DY44:EO44,2)</f>
        <v>#VALUE!</v>
      </c>
      <c r="FJ146" s="323" t="e">
        <f aca="false">SMALL($DY44:EP44,2)</f>
        <v>#VALUE!</v>
      </c>
      <c r="FK146" s="323" t="e">
        <f aca="false">SMALL($DY44:EQ44,2)</f>
        <v>#VALUE!</v>
      </c>
      <c r="FL146" s="323" t="e">
        <f aca="false">SMALL($DY44:ER44,2)</f>
        <v>#VALUE!</v>
      </c>
      <c r="FM146" s="323" t="e">
        <f aca="false">SMALL($DY44:ES44,2)</f>
        <v>#VALUE!</v>
      </c>
      <c r="FN146" s="323" t="e">
        <f aca="false">SMALL($DY44:ET44,2)</f>
        <v>#VALUE!</v>
      </c>
      <c r="FO146" s="323" t="e">
        <f aca="false">SMALL($DY44:EU44,2)</f>
        <v>#VALUE!</v>
      </c>
      <c r="FP146" s="324" t="e">
        <f aca="false">SMALL($DY44:EV44,2)</f>
        <v>#VALUE!</v>
      </c>
    </row>
    <row r="147" customFormat="false" ht="12.5" hidden="false" customHeight="false" outlineLevel="0" collapsed="false">
      <c r="EW147" s="322" t="e">
        <f aca="false">SMALL($DY45:EC45,2)</f>
        <v>#VALUE!</v>
      </c>
      <c r="EX147" s="323" t="e">
        <f aca="false">SMALL($DY45:ED45,2)</f>
        <v>#VALUE!</v>
      </c>
      <c r="EY147" s="323" t="e">
        <f aca="false">SMALL($DY45:EE45,2)</f>
        <v>#VALUE!</v>
      </c>
      <c r="EZ147" s="323" t="e">
        <f aca="false">SMALL($DY45:EF45,2)</f>
        <v>#VALUE!</v>
      </c>
      <c r="FA147" s="323" t="e">
        <f aca="false">SMALL($DY45:EG45,2)</f>
        <v>#VALUE!</v>
      </c>
      <c r="FB147" s="323" t="e">
        <f aca="false">SMALL($DY45:EH45,2)</f>
        <v>#VALUE!</v>
      </c>
      <c r="FC147" s="323" t="e">
        <f aca="false">SMALL($DY45:EI45,2)</f>
        <v>#VALUE!</v>
      </c>
      <c r="FD147" s="323" t="e">
        <f aca="false">SMALL($DY45:EJ45,2)</f>
        <v>#VALUE!</v>
      </c>
      <c r="FE147" s="323" t="e">
        <f aca="false">SMALL($DY45:EK45,2)</f>
        <v>#VALUE!</v>
      </c>
      <c r="FF147" s="323" t="e">
        <f aca="false">SMALL($DY45:EL45,2)</f>
        <v>#VALUE!</v>
      </c>
      <c r="FG147" s="323" t="e">
        <f aca="false">SMALL($DY45:EM45,2)</f>
        <v>#VALUE!</v>
      </c>
      <c r="FH147" s="323" t="e">
        <f aca="false">SMALL($DY45:EN45,2)</f>
        <v>#VALUE!</v>
      </c>
      <c r="FI147" s="323" t="e">
        <f aca="false">SMALL($DY45:EO45,2)</f>
        <v>#VALUE!</v>
      </c>
      <c r="FJ147" s="323" t="e">
        <f aca="false">SMALL($DY45:EP45,2)</f>
        <v>#VALUE!</v>
      </c>
      <c r="FK147" s="323" t="e">
        <f aca="false">SMALL($DY45:EQ45,2)</f>
        <v>#VALUE!</v>
      </c>
      <c r="FL147" s="323" t="e">
        <f aca="false">SMALL($DY45:ER45,2)</f>
        <v>#VALUE!</v>
      </c>
      <c r="FM147" s="323" t="e">
        <f aca="false">SMALL($DY45:ES45,2)</f>
        <v>#VALUE!</v>
      </c>
      <c r="FN147" s="323" t="e">
        <f aca="false">SMALL($DY45:ET45,2)</f>
        <v>#VALUE!</v>
      </c>
      <c r="FO147" s="323" t="e">
        <f aca="false">SMALL($DY45:EU45,2)</f>
        <v>#VALUE!</v>
      </c>
      <c r="FP147" s="324" t="e">
        <f aca="false">SMALL($DY45:EV45,2)</f>
        <v>#VALUE!</v>
      </c>
    </row>
    <row r="148" customFormat="false" ht="12.5" hidden="false" customHeight="false" outlineLevel="0" collapsed="false">
      <c r="EW148" s="322" t="e">
        <f aca="false">SMALL($DY46:EC46,2)</f>
        <v>#VALUE!</v>
      </c>
      <c r="EX148" s="323" t="e">
        <f aca="false">SMALL($DY46:ED46,2)</f>
        <v>#VALUE!</v>
      </c>
      <c r="EY148" s="323" t="e">
        <f aca="false">SMALL($DY46:EE46,2)</f>
        <v>#VALUE!</v>
      </c>
      <c r="EZ148" s="323" t="e">
        <f aca="false">SMALL($DY46:EF46,2)</f>
        <v>#VALUE!</v>
      </c>
      <c r="FA148" s="323" t="e">
        <f aca="false">SMALL($DY46:EG46,2)</f>
        <v>#VALUE!</v>
      </c>
      <c r="FB148" s="323" t="e">
        <f aca="false">SMALL($DY46:EH46,2)</f>
        <v>#VALUE!</v>
      </c>
      <c r="FC148" s="323" t="e">
        <f aca="false">SMALL($DY46:EI46,2)</f>
        <v>#VALUE!</v>
      </c>
      <c r="FD148" s="323" t="e">
        <f aca="false">SMALL($DY46:EJ46,2)</f>
        <v>#VALUE!</v>
      </c>
      <c r="FE148" s="323" t="e">
        <f aca="false">SMALL($DY46:EK46,2)</f>
        <v>#VALUE!</v>
      </c>
      <c r="FF148" s="323" t="e">
        <f aca="false">SMALL($DY46:EL46,2)</f>
        <v>#VALUE!</v>
      </c>
      <c r="FG148" s="323" t="e">
        <f aca="false">SMALL($DY46:EM46,2)</f>
        <v>#VALUE!</v>
      </c>
      <c r="FH148" s="323" t="e">
        <f aca="false">SMALL($DY46:EN46,2)</f>
        <v>#VALUE!</v>
      </c>
      <c r="FI148" s="323" t="e">
        <f aca="false">SMALL($DY46:EO46,2)</f>
        <v>#VALUE!</v>
      </c>
      <c r="FJ148" s="323" t="e">
        <f aca="false">SMALL($DY46:EP46,2)</f>
        <v>#VALUE!</v>
      </c>
      <c r="FK148" s="323" t="e">
        <f aca="false">SMALL($DY46:EQ46,2)</f>
        <v>#VALUE!</v>
      </c>
      <c r="FL148" s="323" t="e">
        <f aca="false">SMALL($DY46:ER46,2)</f>
        <v>#VALUE!</v>
      </c>
      <c r="FM148" s="323" t="e">
        <f aca="false">SMALL($DY46:ES46,2)</f>
        <v>#VALUE!</v>
      </c>
      <c r="FN148" s="323" t="e">
        <f aca="false">SMALL($DY46:ET46,2)</f>
        <v>#VALUE!</v>
      </c>
      <c r="FO148" s="323" t="e">
        <f aca="false">SMALL($DY46:EU46,2)</f>
        <v>#VALUE!</v>
      </c>
      <c r="FP148" s="324" t="e">
        <f aca="false">SMALL($DY46:EV46,2)</f>
        <v>#VALUE!</v>
      </c>
    </row>
    <row r="149" customFormat="false" ht="12.5" hidden="false" customHeight="false" outlineLevel="0" collapsed="false">
      <c r="EW149" s="322" t="e">
        <f aca="false">SMALL($DY47:EC47,2)</f>
        <v>#VALUE!</v>
      </c>
      <c r="EX149" s="323" t="e">
        <f aca="false">SMALL($DY47:ED47,2)</f>
        <v>#VALUE!</v>
      </c>
      <c r="EY149" s="323" t="e">
        <f aca="false">SMALL($DY47:EE47,2)</f>
        <v>#VALUE!</v>
      </c>
      <c r="EZ149" s="323" t="e">
        <f aca="false">SMALL($DY47:EF47,2)</f>
        <v>#VALUE!</v>
      </c>
      <c r="FA149" s="323" t="e">
        <f aca="false">SMALL($DY47:EG47,2)</f>
        <v>#VALUE!</v>
      </c>
      <c r="FB149" s="323" t="e">
        <f aca="false">SMALL($DY47:EH47,2)</f>
        <v>#VALUE!</v>
      </c>
      <c r="FC149" s="323" t="e">
        <f aca="false">SMALL($DY47:EI47,2)</f>
        <v>#VALUE!</v>
      </c>
      <c r="FD149" s="323" t="e">
        <f aca="false">SMALL($DY47:EJ47,2)</f>
        <v>#VALUE!</v>
      </c>
      <c r="FE149" s="323" t="e">
        <f aca="false">SMALL($DY47:EK47,2)</f>
        <v>#VALUE!</v>
      </c>
      <c r="FF149" s="323" t="e">
        <f aca="false">SMALL($DY47:EL47,2)</f>
        <v>#VALUE!</v>
      </c>
      <c r="FG149" s="323" t="e">
        <f aca="false">SMALL($DY47:EM47,2)</f>
        <v>#VALUE!</v>
      </c>
      <c r="FH149" s="323" t="e">
        <f aca="false">SMALL($DY47:EN47,2)</f>
        <v>#VALUE!</v>
      </c>
      <c r="FI149" s="323" t="e">
        <f aca="false">SMALL($DY47:EO47,2)</f>
        <v>#VALUE!</v>
      </c>
      <c r="FJ149" s="323" t="e">
        <f aca="false">SMALL($DY47:EP47,2)</f>
        <v>#VALUE!</v>
      </c>
      <c r="FK149" s="323" t="e">
        <f aca="false">SMALL($DY47:EQ47,2)</f>
        <v>#VALUE!</v>
      </c>
      <c r="FL149" s="323" t="e">
        <f aca="false">SMALL($DY47:ER47,2)</f>
        <v>#VALUE!</v>
      </c>
      <c r="FM149" s="323" t="e">
        <f aca="false">SMALL($DY47:ES47,2)</f>
        <v>#VALUE!</v>
      </c>
      <c r="FN149" s="323" t="e">
        <f aca="false">SMALL($DY47:ET47,2)</f>
        <v>#VALUE!</v>
      </c>
      <c r="FO149" s="323" t="e">
        <f aca="false">SMALL($DY47:EU47,2)</f>
        <v>#VALUE!</v>
      </c>
      <c r="FP149" s="324" t="e">
        <f aca="false">SMALL($DY47:EV47,2)</f>
        <v>#VALUE!</v>
      </c>
    </row>
    <row r="150" customFormat="false" ht="12.5" hidden="false" customHeight="false" outlineLevel="0" collapsed="false">
      <c r="EW150" s="322" t="e">
        <f aca="false">SMALL($DY48:EC48,2)</f>
        <v>#VALUE!</v>
      </c>
      <c r="EX150" s="323" t="e">
        <f aca="false">SMALL($DY48:ED48,2)</f>
        <v>#VALUE!</v>
      </c>
      <c r="EY150" s="323" t="e">
        <f aca="false">SMALL($DY48:EE48,2)</f>
        <v>#VALUE!</v>
      </c>
      <c r="EZ150" s="323" t="e">
        <f aca="false">SMALL($DY48:EF48,2)</f>
        <v>#VALUE!</v>
      </c>
      <c r="FA150" s="323" t="e">
        <f aca="false">SMALL($DY48:EG48,2)</f>
        <v>#VALUE!</v>
      </c>
      <c r="FB150" s="323" t="e">
        <f aca="false">SMALL($DY48:EH48,2)</f>
        <v>#VALUE!</v>
      </c>
      <c r="FC150" s="323" t="e">
        <f aca="false">SMALL($DY48:EI48,2)</f>
        <v>#VALUE!</v>
      </c>
      <c r="FD150" s="323" t="e">
        <f aca="false">SMALL($DY48:EJ48,2)</f>
        <v>#VALUE!</v>
      </c>
      <c r="FE150" s="323" t="e">
        <f aca="false">SMALL($DY48:EK48,2)</f>
        <v>#VALUE!</v>
      </c>
      <c r="FF150" s="323" t="e">
        <f aca="false">SMALL($DY48:EL48,2)</f>
        <v>#VALUE!</v>
      </c>
      <c r="FG150" s="323" t="e">
        <f aca="false">SMALL($DY48:EM48,2)</f>
        <v>#VALUE!</v>
      </c>
      <c r="FH150" s="323" t="e">
        <f aca="false">SMALL($DY48:EN48,2)</f>
        <v>#VALUE!</v>
      </c>
      <c r="FI150" s="323" t="e">
        <f aca="false">SMALL($DY48:EO48,2)</f>
        <v>#VALUE!</v>
      </c>
      <c r="FJ150" s="323" t="e">
        <f aca="false">SMALL($DY48:EP48,2)</f>
        <v>#VALUE!</v>
      </c>
      <c r="FK150" s="323" t="e">
        <f aca="false">SMALL($DY48:EQ48,2)</f>
        <v>#VALUE!</v>
      </c>
      <c r="FL150" s="323" t="e">
        <f aca="false">SMALL($DY48:ER48,2)</f>
        <v>#VALUE!</v>
      </c>
      <c r="FM150" s="323" t="e">
        <f aca="false">SMALL($DY48:ES48,2)</f>
        <v>#VALUE!</v>
      </c>
      <c r="FN150" s="323" t="e">
        <f aca="false">SMALL($DY48:ET48,2)</f>
        <v>#VALUE!</v>
      </c>
      <c r="FO150" s="323" t="e">
        <f aca="false">SMALL($DY48:EU48,2)</f>
        <v>#VALUE!</v>
      </c>
      <c r="FP150" s="324" t="e">
        <f aca="false">SMALL($DY48:EV48,2)</f>
        <v>#VALUE!</v>
      </c>
    </row>
    <row r="151" customFormat="false" ht="12.5" hidden="false" customHeight="false" outlineLevel="0" collapsed="false">
      <c r="EW151" s="322" t="e">
        <f aca="false">SMALL($DY49:EC49,2)</f>
        <v>#VALUE!</v>
      </c>
      <c r="EX151" s="323" t="e">
        <f aca="false">SMALL($DY49:ED49,2)</f>
        <v>#VALUE!</v>
      </c>
      <c r="EY151" s="323" t="e">
        <f aca="false">SMALL($DY49:EE49,2)</f>
        <v>#VALUE!</v>
      </c>
      <c r="EZ151" s="323" t="e">
        <f aca="false">SMALL($DY49:EF49,2)</f>
        <v>#VALUE!</v>
      </c>
      <c r="FA151" s="323" t="e">
        <f aca="false">SMALL($DY49:EG49,2)</f>
        <v>#VALUE!</v>
      </c>
      <c r="FB151" s="323" t="e">
        <f aca="false">SMALL($DY49:EH49,2)</f>
        <v>#VALUE!</v>
      </c>
      <c r="FC151" s="323" t="e">
        <f aca="false">SMALL($DY49:EI49,2)</f>
        <v>#VALUE!</v>
      </c>
      <c r="FD151" s="323" t="e">
        <f aca="false">SMALL($DY49:EJ49,2)</f>
        <v>#VALUE!</v>
      </c>
      <c r="FE151" s="323" t="e">
        <f aca="false">SMALL($DY49:EK49,2)</f>
        <v>#VALUE!</v>
      </c>
      <c r="FF151" s="323" t="e">
        <f aca="false">SMALL($DY49:EL49,2)</f>
        <v>#VALUE!</v>
      </c>
      <c r="FG151" s="323" t="e">
        <f aca="false">SMALL($DY49:EM49,2)</f>
        <v>#VALUE!</v>
      </c>
      <c r="FH151" s="323" t="e">
        <f aca="false">SMALL($DY49:EN49,2)</f>
        <v>#VALUE!</v>
      </c>
      <c r="FI151" s="323" t="e">
        <f aca="false">SMALL($DY49:EO49,2)</f>
        <v>#VALUE!</v>
      </c>
      <c r="FJ151" s="323" t="e">
        <f aca="false">SMALL($DY49:EP49,2)</f>
        <v>#VALUE!</v>
      </c>
      <c r="FK151" s="323" t="e">
        <f aca="false">SMALL($DY49:EQ49,2)</f>
        <v>#VALUE!</v>
      </c>
      <c r="FL151" s="323" t="e">
        <f aca="false">SMALL($DY49:ER49,2)</f>
        <v>#VALUE!</v>
      </c>
      <c r="FM151" s="323" t="e">
        <f aca="false">SMALL($DY49:ES49,2)</f>
        <v>#VALUE!</v>
      </c>
      <c r="FN151" s="323" t="e">
        <f aca="false">SMALL($DY49:ET49,2)</f>
        <v>#VALUE!</v>
      </c>
      <c r="FO151" s="323" t="e">
        <f aca="false">SMALL($DY49:EU49,2)</f>
        <v>#VALUE!</v>
      </c>
      <c r="FP151" s="324" t="e">
        <f aca="false">SMALL($DY49:EV49,2)</f>
        <v>#VALUE!</v>
      </c>
    </row>
    <row r="152" customFormat="false" ht="12.5" hidden="false" customHeight="false" outlineLevel="0" collapsed="false">
      <c r="EW152" s="322" t="e">
        <f aca="false">SMALL($DY50:EC50,2)</f>
        <v>#VALUE!</v>
      </c>
      <c r="EX152" s="323" t="e">
        <f aca="false">SMALL($DY50:ED50,2)</f>
        <v>#VALUE!</v>
      </c>
      <c r="EY152" s="323" t="e">
        <f aca="false">SMALL($DY50:EE50,2)</f>
        <v>#VALUE!</v>
      </c>
      <c r="EZ152" s="323" t="e">
        <f aca="false">SMALL($DY50:EF50,2)</f>
        <v>#VALUE!</v>
      </c>
      <c r="FA152" s="323" t="e">
        <f aca="false">SMALL($DY50:EG50,2)</f>
        <v>#VALUE!</v>
      </c>
      <c r="FB152" s="323" t="e">
        <f aca="false">SMALL($DY50:EH50,2)</f>
        <v>#VALUE!</v>
      </c>
      <c r="FC152" s="323" t="e">
        <f aca="false">SMALL($DY50:EI50,2)</f>
        <v>#VALUE!</v>
      </c>
      <c r="FD152" s="323" t="e">
        <f aca="false">SMALL($DY50:EJ50,2)</f>
        <v>#VALUE!</v>
      </c>
      <c r="FE152" s="323" t="e">
        <f aca="false">SMALL($DY50:EK50,2)</f>
        <v>#VALUE!</v>
      </c>
      <c r="FF152" s="323" t="e">
        <f aca="false">SMALL($DY50:EL50,2)</f>
        <v>#VALUE!</v>
      </c>
      <c r="FG152" s="323" t="e">
        <f aca="false">SMALL($DY50:EM50,2)</f>
        <v>#VALUE!</v>
      </c>
      <c r="FH152" s="323" t="e">
        <f aca="false">SMALL($DY50:EN50,2)</f>
        <v>#VALUE!</v>
      </c>
      <c r="FI152" s="323" t="e">
        <f aca="false">SMALL($DY50:EO50,2)</f>
        <v>#VALUE!</v>
      </c>
      <c r="FJ152" s="323" t="e">
        <f aca="false">SMALL($DY50:EP50,2)</f>
        <v>#VALUE!</v>
      </c>
      <c r="FK152" s="323" t="e">
        <f aca="false">SMALL($DY50:EQ50,2)</f>
        <v>#VALUE!</v>
      </c>
      <c r="FL152" s="323" t="e">
        <f aca="false">SMALL($DY50:ER50,2)</f>
        <v>#VALUE!</v>
      </c>
      <c r="FM152" s="323" t="e">
        <f aca="false">SMALL($DY50:ES50,2)</f>
        <v>#VALUE!</v>
      </c>
      <c r="FN152" s="323" t="e">
        <f aca="false">SMALL($DY50:ET50,2)</f>
        <v>#VALUE!</v>
      </c>
      <c r="FO152" s="323" t="e">
        <f aca="false">SMALL($DY50:EU50,2)</f>
        <v>#VALUE!</v>
      </c>
      <c r="FP152" s="324" t="e">
        <f aca="false">SMALL($DY50:EV50,2)</f>
        <v>#VALUE!</v>
      </c>
    </row>
    <row r="153" customFormat="false" ht="12.5" hidden="false" customHeight="false" outlineLevel="0" collapsed="false">
      <c r="EW153" s="322" t="e">
        <f aca="false">SMALL($DY51:EC51,2)</f>
        <v>#VALUE!</v>
      </c>
      <c r="EX153" s="323" t="e">
        <f aca="false">SMALL($DY51:ED51,2)</f>
        <v>#VALUE!</v>
      </c>
      <c r="EY153" s="323" t="e">
        <f aca="false">SMALL($DY51:EE51,2)</f>
        <v>#VALUE!</v>
      </c>
      <c r="EZ153" s="323" t="e">
        <f aca="false">SMALL($DY51:EF51,2)</f>
        <v>#VALUE!</v>
      </c>
      <c r="FA153" s="323" t="e">
        <f aca="false">SMALL($DY51:EG51,2)</f>
        <v>#VALUE!</v>
      </c>
      <c r="FB153" s="323" t="e">
        <f aca="false">SMALL($DY51:EH51,2)</f>
        <v>#VALUE!</v>
      </c>
      <c r="FC153" s="323" t="e">
        <f aca="false">SMALL($DY51:EI51,2)</f>
        <v>#VALUE!</v>
      </c>
      <c r="FD153" s="323" t="e">
        <f aca="false">SMALL($DY51:EJ51,2)</f>
        <v>#VALUE!</v>
      </c>
      <c r="FE153" s="323" t="e">
        <f aca="false">SMALL($DY51:EK51,2)</f>
        <v>#VALUE!</v>
      </c>
      <c r="FF153" s="323" t="e">
        <f aca="false">SMALL($DY51:EL51,2)</f>
        <v>#VALUE!</v>
      </c>
      <c r="FG153" s="323" t="e">
        <f aca="false">SMALL($DY51:EM51,2)</f>
        <v>#VALUE!</v>
      </c>
      <c r="FH153" s="323" t="e">
        <f aca="false">SMALL($DY51:EN51,2)</f>
        <v>#VALUE!</v>
      </c>
      <c r="FI153" s="323" t="e">
        <f aca="false">SMALL($DY51:EO51,2)</f>
        <v>#VALUE!</v>
      </c>
      <c r="FJ153" s="323" t="e">
        <f aca="false">SMALL($DY51:EP51,2)</f>
        <v>#VALUE!</v>
      </c>
      <c r="FK153" s="323" t="e">
        <f aca="false">SMALL($DY51:EQ51,2)</f>
        <v>#VALUE!</v>
      </c>
      <c r="FL153" s="323" t="e">
        <f aca="false">SMALL($DY51:ER51,2)</f>
        <v>#VALUE!</v>
      </c>
      <c r="FM153" s="323" t="e">
        <f aca="false">SMALL($DY51:ES51,2)</f>
        <v>#VALUE!</v>
      </c>
      <c r="FN153" s="323" t="e">
        <f aca="false">SMALL($DY51:ET51,2)</f>
        <v>#VALUE!</v>
      </c>
      <c r="FO153" s="323" t="e">
        <f aca="false">SMALL($DY51:EU51,2)</f>
        <v>#VALUE!</v>
      </c>
      <c r="FP153" s="324" t="e">
        <f aca="false">SMALL($DY51:EV51,2)</f>
        <v>#VALUE!</v>
      </c>
    </row>
    <row r="154" customFormat="false" ht="12.5" hidden="false" customHeight="false" outlineLevel="0" collapsed="false">
      <c r="EW154" s="322" t="e">
        <f aca="false">SMALL($DY52:EC52,2)</f>
        <v>#VALUE!</v>
      </c>
      <c r="EX154" s="323" t="e">
        <f aca="false">SMALL($DY52:ED52,2)</f>
        <v>#VALUE!</v>
      </c>
      <c r="EY154" s="323" t="e">
        <f aca="false">SMALL($DY52:EE52,2)</f>
        <v>#VALUE!</v>
      </c>
      <c r="EZ154" s="323" t="e">
        <f aca="false">SMALL($DY52:EF52,2)</f>
        <v>#VALUE!</v>
      </c>
      <c r="FA154" s="323" t="e">
        <f aca="false">SMALL($DY52:EG52,2)</f>
        <v>#VALUE!</v>
      </c>
      <c r="FB154" s="323" t="e">
        <f aca="false">SMALL($DY52:EH52,2)</f>
        <v>#VALUE!</v>
      </c>
      <c r="FC154" s="323" t="e">
        <f aca="false">SMALL($DY52:EI52,2)</f>
        <v>#VALUE!</v>
      </c>
      <c r="FD154" s="323" t="e">
        <f aca="false">SMALL($DY52:EJ52,2)</f>
        <v>#VALUE!</v>
      </c>
      <c r="FE154" s="323" t="e">
        <f aca="false">SMALL($DY52:EK52,2)</f>
        <v>#VALUE!</v>
      </c>
      <c r="FF154" s="323" t="e">
        <f aca="false">SMALL($DY52:EL52,2)</f>
        <v>#VALUE!</v>
      </c>
      <c r="FG154" s="323" t="e">
        <f aca="false">SMALL($DY52:EM52,2)</f>
        <v>#VALUE!</v>
      </c>
      <c r="FH154" s="323" t="e">
        <f aca="false">SMALL($DY52:EN52,2)</f>
        <v>#VALUE!</v>
      </c>
      <c r="FI154" s="323" t="e">
        <f aca="false">SMALL($DY52:EO52,2)</f>
        <v>#VALUE!</v>
      </c>
      <c r="FJ154" s="323" t="e">
        <f aca="false">SMALL($DY52:EP52,2)</f>
        <v>#VALUE!</v>
      </c>
      <c r="FK154" s="323" t="e">
        <f aca="false">SMALL($DY52:EQ52,2)</f>
        <v>#VALUE!</v>
      </c>
      <c r="FL154" s="323" t="e">
        <f aca="false">SMALL($DY52:ER52,2)</f>
        <v>#VALUE!</v>
      </c>
      <c r="FM154" s="323" t="e">
        <f aca="false">SMALL($DY52:ES52,2)</f>
        <v>#VALUE!</v>
      </c>
      <c r="FN154" s="323" t="e">
        <f aca="false">SMALL($DY52:ET52,2)</f>
        <v>#VALUE!</v>
      </c>
      <c r="FO154" s="323" t="e">
        <f aca="false">SMALL($DY52:EU52,2)</f>
        <v>#VALUE!</v>
      </c>
      <c r="FP154" s="324" t="e">
        <f aca="false">SMALL($DY52:EV52,2)</f>
        <v>#VALUE!</v>
      </c>
    </row>
    <row r="155" customFormat="false" ht="12.5" hidden="false" customHeight="false" outlineLevel="0" collapsed="false">
      <c r="EW155" s="322" t="e">
        <f aca="false">SMALL($DY53:EC53,2)</f>
        <v>#VALUE!</v>
      </c>
      <c r="EX155" s="323" t="e">
        <f aca="false">SMALL($DY53:ED53,2)</f>
        <v>#VALUE!</v>
      </c>
      <c r="EY155" s="323" t="e">
        <f aca="false">SMALL($DY53:EE53,2)</f>
        <v>#VALUE!</v>
      </c>
      <c r="EZ155" s="323" t="e">
        <f aca="false">SMALL($DY53:EF53,2)</f>
        <v>#VALUE!</v>
      </c>
      <c r="FA155" s="323" t="e">
        <f aca="false">SMALL($DY53:EG53,2)</f>
        <v>#VALUE!</v>
      </c>
      <c r="FB155" s="323" t="e">
        <f aca="false">SMALL($DY53:EH53,2)</f>
        <v>#VALUE!</v>
      </c>
      <c r="FC155" s="323" t="e">
        <f aca="false">SMALL($DY53:EI53,2)</f>
        <v>#VALUE!</v>
      </c>
      <c r="FD155" s="323" t="e">
        <f aca="false">SMALL($DY53:EJ53,2)</f>
        <v>#VALUE!</v>
      </c>
      <c r="FE155" s="323" t="e">
        <f aca="false">SMALL($DY53:EK53,2)</f>
        <v>#VALUE!</v>
      </c>
      <c r="FF155" s="323" t="e">
        <f aca="false">SMALL($DY53:EL53,2)</f>
        <v>#VALUE!</v>
      </c>
      <c r="FG155" s="323" t="e">
        <f aca="false">SMALL($DY53:EM53,2)</f>
        <v>#VALUE!</v>
      </c>
      <c r="FH155" s="323" t="e">
        <f aca="false">SMALL($DY53:EN53,2)</f>
        <v>#VALUE!</v>
      </c>
      <c r="FI155" s="323" t="e">
        <f aca="false">SMALL($DY53:EO53,2)</f>
        <v>#VALUE!</v>
      </c>
      <c r="FJ155" s="323" t="e">
        <f aca="false">SMALL($DY53:EP53,2)</f>
        <v>#VALUE!</v>
      </c>
      <c r="FK155" s="323" t="e">
        <f aca="false">SMALL($DY53:EQ53,2)</f>
        <v>#VALUE!</v>
      </c>
      <c r="FL155" s="323" t="e">
        <f aca="false">SMALL($DY53:ER53,2)</f>
        <v>#VALUE!</v>
      </c>
      <c r="FM155" s="323" t="e">
        <f aca="false">SMALL($DY53:ES53,2)</f>
        <v>#VALUE!</v>
      </c>
      <c r="FN155" s="323" t="e">
        <f aca="false">SMALL($DY53:ET53,2)</f>
        <v>#VALUE!</v>
      </c>
      <c r="FO155" s="323" t="e">
        <f aca="false">SMALL($DY53:EU53,2)</f>
        <v>#VALUE!</v>
      </c>
      <c r="FP155" s="324" t="e">
        <f aca="false">SMALL($DY53:EV53,2)</f>
        <v>#VALUE!</v>
      </c>
    </row>
    <row r="156" customFormat="false" ht="12.5" hidden="false" customHeight="false" outlineLevel="0" collapsed="false">
      <c r="EW156" s="322" t="e">
        <f aca="false">SMALL($DY54:EC54,2)</f>
        <v>#VALUE!</v>
      </c>
      <c r="EX156" s="323" t="e">
        <f aca="false">SMALL($DY54:ED54,2)</f>
        <v>#VALUE!</v>
      </c>
      <c r="EY156" s="323" t="e">
        <f aca="false">SMALL($DY54:EE54,2)</f>
        <v>#VALUE!</v>
      </c>
      <c r="EZ156" s="323" t="e">
        <f aca="false">SMALL($DY54:EF54,2)</f>
        <v>#VALUE!</v>
      </c>
      <c r="FA156" s="323" t="e">
        <f aca="false">SMALL($DY54:EG54,2)</f>
        <v>#VALUE!</v>
      </c>
      <c r="FB156" s="323" t="e">
        <f aca="false">SMALL($DY54:EH54,2)</f>
        <v>#VALUE!</v>
      </c>
      <c r="FC156" s="323" t="e">
        <f aca="false">SMALL($DY54:EI54,2)</f>
        <v>#VALUE!</v>
      </c>
      <c r="FD156" s="323" t="e">
        <f aca="false">SMALL($DY54:EJ54,2)</f>
        <v>#VALUE!</v>
      </c>
      <c r="FE156" s="323" t="e">
        <f aca="false">SMALL($DY54:EK54,2)</f>
        <v>#VALUE!</v>
      </c>
      <c r="FF156" s="323" t="e">
        <f aca="false">SMALL($DY54:EL54,2)</f>
        <v>#VALUE!</v>
      </c>
      <c r="FG156" s="323" t="e">
        <f aca="false">SMALL($DY54:EM54,2)</f>
        <v>#VALUE!</v>
      </c>
      <c r="FH156" s="323" t="e">
        <f aca="false">SMALL($DY54:EN54,2)</f>
        <v>#VALUE!</v>
      </c>
      <c r="FI156" s="323" t="e">
        <f aca="false">SMALL($DY54:EO54,2)</f>
        <v>#VALUE!</v>
      </c>
      <c r="FJ156" s="323" t="e">
        <f aca="false">SMALL($DY54:EP54,2)</f>
        <v>#VALUE!</v>
      </c>
      <c r="FK156" s="323" t="e">
        <f aca="false">SMALL($DY54:EQ54,2)</f>
        <v>#VALUE!</v>
      </c>
      <c r="FL156" s="323" t="e">
        <f aca="false">SMALL($DY54:ER54,2)</f>
        <v>#VALUE!</v>
      </c>
      <c r="FM156" s="323" t="e">
        <f aca="false">SMALL($DY54:ES54,2)</f>
        <v>#VALUE!</v>
      </c>
      <c r="FN156" s="323" t="e">
        <f aca="false">SMALL($DY54:ET54,2)</f>
        <v>#VALUE!</v>
      </c>
      <c r="FO156" s="323" t="e">
        <f aca="false">SMALL($DY54:EU54,2)</f>
        <v>#VALUE!</v>
      </c>
      <c r="FP156" s="324" t="e">
        <f aca="false">SMALL($DY54:EV54,2)</f>
        <v>#VALUE!</v>
      </c>
    </row>
    <row r="157" customFormat="false" ht="12.5" hidden="false" customHeight="false" outlineLevel="0" collapsed="false">
      <c r="EW157" s="322" t="e">
        <f aca="false">SMALL($DY55:EC55,2)</f>
        <v>#VALUE!</v>
      </c>
      <c r="EX157" s="323" t="e">
        <f aca="false">SMALL($DY55:ED55,2)</f>
        <v>#VALUE!</v>
      </c>
      <c r="EY157" s="323" t="e">
        <f aca="false">SMALL($DY55:EE55,2)</f>
        <v>#VALUE!</v>
      </c>
      <c r="EZ157" s="323" t="e">
        <f aca="false">SMALL($DY55:EF55,2)</f>
        <v>#VALUE!</v>
      </c>
      <c r="FA157" s="323" t="e">
        <f aca="false">SMALL($DY55:EG55,2)</f>
        <v>#VALUE!</v>
      </c>
      <c r="FB157" s="323" t="e">
        <f aca="false">SMALL($DY55:EH55,2)</f>
        <v>#VALUE!</v>
      </c>
      <c r="FC157" s="323" t="e">
        <f aca="false">SMALL($DY55:EI55,2)</f>
        <v>#VALUE!</v>
      </c>
      <c r="FD157" s="323" t="e">
        <f aca="false">SMALL($DY55:EJ55,2)</f>
        <v>#VALUE!</v>
      </c>
      <c r="FE157" s="323" t="e">
        <f aca="false">SMALL($DY55:EK55,2)</f>
        <v>#VALUE!</v>
      </c>
      <c r="FF157" s="323" t="e">
        <f aca="false">SMALL($DY55:EL55,2)</f>
        <v>#VALUE!</v>
      </c>
      <c r="FG157" s="323" t="e">
        <f aca="false">SMALL($DY55:EM55,2)</f>
        <v>#VALUE!</v>
      </c>
      <c r="FH157" s="323" t="e">
        <f aca="false">SMALL($DY55:EN55,2)</f>
        <v>#VALUE!</v>
      </c>
      <c r="FI157" s="323" t="e">
        <f aca="false">SMALL($DY55:EO55,2)</f>
        <v>#VALUE!</v>
      </c>
      <c r="FJ157" s="323" t="e">
        <f aca="false">SMALL($DY55:EP55,2)</f>
        <v>#VALUE!</v>
      </c>
      <c r="FK157" s="323" t="e">
        <f aca="false">SMALL($DY55:EQ55,2)</f>
        <v>#VALUE!</v>
      </c>
      <c r="FL157" s="323" t="e">
        <f aca="false">SMALL($DY55:ER55,2)</f>
        <v>#VALUE!</v>
      </c>
      <c r="FM157" s="323" t="e">
        <f aca="false">SMALL($DY55:ES55,2)</f>
        <v>#VALUE!</v>
      </c>
      <c r="FN157" s="323" t="e">
        <f aca="false">SMALL($DY55:ET55,2)</f>
        <v>#VALUE!</v>
      </c>
      <c r="FO157" s="323" t="e">
        <f aca="false">SMALL($DY55:EU55,2)</f>
        <v>#VALUE!</v>
      </c>
      <c r="FP157" s="324" t="e">
        <f aca="false">SMALL($DY55:EV55,2)</f>
        <v>#VALUE!</v>
      </c>
    </row>
    <row r="158" customFormat="false" ht="12.5" hidden="false" customHeight="false" outlineLevel="0" collapsed="false">
      <c r="EW158" s="322" t="e">
        <f aca="false">SMALL($DY56:EC56,2)</f>
        <v>#VALUE!</v>
      </c>
      <c r="EX158" s="323" t="e">
        <f aca="false">SMALL($DY56:ED56,2)</f>
        <v>#VALUE!</v>
      </c>
      <c r="EY158" s="323" t="e">
        <f aca="false">SMALL($DY56:EE56,2)</f>
        <v>#VALUE!</v>
      </c>
      <c r="EZ158" s="323" t="e">
        <f aca="false">SMALL($DY56:EF56,2)</f>
        <v>#VALUE!</v>
      </c>
      <c r="FA158" s="323" t="e">
        <f aca="false">SMALL($DY56:EG56,2)</f>
        <v>#VALUE!</v>
      </c>
      <c r="FB158" s="323" t="e">
        <f aca="false">SMALL($DY56:EH56,2)</f>
        <v>#VALUE!</v>
      </c>
      <c r="FC158" s="323" t="e">
        <f aca="false">SMALL($DY56:EI56,2)</f>
        <v>#VALUE!</v>
      </c>
      <c r="FD158" s="323" t="e">
        <f aca="false">SMALL($DY56:EJ56,2)</f>
        <v>#VALUE!</v>
      </c>
      <c r="FE158" s="323" t="e">
        <f aca="false">SMALL($DY56:EK56,2)</f>
        <v>#VALUE!</v>
      </c>
      <c r="FF158" s="323" t="e">
        <f aca="false">SMALL($DY56:EL56,2)</f>
        <v>#VALUE!</v>
      </c>
      <c r="FG158" s="323" t="e">
        <f aca="false">SMALL($DY56:EM56,2)</f>
        <v>#VALUE!</v>
      </c>
      <c r="FH158" s="323" t="e">
        <f aca="false">SMALL($DY56:EN56,2)</f>
        <v>#VALUE!</v>
      </c>
      <c r="FI158" s="323" t="e">
        <f aca="false">SMALL($DY56:EO56,2)</f>
        <v>#VALUE!</v>
      </c>
      <c r="FJ158" s="323" t="e">
        <f aca="false">SMALL($DY56:EP56,2)</f>
        <v>#VALUE!</v>
      </c>
      <c r="FK158" s="323" t="e">
        <f aca="false">SMALL($DY56:EQ56,2)</f>
        <v>#VALUE!</v>
      </c>
      <c r="FL158" s="323" t="e">
        <f aca="false">SMALL($DY56:ER56,2)</f>
        <v>#VALUE!</v>
      </c>
      <c r="FM158" s="323" t="e">
        <f aca="false">SMALL($DY56:ES56,2)</f>
        <v>#VALUE!</v>
      </c>
      <c r="FN158" s="323" t="e">
        <f aca="false">SMALL($DY56:ET56,2)</f>
        <v>#VALUE!</v>
      </c>
      <c r="FO158" s="323" t="e">
        <f aca="false">SMALL($DY56:EU56,2)</f>
        <v>#VALUE!</v>
      </c>
      <c r="FP158" s="324" t="e">
        <f aca="false">SMALL($DY56:EV56,2)</f>
        <v>#VALUE!</v>
      </c>
    </row>
    <row r="159" customFormat="false" ht="12.5" hidden="false" customHeight="false" outlineLevel="0" collapsed="false">
      <c r="EW159" s="322" t="e">
        <f aca="false">SMALL($DY57:EC57,2)</f>
        <v>#VALUE!</v>
      </c>
      <c r="EX159" s="323" t="e">
        <f aca="false">SMALL($DY57:ED57,2)</f>
        <v>#VALUE!</v>
      </c>
      <c r="EY159" s="323" t="e">
        <f aca="false">SMALL($DY57:EE57,2)</f>
        <v>#VALUE!</v>
      </c>
      <c r="EZ159" s="323" t="e">
        <f aca="false">SMALL($DY57:EF57,2)</f>
        <v>#VALUE!</v>
      </c>
      <c r="FA159" s="323" t="e">
        <f aca="false">SMALL($DY57:EG57,2)</f>
        <v>#VALUE!</v>
      </c>
      <c r="FB159" s="323" t="e">
        <f aca="false">SMALL($DY57:EH57,2)</f>
        <v>#VALUE!</v>
      </c>
      <c r="FC159" s="323" t="e">
        <f aca="false">SMALL($DY57:EI57,2)</f>
        <v>#VALUE!</v>
      </c>
      <c r="FD159" s="323" t="e">
        <f aca="false">SMALL($DY57:EJ57,2)</f>
        <v>#VALUE!</v>
      </c>
      <c r="FE159" s="323" t="e">
        <f aca="false">SMALL($DY57:EK57,2)</f>
        <v>#VALUE!</v>
      </c>
      <c r="FF159" s="323" t="e">
        <f aca="false">SMALL($DY57:EL57,2)</f>
        <v>#VALUE!</v>
      </c>
      <c r="FG159" s="323" t="e">
        <f aca="false">SMALL($DY57:EM57,2)</f>
        <v>#VALUE!</v>
      </c>
      <c r="FH159" s="323" t="e">
        <f aca="false">SMALL($DY57:EN57,2)</f>
        <v>#VALUE!</v>
      </c>
      <c r="FI159" s="323" t="e">
        <f aca="false">SMALL($DY57:EO57,2)</f>
        <v>#VALUE!</v>
      </c>
      <c r="FJ159" s="323" t="e">
        <f aca="false">SMALL($DY57:EP57,2)</f>
        <v>#VALUE!</v>
      </c>
      <c r="FK159" s="323" t="e">
        <f aca="false">SMALL($DY57:EQ57,2)</f>
        <v>#VALUE!</v>
      </c>
      <c r="FL159" s="323" t="e">
        <f aca="false">SMALL($DY57:ER57,2)</f>
        <v>#VALUE!</v>
      </c>
      <c r="FM159" s="323" t="e">
        <f aca="false">SMALL($DY57:ES57,2)</f>
        <v>#VALUE!</v>
      </c>
      <c r="FN159" s="323" t="e">
        <f aca="false">SMALL($DY57:ET57,2)</f>
        <v>#VALUE!</v>
      </c>
      <c r="FO159" s="323" t="e">
        <f aca="false">SMALL($DY57:EU57,2)</f>
        <v>#VALUE!</v>
      </c>
      <c r="FP159" s="324" t="e">
        <f aca="false">SMALL($DY57:EV57,2)</f>
        <v>#VALUE!</v>
      </c>
    </row>
    <row r="160" customFormat="false" ht="12.5" hidden="false" customHeight="false" outlineLevel="0" collapsed="false">
      <c r="EW160" s="322" t="e">
        <f aca="false">SMALL($DY58:EC58,2)</f>
        <v>#VALUE!</v>
      </c>
      <c r="EX160" s="323" t="e">
        <f aca="false">SMALL($DY58:ED58,2)</f>
        <v>#VALUE!</v>
      </c>
      <c r="EY160" s="323" t="e">
        <f aca="false">SMALL($DY58:EE58,2)</f>
        <v>#VALUE!</v>
      </c>
      <c r="EZ160" s="323" t="e">
        <f aca="false">SMALL($DY58:EF58,2)</f>
        <v>#VALUE!</v>
      </c>
      <c r="FA160" s="323" t="e">
        <f aca="false">SMALL($DY58:EG58,2)</f>
        <v>#VALUE!</v>
      </c>
      <c r="FB160" s="323" t="e">
        <f aca="false">SMALL($DY58:EH58,2)</f>
        <v>#VALUE!</v>
      </c>
      <c r="FC160" s="323" t="e">
        <f aca="false">SMALL($DY58:EI58,2)</f>
        <v>#VALUE!</v>
      </c>
      <c r="FD160" s="323" t="e">
        <f aca="false">SMALL($DY58:EJ58,2)</f>
        <v>#VALUE!</v>
      </c>
      <c r="FE160" s="323" t="e">
        <f aca="false">SMALL($DY58:EK58,2)</f>
        <v>#VALUE!</v>
      </c>
      <c r="FF160" s="323" t="e">
        <f aca="false">SMALL($DY58:EL58,2)</f>
        <v>#VALUE!</v>
      </c>
      <c r="FG160" s="323" t="e">
        <f aca="false">SMALL($DY58:EM58,2)</f>
        <v>#VALUE!</v>
      </c>
      <c r="FH160" s="323" t="e">
        <f aca="false">SMALL($DY58:EN58,2)</f>
        <v>#VALUE!</v>
      </c>
      <c r="FI160" s="323" t="e">
        <f aca="false">SMALL($DY58:EO58,2)</f>
        <v>#VALUE!</v>
      </c>
      <c r="FJ160" s="323" t="e">
        <f aca="false">SMALL($DY58:EP58,2)</f>
        <v>#VALUE!</v>
      </c>
      <c r="FK160" s="323" t="e">
        <f aca="false">SMALL($DY58:EQ58,2)</f>
        <v>#VALUE!</v>
      </c>
      <c r="FL160" s="323" t="e">
        <f aca="false">SMALL($DY58:ER58,2)</f>
        <v>#VALUE!</v>
      </c>
      <c r="FM160" s="323" t="e">
        <f aca="false">SMALL($DY58:ES58,2)</f>
        <v>#VALUE!</v>
      </c>
      <c r="FN160" s="323" t="e">
        <f aca="false">SMALL($DY58:ET58,2)</f>
        <v>#VALUE!</v>
      </c>
      <c r="FO160" s="323" t="e">
        <f aca="false">SMALL($DY58:EU58,2)</f>
        <v>#VALUE!</v>
      </c>
      <c r="FP160" s="324" t="e">
        <f aca="false">SMALL($DY58:EV58,2)</f>
        <v>#VALUE!</v>
      </c>
    </row>
    <row r="161" customFormat="false" ht="12.5" hidden="false" customHeight="false" outlineLevel="0" collapsed="false">
      <c r="EW161" s="322" t="e">
        <f aca="false">SMALL($DY59:EC59,2)</f>
        <v>#VALUE!</v>
      </c>
      <c r="EX161" s="323" t="e">
        <f aca="false">SMALL($DY59:ED59,2)</f>
        <v>#VALUE!</v>
      </c>
      <c r="EY161" s="323" t="e">
        <f aca="false">SMALL($DY59:EE59,2)</f>
        <v>#VALUE!</v>
      </c>
      <c r="EZ161" s="323" t="e">
        <f aca="false">SMALL($DY59:EF59,2)</f>
        <v>#VALUE!</v>
      </c>
      <c r="FA161" s="323" t="e">
        <f aca="false">SMALL($DY59:EG59,2)</f>
        <v>#VALUE!</v>
      </c>
      <c r="FB161" s="323" t="e">
        <f aca="false">SMALL($DY59:EH59,2)</f>
        <v>#VALUE!</v>
      </c>
      <c r="FC161" s="323" t="e">
        <f aca="false">SMALL($DY59:EI59,2)</f>
        <v>#VALUE!</v>
      </c>
      <c r="FD161" s="323" t="e">
        <f aca="false">SMALL($DY59:EJ59,2)</f>
        <v>#VALUE!</v>
      </c>
      <c r="FE161" s="323" t="e">
        <f aca="false">SMALL($DY59:EK59,2)</f>
        <v>#VALUE!</v>
      </c>
      <c r="FF161" s="323" t="e">
        <f aca="false">SMALL($DY59:EL59,2)</f>
        <v>#VALUE!</v>
      </c>
      <c r="FG161" s="323" t="e">
        <f aca="false">SMALL($DY59:EM59,2)</f>
        <v>#VALUE!</v>
      </c>
      <c r="FH161" s="323" t="e">
        <f aca="false">SMALL($DY59:EN59,2)</f>
        <v>#VALUE!</v>
      </c>
      <c r="FI161" s="323" t="e">
        <f aca="false">SMALL($DY59:EO59,2)</f>
        <v>#VALUE!</v>
      </c>
      <c r="FJ161" s="323" t="e">
        <f aca="false">SMALL($DY59:EP59,2)</f>
        <v>#VALUE!</v>
      </c>
      <c r="FK161" s="323" t="e">
        <f aca="false">SMALL($DY59:EQ59,2)</f>
        <v>#VALUE!</v>
      </c>
      <c r="FL161" s="323" t="e">
        <f aca="false">SMALL($DY59:ER59,2)</f>
        <v>#VALUE!</v>
      </c>
      <c r="FM161" s="323" t="e">
        <f aca="false">SMALL($DY59:ES59,2)</f>
        <v>#VALUE!</v>
      </c>
      <c r="FN161" s="323" t="e">
        <f aca="false">SMALL($DY59:ET59,2)</f>
        <v>#VALUE!</v>
      </c>
      <c r="FO161" s="323" t="e">
        <f aca="false">SMALL($DY59:EU59,2)</f>
        <v>#VALUE!</v>
      </c>
      <c r="FP161" s="324" t="e">
        <f aca="false">SMALL($DY59:EV59,2)</f>
        <v>#VALUE!</v>
      </c>
    </row>
    <row r="162" customFormat="false" ht="12.5" hidden="false" customHeight="false" outlineLevel="0" collapsed="false">
      <c r="EW162" s="322" t="e">
        <f aca="false">SMALL($DY60:EC60,2)</f>
        <v>#VALUE!</v>
      </c>
      <c r="EX162" s="323" t="e">
        <f aca="false">SMALL($DY60:ED60,2)</f>
        <v>#VALUE!</v>
      </c>
      <c r="EY162" s="323" t="e">
        <f aca="false">SMALL($DY60:EE60,2)</f>
        <v>#VALUE!</v>
      </c>
      <c r="EZ162" s="323" t="e">
        <f aca="false">SMALL($DY60:EF60,2)</f>
        <v>#VALUE!</v>
      </c>
      <c r="FA162" s="323" t="e">
        <f aca="false">SMALL($DY60:EG60,2)</f>
        <v>#VALUE!</v>
      </c>
      <c r="FB162" s="323" t="e">
        <f aca="false">SMALL($DY60:EH60,2)</f>
        <v>#VALUE!</v>
      </c>
      <c r="FC162" s="323" t="e">
        <f aca="false">SMALL($DY60:EI60,2)</f>
        <v>#VALUE!</v>
      </c>
      <c r="FD162" s="323" t="e">
        <f aca="false">SMALL($DY60:EJ60,2)</f>
        <v>#VALUE!</v>
      </c>
      <c r="FE162" s="323" t="e">
        <f aca="false">SMALL($DY60:EK60,2)</f>
        <v>#VALUE!</v>
      </c>
      <c r="FF162" s="323" t="e">
        <f aca="false">SMALL($DY60:EL60,2)</f>
        <v>#VALUE!</v>
      </c>
      <c r="FG162" s="323" t="e">
        <f aca="false">SMALL($DY60:EM60,2)</f>
        <v>#VALUE!</v>
      </c>
      <c r="FH162" s="323" t="e">
        <f aca="false">SMALL($DY60:EN60,2)</f>
        <v>#VALUE!</v>
      </c>
      <c r="FI162" s="323" t="e">
        <f aca="false">SMALL($DY60:EO60,2)</f>
        <v>#VALUE!</v>
      </c>
      <c r="FJ162" s="323" t="e">
        <f aca="false">SMALL($DY60:EP60,2)</f>
        <v>#VALUE!</v>
      </c>
      <c r="FK162" s="323" t="e">
        <f aca="false">SMALL($DY60:EQ60,2)</f>
        <v>#VALUE!</v>
      </c>
      <c r="FL162" s="323" t="e">
        <f aca="false">SMALL($DY60:ER60,2)</f>
        <v>#VALUE!</v>
      </c>
      <c r="FM162" s="323" t="e">
        <f aca="false">SMALL($DY60:ES60,2)</f>
        <v>#VALUE!</v>
      </c>
      <c r="FN162" s="323" t="e">
        <f aca="false">SMALL($DY60:ET60,2)</f>
        <v>#VALUE!</v>
      </c>
      <c r="FO162" s="323" t="e">
        <f aca="false">SMALL($DY60:EU60,2)</f>
        <v>#VALUE!</v>
      </c>
      <c r="FP162" s="324" t="e">
        <f aca="false">SMALL($DY60:EV60,2)</f>
        <v>#VALUE!</v>
      </c>
    </row>
    <row r="163" customFormat="false" ht="12.5" hidden="false" customHeight="false" outlineLevel="0" collapsed="false">
      <c r="EW163" s="322" t="e">
        <f aca="false">SMALL($DY61:EC61,2)</f>
        <v>#VALUE!</v>
      </c>
      <c r="EX163" s="323" t="e">
        <f aca="false">SMALL($DY61:ED61,2)</f>
        <v>#VALUE!</v>
      </c>
      <c r="EY163" s="323" t="e">
        <f aca="false">SMALL($DY61:EE61,2)</f>
        <v>#VALUE!</v>
      </c>
      <c r="EZ163" s="323" t="e">
        <f aca="false">SMALL($DY61:EF61,2)</f>
        <v>#VALUE!</v>
      </c>
      <c r="FA163" s="323" t="e">
        <f aca="false">SMALL($DY61:EG61,2)</f>
        <v>#VALUE!</v>
      </c>
      <c r="FB163" s="323" t="e">
        <f aca="false">SMALL($DY61:EH61,2)</f>
        <v>#VALUE!</v>
      </c>
      <c r="FC163" s="323" t="e">
        <f aca="false">SMALL($DY61:EI61,2)</f>
        <v>#VALUE!</v>
      </c>
      <c r="FD163" s="323" t="e">
        <f aca="false">SMALL($DY61:EJ61,2)</f>
        <v>#VALUE!</v>
      </c>
      <c r="FE163" s="323" t="e">
        <f aca="false">SMALL($DY61:EK61,2)</f>
        <v>#VALUE!</v>
      </c>
      <c r="FF163" s="323" t="e">
        <f aca="false">SMALL($DY61:EL61,2)</f>
        <v>#VALUE!</v>
      </c>
      <c r="FG163" s="323" t="e">
        <f aca="false">SMALL($DY61:EM61,2)</f>
        <v>#VALUE!</v>
      </c>
      <c r="FH163" s="323" t="e">
        <f aca="false">SMALL($DY61:EN61,2)</f>
        <v>#VALUE!</v>
      </c>
      <c r="FI163" s="323" t="e">
        <f aca="false">SMALL($DY61:EO61,2)</f>
        <v>#VALUE!</v>
      </c>
      <c r="FJ163" s="323" t="e">
        <f aca="false">SMALL($DY61:EP61,2)</f>
        <v>#VALUE!</v>
      </c>
      <c r="FK163" s="323" t="e">
        <f aca="false">SMALL($DY61:EQ61,2)</f>
        <v>#VALUE!</v>
      </c>
      <c r="FL163" s="323" t="e">
        <f aca="false">SMALL($DY61:ER61,2)</f>
        <v>#VALUE!</v>
      </c>
      <c r="FM163" s="323" t="e">
        <f aca="false">SMALL($DY61:ES61,2)</f>
        <v>#VALUE!</v>
      </c>
      <c r="FN163" s="323" t="e">
        <f aca="false">SMALL($DY61:ET61,2)</f>
        <v>#VALUE!</v>
      </c>
      <c r="FO163" s="323" t="e">
        <f aca="false">SMALL($DY61:EU61,2)</f>
        <v>#VALUE!</v>
      </c>
      <c r="FP163" s="324" t="e">
        <f aca="false">SMALL($DY61:EV61,2)</f>
        <v>#VALUE!</v>
      </c>
    </row>
    <row r="164" customFormat="false" ht="12.5" hidden="false" customHeight="false" outlineLevel="0" collapsed="false">
      <c r="EW164" s="322" t="e">
        <f aca="false">SMALL($DY62:EC62,2)</f>
        <v>#VALUE!</v>
      </c>
      <c r="EX164" s="323" t="e">
        <f aca="false">SMALL($DY62:ED62,2)</f>
        <v>#VALUE!</v>
      </c>
      <c r="EY164" s="323" t="e">
        <f aca="false">SMALL($DY62:EE62,2)</f>
        <v>#VALUE!</v>
      </c>
      <c r="EZ164" s="323" t="e">
        <f aca="false">SMALL($DY62:EF62,2)</f>
        <v>#VALUE!</v>
      </c>
      <c r="FA164" s="323" t="e">
        <f aca="false">SMALL($DY62:EG62,2)</f>
        <v>#VALUE!</v>
      </c>
      <c r="FB164" s="323" t="e">
        <f aca="false">SMALL($DY62:EH62,2)</f>
        <v>#VALUE!</v>
      </c>
      <c r="FC164" s="323" t="e">
        <f aca="false">SMALL($DY62:EI62,2)</f>
        <v>#VALUE!</v>
      </c>
      <c r="FD164" s="323" t="e">
        <f aca="false">SMALL($DY62:EJ62,2)</f>
        <v>#VALUE!</v>
      </c>
      <c r="FE164" s="323" t="e">
        <f aca="false">SMALL($DY62:EK62,2)</f>
        <v>#VALUE!</v>
      </c>
      <c r="FF164" s="323" t="e">
        <f aca="false">SMALL($DY62:EL62,2)</f>
        <v>#VALUE!</v>
      </c>
      <c r="FG164" s="323" t="e">
        <f aca="false">SMALL($DY62:EM62,2)</f>
        <v>#VALUE!</v>
      </c>
      <c r="FH164" s="323" t="e">
        <f aca="false">SMALL($DY62:EN62,2)</f>
        <v>#VALUE!</v>
      </c>
      <c r="FI164" s="323" t="e">
        <f aca="false">SMALL($DY62:EO62,2)</f>
        <v>#VALUE!</v>
      </c>
      <c r="FJ164" s="323" t="e">
        <f aca="false">SMALL($DY62:EP62,2)</f>
        <v>#VALUE!</v>
      </c>
      <c r="FK164" s="323" t="e">
        <f aca="false">SMALL($DY62:EQ62,2)</f>
        <v>#VALUE!</v>
      </c>
      <c r="FL164" s="323" t="e">
        <f aca="false">SMALL($DY62:ER62,2)</f>
        <v>#VALUE!</v>
      </c>
      <c r="FM164" s="323" t="e">
        <f aca="false">SMALL($DY62:ES62,2)</f>
        <v>#VALUE!</v>
      </c>
      <c r="FN164" s="323" t="e">
        <f aca="false">SMALL($DY62:ET62,2)</f>
        <v>#VALUE!</v>
      </c>
      <c r="FO164" s="323" t="e">
        <f aca="false">SMALL($DY62:EU62,2)</f>
        <v>#VALUE!</v>
      </c>
      <c r="FP164" s="324" t="e">
        <f aca="false">SMALL($DY62:EV62,2)</f>
        <v>#VALUE!</v>
      </c>
    </row>
    <row r="165" customFormat="false" ht="12.5" hidden="false" customHeight="false" outlineLevel="0" collapsed="false">
      <c r="EW165" s="322" t="e">
        <f aca="false">SMALL($DY63:EC63,2)</f>
        <v>#VALUE!</v>
      </c>
      <c r="EX165" s="323" t="e">
        <f aca="false">SMALL($DY63:ED63,2)</f>
        <v>#VALUE!</v>
      </c>
      <c r="EY165" s="323" t="e">
        <f aca="false">SMALL($DY63:EE63,2)</f>
        <v>#VALUE!</v>
      </c>
      <c r="EZ165" s="323" t="e">
        <f aca="false">SMALL($DY63:EF63,2)</f>
        <v>#VALUE!</v>
      </c>
      <c r="FA165" s="323" t="e">
        <f aca="false">SMALL($DY63:EG63,2)</f>
        <v>#VALUE!</v>
      </c>
      <c r="FB165" s="323" t="e">
        <f aca="false">SMALL($DY63:EH63,2)</f>
        <v>#VALUE!</v>
      </c>
      <c r="FC165" s="323" t="e">
        <f aca="false">SMALL($DY63:EI63,2)</f>
        <v>#VALUE!</v>
      </c>
      <c r="FD165" s="323" t="e">
        <f aca="false">SMALL($DY63:EJ63,2)</f>
        <v>#VALUE!</v>
      </c>
      <c r="FE165" s="323" t="e">
        <f aca="false">SMALL($DY63:EK63,2)</f>
        <v>#VALUE!</v>
      </c>
      <c r="FF165" s="323" t="e">
        <f aca="false">SMALL($DY63:EL63,2)</f>
        <v>#VALUE!</v>
      </c>
      <c r="FG165" s="323" t="e">
        <f aca="false">SMALL($DY63:EM63,2)</f>
        <v>#VALUE!</v>
      </c>
      <c r="FH165" s="323" t="e">
        <f aca="false">SMALL($DY63:EN63,2)</f>
        <v>#VALUE!</v>
      </c>
      <c r="FI165" s="323" t="e">
        <f aca="false">SMALL($DY63:EO63,2)</f>
        <v>#VALUE!</v>
      </c>
      <c r="FJ165" s="323" t="e">
        <f aca="false">SMALL($DY63:EP63,2)</f>
        <v>#VALUE!</v>
      </c>
      <c r="FK165" s="323" t="e">
        <f aca="false">SMALL($DY63:EQ63,2)</f>
        <v>#VALUE!</v>
      </c>
      <c r="FL165" s="323" t="e">
        <f aca="false">SMALL($DY63:ER63,2)</f>
        <v>#VALUE!</v>
      </c>
      <c r="FM165" s="323" t="e">
        <f aca="false">SMALL($DY63:ES63,2)</f>
        <v>#VALUE!</v>
      </c>
      <c r="FN165" s="323" t="e">
        <f aca="false">SMALL($DY63:ET63,2)</f>
        <v>#VALUE!</v>
      </c>
      <c r="FO165" s="323" t="e">
        <f aca="false">SMALL($DY63:EU63,2)</f>
        <v>#VALUE!</v>
      </c>
      <c r="FP165" s="324" t="e">
        <f aca="false">SMALL($DY63:EV63,2)</f>
        <v>#VALUE!</v>
      </c>
    </row>
    <row r="166" customFormat="false" ht="12.5" hidden="false" customHeight="false" outlineLevel="0" collapsed="false">
      <c r="EW166" s="322" t="e">
        <f aca="false">SMALL($DY64:EC64,2)</f>
        <v>#VALUE!</v>
      </c>
      <c r="EX166" s="323" t="e">
        <f aca="false">SMALL($DY64:ED64,2)</f>
        <v>#VALUE!</v>
      </c>
      <c r="EY166" s="323" t="e">
        <f aca="false">SMALL($DY64:EE64,2)</f>
        <v>#VALUE!</v>
      </c>
      <c r="EZ166" s="323" t="e">
        <f aca="false">SMALL($DY64:EF64,2)</f>
        <v>#VALUE!</v>
      </c>
      <c r="FA166" s="323" t="e">
        <f aca="false">SMALL($DY64:EG64,2)</f>
        <v>#VALUE!</v>
      </c>
      <c r="FB166" s="323" t="e">
        <f aca="false">SMALL($DY64:EH64,2)</f>
        <v>#VALUE!</v>
      </c>
      <c r="FC166" s="323" t="e">
        <f aca="false">SMALL($DY64:EI64,2)</f>
        <v>#VALUE!</v>
      </c>
      <c r="FD166" s="323" t="e">
        <f aca="false">SMALL($DY64:EJ64,2)</f>
        <v>#VALUE!</v>
      </c>
      <c r="FE166" s="323" t="e">
        <f aca="false">SMALL($DY64:EK64,2)</f>
        <v>#VALUE!</v>
      </c>
      <c r="FF166" s="323" t="e">
        <f aca="false">SMALL($DY64:EL64,2)</f>
        <v>#VALUE!</v>
      </c>
      <c r="FG166" s="323" t="e">
        <f aca="false">SMALL($DY64:EM64,2)</f>
        <v>#VALUE!</v>
      </c>
      <c r="FH166" s="323" t="e">
        <f aca="false">SMALL($DY64:EN64,2)</f>
        <v>#VALUE!</v>
      </c>
      <c r="FI166" s="323" t="e">
        <f aca="false">SMALL($DY64:EO64,2)</f>
        <v>#VALUE!</v>
      </c>
      <c r="FJ166" s="323" t="e">
        <f aca="false">SMALL($DY64:EP64,2)</f>
        <v>#VALUE!</v>
      </c>
      <c r="FK166" s="323" t="e">
        <f aca="false">SMALL($DY64:EQ64,2)</f>
        <v>#VALUE!</v>
      </c>
      <c r="FL166" s="323" t="e">
        <f aca="false">SMALL($DY64:ER64,2)</f>
        <v>#VALUE!</v>
      </c>
      <c r="FM166" s="323" t="e">
        <f aca="false">SMALL($DY64:ES64,2)</f>
        <v>#VALUE!</v>
      </c>
      <c r="FN166" s="323" t="e">
        <f aca="false">SMALL($DY64:ET64,2)</f>
        <v>#VALUE!</v>
      </c>
      <c r="FO166" s="323" t="e">
        <f aca="false">SMALL($DY64:EU64,2)</f>
        <v>#VALUE!</v>
      </c>
      <c r="FP166" s="324" t="e">
        <f aca="false">SMALL($DY64:EV64,2)</f>
        <v>#VALUE!</v>
      </c>
    </row>
    <row r="167" customFormat="false" ht="12.5" hidden="false" customHeight="false" outlineLevel="0" collapsed="false">
      <c r="EW167" s="322" t="e">
        <f aca="false">SMALL($DY65:EC65,2)</f>
        <v>#VALUE!</v>
      </c>
      <c r="EX167" s="323" t="e">
        <f aca="false">SMALL($DY65:ED65,2)</f>
        <v>#VALUE!</v>
      </c>
      <c r="EY167" s="323" t="e">
        <f aca="false">SMALL($DY65:EE65,2)</f>
        <v>#VALUE!</v>
      </c>
      <c r="EZ167" s="323" t="e">
        <f aca="false">SMALL($DY65:EF65,2)</f>
        <v>#VALUE!</v>
      </c>
      <c r="FA167" s="323" t="e">
        <f aca="false">SMALL($DY65:EG65,2)</f>
        <v>#VALUE!</v>
      </c>
      <c r="FB167" s="323" t="e">
        <f aca="false">SMALL($DY65:EH65,2)</f>
        <v>#VALUE!</v>
      </c>
      <c r="FC167" s="323" t="e">
        <f aca="false">SMALL($DY65:EI65,2)</f>
        <v>#VALUE!</v>
      </c>
      <c r="FD167" s="323" t="e">
        <f aca="false">SMALL($DY65:EJ65,2)</f>
        <v>#VALUE!</v>
      </c>
      <c r="FE167" s="323" t="e">
        <f aca="false">SMALL($DY65:EK65,2)</f>
        <v>#VALUE!</v>
      </c>
      <c r="FF167" s="323" t="e">
        <f aca="false">SMALL($DY65:EL65,2)</f>
        <v>#VALUE!</v>
      </c>
      <c r="FG167" s="323" t="e">
        <f aca="false">SMALL($DY65:EM65,2)</f>
        <v>#VALUE!</v>
      </c>
      <c r="FH167" s="323" t="e">
        <f aca="false">SMALL($DY65:EN65,2)</f>
        <v>#VALUE!</v>
      </c>
      <c r="FI167" s="323" t="e">
        <f aca="false">SMALL($DY65:EO65,2)</f>
        <v>#VALUE!</v>
      </c>
      <c r="FJ167" s="323" t="e">
        <f aca="false">SMALL($DY65:EP65,2)</f>
        <v>#VALUE!</v>
      </c>
      <c r="FK167" s="323" t="e">
        <f aca="false">SMALL($DY65:EQ65,2)</f>
        <v>#VALUE!</v>
      </c>
      <c r="FL167" s="323" t="e">
        <f aca="false">SMALL($DY65:ER65,2)</f>
        <v>#VALUE!</v>
      </c>
      <c r="FM167" s="323" t="e">
        <f aca="false">SMALL($DY65:ES65,2)</f>
        <v>#VALUE!</v>
      </c>
      <c r="FN167" s="323" t="e">
        <f aca="false">SMALL($DY65:ET65,2)</f>
        <v>#VALUE!</v>
      </c>
      <c r="FO167" s="323" t="e">
        <f aca="false">SMALL($DY65:EU65,2)</f>
        <v>#VALUE!</v>
      </c>
      <c r="FP167" s="324" t="e">
        <f aca="false">SMALL($DY65:EV65,2)</f>
        <v>#VALUE!</v>
      </c>
    </row>
    <row r="168" customFormat="false" ht="12.5" hidden="false" customHeight="false" outlineLevel="0" collapsed="false">
      <c r="EW168" s="322" t="e">
        <f aca="false">SMALL($DY66:EC66,2)</f>
        <v>#VALUE!</v>
      </c>
      <c r="EX168" s="323" t="e">
        <f aca="false">SMALL($DY66:ED66,2)</f>
        <v>#VALUE!</v>
      </c>
      <c r="EY168" s="323" t="e">
        <f aca="false">SMALL($DY66:EE66,2)</f>
        <v>#VALUE!</v>
      </c>
      <c r="EZ168" s="323" t="e">
        <f aca="false">SMALL($DY66:EF66,2)</f>
        <v>#VALUE!</v>
      </c>
      <c r="FA168" s="323" t="e">
        <f aca="false">SMALL($DY66:EG66,2)</f>
        <v>#VALUE!</v>
      </c>
      <c r="FB168" s="323" t="e">
        <f aca="false">SMALL($DY66:EH66,2)</f>
        <v>#VALUE!</v>
      </c>
      <c r="FC168" s="323" t="e">
        <f aca="false">SMALL($DY66:EI66,2)</f>
        <v>#VALUE!</v>
      </c>
      <c r="FD168" s="323" t="e">
        <f aca="false">SMALL($DY66:EJ66,2)</f>
        <v>#VALUE!</v>
      </c>
      <c r="FE168" s="323" t="e">
        <f aca="false">SMALL($DY66:EK66,2)</f>
        <v>#VALUE!</v>
      </c>
      <c r="FF168" s="323" t="e">
        <f aca="false">SMALL($DY66:EL66,2)</f>
        <v>#VALUE!</v>
      </c>
      <c r="FG168" s="323" t="e">
        <f aca="false">SMALL($DY66:EM66,2)</f>
        <v>#VALUE!</v>
      </c>
      <c r="FH168" s="323" t="e">
        <f aca="false">SMALL($DY66:EN66,2)</f>
        <v>#VALUE!</v>
      </c>
      <c r="FI168" s="323" t="e">
        <f aca="false">SMALL($DY66:EO66,2)</f>
        <v>#VALUE!</v>
      </c>
      <c r="FJ168" s="323" t="e">
        <f aca="false">SMALL($DY66:EP66,2)</f>
        <v>#VALUE!</v>
      </c>
      <c r="FK168" s="323" t="e">
        <f aca="false">SMALL($DY66:EQ66,2)</f>
        <v>#VALUE!</v>
      </c>
      <c r="FL168" s="323" t="e">
        <f aca="false">SMALL($DY66:ER66,2)</f>
        <v>#VALUE!</v>
      </c>
      <c r="FM168" s="323" t="e">
        <f aca="false">SMALL($DY66:ES66,2)</f>
        <v>#VALUE!</v>
      </c>
      <c r="FN168" s="323" t="e">
        <f aca="false">SMALL($DY66:ET66,2)</f>
        <v>#VALUE!</v>
      </c>
      <c r="FO168" s="323" t="e">
        <f aca="false">SMALL($DY66:EU66,2)</f>
        <v>#VALUE!</v>
      </c>
      <c r="FP168" s="324" t="e">
        <f aca="false">SMALL($DY66:EV66,2)</f>
        <v>#VALUE!</v>
      </c>
    </row>
    <row r="169" customFormat="false" ht="12.5" hidden="false" customHeight="false" outlineLevel="0" collapsed="false">
      <c r="EW169" s="322" t="e">
        <f aca="false">SMALL($DY67:EC67,2)</f>
        <v>#VALUE!</v>
      </c>
      <c r="EX169" s="323" t="e">
        <f aca="false">SMALL($DY67:ED67,2)</f>
        <v>#VALUE!</v>
      </c>
      <c r="EY169" s="323" t="e">
        <f aca="false">SMALL($DY67:EE67,2)</f>
        <v>#VALUE!</v>
      </c>
      <c r="EZ169" s="323" t="e">
        <f aca="false">SMALL($DY67:EF67,2)</f>
        <v>#VALUE!</v>
      </c>
      <c r="FA169" s="323" t="e">
        <f aca="false">SMALL($DY67:EG67,2)</f>
        <v>#VALUE!</v>
      </c>
      <c r="FB169" s="323" t="e">
        <f aca="false">SMALL($DY67:EH67,2)</f>
        <v>#VALUE!</v>
      </c>
      <c r="FC169" s="323" t="e">
        <f aca="false">SMALL($DY67:EI67,2)</f>
        <v>#VALUE!</v>
      </c>
      <c r="FD169" s="323" t="e">
        <f aca="false">SMALL($DY67:EJ67,2)</f>
        <v>#VALUE!</v>
      </c>
      <c r="FE169" s="323" t="e">
        <f aca="false">SMALL($DY67:EK67,2)</f>
        <v>#VALUE!</v>
      </c>
      <c r="FF169" s="323" t="e">
        <f aca="false">SMALL($DY67:EL67,2)</f>
        <v>#VALUE!</v>
      </c>
      <c r="FG169" s="323" t="e">
        <f aca="false">SMALL($DY67:EM67,2)</f>
        <v>#VALUE!</v>
      </c>
      <c r="FH169" s="323" t="e">
        <f aca="false">SMALL($DY67:EN67,2)</f>
        <v>#VALUE!</v>
      </c>
      <c r="FI169" s="323" t="e">
        <f aca="false">SMALL($DY67:EO67,2)</f>
        <v>#VALUE!</v>
      </c>
      <c r="FJ169" s="323" t="e">
        <f aca="false">SMALL($DY67:EP67,2)</f>
        <v>#VALUE!</v>
      </c>
      <c r="FK169" s="323" t="e">
        <f aca="false">SMALL($DY67:EQ67,2)</f>
        <v>#VALUE!</v>
      </c>
      <c r="FL169" s="323" t="e">
        <f aca="false">SMALL($DY67:ER67,2)</f>
        <v>#VALUE!</v>
      </c>
      <c r="FM169" s="323" t="e">
        <f aca="false">SMALL($DY67:ES67,2)</f>
        <v>#VALUE!</v>
      </c>
      <c r="FN169" s="323" t="e">
        <f aca="false">SMALL($DY67:ET67,2)</f>
        <v>#VALUE!</v>
      </c>
      <c r="FO169" s="323" t="e">
        <f aca="false">SMALL($DY67:EU67,2)</f>
        <v>#VALUE!</v>
      </c>
      <c r="FP169" s="324" t="e">
        <f aca="false">SMALL($DY67:EV67,2)</f>
        <v>#VALUE!</v>
      </c>
    </row>
    <row r="170" customFormat="false" ht="12.5" hidden="false" customHeight="false" outlineLevel="0" collapsed="false">
      <c r="EW170" s="322" t="e">
        <f aca="false">SMALL($DY68:EC68,2)</f>
        <v>#VALUE!</v>
      </c>
      <c r="EX170" s="323" t="e">
        <f aca="false">SMALL($DY68:ED68,2)</f>
        <v>#VALUE!</v>
      </c>
      <c r="EY170" s="323" t="e">
        <f aca="false">SMALL($DY68:EE68,2)</f>
        <v>#VALUE!</v>
      </c>
      <c r="EZ170" s="323" t="e">
        <f aca="false">SMALL($DY68:EF68,2)</f>
        <v>#VALUE!</v>
      </c>
      <c r="FA170" s="323" t="e">
        <f aca="false">SMALL($DY68:EG68,2)</f>
        <v>#VALUE!</v>
      </c>
      <c r="FB170" s="323" t="e">
        <f aca="false">SMALL($DY68:EH68,2)</f>
        <v>#VALUE!</v>
      </c>
      <c r="FC170" s="323" t="e">
        <f aca="false">SMALL($DY68:EI68,2)</f>
        <v>#VALUE!</v>
      </c>
      <c r="FD170" s="323" t="e">
        <f aca="false">SMALL($DY68:EJ68,2)</f>
        <v>#VALUE!</v>
      </c>
      <c r="FE170" s="323" t="e">
        <f aca="false">SMALL($DY68:EK68,2)</f>
        <v>#VALUE!</v>
      </c>
      <c r="FF170" s="323" t="e">
        <f aca="false">SMALL($DY68:EL68,2)</f>
        <v>#VALUE!</v>
      </c>
      <c r="FG170" s="323" t="e">
        <f aca="false">SMALL($DY68:EM68,2)</f>
        <v>#VALUE!</v>
      </c>
      <c r="FH170" s="323" t="e">
        <f aca="false">SMALL($DY68:EN68,2)</f>
        <v>#VALUE!</v>
      </c>
      <c r="FI170" s="323" t="e">
        <f aca="false">SMALL($DY68:EO68,2)</f>
        <v>#VALUE!</v>
      </c>
      <c r="FJ170" s="323" t="e">
        <f aca="false">SMALL($DY68:EP68,2)</f>
        <v>#VALUE!</v>
      </c>
      <c r="FK170" s="323" t="e">
        <f aca="false">SMALL($DY68:EQ68,2)</f>
        <v>#VALUE!</v>
      </c>
      <c r="FL170" s="323" t="e">
        <f aca="false">SMALL($DY68:ER68,2)</f>
        <v>#VALUE!</v>
      </c>
      <c r="FM170" s="323" t="e">
        <f aca="false">SMALL($DY68:ES68,2)</f>
        <v>#VALUE!</v>
      </c>
      <c r="FN170" s="323" t="e">
        <f aca="false">SMALL($DY68:ET68,2)</f>
        <v>#VALUE!</v>
      </c>
      <c r="FO170" s="323" t="e">
        <f aca="false">SMALL($DY68:EU68,2)</f>
        <v>#VALUE!</v>
      </c>
      <c r="FP170" s="324" t="e">
        <f aca="false">SMALL($DY68:EV68,2)</f>
        <v>#VALUE!</v>
      </c>
    </row>
    <row r="171" customFormat="false" ht="12.5" hidden="false" customHeight="false" outlineLevel="0" collapsed="false">
      <c r="EW171" s="322" t="e">
        <f aca="false">SMALL($DY69:EC69,2)</f>
        <v>#VALUE!</v>
      </c>
      <c r="EX171" s="323" t="e">
        <f aca="false">SMALL($DY69:ED69,2)</f>
        <v>#VALUE!</v>
      </c>
      <c r="EY171" s="323" t="e">
        <f aca="false">SMALL($DY69:EE69,2)</f>
        <v>#VALUE!</v>
      </c>
      <c r="EZ171" s="323" t="e">
        <f aca="false">SMALL($DY69:EF69,2)</f>
        <v>#VALUE!</v>
      </c>
      <c r="FA171" s="323" t="e">
        <f aca="false">SMALL($DY69:EG69,2)</f>
        <v>#VALUE!</v>
      </c>
      <c r="FB171" s="323" t="e">
        <f aca="false">SMALL($DY69:EH69,2)</f>
        <v>#VALUE!</v>
      </c>
      <c r="FC171" s="323" t="e">
        <f aca="false">SMALL($DY69:EI69,2)</f>
        <v>#VALUE!</v>
      </c>
      <c r="FD171" s="323" t="e">
        <f aca="false">SMALL($DY69:EJ69,2)</f>
        <v>#VALUE!</v>
      </c>
      <c r="FE171" s="323" t="e">
        <f aca="false">SMALL($DY69:EK69,2)</f>
        <v>#VALUE!</v>
      </c>
      <c r="FF171" s="323" t="e">
        <f aca="false">SMALL($DY69:EL69,2)</f>
        <v>#VALUE!</v>
      </c>
      <c r="FG171" s="323" t="e">
        <f aca="false">SMALL($DY69:EM69,2)</f>
        <v>#VALUE!</v>
      </c>
      <c r="FH171" s="323" t="e">
        <f aca="false">SMALL($DY69:EN69,2)</f>
        <v>#VALUE!</v>
      </c>
      <c r="FI171" s="323" t="e">
        <f aca="false">SMALL($DY69:EO69,2)</f>
        <v>#VALUE!</v>
      </c>
      <c r="FJ171" s="323" t="e">
        <f aca="false">SMALL($DY69:EP69,2)</f>
        <v>#VALUE!</v>
      </c>
      <c r="FK171" s="323" t="e">
        <f aca="false">SMALL($DY69:EQ69,2)</f>
        <v>#VALUE!</v>
      </c>
      <c r="FL171" s="323" t="e">
        <f aca="false">SMALL($DY69:ER69,2)</f>
        <v>#VALUE!</v>
      </c>
      <c r="FM171" s="323" t="e">
        <f aca="false">SMALL($DY69:ES69,2)</f>
        <v>#VALUE!</v>
      </c>
      <c r="FN171" s="323" t="e">
        <f aca="false">SMALL($DY69:ET69,2)</f>
        <v>#VALUE!</v>
      </c>
      <c r="FO171" s="323" t="e">
        <f aca="false">SMALL($DY69:EU69,2)</f>
        <v>#VALUE!</v>
      </c>
      <c r="FP171" s="324" t="e">
        <f aca="false">SMALL($DY69:EV69,2)</f>
        <v>#VALUE!</v>
      </c>
    </row>
    <row r="172" customFormat="false" ht="12.5" hidden="false" customHeight="false" outlineLevel="0" collapsed="false">
      <c r="EW172" s="322" t="e">
        <f aca="false">SMALL($DY70:EC70,2)</f>
        <v>#VALUE!</v>
      </c>
      <c r="EX172" s="323" t="e">
        <f aca="false">SMALL($DY70:ED70,2)</f>
        <v>#VALUE!</v>
      </c>
      <c r="EY172" s="323" t="e">
        <f aca="false">SMALL($DY70:EE70,2)</f>
        <v>#VALUE!</v>
      </c>
      <c r="EZ172" s="323" t="e">
        <f aca="false">SMALL($DY70:EF70,2)</f>
        <v>#VALUE!</v>
      </c>
      <c r="FA172" s="323" t="e">
        <f aca="false">SMALL($DY70:EG70,2)</f>
        <v>#VALUE!</v>
      </c>
      <c r="FB172" s="323" t="e">
        <f aca="false">SMALL($DY70:EH70,2)</f>
        <v>#VALUE!</v>
      </c>
      <c r="FC172" s="323" t="e">
        <f aca="false">SMALL($DY70:EI70,2)</f>
        <v>#VALUE!</v>
      </c>
      <c r="FD172" s="323" t="e">
        <f aca="false">SMALL($DY70:EJ70,2)</f>
        <v>#VALUE!</v>
      </c>
      <c r="FE172" s="323" t="e">
        <f aca="false">SMALL($DY70:EK70,2)</f>
        <v>#VALUE!</v>
      </c>
      <c r="FF172" s="323" t="e">
        <f aca="false">SMALL($DY70:EL70,2)</f>
        <v>#VALUE!</v>
      </c>
      <c r="FG172" s="323" t="e">
        <f aca="false">SMALL($DY70:EM70,2)</f>
        <v>#VALUE!</v>
      </c>
      <c r="FH172" s="323" t="e">
        <f aca="false">SMALL($DY70:EN70,2)</f>
        <v>#VALUE!</v>
      </c>
      <c r="FI172" s="323" t="e">
        <f aca="false">SMALL($DY70:EO70,2)</f>
        <v>#VALUE!</v>
      </c>
      <c r="FJ172" s="323" t="e">
        <f aca="false">SMALL($DY70:EP70,2)</f>
        <v>#VALUE!</v>
      </c>
      <c r="FK172" s="323" t="e">
        <f aca="false">SMALL($DY70:EQ70,2)</f>
        <v>#VALUE!</v>
      </c>
      <c r="FL172" s="323" t="e">
        <f aca="false">SMALL($DY70:ER70,2)</f>
        <v>#VALUE!</v>
      </c>
      <c r="FM172" s="323" t="e">
        <f aca="false">SMALL($DY70:ES70,2)</f>
        <v>#VALUE!</v>
      </c>
      <c r="FN172" s="323" t="e">
        <f aca="false">SMALL($DY70:ET70,2)</f>
        <v>#VALUE!</v>
      </c>
      <c r="FO172" s="323" t="e">
        <f aca="false">SMALL($DY70:EU70,2)</f>
        <v>#VALUE!</v>
      </c>
      <c r="FP172" s="324" t="e">
        <f aca="false">SMALL($DY70:EV70,2)</f>
        <v>#VALUE!</v>
      </c>
    </row>
    <row r="173" customFormat="false" ht="12.5" hidden="false" customHeight="false" outlineLevel="0" collapsed="false">
      <c r="EW173" s="322" t="e">
        <f aca="false">SMALL($DY71:EC71,2)</f>
        <v>#VALUE!</v>
      </c>
      <c r="EX173" s="323" t="e">
        <f aca="false">SMALL($DY71:ED71,2)</f>
        <v>#VALUE!</v>
      </c>
      <c r="EY173" s="323" t="e">
        <f aca="false">SMALL($DY71:EE71,2)</f>
        <v>#VALUE!</v>
      </c>
      <c r="EZ173" s="323" t="e">
        <f aca="false">SMALL($DY71:EF71,2)</f>
        <v>#VALUE!</v>
      </c>
      <c r="FA173" s="323" t="e">
        <f aca="false">SMALL($DY71:EG71,2)</f>
        <v>#VALUE!</v>
      </c>
      <c r="FB173" s="323" t="e">
        <f aca="false">SMALL($DY71:EH71,2)</f>
        <v>#VALUE!</v>
      </c>
      <c r="FC173" s="323" t="e">
        <f aca="false">SMALL($DY71:EI71,2)</f>
        <v>#VALUE!</v>
      </c>
      <c r="FD173" s="323" t="e">
        <f aca="false">SMALL($DY71:EJ71,2)</f>
        <v>#VALUE!</v>
      </c>
      <c r="FE173" s="323" t="e">
        <f aca="false">SMALL($DY71:EK71,2)</f>
        <v>#VALUE!</v>
      </c>
      <c r="FF173" s="323" t="e">
        <f aca="false">SMALL($DY71:EL71,2)</f>
        <v>#VALUE!</v>
      </c>
      <c r="FG173" s="323" t="e">
        <f aca="false">SMALL($DY71:EM71,2)</f>
        <v>#VALUE!</v>
      </c>
      <c r="FH173" s="323" t="e">
        <f aca="false">SMALL($DY71:EN71,2)</f>
        <v>#VALUE!</v>
      </c>
      <c r="FI173" s="323" t="e">
        <f aca="false">SMALL($DY71:EO71,2)</f>
        <v>#VALUE!</v>
      </c>
      <c r="FJ173" s="323" t="e">
        <f aca="false">SMALL($DY71:EP71,2)</f>
        <v>#VALUE!</v>
      </c>
      <c r="FK173" s="323" t="e">
        <f aca="false">SMALL($DY71:EQ71,2)</f>
        <v>#VALUE!</v>
      </c>
      <c r="FL173" s="323" t="e">
        <f aca="false">SMALL($DY71:ER71,2)</f>
        <v>#VALUE!</v>
      </c>
      <c r="FM173" s="323" t="e">
        <f aca="false">SMALL($DY71:ES71,2)</f>
        <v>#VALUE!</v>
      </c>
      <c r="FN173" s="323" t="e">
        <f aca="false">SMALL($DY71:ET71,2)</f>
        <v>#VALUE!</v>
      </c>
      <c r="FO173" s="323" t="e">
        <f aca="false">SMALL($DY71:EU71,2)</f>
        <v>#VALUE!</v>
      </c>
      <c r="FP173" s="324" t="e">
        <f aca="false">SMALL($DY71:EV71,2)</f>
        <v>#VALUE!</v>
      </c>
    </row>
    <row r="174" customFormat="false" ht="12.5" hidden="false" customHeight="false" outlineLevel="0" collapsed="false">
      <c r="EW174" s="322" t="e">
        <f aca="false">SMALL($DY72:EC72,2)</f>
        <v>#VALUE!</v>
      </c>
      <c r="EX174" s="323" t="e">
        <f aca="false">SMALL($DY72:ED72,2)</f>
        <v>#VALUE!</v>
      </c>
      <c r="EY174" s="323" t="e">
        <f aca="false">SMALL($DY72:EE72,2)</f>
        <v>#VALUE!</v>
      </c>
      <c r="EZ174" s="323" t="e">
        <f aca="false">SMALL($DY72:EF72,2)</f>
        <v>#VALUE!</v>
      </c>
      <c r="FA174" s="323" t="e">
        <f aca="false">SMALL($DY72:EG72,2)</f>
        <v>#VALUE!</v>
      </c>
      <c r="FB174" s="323" t="e">
        <f aca="false">SMALL($DY72:EH72,2)</f>
        <v>#VALUE!</v>
      </c>
      <c r="FC174" s="323" t="e">
        <f aca="false">SMALL($DY72:EI72,2)</f>
        <v>#VALUE!</v>
      </c>
      <c r="FD174" s="323" t="e">
        <f aca="false">SMALL($DY72:EJ72,2)</f>
        <v>#VALUE!</v>
      </c>
      <c r="FE174" s="323" t="e">
        <f aca="false">SMALL($DY72:EK72,2)</f>
        <v>#VALUE!</v>
      </c>
      <c r="FF174" s="323" t="e">
        <f aca="false">SMALL($DY72:EL72,2)</f>
        <v>#VALUE!</v>
      </c>
      <c r="FG174" s="323" t="e">
        <f aca="false">SMALL($DY72:EM72,2)</f>
        <v>#VALUE!</v>
      </c>
      <c r="FH174" s="323" t="e">
        <f aca="false">SMALL($DY72:EN72,2)</f>
        <v>#VALUE!</v>
      </c>
      <c r="FI174" s="323" t="e">
        <f aca="false">SMALL($DY72:EO72,2)</f>
        <v>#VALUE!</v>
      </c>
      <c r="FJ174" s="323" t="e">
        <f aca="false">SMALL($DY72:EP72,2)</f>
        <v>#VALUE!</v>
      </c>
      <c r="FK174" s="323" t="e">
        <f aca="false">SMALL($DY72:EQ72,2)</f>
        <v>#VALUE!</v>
      </c>
      <c r="FL174" s="323" t="e">
        <f aca="false">SMALL($DY72:ER72,2)</f>
        <v>#VALUE!</v>
      </c>
      <c r="FM174" s="323" t="e">
        <f aca="false">SMALL($DY72:ES72,2)</f>
        <v>#VALUE!</v>
      </c>
      <c r="FN174" s="323" t="e">
        <f aca="false">SMALL($DY72:ET72,2)</f>
        <v>#VALUE!</v>
      </c>
      <c r="FO174" s="323" t="e">
        <f aca="false">SMALL($DY72:EU72,2)</f>
        <v>#VALUE!</v>
      </c>
      <c r="FP174" s="324" t="e">
        <f aca="false">SMALL($DY72:EV72,2)</f>
        <v>#VALUE!</v>
      </c>
    </row>
    <row r="175" customFormat="false" ht="12.5" hidden="false" customHeight="false" outlineLevel="0" collapsed="false">
      <c r="EW175" s="322" t="e">
        <f aca="false">SMALL($DY73:EC73,2)</f>
        <v>#VALUE!</v>
      </c>
      <c r="EX175" s="323" t="e">
        <f aca="false">SMALL($DY73:ED73,2)</f>
        <v>#VALUE!</v>
      </c>
      <c r="EY175" s="323" t="e">
        <f aca="false">SMALL($DY73:EE73,2)</f>
        <v>#VALUE!</v>
      </c>
      <c r="EZ175" s="323" t="e">
        <f aca="false">SMALL($DY73:EF73,2)</f>
        <v>#VALUE!</v>
      </c>
      <c r="FA175" s="323" t="e">
        <f aca="false">SMALL($DY73:EG73,2)</f>
        <v>#VALUE!</v>
      </c>
      <c r="FB175" s="323" t="e">
        <f aca="false">SMALL($DY73:EH73,2)</f>
        <v>#VALUE!</v>
      </c>
      <c r="FC175" s="323" t="e">
        <f aca="false">SMALL($DY73:EI73,2)</f>
        <v>#VALUE!</v>
      </c>
      <c r="FD175" s="323" t="e">
        <f aca="false">SMALL($DY73:EJ73,2)</f>
        <v>#VALUE!</v>
      </c>
      <c r="FE175" s="323" t="e">
        <f aca="false">SMALL($DY73:EK73,2)</f>
        <v>#VALUE!</v>
      </c>
      <c r="FF175" s="323" t="e">
        <f aca="false">SMALL($DY73:EL73,2)</f>
        <v>#VALUE!</v>
      </c>
      <c r="FG175" s="323" t="e">
        <f aca="false">SMALL($DY73:EM73,2)</f>
        <v>#VALUE!</v>
      </c>
      <c r="FH175" s="323" t="e">
        <f aca="false">SMALL($DY73:EN73,2)</f>
        <v>#VALUE!</v>
      </c>
      <c r="FI175" s="323" t="e">
        <f aca="false">SMALL($DY73:EO73,2)</f>
        <v>#VALUE!</v>
      </c>
      <c r="FJ175" s="323" t="e">
        <f aca="false">SMALL($DY73:EP73,2)</f>
        <v>#VALUE!</v>
      </c>
      <c r="FK175" s="323" t="e">
        <f aca="false">SMALL($DY73:EQ73,2)</f>
        <v>#VALUE!</v>
      </c>
      <c r="FL175" s="323" t="e">
        <f aca="false">SMALL($DY73:ER73,2)</f>
        <v>#VALUE!</v>
      </c>
      <c r="FM175" s="323" t="e">
        <f aca="false">SMALL($DY73:ES73,2)</f>
        <v>#VALUE!</v>
      </c>
      <c r="FN175" s="323" t="e">
        <f aca="false">SMALL($DY73:ET73,2)</f>
        <v>#VALUE!</v>
      </c>
      <c r="FO175" s="323" t="e">
        <f aca="false">SMALL($DY73:EU73,2)</f>
        <v>#VALUE!</v>
      </c>
      <c r="FP175" s="324" t="e">
        <f aca="false">SMALL($DY73:EV73,2)</f>
        <v>#VALUE!</v>
      </c>
    </row>
    <row r="176" customFormat="false" ht="12.5" hidden="false" customHeight="false" outlineLevel="0" collapsed="false">
      <c r="EW176" s="322" t="e">
        <f aca="false">SMALL($DY74:EC74,2)</f>
        <v>#VALUE!</v>
      </c>
      <c r="EX176" s="323" t="e">
        <f aca="false">SMALL($DY74:ED74,2)</f>
        <v>#VALUE!</v>
      </c>
      <c r="EY176" s="323" t="e">
        <f aca="false">SMALL($DY74:EE74,2)</f>
        <v>#VALUE!</v>
      </c>
      <c r="EZ176" s="323" t="e">
        <f aca="false">SMALL($DY74:EF74,2)</f>
        <v>#VALUE!</v>
      </c>
      <c r="FA176" s="323" t="e">
        <f aca="false">SMALL($DY74:EG74,2)</f>
        <v>#VALUE!</v>
      </c>
      <c r="FB176" s="323" t="e">
        <f aca="false">SMALL($DY74:EH74,2)</f>
        <v>#VALUE!</v>
      </c>
      <c r="FC176" s="323" t="e">
        <f aca="false">SMALL($DY74:EI74,2)</f>
        <v>#VALUE!</v>
      </c>
      <c r="FD176" s="323" t="e">
        <f aca="false">SMALL($DY74:EJ74,2)</f>
        <v>#VALUE!</v>
      </c>
      <c r="FE176" s="323" t="e">
        <f aca="false">SMALL($DY74:EK74,2)</f>
        <v>#VALUE!</v>
      </c>
      <c r="FF176" s="323" t="e">
        <f aca="false">SMALL($DY74:EL74,2)</f>
        <v>#VALUE!</v>
      </c>
      <c r="FG176" s="323" t="e">
        <f aca="false">SMALL($DY74:EM74,2)</f>
        <v>#VALUE!</v>
      </c>
      <c r="FH176" s="323" t="e">
        <f aca="false">SMALL($DY74:EN74,2)</f>
        <v>#VALUE!</v>
      </c>
      <c r="FI176" s="323" t="e">
        <f aca="false">SMALL($DY74:EO74,2)</f>
        <v>#VALUE!</v>
      </c>
      <c r="FJ176" s="323" t="e">
        <f aca="false">SMALL($DY74:EP74,2)</f>
        <v>#VALUE!</v>
      </c>
      <c r="FK176" s="323" t="e">
        <f aca="false">SMALL($DY74:EQ74,2)</f>
        <v>#VALUE!</v>
      </c>
      <c r="FL176" s="323" t="e">
        <f aca="false">SMALL($DY74:ER74,2)</f>
        <v>#VALUE!</v>
      </c>
      <c r="FM176" s="323" t="e">
        <f aca="false">SMALL($DY74:ES74,2)</f>
        <v>#VALUE!</v>
      </c>
      <c r="FN176" s="323" t="e">
        <f aca="false">SMALL($DY74:ET74,2)</f>
        <v>#VALUE!</v>
      </c>
      <c r="FO176" s="323" t="e">
        <f aca="false">SMALL($DY74:EU74,2)</f>
        <v>#VALUE!</v>
      </c>
      <c r="FP176" s="324" t="e">
        <f aca="false">SMALL($DY74:EV74,2)</f>
        <v>#VALUE!</v>
      </c>
    </row>
    <row r="177" customFormat="false" ht="12.5" hidden="false" customHeight="false" outlineLevel="0" collapsed="false">
      <c r="EW177" s="322" t="e">
        <f aca="false">SMALL($DY75:EC75,2)</f>
        <v>#VALUE!</v>
      </c>
      <c r="EX177" s="323" t="e">
        <f aca="false">SMALL($DY75:ED75,2)</f>
        <v>#VALUE!</v>
      </c>
      <c r="EY177" s="323" t="e">
        <f aca="false">SMALL($DY75:EE75,2)</f>
        <v>#VALUE!</v>
      </c>
      <c r="EZ177" s="323" t="e">
        <f aca="false">SMALL($DY75:EF75,2)</f>
        <v>#VALUE!</v>
      </c>
      <c r="FA177" s="323" t="e">
        <f aca="false">SMALL($DY75:EG75,2)</f>
        <v>#VALUE!</v>
      </c>
      <c r="FB177" s="323" t="e">
        <f aca="false">SMALL($DY75:EH75,2)</f>
        <v>#VALUE!</v>
      </c>
      <c r="FC177" s="323" t="e">
        <f aca="false">SMALL($DY75:EI75,2)</f>
        <v>#VALUE!</v>
      </c>
      <c r="FD177" s="323" t="e">
        <f aca="false">SMALL($DY75:EJ75,2)</f>
        <v>#VALUE!</v>
      </c>
      <c r="FE177" s="323" t="e">
        <f aca="false">SMALL($DY75:EK75,2)</f>
        <v>#VALUE!</v>
      </c>
      <c r="FF177" s="323" t="e">
        <f aca="false">SMALL($DY75:EL75,2)</f>
        <v>#VALUE!</v>
      </c>
      <c r="FG177" s="323" t="e">
        <f aca="false">SMALL($DY75:EM75,2)</f>
        <v>#VALUE!</v>
      </c>
      <c r="FH177" s="323" t="e">
        <f aca="false">SMALL($DY75:EN75,2)</f>
        <v>#VALUE!</v>
      </c>
      <c r="FI177" s="323" t="e">
        <f aca="false">SMALL($DY75:EO75,2)</f>
        <v>#VALUE!</v>
      </c>
      <c r="FJ177" s="323" t="e">
        <f aca="false">SMALL($DY75:EP75,2)</f>
        <v>#VALUE!</v>
      </c>
      <c r="FK177" s="323" t="e">
        <f aca="false">SMALL($DY75:EQ75,2)</f>
        <v>#VALUE!</v>
      </c>
      <c r="FL177" s="323" t="e">
        <f aca="false">SMALL($DY75:ER75,2)</f>
        <v>#VALUE!</v>
      </c>
      <c r="FM177" s="323" t="e">
        <f aca="false">SMALL($DY75:ES75,2)</f>
        <v>#VALUE!</v>
      </c>
      <c r="FN177" s="323" t="e">
        <f aca="false">SMALL($DY75:ET75,2)</f>
        <v>#VALUE!</v>
      </c>
      <c r="FO177" s="323" t="e">
        <f aca="false">SMALL($DY75:EU75,2)</f>
        <v>#VALUE!</v>
      </c>
      <c r="FP177" s="324" t="e">
        <f aca="false">SMALL($DY75:EV75,2)</f>
        <v>#VALUE!</v>
      </c>
    </row>
    <row r="178" customFormat="false" ht="12.5" hidden="false" customHeight="false" outlineLevel="0" collapsed="false">
      <c r="EW178" s="322" t="e">
        <f aca="false">SMALL($DY76:EC76,2)</f>
        <v>#VALUE!</v>
      </c>
      <c r="EX178" s="323" t="e">
        <f aca="false">SMALL($DY76:ED76,2)</f>
        <v>#VALUE!</v>
      </c>
      <c r="EY178" s="323" t="e">
        <f aca="false">SMALL($DY76:EE76,2)</f>
        <v>#VALUE!</v>
      </c>
      <c r="EZ178" s="323" t="e">
        <f aca="false">SMALL($DY76:EF76,2)</f>
        <v>#VALUE!</v>
      </c>
      <c r="FA178" s="323" t="e">
        <f aca="false">SMALL($DY76:EG76,2)</f>
        <v>#VALUE!</v>
      </c>
      <c r="FB178" s="323" t="e">
        <f aca="false">SMALL($DY76:EH76,2)</f>
        <v>#VALUE!</v>
      </c>
      <c r="FC178" s="323" t="e">
        <f aca="false">SMALL($DY76:EI76,2)</f>
        <v>#VALUE!</v>
      </c>
      <c r="FD178" s="323" t="e">
        <f aca="false">SMALL($DY76:EJ76,2)</f>
        <v>#VALUE!</v>
      </c>
      <c r="FE178" s="323" t="e">
        <f aca="false">SMALL($DY76:EK76,2)</f>
        <v>#VALUE!</v>
      </c>
      <c r="FF178" s="323" t="e">
        <f aca="false">SMALL($DY76:EL76,2)</f>
        <v>#VALUE!</v>
      </c>
      <c r="FG178" s="323" t="e">
        <f aca="false">SMALL($DY76:EM76,2)</f>
        <v>#VALUE!</v>
      </c>
      <c r="FH178" s="323" t="e">
        <f aca="false">SMALL($DY76:EN76,2)</f>
        <v>#VALUE!</v>
      </c>
      <c r="FI178" s="323" t="e">
        <f aca="false">SMALL($DY76:EO76,2)</f>
        <v>#VALUE!</v>
      </c>
      <c r="FJ178" s="323" t="e">
        <f aca="false">SMALL($DY76:EP76,2)</f>
        <v>#VALUE!</v>
      </c>
      <c r="FK178" s="323" t="e">
        <f aca="false">SMALL($DY76:EQ76,2)</f>
        <v>#VALUE!</v>
      </c>
      <c r="FL178" s="323" t="e">
        <f aca="false">SMALL($DY76:ER76,2)</f>
        <v>#VALUE!</v>
      </c>
      <c r="FM178" s="323" t="e">
        <f aca="false">SMALL($DY76:ES76,2)</f>
        <v>#VALUE!</v>
      </c>
      <c r="FN178" s="323" t="e">
        <f aca="false">SMALL($DY76:ET76,2)</f>
        <v>#VALUE!</v>
      </c>
      <c r="FO178" s="323" t="e">
        <f aca="false">SMALL($DY76:EU76,2)</f>
        <v>#VALUE!</v>
      </c>
      <c r="FP178" s="324" t="e">
        <f aca="false">SMALL($DY76:EV76,2)</f>
        <v>#VALUE!</v>
      </c>
    </row>
    <row r="179" customFormat="false" ht="12.5" hidden="false" customHeight="false" outlineLevel="0" collapsed="false">
      <c r="EW179" s="322" t="e">
        <f aca="false">SMALL($DY77:EC77,2)</f>
        <v>#VALUE!</v>
      </c>
      <c r="EX179" s="323" t="e">
        <f aca="false">SMALL($DY77:ED77,2)</f>
        <v>#VALUE!</v>
      </c>
      <c r="EY179" s="323" t="e">
        <f aca="false">SMALL($DY77:EE77,2)</f>
        <v>#VALUE!</v>
      </c>
      <c r="EZ179" s="323" t="e">
        <f aca="false">SMALL($DY77:EF77,2)</f>
        <v>#VALUE!</v>
      </c>
      <c r="FA179" s="323" t="e">
        <f aca="false">SMALL($DY77:EG77,2)</f>
        <v>#VALUE!</v>
      </c>
      <c r="FB179" s="323" t="e">
        <f aca="false">SMALL($DY77:EH77,2)</f>
        <v>#VALUE!</v>
      </c>
      <c r="FC179" s="323" t="e">
        <f aca="false">SMALL($DY77:EI77,2)</f>
        <v>#VALUE!</v>
      </c>
      <c r="FD179" s="323" t="e">
        <f aca="false">SMALL($DY77:EJ77,2)</f>
        <v>#VALUE!</v>
      </c>
      <c r="FE179" s="323" t="e">
        <f aca="false">SMALL($DY77:EK77,2)</f>
        <v>#VALUE!</v>
      </c>
      <c r="FF179" s="323" t="e">
        <f aca="false">SMALL($DY77:EL77,2)</f>
        <v>#VALUE!</v>
      </c>
      <c r="FG179" s="323" t="e">
        <f aca="false">SMALL($DY77:EM77,2)</f>
        <v>#VALUE!</v>
      </c>
      <c r="FH179" s="323" t="e">
        <f aca="false">SMALL($DY77:EN77,2)</f>
        <v>#VALUE!</v>
      </c>
      <c r="FI179" s="323" t="e">
        <f aca="false">SMALL($DY77:EO77,2)</f>
        <v>#VALUE!</v>
      </c>
      <c r="FJ179" s="323" t="e">
        <f aca="false">SMALL($DY77:EP77,2)</f>
        <v>#VALUE!</v>
      </c>
      <c r="FK179" s="323" t="e">
        <f aca="false">SMALL($DY77:EQ77,2)</f>
        <v>#VALUE!</v>
      </c>
      <c r="FL179" s="323" t="e">
        <f aca="false">SMALL($DY77:ER77,2)</f>
        <v>#VALUE!</v>
      </c>
      <c r="FM179" s="323" t="e">
        <f aca="false">SMALL($DY77:ES77,2)</f>
        <v>#VALUE!</v>
      </c>
      <c r="FN179" s="323" t="e">
        <f aca="false">SMALL($DY77:ET77,2)</f>
        <v>#VALUE!</v>
      </c>
      <c r="FO179" s="323" t="e">
        <f aca="false">SMALL($DY77:EU77,2)</f>
        <v>#VALUE!</v>
      </c>
      <c r="FP179" s="324" t="e">
        <f aca="false">SMALL($DY77:EV77,2)</f>
        <v>#VALUE!</v>
      </c>
    </row>
    <row r="180" customFormat="false" ht="12.5" hidden="false" customHeight="false" outlineLevel="0" collapsed="false">
      <c r="EW180" s="322" t="e">
        <f aca="false">SMALL($DY78:EC78,2)</f>
        <v>#VALUE!</v>
      </c>
      <c r="EX180" s="323" t="e">
        <f aca="false">SMALL($DY78:ED78,2)</f>
        <v>#VALUE!</v>
      </c>
      <c r="EY180" s="323" t="e">
        <f aca="false">SMALL($DY78:EE78,2)</f>
        <v>#VALUE!</v>
      </c>
      <c r="EZ180" s="323" t="e">
        <f aca="false">SMALL($DY78:EF78,2)</f>
        <v>#VALUE!</v>
      </c>
      <c r="FA180" s="323" t="e">
        <f aca="false">SMALL($DY78:EG78,2)</f>
        <v>#VALUE!</v>
      </c>
      <c r="FB180" s="323" t="e">
        <f aca="false">SMALL($DY78:EH78,2)</f>
        <v>#VALUE!</v>
      </c>
      <c r="FC180" s="323" t="e">
        <f aca="false">SMALL($DY78:EI78,2)</f>
        <v>#VALUE!</v>
      </c>
      <c r="FD180" s="323" t="e">
        <f aca="false">SMALL($DY78:EJ78,2)</f>
        <v>#VALUE!</v>
      </c>
      <c r="FE180" s="323" t="e">
        <f aca="false">SMALL($DY78:EK78,2)</f>
        <v>#VALUE!</v>
      </c>
      <c r="FF180" s="323" t="e">
        <f aca="false">SMALL($DY78:EL78,2)</f>
        <v>#VALUE!</v>
      </c>
      <c r="FG180" s="323" t="e">
        <f aca="false">SMALL($DY78:EM78,2)</f>
        <v>#VALUE!</v>
      </c>
      <c r="FH180" s="323" t="e">
        <f aca="false">SMALL($DY78:EN78,2)</f>
        <v>#VALUE!</v>
      </c>
      <c r="FI180" s="323" t="e">
        <f aca="false">SMALL($DY78:EO78,2)</f>
        <v>#VALUE!</v>
      </c>
      <c r="FJ180" s="323" t="e">
        <f aca="false">SMALL($DY78:EP78,2)</f>
        <v>#VALUE!</v>
      </c>
      <c r="FK180" s="323" t="e">
        <f aca="false">SMALL($DY78:EQ78,2)</f>
        <v>#VALUE!</v>
      </c>
      <c r="FL180" s="323" t="e">
        <f aca="false">SMALL($DY78:ER78,2)</f>
        <v>#VALUE!</v>
      </c>
      <c r="FM180" s="323" t="e">
        <f aca="false">SMALL($DY78:ES78,2)</f>
        <v>#VALUE!</v>
      </c>
      <c r="FN180" s="323" t="e">
        <f aca="false">SMALL($DY78:ET78,2)</f>
        <v>#VALUE!</v>
      </c>
      <c r="FO180" s="323" t="e">
        <f aca="false">SMALL($DY78:EU78,2)</f>
        <v>#VALUE!</v>
      </c>
      <c r="FP180" s="324" t="e">
        <f aca="false">SMALL($DY78:EV78,2)</f>
        <v>#VALUE!</v>
      </c>
    </row>
    <row r="181" customFormat="false" ht="12.5" hidden="false" customHeight="false" outlineLevel="0" collapsed="false">
      <c r="EW181" s="322" t="e">
        <f aca="false">SMALL($DY79:EC79,2)</f>
        <v>#VALUE!</v>
      </c>
      <c r="EX181" s="323" t="e">
        <f aca="false">SMALL($DY79:ED79,2)</f>
        <v>#VALUE!</v>
      </c>
      <c r="EY181" s="323" t="e">
        <f aca="false">SMALL($DY79:EE79,2)</f>
        <v>#VALUE!</v>
      </c>
      <c r="EZ181" s="323" t="e">
        <f aca="false">SMALL($DY79:EF79,2)</f>
        <v>#VALUE!</v>
      </c>
      <c r="FA181" s="323" t="e">
        <f aca="false">SMALL($DY79:EG79,2)</f>
        <v>#VALUE!</v>
      </c>
      <c r="FB181" s="323" t="e">
        <f aca="false">SMALL($DY79:EH79,2)</f>
        <v>#VALUE!</v>
      </c>
      <c r="FC181" s="323" t="e">
        <f aca="false">SMALL($DY79:EI79,2)</f>
        <v>#VALUE!</v>
      </c>
      <c r="FD181" s="323" t="e">
        <f aca="false">SMALL($DY79:EJ79,2)</f>
        <v>#VALUE!</v>
      </c>
      <c r="FE181" s="323" t="e">
        <f aca="false">SMALL($DY79:EK79,2)</f>
        <v>#VALUE!</v>
      </c>
      <c r="FF181" s="323" t="e">
        <f aca="false">SMALL($DY79:EL79,2)</f>
        <v>#VALUE!</v>
      </c>
      <c r="FG181" s="323" t="e">
        <f aca="false">SMALL($DY79:EM79,2)</f>
        <v>#VALUE!</v>
      </c>
      <c r="FH181" s="323" t="e">
        <f aca="false">SMALL($DY79:EN79,2)</f>
        <v>#VALUE!</v>
      </c>
      <c r="FI181" s="323" t="e">
        <f aca="false">SMALL($DY79:EO79,2)</f>
        <v>#VALUE!</v>
      </c>
      <c r="FJ181" s="323" t="e">
        <f aca="false">SMALL($DY79:EP79,2)</f>
        <v>#VALUE!</v>
      </c>
      <c r="FK181" s="323" t="e">
        <f aca="false">SMALL($DY79:EQ79,2)</f>
        <v>#VALUE!</v>
      </c>
      <c r="FL181" s="323" t="e">
        <f aca="false">SMALL($DY79:ER79,2)</f>
        <v>#VALUE!</v>
      </c>
      <c r="FM181" s="323" t="e">
        <f aca="false">SMALL($DY79:ES79,2)</f>
        <v>#VALUE!</v>
      </c>
      <c r="FN181" s="323" t="e">
        <f aca="false">SMALL($DY79:ET79,2)</f>
        <v>#VALUE!</v>
      </c>
      <c r="FO181" s="323" t="e">
        <f aca="false">SMALL($DY79:EU79,2)</f>
        <v>#VALUE!</v>
      </c>
      <c r="FP181" s="324" t="e">
        <f aca="false">SMALL($DY79:EV79,2)</f>
        <v>#VALUE!</v>
      </c>
    </row>
    <row r="182" customFormat="false" ht="12.5" hidden="false" customHeight="false" outlineLevel="0" collapsed="false">
      <c r="EW182" s="322" t="e">
        <f aca="false">SMALL($DY80:EC80,2)</f>
        <v>#VALUE!</v>
      </c>
      <c r="EX182" s="323" t="e">
        <f aca="false">SMALL($DY80:ED80,2)</f>
        <v>#VALUE!</v>
      </c>
      <c r="EY182" s="323" t="e">
        <f aca="false">SMALL($DY80:EE80,2)</f>
        <v>#VALUE!</v>
      </c>
      <c r="EZ182" s="323" t="e">
        <f aca="false">SMALL($DY80:EF80,2)</f>
        <v>#VALUE!</v>
      </c>
      <c r="FA182" s="323" t="e">
        <f aca="false">SMALL($DY80:EG80,2)</f>
        <v>#VALUE!</v>
      </c>
      <c r="FB182" s="323" t="e">
        <f aca="false">SMALL($DY80:EH80,2)</f>
        <v>#VALUE!</v>
      </c>
      <c r="FC182" s="323" t="e">
        <f aca="false">SMALL($DY80:EI80,2)</f>
        <v>#VALUE!</v>
      </c>
      <c r="FD182" s="323" t="e">
        <f aca="false">SMALL($DY80:EJ80,2)</f>
        <v>#VALUE!</v>
      </c>
      <c r="FE182" s="323" t="e">
        <f aca="false">SMALL($DY80:EK80,2)</f>
        <v>#VALUE!</v>
      </c>
      <c r="FF182" s="323" t="e">
        <f aca="false">SMALL($DY80:EL80,2)</f>
        <v>#VALUE!</v>
      </c>
      <c r="FG182" s="323" t="e">
        <f aca="false">SMALL($DY80:EM80,2)</f>
        <v>#VALUE!</v>
      </c>
      <c r="FH182" s="323" t="e">
        <f aca="false">SMALL($DY80:EN80,2)</f>
        <v>#VALUE!</v>
      </c>
      <c r="FI182" s="323" t="e">
        <f aca="false">SMALL($DY80:EO80,2)</f>
        <v>#VALUE!</v>
      </c>
      <c r="FJ182" s="323" t="e">
        <f aca="false">SMALL($DY80:EP80,2)</f>
        <v>#VALUE!</v>
      </c>
      <c r="FK182" s="323" t="e">
        <f aca="false">SMALL($DY80:EQ80,2)</f>
        <v>#VALUE!</v>
      </c>
      <c r="FL182" s="323" t="e">
        <f aca="false">SMALL($DY80:ER80,2)</f>
        <v>#VALUE!</v>
      </c>
      <c r="FM182" s="323" t="e">
        <f aca="false">SMALL($DY80:ES80,2)</f>
        <v>#VALUE!</v>
      </c>
      <c r="FN182" s="323" t="e">
        <f aca="false">SMALL($DY80:ET80,2)</f>
        <v>#VALUE!</v>
      </c>
      <c r="FO182" s="323" t="e">
        <f aca="false">SMALL($DY80:EU80,2)</f>
        <v>#VALUE!</v>
      </c>
      <c r="FP182" s="324" t="e">
        <f aca="false">SMALL($DY80:EV80,2)</f>
        <v>#VALUE!</v>
      </c>
    </row>
    <row r="183" customFormat="false" ht="12.5" hidden="false" customHeight="false" outlineLevel="0" collapsed="false">
      <c r="EW183" s="322" t="e">
        <f aca="false">SMALL($DY81:EC81,2)</f>
        <v>#VALUE!</v>
      </c>
      <c r="EX183" s="323" t="e">
        <f aca="false">SMALL($DY81:ED81,2)</f>
        <v>#VALUE!</v>
      </c>
      <c r="EY183" s="323" t="e">
        <f aca="false">SMALL($DY81:EE81,2)</f>
        <v>#VALUE!</v>
      </c>
      <c r="EZ183" s="323" t="e">
        <f aca="false">SMALL($DY81:EF81,2)</f>
        <v>#VALUE!</v>
      </c>
      <c r="FA183" s="323" t="e">
        <f aca="false">SMALL($DY81:EG81,2)</f>
        <v>#VALUE!</v>
      </c>
      <c r="FB183" s="323" t="e">
        <f aca="false">SMALL($DY81:EH81,2)</f>
        <v>#VALUE!</v>
      </c>
      <c r="FC183" s="323" t="e">
        <f aca="false">SMALL($DY81:EI81,2)</f>
        <v>#VALUE!</v>
      </c>
      <c r="FD183" s="323" t="e">
        <f aca="false">SMALL($DY81:EJ81,2)</f>
        <v>#VALUE!</v>
      </c>
      <c r="FE183" s="323" t="e">
        <f aca="false">SMALL($DY81:EK81,2)</f>
        <v>#VALUE!</v>
      </c>
      <c r="FF183" s="323" t="e">
        <f aca="false">SMALL($DY81:EL81,2)</f>
        <v>#VALUE!</v>
      </c>
      <c r="FG183" s="323" t="e">
        <f aca="false">SMALL($DY81:EM81,2)</f>
        <v>#VALUE!</v>
      </c>
      <c r="FH183" s="323" t="e">
        <f aca="false">SMALL($DY81:EN81,2)</f>
        <v>#VALUE!</v>
      </c>
      <c r="FI183" s="323" t="e">
        <f aca="false">SMALL($DY81:EO81,2)</f>
        <v>#VALUE!</v>
      </c>
      <c r="FJ183" s="323" t="e">
        <f aca="false">SMALL($DY81:EP81,2)</f>
        <v>#VALUE!</v>
      </c>
      <c r="FK183" s="323" t="e">
        <f aca="false">SMALL($DY81:EQ81,2)</f>
        <v>#VALUE!</v>
      </c>
      <c r="FL183" s="323" t="e">
        <f aca="false">SMALL($DY81:ER81,2)</f>
        <v>#VALUE!</v>
      </c>
      <c r="FM183" s="323" t="e">
        <f aca="false">SMALL($DY81:ES81,2)</f>
        <v>#VALUE!</v>
      </c>
      <c r="FN183" s="323" t="e">
        <f aca="false">SMALL($DY81:ET81,2)</f>
        <v>#VALUE!</v>
      </c>
      <c r="FO183" s="323" t="e">
        <f aca="false">SMALL($DY81:EU81,2)</f>
        <v>#VALUE!</v>
      </c>
      <c r="FP183" s="324" t="e">
        <f aca="false">SMALL($DY81:EV81,2)</f>
        <v>#VALUE!</v>
      </c>
    </row>
    <row r="184" customFormat="false" ht="12.5" hidden="false" customHeight="false" outlineLevel="0" collapsed="false">
      <c r="EW184" s="322" t="e">
        <f aca="false">SMALL($DY82:EC82,2)</f>
        <v>#VALUE!</v>
      </c>
      <c r="EX184" s="323" t="e">
        <f aca="false">SMALL($DY82:ED82,2)</f>
        <v>#VALUE!</v>
      </c>
      <c r="EY184" s="323" t="e">
        <f aca="false">SMALL($DY82:EE82,2)</f>
        <v>#VALUE!</v>
      </c>
      <c r="EZ184" s="323" t="e">
        <f aca="false">SMALL($DY82:EF82,2)</f>
        <v>#VALUE!</v>
      </c>
      <c r="FA184" s="323" t="e">
        <f aca="false">SMALL($DY82:EG82,2)</f>
        <v>#VALUE!</v>
      </c>
      <c r="FB184" s="323" t="e">
        <f aca="false">SMALL($DY82:EH82,2)</f>
        <v>#VALUE!</v>
      </c>
      <c r="FC184" s="323" t="e">
        <f aca="false">SMALL($DY82:EI82,2)</f>
        <v>#VALUE!</v>
      </c>
      <c r="FD184" s="323" t="e">
        <f aca="false">SMALL($DY82:EJ82,2)</f>
        <v>#VALUE!</v>
      </c>
      <c r="FE184" s="323" t="e">
        <f aca="false">SMALL($DY82:EK82,2)</f>
        <v>#VALUE!</v>
      </c>
      <c r="FF184" s="323" t="e">
        <f aca="false">SMALL($DY82:EL82,2)</f>
        <v>#VALUE!</v>
      </c>
      <c r="FG184" s="323" t="e">
        <f aca="false">SMALL($DY82:EM82,2)</f>
        <v>#VALUE!</v>
      </c>
      <c r="FH184" s="323" t="e">
        <f aca="false">SMALL($DY82:EN82,2)</f>
        <v>#VALUE!</v>
      </c>
      <c r="FI184" s="323" t="e">
        <f aca="false">SMALL($DY82:EO82,2)</f>
        <v>#VALUE!</v>
      </c>
      <c r="FJ184" s="323" t="e">
        <f aca="false">SMALL($DY82:EP82,2)</f>
        <v>#VALUE!</v>
      </c>
      <c r="FK184" s="323" t="e">
        <f aca="false">SMALL($DY82:EQ82,2)</f>
        <v>#VALUE!</v>
      </c>
      <c r="FL184" s="323" t="e">
        <f aca="false">SMALL($DY82:ER82,2)</f>
        <v>#VALUE!</v>
      </c>
      <c r="FM184" s="323" t="e">
        <f aca="false">SMALL($DY82:ES82,2)</f>
        <v>#VALUE!</v>
      </c>
      <c r="FN184" s="323" t="e">
        <f aca="false">SMALL($DY82:ET82,2)</f>
        <v>#VALUE!</v>
      </c>
      <c r="FO184" s="323" t="e">
        <f aca="false">SMALL($DY82:EU82,2)</f>
        <v>#VALUE!</v>
      </c>
      <c r="FP184" s="324" t="e">
        <f aca="false">SMALL($DY82:EV82,2)</f>
        <v>#VALUE!</v>
      </c>
    </row>
    <row r="185" customFormat="false" ht="12.5" hidden="false" customHeight="false" outlineLevel="0" collapsed="false">
      <c r="EW185" s="322" t="e">
        <f aca="false">SMALL($DY83:EC83,2)</f>
        <v>#VALUE!</v>
      </c>
      <c r="EX185" s="323" t="e">
        <f aca="false">SMALL($DY83:ED83,2)</f>
        <v>#VALUE!</v>
      </c>
      <c r="EY185" s="323" t="e">
        <f aca="false">SMALL($DY83:EE83,2)</f>
        <v>#VALUE!</v>
      </c>
      <c r="EZ185" s="323" t="e">
        <f aca="false">SMALL($DY83:EF83,2)</f>
        <v>#VALUE!</v>
      </c>
      <c r="FA185" s="323" t="e">
        <f aca="false">SMALL($DY83:EG83,2)</f>
        <v>#VALUE!</v>
      </c>
      <c r="FB185" s="323" t="e">
        <f aca="false">SMALL($DY83:EH83,2)</f>
        <v>#VALUE!</v>
      </c>
      <c r="FC185" s="323" t="e">
        <f aca="false">SMALL($DY83:EI83,2)</f>
        <v>#VALUE!</v>
      </c>
      <c r="FD185" s="323" t="e">
        <f aca="false">SMALL($DY83:EJ83,2)</f>
        <v>#VALUE!</v>
      </c>
      <c r="FE185" s="323" t="e">
        <f aca="false">SMALL($DY83:EK83,2)</f>
        <v>#VALUE!</v>
      </c>
      <c r="FF185" s="323" t="e">
        <f aca="false">SMALL($DY83:EL83,2)</f>
        <v>#VALUE!</v>
      </c>
      <c r="FG185" s="323" t="e">
        <f aca="false">SMALL($DY83:EM83,2)</f>
        <v>#VALUE!</v>
      </c>
      <c r="FH185" s="323" t="e">
        <f aca="false">SMALL($DY83:EN83,2)</f>
        <v>#VALUE!</v>
      </c>
      <c r="FI185" s="323" t="e">
        <f aca="false">SMALL($DY83:EO83,2)</f>
        <v>#VALUE!</v>
      </c>
      <c r="FJ185" s="323" t="e">
        <f aca="false">SMALL($DY83:EP83,2)</f>
        <v>#VALUE!</v>
      </c>
      <c r="FK185" s="323" t="e">
        <f aca="false">SMALL($DY83:EQ83,2)</f>
        <v>#VALUE!</v>
      </c>
      <c r="FL185" s="323" t="e">
        <f aca="false">SMALL($DY83:ER83,2)</f>
        <v>#VALUE!</v>
      </c>
      <c r="FM185" s="323" t="e">
        <f aca="false">SMALL($DY83:ES83,2)</f>
        <v>#VALUE!</v>
      </c>
      <c r="FN185" s="323" t="e">
        <f aca="false">SMALL($DY83:ET83,2)</f>
        <v>#VALUE!</v>
      </c>
      <c r="FO185" s="323" t="e">
        <f aca="false">SMALL($DY83:EU83,2)</f>
        <v>#VALUE!</v>
      </c>
      <c r="FP185" s="324" t="e">
        <f aca="false">SMALL($DY83:EV83,2)</f>
        <v>#VALUE!</v>
      </c>
    </row>
    <row r="186" customFormat="false" ht="12.5" hidden="false" customHeight="false" outlineLevel="0" collapsed="false">
      <c r="EW186" s="322" t="e">
        <f aca="false">SMALL($DY84:EC84,2)</f>
        <v>#VALUE!</v>
      </c>
      <c r="EX186" s="323" t="e">
        <f aca="false">SMALL($DY84:ED84,2)</f>
        <v>#VALUE!</v>
      </c>
      <c r="EY186" s="323" t="e">
        <f aca="false">SMALL($DY84:EE84,2)</f>
        <v>#VALUE!</v>
      </c>
      <c r="EZ186" s="323" t="e">
        <f aca="false">SMALL($DY84:EF84,2)</f>
        <v>#VALUE!</v>
      </c>
      <c r="FA186" s="323" t="e">
        <f aca="false">SMALL($DY84:EG84,2)</f>
        <v>#VALUE!</v>
      </c>
      <c r="FB186" s="323" t="e">
        <f aca="false">SMALL($DY84:EH84,2)</f>
        <v>#VALUE!</v>
      </c>
      <c r="FC186" s="323" t="e">
        <f aca="false">SMALL($DY84:EI84,2)</f>
        <v>#VALUE!</v>
      </c>
      <c r="FD186" s="323" t="e">
        <f aca="false">SMALL($DY84:EJ84,2)</f>
        <v>#VALUE!</v>
      </c>
      <c r="FE186" s="323" t="e">
        <f aca="false">SMALL($DY84:EK84,2)</f>
        <v>#VALUE!</v>
      </c>
      <c r="FF186" s="323" t="e">
        <f aca="false">SMALL($DY84:EL84,2)</f>
        <v>#VALUE!</v>
      </c>
      <c r="FG186" s="323" t="e">
        <f aca="false">SMALL($DY84:EM84,2)</f>
        <v>#VALUE!</v>
      </c>
      <c r="FH186" s="323" t="e">
        <f aca="false">SMALL($DY84:EN84,2)</f>
        <v>#VALUE!</v>
      </c>
      <c r="FI186" s="323" t="e">
        <f aca="false">SMALL($DY84:EO84,2)</f>
        <v>#VALUE!</v>
      </c>
      <c r="FJ186" s="323" t="e">
        <f aca="false">SMALL($DY84:EP84,2)</f>
        <v>#VALUE!</v>
      </c>
      <c r="FK186" s="323" t="e">
        <f aca="false">SMALL($DY84:EQ84,2)</f>
        <v>#VALUE!</v>
      </c>
      <c r="FL186" s="323" t="e">
        <f aca="false">SMALL($DY84:ER84,2)</f>
        <v>#VALUE!</v>
      </c>
      <c r="FM186" s="323" t="e">
        <f aca="false">SMALL($DY84:ES84,2)</f>
        <v>#VALUE!</v>
      </c>
      <c r="FN186" s="323" t="e">
        <f aca="false">SMALL($DY84:ET84,2)</f>
        <v>#VALUE!</v>
      </c>
      <c r="FO186" s="323" t="e">
        <f aca="false">SMALL($DY84:EU84,2)</f>
        <v>#VALUE!</v>
      </c>
      <c r="FP186" s="324" t="e">
        <f aca="false">SMALL($DY84:EV84,2)</f>
        <v>#VALUE!</v>
      </c>
    </row>
    <row r="187" customFormat="false" ht="12.5" hidden="false" customHeight="false" outlineLevel="0" collapsed="false">
      <c r="EW187" s="322" t="e">
        <f aca="false">SMALL($DY85:EC85,2)</f>
        <v>#VALUE!</v>
      </c>
      <c r="EX187" s="323" t="e">
        <f aca="false">SMALL($DY85:ED85,2)</f>
        <v>#VALUE!</v>
      </c>
      <c r="EY187" s="323" t="e">
        <f aca="false">SMALL($DY85:EE85,2)</f>
        <v>#VALUE!</v>
      </c>
      <c r="EZ187" s="323" t="e">
        <f aca="false">SMALL($DY85:EF85,2)</f>
        <v>#VALUE!</v>
      </c>
      <c r="FA187" s="323" t="e">
        <f aca="false">SMALL($DY85:EG85,2)</f>
        <v>#VALUE!</v>
      </c>
      <c r="FB187" s="323" t="e">
        <f aca="false">SMALL($DY85:EH85,2)</f>
        <v>#VALUE!</v>
      </c>
      <c r="FC187" s="323" t="e">
        <f aca="false">SMALL($DY85:EI85,2)</f>
        <v>#VALUE!</v>
      </c>
      <c r="FD187" s="323" t="e">
        <f aca="false">SMALL($DY85:EJ85,2)</f>
        <v>#VALUE!</v>
      </c>
      <c r="FE187" s="323" t="e">
        <f aca="false">SMALL($DY85:EK85,2)</f>
        <v>#VALUE!</v>
      </c>
      <c r="FF187" s="323" t="e">
        <f aca="false">SMALL($DY85:EL85,2)</f>
        <v>#VALUE!</v>
      </c>
      <c r="FG187" s="323" t="e">
        <f aca="false">SMALL($DY85:EM85,2)</f>
        <v>#VALUE!</v>
      </c>
      <c r="FH187" s="323" t="e">
        <f aca="false">SMALL($DY85:EN85,2)</f>
        <v>#VALUE!</v>
      </c>
      <c r="FI187" s="323" t="e">
        <f aca="false">SMALL($DY85:EO85,2)</f>
        <v>#VALUE!</v>
      </c>
      <c r="FJ187" s="323" t="e">
        <f aca="false">SMALL($DY85:EP85,2)</f>
        <v>#VALUE!</v>
      </c>
      <c r="FK187" s="323" t="e">
        <f aca="false">SMALL($DY85:EQ85,2)</f>
        <v>#VALUE!</v>
      </c>
      <c r="FL187" s="323" t="e">
        <f aca="false">SMALL($DY85:ER85,2)</f>
        <v>#VALUE!</v>
      </c>
      <c r="FM187" s="323" t="e">
        <f aca="false">SMALL($DY85:ES85,2)</f>
        <v>#VALUE!</v>
      </c>
      <c r="FN187" s="323" t="e">
        <f aca="false">SMALL($DY85:ET85,2)</f>
        <v>#VALUE!</v>
      </c>
      <c r="FO187" s="323" t="e">
        <f aca="false">SMALL($DY85:EU85,2)</f>
        <v>#VALUE!</v>
      </c>
      <c r="FP187" s="324" t="e">
        <f aca="false">SMALL($DY85:EV85,2)</f>
        <v>#VALUE!</v>
      </c>
    </row>
    <row r="188" customFormat="false" ht="12.5" hidden="false" customHeight="false" outlineLevel="0" collapsed="false">
      <c r="EW188" s="322" t="e">
        <f aca="false">SMALL($DY86:EC86,2)</f>
        <v>#VALUE!</v>
      </c>
      <c r="EX188" s="323" t="e">
        <f aca="false">SMALL($DY86:ED86,2)</f>
        <v>#VALUE!</v>
      </c>
      <c r="EY188" s="323" t="e">
        <f aca="false">SMALL($DY86:EE86,2)</f>
        <v>#VALUE!</v>
      </c>
      <c r="EZ188" s="323" t="e">
        <f aca="false">SMALL($DY86:EF86,2)</f>
        <v>#VALUE!</v>
      </c>
      <c r="FA188" s="323" t="e">
        <f aca="false">SMALL($DY86:EG86,2)</f>
        <v>#VALUE!</v>
      </c>
      <c r="FB188" s="323" t="e">
        <f aca="false">SMALL($DY86:EH86,2)</f>
        <v>#VALUE!</v>
      </c>
      <c r="FC188" s="323" t="e">
        <f aca="false">SMALL($DY86:EI86,2)</f>
        <v>#VALUE!</v>
      </c>
      <c r="FD188" s="323" t="e">
        <f aca="false">SMALL($DY86:EJ86,2)</f>
        <v>#VALUE!</v>
      </c>
      <c r="FE188" s="323" t="e">
        <f aca="false">SMALL($DY86:EK86,2)</f>
        <v>#VALUE!</v>
      </c>
      <c r="FF188" s="323" t="e">
        <f aca="false">SMALL($DY86:EL86,2)</f>
        <v>#VALUE!</v>
      </c>
      <c r="FG188" s="323" t="e">
        <f aca="false">SMALL($DY86:EM86,2)</f>
        <v>#VALUE!</v>
      </c>
      <c r="FH188" s="323" t="e">
        <f aca="false">SMALL($DY86:EN86,2)</f>
        <v>#VALUE!</v>
      </c>
      <c r="FI188" s="323" t="e">
        <f aca="false">SMALL($DY86:EO86,2)</f>
        <v>#VALUE!</v>
      </c>
      <c r="FJ188" s="323" t="e">
        <f aca="false">SMALL($DY86:EP86,2)</f>
        <v>#VALUE!</v>
      </c>
      <c r="FK188" s="323" t="e">
        <f aca="false">SMALL($DY86:EQ86,2)</f>
        <v>#VALUE!</v>
      </c>
      <c r="FL188" s="323" t="e">
        <f aca="false">SMALL($DY86:ER86,2)</f>
        <v>#VALUE!</v>
      </c>
      <c r="FM188" s="323" t="e">
        <f aca="false">SMALL($DY86:ES86,2)</f>
        <v>#VALUE!</v>
      </c>
      <c r="FN188" s="323" t="e">
        <f aca="false">SMALL($DY86:ET86,2)</f>
        <v>#VALUE!</v>
      </c>
      <c r="FO188" s="323" t="e">
        <f aca="false">SMALL($DY86:EU86,2)</f>
        <v>#VALUE!</v>
      </c>
      <c r="FP188" s="324" t="e">
        <f aca="false">SMALL($DY86:EV86,2)</f>
        <v>#VALUE!</v>
      </c>
    </row>
    <row r="189" customFormat="false" ht="12.5" hidden="false" customHeight="false" outlineLevel="0" collapsed="false">
      <c r="EW189" s="322" t="e">
        <f aca="false">SMALL($DY87:EC87,2)</f>
        <v>#VALUE!</v>
      </c>
      <c r="EX189" s="323" t="e">
        <f aca="false">SMALL($DY87:ED87,2)</f>
        <v>#VALUE!</v>
      </c>
      <c r="EY189" s="323" t="e">
        <f aca="false">SMALL($DY87:EE87,2)</f>
        <v>#VALUE!</v>
      </c>
      <c r="EZ189" s="323" t="e">
        <f aca="false">SMALL($DY87:EF87,2)</f>
        <v>#VALUE!</v>
      </c>
      <c r="FA189" s="323" t="e">
        <f aca="false">SMALL($DY87:EG87,2)</f>
        <v>#VALUE!</v>
      </c>
      <c r="FB189" s="323" t="e">
        <f aca="false">SMALL($DY87:EH87,2)</f>
        <v>#VALUE!</v>
      </c>
      <c r="FC189" s="323" t="e">
        <f aca="false">SMALL($DY87:EI87,2)</f>
        <v>#VALUE!</v>
      </c>
      <c r="FD189" s="323" t="e">
        <f aca="false">SMALL($DY87:EJ87,2)</f>
        <v>#VALUE!</v>
      </c>
      <c r="FE189" s="323" t="e">
        <f aca="false">SMALL($DY87:EK87,2)</f>
        <v>#VALUE!</v>
      </c>
      <c r="FF189" s="323" t="e">
        <f aca="false">SMALL($DY87:EL87,2)</f>
        <v>#VALUE!</v>
      </c>
      <c r="FG189" s="323" t="e">
        <f aca="false">SMALL($DY87:EM87,2)</f>
        <v>#VALUE!</v>
      </c>
      <c r="FH189" s="323" t="e">
        <f aca="false">SMALL($DY87:EN87,2)</f>
        <v>#VALUE!</v>
      </c>
      <c r="FI189" s="323" t="e">
        <f aca="false">SMALL($DY87:EO87,2)</f>
        <v>#VALUE!</v>
      </c>
      <c r="FJ189" s="323" t="e">
        <f aca="false">SMALL($DY87:EP87,2)</f>
        <v>#VALUE!</v>
      </c>
      <c r="FK189" s="323" t="e">
        <f aca="false">SMALL($DY87:EQ87,2)</f>
        <v>#VALUE!</v>
      </c>
      <c r="FL189" s="323" t="e">
        <f aca="false">SMALL($DY87:ER87,2)</f>
        <v>#VALUE!</v>
      </c>
      <c r="FM189" s="323" t="e">
        <f aca="false">SMALL($DY87:ES87,2)</f>
        <v>#VALUE!</v>
      </c>
      <c r="FN189" s="323" t="e">
        <f aca="false">SMALL($DY87:ET87,2)</f>
        <v>#VALUE!</v>
      </c>
      <c r="FO189" s="323" t="e">
        <f aca="false">SMALL($DY87:EU87,2)</f>
        <v>#VALUE!</v>
      </c>
      <c r="FP189" s="324" t="e">
        <f aca="false">SMALL($DY87:EV87,2)</f>
        <v>#VALUE!</v>
      </c>
    </row>
    <row r="190" customFormat="false" ht="12.5" hidden="false" customHeight="false" outlineLevel="0" collapsed="false">
      <c r="EW190" s="322" t="e">
        <f aca="false">SMALL($DY88:EC88,2)</f>
        <v>#VALUE!</v>
      </c>
      <c r="EX190" s="323" t="e">
        <f aca="false">SMALL($DY88:ED88,2)</f>
        <v>#VALUE!</v>
      </c>
      <c r="EY190" s="323" t="e">
        <f aca="false">SMALL($DY88:EE88,2)</f>
        <v>#VALUE!</v>
      </c>
      <c r="EZ190" s="323" t="e">
        <f aca="false">SMALL($DY88:EF88,2)</f>
        <v>#VALUE!</v>
      </c>
      <c r="FA190" s="323" t="e">
        <f aca="false">SMALL($DY88:EG88,2)</f>
        <v>#VALUE!</v>
      </c>
      <c r="FB190" s="323" t="e">
        <f aca="false">SMALL($DY88:EH88,2)</f>
        <v>#VALUE!</v>
      </c>
      <c r="FC190" s="323" t="e">
        <f aca="false">SMALL($DY88:EI88,2)</f>
        <v>#VALUE!</v>
      </c>
      <c r="FD190" s="323" t="e">
        <f aca="false">SMALL($DY88:EJ88,2)</f>
        <v>#VALUE!</v>
      </c>
      <c r="FE190" s="323" t="e">
        <f aca="false">SMALL($DY88:EK88,2)</f>
        <v>#VALUE!</v>
      </c>
      <c r="FF190" s="323" t="e">
        <f aca="false">SMALL($DY88:EL88,2)</f>
        <v>#VALUE!</v>
      </c>
      <c r="FG190" s="323" t="e">
        <f aca="false">SMALL($DY88:EM88,2)</f>
        <v>#VALUE!</v>
      </c>
      <c r="FH190" s="323" t="e">
        <f aca="false">SMALL($DY88:EN88,2)</f>
        <v>#VALUE!</v>
      </c>
      <c r="FI190" s="323" t="e">
        <f aca="false">SMALL($DY88:EO88,2)</f>
        <v>#VALUE!</v>
      </c>
      <c r="FJ190" s="323" t="e">
        <f aca="false">SMALL($DY88:EP88,2)</f>
        <v>#VALUE!</v>
      </c>
      <c r="FK190" s="323" t="e">
        <f aca="false">SMALL($DY88:EQ88,2)</f>
        <v>#VALUE!</v>
      </c>
      <c r="FL190" s="323" t="e">
        <f aca="false">SMALL($DY88:ER88,2)</f>
        <v>#VALUE!</v>
      </c>
      <c r="FM190" s="323" t="e">
        <f aca="false">SMALL($DY88:ES88,2)</f>
        <v>#VALUE!</v>
      </c>
      <c r="FN190" s="323" t="e">
        <f aca="false">SMALL($DY88:ET88,2)</f>
        <v>#VALUE!</v>
      </c>
      <c r="FO190" s="323" t="e">
        <f aca="false">SMALL($DY88:EU88,2)</f>
        <v>#VALUE!</v>
      </c>
      <c r="FP190" s="324" t="e">
        <f aca="false">SMALL($DY88:EV88,2)</f>
        <v>#VALUE!</v>
      </c>
    </row>
    <row r="191" customFormat="false" ht="12.5" hidden="false" customHeight="false" outlineLevel="0" collapsed="false">
      <c r="EW191" s="322" t="e">
        <f aca="false">SMALL($DY89:EC89,2)</f>
        <v>#VALUE!</v>
      </c>
      <c r="EX191" s="323" t="e">
        <f aca="false">SMALL($DY89:ED89,2)</f>
        <v>#VALUE!</v>
      </c>
      <c r="EY191" s="323" t="e">
        <f aca="false">SMALL($DY89:EE89,2)</f>
        <v>#VALUE!</v>
      </c>
      <c r="EZ191" s="323" t="e">
        <f aca="false">SMALL($DY89:EF89,2)</f>
        <v>#VALUE!</v>
      </c>
      <c r="FA191" s="323" t="e">
        <f aca="false">SMALL($DY89:EG89,2)</f>
        <v>#VALUE!</v>
      </c>
      <c r="FB191" s="323" t="e">
        <f aca="false">SMALL($DY89:EH89,2)</f>
        <v>#VALUE!</v>
      </c>
      <c r="FC191" s="323" t="e">
        <f aca="false">SMALL($DY89:EI89,2)</f>
        <v>#VALUE!</v>
      </c>
      <c r="FD191" s="323" t="e">
        <f aca="false">SMALL($DY89:EJ89,2)</f>
        <v>#VALUE!</v>
      </c>
      <c r="FE191" s="323" t="e">
        <f aca="false">SMALL($DY89:EK89,2)</f>
        <v>#VALUE!</v>
      </c>
      <c r="FF191" s="323" t="e">
        <f aca="false">SMALL($DY89:EL89,2)</f>
        <v>#VALUE!</v>
      </c>
      <c r="FG191" s="323" t="e">
        <f aca="false">SMALL($DY89:EM89,2)</f>
        <v>#VALUE!</v>
      </c>
      <c r="FH191" s="323" t="e">
        <f aca="false">SMALL($DY89:EN89,2)</f>
        <v>#VALUE!</v>
      </c>
      <c r="FI191" s="323" t="e">
        <f aca="false">SMALL($DY89:EO89,2)</f>
        <v>#VALUE!</v>
      </c>
      <c r="FJ191" s="323" t="e">
        <f aca="false">SMALL($DY89:EP89,2)</f>
        <v>#VALUE!</v>
      </c>
      <c r="FK191" s="323" t="e">
        <f aca="false">SMALL($DY89:EQ89,2)</f>
        <v>#VALUE!</v>
      </c>
      <c r="FL191" s="323" t="e">
        <f aca="false">SMALL($DY89:ER89,2)</f>
        <v>#VALUE!</v>
      </c>
      <c r="FM191" s="323" t="e">
        <f aca="false">SMALL($DY89:ES89,2)</f>
        <v>#VALUE!</v>
      </c>
      <c r="FN191" s="323" t="e">
        <f aca="false">SMALL($DY89:ET89,2)</f>
        <v>#VALUE!</v>
      </c>
      <c r="FO191" s="323" t="e">
        <f aca="false">SMALL($DY89:EU89,2)</f>
        <v>#VALUE!</v>
      </c>
      <c r="FP191" s="324" t="e">
        <f aca="false">SMALL($DY89:EV89,2)</f>
        <v>#VALUE!</v>
      </c>
    </row>
    <row r="192" customFormat="false" ht="12.5" hidden="false" customHeight="false" outlineLevel="0" collapsed="false">
      <c r="EW192" s="322" t="e">
        <f aca="false">SMALL($DY90:EC90,2)</f>
        <v>#VALUE!</v>
      </c>
      <c r="EX192" s="323" t="e">
        <f aca="false">SMALL($DY90:ED90,2)</f>
        <v>#VALUE!</v>
      </c>
      <c r="EY192" s="323" t="e">
        <f aca="false">SMALL($DY90:EE90,2)</f>
        <v>#VALUE!</v>
      </c>
      <c r="EZ192" s="323" t="e">
        <f aca="false">SMALL($DY90:EF90,2)</f>
        <v>#VALUE!</v>
      </c>
      <c r="FA192" s="323" t="e">
        <f aca="false">SMALL($DY90:EG90,2)</f>
        <v>#VALUE!</v>
      </c>
      <c r="FB192" s="323" t="e">
        <f aca="false">SMALL($DY90:EH90,2)</f>
        <v>#VALUE!</v>
      </c>
      <c r="FC192" s="323" t="e">
        <f aca="false">SMALL($DY90:EI90,2)</f>
        <v>#VALUE!</v>
      </c>
      <c r="FD192" s="323" t="e">
        <f aca="false">SMALL($DY90:EJ90,2)</f>
        <v>#VALUE!</v>
      </c>
      <c r="FE192" s="323" t="e">
        <f aca="false">SMALL($DY90:EK90,2)</f>
        <v>#VALUE!</v>
      </c>
      <c r="FF192" s="323" t="e">
        <f aca="false">SMALL($DY90:EL90,2)</f>
        <v>#VALUE!</v>
      </c>
      <c r="FG192" s="323" t="e">
        <f aca="false">SMALL($DY90:EM90,2)</f>
        <v>#VALUE!</v>
      </c>
      <c r="FH192" s="323" t="e">
        <f aca="false">SMALL($DY90:EN90,2)</f>
        <v>#VALUE!</v>
      </c>
      <c r="FI192" s="323" t="e">
        <f aca="false">SMALL($DY90:EO90,2)</f>
        <v>#VALUE!</v>
      </c>
      <c r="FJ192" s="323" t="e">
        <f aca="false">SMALL($DY90:EP90,2)</f>
        <v>#VALUE!</v>
      </c>
      <c r="FK192" s="323" t="e">
        <f aca="false">SMALL($DY90:EQ90,2)</f>
        <v>#VALUE!</v>
      </c>
      <c r="FL192" s="323" t="e">
        <f aca="false">SMALL($DY90:ER90,2)</f>
        <v>#VALUE!</v>
      </c>
      <c r="FM192" s="323" t="e">
        <f aca="false">SMALL($DY90:ES90,2)</f>
        <v>#VALUE!</v>
      </c>
      <c r="FN192" s="323" t="e">
        <f aca="false">SMALL($DY90:ET90,2)</f>
        <v>#VALUE!</v>
      </c>
      <c r="FO192" s="323" t="e">
        <f aca="false">SMALL($DY90:EU90,2)</f>
        <v>#VALUE!</v>
      </c>
      <c r="FP192" s="324" t="e">
        <f aca="false">SMALL($DY90:EV90,2)</f>
        <v>#VALUE!</v>
      </c>
    </row>
    <row r="193" customFormat="false" ht="12.5" hidden="false" customHeight="false" outlineLevel="0" collapsed="false">
      <c r="EW193" s="322" t="e">
        <f aca="false">SMALL($DY91:EC91,2)</f>
        <v>#VALUE!</v>
      </c>
      <c r="EX193" s="323" t="e">
        <f aca="false">SMALL($DY91:ED91,2)</f>
        <v>#VALUE!</v>
      </c>
      <c r="EY193" s="323" t="e">
        <f aca="false">SMALL($DY91:EE91,2)</f>
        <v>#VALUE!</v>
      </c>
      <c r="EZ193" s="323" t="e">
        <f aca="false">SMALL($DY91:EF91,2)</f>
        <v>#VALUE!</v>
      </c>
      <c r="FA193" s="323" t="e">
        <f aca="false">SMALL($DY91:EG91,2)</f>
        <v>#VALUE!</v>
      </c>
      <c r="FB193" s="323" t="e">
        <f aca="false">SMALL($DY91:EH91,2)</f>
        <v>#VALUE!</v>
      </c>
      <c r="FC193" s="323" t="e">
        <f aca="false">SMALL($DY91:EI91,2)</f>
        <v>#VALUE!</v>
      </c>
      <c r="FD193" s="323" t="e">
        <f aca="false">SMALL($DY91:EJ91,2)</f>
        <v>#VALUE!</v>
      </c>
      <c r="FE193" s="323" t="e">
        <f aca="false">SMALL($DY91:EK91,2)</f>
        <v>#VALUE!</v>
      </c>
      <c r="FF193" s="323" t="e">
        <f aca="false">SMALL($DY91:EL91,2)</f>
        <v>#VALUE!</v>
      </c>
      <c r="FG193" s="323" t="e">
        <f aca="false">SMALL($DY91:EM91,2)</f>
        <v>#VALUE!</v>
      </c>
      <c r="FH193" s="323" t="e">
        <f aca="false">SMALL($DY91:EN91,2)</f>
        <v>#VALUE!</v>
      </c>
      <c r="FI193" s="323" t="e">
        <f aca="false">SMALL($DY91:EO91,2)</f>
        <v>#VALUE!</v>
      </c>
      <c r="FJ193" s="323" t="e">
        <f aca="false">SMALL($DY91:EP91,2)</f>
        <v>#VALUE!</v>
      </c>
      <c r="FK193" s="323" t="e">
        <f aca="false">SMALL($DY91:EQ91,2)</f>
        <v>#VALUE!</v>
      </c>
      <c r="FL193" s="323" t="e">
        <f aca="false">SMALL($DY91:ER91,2)</f>
        <v>#VALUE!</v>
      </c>
      <c r="FM193" s="323" t="e">
        <f aca="false">SMALL($DY91:ES91,2)</f>
        <v>#VALUE!</v>
      </c>
      <c r="FN193" s="323" t="e">
        <f aca="false">SMALL($DY91:ET91,2)</f>
        <v>#VALUE!</v>
      </c>
      <c r="FO193" s="323" t="e">
        <f aca="false">SMALL($DY91:EU91,2)</f>
        <v>#VALUE!</v>
      </c>
      <c r="FP193" s="324" t="e">
        <f aca="false">SMALL($DY91:EV91,2)</f>
        <v>#VALUE!</v>
      </c>
    </row>
    <row r="194" customFormat="false" ht="12.5" hidden="false" customHeight="false" outlineLevel="0" collapsed="false">
      <c r="EW194" s="322" t="e">
        <f aca="false">SMALL($DY92:EC92,2)</f>
        <v>#VALUE!</v>
      </c>
      <c r="EX194" s="323" t="e">
        <f aca="false">SMALL($DY92:ED92,2)</f>
        <v>#VALUE!</v>
      </c>
      <c r="EY194" s="323" t="e">
        <f aca="false">SMALL($DY92:EE92,2)</f>
        <v>#VALUE!</v>
      </c>
      <c r="EZ194" s="323" t="e">
        <f aca="false">SMALL($DY92:EF92,2)</f>
        <v>#VALUE!</v>
      </c>
      <c r="FA194" s="323" t="e">
        <f aca="false">SMALL($DY92:EG92,2)</f>
        <v>#VALUE!</v>
      </c>
      <c r="FB194" s="323" t="e">
        <f aca="false">SMALL($DY92:EH92,2)</f>
        <v>#VALUE!</v>
      </c>
      <c r="FC194" s="323" t="e">
        <f aca="false">SMALL($DY92:EI92,2)</f>
        <v>#VALUE!</v>
      </c>
      <c r="FD194" s="323" t="e">
        <f aca="false">SMALL($DY92:EJ92,2)</f>
        <v>#VALUE!</v>
      </c>
      <c r="FE194" s="323" t="e">
        <f aca="false">SMALL($DY92:EK92,2)</f>
        <v>#VALUE!</v>
      </c>
      <c r="FF194" s="323" t="e">
        <f aca="false">SMALL($DY92:EL92,2)</f>
        <v>#VALUE!</v>
      </c>
      <c r="FG194" s="323" t="e">
        <f aca="false">SMALL($DY92:EM92,2)</f>
        <v>#VALUE!</v>
      </c>
      <c r="FH194" s="323" t="e">
        <f aca="false">SMALL($DY92:EN92,2)</f>
        <v>#VALUE!</v>
      </c>
      <c r="FI194" s="323" t="e">
        <f aca="false">SMALL($DY92:EO92,2)</f>
        <v>#VALUE!</v>
      </c>
      <c r="FJ194" s="323" t="e">
        <f aca="false">SMALL($DY92:EP92,2)</f>
        <v>#VALUE!</v>
      </c>
      <c r="FK194" s="323" t="e">
        <f aca="false">SMALL($DY92:EQ92,2)</f>
        <v>#VALUE!</v>
      </c>
      <c r="FL194" s="323" t="e">
        <f aca="false">SMALL($DY92:ER92,2)</f>
        <v>#VALUE!</v>
      </c>
      <c r="FM194" s="323" t="e">
        <f aca="false">SMALL($DY92:ES92,2)</f>
        <v>#VALUE!</v>
      </c>
      <c r="FN194" s="323" t="e">
        <f aca="false">SMALL($DY92:ET92,2)</f>
        <v>#VALUE!</v>
      </c>
      <c r="FO194" s="323" t="e">
        <f aca="false">SMALL($DY92:EU92,2)</f>
        <v>#VALUE!</v>
      </c>
      <c r="FP194" s="324" t="e">
        <f aca="false">SMALL($DY92:EV92,2)</f>
        <v>#VALUE!</v>
      </c>
    </row>
    <row r="195" customFormat="false" ht="12.5" hidden="false" customHeight="false" outlineLevel="0" collapsed="false">
      <c r="EW195" s="322" t="e">
        <f aca="false">SMALL($DY93:EC93,2)</f>
        <v>#VALUE!</v>
      </c>
      <c r="EX195" s="323" t="e">
        <f aca="false">SMALL($DY93:ED93,2)</f>
        <v>#VALUE!</v>
      </c>
      <c r="EY195" s="323" t="e">
        <f aca="false">SMALL($DY93:EE93,2)</f>
        <v>#VALUE!</v>
      </c>
      <c r="EZ195" s="323" t="e">
        <f aca="false">SMALL($DY93:EF93,2)</f>
        <v>#VALUE!</v>
      </c>
      <c r="FA195" s="323" t="e">
        <f aca="false">SMALL($DY93:EG93,2)</f>
        <v>#VALUE!</v>
      </c>
      <c r="FB195" s="323" t="e">
        <f aca="false">SMALL($DY93:EH93,2)</f>
        <v>#VALUE!</v>
      </c>
      <c r="FC195" s="323" t="e">
        <f aca="false">SMALL($DY93:EI93,2)</f>
        <v>#VALUE!</v>
      </c>
      <c r="FD195" s="323" t="e">
        <f aca="false">SMALL($DY93:EJ93,2)</f>
        <v>#VALUE!</v>
      </c>
      <c r="FE195" s="323" t="e">
        <f aca="false">SMALL($DY93:EK93,2)</f>
        <v>#VALUE!</v>
      </c>
      <c r="FF195" s="323" t="e">
        <f aca="false">SMALL($DY93:EL93,2)</f>
        <v>#VALUE!</v>
      </c>
      <c r="FG195" s="323" t="e">
        <f aca="false">SMALL($DY93:EM93,2)</f>
        <v>#VALUE!</v>
      </c>
      <c r="FH195" s="323" t="e">
        <f aca="false">SMALL($DY93:EN93,2)</f>
        <v>#VALUE!</v>
      </c>
      <c r="FI195" s="323" t="e">
        <f aca="false">SMALL($DY93:EO93,2)</f>
        <v>#VALUE!</v>
      </c>
      <c r="FJ195" s="323" t="e">
        <f aca="false">SMALL($DY93:EP93,2)</f>
        <v>#VALUE!</v>
      </c>
      <c r="FK195" s="323" t="e">
        <f aca="false">SMALL($DY93:EQ93,2)</f>
        <v>#VALUE!</v>
      </c>
      <c r="FL195" s="323" t="e">
        <f aca="false">SMALL($DY93:ER93,2)</f>
        <v>#VALUE!</v>
      </c>
      <c r="FM195" s="323" t="e">
        <f aca="false">SMALL($DY93:ES93,2)</f>
        <v>#VALUE!</v>
      </c>
      <c r="FN195" s="323" t="e">
        <f aca="false">SMALL($DY93:ET93,2)</f>
        <v>#VALUE!</v>
      </c>
      <c r="FO195" s="323" t="e">
        <f aca="false">SMALL($DY93:EU93,2)</f>
        <v>#VALUE!</v>
      </c>
      <c r="FP195" s="324" t="e">
        <f aca="false">SMALL($DY93:EV93,2)</f>
        <v>#VALUE!</v>
      </c>
    </row>
    <row r="196" customFormat="false" ht="12.5" hidden="false" customHeight="false" outlineLevel="0" collapsed="false">
      <c r="EW196" s="322" t="e">
        <f aca="false">SMALL($DY94:EC94,2)</f>
        <v>#VALUE!</v>
      </c>
      <c r="EX196" s="323" t="e">
        <f aca="false">SMALL($DY94:ED94,2)</f>
        <v>#VALUE!</v>
      </c>
      <c r="EY196" s="323" t="e">
        <f aca="false">SMALL($DY94:EE94,2)</f>
        <v>#VALUE!</v>
      </c>
      <c r="EZ196" s="323" t="e">
        <f aca="false">SMALL($DY94:EF94,2)</f>
        <v>#VALUE!</v>
      </c>
      <c r="FA196" s="323" t="e">
        <f aca="false">SMALL($DY94:EG94,2)</f>
        <v>#VALUE!</v>
      </c>
      <c r="FB196" s="323" t="e">
        <f aca="false">SMALL($DY94:EH94,2)</f>
        <v>#VALUE!</v>
      </c>
      <c r="FC196" s="323" t="e">
        <f aca="false">SMALL($DY94:EI94,2)</f>
        <v>#VALUE!</v>
      </c>
      <c r="FD196" s="323" t="e">
        <f aca="false">SMALL($DY94:EJ94,2)</f>
        <v>#VALUE!</v>
      </c>
      <c r="FE196" s="323" t="e">
        <f aca="false">SMALL($DY94:EK94,2)</f>
        <v>#VALUE!</v>
      </c>
      <c r="FF196" s="323" t="e">
        <f aca="false">SMALL($DY94:EL94,2)</f>
        <v>#VALUE!</v>
      </c>
      <c r="FG196" s="323" t="e">
        <f aca="false">SMALL($DY94:EM94,2)</f>
        <v>#VALUE!</v>
      </c>
      <c r="FH196" s="323" t="e">
        <f aca="false">SMALL($DY94:EN94,2)</f>
        <v>#VALUE!</v>
      </c>
      <c r="FI196" s="323" t="e">
        <f aca="false">SMALL($DY94:EO94,2)</f>
        <v>#VALUE!</v>
      </c>
      <c r="FJ196" s="323" t="e">
        <f aca="false">SMALL($DY94:EP94,2)</f>
        <v>#VALUE!</v>
      </c>
      <c r="FK196" s="323" t="e">
        <f aca="false">SMALL($DY94:EQ94,2)</f>
        <v>#VALUE!</v>
      </c>
      <c r="FL196" s="323" t="e">
        <f aca="false">SMALL($DY94:ER94,2)</f>
        <v>#VALUE!</v>
      </c>
      <c r="FM196" s="323" t="e">
        <f aca="false">SMALL($DY94:ES94,2)</f>
        <v>#VALUE!</v>
      </c>
      <c r="FN196" s="323" t="e">
        <f aca="false">SMALL($DY94:ET94,2)</f>
        <v>#VALUE!</v>
      </c>
      <c r="FO196" s="323" t="e">
        <f aca="false">SMALL($DY94:EU94,2)</f>
        <v>#VALUE!</v>
      </c>
      <c r="FP196" s="324" t="e">
        <f aca="false">SMALL($DY94:EV94,2)</f>
        <v>#VALUE!</v>
      </c>
    </row>
    <row r="197" customFormat="false" ht="12.5" hidden="false" customHeight="false" outlineLevel="0" collapsed="false">
      <c r="EW197" s="322" t="e">
        <f aca="false">SMALL($DY95:EC95,2)</f>
        <v>#VALUE!</v>
      </c>
      <c r="EX197" s="323" t="e">
        <f aca="false">SMALL($DY95:ED95,2)</f>
        <v>#VALUE!</v>
      </c>
      <c r="EY197" s="323" t="e">
        <f aca="false">SMALL($DY95:EE95,2)</f>
        <v>#VALUE!</v>
      </c>
      <c r="EZ197" s="323" t="e">
        <f aca="false">SMALL($DY95:EF95,2)</f>
        <v>#VALUE!</v>
      </c>
      <c r="FA197" s="323" t="e">
        <f aca="false">SMALL($DY95:EG95,2)</f>
        <v>#VALUE!</v>
      </c>
      <c r="FB197" s="323" t="e">
        <f aca="false">SMALL($DY95:EH95,2)</f>
        <v>#VALUE!</v>
      </c>
      <c r="FC197" s="323" t="e">
        <f aca="false">SMALL($DY95:EI95,2)</f>
        <v>#VALUE!</v>
      </c>
      <c r="FD197" s="323" t="e">
        <f aca="false">SMALL($DY95:EJ95,2)</f>
        <v>#VALUE!</v>
      </c>
      <c r="FE197" s="323" t="e">
        <f aca="false">SMALL($DY95:EK95,2)</f>
        <v>#VALUE!</v>
      </c>
      <c r="FF197" s="323" t="e">
        <f aca="false">SMALL($DY95:EL95,2)</f>
        <v>#VALUE!</v>
      </c>
      <c r="FG197" s="323" t="e">
        <f aca="false">SMALL($DY95:EM95,2)</f>
        <v>#VALUE!</v>
      </c>
      <c r="FH197" s="323" t="e">
        <f aca="false">SMALL($DY95:EN95,2)</f>
        <v>#VALUE!</v>
      </c>
      <c r="FI197" s="323" t="e">
        <f aca="false">SMALL($DY95:EO95,2)</f>
        <v>#VALUE!</v>
      </c>
      <c r="FJ197" s="323" t="e">
        <f aca="false">SMALL($DY95:EP95,2)</f>
        <v>#VALUE!</v>
      </c>
      <c r="FK197" s="323" t="e">
        <f aca="false">SMALL($DY95:EQ95,2)</f>
        <v>#VALUE!</v>
      </c>
      <c r="FL197" s="323" t="e">
        <f aca="false">SMALL($DY95:ER95,2)</f>
        <v>#VALUE!</v>
      </c>
      <c r="FM197" s="323" t="e">
        <f aca="false">SMALL($DY95:ES95,2)</f>
        <v>#VALUE!</v>
      </c>
      <c r="FN197" s="323" t="e">
        <f aca="false">SMALL($DY95:ET95,2)</f>
        <v>#VALUE!</v>
      </c>
      <c r="FO197" s="323" t="e">
        <f aca="false">SMALL($DY95:EU95,2)</f>
        <v>#VALUE!</v>
      </c>
      <c r="FP197" s="324" t="e">
        <f aca="false">SMALL($DY95:EV95,2)</f>
        <v>#VALUE!</v>
      </c>
    </row>
    <row r="198" customFormat="false" ht="12.5" hidden="false" customHeight="false" outlineLevel="0" collapsed="false">
      <c r="EW198" s="322" t="e">
        <f aca="false">SMALL($DY96:EC96,2)</f>
        <v>#VALUE!</v>
      </c>
      <c r="EX198" s="323" t="e">
        <f aca="false">SMALL($DY96:ED96,2)</f>
        <v>#VALUE!</v>
      </c>
      <c r="EY198" s="323" t="e">
        <f aca="false">SMALL($DY96:EE96,2)</f>
        <v>#VALUE!</v>
      </c>
      <c r="EZ198" s="323" t="e">
        <f aca="false">SMALL($DY96:EF96,2)</f>
        <v>#VALUE!</v>
      </c>
      <c r="FA198" s="323" t="e">
        <f aca="false">SMALL($DY96:EG96,2)</f>
        <v>#VALUE!</v>
      </c>
      <c r="FB198" s="323" t="e">
        <f aca="false">SMALL($DY96:EH96,2)</f>
        <v>#VALUE!</v>
      </c>
      <c r="FC198" s="323" t="e">
        <f aca="false">SMALL($DY96:EI96,2)</f>
        <v>#VALUE!</v>
      </c>
      <c r="FD198" s="323" t="e">
        <f aca="false">SMALL($DY96:EJ96,2)</f>
        <v>#VALUE!</v>
      </c>
      <c r="FE198" s="323" t="e">
        <f aca="false">SMALL($DY96:EK96,2)</f>
        <v>#VALUE!</v>
      </c>
      <c r="FF198" s="323" t="e">
        <f aca="false">SMALL($DY96:EL96,2)</f>
        <v>#VALUE!</v>
      </c>
      <c r="FG198" s="323" t="e">
        <f aca="false">SMALL($DY96:EM96,2)</f>
        <v>#VALUE!</v>
      </c>
      <c r="FH198" s="323" t="e">
        <f aca="false">SMALL($DY96:EN96,2)</f>
        <v>#VALUE!</v>
      </c>
      <c r="FI198" s="323" t="e">
        <f aca="false">SMALL($DY96:EO96,2)</f>
        <v>#VALUE!</v>
      </c>
      <c r="FJ198" s="323" t="e">
        <f aca="false">SMALL($DY96:EP96,2)</f>
        <v>#VALUE!</v>
      </c>
      <c r="FK198" s="323" t="e">
        <f aca="false">SMALL($DY96:EQ96,2)</f>
        <v>#VALUE!</v>
      </c>
      <c r="FL198" s="323" t="e">
        <f aca="false">SMALL($DY96:ER96,2)</f>
        <v>#VALUE!</v>
      </c>
      <c r="FM198" s="323" t="e">
        <f aca="false">SMALL($DY96:ES96,2)</f>
        <v>#VALUE!</v>
      </c>
      <c r="FN198" s="323" t="e">
        <f aca="false">SMALL($DY96:ET96,2)</f>
        <v>#VALUE!</v>
      </c>
      <c r="FO198" s="323" t="e">
        <f aca="false">SMALL($DY96:EU96,2)</f>
        <v>#VALUE!</v>
      </c>
      <c r="FP198" s="324" t="e">
        <f aca="false">SMALL($DY96:EV96,2)</f>
        <v>#VALUE!</v>
      </c>
    </row>
    <row r="199" customFormat="false" ht="12.5" hidden="false" customHeight="false" outlineLevel="0" collapsed="false">
      <c r="EW199" s="322" t="e">
        <f aca="false">SMALL($DY97:EC97,2)</f>
        <v>#VALUE!</v>
      </c>
      <c r="EX199" s="323" t="e">
        <f aca="false">SMALL($DY97:ED97,2)</f>
        <v>#VALUE!</v>
      </c>
      <c r="EY199" s="323" t="e">
        <f aca="false">SMALL($DY97:EE97,2)</f>
        <v>#VALUE!</v>
      </c>
      <c r="EZ199" s="323" t="e">
        <f aca="false">SMALL($DY97:EF97,2)</f>
        <v>#VALUE!</v>
      </c>
      <c r="FA199" s="323" t="e">
        <f aca="false">SMALL($DY97:EG97,2)</f>
        <v>#VALUE!</v>
      </c>
      <c r="FB199" s="323" t="e">
        <f aca="false">SMALL($DY97:EH97,2)</f>
        <v>#VALUE!</v>
      </c>
      <c r="FC199" s="323" t="e">
        <f aca="false">SMALL($DY97:EI97,2)</f>
        <v>#VALUE!</v>
      </c>
      <c r="FD199" s="323" t="e">
        <f aca="false">SMALL($DY97:EJ97,2)</f>
        <v>#VALUE!</v>
      </c>
      <c r="FE199" s="323" t="e">
        <f aca="false">SMALL($DY97:EK97,2)</f>
        <v>#VALUE!</v>
      </c>
      <c r="FF199" s="323" t="e">
        <f aca="false">SMALL($DY97:EL97,2)</f>
        <v>#VALUE!</v>
      </c>
      <c r="FG199" s="323" t="e">
        <f aca="false">SMALL($DY97:EM97,2)</f>
        <v>#VALUE!</v>
      </c>
      <c r="FH199" s="323" t="e">
        <f aca="false">SMALL($DY97:EN97,2)</f>
        <v>#VALUE!</v>
      </c>
      <c r="FI199" s="323" t="e">
        <f aca="false">SMALL($DY97:EO97,2)</f>
        <v>#VALUE!</v>
      </c>
      <c r="FJ199" s="323" t="e">
        <f aca="false">SMALL($DY97:EP97,2)</f>
        <v>#VALUE!</v>
      </c>
      <c r="FK199" s="323" t="e">
        <f aca="false">SMALL($DY97:EQ97,2)</f>
        <v>#VALUE!</v>
      </c>
      <c r="FL199" s="323" t="e">
        <f aca="false">SMALL($DY97:ER97,2)</f>
        <v>#VALUE!</v>
      </c>
      <c r="FM199" s="323" t="e">
        <f aca="false">SMALL($DY97:ES97,2)</f>
        <v>#VALUE!</v>
      </c>
      <c r="FN199" s="323" t="e">
        <f aca="false">SMALL($DY97:ET97,2)</f>
        <v>#VALUE!</v>
      </c>
      <c r="FO199" s="323" t="e">
        <f aca="false">SMALL($DY97:EU97,2)</f>
        <v>#VALUE!</v>
      </c>
      <c r="FP199" s="324" t="e">
        <f aca="false">SMALL($DY97:EV97,2)</f>
        <v>#VALUE!</v>
      </c>
    </row>
    <row r="200" customFormat="false" ht="12.5" hidden="false" customHeight="false" outlineLevel="0" collapsed="false">
      <c r="EW200" s="322" t="e">
        <f aca="false">SMALL($DY98:EC98,2)</f>
        <v>#VALUE!</v>
      </c>
      <c r="EX200" s="323" t="e">
        <f aca="false">SMALL($DY98:ED98,2)</f>
        <v>#VALUE!</v>
      </c>
      <c r="EY200" s="323" t="e">
        <f aca="false">SMALL($DY98:EE98,2)</f>
        <v>#VALUE!</v>
      </c>
      <c r="EZ200" s="323" t="e">
        <f aca="false">SMALL($DY98:EF98,2)</f>
        <v>#VALUE!</v>
      </c>
      <c r="FA200" s="323" t="e">
        <f aca="false">SMALL($DY98:EG98,2)</f>
        <v>#VALUE!</v>
      </c>
      <c r="FB200" s="323" t="e">
        <f aca="false">SMALL($DY98:EH98,2)</f>
        <v>#VALUE!</v>
      </c>
      <c r="FC200" s="323" t="e">
        <f aca="false">SMALL($DY98:EI98,2)</f>
        <v>#VALUE!</v>
      </c>
      <c r="FD200" s="323" t="e">
        <f aca="false">SMALL($DY98:EJ98,2)</f>
        <v>#VALUE!</v>
      </c>
      <c r="FE200" s="323" t="e">
        <f aca="false">SMALL($DY98:EK98,2)</f>
        <v>#VALUE!</v>
      </c>
      <c r="FF200" s="323" t="e">
        <f aca="false">SMALL($DY98:EL98,2)</f>
        <v>#VALUE!</v>
      </c>
      <c r="FG200" s="323" t="e">
        <f aca="false">SMALL($DY98:EM98,2)</f>
        <v>#VALUE!</v>
      </c>
      <c r="FH200" s="323" t="e">
        <f aca="false">SMALL($DY98:EN98,2)</f>
        <v>#VALUE!</v>
      </c>
      <c r="FI200" s="323" t="e">
        <f aca="false">SMALL($DY98:EO98,2)</f>
        <v>#VALUE!</v>
      </c>
      <c r="FJ200" s="323" t="e">
        <f aca="false">SMALL($DY98:EP98,2)</f>
        <v>#VALUE!</v>
      </c>
      <c r="FK200" s="323" t="e">
        <f aca="false">SMALL($DY98:EQ98,2)</f>
        <v>#VALUE!</v>
      </c>
      <c r="FL200" s="323" t="e">
        <f aca="false">SMALL($DY98:ER98,2)</f>
        <v>#VALUE!</v>
      </c>
      <c r="FM200" s="323" t="e">
        <f aca="false">SMALL($DY98:ES98,2)</f>
        <v>#VALUE!</v>
      </c>
      <c r="FN200" s="323" t="e">
        <f aca="false">SMALL($DY98:ET98,2)</f>
        <v>#VALUE!</v>
      </c>
      <c r="FO200" s="323" t="e">
        <f aca="false">SMALL($DY98:EU98,2)</f>
        <v>#VALUE!</v>
      </c>
      <c r="FP200" s="324" t="e">
        <f aca="false">SMALL($DY98:EV98,2)</f>
        <v>#VALUE!</v>
      </c>
    </row>
    <row r="201" customFormat="false" ht="12.5" hidden="false" customHeight="false" outlineLevel="0" collapsed="false">
      <c r="EW201" s="322" t="e">
        <f aca="false">SMALL($DY99:EC99,2)</f>
        <v>#VALUE!</v>
      </c>
      <c r="EX201" s="323" t="e">
        <f aca="false">SMALL($DY99:ED99,2)</f>
        <v>#VALUE!</v>
      </c>
      <c r="EY201" s="323" t="e">
        <f aca="false">SMALL($DY99:EE99,2)</f>
        <v>#VALUE!</v>
      </c>
      <c r="EZ201" s="323" t="e">
        <f aca="false">SMALL($DY99:EF99,2)</f>
        <v>#VALUE!</v>
      </c>
      <c r="FA201" s="323" t="e">
        <f aca="false">SMALL($DY99:EG99,2)</f>
        <v>#VALUE!</v>
      </c>
      <c r="FB201" s="323" t="e">
        <f aca="false">SMALL($DY99:EH99,2)</f>
        <v>#VALUE!</v>
      </c>
      <c r="FC201" s="323" t="e">
        <f aca="false">SMALL($DY99:EI99,2)</f>
        <v>#VALUE!</v>
      </c>
      <c r="FD201" s="323" t="e">
        <f aca="false">SMALL($DY99:EJ99,2)</f>
        <v>#VALUE!</v>
      </c>
      <c r="FE201" s="323" t="e">
        <f aca="false">SMALL($DY99:EK99,2)</f>
        <v>#VALUE!</v>
      </c>
      <c r="FF201" s="323" t="e">
        <f aca="false">SMALL($DY99:EL99,2)</f>
        <v>#VALUE!</v>
      </c>
      <c r="FG201" s="323" t="e">
        <f aca="false">SMALL($DY99:EM99,2)</f>
        <v>#VALUE!</v>
      </c>
      <c r="FH201" s="323" t="e">
        <f aca="false">SMALL($DY99:EN99,2)</f>
        <v>#VALUE!</v>
      </c>
      <c r="FI201" s="323" t="e">
        <f aca="false">SMALL($DY99:EO99,2)</f>
        <v>#VALUE!</v>
      </c>
      <c r="FJ201" s="323" t="e">
        <f aca="false">SMALL($DY99:EP99,2)</f>
        <v>#VALUE!</v>
      </c>
      <c r="FK201" s="323" t="e">
        <f aca="false">SMALL($DY99:EQ99,2)</f>
        <v>#VALUE!</v>
      </c>
      <c r="FL201" s="323" t="e">
        <f aca="false">SMALL($DY99:ER99,2)</f>
        <v>#VALUE!</v>
      </c>
      <c r="FM201" s="323" t="e">
        <f aca="false">SMALL($DY99:ES99,2)</f>
        <v>#VALUE!</v>
      </c>
      <c r="FN201" s="323" t="e">
        <f aca="false">SMALL($DY99:ET99,2)</f>
        <v>#VALUE!</v>
      </c>
      <c r="FO201" s="323" t="e">
        <f aca="false">SMALL($DY99:EU99,2)</f>
        <v>#VALUE!</v>
      </c>
      <c r="FP201" s="324" t="e">
        <f aca="false">SMALL($DY99:EV99,2)</f>
        <v>#VALUE!</v>
      </c>
    </row>
    <row r="202" customFormat="false" ht="12.5" hidden="false" customHeight="false" outlineLevel="0" collapsed="false">
      <c r="EW202" s="322" t="e">
        <f aca="false">SMALL($DY100:EC100,2)</f>
        <v>#VALUE!</v>
      </c>
      <c r="EX202" s="323" t="e">
        <f aca="false">SMALL($DY100:ED100,2)</f>
        <v>#VALUE!</v>
      </c>
      <c r="EY202" s="323" t="e">
        <f aca="false">SMALL($DY100:EE100,2)</f>
        <v>#VALUE!</v>
      </c>
      <c r="EZ202" s="323" t="e">
        <f aca="false">SMALL($DY100:EF100,2)</f>
        <v>#VALUE!</v>
      </c>
      <c r="FA202" s="323" t="e">
        <f aca="false">SMALL($DY100:EG100,2)</f>
        <v>#VALUE!</v>
      </c>
      <c r="FB202" s="323" t="e">
        <f aca="false">SMALL($DY100:EH100,2)</f>
        <v>#VALUE!</v>
      </c>
      <c r="FC202" s="323" t="e">
        <f aca="false">SMALL($DY100:EI100,2)</f>
        <v>#VALUE!</v>
      </c>
      <c r="FD202" s="323" t="e">
        <f aca="false">SMALL($DY100:EJ100,2)</f>
        <v>#VALUE!</v>
      </c>
      <c r="FE202" s="323" t="e">
        <f aca="false">SMALL($DY100:EK100,2)</f>
        <v>#VALUE!</v>
      </c>
      <c r="FF202" s="323" t="e">
        <f aca="false">SMALL($DY100:EL100,2)</f>
        <v>#VALUE!</v>
      </c>
      <c r="FG202" s="323" t="e">
        <f aca="false">SMALL($DY100:EM100,2)</f>
        <v>#VALUE!</v>
      </c>
      <c r="FH202" s="323" t="e">
        <f aca="false">SMALL($DY100:EN100,2)</f>
        <v>#VALUE!</v>
      </c>
      <c r="FI202" s="323" t="e">
        <f aca="false">SMALL($DY100:EO100,2)</f>
        <v>#VALUE!</v>
      </c>
      <c r="FJ202" s="323" t="e">
        <f aca="false">SMALL($DY100:EP100,2)</f>
        <v>#VALUE!</v>
      </c>
      <c r="FK202" s="323" t="e">
        <f aca="false">SMALL($DY100:EQ100,2)</f>
        <v>#VALUE!</v>
      </c>
      <c r="FL202" s="323" t="e">
        <f aca="false">SMALL($DY100:ER100,2)</f>
        <v>#VALUE!</v>
      </c>
      <c r="FM202" s="323" t="e">
        <f aca="false">SMALL($DY100:ES100,2)</f>
        <v>#VALUE!</v>
      </c>
      <c r="FN202" s="323" t="e">
        <f aca="false">SMALL($DY100:ET100,2)</f>
        <v>#VALUE!</v>
      </c>
      <c r="FO202" s="323" t="e">
        <f aca="false">SMALL($DY100:EU100,2)</f>
        <v>#VALUE!</v>
      </c>
      <c r="FP202" s="324" t="e">
        <f aca="false">SMALL($DY100:EV100,2)</f>
        <v>#VALUE!</v>
      </c>
    </row>
    <row r="203" customFormat="false" ht="12.5" hidden="false" customHeight="false" outlineLevel="0" collapsed="false">
      <c r="EW203" s="322" t="e">
        <f aca="false">SMALL($DY101:EC101,2)</f>
        <v>#VALUE!</v>
      </c>
      <c r="EX203" s="323" t="e">
        <f aca="false">SMALL($DY101:ED101,2)</f>
        <v>#VALUE!</v>
      </c>
      <c r="EY203" s="323" t="e">
        <f aca="false">SMALL($DY101:EE101,2)</f>
        <v>#VALUE!</v>
      </c>
      <c r="EZ203" s="323" t="e">
        <f aca="false">SMALL($DY101:EF101,2)</f>
        <v>#VALUE!</v>
      </c>
      <c r="FA203" s="323" t="e">
        <f aca="false">SMALL($DY101:EG101,2)</f>
        <v>#VALUE!</v>
      </c>
      <c r="FB203" s="323" t="e">
        <f aca="false">SMALL($DY101:EH101,2)</f>
        <v>#VALUE!</v>
      </c>
      <c r="FC203" s="323" t="e">
        <f aca="false">SMALL($DY101:EI101,2)</f>
        <v>#VALUE!</v>
      </c>
      <c r="FD203" s="323" t="e">
        <f aca="false">SMALL($DY101:EJ101,2)</f>
        <v>#VALUE!</v>
      </c>
      <c r="FE203" s="323" t="e">
        <f aca="false">SMALL($DY101:EK101,2)</f>
        <v>#VALUE!</v>
      </c>
      <c r="FF203" s="323" t="e">
        <f aca="false">SMALL($DY101:EL101,2)</f>
        <v>#VALUE!</v>
      </c>
      <c r="FG203" s="323" t="e">
        <f aca="false">SMALL($DY101:EM101,2)</f>
        <v>#VALUE!</v>
      </c>
      <c r="FH203" s="323" t="e">
        <f aca="false">SMALL($DY101:EN101,2)</f>
        <v>#VALUE!</v>
      </c>
      <c r="FI203" s="323" t="e">
        <f aca="false">SMALL($DY101:EO101,2)</f>
        <v>#VALUE!</v>
      </c>
      <c r="FJ203" s="323" t="e">
        <f aca="false">SMALL($DY101:EP101,2)</f>
        <v>#VALUE!</v>
      </c>
      <c r="FK203" s="323" t="e">
        <f aca="false">SMALL($DY101:EQ101,2)</f>
        <v>#VALUE!</v>
      </c>
      <c r="FL203" s="323" t="e">
        <f aca="false">SMALL($DY101:ER101,2)</f>
        <v>#VALUE!</v>
      </c>
      <c r="FM203" s="323" t="e">
        <f aca="false">SMALL($DY101:ES101,2)</f>
        <v>#VALUE!</v>
      </c>
      <c r="FN203" s="323" t="e">
        <f aca="false">SMALL($DY101:ET101,2)</f>
        <v>#VALUE!</v>
      </c>
      <c r="FO203" s="323" t="e">
        <f aca="false">SMALL($DY101:EU101,2)</f>
        <v>#VALUE!</v>
      </c>
      <c r="FP203" s="324" t="e">
        <f aca="false">SMALL($DY101:EV101,2)</f>
        <v>#VALUE!</v>
      </c>
    </row>
    <row r="204" customFormat="false" ht="12.5" hidden="false" customHeight="false" outlineLevel="0" collapsed="false">
      <c r="EW204" s="322" t="e">
        <f aca="false">SMALL($DY102:EC102,2)</f>
        <v>#VALUE!</v>
      </c>
      <c r="EX204" s="323" t="e">
        <f aca="false">SMALL($DY102:ED102,2)</f>
        <v>#VALUE!</v>
      </c>
      <c r="EY204" s="323" t="e">
        <f aca="false">SMALL($DY102:EE102,2)</f>
        <v>#VALUE!</v>
      </c>
      <c r="EZ204" s="323" t="e">
        <f aca="false">SMALL($DY102:EF102,2)</f>
        <v>#VALUE!</v>
      </c>
      <c r="FA204" s="323" t="e">
        <f aca="false">SMALL($DY102:EG102,2)</f>
        <v>#VALUE!</v>
      </c>
      <c r="FB204" s="323" t="e">
        <f aca="false">SMALL($DY102:EH102,2)</f>
        <v>#VALUE!</v>
      </c>
      <c r="FC204" s="323" t="e">
        <f aca="false">SMALL($DY102:EI102,2)</f>
        <v>#VALUE!</v>
      </c>
      <c r="FD204" s="323" t="e">
        <f aca="false">SMALL($DY102:EJ102,2)</f>
        <v>#VALUE!</v>
      </c>
      <c r="FE204" s="323" t="e">
        <f aca="false">SMALL($DY102:EK102,2)</f>
        <v>#VALUE!</v>
      </c>
      <c r="FF204" s="323" t="e">
        <f aca="false">SMALL($DY102:EL102,2)</f>
        <v>#VALUE!</v>
      </c>
      <c r="FG204" s="323" t="e">
        <f aca="false">SMALL($DY102:EM102,2)</f>
        <v>#VALUE!</v>
      </c>
      <c r="FH204" s="323" t="e">
        <f aca="false">SMALL($DY102:EN102,2)</f>
        <v>#VALUE!</v>
      </c>
      <c r="FI204" s="323" t="e">
        <f aca="false">SMALL($DY102:EO102,2)</f>
        <v>#VALUE!</v>
      </c>
      <c r="FJ204" s="323" t="e">
        <f aca="false">SMALL($DY102:EP102,2)</f>
        <v>#VALUE!</v>
      </c>
      <c r="FK204" s="323" t="e">
        <f aca="false">SMALL($DY102:EQ102,2)</f>
        <v>#VALUE!</v>
      </c>
      <c r="FL204" s="323" t="e">
        <f aca="false">SMALL($DY102:ER102,2)</f>
        <v>#VALUE!</v>
      </c>
      <c r="FM204" s="323" t="e">
        <f aca="false">SMALL($DY102:ES102,2)</f>
        <v>#VALUE!</v>
      </c>
      <c r="FN204" s="323" t="e">
        <f aca="false">SMALL($DY102:ET102,2)</f>
        <v>#VALUE!</v>
      </c>
      <c r="FO204" s="323" t="e">
        <f aca="false">SMALL($DY102:EU102,2)</f>
        <v>#VALUE!</v>
      </c>
      <c r="FP204" s="324" t="e">
        <f aca="false">SMALL($DY102:EV102,2)</f>
        <v>#VALUE!</v>
      </c>
    </row>
    <row r="205" customFormat="false" ht="12.5" hidden="false" customHeight="false" outlineLevel="0" collapsed="false">
      <c r="EW205" s="322" t="e">
        <f aca="false">SMALL($DY103:EC103,2)</f>
        <v>#VALUE!</v>
      </c>
      <c r="EX205" s="323" t="e">
        <f aca="false">SMALL($DY103:ED103,2)</f>
        <v>#VALUE!</v>
      </c>
      <c r="EY205" s="323" t="e">
        <f aca="false">SMALL($DY103:EE103,2)</f>
        <v>#VALUE!</v>
      </c>
      <c r="EZ205" s="323" t="e">
        <f aca="false">SMALL($DY103:EF103,2)</f>
        <v>#VALUE!</v>
      </c>
      <c r="FA205" s="323" t="e">
        <f aca="false">SMALL($DY103:EG103,2)</f>
        <v>#VALUE!</v>
      </c>
      <c r="FB205" s="323" t="e">
        <f aca="false">SMALL($DY103:EH103,2)</f>
        <v>#VALUE!</v>
      </c>
      <c r="FC205" s="323" t="e">
        <f aca="false">SMALL($DY103:EI103,2)</f>
        <v>#VALUE!</v>
      </c>
      <c r="FD205" s="323" t="e">
        <f aca="false">SMALL($DY103:EJ103,2)</f>
        <v>#VALUE!</v>
      </c>
      <c r="FE205" s="323" t="e">
        <f aca="false">SMALL($DY103:EK103,2)</f>
        <v>#VALUE!</v>
      </c>
      <c r="FF205" s="323" t="e">
        <f aca="false">SMALL($DY103:EL103,2)</f>
        <v>#VALUE!</v>
      </c>
      <c r="FG205" s="323" t="e">
        <f aca="false">SMALL($DY103:EM103,2)</f>
        <v>#VALUE!</v>
      </c>
      <c r="FH205" s="323" t="e">
        <f aca="false">SMALL($DY103:EN103,2)</f>
        <v>#VALUE!</v>
      </c>
      <c r="FI205" s="323" t="e">
        <f aca="false">SMALL($DY103:EO103,2)</f>
        <v>#VALUE!</v>
      </c>
      <c r="FJ205" s="323" t="e">
        <f aca="false">SMALL($DY103:EP103,2)</f>
        <v>#VALUE!</v>
      </c>
      <c r="FK205" s="323" t="e">
        <f aca="false">SMALL($DY103:EQ103,2)</f>
        <v>#VALUE!</v>
      </c>
      <c r="FL205" s="323" t="e">
        <f aca="false">SMALL($DY103:ER103,2)</f>
        <v>#VALUE!</v>
      </c>
      <c r="FM205" s="323" t="e">
        <f aca="false">SMALL($DY103:ES103,2)</f>
        <v>#VALUE!</v>
      </c>
      <c r="FN205" s="323" t="e">
        <f aca="false">SMALL($DY103:ET103,2)</f>
        <v>#VALUE!</v>
      </c>
      <c r="FO205" s="323" t="e">
        <f aca="false">SMALL($DY103:EU103,2)</f>
        <v>#VALUE!</v>
      </c>
      <c r="FP205" s="324" t="e">
        <f aca="false">SMALL($DY103:EV103,2)</f>
        <v>#VALUE!</v>
      </c>
    </row>
    <row r="206" customFormat="false" ht="12.5" hidden="false" customHeight="false" outlineLevel="0" collapsed="false">
      <c r="EW206" s="322" t="e">
        <f aca="false">SMALL($DY104:EC104,2)</f>
        <v>#VALUE!</v>
      </c>
      <c r="EX206" s="323" t="e">
        <f aca="false">SMALL($DY104:ED104,2)</f>
        <v>#VALUE!</v>
      </c>
      <c r="EY206" s="323" t="e">
        <f aca="false">SMALL($DY104:EE104,2)</f>
        <v>#VALUE!</v>
      </c>
      <c r="EZ206" s="323" t="e">
        <f aca="false">SMALL($DY104:EF104,2)</f>
        <v>#VALUE!</v>
      </c>
      <c r="FA206" s="323" t="e">
        <f aca="false">SMALL($DY104:EG104,2)</f>
        <v>#VALUE!</v>
      </c>
      <c r="FB206" s="323" t="e">
        <f aca="false">SMALL($DY104:EH104,2)</f>
        <v>#VALUE!</v>
      </c>
      <c r="FC206" s="323" t="e">
        <f aca="false">SMALL($DY104:EI104,2)</f>
        <v>#VALUE!</v>
      </c>
      <c r="FD206" s="323" t="e">
        <f aca="false">SMALL($DY104:EJ104,2)</f>
        <v>#VALUE!</v>
      </c>
      <c r="FE206" s="323" t="e">
        <f aca="false">SMALL($DY104:EK104,2)</f>
        <v>#VALUE!</v>
      </c>
      <c r="FF206" s="323" t="e">
        <f aca="false">SMALL($DY104:EL104,2)</f>
        <v>#VALUE!</v>
      </c>
      <c r="FG206" s="323" t="e">
        <f aca="false">SMALL($DY104:EM104,2)</f>
        <v>#VALUE!</v>
      </c>
      <c r="FH206" s="323" t="e">
        <f aca="false">SMALL($DY104:EN104,2)</f>
        <v>#VALUE!</v>
      </c>
      <c r="FI206" s="323" t="e">
        <f aca="false">SMALL($DY104:EO104,2)</f>
        <v>#VALUE!</v>
      </c>
      <c r="FJ206" s="323" t="e">
        <f aca="false">SMALL($DY104:EP104,2)</f>
        <v>#VALUE!</v>
      </c>
      <c r="FK206" s="323" t="e">
        <f aca="false">SMALL($DY104:EQ104,2)</f>
        <v>#VALUE!</v>
      </c>
      <c r="FL206" s="323" t="e">
        <f aca="false">SMALL($DY104:ER104,2)</f>
        <v>#VALUE!</v>
      </c>
      <c r="FM206" s="323" t="e">
        <f aca="false">SMALL($DY104:ES104,2)</f>
        <v>#VALUE!</v>
      </c>
      <c r="FN206" s="323" t="e">
        <f aca="false">SMALL($DY104:ET104,2)</f>
        <v>#VALUE!</v>
      </c>
      <c r="FO206" s="323" t="e">
        <f aca="false">SMALL($DY104:EU104,2)</f>
        <v>#VALUE!</v>
      </c>
      <c r="FP206" s="324" t="e">
        <f aca="false">SMALL($DY104:EV104,2)</f>
        <v>#VALUE!</v>
      </c>
    </row>
    <row r="207" customFormat="false" ht="12.5" hidden="false" customHeight="false" outlineLevel="0" collapsed="false">
      <c r="EW207" s="322" t="e">
        <f aca="false">SMALL($DY105:EC105,2)</f>
        <v>#VALUE!</v>
      </c>
      <c r="EX207" s="323" t="e">
        <f aca="false">SMALL($DY105:ED105,2)</f>
        <v>#VALUE!</v>
      </c>
      <c r="EY207" s="323" t="e">
        <f aca="false">SMALL($DY105:EE105,2)</f>
        <v>#VALUE!</v>
      </c>
      <c r="EZ207" s="323" t="e">
        <f aca="false">SMALL($DY105:EF105,2)</f>
        <v>#VALUE!</v>
      </c>
      <c r="FA207" s="323" t="e">
        <f aca="false">SMALL($DY105:EG105,2)</f>
        <v>#VALUE!</v>
      </c>
      <c r="FB207" s="323" t="e">
        <f aca="false">SMALL($DY105:EH105,2)</f>
        <v>#VALUE!</v>
      </c>
      <c r="FC207" s="323" t="e">
        <f aca="false">SMALL($DY105:EI105,2)</f>
        <v>#VALUE!</v>
      </c>
      <c r="FD207" s="323" t="e">
        <f aca="false">SMALL($DY105:EJ105,2)</f>
        <v>#VALUE!</v>
      </c>
      <c r="FE207" s="323" t="e">
        <f aca="false">SMALL($DY105:EK105,2)</f>
        <v>#VALUE!</v>
      </c>
      <c r="FF207" s="323" t="e">
        <f aca="false">SMALL($DY105:EL105,2)</f>
        <v>#VALUE!</v>
      </c>
      <c r="FG207" s="323" t="e">
        <f aca="false">SMALL($DY105:EM105,2)</f>
        <v>#VALUE!</v>
      </c>
      <c r="FH207" s="323" t="e">
        <f aca="false">SMALL($DY105:EN105,2)</f>
        <v>#VALUE!</v>
      </c>
      <c r="FI207" s="323" t="e">
        <f aca="false">SMALL($DY105:EO105,2)</f>
        <v>#VALUE!</v>
      </c>
      <c r="FJ207" s="323" t="e">
        <f aca="false">SMALL($DY105:EP105,2)</f>
        <v>#VALUE!</v>
      </c>
      <c r="FK207" s="323" t="e">
        <f aca="false">SMALL($DY105:EQ105,2)</f>
        <v>#VALUE!</v>
      </c>
      <c r="FL207" s="323" t="e">
        <f aca="false">SMALL($DY105:ER105,2)</f>
        <v>#VALUE!</v>
      </c>
      <c r="FM207" s="323" t="e">
        <f aca="false">SMALL($DY105:ES105,2)</f>
        <v>#VALUE!</v>
      </c>
      <c r="FN207" s="323" t="e">
        <f aca="false">SMALL($DY105:ET105,2)</f>
        <v>#VALUE!</v>
      </c>
      <c r="FO207" s="323" t="e">
        <f aca="false">SMALL($DY105:EU105,2)</f>
        <v>#VALUE!</v>
      </c>
      <c r="FP207" s="324" t="e">
        <f aca="false">SMALL($DY105:EV105,2)</f>
        <v>#VALUE!</v>
      </c>
    </row>
    <row r="208" customFormat="false" ht="12.5" hidden="false" customHeight="false" outlineLevel="0" collapsed="false">
      <c r="EW208" s="322" t="e">
        <f aca="false">SMALL($DY106:EC106,2)</f>
        <v>#VALUE!</v>
      </c>
      <c r="EX208" s="323" t="e">
        <f aca="false">SMALL($DY106:ED106,2)</f>
        <v>#VALUE!</v>
      </c>
      <c r="EY208" s="323" t="e">
        <f aca="false">SMALL($DY106:EE106,2)</f>
        <v>#VALUE!</v>
      </c>
      <c r="EZ208" s="323" t="e">
        <f aca="false">SMALL($DY106:EF106,2)</f>
        <v>#VALUE!</v>
      </c>
      <c r="FA208" s="323" t="e">
        <f aca="false">SMALL($DY106:EG106,2)</f>
        <v>#VALUE!</v>
      </c>
      <c r="FB208" s="323" t="e">
        <f aca="false">SMALL($DY106:EH106,2)</f>
        <v>#VALUE!</v>
      </c>
      <c r="FC208" s="323" t="e">
        <f aca="false">SMALL($DY106:EI106,2)</f>
        <v>#VALUE!</v>
      </c>
      <c r="FD208" s="323" t="e">
        <f aca="false">SMALL($DY106:EJ106,2)</f>
        <v>#VALUE!</v>
      </c>
      <c r="FE208" s="323" t="e">
        <f aca="false">SMALL($DY106:EK106,2)</f>
        <v>#VALUE!</v>
      </c>
      <c r="FF208" s="323" t="e">
        <f aca="false">SMALL($DY106:EL106,2)</f>
        <v>#VALUE!</v>
      </c>
      <c r="FG208" s="323" t="e">
        <f aca="false">SMALL($DY106:EM106,2)</f>
        <v>#VALUE!</v>
      </c>
      <c r="FH208" s="323" t="e">
        <f aca="false">SMALL($DY106:EN106,2)</f>
        <v>#VALUE!</v>
      </c>
      <c r="FI208" s="323" t="e">
        <f aca="false">SMALL($DY106:EO106,2)</f>
        <v>#VALUE!</v>
      </c>
      <c r="FJ208" s="323" t="e">
        <f aca="false">SMALL($DY106:EP106,2)</f>
        <v>#VALUE!</v>
      </c>
      <c r="FK208" s="323" t="e">
        <f aca="false">SMALL($DY106:EQ106,2)</f>
        <v>#VALUE!</v>
      </c>
      <c r="FL208" s="323" t="e">
        <f aca="false">SMALL($DY106:ER106,2)</f>
        <v>#VALUE!</v>
      </c>
      <c r="FM208" s="323" t="e">
        <f aca="false">SMALL($DY106:ES106,2)</f>
        <v>#VALUE!</v>
      </c>
      <c r="FN208" s="323" t="e">
        <f aca="false">SMALL($DY106:ET106,2)</f>
        <v>#VALUE!</v>
      </c>
      <c r="FO208" s="323" t="e">
        <f aca="false">SMALL($DY106:EU106,2)</f>
        <v>#VALUE!</v>
      </c>
      <c r="FP208" s="324" t="e">
        <f aca="false">SMALL($DY106:EV106,2)</f>
        <v>#VALUE!</v>
      </c>
    </row>
    <row r="209" customFormat="false" ht="12.5" hidden="false" customHeight="false" outlineLevel="0" collapsed="false">
      <c r="EW209" s="322" t="e">
        <f aca="false">SMALL($DY107:EC107,2)</f>
        <v>#VALUE!</v>
      </c>
      <c r="EX209" s="323" t="e">
        <f aca="false">SMALL($DY107:ED107,2)</f>
        <v>#VALUE!</v>
      </c>
      <c r="EY209" s="323" t="e">
        <f aca="false">SMALL($DY107:EE107,2)</f>
        <v>#VALUE!</v>
      </c>
      <c r="EZ209" s="323" t="e">
        <f aca="false">SMALL($DY107:EF107,2)</f>
        <v>#VALUE!</v>
      </c>
      <c r="FA209" s="323" t="e">
        <f aca="false">SMALL($DY107:EG107,2)</f>
        <v>#VALUE!</v>
      </c>
      <c r="FB209" s="323" t="e">
        <f aca="false">SMALL($DY107:EH107,2)</f>
        <v>#VALUE!</v>
      </c>
      <c r="FC209" s="323" t="e">
        <f aca="false">SMALL($DY107:EI107,2)</f>
        <v>#VALUE!</v>
      </c>
      <c r="FD209" s="323" t="e">
        <f aca="false">SMALL($DY107:EJ107,2)</f>
        <v>#VALUE!</v>
      </c>
      <c r="FE209" s="323" t="e">
        <f aca="false">SMALL($DY107:EK107,2)</f>
        <v>#VALUE!</v>
      </c>
      <c r="FF209" s="323" t="e">
        <f aca="false">SMALL($DY107:EL107,2)</f>
        <v>#VALUE!</v>
      </c>
      <c r="FG209" s="323" t="e">
        <f aca="false">SMALL($DY107:EM107,2)</f>
        <v>#VALUE!</v>
      </c>
      <c r="FH209" s="323" t="e">
        <f aca="false">SMALL($DY107:EN107,2)</f>
        <v>#VALUE!</v>
      </c>
      <c r="FI209" s="323" t="e">
        <f aca="false">SMALL($DY107:EO107,2)</f>
        <v>#VALUE!</v>
      </c>
      <c r="FJ209" s="323" t="e">
        <f aca="false">SMALL($DY107:EP107,2)</f>
        <v>#VALUE!</v>
      </c>
      <c r="FK209" s="323" t="e">
        <f aca="false">SMALL($DY107:EQ107,2)</f>
        <v>#VALUE!</v>
      </c>
      <c r="FL209" s="323" t="e">
        <f aca="false">SMALL($DY107:ER107,2)</f>
        <v>#VALUE!</v>
      </c>
      <c r="FM209" s="323" t="e">
        <f aca="false">SMALL($DY107:ES107,2)</f>
        <v>#VALUE!</v>
      </c>
      <c r="FN209" s="323" t="e">
        <f aca="false">SMALL($DY107:ET107,2)</f>
        <v>#VALUE!</v>
      </c>
      <c r="FO209" s="323" t="e">
        <f aca="false">SMALL($DY107:EU107,2)</f>
        <v>#VALUE!</v>
      </c>
      <c r="FP209" s="324" t="e">
        <f aca="false">SMALL($DY107:EV107,2)</f>
        <v>#VALUE!</v>
      </c>
    </row>
    <row r="210" customFormat="false" ht="12.5" hidden="false" customHeight="false" outlineLevel="0" collapsed="false">
      <c r="EW210" s="322" t="e">
        <f aca="false">SMALL($DY108:EC108,2)</f>
        <v>#VALUE!</v>
      </c>
      <c r="EX210" s="323" t="e">
        <f aca="false">SMALL($DY108:ED108,2)</f>
        <v>#VALUE!</v>
      </c>
      <c r="EY210" s="323" t="e">
        <f aca="false">SMALL($DY108:EE108,2)</f>
        <v>#VALUE!</v>
      </c>
      <c r="EZ210" s="323" t="e">
        <f aca="false">SMALL($DY108:EF108,2)</f>
        <v>#VALUE!</v>
      </c>
      <c r="FA210" s="323" t="e">
        <f aca="false">SMALL($DY108:EG108,2)</f>
        <v>#VALUE!</v>
      </c>
      <c r="FB210" s="323" t="e">
        <f aca="false">SMALL($DY108:EH108,2)</f>
        <v>#VALUE!</v>
      </c>
      <c r="FC210" s="323" t="e">
        <f aca="false">SMALL($DY108:EI108,2)</f>
        <v>#VALUE!</v>
      </c>
      <c r="FD210" s="323" t="e">
        <f aca="false">SMALL($DY108:EJ108,2)</f>
        <v>#VALUE!</v>
      </c>
      <c r="FE210" s="323" t="e">
        <f aca="false">SMALL($DY108:EK108,2)</f>
        <v>#VALUE!</v>
      </c>
      <c r="FF210" s="323" t="e">
        <f aca="false">SMALL($DY108:EL108,2)</f>
        <v>#VALUE!</v>
      </c>
      <c r="FG210" s="323" t="e">
        <f aca="false">SMALL($DY108:EM108,2)</f>
        <v>#VALUE!</v>
      </c>
      <c r="FH210" s="323" t="e">
        <f aca="false">SMALL($DY108:EN108,2)</f>
        <v>#VALUE!</v>
      </c>
      <c r="FI210" s="323" t="e">
        <f aca="false">SMALL($DY108:EO108,2)</f>
        <v>#VALUE!</v>
      </c>
      <c r="FJ210" s="323" t="e">
        <f aca="false">SMALL($DY108:EP108,2)</f>
        <v>#VALUE!</v>
      </c>
      <c r="FK210" s="323" t="e">
        <f aca="false">SMALL($DY108:EQ108,2)</f>
        <v>#VALUE!</v>
      </c>
      <c r="FL210" s="323" t="e">
        <f aca="false">SMALL($DY108:ER108,2)</f>
        <v>#VALUE!</v>
      </c>
      <c r="FM210" s="323" t="e">
        <f aca="false">SMALL($DY108:ES108,2)</f>
        <v>#VALUE!</v>
      </c>
      <c r="FN210" s="323" t="e">
        <f aca="false">SMALL($DY108:ET108,2)</f>
        <v>#VALUE!</v>
      </c>
      <c r="FO210" s="323" t="e">
        <f aca="false">SMALL($DY108:EU108,2)</f>
        <v>#VALUE!</v>
      </c>
      <c r="FP210" s="324" t="e">
        <f aca="false">SMALL($DY108:EV108,2)</f>
        <v>#VALUE!</v>
      </c>
    </row>
    <row r="211" customFormat="false" ht="12.5" hidden="false" customHeight="false" outlineLevel="0" collapsed="false">
      <c r="EW211" s="322" t="e">
        <f aca="false">SMALL($DY109:EC109,2)</f>
        <v>#VALUE!</v>
      </c>
      <c r="EX211" s="323" t="e">
        <f aca="false">SMALL($DY109:ED109,2)</f>
        <v>#VALUE!</v>
      </c>
      <c r="EY211" s="323" t="e">
        <f aca="false">SMALL($DY109:EE109,2)</f>
        <v>#VALUE!</v>
      </c>
      <c r="EZ211" s="323" t="e">
        <f aca="false">SMALL($DY109:EF109,2)</f>
        <v>#VALUE!</v>
      </c>
      <c r="FA211" s="323" t="e">
        <f aca="false">SMALL($DY109:EG109,2)</f>
        <v>#VALUE!</v>
      </c>
      <c r="FB211" s="323" t="e">
        <f aca="false">SMALL($DY109:EH109,2)</f>
        <v>#VALUE!</v>
      </c>
      <c r="FC211" s="323" t="e">
        <f aca="false">SMALL($DY109:EI109,2)</f>
        <v>#VALUE!</v>
      </c>
      <c r="FD211" s="323" t="e">
        <f aca="false">SMALL($DY109:EJ109,2)</f>
        <v>#VALUE!</v>
      </c>
      <c r="FE211" s="323" t="e">
        <f aca="false">SMALL($DY109:EK109,2)</f>
        <v>#VALUE!</v>
      </c>
      <c r="FF211" s="323" t="e">
        <f aca="false">SMALL($DY109:EL109,2)</f>
        <v>#VALUE!</v>
      </c>
      <c r="FG211" s="323" t="e">
        <f aca="false">SMALL($DY109:EM109,2)</f>
        <v>#VALUE!</v>
      </c>
      <c r="FH211" s="323" t="e">
        <f aca="false">SMALL($DY109:EN109,2)</f>
        <v>#VALUE!</v>
      </c>
      <c r="FI211" s="323" t="e">
        <f aca="false">SMALL($DY109:EO109,2)</f>
        <v>#VALUE!</v>
      </c>
      <c r="FJ211" s="323" t="e">
        <f aca="false">SMALL($DY109:EP109,2)</f>
        <v>#VALUE!</v>
      </c>
      <c r="FK211" s="323" t="e">
        <f aca="false">SMALL($DY109:EQ109,2)</f>
        <v>#VALUE!</v>
      </c>
      <c r="FL211" s="323" t="e">
        <f aca="false">SMALL($DY109:ER109,2)</f>
        <v>#VALUE!</v>
      </c>
      <c r="FM211" s="323" t="e">
        <f aca="false">SMALL($DY109:ES109,2)</f>
        <v>#VALUE!</v>
      </c>
      <c r="FN211" s="323" t="e">
        <f aca="false">SMALL($DY109:ET109,2)</f>
        <v>#VALUE!</v>
      </c>
      <c r="FO211" s="323" t="e">
        <f aca="false">SMALL($DY109:EU109,2)</f>
        <v>#VALUE!</v>
      </c>
      <c r="FP211" s="324" t="e">
        <f aca="false">SMALL($DY109:EV109,2)</f>
        <v>#VALUE!</v>
      </c>
    </row>
    <row r="212" customFormat="false" ht="12.5" hidden="false" customHeight="false" outlineLevel="0" collapsed="false">
      <c r="EW212" s="322" t="e">
        <f aca="false">SMALL($DY110:EC110,2)</f>
        <v>#VALUE!</v>
      </c>
      <c r="EX212" s="323" t="e">
        <f aca="false">SMALL($DY110:ED110,2)</f>
        <v>#VALUE!</v>
      </c>
      <c r="EY212" s="323" t="e">
        <f aca="false">SMALL($DY110:EE110,2)</f>
        <v>#VALUE!</v>
      </c>
      <c r="EZ212" s="323" t="e">
        <f aca="false">SMALL($DY110:EF110,2)</f>
        <v>#VALUE!</v>
      </c>
      <c r="FA212" s="323" t="e">
        <f aca="false">SMALL($DY110:EG110,2)</f>
        <v>#VALUE!</v>
      </c>
      <c r="FB212" s="323" t="e">
        <f aca="false">SMALL($DY110:EH110,2)</f>
        <v>#VALUE!</v>
      </c>
      <c r="FC212" s="323" t="e">
        <f aca="false">SMALL($DY110:EI110,2)</f>
        <v>#VALUE!</v>
      </c>
      <c r="FD212" s="323" t="e">
        <f aca="false">SMALL($DY110:EJ110,2)</f>
        <v>#VALUE!</v>
      </c>
      <c r="FE212" s="323" t="e">
        <f aca="false">SMALL($DY110:EK110,2)</f>
        <v>#VALUE!</v>
      </c>
      <c r="FF212" s="323" t="e">
        <f aca="false">SMALL($DY110:EL110,2)</f>
        <v>#VALUE!</v>
      </c>
      <c r="FG212" s="323" t="e">
        <f aca="false">SMALL($DY110:EM110,2)</f>
        <v>#VALUE!</v>
      </c>
      <c r="FH212" s="323" t="e">
        <f aca="false">SMALL($DY110:EN110,2)</f>
        <v>#VALUE!</v>
      </c>
      <c r="FI212" s="323" t="e">
        <f aca="false">SMALL($DY110:EO110,2)</f>
        <v>#VALUE!</v>
      </c>
      <c r="FJ212" s="323" t="e">
        <f aca="false">SMALL($DY110:EP110,2)</f>
        <v>#VALUE!</v>
      </c>
      <c r="FK212" s="323" t="e">
        <f aca="false">SMALL($DY110:EQ110,2)</f>
        <v>#VALUE!</v>
      </c>
      <c r="FL212" s="323" t="e">
        <f aca="false">SMALL($DY110:ER110,2)</f>
        <v>#VALUE!</v>
      </c>
      <c r="FM212" s="323" t="e">
        <f aca="false">SMALL($DY110:ES110,2)</f>
        <v>#VALUE!</v>
      </c>
      <c r="FN212" s="323" t="e">
        <f aca="false">SMALL($DY110:ET110,2)</f>
        <v>#VALUE!</v>
      </c>
      <c r="FO212" s="323" t="e">
        <f aca="false">SMALL($DY110:EU110,2)</f>
        <v>#VALUE!</v>
      </c>
      <c r="FP212" s="324" t="e">
        <f aca="false">SMALL($DY110:EV110,2)</f>
        <v>#VALUE!</v>
      </c>
    </row>
    <row r="213" customFormat="false" ht="12.5" hidden="false" customHeight="false" outlineLevel="0" collapsed="false">
      <c r="EW213" s="322" t="e">
        <f aca="false">SMALL($DY111:EC111,2)</f>
        <v>#VALUE!</v>
      </c>
      <c r="EX213" s="323" t="e">
        <f aca="false">SMALL($DY111:ED111,2)</f>
        <v>#VALUE!</v>
      </c>
      <c r="EY213" s="323" t="e">
        <f aca="false">SMALL($DY111:EE111,2)</f>
        <v>#VALUE!</v>
      </c>
      <c r="EZ213" s="323" t="e">
        <f aca="false">SMALL($DY111:EF111,2)</f>
        <v>#VALUE!</v>
      </c>
      <c r="FA213" s="323" t="e">
        <f aca="false">SMALL($DY111:EG111,2)</f>
        <v>#VALUE!</v>
      </c>
      <c r="FB213" s="323" t="e">
        <f aca="false">SMALL($DY111:EH111,2)</f>
        <v>#VALUE!</v>
      </c>
      <c r="FC213" s="323" t="e">
        <f aca="false">SMALL($DY111:EI111,2)</f>
        <v>#VALUE!</v>
      </c>
      <c r="FD213" s="323" t="e">
        <f aca="false">SMALL($DY111:EJ111,2)</f>
        <v>#VALUE!</v>
      </c>
      <c r="FE213" s="323" t="e">
        <f aca="false">SMALL($DY111:EK111,2)</f>
        <v>#VALUE!</v>
      </c>
      <c r="FF213" s="323" t="e">
        <f aca="false">SMALL($DY111:EL111,2)</f>
        <v>#VALUE!</v>
      </c>
      <c r="FG213" s="323" t="e">
        <f aca="false">SMALL($DY111:EM111,2)</f>
        <v>#VALUE!</v>
      </c>
      <c r="FH213" s="323" t="e">
        <f aca="false">SMALL($DY111:EN111,2)</f>
        <v>#VALUE!</v>
      </c>
      <c r="FI213" s="323" t="e">
        <f aca="false">SMALL($DY111:EO111,2)</f>
        <v>#VALUE!</v>
      </c>
      <c r="FJ213" s="323" t="e">
        <f aca="false">SMALL($DY111:EP111,2)</f>
        <v>#VALUE!</v>
      </c>
      <c r="FK213" s="323" t="e">
        <f aca="false">SMALL($DY111:EQ111,2)</f>
        <v>#VALUE!</v>
      </c>
      <c r="FL213" s="323" t="e">
        <f aca="false">SMALL($DY111:ER111,2)</f>
        <v>#VALUE!</v>
      </c>
      <c r="FM213" s="323" t="e">
        <f aca="false">SMALL($DY111:ES111,2)</f>
        <v>#VALUE!</v>
      </c>
      <c r="FN213" s="323" t="e">
        <f aca="false">SMALL($DY111:ET111,2)</f>
        <v>#VALUE!</v>
      </c>
      <c r="FO213" s="323" t="e">
        <f aca="false">SMALL($DY111:EU111,2)</f>
        <v>#VALUE!</v>
      </c>
      <c r="FP213" s="324" t="e">
        <f aca="false">SMALL($DY111:EV111,2)</f>
        <v>#VALUE!</v>
      </c>
    </row>
    <row r="214" customFormat="false" ht="12.5" hidden="false" customHeight="false" outlineLevel="0" collapsed="false">
      <c r="EW214" s="322" t="e">
        <f aca="false">SMALL($DY112:EC112,2)</f>
        <v>#VALUE!</v>
      </c>
      <c r="EX214" s="323" t="e">
        <f aca="false">SMALL($DY112:ED112,2)</f>
        <v>#VALUE!</v>
      </c>
      <c r="EY214" s="323" t="e">
        <f aca="false">SMALL($DY112:EE112,2)</f>
        <v>#VALUE!</v>
      </c>
      <c r="EZ214" s="323" t="e">
        <f aca="false">SMALL($DY112:EF112,2)</f>
        <v>#VALUE!</v>
      </c>
      <c r="FA214" s="323" t="e">
        <f aca="false">SMALL($DY112:EG112,2)</f>
        <v>#VALUE!</v>
      </c>
      <c r="FB214" s="323" t="e">
        <f aca="false">SMALL($DY112:EH112,2)</f>
        <v>#VALUE!</v>
      </c>
      <c r="FC214" s="323" t="e">
        <f aca="false">SMALL($DY112:EI112,2)</f>
        <v>#VALUE!</v>
      </c>
      <c r="FD214" s="323" t="e">
        <f aca="false">SMALL($DY112:EJ112,2)</f>
        <v>#VALUE!</v>
      </c>
      <c r="FE214" s="323" t="e">
        <f aca="false">SMALL($DY112:EK112,2)</f>
        <v>#VALUE!</v>
      </c>
      <c r="FF214" s="323" t="e">
        <f aca="false">SMALL($DY112:EL112,2)</f>
        <v>#VALUE!</v>
      </c>
      <c r="FG214" s="323" t="e">
        <f aca="false">SMALL($DY112:EM112,2)</f>
        <v>#VALUE!</v>
      </c>
      <c r="FH214" s="323" t="e">
        <f aca="false">SMALL($DY112:EN112,2)</f>
        <v>#VALUE!</v>
      </c>
      <c r="FI214" s="323" t="e">
        <f aca="false">SMALL($DY112:EO112,2)</f>
        <v>#VALUE!</v>
      </c>
      <c r="FJ214" s="323" t="e">
        <f aca="false">SMALL($DY112:EP112,2)</f>
        <v>#VALUE!</v>
      </c>
      <c r="FK214" s="323" t="e">
        <f aca="false">SMALL($DY112:EQ112,2)</f>
        <v>#VALUE!</v>
      </c>
      <c r="FL214" s="323" t="e">
        <f aca="false">SMALL($DY112:ER112,2)</f>
        <v>#VALUE!</v>
      </c>
      <c r="FM214" s="323" t="e">
        <f aca="false">SMALL($DY112:ES112,2)</f>
        <v>#VALUE!</v>
      </c>
      <c r="FN214" s="323" t="e">
        <f aca="false">SMALL($DY112:ET112,2)</f>
        <v>#VALUE!</v>
      </c>
      <c r="FO214" s="323" t="e">
        <f aca="false">SMALL($DY112:EU112,2)</f>
        <v>#VALUE!</v>
      </c>
      <c r="FP214" s="324" t="e">
        <f aca="false">SMALL($DY112:EV112,2)</f>
        <v>#VALUE!</v>
      </c>
    </row>
    <row r="215" customFormat="false" ht="13" hidden="false" customHeight="false" outlineLevel="0" collapsed="false">
      <c r="EW215" s="366" t="e">
        <f aca="false">SMALL($DY113:EC113,2)</f>
        <v>#VALUE!</v>
      </c>
      <c r="EX215" s="367" t="e">
        <f aca="false">SMALL($DY113:ED113,2)</f>
        <v>#VALUE!</v>
      </c>
      <c r="EY215" s="367" t="e">
        <f aca="false">SMALL($DY113:EE113,2)</f>
        <v>#VALUE!</v>
      </c>
      <c r="EZ215" s="367" t="e">
        <f aca="false">SMALL($DY113:EF113,2)</f>
        <v>#VALUE!</v>
      </c>
      <c r="FA215" s="367" t="e">
        <f aca="false">SMALL($DY113:EG113,2)</f>
        <v>#VALUE!</v>
      </c>
      <c r="FB215" s="367" t="e">
        <f aca="false">SMALL($DY113:EH113,2)</f>
        <v>#VALUE!</v>
      </c>
      <c r="FC215" s="367" t="e">
        <f aca="false">SMALL($DY113:EI113,2)</f>
        <v>#VALUE!</v>
      </c>
      <c r="FD215" s="367" t="e">
        <f aca="false">SMALL($DY113:EJ113,2)</f>
        <v>#VALUE!</v>
      </c>
      <c r="FE215" s="367" t="e">
        <f aca="false">SMALL($DY113:EK113,2)</f>
        <v>#VALUE!</v>
      </c>
      <c r="FF215" s="367" t="e">
        <f aca="false">SMALL($DY113:EL113,2)</f>
        <v>#VALUE!</v>
      </c>
      <c r="FG215" s="367" t="e">
        <f aca="false">SMALL($DY113:EM113,2)</f>
        <v>#VALUE!</v>
      </c>
      <c r="FH215" s="367" t="e">
        <f aca="false">SMALL($DY113:EN113,2)</f>
        <v>#VALUE!</v>
      </c>
      <c r="FI215" s="367" t="e">
        <f aca="false">SMALL($DY113:EO113,2)</f>
        <v>#VALUE!</v>
      </c>
      <c r="FJ215" s="367" t="e">
        <f aca="false">SMALL($DY113:EP113,2)</f>
        <v>#VALUE!</v>
      </c>
      <c r="FK215" s="367" t="e">
        <f aca="false">SMALL($DY113:EQ113,2)</f>
        <v>#VALUE!</v>
      </c>
      <c r="FL215" s="367" t="e">
        <f aca="false">SMALL($DY113:ER113,2)</f>
        <v>#VALUE!</v>
      </c>
      <c r="FM215" s="367" t="e">
        <f aca="false">SMALL($DY113:ES113,2)</f>
        <v>#VALUE!</v>
      </c>
      <c r="FN215" s="367" t="e">
        <f aca="false">SMALL($DY113:ET113,2)</f>
        <v>#VALUE!</v>
      </c>
      <c r="FO215" s="367" t="e">
        <f aca="false">SMALL($DY113:EU113,2)</f>
        <v>#VALUE!</v>
      </c>
      <c r="FP215" s="368" t="e">
        <f aca="false">SMALL($DY113:EV113,2)</f>
        <v>#VALUE!</v>
      </c>
    </row>
    <row r="216" customFormat="false" ht="13" hidden="false" customHeight="false" outlineLevel="0" collapsed="false">
      <c r="EW216" s="369"/>
      <c r="EX216" s="369"/>
      <c r="EY216" s="369"/>
      <c r="EZ216" s="369"/>
      <c r="FA216" s="370" t="s">
        <v>250</v>
      </c>
      <c r="FB216" s="370"/>
      <c r="FC216" s="370"/>
      <c r="FD216" s="370"/>
      <c r="FE216" s="370"/>
      <c r="FF216" s="370"/>
      <c r="FG216" s="370"/>
      <c r="FH216" s="370"/>
      <c r="FI216" s="370"/>
      <c r="FJ216" s="370"/>
      <c r="FK216" s="370"/>
      <c r="FL216" s="370"/>
      <c r="FM216" s="370"/>
      <c r="FN216" s="370"/>
      <c r="FO216" s="370"/>
      <c r="FP216" s="370"/>
    </row>
    <row r="217" customFormat="false" ht="39" hidden="false" customHeight="false" outlineLevel="0" collapsed="false">
      <c r="EW217" s="369"/>
      <c r="EX217" s="369"/>
      <c r="EY217" s="369"/>
      <c r="EZ217" s="369"/>
      <c r="FA217" s="299" t="s">
        <v>233</v>
      </c>
      <c r="FB217" s="300" t="s">
        <v>234</v>
      </c>
      <c r="FC217" s="300" t="s">
        <v>235</v>
      </c>
      <c r="FD217" s="300" t="s">
        <v>236</v>
      </c>
      <c r="FE217" s="300" t="s">
        <v>237</v>
      </c>
      <c r="FF217" s="300" t="s">
        <v>238</v>
      </c>
      <c r="FG217" s="300" t="s">
        <v>239</v>
      </c>
      <c r="FH217" s="300" t="s">
        <v>240</v>
      </c>
      <c r="FI217" s="300" t="s">
        <v>241</v>
      </c>
      <c r="FJ217" s="300" t="s">
        <v>242</v>
      </c>
      <c r="FK217" s="300" t="s">
        <v>243</v>
      </c>
      <c r="FL217" s="300" t="s">
        <v>244</v>
      </c>
      <c r="FM217" s="300" t="s">
        <v>245</v>
      </c>
      <c r="FN217" s="300" t="s">
        <v>246</v>
      </c>
      <c r="FO217" s="300" t="s">
        <v>247</v>
      </c>
      <c r="FP217" s="301" t="s">
        <v>248</v>
      </c>
    </row>
    <row r="218" customFormat="false" ht="12.5" hidden="false" customHeight="false" outlineLevel="0" collapsed="false">
      <c r="EW218" s="369"/>
      <c r="EX218" s="369"/>
      <c r="EY218" s="369"/>
      <c r="EZ218" s="369"/>
      <c r="FA218" s="322" t="n">
        <f aca="false">SMALL($DY14:EG14,3)</f>
        <v>717.90780141844</v>
      </c>
      <c r="FB218" s="323" t="n">
        <f aca="false">SMALL($DY14:EH14,3)</f>
        <v>717.90780141844</v>
      </c>
      <c r="FC218" s="323" t="n">
        <f aca="false">SMALL($DY14:EI14,3)</f>
        <v>717.90780141844</v>
      </c>
      <c r="FD218" s="323" t="n">
        <f aca="false">SMALL($DY14:EJ14,3)</f>
        <v>717.90780141844</v>
      </c>
      <c r="FE218" s="323" t="n">
        <f aca="false">SMALL($DY14:EK14,3)</f>
        <v>717.90780141844</v>
      </c>
      <c r="FF218" s="323" t="n">
        <f aca="false">SMALL($DY14:EL14,3)</f>
        <v>717.90780141844</v>
      </c>
      <c r="FG218" s="323" t="n">
        <f aca="false">SMALL($DY14:EM14,3)</f>
        <v>717.90780141844</v>
      </c>
      <c r="FH218" s="323" t="n">
        <f aca="false">SMALL($DY14:EN14,3)</f>
        <v>717.90780141844</v>
      </c>
      <c r="FI218" s="323" t="n">
        <f aca="false">SMALL($DY14:EO14,3)</f>
        <v>717.90780141844</v>
      </c>
      <c r="FJ218" s="323" t="n">
        <f aca="false">SMALL($DY14:EP14,3)</f>
        <v>717.90780141844</v>
      </c>
      <c r="FK218" s="323" t="n">
        <f aca="false">SMALL($DY14:EQ14,3)</f>
        <v>717.90780141844</v>
      </c>
      <c r="FL218" s="323" t="n">
        <f aca="false">SMALL($DY14:ER14,3)</f>
        <v>717.90780141844</v>
      </c>
      <c r="FM218" s="323" t="n">
        <f aca="false">SMALL($DY14:ES14,3)</f>
        <v>717.90780141844</v>
      </c>
      <c r="FN218" s="323" t="n">
        <f aca="false">SMALL($DY14:ET14,3)</f>
        <v>717.90780141844</v>
      </c>
      <c r="FO218" s="323" t="n">
        <f aca="false">SMALL($DY14:EU14,3)</f>
        <v>717.90780141844</v>
      </c>
      <c r="FP218" s="324" t="n">
        <f aca="false">SMALL($DY14:EV14,3)</f>
        <v>717.90780141844</v>
      </c>
    </row>
    <row r="219" customFormat="false" ht="12.5" hidden="false" customHeight="false" outlineLevel="0" collapsed="false">
      <c r="EW219" s="369"/>
      <c r="EX219" s="369"/>
      <c r="EY219" s="369"/>
      <c r="EZ219" s="369"/>
      <c r="FA219" s="322" t="n">
        <f aca="false">SMALL($DY15:EG15,3)</f>
        <v>737.240075614367</v>
      </c>
      <c r="FB219" s="323" t="n">
        <f aca="false">SMALL($DY15:EH15,3)</f>
        <v>737.240075614367</v>
      </c>
      <c r="FC219" s="323" t="n">
        <f aca="false">SMALL($DY15:EI15,3)</f>
        <v>737.240075614367</v>
      </c>
      <c r="FD219" s="323" t="n">
        <f aca="false">SMALL($DY15:EJ15,3)</f>
        <v>737.240075614367</v>
      </c>
      <c r="FE219" s="323" t="n">
        <f aca="false">SMALL($DY15:EK15,3)</f>
        <v>737.240075614367</v>
      </c>
      <c r="FF219" s="323" t="n">
        <f aca="false">SMALL($DY15:EL15,3)</f>
        <v>737.240075614367</v>
      </c>
      <c r="FG219" s="323" t="n">
        <f aca="false">SMALL($DY15:EM15,3)</f>
        <v>737.240075614367</v>
      </c>
      <c r="FH219" s="323" t="n">
        <f aca="false">SMALL($DY15:EN15,3)</f>
        <v>737.240075614367</v>
      </c>
      <c r="FI219" s="323" t="n">
        <f aca="false">SMALL($DY15:EO15,3)</f>
        <v>737.240075614367</v>
      </c>
      <c r="FJ219" s="323" t="n">
        <f aca="false">SMALL($DY15:EP15,3)</f>
        <v>737.240075614367</v>
      </c>
      <c r="FK219" s="323" t="n">
        <f aca="false">SMALL($DY15:EQ15,3)</f>
        <v>737.240075614367</v>
      </c>
      <c r="FL219" s="323" t="n">
        <f aca="false">SMALL($DY15:ER15,3)</f>
        <v>737.240075614367</v>
      </c>
      <c r="FM219" s="323" t="n">
        <f aca="false">SMALL($DY15:ES15,3)</f>
        <v>737.240075614367</v>
      </c>
      <c r="FN219" s="323" t="n">
        <f aca="false">SMALL($DY15:ET15,3)</f>
        <v>737.240075614367</v>
      </c>
      <c r="FO219" s="323" t="n">
        <f aca="false">SMALL($DY15:EU15,3)</f>
        <v>737.240075614367</v>
      </c>
      <c r="FP219" s="324" t="n">
        <f aca="false">SMALL($DY15:EV15,3)</f>
        <v>737.240075614367</v>
      </c>
    </row>
    <row r="220" customFormat="false" ht="12.5" hidden="false" customHeight="false" outlineLevel="0" collapsed="false">
      <c r="EW220" s="369"/>
      <c r="EX220" s="369"/>
      <c r="EY220" s="369"/>
      <c r="EZ220" s="369"/>
      <c r="FA220" s="322" t="n">
        <f aca="false">SMALL($DY16:EG16,3)</f>
        <v>786.783575705731</v>
      </c>
      <c r="FB220" s="323" t="n">
        <f aca="false">SMALL($DY16:EH16,3)</f>
        <v>786.783575705731</v>
      </c>
      <c r="FC220" s="323" t="n">
        <f aca="false">SMALL($DY16:EI16,3)</f>
        <v>786.783575705731</v>
      </c>
      <c r="FD220" s="323" t="n">
        <f aca="false">SMALL($DY16:EJ16,3)</f>
        <v>786.783575705731</v>
      </c>
      <c r="FE220" s="323" t="n">
        <f aca="false">SMALL($DY16:EK16,3)</f>
        <v>786.783575705731</v>
      </c>
      <c r="FF220" s="323" t="n">
        <f aca="false">SMALL($DY16:EL16,3)</f>
        <v>786.783575705731</v>
      </c>
      <c r="FG220" s="323" t="n">
        <f aca="false">SMALL($DY16:EM16,3)</f>
        <v>786.783575705731</v>
      </c>
      <c r="FH220" s="323" t="n">
        <f aca="false">SMALL($DY16:EN16,3)</f>
        <v>786.783575705731</v>
      </c>
      <c r="FI220" s="323" t="n">
        <f aca="false">SMALL($DY16:EO16,3)</f>
        <v>786.783575705731</v>
      </c>
      <c r="FJ220" s="323" t="n">
        <f aca="false">SMALL($DY16:EP16,3)</f>
        <v>786.783575705731</v>
      </c>
      <c r="FK220" s="323" t="n">
        <f aca="false">SMALL($DY16:EQ16,3)</f>
        <v>786.783575705731</v>
      </c>
      <c r="FL220" s="323" t="n">
        <f aca="false">SMALL($DY16:ER16,3)</f>
        <v>786.783575705731</v>
      </c>
      <c r="FM220" s="323" t="n">
        <f aca="false">SMALL($DY16:ES16,3)</f>
        <v>786.783575705731</v>
      </c>
      <c r="FN220" s="323" t="n">
        <f aca="false">SMALL($DY16:ET16,3)</f>
        <v>786.783575705731</v>
      </c>
      <c r="FO220" s="323" t="n">
        <f aca="false">SMALL($DY16:EU16,3)</f>
        <v>786.783575705731</v>
      </c>
      <c r="FP220" s="324" t="n">
        <f aca="false">SMALL($DY16:EV16,3)</f>
        <v>786.783575705731</v>
      </c>
    </row>
    <row r="221" customFormat="false" ht="12.5" hidden="false" customHeight="false" outlineLevel="0" collapsed="false">
      <c r="EW221" s="369"/>
      <c r="EX221" s="369"/>
      <c r="EY221" s="369"/>
      <c r="EZ221" s="369"/>
      <c r="FA221" s="322" t="n">
        <f aca="false">SMALL($DY17:EG17,3)</f>
        <v>753.796507213364</v>
      </c>
      <c r="FB221" s="323" t="n">
        <f aca="false">SMALL($DY17:EH17,3)</f>
        <v>753.796507213364</v>
      </c>
      <c r="FC221" s="323" t="n">
        <f aca="false">SMALL($DY17:EI17,3)</f>
        <v>753.796507213364</v>
      </c>
      <c r="FD221" s="323" t="n">
        <f aca="false">SMALL($DY17:EJ17,3)</f>
        <v>753.796507213364</v>
      </c>
      <c r="FE221" s="323" t="n">
        <f aca="false">SMALL($DY17:EK17,3)</f>
        <v>753.796507213364</v>
      </c>
      <c r="FF221" s="323" t="n">
        <f aca="false">SMALL($DY17:EL17,3)</f>
        <v>753.796507213364</v>
      </c>
      <c r="FG221" s="323" t="n">
        <f aca="false">SMALL($DY17:EM17,3)</f>
        <v>753.796507213364</v>
      </c>
      <c r="FH221" s="323" t="n">
        <f aca="false">SMALL($DY17:EN17,3)</f>
        <v>753.796507213364</v>
      </c>
      <c r="FI221" s="323" t="n">
        <f aca="false">SMALL($DY17:EO17,3)</f>
        <v>753.796507213364</v>
      </c>
      <c r="FJ221" s="323" t="n">
        <f aca="false">SMALL($DY17:EP17,3)</f>
        <v>753.796507213364</v>
      </c>
      <c r="FK221" s="323" t="n">
        <f aca="false">SMALL($DY17:EQ17,3)</f>
        <v>753.796507213364</v>
      </c>
      <c r="FL221" s="323" t="n">
        <f aca="false">SMALL($DY17:ER17,3)</f>
        <v>753.796507213364</v>
      </c>
      <c r="FM221" s="323" t="n">
        <f aca="false">SMALL($DY17:ES17,3)</f>
        <v>753.796507213364</v>
      </c>
      <c r="FN221" s="323" t="n">
        <f aca="false">SMALL($DY17:ET17,3)</f>
        <v>753.796507213364</v>
      </c>
      <c r="FO221" s="323" t="n">
        <f aca="false">SMALL($DY17:EU17,3)</f>
        <v>753.796507213364</v>
      </c>
      <c r="FP221" s="324" t="n">
        <f aca="false">SMALL($DY17:EV17,3)</f>
        <v>753.796507213364</v>
      </c>
    </row>
    <row r="222" customFormat="false" ht="12.5" hidden="false" customHeight="false" outlineLevel="0" collapsed="false">
      <c r="EW222" s="369"/>
      <c r="EX222" s="369"/>
      <c r="EY222" s="369"/>
      <c r="EZ222" s="369"/>
      <c r="FA222" s="322" t="n">
        <f aca="false">SMALL($DY18:EG18,3)</f>
        <v>660.075329566855</v>
      </c>
      <c r="FB222" s="323" t="n">
        <f aca="false">SMALL($DY18:EH18,3)</f>
        <v>660.075329566855</v>
      </c>
      <c r="FC222" s="323" t="n">
        <f aca="false">SMALL($DY18:EI18,3)</f>
        <v>660.075329566855</v>
      </c>
      <c r="FD222" s="323" t="n">
        <f aca="false">SMALL($DY18:EJ18,3)</f>
        <v>660.075329566855</v>
      </c>
      <c r="FE222" s="323" t="n">
        <f aca="false">SMALL($DY18:EK18,3)</f>
        <v>660.075329566855</v>
      </c>
      <c r="FF222" s="323" t="n">
        <f aca="false">SMALL($DY18:EL18,3)</f>
        <v>660.075329566855</v>
      </c>
      <c r="FG222" s="323" t="n">
        <f aca="false">SMALL($DY18:EM18,3)</f>
        <v>660.075329566855</v>
      </c>
      <c r="FH222" s="323" t="n">
        <f aca="false">SMALL($DY18:EN18,3)</f>
        <v>660.075329566855</v>
      </c>
      <c r="FI222" s="323" t="n">
        <f aca="false">SMALL($DY18:EO18,3)</f>
        <v>660.075329566855</v>
      </c>
      <c r="FJ222" s="323" t="n">
        <f aca="false">SMALL($DY18:EP18,3)</f>
        <v>660.075329566855</v>
      </c>
      <c r="FK222" s="323" t="n">
        <f aca="false">SMALL($DY18:EQ18,3)</f>
        <v>660.075329566855</v>
      </c>
      <c r="FL222" s="323" t="n">
        <f aca="false">SMALL($DY18:ER18,3)</f>
        <v>660.075329566855</v>
      </c>
      <c r="FM222" s="323" t="n">
        <f aca="false">SMALL($DY18:ES18,3)</f>
        <v>660.075329566855</v>
      </c>
      <c r="FN222" s="323" t="n">
        <f aca="false">SMALL($DY18:ET18,3)</f>
        <v>660.075329566855</v>
      </c>
      <c r="FO222" s="323" t="n">
        <f aca="false">SMALL($DY18:EU18,3)</f>
        <v>660.075329566855</v>
      </c>
      <c r="FP222" s="324" t="n">
        <f aca="false">SMALL($DY18:EV18,3)</f>
        <v>660.075329566855</v>
      </c>
    </row>
    <row r="223" customFormat="false" ht="12.5" hidden="false" customHeight="false" outlineLevel="0" collapsed="false">
      <c r="EW223" s="369"/>
      <c r="EX223" s="369"/>
      <c r="EY223" s="369"/>
      <c r="EZ223" s="369"/>
      <c r="FA223" s="322" t="n">
        <f aca="false">SMALL($DY19:EG19,3)</f>
        <v>819.011576135352</v>
      </c>
      <c r="FB223" s="323" t="n">
        <f aca="false">SMALL($DY19:EH19,3)</f>
        <v>819.011576135352</v>
      </c>
      <c r="FC223" s="323" t="n">
        <f aca="false">SMALL($DY19:EI19,3)</f>
        <v>819.011576135352</v>
      </c>
      <c r="FD223" s="323" t="n">
        <f aca="false">SMALL($DY19:EJ19,3)</f>
        <v>819.011576135352</v>
      </c>
      <c r="FE223" s="323" t="n">
        <f aca="false">SMALL($DY19:EK19,3)</f>
        <v>819.011576135352</v>
      </c>
      <c r="FF223" s="323" t="n">
        <f aca="false">SMALL($DY19:EL19,3)</f>
        <v>819.011576135352</v>
      </c>
      <c r="FG223" s="323" t="n">
        <f aca="false">SMALL($DY19:EM19,3)</f>
        <v>819.011576135352</v>
      </c>
      <c r="FH223" s="323" t="n">
        <f aca="false">SMALL($DY19:EN19,3)</f>
        <v>819.011576135352</v>
      </c>
      <c r="FI223" s="323" t="n">
        <f aca="false">SMALL($DY19:EO19,3)</f>
        <v>819.011576135352</v>
      </c>
      <c r="FJ223" s="323" t="n">
        <f aca="false">SMALL($DY19:EP19,3)</f>
        <v>819.011576135352</v>
      </c>
      <c r="FK223" s="323" t="n">
        <f aca="false">SMALL($DY19:EQ19,3)</f>
        <v>819.011576135352</v>
      </c>
      <c r="FL223" s="323" t="n">
        <f aca="false">SMALL($DY19:ER19,3)</f>
        <v>819.011576135352</v>
      </c>
      <c r="FM223" s="323" t="n">
        <f aca="false">SMALL($DY19:ES19,3)</f>
        <v>819.011576135352</v>
      </c>
      <c r="FN223" s="323" t="n">
        <f aca="false">SMALL($DY19:ET19,3)</f>
        <v>819.011576135352</v>
      </c>
      <c r="FO223" s="323" t="n">
        <f aca="false">SMALL($DY19:EU19,3)</f>
        <v>819.011576135352</v>
      </c>
      <c r="FP223" s="324" t="n">
        <f aca="false">SMALL($DY19:EV19,3)</f>
        <v>819.011576135352</v>
      </c>
    </row>
    <row r="224" customFormat="false" ht="12.5" hidden="false" customHeight="false" outlineLevel="0" collapsed="false">
      <c r="EW224" s="369"/>
      <c r="EX224" s="369"/>
      <c r="EY224" s="369"/>
      <c r="EZ224" s="369"/>
      <c r="FA224" s="322" t="n">
        <f aca="false">SMALL($DY20:EG20,3)</f>
        <v>870.451556334941</v>
      </c>
      <c r="FB224" s="323" t="n">
        <f aca="false">SMALL($DY20:EH20,3)</f>
        <v>870.451556334941</v>
      </c>
      <c r="FC224" s="323" t="n">
        <f aca="false">SMALL($DY20:EI20,3)</f>
        <v>870.451556334941</v>
      </c>
      <c r="FD224" s="323" t="n">
        <f aca="false">SMALL($DY20:EJ20,3)</f>
        <v>870.451556334941</v>
      </c>
      <c r="FE224" s="323" t="n">
        <f aca="false">SMALL($DY20:EK20,3)</f>
        <v>870.451556334941</v>
      </c>
      <c r="FF224" s="323" t="n">
        <f aca="false">SMALL($DY20:EL20,3)</f>
        <v>870.451556334941</v>
      </c>
      <c r="FG224" s="323" t="n">
        <f aca="false">SMALL($DY20:EM20,3)</f>
        <v>870.451556334941</v>
      </c>
      <c r="FH224" s="323" t="n">
        <f aca="false">SMALL($DY20:EN20,3)</f>
        <v>870.451556334941</v>
      </c>
      <c r="FI224" s="323" t="n">
        <f aca="false">SMALL($DY20:EO20,3)</f>
        <v>870.451556334941</v>
      </c>
      <c r="FJ224" s="323" t="n">
        <f aca="false">SMALL($DY20:EP20,3)</f>
        <v>870.451556334941</v>
      </c>
      <c r="FK224" s="323" t="n">
        <f aca="false">SMALL($DY20:EQ20,3)</f>
        <v>870.451556334941</v>
      </c>
      <c r="FL224" s="323" t="n">
        <f aca="false">SMALL($DY20:ER20,3)</f>
        <v>870.451556334941</v>
      </c>
      <c r="FM224" s="323" t="n">
        <f aca="false">SMALL($DY20:ES20,3)</f>
        <v>870.451556334941</v>
      </c>
      <c r="FN224" s="323" t="n">
        <f aca="false">SMALL($DY20:ET20,3)</f>
        <v>870.451556334941</v>
      </c>
      <c r="FO224" s="323" t="n">
        <f aca="false">SMALL($DY20:EU20,3)</f>
        <v>870.451556334941</v>
      </c>
      <c r="FP224" s="324" t="n">
        <f aca="false">SMALL($DY20:EV20,3)</f>
        <v>870.451556334941</v>
      </c>
    </row>
    <row r="225" customFormat="false" ht="12.5" hidden="false" customHeight="false" outlineLevel="0" collapsed="false">
      <c r="EW225" s="369"/>
      <c r="EX225" s="369"/>
      <c r="EY225" s="369"/>
      <c r="EZ225" s="369"/>
      <c r="FA225" s="322" t="n">
        <f aca="false">SMALL($DY21:EG21,3)</f>
        <v>723.911541119558</v>
      </c>
      <c r="FB225" s="323" t="n">
        <f aca="false">SMALL($DY21:EH21,3)</f>
        <v>723.911541119558</v>
      </c>
      <c r="FC225" s="323" t="n">
        <f aca="false">SMALL($DY21:EI21,3)</f>
        <v>723.911541119558</v>
      </c>
      <c r="FD225" s="323" t="n">
        <f aca="false">SMALL($DY21:EJ21,3)</f>
        <v>723.911541119558</v>
      </c>
      <c r="FE225" s="323" t="n">
        <f aca="false">SMALL($DY21:EK21,3)</f>
        <v>723.911541119558</v>
      </c>
      <c r="FF225" s="323" t="n">
        <f aca="false">SMALL($DY21:EL21,3)</f>
        <v>723.911541119558</v>
      </c>
      <c r="FG225" s="323" t="n">
        <f aca="false">SMALL($DY21:EM21,3)</f>
        <v>723.911541119558</v>
      </c>
      <c r="FH225" s="323" t="n">
        <f aca="false">SMALL($DY21:EN21,3)</f>
        <v>723.911541119558</v>
      </c>
      <c r="FI225" s="323" t="n">
        <f aca="false">SMALL($DY21:EO21,3)</f>
        <v>723.911541119558</v>
      </c>
      <c r="FJ225" s="323" t="n">
        <f aca="false">SMALL($DY21:EP21,3)</f>
        <v>723.911541119558</v>
      </c>
      <c r="FK225" s="323" t="n">
        <f aca="false">SMALL($DY21:EQ21,3)</f>
        <v>723.911541119558</v>
      </c>
      <c r="FL225" s="323" t="n">
        <f aca="false">SMALL($DY21:ER21,3)</f>
        <v>723.911541119558</v>
      </c>
      <c r="FM225" s="323" t="n">
        <f aca="false">SMALL($DY21:ES21,3)</f>
        <v>723.911541119558</v>
      </c>
      <c r="FN225" s="323" t="n">
        <f aca="false">SMALL($DY21:ET21,3)</f>
        <v>723.911541119558</v>
      </c>
      <c r="FO225" s="323" t="n">
        <f aca="false">SMALL($DY21:EU21,3)</f>
        <v>723.911541119558</v>
      </c>
      <c r="FP225" s="324" t="n">
        <f aca="false">SMALL($DY21:EV21,3)</f>
        <v>723.911541119558</v>
      </c>
    </row>
    <row r="226" customFormat="false" ht="12.5" hidden="false" customHeight="false" outlineLevel="0" collapsed="false">
      <c r="FA226" s="322" t="n">
        <f aca="false">SMALL($DY22:EG22,3)</f>
        <v>701.420852511507</v>
      </c>
      <c r="FB226" s="323" t="n">
        <f aca="false">SMALL($DY22:EH22,3)</f>
        <v>701.420852511507</v>
      </c>
      <c r="FC226" s="323" t="n">
        <f aca="false">SMALL($DY22:EI22,3)</f>
        <v>701.420852511507</v>
      </c>
      <c r="FD226" s="323" t="n">
        <f aca="false">SMALL($DY22:EJ22,3)</f>
        <v>701.420852511507</v>
      </c>
      <c r="FE226" s="323" t="n">
        <f aca="false">SMALL($DY22:EK22,3)</f>
        <v>701.420852511507</v>
      </c>
      <c r="FF226" s="323" t="n">
        <f aca="false">SMALL($DY22:EL22,3)</f>
        <v>701.420852511507</v>
      </c>
      <c r="FG226" s="323" t="n">
        <f aca="false">SMALL($DY22:EM22,3)</f>
        <v>701.420852511507</v>
      </c>
      <c r="FH226" s="323" t="n">
        <f aca="false">SMALL($DY22:EN22,3)</f>
        <v>701.420852511507</v>
      </c>
      <c r="FI226" s="323" t="n">
        <f aca="false">SMALL($DY22:EO22,3)</f>
        <v>701.420852511507</v>
      </c>
      <c r="FJ226" s="323" t="n">
        <f aca="false">SMALL($DY22:EP22,3)</f>
        <v>701.420852511507</v>
      </c>
      <c r="FK226" s="323" t="n">
        <f aca="false">SMALL($DY22:EQ22,3)</f>
        <v>701.420852511507</v>
      </c>
      <c r="FL226" s="323" t="n">
        <f aca="false">SMALL($DY22:ER22,3)</f>
        <v>701.420852511507</v>
      </c>
      <c r="FM226" s="323" t="n">
        <f aca="false">SMALL($DY22:ES22,3)</f>
        <v>701.420852511507</v>
      </c>
      <c r="FN226" s="323" t="n">
        <f aca="false">SMALL($DY22:ET22,3)</f>
        <v>701.420852511507</v>
      </c>
      <c r="FO226" s="323" t="n">
        <f aca="false">SMALL($DY22:EU22,3)</f>
        <v>701.420852511507</v>
      </c>
      <c r="FP226" s="324" t="n">
        <f aca="false">SMALL($DY22:EV22,3)</f>
        <v>701.420852511507</v>
      </c>
    </row>
    <row r="227" customFormat="false" ht="12.5" hidden="false" customHeight="false" outlineLevel="0" collapsed="false">
      <c r="FA227" s="322" t="n">
        <f aca="false">SMALL($DY23:EG23,3)</f>
        <v>827.636515214673</v>
      </c>
      <c r="FB227" s="323" t="n">
        <f aca="false">SMALL($DY23:EH23,3)</f>
        <v>827.636515214673</v>
      </c>
      <c r="FC227" s="323" t="n">
        <f aca="false">SMALL($DY23:EI23,3)</f>
        <v>827.636515214673</v>
      </c>
      <c r="FD227" s="323" t="n">
        <f aca="false">SMALL($DY23:EJ23,3)</f>
        <v>827.636515214673</v>
      </c>
      <c r="FE227" s="323" t="n">
        <f aca="false">SMALL($DY23:EK23,3)</f>
        <v>827.636515214673</v>
      </c>
      <c r="FF227" s="323" t="n">
        <f aca="false">SMALL($DY23:EL23,3)</f>
        <v>827.636515214673</v>
      </c>
      <c r="FG227" s="323" t="n">
        <f aca="false">SMALL($DY23:EM23,3)</f>
        <v>827.636515214673</v>
      </c>
      <c r="FH227" s="323" t="n">
        <f aca="false">SMALL($DY23:EN23,3)</f>
        <v>827.636515214673</v>
      </c>
      <c r="FI227" s="323" t="n">
        <f aca="false">SMALL($DY23:EO23,3)</f>
        <v>827.636515214673</v>
      </c>
      <c r="FJ227" s="323" t="n">
        <f aca="false">SMALL($DY23:EP23,3)</f>
        <v>827.636515214673</v>
      </c>
      <c r="FK227" s="323" t="n">
        <f aca="false">SMALL($DY23:EQ23,3)</f>
        <v>827.636515214673</v>
      </c>
      <c r="FL227" s="323" t="n">
        <f aca="false">SMALL($DY23:ER23,3)</f>
        <v>827.636515214673</v>
      </c>
      <c r="FM227" s="323" t="n">
        <f aca="false">SMALL($DY23:ES23,3)</f>
        <v>827.636515214673</v>
      </c>
      <c r="FN227" s="323" t="n">
        <f aca="false">SMALL($DY23:ET23,3)</f>
        <v>827.636515214673</v>
      </c>
      <c r="FO227" s="323" t="n">
        <f aca="false">SMALL($DY23:EU23,3)</f>
        <v>827.636515214673</v>
      </c>
      <c r="FP227" s="324" t="n">
        <f aca="false">SMALL($DY23:EV23,3)</f>
        <v>827.636515214673</v>
      </c>
    </row>
    <row r="228" customFormat="false" ht="12.5" hidden="false" customHeight="false" outlineLevel="0" collapsed="false">
      <c r="FA228" s="322" t="n">
        <f aca="false">SMALL($DY24:EG24,3)</f>
        <v>843.454258675079</v>
      </c>
      <c r="FB228" s="323" t="n">
        <f aca="false">SMALL($DY24:EH24,3)</f>
        <v>843.454258675079</v>
      </c>
      <c r="FC228" s="323" t="n">
        <f aca="false">SMALL($DY24:EI24,3)</f>
        <v>843.454258675079</v>
      </c>
      <c r="FD228" s="323" t="n">
        <f aca="false">SMALL($DY24:EJ24,3)</f>
        <v>843.454258675079</v>
      </c>
      <c r="FE228" s="323" t="n">
        <f aca="false">SMALL($DY24:EK24,3)</f>
        <v>843.454258675079</v>
      </c>
      <c r="FF228" s="323" t="n">
        <f aca="false">SMALL($DY24:EL24,3)</f>
        <v>843.454258675079</v>
      </c>
      <c r="FG228" s="323" t="n">
        <f aca="false">SMALL($DY24:EM24,3)</f>
        <v>843.454258675079</v>
      </c>
      <c r="FH228" s="323" t="n">
        <f aca="false">SMALL($DY24:EN24,3)</f>
        <v>843.454258675079</v>
      </c>
      <c r="FI228" s="323" t="n">
        <f aca="false">SMALL($DY24:EO24,3)</f>
        <v>843.454258675079</v>
      </c>
      <c r="FJ228" s="323" t="n">
        <f aca="false">SMALL($DY24:EP24,3)</f>
        <v>843.454258675079</v>
      </c>
      <c r="FK228" s="323" t="n">
        <f aca="false">SMALL($DY24:EQ24,3)</f>
        <v>843.454258675079</v>
      </c>
      <c r="FL228" s="323" t="n">
        <f aca="false">SMALL($DY24:ER24,3)</f>
        <v>843.454258675079</v>
      </c>
      <c r="FM228" s="323" t="n">
        <f aca="false">SMALL($DY24:ES24,3)</f>
        <v>843.454258675079</v>
      </c>
      <c r="FN228" s="323" t="n">
        <f aca="false">SMALL($DY24:ET24,3)</f>
        <v>843.454258675079</v>
      </c>
      <c r="FO228" s="323" t="n">
        <f aca="false">SMALL($DY24:EU24,3)</f>
        <v>843.454258675079</v>
      </c>
      <c r="FP228" s="324" t="n">
        <f aca="false">SMALL($DY24:EV24,3)</f>
        <v>843.454258675079</v>
      </c>
    </row>
    <row r="229" customFormat="false" ht="12.5" hidden="false" customHeight="false" outlineLevel="0" collapsed="false">
      <c r="FA229" s="322" t="n">
        <f aca="false">SMALL($DY25:EG25,3)</f>
        <v>838.166144200627</v>
      </c>
      <c r="FB229" s="323" t="n">
        <f aca="false">SMALL($DY25:EH25,3)</f>
        <v>838.166144200627</v>
      </c>
      <c r="FC229" s="323" t="n">
        <f aca="false">SMALL($DY25:EI25,3)</f>
        <v>838.166144200627</v>
      </c>
      <c r="FD229" s="323" t="n">
        <f aca="false">SMALL($DY25:EJ25,3)</f>
        <v>838.166144200627</v>
      </c>
      <c r="FE229" s="323" t="n">
        <f aca="false">SMALL($DY25:EK25,3)</f>
        <v>838.166144200627</v>
      </c>
      <c r="FF229" s="323" t="n">
        <f aca="false">SMALL($DY25:EL25,3)</f>
        <v>838.166144200627</v>
      </c>
      <c r="FG229" s="323" t="n">
        <f aca="false">SMALL($DY25:EM25,3)</f>
        <v>838.166144200627</v>
      </c>
      <c r="FH229" s="323" t="n">
        <f aca="false">SMALL($DY25:EN25,3)</f>
        <v>838.166144200627</v>
      </c>
      <c r="FI229" s="323" t="n">
        <f aca="false">SMALL($DY25:EO25,3)</f>
        <v>838.166144200627</v>
      </c>
      <c r="FJ229" s="323" t="n">
        <f aca="false">SMALL($DY25:EP25,3)</f>
        <v>838.166144200627</v>
      </c>
      <c r="FK229" s="323" t="n">
        <f aca="false">SMALL($DY25:EQ25,3)</f>
        <v>838.166144200627</v>
      </c>
      <c r="FL229" s="323" t="n">
        <f aca="false">SMALL($DY25:ER25,3)</f>
        <v>838.166144200627</v>
      </c>
      <c r="FM229" s="323" t="n">
        <f aca="false">SMALL($DY25:ES25,3)</f>
        <v>838.166144200627</v>
      </c>
      <c r="FN229" s="323" t="n">
        <f aca="false">SMALL($DY25:ET25,3)</f>
        <v>838.166144200627</v>
      </c>
      <c r="FO229" s="323" t="n">
        <f aca="false">SMALL($DY25:EU25,3)</f>
        <v>838.166144200627</v>
      </c>
      <c r="FP229" s="324" t="n">
        <f aca="false">SMALL($DY25:EV25,3)</f>
        <v>838.166144200627</v>
      </c>
    </row>
    <row r="230" customFormat="false" ht="12.5" hidden="false" customHeight="false" outlineLevel="0" collapsed="false">
      <c r="FA230" s="322" t="n">
        <f aca="false">SMALL($DY26:EG26,3)</f>
        <v>775.957493911888</v>
      </c>
      <c r="FB230" s="323" t="n">
        <f aca="false">SMALL($DY26:EH26,3)</f>
        <v>775.957493911888</v>
      </c>
      <c r="FC230" s="323" t="n">
        <f aca="false">SMALL($DY26:EI26,3)</f>
        <v>775.957493911888</v>
      </c>
      <c r="FD230" s="323" t="n">
        <f aca="false">SMALL($DY26:EJ26,3)</f>
        <v>775.957493911888</v>
      </c>
      <c r="FE230" s="323" t="n">
        <f aca="false">SMALL($DY26:EK26,3)</f>
        <v>775.957493911888</v>
      </c>
      <c r="FF230" s="323" t="n">
        <f aca="false">SMALL($DY26:EL26,3)</f>
        <v>775.957493911888</v>
      </c>
      <c r="FG230" s="323" t="n">
        <f aca="false">SMALL($DY26:EM26,3)</f>
        <v>775.957493911888</v>
      </c>
      <c r="FH230" s="323" t="n">
        <f aca="false">SMALL($DY26:EN26,3)</f>
        <v>775.957493911888</v>
      </c>
      <c r="FI230" s="323" t="n">
        <f aca="false">SMALL($DY26:EO26,3)</f>
        <v>775.957493911888</v>
      </c>
      <c r="FJ230" s="323" t="n">
        <f aca="false">SMALL($DY26:EP26,3)</f>
        <v>775.957493911888</v>
      </c>
      <c r="FK230" s="323" t="n">
        <f aca="false">SMALL($DY26:EQ26,3)</f>
        <v>775.957493911888</v>
      </c>
      <c r="FL230" s="323" t="n">
        <f aca="false">SMALL($DY26:ER26,3)</f>
        <v>775.957493911888</v>
      </c>
      <c r="FM230" s="323" t="n">
        <f aca="false">SMALL($DY26:ES26,3)</f>
        <v>775.957493911888</v>
      </c>
      <c r="FN230" s="323" t="n">
        <f aca="false">SMALL($DY26:ET26,3)</f>
        <v>775.957493911888</v>
      </c>
      <c r="FO230" s="323" t="n">
        <f aca="false">SMALL($DY26:EU26,3)</f>
        <v>775.957493911888</v>
      </c>
      <c r="FP230" s="324" t="n">
        <f aca="false">SMALL($DY26:EV26,3)</f>
        <v>775.957493911888</v>
      </c>
    </row>
    <row r="231" customFormat="false" ht="12.5" hidden="false" customHeight="false" outlineLevel="0" collapsed="false">
      <c r="FA231" s="322" t="n">
        <f aca="false">SMALL($DY27:EG27,3)</f>
        <v>786.411411411411</v>
      </c>
      <c r="FB231" s="323" t="n">
        <f aca="false">SMALL($DY27:EH27,3)</f>
        <v>786.411411411411</v>
      </c>
      <c r="FC231" s="323" t="n">
        <f aca="false">SMALL($DY27:EI27,3)</f>
        <v>786.411411411411</v>
      </c>
      <c r="FD231" s="323" t="n">
        <f aca="false">SMALL($DY27:EJ27,3)</f>
        <v>786.411411411411</v>
      </c>
      <c r="FE231" s="323" t="n">
        <f aca="false">SMALL($DY27:EK27,3)</f>
        <v>786.411411411411</v>
      </c>
      <c r="FF231" s="323" t="n">
        <f aca="false">SMALL($DY27:EL27,3)</f>
        <v>786.411411411411</v>
      </c>
      <c r="FG231" s="323" t="n">
        <f aca="false">SMALL($DY27:EM27,3)</f>
        <v>786.411411411411</v>
      </c>
      <c r="FH231" s="323" t="n">
        <f aca="false">SMALL($DY27:EN27,3)</f>
        <v>786.411411411411</v>
      </c>
      <c r="FI231" s="323" t="n">
        <f aca="false">SMALL($DY27:EO27,3)</f>
        <v>786.411411411411</v>
      </c>
      <c r="FJ231" s="323" t="n">
        <f aca="false">SMALL($DY27:EP27,3)</f>
        <v>786.411411411411</v>
      </c>
      <c r="FK231" s="323" t="n">
        <f aca="false">SMALL($DY27:EQ27,3)</f>
        <v>786.411411411411</v>
      </c>
      <c r="FL231" s="323" t="n">
        <f aca="false">SMALL($DY27:ER27,3)</f>
        <v>786.411411411411</v>
      </c>
      <c r="FM231" s="323" t="n">
        <f aca="false">SMALL($DY27:ES27,3)</f>
        <v>786.411411411411</v>
      </c>
      <c r="FN231" s="323" t="n">
        <f aca="false">SMALL($DY27:ET27,3)</f>
        <v>786.411411411411</v>
      </c>
      <c r="FO231" s="323" t="n">
        <f aca="false">SMALL($DY27:EU27,3)</f>
        <v>786.411411411411</v>
      </c>
      <c r="FP231" s="324" t="n">
        <f aca="false">SMALL($DY27:EV27,3)</f>
        <v>786.411411411411</v>
      </c>
    </row>
    <row r="232" customFormat="false" ht="12.5" hidden="false" customHeight="false" outlineLevel="0" collapsed="false">
      <c r="FA232" s="322" t="n">
        <f aca="false">SMALL($DY28:EG28,3)</f>
        <v>845.479223219879</v>
      </c>
      <c r="FB232" s="323" t="n">
        <f aca="false">SMALL($DY28:EH28,3)</f>
        <v>845.479223219879</v>
      </c>
      <c r="FC232" s="323" t="n">
        <f aca="false">SMALL($DY28:EI28,3)</f>
        <v>845.479223219879</v>
      </c>
      <c r="FD232" s="323" t="n">
        <f aca="false">SMALL($DY28:EJ28,3)</f>
        <v>845.479223219879</v>
      </c>
      <c r="FE232" s="323" t="n">
        <f aca="false">SMALL($DY28:EK28,3)</f>
        <v>845.479223219879</v>
      </c>
      <c r="FF232" s="323" t="n">
        <f aca="false">SMALL($DY28:EL28,3)</f>
        <v>845.479223219879</v>
      </c>
      <c r="FG232" s="323" t="n">
        <f aca="false">SMALL($DY28:EM28,3)</f>
        <v>845.479223219879</v>
      </c>
      <c r="FH232" s="323" t="n">
        <f aca="false">SMALL($DY28:EN28,3)</f>
        <v>845.479223219879</v>
      </c>
      <c r="FI232" s="323" t="n">
        <f aca="false">SMALL($DY28:EO28,3)</f>
        <v>845.479223219879</v>
      </c>
      <c r="FJ232" s="323" t="n">
        <f aca="false">SMALL($DY28:EP28,3)</f>
        <v>845.479223219879</v>
      </c>
      <c r="FK232" s="323" t="n">
        <f aca="false">SMALL($DY28:EQ28,3)</f>
        <v>845.479223219879</v>
      </c>
      <c r="FL232" s="323" t="n">
        <f aca="false">SMALL($DY28:ER28,3)</f>
        <v>845.479223219879</v>
      </c>
      <c r="FM232" s="323" t="n">
        <f aca="false">SMALL($DY28:ES28,3)</f>
        <v>845.479223219879</v>
      </c>
      <c r="FN232" s="323" t="n">
        <f aca="false">SMALL($DY28:ET28,3)</f>
        <v>845.479223219879</v>
      </c>
      <c r="FO232" s="323" t="n">
        <f aca="false">SMALL($DY28:EU28,3)</f>
        <v>845.479223219879</v>
      </c>
      <c r="FP232" s="324" t="n">
        <f aca="false">SMALL($DY28:EV28,3)</f>
        <v>845.479223219879</v>
      </c>
    </row>
    <row r="233" customFormat="false" ht="12.5" hidden="false" customHeight="false" outlineLevel="0" collapsed="false">
      <c r="FA233" s="322" t="n">
        <f aca="false">SMALL($DY29:EG29,3)</f>
        <v>762.619669277633</v>
      </c>
      <c r="FB233" s="323" t="n">
        <f aca="false">SMALL($DY29:EH29,3)</f>
        <v>762.619669277633</v>
      </c>
      <c r="FC233" s="323" t="n">
        <f aca="false">SMALL($DY29:EI29,3)</f>
        <v>762.619669277633</v>
      </c>
      <c r="FD233" s="323" t="n">
        <f aca="false">SMALL($DY29:EJ29,3)</f>
        <v>762.619669277633</v>
      </c>
      <c r="FE233" s="323" t="n">
        <f aca="false">SMALL($DY29:EK29,3)</f>
        <v>762.619669277633</v>
      </c>
      <c r="FF233" s="323" t="n">
        <f aca="false">SMALL($DY29:EL29,3)</f>
        <v>762.619669277633</v>
      </c>
      <c r="FG233" s="323" t="n">
        <f aca="false">SMALL($DY29:EM29,3)</f>
        <v>762.619669277633</v>
      </c>
      <c r="FH233" s="323" t="n">
        <f aca="false">SMALL($DY29:EN29,3)</f>
        <v>762.619669277633</v>
      </c>
      <c r="FI233" s="323" t="n">
        <f aca="false">SMALL($DY29:EO29,3)</f>
        <v>762.619669277633</v>
      </c>
      <c r="FJ233" s="323" t="n">
        <f aca="false">SMALL($DY29:EP29,3)</f>
        <v>762.619669277633</v>
      </c>
      <c r="FK233" s="323" t="n">
        <f aca="false">SMALL($DY29:EQ29,3)</f>
        <v>762.619669277633</v>
      </c>
      <c r="FL233" s="323" t="n">
        <f aca="false">SMALL($DY29:ER29,3)</f>
        <v>762.619669277633</v>
      </c>
      <c r="FM233" s="323" t="n">
        <f aca="false">SMALL($DY29:ES29,3)</f>
        <v>762.619669277633</v>
      </c>
      <c r="FN233" s="323" t="n">
        <f aca="false">SMALL($DY29:ET29,3)</f>
        <v>762.619669277633</v>
      </c>
      <c r="FO233" s="323" t="n">
        <f aca="false">SMALL($DY29:EU29,3)</f>
        <v>762.619669277633</v>
      </c>
      <c r="FP233" s="324" t="n">
        <f aca="false">SMALL($DY29:EV29,3)</f>
        <v>762.619669277633</v>
      </c>
    </row>
    <row r="234" customFormat="false" ht="12.5" hidden="false" customHeight="false" outlineLevel="0" collapsed="false">
      <c r="FA234" s="322" t="n">
        <f aca="false">SMALL($DY30:EG30,3)</f>
        <v>790.842648323302</v>
      </c>
      <c r="FB234" s="323" t="n">
        <f aca="false">SMALL($DY30:EH30,3)</f>
        <v>790.842648323302</v>
      </c>
      <c r="FC234" s="323" t="n">
        <f aca="false">SMALL($DY30:EI30,3)</f>
        <v>790.842648323302</v>
      </c>
      <c r="FD234" s="323" t="n">
        <f aca="false">SMALL($DY30:EJ30,3)</f>
        <v>790.842648323302</v>
      </c>
      <c r="FE234" s="323" t="n">
        <f aca="false">SMALL($DY30:EK30,3)</f>
        <v>790.842648323302</v>
      </c>
      <c r="FF234" s="323" t="n">
        <f aca="false">SMALL($DY30:EL30,3)</f>
        <v>790.842648323302</v>
      </c>
      <c r="FG234" s="323" t="n">
        <f aca="false">SMALL($DY30:EM30,3)</f>
        <v>790.842648323302</v>
      </c>
      <c r="FH234" s="323" t="n">
        <f aca="false">SMALL($DY30:EN30,3)</f>
        <v>790.842648323302</v>
      </c>
      <c r="FI234" s="323" t="n">
        <f aca="false">SMALL($DY30:EO30,3)</f>
        <v>790.842648323302</v>
      </c>
      <c r="FJ234" s="323" t="n">
        <f aca="false">SMALL($DY30:EP30,3)</f>
        <v>790.842648323302</v>
      </c>
      <c r="FK234" s="323" t="n">
        <f aca="false">SMALL($DY30:EQ30,3)</f>
        <v>790.842648323302</v>
      </c>
      <c r="FL234" s="323" t="n">
        <f aca="false">SMALL($DY30:ER30,3)</f>
        <v>790.842648323302</v>
      </c>
      <c r="FM234" s="323" t="n">
        <f aca="false">SMALL($DY30:ES30,3)</f>
        <v>790.842648323302</v>
      </c>
      <c r="FN234" s="323" t="n">
        <f aca="false">SMALL($DY30:ET30,3)</f>
        <v>790.842648323302</v>
      </c>
      <c r="FO234" s="323" t="n">
        <f aca="false">SMALL($DY30:EU30,3)</f>
        <v>790.842648323302</v>
      </c>
      <c r="FP234" s="324" t="n">
        <f aca="false">SMALL($DY30:EV30,3)</f>
        <v>790.842648323302</v>
      </c>
    </row>
    <row r="235" customFormat="false" ht="12.5" hidden="false" customHeight="false" outlineLevel="0" collapsed="false">
      <c r="FA235" s="322" t="n">
        <f aca="false">SMALL($DY31:EG31,3)</f>
        <v>841.536614645858</v>
      </c>
      <c r="FB235" s="323" t="n">
        <f aca="false">SMALL($DY31:EH31,3)</f>
        <v>841.536614645858</v>
      </c>
      <c r="FC235" s="323" t="n">
        <f aca="false">SMALL($DY31:EI31,3)</f>
        <v>841.536614645858</v>
      </c>
      <c r="FD235" s="323" t="n">
        <f aca="false">SMALL($DY31:EJ31,3)</f>
        <v>841.536614645858</v>
      </c>
      <c r="FE235" s="323" t="n">
        <f aca="false">SMALL($DY31:EK31,3)</f>
        <v>841.536614645858</v>
      </c>
      <c r="FF235" s="323" t="n">
        <f aca="false">SMALL($DY31:EL31,3)</f>
        <v>841.536614645858</v>
      </c>
      <c r="FG235" s="323" t="n">
        <f aca="false">SMALL($DY31:EM31,3)</f>
        <v>841.536614645858</v>
      </c>
      <c r="FH235" s="323" t="n">
        <f aca="false">SMALL($DY31:EN31,3)</f>
        <v>841.536614645858</v>
      </c>
      <c r="FI235" s="323" t="n">
        <f aca="false">SMALL($DY31:EO31,3)</f>
        <v>841.536614645858</v>
      </c>
      <c r="FJ235" s="323" t="n">
        <f aca="false">SMALL($DY31:EP31,3)</f>
        <v>841.536614645858</v>
      </c>
      <c r="FK235" s="323" t="n">
        <f aca="false">SMALL($DY31:EQ31,3)</f>
        <v>841.536614645858</v>
      </c>
      <c r="FL235" s="323" t="n">
        <f aca="false">SMALL($DY31:ER31,3)</f>
        <v>841.536614645858</v>
      </c>
      <c r="FM235" s="323" t="n">
        <f aca="false">SMALL($DY31:ES31,3)</f>
        <v>841.536614645858</v>
      </c>
      <c r="FN235" s="323" t="n">
        <f aca="false">SMALL($DY31:ET31,3)</f>
        <v>841.536614645858</v>
      </c>
      <c r="FO235" s="323" t="n">
        <f aca="false">SMALL($DY31:EU31,3)</f>
        <v>841.536614645858</v>
      </c>
      <c r="FP235" s="324" t="n">
        <f aca="false">SMALL($DY31:EV31,3)</f>
        <v>841.536614645858</v>
      </c>
    </row>
    <row r="236" customFormat="false" ht="12.5" hidden="false" customHeight="false" outlineLevel="0" collapsed="false">
      <c r="FA236" s="322" t="n">
        <f aca="false">SMALL($DY32:EG32,3)</f>
        <v>771.071034228929</v>
      </c>
      <c r="FB236" s="323" t="n">
        <f aca="false">SMALL($DY32:EH32,3)</f>
        <v>771.071034228929</v>
      </c>
      <c r="FC236" s="323" t="n">
        <f aca="false">SMALL($DY32:EI32,3)</f>
        <v>771.071034228929</v>
      </c>
      <c r="FD236" s="323" t="n">
        <f aca="false">SMALL($DY32:EJ32,3)</f>
        <v>771.071034228929</v>
      </c>
      <c r="FE236" s="323" t="n">
        <f aca="false">SMALL($DY32:EK32,3)</f>
        <v>771.071034228929</v>
      </c>
      <c r="FF236" s="323" t="n">
        <f aca="false">SMALL($DY32:EL32,3)</f>
        <v>771.071034228929</v>
      </c>
      <c r="FG236" s="323" t="n">
        <f aca="false">SMALL($DY32:EM32,3)</f>
        <v>771.071034228929</v>
      </c>
      <c r="FH236" s="323" t="n">
        <f aca="false">SMALL($DY32:EN32,3)</f>
        <v>771.071034228929</v>
      </c>
      <c r="FI236" s="323" t="n">
        <f aca="false">SMALL($DY32:EO32,3)</f>
        <v>771.071034228929</v>
      </c>
      <c r="FJ236" s="323" t="n">
        <f aca="false">SMALL($DY32:EP32,3)</f>
        <v>771.071034228929</v>
      </c>
      <c r="FK236" s="323" t="n">
        <f aca="false">SMALL($DY32:EQ32,3)</f>
        <v>771.071034228929</v>
      </c>
      <c r="FL236" s="323" t="n">
        <f aca="false">SMALL($DY32:ER32,3)</f>
        <v>771.071034228929</v>
      </c>
      <c r="FM236" s="323" t="n">
        <f aca="false">SMALL($DY32:ES32,3)</f>
        <v>771.071034228929</v>
      </c>
      <c r="FN236" s="323" t="n">
        <f aca="false">SMALL($DY32:ET32,3)</f>
        <v>771.071034228929</v>
      </c>
      <c r="FO236" s="323" t="n">
        <f aca="false">SMALL($DY32:EU32,3)</f>
        <v>771.071034228929</v>
      </c>
      <c r="FP236" s="324" t="n">
        <f aca="false">SMALL($DY32:EV32,3)</f>
        <v>771.071034228929</v>
      </c>
    </row>
    <row r="237" customFormat="false" ht="12.5" hidden="false" customHeight="false" outlineLevel="0" collapsed="false">
      <c r="FA237" s="322" t="n">
        <f aca="false">SMALL($DY33:EG33,3)</f>
        <v>695.068959002456</v>
      </c>
      <c r="FB237" s="323" t="n">
        <f aca="false">SMALL($DY33:EH33,3)</f>
        <v>695.068959002456</v>
      </c>
      <c r="FC237" s="323" t="n">
        <f aca="false">SMALL($DY33:EI33,3)</f>
        <v>695.068959002456</v>
      </c>
      <c r="FD237" s="323" t="n">
        <f aca="false">SMALL($DY33:EJ33,3)</f>
        <v>695.068959002456</v>
      </c>
      <c r="FE237" s="323" t="n">
        <f aca="false">SMALL($DY33:EK33,3)</f>
        <v>695.068959002456</v>
      </c>
      <c r="FF237" s="323" t="n">
        <f aca="false">SMALL($DY33:EL33,3)</f>
        <v>695.068959002456</v>
      </c>
      <c r="FG237" s="323" t="n">
        <f aca="false">SMALL($DY33:EM33,3)</f>
        <v>695.068959002456</v>
      </c>
      <c r="FH237" s="323" t="n">
        <f aca="false">SMALL($DY33:EN33,3)</f>
        <v>695.068959002456</v>
      </c>
      <c r="FI237" s="323" t="n">
        <f aca="false">SMALL($DY33:EO33,3)</f>
        <v>695.068959002456</v>
      </c>
      <c r="FJ237" s="323" t="n">
        <f aca="false">SMALL($DY33:EP33,3)</f>
        <v>695.068959002456</v>
      </c>
      <c r="FK237" s="323" t="n">
        <f aca="false">SMALL($DY33:EQ33,3)</f>
        <v>695.068959002456</v>
      </c>
      <c r="FL237" s="323" t="n">
        <f aca="false">SMALL($DY33:ER33,3)</f>
        <v>695.068959002456</v>
      </c>
      <c r="FM237" s="323" t="n">
        <f aca="false">SMALL($DY33:ES33,3)</f>
        <v>695.068959002456</v>
      </c>
      <c r="FN237" s="323" t="n">
        <f aca="false">SMALL($DY33:ET33,3)</f>
        <v>695.068959002456</v>
      </c>
      <c r="FO237" s="323" t="n">
        <f aca="false">SMALL($DY33:EU33,3)</f>
        <v>695.068959002456</v>
      </c>
      <c r="FP237" s="324" t="n">
        <f aca="false">SMALL($DY33:EV33,3)</f>
        <v>695.068959002456</v>
      </c>
    </row>
    <row r="238" customFormat="false" ht="12.5" hidden="false" customHeight="false" outlineLevel="0" collapsed="false">
      <c r="FA238" s="322" t="n">
        <f aca="false">SMALL($DY34:EG34,3)</f>
        <v>799.608780699848</v>
      </c>
      <c r="FB238" s="323" t="n">
        <f aca="false">SMALL($DY34:EH34,3)</f>
        <v>799.608780699848</v>
      </c>
      <c r="FC238" s="323" t="n">
        <f aca="false">SMALL($DY34:EI34,3)</f>
        <v>799.608780699848</v>
      </c>
      <c r="FD238" s="323" t="n">
        <f aca="false">SMALL($DY34:EJ34,3)</f>
        <v>799.608780699848</v>
      </c>
      <c r="FE238" s="323" t="n">
        <f aca="false">SMALL($DY34:EK34,3)</f>
        <v>799.608780699848</v>
      </c>
      <c r="FF238" s="323" t="n">
        <f aca="false">SMALL($DY34:EL34,3)</f>
        <v>799.608780699848</v>
      </c>
      <c r="FG238" s="323" t="n">
        <f aca="false">SMALL($DY34:EM34,3)</f>
        <v>799.608780699848</v>
      </c>
      <c r="FH238" s="323" t="n">
        <f aca="false">SMALL($DY34:EN34,3)</f>
        <v>799.608780699848</v>
      </c>
      <c r="FI238" s="323" t="n">
        <f aca="false">SMALL($DY34:EO34,3)</f>
        <v>799.608780699848</v>
      </c>
      <c r="FJ238" s="323" t="n">
        <f aca="false">SMALL($DY34:EP34,3)</f>
        <v>799.608780699848</v>
      </c>
      <c r="FK238" s="323" t="n">
        <f aca="false">SMALL($DY34:EQ34,3)</f>
        <v>799.608780699848</v>
      </c>
      <c r="FL238" s="323" t="n">
        <f aca="false">SMALL($DY34:ER34,3)</f>
        <v>799.608780699848</v>
      </c>
      <c r="FM238" s="323" t="n">
        <f aca="false">SMALL($DY34:ES34,3)</f>
        <v>799.608780699848</v>
      </c>
      <c r="FN238" s="323" t="n">
        <f aca="false">SMALL($DY34:ET34,3)</f>
        <v>799.608780699848</v>
      </c>
      <c r="FO238" s="323" t="n">
        <f aca="false">SMALL($DY34:EU34,3)</f>
        <v>799.608780699848</v>
      </c>
      <c r="FP238" s="324" t="n">
        <f aca="false">SMALL($DY34:EV34,3)</f>
        <v>799.608780699848</v>
      </c>
    </row>
    <row r="239" customFormat="false" ht="12.5" hidden="false" customHeight="false" outlineLevel="0" collapsed="false">
      <c r="FA239" s="322" t="n">
        <f aca="false">SMALL($DY35:EG35,3)</f>
        <v>840.914285714286</v>
      </c>
      <c r="FB239" s="323" t="n">
        <f aca="false">SMALL($DY35:EH35,3)</f>
        <v>840.914285714286</v>
      </c>
      <c r="FC239" s="323" t="n">
        <f aca="false">SMALL($DY35:EI35,3)</f>
        <v>840.914285714286</v>
      </c>
      <c r="FD239" s="323" t="n">
        <f aca="false">SMALL($DY35:EJ35,3)</f>
        <v>840.914285714286</v>
      </c>
      <c r="FE239" s="323" t="n">
        <f aca="false">SMALL($DY35:EK35,3)</f>
        <v>840.914285714286</v>
      </c>
      <c r="FF239" s="323" t="n">
        <f aca="false">SMALL($DY35:EL35,3)</f>
        <v>840.914285714286</v>
      </c>
      <c r="FG239" s="323" t="n">
        <f aca="false">SMALL($DY35:EM35,3)</f>
        <v>840.914285714286</v>
      </c>
      <c r="FH239" s="323" t="n">
        <f aca="false">SMALL($DY35:EN35,3)</f>
        <v>840.914285714286</v>
      </c>
      <c r="FI239" s="323" t="n">
        <f aca="false">SMALL($DY35:EO35,3)</f>
        <v>840.914285714286</v>
      </c>
      <c r="FJ239" s="323" t="n">
        <f aca="false">SMALL($DY35:EP35,3)</f>
        <v>840.914285714286</v>
      </c>
      <c r="FK239" s="323" t="n">
        <f aca="false">SMALL($DY35:EQ35,3)</f>
        <v>840.914285714286</v>
      </c>
      <c r="FL239" s="323" t="n">
        <f aca="false">SMALL($DY35:ER35,3)</f>
        <v>840.914285714286</v>
      </c>
      <c r="FM239" s="323" t="n">
        <f aca="false">SMALL($DY35:ES35,3)</f>
        <v>840.914285714286</v>
      </c>
      <c r="FN239" s="323" t="n">
        <f aca="false">SMALL($DY35:ET35,3)</f>
        <v>840.914285714286</v>
      </c>
      <c r="FO239" s="323" t="n">
        <f aca="false">SMALL($DY35:EU35,3)</f>
        <v>840.914285714286</v>
      </c>
      <c r="FP239" s="324" t="n">
        <f aca="false">SMALL($DY35:EV35,3)</f>
        <v>840.914285714286</v>
      </c>
    </row>
    <row r="240" customFormat="false" ht="12.5" hidden="false" customHeight="false" outlineLevel="0" collapsed="false">
      <c r="FA240" s="322" t="e">
        <f aca="false">SMALL($DY36:EG36,3)</f>
        <v>#VALUE!</v>
      </c>
      <c r="FB240" s="323" t="e">
        <f aca="false">SMALL($DY36:EH36,3)</f>
        <v>#VALUE!</v>
      </c>
      <c r="FC240" s="323" t="e">
        <f aca="false">SMALL($DY36:EI36,3)</f>
        <v>#VALUE!</v>
      </c>
      <c r="FD240" s="323" t="e">
        <f aca="false">SMALL($DY36:EJ36,3)</f>
        <v>#VALUE!</v>
      </c>
      <c r="FE240" s="323" t="e">
        <f aca="false">SMALL($DY36:EK36,3)</f>
        <v>#VALUE!</v>
      </c>
      <c r="FF240" s="323" t="e">
        <f aca="false">SMALL($DY36:EL36,3)</f>
        <v>#VALUE!</v>
      </c>
      <c r="FG240" s="323" t="e">
        <f aca="false">SMALL($DY36:EM36,3)</f>
        <v>#VALUE!</v>
      </c>
      <c r="FH240" s="323" t="e">
        <f aca="false">SMALL($DY36:EN36,3)</f>
        <v>#VALUE!</v>
      </c>
      <c r="FI240" s="323" t="e">
        <f aca="false">SMALL($DY36:EO36,3)</f>
        <v>#VALUE!</v>
      </c>
      <c r="FJ240" s="323" t="e">
        <f aca="false">SMALL($DY36:EP36,3)</f>
        <v>#VALUE!</v>
      </c>
      <c r="FK240" s="323" t="e">
        <f aca="false">SMALL($DY36:EQ36,3)</f>
        <v>#VALUE!</v>
      </c>
      <c r="FL240" s="323" t="e">
        <f aca="false">SMALL($DY36:ER36,3)</f>
        <v>#VALUE!</v>
      </c>
      <c r="FM240" s="323" t="e">
        <f aca="false">SMALL($DY36:ES36,3)</f>
        <v>#VALUE!</v>
      </c>
      <c r="FN240" s="323" t="e">
        <f aca="false">SMALL($DY36:ET36,3)</f>
        <v>#VALUE!</v>
      </c>
      <c r="FO240" s="323" t="e">
        <f aca="false">SMALL($DY36:EU36,3)</f>
        <v>#VALUE!</v>
      </c>
      <c r="FP240" s="324" t="e">
        <f aca="false">SMALL($DY36:EV36,3)</f>
        <v>#VALUE!</v>
      </c>
    </row>
    <row r="241" customFormat="false" ht="12.5" hidden="false" customHeight="false" outlineLevel="0" collapsed="false">
      <c r="FA241" s="322" t="e">
        <f aca="false">SMALL($DY37:EG37,3)</f>
        <v>#VALUE!</v>
      </c>
      <c r="FB241" s="323" t="e">
        <f aca="false">SMALL($DY37:EH37,3)</f>
        <v>#VALUE!</v>
      </c>
      <c r="FC241" s="323" t="e">
        <f aca="false">SMALL($DY37:EI37,3)</f>
        <v>#VALUE!</v>
      </c>
      <c r="FD241" s="323" t="e">
        <f aca="false">SMALL($DY37:EJ37,3)</f>
        <v>#VALUE!</v>
      </c>
      <c r="FE241" s="323" t="e">
        <f aca="false">SMALL($DY37:EK37,3)</f>
        <v>#VALUE!</v>
      </c>
      <c r="FF241" s="323" t="e">
        <f aca="false">SMALL($DY37:EL37,3)</f>
        <v>#VALUE!</v>
      </c>
      <c r="FG241" s="323" t="e">
        <f aca="false">SMALL($DY37:EM37,3)</f>
        <v>#VALUE!</v>
      </c>
      <c r="FH241" s="323" t="e">
        <f aca="false">SMALL($DY37:EN37,3)</f>
        <v>#VALUE!</v>
      </c>
      <c r="FI241" s="323" t="e">
        <f aca="false">SMALL($DY37:EO37,3)</f>
        <v>#VALUE!</v>
      </c>
      <c r="FJ241" s="323" t="e">
        <f aca="false">SMALL($DY37:EP37,3)</f>
        <v>#VALUE!</v>
      </c>
      <c r="FK241" s="323" t="e">
        <f aca="false">SMALL($DY37:EQ37,3)</f>
        <v>#VALUE!</v>
      </c>
      <c r="FL241" s="323" t="e">
        <f aca="false">SMALL($DY37:ER37,3)</f>
        <v>#VALUE!</v>
      </c>
      <c r="FM241" s="323" t="e">
        <f aca="false">SMALL($DY37:ES37,3)</f>
        <v>#VALUE!</v>
      </c>
      <c r="FN241" s="323" t="e">
        <f aca="false">SMALL($DY37:ET37,3)</f>
        <v>#VALUE!</v>
      </c>
      <c r="FO241" s="323" t="e">
        <f aca="false">SMALL($DY37:EU37,3)</f>
        <v>#VALUE!</v>
      </c>
      <c r="FP241" s="324" t="e">
        <f aca="false">SMALL($DY37:EV37,3)</f>
        <v>#VALUE!</v>
      </c>
    </row>
    <row r="242" customFormat="false" ht="12.5" hidden="false" customHeight="false" outlineLevel="0" collapsed="false">
      <c r="FA242" s="322" t="e">
        <f aca="false">SMALL($DY38:EG38,3)</f>
        <v>#VALUE!</v>
      </c>
      <c r="FB242" s="323" t="e">
        <f aca="false">SMALL($DY38:EH38,3)</f>
        <v>#VALUE!</v>
      </c>
      <c r="FC242" s="323" t="e">
        <f aca="false">SMALL($DY38:EI38,3)</f>
        <v>#VALUE!</v>
      </c>
      <c r="FD242" s="323" t="e">
        <f aca="false">SMALL($DY38:EJ38,3)</f>
        <v>#VALUE!</v>
      </c>
      <c r="FE242" s="323" t="e">
        <f aca="false">SMALL($DY38:EK38,3)</f>
        <v>#VALUE!</v>
      </c>
      <c r="FF242" s="323" t="e">
        <f aca="false">SMALL($DY38:EL38,3)</f>
        <v>#VALUE!</v>
      </c>
      <c r="FG242" s="323" t="e">
        <f aca="false">SMALL($DY38:EM38,3)</f>
        <v>#VALUE!</v>
      </c>
      <c r="FH242" s="323" t="e">
        <f aca="false">SMALL($DY38:EN38,3)</f>
        <v>#VALUE!</v>
      </c>
      <c r="FI242" s="323" t="e">
        <f aca="false">SMALL($DY38:EO38,3)</f>
        <v>#VALUE!</v>
      </c>
      <c r="FJ242" s="323" t="e">
        <f aca="false">SMALL($DY38:EP38,3)</f>
        <v>#VALUE!</v>
      </c>
      <c r="FK242" s="323" t="e">
        <f aca="false">SMALL($DY38:EQ38,3)</f>
        <v>#VALUE!</v>
      </c>
      <c r="FL242" s="323" t="e">
        <f aca="false">SMALL($DY38:ER38,3)</f>
        <v>#VALUE!</v>
      </c>
      <c r="FM242" s="323" t="e">
        <f aca="false">SMALL($DY38:ES38,3)</f>
        <v>#VALUE!</v>
      </c>
      <c r="FN242" s="323" t="e">
        <f aca="false">SMALL($DY38:ET38,3)</f>
        <v>#VALUE!</v>
      </c>
      <c r="FO242" s="323" t="e">
        <f aca="false">SMALL($DY38:EU38,3)</f>
        <v>#VALUE!</v>
      </c>
      <c r="FP242" s="324" t="e">
        <f aca="false">SMALL($DY38:EV38,3)</f>
        <v>#VALUE!</v>
      </c>
    </row>
    <row r="243" customFormat="false" ht="12.5" hidden="false" customHeight="false" outlineLevel="0" collapsed="false">
      <c r="FA243" s="322" t="e">
        <f aca="false">SMALL($DY39:EG39,3)</f>
        <v>#VALUE!</v>
      </c>
      <c r="FB243" s="323" t="e">
        <f aca="false">SMALL($DY39:EH39,3)</f>
        <v>#VALUE!</v>
      </c>
      <c r="FC243" s="323" t="e">
        <f aca="false">SMALL($DY39:EI39,3)</f>
        <v>#VALUE!</v>
      </c>
      <c r="FD243" s="323" t="e">
        <f aca="false">SMALL($DY39:EJ39,3)</f>
        <v>#VALUE!</v>
      </c>
      <c r="FE243" s="323" t="e">
        <f aca="false">SMALL($DY39:EK39,3)</f>
        <v>#VALUE!</v>
      </c>
      <c r="FF243" s="323" t="e">
        <f aca="false">SMALL($DY39:EL39,3)</f>
        <v>#VALUE!</v>
      </c>
      <c r="FG243" s="323" t="e">
        <f aca="false">SMALL($DY39:EM39,3)</f>
        <v>#VALUE!</v>
      </c>
      <c r="FH243" s="323" t="e">
        <f aca="false">SMALL($DY39:EN39,3)</f>
        <v>#VALUE!</v>
      </c>
      <c r="FI243" s="323" t="e">
        <f aca="false">SMALL($DY39:EO39,3)</f>
        <v>#VALUE!</v>
      </c>
      <c r="FJ243" s="323" t="e">
        <f aca="false">SMALL($DY39:EP39,3)</f>
        <v>#VALUE!</v>
      </c>
      <c r="FK243" s="323" t="e">
        <f aca="false">SMALL($DY39:EQ39,3)</f>
        <v>#VALUE!</v>
      </c>
      <c r="FL243" s="323" t="e">
        <f aca="false">SMALL($DY39:ER39,3)</f>
        <v>#VALUE!</v>
      </c>
      <c r="FM243" s="323" t="e">
        <f aca="false">SMALL($DY39:ES39,3)</f>
        <v>#VALUE!</v>
      </c>
      <c r="FN243" s="323" t="e">
        <f aca="false">SMALL($DY39:ET39,3)</f>
        <v>#VALUE!</v>
      </c>
      <c r="FO243" s="323" t="e">
        <f aca="false">SMALL($DY39:EU39,3)</f>
        <v>#VALUE!</v>
      </c>
      <c r="FP243" s="324" t="e">
        <f aca="false">SMALL($DY39:EV39,3)</f>
        <v>#VALUE!</v>
      </c>
    </row>
    <row r="244" customFormat="false" ht="12.5" hidden="false" customHeight="false" outlineLevel="0" collapsed="false">
      <c r="FA244" s="322" t="e">
        <f aca="false">SMALL($DY40:EG40,3)</f>
        <v>#VALUE!</v>
      </c>
      <c r="FB244" s="323" t="e">
        <f aca="false">SMALL($DY40:EH40,3)</f>
        <v>#VALUE!</v>
      </c>
      <c r="FC244" s="323" t="e">
        <f aca="false">SMALL($DY40:EI40,3)</f>
        <v>#VALUE!</v>
      </c>
      <c r="FD244" s="323" t="e">
        <f aca="false">SMALL($DY40:EJ40,3)</f>
        <v>#VALUE!</v>
      </c>
      <c r="FE244" s="323" t="e">
        <f aca="false">SMALL($DY40:EK40,3)</f>
        <v>#VALUE!</v>
      </c>
      <c r="FF244" s="323" t="e">
        <f aca="false">SMALL($DY40:EL40,3)</f>
        <v>#VALUE!</v>
      </c>
      <c r="FG244" s="323" t="e">
        <f aca="false">SMALL($DY40:EM40,3)</f>
        <v>#VALUE!</v>
      </c>
      <c r="FH244" s="323" t="e">
        <f aca="false">SMALL($DY40:EN40,3)</f>
        <v>#VALUE!</v>
      </c>
      <c r="FI244" s="323" t="e">
        <f aca="false">SMALL($DY40:EO40,3)</f>
        <v>#VALUE!</v>
      </c>
      <c r="FJ244" s="323" t="e">
        <f aca="false">SMALL($DY40:EP40,3)</f>
        <v>#VALUE!</v>
      </c>
      <c r="FK244" s="323" t="e">
        <f aca="false">SMALL($DY40:EQ40,3)</f>
        <v>#VALUE!</v>
      </c>
      <c r="FL244" s="323" t="e">
        <f aca="false">SMALL($DY40:ER40,3)</f>
        <v>#VALUE!</v>
      </c>
      <c r="FM244" s="323" t="e">
        <f aca="false">SMALL($DY40:ES40,3)</f>
        <v>#VALUE!</v>
      </c>
      <c r="FN244" s="323" t="e">
        <f aca="false">SMALL($DY40:ET40,3)</f>
        <v>#VALUE!</v>
      </c>
      <c r="FO244" s="323" t="e">
        <f aca="false">SMALL($DY40:EU40,3)</f>
        <v>#VALUE!</v>
      </c>
      <c r="FP244" s="324" t="e">
        <f aca="false">SMALL($DY40:EV40,3)</f>
        <v>#VALUE!</v>
      </c>
    </row>
    <row r="245" customFormat="false" ht="12.5" hidden="false" customHeight="false" outlineLevel="0" collapsed="false">
      <c r="FA245" s="322" t="e">
        <f aca="false">SMALL($DY41:EG41,3)</f>
        <v>#VALUE!</v>
      </c>
      <c r="FB245" s="323" t="e">
        <f aca="false">SMALL($DY41:EH41,3)</f>
        <v>#VALUE!</v>
      </c>
      <c r="FC245" s="323" t="e">
        <f aca="false">SMALL($DY41:EI41,3)</f>
        <v>#VALUE!</v>
      </c>
      <c r="FD245" s="323" t="e">
        <f aca="false">SMALL($DY41:EJ41,3)</f>
        <v>#VALUE!</v>
      </c>
      <c r="FE245" s="323" t="e">
        <f aca="false">SMALL($DY41:EK41,3)</f>
        <v>#VALUE!</v>
      </c>
      <c r="FF245" s="323" t="e">
        <f aca="false">SMALL($DY41:EL41,3)</f>
        <v>#VALUE!</v>
      </c>
      <c r="FG245" s="323" t="e">
        <f aca="false">SMALL($DY41:EM41,3)</f>
        <v>#VALUE!</v>
      </c>
      <c r="FH245" s="323" t="e">
        <f aca="false">SMALL($DY41:EN41,3)</f>
        <v>#VALUE!</v>
      </c>
      <c r="FI245" s="323" t="e">
        <f aca="false">SMALL($DY41:EO41,3)</f>
        <v>#VALUE!</v>
      </c>
      <c r="FJ245" s="323" t="e">
        <f aca="false">SMALL($DY41:EP41,3)</f>
        <v>#VALUE!</v>
      </c>
      <c r="FK245" s="323" t="e">
        <f aca="false">SMALL($DY41:EQ41,3)</f>
        <v>#VALUE!</v>
      </c>
      <c r="FL245" s="323" t="e">
        <f aca="false">SMALL($DY41:ER41,3)</f>
        <v>#VALUE!</v>
      </c>
      <c r="FM245" s="323" t="e">
        <f aca="false">SMALL($DY41:ES41,3)</f>
        <v>#VALUE!</v>
      </c>
      <c r="FN245" s="323" t="e">
        <f aca="false">SMALL($DY41:ET41,3)</f>
        <v>#VALUE!</v>
      </c>
      <c r="FO245" s="323" t="e">
        <f aca="false">SMALL($DY41:EU41,3)</f>
        <v>#VALUE!</v>
      </c>
      <c r="FP245" s="324" t="e">
        <f aca="false">SMALL($DY41:EV41,3)</f>
        <v>#VALUE!</v>
      </c>
    </row>
    <row r="246" customFormat="false" ht="12.5" hidden="false" customHeight="false" outlineLevel="0" collapsed="false">
      <c r="FA246" s="322" t="e">
        <f aca="false">SMALL($DY42:EG42,3)</f>
        <v>#VALUE!</v>
      </c>
      <c r="FB246" s="323" t="e">
        <f aca="false">SMALL($DY42:EH42,3)</f>
        <v>#VALUE!</v>
      </c>
      <c r="FC246" s="323" t="e">
        <f aca="false">SMALL($DY42:EI42,3)</f>
        <v>#VALUE!</v>
      </c>
      <c r="FD246" s="323" t="e">
        <f aca="false">SMALL($DY42:EJ42,3)</f>
        <v>#VALUE!</v>
      </c>
      <c r="FE246" s="323" t="e">
        <f aca="false">SMALL($DY42:EK42,3)</f>
        <v>#VALUE!</v>
      </c>
      <c r="FF246" s="323" t="e">
        <f aca="false">SMALL($DY42:EL42,3)</f>
        <v>#VALUE!</v>
      </c>
      <c r="FG246" s="323" t="e">
        <f aca="false">SMALL($DY42:EM42,3)</f>
        <v>#VALUE!</v>
      </c>
      <c r="FH246" s="323" t="e">
        <f aca="false">SMALL($DY42:EN42,3)</f>
        <v>#VALUE!</v>
      </c>
      <c r="FI246" s="323" t="e">
        <f aca="false">SMALL($DY42:EO42,3)</f>
        <v>#VALUE!</v>
      </c>
      <c r="FJ246" s="323" t="e">
        <f aca="false">SMALL($DY42:EP42,3)</f>
        <v>#VALUE!</v>
      </c>
      <c r="FK246" s="323" t="e">
        <f aca="false">SMALL($DY42:EQ42,3)</f>
        <v>#VALUE!</v>
      </c>
      <c r="FL246" s="323" t="e">
        <f aca="false">SMALL($DY42:ER42,3)</f>
        <v>#VALUE!</v>
      </c>
      <c r="FM246" s="323" t="e">
        <f aca="false">SMALL($DY42:ES42,3)</f>
        <v>#VALUE!</v>
      </c>
      <c r="FN246" s="323" t="e">
        <f aca="false">SMALL($DY42:ET42,3)</f>
        <v>#VALUE!</v>
      </c>
      <c r="FO246" s="323" t="e">
        <f aca="false">SMALL($DY42:EU42,3)</f>
        <v>#VALUE!</v>
      </c>
      <c r="FP246" s="324" t="e">
        <f aca="false">SMALL($DY42:EV42,3)</f>
        <v>#VALUE!</v>
      </c>
    </row>
    <row r="247" customFormat="false" ht="12.5" hidden="false" customHeight="false" outlineLevel="0" collapsed="false">
      <c r="FA247" s="322" t="e">
        <f aca="false">SMALL($DY43:EG43,3)</f>
        <v>#VALUE!</v>
      </c>
      <c r="FB247" s="323" t="e">
        <f aca="false">SMALL($DY43:EH43,3)</f>
        <v>#VALUE!</v>
      </c>
      <c r="FC247" s="323" t="e">
        <f aca="false">SMALL($DY43:EI43,3)</f>
        <v>#VALUE!</v>
      </c>
      <c r="FD247" s="323" t="e">
        <f aca="false">SMALL($DY43:EJ43,3)</f>
        <v>#VALUE!</v>
      </c>
      <c r="FE247" s="323" t="e">
        <f aca="false">SMALL($DY43:EK43,3)</f>
        <v>#VALUE!</v>
      </c>
      <c r="FF247" s="323" t="e">
        <f aca="false">SMALL($DY43:EL43,3)</f>
        <v>#VALUE!</v>
      </c>
      <c r="FG247" s="323" t="e">
        <f aca="false">SMALL($DY43:EM43,3)</f>
        <v>#VALUE!</v>
      </c>
      <c r="FH247" s="323" t="e">
        <f aca="false">SMALL($DY43:EN43,3)</f>
        <v>#VALUE!</v>
      </c>
      <c r="FI247" s="323" t="e">
        <f aca="false">SMALL($DY43:EO43,3)</f>
        <v>#VALUE!</v>
      </c>
      <c r="FJ247" s="323" t="e">
        <f aca="false">SMALL($DY43:EP43,3)</f>
        <v>#VALUE!</v>
      </c>
      <c r="FK247" s="323" t="e">
        <f aca="false">SMALL($DY43:EQ43,3)</f>
        <v>#VALUE!</v>
      </c>
      <c r="FL247" s="323" t="e">
        <f aca="false">SMALL($DY43:ER43,3)</f>
        <v>#VALUE!</v>
      </c>
      <c r="FM247" s="323" t="e">
        <f aca="false">SMALL($DY43:ES43,3)</f>
        <v>#VALUE!</v>
      </c>
      <c r="FN247" s="323" t="e">
        <f aca="false">SMALL($DY43:ET43,3)</f>
        <v>#VALUE!</v>
      </c>
      <c r="FO247" s="323" t="e">
        <f aca="false">SMALL($DY43:EU43,3)</f>
        <v>#VALUE!</v>
      </c>
      <c r="FP247" s="324" t="e">
        <f aca="false">SMALL($DY43:EV43,3)</f>
        <v>#VALUE!</v>
      </c>
    </row>
    <row r="248" customFormat="false" ht="12.5" hidden="false" customHeight="false" outlineLevel="0" collapsed="false">
      <c r="FA248" s="322" t="e">
        <f aca="false">SMALL($DY44:EG44,3)</f>
        <v>#VALUE!</v>
      </c>
      <c r="FB248" s="323" t="e">
        <f aca="false">SMALL($DY44:EH44,3)</f>
        <v>#VALUE!</v>
      </c>
      <c r="FC248" s="323" t="e">
        <f aca="false">SMALL($DY44:EI44,3)</f>
        <v>#VALUE!</v>
      </c>
      <c r="FD248" s="323" t="e">
        <f aca="false">SMALL($DY44:EJ44,3)</f>
        <v>#VALUE!</v>
      </c>
      <c r="FE248" s="323" t="e">
        <f aca="false">SMALL($DY44:EK44,3)</f>
        <v>#VALUE!</v>
      </c>
      <c r="FF248" s="323" t="e">
        <f aca="false">SMALL($DY44:EL44,3)</f>
        <v>#VALUE!</v>
      </c>
      <c r="FG248" s="323" t="e">
        <f aca="false">SMALL($DY44:EM44,3)</f>
        <v>#VALUE!</v>
      </c>
      <c r="FH248" s="323" t="e">
        <f aca="false">SMALL($DY44:EN44,3)</f>
        <v>#VALUE!</v>
      </c>
      <c r="FI248" s="323" t="e">
        <f aca="false">SMALL($DY44:EO44,3)</f>
        <v>#VALUE!</v>
      </c>
      <c r="FJ248" s="323" t="e">
        <f aca="false">SMALL($DY44:EP44,3)</f>
        <v>#VALUE!</v>
      </c>
      <c r="FK248" s="323" t="e">
        <f aca="false">SMALL($DY44:EQ44,3)</f>
        <v>#VALUE!</v>
      </c>
      <c r="FL248" s="323" t="e">
        <f aca="false">SMALL($DY44:ER44,3)</f>
        <v>#VALUE!</v>
      </c>
      <c r="FM248" s="323" t="e">
        <f aca="false">SMALL($DY44:ES44,3)</f>
        <v>#VALUE!</v>
      </c>
      <c r="FN248" s="323" t="e">
        <f aca="false">SMALL($DY44:ET44,3)</f>
        <v>#VALUE!</v>
      </c>
      <c r="FO248" s="323" t="e">
        <f aca="false">SMALL($DY44:EU44,3)</f>
        <v>#VALUE!</v>
      </c>
      <c r="FP248" s="324" t="e">
        <f aca="false">SMALL($DY44:EV44,3)</f>
        <v>#VALUE!</v>
      </c>
    </row>
    <row r="249" customFormat="false" ht="12.5" hidden="false" customHeight="false" outlineLevel="0" collapsed="false">
      <c r="FA249" s="322" t="e">
        <f aca="false">SMALL($DY45:EG45,3)</f>
        <v>#VALUE!</v>
      </c>
      <c r="FB249" s="323" t="e">
        <f aca="false">SMALL($DY45:EH45,3)</f>
        <v>#VALUE!</v>
      </c>
      <c r="FC249" s="323" t="e">
        <f aca="false">SMALL($DY45:EI45,3)</f>
        <v>#VALUE!</v>
      </c>
      <c r="FD249" s="323" t="e">
        <f aca="false">SMALL($DY45:EJ45,3)</f>
        <v>#VALUE!</v>
      </c>
      <c r="FE249" s="323" t="e">
        <f aca="false">SMALL($DY45:EK45,3)</f>
        <v>#VALUE!</v>
      </c>
      <c r="FF249" s="323" t="e">
        <f aca="false">SMALL($DY45:EL45,3)</f>
        <v>#VALUE!</v>
      </c>
      <c r="FG249" s="323" t="e">
        <f aca="false">SMALL($DY45:EM45,3)</f>
        <v>#VALUE!</v>
      </c>
      <c r="FH249" s="323" t="e">
        <f aca="false">SMALL($DY45:EN45,3)</f>
        <v>#VALUE!</v>
      </c>
      <c r="FI249" s="323" t="e">
        <f aca="false">SMALL($DY45:EO45,3)</f>
        <v>#VALUE!</v>
      </c>
      <c r="FJ249" s="323" t="e">
        <f aca="false">SMALL($DY45:EP45,3)</f>
        <v>#VALUE!</v>
      </c>
      <c r="FK249" s="323" t="e">
        <f aca="false">SMALL($DY45:EQ45,3)</f>
        <v>#VALUE!</v>
      </c>
      <c r="FL249" s="323" t="e">
        <f aca="false">SMALL($DY45:ER45,3)</f>
        <v>#VALUE!</v>
      </c>
      <c r="FM249" s="323" t="e">
        <f aca="false">SMALL($DY45:ES45,3)</f>
        <v>#VALUE!</v>
      </c>
      <c r="FN249" s="323" t="e">
        <f aca="false">SMALL($DY45:ET45,3)</f>
        <v>#VALUE!</v>
      </c>
      <c r="FO249" s="323" t="e">
        <f aca="false">SMALL($DY45:EU45,3)</f>
        <v>#VALUE!</v>
      </c>
      <c r="FP249" s="324" t="e">
        <f aca="false">SMALL($DY45:EV45,3)</f>
        <v>#VALUE!</v>
      </c>
    </row>
    <row r="250" customFormat="false" ht="12.5" hidden="false" customHeight="false" outlineLevel="0" collapsed="false">
      <c r="FA250" s="322" t="e">
        <f aca="false">SMALL($DY46:EG46,3)</f>
        <v>#VALUE!</v>
      </c>
      <c r="FB250" s="323" t="e">
        <f aca="false">SMALL($DY46:EH46,3)</f>
        <v>#VALUE!</v>
      </c>
      <c r="FC250" s="323" t="e">
        <f aca="false">SMALL($DY46:EI46,3)</f>
        <v>#VALUE!</v>
      </c>
      <c r="FD250" s="323" t="e">
        <f aca="false">SMALL($DY46:EJ46,3)</f>
        <v>#VALUE!</v>
      </c>
      <c r="FE250" s="323" t="e">
        <f aca="false">SMALL($DY46:EK46,3)</f>
        <v>#VALUE!</v>
      </c>
      <c r="FF250" s="323" t="e">
        <f aca="false">SMALL($DY46:EL46,3)</f>
        <v>#VALUE!</v>
      </c>
      <c r="FG250" s="323" t="e">
        <f aca="false">SMALL($DY46:EM46,3)</f>
        <v>#VALUE!</v>
      </c>
      <c r="FH250" s="323" t="e">
        <f aca="false">SMALL($DY46:EN46,3)</f>
        <v>#VALUE!</v>
      </c>
      <c r="FI250" s="323" t="e">
        <f aca="false">SMALL($DY46:EO46,3)</f>
        <v>#VALUE!</v>
      </c>
      <c r="FJ250" s="323" t="e">
        <f aca="false">SMALL($DY46:EP46,3)</f>
        <v>#VALUE!</v>
      </c>
      <c r="FK250" s="323" t="e">
        <f aca="false">SMALL($DY46:EQ46,3)</f>
        <v>#VALUE!</v>
      </c>
      <c r="FL250" s="323" t="e">
        <f aca="false">SMALL($DY46:ER46,3)</f>
        <v>#VALUE!</v>
      </c>
      <c r="FM250" s="323" t="e">
        <f aca="false">SMALL($DY46:ES46,3)</f>
        <v>#VALUE!</v>
      </c>
      <c r="FN250" s="323" t="e">
        <f aca="false">SMALL($DY46:ET46,3)</f>
        <v>#VALUE!</v>
      </c>
      <c r="FO250" s="323" t="e">
        <f aca="false">SMALL($DY46:EU46,3)</f>
        <v>#VALUE!</v>
      </c>
      <c r="FP250" s="324" t="e">
        <f aca="false">SMALL($DY46:EV46,3)</f>
        <v>#VALUE!</v>
      </c>
    </row>
    <row r="251" customFormat="false" ht="12.5" hidden="false" customHeight="false" outlineLevel="0" collapsed="false">
      <c r="FA251" s="322" t="e">
        <f aca="false">SMALL($DY47:EG47,3)</f>
        <v>#VALUE!</v>
      </c>
      <c r="FB251" s="323" t="e">
        <f aca="false">SMALL($DY47:EH47,3)</f>
        <v>#VALUE!</v>
      </c>
      <c r="FC251" s="323" t="e">
        <f aca="false">SMALL($DY47:EI47,3)</f>
        <v>#VALUE!</v>
      </c>
      <c r="FD251" s="323" t="e">
        <f aca="false">SMALL($DY47:EJ47,3)</f>
        <v>#VALUE!</v>
      </c>
      <c r="FE251" s="323" t="e">
        <f aca="false">SMALL($DY47:EK47,3)</f>
        <v>#VALUE!</v>
      </c>
      <c r="FF251" s="323" t="e">
        <f aca="false">SMALL($DY47:EL47,3)</f>
        <v>#VALUE!</v>
      </c>
      <c r="FG251" s="323" t="e">
        <f aca="false">SMALL($DY47:EM47,3)</f>
        <v>#VALUE!</v>
      </c>
      <c r="FH251" s="323" t="e">
        <f aca="false">SMALL($DY47:EN47,3)</f>
        <v>#VALUE!</v>
      </c>
      <c r="FI251" s="323" t="e">
        <f aca="false">SMALL($DY47:EO47,3)</f>
        <v>#VALUE!</v>
      </c>
      <c r="FJ251" s="323" t="e">
        <f aca="false">SMALL($DY47:EP47,3)</f>
        <v>#VALUE!</v>
      </c>
      <c r="FK251" s="323" t="e">
        <f aca="false">SMALL($DY47:EQ47,3)</f>
        <v>#VALUE!</v>
      </c>
      <c r="FL251" s="323" t="e">
        <f aca="false">SMALL($DY47:ER47,3)</f>
        <v>#VALUE!</v>
      </c>
      <c r="FM251" s="323" t="e">
        <f aca="false">SMALL($DY47:ES47,3)</f>
        <v>#VALUE!</v>
      </c>
      <c r="FN251" s="323" t="e">
        <f aca="false">SMALL($DY47:ET47,3)</f>
        <v>#VALUE!</v>
      </c>
      <c r="FO251" s="323" t="e">
        <f aca="false">SMALL($DY47:EU47,3)</f>
        <v>#VALUE!</v>
      </c>
      <c r="FP251" s="324" t="e">
        <f aca="false">SMALL($DY47:EV47,3)</f>
        <v>#VALUE!</v>
      </c>
    </row>
    <row r="252" customFormat="false" ht="12.5" hidden="false" customHeight="false" outlineLevel="0" collapsed="false">
      <c r="FA252" s="322" t="e">
        <f aca="false">SMALL($DY48:EG48,3)</f>
        <v>#VALUE!</v>
      </c>
      <c r="FB252" s="323" t="e">
        <f aca="false">SMALL($DY48:EH48,3)</f>
        <v>#VALUE!</v>
      </c>
      <c r="FC252" s="323" t="e">
        <f aca="false">SMALL($DY48:EI48,3)</f>
        <v>#VALUE!</v>
      </c>
      <c r="FD252" s="323" t="e">
        <f aca="false">SMALL($DY48:EJ48,3)</f>
        <v>#VALUE!</v>
      </c>
      <c r="FE252" s="323" t="e">
        <f aca="false">SMALL($DY48:EK48,3)</f>
        <v>#VALUE!</v>
      </c>
      <c r="FF252" s="323" t="e">
        <f aca="false">SMALL($DY48:EL48,3)</f>
        <v>#VALUE!</v>
      </c>
      <c r="FG252" s="323" t="e">
        <f aca="false">SMALL($DY48:EM48,3)</f>
        <v>#VALUE!</v>
      </c>
      <c r="FH252" s="323" t="e">
        <f aca="false">SMALL($DY48:EN48,3)</f>
        <v>#VALUE!</v>
      </c>
      <c r="FI252" s="323" t="e">
        <f aca="false">SMALL($DY48:EO48,3)</f>
        <v>#VALUE!</v>
      </c>
      <c r="FJ252" s="323" t="e">
        <f aca="false">SMALL($DY48:EP48,3)</f>
        <v>#VALUE!</v>
      </c>
      <c r="FK252" s="323" t="e">
        <f aca="false">SMALL($DY48:EQ48,3)</f>
        <v>#VALUE!</v>
      </c>
      <c r="FL252" s="323" t="e">
        <f aca="false">SMALL($DY48:ER48,3)</f>
        <v>#VALUE!</v>
      </c>
      <c r="FM252" s="323" t="e">
        <f aca="false">SMALL($DY48:ES48,3)</f>
        <v>#VALUE!</v>
      </c>
      <c r="FN252" s="323" t="e">
        <f aca="false">SMALL($DY48:ET48,3)</f>
        <v>#VALUE!</v>
      </c>
      <c r="FO252" s="323" t="e">
        <f aca="false">SMALL($DY48:EU48,3)</f>
        <v>#VALUE!</v>
      </c>
      <c r="FP252" s="324" t="e">
        <f aca="false">SMALL($DY48:EV48,3)</f>
        <v>#VALUE!</v>
      </c>
    </row>
    <row r="253" customFormat="false" ht="12.5" hidden="false" customHeight="false" outlineLevel="0" collapsed="false">
      <c r="FA253" s="322" t="e">
        <f aca="false">SMALL($DY49:EG49,3)</f>
        <v>#VALUE!</v>
      </c>
      <c r="FB253" s="323" t="e">
        <f aca="false">SMALL($DY49:EH49,3)</f>
        <v>#VALUE!</v>
      </c>
      <c r="FC253" s="323" t="e">
        <f aca="false">SMALL($DY49:EI49,3)</f>
        <v>#VALUE!</v>
      </c>
      <c r="FD253" s="323" t="e">
        <f aca="false">SMALL($DY49:EJ49,3)</f>
        <v>#VALUE!</v>
      </c>
      <c r="FE253" s="323" t="e">
        <f aca="false">SMALL($DY49:EK49,3)</f>
        <v>#VALUE!</v>
      </c>
      <c r="FF253" s="323" t="e">
        <f aca="false">SMALL($DY49:EL49,3)</f>
        <v>#VALUE!</v>
      </c>
      <c r="FG253" s="323" t="e">
        <f aca="false">SMALL($DY49:EM49,3)</f>
        <v>#VALUE!</v>
      </c>
      <c r="FH253" s="323" t="e">
        <f aca="false">SMALL($DY49:EN49,3)</f>
        <v>#VALUE!</v>
      </c>
      <c r="FI253" s="323" t="e">
        <f aca="false">SMALL($DY49:EO49,3)</f>
        <v>#VALUE!</v>
      </c>
      <c r="FJ253" s="323" t="e">
        <f aca="false">SMALL($DY49:EP49,3)</f>
        <v>#VALUE!</v>
      </c>
      <c r="FK253" s="323" t="e">
        <f aca="false">SMALL($DY49:EQ49,3)</f>
        <v>#VALUE!</v>
      </c>
      <c r="FL253" s="323" t="e">
        <f aca="false">SMALL($DY49:ER49,3)</f>
        <v>#VALUE!</v>
      </c>
      <c r="FM253" s="323" t="e">
        <f aca="false">SMALL($DY49:ES49,3)</f>
        <v>#VALUE!</v>
      </c>
      <c r="FN253" s="323" t="e">
        <f aca="false">SMALL($DY49:ET49,3)</f>
        <v>#VALUE!</v>
      </c>
      <c r="FO253" s="323" t="e">
        <f aca="false">SMALL($DY49:EU49,3)</f>
        <v>#VALUE!</v>
      </c>
      <c r="FP253" s="324" t="e">
        <f aca="false">SMALL($DY49:EV49,3)</f>
        <v>#VALUE!</v>
      </c>
    </row>
    <row r="254" customFormat="false" ht="12.5" hidden="false" customHeight="false" outlineLevel="0" collapsed="false">
      <c r="FA254" s="322" t="e">
        <f aca="false">SMALL($DY50:EG50,3)</f>
        <v>#VALUE!</v>
      </c>
      <c r="FB254" s="323" t="e">
        <f aca="false">SMALL($DY50:EH50,3)</f>
        <v>#VALUE!</v>
      </c>
      <c r="FC254" s="323" t="e">
        <f aca="false">SMALL($DY50:EI50,3)</f>
        <v>#VALUE!</v>
      </c>
      <c r="FD254" s="323" t="e">
        <f aca="false">SMALL($DY50:EJ50,3)</f>
        <v>#VALUE!</v>
      </c>
      <c r="FE254" s="323" t="e">
        <f aca="false">SMALL($DY50:EK50,3)</f>
        <v>#VALUE!</v>
      </c>
      <c r="FF254" s="323" t="e">
        <f aca="false">SMALL($DY50:EL50,3)</f>
        <v>#VALUE!</v>
      </c>
      <c r="FG254" s="323" t="e">
        <f aca="false">SMALL($DY50:EM50,3)</f>
        <v>#VALUE!</v>
      </c>
      <c r="FH254" s="323" t="e">
        <f aca="false">SMALL($DY50:EN50,3)</f>
        <v>#VALUE!</v>
      </c>
      <c r="FI254" s="323" t="e">
        <f aca="false">SMALL($DY50:EO50,3)</f>
        <v>#VALUE!</v>
      </c>
      <c r="FJ254" s="323" t="e">
        <f aca="false">SMALL($DY50:EP50,3)</f>
        <v>#VALUE!</v>
      </c>
      <c r="FK254" s="323" t="e">
        <f aca="false">SMALL($DY50:EQ50,3)</f>
        <v>#VALUE!</v>
      </c>
      <c r="FL254" s="323" t="e">
        <f aca="false">SMALL($DY50:ER50,3)</f>
        <v>#VALUE!</v>
      </c>
      <c r="FM254" s="323" t="e">
        <f aca="false">SMALL($DY50:ES50,3)</f>
        <v>#VALUE!</v>
      </c>
      <c r="FN254" s="323" t="e">
        <f aca="false">SMALL($DY50:ET50,3)</f>
        <v>#VALUE!</v>
      </c>
      <c r="FO254" s="323" t="e">
        <f aca="false">SMALL($DY50:EU50,3)</f>
        <v>#VALUE!</v>
      </c>
      <c r="FP254" s="324" t="e">
        <f aca="false">SMALL($DY50:EV50,3)</f>
        <v>#VALUE!</v>
      </c>
    </row>
    <row r="255" customFormat="false" ht="12.5" hidden="false" customHeight="false" outlineLevel="0" collapsed="false">
      <c r="FA255" s="322" t="e">
        <f aca="false">SMALL($DY51:EG51,3)</f>
        <v>#VALUE!</v>
      </c>
      <c r="FB255" s="323" t="e">
        <f aca="false">SMALL($DY51:EH51,3)</f>
        <v>#VALUE!</v>
      </c>
      <c r="FC255" s="323" t="e">
        <f aca="false">SMALL($DY51:EI51,3)</f>
        <v>#VALUE!</v>
      </c>
      <c r="FD255" s="323" t="e">
        <f aca="false">SMALL($DY51:EJ51,3)</f>
        <v>#VALUE!</v>
      </c>
      <c r="FE255" s="323" t="e">
        <f aca="false">SMALL($DY51:EK51,3)</f>
        <v>#VALUE!</v>
      </c>
      <c r="FF255" s="323" t="e">
        <f aca="false">SMALL($DY51:EL51,3)</f>
        <v>#VALUE!</v>
      </c>
      <c r="FG255" s="323" t="e">
        <f aca="false">SMALL($DY51:EM51,3)</f>
        <v>#VALUE!</v>
      </c>
      <c r="FH255" s="323" t="e">
        <f aca="false">SMALL($DY51:EN51,3)</f>
        <v>#VALUE!</v>
      </c>
      <c r="FI255" s="323" t="e">
        <f aca="false">SMALL($DY51:EO51,3)</f>
        <v>#VALUE!</v>
      </c>
      <c r="FJ255" s="323" t="e">
        <f aca="false">SMALL($DY51:EP51,3)</f>
        <v>#VALUE!</v>
      </c>
      <c r="FK255" s="323" t="e">
        <f aca="false">SMALL($DY51:EQ51,3)</f>
        <v>#VALUE!</v>
      </c>
      <c r="FL255" s="323" t="e">
        <f aca="false">SMALL($DY51:ER51,3)</f>
        <v>#VALUE!</v>
      </c>
      <c r="FM255" s="323" t="e">
        <f aca="false">SMALL($DY51:ES51,3)</f>
        <v>#VALUE!</v>
      </c>
      <c r="FN255" s="323" t="e">
        <f aca="false">SMALL($DY51:ET51,3)</f>
        <v>#VALUE!</v>
      </c>
      <c r="FO255" s="323" t="e">
        <f aca="false">SMALL($DY51:EU51,3)</f>
        <v>#VALUE!</v>
      </c>
      <c r="FP255" s="324" t="e">
        <f aca="false">SMALL($DY51:EV51,3)</f>
        <v>#VALUE!</v>
      </c>
    </row>
    <row r="256" customFormat="false" ht="12.5" hidden="false" customHeight="false" outlineLevel="0" collapsed="false">
      <c r="FA256" s="322" t="e">
        <f aca="false">SMALL($DY52:EG52,3)</f>
        <v>#VALUE!</v>
      </c>
      <c r="FB256" s="323" t="e">
        <f aca="false">SMALL($DY52:EH52,3)</f>
        <v>#VALUE!</v>
      </c>
      <c r="FC256" s="323" t="e">
        <f aca="false">SMALL($DY52:EI52,3)</f>
        <v>#VALUE!</v>
      </c>
      <c r="FD256" s="323" t="e">
        <f aca="false">SMALL($DY52:EJ52,3)</f>
        <v>#VALUE!</v>
      </c>
      <c r="FE256" s="323" t="e">
        <f aca="false">SMALL($DY52:EK52,3)</f>
        <v>#VALUE!</v>
      </c>
      <c r="FF256" s="323" t="e">
        <f aca="false">SMALL($DY52:EL52,3)</f>
        <v>#VALUE!</v>
      </c>
      <c r="FG256" s="323" t="e">
        <f aca="false">SMALL($DY52:EM52,3)</f>
        <v>#VALUE!</v>
      </c>
      <c r="FH256" s="323" t="e">
        <f aca="false">SMALL($DY52:EN52,3)</f>
        <v>#VALUE!</v>
      </c>
      <c r="FI256" s="323" t="e">
        <f aca="false">SMALL($DY52:EO52,3)</f>
        <v>#VALUE!</v>
      </c>
      <c r="FJ256" s="323" t="e">
        <f aca="false">SMALL($DY52:EP52,3)</f>
        <v>#VALUE!</v>
      </c>
      <c r="FK256" s="323" t="e">
        <f aca="false">SMALL($DY52:EQ52,3)</f>
        <v>#VALUE!</v>
      </c>
      <c r="FL256" s="323" t="e">
        <f aca="false">SMALL($DY52:ER52,3)</f>
        <v>#VALUE!</v>
      </c>
      <c r="FM256" s="323" t="e">
        <f aca="false">SMALL($DY52:ES52,3)</f>
        <v>#VALUE!</v>
      </c>
      <c r="FN256" s="323" t="e">
        <f aca="false">SMALL($DY52:ET52,3)</f>
        <v>#VALUE!</v>
      </c>
      <c r="FO256" s="323" t="e">
        <f aca="false">SMALL($DY52:EU52,3)</f>
        <v>#VALUE!</v>
      </c>
      <c r="FP256" s="324" t="e">
        <f aca="false">SMALL($DY52:EV52,3)</f>
        <v>#VALUE!</v>
      </c>
    </row>
    <row r="257" customFormat="false" ht="12.5" hidden="false" customHeight="false" outlineLevel="0" collapsed="false">
      <c r="FA257" s="322" t="e">
        <f aca="false">SMALL($DY53:EG53,3)</f>
        <v>#VALUE!</v>
      </c>
      <c r="FB257" s="323" t="e">
        <f aca="false">SMALL($DY53:EH53,3)</f>
        <v>#VALUE!</v>
      </c>
      <c r="FC257" s="323" t="e">
        <f aca="false">SMALL($DY53:EI53,3)</f>
        <v>#VALUE!</v>
      </c>
      <c r="FD257" s="323" t="e">
        <f aca="false">SMALL($DY53:EJ53,3)</f>
        <v>#VALUE!</v>
      </c>
      <c r="FE257" s="323" t="e">
        <f aca="false">SMALL($DY53:EK53,3)</f>
        <v>#VALUE!</v>
      </c>
      <c r="FF257" s="323" t="e">
        <f aca="false">SMALL($DY53:EL53,3)</f>
        <v>#VALUE!</v>
      </c>
      <c r="FG257" s="323" t="e">
        <f aca="false">SMALL($DY53:EM53,3)</f>
        <v>#VALUE!</v>
      </c>
      <c r="FH257" s="323" t="e">
        <f aca="false">SMALL($DY53:EN53,3)</f>
        <v>#VALUE!</v>
      </c>
      <c r="FI257" s="323" t="e">
        <f aca="false">SMALL($DY53:EO53,3)</f>
        <v>#VALUE!</v>
      </c>
      <c r="FJ257" s="323" t="e">
        <f aca="false">SMALL($DY53:EP53,3)</f>
        <v>#VALUE!</v>
      </c>
      <c r="FK257" s="323" t="e">
        <f aca="false">SMALL($DY53:EQ53,3)</f>
        <v>#VALUE!</v>
      </c>
      <c r="FL257" s="323" t="e">
        <f aca="false">SMALL($DY53:ER53,3)</f>
        <v>#VALUE!</v>
      </c>
      <c r="FM257" s="323" t="e">
        <f aca="false">SMALL($DY53:ES53,3)</f>
        <v>#VALUE!</v>
      </c>
      <c r="FN257" s="323" t="e">
        <f aca="false">SMALL($DY53:ET53,3)</f>
        <v>#VALUE!</v>
      </c>
      <c r="FO257" s="323" t="e">
        <f aca="false">SMALL($DY53:EU53,3)</f>
        <v>#VALUE!</v>
      </c>
      <c r="FP257" s="324" t="e">
        <f aca="false">SMALL($DY53:EV53,3)</f>
        <v>#VALUE!</v>
      </c>
    </row>
    <row r="258" customFormat="false" ht="12.5" hidden="false" customHeight="false" outlineLevel="0" collapsed="false">
      <c r="FA258" s="322" t="e">
        <f aca="false">SMALL($DY54:EG54,3)</f>
        <v>#VALUE!</v>
      </c>
      <c r="FB258" s="323" t="e">
        <f aca="false">SMALL($DY54:EH54,3)</f>
        <v>#VALUE!</v>
      </c>
      <c r="FC258" s="323" t="e">
        <f aca="false">SMALL($DY54:EI54,3)</f>
        <v>#VALUE!</v>
      </c>
      <c r="FD258" s="323" t="e">
        <f aca="false">SMALL($DY54:EJ54,3)</f>
        <v>#VALUE!</v>
      </c>
      <c r="FE258" s="323" t="e">
        <f aca="false">SMALL($DY54:EK54,3)</f>
        <v>#VALUE!</v>
      </c>
      <c r="FF258" s="323" t="e">
        <f aca="false">SMALL($DY54:EL54,3)</f>
        <v>#VALUE!</v>
      </c>
      <c r="FG258" s="323" t="e">
        <f aca="false">SMALL($DY54:EM54,3)</f>
        <v>#VALUE!</v>
      </c>
      <c r="FH258" s="323" t="e">
        <f aca="false">SMALL($DY54:EN54,3)</f>
        <v>#VALUE!</v>
      </c>
      <c r="FI258" s="323" t="e">
        <f aca="false">SMALL($DY54:EO54,3)</f>
        <v>#VALUE!</v>
      </c>
      <c r="FJ258" s="323" t="e">
        <f aca="false">SMALL($DY54:EP54,3)</f>
        <v>#VALUE!</v>
      </c>
      <c r="FK258" s="323" t="e">
        <f aca="false">SMALL($DY54:EQ54,3)</f>
        <v>#VALUE!</v>
      </c>
      <c r="FL258" s="323" t="e">
        <f aca="false">SMALL($DY54:ER54,3)</f>
        <v>#VALUE!</v>
      </c>
      <c r="FM258" s="323" t="e">
        <f aca="false">SMALL($DY54:ES54,3)</f>
        <v>#VALUE!</v>
      </c>
      <c r="FN258" s="323" t="e">
        <f aca="false">SMALL($DY54:ET54,3)</f>
        <v>#VALUE!</v>
      </c>
      <c r="FO258" s="323" t="e">
        <f aca="false">SMALL($DY54:EU54,3)</f>
        <v>#VALUE!</v>
      </c>
      <c r="FP258" s="324" t="e">
        <f aca="false">SMALL($DY54:EV54,3)</f>
        <v>#VALUE!</v>
      </c>
    </row>
    <row r="259" customFormat="false" ht="12.5" hidden="false" customHeight="false" outlineLevel="0" collapsed="false">
      <c r="FA259" s="322" t="e">
        <f aca="false">SMALL($DY55:EG55,3)</f>
        <v>#VALUE!</v>
      </c>
      <c r="FB259" s="323" t="e">
        <f aca="false">SMALL($DY55:EH55,3)</f>
        <v>#VALUE!</v>
      </c>
      <c r="FC259" s="323" t="e">
        <f aca="false">SMALL($DY55:EI55,3)</f>
        <v>#VALUE!</v>
      </c>
      <c r="FD259" s="323" t="e">
        <f aca="false">SMALL($DY55:EJ55,3)</f>
        <v>#VALUE!</v>
      </c>
      <c r="FE259" s="323" t="e">
        <f aca="false">SMALL($DY55:EK55,3)</f>
        <v>#VALUE!</v>
      </c>
      <c r="FF259" s="323" t="e">
        <f aca="false">SMALL($DY55:EL55,3)</f>
        <v>#VALUE!</v>
      </c>
      <c r="FG259" s="323" t="e">
        <f aca="false">SMALL($DY55:EM55,3)</f>
        <v>#VALUE!</v>
      </c>
      <c r="FH259" s="323" t="e">
        <f aca="false">SMALL($DY55:EN55,3)</f>
        <v>#VALUE!</v>
      </c>
      <c r="FI259" s="323" t="e">
        <f aca="false">SMALL($DY55:EO55,3)</f>
        <v>#VALUE!</v>
      </c>
      <c r="FJ259" s="323" t="e">
        <f aca="false">SMALL($DY55:EP55,3)</f>
        <v>#VALUE!</v>
      </c>
      <c r="FK259" s="323" t="e">
        <f aca="false">SMALL($DY55:EQ55,3)</f>
        <v>#VALUE!</v>
      </c>
      <c r="FL259" s="323" t="e">
        <f aca="false">SMALL($DY55:ER55,3)</f>
        <v>#VALUE!</v>
      </c>
      <c r="FM259" s="323" t="e">
        <f aca="false">SMALL($DY55:ES55,3)</f>
        <v>#VALUE!</v>
      </c>
      <c r="FN259" s="323" t="e">
        <f aca="false">SMALL($DY55:ET55,3)</f>
        <v>#VALUE!</v>
      </c>
      <c r="FO259" s="323" t="e">
        <f aca="false">SMALL($DY55:EU55,3)</f>
        <v>#VALUE!</v>
      </c>
      <c r="FP259" s="324" t="e">
        <f aca="false">SMALL($DY55:EV55,3)</f>
        <v>#VALUE!</v>
      </c>
    </row>
    <row r="260" customFormat="false" ht="12.5" hidden="false" customHeight="false" outlineLevel="0" collapsed="false">
      <c r="FA260" s="322" t="e">
        <f aca="false">SMALL($DY56:EG56,3)</f>
        <v>#VALUE!</v>
      </c>
      <c r="FB260" s="323" t="e">
        <f aca="false">SMALL($DY56:EH56,3)</f>
        <v>#VALUE!</v>
      </c>
      <c r="FC260" s="323" t="e">
        <f aca="false">SMALL($DY56:EI56,3)</f>
        <v>#VALUE!</v>
      </c>
      <c r="FD260" s="323" t="e">
        <f aca="false">SMALL($DY56:EJ56,3)</f>
        <v>#VALUE!</v>
      </c>
      <c r="FE260" s="323" t="e">
        <f aca="false">SMALL($DY56:EK56,3)</f>
        <v>#VALUE!</v>
      </c>
      <c r="FF260" s="323" t="e">
        <f aca="false">SMALL($DY56:EL56,3)</f>
        <v>#VALUE!</v>
      </c>
      <c r="FG260" s="323" t="e">
        <f aca="false">SMALL($DY56:EM56,3)</f>
        <v>#VALUE!</v>
      </c>
      <c r="FH260" s="323" t="e">
        <f aca="false">SMALL($DY56:EN56,3)</f>
        <v>#VALUE!</v>
      </c>
      <c r="FI260" s="323" t="e">
        <f aca="false">SMALL($DY56:EO56,3)</f>
        <v>#VALUE!</v>
      </c>
      <c r="FJ260" s="323" t="e">
        <f aca="false">SMALL($DY56:EP56,3)</f>
        <v>#VALUE!</v>
      </c>
      <c r="FK260" s="323" t="e">
        <f aca="false">SMALL($DY56:EQ56,3)</f>
        <v>#VALUE!</v>
      </c>
      <c r="FL260" s="323" t="e">
        <f aca="false">SMALL($DY56:ER56,3)</f>
        <v>#VALUE!</v>
      </c>
      <c r="FM260" s="323" t="e">
        <f aca="false">SMALL($DY56:ES56,3)</f>
        <v>#VALUE!</v>
      </c>
      <c r="FN260" s="323" t="e">
        <f aca="false">SMALL($DY56:ET56,3)</f>
        <v>#VALUE!</v>
      </c>
      <c r="FO260" s="323" t="e">
        <f aca="false">SMALL($DY56:EU56,3)</f>
        <v>#VALUE!</v>
      </c>
      <c r="FP260" s="324" t="e">
        <f aca="false">SMALL($DY56:EV56,3)</f>
        <v>#VALUE!</v>
      </c>
    </row>
    <row r="261" customFormat="false" ht="12.5" hidden="false" customHeight="false" outlineLevel="0" collapsed="false">
      <c r="FA261" s="322" t="e">
        <f aca="false">SMALL($DY57:EG57,3)</f>
        <v>#VALUE!</v>
      </c>
      <c r="FB261" s="323" t="e">
        <f aca="false">SMALL($DY57:EH57,3)</f>
        <v>#VALUE!</v>
      </c>
      <c r="FC261" s="323" t="e">
        <f aca="false">SMALL($DY57:EI57,3)</f>
        <v>#VALUE!</v>
      </c>
      <c r="FD261" s="323" t="e">
        <f aca="false">SMALL($DY57:EJ57,3)</f>
        <v>#VALUE!</v>
      </c>
      <c r="FE261" s="323" t="e">
        <f aca="false">SMALL($DY57:EK57,3)</f>
        <v>#VALUE!</v>
      </c>
      <c r="FF261" s="323" t="e">
        <f aca="false">SMALL($DY57:EL57,3)</f>
        <v>#VALUE!</v>
      </c>
      <c r="FG261" s="323" t="e">
        <f aca="false">SMALL($DY57:EM57,3)</f>
        <v>#VALUE!</v>
      </c>
      <c r="FH261" s="323" t="e">
        <f aca="false">SMALL($DY57:EN57,3)</f>
        <v>#VALUE!</v>
      </c>
      <c r="FI261" s="323" t="e">
        <f aca="false">SMALL($DY57:EO57,3)</f>
        <v>#VALUE!</v>
      </c>
      <c r="FJ261" s="323" t="e">
        <f aca="false">SMALL($DY57:EP57,3)</f>
        <v>#VALUE!</v>
      </c>
      <c r="FK261" s="323" t="e">
        <f aca="false">SMALL($DY57:EQ57,3)</f>
        <v>#VALUE!</v>
      </c>
      <c r="FL261" s="323" t="e">
        <f aca="false">SMALL($DY57:ER57,3)</f>
        <v>#VALUE!</v>
      </c>
      <c r="FM261" s="323" t="e">
        <f aca="false">SMALL($DY57:ES57,3)</f>
        <v>#VALUE!</v>
      </c>
      <c r="FN261" s="323" t="e">
        <f aca="false">SMALL($DY57:ET57,3)</f>
        <v>#VALUE!</v>
      </c>
      <c r="FO261" s="323" t="e">
        <f aca="false">SMALL($DY57:EU57,3)</f>
        <v>#VALUE!</v>
      </c>
      <c r="FP261" s="324" t="e">
        <f aca="false">SMALL($DY57:EV57,3)</f>
        <v>#VALUE!</v>
      </c>
    </row>
    <row r="262" customFormat="false" ht="12.5" hidden="false" customHeight="false" outlineLevel="0" collapsed="false">
      <c r="FA262" s="322" t="e">
        <f aca="false">SMALL($DY58:EG58,3)</f>
        <v>#VALUE!</v>
      </c>
      <c r="FB262" s="323" t="e">
        <f aca="false">SMALL($DY58:EH58,3)</f>
        <v>#VALUE!</v>
      </c>
      <c r="FC262" s="323" t="e">
        <f aca="false">SMALL($DY58:EI58,3)</f>
        <v>#VALUE!</v>
      </c>
      <c r="FD262" s="323" t="e">
        <f aca="false">SMALL($DY58:EJ58,3)</f>
        <v>#VALUE!</v>
      </c>
      <c r="FE262" s="323" t="e">
        <f aca="false">SMALL($DY58:EK58,3)</f>
        <v>#VALUE!</v>
      </c>
      <c r="FF262" s="323" t="e">
        <f aca="false">SMALL($DY58:EL58,3)</f>
        <v>#VALUE!</v>
      </c>
      <c r="FG262" s="323" t="e">
        <f aca="false">SMALL($DY58:EM58,3)</f>
        <v>#VALUE!</v>
      </c>
      <c r="FH262" s="323" t="e">
        <f aca="false">SMALL($DY58:EN58,3)</f>
        <v>#VALUE!</v>
      </c>
      <c r="FI262" s="323" t="e">
        <f aca="false">SMALL($DY58:EO58,3)</f>
        <v>#VALUE!</v>
      </c>
      <c r="FJ262" s="323" t="e">
        <f aca="false">SMALL($DY58:EP58,3)</f>
        <v>#VALUE!</v>
      </c>
      <c r="FK262" s="323" t="e">
        <f aca="false">SMALL($DY58:EQ58,3)</f>
        <v>#VALUE!</v>
      </c>
      <c r="FL262" s="323" t="e">
        <f aca="false">SMALL($DY58:ER58,3)</f>
        <v>#VALUE!</v>
      </c>
      <c r="FM262" s="323" t="e">
        <f aca="false">SMALL($DY58:ES58,3)</f>
        <v>#VALUE!</v>
      </c>
      <c r="FN262" s="323" t="e">
        <f aca="false">SMALL($DY58:ET58,3)</f>
        <v>#VALUE!</v>
      </c>
      <c r="FO262" s="323" t="e">
        <f aca="false">SMALL($DY58:EU58,3)</f>
        <v>#VALUE!</v>
      </c>
      <c r="FP262" s="324" t="e">
        <f aca="false">SMALL($DY58:EV58,3)</f>
        <v>#VALUE!</v>
      </c>
    </row>
    <row r="263" customFormat="false" ht="12.5" hidden="false" customHeight="false" outlineLevel="0" collapsed="false">
      <c r="FA263" s="322" t="e">
        <f aca="false">SMALL($DY59:EG59,3)</f>
        <v>#VALUE!</v>
      </c>
      <c r="FB263" s="323" t="e">
        <f aca="false">SMALL($DY59:EH59,3)</f>
        <v>#VALUE!</v>
      </c>
      <c r="FC263" s="323" t="e">
        <f aca="false">SMALL($DY59:EI59,3)</f>
        <v>#VALUE!</v>
      </c>
      <c r="FD263" s="323" t="e">
        <f aca="false">SMALL($DY59:EJ59,3)</f>
        <v>#VALUE!</v>
      </c>
      <c r="FE263" s="323" t="e">
        <f aca="false">SMALL($DY59:EK59,3)</f>
        <v>#VALUE!</v>
      </c>
      <c r="FF263" s="323" t="e">
        <f aca="false">SMALL($DY59:EL59,3)</f>
        <v>#VALUE!</v>
      </c>
      <c r="FG263" s="323" t="e">
        <f aca="false">SMALL($DY59:EM59,3)</f>
        <v>#VALUE!</v>
      </c>
      <c r="FH263" s="323" t="e">
        <f aca="false">SMALL($DY59:EN59,3)</f>
        <v>#VALUE!</v>
      </c>
      <c r="FI263" s="323" t="e">
        <f aca="false">SMALL($DY59:EO59,3)</f>
        <v>#VALUE!</v>
      </c>
      <c r="FJ263" s="323" t="e">
        <f aca="false">SMALL($DY59:EP59,3)</f>
        <v>#VALUE!</v>
      </c>
      <c r="FK263" s="323" t="e">
        <f aca="false">SMALL($DY59:EQ59,3)</f>
        <v>#VALUE!</v>
      </c>
      <c r="FL263" s="323" t="e">
        <f aca="false">SMALL($DY59:ER59,3)</f>
        <v>#VALUE!</v>
      </c>
      <c r="FM263" s="323" t="e">
        <f aca="false">SMALL($DY59:ES59,3)</f>
        <v>#VALUE!</v>
      </c>
      <c r="FN263" s="323" t="e">
        <f aca="false">SMALL($DY59:ET59,3)</f>
        <v>#VALUE!</v>
      </c>
      <c r="FO263" s="323" t="e">
        <f aca="false">SMALL($DY59:EU59,3)</f>
        <v>#VALUE!</v>
      </c>
      <c r="FP263" s="324" t="e">
        <f aca="false">SMALL($DY59:EV59,3)</f>
        <v>#VALUE!</v>
      </c>
    </row>
    <row r="264" customFormat="false" ht="12.5" hidden="false" customHeight="false" outlineLevel="0" collapsed="false">
      <c r="FA264" s="322" t="e">
        <f aca="false">SMALL($DY60:EG60,3)</f>
        <v>#VALUE!</v>
      </c>
      <c r="FB264" s="323" t="e">
        <f aca="false">SMALL($DY60:EH60,3)</f>
        <v>#VALUE!</v>
      </c>
      <c r="FC264" s="323" t="e">
        <f aca="false">SMALL($DY60:EI60,3)</f>
        <v>#VALUE!</v>
      </c>
      <c r="FD264" s="323" t="e">
        <f aca="false">SMALL($DY60:EJ60,3)</f>
        <v>#VALUE!</v>
      </c>
      <c r="FE264" s="323" t="e">
        <f aca="false">SMALL($DY60:EK60,3)</f>
        <v>#VALUE!</v>
      </c>
      <c r="FF264" s="323" t="e">
        <f aca="false">SMALL($DY60:EL60,3)</f>
        <v>#VALUE!</v>
      </c>
      <c r="FG264" s="323" t="e">
        <f aca="false">SMALL($DY60:EM60,3)</f>
        <v>#VALUE!</v>
      </c>
      <c r="FH264" s="323" t="e">
        <f aca="false">SMALL($DY60:EN60,3)</f>
        <v>#VALUE!</v>
      </c>
      <c r="FI264" s="323" t="e">
        <f aca="false">SMALL($DY60:EO60,3)</f>
        <v>#VALUE!</v>
      </c>
      <c r="FJ264" s="323" t="e">
        <f aca="false">SMALL($DY60:EP60,3)</f>
        <v>#VALUE!</v>
      </c>
      <c r="FK264" s="323" t="e">
        <f aca="false">SMALL($DY60:EQ60,3)</f>
        <v>#VALUE!</v>
      </c>
      <c r="FL264" s="323" t="e">
        <f aca="false">SMALL($DY60:ER60,3)</f>
        <v>#VALUE!</v>
      </c>
      <c r="FM264" s="323" t="e">
        <f aca="false">SMALL($DY60:ES60,3)</f>
        <v>#VALUE!</v>
      </c>
      <c r="FN264" s="323" t="e">
        <f aca="false">SMALL($DY60:ET60,3)</f>
        <v>#VALUE!</v>
      </c>
      <c r="FO264" s="323" t="e">
        <f aca="false">SMALL($DY60:EU60,3)</f>
        <v>#VALUE!</v>
      </c>
      <c r="FP264" s="324" t="e">
        <f aca="false">SMALL($DY60:EV60,3)</f>
        <v>#VALUE!</v>
      </c>
    </row>
    <row r="265" customFormat="false" ht="12.5" hidden="false" customHeight="false" outlineLevel="0" collapsed="false">
      <c r="FA265" s="322" t="e">
        <f aca="false">SMALL($DY61:EG61,3)</f>
        <v>#VALUE!</v>
      </c>
      <c r="FB265" s="323" t="e">
        <f aca="false">SMALL($DY61:EH61,3)</f>
        <v>#VALUE!</v>
      </c>
      <c r="FC265" s="323" t="e">
        <f aca="false">SMALL($DY61:EI61,3)</f>
        <v>#VALUE!</v>
      </c>
      <c r="FD265" s="323" t="e">
        <f aca="false">SMALL($DY61:EJ61,3)</f>
        <v>#VALUE!</v>
      </c>
      <c r="FE265" s="323" t="e">
        <f aca="false">SMALL($DY61:EK61,3)</f>
        <v>#VALUE!</v>
      </c>
      <c r="FF265" s="323" t="e">
        <f aca="false">SMALL($DY61:EL61,3)</f>
        <v>#VALUE!</v>
      </c>
      <c r="FG265" s="323" t="e">
        <f aca="false">SMALL($DY61:EM61,3)</f>
        <v>#VALUE!</v>
      </c>
      <c r="FH265" s="323" t="e">
        <f aca="false">SMALL($DY61:EN61,3)</f>
        <v>#VALUE!</v>
      </c>
      <c r="FI265" s="323" t="e">
        <f aca="false">SMALL($DY61:EO61,3)</f>
        <v>#VALUE!</v>
      </c>
      <c r="FJ265" s="323" t="e">
        <f aca="false">SMALL($DY61:EP61,3)</f>
        <v>#VALUE!</v>
      </c>
      <c r="FK265" s="323" t="e">
        <f aca="false">SMALL($DY61:EQ61,3)</f>
        <v>#VALUE!</v>
      </c>
      <c r="FL265" s="323" t="e">
        <f aca="false">SMALL($DY61:ER61,3)</f>
        <v>#VALUE!</v>
      </c>
      <c r="FM265" s="323" t="e">
        <f aca="false">SMALL($DY61:ES61,3)</f>
        <v>#VALUE!</v>
      </c>
      <c r="FN265" s="323" t="e">
        <f aca="false">SMALL($DY61:ET61,3)</f>
        <v>#VALUE!</v>
      </c>
      <c r="FO265" s="323" t="e">
        <f aca="false">SMALL($DY61:EU61,3)</f>
        <v>#VALUE!</v>
      </c>
      <c r="FP265" s="324" t="e">
        <f aca="false">SMALL($DY61:EV61,3)</f>
        <v>#VALUE!</v>
      </c>
    </row>
    <row r="266" customFormat="false" ht="12.5" hidden="false" customHeight="false" outlineLevel="0" collapsed="false">
      <c r="FA266" s="322" t="e">
        <f aca="false">SMALL($DY62:EG62,3)</f>
        <v>#VALUE!</v>
      </c>
      <c r="FB266" s="323" t="e">
        <f aca="false">SMALL($DY62:EH62,3)</f>
        <v>#VALUE!</v>
      </c>
      <c r="FC266" s="323" t="e">
        <f aca="false">SMALL($DY62:EI62,3)</f>
        <v>#VALUE!</v>
      </c>
      <c r="FD266" s="323" t="e">
        <f aca="false">SMALL($DY62:EJ62,3)</f>
        <v>#VALUE!</v>
      </c>
      <c r="FE266" s="323" t="e">
        <f aca="false">SMALL($DY62:EK62,3)</f>
        <v>#VALUE!</v>
      </c>
      <c r="FF266" s="323" t="e">
        <f aca="false">SMALL($DY62:EL62,3)</f>
        <v>#VALUE!</v>
      </c>
      <c r="FG266" s="323" t="e">
        <f aca="false">SMALL($DY62:EM62,3)</f>
        <v>#VALUE!</v>
      </c>
      <c r="FH266" s="323" t="e">
        <f aca="false">SMALL($DY62:EN62,3)</f>
        <v>#VALUE!</v>
      </c>
      <c r="FI266" s="323" t="e">
        <f aca="false">SMALL($DY62:EO62,3)</f>
        <v>#VALUE!</v>
      </c>
      <c r="FJ266" s="323" t="e">
        <f aca="false">SMALL($DY62:EP62,3)</f>
        <v>#VALUE!</v>
      </c>
      <c r="FK266" s="323" t="e">
        <f aca="false">SMALL($DY62:EQ62,3)</f>
        <v>#VALUE!</v>
      </c>
      <c r="FL266" s="323" t="e">
        <f aca="false">SMALL($DY62:ER62,3)</f>
        <v>#VALUE!</v>
      </c>
      <c r="FM266" s="323" t="e">
        <f aca="false">SMALL($DY62:ES62,3)</f>
        <v>#VALUE!</v>
      </c>
      <c r="FN266" s="323" t="e">
        <f aca="false">SMALL($DY62:ET62,3)</f>
        <v>#VALUE!</v>
      </c>
      <c r="FO266" s="323" t="e">
        <f aca="false">SMALL($DY62:EU62,3)</f>
        <v>#VALUE!</v>
      </c>
      <c r="FP266" s="324" t="e">
        <f aca="false">SMALL($DY62:EV62,3)</f>
        <v>#VALUE!</v>
      </c>
    </row>
    <row r="267" customFormat="false" ht="12.5" hidden="false" customHeight="false" outlineLevel="0" collapsed="false">
      <c r="FA267" s="322" t="e">
        <f aca="false">SMALL($DY63:EG63,3)</f>
        <v>#VALUE!</v>
      </c>
      <c r="FB267" s="323" t="e">
        <f aca="false">SMALL($DY63:EH63,3)</f>
        <v>#VALUE!</v>
      </c>
      <c r="FC267" s="323" t="e">
        <f aca="false">SMALL($DY63:EI63,3)</f>
        <v>#VALUE!</v>
      </c>
      <c r="FD267" s="323" t="e">
        <f aca="false">SMALL($DY63:EJ63,3)</f>
        <v>#VALUE!</v>
      </c>
      <c r="FE267" s="323" t="e">
        <f aca="false">SMALL($DY63:EK63,3)</f>
        <v>#VALUE!</v>
      </c>
      <c r="FF267" s="323" t="e">
        <f aca="false">SMALL($DY63:EL63,3)</f>
        <v>#VALUE!</v>
      </c>
      <c r="FG267" s="323" t="e">
        <f aca="false">SMALL($DY63:EM63,3)</f>
        <v>#VALUE!</v>
      </c>
      <c r="FH267" s="323" t="e">
        <f aca="false">SMALL($DY63:EN63,3)</f>
        <v>#VALUE!</v>
      </c>
      <c r="FI267" s="323" t="e">
        <f aca="false">SMALL($DY63:EO63,3)</f>
        <v>#VALUE!</v>
      </c>
      <c r="FJ267" s="323" t="e">
        <f aca="false">SMALL($DY63:EP63,3)</f>
        <v>#VALUE!</v>
      </c>
      <c r="FK267" s="323" t="e">
        <f aca="false">SMALL($DY63:EQ63,3)</f>
        <v>#VALUE!</v>
      </c>
      <c r="FL267" s="323" t="e">
        <f aca="false">SMALL($DY63:ER63,3)</f>
        <v>#VALUE!</v>
      </c>
      <c r="FM267" s="323" t="e">
        <f aca="false">SMALL($DY63:ES63,3)</f>
        <v>#VALUE!</v>
      </c>
      <c r="FN267" s="323" t="e">
        <f aca="false">SMALL($DY63:ET63,3)</f>
        <v>#VALUE!</v>
      </c>
      <c r="FO267" s="323" t="e">
        <f aca="false">SMALL($DY63:EU63,3)</f>
        <v>#VALUE!</v>
      </c>
      <c r="FP267" s="324" t="e">
        <f aca="false">SMALL($DY63:EV63,3)</f>
        <v>#VALUE!</v>
      </c>
    </row>
    <row r="268" customFormat="false" ht="12.5" hidden="false" customHeight="false" outlineLevel="0" collapsed="false">
      <c r="FA268" s="322" t="e">
        <f aca="false">SMALL($DY64:EG64,3)</f>
        <v>#VALUE!</v>
      </c>
      <c r="FB268" s="323" t="e">
        <f aca="false">SMALL($DY64:EH64,3)</f>
        <v>#VALUE!</v>
      </c>
      <c r="FC268" s="323" t="e">
        <f aca="false">SMALL($DY64:EI64,3)</f>
        <v>#VALUE!</v>
      </c>
      <c r="FD268" s="323" t="e">
        <f aca="false">SMALL($DY64:EJ64,3)</f>
        <v>#VALUE!</v>
      </c>
      <c r="FE268" s="323" t="e">
        <f aca="false">SMALL($DY64:EK64,3)</f>
        <v>#VALUE!</v>
      </c>
      <c r="FF268" s="323" t="e">
        <f aca="false">SMALL($DY64:EL64,3)</f>
        <v>#VALUE!</v>
      </c>
      <c r="FG268" s="323" t="e">
        <f aca="false">SMALL($DY64:EM64,3)</f>
        <v>#VALUE!</v>
      </c>
      <c r="FH268" s="323" t="e">
        <f aca="false">SMALL($DY64:EN64,3)</f>
        <v>#VALUE!</v>
      </c>
      <c r="FI268" s="323" t="e">
        <f aca="false">SMALL($DY64:EO64,3)</f>
        <v>#VALUE!</v>
      </c>
      <c r="FJ268" s="323" t="e">
        <f aca="false">SMALL($DY64:EP64,3)</f>
        <v>#VALUE!</v>
      </c>
      <c r="FK268" s="323" t="e">
        <f aca="false">SMALL($DY64:EQ64,3)</f>
        <v>#VALUE!</v>
      </c>
      <c r="FL268" s="323" t="e">
        <f aca="false">SMALL($DY64:ER64,3)</f>
        <v>#VALUE!</v>
      </c>
      <c r="FM268" s="323" t="e">
        <f aca="false">SMALL($DY64:ES64,3)</f>
        <v>#VALUE!</v>
      </c>
      <c r="FN268" s="323" t="e">
        <f aca="false">SMALL($DY64:ET64,3)</f>
        <v>#VALUE!</v>
      </c>
      <c r="FO268" s="323" t="e">
        <f aca="false">SMALL($DY64:EU64,3)</f>
        <v>#VALUE!</v>
      </c>
      <c r="FP268" s="324" t="e">
        <f aca="false">SMALL($DY64:EV64,3)</f>
        <v>#VALUE!</v>
      </c>
    </row>
    <row r="269" customFormat="false" ht="12.5" hidden="false" customHeight="false" outlineLevel="0" collapsed="false">
      <c r="FA269" s="322" t="e">
        <f aca="false">SMALL($DY65:EG65,3)</f>
        <v>#VALUE!</v>
      </c>
      <c r="FB269" s="323" t="e">
        <f aca="false">SMALL($DY65:EH65,3)</f>
        <v>#VALUE!</v>
      </c>
      <c r="FC269" s="323" t="e">
        <f aca="false">SMALL($DY65:EI65,3)</f>
        <v>#VALUE!</v>
      </c>
      <c r="FD269" s="323" t="e">
        <f aca="false">SMALL($DY65:EJ65,3)</f>
        <v>#VALUE!</v>
      </c>
      <c r="FE269" s="323" t="e">
        <f aca="false">SMALL($DY65:EK65,3)</f>
        <v>#VALUE!</v>
      </c>
      <c r="FF269" s="323" t="e">
        <f aca="false">SMALL($DY65:EL65,3)</f>
        <v>#VALUE!</v>
      </c>
      <c r="FG269" s="323" t="e">
        <f aca="false">SMALL($DY65:EM65,3)</f>
        <v>#VALUE!</v>
      </c>
      <c r="FH269" s="323" t="e">
        <f aca="false">SMALL($DY65:EN65,3)</f>
        <v>#VALUE!</v>
      </c>
      <c r="FI269" s="323" t="e">
        <f aca="false">SMALL($DY65:EO65,3)</f>
        <v>#VALUE!</v>
      </c>
      <c r="FJ269" s="323" t="e">
        <f aca="false">SMALL($DY65:EP65,3)</f>
        <v>#VALUE!</v>
      </c>
      <c r="FK269" s="323" t="e">
        <f aca="false">SMALL($DY65:EQ65,3)</f>
        <v>#VALUE!</v>
      </c>
      <c r="FL269" s="323" t="e">
        <f aca="false">SMALL($DY65:ER65,3)</f>
        <v>#VALUE!</v>
      </c>
      <c r="FM269" s="323" t="e">
        <f aca="false">SMALL($DY65:ES65,3)</f>
        <v>#VALUE!</v>
      </c>
      <c r="FN269" s="323" t="e">
        <f aca="false">SMALL($DY65:ET65,3)</f>
        <v>#VALUE!</v>
      </c>
      <c r="FO269" s="323" t="e">
        <f aca="false">SMALL($DY65:EU65,3)</f>
        <v>#VALUE!</v>
      </c>
      <c r="FP269" s="324" t="e">
        <f aca="false">SMALL($DY65:EV65,3)</f>
        <v>#VALUE!</v>
      </c>
    </row>
    <row r="270" customFormat="false" ht="12.5" hidden="false" customHeight="false" outlineLevel="0" collapsed="false">
      <c r="FA270" s="322" t="e">
        <f aca="false">SMALL($DY66:EG66,3)</f>
        <v>#VALUE!</v>
      </c>
      <c r="FB270" s="323" t="e">
        <f aca="false">SMALL($DY66:EH66,3)</f>
        <v>#VALUE!</v>
      </c>
      <c r="FC270" s="323" t="e">
        <f aca="false">SMALL($DY66:EI66,3)</f>
        <v>#VALUE!</v>
      </c>
      <c r="FD270" s="323" t="e">
        <f aca="false">SMALL($DY66:EJ66,3)</f>
        <v>#VALUE!</v>
      </c>
      <c r="FE270" s="323" t="e">
        <f aca="false">SMALL($DY66:EK66,3)</f>
        <v>#VALUE!</v>
      </c>
      <c r="FF270" s="323" t="e">
        <f aca="false">SMALL($DY66:EL66,3)</f>
        <v>#VALUE!</v>
      </c>
      <c r="FG270" s="323" t="e">
        <f aca="false">SMALL($DY66:EM66,3)</f>
        <v>#VALUE!</v>
      </c>
      <c r="FH270" s="323" t="e">
        <f aca="false">SMALL($DY66:EN66,3)</f>
        <v>#VALUE!</v>
      </c>
      <c r="FI270" s="323" t="e">
        <f aca="false">SMALL($DY66:EO66,3)</f>
        <v>#VALUE!</v>
      </c>
      <c r="FJ270" s="323" t="e">
        <f aca="false">SMALL($DY66:EP66,3)</f>
        <v>#VALUE!</v>
      </c>
      <c r="FK270" s="323" t="e">
        <f aca="false">SMALL($DY66:EQ66,3)</f>
        <v>#VALUE!</v>
      </c>
      <c r="FL270" s="323" t="e">
        <f aca="false">SMALL($DY66:ER66,3)</f>
        <v>#VALUE!</v>
      </c>
      <c r="FM270" s="323" t="e">
        <f aca="false">SMALL($DY66:ES66,3)</f>
        <v>#VALUE!</v>
      </c>
      <c r="FN270" s="323" t="e">
        <f aca="false">SMALL($DY66:ET66,3)</f>
        <v>#VALUE!</v>
      </c>
      <c r="FO270" s="323" t="e">
        <f aca="false">SMALL($DY66:EU66,3)</f>
        <v>#VALUE!</v>
      </c>
      <c r="FP270" s="324" t="e">
        <f aca="false">SMALL($DY66:EV66,3)</f>
        <v>#VALUE!</v>
      </c>
    </row>
    <row r="271" customFormat="false" ht="12.5" hidden="false" customHeight="false" outlineLevel="0" collapsed="false">
      <c r="FA271" s="322" t="e">
        <f aca="false">SMALL($DY67:EG67,3)</f>
        <v>#VALUE!</v>
      </c>
      <c r="FB271" s="323" t="e">
        <f aca="false">SMALL($DY67:EH67,3)</f>
        <v>#VALUE!</v>
      </c>
      <c r="FC271" s="323" t="e">
        <f aca="false">SMALL($DY67:EI67,3)</f>
        <v>#VALUE!</v>
      </c>
      <c r="FD271" s="323" t="e">
        <f aca="false">SMALL($DY67:EJ67,3)</f>
        <v>#VALUE!</v>
      </c>
      <c r="FE271" s="323" t="e">
        <f aca="false">SMALL($DY67:EK67,3)</f>
        <v>#VALUE!</v>
      </c>
      <c r="FF271" s="323" t="e">
        <f aca="false">SMALL($DY67:EL67,3)</f>
        <v>#VALUE!</v>
      </c>
      <c r="FG271" s="323" t="e">
        <f aca="false">SMALL($DY67:EM67,3)</f>
        <v>#VALUE!</v>
      </c>
      <c r="FH271" s="323" t="e">
        <f aca="false">SMALL($DY67:EN67,3)</f>
        <v>#VALUE!</v>
      </c>
      <c r="FI271" s="323" t="e">
        <f aca="false">SMALL($DY67:EO67,3)</f>
        <v>#VALUE!</v>
      </c>
      <c r="FJ271" s="323" t="e">
        <f aca="false">SMALL($DY67:EP67,3)</f>
        <v>#VALUE!</v>
      </c>
      <c r="FK271" s="323" t="e">
        <f aca="false">SMALL($DY67:EQ67,3)</f>
        <v>#VALUE!</v>
      </c>
      <c r="FL271" s="323" t="e">
        <f aca="false">SMALL($DY67:ER67,3)</f>
        <v>#VALUE!</v>
      </c>
      <c r="FM271" s="323" t="e">
        <f aca="false">SMALL($DY67:ES67,3)</f>
        <v>#VALUE!</v>
      </c>
      <c r="FN271" s="323" t="e">
        <f aca="false">SMALL($DY67:ET67,3)</f>
        <v>#VALUE!</v>
      </c>
      <c r="FO271" s="323" t="e">
        <f aca="false">SMALL($DY67:EU67,3)</f>
        <v>#VALUE!</v>
      </c>
      <c r="FP271" s="324" t="e">
        <f aca="false">SMALL($DY67:EV67,3)</f>
        <v>#VALUE!</v>
      </c>
    </row>
    <row r="272" customFormat="false" ht="12.5" hidden="false" customHeight="false" outlineLevel="0" collapsed="false">
      <c r="FA272" s="322" t="e">
        <f aca="false">SMALL($DY68:EG68,3)</f>
        <v>#VALUE!</v>
      </c>
      <c r="FB272" s="323" t="e">
        <f aca="false">SMALL($DY68:EH68,3)</f>
        <v>#VALUE!</v>
      </c>
      <c r="FC272" s="323" t="e">
        <f aca="false">SMALL($DY68:EI68,3)</f>
        <v>#VALUE!</v>
      </c>
      <c r="FD272" s="323" t="e">
        <f aca="false">SMALL($DY68:EJ68,3)</f>
        <v>#VALUE!</v>
      </c>
      <c r="FE272" s="323" t="e">
        <f aca="false">SMALL($DY68:EK68,3)</f>
        <v>#VALUE!</v>
      </c>
      <c r="FF272" s="323" t="e">
        <f aca="false">SMALL($DY68:EL68,3)</f>
        <v>#VALUE!</v>
      </c>
      <c r="FG272" s="323" t="e">
        <f aca="false">SMALL($DY68:EM68,3)</f>
        <v>#VALUE!</v>
      </c>
      <c r="FH272" s="323" t="e">
        <f aca="false">SMALL($DY68:EN68,3)</f>
        <v>#VALUE!</v>
      </c>
      <c r="FI272" s="323" t="e">
        <f aca="false">SMALL($DY68:EO68,3)</f>
        <v>#VALUE!</v>
      </c>
      <c r="FJ272" s="323" t="e">
        <f aca="false">SMALL($DY68:EP68,3)</f>
        <v>#VALUE!</v>
      </c>
      <c r="FK272" s="323" t="e">
        <f aca="false">SMALL($DY68:EQ68,3)</f>
        <v>#VALUE!</v>
      </c>
      <c r="FL272" s="323" t="e">
        <f aca="false">SMALL($DY68:ER68,3)</f>
        <v>#VALUE!</v>
      </c>
      <c r="FM272" s="323" t="e">
        <f aca="false">SMALL($DY68:ES68,3)</f>
        <v>#VALUE!</v>
      </c>
      <c r="FN272" s="323" t="e">
        <f aca="false">SMALL($DY68:ET68,3)</f>
        <v>#VALUE!</v>
      </c>
      <c r="FO272" s="323" t="e">
        <f aca="false">SMALL($DY68:EU68,3)</f>
        <v>#VALUE!</v>
      </c>
      <c r="FP272" s="324" t="e">
        <f aca="false">SMALL($DY68:EV68,3)</f>
        <v>#VALUE!</v>
      </c>
    </row>
    <row r="273" customFormat="false" ht="12.5" hidden="false" customHeight="false" outlineLevel="0" collapsed="false">
      <c r="FA273" s="322" t="e">
        <f aca="false">SMALL($DY69:EG69,3)</f>
        <v>#VALUE!</v>
      </c>
      <c r="FB273" s="323" t="e">
        <f aca="false">SMALL($DY69:EH69,3)</f>
        <v>#VALUE!</v>
      </c>
      <c r="FC273" s="323" t="e">
        <f aca="false">SMALL($DY69:EI69,3)</f>
        <v>#VALUE!</v>
      </c>
      <c r="FD273" s="323" t="e">
        <f aca="false">SMALL($DY69:EJ69,3)</f>
        <v>#VALUE!</v>
      </c>
      <c r="FE273" s="323" t="e">
        <f aca="false">SMALL($DY69:EK69,3)</f>
        <v>#VALUE!</v>
      </c>
      <c r="FF273" s="323" t="e">
        <f aca="false">SMALL($DY69:EL69,3)</f>
        <v>#VALUE!</v>
      </c>
      <c r="FG273" s="323" t="e">
        <f aca="false">SMALL($DY69:EM69,3)</f>
        <v>#VALUE!</v>
      </c>
      <c r="FH273" s="323" t="e">
        <f aca="false">SMALL($DY69:EN69,3)</f>
        <v>#VALUE!</v>
      </c>
      <c r="FI273" s="323" t="e">
        <f aca="false">SMALL($DY69:EO69,3)</f>
        <v>#VALUE!</v>
      </c>
      <c r="FJ273" s="323" t="e">
        <f aca="false">SMALL($DY69:EP69,3)</f>
        <v>#VALUE!</v>
      </c>
      <c r="FK273" s="323" t="e">
        <f aca="false">SMALL($DY69:EQ69,3)</f>
        <v>#VALUE!</v>
      </c>
      <c r="FL273" s="323" t="e">
        <f aca="false">SMALL($DY69:ER69,3)</f>
        <v>#VALUE!</v>
      </c>
      <c r="FM273" s="323" t="e">
        <f aca="false">SMALL($DY69:ES69,3)</f>
        <v>#VALUE!</v>
      </c>
      <c r="FN273" s="323" t="e">
        <f aca="false">SMALL($DY69:ET69,3)</f>
        <v>#VALUE!</v>
      </c>
      <c r="FO273" s="323" t="e">
        <f aca="false">SMALL($DY69:EU69,3)</f>
        <v>#VALUE!</v>
      </c>
      <c r="FP273" s="324" t="e">
        <f aca="false">SMALL($DY69:EV69,3)</f>
        <v>#VALUE!</v>
      </c>
    </row>
    <row r="274" customFormat="false" ht="12.5" hidden="false" customHeight="false" outlineLevel="0" collapsed="false">
      <c r="FA274" s="322" t="e">
        <f aca="false">SMALL($DY70:EG70,3)</f>
        <v>#VALUE!</v>
      </c>
      <c r="FB274" s="323" t="e">
        <f aca="false">SMALL($DY70:EH70,3)</f>
        <v>#VALUE!</v>
      </c>
      <c r="FC274" s="323" t="e">
        <f aca="false">SMALL($DY70:EI70,3)</f>
        <v>#VALUE!</v>
      </c>
      <c r="FD274" s="323" t="e">
        <f aca="false">SMALL($DY70:EJ70,3)</f>
        <v>#VALUE!</v>
      </c>
      <c r="FE274" s="323" t="e">
        <f aca="false">SMALL($DY70:EK70,3)</f>
        <v>#VALUE!</v>
      </c>
      <c r="FF274" s="323" t="e">
        <f aca="false">SMALL($DY70:EL70,3)</f>
        <v>#VALUE!</v>
      </c>
      <c r="FG274" s="323" t="e">
        <f aca="false">SMALL($DY70:EM70,3)</f>
        <v>#VALUE!</v>
      </c>
      <c r="FH274" s="323" t="e">
        <f aca="false">SMALL($DY70:EN70,3)</f>
        <v>#VALUE!</v>
      </c>
      <c r="FI274" s="323" t="e">
        <f aca="false">SMALL($DY70:EO70,3)</f>
        <v>#VALUE!</v>
      </c>
      <c r="FJ274" s="323" t="e">
        <f aca="false">SMALL($DY70:EP70,3)</f>
        <v>#VALUE!</v>
      </c>
      <c r="FK274" s="323" t="e">
        <f aca="false">SMALL($DY70:EQ70,3)</f>
        <v>#VALUE!</v>
      </c>
      <c r="FL274" s="323" t="e">
        <f aca="false">SMALL($DY70:ER70,3)</f>
        <v>#VALUE!</v>
      </c>
      <c r="FM274" s="323" t="e">
        <f aca="false">SMALL($DY70:ES70,3)</f>
        <v>#VALUE!</v>
      </c>
      <c r="FN274" s="323" t="e">
        <f aca="false">SMALL($DY70:ET70,3)</f>
        <v>#VALUE!</v>
      </c>
      <c r="FO274" s="323" t="e">
        <f aca="false">SMALL($DY70:EU70,3)</f>
        <v>#VALUE!</v>
      </c>
      <c r="FP274" s="324" t="e">
        <f aca="false">SMALL($DY70:EV70,3)</f>
        <v>#VALUE!</v>
      </c>
    </row>
    <row r="275" customFormat="false" ht="12.5" hidden="false" customHeight="false" outlineLevel="0" collapsed="false">
      <c r="FA275" s="322" t="e">
        <f aca="false">SMALL($DY71:EG71,3)</f>
        <v>#VALUE!</v>
      </c>
      <c r="FB275" s="323" t="e">
        <f aca="false">SMALL($DY71:EH71,3)</f>
        <v>#VALUE!</v>
      </c>
      <c r="FC275" s="323" t="e">
        <f aca="false">SMALL($DY71:EI71,3)</f>
        <v>#VALUE!</v>
      </c>
      <c r="FD275" s="323" t="e">
        <f aca="false">SMALL($DY71:EJ71,3)</f>
        <v>#VALUE!</v>
      </c>
      <c r="FE275" s="323" t="e">
        <f aca="false">SMALL($DY71:EK71,3)</f>
        <v>#VALUE!</v>
      </c>
      <c r="FF275" s="323" t="e">
        <f aca="false">SMALL($DY71:EL71,3)</f>
        <v>#VALUE!</v>
      </c>
      <c r="FG275" s="323" t="e">
        <f aca="false">SMALL($DY71:EM71,3)</f>
        <v>#VALUE!</v>
      </c>
      <c r="FH275" s="323" t="e">
        <f aca="false">SMALL($DY71:EN71,3)</f>
        <v>#VALUE!</v>
      </c>
      <c r="FI275" s="323" t="e">
        <f aca="false">SMALL($DY71:EO71,3)</f>
        <v>#VALUE!</v>
      </c>
      <c r="FJ275" s="323" t="e">
        <f aca="false">SMALL($DY71:EP71,3)</f>
        <v>#VALUE!</v>
      </c>
      <c r="FK275" s="323" t="e">
        <f aca="false">SMALL($DY71:EQ71,3)</f>
        <v>#VALUE!</v>
      </c>
      <c r="FL275" s="323" t="e">
        <f aca="false">SMALL($DY71:ER71,3)</f>
        <v>#VALUE!</v>
      </c>
      <c r="FM275" s="323" t="e">
        <f aca="false">SMALL($DY71:ES71,3)</f>
        <v>#VALUE!</v>
      </c>
      <c r="FN275" s="323" t="e">
        <f aca="false">SMALL($DY71:ET71,3)</f>
        <v>#VALUE!</v>
      </c>
      <c r="FO275" s="323" t="e">
        <f aca="false">SMALL($DY71:EU71,3)</f>
        <v>#VALUE!</v>
      </c>
      <c r="FP275" s="324" t="e">
        <f aca="false">SMALL($DY71:EV71,3)</f>
        <v>#VALUE!</v>
      </c>
    </row>
    <row r="276" customFormat="false" ht="12.5" hidden="false" customHeight="false" outlineLevel="0" collapsed="false">
      <c r="FA276" s="322" t="e">
        <f aca="false">SMALL($DY72:EG72,3)</f>
        <v>#VALUE!</v>
      </c>
      <c r="FB276" s="323" t="e">
        <f aca="false">SMALL($DY72:EH72,3)</f>
        <v>#VALUE!</v>
      </c>
      <c r="FC276" s="323" t="e">
        <f aca="false">SMALL($DY72:EI72,3)</f>
        <v>#VALUE!</v>
      </c>
      <c r="FD276" s="323" t="e">
        <f aca="false">SMALL($DY72:EJ72,3)</f>
        <v>#VALUE!</v>
      </c>
      <c r="FE276" s="323" t="e">
        <f aca="false">SMALL($DY72:EK72,3)</f>
        <v>#VALUE!</v>
      </c>
      <c r="FF276" s="323" t="e">
        <f aca="false">SMALL($DY72:EL72,3)</f>
        <v>#VALUE!</v>
      </c>
      <c r="FG276" s="323" t="e">
        <f aca="false">SMALL($DY72:EM72,3)</f>
        <v>#VALUE!</v>
      </c>
      <c r="FH276" s="323" t="e">
        <f aca="false">SMALL($DY72:EN72,3)</f>
        <v>#VALUE!</v>
      </c>
      <c r="FI276" s="323" t="e">
        <f aca="false">SMALL($DY72:EO72,3)</f>
        <v>#VALUE!</v>
      </c>
      <c r="FJ276" s="323" t="e">
        <f aca="false">SMALL($DY72:EP72,3)</f>
        <v>#VALUE!</v>
      </c>
      <c r="FK276" s="323" t="e">
        <f aca="false">SMALL($DY72:EQ72,3)</f>
        <v>#VALUE!</v>
      </c>
      <c r="FL276" s="323" t="e">
        <f aca="false">SMALL($DY72:ER72,3)</f>
        <v>#VALUE!</v>
      </c>
      <c r="FM276" s="323" t="e">
        <f aca="false">SMALL($DY72:ES72,3)</f>
        <v>#VALUE!</v>
      </c>
      <c r="FN276" s="323" t="e">
        <f aca="false">SMALL($DY72:ET72,3)</f>
        <v>#VALUE!</v>
      </c>
      <c r="FO276" s="323" t="e">
        <f aca="false">SMALL($DY72:EU72,3)</f>
        <v>#VALUE!</v>
      </c>
      <c r="FP276" s="324" t="e">
        <f aca="false">SMALL($DY72:EV72,3)</f>
        <v>#VALUE!</v>
      </c>
    </row>
    <row r="277" customFormat="false" ht="12.5" hidden="false" customHeight="false" outlineLevel="0" collapsed="false">
      <c r="FA277" s="322" t="e">
        <f aca="false">SMALL($DY73:EG73,3)</f>
        <v>#VALUE!</v>
      </c>
      <c r="FB277" s="323" t="e">
        <f aca="false">SMALL($DY73:EH73,3)</f>
        <v>#VALUE!</v>
      </c>
      <c r="FC277" s="323" t="e">
        <f aca="false">SMALL($DY73:EI73,3)</f>
        <v>#VALUE!</v>
      </c>
      <c r="FD277" s="323" t="e">
        <f aca="false">SMALL($DY73:EJ73,3)</f>
        <v>#VALUE!</v>
      </c>
      <c r="FE277" s="323" t="e">
        <f aca="false">SMALL($DY73:EK73,3)</f>
        <v>#VALUE!</v>
      </c>
      <c r="FF277" s="323" t="e">
        <f aca="false">SMALL($DY73:EL73,3)</f>
        <v>#VALUE!</v>
      </c>
      <c r="FG277" s="323" t="e">
        <f aca="false">SMALL($DY73:EM73,3)</f>
        <v>#VALUE!</v>
      </c>
      <c r="FH277" s="323" t="e">
        <f aca="false">SMALL($DY73:EN73,3)</f>
        <v>#VALUE!</v>
      </c>
      <c r="FI277" s="323" t="e">
        <f aca="false">SMALL($DY73:EO73,3)</f>
        <v>#VALUE!</v>
      </c>
      <c r="FJ277" s="323" t="e">
        <f aca="false">SMALL($DY73:EP73,3)</f>
        <v>#VALUE!</v>
      </c>
      <c r="FK277" s="323" t="e">
        <f aca="false">SMALL($DY73:EQ73,3)</f>
        <v>#VALUE!</v>
      </c>
      <c r="FL277" s="323" t="e">
        <f aca="false">SMALL($DY73:ER73,3)</f>
        <v>#VALUE!</v>
      </c>
      <c r="FM277" s="323" t="e">
        <f aca="false">SMALL($DY73:ES73,3)</f>
        <v>#VALUE!</v>
      </c>
      <c r="FN277" s="323" t="e">
        <f aca="false">SMALL($DY73:ET73,3)</f>
        <v>#VALUE!</v>
      </c>
      <c r="FO277" s="323" t="e">
        <f aca="false">SMALL($DY73:EU73,3)</f>
        <v>#VALUE!</v>
      </c>
      <c r="FP277" s="324" t="e">
        <f aca="false">SMALL($DY73:EV73,3)</f>
        <v>#VALUE!</v>
      </c>
    </row>
    <row r="278" customFormat="false" ht="12.5" hidden="false" customHeight="false" outlineLevel="0" collapsed="false">
      <c r="FA278" s="322" t="e">
        <f aca="false">SMALL($DY74:EG74,3)</f>
        <v>#VALUE!</v>
      </c>
      <c r="FB278" s="323" t="e">
        <f aca="false">SMALL($DY74:EH74,3)</f>
        <v>#VALUE!</v>
      </c>
      <c r="FC278" s="323" t="e">
        <f aca="false">SMALL($DY74:EI74,3)</f>
        <v>#VALUE!</v>
      </c>
      <c r="FD278" s="323" t="e">
        <f aca="false">SMALL($DY74:EJ74,3)</f>
        <v>#VALUE!</v>
      </c>
      <c r="FE278" s="323" t="e">
        <f aca="false">SMALL($DY74:EK74,3)</f>
        <v>#VALUE!</v>
      </c>
      <c r="FF278" s="323" t="e">
        <f aca="false">SMALL($DY74:EL74,3)</f>
        <v>#VALUE!</v>
      </c>
      <c r="FG278" s="323" t="e">
        <f aca="false">SMALL($DY74:EM74,3)</f>
        <v>#VALUE!</v>
      </c>
      <c r="FH278" s="323" t="e">
        <f aca="false">SMALL($DY74:EN74,3)</f>
        <v>#VALUE!</v>
      </c>
      <c r="FI278" s="323" t="e">
        <f aca="false">SMALL($DY74:EO74,3)</f>
        <v>#VALUE!</v>
      </c>
      <c r="FJ278" s="323" t="e">
        <f aca="false">SMALL($DY74:EP74,3)</f>
        <v>#VALUE!</v>
      </c>
      <c r="FK278" s="323" t="e">
        <f aca="false">SMALL($DY74:EQ74,3)</f>
        <v>#VALUE!</v>
      </c>
      <c r="FL278" s="323" t="e">
        <f aca="false">SMALL($DY74:ER74,3)</f>
        <v>#VALUE!</v>
      </c>
      <c r="FM278" s="323" t="e">
        <f aca="false">SMALL($DY74:ES74,3)</f>
        <v>#VALUE!</v>
      </c>
      <c r="FN278" s="323" t="e">
        <f aca="false">SMALL($DY74:ET74,3)</f>
        <v>#VALUE!</v>
      </c>
      <c r="FO278" s="323" t="e">
        <f aca="false">SMALL($DY74:EU74,3)</f>
        <v>#VALUE!</v>
      </c>
      <c r="FP278" s="324" t="e">
        <f aca="false">SMALL($DY74:EV74,3)</f>
        <v>#VALUE!</v>
      </c>
    </row>
    <row r="279" customFormat="false" ht="12.5" hidden="false" customHeight="false" outlineLevel="0" collapsed="false">
      <c r="FA279" s="322" t="e">
        <f aca="false">SMALL($DY75:EG75,3)</f>
        <v>#VALUE!</v>
      </c>
      <c r="FB279" s="323" t="e">
        <f aca="false">SMALL($DY75:EH75,3)</f>
        <v>#VALUE!</v>
      </c>
      <c r="FC279" s="323" t="e">
        <f aca="false">SMALL($DY75:EI75,3)</f>
        <v>#VALUE!</v>
      </c>
      <c r="FD279" s="323" t="e">
        <f aca="false">SMALL($DY75:EJ75,3)</f>
        <v>#VALUE!</v>
      </c>
      <c r="FE279" s="323" t="e">
        <f aca="false">SMALL($DY75:EK75,3)</f>
        <v>#VALUE!</v>
      </c>
      <c r="FF279" s="323" t="e">
        <f aca="false">SMALL($DY75:EL75,3)</f>
        <v>#VALUE!</v>
      </c>
      <c r="FG279" s="323" t="e">
        <f aca="false">SMALL($DY75:EM75,3)</f>
        <v>#VALUE!</v>
      </c>
      <c r="FH279" s="323" t="e">
        <f aca="false">SMALL($DY75:EN75,3)</f>
        <v>#VALUE!</v>
      </c>
      <c r="FI279" s="323" t="e">
        <f aca="false">SMALL($DY75:EO75,3)</f>
        <v>#VALUE!</v>
      </c>
      <c r="FJ279" s="323" t="e">
        <f aca="false">SMALL($DY75:EP75,3)</f>
        <v>#VALUE!</v>
      </c>
      <c r="FK279" s="323" t="e">
        <f aca="false">SMALL($DY75:EQ75,3)</f>
        <v>#VALUE!</v>
      </c>
      <c r="FL279" s="323" t="e">
        <f aca="false">SMALL($DY75:ER75,3)</f>
        <v>#VALUE!</v>
      </c>
      <c r="FM279" s="323" t="e">
        <f aca="false">SMALL($DY75:ES75,3)</f>
        <v>#VALUE!</v>
      </c>
      <c r="FN279" s="323" t="e">
        <f aca="false">SMALL($DY75:ET75,3)</f>
        <v>#VALUE!</v>
      </c>
      <c r="FO279" s="323" t="e">
        <f aca="false">SMALL($DY75:EU75,3)</f>
        <v>#VALUE!</v>
      </c>
      <c r="FP279" s="324" t="e">
        <f aca="false">SMALL($DY75:EV75,3)</f>
        <v>#VALUE!</v>
      </c>
    </row>
    <row r="280" customFormat="false" ht="12.5" hidden="false" customHeight="false" outlineLevel="0" collapsed="false">
      <c r="FA280" s="322" t="e">
        <f aca="false">SMALL($DY76:EG76,3)</f>
        <v>#VALUE!</v>
      </c>
      <c r="FB280" s="323" t="e">
        <f aca="false">SMALL($DY76:EH76,3)</f>
        <v>#VALUE!</v>
      </c>
      <c r="FC280" s="323" t="e">
        <f aca="false">SMALL($DY76:EI76,3)</f>
        <v>#VALUE!</v>
      </c>
      <c r="FD280" s="323" t="e">
        <f aca="false">SMALL($DY76:EJ76,3)</f>
        <v>#VALUE!</v>
      </c>
      <c r="FE280" s="323" t="e">
        <f aca="false">SMALL($DY76:EK76,3)</f>
        <v>#VALUE!</v>
      </c>
      <c r="FF280" s="323" t="e">
        <f aca="false">SMALL($DY76:EL76,3)</f>
        <v>#VALUE!</v>
      </c>
      <c r="FG280" s="323" t="e">
        <f aca="false">SMALL($DY76:EM76,3)</f>
        <v>#VALUE!</v>
      </c>
      <c r="FH280" s="323" t="e">
        <f aca="false">SMALL($DY76:EN76,3)</f>
        <v>#VALUE!</v>
      </c>
      <c r="FI280" s="323" t="e">
        <f aca="false">SMALL($DY76:EO76,3)</f>
        <v>#VALUE!</v>
      </c>
      <c r="FJ280" s="323" t="e">
        <f aca="false">SMALL($DY76:EP76,3)</f>
        <v>#VALUE!</v>
      </c>
      <c r="FK280" s="323" t="e">
        <f aca="false">SMALL($DY76:EQ76,3)</f>
        <v>#VALUE!</v>
      </c>
      <c r="FL280" s="323" t="e">
        <f aca="false">SMALL($DY76:ER76,3)</f>
        <v>#VALUE!</v>
      </c>
      <c r="FM280" s="323" t="e">
        <f aca="false">SMALL($DY76:ES76,3)</f>
        <v>#VALUE!</v>
      </c>
      <c r="FN280" s="323" t="e">
        <f aca="false">SMALL($DY76:ET76,3)</f>
        <v>#VALUE!</v>
      </c>
      <c r="FO280" s="323" t="e">
        <f aca="false">SMALL($DY76:EU76,3)</f>
        <v>#VALUE!</v>
      </c>
      <c r="FP280" s="324" t="e">
        <f aca="false">SMALL($DY76:EV76,3)</f>
        <v>#VALUE!</v>
      </c>
    </row>
    <row r="281" customFormat="false" ht="12.5" hidden="false" customHeight="false" outlineLevel="0" collapsed="false">
      <c r="FA281" s="322" t="e">
        <f aca="false">SMALL($DY77:EG77,3)</f>
        <v>#VALUE!</v>
      </c>
      <c r="FB281" s="323" t="e">
        <f aca="false">SMALL($DY77:EH77,3)</f>
        <v>#VALUE!</v>
      </c>
      <c r="FC281" s="323" t="e">
        <f aca="false">SMALL($DY77:EI77,3)</f>
        <v>#VALUE!</v>
      </c>
      <c r="FD281" s="323" t="e">
        <f aca="false">SMALL($DY77:EJ77,3)</f>
        <v>#VALUE!</v>
      </c>
      <c r="FE281" s="323" t="e">
        <f aca="false">SMALL($DY77:EK77,3)</f>
        <v>#VALUE!</v>
      </c>
      <c r="FF281" s="323" t="e">
        <f aca="false">SMALL($DY77:EL77,3)</f>
        <v>#VALUE!</v>
      </c>
      <c r="FG281" s="323" t="e">
        <f aca="false">SMALL($DY77:EM77,3)</f>
        <v>#VALUE!</v>
      </c>
      <c r="FH281" s="323" t="e">
        <f aca="false">SMALL($DY77:EN77,3)</f>
        <v>#VALUE!</v>
      </c>
      <c r="FI281" s="323" t="e">
        <f aca="false">SMALL($DY77:EO77,3)</f>
        <v>#VALUE!</v>
      </c>
      <c r="FJ281" s="323" t="e">
        <f aca="false">SMALL($DY77:EP77,3)</f>
        <v>#VALUE!</v>
      </c>
      <c r="FK281" s="323" t="e">
        <f aca="false">SMALL($DY77:EQ77,3)</f>
        <v>#VALUE!</v>
      </c>
      <c r="FL281" s="323" t="e">
        <f aca="false">SMALL($DY77:ER77,3)</f>
        <v>#VALUE!</v>
      </c>
      <c r="FM281" s="323" t="e">
        <f aca="false">SMALL($DY77:ES77,3)</f>
        <v>#VALUE!</v>
      </c>
      <c r="FN281" s="323" t="e">
        <f aca="false">SMALL($DY77:ET77,3)</f>
        <v>#VALUE!</v>
      </c>
      <c r="FO281" s="323" t="e">
        <f aca="false">SMALL($DY77:EU77,3)</f>
        <v>#VALUE!</v>
      </c>
      <c r="FP281" s="324" t="e">
        <f aca="false">SMALL($DY77:EV77,3)</f>
        <v>#VALUE!</v>
      </c>
    </row>
    <row r="282" customFormat="false" ht="12.5" hidden="false" customHeight="false" outlineLevel="0" collapsed="false">
      <c r="FA282" s="322" t="e">
        <f aca="false">SMALL($DY78:EG78,3)</f>
        <v>#VALUE!</v>
      </c>
      <c r="FB282" s="323" t="e">
        <f aca="false">SMALL($DY78:EH78,3)</f>
        <v>#VALUE!</v>
      </c>
      <c r="FC282" s="323" t="e">
        <f aca="false">SMALL($DY78:EI78,3)</f>
        <v>#VALUE!</v>
      </c>
      <c r="FD282" s="323" t="e">
        <f aca="false">SMALL($DY78:EJ78,3)</f>
        <v>#VALUE!</v>
      </c>
      <c r="FE282" s="323" t="e">
        <f aca="false">SMALL($DY78:EK78,3)</f>
        <v>#VALUE!</v>
      </c>
      <c r="FF282" s="323" t="e">
        <f aca="false">SMALL($DY78:EL78,3)</f>
        <v>#VALUE!</v>
      </c>
      <c r="FG282" s="323" t="e">
        <f aca="false">SMALL($DY78:EM78,3)</f>
        <v>#VALUE!</v>
      </c>
      <c r="FH282" s="323" t="e">
        <f aca="false">SMALL($DY78:EN78,3)</f>
        <v>#VALUE!</v>
      </c>
      <c r="FI282" s="323" t="e">
        <f aca="false">SMALL($DY78:EO78,3)</f>
        <v>#VALUE!</v>
      </c>
      <c r="FJ282" s="323" t="e">
        <f aca="false">SMALL($DY78:EP78,3)</f>
        <v>#VALUE!</v>
      </c>
      <c r="FK282" s="323" t="e">
        <f aca="false">SMALL($DY78:EQ78,3)</f>
        <v>#VALUE!</v>
      </c>
      <c r="FL282" s="323" t="e">
        <f aca="false">SMALL($DY78:ER78,3)</f>
        <v>#VALUE!</v>
      </c>
      <c r="FM282" s="323" t="e">
        <f aca="false">SMALL($DY78:ES78,3)</f>
        <v>#VALUE!</v>
      </c>
      <c r="FN282" s="323" t="e">
        <f aca="false">SMALL($DY78:ET78,3)</f>
        <v>#VALUE!</v>
      </c>
      <c r="FO282" s="323" t="e">
        <f aca="false">SMALL($DY78:EU78,3)</f>
        <v>#VALUE!</v>
      </c>
      <c r="FP282" s="324" t="e">
        <f aca="false">SMALL($DY78:EV78,3)</f>
        <v>#VALUE!</v>
      </c>
    </row>
    <row r="283" customFormat="false" ht="12.5" hidden="false" customHeight="false" outlineLevel="0" collapsed="false">
      <c r="FA283" s="322" t="e">
        <f aca="false">SMALL($DY79:EG79,3)</f>
        <v>#VALUE!</v>
      </c>
      <c r="FB283" s="323" t="e">
        <f aca="false">SMALL($DY79:EH79,3)</f>
        <v>#VALUE!</v>
      </c>
      <c r="FC283" s="323" t="e">
        <f aca="false">SMALL($DY79:EI79,3)</f>
        <v>#VALUE!</v>
      </c>
      <c r="FD283" s="323" t="e">
        <f aca="false">SMALL($DY79:EJ79,3)</f>
        <v>#VALUE!</v>
      </c>
      <c r="FE283" s="323" t="e">
        <f aca="false">SMALL($DY79:EK79,3)</f>
        <v>#VALUE!</v>
      </c>
      <c r="FF283" s="323" t="e">
        <f aca="false">SMALL($DY79:EL79,3)</f>
        <v>#VALUE!</v>
      </c>
      <c r="FG283" s="323" t="e">
        <f aca="false">SMALL($DY79:EM79,3)</f>
        <v>#VALUE!</v>
      </c>
      <c r="FH283" s="323" t="e">
        <f aca="false">SMALL($DY79:EN79,3)</f>
        <v>#VALUE!</v>
      </c>
      <c r="FI283" s="323" t="e">
        <f aca="false">SMALL($DY79:EO79,3)</f>
        <v>#VALUE!</v>
      </c>
      <c r="FJ283" s="323" t="e">
        <f aca="false">SMALL($DY79:EP79,3)</f>
        <v>#VALUE!</v>
      </c>
      <c r="FK283" s="323" t="e">
        <f aca="false">SMALL($DY79:EQ79,3)</f>
        <v>#VALUE!</v>
      </c>
      <c r="FL283" s="323" t="e">
        <f aca="false">SMALL($DY79:ER79,3)</f>
        <v>#VALUE!</v>
      </c>
      <c r="FM283" s="323" t="e">
        <f aca="false">SMALL($DY79:ES79,3)</f>
        <v>#VALUE!</v>
      </c>
      <c r="FN283" s="323" t="e">
        <f aca="false">SMALL($DY79:ET79,3)</f>
        <v>#VALUE!</v>
      </c>
      <c r="FO283" s="323" t="e">
        <f aca="false">SMALL($DY79:EU79,3)</f>
        <v>#VALUE!</v>
      </c>
      <c r="FP283" s="324" t="e">
        <f aca="false">SMALL($DY79:EV79,3)</f>
        <v>#VALUE!</v>
      </c>
    </row>
    <row r="284" customFormat="false" ht="12.5" hidden="false" customHeight="false" outlineLevel="0" collapsed="false">
      <c r="FA284" s="322" t="e">
        <f aca="false">SMALL($DY80:EG80,3)</f>
        <v>#VALUE!</v>
      </c>
      <c r="FB284" s="323" t="e">
        <f aca="false">SMALL($DY80:EH80,3)</f>
        <v>#VALUE!</v>
      </c>
      <c r="FC284" s="323" t="e">
        <f aca="false">SMALL($DY80:EI80,3)</f>
        <v>#VALUE!</v>
      </c>
      <c r="FD284" s="323" t="e">
        <f aca="false">SMALL($DY80:EJ80,3)</f>
        <v>#VALUE!</v>
      </c>
      <c r="FE284" s="323" t="e">
        <f aca="false">SMALL($DY80:EK80,3)</f>
        <v>#VALUE!</v>
      </c>
      <c r="FF284" s="323" t="e">
        <f aca="false">SMALL($DY80:EL80,3)</f>
        <v>#VALUE!</v>
      </c>
      <c r="FG284" s="323" t="e">
        <f aca="false">SMALL($DY80:EM80,3)</f>
        <v>#VALUE!</v>
      </c>
      <c r="FH284" s="323" t="e">
        <f aca="false">SMALL($DY80:EN80,3)</f>
        <v>#VALUE!</v>
      </c>
      <c r="FI284" s="323" t="e">
        <f aca="false">SMALL($DY80:EO80,3)</f>
        <v>#VALUE!</v>
      </c>
      <c r="FJ284" s="323" t="e">
        <f aca="false">SMALL($DY80:EP80,3)</f>
        <v>#VALUE!</v>
      </c>
      <c r="FK284" s="323" t="e">
        <f aca="false">SMALL($DY80:EQ80,3)</f>
        <v>#VALUE!</v>
      </c>
      <c r="FL284" s="323" t="e">
        <f aca="false">SMALL($DY80:ER80,3)</f>
        <v>#VALUE!</v>
      </c>
      <c r="FM284" s="323" t="e">
        <f aca="false">SMALL($DY80:ES80,3)</f>
        <v>#VALUE!</v>
      </c>
      <c r="FN284" s="323" t="e">
        <f aca="false">SMALL($DY80:ET80,3)</f>
        <v>#VALUE!</v>
      </c>
      <c r="FO284" s="323" t="e">
        <f aca="false">SMALL($DY80:EU80,3)</f>
        <v>#VALUE!</v>
      </c>
      <c r="FP284" s="324" t="e">
        <f aca="false">SMALL($DY80:EV80,3)</f>
        <v>#VALUE!</v>
      </c>
    </row>
    <row r="285" customFormat="false" ht="12.5" hidden="false" customHeight="false" outlineLevel="0" collapsed="false">
      <c r="FA285" s="322" t="e">
        <f aca="false">SMALL($DY81:EG81,3)</f>
        <v>#VALUE!</v>
      </c>
      <c r="FB285" s="323" t="e">
        <f aca="false">SMALL($DY81:EH81,3)</f>
        <v>#VALUE!</v>
      </c>
      <c r="FC285" s="323" t="e">
        <f aca="false">SMALL($DY81:EI81,3)</f>
        <v>#VALUE!</v>
      </c>
      <c r="FD285" s="323" t="e">
        <f aca="false">SMALL($DY81:EJ81,3)</f>
        <v>#VALUE!</v>
      </c>
      <c r="FE285" s="323" t="e">
        <f aca="false">SMALL($DY81:EK81,3)</f>
        <v>#VALUE!</v>
      </c>
      <c r="FF285" s="323" t="e">
        <f aca="false">SMALL($DY81:EL81,3)</f>
        <v>#VALUE!</v>
      </c>
      <c r="FG285" s="323" t="e">
        <f aca="false">SMALL($DY81:EM81,3)</f>
        <v>#VALUE!</v>
      </c>
      <c r="FH285" s="323" t="e">
        <f aca="false">SMALL($DY81:EN81,3)</f>
        <v>#VALUE!</v>
      </c>
      <c r="FI285" s="323" t="e">
        <f aca="false">SMALL($DY81:EO81,3)</f>
        <v>#VALUE!</v>
      </c>
      <c r="FJ285" s="323" t="e">
        <f aca="false">SMALL($DY81:EP81,3)</f>
        <v>#VALUE!</v>
      </c>
      <c r="FK285" s="323" t="e">
        <f aca="false">SMALL($DY81:EQ81,3)</f>
        <v>#VALUE!</v>
      </c>
      <c r="FL285" s="323" t="e">
        <f aca="false">SMALL($DY81:ER81,3)</f>
        <v>#VALUE!</v>
      </c>
      <c r="FM285" s="323" t="e">
        <f aca="false">SMALL($DY81:ES81,3)</f>
        <v>#VALUE!</v>
      </c>
      <c r="FN285" s="323" t="e">
        <f aca="false">SMALL($DY81:ET81,3)</f>
        <v>#VALUE!</v>
      </c>
      <c r="FO285" s="323" t="e">
        <f aca="false">SMALL($DY81:EU81,3)</f>
        <v>#VALUE!</v>
      </c>
      <c r="FP285" s="324" t="e">
        <f aca="false">SMALL($DY81:EV81,3)</f>
        <v>#VALUE!</v>
      </c>
    </row>
    <row r="286" customFormat="false" ht="12.5" hidden="false" customHeight="false" outlineLevel="0" collapsed="false">
      <c r="FA286" s="322" t="e">
        <f aca="false">SMALL($DY82:EG82,3)</f>
        <v>#VALUE!</v>
      </c>
      <c r="FB286" s="323" t="e">
        <f aca="false">SMALL($DY82:EH82,3)</f>
        <v>#VALUE!</v>
      </c>
      <c r="FC286" s="323" t="e">
        <f aca="false">SMALL($DY82:EI82,3)</f>
        <v>#VALUE!</v>
      </c>
      <c r="FD286" s="323" t="e">
        <f aca="false">SMALL($DY82:EJ82,3)</f>
        <v>#VALUE!</v>
      </c>
      <c r="FE286" s="323" t="e">
        <f aca="false">SMALL($DY82:EK82,3)</f>
        <v>#VALUE!</v>
      </c>
      <c r="FF286" s="323" t="e">
        <f aca="false">SMALL($DY82:EL82,3)</f>
        <v>#VALUE!</v>
      </c>
      <c r="FG286" s="323" t="e">
        <f aca="false">SMALL($DY82:EM82,3)</f>
        <v>#VALUE!</v>
      </c>
      <c r="FH286" s="323" t="e">
        <f aca="false">SMALL($DY82:EN82,3)</f>
        <v>#VALUE!</v>
      </c>
      <c r="FI286" s="323" t="e">
        <f aca="false">SMALL($DY82:EO82,3)</f>
        <v>#VALUE!</v>
      </c>
      <c r="FJ286" s="323" t="e">
        <f aca="false">SMALL($DY82:EP82,3)</f>
        <v>#VALUE!</v>
      </c>
      <c r="FK286" s="323" t="e">
        <f aca="false">SMALL($DY82:EQ82,3)</f>
        <v>#VALUE!</v>
      </c>
      <c r="FL286" s="323" t="e">
        <f aca="false">SMALL($DY82:ER82,3)</f>
        <v>#VALUE!</v>
      </c>
      <c r="FM286" s="323" t="e">
        <f aca="false">SMALL($DY82:ES82,3)</f>
        <v>#VALUE!</v>
      </c>
      <c r="FN286" s="323" t="e">
        <f aca="false">SMALL($DY82:ET82,3)</f>
        <v>#VALUE!</v>
      </c>
      <c r="FO286" s="323" t="e">
        <f aca="false">SMALL($DY82:EU82,3)</f>
        <v>#VALUE!</v>
      </c>
      <c r="FP286" s="324" t="e">
        <f aca="false">SMALL($DY82:EV82,3)</f>
        <v>#VALUE!</v>
      </c>
    </row>
    <row r="287" customFormat="false" ht="12.5" hidden="false" customHeight="false" outlineLevel="0" collapsed="false">
      <c r="FA287" s="322" t="e">
        <f aca="false">SMALL($DY83:EG83,3)</f>
        <v>#VALUE!</v>
      </c>
      <c r="FB287" s="323" t="e">
        <f aca="false">SMALL($DY83:EH83,3)</f>
        <v>#VALUE!</v>
      </c>
      <c r="FC287" s="323" t="e">
        <f aca="false">SMALL($DY83:EI83,3)</f>
        <v>#VALUE!</v>
      </c>
      <c r="FD287" s="323" t="e">
        <f aca="false">SMALL($DY83:EJ83,3)</f>
        <v>#VALUE!</v>
      </c>
      <c r="FE287" s="323" t="e">
        <f aca="false">SMALL($DY83:EK83,3)</f>
        <v>#VALUE!</v>
      </c>
      <c r="FF287" s="323" t="e">
        <f aca="false">SMALL($DY83:EL83,3)</f>
        <v>#VALUE!</v>
      </c>
      <c r="FG287" s="323" t="e">
        <f aca="false">SMALL($DY83:EM83,3)</f>
        <v>#VALUE!</v>
      </c>
      <c r="FH287" s="323" t="e">
        <f aca="false">SMALL($DY83:EN83,3)</f>
        <v>#VALUE!</v>
      </c>
      <c r="FI287" s="323" t="e">
        <f aca="false">SMALL($DY83:EO83,3)</f>
        <v>#VALUE!</v>
      </c>
      <c r="FJ287" s="323" t="e">
        <f aca="false">SMALL($DY83:EP83,3)</f>
        <v>#VALUE!</v>
      </c>
      <c r="FK287" s="323" t="e">
        <f aca="false">SMALL($DY83:EQ83,3)</f>
        <v>#VALUE!</v>
      </c>
      <c r="FL287" s="323" t="e">
        <f aca="false">SMALL($DY83:ER83,3)</f>
        <v>#VALUE!</v>
      </c>
      <c r="FM287" s="323" t="e">
        <f aca="false">SMALL($DY83:ES83,3)</f>
        <v>#VALUE!</v>
      </c>
      <c r="FN287" s="323" t="e">
        <f aca="false">SMALL($DY83:ET83,3)</f>
        <v>#VALUE!</v>
      </c>
      <c r="FO287" s="323" t="e">
        <f aca="false">SMALL($DY83:EU83,3)</f>
        <v>#VALUE!</v>
      </c>
      <c r="FP287" s="324" t="e">
        <f aca="false">SMALL($DY83:EV83,3)</f>
        <v>#VALUE!</v>
      </c>
    </row>
    <row r="288" customFormat="false" ht="12.5" hidden="false" customHeight="false" outlineLevel="0" collapsed="false">
      <c r="FA288" s="322" t="e">
        <f aca="false">SMALL($DY84:EG84,3)</f>
        <v>#VALUE!</v>
      </c>
      <c r="FB288" s="323" t="e">
        <f aca="false">SMALL($DY84:EH84,3)</f>
        <v>#VALUE!</v>
      </c>
      <c r="FC288" s="323" t="e">
        <f aca="false">SMALL($DY84:EI84,3)</f>
        <v>#VALUE!</v>
      </c>
      <c r="FD288" s="323" t="e">
        <f aca="false">SMALL($DY84:EJ84,3)</f>
        <v>#VALUE!</v>
      </c>
      <c r="FE288" s="323" t="e">
        <f aca="false">SMALL($DY84:EK84,3)</f>
        <v>#VALUE!</v>
      </c>
      <c r="FF288" s="323" t="e">
        <f aca="false">SMALL($DY84:EL84,3)</f>
        <v>#VALUE!</v>
      </c>
      <c r="FG288" s="323" t="e">
        <f aca="false">SMALL($DY84:EM84,3)</f>
        <v>#VALUE!</v>
      </c>
      <c r="FH288" s="323" t="e">
        <f aca="false">SMALL($DY84:EN84,3)</f>
        <v>#VALUE!</v>
      </c>
      <c r="FI288" s="323" t="e">
        <f aca="false">SMALL($DY84:EO84,3)</f>
        <v>#VALUE!</v>
      </c>
      <c r="FJ288" s="323" t="e">
        <f aca="false">SMALL($DY84:EP84,3)</f>
        <v>#VALUE!</v>
      </c>
      <c r="FK288" s="323" t="e">
        <f aca="false">SMALL($DY84:EQ84,3)</f>
        <v>#VALUE!</v>
      </c>
      <c r="FL288" s="323" t="e">
        <f aca="false">SMALL($DY84:ER84,3)</f>
        <v>#VALUE!</v>
      </c>
      <c r="FM288" s="323" t="e">
        <f aca="false">SMALL($DY84:ES84,3)</f>
        <v>#VALUE!</v>
      </c>
      <c r="FN288" s="323" t="e">
        <f aca="false">SMALL($DY84:ET84,3)</f>
        <v>#VALUE!</v>
      </c>
      <c r="FO288" s="323" t="e">
        <f aca="false">SMALL($DY84:EU84,3)</f>
        <v>#VALUE!</v>
      </c>
      <c r="FP288" s="324" t="e">
        <f aca="false">SMALL($DY84:EV84,3)</f>
        <v>#VALUE!</v>
      </c>
    </row>
    <row r="289" customFormat="false" ht="12.5" hidden="false" customHeight="false" outlineLevel="0" collapsed="false">
      <c r="FA289" s="322" t="e">
        <f aca="false">SMALL($DY85:EG85,3)</f>
        <v>#VALUE!</v>
      </c>
      <c r="FB289" s="323" t="e">
        <f aca="false">SMALL($DY85:EH85,3)</f>
        <v>#VALUE!</v>
      </c>
      <c r="FC289" s="323" t="e">
        <f aca="false">SMALL($DY85:EI85,3)</f>
        <v>#VALUE!</v>
      </c>
      <c r="FD289" s="323" t="e">
        <f aca="false">SMALL($DY85:EJ85,3)</f>
        <v>#VALUE!</v>
      </c>
      <c r="FE289" s="323" t="e">
        <f aca="false">SMALL($DY85:EK85,3)</f>
        <v>#VALUE!</v>
      </c>
      <c r="FF289" s="323" t="e">
        <f aca="false">SMALL($DY85:EL85,3)</f>
        <v>#VALUE!</v>
      </c>
      <c r="FG289" s="323" t="e">
        <f aca="false">SMALL($DY85:EM85,3)</f>
        <v>#VALUE!</v>
      </c>
      <c r="FH289" s="323" t="e">
        <f aca="false">SMALL($DY85:EN85,3)</f>
        <v>#VALUE!</v>
      </c>
      <c r="FI289" s="323" t="e">
        <f aca="false">SMALL($DY85:EO85,3)</f>
        <v>#VALUE!</v>
      </c>
      <c r="FJ289" s="323" t="e">
        <f aca="false">SMALL($DY85:EP85,3)</f>
        <v>#VALUE!</v>
      </c>
      <c r="FK289" s="323" t="e">
        <f aca="false">SMALL($DY85:EQ85,3)</f>
        <v>#VALUE!</v>
      </c>
      <c r="FL289" s="323" t="e">
        <f aca="false">SMALL($DY85:ER85,3)</f>
        <v>#VALUE!</v>
      </c>
      <c r="FM289" s="323" t="e">
        <f aca="false">SMALL($DY85:ES85,3)</f>
        <v>#VALUE!</v>
      </c>
      <c r="FN289" s="323" t="e">
        <f aca="false">SMALL($DY85:ET85,3)</f>
        <v>#VALUE!</v>
      </c>
      <c r="FO289" s="323" t="e">
        <f aca="false">SMALL($DY85:EU85,3)</f>
        <v>#VALUE!</v>
      </c>
      <c r="FP289" s="324" t="e">
        <f aca="false">SMALL($DY85:EV85,3)</f>
        <v>#VALUE!</v>
      </c>
    </row>
    <row r="290" customFormat="false" ht="12.5" hidden="false" customHeight="false" outlineLevel="0" collapsed="false">
      <c r="FA290" s="322" t="e">
        <f aca="false">SMALL($DY86:EG86,3)</f>
        <v>#VALUE!</v>
      </c>
      <c r="FB290" s="323" t="e">
        <f aca="false">SMALL($DY86:EH86,3)</f>
        <v>#VALUE!</v>
      </c>
      <c r="FC290" s="323" t="e">
        <f aca="false">SMALL($DY86:EI86,3)</f>
        <v>#VALUE!</v>
      </c>
      <c r="FD290" s="323" t="e">
        <f aca="false">SMALL($DY86:EJ86,3)</f>
        <v>#VALUE!</v>
      </c>
      <c r="FE290" s="323" t="e">
        <f aca="false">SMALL($DY86:EK86,3)</f>
        <v>#VALUE!</v>
      </c>
      <c r="FF290" s="323" t="e">
        <f aca="false">SMALL($DY86:EL86,3)</f>
        <v>#VALUE!</v>
      </c>
      <c r="FG290" s="323" t="e">
        <f aca="false">SMALL($DY86:EM86,3)</f>
        <v>#VALUE!</v>
      </c>
      <c r="FH290" s="323" t="e">
        <f aca="false">SMALL($DY86:EN86,3)</f>
        <v>#VALUE!</v>
      </c>
      <c r="FI290" s="323" t="e">
        <f aca="false">SMALL($DY86:EO86,3)</f>
        <v>#VALUE!</v>
      </c>
      <c r="FJ290" s="323" t="e">
        <f aca="false">SMALL($DY86:EP86,3)</f>
        <v>#VALUE!</v>
      </c>
      <c r="FK290" s="323" t="e">
        <f aca="false">SMALL($DY86:EQ86,3)</f>
        <v>#VALUE!</v>
      </c>
      <c r="FL290" s="323" t="e">
        <f aca="false">SMALL($DY86:ER86,3)</f>
        <v>#VALUE!</v>
      </c>
      <c r="FM290" s="323" t="e">
        <f aca="false">SMALL($DY86:ES86,3)</f>
        <v>#VALUE!</v>
      </c>
      <c r="FN290" s="323" t="e">
        <f aca="false">SMALL($DY86:ET86,3)</f>
        <v>#VALUE!</v>
      </c>
      <c r="FO290" s="323" t="e">
        <f aca="false">SMALL($DY86:EU86,3)</f>
        <v>#VALUE!</v>
      </c>
      <c r="FP290" s="324" t="e">
        <f aca="false">SMALL($DY86:EV86,3)</f>
        <v>#VALUE!</v>
      </c>
    </row>
    <row r="291" customFormat="false" ht="12.5" hidden="false" customHeight="false" outlineLevel="0" collapsed="false">
      <c r="FA291" s="322" t="e">
        <f aca="false">SMALL($DY87:EG87,3)</f>
        <v>#VALUE!</v>
      </c>
      <c r="FB291" s="323" t="e">
        <f aca="false">SMALL($DY87:EH87,3)</f>
        <v>#VALUE!</v>
      </c>
      <c r="FC291" s="323" t="e">
        <f aca="false">SMALL($DY87:EI87,3)</f>
        <v>#VALUE!</v>
      </c>
      <c r="FD291" s="323" t="e">
        <f aca="false">SMALL($DY87:EJ87,3)</f>
        <v>#VALUE!</v>
      </c>
      <c r="FE291" s="323" t="e">
        <f aca="false">SMALL($DY87:EK87,3)</f>
        <v>#VALUE!</v>
      </c>
      <c r="FF291" s="323" t="e">
        <f aca="false">SMALL($DY87:EL87,3)</f>
        <v>#VALUE!</v>
      </c>
      <c r="FG291" s="323" t="e">
        <f aca="false">SMALL($DY87:EM87,3)</f>
        <v>#VALUE!</v>
      </c>
      <c r="FH291" s="323" t="e">
        <f aca="false">SMALL($DY87:EN87,3)</f>
        <v>#VALUE!</v>
      </c>
      <c r="FI291" s="323" t="e">
        <f aca="false">SMALL($DY87:EO87,3)</f>
        <v>#VALUE!</v>
      </c>
      <c r="FJ291" s="323" t="e">
        <f aca="false">SMALL($DY87:EP87,3)</f>
        <v>#VALUE!</v>
      </c>
      <c r="FK291" s="323" t="e">
        <f aca="false">SMALL($DY87:EQ87,3)</f>
        <v>#VALUE!</v>
      </c>
      <c r="FL291" s="323" t="e">
        <f aca="false">SMALL($DY87:ER87,3)</f>
        <v>#VALUE!</v>
      </c>
      <c r="FM291" s="323" t="e">
        <f aca="false">SMALL($DY87:ES87,3)</f>
        <v>#VALUE!</v>
      </c>
      <c r="FN291" s="323" t="e">
        <f aca="false">SMALL($DY87:ET87,3)</f>
        <v>#VALUE!</v>
      </c>
      <c r="FO291" s="323" t="e">
        <f aca="false">SMALL($DY87:EU87,3)</f>
        <v>#VALUE!</v>
      </c>
      <c r="FP291" s="324" t="e">
        <f aca="false">SMALL($DY87:EV87,3)</f>
        <v>#VALUE!</v>
      </c>
    </row>
    <row r="292" customFormat="false" ht="12.5" hidden="false" customHeight="false" outlineLevel="0" collapsed="false">
      <c r="FA292" s="322" t="e">
        <f aca="false">SMALL($DY88:EG88,3)</f>
        <v>#VALUE!</v>
      </c>
      <c r="FB292" s="323" t="e">
        <f aca="false">SMALL($DY88:EH88,3)</f>
        <v>#VALUE!</v>
      </c>
      <c r="FC292" s="323" t="e">
        <f aca="false">SMALL($DY88:EI88,3)</f>
        <v>#VALUE!</v>
      </c>
      <c r="FD292" s="323" t="e">
        <f aca="false">SMALL($DY88:EJ88,3)</f>
        <v>#VALUE!</v>
      </c>
      <c r="FE292" s="323" t="e">
        <f aca="false">SMALL($DY88:EK88,3)</f>
        <v>#VALUE!</v>
      </c>
      <c r="FF292" s="323" t="e">
        <f aca="false">SMALL($DY88:EL88,3)</f>
        <v>#VALUE!</v>
      </c>
      <c r="FG292" s="323" t="e">
        <f aca="false">SMALL($DY88:EM88,3)</f>
        <v>#VALUE!</v>
      </c>
      <c r="FH292" s="323" t="e">
        <f aca="false">SMALL($DY88:EN88,3)</f>
        <v>#VALUE!</v>
      </c>
      <c r="FI292" s="323" t="e">
        <f aca="false">SMALL($DY88:EO88,3)</f>
        <v>#VALUE!</v>
      </c>
      <c r="FJ292" s="323" t="e">
        <f aca="false">SMALL($DY88:EP88,3)</f>
        <v>#VALUE!</v>
      </c>
      <c r="FK292" s="323" t="e">
        <f aca="false">SMALL($DY88:EQ88,3)</f>
        <v>#VALUE!</v>
      </c>
      <c r="FL292" s="323" t="e">
        <f aca="false">SMALL($DY88:ER88,3)</f>
        <v>#VALUE!</v>
      </c>
      <c r="FM292" s="323" t="e">
        <f aca="false">SMALL($DY88:ES88,3)</f>
        <v>#VALUE!</v>
      </c>
      <c r="FN292" s="323" t="e">
        <f aca="false">SMALL($DY88:ET88,3)</f>
        <v>#VALUE!</v>
      </c>
      <c r="FO292" s="323" t="e">
        <f aca="false">SMALL($DY88:EU88,3)</f>
        <v>#VALUE!</v>
      </c>
      <c r="FP292" s="324" t="e">
        <f aca="false">SMALL($DY88:EV88,3)</f>
        <v>#VALUE!</v>
      </c>
    </row>
    <row r="293" customFormat="false" ht="12.5" hidden="false" customHeight="false" outlineLevel="0" collapsed="false">
      <c r="FA293" s="322" t="e">
        <f aca="false">SMALL($DY89:EG89,3)</f>
        <v>#VALUE!</v>
      </c>
      <c r="FB293" s="323" t="e">
        <f aca="false">SMALL($DY89:EH89,3)</f>
        <v>#VALUE!</v>
      </c>
      <c r="FC293" s="323" t="e">
        <f aca="false">SMALL($DY89:EI89,3)</f>
        <v>#VALUE!</v>
      </c>
      <c r="FD293" s="323" t="e">
        <f aca="false">SMALL($DY89:EJ89,3)</f>
        <v>#VALUE!</v>
      </c>
      <c r="FE293" s="323" t="e">
        <f aca="false">SMALL($DY89:EK89,3)</f>
        <v>#VALUE!</v>
      </c>
      <c r="FF293" s="323" t="e">
        <f aca="false">SMALL($DY89:EL89,3)</f>
        <v>#VALUE!</v>
      </c>
      <c r="FG293" s="323" t="e">
        <f aca="false">SMALL($DY89:EM89,3)</f>
        <v>#VALUE!</v>
      </c>
      <c r="FH293" s="323" t="e">
        <f aca="false">SMALL($DY89:EN89,3)</f>
        <v>#VALUE!</v>
      </c>
      <c r="FI293" s="323" t="e">
        <f aca="false">SMALL($DY89:EO89,3)</f>
        <v>#VALUE!</v>
      </c>
      <c r="FJ293" s="323" t="e">
        <f aca="false">SMALL($DY89:EP89,3)</f>
        <v>#VALUE!</v>
      </c>
      <c r="FK293" s="323" t="e">
        <f aca="false">SMALL($DY89:EQ89,3)</f>
        <v>#VALUE!</v>
      </c>
      <c r="FL293" s="323" t="e">
        <f aca="false">SMALL($DY89:ER89,3)</f>
        <v>#VALUE!</v>
      </c>
      <c r="FM293" s="323" t="e">
        <f aca="false">SMALL($DY89:ES89,3)</f>
        <v>#VALUE!</v>
      </c>
      <c r="FN293" s="323" t="e">
        <f aca="false">SMALL($DY89:ET89,3)</f>
        <v>#VALUE!</v>
      </c>
      <c r="FO293" s="323" t="e">
        <f aca="false">SMALL($DY89:EU89,3)</f>
        <v>#VALUE!</v>
      </c>
      <c r="FP293" s="324" t="e">
        <f aca="false">SMALL($DY89:EV89,3)</f>
        <v>#VALUE!</v>
      </c>
    </row>
    <row r="294" customFormat="false" ht="12.5" hidden="false" customHeight="false" outlineLevel="0" collapsed="false">
      <c r="FA294" s="322" t="e">
        <f aca="false">SMALL($DY90:EG90,3)</f>
        <v>#VALUE!</v>
      </c>
      <c r="FB294" s="323" t="e">
        <f aca="false">SMALL($DY90:EH90,3)</f>
        <v>#VALUE!</v>
      </c>
      <c r="FC294" s="323" t="e">
        <f aca="false">SMALL($DY90:EI90,3)</f>
        <v>#VALUE!</v>
      </c>
      <c r="FD294" s="323" t="e">
        <f aca="false">SMALL($DY90:EJ90,3)</f>
        <v>#VALUE!</v>
      </c>
      <c r="FE294" s="323" t="e">
        <f aca="false">SMALL($DY90:EK90,3)</f>
        <v>#VALUE!</v>
      </c>
      <c r="FF294" s="323" t="e">
        <f aca="false">SMALL($DY90:EL90,3)</f>
        <v>#VALUE!</v>
      </c>
      <c r="FG294" s="323" t="e">
        <f aca="false">SMALL($DY90:EM90,3)</f>
        <v>#VALUE!</v>
      </c>
      <c r="FH294" s="323" t="e">
        <f aca="false">SMALL($DY90:EN90,3)</f>
        <v>#VALUE!</v>
      </c>
      <c r="FI294" s="323" t="e">
        <f aca="false">SMALL($DY90:EO90,3)</f>
        <v>#VALUE!</v>
      </c>
      <c r="FJ294" s="323" t="e">
        <f aca="false">SMALL($DY90:EP90,3)</f>
        <v>#VALUE!</v>
      </c>
      <c r="FK294" s="323" t="e">
        <f aca="false">SMALL($DY90:EQ90,3)</f>
        <v>#VALUE!</v>
      </c>
      <c r="FL294" s="323" t="e">
        <f aca="false">SMALL($DY90:ER90,3)</f>
        <v>#VALUE!</v>
      </c>
      <c r="FM294" s="323" t="e">
        <f aca="false">SMALL($DY90:ES90,3)</f>
        <v>#VALUE!</v>
      </c>
      <c r="FN294" s="323" t="e">
        <f aca="false">SMALL($DY90:ET90,3)</f>
        <v>#VALUE!</v>
      </c>
      <c r="FO294" s="323" t="e">
        <f aca="false">SMALL($DY90:EU90,3)</f>
        <v>#VALUE!</v>
      </c>
      <c r="FP294" s="324" t="e">
        <f aca="false">SMALL($DY90:EV90,3)</f>
        <v>#VALUE!</v>
      </c>
    </row>
    <row r="295" customFormat="false" ht="12.5" hidden="false" customHeight="false" outlineLevel="0" collapsed="false">
      <c r="FA295" s="322" t="e">
        <f aca="false">SMALL($DY91:EG91,3)</f>
        <v>#VALUE!</v>
      </c>
      <c r="FB295" s="323" t="e">
        <f aca="false">SMALL($DY91:EH91,3)</f>
        <v>#VALUE!</v>
      </c>
      <c r="FC295" s="323" t="e">
        <f aca="false">SMALL($DY91:EI91,3)</f>
        <v>#VALUE!</v>
      </c>
      <c r="FD295" s="323" t="e">
        <f aca="false">SMALL($DY91:EJ91,3)</f>
        <v>#VALUE!</v>
      </c>
      <c r="FE295" s="323" t="e">
        <f aca="false">SMALL($DY91:EK91,3)</f>
        <v>#VALUE!</v>
      </c>
      <c r="FF295" s="323" t="e">
        <f aca="false">SMALL($DY91:EL91,3)</f>
        <v>#VALUE!</v>
      </c>
      <c r="FG295" s="323" t="e">
        <f aca="false">SMALL($DY91:EM91,3)</f>
        <v>#VALUE!</v>
      </c>
      <c r="FH295" s="323" t="e">
        <f aca="false">SMALL($DY91:EN91,3)</f>
        <v>#VALUE!</v>
      </c>
      <c r="FI295" s="323" t="e">
        <f aca="false">SMALL($DY91:EO91,3)</f>
        <v>#VALUE!</v>
      </c>
      <c r="FJ295" s="323" t="e">
        <f aca="false">SMALL($DY91:EP91,3)</f>
        <v>#VALUE!</v>
      </c>
      <c r="FK295" s="323" t="e">
        <f aca="false">SMALL($DY91:EQ91,3)</f>
        <v>#VALUE!</v>
      </c>
      <c r="FL295" s="323" t="e">
        <f aca="false">SMALL($DY91:ER91,3)</f>
        <v>#VALUE!</v>
      </c>
      <c r="FM295" s="323" t="e">
        <f aca="false">SMALL($DY91:ES91,3)</f>
        <v>#VALUE!</v>
      </c>
      <c r="FN295" s="323" t="e">
        <f aca="false">SMALL($DY91:ET91,3)</f>
        <v>#VALUE!</v>
      </c>
      <c r="FO295" s="323" t="e">
        <f aca="false">SMALL($DY91:EU91,3)</f>
        <v>#VALUE!</v>
      </c>
      <c r="FP295" s="324" t="e">
        <f aca="false">SMALL($DY91:EV91,3)</f>
        <v>#VALUE!</v>
      </c>
    </row>
    <row r="296" customFormat="false" ht="12.5" hidden="false" customHeight="false" outlineLevel="0" collapsed="false">
      <c r="FA296" s="322" t="e">
        <f aca="false">SMALL($DY92:EG92,3)</f>
        <v>#VALUE!</v>
      </c>
      <c r="FB296" s="323" t="e">
        <f aca="false">SMALL($DY92:EH92,3)</f>
        <v>#VALUE!</v>
      </c>
      <c r="FC296" s="323" t="e">
        <f aca="false">SMALL($DY92:EI92,3)</f>
        <v>#VALUE!</v>
      </c>
      <c r="FD296" s="323" t="e">
        <f aca="false">SMALL($DY92:EJ92,3)</f>
        <v>#VALUE!</v>
      </c>
      <c r="FE296" s="323" t="e">
        <f aca="false">SMALL($DY92:EK92,3)</f>
        <v>#VALUE!</v>
      </c>
      <c r="FF296" s="323" t="e">
        <f aca="false">SMALL($DY92:EL92,3)</f>
        <v>#VALUE!</v>
      </c>
      <c r="FG296" s="323" t="e">
        <f aca="false">SMALL($DY92:EM92,3)</f>
        <v>#VALUE!</v>
      </c>
      <c r="FH296" s="323" t="e">
        <f aca="false">SMALL($DY92:EN92,3)</f>
        <v>#VALUE!</v>
      </c>
      <c r="FI296" s="323" t="e">
        <f aca="false">SMALL($DY92:EO92,3)</f>
        <v>#VALUE!</v>
      </c>
      <c r="FJ296" s="323" t="e">
        <f aca="false">SMALL($DY92:EP92,3)</f>
        <v>#VALUE!</v>
      </c>
      <c r="FK296" s="323" t="e">
        <f aca="false">SMALL($DY92:EQ92,3)</f>
        <v>#VALUE!</v>
      </c>
      <c r="FL296" s="323" t="e">
        <f aca="false">SMALL($DY92:ER92,3)</f>
        <v>#VALUE!</v>
      </c>
      <c r="FM296" s="323" t="e">
        <f aca="false">SMALL($DY92:ES92,3)</f>
        <v>#VALUE!</v>
      </c>
      <c r="FN296" s="323" t="e">
        <f aca="false">SMALL($DY92:ET92,3)</f>
        <v>#VALUE!</v>
      </c>
      <c r="FO296" s="323" t="e">
        <f aca="false">SMALL($DY92:EU92,3)</f>
        <v>#VALUE!</v>
      </c>
      <c r="FP296" s="324" t="e">
        <f aca="false">SMALL($DY92:EV92,3)</f>
        <v>#VALUE!</v>
      </c>
    </row>
    <row r="297" customFormat="false" ht="12.5" hidden="false" customHeight="false" outlineLevel="0" collapsed="false">
      <c r="FA297" s="322" t="e">
        <f aca="false">SMALL($DY93:EG93,3)</f>
        <v>#VALUE!</v>
      </c>
      <c r="FB297" s="323" t="e">
        <f aca="false">SMALL($DY93:EH93,3)</f>
        <v>#VALUE!</v>
      </c>
      <c r="FC297" s="323" t="e">
        <f aca="false">SMALL($DY93:EI93,3)</f>
        <v>#VALUE!</v>
      </c>
      <c r="FD297" s="323" t="e">
        <f aca="false">SMALL($DY93:EJ93,3)</f>
        <v>#VALUE!</v>
      </c>
      <c r="FE297" s="323" t="e">
        <f aca="false">SMALL($DY93:EK93,3)</f>
        <v>#VALUE!</v>
      </c>
      <c r="FF297" s="323" t="e">
        <f aca="false">SMALL($DY93:EL93,3)</f>
        <v>#VALUE!</v>
      </c>
      <c r="FG297" s="323" t="e">
        <f aca="false">SMALL($DY93:EM93,3)</f>
        <v>#VALUE!</v>
      </c>
      <c r="FH297" s="323" t="e">
        <f aca="false">SMALL($DY93:EN93,3)</f>
        <v>#VALUE!</v>
      </c>
      <c r="FI297" s="323" t="e">
        <f aca="false">SMALL($DY93:EO93,3)</f>
        <v>#VALUE!</v>
      </c>
      <c r="FJ297" s="323" t="e">
        <f aca="false">SMALL($DY93:EP93,3)</f>
        <v>#VALUE!</v>
      </c>
      <c r="FK297" s="323" t="e">
        <f aca="false">SMALL($DY93:EQ93,3)</f>
        <v>#VALUE!</v>
      </c>
      <c r="FL297" s="323" t="e">
        <f aca="false">SMALL($DY93:ER93,3)</f>
        <v>#VALUE!</v>
      </c>
      <c r="FM297" s="323" t="e">
        <f aca="false">SMALL($DY93:ES93,3)</f>
        <v>#VALUE!</v>
      </c>
      <c r="FN297" s="323" t="e">
        <f aca="false">SMALL($DY93:ET93,3)</f>
        <v>#VALUE!</v>
      </c>
      <c r="FO297" s="323" t="e">
        <f aca="false">SMALL($DY93:EU93,3)</f>
        <v>#VALUE!</v>
      </c>
      <c r="FP297" s="324" t="e">
        <f aca="false">SMALL($DY93:EV93,3)</f>
        <v>#VALUE!</v>
      </c>
    </row>
    <row r="298" customFormat="false" ht="12.5" hidden="false" customHeight="false" outlineLevel="0" collapsed="false">
      <c r="FA298" s="322" t="e">
        <f aca="false">SMALL($DY94:EG94,3)</f>
        <v>#VALUE!</v>
      </c>
      <c r="FB298" s="323" t="e">
        <f aca="false">SMALL($DY94:EH94,3)</f>
        <v>#VALUE!</v>
      </c>
      <c r="FC298" s="323" t="e">
        <f aca="false">SMALL($DY94:EI94,3)</f>
        <v>#VALUE!</v>
      </c>
      <c r="FD298" s="323" t="e">
        <f aca="false">SMALL($DY94:EJ94,3)</f>
        <v>#VALUE!</v>
      </c>
      <c r="FE298" s="323" t="e">
        <f aca="false">SMALL($DY94:EK94,3)</f>
        <v>#VALUE!</v>
      </c>
      <c r="FF298" s="323" t="e">
        <f aca="false">SMALL($DY94:EL94,3)</f>
        <v>#VALUE!</v>
      </c>
      <c r="FG298" s="323" t="e">
        <f aca="false">SMALL($DY94:EM94,3)</f>
        <v>#VALUE!</v>
      </c>
      <c r="FH298" s="323" t="e">
        <f aca="false">SMALL($DY94:EN94,3)</f>
        <v>#VALUE!</v>
      </c>
      <c r="FI298" s="323" t="e">
        <f aca="false">SMALL($DY94:EO94,3)</f>
        <v>#VALUE!</v>
      </c>
      <c r="FJ298" s="323" t="e">
        <f aca="false">SMALL($DY94:EP94,3)</f>
        <v>#VALUE!</v>
      </c>
      <c r="FK298" s="323" t="e">
        <f aca="false">SMALL($DY94:EQ94,3)</f>
        <v>#VALUE!</v>
      </c>
      <c r="FL298" s="323" t="e">
        <f aca="false">SMALL($DY94:ER94,3)</f>
        <v>#VALUE!</v>
      </c>
      <c r="FM298" s="323" t="e">
        <f aca="false">SMALL($DY94:ES94,3)</f>
        <v>#VALUE!</v>
      </c>
      <c r="FN298" s="323" t="e">
        <f aca="false">SMALL($DY94:ET94,3)</f>
        <v>#VALUE!</v>
      </c>
      <c r="FO298" s="323" t="e">
        <f aca="false">SMALL($DY94:EU94,3)</f>
        <v>#VALUE!</v>
      </c>
      <c r="FP298" s="324" t="e">
        <f aca="false">SMALL($DY94:EV94,3)</f>
        <v>#VALUE!</v>
      </c>
    </row>
    <row r="299" customFormat="false" ht="12.5" hidden="false" customHeight="false" outlineLevel="0" collapsed="false">
      <c r="FA299" s="322" t="e">
        <f aca="false">SMALL($DY95:EG95,3)</f>
        <v>#VALUE!</v>
      </c>
      <c r="FB299" s="323" t="e">
        <f aca="false">SMALL($DY95:EH95,3)</f>
        <v>#VALUE!</v>
      </c>
      <c r="FC299" s="323" t="e">
        <f aca="false">SMALL($DY95:EI95,3)</f>
        <v>#VALUE!</v>
      </c>
      <c r="FD299" s="323" t="e">
        <f aca="false">SMALL($DY95:EJ95,3)</f>
        <v>#VALUE!</v>
      </c>
      <c r="FE299" s="323" t="e">
        <f aca="false">SMALL($DY95:EK95,3)</f>
        <v>#VALUE!</v>
      </c>
      <c r="FF299" s="323" t="e">
        <f aca="false">SMALL($DY95:EL95,3)</f>
        <v>#VALUE!</v>
      </c>
      <c r="FG299" s="323" t="e">
        <f aca="false">SMALL($DY95:EM95,3)</f>
        <v>#VALUE!</v>
      </c>
      <c r="FH299" s="323" t="e">
        <f aca="false">SMALL($DY95:EN95,3)</f>
        <v>#VALUE!</v>
      </c>
      <c r="FI299" s="323" t="e">
        <f aca="false">SMALL($DY95:EO95,3)</f>
        <v>#VALUE!</v>
      </c>
      <c r="FJ299" s="323" t="e">
        <f aca="false">SMALL($DY95:EP95,3)</f>
        <v>#VALUE!</v>
      </c>
      <c r="FK299" s="323" t="e">
        <f aca="false">SMALL($DY95:EQ95,3)</f>
        <v>#VALUE!</v>
      </c>
      <c r="FL299" s="323" t="e">
        <f aca="false">SMALL($DY95:ER95,3)</f>
        <v>#VALUE!</v>
      </c>
      <c r="FM299" s="323" t="e">
        <f aca="false">SMALL($DY95:ES95,3)</f>
        <v>#VALUE!</v>
      </c>
      <c r="FN299" s="323" t="e">
        <f aca="false">SMALL($DY95:ET95,3)</f>
        <v>#VALUE!</v>
      </c>
      <c r="FO299" s="323" t="e">
        <f aca="false">SMALL($DY95:EU95,3)</f>
        <v>#VALUE!</v>
      </c>
      <c r="FP299" s="324" t="e">
        <f aca="false">SMALL($DY95:EV95,3)</f>
        <v>#VALUE!</v>
      </c>
    </row>
    <row r="300" customFormat="false" ht="12.5" hidden="false" customHeight="false" outlineLevel="0" collapsed="false">
      <c r="FA300" s="322" t="e">
        <f aca="false">SMALL($DY96:EG96,3)</f>
        <v>#VALUE!</v>
      </c>
      <c r="FB300" s="323" t="e">
        <f aca="false">SMALL($DY96:EH96,3)</f>
        <v>#VALUE!</v>
      </c>
      <c r="FC300" s="323" t="e">
        <f aca="false">SMALL($DY96:EI96,3)</f>
        <v>#VALUE!</v>
      </c>
      <c r="FD300" s="323" t="e">
        <f aca="false">SMALL($DY96:EJ96,3)</f>
        <v>#VALUE!</v>
      </c>
      <c r="FE300" s="323" t="e">
        <f aca="false">SMALL($DY96:EK96,3)</f>
        <v>#VALUE!</v>
      </c>
      <c r="FF300" s="323" t="e">
        <f aca="false">SMALL($DY96:EL96,3)</f>
        <v>#VALUE!</v>
      </c>
      <c r="FG300" s="323" t="e">
        <f aca="false">SMALL($DY96:EM96,3)</f>
        <v>#VALUE!</v>
      </c>
      <c r="FH300" s="323" t="e">
        <f aca="false">SMALL($DY96:EN96,3)</f>
        <v>#VALUE!</v>
      </c>
      <c r="FI300" s="323" t="e">
        <f aca="false">SMALL($DY96:EO96,3)</f>
        <v>#VALUE!</v>
      </c>
      <c r="FJ300" s="323" t="e">
        <f aca="false">SMALL($DY96:EP96,3)</f>
        <v>#VALUE!</v>
      </c>
      <c r="FK300" s="323" t="e">
        <f aca="false">SMALL($DY96:EQ96,3)</f>
        <v>#VALUE!</v>
      </c>
      <c r="FL300" s="323" t="e">
        <f aca="false">SMALL($DY96:ER96,3)</f>
        <v>#VALUE!</v>
      </c>
      <c r="FM300" s="323" t="e">
        <f aca="false">SMALL($DY96:ES96,3)</f>
        <v>#VALUE!</v>
      </c>
      <c r="FN300" s="323" t="e">
        <f aca="false">SMALL($DY96:ET96,3)</f>
        <v>#VALUE!</v>
      </c>
      <c r="FO300" s="323" t="e">
        <f aca="false">SMALL($DY96:EU96,3)</f>
        <v>#VALUE!</v>
      </c>
      <c r="FP300" s="324" t="e">
        <f aca="false">SMALL($DY96:EV96,3)</f>
        <v>#VALUE!</v>
      </c>
    </row>
    <row r="301" customFormat="false" ht="12.5" hidden="false" customHeight="false" outlineLevel="0" collapsed="false">
      <c r="FA301" s="322" t="e">
        <f aca="false">SMALL($DY97:EG97,3)</f>
        <v>#VALUE!</v>
      </c>
      <c r="FB301" s="323" t="e">
        <f aca="false">SMALL($DY97:EH97,3)</f>
        <v>#VALUE!</v>
      </c>
      <c r="FC301" s="323" t="e">
        <f aca="false">SMALL($DY97:EI97,3)</f>
        <v>#VALUE!</v>
      </c>
      <c r="FD301" s="323" t="e">
        <f aca="false">SMALL($DY97:EJ97,3)</f>
        <v>#VALUE!</v>
      </c>
      <c r="FE301" s="323" t="e">
        <f aca="false">SMALL($DY97:EK97,3)</f>
        <v>#VALUE!</v>
      </c>
      <c r="FF301" s="323" t="e">
        <f aca="false">SMALL($DY97:EL97,3)</f>
        <v>#VALUE!</v>
      </c>
      <c r="FG301" s="323" t="e">
        <f aca="false">SMALL($DY97:EM97,3)</f>
        <v>#VALUE!</v>
      </c>
      <c r="FH301" s="323" t="e">
        <f aca="false">SMALL($DY97:EN97,3)</f>
        <v>#VALUE!</v>
      </c>
      <c r="FI301" s="323" t="e">
        <f aca="false">SMALL($DY97:EO97,3)</f>
        <v>#VALUE!</v>
      </c>
      <c r="FJ301" s="323" t="e">
        <f aca="false">SMALL($DY97:EP97,3)</f>
        <v>#VALUE!</v>
      </c>
      <c r="FK301" s="323" t="e">
        <f aca="false">SMALL($DY97:EQ97,3)</f>
        <v>#VALUE!</v>
      </c>
      <c r="FL301" s="323" t="e">
        <f aca="false">SMALL($DY97:ER97,3)</f>
        <v>#VALUE!</v>
      </c>
      <c r="FM301" s="323" t="e">
        <f aca="false">SMALL($DY97:ES97,3)</f>
        <v>#VALUE!</v>
      </c>
      <c r="FN301" s="323" t="e">
        <f aca="false">SMALL($DY97:ET97,3)</f>
        <v>#VALUE!</v>
      </c>
      <c r="FO301" s="323" t="e">
        <f aca="false">SMALL($DY97:EU97,3)</f>
        <v>#VALUE!</v>
      </c>
      <c r="FP301" s="324" t="e">
        <f aca="false">SMALL($DY97:EV97,3)</f>
        <v>#VALUE!</v>
      </c>
    </row>
    <row r="302" customFormat="false" ht="12.5" hidden="false" customHeight="false" outlineLevel="0" collapsed="false">
      <c r="FA302" s="322" t="e">
        <f aca="false">SMALL($DY98:EG98,3)</f>
        <v>#VALUE!</v>
      </c>
      <c r="FB302" s="323" t="e">
        <f aca="false">SMALL($DY98:EH98,3)</f>
        <v>#VALUE!</v>
      </c>
      <c r="FC302" s="323" t="e">
        <f aca="false">SMALL($DY98:EI98,3)</f>
        <v>#VALUE!</v>
      </c>
      <c r="FD302" s="323" t="e">
        <f aca="false">SMALL($DY98:EJ98,3)</f>
        <v>#VALUE!</v>
      </c>
      <c r="FE302" s="323" t="e">
        <f aca="false">SMALL($DY98:EK98,3)</f>
        <v>#VALUE!</v>
      </c>
      <c r="FF302" s="323" t="e">
        <f aca="false">SMALL($DY98:EL98,3)</f>
        <v>#VALUE!</v>
      </c>
      <c r="FG302" s="323" t="e">
        <f aca="false">SMALL($DY98:EM98,3)</f>
        <v>#VALUE!</v>
      </c>
      <c r="FH302" s="323" t="e">
        <f aca="false">SMALL($DY98:EN98,3)</f>
        <v>#VALUE!</v>
      </c>
      <c r="FI302" s="323" t="e">
        <f aca="false">SMALL($DY98:EO98,3)</f>
        <v>#VALUE!</v>
      </c>
      <c r="FJ302" s="323" t="e">
        <f aca="false">SMALL($DY98:EP98,3)</f>
        <v>#VALUE!</v>
      </c>
      <c r="FK302" s="323" t="e">
        <f aca="false">SMALL($DY98:EQ98,3)</f>
        <v>#VALUE!</v>
      </c>
      <c r="FL302" s="323" t="e">
        <f aca="false">SMALL($DY98:ER98,3)</f>
        <v>#VALUE!</v>
      </c>
      <c r="FM302" s="323" t="e">
        <f aca="false">SMALL($DY98:ES98,3)</f>
        <v>#VALUE!</v>
      </c>
      <c r="FN302" s="323" t="e">
        <f aca="false">SMALL($DY98:ET98,3)</f>
        <v>#VALUE!</v>
      </c>
      <c r="FO302" s="323" t="e">
        <f aca="false">SMALL($DY98:EU98,3)</f>
        <v>#VALUE!</v>
      </c>
      <c r="FP302" s="324" t="e">
        <f aca="false">SMALL($DY98:EV98,3)</f>
        <v>#VALUE!</v>
      </c>
    </row>
    <row r="303" customFormat="false" ht="12.5" hidden="false" customHeight="false" outlineLevel="0" collapsed="false">
      <c r="FA303" s="322" t="e">
        <f aca="false">SMALL($DY99:EG99,3)</f>
        <v>#VALUE!</v>
      </c>
      <c r="FB303" s="323" t="e">
        <f aca="false">SMALL($DY99:EH99,3)</f>
        <v>#VALUE!</v>
      </c>
      <c r="FC303" s="323" t="e">
        <f aca="false">SMALL($DY99:EI99,3)</f>
        <v>#VALUE!</v>
      </c>
      <c r="FD303" s="323" t="e">
        <f aca="false">SMALL($DY99:EJ99,3)</f>
        <v>#VALUE!</v>
      </c>
      <c r="FE303" s="323" t="e">
        <f aca="false">SMALL($DY99:EK99,3)</f>
        <v>#VALUE!</v>
      </c>
      <c r="FF303" s="323" t="e">
        <f aca="false">SMALL($DY99:EL99,3)</f>
        <v>#VALUE!</v>
      </c>
      <c r="FG303" s="323" t="e">
        <f aca="false">SMALL($DY99:EM99,3)</f>
        <v>#VALUE!</v>
      </c>
      <c r="FH303" s="323" t="e">
        <f aca="false">SMALL($DY99:EN99,3)</f>
        <v>#VALUE!</v>
      </c>
      <c r="FI303" s="323" t="e">
        <f aca="false">SMALL($DY99:EO99,3)</f>
        <v>#VALUE!</v>
      </c>
      <c r="FJ303" s="323" t="e">
        <f aca="false">SMALL($DY99:EP99,3)</f>
        <v>#VALUE!</v>
      </c>
      <c r="FK303" s="323" t="e">
        <f aca="false">SMALL($DY99:EQ99,3)</f>
        <v>#VALUE!</v>
      </c>
      <c r="FL303" s="323" t="e">
        <f aca="false">SMALL($DY99:ER99,3)</f>
        <v>#VALUE!</v>
      </c>
      <c r="FM303" s="323" t="e">
        <f aca="false">SMALL($DY99:ES99,3)</f>
        <v>#VALUE!</v>
      </c>
      <c r="FN303" s="323" t="e">
        <f aca="false">SMALL($DY99:ET99,3)</f>
        <v>#VALUE!</v>
      </c>
      <c r="FO303" s="323" t="e">
        <f aca="false">SMALL($DY99:EU99,3)</f>
        <v>#VALUE!</v>
      </c>
      <c r="FP303" s="324" t="e">
        <f aca="false">SMALL($DY99:EV99,3)</f>
        <v>#VALUE!</v>
      </c>
    </row>
    <row r="304" customFormat="false" ht="12.5" hidden="false" customHeight="false" outlineLevel="0" collapsed="false">
      <c r="FA304" s="322" t="e">
        <f aca="false">SMALL($DY100:EG100,3)</f>
        <v>#VALUE!</v>
      </c>
      <c r="FB304" s="323" t="e">
        <f aca="false">SMALL($DY100:EH100,3)</f>
        <v>#VALUE!</v>
      </c>
      <c r="FC304" s="323" t="e">
        <f aca="false">SMALL($DY100:EI100,3)</f>
        <v>#VALUE!</v>
      </c>
      <c r="FD304" s="323" t="e">
        <f aca="false">SMALL($DY100:EJ100,3)</f>
        <v>#VALUE!</v>
      </c>
      <c r="FE304" s="323" t="e">
        <f aca="false">SMALL($DY100:EK100,3)</f>
        <v>#VALUE!</v>
      </c>
      <c r="FF304" s="323" t="e">
        <f aca="false">SMALL($DY100:EL100,3)</f>
        <v>#VALUE!</v>
      </c>
      <c r="FG304" s="323" t="e">
        <f aca="false">SMALL($DY100:EM100,3)</f>
        <v>#VALUE!</v>
      </c>
      <c r="FH304" s="323" t="e">
        <f aca="false">SMALL($DY100:EN100,3)</f>
        <v>#VALUE!</v>
      </c>
      <c r="FI304" s="323" t="e">
        <f aca="false">SMALL($DY100:EO100,3)</f>
        <v>#VALUE!</v>
      </c>
      <c r="FJ304" s="323" t="e">
        <f aca="false">SMALL($DY100:EP100,3)</f>
        <v>#VALUE!</v>
      </c>
      <c r="FK304" s="323" t="e">
        <f aca="false">SMALL($DY100:EQ100,3)</f>
        <v>#VALUE!</v>
      </c>
      <c r="FL304" s="323" t="e">
        <f aca="false">SMALL($DY100:ER100,3)</f>
        <v>#VALUE!</v>
      </c>
      <c r="FM304" s="323" t="e">
        <f aca="false">SMALL($DY100:ES100,3)</f>
        <v>#VALUE!</v>
      </c>
      <c r="FN304" s="323" t="e">
        <f aca="false">SMALL($DY100:ET100,3)</f>
        <v>#VALUE!</v>
      </c>
      <c r="FO304" s="323" t="e">
        <f aca="false">SMALL($DY100:EU100,3)</f>
        <v>#VALUE!</v>
      </c>
      <c r="FP304" s="324" t="e">
        <f aca="false">SMALL($DY100:EV100,3)</f>
        <v>#VALUE!</v>
      </c>
    </row>
    <row r="305" customFormat="false" ht="12.5" hidden="false" customHeight="false" outlineLevel="0" collapsed="false">
      <c r="FA305" s="322" t="e">
        <f aca="false">SMALL($DY101:EG101,3)</f>
        <v>#VALUE!</v>
      </c>
      <c r="FB305" s="323" t="e">
        <f aca="false">SMALL($DY101:EH101,3)</f>
        <v>#VALUE!</v>
      </c>
      <c r="FC305" s="323" t="e">
        <f aca="false">SMALL($DY101:EI101,3)</f>
        <v>#VALUE!</v>
      </c>
      <c r="FD305" s="323" t="e">
        <f aca="false">SMALL($DY101:EJ101,3)</f>
        <v>#VALUE!</v>
      </c>
      <c r="FE305" s="323" t="e">
        <f aca="false">SMALL($DY101:EK101,3)</f>
        <v>#VALUE!</v>
      </c>
      <c r="FF305" s="323" t="e">
        <f aca="false">SMALL($DY101:EL101,3)</f>
        <v>#VALUE!</v>
      </c>
      <c r="FG305" s="323" t="e">
        <f aca="false">SMALL($DY101:EM101,3)</f>
        <v>#VALUE!</v>
      </c>
      <c r="FH305" s="323" t="e">
        <f aca="false">SMALL($DY101:EN101,3)</f>
        <v>#VALUE!</v>
      </c>
      <c r="FI305" s="323" t="e">
        <f aca="false">SMALL($DY101:EO101,3)</f>
        <v>#VALUE!</v>
      </c>
      <c r="FJ305" s="323" t="e">
        <f aca="false">SMALL($DY101:EP101,3)</f>
        <v>#VALUE!</v>
      </c>
      <c r="FK305" s="323" t="e">
        <f aca="false">SMALL($DY101:EQ101,3)</f>
        <v>#VALUE!</v>
      </c>
      <c r="FL305" s="323" t="e">
        <f aca="false">SMALL($DY101:ER101,3)</f>
        <v>#VALUE!</v>
      </c>
      <c r="FM305" s="323" t="e">
        <f aca="false">SMALL($DY101:ES101,3)</f>
        <v>#VALUE!</v>
      </c>
      <c r="FN305" s="323" t="e">
        <f aca="false">SMALL($DY101:ET101,3)</f>
        <v>#VALUE!</v>
      </c>
      <c r="FO305" s="323" t="e">
        <f aca="false">SMALL($DY101:EU101,3)</f>
        <v>#VALUE!</v>
      </c>
      <c r="FP305" s="324" t="e">
        <f aca="false">SMALL($DY101:EV101,3)</f>
        <v>#VALUE!</v>
      </c>
    </row>
    <row r="306" customFormat="false" ht="12.5" hidden="false" customHeight="false" outlineLevel="0" collapsed="false">
      <c r="FA306" s="322" t="e">
        <f aca="false">SMALL($DY102:EG102,3)</f>
        <v>#VALUE!</v>
      </c>
      <c r="FB306" s="323" t="e">
        <f aca="false">SMALL($DY102:EH102,3)</f>
        <v>#VALUE!</v>
      </c>
      <c r="FC306" s="323" t="e">
        <f aca="false">SMALL($DY102:EI102,3)</f>
        <v>#VALUE!</v>
      </c>
      <c r="FD306" s="323" t="e">
        <f aca="false">SMALL($DY102:EJ102,3)</f>
        <v>#VALUE!</v>
      </c>
      <c r="FE306" s="323" t="e">
        <f aca="false">SMALL($DY102:EK102,3)</f>
        <v>#VALUE!</v>
      </c>
      <c r="FF306" s="323" t="e">
        <f aca="false">SMALL($DY102:EL102,3)</f>
        <v>#VALUE!</v>
      </c>
      <c r="FG306" s="323" t="e">
        <f aca="false">SMALL($DY102:EM102,3)</f>
        <v>#VALUE!</v>
      </c>
      <c r="FH306" s="323" t="e">
        <f aca="false">SMALL($DY102:EN102,3)</f>
        <v>#VALUE!</v>
      </c>
      <c r="FI306" s="323" t="e">
        <f aca="false">SMALL($DY102:EO102,3)</f>
        <v>#VALUE!</v>
      </c>
      <c r="FJ306" s="323" t="e">
        <f aca="false">SMALL($DY102:EP102,3)</f>
        <v>#VALUE!</v>
      </c>
      <c r="FK306" s="323" t="e">
        <f aca="false">SMALL($DY102:EQ102,3)</f>
        <v>#VALUE!</v>
      </c>
      <c r="FL306" s="323" t="e">
        <f aca="false">SMALL($DY102:ER102,3)</f>
        <v>#VALUE!</v>
      </c>
      <c r="FM306" s="323" t="e">
        <f aca="false">SMALL($DY102:ES102,3)</f>
        <v>#VALUE!</v>
      </c>
      <c r="FN306" s="323" t="e">
        <f aca="false">SMALL($DY102:ET102,3)</f>
        <v>#VALUE!</v>
      </c>
      <c r="FO306" s="323" t="e">
        <f aca="false">SMALL($DY102:EU102,3)</f>
        <v>#VALUE!</v>
      </c>
      <c r="FP306" s="324" t="e">
        <f aca="false">SMALL($DY102:EV102,3)</f>
        <v>#VALUE!</v>
      </c>
    </row>
    <row r="307" customFormat="false" ht="12.5" hidden="false" customHeight="false" outlineLevel="0" collapsed="false">
      <c r="FA307" s="322" t="e">
        <f aca="false">SMALL($DY103:EG103,3)</f>
        <v>#VALUE!</v>
      </c>
      <c r="FB307" s="323" t="e">
        <f aca="false">SMALL($DY103:EH103,3)</f>
        <v>#VALUE!</v>
      </c>
      <c r="FC307" s="323" t="e">
        <f aca="false">SMALL($DY103:EI103,3)</f>
        <v>#VALUE!</v>
      </c>
      <c r="FD307" s="323" t="e">
        <f aca="false">SMALL($DY103:EJ103,3)</f>
        <v>#VALUE!</v>
      </c>
      <c r="FE307" s="323" t="e">
        <f aca="false">SMALL($DY103:EK103,3)</f>
        <v>#VALUE!</v>
      </c>
      <c r="FF307" s="323" t="e">
        <f aca="false">SMALL($DY103:EL103,3)</f>
        <v>#VALUE!</v>
      </c>
      <c r="FG307" s="323" t="e">
        <f aca="false">SMALL($DY103:EM103,3)</f>
        <v>#VALUE!</v>
      </c>
      <c r="FH307" s="323" t="e">
        <f aca="false">SMALL($DY103:EN103,3)</f>
        <v>#VALUE!</v>
      </c>
      <c r="FI307" s="323" t="e">
        <f aca="false">SMALL($DY103:EO103,3)</f>
        <v>#VALUE!</v>
      </c>
      <c r="FJ307" s="323" t="e">
        <f aca="false">SMALL($DY103:EP103,3)</f>
        <v>#VALUE!</v>
      </c>
      <c r="FK307" s="323" t="e">
        <f aca="false">SMALL($DY103:EQ103,3)</f>
        <v>#VALUE!</v>
      </c>
      <c r="FL307" s="323" t="e">
        <f aca="false">SMALL($DY103:ER103,3)</f>
        <v>#VALUE!</v>
      </c>
      <c r="FM307" s="323" t="e">
        <f aca="false">SMALL($DY103:ES103,3)</f>
        <v>#VALUE!</v>
      </c>
      <c r="FN307" s="323" t="e">
        <f aca="false">SMALL($DY103:ET103,3)</f>
        <v>#VALUE!</v>
      </c>
      <c r="FO307" s="323" t="e">
        <f aca="false">SMALL($DY103:EU103,3)</f>
        <v>#VALUE!</v>
      </c>
      <c r="FP307" s="324" t="e">
        <f aca="false">SMALL($DY103:EV103,3)</f>
        <v>#VALUE!</v>
      </c>
    </row>
    <row r="308" customFormat="false" ht="12.5" hidden="false" customHeight="false" outlineLevel="0" collapsed="false">
      <c r="FA308" s="322" t="e">
        <f aca="false">SMALL($DY104:EG104,3)</f>
        <v>#VALUE!</v>
      </c>
      <c r="FB308" s="323" t="e">
        <f aca="false">SMALL($DY104:EH104,3)</f>
        <v>#VALUE!</v>
      </c>
      <c r="FC308" s="323" t="e">
        <f aca="false">SMALL($DY104:EI104,3)</f>
        <v>#VALUE!</v>
      </c>
      <c r="FD308" s="323" t="e">
        <f aca="false">SMALL($DY104:EJ104,3)</f>
        <v>#VALUE!</v>
      </c>
      <c r="FE308" s="323" t="e">
        <f aca="false">SMALL($DY104:EK104,3)</f>
        <v>#VALUE!</v>
      </c>
      <c r="FF308" s="323" t="e">
        <f aca="false">SMALL($DY104:EL104,3)</f>
        <v>#VALUE!</v>
      </c>
      <c r="FG308" s="323" t="e">
        <f aca="false">SMALL($DY104:EM104,3)</f>
        <v>#VALUE!</v>
      </c>
      <c r="FH308" s="323" t="e">
        <f aca="false">SMALL($DY104:EN104,3)</f>
        <v>#VALUE!</v>
      </c>
      <c r="FI308" s="323" t="e">
        <f aca="false">SMALL($DY104:EO104,3)</f>
        <v>#VALUE!</v>
      </c>
      <c r="FJ308" s="323" t="e">
        <f aca="false">SMALL($DY104:EP104,3)</f>
        <v>#VALUE!</v>
      </c>
      <c r="FK308" s="323" t="e">
        <f aca="false">SMALL($DY104:EQ104,3)</f>
        <v>#VALUE!</v>
      </c>
      <c r="FL308" s="323" t="e">
        <f aca="false">SMALL($DY104:ER104,3)</f>
        <v>#VALUE!</v>
      </c>
      <c r="FM308" s="323" t="e">
        <f aca="false">SMALL($DY104:ES104,3)</f>
        <v>#VALUE!</v>
      </c>
      <c r="FN308" s="323" t="e">
        <f aca="false">SMALL($DY104:ET104,3)</f>
        <v>#VALUE!</v>
      </c>
      <c r="FO308" s="323" t="e">
        <f aca="false">SMALL($DY104:EU104,3)</f>
        <v>#VALUE!</v>
      </c>
      <c r="FP308" s="324" t="e">
        <f aca="false">SMALL($DY104:EV104,3)</f>
        <v>#VALUE!</v>
      </c>
    </row>
    <row r="309" customFormat="false" ht="12.5" hidden="false" customHeight="false" outlineLevel="0" collapsed="false">
      <c r="FA309" s="322" t="e">
        <f aca="false">SMALL($DY105:EG105,3)</f>
        <v>#VALUE!</v>
      </c>
      <c r="FB309" s="323" t="e">
        <f aca="false">SMALL($DY105:EH105,3)</f>
        <v>#VALUE!</v>
      </c>
      <c r="FC309" s="323" t="e">
        <f aca="false">SMALL($DY105:EI105,3)</f>
        <v>#VALUE!</v>
      </c>
      <c r="FD309" s="323" t="e">
        <f aca="false">SMALL($DY105:EJ105,3)</f>
        <v>#VALUE!</v>
      </c>
      <c r="FE309" s="323" t="e">
        <f aca="false">SMALL($DY105:EK105,3)</f>
        <v>#VALUE!</v>
      </c>
      <c r="FF309" s="323" t="e">
        <f aca="false">SMALL($DY105:EL105,3)</f>
        <v>#VALUE!</v>
      </c>
      <c r="FG309" s="323" t="e">
        <f aca="false">SMALL($DY105:EM105,3)</f>
        <v>#VALUE!</v>
      </c>
      <c r="FH309" s="323" t="e">
        <f aca="false">SMALL($DY105:EN105,3)</f>
        <v>#VALUE!</v>
      </c>
      <c r="FI309" s="323" t="e">
        <f aca="false">SMALL($DY105:EO105,3)</f>
        <v>#VALUE!</v>
      </c>
      <c r="FJ309" s="323" t="e">
        <f aca="false">SMALL($DY105:EP105,3)</f>
        <v>#VALUE!</v>
      </c>
      <c r="FK309" s="323" t="e">
        <f aca="false">SMALL($DY105:EQ105,3)</f>
        <v>#VALUE!</v>
      </c>
      <c r="FL309" s="323" t="e">
        <f aca="false">SMALL($DY105:ER105,3)</f>
        <v>#VALUE!</v>
      </c>
      <c r="FM309" s="323" t="e">
        <f aca="false">SMALL($DY105:ES105,3)</f>
        <v>#VALUE!</v>
      </c>
      <c r="FN309" s="323" t="e">
        <f aca="false">SMALL($DY105:ET105,3)</f>
        <v>#VALUE!</v>
      </c>
      <c r="FO309" s="323" t="e">
        <f aca="false">SMALL($DY105:EU105,3)</f>
        <v>#VALUE!</v>
      </c>
      <c r="FP309" s="324" t="e">
        <f aca="false">SMALL($DY105:EV105,3)</f>
        <v>#VALUE!</v>
      </c>
    </row>
    <row r="310" customFormat="false" ht="12.5" hidden="false" customHeight="false" outlineLevel="0" collapsed="false">
      <c r="FA310" s="322" t="e">
        <f aca="false">SMALL($DY106:EG106,3)</f>
        <v>#VALUE!</v>
      </c>
      <c r="FB310" s="323" t="e">
        <f aca="false">SMALL($DY106:EH106,3)</f>
        <v>#VALUE!</v>
      </c>
      <c r="FC310" s="323" t="e">
        <f aca="false">SMALL($DY106:EI106,3)</f>
        <v>#VALUE!</v>
      </c>
      <c r="FD310" s="323" t="e">
        <f aca="false">SMALL($DY106:EJ106,3)</f>
        <v>#VALUE!</v>
      </c>
      <c r="FE310" s="323" t="e">
        <f aca="false">SMALL($DY106:EK106,3)</f>
        <v>#VALUE!</v>
      </c>
      <c r="FF310" s="323" t="e">
        <f aca="false">SMALL($DY106:EL106,3)</f>
        <v>#VALUE!</v>
      </c>
      <c r="FG310" s="323" t="e">
        <f aca="false">SMALL($DY106:EM106,3)</f>
        <v>#VALUE!</v>
      </c>
      <c r="FH310" s="323" t="e">
        <f aca="false">SMALL($DY106:EN106,3)</f>
        <v>#VALUE!</v>
      </c>
      <c r="FI310" s="323" t="e">
        <f aca="false">SMALL($DY106:EO106,3)</f>
        <v>#VALUE!</v>
      </c>
      <c r="FJ310" s="323" t="e">
        <f aca="false">SMALL($DY106:EP106,3)</f>
        <v>#VALUE!</v>
      </c>
      <c r="FK310" s="323" t="e">
        <f aca="false">SMALL($DY106:EQ106,3)</f>
        <v>#VALUE!</v>
      </c>
      <c r="FL310" s="323" t="e">
        <f aca="false">SMALL($DY106:ER106,3)</f>
        <v>#VALUE!</v>
      </c>
      <c r="FM310" s="323" t="e">
        <f aca="false">SMALL($DY106:ES106,3)</f>
        <v>#VALUE!</v>
      </c>
      <c r="FN310" s="323" t="e">
        <f aca="false">SMALL($DY106:ET106,3)</f>
        <v>#VALUE!</v>
      </c>
      <c r="FO310" s="323" t="e">
        <f aca="false">SMALL($DY106:EU106,3)</f>
        <v>#VALUE!</v>
      </c>
      <c r="FP310" s="324" t="e">
        <f aca="false">SMALL($DY106:EV106,3)</f>
        <v>#VALUE!</v>
      </c>
    </row>
    <row r="311" customFormat="false" ht="12.5" hidden="false" customHeight="false" outlineLevel="0" collapsed="false">
      <c r="FA311" s="322" t="e">
        <f aca="false">SMALL($DY107:EG107,3)</f>
        <v>#VALUE!</v>
      </c>
      <c r="FB311" s="323" t="e">
        <f aca="false">SMALL($DY107:EH107,3)</f>
        <v>#VALUE!</v>
      </c>
      <c r="FC311" s="323" t="e">
        <f aca="false">SMALL($DY107:EI107,3)</f>
        <v>#VALUE!</v>
      </c>
      <c r="FD311" s="323" t="e">
        <f aca="false">SMALL($DY107:EJ107,3)</f>
        <v>#VALUE!</v>
      </c>
      <c r="FE311" s="323" t="e">
        <f aca="false">SMALL($DY107:EK107,3)</f>
        <v>#VALUE!</v>
      </c>
      <c r="FF311" s="323" t="e">
        <f aca="false">SMALL($DY107:EL107,3)</f>
        <v>#VALUE!</v>
      </c>
      <c r="FG311" s="323" t="e">
        <f aca="false">SMALL($DY107:EM107,3)</f>
        <v>#VALUE!</v>
      </c>
      <c r="FH311" s="323" t="e">
        <f aca="false">SMALL($DY107:EN107,3)</f>
        <v>#VALUE!</v>
      </c>
      <c r="FI311" s="323" t="e">
        <f aca="false">SMALL($DY107:EO107,3)</f>
        <v>#VALUE!</v>
      </c>
      <c r="FJ311" s="323" t="e">
        <f aca="false">SMALL($DY107:EP107,3)</f>
        <v>#VALUE!</v>
      </c>
      <c r="FK311" s="323" t="e">
        <f aca="false">SMALL($DY107:EQ107,3)</f>
        <v>#VALUE!</v>
      </c>
      <c r="FL311" s="323" t="e">
        <f aca="false">SMALL($DY107:ER107,3)</f>
        <v>#VALUE!</v>
      </c>
      <c r="FM311" s="323" t="e">
        <f aca="false">SMALL($DY107:ES107,3)</f>
        <v>#VALUE!</v>
      </c>
      <c r="FN311" s="323" t="e">
        <f aca="false">SMALL($DY107:ET107,3)</f>
        <v>#VALUE!</v>
      </c>
      <c r="FO311" s="323" t="e">
        <f aca="false">SMALL($DY107:EU107,3)</f>
        <v>#VALUE!</v>
      </c>
      <c r="FP311" s="324" t="e">
        <f aca="false">SMALL($DY107:EV107,3)</f>
        <v>#VALUE!</v>
      </c>
    </row>
    <row r="312" customFormat="false" ht="12.5" hidden="false" customHeight="false" outlineLevel="0" collapsed="false">
      <c r="FA312" s="322" t="e">
        <f aca="false">SMALL($DY108:EG108,3)</f>
        <v>#VALUE!</v>
      </c>
      <c r="FB312" s="323" t="e">
        <f aca="false">SMALL($DY108:EH108,3)</f>
        <v>#VALUE!</v>
      </c>
      <c r="FC312" s="323" t="e">
        <f aca="false">SMALL($DY108:EI108,3)</f>
        <v>#VALUE!</v>
      </c>
      <c r="FD312" s="323" t="e">
        <f aca="false">SMALL($DY108:EJ108,3)</f>
        <v>#VALUE!</v>
      </c>
      <c r="FE312" s="323" t="e">
        <f aca="false">SMALL($DY108:EK108,3)</f>
        <v>#VALUE!</v>
      </c>
      <c r="FF312" s="323" t="e">
        <f aca="false">SMALL($DY108:EL108,3)</f>
        <v>#VALUE!</v>
      </c>
      <c r="FG312" s="323" t="e">
        <f aca="false">SMALL($DY108:EM108,3)</f>
        <v>#VALUE!</v>
      </c>
      <c r="FH312" s="323" t="e">
        <f aca="false">SMALL($DY108:EN108,3)</f>
        <v>#VALUE!</v>
      </c>
      <c r="FI312" s="323" t="e">
        <f aca="false">SMALL($DY108:EO108,3)</f>
        <v>#VALUE!</v>
      </c>
      <c r="FJ312" s="323" t="e">
        <f aca="false">SMALL($DY108:EP108,3)</f>
        <v>#VALUE!</v>
      </c>
      <c r="FK312" s="323" t="e">
        <f aca="false">SMALL($DY108:EQ108,3)</f>
        <v>#VALUE!</v>
      </c>
      <c r="FL312" s="323" t="e">
        <f aca="false">SMALL($DY108:ER108,3)</f>
        <v>#VALUE!</v>
      </c>
      <c r="FM312" s="323" t="e">
        <f aca="false">SMALL($DY108:ES108,3)</f>
        <v>#VALUE!</v>
      </c>
      <c r="FN312" s="323" t="e">
        <f aca="false">SMALL($DY108:ET108,3)</f>
        <v>#VALUE!</v>
      </c>
      <c r="FO312" s="323" t="e">
        <f aca="false">SMALL($DY108:EU108,3)</f>
        <v>#VALUE!</v>
      </c>
      <c r="FP312" s="324" t="e">
        <f aca="false">SMALL($DY108:EV108,3)</f>
        <v>#VALUE!</v>
      </c>
    </row>
    <row r="313" customFormat="false" ht="12.5" hidden="false" customHeight="false" outlineLevel="0" collapsed="false">
      <c r="FA313" s="322" t="e">
        <f aca="false">SMALL($DY109:EG109,3)</f>
        <v>#VALUE!</v>
      </c>
      <c r="FB313" s="323" t="e">
        <f aca="false">SMALL($DY109:EH109,3)</f>
        <v>#VALUE!</v>
      </c>
      <c r="FC313" s="323" t="e">
        <f aca="false">SMALL($DY109:EI109,3)</f>
        <v>#VALUE!</v>
      </c>
      <c r="FD313" s="323" t="e">
        <f aca="false">SMALL($DY109:EJ109,3)</f>
        <v>#VALUE!</v>
      </c>
      <c r="FE313" s="323" t="e">
        <f aca="false">SMALL($DY109:EK109,3)</f>
        <v>#VALUE!</v>
      </c>
      <c r="FF313" s="323" t="e">
        <f aca="false">SMALL($DY109:EL109,3)</f>
        <v>#VALUE!</v>
      </c>
      <c r="FG313" s="323" t="e">
        <f aca="false">SMALL($DY109:EM109,3)</f>
        <v>#VALUE!</v>
      </c>
      <c r="FH313" s="323" t="e">
        <f aca="false">SMALL($DY109:EN109,3)</f>
        <v>#VALUE!</v>
      </c>
      <c r="FI313" s="323" t="e">
        <f aca="false">SMALL($DY109:EO109,3)</f>
        <v>#VALUE!</v>
      </c>
      <c r="FJ313" s="323" t="e">
        <f aca="false">SMALL($DY109:EP109,3)</f>
        <v>#VALUE!</v>
      </c>
      <c r="FK313" s="323" t="e">
        <f aca="false">SMALL($DY109:EQ109,3)</f>
        <v>#VALUE!</v>
      </c>
      <c r="FL313" s="323" t="e">
        <f aca="false">SMALL($DY109:ER109,3)</f>
        <v>#VALUE!</v>
      </c>
      <c r="FM313" s="323" t="e">
        <f aca="false">SMALL($DY109:ES109,3)</f>
        <v>#VALUE!</v>
      </c>
      <c r="FN313" s="323" t="e">
        <f aca="false">SMALL($DY109:ET109,3)</f>
        <v>#VALUE!</v>
      </c>
      <c r="FO313" s="323" t="e">
        <f aca="false">SMALL($DY109:EU109,3)</f>
        <v>#VALUE!</v>
      </c>
      <c r="FP313" s="324" t="e">
        <f aca="false">SMALL($DY109:EV109,3)</f>
        <v>#VALUE!</v>
      </c>
    </row>
    <row r="314" customFormat="false" ht="12.5" hidden="false" customHeight="false" outlineLevel="0" collapsed="false">
      <c r="FA314" s="322" t="e">
        <f aca="false">SMALL($DY110:EG110,3)</f>
        <v>#VALUE!</v>
      </c>
      <c r="FB314" s="323" t="e">
        <f aca="false">SMALL($DY110:EH110,3)</f>
        <v>#VALUE!</v>
      </c>
      <c r="FC314" s="323" t="e">
        <f aca="false">SMALL($DY110:EI110,3)</f>
        <v>#VALUE!</v>
      </c>
      <c r="FD314" s="323" t="e">
        <f aca="false">SMALL($DY110:EJ110,3)</f>
        <v>#VALUE!</v>
      </c>
      <c r="FE314" s="323" t="e">
        <f aca="false">SMALL($DY110:EK110,3)</f>
        <v>#VALUE!</v>
      </c>
      <c r="FF314" s="323" t="e">
        <f aca="false">SMALL($DY110:EL110,3)</f>
        <v>#VALUE!</v>
      </c>
      <c r="FG314" s="323" t="e">
        <f aca="false">SMALL($DY110:EM110,3)</f>
        <v>#VALUE!</v>
      </c>
      <c r="FH314" s="323" t="e">
        <f aca="false">SMALL($DY110:EN110,3)</f>
        <v>#VALUE!</v>
      </c>
      <c r="FI314" s="323" t="e">
        <f aca="false">SMALL($DY110:EO110,3)</f>
        <v>#VALUE!</v>
      </c>
      <c r="FJ314" s="323" t="e">
        <f aca="false">SMALL($DY110:EP110,3)</f>
        <v>#VALUE!</v>
      </c>
      <c r="FK314" s="323" t="e">
        <f aca="false">SMALL($DY110:EQ110,3)</f>
        <v>#VALUE!</v>
      </c>
      <c r="FL314" s="323" t="e">
        <f aca="false">SMALL($DY110:ER110,3)</f>
        <v>#VALUE!</v>
      </c>
      <c r="FM314" s="323" t="e">
        <f aca="false">SMALL($DY110:ES110,3)</f>
        <v>#VALUE!</v>
      </c>
      <c r="FN314" s="323" t="e">
        <f aca="false">SMALL($DY110:ET110,3)</f>
        <v>#VALUE!</v>
      </c>
      <c r="FO314" s="323" t="e">
        <f aca="false">SMALL($DY110:EU110,3)</f>
        <v>#VALUE!</v>
      </c>
      <c r="FP314" s="324" t="e">
        <f aca="false">SMALL($DY110:EV110,3)</f>
        <v>#VALUE!</v>
      </c>
    </row>
    <row r="315" customFormat="false" ht="12.5" hidden="false" customHeight="false" outlineLevel="0" collapsed="false">
      <c r="FA315" s="322" t="e">
        <f aca="false">SMALL($DY111:EG111,3)</f>
        <v>#VALUE!</v>
      </c>
      <c r="FB315" s="323" t="e">
        <f aca="false">SMALL($DY111:EH111,3)</f>
        <v>#VALUE!</v>
      </c>
      <c r="FC315" s="323" t="e">
        <f aca="false">SMALL($DY111:EI111,3)</f>
        <v>#VALUE!</v>
      </c>
      <c r="FD315" s="323" t="e">
        <f aca="false">SMALL($DY111:EJ111,3)</f>
        <v>#VALUE!</v>
      </c>
      <c r="FE315" s="323" t="e">
        <f aca="false">SMALL($DY111:EK111,3)</f>
        <v>#VALUE!</v>
      </c>
      <c r="FF315" s="323" t="e">
        <f aca="false">SMALL($DY111:EL111,3)</f>
        <v>#VALUE!</v>
      </c>
      <c r="FG315" s="323" t="e">
        <f aca="false">SMALL($DY111:EM111,3)</f>
        <v>#VALUE!</v>
      </c>
      <c r="FH315" s="323" t="e">
        <f aca="false">SMALL($DY111:EN111,3)</f>
        <v>#VALUE!</v>
      </c>
      <c r="FI315" s="323" t="e">
        <f aca="false">SMALL($DY111:EO111,3)</f>
        <v>#VALUE!</v>
      </c>
      <c r="FJ315" s="323" t="e">
        <f aca="false">SMALL($DY111:EP111,3)</f>
        <v>#VALUE!</v>
      </c>
      <c r="FK315" s="323" t="e">
        <f aca="false">SMALL($DY111:EQ111,3)</f>
        <v>#VALUE!</v>
      </c>
      <c r="FL315" s="323" t="e">
        <f aca="false">SMALL($DY111:ER111,3)</f>
        <v>#VALUE!</v>
      </c>
      <c r="FM315" s="323" t="e">
        <f aca="false">SMALL($DY111:ES111,3)</f>
        <v>#VALUE!</v>
      </c>
      <c r="FN315" s="323" t="e">
        <f aca="false">SMALL($DY111:ET111,3)</f>
        <v>#VALUE!</v>
      </c>
      <c r="FO315" s="323" t="e">
        <f aca="false">SMALL($DY111:EU111,3)</f>
        <v>#VALUE!</v>
      </c>
      <c r="FP315" s="324" t="e">
        <f aca="false">SMALL($DY111:EV111,3)</f>
        <v>#VALUE!</v>
      </c>
    </row>
    <row r="316" customFormat="false" ht="12.5" hidden="false" customHeight="false" outlineLevel="0" collapsed="false">
      <c r="FA316" s="322" t="e">
        <f aca="false">SMALL($DY112:EG112,3)</f>
        <v>#VALUE!</v>
      </c>
      <c r="FB316" s="323" t="e">
        <f aca="false">SMALL($DY112:EH112,3)</f>
        <v>#VALUE!</v>
      </c>
      <c r="FC316" s="323" t="e">
        <f aca="false">SMALL($DY112:EI112,3)</f>
        <v>#VALUE!</v>
      </c>
      <c r="FD316" s="323" t="e">
        <f aca="false">SMALL($DY112:EJ112,3)</f>
        <v>#VALUE!</v>
      </c>
      <c r="FE316" s="323" t="e">
        <f aca="false">SMALL($DY112:EK112,3)</f>
        <v>#VALUE!</v>
      </c>
      <c r="FF316" s="323" t="e">
        <f aca="false">SMALL($DY112:EL112,3)</f>
        <v>#VALUE!</v>
      </c>
      <c r="FG316" s="323" t="e">
        <f aca="false">SMALL($DY112:EM112,3)</f>
        <v>#VALUE!</v>
      </c>
      <c r="FH316" s="323" t="e">
        <f aca="false">SMALL($DY112:EN112,3)</f>
        <v>#VALUE!</v>
      </c>
      <c r="FI316" s="323" t="e">
        <f aca="false">SMALL($DY112:EO112,3)</f>
        <v>#VALUE!</v>
      </c>
      <c r="FJ316" s="323" t="e">
        <f aca="false">SMALL($DY112:EP112,3)</f>
        <v>#VALUE!</v>
      </c>
      <c r="FK316" s="323" t="e">
        <f aca="false">SMALL($DY112:EQ112,3)</f>
        <v>#VALUE!</v>
      </c>
      <c r="FL316" s="323" t="e">
        <f aca="false">SMALL($DY112:ER112,3)</f>
        <v>#VALUE!</v>
      </c>
      <c r="FM316" s="323" t="e">
        <f aca="false">SMALL($DY112:ES112,3)</f>
        <v>#VALUE!</v>
      </c>
      <c r="FN316" s="323" t="e">
        <f aca="false">SMALL($DY112:ET112,3)</f>
        <v>#VALUE!</v>
      </c>
      <c r="FO316" s="323" t="e">
        <f aca="false">SMALL($DY112:EU112,3)</f>
        <v>#VALUE!</v>
      </c>
      <c r="FP316" s="324" t="e">
        <f aca="false">SMALL($DY112:EV112,3)</f>
        <v>#VALUE!</v>
      </c>
    </row>
    <row r="317" customFormat="false" ht="13" hidden="false" customHeight="false" outlineLevel="0" collapsed="false">
      <c r="FA317" s="366" t="e">
        <f aca="false">SMALL($DY113:EG113,3)</f>
        <v>#VALUE!</v>
      </c>
      <c r="FB317" s="367" t="e">
        <f aca="false">SMALL($DY113:EH113,3)</f>
        <v>#VALUE!</v>
      </c>
      <c r="FC317" s="367" t="e">
        <f aca="false">SMALL($DY113:EI113,3)</f>
        <v>#VALUE!</v>
      </c>
      <c r="FD317" s="367" t="e">
        <f aca="false">SMALL($DY113:EJ113,3)</f>
        <v>#VALUE!</v>
      </c>
      <c r="FE317" s="367" t="e">
        <f aca="false">SMALL($DY113:EK113,3)</f>
        <v>#VALUE!</v>
      </c>
      <c r="FF317" s="367" t="e">
        <f aca="false">SMALL($DY113:EL113,3)</f>
        <v>#VALUE!</v>
      </c>
      <c r="FG317" s="367" t="e">
        <f aca="false">SMALL($DY113:EM113,3)</f>
        <v>#VALUE!</v>
      </c>
      <c r="FH317" s="367" t="e">
        <f aca="false">SMALL($DY113:EN113,3)</f>
        <v>#VALUE!</v>
      </c>
      <c r="FI317" s="367" t="e">
        <f aca="false">SMALL($DY113:EO113,3)</f>
        <v>#VALUE!</v>
      </c>
      <c r="FJ317" s="367" t="e">
        <f aca="false">SMALL($DY113:EP113,3)</f>
        <v>#VALUE!</v>
      </c>
      <c r="FK317" s="367" t="e">
        <f aca="false">SMALL($DY113:EQ113,3)</f>
        <v>#VALUE!</v>
      </c>
      <c r="FL317" s="367" t="e">
        <f aca="false">SMALL($DY113:ER113,3)</f>
        <v>#VALUE!</v>
      </c>
      <c r="FM317" s="367" t="e">
        <f aca="false">SMALL($DY113:ES113,3)</f>
        <v>#VALUE!</v>
      </c>
      <c r="FN317" s="367" t="e">
        <f aca="false">SMALL($DY113:ET113,3)</f>
        <v>#VALUE!</v>
      </c>
      <c r="FO317" s="367" t="e">
        <f aca="false">SMALL($DY113:EU113,3)</f>
        <v>#VALUE!</v>
      </c>
      <c r="FP317" s="368" t="e">
        <f aca="false">SMALL($DY113:EV113,3)</f>
        <v>#VALUE!</v>
      </c>
    </row>
    <row r="318" customFormat="false" ht="13" hidden="false" customHeight="false" outlineLevel="0" collapsed="false">
      <c r="FA318" s="369"/>
      <c r="FB318" s="369"/>
      <c r="FC318" s="369"/>
      <c r="FD318" s="369"/>
      <c r="FE318" s="73"/>
      <c r="FF318" s="73"/>
      <c r="FG318" s="73"/>
      <c r="FH318" s="73"/>
      <c r="FI318" s="73"/>
      <c r="FJ318" s="73"/>
      <c r="FK318" s="287" t="s">
        <v>251</v>
      </c>
      <c r="FL318" s="287"/>
      <c r="FM318" s="287"/>
      <c r="FN318" s="287"/>
      <c r="FO318" s="287"/>
      <c r="FP318" s="287"/>
    </row>
    <row r="319" customFormat="false" ht="39" hidden="false" customHeight="false" outlineLevel="0" collapsed="false">
      <c r="FA319" s="369"/>
      <c r="FB319" s="369"/>
      <c r="FC319" s="369"/>
      <c r="FD319" s="369"/>
      <c r="FE319" s="73"/>
      <c r="FF319" s="73"/>
      <c r="FG319" s="73"/>
      <c r="FH319" s="73"/>
      <c r="FI319" s="73"/>
      <c r="FJ319" s="73"/>
      <c r="FK319" s="299" t="s">
        <v>243</v>
      </c>
      <c r="FL319" s="300" t="s">
        <v>244</v>
      </c>
      <c r="FM319" s="300" t="s">
        <v>245</v>
      </c>
      <c r="FN319" s="300" t="s">
        <v>246</v>
      </c>
      <c r="FO319" s="300" t="s">
        <v>247</v>
      </c>
      <c r="FP319" s="301" t="s">
        <v>248</v>
      </c>
    </row>
    <row r="320" customFormat="false" ht="12.5" hidden="false" customHeight="false" outlineLevel="0" collapsed="false">
      <c r="FA320" s="369"/>
      <c r="FB320" s="369"/>
      <c r="FC320" s="369"/>
      <c r="FD320" s="369"/>
      <c r="FE320" s="73"/>
      <c r="FF320" s="73"/>
      <c r="FG320" s="73"/>
      <c r="FH320" s="73"/>
      <c r="FI320" s="73"/>
      <c r="FJ320" s="73"/>
      <c r="FK320" s="322" t="n">
        <f aca="false">SMALL($DY14:EQ14,4)</f>
        <v>717.90780141844</v>
      </c>
      <c r="FL320" s="323" t="n">
        <f aca="false">SMALL($DY14:ER14,4)</f>
        <v>717.90780141844</v>
      </c>
      <c r="FM320" s="323" t="n">
        <f aca="false">SMALL($DY14:ES14,4)</f>
        <v>717.90780141844</v>
      </c>
      <c r="FN320" s="323" t="n">
        <f aca="false">SMALL($DY14:ET14,4)</f>
        <v>717.90780141844</v>
      </c>
      <c r="FO320" s="323" t="n">
        <f aca="false">SMALL($DY14:EU14,4)</f>
        <v>717.90780141844</v>
      </c>
      <c r="FP320" s="324" t="n">
        <f aca="false">SMALL($DY14:EV14,4)</f>
        <v>717.90780141844</v>
      </c>
    </row>
    <row r="321" customFormat="false" ht="12.5" hidden="false" customHeight="false" outlineLevel="0" collapsed="false">
      <c r="FA321" s="369"/>
      <c r="FB321" s="369"/>
      <c r="FC321" s="369"/>
      <c r="FD321" s="369"/>
      <c r="FE321" s="73"/>
      <c r="FF321" s="73"/>
      <c r="FG321" s="73"/>
      <c r="FH321" s="73"/>
      <c r="FI321" s="73"/>
      <c r="FJ321" s="73"/>
      <c r="FK321" s="322" t="n">
        <f aca="false">SMALL($DY15:EQ15,4)</f>
        <v>737.240075614367</v>
      </c>
      <c r="FL321" s="323" t="n">
        <f aca="false">SMALL($DY15:ER15,4)</f>
        <v>737.240075614367</v>
      </c>
      <c r="FM321" s="323" t="n">
        <f aca="false">SMALL($DY15:ES15,4)</f>
        <v>737.240075614367</v>
      </c>
      <c r="FN321" s="323" t="n">
        <f aca="false">SMALL($DY15:ET15,4)</f>
        <v>737.240075614367</v>
      </c>
      <c r="FO321" s="323" t="n">
        <f aca="false">SMALL($DY15:EU15,4)</f>
        <v>737.240075614367</v>
      </c>
      <c r="FP321" s="324" t="n">
        <f aca="false">SMALL($DY15:EV15,4)</f>
        <v>737.240075614367</v>
      </c>
    </row>
    <row r="322" customFormat="false" ht="12.5" hidden="false" customHeight="false" outlineLevel="0" collapsed="false">
      <c r="FA322" s="369"/>
      <c r="FB322" s="369"/>
      <c r="FC322" s="369"/>
      <c r="FD322" s="369"/>
      <c r="FE322" s="73"/>
      <c r="FF322" s="73"/>
      <c r="FG322" s="73"/>
      <c r="FH322" s="73"/>
      <c r="FI322" s="73"/>
      <c r="FJ322" s="73"/>
      <c r="FK322" s="322" t="n">
        <f aca="false">SMALL($DY16:EQ16,4)</f>
        <v>786.783575705731</v>
      </c>
      <c r="FL322" s="323" t="n">
        <f aca="false">SMALL($DY16:ER16,4)</f>
        <v>786.783575705731</v>
      </c>
      <c r="FM322" s="323" t="n">
        <f aca="false">SMALL($DY16:ES16,4)</f>
        <v>786.783575705731</v>
      </c>
      <c r="FN322" s="323" t="n">
        <f aca="false">SMALL($DY16:ET16,4)</f>
        <v>786.783575705731</v>
      </c>
      <c r="FO322" s="323" t="n">
        <f aca="false">SMALL($DY16:EU16,4)</f>
        <v>786.783575705731</v>
      </c>
      <c r="FP322" s="324" t="n">
        <f aca="false">SMALL($DY16:EV16,4)</f>
        <v>786.783575705731</v>
      </c>
    </row>
    <row r="323" customFormat="false" ht="12.5" hidden="false" customHeight="false" outlineLevel="0" collapsed="false">
      <c r="FA323" s="369"/>
      <c r="FB323" s="369"/>
      <c r="FC323" s="369"/>
      <c r="FD323" s="369"/>
      <c r="FE323" s="73"/>
      <c r="FF323" s="73"/>
      <c r="FG323" s="73"/>
      <c r="FH323" s="73"/>
      <c r="FI323" s="73"/>
      <c r="FJ323" s="73"/>
      <c r="FK323" s="322" t="n">
        <f aca="false">SMALL($DY17:EQ17,4)</f>
        <v>753.796507213364</v>
      </c>
      <c r="FL323" s="323" t="n">
        <f aca="false">SMALL($DY17:ER17,4)</f>
        <v>753.796507213364</v>
      </c>
      <c r="FM323" s="323" t="n">
        <f aca="false">SMALL($DY17:ES17,4)</f>
        <v>753.796507213364</v>
      </c>
      <c r="FN323" s="323" t="n">
        <f aca="false">SMALL($DY17:ET17,4)</f>
        <v>753.796507213364</v>
      </c>
      <c r="FO323" s="323" t="n">
        <f aca="false">SMALL($DY17:EU17,4)</f>
        <v>753.796507213364</v>
      </c>
      <c r="FP323" s="324" t="n">
        <f aca="false">SMALL($DY17:EV17,4)</f>
        <v>753.796507213364</v>
      </c>
    </row>
    <row r="324" customFormat="false" ht="12.5" hidden="false" customHeight="false" outlineLevel="0" collapsed="false">
      <c r="FA324" s="369"/>
      <c r="FB324" s="369"/>
      <c r="FC324" s="369"/>
      <c r="FD324" s="369"/>
      <c r="FE324" s="73"/>
      <c r="FF324" s="73"/>
      <c r="FG324" s="73"/>
      <c r="FH324" s="73"/>
      <c r="FI324" s="73"/>
      <c r="FJ324" s="73"/>
      <c r="FK324" s="322" t="n">
        <f aca="false">SMALL($DY18:EQ18,4)</f>
        <v>660.075329566855</v>
      </c>
      <c r="FL324" s="323" t="n">
        <f aca="false">SMALL($DY18:ER18,4)</f>
        <v>660.075329566855</v>
      </c>
      <c r="FM324" s="323" t="n">
        <f aca="false">SMALL($DY18:ES18,4)</f>
        <v>660.075329566855</v>
      </c>
      <c r="FN324" s="323" t="n">
        <f aca="false">SMALL($DY18:ET18,4)</f>
        <v>660.075329566855</v>
      </c>
      <c r="FO324" s="323" t="n">
        <f aca="false">SMALL($DY18:EU18,4)</f>
        <v>660.075329566855</v>
      </c>
      <c r="FP324" s="324" t="n">
        <f aca="false">SMALL($DY18:EV18,4)</f>
        <v>660.075329566855</v>
      </c>
    </row>
    <row r="325" customFormat="false" ht="12.5" hidden="false" customHeight="false" outlineLevel="0" collapsed="false">
      <c r="FA325" s="369"/>
      <c r="FB325" s="369"/>
      <c r="FC325" s="369"/>
      <c r="FD325" s="369"/>
      <c r="FE325" s="73"/>
      <c r="FF325" s="73"/>
      <c r="FG325" s="73"/>
      <c r="FH325" s="73"/>
      <c r="FI325" s="73"/>
      <c r="FJ325" s="73"/>
      <c r="FK325" s="322" t="n">
        <f aca="false">SMALL($DY19:EQ19,4)</f>
        <v>819.011576135352</v>
      </c>
      <c r="FL325" s="323" t="n">
        <f aca="false">SMALL($DY19:ER19,4)</f>
        <v>819.011576135352</v>
      </c>
      <c r="FM325" s="323" t="n">
        <f aca="false">SMALL($DY19:ES19,4)</f>
        <v>819.011576135352</v>
      </c>
      <c r="FN325" s="323" t="n">
        <f aca="false">SMALL($DY19:ET19,4)</f>
        <v>819.011576135352</v>
      </c>
      <c r="FO325" s="323" t="n">
        <f aca="false">SMALL($DY19:EU19,4)</f>
        <v>819.011576135352</v>
      </c>
      <c r="FP325" s="324" t="n">
        <f aca="false">SMALL($DY19:EV19,4)</f>
        <v>819.011576135352</v>
      </c>
    </row>
    <row r="326" customFormat="false" ht="12.5" hidden="false" customHeight="false" outlineLevel="0" collapsed="false">
      <c r="FA326" s="369"/>
      <c r="FB326" s="369"/>
      <c r="FC326" s="369"/>
      <c r="FD326" s="369"/>
      <c r="FE326" s="73"/>
      <c r="FF326" s="73"/>
      <c r="FG326" s="73"/>
      <c r="FH326" s="73"/>
      <c r="FI326" s="73"/>
      <c r="FJ326" s="73"/>
      <c r="FK326" s="322" t="n">
        <f aca="false">SMALL($DY20:EQ20,4)</f>
        <v>870.451556334941</v>
      </c>
      <c r="FL326" s="323" t="n">
        <f aca="false">SMALL($DY20:ER20,4)</f>
        <v>870.451556334941</v>
      </c>
      <c r="FM326" s="323" t="n">
        <f aca="false">SMALL($DY20:ES20,4)</f>
        <v>870.451556334941</v>
      </c>
      <c r="FN326" s="323" t="n">
        <f aca="false">SMALL($DY20:ET20,4)</f>
        <v>870.451556334941</v>
      </c>
      <c r="FO326" s="323" t="n">
        <f aca="false">SMALL($DY20:EU20,4)</f>
        <v>870.451556334941</v>
      </c>
      <c r="FP326" s="324" t="n">
        <f aca="false">SMALL($DY20:EV20,4)</f>
        <v>870.451556334941</v>
      </c>
    </row>
    <row r="327" customFormat="false" ht="12.5" hidden="false" customHeight="false" outlineLevel="0" collapsed="false">
      <c r="FA327" s="369"/>
      <c r="FB327" s="369"/>
      <c r="FC327" s="369"/>
      <c r="FD327" s="369"/>
      <c r="FE327" s="73"/>
      <c r="FF327" s="73"/>
      <c r="FG327" s="73"/>
      <c r="FH327" s="73"/>
      <c r="FI327" s="73"/>
      <c r="FJ327" s="73"/>
      <c r="FK327" s="322" t="n">
        <f aca="false">SMALL($DY21:EQ21,4)</f>
        <v>723.911541119558</v>
      </c>
      <c r="FL327" s="323" t="n">
        <f aca="false">SMALL($DY21:ER21,4)</f>
        <v>723.911541119558</v>
      </c>
      <c r="FM327" s="323" t="n">
        <f aca="false">SMALL($DY21:ES21,4)</f>
        <v>723.911541119558</v>
      </c>
      <c r="FN327" s="323" t="n">
        <f aca="false">SMALL($DY21:ET21,4)</f>
        <v>723.911541119558</v>
      </c>
      <c r="FO327" s="323" t="n">
        <f aca="false">SMALL($DY21:EU21,4)</f>
        <v>723.911541119558</v>
      </c>
      <c r="FP327" s="324" t="n">
        <f aca="false">SMALL($DY21:EV21,4)</f>
        <v>723.911541119558</v>
      </c>
    </row>
    <row r="328" customFormat="false" ht="12.5" hidden="false" customHeight="false" outlineLevel="0" collapsed="false">
      <c r="FE328" s="2"/>
      <c r="FF328" s="2"/>
      <c r="FG328" s="2"/>
      <c r="FH328" s="2"/>
      <c r="FI328" s="2"/>
      <c r="FJ328" s="2"/>
      <c r="FK328" s="322" t="n">
        <f aca="false">SMALL($DY22:EQ22,4)</f>
        <v>701.420852511507</v>
      </c>
      <c r="FL328" s="323" t="n">
        <f aca="false">SMALL($DY22:ER22,4)</f>
        <v>701.420852511507</v>
      </c>
      <c r="FM328" s="323" t="n">
        <f aca="false">SMALL($DY22:ES22,4)</f>
        <v>701.420852511507</v>
      </c>
      <c r="FN328" s="323" t="n">
        <f aca="false">SMALL($DY22:ET22,4)</f>
        <v>701.420852511507</v>
      </c>
      <c r="FO328" s="323" t="n">
        <f aca="false">SMALL($DY22:EU22,4)</f>
        <v>701.420852511507</v>
      </c>
      <c r="FP328" s="324" t="n">
        <f aca="false">SMALL($DY22:EV22,4)</f>
        <v>701.420852511507</v>
      </c>
    </row>
    <row r="329" customFormat="false" ht="12.5" hidden="false" customHeight="false" outlineLevel="0" collapsed="false">
      <c r="FE329" s="2"/>
      <c r="FF329" s="2"/>
      <c r="FG329" s="2"/>
      <c r="FH329" s="2"/>
      <c r="FI329" s="2"/>
      <c r="FJ329" s="2"/>
      <c r="FK329" s="322" t="n">
        <f aca="false">SMALL($DY23:EQ23,4)</f>
        <v>827.636515214673</v>
      </c>
      <c r="FL329" s="323" t="n">
        <f aca="false">SMALL($DY23:ER23,4)</f>
        <v>827.636515214673</v>
      </c>
      <c r="FM329" s="323" t="n">
        <f aca="false">SMALL($DY23:ES23,4)</f>
        <v>827.636515214673</v>
      </c>
      <c r="FN329" s="323" t="n">
        <f aca="false">SMALL($DY23:ET23,4)</f>
        <v>827.636515214673</v>
      </c>
      <c r="FO329" s="323" t="n">
        <f aca="false">SMALL($DY23:EU23,4)</f>
        <v>827.636515214673</v>
      </c>
      <c r="FP329" s="324" t="n">
        <f aca="false">SMALL($DY23:EV23,4)</f>
        <v>827.636515214673</v>
      </c>
    </row>
    <row r="330" customFormat="false" ht="12.5" hidden="false" customHeight="false" outlineLevel="0" collapsed="false">
      <c r="FE330" s="2"/>
      <c r="FF330" s="2"/>
      <c r="FG330" s="2"/>
      <c r="FH330" s="2"/>
      <c r="FI330" s="2"/>
      <c r="FJ330" s="2"/>
      <c r="FK330" s="322" t="n">
        <f aca="false">SMALL($DY24:EQ24,4)</f>
        <v>843.454258675079</v>
      </c>
      <c r="FL330" s="323" t="n">
        <f aca="false">SMALL($DY24:ER24,4)</f>
        <v>843.454258675079</v>
      </c>
      <c r="FM330" s="323" t="n">
        <f aca="false">SMALL($DY24:ES24,4)</f>
        <v>843.454258675079</v>
      </c>
      <c r="FN330" s="323" t="n">
        <f aca="false">SMALL($DY24:ET24,4)</f>
        <v>843.454258675079</v>
      </c>
      <c r="FO330" s="323" t="n">
        <f aca="false">SMALL($DY24:EU24,4)</f>
        <v>843.454258675079</v>
      </c>
      <c r="FP330" s="324" t="n">
        <f aca="false">SMALL($DY24:EV24,4)</f>
        <v>843.454258675079</v>
      </c>
    </row>
    <row r="331" customFormat="false" ht="12.5" hidden="false" customHeight="false" outlineLevel="0" collapsed="false">
      <c r="FE331" s="2"/>
      <c r="FF331" s="2"/>
      <c r="FG331" s="2"/>
      <c r="FH331" s="2"/>
      <c r="FI331" s="2"/>
      <c r="FJ331" s="2"/>
      <c r="FK331" s="322" t="n">
        <f aca="false">SMALL($DY25:EQ25,4)</f>
        <v>838.166144200627</v>
      </c>
      <c r="FL331" s="323" t="n">
        <f aca="false">SMALL($DY25:ER25,4)</f>
        <v>838.166144200627</v>
      </c>
      <c r="FM331" s="323" t="n">
        <f aca="false">SMALL($DY25:ES25,4)</f>
        <v>838.166144200627</v>
      </c>
      <c r="FN331" s="323" t="n">
        <f aca="false">SMALL($DY25:ET25,4)</f>
        <v>838.166144200627</v>
      </c>
      <c r="FO331" s="323" t="n">
        <f aca="false">SMALL($DY25:EU25,4)</f>
        <v>838.166144200627</v>
      </c>
      <c r="FP331" s="324" t="n">
        <f aca="false">SMALL($DY25:EV25,4)</f>
        <v>838.166144200627</v>
      </c>
    </row>
    <row r="332" customFormat="false" ht="12.5" hidden="false" customHeight="false" outlineLevel="0" collapsed="false">
      <c r="FE332" s="2"/>
      <c r="FF332" s="2"/>
      <c r="FG332" s="2"/>
      <c r="FH332" s="2"/>
      <c r="FI332" s="2"/>
      <c r="FJ332" s="2"/>
      <c r="FK332" s="322" t="n">
        <f aca="false">SMALL($DY26:EQ26,4)</f>
        <v>775.957493911888</v>
      </c>
      <c r="FL332" s="323" t="n">
        <f aca="false">SMALL($DY26:ER26,4)</f>
        <v>775.957493911888</v>
      </c>
      <c r="FM332" s="323" t="n">
        <f aca="false">SMALL($DY26:ES26,4)</f>
        <v>775.957493911888</v>
      </c>
      <c r="FN332" s="323" t="n">
        <f aca="false">SMALL($DY26:ET26,4)</f>
        <v>775.957493911888</v>
      </c>
      <c r="FO332" s="323" t="n">
        <f aca="false">SMALL($DY26:EU26,4)</f>
        <v>775.957493911888</v>
      </c>
      <c r="FP332" s="324" t="n">
        <f aca="false">SMALL($DY26:EV26,4)</f>
        <v>775.957493911888</v>
      </c>
    </row>
    <row r="333" customFormat="false" ht="12.5" hidden="false" customHeight="false" outlineLevel="0" collapsed="false">
      <c r="FE333" s="2"/>
      <c r="FF333" s="2"/>
      <c r="FG333" s="2"/>
      <c r="FH333" s="2"/>
      <c r="FI333" s="2"/>
      <c r="FJ333" s="2"/>
      <c r="FK333" s="322" t="n">
        <f aca="false">SMALL($DY27:EQ27,4)</f>
        <v>786.411411411411</v>
      </c>
      <c r="FL333" s="323" t="n">
        <f aca="false">SMALL($DY27:ER27,4)</f>
        <v>786.411411411411</v>
      </c>
      <c r="FM333" s="323" t="n">
        <f aca="false">SMALL($DY27:ES27,4)</f>
        <v>786.411411411411</v>
      </c>
      <c r="FN333" s="323" t="n">
        <f aca="false">SMALL($DY27:ET27,4)</f>
        <v>786.411411411411</v>
      </c>
      <c r="FO333" s="323" t="n">
        <f aca="false">SMALL($DY27:EU27,4)</f>
        <v>786.411411411411</v>
      </c>
      <c r="FP333" s="324" t="n">
        <f aca="false">SMALL($DY27:EV27,4)</f>
        <v>786.411411411411</v>
      </c>
    </row>
    <row r="334" customFormat="false" ht="12.5" hidden="false" customHeight="false" outlineLevel="0" collapsed="false">
      <c r="FE334" s="2"/>
      <c r="FF334" s="2"/>
      <c r="FG334" s="2"/>
      <c r="FH334" s="2"/>
      <c r="FI334" s="2"/>
      <c r="FJ334" s="2"/>
      <c r="FK334" s="322" t="n">
        <f aca="false">SMALL($DY28:EQ28,4)</f>
        <v>845.479223219879</v>
      </c>
      <c r="FL334" s="323" t="n">
        <f aca="false">SMALL($DY28:ER28,4)</f>
        <v>845.479223219879</v>
      </c>
      <c r="FM334" s="323" t="n">
        <f aca="false">SMALL($DY28:ES28,4)</f>
        <v>845.479223219879</v>
      </c>
      <c r="FN334" s="323" t="n">
        <f aca="false">SMALL($DY28:ET28,4)</f>
        <v>845.479223219879</v>
      </c>
      <c r="FO334" s="323" t="n">
        <f aca="false">SMALL($DY28:EU28,4)</f>
        <v>845.479223219879</v>
      </c>
      <c r="FP334" s="324" t="n">
        <f aca="false">SMALL($DY28:EV28,4)</f>
        <v>845.479223219879</v>
      </c>
    </row>
    <row r="335" customFormat="false" ht="12.5" hidden="false" customHeight="false" outlineLevel="0" collapsed="false">
      <c r="FE335" s="2"/>
      <c r="FF335" s="2"/>
      <c r="FG335" s="2"/>
      <c r="FH335" s="2"/>
      <c r="FI335" s="2"/>
      <c r="FJ335" s="2"/>
      <c r="FK335" s="322" t="n">
        <f aca="false">SMALL($DY29:EQ29,4)</f>
        <v>762.619669277633</v>
      </c>
      <c r="FL335" s="323" t="n">
        <f aca="false">SMALL($DY29:ER29,4)</f>
        <v>762.619669277633</v>
      </c>
      <c r="FM335" s="323" t="n">
        <f aca="false">SMALL($DY29:ES29,4)</f>
        <v>762.619669277633</v>
      </c>
      <c r="FN335" s="323" t="n">
        <f aca="false">SMALL($DY29:ET29,4)</f>
        <v>762.619669277633</v>
      </c>
      <c r="FO335" s="323" t="n">
        <f aca="false">SMALL($DY29:EU29,4)</f>
        <v>762.619669277633</v>
      </c>
      <c r="FP335" s="324" t="n">
        <f aca="false">SMALL($DY29:EV29,4)</f>
        <v>762.619669277633</v>
      </c>
    </row>
    <row r="336" customFormat="false" ht="12.5" hidden="false" customHeight="false" outlineLevel="0" collapsed="false">
      <c r="FE336" s="2"/>
      <c r="FF336" s="2"/>
      <c r="FG336" s="2"/>
      <c r="FH336" s="2"/>
      <c r="FI336" s="2"/>
      <c r="FJ336" s="2"/>
      <c r="FK336" s="322" t="n">
        <f aca="false">SMALL($DY30:EQ30,4)</f>
        <v>790.842648323302</v>
      </c>
      <c r="FL336" s="323" t="n">
        <f aca="false">SMALL($DY30:ER30,4)</f>
        <v>790.842648323302</v>
      </c>
      <c r="FM336" s="323" t="n">
        <f aca="false">SMALL($DY30:ES30,4)</f>
        <v>790.842648323302</v>
      </c>
      <c r="FN336" s="323" t="n">
        <f aca="false">SMALL($DY30:ET30,4)</f>
        <v>790.842648323302</v>
      </c>
      <c r="FO336" s="323" t="n">
        <f aca="false">SMALL($DY30:EU30,4)</f>
        <v>790.842648323302</v>
      </c>
      <c r="FP336" s="324" t="n">
        <f aca="false">SMALL($DY30:EV30,4)</f>
        <v>790.842648323302</v>
      </c>
    </row>
    <row r="337" customFormat="false" ht="12.5" hidden="false" customHeight="false" outlineLevel="0" collapsed="false">
      <c r="FE337" s="2"/>
      <c r="FF337" s="2"/>
      <c r="FG337" s="2"/>
      <c r="FH337" s="2"/>
      <c r="FI337" s="2"/>
      <c r="FJ337" s="2"/>
      <c r="FK337" s="322" t="n">
        <f aca="false">SMALL($DY31:EQ31,4)</f>
        <v>841.536614645858</v>
      </c>
      <c r="FL337" s="323" t="n">
        <f aca="false">SMALL($DY31:ER31,4)</f>
        <v>841.536614645858</v>
      </c>
      <c r="FM337" s="323" t="n">
        <f aca="false">SMALL($DY31:ES31,4)</f>
        <v>841.536614645858</v>
      </c>
      <c r="FN337" s="323" t="n">
        <f aca="false">SMALL($DY31:ET31,4)</f>
        <v>841.536614645858</v>
      </c>
      <c r="FO337" s="323" t="n">
        <f aca="false">SMALL($DY31:EU31,4)</f>
        <v>841.536614645858</v>
      </c>
      <c r="FP337" s="324" t="n">
        <f aca="false">SMALL($DY31:EV31,4)</f>
        <v>841.536614645858</v>
      </c>
    </row>
    <row r="338" customFormat="false" ht="12.5" hidden="false" customHeight="false" outlineLevel="0" collapsed="false">
      <c r="FE338" s="2"/>
      <c r="FF338" s="2"/>
      <c r="FG338" s="2"/>
      <c r="FH338" s="2"/>
      <c r="FI338" s="2"/>
      <c r="FJ338" s="2"/>
      <c r="FK338" s="322" t="n">
        <f aca="false">SMALL($DY32:EQ32,4)</f>
        <v>771.071034228929</v>
      </c>
      <c r="FL338" s="323" t="n">
        <f aca="false">SMALL($DY32:ER32,4)</f>
        <v>771.071034228929</v>
      </c>
      <c r="FM338" s="323" t="n">
        <f aca="false">SMALL($DY32:ES32,4)</f>
        <v>771.071034228929</v>
      </c>
      <c r="FN338" s="323" t="n">
        <f aca="false">SMALL($DY32:ET32,4)</f>
        <v>771.071034228929</v>
      </c>
      <c r="FO338" s="323" t="n">
        <f aca="false">SMALL($DY32:EU32,4)</f>
        <v>771.071034228929</v>
      </c>
      <c r="FP338" s="324" t="n">
        <f aca="false">SMALL($DY32:EV32,4)</f>
        <v>771.071034228929</v>
      </c>
    </row>
    <row r="339" customFormat="false" ht="12.5" hidden="false" customHeight="false" outlineLevel="0" collapsed="false">
      <c r="FE339" s="2"/>
      <c r="FF339" s="2"/>
      <c r="FG339" s="2"/>
      <c r="FH339" s="2"/>
      <c r="FI339" s="2"/>
      <c r="FJ339" s="2"/>
      <c r="FK339" s="322" t="n">
        <f aca="false">SMALL($DY33:EQ33,4)</f>
        <v>695.068959002456</v>
      </c>
      <c r="FL339" s="323" t="n">
        <f aca="false">SMALL($DY33:ER33,4)</f>
        <v>695.068959002456</v>
      </c>
      <c r="FM339" s="323" t="n">
        <f aca="false">SMALL($DY33:ES33,4)</f>
        <v>695.068959002456</v>
      </c>
      <c r="FN339" s="323" t="n">
        <f aca="false">SMALL($DY33:ET33,4)</f>
        <v>695.068959002456</v>
      </c>
      <c r="FO339" s="323" t="n">
        <f aca="false">SMALL($DY33:EU33,4)</f>
        <v>695.068959002456</v>
      </c>
      <c r="FP339" s="324" t="n">
        <f aca="false">SMALL($DY33:EV33,4)</f>
        <v>695.068959002456</v>
      </c>
    </row>
    <row r="340" customFormat="false" ht="12.5" hidden="false" customHeight="false" outlineLevel="0" collapsed="false">
      <c r="FE340" s="2"/>
      <c r="FF340" s="2"/>
      <c r="FG340" s="2"/>
      <c r="FH340" s="2"/>
      <c r="FI340" s="2"/>
      <c r="FJ340" s="2"/>
      <c r="FK340" s="322" t="n">
        <f aca="false">SMALL($DY34:EQ34,4)</f>
        <v>799.608780699848</v>
      </c>
      <c r="FL340" s="323" t="n">
        <f aca="false">SMALL($DY34:ER34,4)</f>
        <v>799.608780699848</v>
      </c>
      <c r="FM340" s="323" t="n">
        <f aca="false">SMALL($DY34:ES34,4)</f>
        <v>799.608780699848</v>
      </c>
      <c r="FN340" s="323" t="n">
        <f aca="false">SMALL($DY34:ET34,4)</f>
        <v>799.608780699848</v>
      </c>
      <c r="FO340" s="323" t="n">
        <f aca="false">SMALL($DY34:EU34,4)</f>
        <v>799.608780699848</v>
      </c>
      <c r="FP340" s="324" t="n">
        <f aca="false">SMALL($DY34:EV34,4)</f>
        <v>799.608780699848</v>
      </c>
    </row>
    <row r="341" customFormat="false" ht="12.5" hidden="false" customHeight="false" outlineLevel="0" collapsed="false">
      <c r="FE341" s="2"/>
      <c r="FF341" s="2"/>
      <c r="FG341" s="2"/>
      <c r="FH341" s="2"/>
      <c r="FI341" s="2"/>
      <c r="FJ341" s="2"/>
      <c r="FK341" s="322" t="n">
        <f aca="false">SMALL($DY35:EQ35,4)</f>
        <v>840.914285714286</v>
      </c>
      <c r="FL341" s="323" t="n">
        <f aca="false">SMALL($DY35:ER35,4)</f>
        <v>840.914285714286</v>
      </c>
      <c r="FM341" s="323" t="n">
        <f aca="false">SMALL($DY35:ES35,4)</f>
        <v>840.914285714286</v>
      </c>
      <c r="FN341" s="323" t="n">
        <f aca="false">SMALL($DY35:ET35,4)</f>
        <v>840.914285714286</v>
      </c>
      <c r="FO341" s="323" t="n">
        <f aca="false">SMALL($DY35:EU35,4)</f>
        <v>840.914285714286</v>
      </c>
      <c r="FP341" s="324" t="n">
        <f aca="false">SMALL($DY35:EV35,4)</f>
        <v>840.914285714286</v>
      </c>
    </row>
    <row r="342" customFormat="false" ht="12.5" hidden="false" customHeight="false" outlineLevel="0" collapsed="false">
      <c r="FE342" s="2"/>
      <c r="FF342" s="2"/>
      <c r="FG342" s="2"/>
      <c r="FH342" s="2"/>
      <c r="FI342" s="2"/>
      <c r="FJ342" s="2"/>
      <c r="FK342" s="322" t="e">
        <f aca="false">SMALL($DY36:EQ36,4)</f>
        <v>#VALUE!</v>
      </c>
      <c r="FL342" s="323" t="e">
        <f aca="false">SMALL($DY36:ER36,4)</f>
        <v>#VALUE!</v>
      </c>
      <c r="FM342" s="323" t="e">
        <f aca="false">SMALL($DY36:ES36,4)</f>
        <v>#VALUE!</v>
      </c>
      <c r="FN342" s="323" t="e">
        <f aca="false">SMALL($DY36:ET36,4)</f>
        <v>#VALUE!</v>
      </c>
      <c r="FO342" s="323" t="e">
        <f aca="false">SMALL($DY36:EU36,4)</f>
        <v>#VALUE!</v>
      </c>
      <c r="FP342" s="324" t="e">
        <f aca="false">SMALL($DY36:EV36,4)</f>
        <v>#VALUE!</v>
      </c>
    </row>
    <row r="343" customFormat="false" ht="12.5" hidden="false" customHeight="false" outlineLevel="0" collapsed="false">
      <c r="FE343" s="2"/>
      <c r="FF343" s="2"/>
      <c r="FG343" s="2"/>
      <c r="FH343" s="2"/>
      <c r="FI343" s="2"/>
      <c r="FJ343" s="2"/>
      <c r="FK343" s="322" t="e">
        <f aca="false">SMALL($DY37:EQ37,4)</f>
        <v>#VALUE!</v>
      </c>
      <c r="FL343" s="323" t="e">
        <f aca="false">SMALL($DY37:ER37,4)</f>
        <v>#VALUE!</v>
      </c>
      <c r="FM343" s="323" t="e">
        <f aca="false">SMALL($DY37:ES37,4)</f>
        <v>#VALUE!</v>
      </c>
      <c r="FN343" s="323" t="e">
        <f aca="false">SMALL($DY37:ET37,4)</f>
        <v>#VALUE!</v>
      </c>
      <c r="FO343" s="323" t="e">
        <f aca="false">SMALL($DY37:EU37,4)</f>
        <v>#VALUE!</v>
      </c>
      <c r="FP343" s="324" t="e">
        <f aca="false">SMALL($DY37:EV37,4)</f>
        <v>#VALUE!</v>
      </c>
    </row>
    <row r="344" customFormat="false" ht="12.5" hidden="false" customHeight="false" outlineLevel="0" collapsed="false">
      <c r="FE344" s="2"/>
      <c r="FF344" s="2"/>
      <c r="FG344" s="2"/>
      <c r="FH344" s="2"/>
      <c r="FI344" s="2"/>
      <c r="FJ344" s="2"/>
      <c r="FK344" s="322" t="e">
        <f aca="false">SMALL($DY38:EQ38,4)</f>
        <v>#VALUE!</v>
      </c>
      <c r="FL344" s="323" t="e">
        <f aca="false">SMALL($DY38:ER38,4)</f>
        <v>#VALUE!</v>
      </c>
      <c r="FM344" s="323" t="e">
        <f aca="false">SMALL($DY38:ES38,4)</f>
        <v>#VALUE!</v>
      </c>
      <c r="FN344" s="323" t="e">
        <f aca="false">SMALL($DY38:ET38,4)</f>
        <v>#VALUE!</v>
      </c>
      <c r="FO344" s="323" t="e">
        <f aca="false">SMALL($DY38:EU38,4)</f>
        <v>#VALUE!</v>
      </c>
      <c r="FP344" s="324" t="e">
        <f aca="false">SMALL($DY38:EV38,4)</f>
        <v>#VALUE!</v>
      </c>
    </row>
    <row r="345" customFormat="false" ht="12.5" hidden="false" customHeight="false" outlineLevel="0" collapsed="false">
      <c r="FE345" s="2"/>
      <c r="FF345" s="2"/>
      <c r="FG345" s="2"/>
      <c r="FH345" s="2"/>
      <c r="FI345" s="2"/>
      <c r="FJ345" s="2"/>
      <c r="FK345" s="322" t="e">
        <f aca="false">SMALL($DY39:EQ39,4)</f>
        <v>#VALUE!</v>
      </c>
      <c r="FL345" s="323" t="e">
        <f aca="false">SMALL($DY39:ER39,4)</f>
        <v>#VALUE!</v>
      </c>
      <c r="FM345" s="323" t="e">
        <f aca="false">SMALL($DY39:ES39,4)</f>
        <v>#VALUE!</v>
      </c>
      <c r="FN345" s="323" t="e">
        <f aca="false">SMALL($DY39:ET39,4)</f>
        <v>#VALUE!</v>
      </c>
      <c r="FO345" s="323" t="e">
        <f aca="false">SMALL($DY39:EU39,4)</f>
        <v>#VALUE!</v>
      </c>
      <c r="FP345" s="324" t="e">
        <f aca="false">SMALL($DY39:EV39,4)</f>
        <v>#VALUE!</v>
      </c>
    </row>
    <row r="346" customFormat="false" ht="12.5" hidden="false" customHeight="false" outlineLevel="0" collapsed="false">
      <c r="FE346" s="2"/>
      <c r="FF346" s="2"/>
      <c r="FG346" s="2"/>
      <c r="FH346" s="2"/>
      <c r="FI346" s="2"/>
      <c r="FJ346" s="2"/>
      <c r="FK346" s="322" t="e">
        <f aca="false">SMALL($DY40:EQ40,4)</f>
        <v>#VALUE!</v>
      </c>
      <c r="FL346" s="323" t="e">
        <f aca="false">SMALL($DY40:ER40,4)</f>
        <v>#VALUE!</v>
      </c>
      <c r="FM346" s="323" t="e">
        <f aca="false">SMALL($DY40:ES40,4)</f>
        <v>#VALUE!</v>
      </c>
      <c r="FN346" s="323" t="e">
        <f aca="false">SMALL($DY40:ET40,4)</f>
        <v>#VALUE!</v>
      </c>
      <c r="FO346" s="323" t="e">
        <f aca="false">SMALL($DY40:EU40,4)</f>
        <v>#VALUE!</v>
      </c>
      <c r="FP346" s="324" t="e">
        <f aca="false">SMALL($DY40:EV40,4)</f>
        <v>#VALUE!</v>
      </c>
    </row>
    <row r="347" customFormat="false" ht="12.5" hidden="false" customHeight="false" outlineLevel="0" collapsed="false">
      <c r="FE347" s="2"/>
      <c r="FF347" s="2"/>
      <c r="FG347" s="2"/>
      <c r="FH347" s="2"/>
      <c r="FI347" s="2"/>
      <c r="FJ347" s="2"/>
      <c r="FK347" s="322" t="e">
        <f aca="false">SMALL($DY41:EQ41,4)</f>
        <v>#VALUE!</v>
      </c>
      <c r="FL347" s="323" t="e">
        <f aca="false">SMALL($DY41:ER41,4)</f>
        <v>#VALUE!</v>
      </c>
      <c r="FM347" s="323" t="e">
        <f aca="false">SMALL($DY41:ES41,4)</f>
        <v>#VALUE!</v>
      </c>
      <c r="FN347" s="323" t="e">
        <f aca="false">SMALL($DY41:ET41,4)</f>
        <v>#VALUE!</v>
      </c>
      <c r="FO347" s="323" t="e">
        <f aca="false">SMALL($DY41:EU41,4)</f>
        <v>#VALUE!</v>
      </c>
      <c r="FP347" s="324" t="e">
        <f aca="false">SMALL($DY41:EV41,4)</f>
        <v>#VALUE!</v>
      </c>
    </row>
    <row r="348" customFormat="false" ht="12.5" hidden="false" customHeight="false" outlineLevel="0" collapsed="false">
      <c r="FE348" s="2"/>
      <c r="FF348" s="2"/>
      <c r="FG348" s="2"/>
      <c r="FH348" s="2"/>
      <c r="FI348" s="2"/>
      <c r="FJ348" s="2"/>
      <c r="FK348" s="322" t="e">
        <f aca="false">SMALL($DY42:EQ42,4)</f>
        <v>#VALUE!</v>
      </c>
      <c r="FL348" s="323" t="e">
        <f aca="false">SMALL($DY42:ER42,4)</f>
        <v>#VALUE!</v>
      </c>
      <c r="FM348" s="323" t="e">
        <f aca="false">SMALL($DY42:ES42,4)</f>
        <v>#VALUE!</v>
      </c>
      <c r="FN348" s="323" t="e">
        <f aca="false">SMALL($DY42:ET42,4)</f>
        <v>#VALUE!</v>
      </c>
      <c r="FO348" s="323" t="e">
        <f aca="false">SMALL($DY42:EU42,4)</f>
        <v>#VALUE!</v>
      </c>
      <c r="FP348" s="324" t="e">
        <f aca="false">SMALL($DY42:EV42,4)</f>
        <v>#VALUE!</v>
      </c>
    </row>
    <row r="349" customFormat="false" ht="12.5" hidden="false" customHeight="false" outlineLevel="0" collapsed="false">
      <c r="FE349" s="2"/>
      <c r="FF349" s="2"/>
      <c r="FG349" s="2"/>
      <c r="FH349" s="2"/>
      <c r="FI349" s="2"/>
      <c r="FJ349" s="2"/>
      <c r="FK349" s="322" t="e">
        <f aca="false">SMALL($DY43:EQ43,4)</f>
        <v>#VALUE!</v>
      </c>
      <c r="FL349" s="323" t="e">
        <f aca="false">SMALL($DY43:ER43,4)</f>
        <v>#VALUE!</v>
      </c>
      <c r="FM349" s="323" t="e">
        <f aca="false">SMALL($DY43:ES43,4)</f>
        <v>#VALUE!</v>
      </c>
      <c r="FN349" s="323" t="e">
        <f aca="false">SMALL($DY43:ET43,4)</f>
        <v>#VALUE!</v>
      </c>
      <c r="FO349" s="323" t="e">
        <f aca="false">SMALL($DY43:EU43,4)</f>
        <v>#VALUE!</v>
      </c>
      <c r="FP349" s="324" t="e">
        <f aca="false">SMALL($DY43:EV43,4)</f>
        <v>#VALUE!</v>
      </c>
    </row>
    <row r="350" customFormat="false" ht="12.5" hidden="false" customHeight="false" outlineLevel="0" collapsed="false">
      <c r="FE350" s="2"/>
      <c r="FF350" s="2"/>
      <c r="FG350" s="2"/>
      <c r="FH350" s="2"/>
      <c r="FI350" s="2"/>
      <c r="FJ350" s="2"/>
      <c r="FK350" s="322" t="e">
        <f aca="false">SMALL($DY44:EQ44,4)</f>
        <v>#VALUE!</v>
      </c>
      <c r="FL350" s="323" t="e">
        <f aca="false">SMALL($DY44:ER44,4)</f>
        <v>#VALUE!</v>
      </c>
      <c r="FM350" s="323" t="e">
        <f aca="false">SMALL($DY44:ES44,4)</f>
        <v>#VALUE!</v>
      </c>
      <c r="FN350" s="323" t="e">
        <f aca="false">SMALL($DY44:ET44,4)</f>
        <v>#VALUE!</v>
      </c>
      <c r="FO350" s="323" t="e">
        <f aca="false">SMALL($DY44:EU44,4)</f>
        <v>#VALUE!</v>
      </c>
      <c r="FP350" s="324" t="e">
        <f aca="false">SMALL($DY44:EV44,4)</f>
        <v>#VALUE!</v>
      </c>
    </row>
    <row r="351" customFormat="false" ht="12.5" hidden="false" customHeight="false" outlineLevel="0" collapsed="false">
      <c r="FE351" s="2"/>
      <c r="FF351" s="2"/>
      <c r="FG351" s="2"/>
      <c r="FH351" s="2"/>
      <c r="FI351" s="2"/>
      <c r="FJ351" s="2"/>
      <c r="FK351" s="322" t="e">
        <f aca="false">SMALL($DY45:EQ45,4)</f>
        <v>#VALUE!</v>
      </c>
      <c r="FL351" s="323" t="e">
        <f aca="false">SMALL($DY45:ER45,4)</f>
        <v>#VALUE!</v>
      </c>
      <c r="FM351" s="323" t="e">
        <f aca="false">SMALL($DY45:ES45,4)</f>
        <v>#VALUE!</v>
      </c>
      <c r="FN351" s="323" t="e">
        <f aca="false">SMALL($DY45:ET45,4)</f>
        <v>#VALUE!</v>
      </c>
      <c r="FO351" s="323" t="e">
        <f aca="false">SMALL($DY45:EU45,4)</f>
        <v>#VALUE!</v>
      </c>
      <c r="FP351" s="324" t="e">
        <f aca="false">SMALL($DY45:EV45,4)</f>
        <v>#VALUE!</v>
      </c>
    </row>
    <row r="352" customFormat="false" ht="12.5" hidden="false" customHeight="false" outlineLevel="0" collapsed="false">
      <c r="FE352" s="2"/>
      <c r="FF352" s="2"/>
      <c r="FG352" s="2"/>
      <c r="FH352" s="2"/>
      <c r="FI352" s="2"/>
      <c r="FJ352" s="2"/>
      <c r="FK352" s="322" t="e">
        <f aca="false">SMALL($DY46:EQ46,4)</f>
        <v>#VALUE!</v>
      </c>
      <c r="FL352" s="323" t="e">
        <f aca="false">SMALL($DY46:ER46,4)</f>
        <v>#VALUE!</v>
      </c>
      <c r="FM352" s="323" t="e">
        <f aca="false">SMALL($DY46:ES46,4)</f>
        <v>#VALUE!</v>
      </c>
      <c r="FN352" s="323" t="e">
        <f aca="false">SMALL($DY46:ET46,4)</f>
        <v>#VALUE!</v>
      </c>
      <c r="FO352" s="323" t="e">
        <f aca="false">SMALL($DY46:EU46,4)</f>
        <v>#VALUE!</v>
      </c>
      <c r="FP352" s="324" t="e">
        <f aca="false">SMALL($DY46:EV46,4)</f>
        <v>#VALUE!</v>
      </c>
    </row>
    <row r="353" customFormat="false" ht="12.5" hidden="false" customHeight="false" outlineLevel="0" collapsed="false">
      <c r="FE353" s="2"/>
      <c r="FF353" s="2"/>
      <c r="FG353" s="2"/>
      <c r="FH353" s="2"/>
      <c r="FI353" s="2"/>
      <c r="FJ353" s="2"/>
      <c r="FK353" s="322" t="e">
        <f aca="false">SMALL($DY47:EQ47,4)</f>
        <v>#VALUE!</v>
      </c>
      <c r="FL353" s="323" t="e">
        <f aca="false">SMALL($DY47:ER47,4)</f>
        <v>#VALUE!</v>
      </c>
      <c r="FM353" s="323" t="e">
        <f aca="false">SMALL($DY47:ES47,4)</f>
        <v>#VALUE!</v>
      </c>
      <c r="FN353" s="323" t="e">
        <f aca="false">SMALL($DY47:ET47,4)</f>
        <v>#VALUE!</v>
      </c>
      <c r="FO353" s="323" t="e">
        <f aca="false">SMALL($DY47:EU47,4)</f>
        <v>#VALUE!</v>
      </c>
      <c r="FP353" s="324" t="e">
        <f aca="false">SMALL($DY47:EV47,4)</f>
        <v>#VALUE!</v>
      </c>
    </row>
    <row r="354" customFormat="false" ht="12.5" hidden="false" customHeight="false" outlineLevel="0" collapsed="false">
      <c r="FE354" s="2"/>
      <c r="FF354" s="2"/>
      <c r="FG354" s="2"/>
      <c r="FH354" s="2"/>
      <c r="FI354" s="2"/>
      <c r="FJ354" s="2"/>
      <c r="FK354" s="322" t="e">
        <f aca="false">SMALL($DY48:EQ48,4)</f>
        <v>#VALUE!</v>
      </c>
      <c r="FL354" s="323" t="e">
        <f aca="false">SMALL($DY48:ER48,4)</f>
        <v>#VALUE!</v>
      </c>
      <c r="FM354" s="323" t="e">
        <f aca="false">SMALL($DY48:ES48,4)</f>
        <v>#VALUE!</v>
      </c>
      <c r="FN354" s="323" t="e">
        <f aca="false">SMALL($DY48:ET48,4)</f>
        <v>#VALUE!</v>
      </c>
      <c r="FO354" s="323" t="e">
        <f aca="false">SMALL($DY48:EU48,4)</f>
        <v>#VALUE!</v>
      </c>
      <c r="FP354" s="324" t="e">
        <f aca="false">SMALL($DY48:EV48,4)</f>
        <v>#VALUE!</v>
      </c>
    </row>
    <row r="355" customFormat="false" ht="12.5" hidden="false" customHeight="false" outlineLevel="0" collapsed="false">
      <c r="FE355" s="2"/>
      <c r="FF355" s="2"/>
      <c r="FG355" s="2"/>
      <c r="FH355" s="2"/>
      <c r="FI355" s="2"/>
      <c r="FJ355" s="2"/>
      <c r="FK355" s="322" t="e">
        <f aca="false">SMALL($DY49:EQ49,4)</f>
        <v>#VALUE!</v>
      </c>
      <c r="FL355" s="323" t="e">
        <f aca="false">SMALL($DY49:ER49,4)</f>
        <v>#VALUE!</v>
      </c>
      <c r="FM355" s="323" t="e">
        <f aca="false">SMALL($DY49:ES49,4)</f>
        <v>#VALUE!</v>
      </c>
      <c r="FN355" s="323" t="e">
        <f aca="false">SMALL($DY49:ET49,4)</f>
        <v>#VALUE!</v>
      </c>
      <c r="FO355" s="323" t="e">
        <f aca="false">SMALL($DY49:EU49,4)</f>
        <v>#VALUE!</v>
      </c>
      <c r="FP355" s="324" t="e">
        <f aca="false">SMALL($DY49:EV49,4)</f>
        <v>#VALUE!</v>
      </c>
    </row>
    <row r="356" customFormat="false" ht="12.5" hidden="false" customHeight="false" outlineLevel="0" collapsed="false">
      <c r="FE356" s="2"/>
      <c r="FF356" s="2"/>
      <c r="FG356" s="2"/>
      <c r="FH356" s="2"/>
      <c r="FI356" s="2"/>
      <c r="FJ356" s="2"/>
      <c r="FK356" s="322" t="e">
        <f aca="false">SMALL($DY50:EQ50,4)</f>
        <v>#VALUE!</v>
      </c>
      <c r="FL356" s="323" t="e">
        <f aca="false">SMALL($DY50:ER50,4)</f>
        <v>#VALUE!</v>
      </c>
      <c r="FM356" s="323" t="e">
        <f aca="false">SMALL($DY50:ES50,4)</f>
        <v>#VALUE!</v>
      </c>
      <c r="FN356" s="323" t="e">
        <f aca="false">SMALL($DY50:ET50,4)</f>
        <v>#VALUE!</v>
      </c>
      <c r="FO356" s="323" t="e">
        <f aca="false">SMALL($DY50:EU50,4)</f>
        <v>#VALUE!</v>
      </c>
      <c r="FP356" s="324" t="e">
        <f aca="false">SMALL($DY50:EV50,4)</f>
        <v>#VALUE!</v>
      </c>
    </row>
    <row r="357" customFormat="false" ht="12.5" hidden="false" customHeight="false" outlineLevel="0" collapsed="false">
      <c r="FE357" s="2"/>
      <c r="FF357" s="2"/>
      <c r="FG357" s="2"/>
      <c r="FH357" s="2"/>
      <c r="FI357" s="2"/>
      <c r="FJ357" s="2"/>
      <c r="FK357" s="322" t="e">
        <f aca="false">SMALL($DY51:EQ51,4)</f>
        <v>#VALUE!</v>
      </c>
      <c r="FL357" s="323" t="e">
        <f aca="false">SMALL($DY51:ER51,4)</f>
        <v>#VALUE!</v>
      </c>
      <c r="FM357" s="323" t="e">
        <f aca="false">SMALL($DY51:ES51,4)</f>
        <v>#VALUE!</v>
      </c>
      <c r="FN357" s="323" t="e">
        <f aca="false">SMALL($DY51:ET51,4)</f>
        <v>#VALUE!</v>
      </c>
      <c r="FO357" s="323" t="e">
        <f aca="false">SMALL($DY51:EU51,4)</f>
        <v>#VALUE!</v>
      </c>
      <c r="FP357" s="324" t="e">
        <f aca="false">SMALL($DY51:EV51,4)</f>
        <v>#VALUE!</v>
      </c>
    </row>
    <row r="358" customFormat="false" ht="12.5" hidden="false" customHeight="false" outlineLevel="0" collapsed="false">
      <c r="FE358" s="2"/>
      <c r="FF358" s="2"/>
      <c r="FG358" s="2"/>
      <c r="FH358" s="2"/>
      <c r="FI358" s="2"/>
      <c r="FJ358" s="2"/>
      <c r="FK358" s="322" t="e">
        <f aca="false">SMALL($DY52:EQ52,4)</f>
        <v>#VALUE!</v>
      </c>
      <c r="FL358" s="323" t="e">
        <f aca="false">SMALL($DY52:ER52,4)</f>
        <v>#VALUE!</v>
      </c>
      <c r="FM358" s="323" t="e">
        <f aca="false">SMALL($DY52:ES52,4)</f>
        <v>#VALUE!</v>
      </c>
      <c r="FN358" s="323" t="e">
        <f aca="false">SMALL($DY52:ET52,4)</f>
        <v>#VALUE!</v>
      </c>
      <c r="FO358" s="323" t="e">
        <f aca="false">SMALL($DY52:EU52,4)</f>
        <v>#VALUE!</v>
      </c>
      <c r="FP358" s="324" t="e">
        <f aca="false">SMALL($DY52:EV52,4)</f>
        <v>#VALUE!</v>
      </c>
    </row>
    <row r="359" customFormat="false" ht="12.5" hidden="false" customHeight="false" outlineLevel="0" collapsed="false">
      <c r="FE359" s="2"/>
      <c r="FF359" s="2"/>
      <c r="FG359" s="2"/>
      <c r="FH359" s="2"/>
      <c r="FI359" s="2"/>
      <c r="FJ359" s="2"/>
      <c r="FK359" s="322" t="e">
        <f aca="false">SMALL($DY53:EQ53,4)</f>
        <v>#VALUE!</v>
      </c>
      <c r="FL359" s="323" t="e">
        <f aca="false">SMALL($DY53:ER53,4)</f>
        <v>#VALUE!</v>
      </c>
      <c r="FM359" s="323" t="e">
        <f aca="false">SMALL($DY53:ES53,4)</f>
        <v>#VALUE!</v>
      </c>
      <c r="FN359" s="323" t="e">
        <f aca="false">SMALL($DY53:ET53,4)</f>
        <v>#VALUE!</v>
      </c>
      <c r="FO359" s="323" t="e">
        <f aca="false">SMALL($DY53:EU53,4)</f>
        <v>#VALUE!</v>
      </c>
      <c r="FP359" s="324" t="e">
        <f aca="false">SMALL($DY53:EV53,4)</f>
        <v>#VALUE!</v>
      </c>
    </row>
    <row r="360" customFormat="false" ht="12.5" hidden="false" customHeight="false" outlineLevel="0" collapsed="false">
      <c r="FE360" s="2"/>
      <c r="FF360" s="2"/>
      <c r="FG360" s="2"/>
      <c r="FH360" s="2"/>
      <c r="FI360" s="2"/>
      <c r="FJ360" s="2"/>
      <c r="FK360" s="322" t="e">
        <f aca="false">SMALL($DY54:EQ54,4)</f>
        <v>#VALUE!</v>
      </c>
      <c r="FL360" s="323" t="e">
        <f aca="false">SMALL($DY54:ER54,4)</f>
        <v>#VALUE!</v>
      </c>
      <c r="FM360" s="323" t="e">
        <f aca="false">SMALL($DY54:ES54,4)</f>
        <v>#VALUE!</v>
      </c>
      <c r="FN360" s="323" t="e">
        <f aca="false">SMALL($DY54:ET54,4)</f>
        <v>#VALUE!</v>
      </c>
      <c r="FO360" s="323" t="e">
        <f aca="false">SMALL($DY54:EU54,4)</f>
        <v>#VALUE!</v>
      </c>
      <c r="FP360" s="324" t="e">
        <f aca="false">SMALL($DY54:EV54,4)</f>
        <v>#VALUE!</v>
      </c>
    </row>
    <row r="361" customFormat="false" ht="12.5" hidden="false" customHeight="false" outlineLevel="0" collapsed="false">
      <c r="FE361" s="2"/>
      <c r="FF361" s="2"/>
      <c r="FG361" s="2"/>
      <c r="FH361" s="2"/>
      <c r="FI361" s="2"/>
      <c r="FJ361" s="2"/>
      <c r="FK361" s="322" t="e">
        <f aca="false">SMALL($DY55:EQ55,4)</f>
        <v>#VALUE!</v>
      </c>
      <c r="FL361" s="323" t="e">
        <f aca="false">SMALL($DY55:ER55,4)</f>
        <v>#VALUE!</v>
      </c>
      <c r="FM361" s="323" t="e">
        <f aca="false">SMALL($DY55:ES55,4)</f>
        <v>#VALUE!</v>
      </c>
      <c r="FN361" s="323" t="e">
        <f aca="false">SMALL($DY55:ET55,4)</f>
        <v>#VALUE!</v>
      </c>
      <c r="FO361" s="323" t="e">
        <f aca="false">SMALL($DY55:EU55,4)</f>
        <v>#VALUE!</v>
      </c>
      <c r="FP361" s="324" t="e">
        <f aca="false">SMALL($DY55:EV55,4)</f>
        <v>#VALUE!</v>
      </c>
    </row>
    <row r="362" customFormat="false" ht="12.5" hidden="false" customHeight="false" outlineLevel="0" collapsed="false">
      <c r="FE362" s="2"/>
      <c r="FF362" s="2"/>
      <c r="FG362" s="2"/>
      <c r="FH362" s="2"/>
      <c r="FI362" s="2"/>
      <c r="FJ362" s="2"/>
      <c r="FK362" s="322" t="e">
        <f aca="false">SMALL($DY56:EQ56,4)</f>
        <v>#VALUE!</v>
      </c>
      <c r="FL362" s="323" t="e">
        <f aca="false">SMALL($DY56:ER56,4)</f>
        <v>#VALUE!</v>
      </c>
      <c r="FM362" s="323" t="e">
        <f aca="false">SMALL($DY56:ES56,4)</f>
        <v>#VALUE!</v>
      </c>
      <c r="FN362" s="323" t="e">
        <f aca="false">SMALL($DY56:ET56,4)</f>
        <v>#VALUE!</v>
      </c>
      <c r="FO362" s="323" t="e">
        <f aca="false">SMALL($DY56:EU56,4)</f>
        <v>#VALUE!</v>
      </c>
      <c r="FP362" s="324" t="e">
        <f aca="false">SMALL($DY56:EV56,4)</f>
        <v>#VALUE!</v>
      </c>
    </row>
    <row r="363" customFormat="false" ht="12.5" hidden="false" customHeight="false" outlineLevel="0" collapsed="false">
      <c r="FE363" s="2"/>
      <c r="FF363" s="2"/>
      <c r="FG363" s="2"/>
      <c r="FH363" s="2"/>
      <c r="FI363" s="2"/>
      <c r="FJ363" s="2"/>
      <c r="FK363" s="322" t="e">
        <f aca="false">SMALL($DY57:EQ57,4)</f>
        <v>#VALUE!</v>
      </c>
      <c r="FL363" s="323" t="e">
        <f aca="false">SMALL($DY57:ER57,4)</f>
        <v>#VALUE!</v>
      </c>
      <c r="FM363" s="323" t="e">
        <f aca="false">SMALL($DY57:ES57,4)</f>
        <v>#VALUE!</v>
      </c>
      <c r="FN363" s="323" t="e">
        <f aca="false">SMALL($DY57:ET57,4)</f>
        <v>#VALUE!</v>
      </c>
      <c r="FO363" s="323" t="e">
        <f aca="false">SMALL($DY57:EU57,4)</f>
        <v>#VALUE!</v>
      </c>
      <c r="FP363" s="324" t="e">
        <f aca="false">SMALL($DY57:EV57,4)</f>
        <v>#VALUE!</v>
      </c>
    </row>
    <row r="364" customFormat="false" ht="12.5" hidden="false" customHeight="false" outlineLevel="0" collapsed="false">
      <c r="FE364" s="2"/>
      <c r="FF364" s="2"/>
      <c r="FG364" s="2"/>
      <c r="FH364" s="2"/>
      <c r="FI364" s="2"/>
      <c r="FJ364" s="2"/>
      <c r="FK364" s="322" t="e">
        <f aca="false">SMALL($DY58:EQ58,4)</f>
        <v>#VALUE!</v>
      </c>
      <c r="FL364" s="323" t="e">
        <f aca="false">SMALL($DY58:ER58,4)</f>
        <v>#VALUE!</v>
      </c>
      <c r="FM364" s="323" t="e">
        <f aca="false">SMALL($DY58:ES58,4)</f>
        <v>#VALUE!</v>
      </c>
      <c r="FN364" s="323" t="e">
        <f aca="false">SMALL($DY58:ET58,4)</f>
        <v>#VALUE!</v>
      </c>
      <c r="FO364" s="323" t="e">
        <f aca="false">SMALL($DY58:EU58,4)</f>
        <v>#VALUE!</v>
      </c>
      <c r="FP364" s="324" t="e">
        <f aca="false">SMALL($DY58:EV58,4)</f>
        <v>#VALUE!</v>
      </c>
    </row>
    <row r="365" customFormat="false" ht="12.5" hidden="false" customHeight="false" outlineLevel="0" collapsed="false">
      <c r="FE365" s="2"/>
      <c r="FF365" s="2"/>
      <c r="FG365" s="2"/>
      <c r="FH365" s="2"/>
      <c r="FI365" s="2"/>
      <c r="FJ365" s="2"/>
      <c r="FK365" s="322" t="e">
        <f aca="false">SMALL($DY59:EQ59,4)</f>
        <v>#VALUE!</v>
      </c>
      <c r="FL365" s="323" t="e">
        <f aca="false">SMALL($DY59:ER59,4)</f>
        <v>#VALUE!</v>
      </c>
      <c r="FM365" s="323" t="e">
        <f aca="false">SMALL($DY59:ES59,4)</f>
        <v>#VALUE!</v>
      </c>
      <c r="FN365" s="323" t="e">
        <f aca="false">SMALL($DY59:ET59,4)</f>
        <v>#VALUE!</v>
      </c>
      <c r="FO365" s="323" t="e">
        <f aca="false">SMALL($DY59:EU59,4)</f>
        <v>#VALUE!</v>
      </c>
      <c r="FP365" s="324" t="e">
        <f aca="false">SMALL($DY59:EV59,4)</f>
        <v>#VALUE!</v>
      </c>
    </row>
    <row r="366" customFormat="false" ht="12.5" hidden="false" customHeight="false" outlineLevel="0" collapsed="false">
      <c r="FE366" s="2"/>
      <c r="FF366" s="2"/>
      <c r="FG366" s="2"/>
      <c r="FH366" s="2"/>
      <c r="FI366" s="2"/>
      <c r="FJ366" s="2"/>
      <c r="FK366" s="322" t="e">
        <f aca="false">SMALL($DY60:EQ60,4)</f>
        <v>#VALUE!</v>
      </c>
      <c r="FL366" s="323" t="e">
        <f aca="false">SMALL($DY60:ER60,4)</f>
        <v>#VALUE!</v>
      </c>
      <c r="FM366" s="323" t="e">
        <f aca="false">SMALL($DY60:ES60,4)</f>
        <v>#VALUE!</v>
      </c>
      <c r="FN366" s="323" t="e">
        <f aca="false">SMALL($DY60:ET60,4)</f>
        <v>#VALUE!</v>
      </c>
      <c r="FO366" s="323" t="e">
        <f aca="false">SMALL($DY60:EU60,4)</f>
        <v>#VALUE!</v>
      </c>
      <c r="FP366" s="324" t="e">
        <f aca="false">SMALL($DY60:EV60,4)</f>
        <v>#VALUE!</v>
      </c>
    </row>
    <row r="367" customFormat="false" ht="12.5" hidden="false" customHeight="false" outlineLevel="0" collapsed="false">
      <c r="FE367" s="2"/>
      <c r="FF367" s="2"/>
      <c r="FG367" s="2"/>
      <c r="FH367" s="2"/>
      <c r="FI367" s="2"/>
      <c r="FJ367" s="2"/>
      <c r="FK367" s="322" t="e">
        <f aca="false">SMALL($DY61:EQ61,4)</f>
        <v>#VALUE!</v>
      </c>
      <c r="FL367" s="323" t="e">
        <f aca="false">SMALL($DY61:ER61,4)</f>
        <v>#VALUE!</v>
      </c>
      <c r="FM367" s="323" t="e">
        <f aca="false">SMALL($DY61:ES61,4)</f>
        <v>#VALUE!</v>
      </c>
      <c r="FN367" s="323" t="e">
        <f aca="false">SMALL($DY61:ET61,4)</f>
        <v>#VALUE!</v>
      </c>
      <c r="FO367" s="323" t="e">
        <f aca="false">SMALL($DY61:EU61,4)</f>
        <v>#VALUE!</v>
      </c>
      <c r="FP367" s="324" t="e">
        <f aca="false">SMALL($DY61:EV61,4)</f>
        <v>#VALUE!</v>
      </c>
    </row>
    <row r="368" customFormat="false" ht="12.5" hidden="false" customHeight="false" outlineLevel="0" collapsed="false">
      <c r="FE368" s="2"/>
      <c r="FF368" s="2"/>
      <c r="FG368" s="2"/>
      <c r="FH368" s="2"/>
      <c r="FI368" s="2"/>
      <c r="FJ368" s="2"/>
      <c r="FK368" s="322" t="e">
        <f aca="false">SMALL($DY62:EQ62,4)</f>
        <v>#VALUE!</v>
      </c>
      <c r="FL368" s="323" t="e">
        <f aca="false">SMALL($DY62:ER62,4)</f>
        <v>#VALUE!</v>
      </c>
      <c r="FM368" s="323" t="e">
        <f aca="false">SMALL($DY62:ES62,4)</f>
        <v>#VALUE!</v>
      </c>
      <c r="FN368" s="323" t="e">
        <f aca="false">SMALL($DY62:ET62,4)</f>
        <v>#VALUE!</v>
      </c>
      <c r="FO368" s="323" t="e">
        <f aca="false">SMALL($DY62:EU62,4)</f>
        <v>#VALUE!</v>
      </c>
      <c r="FP368" s="324" t="e">
        <f aca="false">SMALL($DY62:EV62,4)</f>
        <v>#VALUE!</v>
      </c>
    </row>
    <row r="369" customFormat="false" ht="12.5" hidden="false" customHeight="false" outlineLevel="0" collapsed="false">
      <c r="FE369" s="2"/>
      <c r="FF369" s="2"/>
      <c r="FG369" s="2"/>
      <c r="FH369" s="2"/>
      <c r="FI369" s="2"/>
      <c r="FJ369" s="2"/>
      <c r="FK369" s="322" t="e">
        <f aca="false">SMALL($DY63:EQ63,4)</f>
        <v>#VALUE!</v>
      </c>
      <c r="FL369" s="323" t="e">
        <f aca="false">SMALL($DY63:ER63,4)</f>
        <v>#VALUE!</v>
      </c>
      <c r="FM369" s="323" t="e">
        <f aca="false">SMALL($DY63:ES63,4)</f>
        <v>#VALUE!</v>
      </c>
      <c r="FN369" s="323" t="e">
        <f aca="false">SMALL($DY63:ET63,4)</f>
        <v>#VALUE!</v>
      </c>
      <c r="FO369" s="323" t="e">
        <f aca="false">SMALL($DY63:EU63,4)</f>
        <v>#VALUE!</v>
      </c>
      <c r="FP369" s="324" t="e">
        <f aca="false">SMALL($DY63:EV63,4)</f>
        <v>#VALUE!</v>
      </c>
    </row>
    <row r="370" customFormat="false" ht="12.5" hidden="false" customHeight="false" outlineLevel="0" collapsed="false">
      <c r="FE370" s="2"/>
      <c r="FF370" s="2"/>
      <c r="FG370" s="2"/>
      <c r="FH370" s="2"/>
      <c r="FI370" s="2"/>
      <c r="FJ370" s="2"/>
      <c r="FK370" s="322" t="e">
        <f aca="false">SMALL($DY64:EQ64,4)</f>
        <v>#VALUE!</v>
      </c>
      <c r="FL370" s="323" t="e">
        <f aca="false">SMALL($DY64:ER64,4)</f>
        <v>#VALUE!</v>
      </c>
      <c r="FM370" s="323" t="e">
        <f aca="false">SMALL($DY64:ES64,4)</f>
        <v>#VALUE!</v>
      </c>
      <c r="FN370" s="323" t="e">
        <f aca="false">SMALL($DY64:ET64,4)</f>
        <v>#VALUE!</v>
      </c>
      <c r="FO370" s="323" t="e">
        <f aca="false">SMALL($DY64:EU64,4)</f>
        <v>#VALUE!</v>
      </c>
      <c r="FP370" s="324" t="e">
        <f aca="false">SMALL($DY64:EV64,4)</f>
        <v>#VALUE!</v>
      </c>
    </row>
    <row r="371" customFormat="false" ht="12.5" hidden="false" customHeight="false" outlineLevel="0" collapsed="false">
      <c r="FE371" s="2"/>
      <c r="FF371" s="2"/>
      <c r="FG371" s="2"/>
      <c r="FH371" s="2"/>
      <c r="FI371" s="2"/>
      <c r="FJ371" s="2"/>
      <c r="FK371" s="322" t="e">
        <f aca="false">SMALL($DY65:EQ65,4)</f>
        <v>#VALUE!</v>
      </c>
      <c r="FL371" s="323" t="e">
        <f aca="false">SMALL($DY65:ER65,4)</f>
        <v>#VALUE!</v>
      </c>
      <c r="FM371" s="323" t="e">
        <f aca="false">SMALL($DY65:ES65,4)</f>
        <v>#VALUE!</v>
      </c>
      <c r="FN371" s="323" t="e">
        <f aca="false">SMALL($DY65:ET65,4)</f>
        <v>#VALUE!</v>
      </c>
      <c r="FO371" s="323" t="e">
        <f aca="false">SMALL($DY65:EU65,4)</f>
        <v>#VALUE!</v>
      </c>
      <c r="FP371" s="324" t="e">
        <f aca="false">SMALL($DY65:EV65,4)</f>
        <v>#VALUE!</v>
      </c>
    </row>
    <row r="372" customFormat="false" ht="12.5" hidden="false" customHeight="false" outlineLevel="0" collapsed="false">
      <c r="FE372" s="2"/>
      <c r="FF372" s="2"/>
      <c r="FG372" s="2"/>
      <c r="FH372" s="2"/>
      <c r="FI372" s="2"/>
      <c r="FJ372" s="2"/>
      <c r="FK372" s="322" t="e">
        <f aca="false">SMALL($DY66:EQ66,4)</f>
        <v>#VALUE!</v>
      </c>
      <c r="FL372" s="323" t="e">
        <f aca="false">SMALL($DY66:ER66,4)</f>
        <v>#VALUE!</v>
      </c>
      <c r="FM372" s="323" t="e">
        <f aca="false">SMALL($DY66:ES66,4)</f>
        <v>#VALUE!</v>
      </c>
      <c r="FN372" s="323" t="e">
        <f aca="false">SMALL($DY66:ET66,4)</f>
        <v>#VALUE!</v>
      </c>
      <c r="FO372" s="323" t="e">
        <f aca="false">SMALL($DY66:EU66,4)</f>
        <v>#VALUE!</v>
      </c>
      <c r="FP372" s="324" t="e">
        <f aca="false">SMALL($DY66:EV66,4)</f>
        <v>#VALUE!</v>
      </c>
    </row>
    <row r="373" customFormat="false" ht="12.5" hidden="false" customHeight="false" outlineLevel="0" collapsed="false">
      <c r="FE373" s="2"/>
      <c r="FF373" s="2"/>
      <c r="FG373" s="2"/>
      <c r="FH373" s="2"/>
      <c r="FI373" s="2"/>
      <c r="FJ373" s="2"/>
      <c r="FK373" s="322" t="e">
        <f aca="false">SMALL($DY67:EQ67,4)</f>
        <v>#VALUE!</v>
      </c>
      <c r="FL373" s="323" t="e">
        <f aca="false">SMALL($DY67:ER67,4)</f>
        <v>#VALUE!</v>
      </c>
      <c r="FM373" s="323" t="e">
        <f aca="false">SMALL($DY67:ES67,4)</f>
        <v>#VALUE!</v>
      </c>
      <c r="FN373" s="323" t="e">
        <f aca="false">SMALL($DY67:ET67,4)</f>
        <v>#VALUE!</v>
      </c>
      <c r="FO373" s="323" t="e">
        <f aca="false">SMALL($DY67:EU67,4)</f>
        <v>#VALUE!</v>
      </c>
      <c r="FP373" s="324" t="e">
        <f aca="false">SMALL($DY67:EV67,4)</f>
        <v>#VALUE!</v>
      </c>
    </row>
    <row r="374" customFormat="false" ht="12.5" hidden="false" customHeight="false" outlineLevel="0" collapsed="false">
      <c r="FE374" s="2"/>
      <c r="FF374" s="2"/>
      <c r="FG374" s="2"/>
      <c r="FH374" s="2"/>
      <c r="FI374" s="2"/>
      <c r="FJ374" s="2"/>
      <c r="FK374" s="322" t="e">
        <f aca="false">SMALL($DY68:EQ68,4)</f>
        <v>#VALUE!</v>
      </c>
      <c r="FL374" s="323" t="e">
        <f aca="false">SMALL($DY68:ER68,4)</f>
        <v>#VALUE!</v>
      </c>
      <c r="FM374" s="323" t="e">
        <f aca="false">SMALL($DY68:ES68,4)</f>
        <v>#VALUE!</v>
      </c>
      <c r="FN374" s="323" t="e">
        <f aca="false">SMALL($DY68:ET68,4)</f>
        <v>#VALUE!</v>
      </c>
      <c r="FO374" s="323" t="e">
        <f aca="false">SMALL($DY68:EU68,4)</f>
        <v>#VALUE!</v>
      </c>
      <c r="FP374" s="324" t="e">
        <f aca="false">SMALL($DY68:EV68,4)</f>
        <v>#VALUE!</v>
      </c>
    </row>
    <row r="375" customFormat="false" ht="12.5" hidden="false" customHeight="false" outlineLevel="0" collapsed="false">
      <c r="FE375" s="2"/>
      <c r="FF375" s="2"/>
      <c r="FG375" s="2"/>
      <c r="FH375" s="2"/>
      <c r="FI375" s="2"/>
      <c r="FJ375" s="2"/>
      <c r="FK375" s="322" t="e">
        <f aca="false">SMALL($DY69:EQ69,4)</f>
        <v>#VALUE!</v>
      </c>
      <c r="FL375" s="323" t="e">
        <f aca="false">SMALL($DY69:ER69,4)</f>
        <v>#VALUE!</v>
      </c>
      <c r="FM375" s="323" t="e">
        <f aca="false">SMALL($DY69:ES69,4)</f>
        <v>#VALUE!</v>
      </c>
      <c r="FN375" s="323" t="e">
        <f aca="false">SMALL($DY69:ET69,4)</f>
        <v>#VALUE!</v>
      </c>
      <c r="FO375" s="323" t="e">
        <f aca="false">SMALL($DY69:EU69,4)</f>
        <v>#VALUE!</v>
      </c>
      <c r="FP375" s="324" t="e">
        <f aca="false">SMALL($DY69:EV69,4)</f>
        <v>#VALUE!</v>
      </c>
    </row>
    <row r="376" customFormat="false" ht="12.5" hidden="false" customHeight="false" outlineLevel="0" collapsed="false">
      <c r="FE376" s="2"/>
      <c r="FF376" s="2"/>
      <c r="FG376" s="2"/>
      <c r="FH376" s="2"/>
      <c r="FI376" s="2"/>
      <c r="FJ376" s="2"/>
      <c r="FK376" s="322" t="e">
        <f aca="false">SMALL($DY70:EQ70,4)</f>
        <v>#VALUE!</v>
      </c>
      <c r="FL376" s="323" t="e">
        <f aca="false">SMALL($DY70:ER70,4)</f>
        <v>#VALUE!</v>
      </c>
      <c r="FM376" s="323" t="e">
        <f aca="false">SMALL($DY70:ES70,4)</f>
        <v>#VALUE!</v>
      </c>
      <c r="FN376" s="323" t="e">
        <f aca="false">SMALL($DY70:ET70,4)</f>
        <v>#VALUE!</v>
      </c>
      <c r="FO376" s="323" t="e">
        <f aca="false">SMALL($DY70:EU70,4)</f>
        <v>#VALUE!</v>
      </c>
      <c r="FP376" s="324" t="e">
        <f aca="false">SMALL($DY70:EV70,4)</f>
        <v>#VALUE!</v>
      </c>
    </row>
    <row r="377" customFormat="false" ht="12.5" hidden="false" customHeight="false" outlineLevel="0" collapsed="false">
      <c r="FE377" s="2"/>
      <c r="FF377" s="2"/>
      <c r="FG377" s="2"/>
      <c r="FH377" s="2"/>
      <c r="FI377" s="2"/>
      <c r="FJ377" s="2"/>
      <c r="FK377" s="322" t="e">
        <f aca="false">SMALL($DY71:EQ71,4)</f>
        <v>#VALUE!</v>
      </c>
      <c r="FL377" s="323" t="e">
        <f aca="false">SMALL($DY71:ER71,4)</f>
        <v>#VALUE!</v>
      </c>
      <c r="FM377" s="323" t="e">
        <f aca="false">SMALL($DY71:ES71,4)</f>
        <v>#VALUE!</v>
      </c>
      <c r="FN377" s="323" t="e">
        <f aca="false">SMALL($DY71:ET71,4)</f>
        <v>#VALUE!</v>
      </c>
      <c r="FO377" s="323" t="e">
        <f aca="false">SMALL($DY71:EU71,4)</f>
        <v>#VALUE!</v>
      </c>
      <c r="FP377" s="324" t="e">
        <f aca="false">SMALL($DY71:EV71,4)</f>
        <v>#VALUE!</v>
      </c>
    </row>
    <row r="378" customFormat="false" ht="12.5" hidden="false" customHeight="false" outlineLevel="0" collapsed="false">
      <c r="FE378" s="2"/>
      <c r="FF378" s="2"/>
      <c r="FG378" s="2"/>
      <c r="FH378" s="2"/>
      <c r="FI378" s="2"/>
      <c r="FJ378" s="2"/>
      <c r="FK378" s="322" t="e">
        <f aca="false">SMALL($DY72:EQ72,4)</f>
        <v>#VALUE!</v>
      </c>
      <c r="FL378" s="323" t="e">
        <f aca="false">SMALL($DY72:ER72,4)</f>
        <v>#VALUE!</v>
      </c>
      <c r="FM378" s="323" t="e">
        <f aca="false">SMALL($DY72:ES72,4)</f>
        <v>#VALUE!</v>
      </c>
      <c r="FN378" s="323" t="e">
        <f aca="false">SMALL($DY72:ET72,4)</f>
        <v>#VALUE!</v>
      </c>
      <c r="FO378" s="323" t="e">
        <f aca="false">SMALL($DY72:EU72,4)</f>
        <v>#VALUE!</v>
      </c>
      <c r="FP378" s="324" t="e">
        <f aca="false">SMALL($DY72:EV72,4)</f>
        <v>#VALUE!</v>
      </c>
    </row>
    <row r="379" customFormat="false" ht="12.5" hidden="false" customHeight="false" outlineLevel="0" collapsed="false">
      <c r="FE379" s="2"/>
      <c r="FF379" s="2"/>
      <c r="FG379" s="2"/>
      <c r="FH379" s="2"/>
      <c r="FI379" s="2"/>
      <c r="FJ379" s="2"/>
      <c r="FK379" s="322" t="e">
        <f aca="false">SMALL($DY73:EQ73,4)</f>
        <v>#VALUE!</v>
      </c>
      <c r="FL379" s="323" t="e">
        <f aca="false">SMALL($DY73:ER73,4)</f>
        <v>#VALUE!</v>
      </c>
      <c r="FM379" s="323" t="e">
        <f aca="false">SMALL($DY73:ES73,4)</f>
        <v>#VALUE!</v>
      </c>
      <c r="FN379" s="323" t="e">
        <f aca="false">SMALL($DY73:ET73,4)</f>
        <v>#VALUE!</v>
      </c>
      <c r="FO379" s="323" t="e">
        <f aca="false">SMALL($DY73:EU73,4)</f>
        <v>#VALUE!</v>
      </c>
      <c r="FP379" s="324" t="e">
        <f aca="false">SMALL($DY73:EV73,4)</f>
        <v>#VALUE!</v>
      </c>
    </row>
    <row r="380" customFormat="false" ht="12.5" hidden="false" customHeight="false" outlineLevel="0" collapsed="false">
      <c r="FE380" s="2"/>
      <c r="FF380" s="2"/>
      <c r="FG380" s="2"/>
      <c r="FH380" s="2"/>
      <c r="FI380" s="2"/>
      <c r="FJ380" s="2"/>
      <c r="FK380" s="322" t="e">
        <f aca="false">SMALL($DY74:EQ74,4)</f>
        <v>#VALUE!</v>
      </c>
      <c r="FL380" s="323" t="e">
        <f aca="false">SMALL($DY74:ER74,4)</f>
        <v>#VALUE!</v>
      </c>
      <c r="FM380" s="323" t="e">
        <f aca="false">SMALL($DY74:ES74,4)</f>
        <v>#VALUE!</v>
      </c>
      <c r="FN380" s="323" t="e">
        <f aca="false">SMALL($DY74:ET74,4)</f>
        <v>#VALUE!</v>
      </c>
      <c r="FO380" s="323" t="e">
        <f aca="false">SMALL($DY74:EU74,4)</f>
        <v>#VALUE!</v>
      </c>
      <c r="FP380" s="324" t="e">
        <f aca="false">SMALL($DY74:EV74,4)</f>
        <v>#VALUE!</v>
      </c>
    </row>
    <row r="381" customFormat="false" ht="12.5" hidden="false" customHeight="false" outlineLevel="0" collapsed="false">
      <c r="FE381" s="2"/>
      <c r="FF381" s="2"/>
      <c r="FG381" s="2"/>
      <c r="FH381" s="2"/>
      <c r="FI381" s="2"/>
      <c r="FJ381" s="2"/>
      <c r="FK381" s="322" t="e">
        <f aca="false">SMALL($DY75:EQ75,4)</f>
        <v>#VALUE!</v>
      </c>
      <c r="FL381" s="323" t="e">
        <f aca="false">SMALL($DY75:ER75,4)</f>
        <v>#VALUE!</v>
      </c>
      <c r="FM381" s="323" t="e">
        <f aca="false">SMALL($DY75:ES75,4)</f>
        <v>#VALUE!</v>
      </c>
      <c r="FN381" s="323" t="e">
        <f aca="false">SMALL($DY75:ET75,4)</f>
        <v>#VALUE!</v>
      </c>
      <c r="FO381" s="323" t="e">
        <f aca="false">SMALL($DY75:EU75,4)</f>
        <v>#VALUE!</v>
      </c>
      <c r="FP381" s="324" t="e">
        <f aca="false">SMALL($DY75:EV75,4)</f>
        <v>#VALUE!</v>
      </c>
    </row>
    <row r="382" customFormat="false" ht="12.5" hidden="false" customHeight="false" outlineLevel="0" collapsed="false">
      <c r="FE382" s="2"/>
      <c r="FF382" s="2"/>
      <c r="FG382" s="2"/>
      <c r="FH382" s="2"/>
      <c r="FI382" s="2"/>
      <c r="FJ382" s="2"/>
      <c r="FK382" s="322" t="e">
        <f aca="false">SMALL($DY76:EQ76,4)</f>
        <v>#VALUE!</v>
      </c>
      <c r="FL382" s="323" t="e">
        <f aca="false">SMALL($DY76:ER76,4)</f>
        <v>#VALUE!</v>
      </c>
      <c r="FM382" s="323" t="e">
        <f aca="false">SMALL($DY76:ES76,4)</f>
        <v>#VALUE!</v>
      </c>
      <c r="FN382" s="323" t="e">
        <f aca="false">SMALL($DY76:ET76,4)</f>
        <v>#VALUE!</v>
      </c>
      <c r="FO382" s="323" t="e">
        <f aca="false">SMALL($DY76:EU76,4)</f>
        <v>#VALUE!</v>
      </c>
      <c r="FP382" s="324" t="e">
        <f aca="false">SMALL($DY76:EV76,4)</f>
        <v>#VALUE!</v>
      </c>
    </row>
    <row r="383" customFormat="false" ht="12.5" hidden="false" customHeight="false" outlineLevel="0" collapsed="false">
      <c r="FE383" s="2"/>
      <c r="FF383" s="2"/>
      <c r="FG383" s="2"/>
      <c r="FH383" s="2"/>
      <c r="FI383" s="2"/>
      <c r="FJ383" s="2"/>
      <c r="FK383" s="322" t="e">
        <f aca="false">SMALL($DY77:EQ77,4)</f>
        <v>#VALUE!</v>
      </c>
      <c r="FL383" s="323" t="e">
        <f aca="false">SMALL($DY77:ER77,4)</f>
        <v>#VALUE!</v>
      </c>
      <c r="FM383" s="323" t="e">
        <f aca="false">SMALL($DY77:ES77,4)</f>
        <v>#VALUE!</v>
      </c>
      <c r="FN383" s="323" t="e">
        <f aca="false">SMALL($DY77:ET77,4)</f>
        <v>#VALUE!</v>
      </c>
      <c r="FO383" s="323" t="e">
        <f aca="false">SMALL($DY77:EU77,4)</f>
        <v>#VALUE!</v>
      </c>
      <c r="FP383" s="324" t="e">
        <f aca="false">SMALL($DY77:EV77,4)</f>
        <v>#VALUE!</v>
      </c>
    </row>
    <row r="384" customFormat="false" ht="12.5" hidden="false" customHeight="false" outlineLevel="0" collapsed="false">
      <c r="FE384" s="2"/>
      <c r="FF384" s="2"/>
      <c r="FG384" s="2"/>
      <c r="FH384" s="2"/>
      <c r="FI384" s="2"/>
      <c r="FJ384" s="2"/>
      <c r="FK384" s="322" t="e">
        <f aca="false">SMALL($DY78:EQ78,4)</f>
        <v>#VALUE!</v>
      </c>
      <c r="FL384" s="323" t="e">
        <f aca="false">SMALL($DY78:ER78,4)</f>
        <v>#VALUE!</v>
      </c>
      <c r="FM384" s="323" t="e">
        <f aca="false">SMALL($DY78:ES78,4)</f>
        <v>#VALUE!</v>
      </c>
      <c r="FN384" s="323" t="e">
        <f aca="false">SMALL($DY78:ET78,4)</f>
        <v>#VALUE!</v>
      </c>
      <c r="FO384" s="323" t="e">
        <f aca="false">SMALL($DY78:EU78,4)</f>
        <v>#VALUE!</v>
      </c>
      <c r="FP384" s="324" t="e">
        <f aca="false">SMALL($DY78:EV78,4)</f>
        <v>#VALUE!</v>
      </c>
    </row>
    <row r="385" customFormat="false" ht="12.5" hidden="false" customHeight="false" outlineLevel="0" collapsed="false">
      <c r="FE385" s="2"/>
      <c r="FF385" s="2"/>
      <c r="FG385" s="2"/>
      <c r="FH385" s="2"/>
      <c r="FI385" s="2"/>
      <c r="FJ385" s="2"/>
      <c r="FK385" s="322" t="e">
        <f aca="false">SMALL($DY79:EQ79,4)</f>
        <v>#VALUE!</v>
      </c>
      <c r="FL385" s="323" t="e">
        <f aca="false">SMALL($DY79:ER79,4)</f>
        <v>#VALUE!</v>
      </c>
      <c r="FM385" s="323" t="e">
        <f aca="false">SMALL($DY79:ES79,4)</f>
        <v>#VALUE!</v>
      </c>
      <c r="FN385" s="323" t="e">
        <f aca="false">SMALL($DY79:ET79,4)</f>
        <v>#VALUE!</v>
      </c>
      <c r="FO385" s="323" t="e">
        <f aca="false">SMALL($DY79:EU79,4)</f>
        <v>#VALUE!</v>
      </c>
      <c r="FP385" s="324" t="e">
        <f aca="false">SMALL($DY79:EV79,4)</f>
        <v>#VALUE!</v>
      </c>
    </row>
    <row r="386" customFormat="false" ht="12.5" hidden="false" customHeight="false" outlineLevel="0" collapsed="false">
      <c r="FE386" s="2"/>
      <c r="FF386" s="2"/>
      <c r="FG386" s="2"/>
      <c r="FH386" s="2"/>
      <c r="FI386" s="2"/>
      <c r="FJ386" s="2"/>
      <c r="FK386" s="322" t="e">
        <f aca="false">SMALL($DY80:EQ80,4)</f>
        <v>#VALUE!</v>
      </c>
      <c r="FL386" s="323" t="e">
        <f aca="false">SMALL($DY80:ER80,4)</f>
        <v>#VALUE!</v>
      </c>
      <c r="FM386" s="323" t="e">
        <f aca="false">SMALL($DY80:ES80,4)</f>
        <v>#VALUE!</v>
      </c>
      <c r="FN386" s="323" t="e">
        <f aca="false">SMALL($DY80:ET80,4)</f>
        <v>#VALUE!</v>
      </c>
      <c r="FO386" s="323" t="e">
        <f aca="false">SMALL($DY80:EU80,4)</f>
        <v>#VALUE!</v>
      </c>
      <c r="FP386" s="324" t="e">
        <f aca="false">SMALL($DY80:EV80,4)</f>
        <v>#VALUE!</v>
      </c>
    </row>
    <row r="387" customFormat="false" ht="12.5" hidden="false" customHeight="false" outlineLevel="0" collapsed="false">
      <c r="FE387" s="2"/>
      <c r="FF387" s="2"/>
      <c r="FG387" s="2"/>
      <c r="FH387" s="2"/>
      <c r="FI387" s="2"/>
      <c r="FJ387" s="2"/>
      <c r="FK387" s="322" t="e">
        <f aca="false">SMALL($DY81:EQ81,4)</f>
        <v>#VALUE!</v>
      </c>
      <c r="FL387" s="323" t="e">
        <f aca="false">SMALL($DY81:ER81,4)</f>
        <v>#VALUE!</v>
      </c>
      <c r="FM387" s="323" t="e">
        <f aca="false">SMALL($DY81:ES81,4)</f>
        <v>#VALUE!</v>
      </c>
      <c r="FN387" s="323" t="e">
        <f aca="false">SMALL($DY81:ET81,4)</f>
        <v>#VALUE!</v>
      </c>
      <c r="FO387" s="323" t="e">
        <f aca="false">SMALL($DY81:EU81,4)</f>
        <v>#VALUE!</v>
      </c>
      <c r="FP387" s="324" t="e">
        <f aca="false">SMALL($DY81:EV81,4)</f>
        <v>#VALUE!</v>
      </c>
    </row>
    <row r="388" customFormat="false" ht="12.5" hidden="false" customHeight="false" outlineLevel="0" collapsed="false">
      <c r="FE388" s="2"/>
      <c r="FF388" s="2"/>
      <c r="FG388" s="2"/>
      <c r="FH388" s="2"/>
      <c r="FI388" s="2"/>
      <c r="FJ388" s="2"/>
      <c r="FK388" s="322" t="e">
        <f aca="false">SMALL($DY82:EQ82,4)</f>
        <v>#VALUE!</v>
      </c>
      <c r="FL388" s="323" t="e">
        <f aca="false">SMALL($DY82:ER82,4)</f>
        <v>#VALUE!</v>
      </c>
      <c r="FM388" s="323" t="e">
        <f aca="false">SMALL($DY82:ES82,4)</f>
        <v>#VALUE!</v>
      </c>
      <c r="FN388" s="323" t="e">
        <f aca="false">SMALL($DY82:ET82,4)</f>
        <v>#VALUE!</v>
      </c>
      <c r="FO388" s="323" t="e">
        <f aca="false">SMALL($DY82:EU82,4)</f>
        <v>#VALUE!</v>
      </c>
      <c r="FP388" s="324" t="e">
        <f aca="false">SMALL($DY82:EV82,4)</f>
        <v>#VALUE!</v>
      </c>
    </row>
    <row r="389" customFormat="false" ht="12.5" hidden="false" customHeight="false" outlineLevel="0" collapsed="false">
      <c r="FE389" s="2"/>
      <c r="FF389" s="2"/>
      <c r="FG389" s="2"/>
      <c r="FH389" s="2"/>
      <c r="FI389" s="2"/>
      <c r="FJ389" s="2"/>
      <c r="FK389" s="322" t="e">
        <f aca="false">SMALL($DY83:EQ83,4)</f>
        <v>#VALUE!</v>
      </c>
      <c r="FL389" s="323" t="e">
        <f aca="false">SMALL($DY83:ER83,4)</f>
        <v>#VALUE!</v>
      </c>
      <c r="FM389" s="323" t="e">
        <f aca="false">SMALL($DY83:ES83,4)</f>
        <v>#VALUE!</v>
      </c>
      <c r="FN389" s="323" t="e">
        <f aca="false">SMALL($DY83:ET83,4)</f>
        <v>#VALUE!</v>
      </c>
      <c r="FO389" s="323" t="e">
        <f aca="false">SMALL($DY83:EU83,4)</f>
        <v>#VALUE!</v>
      </c>
      <c r="FP389" s="324" t="e">
        <f aca="false">SMALL($DY83:EV83,4)</f>
        <v>#VALUE!</v>
      </c>
    </row>
    <row r="390" customFormat="false" ht="12.5" hidden="false" customHeight="false" outlineLevel="0" collapsed="false">
      <c r="FE390" s="2"/>
      <c r="FF390" s="2"/>
      <c r="FG390" s="2"/>
      <c r="FH390" s="2"/>
      <c r="FI390" s="2"/>
      <c r="FJ390" s="2"/>
      <c r="FK390" s="322" t="e">
        <f aca="false">SMALL($DY84:EQ84,4)</f>
        <v>#VALUE!</v>
      </c>
      <c r="FL390" s="323" t="e">
        <f aca="false">SMALL($DY84:ER84,4)</f>
        <v>#VALUE!</v>
      </c>
      <c r="FM390" s="323" t="e">
        <f aca="false">SMALL($DY84:ES84,4)</f>
        <v>#VALUE!</v>
      </c>
      <c r="FN390" s="323" t="e">
        <f aca="false">SMALL($DY84:ET84,4)</f>
        <v>#VALUE!</v>
      </c>
      <c r="FO390" s="323" t="e">
        <f aca="false">SMALL($DY84:EU84,4)</f>
        <v>#VALUE!</v>
      </c>
      <c r="FP390" s="324" t="e">
        <f aca="false">SMALL($DY84:EV84,4)</f>
        <v>#VALUE!</v>
      </c>
    </row>
    <row r="391" customFormat="false" ht="12.5" hidden="false" customHeight="false" outlineLevel="0" collapsed="false">
      <c r="FE391" s="2"/>
      <c r="FF391" s="2"/>
      <c r="FG391" s="2"/>
      <c r="FH391" s="2"/>
      <c r="FI391" s="2"/>
      <c r="FJ391" s="2"/>
      <c r="FK391" s="322" t="e">
        <f aca="false">SMALL($DY85:EQ85,4)</f>
        <v>#VALUE!</v>
      </c>
      <c r="FL391" s="323" t="e">
        <f aca="false">SMALL($DY85:ER85,4)</f>
        <v>#VALUE!</v>
      </c>
      <c r="FM391" s="323" t="e">
        <f aca="false">SMALL($DY85:ES85,4)</f>
        <v>#VALUE!</v>
      </c>
      <c r="FN391" s="323" t="e">
        <f aca="false">SMALL($DY85:ET85,4)</f>
        <v>#VALUE!</v>
      </c>
      <c r="FO391" s="323" t="e">
        <f aca="false">SMALL($DY85:EU85,4)</f>
        <v>#VALUE!</v>
      </c>
      <c r="FP391" s="324" t="e">
        <f aca="false">SMALL($DY85:EV85,4)</f>
        <v>#VALUE!</v>
      </c>
    </row>
    <row r="392" customFormat="false" ht="12.5" hidden="false" customHeight="false" outlineLevel="0" collapsed="false">
      <c r="FE392" s="2"/>
      <c r="FF392" s="2"/>
      <c r="FG392" s="2"/>
      <c r="FH392" s="2"/>
      <c r="FI392" s="2"/>
      <c r="FJ392" s="2"/>
      <c r="FK392" s="322" t="e">
        <f aca="false">SMALL($DY86:EQ86,4)</f>
        <v>#VALUE!</v>
      </c>
      <c r="FL392" s="323" t="e">
        <f aca="false">SMALL($DY86:ER86,4)</f>
        <v>#VALUE!</v>
      </c>
      <c r="FM392" s="323" t="e">
        <f aca="false">SMALL($DY86:ES86,4)</f>
        <v>#VALUE!</v>
      </c>
      <c r="FN392" s="323" t="e">
        <f aca="false">SMALL($DY86:ET86,4)</f>
        <v>#VALUE!</v>
      </c>
      <c r="FO392" s="323" t="e">
        <f aca="false">SMALL($DY86:EU86,4)</f>
        <v>#VALUE!</v>
      </c>
      <c r="FP392" s="324" t="e">
        <f aca="false">SMALL($DY86:EV86,4)</f>
        <v>#VALUE!</v>
      </c>
    </row>
    <row r="393" customFormat="false" ht="12.5" hidden="false" customHeight="false" outlineLevel="0" collapsed="false">
      <c r="FE393" s="2"/>
      <c r="FF393" s="2"/>
      <c r="FG393" s="2"/>
      <c r="FH393" s="2"/>
      <c r="FI393" s="2"/>
      <c r="FJ393" s="2"/>
      <c r="FK393" s="322" t="e">
        <f aca="false">SMALL($DY87:EQ87,4)</f>
        <v>#VALUE!</v>
      </c>
      <c r="FL393" s="323" t="e">
        <f aca="false">SMALL($DY87:ER87,4)</f>
        <v>#VALUE!</v>
      </c>
      <c r="FM393" s="323" t="e">
        <f aca="false">SMALL($DY87:ES87,4)</f>
        <v>#VALUE!</v>
      </c>
      <c r="FN393" s="323" t="e">
        <f aca="false">SMALL($DY87:ET87,4)</f>
        <v>#VALUE!</v>
      </c>
      <c r="FO393" s="323" t="e">
        <f aca="false">SMALL($DY87:EU87,4)</f>
        <v>#VALUE!</v>
      </c>
      <c r="FP393" s="324" t="e">
        <f aca="false">SMALL($DY87:EV87,4)</f>
        <v>#VALUE!</v>
      </c>
    </row>
    <row r="394" customFormat="false" ht="12.5" hidden="false" customHeight="false" outlineLevel="0" collapsed="false">
      <c r="FE394" s="2"/>
      <c r="FF394" s="2"/>
      <c r="FG394" s="2"/>
      <c r="FH394" s="2"/>
      <c r="FI394" s="2"/>
      <c r="FJ394" s="2"/>
      <c r="FK394" s="322" t="e">
        <f aca="false">SMALL($DY88:EQ88,4)</f>
        <v>#VALUE!</v>
      </c>
      <c r="FL394" s="323" t="e">
        <f aca="false">SMALL($DY88:ER88,4)</f>
        <v>#VALUE!</v>
      </c>
      <c r="FM394" s="323" t="e">
        <f aca="false">SMALL($DY88:ES88,4)</f>
        <v>#VALUE!</v>
      </c>
      <c r="FN394" s="323" t="e">
        <f aca="false">SMALL($DY88:ET88,4)</f>
        <v>#VALUE!</v>
      </c>
      <c r="FO394" s="323" t="e">
        <f aca="false">SMALL($DY88:EU88,4)</f>
        <v>#VALUE!</v>
      </c>
      <c r="FP394" s="324" t="e">
        <f aca="false">SMALL($DY88:EV88,4)</f>
        <v>#VALUE!</v>
      </c>
    </row>
    <row r="395" customFormat="false" ht="12.5" hidden="false" customHeight="false" outlineLevel="0" collapsed="false">
      <c r="FE395" s="2"/>
      <c r="FF395" s="2"/>
      <c r="FG395" s="2"/>
      <c r="FH395" s="2"/>
      <c r="FI395" s="2"/>
      <c r="FJ395" s="2"/>
      <c r="FK395" s="322" t="e">
        <f aca="false">SMALL($DY89:EQ89,4)</f>
        <v>#VALUE!</v>
      </c>
      <c r="FL395" s="323" t="e">
        <f aca="false">SMALL($DY89:ER89,4)</f>
        <v>#VALUE!</v>
      </c>
      <c r="FM395" s="323" t="e">
        <f aca="false">SMALL($DY89:ES89,4)</f>
        <v>#VALUE!</v>
      </c>
      <c r="FN395" s="323" t="e">
        <f aca="false">SMALL($DY89:ET89,4)</f>
        <v>#VALUE!</v>
      </c>
      <c r="FO395" s="323" t="e">
        <f aca="false">SMALL($DY89:EU89,4)</f>
        <v>#VALUE!</v>
      </c>
      <c r="FP395" s="324" t="e">
        <f aca="false">SMALL($DY89:EV89,4)</f>
        <v>#VALUE!</v>
      </c>
    </row>
    <row r="396" customFormat="false" ht="12.5" hidden="false" customHeight="false" outlineLevel="0" collapsed="false">
      <c r="FE396" s="2"/>
      <c r="FF396" s="2"/>
      <c r="FG396" s="2"/>
      <c r="FH396" s="2"/>
      <c r="FI396" s="2"/>
      <c r="FJ396" s="2"/>
      <c r="FK396" s="322" t="e">
        <f aca="false">SMALL($DY90:EQ90,4)</f>
        <v>#VALUE!</v>
      </c>
      <c r="FL396" s="323" t="e">
        <f aca="false">SMALL($DY90:ER90,4)</f>
        <v>#VALUE!</v>
      </c>
      <c r="FM396" s="323" t="e">
        <f aca="false">SMALL($DY90:ES90,4)</f>
        <v>#VALUE!</v>
      </c>
      <c r="FN396" s="323" t="e">
        <f aca="false">SMALL($DY90:ET90,4)</f>
        <v>#VALUE!</v>
      </c>
      <c r="FO396" s="323" t="e">
        <f aca="false">SMALL($DY90:EU90,4)</f>
        <v>#VALUE!</v>
      </c>
      <c r="FP396" s="324" t="e">
        <f aca="false">SMALL($DY90:EV90,4)</f>
        <v>#VALUE!</v>
      </c>
    </row>
    <row r="397" customFormat="false" ht="12.5" hidden="false" customHeight="false" outlineLevel="0" collapsed="false">
      <c r="FE397" s="2"/>
      <c r="FF397" s="2"/>
      <c r="FG397" s="2"/>
      <c r="FH397" s="2"/>
      <c r="FI397" s="2"/>
      <c r="FJ397" s="2"/>
      <c r="FK397" s="322" t="e">
        <f aca="false">SMALL($DY91:EQ91,4)</f>
        <v>#VALUE!</v>
      </c>
      <c r="FL397" s="323" t="e">
        <f aca="false">SMALL($DY91:ER91,4)</f>
        <v>#VALUE!</v>
      </c>
      <c r="FM397" s="323" t="e">
        <f aca="false">SMALL($DY91:ES91,4)</f>
        <v>#VALUE!</v>
      </c>
      <c r="FN397" s="323" t="e">
        <f aca="false">SMALL($DY91:ET91,4)</f>
        <v>#VALUE!</v>
      </c>
      <c r="FO397" s="323" t="e">
        <f aca="false">SMALL($DY91:EU91,4)</f>
        <v>#VALUE!</v>
      </c>
      <c r="FP397" s="324" t="e">
        <f aca="false">SMALL($DY91:EV91,4)</f>
        <v>#VALUE!</v>
      </c>
    </row>
    <row r="398" customFormat="false" ht="12.5" hidden="false" customHeight="false" outlineLevel="0" collapsed="false">
      <c r="FE398" s="2"/>
      <c r="FF398" s="2"/>
      <c r="FG398" s="2"/>
      <c r="FH398" s="2"/>
      <c r="FI398" s="2"/>
      <c r="FJ398" s="2"/>
      <c r="FK398" s="322" t="e">
        <f aca="false">SMALL($DY92:EQ92,4)</f>
        <v>#VALUE!</v>
      </c>
      <c r="FL398" s="323" t="e">
        <f aca="false">SMALL($DY92:ER92,4)</f>
        <v>#VALUE!</v>
      </c>
      <c r="FM398" s="323" t="e">
        <f aca="false">SMALL($DY92:ES92,4)</f>
        <v>#VALUE!</v>
      </c>
      <c r="FN398" s="323" t="e">
        <f aca="false">SMALL($DY92:ET92,4)</f>
        <v>#VALUE!</v>
      </c>
      <c r="FO398" s="323" t="e">
        <f aca="false">SMALL($DY92:EU92,4)</f>
        <v>#VALUE!</v>
      </c>
      <c r="FP398" s="324" t="e">
        <f aca="false">SMALL($DY92:EV92,4)</f>
        <v>#VALUE!</v>
      </c>
    </row>
    <row r="399" customFormat="false" ht="12.5" hidden="false" customHeight="false" outlineLevel="0" collapsed="false">
      <c r="FE399" s="2"/>
      <c r="FF399" s="2"/>
      <c r="FG399" s="2"/>
      <c r="FH399" s="2"/>
      <c r="FI399" s="2"/>
      <c r="FJ399" s="2"/>
      <c r="FK399" s="322" t="e">
        <f aca="false">SMALL($DY93:EQ93,4)</f>
        <v>#VALUE!</v>
      </c>
      <c r="FL399" s="323" t="e">
        <f aca="false">SMALL($DY93:ER93,4)</f>
        <v>#VALUE!</v>
      </c>
      <c r="FM399" s="323" t="e">
        <f aca="false">SMALL($DY93:ES93,4)</f>
        <v>#VALUE!</v>
      </c>
      <c r="FN399" s="323" t="e">
        <f aca="false">SMALL($DY93:ET93,4)</f>
        <v>#VALUE!</v>
      </c>
      <c r="FO399" s="323" t="e">
        <f aca="false">SMALL($DY93:EU93,4)</f>
        <v>#VALUE!</v>
      </c>
      <c r="FP399" s="324" t="e">
        <f aca="false">SMALL($DY93:EV93,4)</f>
        <v>#VALUE!</v>
      </c>
    </row>
    <row r="400" customFormat="false" ht="12.5" hidden="false" customHeight="false" outlineLevel="0" collapsed="false">
      <c r="FE400" s="2"/>
      <c r="FF400" s="2"/>
      <c r="FG400" s="2"/>
      <c r="FH400" s="2"/>
      <c r="FI400" s="2"/>
      <c r="FJ400" s="2"/>
      <c r="FK400" s="322" t="e">
        <f aca="false">SMALL($DY94:EQ94,4)</f>
        <v>#VALUE!</v>
      </c>
      <c r="FL400" s="323" t="e">
        <f aca="false">SMALL($DY94:ER94,4)</f>
        <v>#VALUE!</v>
      </c>
      <c r="FM400" s="323" t="e">
        <f aca="false">SMALL($DY94:ES94,4)</f>
        <v>#VALUE!</v>
      </c>
      <c r="FN400" s="323" t="e">
        <f aca="false">SMALL($DY94:ET94,4)</f>
        <v>#VALUE!</v>
      </c>
      <c r="FO400" s="323" t="e">
        <f aca="false">SMALL($DY94:EU94,4)</f>
        <v>#VALUE!</v>
      </c>
      <c r="FP400" s="324" t="e">
        <f aca="false">SMALL($DY94:EV94,4)</f>
        <v>#VALUE!</v>
      </c>
    </row>
    <row r="401" customFormat="false" ht="12.5" hidden="false" customHeight="false" outlineLevel="0" collapsed="false">
      <c r="FE401" s="2"/>
      <c r="FF401" s="2"/>
      <c r="FG401" s="2"/>
      <c r="FH401" s="2"/>
      <c r="FI401" s="2"/>
      <c r="FJ401" s="2"/>
      <c r="FK401" s="322" t="e">
        <f aca="false">SMALL($DY95:EQ95,4)</f>
        <v>#VALUE!</v>
      </c>
      <c r="FL401" s="323" t="e">
        <f aca="false">SMALL($DY95:ER95,4)</f>
        <v>#VALUE!</v>
      </c>
      <c r="FM401" s="323" t="e">
        <f aca="false">SMALL($DY95:ES95,4)</f>
        <v>#VALUE!</v>
      </c>
      <c r="FN401" s="323" t="e">
        <f aca="false">SMALL($DY95:ET95,4)</f>
        <v>#VALUE!</v>
      </c>
      <c r="FO401" s="323" t="e">
        <f aca="false">SMALL($DY95:EU95,4)</f>
        <v>#VALUE!</v>
      </c>
      <c r="FP401" s="324" t="e">
        <f aca="false">SMALL($DY95:EV95,4)</f>
        <v>#VALUE!</v>
      </c>
    </row>
    <row r="402" customFormat="false" ht="12.5" hidden="false" customHeight="false" outlineLevel="0" collapsed="false">
      <c r="FE402" s="2"/>
      <c r="FF402" s="2"/>
      <c r="FG402" s="2"/>
      <c r="FH402" s="2"/>
      <c r="FI402" s="2"/>
      <c r="FJ402" s="2"/>
      <c r="FK402" s="322" t="e">
        <f aca="false">SMALL($DY96:EQ96,4)</f>
        <v>#VALUE!</v>
      </c>
      <c r="FL402" s="323" t="e">
        <f aca="false">SMALL($DY96:ER96,4)</f>
        <v>#VALUE!</v>
      </c>
      <c r="FM402" s="323" t="e">
        <f aca="false">SMALL($DY96:ES96,4)</f>
        <v>#VALUE!</v>
      </c>
      <c r="FN402" s="323" t="e">
        <f aca="false">SMALL($DY96:ET96,4)</f>
        <v>#VALUE!</v>
      </c>
      <c r="FO402" s="323" t="e">
        <f aca="false">SMALL($DY96:EU96,4)</f>
        <v>#VALUE!</v>
      </c>
      <c r="FP402" s="324" t="e">
        <f aca="false">SMALL($DY96:EV96,4)</f>
        <v>#VALUE!</v>
      </c>
    </row>
    <row r="403" customFormat="false" ht="12.5" hidden="false" customHeight="false" outlineLevel="0" collapsed="false">
      <c r="FE403" s="2"/>
      <c r="FF403" s="2"/>
      <c r="FG403" s="2"/>
      <c r="FH403" s="2"/>
      <c r="FI403" s="2"/>
      <c r="FJ403" s="2"/>
      <c r="FK403" s="322" t="e">
        <f aca="false">SMALL($DY97:EQ97,4)</f>
        <v>#VALUE!</v>
      </c>
      <c r="FL403" s="323" t="e">
        <f aca="false">SMALL($DY97:ER97,4)</f>
        <v>#VALUE!</v>
      </c>
      <c r="FM403" s="323" t="e">
        <f aca="false">SMALL($DY97:ES97,4)</f>
        <v>#VALUE!</v>
      </c>
      <c r="FN403" s="323" t="e">
        <f aca="false">SMALL($DY97:ET97,4)</f>
        <v>#VALUE!</v>
      </c>
      <c r="FO403" s="323" t="e">
        <f aca="false">SMALL($DY97:EU97,4)</f>
        <v>#VALUE!</v>
      </c>
      <c r="FP403" s="324" t="e">
        <f aca="false">SMALL($DY97:EV97,4)</f>
        <v>#VALUE!</v>
      </c>
    </row>
    <row r="404" customFormat="false" ht="12.5" hidden="false" customHeight="false" outlineLevel="0" collapsed="false">
      <c r="FE404" s="2"/>
      <c r="FF404" s="2"/>
      <c r="FG404" s="2"/>
      <c r="FH404" s="2"/>
      <c r="FI404" s="2"/>
      <c r="FJ404" s="2"/>
      <c r="FK404" s="322" t="e">
        <f aca="false">SMALL($DY98:EQ98,4)</f>
        <v>#VALUE!</v>
      </c>
      <c r="FL404" s="323" t="e">
        <f aca="false">SMALL($DY98:ER98,4)</f>
        <v>#VALUE!</v>
      </c>
      <c r="FM404" s="323" t="e">
        <f aca="false">SMALL($DY98:ES98,4)</f>
        <v>#VALUE!</v>
      </c>
      <c r="FN404" s="323" t="e">
        <f aca="false">SMALL($DY98:ET98,4)</f>
        <v>#VALUE!</v>
      </c>
      <c r="FO404" s="323" t="e">
        <f aca="false">SMALL($DY98:EU98,4)</f>
        <v>#VALUE!</v>
      </c>
      <c r="FP404" s="324" t="e">
        <f aca="false">SMALL($DY98:EV98,4)</f>
        <v>#VALUE!</v>
      </c>
    </row>
    <row r="405" customFormat="false" ht="12.5" hidden="false" customHeight="false" outlineLevel="0" collapsed="false">
      <c r="FE405" s="2"/>
      <c r="FF405" s="2"/>
      <c r="FG405" s="2"/>
      <c r="FH405" s="2"/>
      <c r="FI405" s="2"/>
      <c r="FJ405" s="2"/>
      <c r="FK405" s="322" t="e">
        <f aca="false">SMALL($DY99:EQ99,4)</f>
        <v>#VALUE!</v>
      </c>
      <c r="FL405" s="323" t="e">
        <f aca="false">SMALL($DY99:ER99,4)</f>
        <v>#VALUE!</v>
      </c>
      <c r="FM405" s="323" t="e">
        <f aca="false">SMALL($DY99:ES99,4)</f>
        <v>#VALUE!</v>
      </c>
      <c r="FN405" s="323" t="e">
        <f aca="false">SMALL($DY99:ET99,4)</f>
        <v>#VALUE!</v>
      </c>
      <c r="FO405" s="323" t="e">
        <f aca="false">SMALL($DY99:EU99,4)</f>
        <v>#VALUE!</v>
      </c>
      <c r="FP405" s="324" t="e">
        <f aca="false">SMALL($DY99:EV99,4)</f>
        <v>#VALUE!</v>
      </c>
    </row>
    <row r="406" customFormat="false" ht="12.5" hidden="false" customHeight="false" outlineLevel="0" collapsed="false">
      <c r="FE406" s="2"/>
      <c r="FF406" s="2"/>
      <c r="FG406" s="2"/>
      <c r="FH406" s="2"/>
      <c r="FI406" s="2"/>
      <c r="FJ406" s="2"/>
      <c r="FK406" s="322" t="e">
        <f aca="false">SMALL($DY100:EQ100,4)</f>
        <v>#VALUE!</v>
      </c>
      <c r="FL406" s="323" t="e">
        <f aca="false">SMALL($DY100:ER100,4)</f>
        <v>#VALUE!</v>
      </c>
      <c r="FM406" s="323" t="e">
        <f aca="false">SMALL($DY100:ES100,4)</f>
        <v>#VALUE!</v>
      </c>
      <c r="FN406" s="323" t="e">
        <f aca="false">SMALL($DY100:ET100,4)</f>
        <v>#VALUE!</v>
      </c>
      <c r="FO406" s="323" t="e">
        <f aca="false">SMALL($DY100:EU100,4)</f>
        <v>#VALUE!</v>
      </c>
      <c r="FP406" s="324" t="e">
        <f aca="false">SMALL($DY100:EV100,4)</f>
        <v>#VALUE!</v>
      </c>
    </row>
    <row r="407" customFormat="false" ht="12.5" hidden="false" customHeight="false" outlineLevel="0" collapsed="false">
      <c r="FE407" s="2"/>
      <c r="FF407" s="2"/>
      <c r="FG407" s="2"/>
      <c r="FH407" s="2"/>
      <c r="FI407" s="2"/>
      <c r="FJ407" s="2"/>
      <c r="FK407" s="322" t="e">
        <f aca="false">SMALL($DY101:EQ101,4)</f>
        <v>#VALUE!</v>
      </c>
      <c r="FL407" s="323" t="e">
        <f aca="false">SMALL($DY101:ER101,4)</f>
        <v>#VALUE!</v>
      </c>
      <c r="FM407" s="323" t="e">
        <f aca="false">SMALL($DY101:ES101,4)</f>
        <v>#VALUE!</v>
      </c>
      <c r="FN407" s="323" t="e">
        <f aca="false">SMALL($DY101:ET101,4)</f>
        <v>#VALUE!</v>
      </c>
      <c r="FO407" s="323" t="e">
        <f aca="false">SMALL($DY101:EU101,4)</f>
        <v>#VALUE!</v>
      </c>
      <c r="FP407" s="324" t="e">
        <f aca="false">SMALL($DY101:EV101,4)</f>
        <v>#VALUE!</v>
      </c>
    </row>
    <row r="408" customFormat="false" ht="12.5" hidden="false" customHeight="false" outlineLevel="0" collapsed="false">
      <c r="FE408" s="2"/>
      <c r="FF408" s="2"/>
      <c r="FG408" s="2"/>
      <c r="FH408" s="2"/>
      <c r="FI408" s="2"/>
      <c r="FJ408" s="2"/>
      <c r="FK408" s="322" t="e">
        <f aca="false">SMALL($DY102:EQ102,4)</f>
        <v>#VALUE!</v>
      </c>
      <c r="FL408" s="323" t="e">
        <f aca="false">SMALL($DY102:ER102,4)</f>
        <v>#VALUE!</v>
      </c>
      <c r="FM408" s="323" t="e">
        <f aca="false">SMALL($DY102:ES102,4)</f>
        <v>#VALUE!</v>
      </c>
      <c r="FN408" s="323" t="e">
        <f aca="false">SMALL($DY102:ET102,4)</f>
        <v>#VALUE!</v>
      </c>
      <c r="FO408" s="323" t="e">
        <f aca="false">SMALL($DY102:EU102,4)</f>
        <v>#VALUE!</v>
      </c>
      <c r="FP408" s="324" t="e">
        <f aca="false">SMALL($DY102:EV102,4)</f>
        <v>#VALUE!</v>
      </c>
    </row>
    <row r="409" customFormat="false" ht="12.5" hidden="false" customHeight="false" outlineLevel="0" collapsed="false">
      <c r="FE409" s="2"/>
      <c r="FF409" s="2"/>
      <c r="FG409" s="2"/>
      <c r="FH409" s="2"/>
      <c r="FI409" s="2"/>
      <c r="FJ409" s="2"/>
      <c r="FK409" s="322" t="e">
        <f aca="false">SMALL($DY103:EQ103,4)</f>
        <v>#VALUE!</v>
      </c>
      <c r="FL409" s="323" t="e">
        <f aca="false">SMALL($DY103:ER103,4)</f>
        <v>#VALUE!</v>
      </c>
      <c r="FM409" s="323" t="e">
        <f aca="false">SMALL($DY103:ES103,4)</f>
        <v>#VALUE!</v>
      </c>
      <c r="FN409" s="323" t="e">
        <f aca="false">SMALL($DY103:ET103,4)</f>
        <v>#VALUE!</v>
      </c>
      <c r="FO409" s="323" t="e">
        <f aca="false">SMALL($DY103:EU103,4)</f>
        <v>#VALUE!</v>
      </c>
      <c r="FP409" s="324" t="e">
        <f aca="false">SMALL($DY103:EV103,4)</f>
        <v>#VALUE!</v>
      </c>
    </row>
    <row r="410" customFormat="false" ht="12.5" hidden="false" customHeight="false" outlineLevel="0" collapsed="false">
      <c r="FE410" s="2"/>
      <c r="FF410" s="2"/>
      <c r="FG410" s="2"/>
      <c r="FH410" s="2"/>
      <c r="FI410" s="2"/>
      <c r="FJ410" s="2"/>
      <c r="FK410" s="322" t="e">
        <f aca="false">SMALL($DY104:EQ104,4)</f>
        <v>#VALUE!</v>
      </c>
      <c r="FL410" s="323" t="e">
        <f aca="false">SMALL($DY104:ER104,4)</f>
        <v>#VALUE!</v>
      </c>
      <c r="FM410" s="323" t="e">
        <f aca="false">SMALL($DY104:ES104,4)</f>
        <v>#VALUE!</v>
      </c>
      <c r="FN410" s="323" t="e">
        <f aca="false">SMALL($DY104:ET104,4)</f>
        <v>#VALUE!</v>
      </c>
      <c r="FO410" s="323" t="e">
        <f aca="false">SMALL($DY104:EU104,4)</f>
        <v>#VALUE!</v>
      </c>
      <c r="FP410" s="324" t="e">
        <f aca="false">SMALL($DY104:EV104,4)</f>
        <v>#VALUE!</v>
      </c>
    </row>
    <row r="411" customFormat="false" ht="12.5" hidden="false" customHeight="false" outlineLevel="0" collapsed="false">
      <c r="FE411" s="2"/>
      <c r="FF411" s="2"/>
      <c r="FG411" s="2"/>
      <c r="FH411" s="2"/>
      <c r="FI411" s="2"/>
      <c r="FJ411" s="2"/>
      <c r="FK411" s="322" t="e">
        <f aca="false">SMALL($DY105:EQ105,4)</f>
        <v>#VALUE!</v>
      </c>
      <c r="FL411" s="323" t="e">
        <f aca="false">SMALL($DY105:ER105,4)</f>
        <v>#VALUE!</v>
      </c>
      <c r="FM411" s="323" t="e">
        <f aca="false">SMALL($DY105:ES105,4)</f>
        <v>#VALUE!</v>
      </c>
      <c r="FN411" s="323" t="e">
        <f aca="false">SMALL($DY105:ET105,4)</f>
        <v>#VALUE!</v>
      </c>
      <c r="FO411" s="323" t="e">
        <f aca="false">SMALL($DY105:EU105,4)</f>
        <v>#VALUE!</v>
      </c>
      <c r="FP411" s="324" t="e">
        <f aca="false">SMALL($DY105:EV105,4)</f>
        <v>#VALUE!</v>
      </c>
    </row>
    <row r="412" customFormat="false" ht="12.5" hidden="false" customHeight="false" outlineLevel="0" collapsed="false">
      <c r="FE412" s="2"/>
      <c r="FF412" s="2"/>
      <c r="FG412" s="2"/>
      <c r="FH412" s="2"/>
      <c r="FI412" s="2"/>
      <c r="FJ412" s="2"/>
      <c r="FK412" s="322" t="e">
        <f aca="false">SMALL($DY106:EQ106,4)</f>
        <v>#VALUE!</v>
      </c>
      <c r="FL412" s="323" t="e">
        <f aca="false">SMALL($DY106:ER106,4)</f>
        <v>#VALUE!</v>
      </c>
      <c r="FM412" s="323" t="e">
        <f aca="false">SMALL($DY106:ES106,4)</f>
        <v>#VALUE!</v>
      </c>
      <c r="FN412" s="323" t="e">
        <f aca="false">SMALL($DY106:ET106,4)</f>
        <v>#VALUE!</v>
      </c>
      <c r="FO412" s="323" t="e">
        <f aca="false">SMALL($DY106:EU106,4)</f>
        <v>#VALUE!</v>
      </c>
      <c r="FP412" s="324" t="e">
        <f aca="false">SMALL($DY106:EV106,4)</f>
        <v>#VALUE!</v>
      </c>
    </row>
    <row r="413" customFormat="false" ht="12.5" hidden="false" customHeight="false" outlineLevel="0" collapsed="false">
      <c r="FE413" s="2"/>
      <c r="FF413" s="2"/>
      <c r="FG413" s="2"/>
      <c r="FH413" s="2"/>
      <c r="FI413" s="2"/>
      <c r="FJ413" s="2"/>
      <c r="FK413" s="322" t="e">
        <f aca="false">SMALL($DY107:EQ107,4)</f>
        <v>#VALUE!</v>
      </c>
      <c r="FL413" s="323" t="e">
        <f aca="false">SMALL($DY107:ER107,4)</f>
        <v>#VALUE!</v>
      </c>
      <c r="FM413" s="323" t="e">
        <f aca="false">SMALL($DY107:ES107,4)</f>
        <v>#VALUE!</v>
      </c>
      <c r="FN413" s="323" t="e">
        <f aca="false">SMALL($DY107:ET107,4)</f>
        <v>#VALUE!</v>
      </c>
      <c r="FO413" s="323" t="e">
        <f aca="false">SMALL($DY107:EU107,4)</f>
        <v>#VALUE!</v>
      </c>
      <c r="FP413" s="324" t="e">
        <f aca="false">SMALL($DY107:EV107,4)</f>
        <v>#VALUE!</v>
      </c>
    </row>
    <row r="414" customFormat="false" ht="12.5" hidden="false" customHeight="false" outlineLevel="0" collapsed="false">
      <c r="FE414" s="2"/>
      <c r="FF414" s="2"/>
      <c r="FG414" s="2"/>
      <c r="FH414" s="2"/>
      <c r="FI414" s="2"/>
      <c r="FJ414" s="2"/>
      <c r="FK414" s="322" t="e">
        <f aca="false">SMALL($DY108:EQ108,4)</f>
        <v>#VALUE!</v>
      </c>
      <c r="FL414" s="323" t="e">
        <f aca="false">SMALL($DY108:ER108,4)</f>
        <v>#VALUE!</v>
      </c>
      <c r="FM414" s="323" t="e">
        <f aca="false">SMALL($DY108:ES108,4)</f>
        <v>#VALUE!</v>
      </c>
      <c r="FN414" s="323" t="e">
        <f aca="false">SMALL($DY108:ET108,4)</f>
        <v>#VALUE!</v>
      </c>
      <c r="FO414" s="323" t="e">
        <f aca="false">SMALL($DY108:EU108,4)</f>
        <v>#VALUE!</v>
      </c>
      <c r="FP414" s="324" t="e">
        <f aca="false">SMALL($DY108:EV108,4)</f>
        <v>#VALUE!</v>
      </c>
    </row>
    <row r="415" customFormat="false" ht="12.5" hidden="false" customHeight="false" outlineLevel="0" collapsed="false">
      <c r="FE415" s="2"/>
      <c r="FF415" s="2"/>
      <c r="FG415" s="2"/>
      <c r="FH415" s="2"/>
      <c r="FI415" s="2"/>
      <c r="FJ415" s="2"/>
      <c r="FK415" s="322" t="e">
        <f aca="false">SMALL($DY109:EQ109,4)</f>
        <v>#VALUE!</v>
      </c>
      <c r="FL415" s="323" t="e">
        <f aca="false">SMALL($DY109:ER109,4)</f>
        <v>#VALUE!</v>
      </c>
      <c r="FM415" s="323" t="e">
        <f aca="false">SMALL($DY109:ES109,4)</f>
        <v>#VALUE!</v>
      </c>
      <c r="FN415" s="323" t="e">
        <f aca="false">SMALL($DY109:ET109,4)</f>
        <v>#VALUE!</v>
      </c>
      <c r="FO415" s="323" t="e">
        <f aca="false">SMALL($DY109:EU109,4)</f>
        <v>#VALUE!</v>
      </c>
      <c r="FP415" s="324" t="e">
        <f aca="false">SMALL($DY109:EV109,4)</f>
        <v>#VALUE!</v>
      </c>
    </row>
    <row r="416" customFormat="false" ht="12.5" hidden="false" customHeight="false" outlineLevel="0" collapsed="false">
      <c r="FE416" s="2"/>
      <c r="FF416" s="2"/>
      <c r="FG416" s="2"/>
      <c r="FH416" s="2"/>
      <c r="FI416" s="2"/>
      <c r="FJ416" s="2"/>
      <c r="FK416" s="322" t="e">
        <f aca="false">SMALL($DY110:EQ110,4)</f>
        <v>#VALUE!</v>
      </c>
      <c r="FL416" s="323" t="e">
        <f aca="false">SMALL($DY110:ER110,4)</f>
        <v>#VALUE!</v>
      </c>
      <c r="FM416" s="323" t="e">
        <f aca="false">SMALL($DY110:ES110,4)</f>
        <v>#VALUE!</v>
      </c>
      <c r="FN416" s="323" t="e">
        <f aca="false">SMALL($DY110:ET110,4)</f>
        <v>#VALUE!</v>
      </c>
      <c r="FO416" s="323" t="e">
        <f aca="false">SMALL($DY110:EU110,4)</f>
        <v>#VALUE!</v>
      </c>
      <c r="FP416" s="324" t="e">
        <f aca="false">SMALL($DY110:EV110,4)</f>
        <v>#VALUE!</v>
      </c>
    </row>
    <row r="417" customFormat="false" ht="12.5" hidden="false" customHeight="false" outlineLevel="0" collapsed="false">
      <c r="FE417" s="2"/>
      <c r="FF417" s="2"/>
      <c r="FG417" s="2"/>
      <c r="FH417" s="2"/>
      <c r="FI417" s="2"/>
      <c r="FJ417" s="2"/>
      <c r="FK417" s="322" t="e">
        <f aca="false">SMALL($DY111:EQ111,4)</f>
        <v>#VALUE!</v>
      </c>
      <c r="FL417" s="323" t="e">
        <f aca="false">SMALL($DY111:ER111,4)</f>
        <v>#VALUE!</v>
      </c>
      <c r="FM417" s="323" t="e">
        <f aca="false">SMALL($DY111:ES111,4)</f>
        <v>#VALUE!</v>
      </c>
      <c r="FN417" s="323" t="e">
        <f aca="false">SMALL($DY111:ET111,4)</f>
        <v>#VALUE!</v>
      </c>
      <c r="FO417" s="323" t="e">
        <f aca="false">SMALL($DY111:EU111,4)</f>
        <v>#VALUE!</v>
      </c>
      <c r="FP417" s="324" t="e">
        <f aca="false">SMALL($DY111:EV111,4)</f>
        <v>#VALUE!</v>
      </c>
    </row>
    <row r="418" customFormat="false" ht="12.5" hidden="false" customHeight="false" outlineLevel="0" collapsed="false">
      <c r="FE418" s="2"/>
      <c r="FF418" s="2"/>
      <c r="FG418" s="2"/>
      <c r="FH418" s="2"/>
      <c r="FI418" s="2"/>
      <c r="FJ418" s="2"/>
      <c r="FK418" s="322" t="e">
        <f aca="false">SMALL($DY112:EQ112,4)</f>
        <v>#VALUE!</v>
      </c>
      <c r="FL418" s="323" t="e">
        <f aca="false">SMALL($DY112:ER112,4)</f>
        <v>#VALUE!</v>
      </c>
      <c r="FM418" s="323" t="e">
        <f aca="false">SMALL($DY112:ES112,4)</f>
        <v>#VALUE!</v>
      </c>
      <c r="FN418" s="323" t="e">
        <f aca="false">SMALL($DY112:ET112,4)</f>
        <v>#VALUE!</v>
      </c>
      <c r="FO418" s="323" t="e">
        <f aca="false">SMALL($DY112:EU112,4)</f>
        <v>#VALUE!</v>
      </c>
      <c r="FP418" s="324" t="e">
        <f aca="false">SMALL($DY112:EV112,4)</f>
        <v>#VALUE!</v>
      </c>
    </row>
    <row r="419" customFormat="false" ht="13" hidden="false" customHeight="false" outlineLevel="0" collapsed="false">
      <c r="FE419" s="2"/>
      <c r="FF419" s="2"/>
      <c r="FG419" s="2"/>
      <c r="FH419" s="2"/>
      <c r="FI419" s="2"/>
      <c r="FJ419" s="2"/>
      <c r="FK419" s="366" t="e">
        <f aca="false">SMALL($DY113:EQ113,4)</f>
        <v>#VALUE!</v>
      </c>
      <c r="FL419" s="367" t="e">
        <f aca="false">SMALL($DY113:ER113,4)</f>
        <v>#VALUE!</v>
      </c>
      <c r="FM419" s="367" t="e">
        <f aca="false">SMALL($DY113:ES113,4)</f>
        <v>#VALUE!</v>
      </c>
      <c r="FN419" s="367" t="e">
        <f aca="false">SMALL($DY113:ET113,4)</f>
        <v>#VALUE!</v>
      </c>
      <c r="FO419" s="367" t="e">
        <f aca="false">SMALL($DY113:EU113,4)</f>
        <v>#VALUE!</v>
      </c>
      <c r="FP419" s="368" t="e">
        <f aca="false">SMALL($DY113:EV113,4)</f>
        <v>#VALUE!</v>
      </c>
    </row>
  </sheetData>
  <sheetProtection sheet="true" objects="true" scenarios="true"/>
  <mergeCells count="40">
    <mergeCell ref="B1:H1"/>
    <mergeCell ref="C2:E2"/>
    <mergeCell ref="C3:E3"/>
    <mergeCell ref="EC3:EE3"/>
    <mergeCell ref="C4:E4"/>
    <mergeCell ref="B8:C8"/>
    <mergeCell ref="F8:H8"/>
    <mergeCell ref="J8:N8"/>
    <mergeCell ref="O8:S8"/>
    <mergeCell ref="U8:Y8"/>
    <mergeCell ref="Z8:AD8"/>
    <mergeCell ref="AF8:AJ8"/>
    <mergeCell ref="AK8:AO8"/>
    <mergeCell ref="AQ8:AU8"/>
    <mergeCell ref="AV8:AZ8"/>
    <mergeCell ref="BB8:BF8"/>
    <mergeCell ref="BG8:BK8"/>
    <mergeCell ref="BM8:BQ8"/>
    <mergeCell ref="BR8:BV8"/>
    <mergeCell ref="BX8:CB8"/>
    <mergeCell ref="CC8:CG8"/>
    <mergeCell ref="CI8:CM8"/>
    <mergeCell ref="CN8:CR8"/>
    <mergeCell ref="CT8:CX8"/>
    <mergeCell ref="CY8:DC8"/>
    <mergeCell ref="DE8:DI8"/>
    <mergeCell ref="DJ8:DN8"/>
    <mergeCell ref="DU11:EB11"/>
    <mergeCell ref="FR11:HF11"/>
    <mergeCell ref="DP12:DQ12"/>
    <mergeCell ref="DR12:DT12"/>
    <mergeCell ref="DU12:DX12"/>
    <mergeCell ref="DY12:EB12"/>
    <mergeCell ref="EC12:EV12"/>
    <mergeCell ref="EW12:FP12"/>
    <mergeCell ref="FR12:GK12"/>
    <mergeCell ref="GM12:HF12"/>
    <mergeCell ref="EW114:FP114"/>
    <mergeCell ref="FA216:FP216"/>
    <mergeCell ref="FK318:FP318"/>
  </mergeCells>
  <conditionalFormatting sqref="Z14:Z113,AF14:AF113,AK14:AK113,AQ14:AQ113,BB14:BB113,BM14:BM113,BX14:BX113,J14:J113,O14:O113,U14:U113,CI14:CI113,CT14:CT113,AV14:AV113,BG14:BG113,BR14:BR113,CC14:CC113,CN14:CN113,CY14:CY113,DE14:DE113,DJ14:DJ113">
    <cfRule type="cellIs" priority="2" operator="equal" aboveAverage="0" equalAverage="0" bottom="0" percent="0" rank="0" text="" dxfId="0">
      <formula>2</formula>
    </cfRule>
    <cfRule type="cellIs" priority="3" operator="equal" aboveAverage="0" equalAverage="0" bottom="0" percent="0" rank="0" text="" dxfId="1">
      <formula>3</formula>
    </cfRule>
  </conditionalFormatting>
  <conditionalFormatting sqref="A14:A113">
    <cfRule type="cellIs" priority="4" operator="equal" aboveAverage="0" equalAverage="0" bottom="0" percent="0" rank="0" text="" dxfId="2">
      <formula>1</formula>
    </cfRule>
    <cfRule type="cellIs" priority="5" operator="equal" aboveAverage="0" equalAverage="0" bottom="0" percent="0" rank="0" text="" dxfId="3">
      <formula>2</formula>
    </cfRule>
    <cfRule type="cellIs" priority="6" operator="equal" aboveAverage="0" equalAverage="0" bottom="0" percent="0" rank="0" text="" dxfId="4">
      <formula>3</formula>
    </cfRule>
  </conditionalFormatting>
  <printOptions headings="false" gridLines="false" gridLinesSet="true" horizontalCentered="false" verticalCentered="false"/>
  <pageMargins left="0.7875" right="0.7875" top="0.629861111111111" bottom="0.669444444444444" header="0.511805555555555" footer="0.511805555555555"/>
  <pageSetup paperSize="9" scale="100" firstPageNumber="0" fitToWidth="1" fitToHeight="0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I73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O38" activeCellId="0" sqref="O38"/>
    </sheetView>
  </sheetViews>
  <sheetFormatPr defaultRowHeight="12.5"/>
  <cols>
    <col collapsed="false" hidden="false" max="256" min="1" style="0" width="11.2040816326531"/>
    <col collapsed="false" hidden="false" max="1025" min="257" style="0" width="8.50510204081633"/>
  </cols>
  <sheetData>
    <row r="2" customFormat="false" ht="12.5" hidden="false" customHeight="false" outlineLevel="0" collapsed="false">
      <c r="A2" s="371" t="s">
        <v>118</v>
      </c>
      <c r="B2" s="371" t="s">
        <v>252</v>
      </c>
      <c r="C2" s="371" t="s">
        <v>119</v>
      </c>
      <c r="D2" s="371" t="s">
        <v>120</v>
      </c>
      <c r="E2" s="371" t="s">
        <v>121</v>
      </c>
      <c r="F2" s="371" t="s">
        <v>42</v>
      </c>
      <c r="G2" s="371" t="s">
        <v>252</v>
      </c>
      <c r="H2" s="371" t="n">
        <v>1</v>
      </c>
      <c r="I2" s="371" t="n">
        <v>2</v>
      </c>
    </row>
    <row r="3" customFormat="false" ht="12.5" hidden="false" customHeight="false" outlineLevel="0" collapsed="false">
      <c r="A3" s="0" t="n">
        <v>1</v>
      </c>
      <c r="B3" s="0" t="n">
        <v>1</v>
      </c>
      <c r="C3" s="0" t="n">
        <v>1985.05231689088</v>
      </c>
      <c r="D3" s="0" t="n">
        <v>1000</v>
      </c>
      <c r="E3" s="0" t="s">
        <v>253</v>
      </c>
      <c r="F3" s="0" t="n">
        <v>41</v>
      </c>
      <c r="G3" s="0" t="n">
        <v>1</v>
      </c>
      <c r="H3" s="0" t="n">
        <v>4</v>
      </c>
      <c r="I3" s="0" t="n">
        <v>1</v>
      </c>
    </row>
    <row r="4" customFormat="false" ht="12.5" hidden="false" customHeight="false" outlineLevel="0" collapsed="false">
      <c r="A4" s="0" t="n">
        <v>2</v>
      </c>
      <c r="B4" s="0" t="n">
        <v>2</v>
      </c>
      <c r="C4" s="0" t="n">
        <v>1898.95267649341</v>
      </c>
      <c r="D4" s="0" t="n">
        <v>956.62600946844</v>
      </c>
      <c r="E4" s="0" t="s">
        <v>254</v>
      </c>
      <c r="F4" s="0" t="n">
        <v>1</v>
      </c>
      <c r="G4" s="0" t="n">
        <v>2</v>
      </c>
      <c r="H4" s="0" t="n">
        <v>1</v>
      </c>
      <c r="I4" s="0" t="n">
        <v>2</v>
      </c>
    </row>
    <row r="5" customFormat="false" ht="12.5" hidden="false" customHeight="false" outlineLevel="0" collapsed="false">
      <c r="A5" s="0" t="n">
        <v>3</v>
      </c>
      <c r="B5" s="0" t="n">
        <v>1</v>
      </c>
      <c r="C5" s="0" t="n">
        <v>1878.88647866956</v>
      </c>
      <c r="D5" s="0" t="n">
        <v>946.517360112903</v>
      </c>
      <c r="E5" s="0" t="s">
        <v>255</v>
      </c>
      <c r="F5" s="0" t="n">
        <v>38</v>
      </c>
      <c r="G5" s="0" t="n">
        <v>1</v>
      </c>
      <c r="H5" s="0" t="n">
        <v>18</v>
      </c>
      <c r="I5" s="0" t="n">
        <v>3</v>
      </c>
    </row>
    <row r="6" customFormat="false" ht="12.5" hidden="false" customHeight="false" outlineLevel="0" collapsed="false">
      <c r="A6" s="0" t="n">
        <v>4</v>
      </c>
      <c r="B6" s="0" t="n">
        <v>2</v>
      </c>
      <c r="C6" s="0" t="n">
        <v>1877.68344996356</v>
      </c>
      <c r="D6" s="0" t="n">
        <v>945.911316284355</v>
      </c>
      <c r="E6" s="0" t="s">
        <v>256</v>
      </c>
      <c r="F6" s="0" t="n">
        <v>34</v>
      </c>
      <c r="G6" s="0" t="n">
        <v>2</v>
      </c>
      <c r="H6" s="0" t="n">
        <v>3</v>
      </c>
      <c r="I6" s="0" t="n">
        <v>4</v>
      </c>
    </row>
    <row r="7" customFormat="false" ht="12.5" hidden="false" customHeight="false" outlineLevel="0" collapsed="false">
      <c r="A7" s="0" t="n">
        <v>5</v>
      </c>
      <c r="B7" s="0" t="n">
        <v>1</v>
      </c>
      <c r="C7" s="0" t="n">
        <v>1853.98217882846</v>
      </c>
      <c r="D7" s="0" t="n">
        <v>933.971444003191</v>
      </c>
      <c r="E7" s="0" t="s">
        <v>257</v>
      </c>
      <c r="F7" s="0" t="n">
        <v>40</v>
      </c>
      <c r="G7" s="0" t="n">
        <v>1</v>
      </c>
      <c r="H7" s="0" t="n">
        <v>7</v>
      </c>
      <c r="I7" s="0" t="n">
        <v>5</v>
      </c>
    </row>
    <row r="8" customFormat="false" ht="12.5" hidden="false" customHeight="false" outlineLevel="0" collapsed="false">
      <c r="A8" s="0" t="n">
        <v>6</v>
      </c>
      <c r="B8" s="0" t="n">
        <v>2</v>
      </c>
      <c r="C8" s="0" t="n">
        <v>1847.13204444839</v>
      </c>
      <c r="D8" s="0" t="n">
        <v>930.520585644558</v>
      </c>
      <c r="E8" s="0" t="s">
        <v>258</v>
      </c>
      <c r="F8" s="0" t="n">
        <v>36</v>
      </c>
      <c r="G8" s="0" t="n">
        <v>2</v>
      </c>
      <c r="H8" s="0" t="n">
        <v>13</v>
      </c>
      <c r="I8" s="0" t="n">
        <v>6</v>
      </c>
    </row>
    <row r="9" customFormat="false" ht="12.5" hidden="false" customHeight="false" outlineLevel="0" collapsed="false">
      <c r="A9" s="0" t="n">
        <v>7</v>
      </c>
      <c r="B9" s="0" t="n">
        <v>1</v>
      </c>
      <c r="C9" s="0" t="n">
        <v>1837.22161611453</v>
      </c>
      <c r="D9" s="0" t="n">
        <v>925.528058117937</v>
      </c>
      <c r="E9" s="0" t="s">
        <v>259</v>
      </c>
      <c r="F9" s="0" t="n">
        <v>18</v>
      </c>
      <c r="G9" s="0" t="n">
        <v>1</v>
      </c>
      <c r="H9" s="0" t="n">
        <v>24</v>
      </c>
      <c r="I9" s="0" t="n">
        <v>7</v>
      </c>
    </row>
    <row r="10" customFormat="false" ht="12.5" hidden="false" customHeight="false" outlineLevel="0" collapsed="false">
      <c r="A10" s="0" t="n">
        <v>8</v>
      </c>
      <c r="B10" s="0" t="n">
        <v>2</v>
      </c>
      <c r="C10" s="0" t="n">
        <v>1836.48148398646</v>
      </c>
      <c r="D10" s="0" t="n">
        <v>925.155205411851</v>
      </c>
      <c r="E10" s="0" t="s">
        <v>260</v>
      </c>
      <c r="F10" s="0" t="n">
        <v>46</v>
      </c>
      <c r="G10" s="0" t="n">
        <v>2</v>
      </c>
      <c r="H10" s="0" t="n">
        <v>14</v>
      </c>
      <c r="I10" s="0" t="n">
        <v>8</v>
      </c>
    </row>
    <row r="11" customFormat="false" ht="12.5" hidden="false" customHeight="false" outlineLevel="0" collapsed="false">
      <c r="A11" s="0" t="n">
        <v>9</v>
      </c>
      <c r="B11" s="0" t="n">
        <v>1</v>
      </c>
      <c r="C11" s="0" t="n">
        <v>1831.42893095343</v>
      </c>
      <c r="D11" s="0" t="n">
        <v>922.609905728798</v>
      </c>
      <c r="E11" s="0" t="s">
        <v>261</v>
      </c>
      <c r="F11" s="0" t="n">
        <v>20</v>
      </c>
      <c r="G11" s="0" t="n">
        <v>1</v>
      </c>
      <c r="H11" s="0" t="n">
        <v>5</v>
      </c>
      <c r="I11" s="0" t="n">
        <v>9</v>
      </c>
    </row>
    <row r="12" customFormat="false" ht="12.5" hidden="false" customHeight="false" outlineLevel="0" collapsed="false">
      <c r="A12" s="0" t="n">
        <v>10</v>
      </c>
      <c r="B12" s="0" t="n">
        <v>2</v>
      </c>
      <c r="C12" s="0" t="n">
        <v>1825.66181969903</v>
      </c>
      <c r="D12" s="0" t="n">
        <v>919.704636580309</v>
      </c>
      <c r="E12" s="0" t="s">
        <v>262</v>
      </c>
      <c r="F12" s="0" t="n">
        <v>39</v>
      </c>
      <c r="G12" s="0" t="n">
        <v>2</v>
      </c>
      <c r="H12" s="0" t="n">
        <v>19</v>
      </c>
      <c r="I12" s="0" t="n">
        <v>10</v>
      </c>
    </row>
    <row r="13" customFormat="false" ht="12.5" hidden="false" customHeight="false" outlineLevel="0" collapsed="false">
      <c r="A13" s="0" t="n">
        <v>11</v>
      </c>
      <c r="B13" s="0" t="n">
        <v>1</v>
      </c>
      <c r="C13" s="0" t="n">
        <v>1819.71986660637</v>
      </c>
      <c r="D13" s="0" t="n">
        <v>916.711288222638</v>
      </c>
      <c r="E13" s="0" t="s">
        <v>263</v>
      </c>
      <c r="F13" s="0" t="n">
        <v>28</v>
      </c>
      <c r="G13" s="0" t="n">
        <v>1</v>
      </c>
      <c r="H13" s="0" t="n">
        <v>6</v>
      </c>
      <c r="I13" s="0" t="n">
        <v>11</v>
      </c>
    </row>
    <row r="14" customFormat="false" ht="12.5" hidden="false" customHeight="false" outlineLevel="0" collapsed="false">
      <c r="A14" s="0" t="n">
        <v>12</v>
      </c>
      <c r="B14" s="0" t="n">
        <v>2</v>
      </c>
      <c r="C14" s="0" t="n">
        <v>1818.77009906069</v>
      </c>
      <c r="D14" s="0" t="n">
        <v>916.232828517772</v>
      </c>
      <c r="E14" s="0" t="s">
        <v>264</v>
      </c>
      <c r="F14" s="0" t="n">
        <v>8</v>
      </c>
      <c r="G14" s="0" t="n">
        <v>2</v>
      </c>
      <c r="H14" s="0" t="n">
        <v>10</v>
      </c>
      <c r="I14" s="0" t="n">
        <v>12</v>
      </c>
    </row>
    <row r="15" customFormat="false" ht="12.5" hidden="false" customHeight="false" outlineLevel="0" collapsed="false">
      <c r="A15" s="0" t="n">
        <v>13</v>
      </c>
      <c r="B15" s="0" t="n">
        <v>1</v>
      </c>
      <c r="C15" s="0" t="n">
        <v>1816.90487101171</v>
      </c>
      <c r="D15" s="0" t="n">
        <v>915.293191797314</v>
      </c>
      <c r="E15" s="0" t="s">
        <v>265</v>
      </c>
      <c r="F15" s="0" t="n">
        <v>4</v>
      </c>
      <c r="G15" s="0" t="n">
        <v>1</v>
      </c>
      <c r="H15" s="0" t="n">
        <v>8</v>
      </c>
      <c r="I15" s="0" t="n">
        <v>13</v>
      </c>
    </row>
    <row r="16" customFormat="false" ht="12.5" hidden="false" customHeight="false" outlineLevel="0" collapsed="false">
      <c r="A16" s="0" t="n">
        <v>14</v>
      </c>
      <c r="B16" s="0" t="n">
        <v>2</v>
      </c>
      <c r="C16" s="0" t="n">
        <v>1806.94108151735</v>
      </c>
      <c r="D16" s="0" t="n">
        <v>910.273782782462</v>
      </c>
      <c r="E16" s="0" t="s">
        <v>266</v>
      </c>
      <c r="F16" s="0" t="n">
        <v>52</v>
      </c>
      <c r="G16" s="0" t="n">
        <v>2</v>
      </c>
      <c r="H16" s="0" t="n">
        <v>1</v>
      </c>
      <c r="I16" s="0" t="n">
        <v>14</v>
      </c>
    </row>
    <row r="17" customFormat="false" ht="12.5" hidden="false" customHeight="false" outlineLevel="0" collapsed="false">
      <c r="A17" s="0" t="n">
        <v>15</v>
      </c>
      <c r="B17" s="0" t="n">
        <v>1</v>
      </c>
      <c r="C17" s="0" t="n">
        <v>1799.6184115816</v>
      </c>
      <c r="D17" s="0" t="n">
        <v>906.584877521153</v>
      </c>
      <c r="E17" s="0" t="s">
        <v>267</v>
      </c>
      <c r="F17" s="0" t="n">
        <v>16</v>
      </c>
      <c r="G17" s="0" t="n">
        <v>1</v>
      </c>
      <c r="H17" s="0" t="n">
        <v>26</v>
      </c>
      <c r="I17" s="0" t="n">
        <v>15</v>
      </c>
    </row>
    <row r="18" customFormat="false" ht="12.5" hidden="false" customHeight="false" outlineLevel="0" collapsed="false">
      <c r="A18" s="0" t="n">
        <v>16</v>
      </c>
      <c r="B18" s="0" t="n">
        <v>2</v>
      </c>
      <c r="C18" s="0" t="n">
        <v>1799.06364896591</v>
      </c>
      <c r="D18" s="0" t="n">
        <v>906.305407498638</v>
      </c>
      <c r="E18" s="0" t="s">
        <v>268</v>
      </c>
      <c r="F18" s="0" t="n">
        <v>32</v>
      </c>
      <c r="G18" s="0" t="n">
        <v>2</v>
      </c>
      <c r="H18" s="0" t="n">
        <v>17</v>
      </c>
      <c r="I18" s="0" t="n">
        <v>16</v>
      </c>
    </row>
    <row r="19" customFormat="false" ht="12.5" hidden="false" customHeight="false" outlineLevel="0" collapsed="false">
      <c r="A19" s="0" t="n">
        <v>17</v>
      </c>
      <c r="B19" s="0" t="n">
        <v>1</v>
      </c>
      <c r="C19" s="0" t="n">
        <v>1798.87759472228</v>
      </c>
      <c r="D19" s="0" t="n">
        <v>906.21167987139</v>
      </c>
      <c r="E19" s="0" t="s">
        <v>269</v>
      </c>
      <c r="F19" s="0" t="n">
        <v>22</v>
      </c>
      <c r="G19" s="0" t="n">
        <v>1</v>
      </c>
      <c r="H19" s="0" t="n">
        <v>11</v>
      </c>
      <c r="I19" s="0" t="n">
        <v>17</v>
      </c>
    </row>
    <row r="20" customFormat="false" ht="12.5" hidden="false" customHeight="false" outlineLevel="0" collapsed="false">
      <c r="A20" s="0" t="n">
        <v>18</v>
      </c>
      <c r="B20" s="0" t="n">
        <v>2</v>
      </c>
      <c r="C20" s="0" t="n">
        <v>1763.39320852308</v>
      </c>
      <c r="D20" s="0" t="n">
        <v>888.335885920135</v>
      </c>
      <c r="E20" s="0" t="s">
        <v>270</v>
      </c>
      <c r="F20" s="0" t="n">
        <v>50</v>
      </c>
      <c r="G20" s="0" t="n">
        <v>2</v>
      </c>
      <c r="H20" s="0" t="n">
        <v>12</v>
      </c>
      <c r="I20" s="0" t="n">
        <v>18</v>
      </c>
    </row>
    <row r="21" customFormat="false" ht="12.5" hidden="false" customHeight="false" outlineLevel="0" collapsed="false">
      <c r="A21" s="0" t="n">
        <v>19</v>
      </c>
      <c r="B21" s="0" t="n">
        <v>1</v>
      </c>
      <c r="C21" s="0" t="n">
        <v>1758.53935099032</v>
      </c>
      <c r="D21" s="0" t="n">
        <v>885.890682087745</v>
      </c>
      <c r="E21" s="0" t="s">
        <v>271</v>
      </c>
      <c r="F21" s="0" t="n">
        <v>14</v>
      </c>
      <c r="G21" s="0" t="n">
        <v>1</v>
      </c>
      <c r="H21" s="0" t="n">
        <v>30</v>
      </c>
      <c r="I21" s="0" t="n">
        <v>19</v>
      </c>
    </row>
    <row r="22" customFormat="false" ht="12.5" hidden="false" customHeight="false" outlineLevel="0" collapsed="false">
      <c r="A22" s="0" t="n">
        <v>20</v>
      </c>
      <c r="B22" s="0" t="n">
        <v>2</v>
      </c>
      <c r="C22" s="0" t="n">
        <v>1755.80744990674</v>
      </c>
      <c r="D22" s="0" t="n">
        <v>884.514445773801</v>
      </c>
      <c r="E22" s="0" t="s">
        <v>272</v>
      </c>
      <c r="F22" s="0" t="n">
        <v>42</v>
      </c>
      <c r="G22" s="0" t="n">
        <v>2</v>
      </c>
      <c r="H22" s="0" t="n">
        <v>20</v>
      </c>
      <c r="I22" s="0" t="n">
        <v>20</v>
      </c>
    </row>
    <row r="23" customFormat="false" ht="12.5" hidden="false" customHeight="false" outlineLevel="0" collapsed="false">
      <c r="A23" s="0" t="n">
        <v>21</v>
      </c>
      <c r="B23" s="0" t="n">
        <v>1</v>
      </c>
      <c r="C23" s="0" t="n">
        <v>1745.35804660028</v>
      </c>
      <c r="D23" s="0" t="n">
        <v>879.250401487642</v>
      </c>
      <c r="E23" s="0" t="s">
        <v>273</v>
      </c>
      <c r="F23" s="0" t="n">
        <v>24</v>
      </c>
      <c r="G23" s="0" t="n">
        <v>1</v>
      </c>
      <c r="H23" s="0" t="n">
        <v>31</v>
      </c>
      <c r="I23" s="0" t="n">
        <v>21</v>
      </c>
    </row>
    <row r="24" customFormat="false" ht="12.5" hidden="false" customHeight="false" outlineLevel="0" collapsed="false">
      <c r="A24" s="0" t="n">
        <v>22</v>
      </c>
      <c r="B24" s="0" t="n">
        <v>2</v>
      </c>
      <c r="C24" s="0" t="n">
        <v>1735.5441300767</v>
      </c>
      <c r="D24" s="0" t="n">
        <v>874.30649323894</v>
      </c>
      <c r="E24" s="0" t="s">
        <v>274</v>
      </c>
      <c r="F24" s="0" t="n">
        <v>12</v>
      </c>
      <c r="G24" s="0" t="n">
        <v>2</v>
      </c>
      <c r="H24" s="0" t="n">
        <v>15</v>
      </c>
      <c r="I24" s="0" t="n">
        <v>22</v>
      </c>
    </row>
    <row r="25" customFormat="false" ht="12.5" hidden="false" customHeight="false" outlineLevel="0" collapsed="false">
      <c r="A25" s="0" t="n">
        <v>23</v>
      </c>
      <c r="B25" s="0" t="n">
        <v>1</v>
      </c>
      <c r="C25" s="0" t="n">
        <v>1693.40276324578</v>
      </c>
      <c r="D25" s="0" t="n">
        <v>853.077145038727</v>
      </c>
      <c r="E25" s="0" t="s">
        <v>275</v>
      </c>
      <c r="F25" s="0" t="n">
        <v>57</v>
      </c>
      <c r="G25" s="0" t="n">
        <v>1</v>
      </c>
      <c r="H25" s="0" t="n">
        <v>28</v>
      </c>
      <c r="I25" s="0" t="n">
        <v>23</v>
      </c>
    </row>
    <row r="26" customFormat="false" ht="12.5" hidden="false" customHeight="false" outlineLevel="0" collapsed="false">
      <c r="A26" s="0" t="n">
        <v>24</v>
      </c>
      <c r="B26" s="0" t="n">
        <v>2</v>
      </c>
      <c r="C26" s="0" t="n">
        <v>1684.38574607493</v>
      </c>
      <c r="D26" s="0" t="n">
        <v>848.534686840457</v>
      </c>
      <c r="E26" s="0" t="s">
        <v>276</v>
      </c>
      <c r="F26" s="0" t="n">
        <v>55</v>
      </c>
      <c r="G26" s="0" t="n">
        <v>2</v>
      </c>
      <c r="H26" s="0" t="n">
        <v>29</v>
      </c>
      <c r="I26" s="0" t="n">
        <v>24</v>
      </c>
    </row>
    <row r="27" customFormat="false" ht="12.5" hidden="false" customHeight="false" outlineLevel="0" collapsed="false">
      <c r="A27" s="0" t="n">
        <v>25</v>
      </c>
      <c r="B27" s="0" t="n">
        <v>1</v>
      </c>
      <c r="C27" s="0" t="n">
        <v>1657.32926821355</v>
      </c>
      <c r="D27" s="0" t="n">
        <v>834.904578640709</v>
      </c>
      <c r="E27" s="0" t="s">
        <v>277</v>
      </c>
      <c r="F27" s="0" t="n">
        <v>13</v>
      </c>
      <c r="G27" s="0" t="n">
        <v>1</v>
      </c>
      <c r="H27" s="0" t="n">
        <v>9</v>
      </c>
      <c r="I27" s="0" t="n">
        <v>25</v>
      </c>
    </row>
    <row r="28" customFormat="false" ht="12.5" hidden="false" customHeight="false" outlineLevel="0" collapsed="false">
      <c r="A28" s="0" t="n">
        <v>26</v>
      </c>
      <c r="B28" s="0" t="n">
        <v>2</v>
      </c>
      <c r="C28" s="0" t="n">
        <v>1638.84595276707</v>
      </c>
      <c r="D28" s="0" t="n">
        <v>825.593330121361</v>
      </c>
      <c r="E28" s="0" t="s">
        <v>278</v>
      </c>
      <c r="F28" s="0" t="n">
        <v>26</v>
      </c>
      <c r="G28" s="0" t="n">
        <v>2</v>
      </c>
      <c r="H28" s="0" t="n">
        <v>42</v>
      </c>
      <c r="I28" s="0" t="n">
        <v>26</v>
      </c>
    </row>
    <row r="29" customFormat="false" ht="12.5" hidden="false" customHeight="false" outlineLevel="0" collapsed="false">
      <c r="A29" s="0" t="n">
        <v>27</v>
      </c>
      <c r="B29" s="0" t="n">
        <v>1</v>
      </c>
      <c r="C29" s="0" t="n">
        <v>1611.37790581535</v>
      </c>
      <c r="D29" s="0" t="n">
        <v>811.755887794027</v>
      </c>
      <c r="E29" s="0" t="s">
        <v>279</v>
      </c>
      <c r="F29" s="0" t="n">
        <v>56</v>
      </c>
      <c r="G29" s="0" t="n">
        <v>1</v>
      </c>
      <c r="H29" s="0" t="n">
        <v>16</v>
      </c>
      <c r="I29" s="0" t="n">
        <v>27</v>
      </c>
    </row>
    <row r="30" customFormat="false" ht="12.5" hidden="false" customHeight="false" outlineLevel="0" collapsed="false">
      <c r="A30" s="0" t="n">
        <v>28</v>
      </c>
      <c r="B30" s="0" t="n">
        <v>2</v>
      </c>
      <c r="C30" s="0" t="n">
        <v>1606.2942981667</v>
      </c>
      <c r="D30" s="0" t="n">
        <v>809.194943880667</v>
      </c>
      <c r="E30" s="0" t="s">
        <v>280</v>
      </c>
      <c r="F30" s="0" t="n">
        <v>19</v>
      </c>
      <c r="G30" s="0" t="n">
        <v>2</v>
      </c>
      <c r="H30" s="0" t="n">
        <v>27</v>
      </c>
      <c r="I30" s="0" t="n">
        <v>28</v>
      </c>
    </row>
    <row r="31" customFormat="false" ht="12.5" hidden="false" customHeight="false" outlineLevel="0" collapsed="false">
      <c r="A31" s="0" t="n">
        <v>29</v>
      </c>
      <c r="B31" s="0" t="n">
        <v>1</v>
      </c>
      <c r="C31" s="0" t="n">
        <v>1600.37201254121</v>
      </c>
      <c r="D31" s="0" t="n">
        <v>806.211503305775</v>
      </c>
      <c r="E31" s="0" t="s">
        <v>281</v>
      </c>
      <c r="F31" s="0" t="n">
        <v>2</v>
      </c>
      <c r="G31" s="0" t="n">
        <v>1</v>
      </c>
      <c r="H31" s="0" t="n">
        <v>21</v>
      </c>
      <c r="I31" s="0" t="n">
        <v>29</v>
      </c>
    </row>
    <row r="32" customFormat="false" ht="12.5" hidden="false" customHeight="false" outlineLevel="0" collapsed="false">
      <c r="A32" s="0" t="n">
        <v>30</v>
      </c>
      <c r="B32" s="0" t="n">
        <v>2</v>
      </c>
      <c r="C32" s="0" t="n">
        <v>1598.77252550018</v>
      </c>
      <c r="D32" s="0" t="n">
        <v>805.405737620195</v>
      </c>
      <c r="E32" s="0" t="s">
        <v>282</v>
      </c>
      <c r="F32" s="0" t="n">
        <v>33</v>
      </c>
      <c r="G32" s="0" t="n">
        <v>2</v>
      </c>
      <c r="H32" s="0" t="n">
        <v>48</v>
      </c>
      <c r="I32" s="0" t="n">
        <v>30</v>
      </c>
    </row>
    <row r="33" customFormat="false" ht="12.5" hidden="false" customHeight="false" outlineLevel="0" collapsed="false">
      <c r="A33" s="0" t="n">
        <v>31</v>
      </c>
      <c r="B33" s="0" t="n">
        <v>1</v>
      </c>
      <c r="C33" s="0" t="n">
        <v>1596.36891192295</v>
      </c>
      <c r="D33" s="0" t="n">
        <v>804.194881081667</v>
      </c>
      <c r="E33" s="0" t="s">
        <v>283</v>
      </c>
      <c r="F33" s="0" t="n">
        <v>54</v>
      </c>
      <c r="G33" s="0" t="n">
        <v>1</v>
      </c>
      <c r="H33" s="0" t="n">
        <v>23</v>
      </c>
      <c r="I33" s="0" t="n">
        <v>31</v>
      </c>
    </row>
    <row r="34" customFormat="false" ht="12.5" hidden="false" customHeight="false" outlineLevel="0" collapsed="false">
      <c r="A34" s="0" t="n">
        <v>32</v>
      </c>
      <c r="B34" s="0" t="n">
        <v>2</v>
      </c>
      <c r="C34" s="0" t="n">
        <v>1588.51215238674</v>
      </c>
      <c r="D34" s="0" t="n">
        <v>800.236920140608</v>
      </c>
      <c r="E34" s="0" t="s">
        <v>284</v>
      </c>
      <c r="F34" s="0" t="n">
        <v>5</v>
      </c>
      <c r="G34" s="0" t="n">
        <v>2</v>
      </c>
      <c r="H34" s="0" t="n">
        <v>38</v>
      </c>
      <c r="I34" s="0" t="n">
        <v>32</v>
      </c>
    </row>
    <row r="35" customFormat="false" ht="12.5" hidden="false" customHeight="false" outlineLevel="0" collapsed="false">
      <c r="A35" s="0" t="n">
        <v>33</v>
      </c>
      <c r="B35" s="0" t="n">
        <v>1</v>
      </c>
      <c r="C35" s="0" t="n">
        <v>1577.82332821507</v>
      </c>
      <c r="D35" s="0" t="n">
        <v>794.852263987864</v>
      </c>
      <c r="E35" s="0" t="s">
        <v>285</v>
      </c>
      <c r="F35" s="0" t="n">
        <v>23</v>
      </c>
      <c r="G35" s="0" t="n">
        <v>1</v>
      </c>
      <c r="H35" s="0" t="n">
        <v>37</v>
      </c>
      <c r="I35" s="0" t="n">
        <v>33</v>
      </c>
    </row>
    <row r="36" customFormat="false" ht="12.5" hidden="false" customHeight="false" outlineLevel="0" collapsed="false">
      <c r="A36" s="0" t="n">
        <v>34</v>
      </c>
      <c r="B36" s="0" t="n">
        <v>2</v>
      </c>
      <c r="C36" s="0" t="n">
        <v>1553.27867337173</v>
      </c>
      <c r="D36" s="0" t="n">
        <v>782.487524462113</v>
      </c>
      <c r="E36" s="0" t="s">
        <v>286</v>
      </c>
      <c r="F36" s="0" t="n">
        <v>44</v>
      </c>
      <c r="G36" s="0" t="n">
        <v>2</v>
      </c>
      <c r="H36" s="0" t="n">
        <v>32</v>
      </c>
      <c r="I36" s="0" t="n">
        <v>34</v>
      </c>
    </row>
    <row r="37" customFormat="false" ht="12.5" hidden="false" customHeight="false" outlineLevel="0" collapsed="false">
      <c r="A37" s="0" t="n">
        <v>35</v>
      </c>
      <c r="B37" s="0" t="n">
        <v>1</v>
      </c>
      <c r="C37" s="0" t="n">
        <v>1548.65704596695</v>
      </c>
      <c r="D37" s="0" t="n">
        <v>780.159310054131</v>
      </c>
      <c r="E37" s="0" t="s">
        <v>287</v>
      </c>
      <c r="F37" s="0" t="n">
        <v>31</v>
      </c>
      <c r="G37" s="0" t="n">
        <v>1</v>
      </c>
      <c r="H37" s="0" t="n">
        <v>45</v>
      </c>
      <c r="I37" s="0" t="n">
        <v>35</v>
      </c>
    </row>
    <row r="38" customFormat="false" ht="12.5" hidden="false" customHeight="false" outlineLevel="0" collapsed="false">
      <c r="A38" s="0" t="n">
        <v>36</v>
      </c>
      <c r="B38" s="0" t="n">
        <v>2</v>
      </c>
      <c r="C38" s="0" t="n">
        <v>1545.53820598007</v>
      </c>
      <c r="D38" s="0" t="n">
        <v>778.588147440259</v>
      </c>
      <c r="E38" s="0" t="s">
        <v>288</v>
      </c>
      <c r="F38" s="0" t="n">
        <v>6</v>
      </c>
      <c r="G38" s="0" t="n">
        <v>2</v>
      </c>
      <c r="H38" s="0" t="n">
        <v>25</v>
      </c>
      <c r="I38" s="0" t="n">
        <v>36</v>
      </c>
    </row>
    <row r="39" customFormat="false" ht="12.5" hidden="false" customHeight="false" outlineLevel="0" collapsed="false">
      <c r="A39" s="0" t="n">
        <v>37</v>
      </c>
      <c r="B39" s="0" t="n">
        <v>1</v>
      </c>
      <c r="C39" s="0" t="n">
        <v>1544.07316823758</v>
      </c>
      <c r="D39" s="0" t="n">
        <v>777.850112613659</v>
      </c>
      <c r="E39" s="0" t="s">
        <v>289</v>
      </c>
      <c r="F39" s="0" t="n">
        <v>51</v>
      </c>
      <c r="G39" s="0" t="n">
        <v>1</v>
      </c>
      <c r="H39" s="0" t="n">
        <v>35</v>
      </c>
      <c r="I39" s="0" t="n">
        <v>37</v>
      </c>
    </row>
    <row r="40" customFormat="false" ht="12.5" hidden="false" customHeight="false" outlineLevel="0" collapsed="false">
      <c r="A40" s="0" t="n">
        <v>38</v>
      </c>
      <c r="B40" s="0" t="n">
        <v>2</v>
      </c>
      <c r="C40" s="0" t="n">
        <v>1524.68666005223</v>
      </c>
      <c r="D40" s="0" t="n">
        <v>768.083867149806</v>
      </c>
      <c r="E40" s="0" t="s">
        <v>290</v>
      </c>
      <c r="F40" s="0" t="n">
        <v>25</v>
      </c>
      <c r="G40" s="0" t="n">
        <v>2</v>
      </c>
      <c r="H40" s="0" t="n">
        <v>34</v>
      </c>
      <c r="I40" s="0" t="n">
        <v>38</v>
      </c>
    </row>
    <row r="41" customFormat="false" ht="12.5" hidden="false" customHeight="false" outlineLevel="0" collapsed="false">
      <c r="A41" s="0" t="n">
        <v>39</v>
      </c>
      <c r="B41" s="0" t="n">
        <v>1</v>
      </c>
      <c r="C41" s="0" t="n">
        <v>1524.67636390089</v>
      </c>
      <c r="D41" s="0" t="n">
        <v>768.078680308508</v>
      </c>
      <c r="E41" s="0" t="s">
        <v>291</v>
      </c>
      <c r="F41" s="0" t="n">
        <v>49</v>
      </c>
      <c r="G41" s="0" t="n">
        <v>1</v>
      </c>
      <c r="H41" s="0" t="n">
        <v>51</v>
      </c>
      <c r="I41" s="0" t="n">
        <v>39</v>
      </c>
    </row>
    <row r="42" customFormat="false" ht="12.5" hidden="false" customHeight="false" outlineLevel="0" collapsed="false">
      <c r="A42" s="0" t="n">
        <v>40</v>
      </c>
      <c r="B42" s="0" t="n">
        <v>2</v>
      </c>
      <c r="C42" s="0" t="n">
        <v>1522.33115561707</v>
      </c>
      <c r="D42" s="0" t="n">
        <v>766.897246316129</v>
      </c>
      <c r="E42" s="0" t="s">
        <v>292</v>
      </c>
      <c r="F42" s="0" t="n">
        <v>17</v>
      </c>
      <c r="G42" s="0" t="n">
        <v>2</v>
      </c>
      <c r="H42" s="0" t="n">
        <v>22</v>
      </c>
      <c r="I42" s="0" t="n">
        <v>40</v>
      </c>
    </row>
    <row r="43" customFormat="false" ht="12.5" hidden="false" customHeight="false" outlineLevel="0" collapsed="false">
      <c r="A43" s="0" t="n">
        <v>41</v>
      </c>
      <c r="B43" s="0" t="n">
        <v>1</v>
      </c>
      <c r="C43" s="0" t="n">
        <v>1519.7122160503</v>
      </c>
      <c r="D43" s="0" t="n">
        <v>765.577916067506</v>
      </c>
      <c r="E43" s="0" t="s">
        <v>293</v>
      </c>
      <c r="F43" s="0" t="n">
        <v>53</v>
      </c>
      <c r="G43" s="0" t="n">
        <v>1</v>
      </c>
      <c r="H43" s="0" t="n">
        <v>43</v>
      </c>
      <c r="I43" s="0" t="n">
        <v>41</v>
      </c>
    </row>
    <row r="44" customFormat="false" ht="12.5" hidden="false" customHeight="false" outlineLevel="0" collapsed="false">
      <c r="A44" s="0" t="n">
        <v>42</v>
      </c>
      <c r="B44" s="0" t="n">
        <v>2</v>
      </c>
      <c r="C44" s="0" t="n">
        <v>1511.95600544716</v>
      </c>
      <c r="D44" s="0" t="n">
        <v>761.670608165777</v>
      </c>
      <c r="E44" s="0" t="s">
        <v>294</v>
      </c>
      <c r="F44" s="0" t="n">
        <v>29</v>
      </c>
      <c r="G44" s="0" t="n">
        <v>2</v>
      </c>
      <c r="H44" s="0" t="n">
        <v>39</v>
      </c>
      <c r="I44" s="0" t="n">
        <v>42</v>
      </c>
    </row>
    <row r="45" customFormat="false" ht="12.5" hidden="false" customHeight="false" outlineLevel="0" collapsed="false">
      <c r="A45" s="0" t="n">
        <v>43</v>
      </c>
      <c r="B45" s="0" t="n">
        <v>1</v>
      </c>
      <c r="C45" s="0" t="n">
        <v>1510.18514074856</v>
      </c>
      <c r="D45" s="0" t="n">
        <v>760.778508404208</v>
      </c>
      <c r="E45" s="0" t="s">
        <v>295</v>
      </c>
      <c r="F45" s="0" t="n">
        <v>43</v>
      </c>
      <c r="G45" s="0" t="n">
        <v>1</v>
      </c>
      <c r="H45" s="0" t="n">
        <v>33</v>
      </c>
      <c r="I45" s="0" t="n">
        <v>43</v>
      </c>
    </row>
    <row r="46" customFormat="false" ht="12.5" hidden="false" customHeight="false" outlineLevel="0" collapsed="false">
      <c r="A46" s="0" t="n">
        <v>44</v>
      </c>
      <c r="B46" s="0" t="n">
        <v>2</v>
      </c>
      <c r="C46" s="0" t="n">
        <v>1506.34668746729</v>
      </c>
      <c r="D46" s="0" t="n">
        <v>758.844829755738</v>
      </c>
      <c r="E46" s="0" t="s">
        <v>296</v>
      </c>
      <c r="F46" s="0" t="n">
        <v>48</v>
      </c>
      <c r="G46" s="0" t="n">
        <v>2</v>
      </c>
      <c r="H46" s="0" t="n">
        <v>44</v>
      </c>
      <c r="I46" s="0" t="n">
        <v>44</v>
      </c>
    </row>
    <row r="47" customFormat="false" ht="12.5" hidden="false" customHeight="false" outlineLevel="0" collapsed="false">
      <c r="A47" s="0" t="n">
        <v>45</v>
      </c>
      <c r="B47" s="0" t="n">
        <v>1</v>
      </c>
      <c r="C47" s="0" t="n">
        <v>1496.2576716555</v>
      </c>
      <c r="D47" s="0" t="n">
        <v>753.762336097536</v>
      </c>
      <c r="E47" s="0" t="s">
        <v>297</v>
      </c>
      <c r="F47" s="0" t="n">
        <v>21</v>
      </c>
      <c r="G47" s="0" t="n">
        <v>1</v>
      </c>
      <c r="H47" s="0" t="n">
        <v>41</v>
      </c>
      <c r="I47" s="0" t="n">
        <v>45</v>
      </c>
    </row>
    <row r="48" customFormat="false" ht="12.5" hidden="false" customHeight="false" outlineLevel="0" collapsed="false">
      <c r="A48" s="0" t="n">
        <v>46</v>
      </c>
      <c r="B48" s="0" t="n">
        <v>2</v>
      </c>
      <c r="C48" s="0" t="n">
        <v>1462.66317865404</v>
      </c>
      <c r="D48" s="0" t="n">
        <v>736.838604306894</v>
      </c>
      <c r="E48" s="0" t="s">
        <v>298</v>
      </c>
      <c r="F48" s="0" t="n">
        <v>45</v>
      </c>
      <c r="G48" s="0" t="n">
        <v>2</v>
      </c>
      <c r="H48" s="0" t="n">
        <v>36</v>
      </c>
      <c r="I48" s="0" t="n">
        <v>46</v>
      </c>
    </row>
    <row r="49" customFormat="false" ht="12.5" hidden="false" customHeight="false" outlineLevel="0" collapsed="false">
      <c r="A49" s="0" t="n">
        <v>47</v>
      </c>
      <c r="B49" s="0" t="n">
        <v>1</v>
      </c>
      <c r="C49" s="0" t="n">
        <v>1451.93167309722</v>
      </c>
      <c r="D49" s="0" t="n">
        <v>731.432446763585</v>
      </c>
      <c r="E49" s="0" t="s">
        <v>299</v>
      </c>
      <c r="F49" s="0" t="n">
        <v>47</v>
      </c>
      <c r="G49" s="0" t="n">
        <v>1</v>
      </c>
      <c r="H49" s="0" t="n">
        <v>40</v>
      </c>
      <c r="I49" s="0" t="n">
        <v>47</v>
      </c>
    </row>
    <row r="50" customFormat="false" ht="12.5" hidden="false" customHeight="false" outlineLevel="0" collapsed="false">
      <c r="A50" s="0" t="n">
        <v>48</v>
      </c>
      <c r="B50" s="0" t="n">
        <v>2</v>
      </c>
      <c r="C50" s="0" t="n">
        <v>1420.45370662131</v>
      </c>
      <c r="D50" s="0" t="n">
        <v>715.574947085585</v>
      </c>
      <c r="E50" s="0" t="s">
        <v>300</v>
      </c>
      <c r="F50" s="0" t="n">
        <v>3</v>
      </c>
      <c r="G50" s="0" t="n">
        <v>2</v>
      </c>
      <c r="H50" s="0" t="n">
        <v>47</v>
      </c>
      <c r="I50" s="0" t="n">
        <v>48</v>
      </c>
    </row>
    <row r="51" customFormat="false" ht="12.5" hidden="false" customHeight="false" outlineLevel="0" collapsed="false">
      <c r="A51" s="0" t="n">
        <v>49</v>
      </c>
      <c r="B51" s="0" t="n">
        <v>1</v>
      </c>
      <c r="C51" s="0" t="n">
        <v>1415.59065562233</v>
      </c>
      <c r="D51" s="0" t="n">
        <v>713.125111906127</v>
      </c>
      <c r="E51" s="0" t="s">
        <v>301</v>
      </c>
      <c r="F51" s="0" t="n">
        <v>9</v>
      </c>
      <c r="G51" s="0" t="n">
        <v>1</v>
      </c>
      <c r="H51" s="0" t="n">
        <v>46</v>
      </c>
      <c r="I51" s="0" t="n">
        <v>49</v>
      </c>
    </row>
    <row r="52" customFormat="false" ht="12.5" hidden="false" customHeight="false" outlineLevel="0" collapsed="false">
      <c r="A52" s="0" t="n">
        <v>50</v>
      </c>
      <c r="B52" s="0" t="n">
        <v>2</v>
      </c>
      <c r="C52" s="0" t="n">
        <v>1377.29313651831</v>
      </c>
      <c r="D52" s="0" t="n">
        <v>693.832159887611</v>
      </c>
      <c r="E52" s="0" t="s">
        <v>302</v>
      </c>
      <c r="F52" s="0" t="n">
        <v>37</v>
      </c>
      <c r="G52" s="0" t="n">
        <v>2</v>
      </c>
      <c r="H52" s="0" t="n">
        <v>49</v>
      </c>
      <c r="I52" s="0" t="n">
        <v>50</v>
      </c>
    </row>
    <row r="53" customFormat="false" ht="12.5" hidden="false" customHeight="false" outlineLevel="0" collapsed="false">
      <c r="A53" s="0" t="n">
        <v>51</v>
      </c>
      <c r="B53" s="0" t="n">
        <v>1</v>
      </c>
      <c r="C53" s="0" t="n">
        <v>1356.4954577232</v>
      </c>
      <c r="D53" s="0" t="n">
        <v>683.355015976524</v>
      </c>
      <c r="E53" s="0" t="s">
        <v>303</v>
      </c>
      <c r="F53" s="0" t="n">
        <v>11</v>
      </c>
      <c r="G53" s="0" t="n">
        <v>1</v>
      </c>
      <c r="H53" s="0" t="n">
        <v>53</v>
      </c>
      <c r="I53" s="0" t="n">
        <v>51</v>
      </c>
    </row>
    <row r="54" customFormat="false" ht="12.5" hidden="false" customHeight="false" outlineLevel="0" collapsed="false">
      <c r="A54" s="0" t="n">
        <v>52</v>
      </c>
      <c r="B54" s="0" t="n">
        <v>2</v>
      </c>
      <c r="C54" s="0" t="n">
        <v>1307.33878013066</v>
      </c>
      <c r="D54" s="0" t="n">
        <v>658.591599327872</v>
      </c>
      <c r="E54" s="0" t="s">
        <v>304</v>
      </c>
      <c r="F54" s="0" t="n">
        <v>27</v>
      </c>
      <c r="G54" s="0" t="n">
        <v>2</v>
      </c>
      <c r="H54" s="0" t="n">
        <v>54</v>
      </c>
      <c r="I54" s="0" t="n">
        <v>52</v>
      </c>
    </row>
    <row r="55" customFormat="false" ht="12.5" hidden="false" customHeight="false" outlineLevel="0" collapsed="false">
      <c r="A55" s="0" t="n">
        <v>53</v>
      </c>
      <c r="B55" s="0" t="n">
        <v>1</v>
      </c>
      <c r="C55" s="0" t="n">
        <v>1305.8211853017</v>
      </c>
      <c r="D55" s="0" t="n">
        <v>657.827088077436</v>
      </c>
      <c r="E55" s="0" t="s">
        <v>305</v>
      </c>
      <c r="F55" s="0" t="n">
        <v>30</v>
      </c>
      <c r="G55" s="0" t="n">
        <v>1</v>
      </c>
      <c r="H55" s="0" t="n">
        <v>50</v>
      </c>
      <c r="I55" s="0" t="n">
        <v>53</v>
      </c>
    </row>
    <row r="56" customFormat="false" ht="12.5" hidden="false" customHeight="false" outlineLevel="0" collapsed="false">
      <c r="A56" s="0" t="n">
        <v>54</v>
      </c>
      <c r="B56" s="0" t="n">
        <v>2</v>
      </c>
      <c r="C56" s="0" t="n">
        <v>1241.78333332858</v>
      </c>
      <c r="D56" s="0" t="n">
        <v>625.567055720498</v>
      </c>
      <c r="E56" s="0" t="s">
        <v>306</v>
      </c>
      <c r="F56" s="0" t="n">
        <v>35</v>
      </c>
      <c r="G56" s="0" t="n">
        <v>2</v>
      </c>
      <c r="H56" s="0" t="n">
        <v>55</v>
      </c>
      <c r="I56" s="0" t="n">
        <v>54</v>
      </c>
    </row>
    <row r="57" customFormat="false" ht="12.5" hidden="false" customHeight="false" outlineLevel="0" collapsed="false">
      <c r="A57" s="0" t="n">
        <v>55</v>
      </c>
      <c r="B57" s="0" t="n">
        <v>1</v>
      </c>
      <c r="C57" s="0" t="n">
        <v>1184.65857537307</v>
      </c>
      <c r="D57" s="0" t="n">
        <v>596.789598587787</v>
      </c>
      <c r="E57" s="0" t="s">
        <v>307</v>
      </c>
      <c r="F57" s="0" t="n">
        <v>15</v>
      </c>
      <c r="G57" s="0" t="n">
        <v>1</v>
      </c>
      <c r="H57" s="0" t="n">
        <v>52</v>
      </c>
      <c r="I57" s="0" t="n">
        <v>55</v>
      </c>
    </row>
    <row r="58" customFormat="false" ht="12.5" hidden="false" customHeight="false" outlineLevel="0" collapsed="false">
      <c r="A58" s="0" t="n">
        <v>56</v>
      </c>
      <c r="B58" s="0" t="n">
        <v>2</v>
      </c>
      <c r="C58" s="0" t="n">
        <v>866.527994453111</v>
      </c>
      <c r="D58" s="0" t="n">
        <v>436.526527326153</v>
      </c>
      <c r="E58" s="0" t="s">
        <v>308</v>
      </c>
      <c r="F58" s="0" t="n">
        <v>10</v>
      </c>
      <c r="G58" s="0" t="n">
        <v>2</v>
      </c>
      <c r="H58" s="0" t="n">
        <v>56</v>
      </c>
      <c r="I58" s="0" t="n">
        <v>56</v>
      </c>
    </row>
    <row r="59" customFormat="false" ht="12.5" hidden="false" customHeight="false" outlineLevel="0" collapsed="false">
      <c r="A59" s="0" t="n">
        <v>57</v>
      </c>
      <c r="B59" s="0" t="n">
        <v>1</v>
      </c>
      <c r="C59" s="0" t="n">
        <v>830.645161290323</v>
      </c>
      <c r="D59" s="0" t="n">
        <v>418.450009716285</v>
      </c>
      <c r="E59" s="0" t="s">
        <v>309</v>
      </c>
      <c r="F59" s="0" t="n">
        <v>7</v>
      </c>
      <c r="G59" s="0" t="n">
        <v>1</v>
      </c>
      <c r="H59" s="0" t="n">
        <v>56</v>
      </c>
      <c r="I59" s="0" t="n">
        <v>57</v>
      </c>
    </row>
    <row r="60" customFormat="false" ht="12.5" hidden="false" customHeight="false" outlineLevel="0" collapsed="false">
      <c r="A60" s="0" t="n">
        <v>58</v>
      </c>
    </row>
    <row r="61" customFormat="false" ht="12.5" hidden="false" customHeight="false" outlineLevel="0" collapsed="false">
      <c r="A61" s="0" t="n">
        <v>59</v>
      </c>
    </row>
    <row r="62" customFormat="false" ht="12.5" hidden="false" customHeight="false" outlineLevel="0" collapsed="false">
      <c r="A62" s="0" t="n">
        <v>60</v>
      </c>
    </row>
    <row r="63" customFormat="false" ht="12.5" hidden="false" customHeight="false" outlineLevel="0" collapsed="false">
      <c r="A63" s="0" t="n">
        <v>61</v>
      </c>
    </row>
    <row r="64" customFormat="false" ht="12.5" hidden="false" customHeight="false" outlineLevel="0" collapsed="false">
      <c r="A64" s="0" t="n">
        <v>62</v>
      </c>
    </row>
    <row r="65" customFormat="false" ht="12.5" hidden="false" customHeight="false" outlineLevel="0" collapsed="false">
      <c r="A65" s="0" t="n">
        <v>63</v>
      </c>
    </row>
    <row r="66" customFormat="false" ht="12.5" hidden="false" customHeight="false" outlineLevel="0" collapsed="false">
      <c r="A66" s="0" t="n">
        <v>64</v>
      </c>
    </row>
    <row r="67" customFormat="false" ht="12.5" hidden="false" customHeight="false" outlineLevel="0" collapsed="false">
      <c r="A67" s="0" t="n">
        <v>65</v>
      </c>
    </row>
    <row r="68" customFormat="false" ht="12.5" hidden="false" customHeight="false" outlineLevel="0" collapsed="false">
      <c r="A68" s="0" t="n">
        <v>66</v>
      </c>
    </row>
    <row r="69" customFormat="false" ht="12.5" hidden="false" customHeight="false" outlineLevel="0" collapsed="false">
      <c r="A69" s="0" t="n">
        <v>67</v>
      </c>
    </row>
    <row r="70" customFormat="false" ht="12.5" hidden="false" customHeight="false" outlineLevel="0" collapsed="false">
      <c r="A70" s="0" t="n">
        <v>68</v>
      </c>
    </row>
    <row r="71" customFormat="false" ht="12.5" hidden="false" customHeight="false" outlineLevel="0" collapsed="false">
      <c r="A71" s="0" t="n">
        <v>69</v>
      </c>
    </row>
    <row r="72" customFormat="false" ht="12.5" hidden="false" customHeight="false" outlineLevel="0" collapsed="false">
      <c r="A72" s="0" t="n">
        <v>70</v>
      </c>
    </row>
    <row r="73" customFormat="false" ht="12.5" hidden="false" customHeight="false" outlineLevel="0" collapsed="false">
      <c r="A73" s="0" t="n">
        <v>71</v>
      </c>
    </row>
  </sheetData>
  <autoFilter ref="A2:I2"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59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41" activeCellId="0" sqref="M41"/>
    </sheetView>
  </sheetViews>
  <sheetFormatPr defaultRowHeight="12.5"/>
  <cols>
    <col collapsed="false" hidden="false" max="256" min="1" style="0" width="11.2040816326531"/>
    <col collapsed="false" hidden="false" max="1025" min="257" style="0" width="8.50510204081633"/>
  </cols>
  <sheetData>
    <row r="1" customFormat="false" ht="13" hidden="false" customHeight="false" outlineLevel="0" collapsed="false"/>
    <row r="2" customFormat="false" ht="13.5" hidden="false" customHeight="false" outlineLevel="0" collapsed="false">
      <c r="A2" s="192" t="s">
        <v>118</v>
      </c>
      <c r="B2" s="371" t="s">
        <v>252</v>
      </c>
      <c r="C2" s="193" t="s">
        <v>119</v>
      </c>
      <c r="D2" s="193" t="s">
        <v>120</v>
      </c>
      <c r="E2" s="193" t="s">
        <v>121</v>
      </c>
      <c r="F2" s="193" t="s">
        <v>42</v>
      </c>
      <c r="G2" s="372" t="s">
        <v>122</v>
      </c>
      <c r="H2" s="372" t="s">
        <v>123</v>
      </c>
      <c r="I2" s="372" t="s">
        <v>124</v>
      </c>
    </row>
    <row r="3" customFormat="false" ht="13" hidden="false" customHeight="false" outlineLevel="0" collapsed="false">
      <c r="A3" s="197" t="n">
        <v>2</v>
      </c>
      <c r="B3" s="0" t="n">
        <v>2</v>
      </c>
      <c r="C3" s="198" t="n">
        <v>2896.27887970196</v>
      </c>
      <c r="D3" s="198" t="n">
        <v>980.030173123646</v>
      </c>
      <c r="E3" s="202" t="s">
        <v>254</v>
      </c>
      <c r="F3" s="198" t="n">
        <v>1</v>
      </c>
      <c r="G3" s="199" t="n">
        <v>1</v>
      </c>
      <c r="H3" s="200" t="n">
        <v>2</v>
      </c>
      <c r="I3" s="200" t="n">
        <v>2</v>
      </c>
    </row>
    <row r="4" customFormat="false" ht="13" hidden="false" customHeight="false" outlineLevel="0" collapsed="false">
      <c r="A4" s="197" t="n">
        <v>32</v>
      </c>
      <c r="B4" s="0" t="n">
        <v>2</v>
      </c>
      <c r="C4" s="198" t="n">
        <v>2424.97778463285</v>
      </c>
      <c r="D4" s="198" t="n">
        <v>820.553370999716</v>
      </c>
      <c r="E4" s="202" t="s">
        <v>281</v>
      </c>
      <c r="F4" s="198" t="n">
        <v>2</v>
      </c>
      <c r="G4" s="200" t="n">
        <v>21</v>
      </c>
      <c r="H4" s="200" t="n">
        <v>29</v>
      </c>
      <c r="I4" s="200" t="n">
        <v>32</v>
      </c>
    </row>
    <row r="5" customFormat="false" ht="13" hidden="false" customHeight="false" outlineLevel="0" collapsed="false">
      <c r="A5" s="197" t="n">
        <v>50</v>
      </c>
      <c r="B5" s="0" t="n">
        <v>2</v>
      </c>
      <c r="C5" s="198" t="n">
        <v>2088.99766266527</v>
      </c>
      <c r="D5" s="198" t="n">
        <v>706.865887585869</v>
      </c>
      <c r="E5" s="202" t="s">
        <v>300</v>
      </c>
      <c r="F5" s="198" t="n">
        <v>3</v>
      </c>
      <c r="G5" s="200" t="n">
        <v>47</v>
      </c>
      <c r="H5" s="200" t="n">
        <v>48</v>
      </c>
      <c r="I5" s="200" t="n">
        <v>50</v>
      </c>
    </row>
    <row r="6" customFormat="false" ht="13" hidden="false" customHeight="false" outlineLevel="0" collapsed="false">
      <c r="A6" s="197" t="n">
        <v>22</v>
      </c>
      <c r="B6" s="0" t="n">
        <v>2</v>
      </c>
      <c r="C6" s="198" t="n">
        <v>2592.14962625646</v>
      </c>
      <c r="D6" s="198" t="n">
        <v>877.120247220092</v>
      </c>
      <c r="E6" s="202" t="s">
        <v>265</v>
      </c>
      <c r="F6" s="198" t="n">
        <v>4</v>
      </c>
      <c r="G6" s="200" t="n">
        <v>8</v>
      </c>
      <c r="H6" s="200" t="n">
        <v>13</v>
      </c>
      <c r="I6" s="200" t="n">
        <v>22</v>
      </c>
    </row>
    <row r="7" customFormat="false" ht="13" hidden="false" customHeight="false" outlineLevel="0" collapsed="false">
      <c r="A7" s="197" t="n">
        <v>24</v>
      </c>
      <c r="B7" s="0" t="n">
        <v>2</v>
      </c>
      <c r="C7" s="198" t="n">
        <v>2526.48365280585</v>
      </c>
      <c r="D7" s="198" t="n">
        <v>854.90048247984</v>
      </c>
      <c r="E7" s="202" t="s">
        <v>284</v>
      </c>
      <c r="F7" s="198" t="n">
        <v>5</v>
      </c>
      <c r="G7" s="200" t="n">
        <v>38</v>
      </c>
      <c r="H7" s="200" t="n">
        <v>32</v>
      </c>
      <c r="I7" s="200" t="n">
        <v>24</v>
      </c>
    </row>
    <row r="8" customFormat="false" ht="13" hidden="false" customHeight="false" outlineLevel="0" collapsed="false">
      <c r="A8" s="197" t="n">
        <v>33</v>
      </c>
      <c r="B8" s="0" t="n">
        <v>1</v>
      </c>
      <c r="C8" s="198" t="n">
        <v>2412.30815175853</v>
      </c>
      <c r="D8" s="198" t="n">
        <v>816.26627607034</v>
      </c>
      <c r="E8" s="202" t="s">
        <v>288</v>
      </c>
      <c r="F8" s="198" t="n">
        <v>6</v>
      </c>
      <c r="G8" s="200" t="n">
        <v>25</v>
      </c>
      <c r="H8" s="200" t="n">
        <v>36</v>
      </c>
      <c r="I8" s="200" t="n">
        <v>33</v>
      </c>
    </row>
    <row r="9" customFormat="false" ht="13" hidden="false" customHeight="false" outlineLevel="0" collapsed="false">
      <c r="A9" s="197" t="n">
        <v>56</v>
      </c>
      <c r="B9" s="0" t="n">
        <v>2</v>
      </c>
      <c r="C9" s="198" t="n">
        <v>1664.75368842211</v>
      </c>
      <c r="D9" s="198" t="n">
        <v>563.312068083869</v>
      </c>
      <c r="E9" s="202" t="s">
        <v>309</v>
      </c>
      <c r="F9" s="198" t="n">
        <v>7</v>
      </c>
      <c r="G9" s="200" t="n">
        <v>56</v>
      </c>
      <c r="H9" s="200" t="n">
        <v>57</v>
      </c>
      <c r="I9" s="200" t="n">
        <v>56</v>
      </c>
    </row>
    <row r="10" customFormat="false" ht="13" hidden="false" customHeight="false" outlineLevel="0" collapsed="false">
      <c r="A10" s="197" t="n">
        <v>5</v>
      </c>
      <c r="B10" s="0" t="n">
        <v>1</v>
      </c>
      <c r="C10" s="198" t="n">
        <v>2792.49094834715</v>
      </c>
      <c r="D10" s="198" t="n">
        <v>944.910867090427</v>
      </c>
      <c r="E10" s="202" t="s">
        <v>264</v>
      </c>
      <c r="F10" s="198" t="n">
        <v>8</v>
      </c>
      <c r="G10" s="200" t="n">
        <v>10</v>
      </c>
      <c r="H10" s="200" t="n">
        <v>12</v>
      </c>
      <c r="I10" s="200" t="n">
        <v>5</v>
      </c>
    </row>
    <row r="11" customFormat="false" ht="13" hidden="false" customHeight="false" outlineLevel="0" collapsed="false">
      <c r="A11" s="197" t="n">
        <v>41</v>
      </c>
      <c r="B11" s="0" t="n">
        <v>1</v>
      </c>
      <c r="C11" s="198" t="n">
        <v>2305.60350083748</v>
      </c>
      <c r="D11" s="198" t="n">
        <v>780.160023233937</v>
      </c>
      <c r="E11" s="202" t="s">
        <v>301</v>
      </c>
      <c r="F11" s="198" t="n">
        <v>9</v>
      </c>
      <c r="G11" s="200" t="n">
        <v>46</v>
      </c>
      <c r="H11" s="200" t="n">
        <v>49</v>
      </c>
      <c r="I11" s="200" t="n">
        <v>41</v>
      </c>
    </row>
    <row r="12" customFormat="false" ht="13" hidden="false" customHeight="false" outlineLevel="0" collapsed="false">
      <c r="A12" s="197" t="n">
        <v>55</v>
      </c>
      <c r="B12" s="0" t="n">
        <v>1</v>
      </c>
      <c r="C12" s="198" t="n">
        <v>1798.87260368491</v>
      </c>
      <c r="D12" s="198" t="n">
        <v>608.694639722718</v>
      </c>
      <c r="E12" s="202" t="s">
        <v>308</v>
      </c>
      <c r="F12" s="198" t="n">
        <v>10</v>
      </c>
      <c r="G12" s="200" t="n">
        <v>56</v>
      </c>
      <c r="H12" s="200" t="n">
        <v>56</v>
      </c>
      <c r="I12" s="200" t="n">
        <v>55</v>
      </c>
    </row>
    <row r="13" customFormat="false" ht="13" hidden="false" customHeight="false" outlineLevel="0" collapsed="false">
      <c r="A13" s="197" t="n">
        <v>49</v>
      </c>
      <c r="B13" s="0" t="n">
        <v>1</v>
      </c>
      <c r="C13" s="198" t="n">
        <v>2129.3621615715</v>
      </c>
      <c r="D13" s="198" t="n">
        <v>720.524250089689</v>
      </c>
      <c r="E13" s="202" t="s">
        <v>303</v>
      </c>
      <c r="F13" s="198" t="n">
        <v>11</v>
      </c>
      <c r="G13" s="200" t="n">
        <v>53</v>
      </c>
      <c r="H13" s="200" t="n">
        <v>51</v>
      </c>
      <c r="I13" s="200" t="n">
        <v>49</v>
      </c>
    </row>
    <row r="14" customFormat="false" ht="13" hidden="false" customHeight="false" outlineLevel="0" collapsed="false">
      <c r="A14" s="197" t="n">
        <v>13</v>
      </c>
      <c r="B14" s="0" t="n">
        <v>1</v>
      </c>
      <c r="C14" s="198" t="n">
        <v>2715.91910817377</v>
      </c>
      <c r="D14" s="198" t="n">
        <v>919.000822892877</v>
      </c>
      <c r="E14" s="202" t="s">
        <v>274</v>
      </c>
      <c r="F14" s="198" t="n">
        <v>12</v>
      </c>
      <c r="G14" s="200" t="n">
        <v>15</v>
      </c>
      <c r="H14" s="200" t="n">
        <v>22</v>
      </c>
      <c r="I14" s="200" t="n">
        <v>13</v>
      </c>
    </row>
    <row r="15" customFormat="false" ht="13" hidden="false" customHeight="false" outlineLevel="0" collapsed="false">
      <c r="A15" s="197" t="n">
        <v>25</v>
      </c>
      <c r="B15" s="0" t="n">
        <v>1</v>
      </c>
      <c r="C15" s="198" t="n">
        <v>2522.47676314097</v>
      </c>
      <c r="D15" s="198" t="n">
        <v>853.544648689289</v>
      </c>
      <c r="E15" s="202" t="s">
        <v>277</v>
      </c>
      <c r="F15" s="198" t="n">
        <v>13</v>
      </c>
      <c r="G15" s="200" t="n">
        <v>9</v>
      </c>
      <c r="H15" s="200" t="n">
        <v>25</v>
      </c>
      <c r="I15" s="200" t="n">
        <v>25</v>
      </c>
    </row>
    <row r="16" customFormat="false" ht="13" hidden="false" customHeight="false" outlineLevel="0" collapsed="false">
      <c r="A16" s="197" t="n">
        <v>8</v>
      </c>
      <c r="B16" s="0" t="n">
        <v>2</v>
      </c>
      <c r="C16" s="198" t="n">
        <v>2758.53935099032</v>
      </c>
      <c r="D16" s="198" t="n">
        <v>933.422474149875</v>
      </c>
      <c r="E16" s="202" t="s">
        <v>271</v>
      </c>
      <c r="F16" s="198" t="n">
        <v>14</v>
      </c>
      <c r="G16" s="200" t="n">
        <v>30</v>
      </c>
      <c r="H16" s="200" t="n">
        <v>19</v>
      </c>
      <c r="I16" s="200" t="n">
        <v>8</v>
      </c>
    </row>
    <row r="17" customFormat="false" ht="13" hidden="false" customHeight="false" outlineLevel="0" collapsed="false">
      <c r="A17" s="197" t="n">
        <v>52</v>
      </c>
      <c r="B17" s="0" t="n">
        <v>2</v>
      </c>
      <c r="C17" s="198" t="n">
        <v>2005.35742050188</v>
      </c>
      <c r="D17" s="198" t="n">
        <v>678.564068454445</v>
      </c>
      <c r="E17" s="202" t="s">
        <v>307</v>
      </c>
      <c r="F17" s="198" t="n">
        <v>15</v>
      </c>
      <c r="G17" s="200" t="n">
        <v>52</v>
      </c>
      <c r="H17" s="200" t="n">
        <v>55</v>
      </c>
      <c r="I17" s="200" t="n">
        <v>52</v>
      </c>
    </row>
    <row r="18" customFormat="false" ht="13" hidden="false" customHeight="false" outlineLevel="0" collapsed="false">
      <c r="A18" s="197" t="n">
        <v>7</v>
      </c>
      <c r="B18" s="0" t="n">
        <v>1</v>
      </c>
      <c r="C18" s="198" t="n">
        <v>2764.28948711241</v>
      </c>
      <c r="D18" s="198" t="n">
        <v>935.368180048125</v>
      </c>
      <c r="E18" s="202" t="s">
        <v>267</v>
      </c>
      <c r="F18" s="198" t="n">
        <v>16</v>
      </c>
      <c r="G18" s="200" t="n">
        <v>26</v>
      </c>
      <c r="H18" s="200" t="n">
        <v>15</v>
      </c>
      <c r="I18" s="200" t="n">
        <v>7</v>
      </c>
    </row>
    <row r="19" customFormat="false" ht="13" hidden="false" customHeight="false" outlineLevel="0" collapsed="false">
      <c r="A19" s="197" t="n">
        <v>31</v>
      </c>
      <c r="B19" s="0" t="n">
        <v>1</v>
      </c>
      <c r="C19" s="198" t="n">
        <v>2426.79284329893</v>
      </c>
      <c r="D19" s="198" t="n">
        <v>821.167542608402</v>
      </c>
      <c r="E19" s="202" t="s">
        <v>292</v>
      </c>
      <c r="F19" s="198" t="n">
        <v>17</v>
      </c>
      <c r="G19" s="200" t="n">
        <v>22</v>
      </c>
      <c r="H19" s="200" t="n">
        <v>40</v>
      </c>
      <c r="I19" s="200" t="n">
        <v>31</v>
      </c>
    </row>
    <row r="20" customFormat="false" ht="13" hidden="false" customHeight="false" outlineLevel="0" collapsed="false">
      <c r="A20" s="197" t="n">
        <v>11</v>
      </c>
      <c r="B20" s="0" t="n">
        <v>1</v>
      </c>
      <c r="C20" s="198" t="n">
        <v>2737.93659823998</v>
      </c>
      <c r="D20" s="198" t="n">
        <v>926.451004832382</v>
      </c>
      <c r="E20" s="202" t="s">
        <v>259</v>
      </c>
      <c r="F20" s="198" t="n">
        <v>18</v>
      </c>
      <c r="G20" s="200" t="n">
        <v>24</v>
      </c>
      <c r="H20" s="200" t="n">
        <v>7</v>
      </c>
      <c r="I20" s="200" t="n">
        <v>11</v>
      </c>
    </row>
    <row r="21" customFormat="false" ht="13" hidden="false" customHeight="false" outlineLevel="0" collapsed="false">
      <c r="A21" s="197" t="n">
        <v>28</v>
      </c>
      <c r="B21" s="0" t="n">
        <v>2</v>
      </c>
      <c r="C21" s="198" t="n">
        <v>2463.37150404906</v>
      </c>
      <c r="D21" s="198" t="n">
        <v>833.544869763882</v>
      </c>
      <c r="E21" s="202" t="s">
        <v>280</v>
      </c>
      <c r="F21" s="198" t="n">
        <v>19</v>
      </c>
      <c r="G21" s="200" t="n">
        <v>27</v>
      </c>
      <c r="H21" s="200" t="n">
        <v>28</v>
      </c>
      <c r="I21" s="200" t="n">
        <v>28</v>
      </c>
    </row>
    <row r="22" customFormat="false" ht="13" hidden="false" customHeight="false" outlineLevel="0" collapsed="false">
      <c r="A22" s="197" t="n">
        <v>9</v>
      </c>
      <c r="B22" s="0" t="n">
        <v>1</v>
      </c>
      <c r="C22" s="198" t="n">
        <v>2748.23342979564</v>
      </c>
      <c r="D22" s="198" t="n">
        <v>929.935201634991</v>
      </c>
      <c r="E22" s="202" t="s">
        <v>261</v>
      </c>
      <c r="F22" s="198" t="n">
        <v>20</v>
      </c>
      <c r="G22" s="200" t="n">
        <v>5</v>
      </c>
      <c r="H22" s="200" t="n">
        <v>9</v>
      </c>
      <c r="I22" s="200" t="n">
        <v>9</v>
      </c>
    </row>
    <row r="23" customFormat="false" ht="13" hidden="false" customHeight="false" outlineLevel="0" collapsed="false">
      <c r="A23" s="197" t="n">
        <v>38</v>
      </c>
      <c r="B23" s="0" t="n">
        <v>2</v>
      </c>
      <c r="C23" s="198" t="n">
        <v>2356.83832683326</v>
      </c>
      <c r="D23" s="198" t="n">
        <v>797.49663944949</v>
      </c>
      <c r="E23" s="202" t="s">
        <v>297</v>
      </c>
      <c r="F23" s="198" t="n">
        <v>21</v>
      </c>
      <c r="G23" s="200" t="n">
        <v>41</v>
      </c>
      <c r="H23" s="200" t="n">
        <v>45</v>
      </c>
      <c r="I23" s="200" t="n">
        <v>38</v>
      </c>
    </row>
    <row r="24" customFormat="false" ht="13" hidden="false" customHeight="false" outlineLevel="0" collapsed="false">
      <c r="A24" s="197" t="n">
        <v>18</v>
      </c>
      <c r="B24" s="0" t="n">
        <v>2</v>
      </c>
      <c r="C24" s="198" t="n">
        <v>2636.56839115571</v>
      </c>
      <c r="D24" s="198" t="n">
        <v>892.150474509056</v>
      </c>
      <c r="E24" s="202" t="s">
        <v>269</v>
      </c>
      <c r="F24" s="198" t="n">
        <v>22</v>
      </c>
      <c r="G24" s="200" t="n">
        <v>11</v>
      </c>
      <c r="H24" s="200" t="n">
        <v>17</v>
      </c>
      <c r="I24" s="200" t="n">
        <v>18</v>
      </c>
    </row>
    <row r="25" customFormat="false" ht="13" hidden="false" customHeight="false" outlineLevel="0" collapsed="false">
      <c r="A25" s="197" t="n">
        <v>42</v>
      </c>
      <c r="B25" s="0" t="n">
        <v>2</v>
      </c>
      <c r="C25" s="198" t="n">
        <v>2295.13385608296</v>
      </c>
      <c r="D25" s="198" t="n">
        <v>776.617350657332</v>
      </c>
      <c r="E25" s="202" t="s">
        <v>285</v>
      </c>
      <c r="F25" s="198" t="n">
        <v>23</v>
      </c>
      <c r="G25" s="200" t="n">
        <v>37</v>
      </c>
      <c r="H25" s="200" t="n">
        <v>33</v>
      </c>
      <c r="I25" s="200" t="n">
        <v>42</v>
      </c>
    </row>
    <row r="26" customFormat="false" ht="13" hidden="false" customHeight="false" outlineLevel="0" collapsed="false">
      <c r="A26" s="197" t="n">
        <v>14</v>
      </c>
      <c r="B26" s="0" t="n">
        <v>2</v>
      </c>
      <c r="C26" s="198" t="n">
        <v>2672.28112352336</v>
      </c>
      <c r="D26" s="198" t="n">
        <v>904.234792607798</v>
      </c>
      <c r="E26" s="202" t="s">
        <v>273</v>
      </c>
      <c r="F26" s="198" t="n">
        <v>24</v>
      </c>
      <c r="G26" s="200" t="n">
        <v>31</v>
      </c>
      <c r="H26" s="200" t="n">
        <v>21</v>
      </c>
      <c r="I26" s="200" t="n">
        <v>14</v>
      </c>
    </row>
    <row r="27" customFormat="false" ht="13" hidden="false" customHeight="false" outlineLevel="0" collapsed="false">
      <c r="A27" s="197" t="n">
        <v>30</v>
      </c>
      <c r="B27" s="0" t="n">
        <v>2</v>
      </c>
      <c r="C27" s="198" t="n">
        <v>2442.95352366621</v>
      </c>
      <c r="D27" s="198" t="n">
        <v>826.635922911536</v>
      </c>
      <c r="E27" s="202" t="s">
        <v>290</v>
      </c>
      <c r="F27" s="198" t="n">
        <v>25</v>
      </c>
      <c r="G27" s="200" t="n">
        <v>34</v>
      </c>
      <c r="H27" s="200" t="n">
        <v>38</v>
      </c>
      <c r="I27" s="200" t="n">
        <v>30</v>
      </c>
    </row>
    <row r="28" customFormat="false" ht="13" hidden="false" customHeight="false" outlineLevel="0" collapsed="false">
      <c r="A28" s="197" t="n">
        <v>27</v>
      </c>
      <c r="B28" s="0" t="n">
        <v>1</v>
      </c>
      <c r="C28" s="198" t="n">
        <v>2469.08782841627</v>
      </c>
      <c r="D28" s="198" t="n">
        <v>835.479134588479</v>
      </c>
      <c r="E28" s="202" t="s">
        <v>278</v>
      </c>
      <c r="F28" s="198" t="n">
        <v>26</v>
      </c>
      <c r="G28" s="200" t="n">
        <v>42</v>
      </c>
      <c r="H28" s="200" t="n">
        <v>26</v>
      </c>
      <c r="I28" s="200" t="n">
        <v>27</v>
      </c>
    </row>
    <row r="29" customFormat="false" ht="13" hidden="false" customHeight="false" outlineLevel="0" collapsed="false">
      <c r="A29" s="197" t="n">
        <v>57</v>
      </c>
      <c r="B29" s="0" t="n">
        <v>1</v>
      </c>
      <c r="C29" s="198" t="n">
        <v>1307.33878013066</v>
      </c>
      <c r="D29" s="198" t="n">
        <v>442.371575472924</v>
      </c>
      <c r="E29" s="202" t="s">
        <v>304</v>
      </c>
      <c r="F29" s="198" t="n">
        <v>27</v>
      </c>
      <c r="G29" s="200" t="n">
        <v>54</v>
      </c>
      <c r="H29" s="200" t="n">
        <v>52</v>
      </c>
      <c r="I29" s="200" t="n">
        <v>57</v>
      </c>
    </row>
    <row r="30" customFormat="false" ht="13" hidden="false" customHeight="false" outlineLevel="0" collapsed="false">
      <c r="A30" s="197" t="n">
        <v>54</v>
      </c>
      <c r="B30" s="0" t="n">
        <v>2</v>
      </c>
      <c r="C30" s="198" t="n">
        <v>1819.71986660637</v>
      </c>
      <c r="D30" s="198" t="n">
        <v>615.748845321932</v>
      </c>
      <c r="E30" s="202" t="s">
        <v>263</v>
      </c>
      <c r="F30" s="198" t="n">
        <v>28</v>
      </c>
      <c r="G30" s="200" t="n">
        <v>6</v>
      </c>
      <c r="H30" s="200" t="n">
        <v>11</v>
      </c>
      <c r="I30" s="200" t="n">
        <v>54</v>
      </c>
    </row>
    <row r="31" customFormat="false" ht="13" hidden="false" customHeight="false" outlineLevel="0" collapsed="false">
      <c r="A31" s="197" t="n">
        <v>37</v>
      </c>
      <c r="B31" s="0" t="n">
        <v>1</v>
      </c>
      <c r="C31" s="198" t="n">
        <v>2357.12216858916</v>
      </c>
      <c r="D31" s="198" t="n">
        <v>797.59268458075</v>
      </c>
      <c r="E31" s="202" t="s">
        <v>294</v>
      </c>
      <c r="F31" s="198" t="n">
        <v>29</v>
      </c>
      <c r="G31" s="200" t="n">
        <v>39</v>
      </c>
      <c r="H31" s="200" t="n">
        <v>42</v>
      </c>
      <c r="I31" s="200" t="n">
        <v>37</v>
      </c>
    </row>
    <row r="32" customFormat="false" ht="13" hidden="false" customHeight="false" outlineLevel="0" collapsed="false">
      <c r="A32" s="197" t="n">
        <v>48</v>
      </c>
      <c r="B32" s="0" t="n">
        <v>2</v>
      </c>
      <c r="C32" s="198" t="n">
        <v>2139.73121990377</v>
      </c>
      <c r="D32" s="198" t="n">
        <v>724.0328866729</v>
      </c>
      <c r="E32" s="202" t="s">
        <v>305</v>
      </c>
      <c r="F32" s="198" t="n">
        <v>30</v>
      </c>
      <c r="G32" s="200" t="n">
        <v>50</v>
      </c>
      <c r="H32" s="200" t="n">
        <v>53</v>
      </c>
      <c r="I32" s="200" t="n">
        <v>48</v>
      </c>
    </row>
    <row r="33" customFormat="false" ht="13" hidden="false" customHeight="false" outlineLevel="0" collapsed="false">
      <c r="A33" s="197" t="n">
        <v>40</v>
      </c>
      <c r="B33" s="0" t="n">
        <v>2</v>
      </c>
      <c r="C33" s="198" t="n">
        <v>2352.1068212967</v>
      </c>
      <c r="D33" s="198" t="n">
        <v>795.895613311217</v>
      </c>
      <c r="E33" s="202" t="s">
        <v>287</v>
      </c>
      <c r="F33" s="198" t="n">
        <v>31</v>
      </c>
      <c r="G33" s="200" t="n">
        <v>45</v>
      </c>
      <c r="H33" s="200" t="n">
        <v>35</v>
      </c>
      <c r="I33" s="200" t="n">
        <v>40</v>
      </c>
    </row>
    <row r="34" customFormat="false" ht="13" hidden="false" customHeight="false" outlineLevel="0" collapsed="false">
      <c r="A34" s="197" t="n">
        <v>21</v>
      </c>
      <c r="B34" s="0" t="n">
        <v>1</v>
      </c>
      <c r="C34" s="198" t="n">
        <v>2595.84519268564</v>
      </c>
      <c r="D34" s="198" t="n">
        <v>878.370736816505</v>
      </c>
      <c r="E34" s="202" t="s">
        <v>268</v>
      </c>
      <c r="F34" s="198" t="n">
        <v>32</v>
      </c>
      <c r="G34" s="200" t="n">
        <v>17</v>
      </c>
      <c r="H34" s="200" t="n">
        <v>16</v>
      </c>
      <c r="I34" s="200" t="n">
        <v>21</v>
      </c>
    </row>
    <row r="35" customFormat="false" ht="13" hidden="false" customHeight="false" outlineLevel="0" collapsed="false">
      <c r="A35" s="197" t="n">
        <v>36</v>
      </c>
      <c r="B35" s="0" t="n">
        <v>2</v>
      </c>
      <c r="C35" s="198" t="n">
        <v>2361.96990648504</v>
      </c>
      <c r="D35" s="198" t="n">
        <v>799.233040916134</v>
      </c>
      <c r="E35" s="202" t="s">
        <v>282</v>
      </c>
      <c r="F35" s="198" t="n">
        <v>33</v>
      </c>
      <c r="G35" s="200" t="n">
        <v>48</v>
      </c>
      <c r="H35" s="200" t="n">
        <v>30</v>
      </c>
      <c r="I35" s="200" t="n">
        <v>36</v>
      </c>
    </row>
    <row r="36" customFormat="false" ht="13" hidden="false" customHeight="false" outlineLevel="0" collapsed="false">
      <c r="A36" s="197" t="n">
        <v>10</v>
      </c>
      <c r="B36" s="0" t="n">
        <v>2</v>
      </c>
      <c r="C36" s="198" t="n">
        <v>2742.57756033611</v>
      </c>
      <c r="D36" s="198" t="n">
        <v>928.021393277504</v>
      </c>
      <c r="E36" s="202" t="s">
        <v>256</v>
      </c>
      <c r="F36" s="198" t="n">
        <v>34</v>
      </c>
      <c r="G36" s="200" t="n">
        <v>3</v>
      </c>
      <c r="H36" s="200" t="n">
        <v>4</v>
      </c>
      <c r="I36" s="200" t="n">
        <v>10</v>
      </c>
    </row>
    <row r="37" customFormat="false" ht="13" hidden="false" customHeight="false" outlineLevel="0" collapsed="false">
      <c r="A37" s="197" t="n">
        <v>53</v>
      </c>
      <c r="B37" s="0" t="n">
        <v>1</v>
      </c>
      <c r="C37" s="198" t="n">
        <v>1933.49127163338</v>
      </c>
      <c r="D37" s="198" t="n">
        <v>654.246315488414</v>
      </c>
      <c r="E37" s="202" t="s">
        <v>306</v>
      </c>
      <c r="F37" s="198" t="n">
        <v>35</v>
      </c>
      <c r="G37" s="200" t="n">
        <v>55</v>
      </c>
      <c r="H37" s="200" t="n">
        <v>54</v>
      </c>
      <c r="I37" s="200" t="n">
        <v>53</v>
      </c>
    </row>
    <row r="38" customFormat="false" ht="13" hidden="false" customHeight="false" outlineLevel="0" collapsed="false">
      <c r="A38" s="197" t="n">
        <v>17</v>
      </c>
      <c r="B38" s="0" t="n">
        <v>1</v>
      </c>
      <c r="C38" s="198" t="n">
        <v>2645.04989955392</v>
      </c>
      <c r="D38" s="198" t="n">
        <v>895.020410205548</v>
      </c>
      <c r="E38" s="202" t="s">
        <v>258</v>
      </c>
      <c r="F38" s="198" t="n">
        <v>36</v>
      </c>
      <c r="G38" s="200" t="n">
        <v>13</v>
      </c>
      <c r="H38" s="200" t="n">
        <v>6</v>
      </c>
      <c r="I38" s="200" t="n">
        <v>17</v>
      </c>
    </row>
    <row r="39" customFormat="false" ht="13" hidden="false" customHeight="false" outlineLevel="0" collapsed="false">
      <c r="A39" s="197" t="n">
        <v>51</v>
      </c>
      <c r="B39" s="0" t="n">
        <v>1</v>
      </c>
      <c r="C39" s="198" t="n">
        <v>2080.53597211408</v>
      </c>
      <c r="D39" s="198" t="n">
        <v>704.002657765732</v>
      </c>
      <c r="E39" s="202" t="s">
        <v>302</v>
      </c>
      <c r="F39" s="198" t="n">
        <v>37</v>
      </c>
      <c r="G39" s="200" t="n">
        <v>49</v>
      </c>
      <c r="H39" s="200" t="n">
        <v>50</v>
      </c>
      <c r="I39" s="200" t="n">
        <v>51</v>
      </c>
    </row>
    <row r="40" customFormat="false" ht="13" hidden="false" customHeight="false" outlineLevel="0" collapsed="false">
      <c r="A40" s="197" t="n">
        <v>6</v>
      </c>
      <c r="B40" s="0" t="n">
        <v>2</v>
      </c>
      <c r="C40" s="198" t="n">
        <v>2766.76089801923</v>
      </c>
      <c r="D40" s="198" t="n">
        <v>936.204445255819</v>
      </c>
      <c r="E40" s="202" t="s">
        <v>255</v>
      </c>
      <c r="F40" s="198" t="n">
        <v>38</v>
      </c>
      <c r="G40" s="200" t="n">
        <v>18</v>
      </c>
      <c r="H40" s="200" t="n">
        <v>3</v>
      </c>
      <c r="I40" s="200" t="n">
        <v>6</v>
      </c>
    </row>
    <row r="41" customFormat="false" ht="13" hidden="false" customHeight="false" outlineLevel="0" collapsed="false">
      <c r="A41" s="197" t="n">
        <v>23</v>
      </c>
      <c r="B41" s="0" t="n">
        <v>1</v>
      </c>
      <c r="C41" s="198" t="n">
        <v>2585.02664054593</v>
      </c>
      <c r="D41" s="198" t="n">
        <v>874.710002485729</v>
      </c>
      <c r="E41" s="202" t="s">
        <v>262</v>
      </c>
      <c r="F41" s="198" t="n">
        <v>39</v>
      </c>
      <c r="G41" s="200" t="n">
        <v>19</v>
      </c>
      <c r="H41" s="200" t="n">
        <v>10</v>
      </c>
      <c r="I41" s="200" t="n">
        <v>23</v>
      </c>
    </row>
    <row r="42" customFormat="false" ht="13" hidden="false" customHeight="false" outlineLevel="0" collapsed="false">
      <c r="A42" s="197" t="n">
        <v>16</v>
      </c>
      <c r="B42" s="0" t="n">
        <v>2</v>
      </c>
      <c r="C42" s="198" t="n">
        <v>2662.94306616062</v>
      </c>
      <c r="D42" s="198" t="n">
        <v>901.075021620971</v>
      </c>
      <c r="E42" s="202" t="s">
        <v>257</v>
      </c>
      <c r="F42" s="198" t="n">
        <v>40</v>
      </c>
      <c r="G42" s="200" t="n">
        <v>7</v>
      </c>
      <c r="H42" s="200" t="n">
        <v>5</v>
      </c>
      <c r="I42" s="200" t="n">
        <v>16</v>
      </c>
    </row>
    <row r="43" customFormat="false" ht="13" hidden="false" customHeight="false" outlineLevel="0" collapsed="false">
      <c r="A43" s="197" t="n">
        <v>1</v>
      </c>
      <c r="B43" s="0" t="n">
        <v>1</v>
      </c>
      <c r="C43" s="198" t="n">
        <v>2955.29562163445</v>
      </c>
      <c r="D43" s="198" t="n">
        <v>1000</v>
      </c>
      <c r="E43" s="202" t="s">
        <v>253</v>
      </c>
      <c r="F43" s="198" t="n">
        <v>41</v>
      </c>
      <c r="G43" s="200" t="n">
        <v>4</v>
      </c>
      <c r="H43" s="200" t="n">
        <v>1</v>
      </c>
      <c r="I43" s="200" t="n">
        <v>1</v>
      </c>
    </row>
    <row r="44" customFormat="false" ht="13" hidden="false" customHeight="false" outlineLevel="0" collapsed="false">
      <c r="A44" s="197" t="n">
        <v>12</v>
      </c>
      <c r="B44" s="0" t="n">
        <v>2</v>
      </c>
      <c r="C44" s="198" t="n">
        <v>2727.1616165734</v>
      </c>
      <c r="D44" s="198" t="n">
        <v>922.805013687641</v>
      </c>
      <c r="E44" s="202" t="s">
        <v>272</v>
      </c>
      <c r="F44" s="198" t="n">
        <v>42</v>
      </c>
      <c r="G44" s="200" t="n">
        <v>20</v>
      </c>
      <c r="H44" s="200" t="n">
        <v>20</v>
      </c>
      <c r="I44" s="200" t="n">
        <v>12</v>
      </c>
    </row>
    <row r="45" customFormat="false" ht="13" hidden="false" customHeight="false" outlineLevel="0" collapsed="false">
      <c r="A45" s="197" t="n">
        <v>43</v>
      </c>
      <c r="B45" s="0" t="n">
        <v>1</v>
      </c>
      <c r="C45" s="198" t="n">
        <v>2260.45585000682</v>
      </c>
      <c r="D45" s="198" t="n">
        <v>764.883158713123</v>
      </c>
      <c r="E45" s="202" t="s">
        <v>295</v>
      </c>
      <c r="F45" s="198" t="n">
        <v>43</v>
      </c>
      <c r="G45" s="200" t="n">
        <v>33</v>
      </c>
      <c r="H45" s="200" t="n">
        <v>43</v>
      </c>
      <c r="I45" s="200" t="n">
        <v>43</v>
      </c>
    </row>
    <row r="46" customFormat="false" ht="13" hidden="false" customHeight="false" outlineLevel="0" collapsed="false">
      <c r="A46" s="197" t="n">
        <v>39</v>
      </c>
      <c r="B46" s="0" t="n">
        <v>1</v>
      </c>
      <c r="C46" s="198" t="n">
        <v>2353.0213834918</v>
      </c>
      <c r="D46" s="198" t="n">
        <v>796.205078864645</v>
      </c>
      <c r="E46" s="202" t="s">
        <v>286</v>
      </c>
      <c r="F46" s="198" t="n">
        <v>44</v>
      </c>
      <c r="G46" s="200" t="n">
        <v>32</v>
      </c>
      <c r="H46" s="200" t="n">
        <v>34</v>
      </c>
      <c r="I46" s="200" t="n">
        <v>39</v>
      </c>
    </row>
    <row r="47" customFormat="false" ht="13" hidden="false" customHeight="false" outlineLevel="0" collapsed="false">
      <c r="A47" s="197" t="n">
        <v>46</v>
      </c>
      <c r="B47" s="0" t="n">
        <v>2</v>
      </c>
      <c r="C47" s="198" t="n">
        <v>2204.0173591231</v>
      </c>
      <c r="D47" s="198" t="n">
        <v>745.78574914416</v>
      </c>
      <c r="E47" s="202" t="s">
        <v>298</v>
      </c>
      <c r="F47" s="198" t="n">
        <v>45</v>
      </c>
      <c r="G47" s="200" t="n">
        <v>36</v>
      </c>
      <c r="H47" s="200" t="n">
        <v>46</v>
      </c>
      <c r="I47" s="200" t="n">
        <v>46</v>
      </c>
    </row>
    <row r="48" customFormat="false" ht="13" hidden="false" customHeight="false" outlineLevel="0" collapsed="false">
      <c r="A48" s="197" t="n">
        <v>3</v>
      </c>
      <c r="B48" s="0" t="n">
        <v>1</v>
      </c>
      <c r="C48" s="198" t="n">
        <v>2813.26221024344</v>
      </c>
      <c r="D48" s="198" t="n">
        <v>951.939355795324</v>
      </c>
      <c r="E48" s="202" t="s">
        <v>260</v>
      </c>
      <c r="F48" s="198" t="n">
        <v>46</v>
      </c>
      <c r="G48" s="200" t="n">
        <v>14</v>
      </c>
      <c r="H48" s="200" t="n">
        <v>8</v>
      </c>
      <c r="I48" s="200" t="n">
        <v>3</v>
      </c>
    </row>
    <row r="49" customFormat="false" ht="13" hidden="false" customHeight="false" outlineLevel="0" collapsed="false">
      <c r="A49" s="197" t="n">
        <v>47</v>
      </c>
      <c r="B49" s="0" t="n">
        <v>1</v>
      </c>
      <c r="C49" s="198" t="n">
        <v>2192.77636702932</v>
      </c>
      <c r="D49" s="198" t="n">
        <v>741.982071430334</v>
      </c>
      <c r="E49" s="202" t="s">
        <v>299</v>
      </c>
      <c r="F49" s="198" t="n">
        <v>47</v>
      </c>
      <c r="G49" s="200" t="n">
        <v>40</v>
      </c>
      <c r="H49" s="200" t="n">
        <v>47</v>
      </c>
      <c r="I49" s="200" t="n">
        <v>47</v>
      </c>
    </row>
    <row r="50" customFormat="false" ht="13" hidden="false" customHeight="false" outlineLevel="0" collapsed="false">
      <c r="A50" s="197" t="n">
        <v>45</v>
      </c>
      <c r="B50" s="0" t="n">
        <v>1</v>
      </c>
      <c r="C50" s="198" t="n">
        <v>2253.24296299793</v>
      </c>
      <c r="D50" s="198" t="n">
        <v>762.442493570832</v>
      </c>
      <c r="E50" s="202" t="s">
        <v>296</v>
      </c>
      <c r="F50" s="198" t="n">
        <v>48</v>
      </c>
      <c r="G50" s="200" t="n">
        <v>44</v>
      </c>
      <c r="H50" s="200" t="n">
        <v>44</v>
      </c>
      <c r="I50" s="200" t="n">
        <v>45</v>
      </c>
    </row>
    <row r="51" customFormat="false" ht="13" hidden="false" customHeight="false" outlineLevel="0" collapsed="false">
      <c r="A51" s="197" t="n">
        <v>35</v>
      </c>
      <c r="B51" s="0" t="n">
        <v>1</v>
      </c>
      <c r="C51" s="198" t="n">
        <v>2370.67758490211</v>
      </c>
      <c r="D51" s="198" t="n">
        <v>802.179507033883</v>
      </c>
      <c r="E51" s="202" t="s">
        <v>291</v>
      </c>
      <c r="F51" s="198" t="n">
        <v>49</v>
      </c>
      <c r="G51" s="200" t="n">
        <v>51</v>
      </c>
      <c r="H51" s="200" t="n">
        <v>39</v>
      </c>
      <c r="I51" s="200" t="n">
        <v>35</v>
      </c>
    </row>
    <row r="52" customFormat="false" ht="13" hidden="false" customHeight="false" outlineLevel="0" collapsed="false">
      <c r="A52" s="197" t="n">
        <v>15</v>
      </c>
      <c r="B52" s="0" t="n">
        <v>1</v>
      </c>
      <c r="C52" s="198" t="n">
        <v>2663.39320852308</v>
      </c>
      <c r="D52" s="198" t="n">
        <v>901.227338823745</v>
      </c>
      <c r="E52" s="202" t="s">
        <v>270</v>
      </c>
      <c r="F52" s="198" t="n">
        <v>50</v>
      </c>
      <c r="G52" s="200" t="n">
        <v>12</v>
      </c>
      <c r="H52" s="200" t="n">
        <v>18</v>
      </c>
      <c r="I52" s="200" t="n">
        <v>15</v>
      </c>
    </row>
    <row r="53" customFormat="false" ht="13" hidden="false" customHeight="false" outlineLevel="0" collapsed="false">
      <c r="A53" s="197" t="n">
        <v>29</v>
      </c>
      <c r="B53" s="0" t="n">
        <v>1</v>
      </c>
      <c r="C53" s="198" t="n">
        <v>2443.61877031482</v>
      </c>
      <c r="D53" s="198" t="n">
        <v>826.861026161356</v>
      </c>
      <c r="E53" s="202" t="s">
        <v>289</v>
      </c>
      <c r="F53" s="198" t="n">
        <v>51</v>
      </c>
      <c r="G53" s="200" t="n">
        <v>35</v>
      </c>
      <c r="H53" s="200" t="n">
        <v>37</v>
      </c>
      <c r="I53" s="200" t="n">
        <v>29</v>
      </c>
    </row>
    <row r="54" customFormat="false" ht="13" hidden="false" customHeight="false" outlineLevel="0" collapsed="false">
      <c r="A54" s="197" t="n">
        <v>4</v>
      </c>
      <c r="B54" s="0" t="n">
        <v>2</v>
      </c>
      <c r="C54" s="198" t="n">
        <v>2797.73265226288</v>
      </c>
      <c r="D54" s="198" t="n">
        <v>946.684531923603</v>
      </c>
      <c r="E54" s="202" t="s">
        <v>266</v>
      </c>
      <c r="F54" s="198" t="n">
        <v>52</v>
      </c>
      <c r="G54" s="200" t="n">
        <v>1</v>
      </c>
      <c r="H54" s="200" t="n">
        <v>14</v>
      </c>
      <c r="I54" s="200" t="n">
        <v>4</v>
      </c>
    </row>
    <row r="55" customFormat="false" ht="13" hidden="false" customHeight="false" outlineLevel="0" collapsed="false">
      <c r="A55" s="197" t="n">
        <v>44</v>
      </c>
      <c r="B55" s="0" t="n">
        <v>2</v>
      </c>
      <c r="C55" s="198" t="n">
        <v>2255.93216557878</v>
      </c>
      <c r="D55" s="198" t="n">
        <v>763.352454172122</v>
      </c>
      <c r="E55" s="202" t="s">
        <v>293</v>
      </c>
      <c r="F55" s="198" t="n">
        <v>53</v>
      </c>
      <c r="G55" s="200" t="n">
        <v>43</v>
      </c>
      <c r="H55" s="200" t="n">
        <v>41</v>
      </c>
      <c r="I55" s="200" t="n">
        <v>44</v>
      </c>
    </row>
    <row r="56" customFormat="false" ht="13" hidden="false" customHeight="false" outlineLevel="0" collapsed="false">
      <c r="A56" s="197" t="n">
        <v>34</v>
      </c>
      <c r="B56" s="0" t="n">
        <v>2</v>
      </c>
      <c r="C56" s="198" t="n">
        <v>2390.60877436743</v>
      </c>
      <c r="D56" s="198" t="n">
        <v>808.923735705764</v>
      </c>
      <c r="E56" s="202" t="s">
        <v>283</v>
      </c>
      <c r="F56" s="198" t="n">
        <v>54</v>
      </c>
      <c r="G56" s="200" t="n">
        <v>23</v>
      </c>
      <c r="H56" s="200" t="n">
        <v>31</v>
      </c>
      <c r="I56" s="200" t="n">
        <v>34</v>
      </c>
    </row>
    <row r="57" customFormat="false" ht="13" hidden="false" customHeight="false" outlineLevel="0" collapsed="false">
      <c r="A57" s="197" t="n">
        <v>19</v>
      </c>
      <c r="B57" s="0" t="n">
        <v>1</v>
      </c>
      <c r="C57" s="198" t="n">
        <v>2616.73035530672</v>
      </c>
      <c r="D57" s="198" t="n">
        <v>885.437766750224</v>
      </c>
      <c r="E57" s="202" t="s">
        <v>276</v>
      </c>
      <c r="F57" s="198" t="n">
        <v>55</v>
      </c>
      <c r="G57" s="200" t="n">
        <v>29</v>
      </c>
      <c r="H57" s="200" t="n">
        <v>24</v>
      </c>
      <c r="I57" s="200" t="n">
        <v>19</v>
      </c>
    </row>
    <row r="58" customFormat="false" ht="13" hidden="false" customHeight="false" outlineLevel="0" collapsed="false">
      <c r="A58" s="197" t="n">
        <v>26</v>
      </c>
      <c r="B58" s="0" t="n">
        <v>2</v>
      </c>
      <c r="C58" s="198" t="n">
        <v>2486.22007753252</v>
      </c>
      <c r="D58" s="198" t="n">
        <v>841.276270073278</v>
      </c>
      <c r="E58" s="202" t="s">
        <v>279</v>
      </c>
      <c r="F58" s="198" t="n">
        <v>56</v>
      </c>
      <c r="G58" s="200" t="n">
        <v>16</v>
      </c>
      <c r="H58" s="200" t="n">
        <v>27</v>
      </c>
      <c r="I58" s="200" t="n">
        <v>26</v>
      </c>
    </row>
    <row r="59" customFormat="false" ht="13" hidden="false" customHeight="false" outlineLevel="0" collapsed="false">
      <c r="A59" s="197" t="n">
        <v>20</v>
      </c>
      <c r="B59" s="0" t="n">
        <v>2</v>
      </c>
      <c r="C59" s="198" t="n">
        <v>2616.15954699807</v>
      </c>
      <c r="D59" s="198" t="n">
        <v>885.244619132615</v>
      </c>
      <c r="E59" s="202" t="s">
        <v>275</v>
      </c>
      <c r="F59" s="198" t="n">
        <v>57</v>
      </c>
      <c r="G59" s="200" t="n">
        <v>28</v>
      </c>
      <c r="H59" s="200" t="n">
        <v>23</v>
      </c>
      <c r="I59" s="200" t="n">
        <v>20</v>
      </c>
    </row>
  </sheetData>
  <autoFilter ref="A2:I2"/>
  <conditionalFormatting sqref="A3:C59,G3:I59">
    <cfRule type="cellIs" priority="2" operator="equal" aboveAverage="0" equalAverage="0" bottom="0" percent="0" rank="0" text="" dxfId="0">
      <formula>1</formula>
    </cfRule>
    <cfRule type="cellIs" priority="3" operator="equal" aboveAverage="0" equalAverage="0" bottom="0" percent="0" rank="0" text="" dxfId="1">
      <formula>2</formula>
    </cfRule>
    <cfRule type="cellIs" priority="4" operator="equal" aboveAverage="0" equalAverage="0" bottom="0" percent="0" rank="0" text="" dxfId="2">
      <formula>3</formula>
    </cfRule>
  </conditionalFormatting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tabColor rgb="FFFFCC99"/>
    <pageSetUpPr fitToPage="false"/>
  </sheetPr>
  <dimension ref="1:131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0" topLeftCell="A11" activePane="bottomLeft" state="frozen"/>
      <selection pane="topLeft" activeCell="A1" activeCellId="0" sqref="A1"/>
      <selection pane="bottomLeft" activeCell="Q11" activeCellId="0" sqref="Q11"/>
    </sheetView>
  </sheetViews>
  <sheetFormatPr defaultRowHeight="12.5"/>
  <cols>
    <col collapsed="false" hidden="false" max="1" min="1" style="1" width="3.91326530612245"/>
    <col collapsed="false" hidden="false" max="2" min="2" style="2" width="26.3214285714286"/>
    <col collapsed="false" hidden="false" max="3" min="3" style="2" width="20.25"/>
    <col collapsed="false" hidden="true" max="6" min="4" style="2" width="0"/>
    <col collapsed="false" hidden="false" max="7" min="7" style="2" width="10.530612244898"/>
    <col collapsed="false" hidden="false" max="8" min="8" style="3" width="10.530612244898"/>
    <col collapsed="false" hidden="true" max="10" min="9" style="2" width="0"/>
    <col collapsed="false" hidden="false" max="11" min="11" style="2" width="18.0867346938776"/>
    <col collapsed="false" hidden="false" max="14" min="12" style="2" width="8.50510204081633"/>
    <col collapsed="false" hidden="false" max="15" min="15" style="2" width="10.530612244898"/>
    <col collapsed="false" hidden="false" max="16" min="16" style="4" width="10.6632653061225"/>
    <col collapsed="false" hidden="false" max="18" min="17" style="3" width="8.50510204081633"/>
    <col collapsed="false" hidden="false" max="23" min="19" style="2" width="8.50510204081633"/>
    <col collapsed="false" hidden="false" max="44" min="24" style="1" width="8.50510204081633"/>
    <col collapsed="false" hidden="false" max="1025" min="45" style="2" width="8.50510204081633"/>
  </cols>
  <sheetData>
    <row r="1" s="1" customFormat="true" ht="12" hidden="false" customHeight="true" outlineLevel="0" collapsed="false">
      <c r="H1" s="5"/>
      <c r="L1" s="6"/>
      <c r="M1" s="6"/>
      <c r="N1" s="7"/>
      <c r="O1" s="7"/>
      <c r="P1" s="8"/>
      <c r="Q1" s="5"/>
      <c r="R1" s="5"/>
      <c r="S1" s="7"/>
      <c r="T1" s="7"/>
      <c r="U1" s="7"/>
      <c r="V1" s="7"/>
      <c r="W1" s="7"/>
      <c r="X1" s="7"/>
      <c r="Y1" s="7"/>
      <c r="Z1" s="7"/>
      <c r="AA1" s="6"/>
      <c r="AB1" s="7"/>
      <c r="AC1" s="7"/>
      <c r="AD1" s="7"/>
      <c r="AE1" s="7"/>
      <c r="AF1" s="7"/>
      <c r="AG1" s="7"/>
      <c r="AH1" s="7"/>
      <c r="AI1" s="7"/>
      <c r="AJ1" s="7"/>
      <c r="AK1" s="7"/>
      <c r="AL1" s="6"/>
      <c r="AM1" s="7"/>
      <c r="AN1" s="7"/>
      <c r="AO1" s="7"/>
      <c r="AP1" s="7"/>
      <c r="AQ1" s="7"/>
      <c r="AR1" s="7"/>
      <c r="AS1" s="7"/>
      <c r="AT1" s="7"/>
      <c r="AU1" s="7"/>
      <c r="AV1" s="7"/>
      <c r="AW1" s="6"/>
      <c r="AX1" s="7"/>
      <c r="AY1" s="7"/>
      <c r="AZ1" s="7"/>
      <c r="BA1" s="7"/>
      <c r="BB1" s="7"/>
      <c r="BC1" s="7"/>
      <c r="BD1" s="7"/>
      <c r="BE1" s="7"/>
      <c r="BF1" s="7"/>
      <c r="BG1" s="7"/>
      <c r="BH1" s="6"/>
      <c r="BI1" s="7"/>
      <c r="BJ1" s="7"/>
      <c r="BK1" s="7"/>
      <c r="BL1" s="7"/>
      <c r="BM1" s="7"/>
      <c r="BN1" s="7"/>
      <c r="BO1" s="7"/>
      <c r="BP1" s="7"/>
      <c r="BQ1" s="7"/>
      <c r="BR1" s="7"/>
      <c r="BS1" s="6"/>
      <c r="BT1" s="7"/>
      <c r="BU1" s="7"/>
      <c r="BV1" s="7"/>
      <c r="BW1" s="7"/>
      <c r="BX1" s="7"/>
      <c r="BY1" s="7"/>
      <c r="BZ1" s="7"/>
      <c r="CA1" s="7"/>
      <c r="CB1" s="7"/>
      <c r="CC1" s="7"/>
      <c r="CD1" s="6"/>
      <c r="CE1" s="7"/>
      <c r="CF1" s="7"/>
      <c r="CG1" s="7"/>
      <c r="CH1" s="7"/>
      <c r="CI1" s="7"/>
      <c r="CJ1" s="7"/>
      <c r="CK1" s="7"/>
      <c r="CL1" s="7"/>
      <c r="CM1" s="7"/>
      <c r="CN1" s="7"/>
      <c r="CO1" s="6"/>
      <c r="CP1" s="7"/>
      <c r="CQ1" s="7"/>
      <c r="CR1" s="7"/>
      <c r="CS1" s="7"/>
      <c r="CT1" s="7"/>
      <c r="CU1" s="7"/>
      <c r="CV1" s="7"/>
      <c r="CW1" s="7"/>
      <c r="CX1" s="7"/>
      <c r="CY1" s="7"/>
      <c r="CZ1" s="6"/>
      <c r="DA1" s="7"/>
      <c r="DB1" s="7"/>
      <c r="DC1" s="7"/>
      <c r="DD1" s="7"/>
      <c r="DE1" s="7"/>
      <c r="DF1" s="7"/>
      <c r="DG1" s="7"/>
      <c r="DH1" s="7"/>
      <c r="DI1" s="7"/>
      <c r="DJ1" s="7"/>
      <c r="DK1" s="6"/>
      <c r="DL1" s="7"/>
      <c r="DM1" s="7"/>
      <c r="DN1" s="7"/>
      <c r="DO1" s="7"/>
      <c r="DP1" s="7"/>
      <c r="DQ1" s="7"/>
      <c r="DR1" s="7"/>
      <c r="DS1" s="7"/>
      <c r="DT1" s="7"/>
      <c r="DU1" s="7"/>
      <c r="DV1" s="6"/>
      <c r="ED1" s="9" t="s">
        <v>14</v>
      </c>
      <c r="EE1" s="9"/>
      <c r="EF1" s="9"/>
      <c r="EG1" s="10" t="str">
        <f aca="false">IF(COUNTIF(_TM3,"")&lt;&gt;6,MIN(_TM3),"")</f>
        <v/>
      </c>
      <c r="EH1" s="11" t="s">
        <v>15</v>
      </c>
      <c r="EI1" s="12" t="n">
        <f aca="false">IF(COUNTIF(_TM13,"")&lt;&gt;6,MIN(_TM13),"")</f>
        <v>0</v>
      </c>
      <c r="EJ1" s="13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</row>
    <row r="2" customFormat="false" ht="13" hidden="false" customHeight="false" outlineLevel="0" collapsed="false">
      <c r="B2" s="15" t="s">
        <v>16</v>
      </c>
      <c r="C2" s="16" t="s">
        <v>17</v>
      </c>
      <c r="D2" s="16"/>
      <c r="E2" s="16"/>
      <c r="F2" s="1"/>
      <c r="G2" s="1"/>
      <c r="H2" s="5"/>
      <c r="I2" s="1"/>
      <c r="J2" s="1"/>
      <c r="K2" s="1"/>
      <c r="L2" s="0"/>
      <c r="M2" s="0"/>
      <c r="N2" s="0"/>
      <c r="O2" s="8"/>
      <c r="P2" s="8"/>
      <c r="Q2" s="17"/>
      <c r="R2" s="17"/>
      <c r="S2" s="8"/>
      <c r="T2" s="8"/>
      <c r="U2" s="8"/>
      <c r="V2" s="8"/>
      <c r="W2" s="8"/>
      <c r="X2" s="7"/>
      <c r="Y2" s="7"/>
      <c r="Z2" s="7"/>
      <c r="AA2" s="7"/>
      <c r="AB2" s="8"/>
      <c r="AC2" s="8"/>
      <c r="AD2" s="8"/>
      <c r="AE2" s="8"/>
      <c r="AF2" s="8"/>
      <c r="AG2" s="8"/>
      <c r="AH2" s="8"/>
      <c r="AI2" s="7"/>
      <c r="AJ2" s="7"/>
      <c r="AK2" s="7"/>
      <c r="AL2" s="7"/>
      <c r="AM2" s="8"/>
      <c r="AN2" s="8"/>
      <c r="AO2" s="8"/>
      <c r="AP2" s="8"/>
      <c r="AQ2" s="8"/>
      <c r="AR2" s="8"/>
      <c r="AS2" s="8"/>
      <c r="AT2" s="7"/>
      <c r="AU2" s="7"/>
      <c r="AV2" s="7"/>
      <c r="AW2" s="7"/>
      <c r="AX2" s="8"/>
      <c r="AY2" s="8"/>
      <c r="AZ2" s="8"/>
      <c r="BA2" s="8"/>
      <c r="BB2" s="8"/>
      <c r="BC2" s="8"/>
      <c r="BD2" s="8"/>
      <c r="BE2" s="7"/>
      <c r="BF2" s="7"/>
      <c r="BG2" s="7"/>
      <c r="BH2" s="7"/>
      <c r="BI2" s="8"/>
      <c r="BJ2" s="8"/>
      <c r="BK2" s="8"/>
      <c r="BL2" s="8"/>
      <c r="BM2" s="8"/>
      <c r="BN2" s="8"/>
      <c r="BO2" s="8"/>
      <c r="BP2" s="7"/>
      <c r="BQ2" s="7"/>
      <c r="BR2" s="7"/>
      <c r="BS2" s="7"/>
      <c r="BT2" s="8"/>
      <c r="BU2" s="8"/>
      <c r="BV2" s="8"/>
      <c r="BW2" s="8"/>
      <c r="BX2" s="8"/>
      <c r="BY2" s="8"/>
      <c r="BZ2" s="8"/>
      <c r="CA2" s="7"/>
      <c r="CB2" s="7"/>
      <c r="CC2" s="7"/>
      <c r="CD2" s="7"/>
      <c r="CE2" s="8"/>
      <c r="CF2" s="8"/>
      <c r="CG2" s="8"/>
      <c r="CH2" s="7"/>
      <c r="CI2" s="8"/>
      <c r="CJ2" s="8"/>
      <c r="CK2" s="8"/>
      <c r="CL2" s="7"/>
      <c r="CM2" s="7"/>
      <c r="CN2" s="7"/>
      <c r="CO2" s="7"/>
      <c r="CP2" s="8"/>
      <c r="CQ2" s="8"/>
      <c r="CR2" s="8"/>
      <c r="CS2" s="8"/>
      <c r="CT2" s="8"/>
      <c r="CU2" s="8"/>
      <c r="CV2" s="8"/>
      <c r="CW2" s="7"/>
      <c r="CX2" s="7"/>
      <c r="CY2" s="7"/>
      <c r="CZ2" s="7"/>
      <c r="DA2" s="8"/>
      <c r="DB2" s="8"/>
      <c r="DC2" s="8"/>
      <c r="DD2" s="8"/>
      <c r="DE2" s="8"/>
      <c r="DF2" s="8"/>
      <c r="DG2" s="8"/>
      <c r="DH2" s="7"/>
      <c r="DI2" s="7"/>
      <c r="DJ2" s="7"/>
      <c r="DK2" s="7"/>
      <c r="DL2" s="8"/>
      <c r="DM2" s="8"/>
      <c r="DN2" s="8"/>
      <c r="DO2" s="8"/>
      <c r="DP2" s="8"/>
      <c r="DQ2" s="8"/>
      <c r="DR2" s="8"/>
      <c r="DS2" s="7"/>
      <c r="DT2" s="7"/>
      <c r="DU2" s="7"/>
      <c r="DV2" s="7"/>
      <c r="DW2" s="0"/>
      <c r="DX2" s="0"/>
      <c r="DY2" s="0"/>
      <c r="DZ2" s="0"/>
      <c r="EA2" s="0"/>
      <c r="EB2" s="0"/>
      <c r="EC2" s="0"/>
      <c r="ED2" s="18" t="s">
        <v>18</v>
      </c>
      <c r="EE2" s="19" t="n">
        <f aca="false">MIN(EG1:EH10)</f>
        <v>0</v>
      </c>
      <c r="EF2" s="20" t="s">
        <v>19</v>
      </c>
      <c r="EG2" s="10" t="str">
        <f aca="false">IF(COUNTIF(_TM4,"")&lt;&gt;6,MIN(_TM4),"")</f>
        <v/>
      </c>
      <c r="EH2" s="11" t="s">
        <v>20</v>
      </c>
      <c r="EI2" s="12" t="n">
        <f aca="false">IF(COUNTIF(_TM14,"")&lt;&gt;6,MIN(_TM14),"")</f>
        <v>0</v>
      </c>
      <c r="EJ2" s="13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3" hidden="false" customHeight="false" outlineLevel="0" collapsed="false">
      <c r="B3" s="21" t="s">
        <v>21</v>
      </c>
      <c r="C3" s="22" t="s">
        <v>22</v>
      </c>
      <c r="D3" s="22"/>
      <c r="E3" s="22"/>
      <c r="F3" s="1"/>
      <c r="G3" s="1"/>
      <c r="H3" s="5"/>
      <c r="I3" s="1"/>
      <c r="J3" s="1"/>
      <c r="K3" s="1"/>
      <c r="L3" s="0"/>
      <c r="M3" s="0"/>
      <c r="N3" s="8"/>
      <c r="O3" s="8"/>
      <c r="P3" s="8"/>
      <c r="Q3" s="17"/>
      <c r="R3" s="17"/>
      <c r="S3" s="8"/>
      <c r="T3" s="8"/>
      <c r="U3" s="8"/>
      <c r="V3" s="8"/>
      <c r="W3" s="8"/>
      <c r="X3" s="7"/>
      <c r="Y3" s="7"/>
      <c r="Z3" s="23"/>
      <c r="AA3" s="7"/>
      <c r="AB3" s="8"/>
      <c r="AC3" s="8"/>
      <c r="AD3" s="8"/>
      <c r="AE3" s="8"/>
      <c r="AF3" s="8"/>
      <c r="AG3" s="8"/>
      <c r="AH3" s="8"/>
      <c r="AI3" s="7"/>
      <c r="AJ3" s="7"/>
      <c r="AK3" s="23"/>
      <c r="AL3" s="7"/>
      <c r="AM3" s="8"/>
      <c r="AN3" s="8"/>
      <c r="AO3" s="8"/>
      <c r="AP3" s="8"/>
      <c r="AQ3" s="8"/>
      <c r="AR3" s="8"/>
      <c r="AS3" s="8"/>
      <c r="AT3" s="7"/>
      <c r="AU3" s="7"/>
      <c r="AV3" s="23"/>
      <c r="AW3" s="7"/>
      <c r="AX3" s="8"/>
      <c r="AY3" s="8"/>
      <c r="AZ3" s="8"/>
      <c r="BA3" s="8"/>
      <c r="BB3" s="8"/>
      <c r="BC3" s="8"/>
      <c r="BD3" s="8"/>
      <c r="BE3" s="7"/>
      <c r="BF3" s="7"/>
      <c r="BG3" s="23"/>
      <c r="BH3" s="7"/>
      <c r="BI3" s="8"/>
      <c r="BJ3" s="8"/>
      <c r="BK3" s="8"/>
      <c r="BL3" s="8"/>
      <c r="BM3" s="8"/>
      <c r="BN3" s="8"/>
      <c r="BO3" s="8"/>
      <c r="BP3" s="7"/>
      <c r="BQ3" s="7"/>
      <c r="BR3" s="23"/>
      <c r="BS3" s="7"/>
      <c r="BT3" s="8"/>
      <c r="BU3" s="8"/>
      <c r="BV3" s="8"/>
      <c r="BW3" s="8"/>
      <c r="BX3" s="8"/>
      <c r="BY3" s="8"/>
      <c r="BZ3" s="8"/>
      <c r="CA3" s="7"/>
      <c r="CB3" s="7"/>
      <c r="CC3" s="23"/>
      <c r="CD3" s="7"/>
      <c r="CE3" s="8"/>
      <c r="CF3" s="8"/>
      <c r="CG3" s="8"/>
      <c r="CH3" s="8"/>
      <c r="CI3" s="8"/>
      <c r="CJ3" s="8"/>
      <c r="CK3" s="8"/>
      <c r="CL3" s="7"/>
      <c r="CM3" s="7"/>
      <c r="CN3" s="23"/>
      <c r="CO3" s="7"/>
      <c r="CP3" s="8"/>
      <c r="CQ3" s="8"/>
      <c r="CR3" s="8"/>
      <c r="CS3" s="8"/>
      <c r="CT3" s="8"/>
      <c r="CU3" s="8"/>
      <c r="CV3" s="8"/>
      <c r="CW3" s="7"/>
      <c r="CX3" s="7"/>
      <c r="CY3" s="23"/>
      <c r="CZ3" s="7"/>
      <c r="DA3" s="8"/>
      <c r="DB3" s="8"/>
      <c r="DC3" s="8"/>
      <c r="DD3" s="8"/>
      <c r="DE3" s="8"/>
      <c r="DF3" s="8"/>
      <c r="DG3" s="8"/>
      <c r="DH3" s="7"/>
      <c r="DI3" s="7"/>
      <c r="DJ3" s="23"/>
      <c r="DK3" s="7"/>
      <c r="DL3" s="8"/>
      <c r="DM3" s="8"/>
      <c r="DN3" s="8"/>
      <c r="DO3" s="8"/>
      <c r="DP3" s="8"/>
      <c r="DQ3" s="8"/>
      <c r="DR3" s="8"/>
      <c r="DS3" s="7"/>
      <c r="DT3" s="7"/>
      <c r="DU3" s="23"/>
      <c r="DV3" s="7"/>
      <c r="DW3" s="0"/>
      <c r="DX3" s="0"/>
      <c r="DY3" s="0"/>
      <c r="DZ3" s="0"/>
      <c r="EA3" s="0"/>
      <c r="EB3" s="0"/>
      <c r="EC3" s="0"/>
      <c r="ED3" s="9" t="s">
        <v>23</v>
      </c>
      <c r="EE3" s="19" t="n">
        <f aca="false">IF(COUNTIF(EI1:EI10,"")&lt;10,MIN(EI1:EJ10),"")</f>
        <v>0</v>
      </c>
      <c r="EF3" s="20"/>
      <c r="EG3" s="10" t="str">
        <f aca="false">IF(COUNTIF(_TM5,"")&lt;&gt;6,MIN(_TM5),"")</f>
        <v/>
      </c>
      <c r="EH3" s="11" t="s">
        <v>20</v>
      </c>
      <c r="EI3" s="12" t="n">
        <f aca="false">IF(COUNTIF(_TM15,"")&lt;&gt;6,MIN(_TM15),"")</f>
        <v>0</v>
      </c>
      <c r="EJ3" s="13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3" hidden="false" customHeight="false" outlineLevel="0" collapsed="false">
      <c r="B4" s="24" t="s">
        <v>24</v>
      </c>
      <c r="C4" s="25" t="s">
        <v>25</v>
      </c>
      <c r="D4" s="25"/>
      <c r="E4" s="25"/>
      <c r="F4" s="1"/>
      <c r="G4" s="1"/>
      <c r="H4" s="5"/>
      <c r="I4" s="1"/>
      <c r="J4" s="1"/>
      <c r="K4" s="1"/>
      <c r="L4" s="0"/>
      <c r="M4" s="0"/>
      <c r="N4" s="26"/>
      <c r="O4" s="8"/>
      <c r="P4" s="8"/>
      <c r="Q4" s="17"/>
      <c r="R4" s="17"/>
      <c r="S4" s="8"/>
      <c r="T4" s="8"/>
      <c r="U4" s="8"/>
      <c r="V4" s="8"/>
      <c r="W4" s="8"/>
      <c r="X4" s="7"/>
      <c r="Y4" s="7"/>
      <c r="Z4" s="7"/>
      <c r="AA4" s="7"/>
      <c r="AB4" s="26"/>
      <c r="AC4" s="26"/>
      <c r="AD4" s="8"/>
      <c r="AE4" s="8"/>
      <c r="AF4" s="26"/>
      <c r="AG4" s="26"/>
      <c r="AH4" s="26"/>
      <c r="AI4" s="7"/>
      <c r="AJ4" s="7"/>
      <c r="AK4" s="7"/>
      <c r="AL4" s="7"/>
      <c r="AM4" s="26"/>
      <c r="AN4" s="26"/>
      <c r="AO4" s="8"/>
      <c r="AP4" s="8"/>
      <c r="AQ4" s="26"/>
      <c r="AR4" s="26"/>
      <c r="AS4" s="26"/>
      <c r="AT4" s="7"/>
      <c r="AU4" s="7"/>
      <c r="AV4" s="7"/>
      <c r="AW4" s="7"/>
      <c r="AX4" s="26"/>
      <c r="AY4" s="26"/>
      <c r="AZ4" s="8"/>
      <c r="BA4" s="8"/>
      <c r="BB4" s="26"/>
      <c r="BC4" s="26"/>
      <c r="BD4" s="26"/>
      <c r="BE4" s="7"/>
      <c r="BF4" s="7"/>
      <c r="BG4" s="7"/>
      <c r="BH4" s="7"/>
      <c r="BI4" s="26"/>
      <c r="BJ4" s="26"/>
      <c r="BK4" s="8"/>
      <c r="BL4" s="8"/>
      <c r="BM4" s="26"/>
      <c r="BN4" s="26"/>
      <c r="BO4" s="26"/>
      <c r="BP4" s="7"/>
      <c r="BQ4" s="7"/>
      <c r="BR4" s="7"/>
      <c r="BS4" s="7"/>
      <c r="BT4" s="26"/>
      <c r="BU4" s="26"/>
      <c r="BV4" s="8"/>
      <c r="BW4" s="8"/>
      <c r="BX4" s="26"/>
      <c r="BY4" s="26"/>
      <c r="BZ4" s="26"/>
      <c r="CA4" s="7"/>
      <c r="CB4" s="7"/>
      <c r="CC4" s="7"/>
      <c r="CD4" s="7"/>
      <c r="CE4" s="26"/>
      <c r="CF4" s="26"/>
      <c r="CG4" s="8"/>
      <c r="CH4" s="8"/>
      <c r="CI4" s="26"/>
      <c r="CJ4" s="26"/>
      <c r="CK4" s="26"/>
      <c r="CL4" s="7"/>
      <c r="CM4" s="7"/>
      <c r="CN4" s="7"/>
      <c r="CO4" s="7"/>
      <c r="CP4" s="26"/>
      <c r="CQ4" s="26"/>
      <c r="CR4" s="8"/>
      <c r="CS4" s="8"/>
      <c r="CT4" s="26"/>
      <c r="CU4" s="26"/>
      <c r="CV4" s="26"/>
      <c r="CW4" s="7"/>
      <c r="CX4" s="7"/>
      <c r="CY4" s="7"/>
      <c r="CZ4" s="7"/>
      <c r="DA4" s="26"/>
      <c r="DB4" s="26"/>
      <c r="DC4" s="8"/>
      <c r="DD4" s="8"/>
      <c r="DE4" s="26"/>
      <c r="DF4" s="26"/>
      <c r="DG4" s="26"/>
      <c r="DH4" s="7"/>
      <c r="DI4" s="7"/>
      <c r="DJ4" s="7"/>
      <c r="DK4" s="7"/>
      <c r="DL4" s="26"/>
      <c r="DM4" s="26"/>
      <c r="DN4" s="8"/>
      <c r="DO4" s="8"/>
      <c r="DP4" s="26"/>
      <c r="DQ4" s="26"/>
      <c r="DR4" s="26"/>
      <c r="DS4" s="7"/>
      <c r="DT4" s="7"/>
      <c r="DU4" s="7"/>
      <c r="DV4" s="7"/>
      <c r="DW4" s="0"/>
      <c r="DX4" s="0"/>
      <c r="DY4" s="0"/>
      <c r="DZ4" s="0"/>
      <c r="EA4" s="0"/>
      <c r="EB4" s="0"/>
      <c r="EC4" s="0"/>
      <c r="ED4" s="9" t="s">
        <v>26</v>
      </c>
      <c r="EE4" s="19" t="n">
        <f aca="false">MIN(EE2:EE3)</f>
        <v>0</v>
      </c>
      <c r="EF4" s="20" t="s">
        <v>19</v>
      </c>
      <c r="EG4" s="10" t="str">
        <f aca="false">IF(COUNTIF(_TM6,"")&lt;&gt;6,MIN(_TM6),"")</f>
        <v/>
      </c>
      <c r="EH4" s="11" t="s">
        <v>20</v>
      </c>
      <c r="EI4" s="12" t="n">
        <f aca="false">IF(COUNTIF(_TM16,"")&lt;&gt;6,MIN(_TM16),"")</f>
        <v>0</v>
      </c>
      <c r="EJ4" s="13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2.5" hidden="false" customHeight="false" outlineLevel="0" collapsed="false">
      <c r="B5" s="0"/>
      <c r="C5" s="0"/>
      <c r="D5" s="0"/>
      <c r="E5" s="0"/>
      <c r="F5" s="1"/>
      <c r="G5" s="1"/>
      <c r="H5" s="5"/>
      <c r="I5" s="1"/>
      <c r="J5" s="1"/>
      <c r="K5" s="1"/>
      <c r="L5" s="0"/>
      <c r="M5" s="0"/>
      <c r="N5" s="0"/>
      <c r="O5" s="0"/>
      <c r="P5" s="0"/>
      <c r="Q5" s="5"/>
      <c r="R5" s="5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2.5" hidden="false" customHeight="false" outlineLevel="0" collapsed="false">
      <c r="B6" s="0"/>
      <c r="C6" s="0"/>
      <c r="D6" s="0"/>
      <c r="E6" s="0"/>
      <c r="F6" s="1"/>
      <c r="G6" s="1"/>
      <c r="H6" s="5"/>
      <c r="I6" s="1"/>
      <c r="J6" s="1"/>
      <c r="K6" s="1"/>
      <c r="L6" s="0"/>
      <c r="M6" s="0"/>
      <c r="N6" s="0"/>
      <c r="O6" s="0"/>
      <c r="P6" s="0"/>
      <c r="Q6" s="5"/>
      <c r="R6" s="5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2.5" hidden="false" customHeight="false" outlineLevel="0" collapsed="false">
      <c r="B7" s="0"/>
      <c r="C7" s="0"/>
      <c r="D7" s="0"/>
      <c r="E7" s="0"/>
      <c r="F7" s="1"/>
      <c r="G7" s="1"/>
      <c r="H7" s="5"/>
      <c r="I7" s="1"/>
      <c r="J7" s="1"/>
      <c r="K7" s="1"/>
      <c r="L7" s="0"/>
      <c r="M7" s="0"/>
      <c r="N7" s="0"/>
      <c r="O7" s="0"/>
      <c r="P7" s="0"/>
      <c r="Q7" s="5"/>
      <c r="R7" s="5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1.25" hidden="false" customHeight="true" outlineLevel="0" collapsed="false">
      <c r="B8" s="0"/>
      <c r="C8" s="0"/>
      <c r="D8" s="0"/>
      <c r="E8" s="0"/>
      <c r="F8" s="1"/>
      <c r="G8" s="1"/>
      <c r="H8" s="5"/>
      <c r="I8" s="1"/>
      <c r="J8" s="1"/>
      <c r="K8" s="1"/>
      <c r="L8" s="0"/>
      <c r="M8" s="0"/>
      <c r="N8" s="0"/>
      <c r="O8" s="0"/>
      <c r="P8" s="0"/>
      <c r="Q8" s="27"/>
      <c r="R8" s="27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1.25" hidden="false" customHeight="true" outlineLevel="0" collapsed="false">
      <c r="A9" s="0"/>
      <c r="B9" s="28" t="s">
        <v>27</v>
      </c>
      <c r="C9" s="28"/>
      <c r="D9" s="28"/>
      <c r="E9" s="28"/>
      <c r="F9" s="28"/>
      <c r="G9" s="28"/>
      <c r="H9" s="28"/>
      <c r="I9" s="28"/>
      <c r="J9" s="28"/>
      <c r="K9" s="29" t="s">
        <v>28</v>
      </c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s="34" customFormat="true" ht="39" hidden="false" customHeight="false" outlineLevel="0" collapsed="false">
      <c r="A10" s="30" t="s">
        <v>29</v>
      </c>
      <c r="B10" s="28" t="s">
        <v>30</v>
      </c>
      <c r="C10" s="28" t="s">
        <v>31</v>
      </c>
      <c r="D10" s="28" t="s">
        <v>32</v>
      </c>
      <c r="E10" s="28" t="s">
        <v>33</v>
      </c>
      <c r="F10" s="31" t="s">
        <v>34</v>
      </c>
      <c r="G10" s="28" t="s">
        <v>35</v>
      </c>
      <c r="H10" s="28" t="s">
        <v>36</v>
      </c>
      <c r="I10" s="28" t="s">
        <v>37</v>
      </c>
      <c r="J10" s="28" t="s">
        <v>38</v>
      </c>
      <c r="K10" s="29" t="s">
        <v>39</v>
      </c>
      <c r="L10" s="29" t="s">
        <v>40</v>
      </c>
      <c r="M10" s="29" t="s">
        <v>41</v>
      </c>
      <c r="N10" s="32" t="s">
        <v>42</v>
      </c>
      <c r="O10" s="33" t="s">
        <v>43</v>
      </c>
      <c r="P10" s="29" t="s">
        <v>44</v>
      </c>
      <c r="Q10" s="29" t="s">
        <v>45</v>
      </c>
      <c r="R10" s="29" t="s">
        <v>46</v>
      </c>
      <c r="S10" s="29" t="s">
        <v>47</v>
      </c>
      <c r="T10" s="29" t="s">
        <v>48</v>
      </c>
      <c r="U10" s="29" t="s">
        <v>49</v>
      </c>
      <c r="V10" s="29" t="s">
        <v>50</v>
      </c>
      <c r="W10" s="29" t="s">
        <v>51</v>
      </c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</row>
    <row r="11" customFormat="false" ht="12.5" hidden="false" customHeight="false" outlineLevel="0" collapsed="false">
      <c r="A11" s="35" t="n">
        <v>1</v>
      </c>
      <c r="B11" s="36" t="s">
        <v>52</v>
      </c>
      <c r="C11" s="37" t="s">
        <v>53</v>
      </c>
      <c r="D11" s="38"/>
      <c r="E11" s="39"/>
      <c r="F11" s="40"/>
      <c r="G11" s="41" t="s">
        <v>54</v>
      </c>
      <c r="H11" s="41"/>
      <c r="I11" s="42"/>
      <c r="J11" s="43"/>
      <c r="K11" s="44"/>
      <c r="L11" s="45"/>
      <c r="M11" s="46"/>
      <c r="N11" s="47" t="n">
        <v>1</v>
      </c>
      <c r="O11" s="41" t="s">
        <v>54</v>
      </c>
      <c r="P11" s="48"/>
      <c r="Q11" s="49" t="n">
        <v>1</v>
      </c>
      <c r="R11" s="49"/>
      <c r="S11" s="49"/>
      <c r="T11" s="49"/>
      <c r="U11" s="49"/>
      <c r="V11" s="49"/>
      <c r="W11" s="49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2.5" hidden="false" customHeight="false" outlineLevel="0" collapsed="false">
      <c r="A12" s="35" t="n">
        <v>2</v>
      </c>
      <c r="B12" s="36" t="s">
        <v>55</v>
      </c>
      <c r="C12" s="37" t="s">
        <v>53</v>
      </c>
      <c r="D12" s="38"/>
      <c r="E12" s="39"/>
      <c r="F12" s="40"/>
      <c r="G12" s="41" t="s">
        <v>54</v>
      </c>
      <c r="H12" s="50"/>
      <c r="I12" s="42"/>
      <c r="J12" s="51"/>
      <c r="K12" s="44"/>
      <c r="L12" s="45"/>
      <c r="M12" s="46"/>
      <c r="N12" s="47" t="n">
        <v>2</v>
      </c>
      <c r="O12" s="41" t="s">
        <v>54</v>
      </c>
      <c r="P12" s="52"/>
      <c r="Q12" s="49" t="n">
        <v>1</v>
      </c>
      <c r="R12" s="49"/>
      <c r="S12" s="49"/>
      <c r="T12" s="49"/>
      <c r="U12" s="49"/>
      <c r="V12" s="49"/>
      <c r="W12" s="49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2.5" hidden="false" customHeight="false" outlineLevel="0" collapsed="false">
      <c r="A13" s="35" t="n">
        <v>5</v>
      </c>
      <c r="B13" s="36" t="s">
        <v>56</v>
      </c>
      <c r="C13" s="37" t="s">
        <v>53</v>
      </c>
      <c r="D13" s="53"/>
      <c r="E13" s="40"/>
      <c r="F13" s="40"/>
      <c r="G13" s="41" t="s">
        <v>54</v>
      </c>
      <c r="H13" s="50"/>
      <c r="I13" s="42"/>
      <c r="J13" s="42"/>
      <c r="K13" s="54"/>
      <c r="L13" s="45"/>
      <c r="M13" s="46"/>
      <c r="N13" s="47" t="n">
        <v>3</v>
      </c>
      <c r="O13" s="41" t="s">
        <v>54</v>
      </c>
      <c r="P13" s="52"/>
      <c r="Q13" s="49" t="n">
        <v>1</v>
      </c>
      <c r="R13" s="49"/>
      <c r="S13" s="49"/>
      <c r="T13" s="49"/>
      <c r="U13" s="49"/>
      <c r="V13" s="49"/>
      <c r="W13" s="49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2.5" hidden="false" customHeight="false" outlineLevel="0" collapsed="false">
      <c r="A14" s="35" t="n">
        <v>4</v>
      </c>
      <c r="B14" s="36" t="s">
        <v>57</v>
      </c>
      <c r="C14" s="37" t="s">
        <v>53</v>
      </c>
      <c r="D14" s="38"/>
      <c r="E14" s="39"/>
      <c r="F14" s="45"/>
      <c r="G14" s="41" t="s">
        <v>54</v>
      </c>
      <c r="H14" s="50"/>
      <c r="I14" s="43"/>
      <c r="J14" s="43"/>
      <c r="K14" s="44"/>
      <c r="L14" s="45"/>
      <c r="M14" s="46"/>
      <c r="N14" s="47" t="n">
        <v>4</v>
      </c>
      <c r="O14" s="41" t="s">
        <v>54</v>
      </c>
      <c r="P14" s="52"/>
      <c r="Q14" s="49" t="n">
        <v>1</v>
      </c>
      <c r="R14" s="49"/>
      <c r="S14" s="49"/>
      <c r="T14" s="49"/>
      <c r="U14" s="49"/>
      <c r="V14" s="49"/>
      <c r="W14" s="49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2.5" hidden="false" customHeight="false" outlineLevel="0" collapsed="false">
      <c r="A15" s="35" t="n">
        <v>3</v>
      </c>
      <c r="B15" s="36" t="s">
        <v>58</v>
      </c>
      <c r="C15" s="37" t="s">
        <v>53</v>
      </c>
      <c r="D15" s="38"/>
      <c r="E15" s="39"/>
      <c r="F15" s="40"/>
      <c r="G15" s="41" t="s">
        <v>54</v>
      </c>
      <c r="H15" s="50"/>
      <c r="I15" s="42"/>
      <c r="J15" s="51"/>
      <c r="K15" s="44"/>
      <c r="L15" s="45"/>
      <c r="M15" s="46"/>
      <c r="N15" s="47" t="n">
        <v>5</v>
      </c>
      <c r="O15" s="41" t="s">
        <v>54</v>
      </c>
      <c r="P15" s="52"/>
      <c r="Q15" s="49" t="n">
        <v>1</v>
      </c>
      <c r="R15" s="49"/>
      <c r="S15" s="49"/>
      <c r="T15" s="49"/>
      <c r="U15" s="49"/>
      <c r="V15" s="49"/>
      <c r="W15" s="49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.5" hidden="false" customHeight="false" outlineLevel="0" collapsed="false">
      <c r="A16" s="35" t="n">
        <v>7</v>
      </c>
      <c r="B16" s="36" t="s">
        <v>59</v>
      </c>
      <c r="C16" s="37" t="s">
        <v>53</v>
      </c>
      <c r="D16" s="38"/>
      <c r="E16" s="45"/>
      <c r="F16" s="46"/>
      <c r="G16" s="41" t="s">
        <v>60</v>
      </c>
      <c r="H16" s="50" t="s">
        <v>61</v>
      </c>
      <c r="I16" s="43"/>
      <c r="J16" s="43"/>
      <c r="K16" s="44"/>
      <c r="L16" s="45"/>
      <c r="M16" s="46"/>
      <c r="N16" s="47" t="n">
        <v>6</v>
      </c>
      <c r="O16" s="41" t="s">
        <v>60</v>
      </c>
      <c r="P16" s="52"/>
      <c r="Q16" s="49" t="n">
        <v>1</v>
      </c>
      <c r="R16" s="49"/>
      <c r="S16" s="49"/>
      <c r="T16" s="49"/>
      <c r="U16" s="49"/>
      <c r="V16" s="49"/>
      <c r="W16" s="49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2.5" hidden="false" customHeight="false" outlineLevel="0" collapsed="false">
      <c r="A17" s="35" t="n">
        <v>17</v>
      </c>
      <c r="B17" s="36" t="s">
        <v>62</v>
      </c>
      <c r="C17" s="37" t="s">
        <v>53</v>
      </c>
      <c r="D17" s="53"/>
      <c r="E17" s="40"/>
      <c r="F17" s="40"/>
      <c r="G17" s="41" t="s">
        <v>54</v>
      </c>
      <c r="H17" s="50"/>
      <c r="I17" s="42"/>
      <c r="J17" s="42"/>
      <c r="K17" s="54"/>
      <c r="L17" s="45"/>
      <c r="M17" s="46"/>
      <c r="N17" s="47" t="n">
        <v>7</v>
      </c>
      <c r="O17" s="41" t="s">
        <v>54</v>
      </c>
      <c r="P17" s="52"/>
      <c r="Q17" s="49" t="n">
        <v>1</v>
      </c>
      <c r="R17" s="49"/>
      <c r="S17" s="49"/>
      <c r="T17" s="49"/>
      <c r="U17" s="49"/>
      <c r="V17" s="49"/>
      <c r="W17" s="49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2.5" hidden="false" customHeight="false" outlineLevel="0" collapsed="false">
      <c r="A18" s="35" t="n">
        <v>9</v>
      </c>
      <c r="B18" s="36" t="s">
        <v>63</v>
      </c>
      <c r="C18" s="37" t="s">
        <v>53</v>
      </c>
      <c r="D18" s="53"/>
      <c r="E18" s="40"/>
      <c r="F18" s="40"/>
      <c r="G18" s="41" t="s">
        <v>54</v>
      </c>
      <c r="H18" s="50"/>
      <c r="I18" s="42"/>
      <c r="J18" s="42"/>
      <c r="K18" s="54"/>
      <c r="L18" s="45"/>
      <c r="M18" s="46"/>
      <c r="N18" s="47" t="n">
        <v>8</v>
      </c>
      <c r="O18" s="41" t="s">
        <v>54</v>
      </c>
      <c r="P18" s="52"/>
      <c r="Q18" s="49" t="n">
        <v>1</v>
      </c>
      <c r="R18" s="49"/>
      <c r="S18" s="49"/>
      <c r="T18" s="49"/>
      <c r="U18" s="49"/>
      <c r="V18" s="49"/>
      <c r="W18" s="49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.5" hidden="false" customHeight="false" outlineLevel="0" collapsed="false">
      <c r="A19" s="35" t="n">
        <v>10</v>
      </c>
      <c r="B19" s="36" t="s">
        <v>64</v>
      </c>
      <c r="C19" s="37" t="s">
        <v>53</v>
      </c>
      <c r="D19" s="53"/>
      <c r="E19" s="40"/>
      <c r="F19" s="40"/>
      <c r="G19" s="41" t="s">
        <v>54</v>
      </c>
      <c r="H19" s="50"/>
      <c r="I19" s="42"/>
      <c r="J19" s="42"/>
      <c r="K19" s="54"/>
      <c r="L19" s="45"/>
      <c r="M19" s="46"/>
      <c r="N19" s="47" t="n">
        <v>9</v>
      </c>
      <c r="O19" s="41" t="s">
        <v>54</v>
      </c>
      <c r="P19" s="52"/>
      <c r="Q19" s="49" t="n">
        <v>1</v>
      </c>
      <c r="R19" s="49"/>
      <c r="S19" s="49"/>
      <c r="T19" s="49"/>
      <c r="U19" s="49"/>
      <c r="V19" s="49"/>
      <c r="W19" s="49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2.5" hidden="false" customHeight="false" outlineLevel="0" collapsed="false">
      <c r="A20" s="35" t="n">
        <v>11</v>
      </c>
      <c r="B20" s="36" t="s">
        <v>65</v>
      </c>
      <c r="C20" s="37" t="s">
        <v>53</v>
      </c>
      <c r="D20" s="53"/>
      <c r="E20" s="40"/>
      <c r="F20" s="40"/>
      <c r="G20" s="41" t="s">
        <v>54</v>
      </c>
      <c r="H20" s="50"/>
      <c r="I20" s="42"/>
      <c r="J20" s="42"/>
      <c r="K20" s="54"/>
      <c r="L20" s="45"/>
      <c r="M20" s="46"/>
      <c r="N20" s="47" t="n">
        <v>10</v>
      </c>
      <c r="O20" s="41" t="s">
        <v>54</v>
      </c>
      <c r="P20" s="52"/>
      <c r="Q20" s="49" t="n">
        <v>1</v>
      </c>
      <c r="R20" s="49"/>
      <c r="S20" s="49"/>
      <c r="T20" s="49"/>
      <c r="U20" s="49"/>
      <c r="V20" s="49"/>
      <c r="W20" s="49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2.5" hidden="false" customHeight="false" outlineLevel="0" collapsed="false">
      <c r="A21" s="35" t="n">
        <v>6</v>
      </c>
      <c r="B21" s="36" t="s">
        <v>66</v>
      </c>
      <c r="C21" s="37" t="s">
        <v>53</v>
      </c>
      <c r="D21" s="53"/>
      <c r="E21" s="40"/>
      <c r="F21" s="40"/>
      <c r="G21" s="41" t="s">
        <v>54</v>
      </c>
      <c r="H21" s="50"/>
      <c r="I21" s="42"/>
      <c r="J21" s="42"/>
      <c r="K21" s="54"/>
      <c r="L21" s="39"/>
      <c r="M21" s="46"/>
      <c r="N21" s="47" t="n">
        <v>11</v>
      </c>
      <c r="O21" s="41" t="s">
        <v>54</v>
      </c>
      <c r="P21" s="52"/>
      <c r="Q21" s="49" t="n">
        <v>1</v>
      </c>
      <c r="R21" s="49"/>
      <c r="S21" s="49"/>
      <c r="T21" s="49"/>
      <c r="U21" s="49"/>
      <c r="V21" s="49"/>
      <c r="W21" s="49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2.5" hidden="false" customHeight="false" outlineLevel="0" collapsed="false">
      <c r="A22" s="35" t="n">
        <v>14</v>
      </c>
      <c r="B22" s="36" t="s">
        <v>67</v>
      </c>
      <c r="C22" s="37" t="s">
        <v>53</v>
      </c>
      <c r="D22" s="53"/>
      <c r="E22" s="40"/>
      <c r="F22" s="40"/>
      <c r="G22" s="41" t="s">
        <v>54</v>
      </c>
      <c r="H22" s="50"/>
      <c r="I22" s="42"/>
      <c r="J22" s="42"/>
      <c r="K22" s="54"/>
      <c r="L22" s="45"/>
      <c r="M22" s="46"/>
      <c r="N22" s="47" t="n">
        <v>12</v>
      </c>
      <c r="O22" s="41" t="s">
        <v>54</v>
      </c>
      <c r="P22" s="52"/>
      <c r="Q22" s="49" t="n">
        <v>1</v>
      </c>
      <c r="R22" s="49"/>
      <c r="S22" s="49"/>
      <c r="T22" s="49"/>
      <c r="U22" s="49"/>
      <c r="V22" s="49"/>
      <c r="W22" s="49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2.5" hidden="false" customHeight="false" outlineLevel="0" collapsed="false">
      <c r="A23" s="35" t="n">
        <v>12</v>
      </c>
      <c r="B23" s="36" t="s">
        <v>68</v>
      </c>
      <c r="C23" s="37" t="s">
        <v>53</v>
      </c>
      <c r="D23" s="53"/>
      <c r="E23" s="40"/>
      <c r="F23" s="40"/>
      <c r="G23" s="41" t="s">
        <v>54</v>
      </c>
      <c r="H23" s="50"/>
      <c r="I23" s="42"/>
      <c r="J23" s="42"/>
      <c r="K23" s="54"/>
      <c r="L23" s="45"/>
      <c r="M23" s="46"/>
      <c r="N23" s="47" t="n">
        <v>13</v>
      </c>
      <c r="O23" s="41" t="s">
        <v>54</v>
      </c>
      <c r="P23" s="52"/>
      <c r="Q23" s="49" t="n">
        <v>1</v>
      </c>
      <c r="R23" s="49"/>
      <c r="S23" s="49"/>
      <c r="T23" s="49"/>
      <c r="U23" s="49"/>
      <c r="V23" s="49"/>
      <c r="W23" s="49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2.5" hidden="false" customHeight="false" outlineLevel="0" collapsed="false">
      <c r="A24" s="35" t="n">
        <v>13</v>
      </c>
      <c r="B24" s="36" t="s">
        <v>69</v>
      </c>
      <c r="C24" s="37" t="s">
        <v>53</v>
      </c>
      <c r="D24" s="38"/>
      <c r="E24" s="39"/>
      <c r="F24" s="40"/>
      <c r="G24" s="41" t="s">
        <v>54</v>
      </c>
      <c r="H24" s="50"/>
      <c r="I24" s="42"/>
      <c r="J24" s="51"/>
      <c r="K24" s="44"/>
      <c r="L24" s="45"/>
      <c r="M24" s="46"/>
      <c r="N24" s="47" t="n">
        <v>14</v>
      </c>
      <c r="O24" s="41" t="s">
        <v>54</v>
      </c>
      <c r="P24" s="52"/>
      <c r="Q24" s="49" t="n">
        <v>1</v>
      </c>
      <c r="R24" s="49"/>
      <c r="S24" s="49"/>
      <c r="T24" s="49"/>
      <c r="U24" s="49"/>
      <c r="V24" s="49"/>
      <c r="W24" s="49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2.5" hidden="false" customHeight="false" outlineLevel="0" collapsed="false">
      <c r="A25" s="35" t="n">
        <v>22</v>
      </c>
      <c r="B25" s="36" t="s">
        <v>70</v>
      </c>
      <c r="C25" s="37" t="s">
        <v>53</v>
      </c>
      <c r="D25" s="53"/>
      <c r="E25" s="40"/>
      <c r="F25" s="40"/>
      <c r="G25" s="41" t="s">
        <v>54</v>
      </c>
      <c r="H25" s="50"/>
      <c r="I25" s="42"/>
      <c r="J25" s="42"/>
      <c r="K25" s="54"/>
      <c r="L25" s="39"/>
      <c r="M25" s="46"/>
      <c r="N25" s="47" t="n">
        <v>15</v>
      </c>
      <c r="O25" s="41" t="s">
        <v>54</v>
      </c>
      <c r="P25" s="52"/>
      <c r="Q25" s="49" t="n">
        <v>1</v>
      </c>
      <c r="R25" s="49"/>
      <c r="S25" s="49"/>
      <c r="T25" s="49"/>
      <c r="U25" s="49"/>
      <c r="V25" s="49"/>
      <c r="W25" s="49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2.5" hidden="false" customHeight="false" outlineLevel="0" collapsed="false">
      <c r="A26" s="35" t="n">
        <v>16</v>
      </c>
      <c r="B26" s="36" t="s">
        <v>71</v>
      </c>
      <c r="C26" s="37" t="s">
        <v>53</v>
      </c>
      <c r="D26" s="53"/>
      <c r="E26" s="40"/>
      <c r="F26" s="40"/>
      <c r="G26" s="41" t="s">
        <v>54</v>
      </c>
      <c r="H26" s="50"/>
      <c r="I26" s="42"/>
      <c r="J26" s="42"/>
      <c r="K26" s="54"/>
      <c r="L26" s="45"/>
      <c r="M26" s="46"/>
      <c r="N26" s="47" t="n">
        <v>16</v>
      </c>
      <c r="O26" s="41" t="s">
        <v>54</v>
      </c>
      <c r="P26" s="52"/>
      <c r="Q26" s="49" t="n">
        <v>1</v>
      </c>
      <c r="R26" s="49"/>
      <c r="S26" s="49"/>
      <c r="T26" s="49"/>
      <c r="U26" s="49"/>
      <c r="V26" s="49"/>
      <c r="W26" s="49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2.5" hidden="false" customHeight="false" outlineLevel="0" collapsed="false">
      <c r="A27" s="35" t="n">
        <v>8</v>
      </c>
      <c r="B27" s="36" t="s">
        <v>72</v>
      </c>
      <c r="C27" s="37" t="s">
        <v>53</v>
      </c>
      <c r="D27" s="38"/>
      <c r="E27" s="39"/>
      <c r="F27" s="40"/>
      <c r="G27" s="41" t="s">
        <v>54</v>
      </c>
      <c r="H27" s="50"/>
      <c r="I27" s="42"/>
      <c r="J27" s="43"/>
      <c r="K27" s="44"/>
      <c r="L27" s="45"/>
      <c r="M27" s="46"/>
      <c r="N27" s="47" t="n">
        <v>17</v>
      </c>
      <c r="O27" s="41" t="s">
        <v>54</v>
      </c>
      <c r="P27" s="52"/>
      <c r="Q27" s="49" t="n">
        <v>1</v>
      </c>
      <c r="R27" s="49"/>
      <c r="S27" s="49"/>
      <c r="T27" s="49"/>
      <c r="U27" s="49"/>
      <c r="V27" s="49"/>
      <c r="W27" s="49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2.5" hidden="false" customHeight="false" outlineLevel="0" collapsed="false">
      <c r="A28" s="35" t="n">
        <v>18</v>
      </c>
      <c r="B28" s="36" t="s">
        <v>73</v>
      </c>
      <c r="C28" s="37" t="s">
        <v>53</v>
      </c>
      <c r="D28" s="38"/>
      <c r="E28" s="39"/>
      <c r="F28" s="40"/>
      <c r="G28" s="41" t="s">
        <v>54</v>
      </c>
      <c r="H28" s="50"/>
      <c r="I28" s="42"/>
      <c r="J28" s="43"/>
      <c r="K28" s="44"/>
      <c r="L28" s="45"/>
      <c r="M28" s="46"/>
      <c r="N28" s="47" t="n">
        <v>18</v>
      </c>
      <c r="O28" s="41" t="s">
        <v>54</v>
      </c>
      <c r="P28" s="52"/>
      <c r="Q28" s="49" t="n">
        <v>1</v>
      </c>
      <c r="R28" s="49"/>
      <c r="S28" s="49"/>
      <c r="T28" s="49"/>
      <c r="U28" s="49"/>
      <c r="V28" s="49"/>
      <c r="W28" s="49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2.5" hidden="false" customHeight="false" outlineLevel="0" collapsed="false">
      <c r="A29" s="35" t="n">
        <v>19</v>
      </c>
      <c r="B29" s="36" t="s">
        <v>74</v>
      </c>
      <c r="C29" s="37" t="s">
        <v>53</v>
      </c>
      <c r="D29" s="53"/>
      <c r="E29" s="40"/>
      <c r="F29" s="40"/>
      <c r="G29" s="41" t="s">
        <v>54</v>
      </c>
      <c r="H29" s="50"/>
      <c r="I29" s="42"/>
      <c r="J29" s="42"/>
      <c r="K29" s="54"/>
      <c r="L29" s="45"/>
      <c r="M29" s="46"/>
      <c r="N29" s="47" t="n">
        <v>19</v>
      </c>
      <c r="O29" s="41" t="s">
        <v>54</v>
      </c>
      <c r="P29" s="52"/>
      <c r="Q29" s="49" t="n">
        <v>1</v>
      </c>
      <c r="R29" s="49"/>
      <c r="S29" s="49"/>
      <c r="T29" s="49"/>
      <c r="U29" s="49"/>
      <c r="V29" s="49"/>
      <c r="W29" s="49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2.5" hidden="false" customHeight="false" outlineLevel="0" collapsed="false">
      <c r="A30" s="35" t="n">
        <v>15</v>
      </c>
      <c r="B30" s="36" t="s">
        <v>75</v>
      </c>
      <c r="C30" s="37" t="s">
        <v>53</v>
      </c>
      <c r="D30" s="38"/>
      <c r="E30" s="39"/>
      <c r="F30" s="45"/>
      <c r="G30" s="41" t="s">
        <v>54</v>
      </c>
      <c r="H30" s="50"/>
      <c r="I30" s="42"/>
      <c r="J30" s="42"/>
      <c r="K30" s="54"/>
      <c r="L30" s="45"/>
      <c r="M30" s="46"/>
      <c r="N30" s="47" t="n">
        <v>20</v>
      </c>
      <c r="O30" s="41" t="s">
        <v>54</v>
      </c>
      <c r="P30" s="52"/>
      <c r="Q30" s="49" t="n">
        <v>1</v>
      </c>
      <c r="R30" s="49"/>
      <c r="S30" s="49"/>
      <c r="T30" s="49"/>
      <c r="U30" s="49"/>
      <c r="V30" s="49"/>
      <c r="W30" s="49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2.5" hidden="false" customHeight="false" outlineLevel="0" collapsed="false">
      <c r="A31" s="35" t="n">
        <v>21</v>
      </c>
      <c r="B31" s="36" t="s">
        <v>76</v>
      </c>
      <c r="C31" s="37" t="s">
        <v>53</v>
      </c>
      <c r="D31" s="38"/>
      <c r="E31" s="39"/>
      <c r="F31" s="40"/>
      <c r="G31" s="41" t="s">
        <v>54</v>
      </c>
      <c r="H31" s="50"/>
      <c r="I31" s="42"/>
      <c r="J31" s="43"/>
      <c r="K31" s="44"/>
      <c r="L31" s="45"/>
      <c r="M31" s="46"/>
      <c r="N31" s="47" t="n">
        <v>21</v>
      </c>
      <c r="O31" s="41" t="s">
        <v>54</v>
      </c>
      <c r="P31" s="52"/>
      <c r="Q31" s="49" t="n">
        <v>1</v>
      </c>
      <c r="R31" s="49"/>
      <c r="S31" s="49"/>
      <c r="T31" s="49"/>
      <c r="U31" s="49"/>
      <c r="V31" s="49"/>
      <c r="W31" s="49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2.5" hidden="false" customHeight="false" outlineLevel="0" collapsed="false">
      <c r="A32" s="35" t="n">
        <v>20</v>
      </c>
      <c r="B32" s="36" t="s">
        <v>77</v>
      </c>
      <c r="C32" s="37" t="s">
        <v>53</v>
      </c>
      <c r="D32" s="38"/>
      <c r="E32" s="39"/>
      <c r="F32" s="40"/>
      <c r="G32" s="41" t="s">
        <v>54</v>
      </c>
      <c r="H32" s="50"/>
      <c r="I32" s="42"/>
      <c r="J32" s="43"/>
      <c r="K32" s="44"/>
      <c r="L32" s="45"/>
      <c r="M32" s="46"/>
      <c r="N32" s="47" t="n">
        <v>22</v>
      </c>
      <c r="O32" s="41" t="s">
        <v>54</v>
      </c>
      <c r="P32" s="52"/>
      <c r="Q32" s="49" t="n">
        <v>1</v>
      </c>
      <c r="R32" s="49"/>
      <c r="S32" s="49"/>
      <c r="T32" s="49"/>
      <c r="U32" s="49"/>
      <c r="V32" s="49"/>
      <c r="W32" s="49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2.5" hidden="false" customHeight="false" outlineLevel="0" collapsed="false">
      <c r="A33" s="35" t="n">
        <v>23</v>
      </c>
      <c r="B33" s="36"/>
      <c r="C33" s="37"/>
      <c r="D33" s="38"/>
      <c r="E33" s="39"/>
      <c r="F33" s="45"/>
      <c r="G33" s="50"/>
      <c r="H33" s="50"/>
      <c r="I33" s="43"/>
      <c r="J33" s="43"/>
      <c r="K33" s="44"/>
      <c r="L33" s="45"/>
      <c r="M33" s="46"/>
      <c r="N33" s="47"/>
      <c r="O33" s="50"/>
      <c r="P33" s="52"/>
      <c r="Q33" s="49" t="n">
        <v>1</v>
      </c>
      <c r="R33" s="49"/>
      <c r="S33" s="49"/>
      <c r="T33" s="49"/>
      <c r="U33" s="49"/>
      <c r="V33" s="49"/>
      <c r="W33" s="49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2.5" hidden="false" customHeight="false" outlineLevel="0" collapsed="false">
      <c r="A34" s="35" t="n">
        <v>24</v>
      </c>
      <c r="B34" s="36"/>
      <c r="C34" s="37"/>
      <c r="D34" s="38"/>
      <c r="E34" s="39"/>
      <c r="F34" s="40"/>
      <c r="G34" s="55"/>
      <c r="H34" s="55"/>
      <c r="I34" s="42"/>
      <c r="J34" s="43"/>
      <c r="K34" s="44"/>
      <c r="L34" s="45"/>
      <c r="M34" s="46"/>
      <c r="N34" s="47"/>
      <c r="O34" s="50"/>
      <c r="P34" s="52"/>
      <c r="Q34" s="49" t="n">
        <v>1</v>
      </c>
      <c r="R34" s="49"/>
      <c r="S34" s="49"/>
      <c r="T34" s="49"/>
      <c r="U34" s="49"/>
      <c r="V34" s="49"/>
      <c r="W34" s="49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2.5" hidden="false" customHeight="false" outlineLevel="0" collapsed="false">
      <c r="A35" s="35" t="n">
        <v>25</v>
      </c>
      <c r="B35" s="36"/>
      <c r="C35" s="37"/>
      <c r="D35" s="38"/>
      <c r="E35" s="39"/>
      <c r="F35" s="40"/>
      <c r="G35" s="50"/>
      <c r="H35" s="50"/>
      <c r="I35" s="42"/>
      <c r="J35" s="43"/>
      <c r="K35" s="44"/>
      <c r="L35" s="45"/>
      <c r="M35" s="46"/>
      <c r="N35" s="47"/>
      <c r="O35" s="50"/>
      <c r="P35" s="52"/>
      <c r="Q35" s="49" t="n">
        <v>1</v>
      </c>
      <c r="R35" s="49"/>
      <c r="S35" s="49"/>
      <c r="T35" s="49"/>
      <c r="U35" s="49"/>
      <c r="V35" s="49"/>
      <c r="W35" s="49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2.5" hidden="false" customHeight="false" outlineLevel="0" collapsed="false">
      <c r="A36" s="35" t="n">
        <v>26</v>
      </c>
      <c r="B36" s="36"/>
      <c r="C36" s="37"/>
      <c r="D36" s="53"/>
      <c r="E36" s="40"/>
      <c r="F36" s="40"/>
      <c r="G36" s="50"/>
      <c r="H36" s="50"/>
      <c r="I36" s="43"/>
      <c r="J36" s="43"/>
      <c r="K36" s="44"/>
      <c r="L36" s="45"/>
      <c r="M36" s="46"/>
      <c r="N36" s="47"/>
      <c r="O36" s="45"/>
      <c r="P36" s="52"/>
      <c r="Q36" s="49" t="n">
        <v>1</v>
      </c>
      <c r="R36" s="49"/>
      <c r="S36" s="49"/>
      <c r="T36" s="49"/>
      <c r="U36" s="49"/>
      <c r="V36" s="49"/>
      <c r="W36" s="49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2.5" hidden="false" customHeight="false" outlineLevel="0" collapsed="false">
      <c r="A37" s="35" t="n">
        <v>27</v>
      </c>
      <c r="B37" s="36"/>
      <c r="C37" s="37"/>
      <c r="D37" s="53"/>
      <c r="E37" s="40"/>
      <c r="F37" s="40"/>
      <c r="G37" s="50"/>
      <c r="H37" s="50"/>
      <c r="I37" s="42"/>
      <c r="J37" s="42"/>
      <c r="K37" s="54"/>
      <c r="L37" s="45"/>
      <c r="M37" s="46"/>
      <c r="N37" s="47"/>
      <c r="O37" s="45"/>
      <c r="P37" s="52"/>
      <c r="Q37" s="49" t="n">
        <v>1</v>
      </c>
      <c r="R37" s="49"/>
      <c r="S37" s="49"/>
      <c r="T37" s="49"/>
      <c r="U37" s="49"/>
      <c r="V37" s="49"/>
      <c r="W37" s="49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2.5" hidden="false" customHeight="false" outlineLevel="0" collapsed="false">
      <c r="A38" s="35" t="n">
        <v>28</v>
      </c>
      <c r="B38" s="36"/>
      <c r="C38" s="37"/>
      <c r="D38" s="53"/>
      <c r="E38" s="40"/>
      <c r="F38" s="40"/>
      <c r="G38" s="50"/>
      <c r="H38" s="50"/>
      <c r="I38" s="42"/>
      <c r="J38" s="42"/>
      <c r="K38" s="54"/>
      <c r="L38" s="45"/>
      <c r="M38" s="46"/>
      <c r="N38" s="47"/>
      <c r="O38" s="45"/>
      <c r="P38" s="52"/>
      <c r="Q38" s="49" t="n">
        <v>1</v>
      </c>
      <c r="R38" s="49"/>
      <c r="S38" s="49"/>
      <c r="T38" s="49"/>
      <c r="U38" s="49"/>
      <c r="V38" s="49"/>
      <c r="W38" s="49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2.5" hidden="false" customHeight="false" outlineLevel="0" collapsed="false">
      <c r="A39" s="35" t="n">
        <v>29</v>
      </c>
      <c r="B39" s="36"/>
      <c r="C39" s="37"/>
      <c r="D39" s="53"/>
      <c r="E39" s="40"/>
      <c r="F39" s="40"/>
      <c r="G39" s="50"/>
      <c r="H39" s="50"/>
      <c r="I39" s="42"/>
      <c r="J39" s="42"/>
      <c r="K39" s="54"/>
      <c r="L39" s="45"/>
      <c r="M39" s="46"/>
      <c r="N39" s="47"/>
      <c r="O39" s="45"/>
      <c r="P39" s="52"/>
      <c r="Q39" s="49" t="n">
        <v>1</v>
      </c>
      <c r="R39" s="49"/>
      <c r="S39" s="49"/>
      <c r="T39" s="49"/>
      <c r="U39" s="49"/>
      <c r="V39" s="49"/>
      <c r="W39" s="49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2.5" hidden="false" customHeight="false" outlineLevel="0" collapsed="false">
      <c r="A40" s="35" t="n">
        <v>30</v>
      </c>
      <c r="B40" s="36"/>
      <c r="C40" s="37"/>
      <c r="D40" s="53"/>
      <c r="E40" s="40"/>
      <c r="F40" s="40"/>
      <c r="G40" s="50"/>
      <c r="H40" s="50"/>
      <c r="I40" s="42"/>
      <c r="J40" s="42"/>
      <c r="K40" s="54"/>
      <c r="L40" s="45"/>
      <c r="M40" s="46"/>
      <c r="N40" s="47"/>
      <c r="O40" s="45"/>
      <c r="P40" s="52"/>
      <c r="Q40" s="49" t="n">
        <v>1</v>
      </c>
      <c r="R40" s="49"/>
      <c r="S40" s="49"/>
      <c r="T40" s="49"/>
      <c r="U40" s="49"/>
      <c r="V40" s="49"/>
      <c r="W40" s="49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2.5" hidden="false" customHeight="false" outlineLevel="0" collapsed="false">
      <c r="A41" s="35" t="n">
        <v>31</v>
      </c>
      <c r="B41" s="36"/>
      <c r="C41" s="37"/>
      <c r="D41" s="53"/>
      <c r="E41" s="40"/>
      <c r="F41" s="40"/>
      <c r="G41" s="50"/>
      <c r="H41" s="50"/>
      <c r="I41" s="42"/>
      <c r="J41" s="42"/>
      <c r="K41" s="54"/>
      <c r="L41" s="45"/>
      <c r="M41" s="46"/>
      <c r="N41" s="47"/>
      <c r="O41" s="45"/>
      <c r="P41" s="52"/>
      <c r="Q41" s="49" t="n">
        <v>1</v>
      </c>
      <c r="R41" s="49"/>
      <c r="S41" s="49"/>
      <c r="T41" s="49"/>
      <c r="U41" s="49"/>
      <c r="V41" s="49"/>
      <c r="W41" s="49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2.5" hidden="false" customHeight="false" outlineLevel="0" collapsed="false">
      <c r="A42" s="35" t="n">
        <v>32</v>
      </c>
      <c r="B42" s="36"/>
      <c r="C42" s="37"/>
      <c r="D42" s="53"/>
      <c r="E42" s="40"/>
      <c r="F42" s="40"/>
      <c r="G42" s="50"/>
      <c r="H42" s="50"/>
      <c r="I42" s="42"/>
      <c r="J42" s="42"/>
      <c r="K42" s="54"/>
      <c r="L42" s="45"/>
      <c r="M42" s="46"/>
      <c r="N42" s="47"/>
      <c r="O42" s="45"/>
      <c r="P42" s="52"/>
      <c r="Q42" s="49" t="n">
        <v>1</v>
      </c>
      <c r="R42" s="49"/>
      <c r="S42" s="49"/>
      <c r="T42" s="49"/>
      <c r="U42" s="49"/>
      <c r="V42" s="49"/>
      <c r="W42" s="49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2.5" hidden="false" customHeight="false" outlineLevel="0" collapsed="false">
      <c r="A43" s="35" t="n">
        <v>33</v>
      </c>
      <c r="B43" s="36"/>
      <c r="C43" s="37"/>
      <c r="D43" s="53"/>
      <c r="E43" s="40"/>
      <c r="F43" s="40"/>
      <c r="G43" s="50"/>
      <c r="H43" s="50"/>
      <c r="I43" s="42"/>
      <c r="J43" s="42"/>
      <c r="K43" s="54"/>
      <c r="L43" s="45"/>
      <c r="M43" s="46"/>
      <c r="N43" s="47"/>
      <c r="O43" s="45"/>
      <c r="P43" s="52"/>
      <c r="Q43" s="49" t="n">
        <v>1</v>
      </c>
      <c r="R43" s="49"/>
      <c r="S43" s="49"/>
      <c r="T43" s="49"/>
      <c r="U43" s="49"/>
      <c r="V43" s="49"/>
      <c r="W43" s="49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2.5" hidden="false" customHeight="false" outlineLevel="0" collapsed="false">
      <c r="A44" s="35" t="n">
        <v>34</v>
      </c>
      <c r="B44" s="36"/>
      <c r="C44" s="37"/>
      <c r="D44" s="53"/>
      <c r="E44" s="40"/>
      <c r="F44" s="40"/>
      <c r="G44" s="50"/>
      <c r="H44" s="50"/>
      <c r="I44" s="42"/>
      <c r="J44" s="42"/>
      <c r="K44" s="54"/>
      <c r="L44" s="39"/>
      <c r="M44" s="46"/>
      <c r="N44" s="47"/>
      <c r="O44" s="45"/>
      <c r="P44" s="52"/>
      <c r="Q44" s="49" t="n">
        <v>1</v>
      </c>
      <c r="R44" s="49"/>
      <c r="S44" s="49"/>
      <c r="T44" s="49"/>
      <c r="U44" s="49"/>
      <c r="V44" s="49"/>
      <c r="W44" s="49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2.5" hidden="false" customHeight="false" outlineLevel="0" collapsed="false">
      <c r="A45" s="35" t="n">
        <v>35</v>
      </c>
      <c r="B45" s="36"/>
      <c r="C45" s="37"/>
      <c r="D45" s="53"/>
      <c r="E45" s="40"/>
      <c r="F45" s="40"/>
      <c r="G45" s="50"/>
      <c r="H45" s="50"/>
      <c r="I45" s="42"/>
      <c r="J45" s="42"/>
      <c r="K45" s="54"/>
      <c r="L45" s="39"/>
      <c r="M45" s="46"/>
      <c r="N45" s="47"/>
      <c r="O45" s="45"/>
      <c r="P45" s="52"/>
      <c r="Q45" s="49" t="n">
        <v>1</v>
      </c>
      <c r="R45" s="49"/>
      <c r="S45" s="49"/>
      <c r="T45" s="49"/>
      <c r="U45" s="49"/>
      <c r="V45" s="49"/>
      <c r="W45" s="49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2.5" hidden="false" customHeight="false" outlineLevel="0" collapsed="false">
      <c r="A46" s="35" t="n">
        <v>36</v>
      </c>
      <c r="B46" s="36"/>
      <c r="C46" s="37"/>
      <c r="D46" s="53"/>
      <c r="E46" s="40"/>
      <c r="F46" s="40"/>
      <c r="G46" s="50"/>
      <c r="H46" s="50"/>
      <c r="I46" s="42"/>
      <c r="J46" s="42"/>
      <c r="K46" s="54"/>
      <c r="L46" s="39"/>
      <c r="M46" s="46"/>
      <c r="N46" s="47"/>
      <c r="O46" s="45"/>
      <c r="P46" s="52"/>
      <c r="Q46" s="49" t="n">
        <v>1</v>
      </c>
      <c r="R46" s="49"/>
      <c r="S46" s="49"/>
      <c r="T46" s="49"/>
      <c r="U46" s="49"/>
      <c r="V46" s="49"/>
      <c r="W46" s="49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2.5" hidden="false" customHeight="false" outlineLevel="0" collapsed="false">
      <c r="A47" s="35" t="n">
        <v>37</v>
      </c>
      <c r="B47" s="36"/>
      <c r="C47" s="37"/>
      <c r="D47" s="53"/>
      <c r="E47" s="40"/>
      <c r="F47" s="40"/>
      <c r="G47" s="50"/>
      <c r="H47" s="50"/>
      <c r="I47" s="42"/>
      <c r="J47" s="42"/>
      <c r="K47" s="54"/>
      <c r="L47" s="39"/>
      <c r="M47" s="46"/>
      <c r="N47" s="52"/>
      <c r="O47" s="45"/>
      <c r="P47" s="52"/>
      <c r="Q47" s="49" t="n">
        <v>1</v>
      </c>
      <c r="R47" s="49"/>
      <c r="S47" s="49"/>
      <c r="T47" s="49"/>
      <c r="U47" s="49"/>
      <c r="V47" s="49"/>
      <c r="W47" s="49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2.5" hidden="false" customHeight="false" outlineLevel="0" collapsed="false">
      <c r="A48" s="35" t="n">
        <v>38</v>
      </c>
      <c r="B48" s="36"/>
      <c r="C48" s="37"/>
      <c r="D48" s="53"/>
      <c r="E48" s="40"/>
      <c r="F48" s="40"/>
      <c r="G48" s="50"/>
      <c r="H48" s="50"/>
      <c r="I48" s="42"/>
      <c r="J48" s="42"/>
      <c r="K48" s="54"/>
      <c r="L48" s="39"/>
      <c r="M48" s="46"/>
      <c r="N48" s="52"/>
      <c r="O48" s="45"/>
      <c r="P48" s="52"/>
      <c r="Q48" s="49" t="n">
        <v>1</v>
      </c>
      <c r="R48" s="49"/>
      <c r="S48" s="49"/>
      <c r="T48" s="49"/>
      <c r="U48" s="49"/>
      <c r="V48" s="49"/>
      <c r="W48" s="49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2.5" hidden="false" customHeight="false" outlineLevel="0" collapsed="false">
      <c r="A49" s="35" t="n">
        <v>39</v>
      </c>
      <c r="B49" s="36"/>
      <c r="C49" s="37"/>
      <c r="D49" s="53"/>
      <c r="E49" s="40"/>
      <c r="F49" s="40"/>
      <c r="G49" s="50"/>
      <c r="H49" s="50"/>
      <c r="I49" s="42"/>
      <c r="J49" s="42"/>
      <c r="K49" s="54"/>
      <c r="L49" s="39"/>
      <c r="M49" s="46"/>
      <c r="N49" s="52"/>
      <c r="O49" s="45"/>
      <c r="P49" s="52"/>
      <c r="Q49" s="49" t="n">
        <v>1</v>
      </c>
      <c r="R49" s="49"/>
      <c r="S49" s="49"/>
      <c r="T49" s="49"/>
      <c r="U49" s="49"/>
      <c r="V49" s="49"/>
      <c r="W49" s="49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2.5" hidden="false" customHeight="false" outlineLevel="0" collapsed="false">
      <c r="A50" s="35" t="n">
        <v>40</v>
      </c>
      <c r="B50" s="36"/>
      <c r="C50" s="37"/>
      <c r="D50" s="53"/>
      <c r="E50" s="40"/>
      <c r="F50" s="40"/>
      <c r="G50" s="50"/>
      <c r="H50" s="50"/>
      <c r="I50" s="42"/>
      <c r="J50" s="42"/>
      <c r="K50" s="54"/>
      <c r="L50" s="39"/>
      <c r="M50" s="46"/>
      <c r="N50" s="52"/>
      <c r="O50" s="45"/>
      <c r="P50" s="52"/>
      <c r="Q50" s="49" t="n">
        <v>1</v>
      </c>
      <c r="R50" s="49"/>
      <c r="S50" s="49"/>
      <c r="T50" s="49"/>
      <c r="U50" s="49"/>
      <c r="V50" s="49"/>
      <c r="W50" s="49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2.5" hidden="false" customHeight="false" outlineLevel="0" collapsed="false">
      <c r="A51" s="35" t="n">
        <v>41</v>
      </c>
      <c r="B51" s="36"/>
      <c r="C51" s="37"/>
      <c r="D51" s="53"/>
      <c r="E51" s="40"/>
      <c r="F51" s="40"/>
      <c r="G51" s="50"/>
      <c r="H51" s="50"/>
      <c r="I51" s="42"/>
      <c r="J51" s="42"/>
      <c r="K51" s="54"/>
      <c r="L51" s="39"/>
      <c r="M51" s="46"/>
      <c r="N51" s="52"/>
      <c r="O51" s="45"/>
      <c r="P51" s="52"/>
      <c r="Q51" s="49" t="n">
        <v>1</v>
      </c>
      <c r="R51" s="49"/>
      <c r="S51" s="49"/>
      <c r="T51" s="49"/>
      <c r="U51" s="49"/>
      <c r="V51" s="49"/>
      <c r="W51" s="49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2.5" hidden="false" customHeight="false" outlineLevel="0" collapsed="false">
      <c r="A52" s="35" t="n">
        <v>42</v>
      </c>
      <c r="B52" s="36"/>
      <c r="C52" s="37"/>
      <c r="D52" s="53"/>
      <c r="E52" s="40"/>
      <c r="F52" s="40"/>
      <c r="G52" s="50"/>
      <c r="H52" s="50"/>
      <c r="I52" s="42"/>
      <c r="J52" s="42"/>
      <c r="K52" s="54"/>
      <c r="L52" s="39"/>
      <c r="M52" s="46"/>
      <c r="N52" s="52"/>
      <c r="O52" s="45"/>
      <c r="P52" s="52"/>
      <c r="Q52" s="49" t="n">
        <v>1</v>
      </c>
      <c r="R52" s="49"/>
      <c r="S52" s="49"/>
      <c r="T52" s="49"/>
      <c r="U52" s="49"/>
      <c r="V52" s="49"/>
      <c r="W52" s="49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2.5" hidden="false" customHeight="false" outlineLevel="0" collapsed="false">
      <c r="A53" s="35" t="n">
        <v>43</v>
      </c>
      <c r="B53" s="36"/>
      <c r="C53" s="37"/>
      <c r="D53" s="53"/>
      <c r="E53" s="40"/>
      <c r="F53" s="40"/>
      <c r="G53" s="50"/>
      <c r="H53" s="50"/>
      <c r="I53" s="42"/>
      <c r="J53" s="42"/>
      <c r="K53" s="54"/>
      <c r="L53" s="39"/>
      <c r="M53" s="46"/>
      <c r="N53" s="52"/>
      <c r="O53" s="45"/>
      <c r="P53" s="52"/>
      <c r="Q53" s="49" t="n">
        <v>1</v>
      </c>
      <c r="R53" s="49"/>
      <c r="S53" s="49"/>
      <c r="T53" s="49"/>
      <c r="U53" s="49"/>
      <c r="V53" s="49"/>
      <c r="W53" s="49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2.5" hidden="false" customHeight="false" outlineLevel="0" collapsed="false">
      <c r="A54" s="35" t="n">
        <v>44</v>
      </c>
      <c r="B54" s="36"/>
      <c r="C54" s="37"/>
      <c r="D54" s="53"/>
      <c r="E54" s="40"/>
      <c r="F54" s="40"/>
      <c r="G54" s="50"/>
      <c r="H54" s="50"/>
      <c r="I54" s="42"/>
      <c r="J54" s="42"/>
      <c r="K54" s="54"/>
      <c r="L54" s="39"/>
      <c r="M54" s="46"/>
      <c r="N54" s="52"/>
      <c r="O54" s="45"/>
      <c r="P54" s="52"/>
      <c r="Q54" s="49" t="n">
        <v>1</v>
      </c>
      <c r="R54" s="49"/>
      <c r="S54" s="49"/>
      <c r="T54" s="49"/>
      <c r="U54" s="49"/>
      <c r="V54" s="49"/>
      <c r="W54" s="49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12.5" hidden="false" customHeight="false" outlineLevel="0" collapsed="false">
      <c r="A55" s="35" t="n">
        <v>45</v>
      </c>
      <c r="B55" s="36"/>
      <c r="C55" s="37"/>
      <c r="D55" s="53"/>
      <c r="E55" s="40"/>
      <c r="F55" s="40"/>
      <c r="G55" s="50"/>
      <c r="H55" s="50"/>
      <c r="I55" s="42"/>
      <c r="J55" s="42"/>
      <c r="K55" s="54"/>
      <c r="L55" s="39"/>
      <c r="M55" s="46"/>
      <c r="N55" s="52"/>
      <c r="O55" s="45"/>
      <c r="P55" s="52"/>
      <c r="Q55" s="49" t="n">
        <v>1</v>
      </c>
      <c r="R55" s="49"/>
      <c r="S55" s="49"/>
      <c r="T55" s="49"/>
      <c r="U55" s="49"/>
      <c r="V55" s="49"/>
      <c r="W55" s="49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12.5" hidden="false" customHeight="false" outlineLevel="0" collapsed="false">
      <c r="A56" s="35" t="n">
        <v>46</v>
      </c>
      <c r="B56" s="36"/>
      <c r="C56" s="37"/>
      <c r="D56" s="53"/>
      <c r="E56" s="40"/>
      <c r="F56" s="40"/>
      <c r="G56" s="50"/>
      <c r="H56" s="50"/>
      <c r="I56" s="42"/>
      <c r="J56" s="42"/>
      <c r="K56" s="54"/>
      <c r="L56" s="39"/>
      <c r="M56" s="46"/>
      <c r="N56" s="52"/>
      <c r="O56" s="45"/>
      <c r="P56" s="52"/>
      <c r="Q56" s="49" t="n">
        <v>1</v>
      </c>
      <c r="R56" s="49"/>
      <c r="S56" s="49"/>
      <c r="T56" s="49"/>
      <c r="U56" s="49"/>
      <c r="V56" s="49"/>
      <c r="W56" s="49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2.5" hidden="false" customHeight="false" outlineLevel="0" collapsed="false">
      <c r="A57" s="35" t="n">
        <v>47</v>
      </c>
      <c r="B57" s="36"/>
      <c r="C57" s="37"/>
      <c r="D57" s="53"/>
      <c r="E57" s="40"/>
      <c r="F57" s="40"/>
      <c r="G57" s="50"/>
      <c r="H57" s="50"/>
      <c r="I57" s="42"/>
      <c r="J57" s="42"/>
      <c r="K57" s="54"/>
      <c r="L57" s="39"/>
      <c r="M57" s="46"/>
      <c r="N57" s="52"/>
      <c r="O57" s="45"/>
      <c r="P57" s="52"/>
      <c r="Q57" s="49" t="n">
        <v>1</v>
      </c>
      <c r="R57" s="49"/>
      <c r="S57" s="49"/>
      <c r="T57" s="49"/>
      <c r="U57" s="49"/>
      <c r="V57" s="49"/>
      <c r="W57" s="49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2.5" hidden="false" customHeight="false" outlineLevel="0" collapsed="false">
      <c r="A58" s="35" t="n">
        <v>48</v>
      </c>
      <c r="B58" s="36"/>
      <c r="C58" s="37"/>
      <c r="D58" s="53"/>
      <c r="E58" s="40"/>
      <c r="F58" s="40"/>
      <c r="G58" s="50"/>
      <c r="H58" s="50"/>
      <c r="I58" s="42"/>
      <c r="J58" s="42"/>
      <c r="K58" s="54"/>
      <c r="L58" s="39"/>
      <c r="M58" s="46"/>
      <c r="N58" s="52"/>
      <c r="O58" s="45"/>
      <c r="P58" s="52"/>
      <c r="Q58" s="49" t="n">
        <v>1</v>
      </c>
      <c r="R58" s="49"/>
      <c r="S58" s="49"/>
      <c r="T58" s="49"/>
      <c r="U58" s="49"/>
      <c r="V58" s="49"/>
      <c r="W58" s="49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2.5" hidden="false" customHeight="false" outlineLevel="0" collapsed="false">
      <c r="A59" s="35" t="n">
        <v>49</v>
      </c>
      <c r="B59" s="36"/>
      <c r="C59" s="37"/>
      <c r="D59" s="53"/>
      <c r="E59" s="40"/>
      <c r="F59" s="40"/>
      <c r="G59" s="50"/>
      <c r="H59" s="50"/>
      <c r="I59" s="42"/>
      <c r="J59" s="42"/>
      <c r="K59" s="54"/>
      <c r="L59" s="39"/>
      <c r="M59" s="46"/>
      <c r="N59" s="52"/>
      <c r="O59" s="45"/>
      <c r="P59" s="52"/>
      <c r="Q59" s="49" t="n">
        <v>1</v>
      </c>
      <c r="R59" s="49"/>
      <c r="S59" s="49"/>
      <c r="T59" s="49"/>
      <c r="U59" s="49"/>
      <c r="V59" s="49"/>
      <c r="W59" s="49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2.5" hidden="false" customHeight="false" outlineLevel="0" collapsed="false">
      <c r="A60" s="35" t="n">
        <v>50</v>
      </c>
      <c r="B60" s="36"/>
      <c r="C60" s="37"/>
      <c r="D60" s="53"/>
      <c r="E60" s="40"/>
      <c r="F60" s="40"/>
      <c r="G60" s="50"/>
      <c r="H60" s="50"/>
      <c r="I60" s="42"/>
      <c r="J60" s="42"/>
      <c r="K60" s="54"/>
      <c r="L60" s="39"/>
      <c r="M60" s="46"/>
      <c r="N60" s="52"/>
      <c r="O60" s="45"/>
      <c r="P60" s="52"/>
      <c r="Q60" s="49" t="n">
        <v>1</v>
      </c>
      <c r="R60" s="49"/>
      <c r="S60" s="49"/>
      <c r="T60" s="49"/>
      <c r="U60" s="49"/>
      <c r="V60" s="49"/>
      <c r="W60" s="49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2.5" hidden="false" customHeight="false" outlineLevel="0" collapsed="false">
      <c r="A61" s="35" t="n">
        <v>51</v>
      </c>
      <c r="B61" s="36"/>
      <c r="C61" s="37"/>
      <c r="D61" s="53"/>
      <c r="E61" s="40"/>
      <c r="F61" s="40"/>
      <c r="G61" s="50"/>
      <c r="H61" s="50"/>
      <c r="I61" s="42"/>
      <c r="J61" s="42"/>
      <c r="K61" s="54"/>
      <c r="L61" s="39"/>
      <c r="M61" s="46"/>
      <c r="N61" s="52"/>
      <c r="O61" s="45"/>
      <c r="P61" s="52"/>
      <c r="Q61" s="49" t="n">
        <v>1</v>
      </c>
      <c r="R61" s="49"/>
      <c r="S61" s="49"/>
      <c r="T61" s="49"/>
      <c r="U61" s="49"/>
      <c r="V61" s="49"/>
      <c r="W61" s="49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2.5" hidden="false" customHeight="false" outlineLevel="0" collapsed="false">
      <c r="A62" s="35" t="n">
        <v>52</v>
      </c>
      <c r="B62" s="36"/>
      <c r="C62" s="37"/>
      <c r="D62" s="53"/>
      <c r="E62" s="40"/>
      <c r="F62" s="40"/>
      <c r="G62" s="50"/>
      <c r="H62" s="50"/>
      <c r="I62" s="42"/>
      <c r="J62" s="42"/>
      <c r="K62" s="54"/>
      <c r="L62" s="39"/>
      <c r="M62" s="46"/>
      <c r="N62" s="52"/>
      <c r="O62" s="45"/>
      <c r="P62" s="52"/>
      <c r="Q62" s="49" t="n">
        <v>1</v>
      </c>
      <c r="R62" s="49"/>
      <c r="S62" s="49"/>
      <c r="T62" s="49"/>
      <c r="U62" s="49"/>
      <c r="V62" s="49"/>
      <c r="W62" s="49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2.5" hidden="false" customHeight="false" outlineLevel="0" collapsed="false">
      <c r="A63" s="35" t="n">
        <v>53</v>
      </c>
      <c r="B63" s="36"/>
      <c r="C63" s="37"/>
      <c r="D63" s="53"/>
      <c r="E63" s="40"/>
      <c r="F63" s="40"/>
      <c r="G63" s="50"/>
      <c r="H63" s="50"/>
      <c r="I63" s="42"/>
      <c r="J63" s="42"/>
      <c r="K63" s="54"/>
      <c r="L63" s="39"/>
      <c r="M63" s="46"/>
      <c r="N63" s="52"/>
      <c r="O63" s="45"/>
      <c r="P63" s="52"/>
      <c r="Q63" s="49" t="n">
        <v>1</v>
      </c>
      <c r="R63" s="49"/>
      <c r="S63" s="49"/>
      <c r="T63" s="49"/>
      <c r="U63" s="49"/>
      <c r="V63" s="49"/>
      <c r="W63" s="49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12.5" hidden="false" customHeight="false" outlineLevel="0" collapsed="false">
      <c r="A64" s="35" t="n">
        <v>54</v>
      </c>
      <c r="B64" s="36"/>
      <c r="C64" s="37"/>
      <c r="D64" s="53"/>
      <c r="E64" s="40"/>
      <c r="F64" s="40"/>
      <c r="G64" s="50"/>
      <c r="H64" s="50"/>
      <c r="I64" s="42"/>
      <c r="J64" s="42"/>
      <c r="K64" s="54"/>
      <c r="L64" s="39"/>
      <c r="M64" s="46"/>
      <c r="N64" s="52"/>
      <c r="O64" s="45"/>
      <c r="P64" s="52"/>
      <c r="Q64" s="49" t="n">
        <v>1</v>
      </c>
      <c r="R64" s="49"/>
      <c r="S64" s="49"/>
      <c r="T64" s="49"/>
      <c r="U64" s="49"/>
      <c r="V64" s="49"/>
      <c r="W64" s="49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12.5" hidden="false" customHeight="false" outlineLevel="0" collapsed="false">
      <c r="A65" s="35" t="n">
        <v>55</v>
      </c>
      <c r="B65" s="36"/>
      <c r="C65" s="37"/>
      <c r="D65" s="53"/>
      <c r="E65" s="40"/>
      <c r="F65" s="40"/>
      <c r="G65" s="50"/>
      <c r="H65" s="50"/>
      <c r="I65" s="42"/>
      <c r="J65" s="42"/>
      <c r="K65" s="54"/>
      <c r="L65" s="39"/>
      <c r="M65" s="46"/>
      <c r="N65" s="52"/>
      <c r="O65" s="45"/>
      <c r="P65" s="52"/>
      <c r="Q65" s="49" t="n">
        <v>1</v>
      </c>
      <c r="R65" s="49"/>
      <c r="S65" s="49"/>
      <c r="T65" s="49"/>
      <c r="U65" s="49"/>
      <c r="V65" s="49"/>
      <c r="W65" s="49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12.5" hidden="false" customHeight="false" outlineLevel="0" collapsed="false">
      <c r="A66" s="35" t="n">
        <v>56</v>
      </c>
      <c r="B66" s="36"/>
      <c r="C66" s="37"/>
      <c r="D66" s="53"/>
      <c r="E66" s="40"/>
      <c r="F66" s="40"/>
      <c r="G66" s="50"/>
      <c r="H66" s="50"/>
      <c r="I66" s="42"/>
      <c r="J66" s="42"/>
      <c r="K66" s="54"/>
      <c r="L66" s="39"/>
      <c r="M66" s="46"/>
      <c r="N66" s="52"/>
      <c r="O66" s="45"/>
      <c r="P66" s="52"/>
      <c r="Q66" s="49" t="n">
        <v>1</v>
      </c>
      <c r="R66" s="49"/>
      <c r="S66" s="49"/>
      <c r="T66" s="49"/>
      <c r="U66" s="49"/>
      <c r="V66" s="49"/>
      <c r="W66" s="49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2.5" hidden="false" customHeight="false" outlineLevel="0" collapsed="false">
      <c r="A67" s="35" t="n">
        <v>57</v>
      </c>
      <c r="B67" s="36"/>
      <c r="C67" s="37"/>
      <c r="D67" s="53"/>
      <c r="E67" s="40"/>
      <c r="F67" s="40"/>
      <c r="G67" s="50"/>
      <c r="H67" s="50"/>
      <c r="I67" s="42"/>
      <c r="J67" s="42"/>
      <c r="K67" s="54"/>
      <c r="L67" s="39"/>
      <c r="M67" s="46"/>
      <c r="N67" s="52"/>
      <c r="O67" s="45"/>
      <c r="P67" s="52"/>
      <c r="Q67" s="49" t="n">
        <v>1</v>
      </c>
      <c r="R67" s="49"/>
      <c r="S67" s="49"/>
      <c r="T67" s="49"/>
      <c r="U67" s="49"/>
      <c r="V67" s="49"/>
      <c r="W67" s="49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12.5" hidden="false" customHeight="false" outlineLevel="0" collapsed="false">
      <c r="A68" s="35" t="n">
        <v>58</v>
      </c>
      <c r="B68" s="36"/>
      <c r="C68" s="40"/>
      <c r="D68" s="53"/>
      <c r="E68" s="40"/>
      <c r="F68" s="40"/>
      <c r="G68" s="50"/>
      <c r="H68" s="50"/>
      <c r="I68" s="42"/>
      <c r="J68" s="42"/>
      <c r="K68" s="54"/>
      <c r="L68" s="39"/>
      <c r="M68" s="46"/>
      <c r="N68" s="52"/>
      <c r="O68" s="45"/>
      <c r="P68" s="52"/>
      <c r="Q68" s="49"/>
      <c r="R68" s="49"/>
      <c r="S68" s="49"/>
      <c r="T68" s="49"/>
      <c r="U68" s="49"/>
      <c r="V68" s="49"/>
      <c r="W68" s="49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12.5" hidden="false" customHeight="false" outlineLevel="0" collapsed="false">
      <c r="A69" s="35" t="n">
        <v>59</v>
      </c>
      <c r="B69" s="36"/>
      <c r="C69" s="40"/>
      <c r="D69" s="53"/>
      <c r="E69" s="40"/>
      <c r="F69" s="40"/>
      <c r="G69" s="50"/>
      <c r="H69" s="50"/>
      <c r="I69" s="42"/>
      <c r="J69" s="42"/>
      <c r="K69" s="54"/>
      <c r="L69" s="39"/>
      <c r="M69" s="46"/>
      <c r="N69" s="52"/>
      <c r="O69" s="45"/>
      <c r="P69" s="52"/>
      <c r="Q69" s="49"/>
      <c r="R69" s="49"/>
      <c r="S69" s="49"/>
      <c r="T69" s="49"/>
      <c r="U69" s="49"/>
      <c r="V69" s="49"/>
      <c r="W69" s="49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12.5" hidden="false" customHeight="false" outlineLevel="0" collapsed="false">
      <c r="A70" s="35" t="n">
        <v>60</v>
      </c>
      <c r="B70" s="36"/>
      <c r="C70" s="40"/>
      <c r="D70" s="53"/>
      <c r="E70" s="40"/>
      <c r="F70" s="40"/>
      <c r="G70" s="50"/>
      <c r="H70" s="50"/>
      <c r="I70" s="42"/>
      <c r="J70" s="42"/>
      <c r="K70" s="54"/>
      <c r="L70" s="39"/>
      <c r="M70" s="46"/>
      <c r="N70" s="52"/>
      <c r="O70" s="45"/>
      <c r="P70" s="52"/>
      <c r="Q70" s="49"/>
      <c r="R70" s="49"/>
      <c r="S70" s="49"/>
      <c r="T70" s="49"/>
      <c r="U70" s="49"/>
      <c r="V70" s="49"/>
      <c r="W70" s="49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customFormat="false" ht="12.5" hidden="false" customHeight="false" outlineLevel="0" collapsed="false">
      <c r="A71" s="35" t="n">
        <v>61</v>
      </c>
      <c r="B71" s="36"/>
      <c r="C71" s="40"/>
      <c r="D71" s="53"/>
      <c r="E71" s="40"/>
      <c r="F71" s="40"/>
      <c r="G71" s="50"/>
      <c r="H71" s="50"/>
      <c r="I71" s="42"/>
      <c r="J71" s="42"/>
      <c r="K71" s="54"/>
      <c r="L71" s="39"/>
      <c r="M71" s="46"/>
      <c r="N71" s="52"/>
      <c r="O71" s="45"/>
      <c r="P71" s="52"/>
      <c r="Q71" s="49"/>
      <c r="R71" s="49"/>
      <c r="S71" s="49"/>
      <c r="T71" s="49"/>
      <c r="U71" s="49"/>
      <c r="V71" s="49"/>
      <c r="W71" s="49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customFormat="false" ht="12.5" hidden="false" customHeight="false" outlineLevel="0" collapsed="false">
      <c r="A72" s="35" t="n">
        <v>62</v>
      </c>
      <c r="B72" s="36"/>
      <c r="C72" s="40"/>
      <c r="D72" s="53"/>
      <c r="E72" s="40"/>
      <c r="F72" s="40"/>
      <c r="G72" s="50"/>
      <c r="H72" s="50"/>
      <c r="I72" s="42"/>
      <c r="J72" s="42"/>
      <c r="K72" s="54"/>
      <c r="L72" s="39"/>
      <c r="M72" s="46"/>
      <c r="N72" s="52"/>
      <c r="O72" s="45"/>
      <c r="P72" s="52"/>
      <c r="Q72" s="49"/>
      <c r="R72" s="49"/>
      <c r="S72" s="49"/>
      <c r="T72" s="49"/>
      <c r="U72" s="49"/>
      <c r="V72" s="49"/>
      <c r="W72" s="49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customFormat="false" ht="12.5" hidden="false" customHeight="false" outlineLevel="0" collapsed="false">
      <c r="A73" s="35" t="n">
        <v>63</v>
      </c>
      <c r="B73" s="36"/>
      <c r="C73" s="40"/>
      <c r="D73" s="53"/>
      <c r="E73" s="40"/>
      <c r="F73" s="40"/>
      <c r="G73" s="50"/>
      <c r="H73" s="50"/>
      <c r="I73" s="42"/>
      <c r="J73" s="42"/>
      <c r="K73" s="54"/>
      <c r="L73" s="39"/>
      <c r="M73" s="46"/>
      <c r="N73" s="52"/>
      <c r="O73" s="45"/>
      <c r="P73" s="52"/>
      <c r="Q73" s="49"/>
      <c r="R73" s="49"/>
      <c r="S73" s="49"/>
      <c r="T73" s="49"/>
      <c r="U73" s="49"/>
      <c r="V73" s="49"/>
      <c r="W73" s="49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customFormat="false" ht="12.5" hidden="false" customHeight="false" outlineLevel="0" collapsed="false">
      <c r="A74" s="35" t="n">
        <v>64</v>
      </c>
      <c r="B74" s="36"/>
      <c r="C74" s="40"/>
      <c r="D74" s="53"/>
      <c r="E74" s="40"/>
      <c r="F74" s="40"/>
      <c r="G74" s="50"/>
      <c r="H74" s="50"/>
      <c r="I74" s="42"/>
      <c r="J74" s="42"/>
      <c r="K74" s="54"/>
      <c r="L74" s="39"/>
      <c r="M74" s="46"/>
      <c r="N74" s="52"/>
      <c r="O74" s="45"/>
      <c r="P74" s="52"/>
      <c r="Q74" s="49"/>
      <c r="R74" s="49"/>
      <c r="S74" s="49"/>
      <c r="T74" s="49"/>
      <c r="U74" s="49"/>
      <c r="V74" s="49"/>
      <c r="W74" s="49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12.5" hidden="false" customHeight="false" outlineLevel="0" collapsed="false">
      <c r="A75" s="35" t="n">
        <v>65</v>
      </c>
      <c r="B75" s="36"/>
      <c r="C75" s="40"/>
      <c r="D75" s="53"/>
      <c r="E75" s="40"/>
      <c r="F75" s="40"/>
      <c r="G75" s="50"/>
      <c r="H75" s="50"/>
      <c r="I75" s="42"/>
      <c r="J75" s="42"/>
      <c r="K75" s="54"/>
      <c r="L75" s="39"/>
      <c r="M75" s="46"/>
      <c r="N75" s="52"/>
      <c r="O75" s="45"/>
      <c r="P75" s="52"/>
      <c r="Q75" s="49"/>
      <c r="R75" s="49"/>
      <c r="S75" s="49"/>
      <c r="T75" s="49"/>
      <c r="U75" s="49"/>
      <c r="V75" s="49"/>
      <c r="W75" s="49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12.5" hidden="false" customHeight="false" outlineLevel="0" collapsed="false">
      <c r="A76" s="35" t="n">
        <v>66</v>
      </c>
      <c r="B76" s="36"/>
      <c r="C76" s="40"/>
      <c r="D76" s="53"/>
      <c r="E76" s="40"/>
      <c r="F76" s="40"/>
      <c r="G76" s="50"/>
      <c r="H76" s="50"/>
      <c r="I76" s="42"/>
      <c r="J76" s="42"/>
      <c r="K76" s="54"/>
      <c r="L76" s="39"/>
      <c r="M76" s="46"/>
      <c r="N76" s="52"/>
      <c r="O76" s="45"/>
      <c r="P76" s="52"/>
      <c r="Q76" s="49"/>
      <c r="R76" s="49"/>
      <c r="S76" s="49"/>
      <c r="T76" s="49"/>
      <c r="U76" s="49"/>
      <c r="V76" s="49"/>
      <c r="W76" s="49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12.5" hidden="false" customHeight="false" outlineLevel="0" collapsed="false">
      <c r="A77" s="35" t="n">
        <v>67</v>
      </c>
      <c r="B77" s="36"/>
      <c r="C77" s="40"/>
      <c r="D77" s="53"/>
      <c r="E77" s="40"/>
      <c r="F77" s="40"/>
      <c r="G77" s="50"/>
      <c r="H77" s="50"/>
      <c r="I77" s="42"/>
      <c r="J77" s="42"/>
      <c r="K77" s="54"/>
      <c r="L77" s="39"/>
      <c r="M77" s="46"/>
      <c r="N77" s="52"/>
      <c r="O77" s="45"/>
      <c r="P77" s="52"/>
      <c r="Q77" s="49"/>
      <c r="R77" s="49"/>
      <c r="S77" s="49"/>
      <c r="T77" s="49"/>
      <c r="U77" s="49"/>
      <c r="V77" s="49"/>
      <c r="W77" s="49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customFormat="false" ht="12.5" hidden="false" customHeight="false" outlineLevel="0" collapsed="false">
      <c r="A78" s="35" t="n">
        <v>68</v>
      </c>
      <c r="B78" s="36"/>
      <c r="C78" s="40"/>
      <c r="D78" s="53"/>
      <c r="E78" s="40"/>
      <c r="F78" s="40"/>
      <c r="G78" s="50"/>
      <c r="H78" s="50"/>
      <c r="I78" s="42"/>
      <c r="J78" s="42"/>
      <c r="K78" s="54"/>
      <c r="L78" s="39"/>
      <c r="M78" s="46"/>
      <c r="N78" s="52"/>
      <c r="O78" s="45"/>
      <c r="P78" s="52"/>
      <c r="Q78" s="49"/>
      <c r="R78" s="49"/>
      <c r="S78" s="49"/>
      <c r="T78" s="49"/>
      <c r="U78" s="49"/>
      <c r="V78" s="49"/>
      <c r="W78" s="49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customFormat="false" ht="12.5" hidden="false" customHeight="false" outlineLevel="0" collapsed="false">
      <c r="A79" s="35" t="n">
        <v>69</v>
      </c>
      <c r="B79" s="36"/>
      <c r="C79" s="40"/>
      <c r="D79" s="53"/>
      <c r="E79" s="40"/>
      <c r="F79" s="40"/>
      <c r="G79" s="50"/>
      <c r="H79" s="50"/>
      <c r="I79" s="42"/>
      <c r="J79" s="42"/>
      <c r="K79" s="54"/>
      <c r="L79" s="39"/>
      <c r="M79" s="46"/>
      <c r="N79" s="52"/>
      <c r="O79" s="45"/>
      <c r="P79" s="52"/>
      <c r="Q79" s="49"/>
      <c r="R79" s="49"/>
      <c r="S79" s="49"/>
      <c r="T79" s="49"/>
      <c r="U79" s="49"/>
      <c r="V79" s="49"/>
      <c r="W79" s="49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customFormat="false" ht="12.5" hidden="false" customHeight="false" outlineLevel="0" collapsed="false">
      <c r="A80" s="35" t="n">
        <v>70</v>
      </c>
      <c r="B80" s="36"/>
      <c r="C80" s="40"/>
      <c r="D80" s="53"/>
      <c r="E80" s="40"/>
      <c r="F80" s="40"/>
      <c r="G80" s="50"/>
      <c r="H80" s="50"/>
      <c r="I80" s="42"/>
      <c r="J80" s="42"/>
      <c r="K80" s="54"/>
      <c r="L80" s="39"/>
      <c r="M80" s="46"/>
      <c r="N80" s="52"/>
      <c r="O80" s="45"/>
      <c r="P80" s="52"/>
      <c r="Q80" s="49"/>
      <c r="R80" s="49"/>
      <c r="S80" s="49"/>
      <c r="T80" s="49"/>
      <c r="U80" s="49"/>
      <c r="V80" s="49"/>
      <c r="W80" s="49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customFormat="false" ht="12.5" hidden="false" customHeight="false" outlineLevel="0" collapsed="false">
      <c r="A81" s="35" t="n">
        <v>71</v>
      </c>
      <c r="B81" s="36"/>
      <c r="C81" s="40"/>
      <c r="D81" s="53"/>
      <c r="E81" s="40"/>
      <c r="F81" s="40"/>
      <c r="G81" s="50"/>
      <c r="H81" s="50"/>
      <c r="I81" s="42"/>
      <c r="J81" s="42"/>
      <c r="K81" s="54"/>
      <c r="L81" s="39"/>
      <c r="M81" s="46"/>
      <c r="N81" s="52"/>
      <c r="O81" s="45"/>
      <c r="P81" s="52"/>
      <c r="Q81" s="49"/>
      <c r="R81" s="49"/>
      <c r="S81" s="49"/>
      <c r="T81" s="49"/>
      <c r="U81" s="49"/>
      <c r="V81" s="49"/>
      <c r="W81" s="49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12.5" hidden="false" customHeight="false" outlineLevel="0" collapsed="false">
      <c r="A82" s="35" t="n">
        <v>72</v>
      </c>
      <c r="B82" s="36"/>
      <c r="C82" s="40"/>
      <c r="D82" s="53"/>
      <c r="E82" s="40"/>
      <c r="F82" s="40"/>
      <c r="G82" s="50"/>
      <c r="H82" s="50"/>
      <c r="I82" s="42"/>
      <c r="J82" s="42"/>
      <c r="K82" s="54"/>
      <c r="L82" s="39"/>
      <c r="M82" s="46"/>
      <c r="N82" s="52"/>
      <c r="O82" s="45"/>
      <c r="P82" s="52"/>
      <c r="Q82" s="49"/>
      <c r="R82" s="49"/>
      <c r="S82" s="49"/>
      <c r="T82" s="49"/>
      <c r="U82" s="49"/>
      <c r="V82" s="49"/>
      <c r="W82" s="49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12.5" hidden="false" customHeight="false" outlineLevel="0" collapsed="false">
      <c r="A83" s="35" t="n">
        <v>73</v>
      </c>
      <c r="B83" s="36"/>
      <c r="C83" s="40"/>
      <c r="D83" s="53"/>
      <c r="E83" s="40"/>
      <c r="F83" s="40"/>
      <c r="G83" s="50"/>
      <c r="H83" s="50"/>
      <c r="I83" s="42"/>
      <c r="J83" s="42"/>
      <c r="K83" s="54"/>
      <c r="L83" s="39"/>
      <c r="M83" s="46"/>
      <c r="N83" s="52"/>
      <c r="O83" s="45"/>
      <c r="P83" s="52"/>
      <c r="Q83" s="49"/>
      <c r="R83" s="49"/>
      <c r="S83" s="49"/>
      <c r="T83" s="49"/>
      <c r="U83" s="49"/>
      <c r="V83" s="49"/>
      <c r="W83" s="49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12.5" hidden="false" customHeight="false" outlineLevel="0" collapsed="false">
      <c r="A84" s="35" t="n">
        <v>74</v>
      </c>
      <c r="B84" s="36"/>
      <c r="C84" s="40"/>
      <c r="D84" s="53"/>
      <c r="E84" s="40"/>
      <c r="F84" s="40"/>
      <c r="G84" s="50"/>
      <c r="H84" s="50"/>
      <c r="I84" s="42"/>
      <c r="J84" s="42"/>
      <c r="K84" s="54"/>
      <c r="L84" s="39"/>
      <c r="M84" s="46"/>
      <c r="N84" s="52"/>
      <c r="O84" s="45"/>
      <c r="P84" s="52"/>
      <c r="Q84" s="49"/>
      <c r="R84" s="49"/>
      <c r="S84" s="49"/>
      <c r="T84" s="49"/>
      <c r="U84" s="49"/>
      <c r="V84" s="49"/>
      <c r="W84" s="49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12.5" hidden="false" customHeight="false" outlineLevel="0" collapsed="false">
      <c r="A85" s="35" t="n">
        <v>75</v>
      </c>
      <c r="B85" s="36"/>
      <c r="C85" s="40"/>
      <c r="D85" s="53"/>
      <c r="E85" s="40"/>
      <c r="F85" s="40"/>
      <c r="G85" s="50"/>
      <c r="H85" s="50"/>
      <c r="I85" s="42"/>
      <c r="J85" s="42"/>
      <c r="K85" s="54"/>
      <c r="L85" s="39"/>
      <c r="M85" s="46"/>
      <c r="N85" s="52"/>
      <c r="O85" s="45"/>
      <c r="P85" s="52"/>
      <c r="Q85" s="49"/>
      <c r="R85" s="49"/>
      <c r="S85" s="49"/>
      <c r="T85" s="49"/>
      <c r="U85" s="49"/>
      <c r="V85" s="49"/>
      <c r="W85" s="49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12.5" hidden="false" customHeight="false" outlineLevel="0" collapsed="false">
      <c r="A86" s="35" t="n">
        <v>76</v>
      </c>
      <c r="B86" s="36"/>
      <c r="C86" s="40"/>
      <c r="D86" s="53"/>
      <c r="E86" s="40"/>
      <c r="F86" s="40"/>
      <c r="G86" s="50"/>
      <c r="H86" s="50"/>
      <c r="I86" s="42"/>
      <c r="J86" s="42"/>
      <c r="K86" s="54"/>
      <c r="L86" s="39"/>
      <c r="M86" s="46"/>
      <c r="N86" s="52"/>
      <c r="O86" s="45"/>
      <c r="P86" s="52"/>
      <c r="Q86" s="49"/>
      <c r="R86" s="49"/>
      <c r="S86" s="49"/>
      <c r="T86" s="49"/>
      <c r="U86" s="49"/>
      <c r="V86" s="49"/>
      <c r="W86" s="49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12.5" hidden="false" customHeight="false" outlineLevel="0" collapsed="false">
      <c r="A87" s="35" t="n">
        <v>77</v>
      </c>
      <c r="B87" s="36"/>
      <c r="C87" s="40"/>
      <c r="D87" s="53"/>
      <c r="E87" s="40"/>
      <c r="F87" s="40"/>
      <c r="G87" s="50"/>
      <c r="H87" s="50"/>
      <c r="I87" s="42"/>
      <c r="J87" s="42"/>
      <c r="K87" s="54"/>
      <c r="L87" s="39"/>
      <c r="M87" s="46"/>
      <c r="N87" s="52"/>
      <c r="O87" s="45"/>
      <c r="P87" s="52"/>
      <c r="Q87" s="49"/>
      <c r="R87" s="49"/>
      <c r="S87" s="49"/>
      <c r="T87" s="49"/>
      <c r="U87" s="49"/>
      <c r="V87" s="49"/>
      <c r="W87" s="49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12.5" hidden="false" customHeight="false" outlineLevel="0" collapsed="false">
      <c r="A88" s="35" t="n">
        <v>78</v>
      </c>
      <c r="B88" s="36"/>
      <c r="C88" s="40"/>
      <c r="D88" s="53"/>
      <c r="E88" s="40"/>
      <c r="F88" s="40"/>
      <c r="G88" s="50"/>
      <c r="H88" s="50"/>
      <c r="I88" s="42"/>
      <c r="J88" s="42"/>
      <c r="K88" s="54"/>
      <c r="L88" s="39"/>
      <c r="M88" s="46"/>
      <c r="N88" s="52"/>
      <c r="O88" s="45"/>
      <c r="P88" s="52"/>
      <c r="Q88" s="49"/>
      <c r="R88" s="49"/>
      <c r="S88" s="49"/>
      <c r="T88" s="49"/>
      <c r="U88" s="49"/>
      <c r="V88" s="49"/>
      <c r="W88" s="49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2.5" hidden="false" customHeight="false" outlineLevel="0" collapsed="false">
      <c r="A89" s="35" t="n">
        <v>79</v>
      </c>
      <c r="B89" s="36"/>
      <c r="C89" s="40"/>
      <c r="D89" s="53"/>
      <c r="E89" s="40"/>
      <c r="F89" s="40"/>
      <c r="G89" s="50"/>
      <c r="H89" s="50"/>
      <c r="I89" s="42"/>
      <c r="J89" s="42"/>
      <c r="K89" s="54"/>
      <c r="L89" s="39"/>
      <c r="M89" s="46"/>
      <c r="N89" s="52"/>
      <c r="O89" s="45"/>
      <c r="P89" s="52"/>
      <c r="Q89" s="49"/>
      <c r="R89" s="49"/>
      <c r="S89" s="49"/>
      <c r="T89" s="49"/>
      <c r="U89" s="49"/>
      <c r="V89" s="49"/>
      <c r="W89" s="49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12.5" hidden="false" customHeight="false" outlineLevel="0" collapsed="false">
      <c r="A90" s="35" t="n">
        <v>80</v>
      </c>
      <c r="B90" s="36"/>
      <c r="C90" s="40"/>
      <c r="D90" s="53"/>
      <c r="E90" s="40"/>
      <c r="F90" s="40"/>
      <c r="G90" s="50"/>
      <c r="H90" s="50"/>
      <c r="I90" s="42"/>
      <c r="J90" s="42"/>
      <c r="K90" s="54"/>
      <c r="L90" s="39"/>
      <c r="M90" s="46"/>
      <c r="N90" s="52"/>
      <c r="O90" s="45"/>
      <c r="P90" s="52"/>
      <c r="Q90" s="49"/>
      <c r="R90" s="49"/>
      <c r="S90" s="49"/>
      <c r="T90" s="49"/>
      <c r="U90" s="49"/>
      <c r="V90" s="49"/>
      <c r="W90" s="49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12.5" hidden="false" customHeight="false" outlineLevel="0" collapsed="false">
      <c r="A91" s="35" t="n">
        <v>81</v>
      </c>
      <c r="B91" s="36"/>
      <c r="C91" s="40"/>
      <c r="D91" s="53"/>
      <c r="E91" s="40"/>
      <c r="F91" s="40"/>
      <c r="G91" s="50"/>
      <c r="H91" s="50"/>
      <c r="I91" s="42"/>
      <c r="J91" s="42"/>
      <c r="K91" s="54"/>
      <c r="L91" s="39"/>
      <c r="M91" s="46"/>
      <c r="N91" s="52"/>
      <c r="O91" s="45"/>
      <c r="P91" s="52"/>
      <c r="Q91" s="49"/>
      <c r="R91" s="49"/>
      <c r="S91" s="49"/>
      <c r="T91" s="49"/>
      <c r="U91" s="49"/>
      <c r="V91" s="49"/>
      <c r="W91" s="49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customFormat="false" ht="12.5" hidden="false" customHeight="false" outlineLevel="0" collapsed="false">
      <c r="A92" s="35" t="n">
        <v>82</v>
      </c>
      <c r="B92" s="36"/>
      <c r="C92" s="40"/>
      <c r="D92" s="53"/>
      <c r="E92" s="40"/>
      <c r="F92" s="40"/>
      <c r="G92" s="50"/>
      <c r="H92" s="50"/>
      <c r="I92" s="42"/>
      <c r="J92" s="42"/>
      <c r="K92" s="54"/>
      <c r="L92" s="39"/>
      <c r="M92" s="46"/>
      <c r="N92" s="52"/>
      <c r="O92" s="45"/>
      <c r="P92" s="52"/>
      <c r="Q92" s="49"/>
      <c r="R92" s="49"/>
      <c r="S92" s="49"/>
      <c r="T92" s="49"/>
      <c r="U92" s="49"/>
      <c r="V92" s="49"/>
      <c r="W92" s="49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customFormat="false" ht="12.5" hidden="false" customHeight="false" outlineLevel="0" collapsed="false">
      <c r="A93" s="35" t="n">
        <v>83</v>
      </c>
      <c r="B93" s="36"/>
      <c r="C93" s="40"/>
      <c r="D93" s="53"/>
      <c r="E93" s="40"/>
      <c r="F93" s="40"/>
      <c r="G93" s="50"/>
      <c r="H93" s="50"/>
      <c r="I93" s="42"/>
      <c r="J93" s="42"/>
      <c r="K93" s="54"/>
      <c r="L93" s="39"/>
      <c r="M93" s="46"/>
      <c r="N93" s="52"/>
      <c r="O93" s="45"/>
      <c r="P93" s="52"/>
      <c r="Q93" s="49"/>
      <c r="R93" s="49"/>
      <c r="S93" s="49"/>
      <c r="T93" s="49"/>
      <c r="U93" s="49"/>
      <c r="V93" s="49"/>
      <c r="W93" s="49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12.5" hidden="false" customHeight="false" outlineLevel="0" collapsed="false">
      <c r="A94" s="35" t="n">
        <v>84</v>
      </c>
      <c r="B94" s="36"/>
      <c r="C94" s="40"/>
      <c r="D94" s="53"/>
      <c r="E94" s="40"/>
      <c r="F94" s="40"/>
      <c r="G94" s="50"/>
      <c r="H94" s="50"/>
      <c r="I94" s="42"/>
      <c r="J94" s="42"/>
      <c r="K94" s="54"/>
      <c r="L94" s="39"/>
      <c r="M94" s="46"/>
      <c r="N94" s="52"/>
      <c r="O94" s="45"/>
      <c r="P94" s="52"/>
      <c r="Q94" s="49"/>
      <c r="R94" s="49"/>
      <c r="S94" s="49"/>
      <c r="T94" s="49"/>
      <c r="U94" s="49"/>
      <c r="V94" s="49"/>
      <c r="W94" s="49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2.5" hidden="false" customHeight="false" outlineLevel="0" collapsed="false">
      <c r="A95" s="35" t="n">
        <v>85</v>
      </c>
      <c r="B95" s="36"/>
      <c r="C95" s="40"/>
      <c r="D95" s="53"/>
      <c r="E95" s="40"/>
      <c r="F95" s="40"/>
      <c r="G95" s="50"/>
      <c r="H95" s="50"/>
      <c r="I95" s="42"/>
      <c r="J95" s="42"/>
      <c r="K95" s="54"/>
      <c r="L95" s="39"/>
      <c r="M95" s="46"/>
      <c r="N95" s="52"/>
      <c r="O95" s="45"/>
      <c r="P95" s="52"/>
      <c r="Q95" s="49"/>
      <c r="R95" s="49"/>
      <c r="S95" s="49"/>
      <c r="T95" s="49"/>
      <c r="U95" s="49"/>
      <c r="V95" s="49"/>
      <c r="W95" s="49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2.5" hidden="false" customHeight="false" outlineLevel="0" collapsed="false">
      <c r="A96" s="35" t="n">
        <v>86</v>
      </c>
      <c r="B96" s="36"/>
      <c r="C96" s="40"/>
      <c r="D96" s="53"/>
      <c r="E96" s="40"/>
      <c r="F96" s="40"/>
      <c r="G96" s="50"/>
      <c r="H96" s="50"/>
      <c r="I96" s="42"/>
      <c r="J96" s="42"/>
      <c r="K96" s="54"/>
      <c r="L96" s="39"/>
      <c r="M96" s="46"/>
      <c r="N96" s="52"/>
      <c r="O96" s="45"/>
      <c r="P96" s="52"/>
      <c r="Q96" s="49"/>
      <c r="R96" s="49"/>
      <c r="S96" s="49"/>
      <c r="T96" s="49"/>
      <c r="U96" s="49"/>
      <c r="V96" s="49"/>
      <c r="W96" s="49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2.5" hidden="false" customHeight="false" outlineLevel="0" collapsed="false">
      <c r="A97" s="35" t="n">
        <v>87</v>
      </c>
      <c r="B97" s="36"/>
      <c r="C97" s="40"/>
      <c r="D97" s="53"/>
      <c r="E97" s="40"/>
      <c r="F97" s="40"/>
      <c r="G97" s="50"/>
      <c r="H97" s="50"/>
      <c r="I97" s="42"/>
      <c r="J97" s="42"/>
      <c r="K97" s="54"/>
      <c r="L97" s="39"/>
      <c r="M97" s="46"/>
      <c r="N97" s="52"/>
      <c r="O97" s="45"/>
      <c r="P97" s="52"/>
      <c r="Q97" s="49"/>
      <c r="R97" s="49"/>
      <c r="S97" s="49"/>
      <c r="T97" s="49"/>
      <c r="U97" s="49"/>
      <c r="V97" s="49"/>
      <c r="W97" s="49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2.5" hidden="false" customHeight="false" outlineLevel="0" collapsed="false">
      <c r="A98" s="35" t="n">
        <v>88</v>
      </c>
      <c r="B98" s="36"/>
      <c r="C98" s="40"/>
      <c r="D98" s="53"/>
      <c r="E98" s="40"/>
      <c r="F98" s="40"/>
      <c r="G98" s="50"/>
      <c r="H98" s="50"/>
      <c r="I98" s="42"/>
      <c r="J98" s="42"/>
      <c r="K98" s="54"/>
      <c r="L98" s="39"/>
      <c r="M98" s="46"/>
      <c r="N98" s="52"/>
      <c r="O98" s="45"/>
      <c r="P98" s="52"/>
      <c r="Q98" s="49"/>
      <c r="R98" s="49"/>
      <c r="S98" s="49"/>
      <c r="T98" s="49"/>
      <c r="U98" s="49"/>
      <c r="V98" s="49"/>
      <c r="W98" s="49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2.5" hidden="false" customHeight="false" outlineLevel="0" collapsed="false">
      <c r="A99" s="35" t="n">
        <v>89</v>
      </c>
      <c r="B99" s="36"/>
      <c r="C99" s="40"/>
      <c r="D99" s="53"/>
      <c r="E99" s="40"/>
      <c r="F99" s="40"/>
      <c r="G99" s="50"/>
      <c r="H99" s="50"/>
      <c r="I99" s="42"/>
      <c r="J99" s="42"/>
      <c r="K99" s="54"/>
      <c r="L99" s="39"/>
      <c r="M99" s="46"/>
      <c r="N99" s="52"/>
      <c r="O99" s="45"/>
      <c r="P99" s="52"/>
      <c r="Q99" s="49"/>
      <c r="R99" s="49"/>
      <c r="S99" s="49"/>
      <c r="T99" s="49"/>
      <c r="U99" s="49"/>
      <c r="V99" s="49"/>
      <c r="W99" s="49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2.5" hidden="false" customHeight="false" outlineLevel="0" collapsed="false">
      <c r="A100" s="35" t="n">
        <v>90</v>
      </c>
      <c r="B100" s="36"/>
      <c r="C100" s="40"/>
      <c r="D100" s="53"/>
      <c r="E100" s="40"/>
      <c r="F100" s="40"/>
      <c r="G100" s="50"/>
      <c r="H100" s="50"/>
      <c r="I100" s="42"/>
      <c r="J100" s="42"/>
      <c r="K100" s="54"/>
      <c r="L100" s="39"/>
      <c r="M100" s="46"/>
      <c r="N100" s="52"/>
      <c r="O100" s="45"/>
      <c r="P100" s="52"/>
      <c r="Q100" s="49"/>
      <c r="R100" s="49"/>
      <c r="S100" s="49"/>
      <c r="T100" s="49"/>
      <c r="U100" s="49"/>
      <c r="V100" s="49"/>
      <c r="W100" s="49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2.5" hidden="false" customHeight="false" outlineLevel="0" collapsed="false">
      <c r="A101" s="35" t="n">
        <v>91</v>
      </c>
      <c r="B101" s="36"/>
      <c r="C101" s="40"/>
      <c r="D101" s="53"/>
      <c r="E101" s="40"/>
      <c r="F101" s="40"/>
      <c r="G101" s="50"/>
      <c r="H101" s="50"/>
      <c r="I101" s="42"/>
      <c r="J101" s="42"/>
      <c r="K101" s="54"/>
      <c r="L101" s="39"/>
      <c r="M101" s="46"/>
      <c r="N101" s="52"/>
      <c r="O101" s="45"/>
      <c r="P101" s="52"/>
      <c r="Q101" s="49"/>
      <c r="R101" s="49"/>
      <c r="S101" s="49"/>
      <c r="T101" s="49"/>
      <c r="U101" s="49"/>
      <c r="V101" s="49"/>
      <c r="W101" s="49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2.5" hidden="false" customHeight="false" outlineLevel="0" collapsed="false">
      <c r="A102" s="35" t="n">
        <v>92</v>
      </c>
      <c r="B102" s="36"/>
      <c r="C102" s="40"/>
      <c r="D102" s="53"/>
      <c r="E102" s="40"/>
      <c r="F102" s="40"/>
      <c r="G102" s="50"/>
      <c r="H102" s="50"/>
      <c r="I102" s="42"/>
      <c r="J102" s="42"/>
      <c r="K102" s="54"/>
      <c r="L102" s="39"/>
      <c r="M102" s="46"/>
      <c r="N102" s="52"/>
      <c r="O102" s="45"/>
      <c r="P102" s="52"/>
      <c r="Q102" s="49"/>
      <c r="R102" s="49"/>
      <c r="S102" s="49"/>
      <c r="T102" s="49"/>
      <c r="U102" s="49"/>
      <c r="V102" s="49"/>
      <c r="W102" s="49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2.5" hidden="false" customHeight="false" outlineLevel="0" collapsed="false">
      <c r="A103" s="35" t="n">
        <v>93</v>
      </c>
      <c r="B103" s="36"/>
      <c r="C103" s="40"/>
      <c r="D103" s="53"/>
      <c r="E103" s="40"/>
      <c r="F103" s="40"/>
      <c r="G103" s="50"/>
      <c r="H103" s="50"/>
      <c r="I103" s="42"/>
      <c r="J103" s="42"/>
      <c r="K103" s="54"/>
      <c r="L103" s="39"/>
      <c r="M103" s="46"/>
      <c r="N103" s="52"/>
      <c r="O103" s="45"/>
      <c r="P103" s="52"/>
      <c r="Q103" s="49"/>
      <c r="R103" s="49"/>
      <c r="S103" s="49"/>
      <c r="T103" s="49"/>
      <c r="U103" s="49"/>
      <c r="V103" s="49"/>
      <c r="W103" s="49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2.5" hidden="false" customHeight="false" outlineLevel="0" collapsed="false">
      <c r="A104" s="35" t="n">
        <v>94</v>
      </c>
      <c r="B104" s="36"/>
      <c r="C104" s="40"/>
      <c r="D104" s="53"/>
      <c r="E104" s="40"/>
      <c r="F104" s="40"/>
      <c r="G104" s="50"/>
      <c r="H104" s="50"/>
      <c r="I104" s="42"/>
      <c r="J104" s="42"/>
      <c r="K104" s="54"/>
      <c r="L104" s="39"/>
      <c r="M104" s="46"/>
      <c r="N104" s="52"/>
      <c r="O104" s="45"/>
      <c r="P104" s="52"/>
      <c r="Q104" s="49"/>
      <c r="R104" s="49"/>
      <c r="S104" s="49"/>
      <c r="T104" s="49"/>
      <c r="U104" s="49"/>
      <c r="V104" s="49"/>
      <c r="W104" s="49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12.5" hidden="false" customHeight="false" outlineLevel="0" collapsed="false">
      <c r="A105" s="35" t="n">
        <v>95</v>
      </c>
      <c r="B105" s="36"/>
      <c r="C105" s="40"/>
      <c r="D105" s="53"/>
      <c r="E105" s="40"/>
      <c r="F105" s="40"/>
      <c r="G105" s="50"/>
      <c r="H105" s="50"/>
      <c r="I105" s="42"/>
      <c r="J105" s="42"/>
      <c r="K105" s="54"/>
      <c r="L105" s="39"/>
      <c r="M105" s="46"/>
      <c r="N105" s="52"/>
      <c r="O105" s="45"/>
      <c r="P105" s="52"/>
      <c r="Q105" s="49"/>
      <c r="R105" s="49"/>
      <c r="S105" s="49"/>
      <c r="T105" s="49"/>
      <c r="U105" s="49"/>
      <c r="V105" s="49"/>
      <c r="W105" s="49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2.5" hidden="false" customHeight="false" outlineLevel="0" collapsed="false">
      <c r="A106" s="35" t="n">
        <v>96</v>
      </c>
      <c r="B106" s="36"/>
      <c r="C106" s="40"/>
      <c r="D106" s="53"/>
      <c r="E106" s="40"/>
      <c r="F106" s="40"/>
      <c r="G106" s="50"/>
      <c r="H106" s="50"/>
      <c r="I106" s="42"/>
      <c r="J106" s="42"/>
      <c r="K106" s="54"/>
      <c r="L106" s="39"/>
      <c r="M106" s="46"/>
      <c r="N106" s="52"/>
      <c r="O106" s="45"/>
      <c r="P106" s="52"/>
      <c r="Q106" s="49"/>
      <c r="R106" s="49"/>
      <c r="S106" s="49"/>
      <c r="T106" s="49"/>
      <c r="U106" s="49"/>
      <c r="V106" s="49"/>
      <c r="W106" s="49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2.5" hidden="false" customHeight="false" outlineLevel="0" collapsed="false">
      <c r="A107" s="35" t="n">
        <v>97</v>
      </c>
      <c r="B107" s="36"/>
      <c r="C107" s="40"/>
      <c r="D107" s="53"/>
      <c r="E107" s="40"/>
      <c r="F107" s="40"/>
      <c r="G107" s="50"/>
      <c r="H107" s="50"/>
      <c r="I107" s="42"/>
      <c r="J107" s="42"/>
      <c r="K107" s="54"/>
      <c r="L107" s="39"/>
      <c r="M107" s="46"/>
      <c r="N107" s="52"/>
      <c r="O107" s="45"/>
      <c r="P107" s="52"/>
      <c r="Q107" s="49"/>
      <c r="R107" s="49"/>
      <c r="S107" s="49"/>
      <c r="T107" s="49"/>
      <c r="U107" s="49"/>
      <c r="V107" s="49"/>
      <c r="W107" s="49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2.5" hidden="false" customHeight="false" outlineLevel="0" collapsed="false">
      <c r="A108" s="35" t="n">
        <v>98</v>
      </c>
      <c r="B108" s="36"/>
      <c r="C108" s="40"/>
      <c r="D108" s="53"/>
      <c r="E108" s="40"/>
      <c r="F108" s="40"/>
      <c r="G108" s="50"/>
      <c r="H108" s="50"/>
      <c r="I108" s="42"/>
      <c r="J108" s="42"/>
      <c r="K108" s="54"/>
      <c r="L108" s="39"/>
      <c r="M108" s="46"/>
      <c r="N108" s="52"/>
      <c r="O108" s="45"/>
      <c r="P108" s="52"/>
      <c r="Q108" s="49"/>
      <c r="R108" s="49"/>
      <c r="S108" s="49"/>
      <c r="T108" s="49"/>
      <c r="U108" s="49"/>
      <c r="V108" s="49"/>
      <c r="W108" s="49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2.5" hidden="false" customHeight="false" outlineLevel="0" collapsed="false">
      <c r="A109" s="35" t="n">
        <v>99</v>
      </c>
      <c r="B109" s="36"/>
      <c r="C109" s="40"/>
      <c r="D109" s="53"/>
      <c r="E109" s="40"/>
      <c r="F109" s="40"/>
      <c r="G109" s="50"/>
      <c r="H109" s="50"/>
      <c r="I109" s="42"/>
      <c r="J109" s="42"/>
      <c r="K109" s="54"/>
      <c r="L109" s="39"/>
      <c r="M109" s="46"/>
      <c r="N109" s="52"/>
      <c r="O109" s="45"/>
      <c r="P109" s="52"/>
      <c r="Q109" s="49"/>
      <c r="R109" s="49"/>
      <c r="S109" s="49"/>
      <c r="T109" s="49"/>
      <c r="U109" s="49"/>
      <c r="V109" s="49"/>
      <c r="W109" s="49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2.5" hidden="false" customHeight="false" outlineLevel="0" collapsed="false">
      <c r="A110" s="35" t="n">
        <v>100</v>
      </c>
      <c r="B110" s="36"/>
      <c r="C110" s="40"/>
      <c r="D110" s="53"/>
      <c r="E110" s="40"/>
      <c r="F110" s="40"/>
      <c r="G110" s="50"/>
      <c r="H110" s="50"/>
      <c r="I110" s="42"/>
      <c r="J110" s="42"/>
      <c r="K110" s="54"/>
      <c r="L110" s="39"/>
      <c r="M110" s="46"/>
      <c r="N110" s="52"/>
      <c r="O110" s="45"/>
      <c r="P110" s="52"/>
      <c r="Q110" s="49"/>
      <c r="R110" s="49"/>
      <c r="S110" s="49"/>
      <c r="T110" s="49"/>
      <c r="U110" s="49"/>
      <c r="V110" s="49"/>
      <c r="W110" s="49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2.5" hidden="false" customHeight="false" outlineLevel="0" collapsed="false">
      <c r="A111" s="0"/>
      <c r="B111" s="1"/>
      <c r="C111" s="1"/>
      <c r="D111" s="1"/>
      <c r="E111" s="1"/>
      <c r="F111" s="1"/>
      <c r="G111" s="1"/>
      <c r="H111" s="5"/>
      <c r="I111" s="1"/>
      <c r="J111" s="1"/>
      <c r="K111" s="1"/>
      <c r="L111" s="1"/>
      <c r="M111" s="1"/>
      <c r="N111" s="1"/>
      <c r="O111" s="1"/>
      <c r="P111" s="1"/>
      <c r="Q111" s="5"/>
      <c r="R111" s="5"/>
      <c r="S111" s="1"/>
      <c r="T111" s="1"/>
      <c r="U111" s="1"/>
      <c r="V111" s="1"/>
      <c r="W111" s="1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2.5" hidden="false" customHeight="false" outlineLevel="0" collapsed="false">
      <c r="A112" s="0"/>
      <c r="B112" s="1"/>
      <c r="C112" s="1"/>
      <c r="D112" s="1"/>
      <c r="E112" s="1"/>
      <c r="F112" s="1"/>
      <c r="G112" s="1"/>
      <c r="H112" s="5"/>
      <c r="I112" s="1"/>
      <c r="J112" s="1"/>
      <c r="K112" s="1"/>
      <c r="L112" s="1"/>
      <c r="M112" s="1"/>
      <c r="N112" s="1"/>
      <c r="O112" s="1"/>
      <c r="P112" s="1"/>
      <c r="Q112" s="5"/>
      <c r="R112" s="5"/>
      <c r="S112" s="1"/>
      <c r="T112" s="1"/>
      <c r="U112" s="1"/>
      <c r="V112" s="1"/>
      <c r="W112" s="1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s="1" customFormat="true" ht="12.5" hidden="false" customHeight="false" outlineLevel="0" collapsed="false">
      <c r="H113" s="5"/>
      <c r="Q113" s="5"/>
      <c r="R113" s="5"/>
    </row>
    <row r="114" s="1" customFormat="true" ht="12.5" hidden="false" customHeight="false" outlineLevel="0" collapsed="false">
      <c r="H114" s="5"/>
      <c r="Q114" s="5"/>
      <c r="R114" s="5"/>
    </row>
    <row r="115" s="1" customFormat="true" ht="12.5" hidden="false" customHeight="false" outlineLevel="0" collapsed="false">
      <c r="H115" s="5"/>
      <c r="Q115" s="5"/>
      <c r="R115" s="5"/>
    </row>
    <row r="116" s="1" customFormat="true" ht="12.5" hidden="false" customHeight="false" outlineLevel="0" collapsed="false">
      <c r="H116" s="5"/>
      <c r="Q116" s="5"/>
      <c r="R116" s="5"/>
    </row>
    <row r="117" s="1" customFormat="true" ht="12.5" hidden="false" customHeight="false" outlineLevel="0" collapsed="false">
      <c r="H117" s="5"/>
      <c r="Q117" s="5"/>
      <c r="R117" s="5"/>
    </row>
    <row r="118" s="1" customFormat="true" ht="12.5" hidden="false" customHeight="false" outlineLevel="0" collapsed="false">
      <c r="H118" s="5"/>
      <c r="Q118" s="5"/>
      <c r="R118" s="5"/>
    </row>
    <row r="119" s="1" customFormat="true" ht="12.5" hidden="false" customHeight="false" outlineLevel="0" collapsed="false">
      <c r="H119" s="5"/>
      <c r="Q119" s="5"/>
      <c r="R119" s="5"/>
    </row>
    <row r="120" s="1" customFormat="true" ht="12.5" hidden="false" customHeight="false" outlineLevel="0" collapsed="false">
      <c r="H120" s="5"/>
      <c r="Q120" s="5"/>
      <c r="R120" s="5"/>
    </row>
    <row r="121" s="1" customFormat="true" ht="12.5" hidden="false" customHeight="false" outlineLevel="0" collapsed="false">
      <c r="H121" s="5"/>
      <c r="Q121" s="5"/>
      <c r="R121" s="5"/>
    </row>
    <row r="122" s="1" customFormat="true" ht="12.5" hidden="false" customHeight="false" outlineLevel="0" collapsed="false">
      <c r="H122" s="5"/>
      <c r="Q122" s="5"/>
      <c r="R122" s="5"/>
    </row>
    <row r="123" s="1" customFormat="true" ht="12.5" hidden="false" customHeight="false" outlineLevel="0" collapsed="false">
      <c r="H123" s="5"/>
      <c r="Q123" s="5"/>
      <c r="R123" s="5"/>
    </row>
    <row r="124" s="1" customFormat="true" ht="12.5" hidden="false" customHeight="false" outlineLevel="0" collapsed="false">
      <c r="H124" s="5"/>
      <c r="Q124" s="5"/>
      <c r="R124" s="5"/>
    </row>
    <row r="125" s="1" customFormat="true" ht="12.5" hidden="false" customHeight="false" outlineLevel="0" collapsed="false">
      <c r="H125" s="5"/>
      <c r="Q125" s="5"/>
      <c r="R125" s="5"/>
    </row>
    <row r="126" s="1" customFormat="true" ht="12.5" hidden="false" customHeight="false" outlineLevel="0" collapsed="false">
      <c r="H126" s="5"/>
      <c r="Q126" s="5"/>
      <c r="R126" s="5"/>
    </row>
    <row r="127" s="1" customFormat="true" ht="12.5" hidden="false" customHeight="false" outlineLevel="0" collapsed="false">
      <c r="H127" s="5"/>
      <c r="Q127" s="5"/>
      <c r="R127" s="5"/>
    </row>
    <row r="128" s="1" customFormat="true" ht="12.5" hidden="false" customHeight="false" outlineLevel="0" collapsed="false">
      <c r="H128" s="5"/>
      <c r="Q128" s="5"/>
      <c r="R128" s="5"/>
    </row>
    <row r="129" s="1" customFormat="true" ht="12.5" hidden="false" customHeight="false" outlineLevel="0" collapsed="false">
      <c r="H129" s="5"/>
      <c r="Q129" s="5"/>
      <c r="R129" s="5"/>
    </row>
    <row r="130" s="1" customFormat="true" ht="12.5" hidden="false" customHeight="false" outlineLevel="0" collapsed="false">
      <c r="H130" s="5"/>
      <c r="O130" s="5"/>
      <c r="Q130" s="0"/>
      <c r="R130" s="0"/>
    </row>
    <row r="131" s="1" customFormat="true" ht="12.5" hidden="false" customHeight="false" outlineLevel="0" collapsed="false">
      <c r="H131" s="5"/>
      <c r="O131" s="5"/>
      <c r="Q131" s="0"/>
      <c r="R131" s="0"/>
    </row>
  </sheetData>
  <autoFilter ref="B10:W110"/>
  <mergeCells count="6">
    <mergeCell ref="ED1:EF1"/>
    <mergeCell ref="C2:E2"/>
    <mergeCell ref="C3:E3"/>
    <mergeCell ref="C4:E4"/>
    <mergeCell ref="B9:J9"/>
    <mergeCell ref="K9:W9"/>
  </mergeCells>
  <conditionalFormatting sqref="Q11:W110">
    <cfRule type="cellIs" priority="2" operator="equal" aboveAverage="0" equalAverage="0" bottom="0" percent="0" rank="0" text="" dxfId="0">
      <formula>1</formula>
    </cfRule>
    <cfRule type="cellIs" priority="3" operator="equal" aboveAverage="0" equalAverage="0" bottom="0" percent="0" rank="0" text="" dxfId="1">
      <formula>2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AS45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0" topLeftCell="A11" activePane="bottomLeft" state="frozen"/>
      <selection pane="topLeft" activeCell="A1" activeCellId="0" sqref="A1"/>
      <selection pane="bottomLeft" activeCell="C38" activeCellId="0" sqref="C38"/>
    </sheetView>
  </sheetViews>
  <sheetFormatPr defaultRowHeight="12.5"/>
  <cols>
    <col collapsed="false" hidden="false" max="1" min="1" style="2" width="5.39795918367347"/>
    <col collapsed="false" hidden="false" max="2" min="2" style="2" width="7.1530612244898"/>
    <col collapsed="false" hidden="false" max="3" min="3" style="2" width="24.4336734693878"/>
    <col collapsed="false" hidden="false" max="4" min="4" style="2" width="9.98979591836735"/>
    <col collapsed="false" hidden="false" max="10" min="5" style="2" width="11.2040816326531"/>
    <col collapsed="false" hidden="true" max="46" min="11" style="2" width="0"/>
    <col collapsed="false" hidden="false" max="1025" min="47" style="2" width="11.2040816326531"/>
  </cols>
  <sheetData>
    <row r="1" customFormat="false" ht="12.5" hidden="false" customHeight="false" outlineLevel="0" collapsed="false">
      <c r="B1" s="0"/>
      <c r="C1" s="0"/>
      <c r="D1" s="0"/>
      <c r="E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</row>
    <row r="2" customFormat="false" ht="13" hidden="false" customHeight="false" outlineLevel="0" collapsed="false">
      <c r="B2" s="15" t="s">
        <v>16</v>
      </c>
      <c r="C2" s="56" t="str">
        <f aca="false">Pilotes!C2</f>
        <v>GAP</v>
      </c>
      <c r="D2" s="56"/>
      <c r="E2" s="56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</row>
    <row r="3" customFormat="false" ht="13" hidden="false" customHeight="false" outlineLevel="0" collapsed="false">
      <c r="B3" s="21" t="s">
        <v>21</v>
      </c>
      <c r="C3" s="57" t="str">
        <f aca="false">Pilotes!C3</f>
        <v>Col de la Croix Morand</v>
      </c>
      <c r="D3" s="57"/>
      <c r="E3" s="57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</row>
    <row r="4" customFormat="false" ht="13" hidden="false" customHeight="false" outlineLevel="0" collapsed="false">
      <c r="B4" s="24" t="s">
        <v>24</v>
      </c>
      <c r="C4" s="58" t="str">
        <f aca="false">Pilotes!C4</f>
        <v>6, 7 et 8 mai 2017</v>
      </c>
      <c r="D4" s="58"/>
      <c r="E4" s="58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</row>
    <row r="5" customFormat="false" ht="12.5" hidden="false" customHeight="false" outlineLevel="0" collapsed="false">
      <c r="B5" s="0"/>
      <c r="C5" s="0"/>
      <c r="D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</row>
    <row r="6" customFormat="false" ht="12.5" hidden="false" customHeight="false" outlineLevel="0" collapsed="false">
      <c r="B6" s="0"/>
      <c r="C6" s="0"/>
      <c r="D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</row>
    <row r="7" customFormat="false" ht="12.5" hidden="false" customHeight="false" outlineLevel="0" collapsed="false">
      <c r="B7" s="0"/>
      <c r="C7" s="0"/>
      <c r="D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</row>
    <row r="8" customFormat="false" ht="12.5" hidden="false" customHeight="false" outlineLevel="0" collapsed="false">
      <c r="B8" s="0"/>
      <c r="C8" s="0"/>
      <c r="D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</row>
    <row r="9" customFormat="false" ht="13" hidden="false" customHeight="false" outlineLevel="0" collapsed="false">
      <c r="B9" s="0"/>
      <c r="C9" s="0"/>
      <c r="D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</row>
    <row r="10" customFormat="false" ht="13" hidden="false" customHeight="false" outlineLevel="0" collapsed="false">
      <c r="B10" s="59" t="str">
        <f aca="false">Pilotes!P10</f>
        <v>Equipe</v>
      </c>
      <c r="C10" s="60" t="s">
        <v>78</v>
      </c>
      <c r="D10" s="61" t="s">
        <v>79</v>
      </c>
      <c r="K10" s="2" t="str">
        <f aca="false">B10</f>
        <v>Equipe</v>
      </c>
      <c r="L10" s="2" t="str">
        <f aca="false">K10</f>
        <v>Equipe</v>
      </c>
      <c r="M10" s="2" t="str">
        <f aca="false">L10</f>
        <v>Equipe</v>
      </c>
      <c r="N10" s="2" t="str">
        <f aca="false">M10</f>
        <v>Equipe</v>
      </c>
      <c r="O10" s="2" t="str">
        <f aca="false">N10</f>
        <v>Equipe</v>
      </c>
      <c r="P10" s="2" t="str">
        <f aca="false">O10</f>
        <v>Equipe</v>
      </c>
      <c r="Q10" s="2" t="str">
        <f aca="false">P10</f>
        <v>Equipe</v>
      </c>
      <c r="R10" s="2" t="str">
        <f aca="false">Q10</f>
        <v>Equipe</v>
      </c>
      <c r="S10" s="2" t="str">
        <f aca="false">R10</f>
        <v>Equipe</v>
      </c>
      <c r="T10" s="2" t="str">
        <f aca="false">S10</f>
        <v>Equipe</v>
      </c>
      <c r="U10" s="2" t="str">
        <f aca="false">T10</f>
        <v>Equipe</v>
      </c>
      <c r="V10" s="2" t="str">
        <f aca="false">U10</f>
        <v>Equipe</v>
      </c>
      <c r="W10" s="2" t="str">
        <f aca="false">V10</f>
        <v>Equipe</v>
      </c>
      <c r="X10" s="2" t="str">
        <f aca="false">W10</f>
        <v>Equipe</v>
      </c>
      <c r="Y10" s="2" t="str">
        <f aca="false">X10</f>
        <v>Equipe</v>
      </c>
      <c r="Z10" s="2" t="str">
        <f aca="false">Y10</f>
        <v>Equipe</v>
      </c>
      <c r="AA10" s="2" t="str">
        <f aca="false">Z10</f>
        <v>Equipe</v>
      </c>
      <c r="AB10" s="2" t="str">
        <f aca="false">AA10</f>
        <v>Equipe</v>
      </c>
      <c r="AC10" s="2" t="str">
        <f aca="false">AB10</f>
        <v>Equipe</v>
      </c>
      <c r="AD10" s="2" t="str">
        <f aca="false">AC10</f>
        <v>Equipe</v>
      </c>
      <c r="AE10" s="2" t="str">
        <f aca="false">AD10</f>
        <v>Equipe</v>
      </c>
      <c r="AF10" s="2" t="str">
        <f aca="false">AE10</f>
        <v>Equipe</v>
      </c>
      <c r="AG10" s="2" t="str">
        <f aca="false">AF10</f>
        <v>Equipe</v>
      </c>
      <c r="AH10" s="2" t="str">
        <f aca="false">AG10</f>
        <v>Equipe</v>
      </c>
      <c r="AI10" s="2" t="str">
        <f aca="false">AH10</f>
        <v>Equipe</v>
      </c>
      <c r="AJ10" s="2" t="str">
        <f aca="false">AI10</f>
        <v>Equipe</v>
      </c>
      <c r="AK10" s="2" t="str">
        <f aca="false">AJ10</f>
        <v>Equipe</v>
      </c>
      <c r="AL10" s="2" t="str">
        <f aca="false">AK10</f>
        <v>Equipe</v>
      </c>
      <c r="AM10" s="2" t="str">
        <f aca="false">AL10</f>
        <v>Equipe</v>
      </c>
      <c r="AN10" s="2" t="str">
        <f aca="false">AM10</f>
        <v>Equipe</v>
      </c>
      <c r="AO10" s="2" t="str">
        <f aca="false">AN10</f>
        <v>Equipe</v>
      </c>
      <c r="AP10" s="2" t="str">
        <f aca="false">AO10</f>
        <v>Equipe</v>
      </c>
      <c r="AQ10" s="2" t="str">
        <f aca="false">AP10</f>
        <v>Equipe</v>
      </c>
      <c r="AR10" s="2" t="str">
        <f aca="false">AQ10</f>
        <v>Equipe</v>
      </c>
      <c r="AS10" s="2" t="str">
        <f aca="false">AR10</f>
        <v>Equipe</v>
      </c>
    </row>
    <row r="11" customFormat="false" ht="12.5" hidden="false" customHeight="false" outlineLevel="0" collapsed="false">
      <c r="B11" s="62" t="n">
        <v>1</v>
      </c>
      <c r="C11" s="63"/>
      <c r="D11" s="64" t="n">
        <f aca="false">DCOUNTA(Pilotes!B$10:P$110,Pilotes!P$10,K10:K11)</f>
        <v>0</v>
      </c>
      <c r="K11" s="2" t="n">
        <f aca="false">B11</f>
        <v>1</v>
      </c>
      <c r="L11" s="2" t="n">
        <f aca="false">B12</f>
        <v>2</v>
      </c>
      <c r="M11" s="2" t="n">
        <f aca="false">B13</f>
        <v>3</v>
      </c>
      <c r="N11" s="2" t="n">
        <f aca="false">B14</f>
        <v>4</v>
      </c>
      <c r="O11" s="2" t="n">
        <f aca="false">B15</f>
        <v>5</v>
      </c>
      <c r="P11" s="2" t="n">
        <f aca="false">B16</f>
        <v>6</v>
      </c>
      <c r="Q11" s="2" t="n">
        <f aca="false">B17</f>
        <v>7</v>
      </c>
      <c r="R11" s="2" t="n">
        <f aca="false">B18</f>
        <v>8</v>
      </c>
      <c r="S11" s="2" t="n">
        <f aca="false">B19</f>
        <v>9</v>
      </c>
      <c r="T11" s="2" t="n">
        <f aca="false">B20</f>
        <v>10</v>
      </c>
      <c r="U11" s="2" t="n">
        <f aca="false">B21</f>
        <v>11</v>
      </c>
      <c r="V11" s="2" t="n">
        <f aca="false">B22</f>
        <v>12</v>
      </c>
      <c r="W11" s="2" t="n">
        <f aca="false">B23</f>
        <v>13</v>
      </c>
      <c r="X11" s="2" t="n">
        <f aca="false">B24</f>
        <v>14</v>
      </c>
      <c r="Y11" s="2" t="n">
        <f aca="false">B25</f>
        <v>15</v>
      </c>
      <c r="Z11" s="2" t="n">
        <f aca="false">B26</f>
        <v>16</v>
      </c>
      <c r="AA11" s="2" t="n">
        <f aca="false">B27</f>
        <v>17</v>
      </c>
      <c r="AB11" s="2" t="n">
        <f aca="false">B28</f>
        <v>18</v>
      </c>
      <c r="AC11" s="2" t="n">
        <f aca="false">B29</f>
        <v>19</v>
      </c>
      <c r="AD11" s="2" t="n">
        <f aca="false">B30</f>
        <v>20</v>
      </c>
      <c r="AE11" s="2" t="n">
        <f aca="false">B31</f>
        <v>21</v>
      </c>
      <c r="AF11" s="2" t="n">
        <f aca="false">B32</f>
        <v>22</v>
      </c>
      <c r="AG11" s="2" t="n">
        <f aca="false">B33</f>
        <v>23</v>
      </c>
      <c r="AH11" s="2" t="n">
        <f aca="false">B34</f>
        <v>24</v>
      </c>
      <c r="AI11" s="2" t="n">
        <f aca="false">B35</f>
        <v>25</v>
      </c>
      <c r="AJ11" s="2" t="n">
        <f aca="false">B36</f>
        <v>26</v>
      </c>
      <c r="AK11" s="2" t="n">
        <f aca="false">B37</f>
        <v>27</v>
      </c>
      <c r="AL11" s="2" t="n">
        <f aca="false">B38</f>
        <v>28</v>
      </c>
      <c r="AM11" s="2" t="n">
        <f aca="false">B39</f>
        <v>29</v>
      </c>
      <c r="AN11" s="2" t="n">
        <f aca="false">B40</f>
        <v>30</v>
      </c>
      <c r="AO11" s="2" t="n">
        <f aca="false">B41</f>
        <v>31</v>
      </c>
      <c r="AP11" s="2" t="n">
        <f aca="false">B42</f>
        <v>32</v>
      </c>
      <c r="AQ11" s="2" t="n">
        <f aca="false">B43</f>
        <v>33</v>
      </c>
      <c r="AR11" s="2" t="n">
        <f aca="false">B44</f>
        <v>34</v>
      </c>
      <c r="AS11" s="2" t="n">
        <f aca="false">B45</f>
        <v>35</v>
      </c>
    </row>
    <row r="12" customFormat="false" ht="12.5" hidden="false" customHeight="false" outlineLevel="0" collapsed="false">
      <c r="B12" s="62" t="n">
        <v>2</v>
      </c>
      <c r="C12" s="63"/>
      <c r="D12" s="64" t="n">
        <f aca="false">DCOUNTA(Pilotes!B$10:P$110,Pilotes!P$10,L10:L11)</f>
        <v>0</v>
      </c>
    </row>
    <row r="13" customFormat="false" ht="12.5" hidden="false" customHeight="false" outlineLevel="0" collapsed="false">
      <c r="B13" s="62" t="n">
        <v>3</v>
      </c>
      <c r="C13" s="63"/>
      <c r="D13" s="64" t="n">
        <f aca="false">DCOUNTA(Pilotes!B$10:P$110,Pilotes!P$10,M10:M11)</f>
        <v>0</v>
      </c>
    </row>
    <row r="14" customFormat="false" ht="12.5" hidden="false" customHeight="false" outlineLevel="0" collapsed="false">
      <c r="B14" s="62" t="n">
        <v>4</v>
      </c>
      <c r="C14" s="65"/>
      <c r="D14" s="64" t="n">
        <f aca="false">DCOUNTA(Pilotes!B$10:P$110,Pilotes!P$10,N10:N11)</f>
        <v>0</v>
      </c>
    </row>
    <row r="15" customFormat="false" ht="12.5" hidden="false" customHeight="false" outlineLevel="0" collapsed="false">
      <c r="B15" s="62" t="n">
        <v>5</v>
      </c>
      <c r="C15" s="65"/>
      <c r="D15" s="64" t="n">
        <f aca="false">DCOUNTA(Pilotes!B$10:P$110,Pilotes!P$10,O10:O11)</f>
        <v>0</v>
      </c>
    </row>
    <row r="16" customFormat="false" ht="12.5" hidden="false" customHeight="false" outlineLevel="0" collapsed="false">
      <c r="B16" s="62" t="n">
        <v>6</v>
      </c>
      <c r="C16" s="65"/>
      <c r="D16" s="64" t="n">
        <f aca="false">DCOUNTA(Pilotes!B$10:P$110,Pilotes!P$10,P10:P11)</f>
        <v>0</v>
      </c>
    </row>
    <row r="17" customFormat="false" ht="12.5" hidden="false" customHeight="false" outlineLevel="0" collapsed="false">
      <c r="B17" s="62" t="n">
        <v>7</v>
      </c>
      <c r="C17" s="65"/>
      <c r="D17" s="64" t="n">
        <f aca="false">DCOUNTA(Pilotes!B$10:P$110,Pilotes!P$10,Q10:Q11)</f>
        <v>0</v>
      </c>
    </row>
    <row r="18" customFormat="false" ht="12.5" hidden="false" customHeight="false" outlineLevel="0" collapsed="false">
      <c r="B18" s="62" t="n">
        <v>8</v>
      </c>
      <c r="C18" s="65"/>
      <c r="D18" s="64" t="n">
        <f aca="false">DCOUNTA(Pilotes!B$10:P$110,Pilotes!P$10,R10:R11)</f>
        <v>0</v>
      </c>
    </row>
    <row r="19" customFormat="false" ht="12.5" hidden="false" customHeight="false" outlineLevel="0" collapsed="false">
      <c r="B19" s="62" t="n">
        <v>9</v>
      </c>
      <c r="C19" s="65"/>
      <c r="D19" s="64" t="n">
        <f aca="false">DCOUNTA(Pilotes!B$10:P$110,Pilotes!P$10,S10:S11)</f>
        <v>0</v>
      </c>
    </row>
    <row r="20" customFormat="false" ht="12.5" hidden="false" customHeight="false" outlineLevel="0" collapsed="false">
      <c r="B20" s="62" t="n">
        <v>10</v>
      </c>
      <c r="C20" s="65"/>
      <c r="D20" s="64" t="n">
        <f aca="false">DCOUNTA(Pilotes!B$10:P$110,Pilotes!P$10,T10:T11)</f>
        <v>0</v>
      </c>
    </row>
    <row r="21" customFormat="false" ht="12.5" hidden="false" customHeight="false" outlineLevel="0" collapsed="false">
      <c r="B21" s="62" t="n">
        <v>11</v>
      </c>
      <c r="C21" s="65"/>
      <c r="D21" s="64" t="n">
        <f aca="false">DCOUNTA(Pilotes!B$10:P$110,Pilotes!P$10,U10:U11)</f>
        <v>0</v>
      </c>
    </row>
    <row r="22" customFormat="false" ht="12.5" hidden="false" customHeight="false" outlineLevel="0" collapsed="false">
      <c r="B22" s="62" t="n">
        <v>12</v>
      </c>
      <c r="C22" s="65"/>
      <c r="D22" s="64" t="n">
        <f aca="false">DCOUNTA(Pilotes!B$10:P$110,Pilotes!P$10,V10:V11)</f>
        <v>0</v>
      </c>
    </row>
    <row r="23" customFormat="false" ht="12.5" hidden="false" customHeight="false" outlineLevel="0" collapsed="false">
      <c r="B23" s="62" t="n">
        <v>13</v>
      </c>
      <c r="C23" s="65"/>
      <c r="D23" s="64" t="n">
        <f aca="false">DCOUNTA(Pilotes!B$10:P$110,Pilotes!P$10,W10:W11)</f>
        <v>0</v>
      </c>
    </row>
    <row r="24" customFormat="false" ht="12.5" hidden="false" customHeight="false" outlineLevel="0" collapsed="false">
      <c r="B24" s="62" t="n">
        <v>14</v>
      </c>
      <c r="C24" s="63"/>
      <c r="D24" s="64" t="n">
        <f aca="false">DCOUNTA(Pilotes!B$10:P$110,Pilotes!P$10,X10:X11)</f>
        <v>0</v>
      </c>
    </row>
    <row r="25" customFormat="false" ht="12.5" hidden="false" customHeight="false" outlineLevel="0" collapsed="false">
      <c r="B25" s="62" t="n">
        <v>15</v>
      </c>
      <c r="C25" s="63"/>
      <c r="D25" s="64" t="n">
        <f aca="false">DCOUNTA(Pilotes!B$10:P$110,Pilotes!P$10,Y10:Y11)</f>
        <v>0</v>
      </c>
    </row>
    <row r="26" customFormat="false" ht="12.5" hidden="false" customHeight="false" outlineLevel="0" collapsed="false">
      <c r="B26" s="62" t="n">
        <v>16</v>
      </c>
      <c r="C26" s="63"/>
      <c r="D26" s="64" t="n">
        <f aca="false">DCOUNTA(Pilotes!B$10:P$110,Pilotes!P$10,Z10:Z11)</f>
        <v>0</v>
      </c>
    </row>
    <row r="27" customFormat="false" ht="12.5" hidden="false" customHeight="false" outlineLevel="0" collapsed="false">
      <c r="B27" s="62" t="n">
        <v>17</v>
      </c>
      <c r="C27" s="63"/>
      <c r="D27" s="64" t="n">
        <f aca="false">DCOUNTA(Pilotes!B$10:P$110,Pilotes!P$10,AA10:AA11)</f>
        <v>0</v>
      </c>
    </row>
    <row r="28" customFormat="false" ht="12.5" hidden="false" customHeight="false" outlineLevel="0" collapsed="false">
      <c r="B28" s="62" t="n">
        <v>18</v>
      </c>
      <c r="C28" s="63"/>
      <c r="D28" s="64" t="n">
        <f aca="false">DCOUNTA(Pilotes!B$10:P$110,Pilotes!P$10,AB10:AB11)</f>
        <v>0</v>
      </c>
    </row>
    <row r="29" customFormat="false" ht="12.5" hidden="false" customHeight="false" outlineLevel="0" collapsed="false">
      <c r="B29" s="62" t="n">
        <v>19</v>
      </c>
      <c r="C29" s="63"/>
      <c r="D29" s="64" t="n">
        <f aca="false">DCOUNTA(Pilotes!B$10:P$110,Pilotes!P$10,AC10:AC11)</f>
        <v>0</v>
      </c>
    </row>
    <row r="30" customFormat="false" ht="12.5" hidden="false" customHeight="false" outlineLevel="0" collapsed="false">
      <c r="B30" s="62" t="n">
        <v>20</v>
      </c>
      <c r="C30" s="63"/>
      <c r="D30" s="64" t="n">
        <f aca="false">DCOUNTA(Pilotes!B$10:P$110,Pilotes!P$10,AD10:AD11)</f>
        <v>0</v>
      </c>
    </row>
    <row r="31" customFormat="false" ht="12.5" hidden="false" customHeight="false" outlineLevel="0" collapsed="false">
      <c r="B31" s="62" t="n">
        <v>21</v>
      </c>
      <c r="C31" s="63"/>
      <c r="D31" s="64" t="n">
        <f aca="false">DCOUNTA(Pilotes!B$10:P$110,Pilotes!P$10,AE10:AE11)</f>
        <v>0</v>
      </c>
    </row>
    <row r="32" customFormat="false" ht="12.5" hidden="false" customHeight="false" outlineLevel="0" collapsed="false">
      <c r="B32" s="62" t="n">
        <v>22</v>
      </c>
      <c r="C32" s="63"/>
      <c r="D32" s="64" t="n">
        <f aca="false">DCOUNTA(Pilotes!B$10:P$110,Pilotes!P$10,AF10:AF11)</f>
        <v>0</v>
      </c>
    </row>
    <row r="33" customFormat="false" ht="12.5" hidden="false" customHeight="false" outlineLevel="0" collapsed="false">
      <c r="B33" s="62" t="n">
        <v>23</v>
      </c>
      <c r="C33" s="63"/>
      <c r="D33" s="64" t="n">
        <f aca="false">DCOUNTA(Pilotes!B$10:P$110,Pilotes!P$10,AG10:AG11)</f>
        <v>0</v>
      </c>
    </row>
    <row r="34" customFormat="false" ht="12.5" hidden="false" customHeight="false" outlineLevel="0" collapsed="false">
      <c r="B34" s="62" t="n">
        <v>24</v>
      </c>
      <c r="C34" s="63"/>
      <c r="D34" s="64" t="n">
        <f aca="false">DCOUNTA(Pilotes!B$10:P$110,Pilotes!P$10,AH10:AH11)</f>
        <v>0</v>
      </c>
    </row>
    <row r="35" customFormat="false" ht="12.5" hidden="false" customHeight="false" outlineLevel="0" collapsed="false">
      <c r="B35" s="62" t="n">
        <v>25</v>
      </c>
      <c r="C35" s="63"/>
      <c r="D35" s="64" t="n">
        <f aca="false">DCOUNTA(Pilotes!B$10:P$110,Pilotes!P$10,AI10:AI11)</f>
        <v>0</v>
      </c>
    </row>
    <row r="36" customFormat="false" ht="12.5" hidden="false" customHeight="false" outlineLevel="0" collapsed="false">
      <c r="B36" s="62" t="n">
        <v>26</v>
      </c>
      <c r="C36" s="63"/>
      <c r="D36" s="64" t="n">
        <f aca="false">DCOUNTA(Pilotes!B$10:P$110,Pilotes!P$10,AJ10:AJ11)</f>
        <v>0</v>
      </c>
    </row>
    <row r="37" customFormat="false" ht="12.5" hidden="false" customHeight="false" outlineLevel="0" collapsed="false">
      <c r="B37" s="62" t="n">
        <v>27</v>
      </c>
      <c r="C37" s="63"/>
      <c r="D37" s="64" t="n">
        <f aca="false">DCOUNTA(Pilotes!B$10:P$110,Pilotes!P$10,AK10:AK11)</f>
        <v>0</v>
      </c>
    </row>
    <row r="38" customFormat="false" ht="12.5" hidden="false" customHeight="false" outlineLevel="0" collapsed="false">
      <c r="B38" s="62" t="n">
        <v>28</v>
      </c>
      <c r="C38" s="63"/>
      <c r="D38" s="64" t="n">
        <f aca="false">DCOUNTA(Pilotes!B$10:P$110,Pilotes!P$10,AL10:AL11)</f>
        <v>0</v>
      </c>
    </row>
    <row r="39" customFormat="false" ht="12.5" hidden="false" customHeight="false" outlineLevel="0" collapsed="false">
      <c r="B39" s="62" t="n">
        <v>29</v>
      </c>
      <c r="C39" s="63"/>
      <c r="D39" s="64" t="n">
        <f aca="false">DCOUNTA(Pilotes!B$10:P$110,Pilotes!P$10,AM10:AM11)</f>
        <v>0</v>
      </c>
    </row>
    <row r="40" customFormat="false" ht="12.5" hidden="false" customHeight="false" outlineLevel="0" collapsed="false">
      <c r="B40" s="62" t="n">
        <v>30</v>
      </c>
      <c r="C40" s="63"/>
      <c r="D40" s="64" t="n">
        <f aca="false">DCOUNTA(Pilotes!B$10:P$110,Pilotes!P$10,AN10:AN11)</f>
        <v>0</v>
      </c>
    </row>
    <row r="41" customFormat="false" ht="12.5" hidden="false" customHeight="false" outlineLevel="0" collapsed="false">
      <c r="B41" s="62" t="n">
        <v>31</v>
      </c>
      <c r="C41" s="63"/>
      <c r="D41" s="64" t="n">
        <f aca="false">DCOUNTA(Pilotes!B$10:P$110,Pilotes!P$10,AO10:AO11)</f>
        <v>0</v>
      </c>
    </row>
    <row r="42" customFormat="false" ht="12.5" hidden="false" customHeight="false" outlineLevel="0" collapsed="false">
      <c r="B42" s="62" t="n">
        <v>32</v>
      </c>
      <c r="C42" s="63"/>
      <c r="D42" s="64" t="n">
        <f aca="false">DCOUNTA(Pilotes!B$10:P$110,Pilotes!P$10,AP10:AP11)</f>
        <v>0</v>
      </c>
    </row>
    <row r="43" customFormat="false" ht="12.5" hidden="false" customHeight="false" outlineLevel="0" collapsed="false">
      <c r="B43" s="62" t="n">
        <v>33</v>
      </c>
      <c r="C43" s="63"/>
      <c r="D43" s="64" t="n">
        <f aca="false">DCOUNTA(Pilotes!B$10:P$110,Pilotes!P$10,AQ10:AQ11)</f>
        <v>0</v>
      </c>
    </row>
    <row r="44" customFormat="false" ht="12.5" hidden="false" customHeight="false" outlineLevel="0" collapsed="false">
      <c r="B44" s="62" t="n">
        <v>34</v>
      </c>
      <c r="C44" s="63"/>
      <c r="D44" s="64" t="n">
        <f aca="false">DCOUNTA(Pilotes!B$10:P$110,Pilotes!P$10,AR10:AR11)</f>
        <v>0</v>
      </c>
    </row>
    <row r="45" customFormat="false" ht="13" hidden="false" customHeight="false" outlineLevel="0" collapsed="false">
      <c r="B45" s="66" t="n">
        <v>35</v>
      </c>
      <c r="C45" s="67"/>
      <c r="D45" s="68" t="n">
        <f aca="false">DCOUNTA(Pilotes!B$10:P$110,Pilotes!P$10,AS10:AS11)</f>
        <v>0</v>
      </c>
    </row>
  </sheetData>
  <sheetProtection sheet="true" objects="true" scenarios="true"/>
  <mergeCells count="3">
    <mergeCell ref="C2:E2"/>
    <mergeCell ref="C3:E3"/>
    <mergeCell ref="C4:E4"/>
  </mergeCell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142"/>
  <sheetViews>
    <sheetView windowProtection="false" showFormulas="false" showGridLines="tru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H13" activeCellId="0" sqref="H13"/>
    </sheetView>
  </sheetViews>
  <sheetFormatPr defaultRowHeight="18"/>
  <cols>
    <col collapsed="false" hidden="false" max="1" min="1" style="2" width="5.12755102040816"/>
    <col collapsed="false" hidden="false" max="2" min="2" style="2" width="6.3469387755102"/>
    <col collapsed="false" hidden="false" max="3" min="3" style="2" width="27.2704081632653"/>
    <col collapsed="false" hidden="false" max="4" min="4" style="2" width="8.63775510204082"/>
    <col collapsed="false" hidden="false" max="5" min="5" style="2" width="7.56122448979592"/>
    <col collapsed="false" hidden="false" max="6" min="6" style="2" width="14.8469387755102"/>
    <col collapsed="false" hidden="false" max="7" min="7" style="2" width="8.36734693877551"/>
    <col collapsed="false" hidden="false" max="8" min="8" style="2" width="14.8469387755102"/>
    <col collapsed="false" hidden="false" max="9" min="9" style="2" width="8.36734693877551"/>
    <col collapsed="false" hidden="false" max="10" min="10" style="2" width="14.8469387755102"/>
    <col collapsed="false" hidden="false" max="11" min="11" style="2" width="8.36734693877551"/>
    <col collapsed="false" hidden="false" max="12" min="12" style="2" width="14.8469387755102"/>
    <col collapsed="false" hidden="false" max="13" min="13" style="2" width="8.36734693877551"/>
    <col collapsed="false" hidden="false" max="14" min="14" style="69" width="26.0510204081633"/>
    <col collapsed="false" hidden="false" max="20" min="15" style="69" width="11.2040816326531"/>
    <col collapsed="false" hidden="false" max="1025" min="21" style="2" width="11.2040816326531"/>
  </cols>
  <sheetData>
    <row r="1" customFormat="false" ht="13.5" hidden="false" customHeight="true" outlineLevel="0" collapsed="false">
      <c r="A1" s="0"/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1" t="s">
        <v>80</v>
      </c>
      <c r="O1" s="72"/>
      <c r="P1" s="72"/>
      <c r="Q1" s="72"/>
      <c r="R1" s="72"/>
      <c r="S1" s="72"/>
      <c r="T1" s="72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73" customFormat="true" ht="18" hidden="false" customHeight="true" outlineLevel="0" collapsed="false">
      <c r="B2" s="74" t="s">
        <v>16</v>
      </c>
      <c r="C2" s="75" t="str">
        <f aca="false">Pilotes!C2</f>
        <v>GAP</v>
      </c>
      <c r="D2" s="75"/>
      <c r="E2" s="76" t="s">
        <v>81</v>
      </c>
      <c r="F2" s="76"/>
      <c r="G2" s="77" t="n">
        <v>1</v>
      </c>
      <c r="H2" s="78" t="s">
        <v>82</v>
      </c>
      <c r="I2" s="79" t="n">
        <v>1</v>
      </c>
      <c r="K2" s="80"/>
      <c r="O2" s="72"/>
      <c r="P2" s="72"/>
      <c r="Q2" s="72"/>
      <c r="R2" s="72"/>
      <c r="S2" s="72"/>
      <c r="T2" s="72"/>
      <c r="W2" s="2"/>
    </row>
    <row r="3" customFormat="false" ht="18" hidden="false" customHeight="true" outlineLevel="0" collapsed="false">
      <c r="A3" s="73"/>
      <c r="B3" s="81" t="s">
        <v>21</v>
      </c>
      <c r="C3" s="82" t="str">
        <f aca="false">Pilotes!C3</f>
        <v>Col de la Croix Morand</v>
      </c>
      <c r="D3" s="82"/>
      <c r="E3" s="83" t="s">
        <v>83</v>
      </c>
      <c r="F3" s="84" t="s">
        <v>84</v>
      </c>
      <c r="G3" s="85" t="s">
        <v>85</v>
      </c>
      <c r="H3" s="86" t="s">
        <v>86</v>
      </c>
      <c r="I3" s="87"/>
      <c r="J3" s="0"/>
      <c r="K3" s="80"/>
      <c r="L3" s="0"/>
      <c r="M3" s="0"/>
      <c r="N3" s="0"/>
      <c r="O3" s="72"/>
      <c r="P3" s="72"/>
      <c r="Q3" s="72"/>
      <c r="R3" s="72"/>
      <c r="S3" s="72"/>
      <c r="T3" s="72"/>
      <c r="U3" s="0"/>
      <c r="V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8" hidden="false" customHeight="true" outlineLevel="0" collapsed="false">
      <c r="A4" s="73"/>
      <c r="B4" s="88" t="s">
        <v>24</v>
      </c>
      <c r="C4" s="89" t="str">
        <f aca="false">Pilotes!C4</f>
        <v>6, 7 et 8 mai 2017</v>
      </c>
      <c r="D4" s="89"/>
      <c r="E4" s="83"/>
      <c r="F4" s="90"/>
      <c r="G4" s="85"/>
      <c r="H4" s="88" t="s">
        <v>87</v>
      </c>
      <c r="I4" s="91"/>
      <c r="J4" s="0"/>
      <c r="K4" s="80"/>
      <c r="L4" s="0"/>
      <c r="M4" s="0"/>
      <c r="N4" s="0"/>
      <c r="O4" s="72"/>
      <c r="P4" s="72"/>
      <c r="Q4" s="72"/>
      <c r="R4" s="72"/>
      <c r="S4" s="72"/>
      <c r="T4" s="72"/>
      <c r="U4" s="0"/>
      <c r="V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8" hidden="false" customHeight="true" outlineLevel="0" collapsed="false">
      <c r="A5" s="0"/>
      <c r="B5" s="0"/>
      <c r="C5" s="0"/>
      <c r="D5" s="0"/>
      <c r="E5" s="0"/>
      <c r="F5" s="0"/>
      <c r="G5" s="0"/>
      <c r="H5" s="0"/>
      <c r="I5" s="0"/>
      <c r="J5" s="0"/>
      <c r="K5" s="0"/>
      <c r="L5" s="0"/>
      <c r="M5" s="0"/>
      <c r="N5" s="73"/>
      <c r="O5" s="72"/>
      <c r="P5" s="72"/>
      <c r="Q5" s="72"/>
      <c r="R5" s="72"/>
      <c r="S5" s="72"/>
      <c r="T5" s="72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21.75" hidden="false" customHeight="true" outlineLevel="0" collapsed="false">
      <c r="A6" s="0"/>
      <c r="B6" s="0"/>
      <c r="C6" s="0"/>
      <c r="D6" s="0"/>
      <c r="E6" s="0"/>
      <c r="F6" s="0"/>
      <c r="G6" s="0"/>
      <c r="H6" s="0"/>
      <c r="I6" s="0"/>
      <c r="J6" s="0"/>
      <c r="K6" s="0"/>
      <c r="L6" s="0"/>
      <c r="M6" s="0"/>
      <c r="N6" s="72"/>
      <c r="O6" s="72"/>
      <c r="P6" s="72"/>
      <c r="Q6" s="72"/>
      <c r="R6" s="72"/>
      <c r="S6" s="72"/>
      <c r="T6" s="72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7.5" hidden="false" customHeight="false" outlineLevel="0" collapsed="false">
      <c r="A7" s="0"/>
      <c r="B7" s="92" t="s">
        <v>88</v>
      </c>
      <c r="C7" s="93" t="s">
        <v>89</v>
      </c>
      <c r="D7" s="93" t="s">
        <v>42</v>
      </c>
      <c r="E7" s="94" t="s">
        <v>90</v>
      </c>
      <c r="F7" s="95" t="n">
        <f aca="false">I2</f>
        <v>1</v>
      </c>
      <c r="G7" s="95"/>
      <c r="H7" s="95" t="n">
        <f aca="false">F7+1</f>
        <v>2</v>
      </c>
      <c r="I7" s="95"/>
      <c r="J7" s="95" t="n">
        <f aca="false">H7+1</f>
        <v>3</v>
      </c>
      <c r="K7" s="95"/>
      <c r="L7" s="95" t="n">
        <f aca="false">J7+1</f>
        <v>4</v>
      </c>
      <c r="M7" s="95"/>
      <c r="N7" s="96" t="s">
        <v>39</v>
      </c>
      <c r="O7" s="72"/>
      <c r="P7" s="72"/>
      <c r="Q7" s="72"/>
      <c r="R7" s="72"/>
      <c r="S7" s="72"/>
      <c r="T7" s="72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3.5" hidden="false" customHeight="true" outlineLevel="0" collapsed="false">
      <c r="A8" s="0"/>
      <c r="B8" s="92"/>
      <c r="C8" s="93"/>
      <c r="D8" s="93"/>
      <c r="E8" s="94"/>
      <c r="F8" s="97" t="s">
        <v>91</v>
      </c>
      <c r="G8" s="98" t="s">
        <v>92</v>
      </c>
      <c r="H8" s="97" t="s">
        <v>91</v>
      </c>
      <c r="I8" s="98" t="s">
        <v>92</v>
      </c>
      <c r="J8" s="97" t="s">
        <v>91</v>
      </c>
      <c r="K8" s="98" t="s">
        <v>92</v>
      </c>
      <c r="L8" s="97" t="s">
        <v>91</v>
      </c>
      <c r="M8" s="98" t="s">
        <v>92</v>
      </c>
      <c r="N8" s="96"/>
      <c r="O8" s="72"/>
      <c r="P8" s="72"/>
      <c r="Q8" s="72"/>
      <c r="R8" s="72"/>
      <c r="S8" s="72"/>
      <c r="T8" s="72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34.5" hidden="false" customHeight="true" outlineLevel="0" collapsed="false">
      <c r="A9" s="0"/>
      <c r="B9" s="99" t="n">
        <f aca="false">IF(Pilotes!$B11&lt;&gt;"",Pilotes!Q11,"")</f>
        <v>1</v>
      </c>
      <c r="C9" s="100" t="str">
        <f aca="false">IF(Pilotes!$B11&lt;&gt;"",Pilotes!B11,"")</f>
        <v>Sébastien CHABAUD</v>
      </c>
      <c r="D9" s="101" t="n">
        <f aca="false">IF(Pilotes!$B11&lt;&gt;"",Pilotes!N11,"")</f>
        <v>1</v>
      </c>
      <c r="E9" s="102" t="str">
        <f aca="false">IF(Pilotes!$B11&lt;&gt;"",Pilotes!O11,"")</f>
        <v>2.4GHz</v>
      </c>
      <c r="F9" s="103"/>
      <c r="G9" s="104"/>
      <c r="H9" s="103"/>
      <c r="I9" s="104"/>
      <c r="J9" s="103"/>
      <c r="K9" s="104"/>
      <c r="L9" s="103"/>
      <c r="M9" s="104"/>
      <c r="N9" s="105"/>
      <c r="O9" s="72"/>
      <c r="P9" s="72"/>
      <c r="Q9" s="72"/>
      <c r="R9" s="72"/>
      <c r="S9" s="72"/>
      <c r="T9" s="72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34.5" hidden="false" customHeight="true" outlineLevel="0" collapsed="false">
      <c r="A10" s="0"/>
      <c r="B10" s="99" t="n">
        <f aca="false">IF(Pilotes!$B12&lt;&gt;"",Pilotes!Q12,"")</f>
        <v>1</v>
      </c>
      <c r="C10" s="100" t="str">
        <f aca="false">IF(Pilotes!$B12&lt;&gt;"",Pilotes!B12,"")</f>
        <v>Herve DALL AVA</v>
      </c>
      <c r="D10" s="101" t="n">
        <f aca="false">IF(Pilotes!$B12&lt;&gt;"",Pilotes!N12,"")</f>
        <v>2</v>
      </c>
      <c r="E10" s="102" t="str">
        <f aca="false">IF(Pilotes!$B12&lt;&gt;"",Pilotes!O12,"")</f>
        <v>2.4GHz</v>
      </c>
      <c r="F10" s="103"/>
      <c r="G10" s="104"/>
      <c r="H10" s="103"/>
      <c r="I10" s="104"/>
      <c r="J10" s="103"/>
      <c r="K10" s="104"/>
      <c r="L10" s="103"/>
      <c r="M10" s="104"/>
      <c r="N10" s="105"/>
      <c r="O10" s="72"/>
      <c r="P10" s="72"/>
      <c r="Q10" s="72"/>
      <c r="R10" s="72"/>
      <c r="S10" s="72"/>
      <c r="T10" s="72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34.5" hidden="false" customHeight="true" outlineLevel="0" collapsed="false">
      <c r="A11" s="0"/>
      <c r="B11" s="99" t="n">
        <f aca="false">IF(Pilotes!$B13&lt;&gt;"",Pilotes!Q13,"")</f>
        <v>1</v>
      </c>
      <c r="C11" s="100" t="str">
        <f aca="false">IF(Pilotes!$B13&lt;&gt;"",Pilotes!B13,"")</f>
        <v>Jean Luc FOUCHER</v>
      </c>
      <c r="D11" s="101" t="n">
        <f aca="false">IF(Pilotes!$B13&lt;&gt;"",Pilotes!N13,"")</f>
        <v>3</v>
      </c>
      <c r="E11" s="102" t="str">
        <f aca="false">IF(Pilotes!$B13&lt;&gt;"",Pilotes!O13,"")</f>
        <v>2.4GHz</v>
      </c>
      <c r="F11" s="103"/>
      <c r="G11" s="104"/>
      <c r="H11" s="103"/>
      <c r="I11" s="104"/>
      <c r="J11" s="103"/>
      <c r="K11" s="104"/>
      <c r="L11" s="103"/>
      <c r="M11" s="104"/>
      <c r="N11" s="105"/>
      <c r="O11" s="72"/>
      <c r="P11" s="72"/>
      <c r="Q11" s="72"/>
      <c r="R11" s="72"/>
      <c r="S11" s="72"/>
      <c r="T11" s="72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34.5" hidden="false" customHeight="true" outlineLevel="0" collapsed="false">
      <c r="A12" s="0"/>
      <c r="B12" s="99" t="n">
        <f aca="false">IF(Pilotes!$B14&lt;&gt;"",Pilotes!Q14,"")</f>
        <v>1</v>
      </c>
      <c r="C12" s="100" t="str">
        <f aca="false">IF(Pilotes!$B14&lt;&gt;"",Pilotes!B14,"")</f>
        <v>Thomas DELARBRE</v>
      </c>
      <c r="D12" s="101" t="n">
        <f aca="false">IF(Pilotes!$B14&lt;&gt;"",Pilotes!N14,"")</f>
        <v>4</v>
      </c>
      <c r="E12" s="102" t="str">
        <f aca="false">IF(Pilotes!$B14&lt;&gt;"",Pilotes!O14,"")</f>
        <v>2.4GHz</v>
      </c>
      <c r="F12" s="103"/>
      <c r="G12" s="104"/>
      <c r="H12" s="103"/>
      <c r="I12" s="104"/>
      <c r="J12" s="103"/>
      <c r="K12" s="104"/>
      <c r="L12" s="103"/>
      <c r="M12" s="104"/>
      <c r="N12" s="105"/>
      <c r="O12" s="72"/>
      <c r="P12" s="72"/>
      <c r="Q12" s="72"/>
      <c r="R12" s="72"/>
      <c r="S12" s="72"/>
      <c r="T12" s="72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34.5" hidden="false" customHeight="true" outlineLevel="0" collapsed="false">
      <c r="A13" s="0"/>
      <c r="B13" s="99" t="n">
        <f aca="false">IF(Pilotes!$B15&lt;&gt;"",Pilotes!Q15,"")</f>
        <v>1</v>
      </c>
      <c r="C13" s="100" t="str">
        <f aca="false">IF(Pilotes!$B15&lt;&gt;"",Pilotes!B15,"")</f>
        <v>Pierre DIATTA</v>
      </c>
      <c r="D13" s="101" t="n">
        <f aca="false">IF(Pilotes!$B15&lt;&gt;"",Pilotes!N15,"")</f>
        <v>5</v>
      </c>
      <c r="E13" s="102" t="str">
        <f aca="false">IF(Pilotes!$B15&lt;&gt;"",Pilotes!O15,"")</f>
        <v>2.4GHz</v>
      </c>
      <c r="F13" s="103"/>
      <c r="G13" s="104"/>
      <c r="H13" s="103"/>
      <c r="I13" s="104"/>
      <c r="J13" s="103"/>
      <c r="K13" s="104"/>
      <c r="L13" s="103"/>
      <c r="M13" s="104"/>
      <c r="N13" s="105"/>
      <c r="O13" s="72"/>
      <c r="P13" s="72"/>
      <c r="Q13" s="72"/>
      <c r="R13" s="72"/>
      <c r="S13" s="72"/>
      <c r="T13" s="72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34.5" hidden="false" customHeight="true" outlineLevel="0" collapsed="false">
      <c r="A14" s="0"/>
      <c r="B14" s="99" t="n">
        <f aca="false">IF(Pilotes!$B16&lt;&gt;"",Pilotes!Q16,"")</f>
        <v>1</v>
      </c>
      <c r="C14" s="100" t="str">
        <f aca="false">IF(Pilotes!$B16&lt;&gt;"",Pilotes!B16,"")</f>
        <v>Olivier MONET</v>
      </c>
      <c r="D14" s="101" t="n">
        <f aca="false">IF(Pilotes!$B16&lt;&gt;"",Pilotes!N16,"")</f>
        <v>6</v>
      </c>
      <c r="E14" s="102" t="str">
        <f aca="false">IF(Pilotes!$B16&lt;&gt;"",Pilotes!O16,"")</f>
        <v>41.110MHz</v>
      </c>
      <c r="F14" s="103"/>
      <c r="G14" s="104"/>
      <c r="H14" s="103"/>
      <c r="I14" s="104"/>
      <c r="J14" s="103"/>
      <c r="K14" s="104"/>
      <c r="L14" s="103"/>
      <c r="M14" s="104"/>
      <c r="N14" s="105"/>
      <c r="O14" s="72"/>
      <c r="P14" s="72"/>
      <c r="Q14" s="72"/>
      <c r="R14" s="72"/>
      <c r="S14" s="72"/>
      <c r="T14" s="72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34.5" hidden="false" customHeight="true" outlineLevel="0" collapsed="false">
      <c r="A15" s="0"/>
      <c r="B15" s="99" t="n">
        <f aca="false">IF(Pilotes!$B17&lt;&gt;"",Pilotes!Q17,"")</f>
        <v>1</v>
      </c>
      <c r="C15" s="100" t="str">
        <f aca="false">IF(Pilotes!$B17&lt;&gt;"",Pilotes!B17,"")</f>
        <v>Pierre RONDEL</v>
      </c>
      <c r="D15" s="101" t="n">
        <f aca="false">IF(Pilotes!$B17&lt;&gt;"",Pilotes!N17,"")</f>
        <v>7</v>
      </c>
      <c r="E15" s="102" t="str">
        <f aca="false">IF(Pilotes!$B17&lt;&gt;"",Pilotes!O17,"")</f>
        <v>2.4GHz</v>
      </c>
      <c r="F15" s="103"/>
      <c r="G15" s="104"/>
      <c r="H15" s="103"/>
      <c r="I15" s="104"/>
      <c r="J15" s="103"/>
      <c r="K15" s="104"/>
      <c r="L15" s="103"/>
      <c r="M15" s="104"/>
      <c r="N15" s="105"/>
      <c r="O15" s="72"/>
      <c r="P15" s="72"/>
      <c r="Q15" s="72"/>
      <c r="R15" s="72"/>
      <c r="S15" s="72"/>
      <c r="T15" s="72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34.5" hidden="false" customHeight="true" outlineLevel="0" collapsed="false">
      <c r="A16" s="0"/>
      <c r="B16" s="99" t="n">
        <f aca="false">IF(Pilotes!$B18&lt;&gt;"",Pilotes!Q18,"")</f>
        <v>1</v>
      </c>
      <c r="C16" s="100" t="str">
        <f aca="false">IF(Pilotes!$B18&lt;&gt;"",Pilotes!B18,"")</f>
        <v>Andreas FRICKE</v>
      </c>
      <c r="D16" s="101" t="n">
        <f aca="false">IF(Pilotes!$B18&lt;&gt;"",Pilotes!N18,"")</f>
        <v>8</v>
      </c>
      <c r="E16" s="102" t="str">
        <f aca="false">IF(Pilotes!$B18&lt;&gt;"",Pilotes!O18,"")</f>
        <v>2.4GHz</v>
      </c>
      <c r="F16" s="103"/>
      <c r="G16" s="104"/>
      <c r="H16" s="103"/>
      <c r="I16" s="104"/>
      <c r="J16" s="103"/>
      <c r="K16" s="104"/>
      <c r="L16" s="103"/>
      <c r="M16" s="104"/>
      <c r="N16" s="105"/>
      <c r="O16" s="72"/>
      <c r="P16" s="72"/>
      <c r="Q16" s="72"/>
      <c r="R16" s="72"/>
      <c r="S16" s="72"/>
      <c r="T16" s="72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34.5" hidden="false" customHeight="true" outlineLevel="0" collapsed="false">
      <c r="A17" s="0"/>
      <c r="B17" s="99" t="n">
        <f aca="false">IF(Pilotes!$B19&lt;&gt;"",Pilotes!Q19,"")</f>
        <v>1</v>
      </c>
      <c r="C17" s="100" t="str">
        <f aca="false">IF(Pilotes!$B19&lt;&gt;"",Pilotes!B19,"")</f>
        <v>Thomas FAURE</v>
      </c>
      <c r="D17" s="101" t="n">
        <f aca="false">IF(Pilotes!$B19&lt;&gt;"",Pilotes!N19,"")</f>
        <v>9</v>
      </c>
      <c r="E17" s="102" t="str">
        <f aca="false">IF(Pilotes!$B19&lt;&gt;"",Pilotes!O19,"")</f>
        <v>2.4GHz</v>
      </c>
      <c r="F17" s="103"/>
      <c r="G17" s="104"/>
      <c r="H17" s="103"/>
      <c r="I17" s="104"/>
      <c r="J17" s="103"/>
      <c r="K17" s="104"/>
      <c r="L17" s="103"/>
      <c r="M17" s="104"/>
      <c r="N17" s="105"/>
      <c r="O17" s="72"/>
      <c r="P17" s="72"/>
      <c r="Q17" s="72"/>
      <c r="R17" s="72"/>
      <c r="S17" s="72"/>
      <c r="T17" s="72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34.5" hidden="false" customHeight="true" outlineLevel="0" collapsed="false">
      <c r="A18" s="0"/>
      <c r="B18" s="99" t="n">
        <f aca="false">IF(Pilotes!$B20&lt;&gt;"",Pilotes!Q20,"")</f>
        <v>1</v>
      </c>
      <c r="C18" s="100" t="str">
        <f aca="false">IF(Pilotes!$B20&lt;&gt;"",Pilotes!B20,"")</f>
        <v>Philippe LANES</v>
      </c>
      <c r="D18" s="101" t="n">
        <f aca="false">IF(Pilotes!$B20&lt;&gt;"",Pilotes!N20,"")</f>
        <v>10</v>
      </c>
      <c r="E18" s="102" t="str">
        <f aca="false">IF(Pilotes!$B20&lt;&gt;"",Pilotes!O20,"")</f>
        <v>2.4GHz</v>
      </c>
      <c r="F18" s="103"/>
      <c r="G18" s="104"/>
      <c r="H18" s="103"/>
      <c r="I18" s="104"/>
      <c r="J18" s="103"/>
      <c r="K18" s="104"/>
      <c r="L18" s="103"/>
      <c r="M18" s="104"/>
      <c r="N18" s="105"/>
      <c r="O18" s="72"/>
      <c r="P18" s="72"/>
      <c r="Q18" s="72"/>
      <c r="R18" s="72"/>
      <c r="S18" s="72"/>
      <c r="T18" s="72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34.5" hidden="false" customHeight="true" outlineLevel="0" collapsed="false">
      <c r="A19" s="0"/>
      <c r="B19" s="99" t="n">
        <f aca="false">IF(Pilotes!$B21&lt;&gt;"",Pilotes!Q21,"")</f>
        <v>1</v>
      </c>
      <c r="C19" s="100" t="str">
        <f aca="false">IF(Pilotes!$B21&lt;&gt;"",Pilotes!B21,"")</f>
        <v>Julien HONOR</v>
      </c>
      <c r="D19" s="101" t="n">
        <f aca="false">IF(Pilotes!$B21&lt;&gt;"",Pilotes!N21,"")</f>
        <v>11</v>
      </c>
      <c r="E19" s="102" t="str">
        <f aca="false">IF(Pilotes!$B21&lt;&gt;"",Pilotes!O21,"")</f>
        <v>2.4GHz</v>
      </c>
      <c r="F19" s="103"/>
      <c r="G19" s="104"/>
      <c r="H19" s="103"/>
      <c r="I19" s="104"/>
      <c r="J19" s="103"/>
      <c r="K19" s="104"/>
      <c r="L19" s="103"/>
      <c r="M19" s="104"/>
      <c r="N19" s="105"/>
      <c r="O19" s="72"/>
      <c r="P19" s="72"/>
      <c r="Q19" s="72"/>
      <c r="R19" s="72"/>
      <c r="S19" s="72"/>
      <c r="T19" s="72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34.5" hidden="false" customHeight="true" outlineLevel="0" collapsed="false">
      <c r="A20" s="0"/>
      <c r="B20" s="99" t="n">
        <f aca="false">IF(Pilotes!$B22&lt;&gt;"",Pilotes!Q22,"")</f>
        <v>1</v>
      </c>
      <c r="C20" s="100" t="str">
        <f aca="false">IF(Pilotes!$B22&lt;&gt;"",Pilotes!B22,"")</f>
        <v>Michael KREBS</v>
      </c>
      <c r="D20" s="101" t="n">
        <f aca="false">IF(Pilotes!$B22&lt;&gt;"",Pilotes!N22,"")</f>
        <v>12</v>
      </c>
      <c r="E20" s="102" t="str">
        <f aca="false">IF(Pilotes!$B22&lt;&gt;"",Pilotes!O22,"")</f>
        <v>2.4GHz</v>
      </c>
      <c r="F20" s="103"/>
      <c r="G20" s="104"/>
      <c r="H20" s="103"/>
      <c r="I20" s="104"/>
      <c r="J20" s="103"/>
      <c r="K20" s="104"/>
      <c r="L20" s="103"/>
      <c r="M20" s="104"/>
      <c r="N20" s="105"/>
      <c r="O20" s="72"/>
      <c r="P20" s="72"/>
      <c r="Q20" s="72"/>
      <c r="R20" s="72"/>
      <c r="S20" s="72"/>
      <c r="T20" s="72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34.5" hidden="false" customHeight="true" outlineLevel="0" collapsed="false">
      <c r="A21" s="0"/>
      <c r="B21" s="99" t="n">
        <f aca="false">IF(Pilotes!$B23&lt;&gt;"",Pilotes!Q23,"")</f>
        <v>1</v>
      </c>
      <c r="C21" s="100" t="str">
        <f aca="false">IF(Pilotes!$B23&lt;&gt;"",Pilotes!B23,"")</f>
        <v>Aubry GABANON</v>
      </c>
      <c r="D21" s="101" t="n">
        <f aca="false">IF(Pilotes!$B23&lt;&gt;"",Pilotes!N23,"")</f>
        <v>13</v>
      </c>
      <c r="E21" s="102" t="str">
        <f aca="false">IF(Pilotes!$B23&lt;&gt;"",Pilotes!O23,"")</f>
        <v>2.4GHz</v>
      </c>
      <c r="F21" s="103"/>
      <c r="G21" s="104"/>
      <c r="H21" s="103"/>
      <c r="I21" s="104"/>
      <c r="J21" s="103"/>
      <c r="K21" s="104"/>
      <c r="L21" s="103"/>
      <c r="M21" s="104"/>
      <c r="N21" s="105"/>
      <c r="O21" s="72"/>
      <c r="P21" s="72"/>
      <c r="Q21" s="72"/>
      <c r="R21" s="72"/>
      <c r="S21" s="72"/>
      <c r="T21" s="72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34.5" hidden="false" customHeight="true" outlineLevel="0" collapsed="false">
      <c r="A22" s="0"/>
      <c r="B22" s="99" t="n">
        <f aca="false">IF(Pilotes!$B24&lt;&gt;"",Pilotes!Q24,"")</f>
        <v>1</v>
      </c>
      <c r="C22" s="100" t="str">
        <f aca="false">IF(Pilotes!$B24&lt;&gt;"",Pilotes!B24,"")</f>
        <v>Serge DELARBRE</v>
      </c>
      <c r="D22" s="101" t="n">
        <f aca="false">IF(Pilotes!$B24&lt;&gt;"",Pilotes!N24,"")</f>
        <v>14</v>
      </c>
      <c r="E22" s="102" t="str">
        <f aca="false">IF(Pilotes!$B24&lt;&gt;"",Pilotes!O24,"")</f>
        <v>2.4GHz</v>
      </c>
      <c r="F22" s="103"/>
      <c r="G22" s="104"/>
      <c r="H22" s="103"/>
      <c r="I22" s="104"/>
      <c r="J22" s="103"/>
      <c r="K22" s="104"/>
      <c r="L22" s="103"/>
      <c r="M22" s="104"/>
      <c r="N22" s="105"/>
      <c r="O22" s="72"/>
      <c r="P22" s="72"/>
      <c r="Q22" s="72"/>
      <c r="R22" s="72"/>
      <c r="S22" s="72"/>
      <c r="T22" s="72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34.5" hidden="false" customHeight="true" outlineLevel="0" collapsed="false">
      <c r="A23" s="0"/>
      <c r="B23" s="99" t="n">
        <f aca="false">IF(Pilotes!$B25&lt;&gt;"",Pilotes!Q25,"")</f>
        <v>1</v>
      </c>
      <c r="C23" s="100" t="str">
        <f aca="false">IF(Pilotes!$B25&lt;&gt;"",Pilotes!B25,"")</f>
        <v>Arnaud LEGER</v>
      </c>
      <c r="D23" s="101" t="n">
        <f aca="false">IF(Pilotes!$B25&lt;&gt;"",Pilotes!N25,"")</f>
        <v>15</v>
      </c>
      <c r="E23" s="102" t="str">
        <f aca="false">IF(Pilotes!$B25&lt;&gt;"",Pilotes!O25,"")</f>
        <v>2.4GHz</v>
      </c>
      <c r="F23" s="103"/>
      <c r="G23" s="104"/>
      <c r="H23" s="103"/>
      <c r="I23" s="104"/>
      <c r="J23" s="103"/>
      <c r="K23" s="104"/>
      <c r="L23" s="103"/>
      <c r="M23" s="104"/>
      <c r="N23" s="105"/>
      <c r="O23" s="72"/>
      <c r="P23" s="72"/>
      <c r="Q23" s="72"/>
      <c r="R23" s="72"/>
      <c r="S23" s="72"/>
      <c r="T23" s="72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34.5" hidden="false" customHeight="true" outlineLevel="0" collapsed="false">
      <c r="A24" s="0"/>
      <c r="B24" s="99" t="n">
        <f aca="false">IF(Pilotes!$B26&lt;&gt;"",Pilotes!Q26,"")</f>
        <v>1</v>
      </c>
      <c r="C24" s="100" t="str">
        <f aca="false">IF(Pilotes!$B26&lt;&gt;"",Pilotes!B26,"")</f>
        <v>Thierry POIGNARD</v>
      </c>
      <c r="D24" s="101" t="n">
        <f aca="false">IF(Pilotes!$B26&lt;&gt;"",Pilotes!N26,"")</f>
        <v>16</v>
      </c>
      <c r="E24" s="102" t="str">
        <f aca="false">IF(Pilotes!$B26&lt;&gt;"",Pilotes!O26,"")</f>
        <v>2.4GHz</v>
      </c>
      <c r="F24" s="103"/>
      <c r="G24" s="104"/>
      <c r="H24" s="103"/>
      <c r="I24" s="104"/>
      <c r="J24" s="103"/>
      <c r="K24" s="104"/>
      <c r="L24" s="103"/>
      <c r="M24" s="104"/>
      <c r="N24" s="105"/>
      <c r="O24" s="72"/>
      <c r="P24" s="72"/>
      <c r="Q24" s="72"/>
      <c r="R24" s="72"/>
      <c r="S24" s="72"/>
      <c r="T24" s="72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34.5" hidden="false" customHeight="true" outlineLevel="0" collapsed="false">
      <c r="A25" s="0"/>
      <c r="B25" s="99" t="n">
        <f aca="false">IF(Pilotes!$B27&lt;&gt;"",Pilotes!Q27,"")</f>
        <v>1</v>
      </c>
      <c r="C25" s="100" t="str">
        <f aca="false">IF(Pilotes!$B27&lt;&gt;"",Pilotes!B27,"")</f>
        <v>Joel MARIN</v>
      </c>
      <c r="D25" s="101" t="n">
        <f aca="false">IF(Pilotes!$B27&lt;&gt;"",Pilotes!N27,"")</f>
        <v>17</v>
      </c>
      <c r="E25" s="102" t="str">
        <f aca="false">IF(Pilotes!$B27&lt;&gt;"",Pilotes!O27,"")</f>
        <v>2.4GHz</v>
      </c>
      <c r="F25" s="103"/>
      <c r="G25" s="104"/>
      <c r="H25" s="103"/>
      <c r="I25" s="104"/>
      <c r="J25" s="103"/>
      <c r="K25" s="104"/>
      <c r="L25" s="103"/>
      <c r="M25" s="104"/>
      <c r="N25" s="105"/>
      <c r="O25" s="72"/>
      <c r="P25" s="72"/>
      <c r="Q25" s="72"/>
      <c r="R25" s="72"/>
      <c r="S25" s="72"/>
      <c r="T25" s="72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34.5" hidden="false" customHeight="true" outlineLevel="0" collapsed="false">
      <c r="A26" s="0"/>
      <c r="B26" s="99" t="n">
        <f aca="false">IF(Pilotes!$B28&lt;&gt;"",Pilotes!Q28,"")</f>
        <v>1</v>
      </c>
      <c r="C26" s="100" t="str">
        <f aca="false">IF(Pilotes!$B28&lt;&gt;"",Pilotes!B28,"")</f>
        <v>Matthieu MERVELET</v>
      </c>
      <c r="D26" s="101" t="n">
        <f aca="false">IF(Pilotes!$B28&lt;&gt;"",Pilotes!N28,"")</f>
        <v>18</v>
      </c>
      <c r="E26" s="102" t="str">
        <f aca="false">IF(Pilotes!$B28&lt;&gt;"",Pilotes!O28,"")</f>
        <v>2.4GHz</v>
      </c>
      <c r="F26" s="103"/>
      <c r="G26" s="104"/>
      <c r="H26" s="103"/>
      <c r="I26" s="104"/>
      <c r="J26" s="103"/>
      <c r="K26" s="104"/>
      <c r="L26" s="103"/>
      <c r="M26" s="104"/>
      <c r="N26" s="105"/>
      <c r="O26" s="72"/>
      <c r="P26" s="72"/>
      <c r="Q26" s="72"/>
      <c r="R26" s="72"/>
      <c r="S26" s="72"/>
      <c r="T26" s="72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34.5" hidden="false" customHeight="true" outlineLevel="0" collapsed="false">
      <c r="A27" s="0"/>
      <c r="B27" s="99" t="n">
        <f aca="false">IF(Pilotes!$B29&lt;&gt;"",Pilotes!Q29,"")</f>
        <v>1</v>
      </c>
      <c r="C27" s="100" t="str">
        <f aca="false">IF(Pilotes!$B29&lt;&gt;"",Pilotes!B29,"")</f>
        <v>Gabriel MANTEL</v>
      </c>
      <c r="D27" s="101" t="n">
        <f aca="false">IF(Pilotes!$B29&lt;&gt;"",Pilotes!N29,"")</f>
        <v>19</v>
      </c>
      <c r="E27" s="102" t="str">
        <f aca="false">IF(Pilotes!$B29&lt;&gt;"",Pilotes!O29,"")</f>
        <v>2.4GHz</v>
      </c>
      <c r="F27" s="103"/>
      <c r="G27" s="104"/>
      <c r="H27" s="103"/>
      <c r="I27" s="104"/>
      <c r="J27" s="103"/>
      <c r="K27" s="104"/>
      <c r="L27" s="103"/>
      <c r="M27" s="104"/>
      <c r="N27" s="105"/>
      <c r="O27" s="72"/>
      <c r="P27" s="72"/>
      <c r="Q27" s="72"/>
      <c r="R27" s="72"/>
      <c r="S27" s="72"/>
      <c r="T27" s="72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34.5" hidden="false" customHeight="true" outlineLevel="0" collapsed="false">
      <c r="A28" s="0"/>
      <c r="B28" s="99" t="n">
        <f aca="false">IF(Pilotes!$B30&lt;&gt;"",Pilotes!Q30,"")</f>
        <v>1</v>
      </c>
      <c r="C28" s="100" t="str">
        <f aca="false">IF(Pilotes!$B30&lt;&gt;"",Pilotes!B30,"")</f>
        <v>Sylvain PFEFFERKORN</v>
      </c>
      <c r="D28" s="101" t="n">
        <f aca="false">IF(Pilotes!$B30&lt;&gt;"",Pilotes!N30,"")</f>
        <v>20</v>
      </c>
      <c r="E28" s="102" t="str">
        <f aca="false">IF(Pilotes!$B30&lt;&gt;"",Pilotes!O30,"")</f>
        <v>2.4GHz</v>
      </c>
      <c r="F28" s="103"/>
      <c r="G28" s="104"/>
      <c r="H28" s="103"/>
      <c r="I28" s="104"/>
      <c r="J28" s="103"/>
      <c r="K28" s="104"/>
      <c r="L28" s="103"/>
      <c r="M28" s="104"/>
      <c r="N28" s="105"/>
      <c r="O28" s="72"/>
      <c r="P28" s="72"/>
      <c r="Q28" s="72"/>
      <c r="R28" s="72"/>
      <c r="S28" s="72"/>
      <c r="T28" s="72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34.5" hidden="false" customHeight="true" outlineLevel="0" collapsed="false">
      <c r="A29" s="0"/>
      <c r="B29" s="99" t="n">
        <f aca="false">IF(Pilotes!$B31&lt;&gt;"",Pilotes!Q31,"")</f>
        <v>1</v>
      </c>
      <c r="C29" s="100" t="str">
        <f aca="false">IF(Pilotes!$B31&lt;&gt;"",Pilotes!B31,"")</f>
        <v>Frederic HOURS</v>
      </c>
      <c r="D29" s="101" t="n">
        <f aca="false">IF(Pilotes!$B31&lt;&gt;"",Pilotes!N31,"")</f>
        <v>21</v>
      </c>
      <c r="E29" s="102" t="str">
        <f aca="false">IF(Pilotes!$B31&lt;&gt;"",Pilotes!O31,"")</f>
        <v>2.4GHz</v>
      </c>
      <c r="F29" s="103"/>
      <c r="G29" s="104"/>
      <c r="H29" s="103"/>
      <c r="I29" s="104"/>
      <c r="J29" s="103"/>
      <c r="K29" s="104"/>
      <c r="L29" s="103"/>
      <c r="M29" s="104"/>
      <c r="N29" s="105"/>
      <c r="O29" s="72"/>
      <c r="P29" s="72"/>
      <c r="Q29" s="72"/>
      <c r="R29" s="72"/>
      <c r="S29" s="72"/>
      <c r="T29" s="72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34.5" hidden="false" customHeight="true" outlineLevel="0" collapsed="false">
      <c r="A30" s="0"/>
      <c r="B30" s="99" t="n">
        <f aca="false">IF(Pilotes!$B32&lt;&gt;"",Pilotes!Q32,"")</f>
        <v>1</v>
      </c>
      <c r="C30" s="100" t="str">
        <f aca="false">IF(Pilotes!$B32&lt;&gt;"",Pilotes!B32,"")</f>
        <v>Sébastien LANES</v>
      </c>
      <c r="D30" s="101" t="n">
        <f aca="false">IF(Pilotes!$B32&lt;&gt;"",Pilotes!N32,"")</f>
        <v>22</v>
      </c>
      <c r="E30" s="102" t="str">
        <f aca="false">IF(Pilotes!$B32&lt;&gt;"",Pilotes!O32,"")</f>
        <v>2.4GHz</v>
      </c>
      <c r="F30" s="103"/>
      <c r="G30" s="104"/>
      <c r="H30" s="103"/>
      <c r="I30" s="104"/>
      <c r="J30" s="103"/>
      <c r="K30" s="104"/>
      <c r="L30" s="103"/>
      <c r="M30" s="104"/>
      <c r="N30" s="105"/>
      <c r="O30" s="72"/>
      <c r="P30" s="72"/>
      <c r="Q30" s="72"/>
      <c r="R30" s="72"/>
      <c r="S30" s="72"/>
      <c r="T30" s="72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34.5" hidden="false" customHeight="true" outlineLevel="0" collapsed="false">
      <c r="A31" s="0"/>
      <c r="B31" s="99" t="str">
        <f aca="false">IF(Pilotes!$B33&lt;&gt;"",Pilotes!Q33,"")</f>
        <v/>
      </c>
      <c r="C31" s="100" t="str">
        <f aca="false">IF(Pilotes!$B33&lt;&gt;"",Pilotes!B33,"")</f>
        <v/>
      </c>
      <c r="D31" s="101" t="str">
        <f aca="false">IF(Pilotes!$B33&lt;&gt;"",Pilotes!N33,"")</f>
        <v/>
      </c>
      <c r="E31" s="102" t="str">
        <f aca="false">IF(Pilotes!$B33&lt;&gt;"",Pilotes!O33,"")</f>
        <v/>
      </c>
      <c r="F31" s="103"/>
      <c r="G31" s="104"/>
      <c r="H31" s="103"/>
      <c r="I31" s="104"/>
      <c r="J31" s="103"/>
      <c r="K31" s="104"/>
      <c r="L31" s="103"/>
      <c r="M31" s="104"/>
      <c r="N31" s="105"/>
      <c r="O31" s="72"/>
      <c r="P31" s="72"/>
      <c r="Q31" s="72"/>
      <c r="R31" s="72"/>
      <c r="S31" s="72"/>
      <c r="T31" s="72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34.5" hidden="false" customHeight="true" outlineLevel="0" collapsed="false">
      <c r="A32" s="0"/>
      <c r="B32" s="99" t="str">
        <f aca="false">IF(Pilotes!$B34&lt;&gt;"",Pilotes!Q34,"")</f>
        <v/>
      </c>
      <c r="C32" s="100" t="str">
        <f aca="false">IF(Pilotes!$B34&lt;&gt;"",Pilotes!B34,"")</f>
        <v/>
      </c>
      <c r="D32" s="101" t="str">
        <f aca="false">IF(Pilotes!$B34&lt;&gt;"",Pilotes!N34,"")</f>
        <v/>
      </c>
      <c r="E32" s="102" t="str">
        <f aca="false">IF(Pilotes!$B34&lt;&gt;"",Pilotes!O34,"")</f>
        <v/>
      </c>
      <c r="F32" s="103"/>
      <c r="G32" s="104"/>
      <c r="H32" s="103"/>
      <c r="I32" s="104"/>
      <c r="J32" s="103"/>
      <c r="K32" s="104"/>
      <c r="L32" s="103"/>
      <c r="M32" s="104"/>
      <c r="N32" s="105"/>
      <c r="O32" s="72"/>
      <c r="P32" s="72"/>
      <c r="Q32" s="72"/>
      <c r="R32" s="72"/>
      <c r="S32" s="72"/>
      <c r="T32" s="72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34.5" hidden="false" customHeight="true" outlineLevel="0" collapsed="false">
      <c r="A33" s="0"/>
      <c r="B33" s="99" t="str">
        <f aca="false">IF(Pilotes!$B35&lt;&gt;"",Pilotes!Q35,"")</f>
        <v/>
      </c>
      <c r="C33" s="100" t="str">
        <f aca="false">IF(Pilotes!$B35&lt;&gt;"",Pilotes!B35,"")</f>
        <v/>
      </c>
      <c r="D33" s="101" t="str">
        <f aca="false">IF(Pilotes!$B35&lt;&gt;"",Pilotes!N35,"")</f>
        <v/>
      </c>
      <c r="E33" s="102" t="str">
        <f aca="false">IF(Pilotes!$B35&lt;&gt;"",Pilotes!O35,"")</f>
        <v/>
      </c>
      <c r="F33" s="103"/>
      <c r="G33" s="104"/>
      <c r="H33" s="103"/>
      <c r="I33" s="104"/>
      <c r="J33" s="103"/>
      <c r="K33" s="104"/>
      <c r="L33" s="103"/>
      <c r="M33" s="104"/>
      <c r="N33" s="105"/>
      <c r="O33" s="72"/>
      <c r="P33" s="72"/>
      <c r="Q33" s="72"/>
      <c r="R33" s="72"/>
      <c r="S33" s="72"/>
      <c r="T33" s="72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34.5" hidden="false" customHeight="true" outlineLevel="0" collapsed="false">
      <c r="A34" s="0"/>
      <c r="B34" s="99" t="str">
        <f aca="false">IF(Pilotes!$B36&lt;&gt;"",Pilotes!Q36,"")</f>
        <v/>
      </c>
      <c r="C34" s="100" t="str">
        <f aca="false">IF(Pilotes!$B36&lt;&gt;"",Pilotes!B36,"")</f>
        <v/>
      </c>
      <c r="D34" s="101" t="str">
        <f aca="false">IF(Pilotes!$B36&lt;&gt;"",Pilotes!N36,"")</f>
        <v/>
      </c>
      <c r="E34" s="102" t="str">
        <f aca="false">IF(Pilotes!$B36&lt;&gt;"",Pilotes!O36,"")</f>
        <v/>
      </c>
      <c r="F34" s="103"/>
      <c r="G34" s="104"/>
      <c r="H34" s="103"/>
      <c r="I34" s="104"/>
      <c r="J34" s="103"/>
      <c r="K34" s="104"/>
      <c r="L34" s="103"/>
      <c r="M34" s="104"/>
      <c r="N34" s="105"/>
      <c r="O34" s="72"/>
      <c r="P34" s="72"/>
      <c r="Q34" s="72"/>
      <c r="R34" s="72"/>
      <c r="S34" s="72"/>
      <c r="T34" s="72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34.5" hidden="false" customHeight="true" outlineLevel="0" collapsed="false">
      <c r="A35" s="0"/>
      <c r="B35" s="99" t="str">
        <f aca="false">IF(Pilotes!$B37&lt;&gt;"",Pilotes!Q37,"")</f>
        <v/>
      </c>
      <c r="C35" s="100" t="str">
        <f aca="false">IF(Pilotes!$B37&lt;&gt;"",Pilotes!B37,"")</f>
        <v/>
      </c>
      <c r="D35" s="101" t="str">
        <f aca="false">IF(Pilotes!$B37&lt;&gt;"",Pilotes!N37,"")</f>
        <v/>
      </c>
      <c r="E35" s="102" t="str">
        <f aca="false">IF(Pilotes!$B37&lt;&gt;"",Pilotes!O37,"")</f>
        <v/>
      </c>
      <c r="F35" s="103"/>
      <c r="G35" s="104"/>
      <c r="H35" s="103"/>
      <c r="I35" s="104"/>
      <c r="J35" s="103"/>
      <c r="K35" s="104"/>
      <c r="L35" s="103"/>
      <c r="M35" s="104"/>
      <c r="N35" s="105"/>
      <c r="O35" s="72"/>
      <c r="P35" s="72"/>
      <c r="Q35" s="72"/>
      <c r="R35" s="72"/>
      <c r="S35" s="72"/>
      <c r="T35" s="72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34.5" hidden="false" customHeight="true" outlineLevel="0" collapsed="false">
      <c r="A36" s="0"/>
      <c r="B36" s="99" t="str">
        <f aca="false">IF(Pilotes!$B38&lt;&gt;"",Pilotes!Q38,"")</f>
        <v/>
      </c>
      <c r="C36" s="100" t="str">
        <f aca="false">IF(Pilotes!$B38&lt;&gt;"",Pilotes!B38,"")</f>
        <v/>
      </c>
      <c r="D36" s="101" t="str">
        <f aca="false">IF(Pilotes!$B38&lt;&gt;"",Pilotes!N38,"")</f>
        <v/>
      </c>
      <c r="E36" s="102" t="str">
        <f aca="false">IF(Pilotes!$B38&lt;&gt;"",Pilotes!O38,"")</f>
        <v/>
      </c>
      <c r="F36" s="103"/>
      <c r="G36" s="104"/>
      <c r="H36" s="103"/>
      <c r="I36" s="104"/>
      <c r="J36" s="103"/>
      <c r="K36" s="104"/>
      <c r="L36" s="103"/>
      <c r="M36" s="104"/>
      <c r="N36" s="105"/>
      <c r="O36" s="72"/>
      <c r="P36" s="72"/>
      <c r="Q36" s="72"/>
      <c r="R36" s="72"/>
      <c r="S36" s="72"/>
      <c r="T36" s="72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34.5" hidden="false" customHeight="true" outlineLevel="0" collapsed="false">
      <c r="A37" s="0"/>
      <c r="B37" s="99" t="str">
        <f aca="false">IF(Pilotes!$B39&lt;&gt;"",Pilotes!Q39,"")</f>
        <v/>
      </c>
      <c r="C37" s="100" t="str">
        <f aca="false">IF(Pilotes!$B39&lt;&gt;"",Pilotes!B39,"")</f>
        <v/>
      </c>
      <c r="D37" s="101" t="str">
        <f aca="false">IF(Pilotes!$B39&lt;&gt;"",Pilotes!N39,"")</f>
        <v/>
      </c>
      <c r="E37" s="102" t="str">
        <f aca="false">IF(Pilotes!$B39&lt;&gt;"",Pilotes!O39,"")</f>
        <v/>
      </c>
      <c r="F37" s="103"/>
      <c r="G37" s="104"/>
      <c r="H37" s="103"/>
      <c r="I37" s="104"/>
      <c r="J37" s="103"/>
      <c r="K37" s="104"/>
      <c r="L37" s="103"/>
      <c r="M37" s="104"/>
      <c r="N37" s="105"/>
      <c r="O37" s="72"/>
      <c r="P37" s="72"/>
      <c r="Q37" s="72"/>
      <c r="R37" s="72"/>
      <c r="S37" s="72"/>
      <c r="T37" s="72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34.5" hidden="false" customHeight="true" outlineLevel="0" collapsed="false">
      <c r="A38" s="0"/>
      <c r="B38" s="99" t="str">
        <f aca="false">IF(Pilotes!$B40&lt;&gt;"",Pilotes!Q40,"")</f>
        <v/>
      </c>
      <c r="C38" s="100" t="str">
        <f aca="false">IF(Pilotes!$B40&lt;&gt;"",Pilotes!B40,"")</f>
        <v/>
      </c>
      <c r="D38" s="101" t="str">
        <f aca="false">IF(Pilotes!$B40&lt;&gt;"",Pilotes!N40,"")</f>
        <v/>
      </c>
      <c r="E38" s="102" t="str">
        <f aca="false">IF(Pilotes!$B40&lt;&gt;"",Pilotes!O40,"")</f>
        <v/>
      </c>
      <c r="F38" s="103"/>
      <c r="G38" s="104"/>
      <c r="H38" s="103"/>
      <c r="I38" s="104"/>
      <c r="J38" s="103"/>
      <c r="K38" s="104"/>
      <c r="L38" s="103"/>
      <c r="M38" s="104"/>
      <c r="N38" s="105"/>
      <c r="O38" s="72"/>
      <c r="P38" s="72"/>
      <c r="Q38" s="72"/>
      <c r="R38" s="72"/>
      <c r="S38" s="72"/>
      <c r="T38" s="72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34.5" hidden="false" customHeight="true" outlineLevel="0" collapsed="false">
      <c r="A39" s="0"/>
      <c r="B39" s="99" t="str">
        <f aca="false">IF(Pilotes!$B41&lt;&gt;"",Pilotes!Q41,"")</f>
        <v/>
      </c>
      <c r="C39" s="100" t="str">
        <f aca="false">IF(Pilotes!$B41&lt;&gt;"",Pilotes!B41,"")</f>
        <v/>
      </c>
      <c r="D39" s="101" t="str">
        <f aca="false">IF(Pilotes!$B41&lt;&gt;"",Pilotes!N41,"")</f>
        <v/>
      </c>
      <c r="E39" s="102" t="str">
        <f aca="false">IF(Pilotes!$B41&lt;&gt;"",Pilotes!O41,"")</f>
        <v/>
      </c>
      <c r="F39" s="103"/>
      <c r="G39" s="104"/>
      <c r="H39" s="103"/>
      <c r="I39" s="104"/>
      <c r="J39" s="103"/>
      <c r="K39" s="104"/>
      <c r="L39" s="103"/>
      <c r="M39" s="104"/>
      <c r="N39" s="105"/>
      <c r="O39" s="72"/>
      <c r="P39" s="72"/>
      <c r="Q39" s="72"/>
      <c r="R39" s="72"/>
      <c r="S39" s="72"/>
      <c r="T39" s="72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34.5" hidden="false" customHeight="true" outlineLevel="0" collapsed="false">
      <c r="A40" s="0"/>
      <c r="B40" s="99" t="str">
        <f aca="false">IF(Pilotes!$B42&lt;&gt;"",Pilotes!Q42,"")</f>
        <v/>
      </c>
      <c r="C40" s="100" t="str">
        <f aca="false">IF(Pilotes!$B42&lt;&gt;"",Pilotes!B42,"")</f>
        <v/>
      </c>
      <c r="D40" s="101" t="str">
        <f aca="false">IF(Pilotes!$B42&lt;&gt;"",Pilotes!N42,"")</f>
        <v/>
      </c>
      <c r="E40" s="102" t="str">
        <f aca="false">IF(Pilotes!$B42&lt;&gt;"",Pilotes!O42,"")</f>
        <v/>
      </c>
      <c r="F40" s="103"/>
      <c r="G40" s="104"/>
      <c r="H40" s="103"/>
      <c r="I40" s="104"/>
      <c r="J40" s="103"/>
      <c r="K40" s="104"/>
      <c r="L40" s="103"/>
      <c r="M40" s="104"/>
      <c r="N40" s="105"/>
      <c r="O40" s="72"/>
      <c r="P40" s="72"/>
      <c r="Q40" s="72"/>
      <c r="R40" s="72"/>
      <c r="S40" s="72"/>
      <c r="T40" s="72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34.5" hidden="false" customHeight="true" outlineLevel="0" collapsed="false">
      <c r="A41" s="0"/>
      <c r="B41" s="99" t="str">
        <f aca="false">IF(Pilotes!$B43&lt;&gt;"",Pilotes!Q43,"")</f>
        <v/>
      </c>
      <c r="C41" s="100" t="str">
        <f aca="false">IF(Pilotes!$B43&lt;&gt;"",Pilotes!B43,"")</f>
        <v/>
      </c>
      <c r="D41" s="101" t="str">
        <f aca="false">IF(Pilotes!$B43&lt;&gt;"",Pilotes!N43,"")</f>
        <v/>
      </c>
      <c r="E41" s="102" t="str">
        <f aca="false">IF(Pilotes!$B43&lt;&gt;"",Pilotes!O43,"")</f>
        <v/>
      </c>
      <c r="F41" s="103"/>
      <c r="G41" s="104"/>
      <c r="H41" s="103"/>
      <c r="I41" s="104"/>
      <c r="J41" s="103"/>
      <c r="K41" s="104"/>
      <c r="L41" s="103"/>
      <c r="M41" s="104"/>
      <c r="N41" s="105"/>
      <c r="O41" s="72"/>
      <c r="P41" s="72"/>
      <c r="Q41" s="72"/>
      <c r="R41" s="72"/>
      <c r="S41" s="72"/>
      <c r="T41" s="72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34.5" hidden="false" customHeight="true" outlineLevel="0" collapsed="false">
      <c r="A42" s="0"/>
      <c r="B42" s="99" t="str">
        <f aca="false">IF(Pilotes!$B44&lt;&gt;"",Pilotes!Q44,"")</f>
        <v/>
      </c>
      <c r="C42" s="100" t="str">
        <f aca="false">IF(Pilotes!$B44&lt;&gt;"",Pilotes!B44,"")</f>
        <v/>
      </c>
      <c r="D42" s="101" t="str">
        <f aca="false">IF(Pilotes!$B44&lt;&gt;"",Pilotes!N44,"")</f>
        <v/>
      </c>
      <c r="E42" s="102" t="str">
        <f aca="false">IF(Pilotes!$B44&lt;&gt;"",Pilotes!O44,"")</f>
        <v/>
      </c>
      <c r="F42" s="103"/>
      <c r="G42" s="104"/>
      <c r="H42" s="103"/>
      <c r="I42" s="104"/>
      <c r="J42" s="103"/>
      <c r="K42" s="104"/>
      <c r="L42" s="103"/>
      <c r="M42" s="104"/>
      <c r="N42" s="105"/>
      <c r="O42" s="72"/>
      <c r="P42" s="72"/>
      <c r="Q42" s="72"/>
      <c r="R42" s="72"/>
      <c r="S42" s="72"/>
      <c r="T42" s="72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34.5" hidden="false" customHeight="true" outlineLevel="0" collapsed="false">
      <c r="A43" s="0"/>
      <c r="B43" s="99" t="str">
        <f aca="false">IF(Pilotes!$B45&lt;&gt;"",Pilotes!Q45,"")</f>
        <v/>
      </c>
      <c r="C43" s="100" t="str">
        <f aca="false">IF(Pilotes!$B45&lt;&gt;"",Pilotes!B45,"")</f>
        <v/>
      </c>
      <c r="D43" s="101" t="str">
        <f aca="false">IF(Pilotes!$B45&lt;&gt;"",Pilotes!N45,"")</f>
        <v/>
      </c>
      <c r="E43" s="102" t="str">
        <f aca="false">IF(Pilotes!$B45&lt;&gt;"",Pilotes!O45,"")</f>
        <v/>
      </c>
      <c r="F43" s="103"/>
      <c r="G43" s="104"/>
      <c r="H43" s="103"/>
      <c r="I43" s="104"/>
      <c r="J43" s="103"/>
      <c r="K43" s="104"/>
      <c r="L43" s="103"/>
      <c r="M43" s="104"/>
      <c r="N43" s="105"/>
      <c r="O43" s="72"/>
      <c r="P43" s="72"/>
      <c r="Q43" s="72"/>
      <c r="R43" s="72"/>
      <c r="S43" s="72"/>
      <c r="T43" s="72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34.5" hidden="false" customHeight="true" outlineLevel="0" collapsed="false">
      <c r="A44" s="0"/>
      <c r="B44" s="99" t="str">
        <f aca="false">IF(Pilotes!$B46&lt;&gt;"",Pilotes!Q46,"")</f>
        <v/>
      </c>
      <c r="C44" s="100" t="str">
        <f aca="false">IF(Pilotes!$B46&lt;&gt;"",Pilotes!B46,"")</f>
        <v/>
      </c>
      <c r="D44" s="101" t="str">
        <f aca="false">IF(Pilotes!$B46&lt;&gt;"",Pilotes!N46,"")</f>
        <v/>
      </c>
      <c r="E44" s="102" t="str">
        <f aca="false">IF(Pilotes!$B46&lt;&gt;"",Pilotes!O46,"")</f>
        <v/>
      </c>
      <c r="F44" s="103"/>
      <c r="G44" s="104"/>
      <c r="H44" s="103"/>
      <c r="I44" s="104"/>
      <c r="J44" s="103"/>
      <c r="K44" s="104"/>
      <c r="L44" s="103"/>
      <c r="M44" s="104"/>
      <c r="N44" s="105"/>
      <c r="O44" s="72"/>
      <c r="P44" s="72"/>
      <c r="Q44" s="72"/>
      <c r="R44" s="72"/>
      <c r="S44" s="72"/>
      <c r="T44" s="72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34.5" hidden="true" customHeight="true" outlineLevel="0" collapsed="false">
      <c r="A45" s="0"/>
      <c r="B45" s="99" t="str">
        <f aca="false">IF(Pilotes!$B47&lt;&gt;"",Pilotes!U47,"")</f>
        <v/>
      </c>
      <c r="C45" s="100" t="str">
        <f aca="false">IF(Pilotes!$B47&lt;&gt;"",Pilotes!B47,"")</f>
        <v/>
      </c>
      <c r="D45" s="101" t="str">
        <f aca="false">IF(Pilotes!$B47&lt;&gt;"",Pilotes!N47,"")</f>
        <v/>
      </c>
      <c r="E45" s="102" t="str">
        <f aca="false">IF(Pilotes!$B47&lt;&gt;"",Pilotes!O47,"")</f>
        <v/>
      </c>
      <c r="F45" s="103"/>
      <c r="G45" s="104"/>
      <c r="H45" s="103"/>
      <c r="I45" s="104"/>
      <c r="J45" s="103"/>
      <c r="K45" s="104"/>
      <c r="L45" s="103"/>
      <c r="M45" s="104"/>
      <c r="N45" s="105"/>
      <c r="O45" s="72"/>
      <c r="P45" s="72"/>
      <c r="Q45" s="72"/>
      <c r="R45" s="72"/>
      <c r="S45" s="72"/>
      <c r="T45" s="72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34.5" hidden="true" customHeight="true" outlineLevel="0" collapsed="false">
      <c r="A46" s="0"/>
      <c r="B46" s="99" t="str">
        <f aca="false">IF(Pilotes!$B48&lt;&gt;"",Pilotes!U48,"")</f>
        <v/>
      </c>
      <c r="C46" s="100" t="str">
        <f aca="false">IF(Pilotes!$B48&lt;&gt;"",Pilotes!B48,"")</f>
        <v/>
      </c>
      <c r="D46" s="101" t="str">
        <f aca="false">IF(Pilotes!$B48&lt;&gt;"",Pilotes!N48,"")</f>
        <v/>
      </c>
      <c r="E46" s="102" t="str">
        <f aca="false">IF(Pilotes!$B48&lt;&gt;"",Pilotes!O48,"")</f>
        <v/>
      </c>
      <c r="F46" s="103"/>
      <c r="G46" s="104"/>
      <c r="H46" s="103"/>
      <c r="I46" s="104"/>
      <c r="J46" s="103"/>
      <c r="K46" s="104"/>
      <c r="L46" s="103"/>
      <c r="M46" s="104"/>
      <c r="N46" s="105"/>
      <c r="O46" s="72"/>
      <c r="P46" s="72"/>
      <c r="Q46" s="72"/>
      <c r="R46" s="72"/>
      <c r="S46" s="72"/>
      <c r="T46" s="72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34.5" hidden="true" customHeight="true" outlineLevel="0" collapsed="false">
      <c r="A47" s="0"/>
      <c r="B47" s="99" t="str">
        <f aca="false">IF(Pilotes!$B49&lt;&gt;"",Pilotes!U49,"")</f>
        <v/>
      </c>
      <c r="C47" s="100" t="str">
        <f aca="false">IF(Pilotes!$B49&lt;&gt;"",Pilotes!B49,"")</f>
        <v/>
      </c>
      <c r="D47" s="101" t="str">
        <f aca="false">IF(Pilotes!$B49&lt;&gt;"",Pilotes!N49,"")</f>
        <v/>
      </c>
      <c r="E47" s="102" t="str">
        <f aca="false">IF(Pilotes!$B49&lt;&gt;"",Pilotes!O49,"")</f>
        <v/>
      </c>
      <c r="F47" s="103"/>
      <c r="G47" s="104"/>
      <c r="H47" s="103"/>
      <c r="I47" s="104"/>
      <c r="J47" s="103"/>
      <c r="K47" s="104"/>
      <c r="L47" s="103"/>
      <c r="M47" s="104"/>
      <c r="N47" s="105"/>
      <c r="O47" s="72"/>
      <c r="P47" s="72"/>
      <c r="Q47" s="72"/>
      <c r="R47" s="72"/>
      <c r="S47" s="72"/>
      <c r="T47" s="72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34.5" hidden="true" customHeight="true" outlineLevel="0" collapsed="false">
      <c r="A48" s="0"/>
      <c r="B48" s="99" t="str">
        <f aca="false">IF(Pilotes!$B50&lt;&gt;"",Pilotes!U50,"")</f>
        <v/>
      </c>
      <c r="C48" s="100" t="str">
        <f aca="false">IF(Pilotes!$B50&lt;&gt;"",Pilotes!B50,"")</f>
        <v/>
      </c>
      <c r="D48" s="101" t="str">
        <f aca="false">IF(Pilotes!$B50&lt;&gt;"",Pilotes!N50,"")</f>
        <v/>
      </c>
      <c r="E48" s="102" t="str">
        <f aca="false">IF(Pilotes!$B50&lt;&gt;"",Pilotes!O50,"")</f>
        <v/>
      </c>
      <c r="F48" s="103"/>
      <c r="G48" s="104"/>
      <c r="H48" s="103"/>
      <c r="I48" s="104"/>
      <c r="J48" s="103"/>
      <c r="K48" s="104"/>
      <c r="L48" s="103"/>
      <c r="M48" s="104"/>
      <c r="N48" s="105"/>
      <c r="O48" s="72"/>
      <c r="P48" s="72"/>
      <c r="Q48" s="72"/>
      <c r="R48" s="72"/>
      <c r="S48" s="72"/>
      <c r="T48" s="72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34.5" hidden="true" customHeight="true" outlineLevel="0" collapsed="false">
      <c r="A49" s="0"/>
      <c r="B49" s="99" t="str">
        <f aca="false">IF(Pilotes!$B51&lt;&gt;"",Pilotes!U51,"")</f>
        <v/>
      </c>
      <c r="C49" s="100" t="str">
        <f aca="false">IF(Pilotes!$B51&lt;&gt;"",Pilotes!B51,"")</f>
        <v/>
      </c>
      <c r="D49" s="101" t="str">
        <f aca="false">IF(Pilotes!$B51&lt;&gt;"",Pilotes!N51,"")</f>
        <v/>
      </c>
      <c r="E49" s="102" t="str">
        <f aca="false">IF(Pilotes!$B51&lt;&gt;"",Pilotes!O51,"")</f>
        <v/>
      </c>
      <c r="F49" s="103"/>
      <c r="G49" s="104"/>
      <c r="H49" s="103"/>
      <c r="I49" s="104"/>
      <c r="J49" s="103"/>
      <c r="K49" s="104"/>
      <c r="L49" s="103"/>
      <c r="M49" s="104"/>
      <c r="N49" s="105"/>
      <c r="O49" s="72"/>
      <c r="P49" s="72"/>
      <c r="Q49" s="72"/>
      <c r="R49" s="72"/>
      <c r="S49" s="72"/>
      <c r="T49" s="72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34.5" hidden="true" customHeight="true" outlineLevel="0" collapsed="false">
      <c r="A50" s="0"/>
      <c r="B50" s="99" t="str">
        <f aca="false">IF(Pilotes!$B52&lt;&gt;"",Pilotes!U52,"")</f>
        <v/>
      </c>
      <c r="C50" s="100" t="str">
        <f aca="false">IF(Pilotes!$B52&lt;&gt;"",Pilotes!B52,"")</f>
        <v/>
      </c>
      <c r="D50" s="101" t="str">
        <f aca="false">IF(Pilotes!$B52&lt;&gt;"",Pilotes!N52,"")</f>
        <v/>
      </c>
      <c r="E50" s="102" t="str">
        <f aca="false">IF(Pilotes!$B52&lt;&gt;"",Pilotes!O52,"")</f>
        <v/>
      </c>
      <c r="F50" s="103"/>
      <c r="G50" s="104"/>
      <c r="H50" s="103"/>
      <c r="I50" s="104"/>
      <c r="J50" s="103"/>
      <c r="K50" s="104"/>
      <c r="L50" s="103"/>
      <c r="M50" s="104"/>
      <c r="N50" s="105"/>
      <c r="O50" s="72"/>
      <c r="P50" s="72"/>
      <c r="Q50" s="72"/>
      <c r="R50" s="72"/>
      <c r="S50" s="72"/>
      <c r="T50" s="72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34.5" hidden="true" customHeight="true" outlineLevel="0" collapsed="false">
      <c r="A51" s="0"/>
      <c r="B51" s="99" t="str">
        <f aca="false">IF(Pilotes!$B53&lt;&gt;"",Pilotes!U53,"")</f>
        <v/>
      </c>
      <c r="C51" s="100" t="str">
        <f aca="false">IF(Pilotes!$B53&lt;&gt;"",Pilotes!B53,"")</f>
        <v/>
      </c>
      <c r="D51" s="101" t="str">
        <f aca="false">IF(Pilotes!$B53&lt;&gt;"",Pilotes!N53,"")</f>
        <v/>
      </c>
      <c r="E51" s="102" t="str">
        <f aca="false">IF(Pilotes!$B53&lt;&gt;"",Pilotes!O53,"")</f>
        <v/>
      </c>
      <c r="F51" s="103"/>
      <c r="G51" s="104"/>
      <c r="H51" s="103"/>
      <c r="I51" s="104"/>
      <c r="J51" s="103"/>
      <c r="K51" s="104"/>
      <c r="L51" s="103"/>
      <c r="M51" s="104"/>
      <c r="N51" s="105"/>
      <c r="O51" s="72"/>
      <c r="P51" s="72"/>
      <c r="Q51" s="72"/>
      <c r="R51" s="72"/>
      <c r="S51" s="72"/>
      <c r="T51" s="72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34.5" hidden="true" customHeight="true" outlineLevel="0" collapsed="false">
      <c r="A52" s="0"/>
      <c r="B52" s="99" t="str">
        <f aca="false">IF(Pilotes!$B54&lt;&gt;"",Pilotes!U54,"")</f>
        <v/>
      </c>
      <c r="C52" s="100" t="str">
        <f aca="false">IF(Pilotes!$B54&lt;&gt;"",Pilotes!B54,"")</f>
        <v/>
      </c>
      <c r="D52" s="101" t="str">
        <f aca="false">IF(Pilotes!$B54&lt;&gt;"",Pilotes!N54,"")</f>
        <v/>
      </c>
      <c r="E52" s="102" t="str">
        <f aca="false">IF(Pilotes!$B54&lt;&gt;"",Pilotes!O54,"")</f>
        <v/>
      </c>
      <c r="F52" s="103"/>
      <c r="G52" s="104"/>
      <c r="H52" s="103"/>
      <c r="I52" s="104"/>
      <c r="J52" s="103"/>
      <c r="K52" s="104"/>
      <c r="L52" s="103"/>
      <c r="M52" s="104"/>
      <c r="N52" s="105"/>
      <c r="O52" s="72"/>
      <c r="P52" s="72"/>
      <c r="Q52" s="72"/>
      <c r="R52" s="72"/>
      <c r="S52" s="72"/>
      <c r="T52" s="72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34.5" hidden="true" customHeight="true" outlineLevel="0" collapsed="false">
      <c r="A53" s="0"/>
      <c r="B53" s="99" t="str">
        <f aca="false">IF(Pilotes!$B55&lt;&gt;"",Pilotes!U55,"")</f>
        <v/>
      </c>
      <c r="C53" s="100" t="str">
        <f aca="false">IF(Pilotes!$B55&lt;&gt;"",Pilotes!B55,"")</f>
        <v/>
      </c>
      <c r="D53" s="101" t="str">
        <f aca="false">IF(Pilotes!$B55&lt;&gt;"",Pilotes!N55,"")</f>
        <v/>
      </c>
      <c r="E53" s="102" t="str">
        <f aca="false">IF(Pilotes!$B55&lt;&gt;"",Pilotes!O55,"")</f>
        <v/>
      </c>
      <c r="F53" s="103"/>
      <c r="G53" s="104"/>
      <c r="H53" s="103"/>
      <c r="I53" s="104"/>
      <c r="J53" s="103"/>
      <c r="K53" s="104"/>
      <c r="L53" s="103"/>
      <c r="M53" s="104"/>
      <c r="N53" s="105"/>
      <c r="O53" s="72"/>
      <c r="P53" s="72"/>
      <c r="Q53" s="72"/>
      <c r="R53" s="72"/>
      <c r="S53" s="72"/>
      <c r="T53" s="72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34.5" hidden="true" customHeight="true" outlineLevel="0" collapsed="false">
      <c r="A54" s="0"/>
      <c r="B54" s="99" t="str">
        <f aca="false">IF(Pilotes!$B56&lt;&gt;"",Pilotes!U56,"")</f>
        <v/>
      </c>
      <c r="C54" s="100" t="str">
        <f aca="false">IF(Pilotes!$B56&lt;&gt;"",Pilotes!B56,"")</f>
        <v/>
      </c>
      <c r="D54" s="101" t="str">
        <f aca="false">IF(Pilotes!$B56&lt;&gt;"",Pilotes!N56,"")</f>
        <v/>
      </c>
      <c r="E54" s="102" t="str">
        <f aca="false">IF(Pilotes!$B56&lt;&gt;"",Pilotes!O56,"")</f>
        <v/>
      </c>
      <c r="F54" s="103"/>
      <c r="G54" s="104"/>
      <c r="H54" s="103"/>
      <c r="I54" s="104"/>
      <c r="J54" s="103"/>
      <c r="K54" s="104"/>
      <c r="L54" s="103"/>
      <c r="M54" s="104"/>
      <c r="N54" s="105"/>
      <c r="O54" s="72"/>
      <c r="P54" s="72"/>
      <c r="Q54" s="72"/>
      <c r="R54" s="72"/>
      <c r="S54" s="72"/>
      <c r="T54" s="72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34.5" hidden="true" customHeight="true" outlineLevel="0" collapsed="false">
      <c r="A55" s="0"/>
      <c r="B55" s="99" t="str">
        <f aca="false">IF(Pilotes!$B57&lt;&gt;"",Pilotes!U57,"")</f>
        <v/>
      </c>
      <c r="C55" s="100" t="str">
        <f aca="false">IF(Pilotes!$B57&lt;&gt;"",Pilotes!B57,"")</f>
        <v/>
      </c>
      <c r="D55" s="101" t="str">
        <f aca="false">IF(Pilotes!$B57&lt;&gt;"",Pilotes!N57,"")</f>
        <v/>
      </c>
      <c r="E55" s="102" t="str">
        <f aca="false">IF(Pilotes!$B57&lt;&gt;"",Pilotes!O57,"")</f>
        <v/>
      </c>
      <c r="F55" s="103"/>
      <c r="G55" s="104"/>
      <c r="H55" s="103"/>
      <c r="I55" s="104"/>
      <c r="J55" s="103"/>
      <c r="K55" s="104"/>
      <c r="L55" s="103"/>
      <c r="M55" s="104"/>
      <c r="N55" s="105"/>
      <c r="O55" s="72"/>
      <c r="P55" s="72"/>
      <c r="Q55" s="72"/>
      <c r="R55" s="72"/>
      <c r="S55" s="72"/>
      <c r="T55" s="72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34.5" hidden="true" customHeight="true" outlineLevel="0" collapsed="false">
      <c r="A56" s="0"/>
      <c r="B56" s="99" t="str">
        <f aca="false">IF(Pilotes!$B58&lt;&gt;"",Pilotes!U58,"")</f>
        <v/>
      </c>
      <c r="C56" s="100" t="str">
        <f aca="false">IF(Pilotes!$B58&lt;&gt;"",Pilotes!B58,"")</f>
        <v/>
      </c>
      <c r="D56" s="101" t="str">
        <f aca="false">IF(Pilotes!$B58&lt;&gt;"",Pilotes!N58,"")</f>
        <v/>
      </c>
      <c r="E56" s="102" t="str">
        <f aca="false">IF(Pilotes!$B58&lt;&gt;"",Pilotes!O58,"")</f>
        <v/>
      </c>
      <c r="F56" s="103"/>
      <c r="G56" s="104"/>
      <c r="H56" s="103"/>
      <c r="I56" s="104"/>
      <c r="J56" s="103"/>
      <c r="K56" s="104"/>
      <c r="L56" s="103"/>
      <c r="M56" s="104"/>
      <c r="N56" s="105"/>
      <c r="O56" s="72"/>
      <c r="P56" s="72"/>
      <c r="Q56" s="72"/>
      <c r="R56" s="72"/>
      <c r="S56" s="72"/>
      <c r="T56" s="72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34.5" hidden="true" customHeight="true" outlineLevel="0" collapsed="false">
      <c r="A57" s="0"/>
      <c r="B57" s="99" t="str">
        <f aca="false">IF(Pilotes!$B59&lt;&gt;"",Pilotes!U59,"")</f>
        <v/>
      </c>
      <c r="C57" s="100" t="str">
        <f aca="false">IF(Pilotes!$B59&lt;&gt;"",Pilotes!B59,"")</f>
        <v/>
      </c>
      <c r="D57" s="101" t="str">
        <f aca="false">IF(Pilotes!$B59&lt;&gt;"",Pilotes!N59,"")</f>
        <v/>
      </c>
      <c r="E57" s="102" t="str">
        <f aca="false">IF(Pilotes!$B59&lt;&gt;"",Pilotes!O59,"")</f>
        <v/>
      </c>
      <c r="F57" s="103"/>
      <c r="G57" s="104"/>
      <c r="H57" s="103"/>
      <c r="I57" s="104"/>
      <c r="J57" s="103"/>
      <c r="K57" s="104"/>
      <c r="L57" s="103"/>
      <c r="M57" s="104"/>
      <c r="N57" s="105"/>
      <c r="O57" s="72"/>
      <c r="P57" s="72"/>
      <c r="Q57" s="72"/>
      <c r="R57" s="72"/>
      <c r="S57" s="72"/>
      <c r="T57" s="72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34.5" hidden="true" customHeight="true" outlineLevel="0" collapsed="false">
      <c r="A58" s="0"/>
      <c r="B58" s="99" t="str">
        <f aca="false">IF(Pilotes!$B60&lt;&gt;"",Pilotes!U60,"")</f>
        <v/>
      </c>
      <c r="C58" s="100" t="str">
        <f aca="false">IF(Pilotes!$B60&lt;&gt;"",Pilotes!B60,"")</f>
        <v/>
      </c>
      <c r="D58" s="101" t="str">
        <f aca="false">IF(Pilotes!$B60&lt;&gt;"",Pilotes!N60,"")</f>
        <v/>
      </c>
      <c r="E58" s="102" t="str">
        <f aca="false">IF(Pilotes!$B60&lt;&gt;"",Pilotes!O60,"")</f>
        <v/>
      </c>
      <c r="F58" s="103"/>
      <c r="G58" s="104"/>
      <c r="H58" s="103"/>
      <c r="I58" s="104"/>
      <c r="J58" s="103"/>
      <c r="K58" s="104"/>
      <c r="L58" s="103"/>
      <c r="M58" s="104"/>
      <c r="N58" s="105"/>
      <c r="O58" s="72"/>
      <c r="P58" s="72"/>
      <c r="Q58" s="72"/>
      <c r="R58" s="72"/>
      <c r="S58" s="72"/>
      <c r="T58" s="72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34.5" hidden="true" customHeight="true" outlineLevel="0" collapsed="false">
      <c r="A59" s="0"/>
      <c r="B59" s="99" t="str">
        <f aca="false">IF(Pilotes!$B61&lt;&gt;"",Pilotes!U61,"")</f>
        <v/>
      </c>
      <c r="C59" s="100" t="str">
        <f aca="false">IF(Pilotes!$B61&lt;&gt;"",Pilotes!B61,"")</f>
        <v/>
      </c>
      <c r="D59" s="101" t="str">
        <f aca="false">IF(Pilotes!$B61&lt;&gt;"",Pilotes!N61,"")</f>
        <v/>
      </c>
      <c r="E59" s="102" t="str">
        <f aca="false">IF(Pilotes!$B61&lt;&gt;"",Pilotes!O61,"")</f>
        <v/>
      </c>
      <c r="F59" s="103"/>
      <c r="G59" s="104"/>
      <c r="H59" s="103"/>
      <c r="I59" s="104"/>
      <c r="J59" s="103"/>
      <c r="K59" s="104"/>
      <c r="L59" s="103"/>
      <c r="M59" s="104"/>
      <c r="N59" s="105"/>
      <c r="O59" s="72"/>
      <c r="P59" s="72"/>
      <c r="Q59" s="72"/>
      <c r="R59" s="72"/>
      <c r="S59" s="72"/>
      <c r="T59" s="72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34.5" hidden="true" customHeight="true" outlineLevel="0" collapsed="false">
      <c r="A60" s="0"/>
      <c r="B60" s="99" t="str">
        <f aca="false">IF(Pilotes!$B62&lt;&gt;"",Pilotes!U62,"")</f>
        <v/>
      </c>
      <c r="C60" s="100" t="str">
        <f aca="false">IF(Pilotes!$B62&lt;&gt;"",Pilotes!B62,"")</f>
        <v/>
      </c>
      <c r="D60" s="101" t="str">
        <f aca="false">IF(Pilotes!$B62&lt;&gt;"",Pilotes!N62,"")</f>
        <v/>
      </c>
      <c r="E60" s="102" t="str">
        <f aca="false">IF(Pilotes!$B62&lt;&gt;"",Pilotes!O62,"")</f>
        <v/>
      </c>
      <c r="F60" s="103"/>
      <c r="G60" s="104"/>
      <c r="H60" s="103"/>
      <c r="I60" s="104"/>
      <c r="J60" s="103"/>
      <c r="K60" s="104"/>
      <c r="L60" s="103"/>
      <c r="M60" s="104"/>
      <c r="N60" s="105"/>
      <c r="O60" s="72"/>
      <c r="P60" s="72"/>
      <c r="Q60" s="72"/>
      <c r="R60" s="72"/>
      <c r="S60" s="72"/>
      <c r="T60" s="72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34.5" hidden="true" customHeight="true" outlineLevel="0" collapsed="false">
      <c r="A61" s="0"/>
      <c r="B61" s="99" t="str">
        <f aca="false">IF(Pilotes!$B63&lt;&gt;"",Pilotes!U63,"")</f>
        <v/>
      </c>
      <c r="C61" s="100" t="str">
        <f aca="false">IF(Pilotes!$B63&lt;&gt;"",Pilotes!B63,"")</f>
        <v/>
      </c>
      <c r="D61" s="101" t="str">
        <f aca="false">IF(Pilotes!$B63&lt;&gt;"",Pilotes!N63,"")</f>
        <v/>
      </c>
      <c r="E61" s="102" t="str">
        <f aca="false">IF(Pilotes!$B63&lt;&gt;"",Pilotes!O63,"")</f>
        <v/>
      </c>
      <c r="F61" s="103"/>
      <c r="G61" s="104"/>
      <c r="H61" s="103"/>
      <c r="I61" s="104"/>
      <c r="J61" s="103"/>
      <c r="K61" s="104"/>
      <c r="L61" s="103"/>
      <c r="M61" s="104"/>
      <c r="N61" s="105"/>
      <c r="O61" s="72"/>
      <c r="P61" s="72"/>
      <c r="Q61" s="72"/>
      <c r="R61" s="72"/>
      <c r="S61" s="72"/>
      <c r="T61" s="72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34.5" hidden="true" customHeight="true" outlineLevel="0" collapsed="false">
      <c r="A62" s="0"/>
      <c r="B62" s="99" t="str">
        <f aca="false">IF(Pilotes!$B64&lt;&gt;"",Pilotes!U64,"")</f>
        <v/>
      </c>
      <c r="C62" s="100" t="str">
        <f aca="false">IF(Pilotes!$B64&lt;&gt;"",Pilotes!B64,"")</f>
        <v/>
      </c>
      <c r="D62" s="101" t="str">
        <f aca="false">IF(Pilotes!$B64&lt;&gt;"",Pilotes!N64,"")</f>
        <v/>
      </c>
      <c r="E62" s="102" t="str">
        <f aca="false">IF(Pilotes!$B64&lt;&gt;"",Pilotes!O64,"")</f>
        <v/>
      </c>
      <c r="F62" s="103"/>
      <c r="G62" s="104"/>
      <c r="H62" s="103"/>
      <c r="I62" s="104"/>
      <c r="J62" s="103"/>
      <c r="K62" s="104"/>
      <c r="L62" s="103"/>
      <c r="M62" s="104"/>
      <c r="N62" s="105"/>
      <c r="O62" s="72"/>
      <c r="P62" s="72"/>
      <c r="Q62" s="72"/>
      <c r="R62" s="72"/>
      <c r="S62" s="72"/>
      <c r="T62" s="72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34.5" hidden="true" customHeight="true" outlineLevel="0" collapsed="false">
      <c r="A63" s="0"/>
      <c r="B63" s="99" t="str">
        <f aca="false">IF(Pilotes!$B65&lt;&gt;"",Pilotes!U65,"")</f>
        <v/>
      </c>
      <c r="C63" s="100" t="str">
        <f aca="false">IF(Pilotes!$B65&lt;&gt;"",Pilotes!B65,"")</f>
        <v/>
      </c>
      <c r="D63" s="101" t="str">
        <f aca="false">IF(Pilotes!$B65&lt;&gt;"",Pilotes!N65,"")</f>
        <v/>
      </c>
      <c r="E63" s="102" t="str">
        <f aca="false">IF(Pilotes!$B65&lt;&gt;"",Pilotes!O65,"")</f>
        <v/>
      </c>
      <c r="F63" s="103"/>
      <c r="G63" s="104"/>
      <c r="H63" s="103"/>
      <c r="I63" s="104"/>
      <c r="J63" s="103"/>
      <c r="K63" s="104"/>
      <c r="L63" s="103"/>
      <c r="M63" s="104"/>
      <c r="N63" s="105"/>
      <c r="O63" s="72"/>
      <c r="P63" s="72"/>
      <c r="Q63" s="72"/>
      <c r="R63" s="72"/>
      <c r="S63" s="72"/>
      <c r="T63" s="72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34.5" hidden="true" customHeight="true" outlineLevel="0" collapsed="false">
      <c r="A64" s="0"/>
      <c r="B64" s="99" t="str">
        <f aca="false">IF(Pilotes!$B66&lt;&gt;"",Pilotes!U66,"")</f>
        <v/>
      </c>
      <c r="C64" s="100" t="str">
        <f aca="false">IF(Pilotes!$B66&lt;&gt;"",Pilotes!B66,"")</f>
        <v/>
      </c>
      <c r="D64" s="101" t="str">
        <f aca="false">IF(Pilotes!$B66&lt;&gt;"",Pilotes!N66,"")</f>
        <v/>
      </c>
      <c r="E64" s="102" t="str">
        <f aca="false">IF(Pilotes!$B66&lt;&gt;"",Pilotes!O66,"")</f>
        <v/>
      </c>
      <c r="F64" s="103"/>
      <c r="G64" s="104"/>
      <c r="H64" s="103"/>
      <c r="I64" s="104"/>
      <c r="J64" s="103"/>
      <c r="K64" s="104"/>
      <c r="L64" s="103"/>
      <c r="M64" s="104"/>
      <c r="N64" s="105"/>
      <c r="O64" s="72"/>
      <c r="P64" s="72"/>
      <c r="Q64" s="72"/>
      <c r="R64" s="72"/>
      <c r="S64" s="72"/>
      <c r="T64" s="72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34.5" hidden="true" customHeight="true" outlineLevel="0" collapsed="false">
      <c r="A65" s="0"/>
      <c r="B65" s="99" t="str">
        <f aca="false">IF(Pilotes!$B67&lt;&gt;"",Pilotes!U67,"")</f>
        <v/>
      </c>
      <c r="C65" s="100" t="str">
        <f aca="false">IF(Pilotes!$B67&lt;&gt;"",Pilotes!B67,"")</f>
        <v/>
      </c>
      <c r="D65" s="101" t="str">
        <f aca="false">IF(Pilotes!$B67&lt;&gt;"",Pilotes!N67,"")</f>
        <v/>
      </c>
      <c r="E65" s="102" t="str">
        <f aca="false">IF(Pilotes!$B67&lt;&gt;"",Pilotes!O67,"")</f>
        <v/>
      </c>
      <c r="F65" s="103"/>
      <c r="G65" s="104"/>
      <c r="H65" s="103"/>
      <c r="I65" s="104"/>
      <c r="J65" s="103"/>
      <c r="K65" s="104"/>
      <c r="L65" s="103"/>
      <c r="M65" s="104"/>
      <c r="N65" s="105"/>
      <c r="O65" s="72"/>
      <c r="P65" s="72"/>
      <c r="Q65" s="72"/>
      <c r="R65" s="72"/>
      <c r="S65" s="72"/>
      <c r="T65" s="72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34.5" hidden="true" customHeight="true" outlineLevel="0" collapsed="false">
      <c r="A66" s="0"/>
      <c r="B66" s="99" t="str">
        <f aca="false">IF(Pilotes!$B68&lt;&gt;"",Pilotes!Q68,"")</f>
        <v/>
      </c>
      <c r="C66" s="100" t="str">
        <f aca="false">IF(Pilotes!$B68&lt;&gt;"",Pilotes!B68,"")</f>
        <v/>
      </c>
      <c r="D66" s="101" t="str">
        <f aca="false">IF(Pilotes!$B68&lt;&gt;"",Pilotes!N68,"")</f>
        <v/>
      </c>
      <c r="E66" s="102" t="str">
        <f aca="false">IF(Pilotes!$B68&lt;&gt;"",Pilotes!O68,"")</f>
        <v/>
      </c>
      <c r="F66" s="103"/>
      <c r="G66" s="104"/>
      <c r="H66" s="103"/>
      <c r="I66" s="104"/>
      <c r="J66" s="103"/>
      <c r="K66" s="104"/>
      <c r="L66" s="103"/>
      <c r="M66" s="104"/>
      <c r="N66" s="105"/>
      <c r="O66" s="72"/>
      <c r="P66" s="72"/>
      <c r="Q66" s="72"/>
      <c r="R66" s="72"/>
      <c r="S66" s="72"/>
      <c r="T66" s="72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34.5" hidden="true" customHeight="true" outlineLevel="0" collapsed="false">
      <c r="A67" s="0"/>
      <c r="B67" s="99" t="str">
        <f aca="false">IF(Pilotes!$B69&lt;&gt;"",Pilotes!Q69,"")</f>
        <v/>
      </c>
      <c r="C67" s="100" t="str">
        <f aca="false">IF(Pilotes!$B69&lt;&gt;"",Pilotes!B69,"")</f>
        <v/>
      </c>
      <c r="D67" s="101" t="str">
        <f aca="false">IF(Pilotes!$B69&lt;&gt;"",Pilotes!N69,"")</f>
        <v/>
      </c>
      <c r="E67" s="102" t="str">
        <f aca="false">IF(Pilotes!$B69&lt;&gt;"",Pilotes!O69,"")</f>
        <v/>
      </c>
      <c r="F67" s="103"/>
      <c r="G67" s="104"/>
      <c r="H67" s="103"/>
      <c r="I67" s="104"/>
      <c r="J67" s="103"/>
      <c r="K67" s="104"/>
      <c r="L67" s="103"/>
      <c r="M67" s="104"/>
      <c r="N67" s="105"/>
      <c r="O67" s="72"/>
      <c r="P67" s="72"/>
      <c r="Q67" s="72"/>
      <c r="R67" s="72"/>
      <c r="S67" s="72"/>
      <c r="T67" s="72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34.5" hidden="true" customHeight="true" outlineLevel="0" collapsed="false">
      <c r="A68" s="0"/>
      <c r="B68" s="99" t="str">
        <f aca="false">IF(Pilotes!$B70&lt;&gt;"",Pilotes!Q70,"")</f>
        <v/>
      </c>
      <c r="C68" s="100" t="str">
        <f aca="false">IF(Pilotes!$B70&lt;&gt;"",Pilotes!B70,"")</f>
        <v/>
      </c>
      <c r="D68" s="101" t="str">
        <f aca="false">IF(Pilotes!$B70&lt;&gt;"",Pilotes!N70,"")</f>
        <v/>
      </c>
      <c r="E68" s="102" t="str">
        <f aca="false">IF(Pilotes!$B70&lt;&gt;"",Pilotes!O70,"")</f>
        <v/>
      </c>
      <c r="F68" s="103"/>
      <c r="G68" s="104"/>
      <c r="H68" s="103"/>
      <c r="I68" s="104"/>
      <c r="J68" s="103"/>
      <c r="K68" s="104"/>
      <c r="L68" s="103"/>
      <c r="M68" s="104"/>
      <c r="N68" s="105"/>
      <c r="O68" s="72"/>
      <c r="P68" s="72"/>
      <c r="Q68" s="72"/>
      <c r="R68" s="72"/>
      <c r="S68" s="72"/>
      <c r="T68" s="72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34.5" hidden="true" customHeight="true" outlineLevel="0" collapsed="false">
      <c r="A69" s="0"/>
      <c r="B69" s="99" t="str">
        <f aca="false">IF(Pilotes!$B71&lt;&gt;"",Pilotes!Q71,"")</f>
        <v/>
      </c>
      <c r="C69" s="100" t="str">
        <f aca="false">IF(Pilotes!$B71&lt;&gt;"",Pilotes!B71,"")</f>
        <v/>
      </c>
      <c r="D69" s="101" t="str">
        <f aca="false">IF(Pilotes!$B71&lt;&gt;"",Pilotes!N71,"")</f>
        <v/>
      </c>
      <c r="E69" s="102" t="str">
        <f aca="false">IF(Pilotes!$B71&lt;&gt;"",Pilotes!O71,"")</f>
        <v/>
      </c>
      <c r="F69" s="103"/>
      <c r="G69" s="104"/>
      <c r="H69" s="103"/>
      <c r="I69" s="104"/>
      <c r="J69" s="103"/>
      <c r="K69" s="104"/>
      <c r="L69" s="103"/>
      <c r="M69" s="104"/>
      <c r="N69" s="105"/>
      <c r="O69" s="72"/>
      <c r="P69" s="72"/>
      <c r="Q69" s="72"/>
      <c r="R69" s="72"/>
      <c r="S69" s="72"/>
      <c r="T69" s="72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34.5" hidden="true" customHeight="true" outlineLevel="0" collapsed="false">
      <c r="A70" s="0"/>
      <c r="B70" s="99" t="str">
        <f aca="false">IF(Pilotes!$B72&lt;&gt;"",Pilotes!Q72,"")</f>
        <v/>
      </c>
      <c r="C70" s="100" t="str">
        <f aca="false">IF(Pilotes!$B72&lt;&gt;"",Pilotes!B72,"")</f>
        <v/>
      </c>
      <c r="D70" s="101" t="str">
        <f aca="false">IF(Pilotes!$B72&lt;&gt;"",Pilotes!N72,"")</f>
        <v/>
      </c>
      <c r="E70" s="102" t="str">
        <f aca="false">IF(Pilotes!$B72&lt;&gt;"",Pilotes!O72,"")</f>
        <v/>
      </c>
      <c r="F70" s="103"/>
      <c r="G70" s="104"/>
      <c r="H70" s="103"/>
      <c r="I70" s="104"/>
      <c r="J70" s="103"/>
      <c r="K70" s="104"/>
      <c r="L70" s="103"/>
      <c r="M70" s="104"/>
      <c r="N70" s="105"/>
      <c r="O70" s="72"/>
      <c r="P70" s="72"/>
      <c r="Q70" s="72"/>
      <c r="R70" s="72"/>
      <c r="S70" s="72"/>
      <c r="T70" s="72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customFormat="false" ht="34.5" hidden="true" customHeight="true" outlineLevel="0" collapsed="false">
      <c r="A71" s="0"/>
      <c r="B71" s="99" t="str">
        <f aca="false">IF(Pilotes!$B73&lt;&gt;"",Pilotes!Q73,"")</f>
        <v/>
      </c>
      <c r="C71" s="100" t="str">
        <f aca="false">IF(Pilotes!$B73&lt;&gt;"",Pilotes!B73,"")</f>
        <v/>
      </c>
      <c r="D71" s="101" t="str">
        <f aca="false">IF(Pilotes!$B73&lt;&gt;"",Pilotes!N73,"")</f>
        <v/>
      </c>
      <c r="E71" s="102" t="str">
        <f aca="false">IF(Pilotes!$B73&lt;&gt;"",Pilotes!O73,"")</f>
        <v/>
      </c>
      <c r="F71" s="103"/>
      <c r="G71" s="104"/>
      <c r="H71" s="103"/>
      <c r="I71" s="104"/>
      <c r="J71" s="103"/>
      <c r="K71" s="104"/>
      <c r="L71" s="103"/>
      <c r="M71" s="104"/>
      <c r="N71" s="105"/>
      <c r="O71" s="72"/>
      <c r="P71" s="72"/>
      <c r="Q71" s="72"/>
      <c r="R71" s="72"/>
      <c r="S71" s="72"/>
      <c r="T71" s="72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customFormat="false" ht="34.5" hidden="true" customHeight="true" outlineLevel="0" collapsed="false">
      <c r="A72" s="0"/>
      <c r="B72" s="99" t="str">
        <f aca="false">IF(Pilotes!$B74&lt;&gt;"",Pilotes!Q74,"")</f>
        <v/>
      </c>
      <c r="C72" s="100" t="str">
        <f aca="false">IF(Pilotes!$B74&lt;&gt;"",Pilotes!B74,"")</f>
        <v/>
      </c>
      <c r="D72" s="101" t="str">
        <f aca="false">IF(Pilotes!$B74&lt;&gt;"",Pilotes!N74,"")</f>
        <v/>
      </c>
      <c r="E72" s="102" t="str">
        <f aca="false">IF(Pilotes!$B74&lt;&gt;"",Pilotes!O74,"")</f>
        <v/>
      </c>
      <c r="F72" s="103"/>
      <c r="G72" s="104"/>
      <c r="H72" s="103"/>
      <c r="I72" s="104"/>
      <c r="J72" s="103"/>
      <c r="K72" s="104"/>
      <c r="L72" s="103"/>
      <c r="M72" s="104"/>
      <c r="N72" s="105"/>
      <c r="O72" s="72"/>
      <c r="P72" s="72"/>
      <c r="Q72" s="72"/>
      <c r="R72" s="72"/>
      <c r="S72" s="72"/>
      <c r="T72" s="72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customFormat="false" ht="34.5" hidden="true" customHeight="true" outlineLevel="0" collapsed="false">
      <c r="A73" s="0"/>
      <c r="B73" s="99" t="str">
        <f aca="false">IF(Pilotes!$B75&lt;&gt;"",Pilotes!Q75,"")</f>
        <v/>
      </c>
      <c r="C73" s="100" t="str">
        <f aca="false">IF(Pilotes!$B75&lt;&gt;"",Pilotes!B75,"")</f>
        <v/>
      </c>
      <c r="D73" s="101" t="str">
        <f aca="false">IF(Pilotes!$B75&lt;&gt;"",Pilotes!N75,"")</f>
        <v/>
      </c>
      <c r="E73" s="102" t="str">
        <f aca="false">IF(Pilotes!$B75&lt;&gt;"",Pilotes!O75,"")</f>
        <v/>
      </c>
      <c r="F73" s="103"/>
      <c r="G73" s="104"/>
      <c r="H73" s="103"/>
      <c r="I73" s="104"/>
      <c r="J73" s="103"/>
      <c r="K73" s="104"/>
      <c r="L73" s="103"/>
      <c r="M73" s="104"/>
      <c r="N73" s="105"/>
      <c r="O73" s="72"/>
      <c r="P73" s="72"/>
      <c r="Q73" s="72"/>
      <c r="R73" s="72"/>
      <c r="S73" s="72"/>
      <c r="T73" s="72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customFormat="false" ht="34.5" hidden="true" customHeight="true" outlineLevel="0" collapsed="false">
      <c r="A74" s="0"/>
      <c r="B74" s="99" t="str">
        <f aca="false">IF(Pilotes!$B76&lt;&gt;"",Pilotes!Q76,"")</f>
        <v/>
      </c>
      <c r="C74" s="100" t="str">
        <f aca="false">IF(Pilotes!$B76&lt;&gt;"",Pilotes!B76,"")</f>
        <v/>
      </c>
      <c r="D74" s="101" t="str">
        <f aca="false">IF(Pilotes!$B76&lt;&gt;"",Pilotes!N76,"")</f>
        <v/>
      </c>
      <c r="E74" s="102" t="str">
        <f aca="false">IF(Pilotes!$B76&lt;&gt;"",Pilotes!O76,"")</f>
        <v/>
      </c>
      <c r="F74" s="103"/>
      <c r="G74" s="104"/>
      <c r="H74" s="103"/>
      <c r="I74" s="104"/>
      <c r="J74" s="103"/>
      <c r="K74" s="104"/>
      <c r="L74" s="103"/>
      <c r="M74" s="104"/>
      <c r="N74" s="105"/>
      <c r="O74" s="72"/>
      <c r="P74" s="72"/>
      <c r="Q74" s="72"/>
      <c r="R74" s="72"/>
      <c r="S74" s="72"/>
      <c r="T74" s="72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34.5" hidden="true" customHeight="true" outlineLevel="0" collapsed="false">
      <c r="A75" s="0"/>
      <c r="B75" s="99" t="str">
        <f aca="false">IF(Pilotes!$B77&lt;&gt;"",Pilotes!Q77,"")</f>
        <v/>
      </c>
      <c r="C75" s="100" t="str">
        <f aca="false">IF(Pilotes!$B77&lt;&gt;"",Pilotes!B77,"")</f>
        <v/>
      </c>
      <c r="D75" s="101" t="str">
        <f aca="false">IF(Pilotes!$B77&lt;&gt;"",Pilotes!N77,"")</f>
        <v/>
      </c>
      <c r="E75" s="102" t="str">
        <f aca="false">IF(Pilotes!$B77&lt;&gt;"",Pilotes!O77,"")</f>
        <v/>
      </c>
      <c r="F75" s="103"/>
      <c r="G75" s="104"/>
      <c r="H75" s="103"/>
      <c r="I75" s="104"/>
      <c r="J75" s="103"/>
      <c r="K75" s="104"/>
      <c r="L75" s="103"/>
      <c r="M75" s="104"/>
      <c r="N75" s="105"/>
      <c r="O75" s="72"/>
      <c r="P75" s="72"/>
      <c r="Q75" s="72"/>
      <c r="R75" s="72"/>
      <c r="S75" s="72"/>
      <c r="T75" s="72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34.5" hidden="true" customHeight="true" outlineLevel="0" collapsed="false">
      <c r="A76" s="0"/>
      <c r="B76" s="99" t="str">
        <f aca="false">IF(Pilotes!$B78&lt;&gt;"",Pilotes!Q78,"")</f>
        <v/>
      </c>
      <c r="C76" s="100" t="str">
        <f aca="false">IF(Pilotes!$B78&lt;&gt;"",Pilotes!B78,"")</f>
        <v/>
      </c>
      <c r="D76" s="101" t="str">
        <f aca="false">IF(Pilotes!$B78&lt;&gt;"",Pilotes!N78,"")</f>
        <v/>
      </c>
      <c r="E76" s="102" t="str">
        <f aca="false">IF(Pilotes!$B78&lt;&gt;"",Pilotes!O78,"")</f>
        <v/>
      </c>
      <c r="F76" s="103"/>
      <c r="G76" s="104"/>
      <c r="H76" s="103"/>
      <c r="I76" s="104"/>
      <c r="J76" s="103"/>
      <c r="K76" s="104"/>
      <c r="L76" s="103"/>
      <c r="M76" s="104"/>
      <c r="N76" s="105"/>
      <c r="O76" s="72"/>
      <c r="P76" s="72"/>
      <c r="Q76" s="72"/>
      <c r="R76" s="72"/>
      <c r="S76" s="72"/>
      <c r="T76" s="72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34.5" hidden="true" customHeight="true" outlineLevel="0" collapsed="false">
      <c r="A77" s="0"/>
      <c r="B77" s="99" t="str">
        <f aca="false">IF(Pilotes!$B79&lt;&gt;"",Pilotes!Q79,"")</f>
        <v/>
      </c>
      <c r="C77" s="100" t="str">
        <f aca="false">IF(Pilotes!$B79&lt;&gt;"",Pilotes!B79,"")</f>
        <v/>
      </c>
      <c r="D77" s="101" t="str">
        <f aca="false">IF(Pilotes!$B79&lt;&gt;"",Pilotes!N79,"")</f>
        <v/>
      </c>
      <c r="E77" s="102" t="str">
        <f aca="false">IF(Pilotes!$B79&lt;&gt;"",Pilotes!O79,"")</f>
        <v/>
      </c>
      <c r="F77" s="103"/>
      <c r="G77" s="104"/>
      <c r="H77" s="103"/>
      <c r="I77" s="104"/>
      <c r="J77" s="103"/>
      <c r="K77" s="104"/>
      <c r="L77" s="103"/>
      <c r="M77" s="104"/>
      <c r="N77" s="105"/>
      <c r="O77" s="72"/>
      <c r="P77" s="72"/>
      <c r="Q77" s="72"/>
      <c r="R77" s="72"/>
      <c r="S77" s="72"/>
      <c r="T77" s="72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customFormat="false" ht="34.5" hidden="true" customHeight="true" outlineLevel="0" collapsed="false">
      <c r="A78" s="0"/>
      <c r="B78" s="99" t="str">
        <f aca="false">IF(Pilotes!$B80&lt;&gt;"",Pilotes!Q80,"")</f>
        <v/>
      </c>
      <c r="C78" s="100" t="str">
        <f aca="false">IF(Pilotes!$B80&lt;&gt;"",Pilotes!B80,"")</f>
        <v/>
      </c>
      <c r="D78" s="101" t="str">
        <f aca="false">IF(Pilotes!$B80&lt;&gt;"",Pilotes!N80,"")</f>
        <v/>
      </c>
      <c r="E78" s="102" t="str">
        <f aca="false">IF(Pilotes!$B80&lt;&gt;"",Pilotes!O80,"")</f>
        <v/>
      </c>
      <c r="F78" s="103"/>
      <c r="G78" s="104"/>
      <c r="H78" s="103"/>
      <c r="I78" s="104"/>
      <c r="J78" s="103"/>
      <c r="K78" s="104"/>
      <c r="L78" s="103"/>
      <c r="M78" s="104"/>
      <c r="N78" s="105"/>
      <c r="O78" s="72"/>
      <c r="P78" s="72"/>
      <c r="Q78" s="72"/>
      <c r="R78" s="72"/>
      <c r="S78" s="72"/>
      <c r="T78" s="72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customFormat="false" ht="34.5" hidden="true" customHeight="true" outlineLevel="0" collapsed="false">
      <c r="A79" s="0"/>
      <c r="B79" s="99" t="str">
        <f aca="false">IF(Pilotes!$B81&lt;&gt;"",Pilotes!Q81,"")</f>
        <v/>
      </c>
      <c r="C79" s="100" t="str">
        <f aca="false">IF(Pilotes!$B81&lt;&gt;"",Pilotes!B81,"")</f>
        <v/>
      </c>
      <c r="D79" s="101" t="str">
        <f aca="false">IF(Pilotes!$B81&lt;&gt;"",Pilotes!N81,"")</f>
        <v/>
      </c>
      <c r="E79" s="102" t="str">
        <f aca="false">IF(Pilotes!$B81&lt;&gt;"",Pilotes!O81,"")</f>
        <v/>
      </c>
      <c r="F79" s="103"/>
      <c r="G79" s="104"/>
      <c r="H79" s="103"/>
      <c r="I79" s="104"/>
      <c r="J79" s="103"/>
      <c r="K79" s="104"/>
      <c r="L79" s="103"/>
      <c r="M79" s="104"/>
      <c r="N79" s="105"/>
      <c r="O79" s="72"/>
      <c r="P79" s="72"/>
      <c r="Q79" s="72"/>
      <c r="R79" s="72"/>
      <c r="S79" s="72"/>
      <c r="T79" s="72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customFormat="false" ht="34.5" hidden="true" customHeight="true" outlineLevel="0" collapsed="false">
      <c r="A80" s="0"/>
      <c r="B80" s="99" t="str">
        <f aca="false">IF(Pilotes!$B82&lt;&gt;"",Pilotes!Q82,"")</f>
        <v/>
      </c>
      <c r="C80" s="100" t="str">
        <f aca="false">IF(Pilotes!$B82&lt;&gt;"",Pilotes!B82,"")</f>
        <v/>
      </c>
      <c r="D80" s="101" t="str">
        <f aca="false">IF(Pilotes!$B82&lt;&gt;"",Pilotes!N82,"")</f>
        <v/>
      </c>
      <c r="E80" s="102" t="str">
        <f aca="false">IF(Pilotes!$B82&lt;&gt;"",Pilotes!O82,"")</f>
        <v/>
      </c>
      <c r="F80" s="103"/>
      <c r="G80" s="104"/>
      <c r="H80" s="103"/>
      <c r="I80" s="104"/>
      <c r="J80" s="103"/>
      <c r="K80" s="104"/>
      <c r="L80" s="103"/>
      <c r="M80" s="104"/>
      <c r="N80" s="105"/>
      <c r="O80" s="72"/>
      <c r="P80" s="72"/>
      <c r="Q80" s="72"/>
      <c r="R80" s="72"/>
      <c r="S80" s="72"/>
      <c r="T80" s="72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customFormat="false" ht="34.5" hidden="true" customHeight="true" outlineLevel="0" collapsed="false">
      <c r="A81" s="0"/>
      <c r="B81" s="99" t="str">
        <f aca="false">IF(Pilotes!$B83&lt;&gt;"",Pilotes!Q83,"")</f>
        <v/>
      </c>
      <c r="C81" s="100" t="str">
        <f aca="false">IF(Pilotes!$B83&lt;&gt;"",Pilotes!B83,"")</f>
        <v/>
      </c>
      <c r="D81" s="101" t="str">
        <f aca="false">IF(Pilotes!$B83&lt;&gt;"",Pilotes!N83,"")</f>
        <v/>
      </c>
      <c r="E81" s="102" t="str">
        <f aca="false">IF(Pilotes!$B83&lt;&gt;"",Pilotes!O83,"")</f>
        <v/>
      </c>
      <c r="F81" s="103"/>
      <c r="G81" s="104"/>
      <c r="H81" s="103"/>
      <c r="I81" s="104"/>
      <c r="J81" s="103"/>
      <c r="K81" s="104"/>
      <c r="L81" s="103"/>
      <c r="M81" s="104"/>
      <c r="N81" s="105"/>
      <c r="O81" s="72"/>
      <c r="P81" s="72"/>
      <c r="Q81" s="72"/>
      <c r="R81" s="72"/>
      <c r="S81" s="72"/>
      <c r="T81" s="72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34.5" hidden="true" customHeight="true" outlineLevel="0" collapsed="false">
      <c r="A82" s="0"/>
      <c r="B82" s="99" t="str">
        <f aca="false">IF(Pilotes!$B84&lt;&gt;"",Pilotes!Q84,"")</f>
        <v/>
      </c>
      <c r="C82" s="100" t="str">
        <f aca="false">IF(Pilotes!$B84&lt;&gt;"",Pilotes!B84,"")</f>
        <v/>
      </c>
      <c r="D82" s="101" t="str">
        <f aca="false">IF(Pilotes!$B84&lt;&gt;"",Pilotes!N84,"")</f>
        <v/>
      </c>
      <c r="E82" s="102" t="str">
        <f aca="false">IF(Pilotes!$B84&lt;&gt;"",Pilotes!O84,"")</f>
        <v/>
      </c>
      <c r="F82" s="103"/>
      <c r="G82" s="104"/>
      <c r="H82" s="103"/>
      <c r="I82" s="104"/>
      <c r="J82" s="103"/>
      <c r="K82" s="104"/>
      <c r="L82" s="103"/>
      <c r="M82" s="104"/>
      <c r="N82" s="105"/>
      <c r="O82" s="72"/>
      <c r="P82" s="72"/>
      <c r="Q82" s="72"/>
      <c r="R82" s="72"/>
      <c r="S82" s="72"/>
      <c r="T82" s="72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34.5" hidden="true" customHeight="true" outlineLevel="0" collapsed="false">
      <c r="A83" s="0"/>
      <c r="B83" s="99" t="str">
        <f aca="false">IF(Pilotes!$B85&lt;&gt;"",Pilotes!Q85,"")</f>
        <v/>
      </c>
      <c r="C83" s="100" t="str">
        <f aca="false">IF(Pilotes!$B85&lt;&gt;"",Pilotes!B85,"")</f>
        <v/>
      </c>
      <c r="D83" s="101" t="str">
        <f aca="false">IF(Pilotes!$B85&lt;&gt;"",Pilotes!N85,"")</f>
        <v/>
      </c>
      <c r="E83" s="102" t="str">
        <f aca="false">IF(Pilotes!$B85&lt;&gt;"",Pilotes!O85,"")</f>
        <v/>
      </c>
      <c r="F83" s="103"/>
      <c r="G83" s="104"/>
      <c r="H83" s="103"/>
      <c r="I83" s="104"/>
      <c r="J83" s="103"/>
      <c r="K83" s="104"/>
      <c r="L83" s="103"/>
      <c r="M83" s="104"/>
      <c r="N83" s="105"/>
      <c r="O83" s="72"/>
      <c r="P83" s="72"/>
      <c r="Q83" s="72"/>
      <c r="R83" s="72"/>
      <c r="S83" s="72"/>
      <c r="T83" s="72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34.5" hidden="true" customHeight="true" outlineLevel="0" collapsed="false">
      <c r="A84" s="0"/>
      <c r="B84" s="99" t="str">
        <f aca="false">IF(Pilotes!$B86&lt;&gt;"",Pilotes!Q86,"")</f>
        <v/>
      </c>
      <c r="C84" s="100" t="str">
        <f aca="false">IF(Pilotes!$B86&lt;&gt;"",Pilotes!B86,"")</f>
        <v/>
      </c>
      <c r="D84" s="101" t="str">
        <f aca="false">IF(Pilotes!$B86&lt;&gt;"",Pilotes!N86,"")</f>
        <v/>
      </c>
      <c r="E84" s="102" t="str">
        <f aca="false">IF(Pilotes!$B86&lt;&gt;"",Pilotes!O86,"")</f>
        <v/>
      </c>
      <c r="F84" s="103"/>
      <c r="G84" s="104"/>
      <c r="H84" s="103"/>
      <c r="I84" s="104"/>
      <c r="J84" s="103"/>
      <c r="K84" s="104"/>
      <c r="L84" s="103"/>
      <c r="M84" s="104"/>
      <c r="N84" s="105"/>
      <c r="O84" s="72"/>
      <c r="P84" s="72"/>
      <c r="Q84" s="72"/>
      <c r="R84" s="72"/>
      <c r="S84" s="72"/>
      <c r="T84" s="72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34.5" hidden="true" customHeight="true" outlineLevel="0" collapsed="false">
      <c r="A85" s="0"/>
      <c r="B85" s="99" t="str">
        <f aca="false">IF(Pilotes!$B87&lt;&gt;"",Pilotes!Q87,"")</f>
        <v/>
      </c>
      <c r="C85" s="100" t="str">
        <f aca="false">IF(Pilotes!$B87&lt;&gt;"",Pilotes!B87,"")</f>
        <v/>
      </c>
      <c r="D85" s="101" t="str">
        <f aca="false">IF(Pilotes!$B87&lt;&gt;"",Pilotes!N87,"")</f>
        <v/>
      </c>
      <c r="E85" s="102" t="str">
        <f aca="false">IF(Pilotes!$B87&lt;&gt;"",Pilotes!O87,"")</f>
        <v/>
      </c>
      <c r="F85" s="103"/>
      <c r="G85" s="104"/>
      <c r="H85" s="103"/>
      <c r="I85" s="104"/>
      <c r="J85" s="103"/>
      <c r="K85" s="104"/>
      <c r="L85" s="103"/>
      <c r="M85" s="104"/>
      <c r="N85" s="105"/>
      <c r="O85" s="72"/>
      <c r="P85" s="72"/>
      <c r="Q85" s="72"/>
      <c r="R85" s="72"/>
      <c r="S85" s="72"/>
      <c r="T85" s="72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34.5" hidden="true" customHeight="true" outlineLevel="0" collapsed="false">
      <c r="A86" s="0"/>
      <c r="B86" s="99" t="str">
        <f aca="false">IF(Pilotes!$B88&lt;&gt;"",Pilotes!Q88,"")</f>
        <v/>
      </c>
      <c r="C86" s="100" t="str">
        <f aca="false">IF(Pilotes!$B88&lt;&gt;"",Pilotes!B88,"")</f>
        <v/>
      </c>
      <c r="D86" s="101" t="str">
        <f aca="false">IF(Pilotes!$B88&lt;&gt;"",Pilotes!N88,"")</f>
        <v/>
      </c>
      <c r="E86" s="102" t="str">
        <f aca="false">IF(Pilotes!$B88&lt;&gt;"",Pilotes!O88,"")</f>
        <v/>
      </c>
      <c r="F86" s="103"/>
      <c r="G86" s="104"/>
      <c r="H86" s="103"/>
      <c r="I86" s="104"/>
      <c r="J86" s="103"/>
      <c r="K86" s="104"/>
      <c r="L86" s="103"/>
      <c r="M86" s="104"/>
      <c r="N86" s="105"/>
      <c r="O86" s="72"/>
      <c r="P86" s="72"/>
      <c r="Q86" s="72"/>
      <c r="R86" s="72"/>
      <c r="S86" s="72"/>
      <c r="T86" s="72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34.5" hidden="true" customHeight="true" outlineLevel="0" collapsed="false">
      <c r="A87" s="0"/>
      <c r="B87" s="99" t="str">
        <f aca="false">IF(Pilotes!$B89&lt;&gt;"",Pilotes!Q89,"")</f>
        <v/>
      </c>
      <c r="C87" s="100" t="str">
        <f aca="false">IF(Pilotes!$B89&lt;&gt;"",Pilotes!B89,"")</f>
        <v/>
      </c>
      <c r="D87" s="101" t="str">
        <f aca="false">IF(Pilotes!$B89&lt;&gt;"",Pilotes!N89,"")</f>
        <v/>
      </c>
      <c r="E87" s="102" t="str">
        <f aca="false">IF(Pilotes!$B89&lt;&gt;"",Pilotes!O89,"")</f>
        <v/>
      </c>
      <c r="F87" s="103"/>
      <c r="G87" s="104"/>
      <c r="H87" s="103"/>
      <c r="I87" s="104"/>
      <c r="J87" s="103"/>
      <c r="K87" s="104"/>
      <c r="L87" s="103"/>
      <c r="M87" s="104"/>
      <c r="N87" s="105"/>
      <c r="O87" s="72"/>
      <c r="P87" s="72"/>
      <c r="Q87" s="72"/>
      <c r="R87" s="72"/>
      <c r="S87" s="72"/>
      <c r="T87" s="72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34.5" hidden="true" customHeight="true" outlineLevel="0" collapsed="false">
      <c r="A88" s="0"/>
      <c r="B88" s="99" t="str">
        <f aca="false">IF(Pilotes!$B90&lt;&gt;"",Pilotes!Q90,"")</f>
        <v/>
      </c>
      <c r="C88" s="100" t="str">
        <f aca="false">IF(Pilotes!$B90&lt;&gt;"",Pilotes!B90,"")</f>
        <v/>
      </c>
      <c r="D88" s="101" t="str">
        <f aca="false">IF(Pilotes!$B90&lt;&gt;"",Pilotes!N90,"")</f>
        <v/>
      </c>
      <c r="E88" s="102" t="str">
        <f aca="false">IF(Pilotes!$B90&lt;&gt;"",Pilotes!O90,"")</f>
        <v/>
      </c>
      <c r="F88" s="103"/>
      <c r="G88" s="104"/>
      <c r="H88" s="103"/>
      <c r="I88" s="104"/>
      <c r="J88" s="103"/>
      <c r="K88" s="104"/>
      <c r="L88" s="103"/>
      <c r="M88" s="104"/>
      <c r="N88" s="105"/>
      <c r="O88" s="72"/>
      <c r="P88" s="72"/>
      <c r="Q88" s="72"/>
      <c r="R88" s="72"/>
      <c r="S88" s="72"/>
      <c r="T88" s="72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34.5" hidden="true" customHeight="true" outlineLevel="0" collapsed="false">
      <c r="A89" s="0"/>
      <c r="B89" s="99" t="str">
        <f aca="false">IF(Pilotes!$B91&lt;&gt;"",Pilotes!Q91,"")</f>
        <v/>
      </c>
      <c r="C89" s="100" t="str">
        <f aca="false">IF(Pilotes!$B91&lt;&gt;"",Pilotes!B91,"")</f>
        <v/>
      </c>
      <c r="D89" s="101" t="str">
        <f aca="false">IF(Pilotes!$B91&lt;&gt;"",Pilotes!N91,"")</f>
        <v/>
      </c>
      <c r="E89" s="102" t="str">
        <f aca="false">IF(Pilotes!$B91&lt;&gt;"",Pilotes!O91,"")</f>
        <v/>
      </c>
      <c r="F89" s="103"/>
      <c r="G89" s="104"/>
      <c r="H89" s="103"/>
      <c r="I89" s="104"/>
      <c r="J89" s="103"/>
      <c r="K89" s="104"/>
      <c r="L89" s="103"/>
      <c r="M89" s="104"/>
      <c r="N89" s="105"/>
      <c r="O89" s="72"/>
      <c r="P89" s="72"/>
      <c r="Q89" s="72"/>
      <c r="R89" s="72"/>
      <c r="S89" s="72"/>
      <c r="T89" s="72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34.5" hidden="true" customHeight="true" outlineLevel="0" collapsed="false">
      <c r="A90" s="0"/>
      <c r="B90" s="99" t="str">
        <f aca="false">IF(Pilotes!$B92&lt;&gt;"",Pilotes!Q92,"")</f>
        <v/>
      </c>
      <c r="C90" s="100" t="str">
        <f aca="false">IF(Pilotes!$B92&lt;&gt;"",Pilotes!B92,"")</f>
        <v/>
      </c>
      <c r="D90" s="101" t="str">
        <f aca="false">IF(Pilotes!$B92&lt;&gt;"",Pilotes!N92,"")</f>
        <v/>
      </c>
      <c r="E90" s="102" t="str">
        <f aca="false">IF(Pilotes!$B92&lt;&gt;"",Pilotes!O92,"")</f>
        <v/>
      </c>
      <c r="F90" s="103"/>
      <c r="G90" s="104"/>
      <c r="H90" s="103"/>
      <c r="I90" s="104"/>
      <c r="J90" s="103"/>
      <c r="K90" s="104"/>
      <c r="L90" s="103"/>
      <c r="M90" s="104"/>
      <c r="N90" s="105"/>
      <c r="O90" s="72"/>
      <c r="P90" s="72"/>
      <c r="Q90" s="72"/>
      <c r="R90" s="72"/>
      <c r="S90" s="72"/>
      <c r="T90" s="72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34.5" hidden="true" customHeight="true" outlineLevel="0" collapsed="false">
      <c r="A91" s="0"/>
      <c r="B91" s="99" t="str">
        <f aca="false">IF(Pilotes!$B93&lt;&gt;"",Pilotes!Q93,"")</f>
        <v/>
      </c>
      <c r="C91" s="100" t="str">
        <f aca="false">IF(Pilotes!$B93&lt;&gt;"",Pilotes!B93,"")</f>
        <v/>
      </c>
      <c r="D91" s="101" t="str">
        <f aca="false">IF(Pilotes!$B93&lt;&gt;"",Pilotes!N93,"")</f>
        <v/>
      </c>
      <c r="E91" s="102" t="str">
        <f aca="false">IF(Pilotes!$B93&lt;&gt;"",Pilotes!O93,"")</f>
        <v/>
      </c>
      <c r="F91" s="103"/>
      <c r="G91" s="104"/>
      <c r="H91" s="103"/>
      <c r="I91" s="104"/>
      <c r="J91" s="103"/>
      <c r="K91" s="104"/>
      <c r="L91" s="103"/>
      <c r="M91" s="104"/>
      <c r="N91" s="105"/>
      <c r="O91" s="72"/>
      <c r="P91" s="72"/>
      <c r="Q91" s="72"/>
      <c r="R91" s="72"/>
      <c r="S91" s="72"/>
      <c r="T91" s="72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customFormat="false" ht="34.5" hidden="true" customHeight="true" outlineLevel="0" collapsed="false">
      <c r="A92" s="0"/>
      <c r="B92" s="99" t="str">
        <f aca="false">IF(Pilotes!$B94&lt;&gt;"",Pilotes!Q94,"")</f>
        <v/>
      </c>
      <c r="C92" s="100" t="str">
        <f aca="false">IF(Pilotes!$B94&lt;&gt;"",Pilotes!B94,"")</f>
        <v/>
      </c>
      <c r="D92" s="101" t="str">
        <f aca="false">IF(Pilotes!$B94&lt;&gt;"",Pilotes!N94,"")</f>
        <v/>
      </c>
      <c r="E92" s="102" t="str">
        <f aca="false">IF(Pilotes!$B94&lt;&gt;"",Pilotes!O94,"")</f>
        <v/>
      </c>
      <c r="F92" s="103"/>
      <c r="G92" s="104"/>
      <c r="H92" s="103"/>
      <c r="I92" s="104"/>
      <c r="J92" s="103"/>
      <c r="K92" s="104"/>
      <c r="L92" s="103"/>
      <c r="M92" s="104"/>
      <c r="N92" s="105"/>
      <c r="O92" s="72"/>
      <c r="P92" s="72"/>
      <c r="Q92" s="72"/>
      <c r="R92" s="72"/>
      <c r="S92" s="72"/>
      <c r="T92" s="72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customFormat="false" ht="34.5" hidden="true" customHeight="true" outlineLevel="0" collapsed="false">
      <c r="A93" s="0"/>
      <c r="B93" s="99" t="str">
        <f aca="false">IF(Pilotes!$B95&lt;&gt;"",Pilotes!Q95,"")</f>
        <v/>
      </c>
      <c r="C93" s="100" t="str">
        <f aca="false">IF(Pilotes!$B95&lt;&gt;"",Pilotes!B95,"")</f>
        <v/>
      </c>
      <c r="D93" s="101" t="str">
        <f aca="false">IF(Pilotes!$B95&lt;&gt;"",Pilotes!N95,"")</f>
        <v/>
      </c>
      <c r="E93" s="102" t="str">
        <f aca="false">IF(Pilotes!$B95&lt;&gt;"",Pilotes!O95,"")</f>
        <v/>
      </c>
      <c r="F93" s="103"/>
      <c r="G93" s="104"/>
      <c r="H93" s="103"/>
      <c r="I93" s="104"/>
      <c r="J93" s="103"/>
      <c r="K93" s="104"/>
      <c r="L93" s="103"/>
      <c r="M93" s="104"/>
      <c r="N93" s="105"/>
      <c r="O93" s="72"/>
      <c r="P93" s="72"/>
      <c r="Q93" s="72"/>
      <c r="R93" s="72"/>
      <c r="S93" s="72"/>
      <c r="T93" s="72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34.5" hidden="true" customHeight="true" outlineLevel="0" collapsed="false">
      <c r="A94" s="0"/>
      <c r="B94" s="99" t="str">
        <f aca="false">IF(Pilotes!$B96&lt;&gt;"",Pilotes!Q96,"")</f>
        <v/>
      </c>
      <c r="C94" s="100" t="str">
        <f aca="false">IF(Pilotes!$B96&lt;&gt;"",Pilotes!B96,"")</f>
        <v/>
      </c>
      <c r="D94" s="101" t="str">
        <f aca="false">IF(Pilotes!$B96&lt;&gt;"",Pilotes!N96,"")</f>
        <v/>
      </c>
      <c r="E94" s="102" t="str">
        <f aca="false">IF(Pilotes!$B96&lt;&gt;"",Pilotes!O96,"")</f>
        <v/>
      </c>
      <c r="F94" s="103"/>
      <c r="G94" s="104"/>
      <c r="H94" s="103"/>
      <c r="I94" s="104"/>
      <c r="J94" s="103"/>
      <c r="K94" s="104"/>
      <c r="L94" s="103"/>
      <c r="M94" s="104"/>
      <c r="N94" s="105"/>
      <c r="O94" s="72"/>
      <c r="P94" s="72"/>
      <c r="Q94" s="72"/>
      <c r="R94" s="72"/>
      <c r="S94" s="72"/>
      <c r="T94" s="72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34.5" hidden="true" customHeight="true" outlineLevel="0" collapsed="false">
      <c r="A95" s="0"/>
      <c r="B95" s="99" t="str">
        <f aca="false">IF(Pilotes!$B97&lt;&gt;"",Pilotes!Q97,"")</f>
        <v/>
      </c>
      <c r="C95" s="100" t="str">
        <f aca="false">IF(Pilotes!$B97&lt;&gt;"",Pilotes!B97,"")</f>
        <v/>
      </c>
      <c r="D95" s="101" t="str">
        <f aca="false">IF(Pilotes!$B97&lt;&gt;"",Pilotes!N97,"")</f>
        <v/>
      </c>
      <c r="E95" s="102" t="str">
        <f aca="false">IF(Pilotes!$B97&lt;&gt;"",Pilotes!O97,"")</f>
        <v/>
      </c>
      <c r="F95" s="103"/>
      <c r="G95" s="104"/>
      <c r="H95" s="103"/>
      <c r="I95" s="104"/>
      <c r="J95" s="103"/>
      <c r="K95" s="104"/>
      <c r="L95" s="103"/>
      <c r="M95" s="104"/>
      <c r="N95" s="105"/>
      <c r="O95" s="72"/>
      <c r="P95" s="72"/>
      <c r="Q95" s="72"/>
      <c r="R95" s="72"/>
      <c r="S95" s="72"/>
      <c r="T95" s="72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34.5" hidden="true" customHeight="true" outlineLevel="0" collapsed="false">
      <c r="A96" s="0"/>
      <c r="B96" s="99" t="str">
        <f aca="false">IF(Pilotes!$B98&lt;&gt;"",Pilotes!Q98,"")</f>
        <v/>
      </c>
      <c r="C96" s="100" t="str">
        <f aca="false">IF(Pilotes!$B98&lt;&gt;"",Pilotes!B98,"")</f>
        <v/>
      </c>
      <c r="D96" s="101" t="str">
        <f aca="false">IF(Pilotes!$B98&lt;&gt;"",Pilotes!N98,"")</f>
        <v/>
      </c>
      <c r="E96" s="102" t="str">
        <f aca="false">IF(Pilotes!$B98&lt;&gt;"",Pilotes!O98,"")</f>
        <v/>
      </c>
      <c r="F96" s="103"/>
      <c r="G96" s="104"/>
      <c r="H96" s="103"/>
      <c r="I96" s="104"/>
      <c r="J96" s="103"/>
      <c r="K96" s="104"/>
      <c r="L96" s="103"/>
      <c r="M96" s="104"/>
      <c r="N96" s="105"/>
      <c r="O96" s="72"/>
      <c r="P96" s="72"/>
      <c r="Q96" s="72"/>
      <c r="R96" s="72"/>
      <c r="S96" s="72"/>
      <c r="T96" s="72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34.5" hidden="true" customHeight="true" outlineLevel="0" collapsed="false">
      <c r="A97" s="0"/>
      <c r="B97" s="99" t="str">
        <f aca="false">IF(Pilotes!$B99&lt;&gt;"",Pilotes!Q99,"")</f>
        <v/>
      </c>
      <c r="C97" s="100" t="str">
        <f aca="false">IF(Pilotes!$B99&lt;&gt;"",Pilotes!B99,"")</f>
        <v/>
      </c>
      <c r="D97" s="101" t="str">
        <f aca="false">IF(Pilotes!$B99&lt;&gt;"",Pilotes!N99,"")</f>
        <v/>
      </c>
      <c r="E97" s="102" t="str">
        <f aca="false">IF(Pilotes!$B99&lt;&gt;"",Pilotes!O99,"")</f>
        <v/>
      </c>
      <c r="F97" s="103"/>
      <c r="G97" s="104"/>
      <c r="H97" s="103"/>
      <c r="I97" s="104"/>
      <c r="J97" s="103"/>
      <c r="K97" s="104"/>
      <c r="L97" s="103"/>
      <c r="M97" s="104"/>
      <c r="N97" s="105"/>
      <c r="O97" s="72"/>
      <c r="P97" s="72"/>
      <c r="Q97" s="72"/>
      <c r="R97" s="72"/>
      <c r="S97" s="72"/>
      <c r="T97" s="72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34.5" hidden="true" customHeight="true" outlineLevel="0" collapsed="false">
      <c r="A98" s="0"/>
      <c r="B98" s="99" t="str">
        <f aca="false">IF(Pilotes!$B100&lt;&gt;"",Pilotes!Q100,"")</f>
        <v/>
      </c>
      <c r="C98" s="100" t="str">
        <f aca="false">IF(Pilotes!$B100&lt;&gt;"",Pilotes!B100,"")</f>
        <v/>
      </c>
      <c r="D98" s="101" t="str">
        <f aca="false">IF(Pilotes!$B100&lt;&gt;"",Pilotes!N100,"")</f>
        <v/>
      </c>
      <c r="E98" s="102" t="str">
        <f aca="false">IF(Pilotes!$B100&lt;&gt;"",Pilotes!O100,"")</f>
        <v/>
      </c>
      <c r="F98" s="103"/>
      <c r="G98" s="104"/>
      <c r="H98" s="103"/>
      <c r="I98" s="104"/>
      <c r="J98" s="103"/>
      <c r="K98" s="104"/>
      <c r="L98" s="103"/>
      <c r="M98" s="104"/>
      <c r="N98" s="105"/>
      <c r="O98" s="72"/>
      <c r="P98" s="72"/>
      <c r="Q98" s="72"/>
      <c r="R98" s="72"/>
      <c r="S98" s="72"/>
      <c r="T98" s="72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34.5" hidden="true" customHeight="true" outlineLevel="0" collapsed="false">
      <c r="A99" s="0"/>
      <c r="B99" s="99" t="str">
        <f aca="false">IF(Pilotes!$B101&lt;&gt;"",Pilotes!Q101,"")</f>
        <v/>
      </c>
      <c r="C99" s="100" t="str">
        <f aca="false">IF(Pilotes!$B101&lt;&gt;"",Pilotes!B101,"")</f>
        <v/>
      </c>
      <c r="D99" s="101" t="str">
        <f aca="false">IF(Pilotes!$B101&lt;&gt;"",Pilotes!N101,"")</f>
        <v/>
      </c>
      <c r="E99" s="102" t="str">
        <f aca="false">IF(Pilotes!$B101&lt;&gt;"",Pilotes!O101,"")</f>
        <v/>
      </c>
      <c r="F99" s="103"/>
      <c r="G99" s="104"/>
      <c r="H99" s="103"/>
      <c r="I99" s="104"/>
      <c r="J99" s="103"/>
      <c r="K99" s="104"/>
      <c r="L99" s="103"/>
      <c r="M99" s="104"/>
      <c r="N99" s="105"/>
      <c r="O99" s="72"/>
      <c r="P99" s="72"/>
      <c r="Q99" s="72"/>
      <c r="R99" s="72"/>
      <c r="S99" s="72"/>
      <c r="T99" s="72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34.5" hidden="true" customHeight="true" outlineLevel="0" collapsed="false">
      <c r="A100" s="0"/>
      <c r="B100" s="99" t="str">
        <f aca="false">IF(Pilotes!$B102&lt;&gt;"",Pilotes!Q102,"")</f>
        <v/>
      </c>
      <c r="C100" s="100" t="str">
        <f aca="false">IF(Pilotes!$B102&lt;&gt;"",Pilotes!B102,"")</f>
        <v/>
      </c>
      <c r="D100" s="101" t="str">
        <f aca="false">IF(Pilotes!$B102&lt;&gt;"",Pilotes!N102,"")</f>
        <v/>
      </c>
      <c r="E100" s="102" t="str">
        <f aca="false">IF(Pilotes!$B102&lt;&gt;"",Pilotes!O102,"")</f>
        <v/>
      </c>
      <c r="F100" s="103"/>
      <c r="G100" s="104"/>
      <c r="H100" s="103"/>
      <c r="I100" s="104"/>
      <c r="J100" s="103"/>
      <c r="K100" s="104"/>
      <c r="L100" s="103"/>
      <c r="M100" s="104"/>
      <c r="N100" s="105"/>
      <c r="O100" s="72"/>
      <c r="P100" s="72"/>
      <c r="Q100" s="72"/>
      <c r="R100" s="72"/>
      <c r="S100" s="72"/>
      <c r="T100" s="72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34.5" hidden="true" customHeight="true" outlineLevel="0" collapsed="false">
      <c r="A101" s="0"/>
      <c r="B101" s="99" t="str">
        <f aca="false">IF(Pilotes!$B103&lt;&gt;"",Pilotes!Q103,"")</f>
        <v/>
      </c>
      <c r="C101" s="100" t="str">
        <f aca="false">IF(Pilotes!$B103&lt;&gt;"",Pilotes!B103,"")</f>
        <v/>
      </c>
      <c r="D101" s="101" t="str">
        <f aca="false">IF(Pilotes!$B103&lt;&gt;"",Pilotes!N103,"")</f>
        <v/>
      </c>
      <c r="E101" s="102" t="str">
        <f aca="false">IF(Pilotes!$B103&lt;&gt;"",Pilotes!O103,"")</f>
        <v/>
      </c>
      <c r="F101" s="103"/>
      <c r="G101" s="104"/>
      <c r="H101" s="103"/>
      <c r="I101" s="104"/>
      <c r="J101" s="103"/>
      <c r="K101" s="104"/>
      <c r="L101" s="103"/>
      <c r="M101" s="104"/>
      <c r="N101" s="105"/>
      <c r="O101" s="72"/>
      <c r="P101" s="72"/>
      <c r="Q101" s="72"/>
      <c r="R101" s="72"/>
      <c r="S101" s="72"/>
      <c r="T101" s="72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34.5" hidden="true" customHeight="true" outlineLevel="0" collapsed="false">
      <c r="A102" s="0"/>
      <c r="B102" s="99" t="str">
        <f aca="false">IF(Pilotes!$B104&lt;&gt;"",Pilotes!Q104,"")</f>
        <v/>
      </c>
      <c r="C102" s="100" t="str">
        <f aca="false">IF(Pilotes!$B104&lt;&gt;"",Pilotes!B104,"")</f>
        <v/>
      </c>
      <c r="D102" s="101" t="str">
        <f aca="false">IF(Pilotes!$B104&lt;&gt;"",Pilotes!N104,"")</f>
        <v/>
      </c>
      <c r="E102" s="102" t="str">
        <f aca="false">IF(Pilotes!$B104&lt;&gt;"",Pilotes!O104,"")</f>
        <v/>
      </c>
      <c r="F102" s="103"/>
      <c r="G102" s="104"/>
      <c r="H102" s="103"/>
      <c r="I102" s="104"/>
      <c r="J102" s="103"/>
      <c r="K102" s="104"/>
      <c r="L102" s="103"/>
      <c r="M102" s="104"/>
      <c r="N102" s="105"/>
      <c r="O102" s="72"/>
      <c r="P102" s="72"/>
      <c r="Q102" s="72"/>
      <c r="R102" s="72"/>
      <c r="S102" s="72"/>
      <c r="T102" s="72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34.5" hidden="true" customHeight="true" outlineLevel="0" collapsed="false">
      <c r="A103" s="0"/>
      <c r="B103" s="99" t="str">
        <f aca="false">IF(Pilotes!$B105&lt;&gt;"",Pilotes!Q105,"")</f>
        <v/>
      </c>
      <c r="C103" s="100" t="str">
        <f aca="false">IF(Pilotes!$B105&lt;&gt;"",Pilotes!B105,"")</f>
        <v/>
      </c>
      <c r="D103" s="101" t="str">
        <f aca="false">IF(Pilotes!$B105&lt;&gt;"",Pilotes!N105,"")</f>
        <v/>
      </c>
      <c r="E103" s="102" t="str">
        <f aca="false">IF(Pilotes!$B105&lt;&gt;"",Pilotes!O105,"")</f>
        <v/>
      </c>
      <c r="F103" s="103"/>
      <c r="G103" s="104"/>
      <c r="H103" s="103"/>
      <c r="I103" s="104"/>
      <c r="J103" s="103"/>
      <c r="K103" s="104"/>
      <c r="L103" s="103"/>
      <c r="M103" s="104"/>
      <c r="N103" s="105"/>
      <c r="O103" s="72"/>
      <c r="P103" s="72"/>
      <c r="Q103" s="72"/>
      <c r="R103" s="72"/>
      <c r="S103" s="72"/>
      <c r="T103" s="72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34.5" hidden="true" customHeight="true" outlineLevel="0" collapsed="false">
      <c r="A104" s="0"/>
      <c r="B104" s="99" t="str">
        <f aca="false">IF(Pilotes!$B106&lt;&gt;"",Pilotes!Q106,"")</f>
        <v/>
      </c>
      <c r="C104" s="100" t="str">
        <f aca="false">IF(Pilotes!$B106&lt;&gt;"",Pilotes!B106,"")</f>
        <v/>
      </c>
      <c r="D104" s="101" t="str">
        <f aca="false">IF(Pilotes!$B106&lt;&gt;"",Pilotes!N106,"")</f>
        <v/>
      </c>
      <c r="E104" s="102" t="str">
        <f aca="false">IF(Pilotes!$B106&lt;&gt;"",Pilotes!O106,"")</f>
        <v/>
      </c>
      <c r="F104" s="103"/>
      <c r="G104" s="104"/>
      <c r="H104" s="103"/>
      <c r="I104" s="104"/>
      <c r="J104" s="103"/>
      <c r="K104" s="104"/>
      <c r="L104" s="103"/>
      <c r="M104" s="104"/>
      <c r="N104" s="105"/>
      <c r="O104" s="72"/>
      <c r="P104" s="72"/>
      <c r="Q104" s="72"/>
      <c r="R104" s="72"/>
      <c r="S104" s="72"/>
      <c r="T104" s="72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34.5" hidden="true" customHeight="true" outlineLevel="0" collapsed="false">
      <c r="A105" s="0"/>
      <c r="B105" s="99" t="str">
        <f aca="false">IF(Pilotes!$B107&lt;&gt;"",Pilotes!Q107,"")</f>
        <v/>
      </c>
      <c r="C105" s="100" t="str">
        <f aca="false">IF(Pilotes!$B107&lt;&gt;"",Pilotes!B107,"")</f>
        <v/>
      </c>
      <c r="D105" s="101" t="str">
        <f aca="false">IF(Pilotes!$B107&lt;&gt;"",Pilotes!N107,"")</f>
        <v/>
      </c>
      <c r="E105" s="102" t="str">
        <f aca="false">IF(Pilotes!$B107&lt;&gt;"",Pilotes!O107,"")</f>
        <v/>
      </c>
      <c r="F105" s="103"/>
      <c r="G105" s="104"/>
      <c r="H105" s="103"/>
      <c r="I105" s="104"/>
      <c r="J105" s="103"/>
      <c r="K105" s="104"/>
      <c r="L105" s="103"/>
      <c r="M105" s="104"/>
      <c r="N105" s="105"/>
      <c r="O105" s="72"/>
      <c r="P105" s="72"/>
      <c r="Q105" s="72"/>
      <c r="R105" s="72"/>
      <c r="S105" s="72"/>
      <c r="T105" s="72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34.5" hidden="true" customHeight="true" outlineLevel="0" collapsed="false">
      <c r="A106" s="0"/>
      <c r="B106" s="99" t="str">
        <f aca="false">IF(Pilotes!$B108&lt;&gt;"",Pilotes!Q108,"")</f>
        <v/>
      </c>
      <c r="C106" s="100" t="str">
        <f aca="false">IF(Pilotes!$B108&lt;&gt;"",Pilotes!B108,"")</f>
        <v/>
      </c>
      <c r="D106" s="101" t="str">
        <f aca="false">IF(Pilotes!$B108&lt;&gt;"",Pilotes!N108,"")</f>
        <v/>
      </c>
      <c r="E106" s="102" t="str">
        <f aca="false">IF(Pilotes!$B108&lt;&gt;"",Pilotes!O108,"")</f>
        <v/>
      </c>
      <c r="F106" s="103"/>
      <c r="G106" s="104"/>
      <c r="H106" s="103"/>
      <c r="I106" s="104"/>
      <c r="J106" s="103"/>
      <c r="K106" s="104"/>
      <c r="L106" s="103"/>
      <c r="M106" s="104"/>
      <c r="N106" s="105"/>
      <c r="O106" s="72"/>
      <c r="P106" s="72"/>
      <c r="Q106" s="72"/>
      <c r="R106" s="72"/>
      <c r="S106" s="72"/>
      <c r="T106" s="72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34.5" hidden="true" customHeight="true" outlineLevel="0" collapsed="false">
      <c r="A107" s="0"/>
      <c r="B107" s="99" t="str">
        <f aca="false">IF(Pilotes!$B109&lt;&gt;"",Pilotes!Q109,"")</f>
        <v/>
      </c>
      <c r="C107" s="100" t="str">
        <f aca="false">IF(Pilotes!$B109&lt;&gt;"",Pilotes!B109,"")</f>
        <v/>
      </c>
      <c r="D107" s="101" t="str">
        <f aca="false">IF(Pilotes!$B109&lt;&gt;"",Pilotes!N109,"")</f>
        <v/>
      </c>
      <c r="E107" s="102" t="str">
        <f aca="false">IF(Pilotes!$B109&lt;&gt;"",Pilotes!O109,"")</f>
        <v/>
      </c>
      <c r="F107" s="103"/>
      <c r="G107" s="104"/>
      <c r="H107" s="103"/>
      <c r="I107" s="104"/>
      <c r="J107" s="103"/>
      <c r="K107" s="104"/>
      <c r="L107" s="103"/>
      <c r="M107" s="104"/>
      <c r="N107" s="105"/>
      <c r="O107" s="72"/>
      <c r="P107" s="72"/>
      <c r="Q107" s="72"/>
      <c r="R107" s="72"/>
      <c r="S107" s="72"/>
      <c r="T107" s="72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34.5" hidden="true" customHeight="true" outlineLevel="0" collapsed="false">
      <c r="A108" s="0"/>
      <c r="B108" s="106" t="str">
        <f aca="false">IF(Pilotes!$B110&lt;&gt;"",Pilotes!Q110,"")</f>
        <v/>
      </c>
      <c r="C108" s="107" t="str">
        <f aca="false">IF(Pilotes!$B110&lt;&gt;"",Pilotes!B110,"")</f>
        <v/>
      </c>
      <c r="D108" s="108" t="str">
        <f aca="false">IF(Pilotes!$B110&lt;&gt;"",Pilotes!N110,"")</f>
        <v/>
      </c>
      <c r="E108" s="109" t="str">
        <f aca="false">IF(Pilotes!$B110&lt;&gt;"",Pilotes!O110,"")</f>
        <v/>
      </c>
      <c r="F108" s="110"/>
      <c r="G108" s="111"/>
      <c r="H108" s="110"/>
      <c r="I108" s="111"/>
      <c r="J108" s="110"/>
      <c r="K108" s="111"/>
      <c r="L108" s="110"/>
      <c r="M108" s="111"/>
      <c r="N108" s="112"/>
      <c r="O108" s="72"/>
      <c r="P108" s="72"/>
      <c r="Q108" s="72"/>
      <c r="R108" s="72"/>
      <c r="S108" s="72"/>
      <c r="T108" s="72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2.75" hidden="false" customHeight="true" outlineLevel="0" collapsed="false"/>
    <row r="110" customFormat="false" ht="12.75" hidden="false" customHeight="true" outlineLevel="0" collapsed="false"/>
    <row r="111" customFormat="false" ht="12.75" hidden="false" customHeight="true" outlineLevel="0" collapsed="false"/>
    <row r="112" customFormat="false" ht="12.75" hidden="false" customHeight="true" outlineLevel="0" collapsed="false"/>
    <row r="113" customFormat="false" ht="12.75" hidden="false" customHeight="true" outlineLevel="0" collapsed="false"/>
    <row r="114" customFormat="false" ht="12.75" hidden="false" customHeight="true" outlineLevel="0" collapsed="false"/>
    <row r="115" customFormat="false" ht="12.75" hidden="false" customHeight="true" outlineLevel="0" collapsed="false"/>
    <row r="116" customFormat="false" ht="12.75" hidden="false" customHeight="true" outlineLevel="0" collapsed="false"/>
    <row r="117" customFormat="false" ht="12.75" hidden="false" customHeight="true" outlineLevel="0" collapsed="false"/>
    <row r="118" customFormat="false" ht="12.75" hidden="false" customHeight="true" outlineLevel="0" collapsed="false"/>
    <row r="119" customFormat="false" ht="12.75" hidden="false" customHeight="true" outlineLevel="0" collapsed="false"/>
    <row r="120" customFormat="false" ht="12.75" hidden="false" customHeight="true" outlineLevel="0" collapsed="false"/>
    <row r="121" customFormat="false" ht="12.75" hidden="false" customHeight="true" outlineLevel="0" collapsed="false"/>
    <row r="122" customFormat="false" ht="12.75" hidden="false" customHeight="true" outlineLevel="0" collapsed="false"/>
    <row r="123" customFormat="false" ht="12.75" hidden="false" customHeight="true" outlineLevel="0" collapsed="false"/>
    <row r="124" customFormat="false" ht="12.75" hidden="false" customHeight="true" outlineLevel="0" collapsed="false"/>
    <row r="125" customFormat="false" ht="12.75" hidden="false" customHeight="true" outlineLevel="0" collapsed="false"/>
    <row r="126" customFormat="false" ht="12.75" hidden="false" customHeight="true" outlineLevel="0" collapsed="false"/>
    <row r="127" customFormat="false" ht="12.75" hidden="false" customHeight="true" outlineLevel="0" collapsed="false"/>
    <row r="128" customFormat="false" ht="12.75" hidden="false" customHeight="true" outlineLevel="0" collapsed="false"/>
    <row r="129" customFormat="false" ht="12.75" hidden="false" customHeight="true" outlineLevel="0" collapsed="false"/>
    <row r="130" customFormat="false" ht="12.75" hidden="false" customHeight="true" outlineLevel="0" collapsed="false"/>
    <row r="131" customFormat="false" ht="12.75" hidden="false" customHeight="true" outlineLevel="0" collapsed="false"/>
    <row r="132" customFormat="false" ht="12.75" hidden="false" customHeight="true" outlineLevel="0" collapsed="false"/>
    <row r="133" customFormat="false" ht="12.75" hidden="false" customHeight="true" outlineLevel="0" collapsed="false"/>
    <row r="134" customFormat="false" ht="12.75" hidden="false" customHeight="true" outlineLevel="0" collapsed="false"/>
    <row r="135" customFormat="false" ht="12.75" hidden="false" customHeight="true" outlineLevel="0" collapsed="false"/>
    <row r="136" customFormat="false" ht="12.75" hidden="false" customHeight="true" outlineLevel="0" collapsed="false"/>
    <row r="137" customFormat="false" ht="12.75" hidden="false" customHeight="true" outlineLevel="0" collapsed="false"/>
    <row r="138" customFormat="false" ht="12.75" hidden="false" customHeight="true" outlineLevel="0" collapsed="false"/>
    <row r="139" customFormat="false" ht="12.75" hidden="false" customHeight="true" outlineLevel="0" collapsed="false"/>
    <row r="140" customFormat="false" ht="12.75" hidden="false" customHeight="true" outlineLevel="0" collapsed="false"/>
    <row r="141" customFormat="false" ht="12.75" hidden="false" customHeight="true" outlineLevel="0" collapsed="false"/>
    <row r="142" customFormat="false" ht="13.5" hidden="false" customHeight="true" outlineLevel="0" collapsed="false"/>
  </sheetData>
  <autoFilter ref="B8:E108"/>
  <mergeCells count="15">
    <mergeCell ref="C2:D2"/>
    <mergeCell ref="E2:F2"/>
    <mergeCell ref="C3:D3"/>
    <mergeCell ref="E3:E4"/>
    <mergeCell ref="G3:G4"/>
    <mergeCell ref="C4:D4"/>
    <mergeCell ref="B7:B8"/>
    <mergeCell ref="C7:C8"/>
    <mergeCell ref="D7:D8"/>
    <mergeCell ref="E7:E8"/>
    <mergeCell ref="F7:G7"/>
    <mergeCell ref="H7:I7"/>
    <mergeCell ref="J7:K7"/>
    <mergeCell ref="L7:M7"/>
    <mergeCell ref="N7:N8"/>
  </mergeCells>
  <printOptions headings="false" gridLines="false" gridLinesSet="true" horizontalCentered="false" verticalCentered="false"/>
  <pageMargins left="0.240277777777778" right="0.25" top="0.370138888888889" bottom="0.479861111111111" header="0.511805555555555" footer="0.511805555555555"/>
  <pageSetup paperSize="9" scale="100" firstPageNumber="0" fitToWidth="1" fitToHeight="7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2031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9" topLeftCell="A617" activePane="bottomLeft" state="frozen"/>
      <selection pane="topLeft" activeCell="A1" activeCellId="0" sqref="A1"/>
      <selection pane="bottomLeft" activeCell="I617" activeCellId="0" sqref="I617"/>
    </sheetView>
  </sheetViews>
  <sheetFormatPr defaultRowHeight="13"/>
  <cols>
    <col collapsed="false" hidden="false" max="1" min="1" style="1" width="3.78061224489796"/>
    <col collapsed="false" hidden="false" max="2" min="2" style="5" width="18.2244897959184"/>
    <col collapsed="false" hidden="false" max="3" min="3" style="1" width="12.5561224489796"/>
    <col collapsed="false" hidden="false" max="4" min="4" style="5" width="7.1530612244898"/>
    <col collapsed="false" hidden="false" max="5" min="5" style="5" width="8.63775510204082"/>
    <col collapsed="false" hidden="false" max="6" min="6" style="5" width="12.5561224489796"/>
    <col collapsed="false" hidden="false" max="7" min="7" style="5" width="9.17857142857143"/>
    <col collapsed="false" hidden="false" max="8" min="8" style="1" width="5.80612244897959"/>
    <col collapsed="false" hidden="false" max="9" min="9" style="73" width="8.36734693877551"/>
    <col collapsed="false" hidden="false" max="10" min="10" style="73" width="9.98979591836735"/>
    <col collapsed="false" hidden="true" max="11" min="11" style="1" width="0"/>
    <col collapsed="false" hidden="false" max="12" min="12" style="1" width="9.04591836734694"/>
    <col collapsed="false" hidden="false" max="13" min="13" style="113" width="8.36734693877551"/>
    <col collapsed="false" hidden="false" max="14" min="14" style="113" width="7.96428571428571"/>
    <col collapsed="false" hidden="false" max="15" min="15" style="113" width="8.23469387755102"/>
    <col collapsed="false" hidden="false" max="16" min="16" style="1" width="3.78061224489796"/>
    <col collapsed="false" hidden="false" max="19" min="17" style="1" width="5.39795918367347"/>
    <col collapsed="false" hidden="false" max="20" min="20" style="1" width="15.2551020408163"/>
    <col collapsed="false" hidden="false" max="21" min="21" style="1" width="3.64285714285714"/>
    <col collapsed="false" hidden="false" max="33" min="22" style="1" width="11.2040816326531"/>
    <col collapsed="false" hidden="false" max="34" min="34" style="1" width="5.80612244897959"/>
    <col collapsed="false" hidden="false" max="35" min="35" style="73" width="8.36734693877551"/>
    <col collapsed="false" hidden="false" max="36" min="36" style="73" width="9.98979591836735"/>
    <col collapsed="false" hidden="false" max="82" min="37" style="1" width="11.2040816326531"/>
    <col collapsed="false" hidden="false" max="1025" min="83" style="73" width="11.2040816326531"/>
  </cols>
  <sheetData>
    <row r="1" s="114" customFormat="true" ht="18" hidden="false" customHeight="false" outlineLevel="0" collapsed="false">
      <c r="B1" s="115" t="s">
        <v>93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customFormat="false" ht="13" hidden="false" customHeight="false" outlineLevel="0" collapsed="false">
      <c r="A2" s="0"/>
      <c r="B2" s="15" t="s">
        <v>16</v>
      </c>
      <c r="C2" s="56" t="str">
        <f aca="false">Pilotes!C2</f>
        <v>GAP</v>
      </c>
      <c r="D2" s="56"/>
      <c r="E2" s="56"/>
      <c r="F2" s="1"/>
      <c r="G2" s="1"/>
      <c r="I2" s="1"/>
      <c r="J2" s="1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I2" s="1"/>
      <c r="AJ2" s="1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3" hidden="false" customHeight="false" outlineLevel="0" collapsed="false">
      <c r="A3" s="0"/>
      <c r="B3" s="21" t="s">
        <v>21</v>
      </c>
      <c r="C3" s="57" t="str">
        <f aca="false">Pilotes!C3</f>
        <v>Col de la Croix Morand</v>
      </c>
      <c r="D3" s="57"/>
      <c r="E3" s="57"/>
      <c r="F3" s="1"/>
      <c r="G3" s="116"/>
      <c r="H3" s="116"/>
      <c r="I3" s="116"/>
      <c r="J3" s="116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I3" s="1"/>
      <c r="AJ3" s="1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3" hidden="false" customHeight="false" outlineLevel="0" collapsed="false">
      <c r="A4" s="0"/>
      <c r="B4" s="21" t="s">
        <v>24</v>
      </c>
      <c r="C4" s="57" t="str">
        <f aca="false">Pilotes!C4</f>
        <v>6, 7 et 8 mai 2017</v>
      </c>
      <c r="D4" s="57"/>
      <c r="E4" s="57"/>
      <c r="F4" s="1"/>
      <c r="G4" s="1"/>
      <c r="I4" s="1"/>
      <c r="J4" s="1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I4" s="1"/>
      <c r="AJ4" s="1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3" hidden="false" customHeight="false" outlineLevel="0" collapsed="false">
      <c r="A5" s="0"/>
      <c r="B5" s="21" t="s">
        <v>94</v>
      </c>
      <c r="C5" s="117" t="n">
        <f aca="false">COUNTIF(V:V,"&gt;0")</f>
        <v>7</v>
      </c>
      <c r="D5" s="117"/>
      <c r="E5" s="117"/>
      <c r="F5" s="8"/>
      <c r="G5" s="8"/>
      <c r="H5" s="8"/>
      <c r="I5" s="8"/>
      <c r="J5" s="8"/>
      <c r="K5" s="8"/>
      <c r="L5" s="8"/>
      <c r="M5" s="8"/>
      <c r="N5" s="0"/>
      <c r="O5" s="0"/>
      <c r="P5" s="113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8"/>
      <c r="AI5" s="8"/>
      <c r="AJ5" s="8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1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3" hidden="false" customHeight="false" outlineLevel="0" collapsed="false">
      <c r="A6" s="0"/>
      <c r="B6" s="21" t="s">
        <v>95</v>
      </c>
      <c r="C6" s="117" t="n">
        <f aca="false">COUNT(I:I)</f>
        <v>154</v>
      </c>
      <c r="D6" s="117"/>
      <c r="E6" s="117"/>
      <c r="F6" s="8"/>
      <c r="G6" s="8"/>
      <c r="H6" s="8"/>
      <c r="I6" s="118"/>
      <c r="J6" s="8"/>
      <c r="K6" s="8"/>
      <c r="L6" s="8"/>
      <c r="M6" s="0"/>
      <c r="N6" s="0"/>
      <c r="O6" s="0"/>
      <c r="P6" s="113"/>
      <c r="Q6" s="17"/>
      <c r="R6" s="17"/>
      <c r="S6" s="17"/>
      <c r="T6" s="17"/>
      <c r="U6" s="17"/>
      <c r="V6" s="17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8"/>
      <c r="AI6" s="118"/>
      <c r="AJ6" s="8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1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s="1" customFormat="true" ht="13.5" hidden="false" customHeight="false" outlineLevel="0" collapsed="false">
      <c r="B7" s="24" t="s">
        <v>96</v>
      </c>
      <c r="C7" s="119" t="n">
        <f aca="false">MIN(Q:Q)</f>
        <v>35.05</v>
      </c>
      <c r="D7" s="119"/>
      <c r="E7" s="119"/>
      <c r="F7" s="5"/>
      <c r="G7" s="5"/>
      <c r="H7" s="5"/>
      <c r="N7" s="113"/>
      <c r="O7" s="113"/>
      <c r="P7" s="113"/>
      <c r="V7" s="120" t="s">
        <v>97</v>
      </c>
      <c r="W7" s="1" t="s">
        <v>98</v>
      </c>
      <c r="AH7" s="5"/>
    </row>
    <row r="8" customFormat="false" ht="24" hidden="false" customHeight="true" outlineLevel="0" collapsed="false">
      <c r="B8" s="1"/>
      <c r="C8" s="0"/>
      <c r="H8" s="5"/>
      <c r="I8" s="1"/>
      <c r="J8" s="0"/>
      <c r="K8" s="0"/>
      <c r="L8" s="0"/>
      <c r="M8" s="0"/>
      <c r="P8" s="113"/>
      <c r="Q8" s="0"/>
      <c r="R8" s="121" t="s">
        <v>99</v>
      </c>
      <c r="S8" s="121"/>
      <c r="T8" s="121"/>
      <c r="U8" s="116"/>
      <c r="V8" s="120" t="s">
        <v>100</v>
      </c>
      <c r="W8" s="1" t="s">
        <v>101</v>
      </c>
      <c r="X8" s="0"/>
      <c r="Y8" s="0"/>
      <c r="Z8" s="0"/>
      <c r="AA8" s="0"/>
      <c r="AB8" s="0"/>
      <c r="AC8" s="0"/>
      <c r="AD8" s="0"/>
      <c r="AE8" s="0"/>
      <c r="AF8" s="0"/>
      <c r="AG8" s="0"/>
      <c r="AH8" s="5"/>
      <c r="AI8" s="1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122" customFormat="true" ht="13.5" hidden="false" customHeight="false" outlineLevel="0" collapsed="false">
      <c r="B9" s="123" t="s">
        <v>89</v>
      </c>
      <c r="C9" s="124" t="s">
        <v>42</v>
      </c>
      <c r="D9" s="124" t="s">
        <v>102</v>
      </c>
      <c r="E9" s="124" t="s">
        <v>44</v>
      </c>
      <c r="F9" s="125" t="s">
        <v>103</v>
      </c>
      <c r="G9" s="124" t="s">
        <v>88</v>
      </c>
      <c r="H9" s="126" t="s">
        <v>104</v>
      </c>
      <c r="I9" s="127" t="s">
        <v>91</v>
      </c>
      <c r="J9" s="128" t="s">
        <v>105</v>
      </c>
      <c r="K9" s="127" t="s">
        <v>106</v>
      </c>
      <c r="L9" s="127" t="s">
        <v>107</v>
      </c>
      <c r="M9" s="125" t="s">
        <v>97</v>
      </c>
      <c r="N9" s="125" t="s">
        <v>100</v>
      </c>
      <c r="O9" s="125" t="s">
        <v>108</v>
      </c>
      <c r="P9" s="129" t="s">
        <v>104</v>
      </c>
      <c r="Q9" s="130" t="s">
        <v>109</v>
      </c>
      <c r="R9" s="131" t="s">
        <v>110</v>
      </c>
      <c r="S9" s="132" t="s">
        <v>111</v>
      </c>
      <c r="T9" s="133" t="s">
        <v>112</v>
      </c>
      <c r="V9" s="120" t="s">
        <v>108</v>
      </c>
      <c r="W9" s="122" t="s">
        <v>113</v>
      </c>
      <c r="AH9" s="134" t="s">
        <v>104</v>
      </c>
      <c r="AI9" s="135" t="s">
        <v>91</v>
      </c>
      <c r="AJ9" s="136" t="s">
        <v>105</v>
      </c>
    </row>
    <row r="10" s="1" customFormat="true" ht="12.5" hidden="true" customHeight="false" outlineLevel="0" collapsed="false">
      <c r="A10" s="137"/>
      <c r="B10" s="138" t="s">
        <v>89</v>
      </c>
      <c r="C10" s="139" t="s">
        <v>42</v>
      </c>
      <c r="D10" s="139" t="s">
        <v>102</v>
      </c>
      <c r="E10" s="139" t="s">
        <v>44</v>
      </c>
      <c r="F10" s="139" t="s">
        <v>103</v>
      </c>
      <c r="G10" s="139" t="s">
        <v>88</v>
      </c>
      <c r="H10" s="140" t="s">
        <v>104</v>
      </c>
      <c r="I10" s="141" t="s">
        <v>91</v>
      </c>
      <c r="J10" s="142" t="s">
        <v>105</v>
      </c>
      <c r="K10" s="120" t="s">
        <v>106</v>
      </c>
      <c r="L10" s="120" t="s">
        <v>107</v>
      </c>
      <c r="M10" s="120" t="s">
        <v>97</v>
      </c>
      <c r="N10" s="120" t="s">
        <v>100</v>
      </c>
      <c r="O10" s="120" t="s">
        <v>108</v>
      </c>
      <c r="P10" s="143" t="s">
        <v>104</v>
      </c>
      <c r="Q10" s="144" t="s">
        <v>109</v>
      </c>
      <c r="R10" s="145" t="s">
        <v>110</v>
      </c>
      <c r="S10" s="146" t="s">
        <v>111</v>
      </c>
      <c r="T10" s="147" t="s">
        <v>112</v>
      </c>
      <c r="U10" s="5" t="s">
        <v>104</v>
      </c>
      <c r="AH10" s="140" t="s">
        <v>104</v>
      </c>
      <c r="AI10" s="141" t="s">
        <v>91</v>
      </c>
      <c r="AJ10" s="142" t="s">
        <v>105</v>
      </c>
    </row>
    <row r="11" customFormat="false" ht="13" hidden="true" customHeight="false" outlineLevel="0" collapsed="false">
      <c r="A11" s="0"/>
      <c r="B11" s="36" t="s">
        <v>52</v>
      </c>
      <c r="C11" s="47" t="n">
        <v>1</v>
      </c>
      <c r="D11" s="41" t="s">
        <v>54</v>
      </c>
      <c r="E11" s="48"/>
      <c r="F11" s="148" t="n">
        <v>1</v>
      </c>
      <c r="G11" s="49" t="n">
        <v>1</v>
      </c>
      <c r="H11" s="49" t="n">
        <f aca="false">IF($G11&lt;&gt;"",G11,"")</f>
        <v>1</v>
      </c>
      <c r="I11" s="149" t="n">
        <v>56.89</v>
      </c>
      <c r="J11" s="150"/>
      <c r="K11" s="151" t="n">
        <f aca="false">IF($B11&lt;&gt;"",IF(I11,(INDEX(P$11:Q$14,MATCH(H11,P$11:P$14),2)/I11)*1000,0),"")</f>
        <v>751.977500439445</v>
      </c>
      <c r="L11" s="151" t="n">
        <f aca="false">IF(Q$11&lt;&gt;"",IF($B11&lt;&gt;"",K11-$J11,""),"")</f>
        <v>751.977500439445</v>
      </c>
      <c r="M11" s="152" t="n">
        <f aca="false">IF(B11&lt;&gt;"",RANK(L11,L$11:L$110),"")</f>
        <v>21</v>
      </c>
      <c r="N11" s="152" t="n">
        <f aca="false">IF(B11&lt;&gt;"",'Classement Général'!BA11,"")</f>
        <v>21</v>
      </c>
      <c r="O11" s="153" t="n">
        <f aca="false">IF(B11&lt;&gt;"",'Calculs (M1..M20)'!A14,"")</f>
        <v>22</v>
      </c>
      <c r="P11" s="154" t="n">
        <f aca="false">IF(DMIN($H10:$I111,$P$10,$U$10:$U$11)&lt;&gt;0,1,"")</f>
        <v>1</v>
      </c>
      <c r="Q11" s="155" t="n">
        <f aca="false">IF(DMIN($H10:$I111,$I$10,$U$10:$U$11)&lt;&gt;0,DMIN($H10:$I111,$I$10,$U$10:$U$11),"")</f>
        <v>42.78</v>
      </c>
      <c r="R11" s="151" t="n">
        <f aca="false">IF(DMAX($H10:$I111,$I$10,$U$10:$U$11)&lt;&gt;0,DMAX($H10:$I111,$I$10,$U$10:$U$11),"")</f>
        <v>56.89</v>
      </c>
      <c r="S11" s="156" t="n">
        <f aca="false">IF($P11&lt;&gt;"",IF(DAVERAGE($H10:$I111,$I$10,$U$10:$U$11)&lt;&gt;0,DAVERAGE($H10:$I111,$I$10,$U$10:$U$11),""),"")</f>
        <v>49.8272727272727</v>
      </c>
      <c r="T11" s="157" t="n">
        <f aca="false">IF($P11&lt;&gt;"",IF(DCOUNTA($H10:$I111,$I$10,$U$10:$U$11)&lt;&gt;0,DCOUNTA($H10:$I111,$I$10,$U$10:$U$11),""),"")</f>
        <v>22</v>
      </c>
      <c r="U11" s="5" t="n">
        <v>1</v>
      </c>
      <c r="V11" s="0"/>
      <c r="AH11" s="49" t="n">
        <f aca="false">IF($G11&lt;&gt;"",AG11,"")</f>
        <v>0</v>
      </c>
      <c r="AI11" s="149"/>
      <c r="AJ11" s="150"/>
    </row>
    <row r="12" customFormat="false" ht="13" hidden="true" customHeight="false" outlineLevel="0" collapsed="false">
      <c r="A12" s="0"/>
      <c r="B12" s="36" t="s">
        <v>55</v>
      </c>
      <c r="C12" s="47" t="n">
        <v>2</v>
      </c>
      <c r="D12" s="41" t="s">
        <v>54</v>
      </c>
      <c r="E12" s="52"/>
      <c r="F12" s="148" t="n">
        <v>1</v>
      </c>
      <c r="G12" s="49" t="n">
        <v>1</v>
      </c>
      <c r="H12" s="49" t="n">
        <f aca="false">IF($G12&lt;&gt;"",G12,"")</f>
        <v>1</v>
      </c>
      <c r="I12" s="149" t="n">
        <v>49.2</v>
      </c>
      <c r="J12" s="150"/>
      <c r="K12" s="151" t="n">
        <f aca="false">IF($B12&lt;&gt;"",IF(I12,(INDEX(P$11:Q$14,MATCH(H12,P$11:P$14),2)/I12)*1000,0),"")</f>
        <v>869.512195121951</v>
      </c>
      <c r="L12" s="151" t="n">
        <f aca="false">IF(Q$11&lt;&gt;"",IF($B12&lt;&gt;"",K12-J12,""),"")</f>
        <v>869.512195121951</v>
      </c>
      <c r="M12" s="152" t="n">
        <f aca="false">IF(B12&lt;&gt;"",RANK(L12,L$11:L$110),"")</f>
        <v>9</v>
      </c>
      <c r="N12" s="152" t="n">
        <f aca="false">IF(B12&lt;&gt;"",'Classement Général'!BA12,"")</f>
        <v>9</v>
      </c>
      <c r="O12" s="153" t="n">
        <f aca="false">IF(B12&lt;&gt;"",'Calculs (M1..M20)'!A15,"")</f>
        <v>8</v>
      </c>
      <c r="P12" s="154" t="str">
        <f aca="false">IF(DMIN($H10:$I111,$P$10,$U$12:$U$13)&lt;&gt;0,2,"")</f>
        <v/>
      </c>
      <c r="Q12" s="155" t="str">
        <f aca="false">IF(DMIN($H10:$I111,$I$10,$U$12:$U$13)&lt;&gt;0,DMIN($H10:$I111,$I$10,$U$12:$U$13),"")</f>
        <v/>
      </c>
      <c r="R12" s="151" t="str">
        <f aca="false">IF(DMAX($H10:$I111,$I$10,$U$12:$U$13)&lt;&gt;0,DMAX($H10:$I111,$I$10,$U$12:$U$13),"")</f>
        <v/>
      </c>
      <c r="S12" s="156" t="str">
        <f aca="false">IF($P12&lt;&gt;"",IF(DAVERAGE($H10:$I111,$I$10,$U$12:$U$13)&lt;&gt;0,DAVERAGE($H10:$I111,$I$10,$U$12:$U$13),""),"")</f>
        <v/>
      </c>
      <c r="T12" s="157" t="str">
        <f aca="false">IF($P11&lt;&gt;"",IF(DCOUNTA($H10:$I111,$I$10,$U$12:$U$13)&lt;&gt;0,DCOUNTA($H10:$I111,$I$10,$U$12:$U$13),""),"")</f>
        <v/>
      </c>
      <c r="U12" s="5" t="s">
        <v>104</v>
      </c>
      <c r="V12" s="0"/>
      <c r="AH12" s="49" t="n">
        <f aca="false">IF($G12&lt;&gt;"",AG12,"")</f>
        <v>0</v>
      </c>
      <c r="AI12" s="149"/>
      <c r="AJ12" s="150"/>
    </row>
    <row r="13" customFormat="false" ht="13" hidden="true" customHeight="false" outlineLevel="0" collapsed="false">
      <c r="A13" s="0"/>
      <c r="B13" s="36" t="s">
        <v>56</v>
      </c>
      <c r="C13" s="47" t="n">
        <v>3</v>
      </c>
      <c r="D13" s="41" t="s">
        <v>54</v>
      </c>
      <c r="E13" s="52"/>
      <c r="F13" s="148" t="n">
        <v>1</v>
      </c>
      <c r="G13" s="49" t="n">
        <v>1</v>
      </c>
      <c r="H13" s="49" t="n">
        <f aca="false">IF($G13&lt;&gt;"",G13,"")</f>
        <v>1</v>
      </c>
      <c r="I13" s="149" t="n">
        <v>50.31</v>
      </c>
      <c r="J13" s="150"/>
      <c r="K13" s="151" t="n">
        <f aca="false">IF($B13&lt;&gt;"",IF(I13,(INDEX(P$11:Q$14,MATCH(H13,P$11:P$14),2)/I13)*1000,0),"")</f>
        <v>850.327966607036</v>
      </c>
      <c r="L13" s="151" t="n">
        <f aca="false">IF(Q$11&lt;&gt;"",IF($B13&lt;&gt;"",K13-J13,""),"")</f>
        <v>850.327966607036</v>
      </c>
      <c r="M13" s="152" t="n">
        <f aca="false">IF(B13&lt;&gt;"",RANK(L13,L$11:L$110),"")</f>
        <v>13</v>
      </c>
      <c r="N13" s="152" t="n">
        <f aca="false">IF(B13&lt;&gt;"",'Classement Général'!BA13,"")</f>
        <v>13</v>
      </c>
      <c r="O13" s="153" t="n">
        <f aca="false">IF(B13&lt;&gt;"",'Calculs (M1..M20)'!A16,"")</f>
        <v>15</v>
      </c>
      <c r="P13" s="154" t="str">
        <f aca="false">IF(DMIN($H10:$I111,$P$10,$U$14:$U$15)&lt;&gt;0,3,"")</f>
        <v/>
      </c>
      <c r="Q13" s="155" t="str">
        <f aca="false">IF(DMIN($H10:$I111,$I$10,$U$14:$U$15)&lt;&gt;0,DMIN($H10:$I111,$I$10,$U$14:$U$15),"")</f>
        <v/>
      </c>
      <c r="R13" s="151" t="str">
        <f aca="false">IF(DMAX($H10:$I111,$I$10,$U$14:$U$15)&lt;&gt;0,DMAX($H10:$I111,$I$10,$U$14:$U$15),"")</f>
        <v/>
      </c>
      <c r="S13" s="156" t="str">
        <f aca="false">IF($P13&lt;&gt;"",IF(DAVERAGE($H10:$I111,$I$10,$U$14:$U$15)&lt;&gt;0,DAVERAGE($H10:$I111,$I$10,$U$14:$U$15),""),"")</f>
        <v/>
      </c>
      <c r="T13" s="157" t="str">
        <f aca="false">IF($P13&lt;&gt;"",IF(DCOUNTA($H10:$I111,$I$10,$U$14:$U$15)&lt;&gt;0,DCOUNTA($H10:$I111,$I$10,$U$14:$U$15),""),"")</f>
        <v/>
      </c>
      <c r="U13" s="5" t="n">
        <v>2</v>
      </c>
      <c r="V13" s="0"/>
      <c r="AH13" s="49" t="n">
        <f aca="false">IF($G13&lt;&gt;"",AG13,"")</f>
        <v>0</v>
      </c>
      <c r="AI13" s="149"/>
      <c r="AJ13" s="150"/>
    </row>
    <row r="14" customFormat="false" ht="13.5" hidden="true" customHeight="false" outlineLevel="0" collapsed="false">
      <c r="A14" s="0"/>
      <c r="B14" s="36" t="s">
        <v>57</v>
      </c>
      <c r="C14" s="47" t="n">
        <v>4</v>
      </c>
      <c r="D14" s="41" t="s">
        <v>54</v>
      </c>
      <c r="E14" s="52"/>
      <c r="F14" s="148" t="n">
        <v>1</v>
      </c>
      <c r="G14" s="49" t="n">
        <v>1</v>
      </c>
      <c r="H14" s="49" t="n">
        <f aca="false">IF($G14&lt;&gt;"",G14,"")</f>
        <v>1</v>
      </c>
      <c r="I14" s="149" t="n">
        <v>50.24</v>
      </c>
      <c r="J14" s="150"/>
      <c r="K14" s="151" t="n">
        <f aca="false">IF($B14&lt;&gt;"",IF(I14,(INDEX(P$11:Q$14,MATCH(H14,P$11:P$14),2)/I14)*1000,0),"")</f>
        <v>851.512738853503</v>
      </c>
      <c r="L14" s="151" t="n">
        <f aca="false">IF(Q$11&lt;&gt;"",IF($B14&lt;&gt;"",K14-J14,""),"")</f>
        <v>851.512738853503</v>
      </c>
      <c r="M14" s="152" t="n">
        <f aca="false">IF(B14&lt;&gt;"",RANK(L14,L$11:L$110),"")</f>
        <v>12</v>
      </c>
      <c r="N14" s="152" t="n">
        <f aca="false">IF(B14&lt;&gt;"",'Classement Général'!BA14,"")</f>
        <v>12</v>
      </c>
      <c r="O14" s="153" t="n">
        <f aca="false">IF(B14&lt;&gt;"",'Calculs (M1..M20)'!A17,"")</f>
        <v>10</v>
      </c>
      <c r="P14" s="158" t="str">
        <f aca="false">IF(DMIN($H10:$I111,$P$10,$U$16:$U$17)&lt;&gt;0,4,"")</f>
        <v/>
      </c>
      <c r="Q14" s="159" t="str">
        <f aca="false">IF(DMIN($H10:$I111,$I$10,$U$16:$U$17)&lt;&gt;0,DMIN($H10:$I111,$I$10,$U$16:$U$17),"")</f>
        <v/>
      </c>
      <c r="R14" s="160" t="str">
        <f aca="false">IF(DMAX($H10:$I111,$I$10,$U$16:$U$17)&lt;&gt;0,DMAX($H10:$I111,$I$10,$U$16:$U$17),"")</f>
        <v/>
      </c>
      <c r="S14" s="161" t="str">
        <f aca="false">IF($P14&lt;&gt;"",IF(DAVERAGE($H10:$I111,$I$10,$U$16:$U$17)&lt;&gt;0,DAVERAGE($H10:$I111,$I$10,$U$16:$U$17),""),"")</f>
        <v/>
      </c>
      <c r="T14" s="162" t="str">
        <f aca="false">IF($P13&lt;&gt;"",IF(DCOUNTA($H10:$I111,$I$10,$U$16:$U$17)&lt;&gt;0,DCOUNTA($H10:$I111,$I$10,$U$16:$U$17),""),"")</f>
        <v/>
      </c>
      <c r="U14" s="5" t="s">
        <v>104</v>
      </c>
      <c r="V14" s="0"/>
      <c r="AH14" s="49" t="n">
        <f aca="false">IF($G14&lt;&gt;"",AG14,"")</f>
        <v>0</v>
      </c>
      <c r="AI14" s="149"/>
      <c r="AJ14" s="150"/>
    </row>
    <row r="15" customFormat="false" ht="13.5" hidden="true" customHeight="false" outlineLevel="0" collapsed="false">
      <c r="A15" s="0"/>
      <c r="B15" s="36" t="s">
        <v>58</v>
      </c>
      <c r="C15" s="47" t="n">
        <v>5</v>
      </c>
      <c r="D15" s="41" t="s">
        <v>54</v>
      </c>
      <c r="E15" s="52"/>
      <c r="F15" s="148" t="n">
        <v>1</v>
      </c>
      <c r="G15" s="49" t="n">
        <v>1</v>
      </c>
      <c r="H15" s="49" t="n">
        <f aca="false">IF($G15&lt;&gt;"",G15,"")</f>
        <v>1</v>
      </c>
      <c r="I15" s="149" t="n">
        <v>50.21</v>
      </c>
      <c r="J15" s="150"/>
      <c r="K15" s="151" t="n">
        <f aca="false">IF($B15&lt;&gt;"",IF(I15,(INDEX(P$11:Q$14,MATCH(H15,P$11:P$14),2)/I15)*1000,0),"")</f>
        <v>852.02150965943</v>
      </c>
      <c r="L15" s="151" t="n">
        <f aca="false">IF(Q$11&lt;&gt;"",IF($B15&lt;&gt;"",K15-J15,""),"")</f>
        <v>852.02150965943</v>
      </c>
      <c r="M15" s="152" t="n">
        <f aca="false">IF(B15&lt;&gt;"",RANK(L15,L$11:L$110),"")</f>
        <v>11</v>
      </c>
      <c r="N15" s="152" t="n">
        <f aca="false">IF(B15&lt;&gt;"",'Classement Général'!BA15,"")</f>
        <v>11</v>
      </c>
      <c r="O15" s="153" t="n">
        <f aca="false">IF(B15&lt;&gt;"",'Calculs (M1..M20)'!A18,"")</f>
        <v>20</v>
      </c>
      <c r="P15" s="5"/>
      <c r="Q15" s="5"/>
      <c r="R15" s="0"/>
      <c r="S15" s="0"/>
      <c r="T15" s="163" t="n">
        <f aca="false">SUM(T11:T14)</f>
        <v>22</v>
      </c>
      <c r="U15" s="5" t="n">
        <v>3</v>
      </c>
      <c r="V15" s="1" t="n">
        <f aca="false">T15</f>
        <v>22</v>
      </c>
      <c r="AH15" s="49" t="n">
        <f aca="false">IF($G15&lt;&gt;"",AG15,"")</f>
        <v>0</v>
      </c>
      <c r="AI15" s="149"/>
      <c r="AJ15" s="150"/>
    </row>
    <row r="16" customFormat="false" ht="13" hidden="true" customHeight="false" outlineLevel="0" collapsed="false">
      <c r="A16" s="0"/>
      <c r="B16" s="36" t="s">
        <v>59</v>
      </c>
      <c r="C16" s="47" t="n">
        <v>6</v>
      </c>
      <c r="D16" s="41" t="s">
        <v>60</v>
      </c>
      <c r="E16" s="52"/>
      <c r="F16" s="148" t="n">
        <v>1</v>
      </c>
      <c r="G16" s="49" t="n">
        <v>1</v>
      </c>
      <c r="H16" s="49" t="n">
        <f aca="false">IF($G16&lt;&gt;"",G16,"")</f>
        <v>1</v>
      </c>
      <c r="I16" s="149" t="n">
        <v>50.53</v>
      </c>
      <c r="J16" s="150"/>
      <c r="K16" s="151" t="n">
        <f aca="false">IF($B16&lt;&gt;"",IF(I16,(INDEX(P$11:Q$14,MATCH(H16,P$11:P$14),2)/I16)*1000,0),"")</f>
        <v>846.625766871166</v>
      </c>
      <c r="L16" s="151" t="n">
        <f aca="false">IF(Q$11&lt;&gt;"",IF($B16&lt;&gt;"",K16-J16,""),"")</f>
        <v>846.625766871166</v>
      </c>
      <c r="M16" s="152" t="n">
        <f aca="false">IF(B16&lt;&gt;"",RANK(L16,L$11:L$110),"")</f>
        <v>14</v>
      </c>
      <c r="N16" s="152" t="n">
        <f aca="false">IF(B16&lt;&gt;"",'Classement Général'!BA16,"")</f>
        <v>14</v>
      </c>
      <c r="O16" s="153" t="n">
        <f aca="false">IF(B16&lt;&gt;"",'Calculs (M1..M20)'!A19,"")</f>
        <v>6</v>
      </c>
      <c r="P16" s="5"/>
      <c r="Q16" s="5"/>
      <c r="R16" s="0"/>
      <c r="S16" s="0"/>
      <c r="T16" s="0"/>
      <c r="U16" s="5" t="s">
        <v>104</v>
      </c>
      <c r="V16" s="0"/>
      <c r="AH16" s="49" t="n">
        <f aca="false">IF($G16&lt;&gt;"",AG16,"")</f>
        <v>0</v>
      </c>
      <c r="AI16" s="149"/>
      <c r="AJ16" s="150"/>
    </row>
    <row r="17" customFormat="false" ht="13" hidden="true" customHeight="false" outlineLevel="0" collapsed="false">
      <c r="A17" s="0"/>
      <c r="B17" s="36" t="s">
        <v>62</v>
      </c>
      <c r="C17" s="47" t="n">
        <v>7</v>
      </c>
      <c r="D17" s="41" t="s">
        <v>54</v>
      </c>
      <c r="E17" s="52"/>
      <c r="F17" s="148" t="n">
        <v>1</v>
      </c>
      <c r="G17" s="49" t="n">
        <v>1</v>
      </c>
      <c r="H17" s="49" t="n">
        <f aca="false">IF($G17&lt;&gt;"",G17,"")</f>
        <v>1</v>
      </c>
      <c r="I17" s="149" t="n">
        <v>45.47</v>
      </c>
      <c r="J17" s="150"/>
      <c r="K17" s="151" t="n">
        <f aca="false">IF($B17&lt;&gt;"",IF(I17,(INDEX(P$11:Q$14,MATCH(H17,P$11:P$14),2)/I17)*1000,0),"")</f>
        <v>940.840114361117</v>
      </c>
      <c r="L17" s="151" t="n">
        <f aca="false">IF(Q$11&lt;&gt;"",IF($B17&lt;&gt;"",K17-J17,""),"")</f>
        <v>940.840114361117</v>
      </c>
      <c r="M17" s="152" t="n">
        <f aca="false">IF(B17&lt;&gt;"",RANK(L17,L$11:L$110),"")</f>
        <v>3</v>
      </c>
      <c r="N17" s="152" t="n">
        <f aca="false">IF(B17&lt;&gt;"",'Classement Général'!BA17,"")</f>
        <v>3</v>
      </c>
      <c r="O17" s="153" t="n">
        <f aca="false">IF(B17&lt;&gt;"",'Calculs (M1..M20)'!A20,"")</f>
        <v>1</v>
      </c>
      <c r="P17" s="5"/>
      <c r="Q17" s="5"/>
      <c r="R17" s="0"/>
      <c r="S17" s="0"/>
      <c r="T17" s="0"/>
      <c r="U17" s="5" t="n">
        <v>4</v>
      </c>
      <c r="V17" s="0"/>
      <c r="AH17" s="49" t="n">
        <f aca="false">IF($G17&lt;&gt;"",AG17,"")</f>
        <v>0</v>
      </c>
      <c r="AI17" s="149"/>
      <c r="AJ17" s="150"/>
    </row>
    <row r="18" customFormat="false" ht="13" hidden="true" customHeight="false" outlineLevel="0" collapsed="false">
      <c r="A18" s="0"/>
      <c r="B18" s="36" t="s">
        <v>63</v>
      </c>
      <c r="C18" s="47" t="n">
        <v>8</v>
      </c>
      <c r="D18" s="41" t="s">
        <v>54</v>
      </c>
      <c r="E18" s="52"/>
      <c r="F18" s="148" t="n">
        <v>1</v>
      </c>
      <c r="G18" s="49" t="n">
        <v>1</v>
      </c>
      <c r="H18" s="49" t="n">
        <f aca="false">IF($G18&lt;&gt;"",G18,"")</f>
        <v>1</v>
      </c>
      <c r="I18" s="149" t="n">
        <v>48.03</v>
      </c>
      <c r="J18" s="150"/>
      <c r="K18" s="151" t="n">
        <f aca="false">IF($B18&lt;&gt;"",IF(I18,(INDEX(P$11:Q$14,MATCH(H18,P$11:P$14),2)/I18)*1000,0),"")</f>
        <v>890.693316677077</v>
      </c>
      <c r="L18" s="151" t="n">
        <f aca="false">IF(Q$11&lt;&gt;"",IF($B18&lt;&gt;"",K18-J18,""),"")</f>
        <v>890.693316677077</v>
      </c>
      <c r="M18" s="152" t="n">
        <f aca="false">IF(B18&lt;&gt;"",RANK(L18,L$11:L$110),"")</f>
        <v>4</v>
      </c>
      <c r="N18" s="152" t="n">
        <f aca="false">IF(B18&lt;&gt;"",'Classement Général'!BA18,"")</f>
        <v>4</v>
      </c>
      <c r="O18" s="153" t="n">
        <f aca="false">IF(B18&lt;&gt;"",'Calculs (M1..M20)'!A21,"")</f>
        <v>18</v>
      </c>
      <c r="P18" s="5"/>
      <c r="Q18" s="5"/>
      <c r="R18" s="0"/>
      <c r="S18" s="0"/>
      <c r="T18" s="0"/>
      <c r="U18" s="0"/>
      <c r="V18" s="0"/>
      <c r="AH18" s="49" t="n">
        <f aca="false">IF($G18&lt;&gt;"",AG18,"")</f>
        <v>0</v>
      </c>
      <c r="AI18" s="149"/>
      <c r="AJ18" s="150"/>
    </row>
    <row r="19" customFormat="false" ht="13" hidden="true" customHeight="false" outlineLevel="0" collapsed="false">
      <c r="A19" s="0"/>
      <c r="B19" s="36" t="s">
        <v>64</v>
      </c>
      <c r="C19" s="47" t="n">
        <v>9</v>
      </c>
      <c r="D19" s="41" t="s">
        <v>54</v>
      </c>
      <c r="E19" s="52"/>
      <c r="F19" s="148" t="n">
        <v>1</v>
      </c>
      <c r="G19" s="49" t="n">
        <v>1</v>
      </c>
      <c r="H19" s="49" t="n">
        <f aca="false">IF($G19&lt;&gt;"",G19,"")</f>
        <v>1</v>
      </c>
      <c r="I19" s="149" t="n">
        <v>48.9</v>
      </c>
      <c r="J19" s="150"/>
      <c r="K19" s="151" t="n">
        <f aca="false">IF($B19&lt;&gt;"",IF(I19,(INDEX(P$11:Q$14,MATCH(H19,P$11:P$14),2)/I19)*1000,0),"")</f>
        <v>874.846625766871</v>
      </c>
      <c r="L19" s="151" t="n">
        <f aca="false">IF(Q$11&lt;&gt;"",IF($B19&lt;&gt;"",K19-J19,""),"")</f>
        <v>874.846625766871</v>
      </c>
      <c r="M19" s="152" t="n">
        <f aca="false">IF(B19&lt;&gt;"",RANK(L19,L$11:L$110),"")</f>
        <v>7</v>
      </c>
      <c r="N19" s="152" t="n">
        <f aca="false">IF(B19&lt;&gt;"",'Classement Général'!BA19,"")</f>
        <v>7</v>
      </c>
      <c r="O19" s="153" t="n">
        <f aca="false">IF(B19&lt;&gt;"",'Calculs (M1..M20)'!A22,"")</f>
        <v>11</v>
      </c>
      <c r="P19" s="0"/>
      <c r="Q19" s="0"/>
      <c r="R19" s="0"/>
      <c r="S19" s="0"/>
      <c r="T19" s="0"/>
      <c r="U19" s="0"/>
      <c r="V19" s="0"/>
      <c r="AH19" s="49" t="n">
        <f aca="false">IF($G19&lt;&gt;"",AG19,"")</f>
        <v>0</v>
      </c>
      <c r="AI19" s="149"/>
      <c r="AJ19" s="150"/>
    </row>
    <row r="20" customFormat="false" ht="13" hidden="true" customHeight="false" outlineLevel="0" collapsed="false">
      <c r="A20" s="0"/>
      <c r="B20" s="36" t="s">
        <v>65</v>
      </c>
      <c r="C20" s="47" t="n">
        <v>10</v>
      </c>
      <c r="D20" s="41" t="s">
        <v>54</v>
      </c>
      <c r="E20" s="52"/>
      <c r="F20" s="148" t="n">
        <v>1</v>
      </c>
      <c r="G20" s="49" t="n">
        <v>1</v>
      </c>
      <c r="H20" s="49" t="n">
        <f aca="false">IF($G20&lt;&gt;"",G20,"")</f>
        <v>1</v>
      </c>
      <c r="I20" s="149" t="n">
        <v>51.07</v>
      </c>
      <c r="J20" s="150" t="n">
        <v>100</v>
      </c>
      <c r="K20" s="151" t="n">
        <f aca="false">IF($B20&lt;&gt;"",IF(I20,(INDEX(P$11:Q$14,MATCH(H20,P$11:P$14),2)/I20)*1000,0),"")</f>
        <v>837.673781084786</v>
      </c>
      <c r="L20" s="151" t="n">
        <f aca="false">IF(Q$11&lt;&gt;"",IF($B20&lt;&gt;"",K20-J20,""),"")</f>
        <v>737.673781084786</v>
      </c>
      <c r="M20" s="152" t="n">
        <f aca="false">IF(B20&lt;&gt;"",RANK(L20,L$11:L$110),"")</f>
        <v>22</v>
      </c>
      <c r="N20" s="152" t="n">
        <f aca="false">IF(B20&lt;&gt;"",'Classement Général'!BA20,"")</f>
        <v>22</v>
      </c>
      <c r="O20" s="153" t="n">
        <f aca="false">IF(B20&lt;&gt;"",'Calculs (M1..M20)'!A23,"")</f>
        <v>14</v>
      </c>
      <c r="P20" s="0"/>
      <c r="Q20" s="0"/>
      <c r="R20" s="0"/>
      <c r="S20" s="0"/>
      <c r="T20" s="0"/>
      <c r="U20" s="0"/>
      <c r="V20" s="0"/>
      <c r="AH20" s="49" t="n">
        <f aca="false">IF($G20&lt;&gt;"",AG20,"")</f>
        <v>0</v>
      </c>
      <c r="AI20" s="149"/>
      <c r="AJ20" s="150"/>
    </row>
    <row r="21" customFormat="false" ht="13" hidden="true" customHeight="false" outlineLevel="0" collapsed="false">
      <c r="A21" s="0"/>
      <c r="B21" s="36" t="s">
        <v>66</v>
      </c>
      <c r="C21" s="47" t="n">
        <v>11</v>
      </c>
      <c r="D21" s="41" t="s">
        <v>54</v>
      </c>
      <c r="E21" s="52"/>
      <c r="F21" s="148" t="n">
        <v>1</v>
      </c>
      <c r="G21" s="49" t="n">
        <v>1</v>
      </c>
      <c r="H21" s="49" t="n">
        <f aca="false">IF($G21&lt;&gt;"",G21,"")</f>
        <v>1</v>
      </c>
      <c r="I21" s="149" t="n">
        <v>50.72</v>
      </c>
      <c r="J21" s="150"/>
      <c r="K21" s="151" t="n">
        <f aca="false">IF($B21&lt;&gt;"",IF(I21,(INDEX(P$11:Q$14,MATCH(H21,P$11:P$14),2)/I21)*1000,0),"")</f>
        <v>843.454258675079</v>
      </c>
      <c r="L21" s="151" t="n">
        <f aca="false">IF(Q$11&lt;&gt;"",IF($B21&lt;&gt;"",K21-J21,""),"")</f>
        <v>843.454258675079</v>
      </c>
      <c r="M21" s="152" t="n">
        <f aca="false">IF(B21&lt;&gt;"",RANK(L21,L$11:L$110),"")</f>
        <v>15</v>
      </c>
      <c r="N21" s="152" t="n">
        <f aca="false">IF(B21&lt;&gt;"",'Classement Général'!BA21,"")</f>
        <v>15</v>
      </c>
      <c r="O21" s="153" t="n">
        <f aca="false">IF(B21&lt;&gt;"",'Calculs (M1..M20)'!A24,"")</f>
        <v>3</v>
      </c>
      <c r="P21" s="0"/>
      <c r="Q21" s="0"/>
      <c r="R21" s="0"/>
      <c r="S21" s="0"/>
      <c r="T21" s="0"/>
      <c r="U21" s="0"/>
      <c r="V21" s="0"/>
      <c r="AH21" s="49" t="n">
        <f aca="false">IF($G21&lt;&gt;"",AG21,"")</f>
        <v>0</v>
      </c>
      <c r="AI21" s="149"/>
      <c r="AJ21" s="150"/>
    </row>
    <row r="22" customFormat="false" ht="13" hidden="true" customHeight="false" outlineLevel="0" collapsed="false">
      <c r="A22" s="0"/>
      <c r="B22" s="36" t="s">
        <v>67</v>
      </c>
      <c r="C22" s="47" t="n">
        <v>12</v>
      </c>
      <c r="D22" s="41" t="s">
        <v>54</v>
      </c>
      <c r="E22" s="52"/>
      <c r="F22" s="148" t="n">
        <v>1</v>
      </c>
      <c r="G22" s="49" t="n">
        <v>1</v>
      </c>
      <c r="H22" s="49" t="n">
        <f aca="false">IF($G22&lt;&gt;"",G22,"")</f>
        <v>1</v>
      </c>
      <c r="I22" s="149" t="n">
        <v>51.04</v>
      </c>
      <c r="J22" s="150"/>
      <c r="K22" s="151" t="n">
        <f aca="false">IF($B22&lt;&gt;"",IF(I22,(INDEX(P$11:Q$14,MATCH(H22,P$11:P$14),2)/I22)*1000,0),"")</f>
        <v>838.166144200627</v>
      </c>
      <c r="L22" s="151" t="n">
        <f aca="false">IF(Q$11&lt;&gt;"",IF($B22&lt;&gt;"",K22-J22,""),"")</f>
        <v>838.166144200627</v>
      </c>
      <c r="M22" s="152" t="n">
        <f aca="false">IF(B22&lt;&gt;"",RANK(L22,L$11:L$110),"")</f>
        <v>17</v>
      </c>
      <c r="N22" s="152" t="n">
        <f aca="false">IF(B22&lt;&gt;"",'Classement Général'!BA22,"")</f>
        <v>17</v>
      </c>
      <c r="O22" s="153" t="n">
        <f aca="false">IF(B22&lt;&gt;"",'Calculs (M1..M20)'!A25,"")</f>
        <v>12</v>
      </c>
      <c r="P22" s="0"/>
      <c r="Q22" s="0"/>
      <c r="R22" s="0"/>
      <c r="S22" s="0"/>
      <c r="T22" s="0"/>
      <c r="U22" s="0"/>
      <c r="V22" s="0"/>
      <c r="AH22" s="49" t="n">
        <f aca="false">IF($G22&lt;&gt;"",AG22,"")</f>
        <v>0</v>
      </c>
      <c r="AI22" s="149"/>
      <c r="AJ22" s="150"/>
    </row>
    <row r="23" customFormat="false" ht="13" hidden="true" customHeight="false" outlineLevel="0" collapsed="false">
      <c r="A23" s="0"/>
      <c r="B23" s="36" t="s">
        <v>68</v>
      </c>
      <c r="C23" s="47" t="n">
        <v>13</v>
      </c>
      <c r="D23" s="41" t="s">
        <v>54</v>
      </c>
      <c r="E23" s="52"/>
      <c r="F23" s="148" t="n">
        <v>1</v>
      </c>
      <c r="G23" s="49" t="n">
        <v>1</v>
      </c>
      <c r="H23" s="49" t="n">
        <f aca="false">IF($G23&lt;&gt;"",G23,"")</f>
        <v>1</v>
      </c>
      <c r="I23" s="149" t="n">
        <v>48.14</v>
      </c>
      <c r="J23" s="150"/>
      <c r="K23" s="151" t="n">
        <f aca="false">IF($B23&lt;&gt;"",IF(I23,(INDEX(P$11:Q$14,MATCH(H23,P$11:P$14),2)/I23)*1000,0),"")</f>
        <v>888.658080598255</v>
      </c>
      <c r="L23" s="151" t="n">
        <f aca="false">IF(Q$11&lt;&gt;"",IF($B23&lt;&gt;"",K23-J23,""),"")</f>
        <v>888.658080598255</v>
      </c>
      <c r="M23" s="152" t="n">
        <f aca="false">IF(B23&lt;&gt;"",RANK(L23,L$11:L$110),"")</f>
        <v>5</v>
      </c>
      <c r="N23" s="152" t="n">
        <f aca="false">IF(B23&lt;&gt;"",'Classement Général'!BA23,"")</f>
        <v>5</v>
      </c>
      <c r="O23" s="153" t="n">
        <f aca="false">IF(B23&lt;&gt;"",'Calculs (M1..M20)'!A26,"")</f>
        <v>5</v>
      </c>
      <c r="P23" s="0"/>
      <c r="Q23" s="0"/>
      <c r="R23" s="0"/>
      <c r="S23" s="0"/>
      <c r="T23" s="0"/>
      <c r="U23" s="0"/>
      <c r="V23" s="0"/>
      <c r="AH23" s="49" t="n">
        <f aca="false">IF($G23&lt;&gt;"",AG23,"")</f>
        <v>0</v>
      </c>
      <c r="AI23" s="149"/>
      <c r="AJ23" s="150"/>
    </row>
    <row r="24" customFormat="false" ht="13" hidden="true" customHeight="false" outlineLevel="0" collapsed="false">
      <c r="A24" s="0"/>
      <c r="B24" s="36" t="s">
        <v>69</v>
      </c>
      <c r="C24" s="47" t="n">
        <v>14</v>
      </c>
      <c r="D24" s="41" t="s">
        <v>54</v>
      </c>
      <c r="E24" s="52"/>
      <c r="F24" s="148" t="n">
        <v>1</v>
      </c>
      <c r="G24" s="49" t="n">
        <v>1</v>
      </c>
      <c r="H24" s="49" t="n">
        <f aca="false">IF($G24&lt;&gt;"",G24,"")</f>
        <v>1</v>
      </c>
      <c r="I24" s="149" t="n">
        <v>53.77</v>
      </c>
      <c r="J24" s="150"/>
      <c r="K24" s="151" t="n">
        <f aca="false">IF($B24&lt;&gt;"",IF(I24,(INDEX(P$11:Q$14,MATCH(H24,P$11:P$14),2)/I24)*1000,0),"")</f>
        <v>795.610935465873</v>
      </c>
      <c r="L24" s="151" t="n">
        <f aca="false">IF(Q$11&lt;&gt;"",IF($B24&lt;&gt;"",K24-J24,""),"")</f>
        <v>795.610935465873</v>
      </c>
      <c r="M24" s="152" t="n">
        <f aca="false">IF(B24&lt;&gt;"",RANK(L24,L$11:L$110),"")</f>
        <v>19</v>
      </c>
      <c r="N24" s="152" t="n">
        <f aca="false">IF(B24&lt;&gt;"",'Classement Général'!BA24,"")</f>
        <v>19</v>
      </c>
      <c r="O24" s="153" t="n">
        <f aca="false">IF(B24&lt;&gt;"",'Calculs (M1..M20)'!A27,"")</f>
        <v>17</v>
      </c>
      <c r="P24" s="0"/>
      <c r="Q24" s="0"/>
      <c r="R24" s="0"/>
      <c r="S24" s="0"/>
      <c r="T24" s="0"/>
      <c r="U24" s="0"/>
      <c r="V24" s="0"/>
      <c r="AH24" s="49" t="n">
        <f aca="false">IF($G24&lt;&gt;"",AG24,"")</f>
        <v>0</v>
      </c>
      <c r="AI24" s="149"/>
      <c r="AJ24" s="150"/>
    </row>
    <row r="25" customFormat="false" ht="13" hidden="true" customHeight="false" outlineLevel="0" collapsed="false">
      <c r="A25" s="0"/>
      <c r="B25" s="36" t="s">
        <v>70</v>
      </c>
      <c r="C25" s="47" t="n">
        <v>15</v>
      </c>
      <c r="D25" s="41" t="s">
        <v>54</v>
      </c>
      <c r="E25" s="52"/>
      <c r="F25" s="148" t="n">
        <v>1</v>
      </c>
      <c r="G25" s="49" t="n">
        <v>1</v>
      </c>
      <c r="H25" s="49" t="n">
        <f aca="false">IF($G25&lt;&gt;"",G25,"")</f>
        <v>1</v>
      </c>
      <c r="I25" s="149" t="n">
        <v>49.67</v>
      </c>
      <c r="J25" s="150"/>
      <c r="K25" s="151" t="n">
        <f aca="false">IF($B25&lt;&gt;"",IF(I25,(INDEX(P$11:Q$14,MATCH(H25,P$11:P$14),2)/I25)*1000,0),"")</f>
        <v>861.284477551842</v>
      </c>
      <c r="L25" s="151" t="n">
        <f aca="false">IF(Q$11&lt;&gt;"",IF($B25&lt;&gt;"",K25-J25,""),"")</f>
        <v>861.284477551842</v>
      </c>
      <c r="M25" s="152" t="n">
        <f aca="false">IF(B25&lt;&gt;"",RANK(L25,L$11:L$110),"")</f>
        <v>10</v>
      </c>
      <c r="N25" s="152" t="n">
        <f aca="false">IF(B25&lt;&gt;"",'Classement Général'!BA25,"")</f>
        <v>10</v>
      </c>
      <c r="O25" s="153" t="n">
        <f aca="false">IF(B25&lt;&gt;"",'Calculs (M1..M20)'!A28,"")</f>
        <v>7</v>
      </c>
      <c r="P25" s="0"/>
      <c r="Q25" s="0"/>
      <c r="R25" s="0"/>
      <c r="S25" s="0"/>
      <c r="T25" s="0"/>
      <c r="U25" s="0"/>
      <c r="V25" s="0"/>
      <c r="AH25" s="49" t="n">
        <f aca="false">IF($G25&lt;&gt;"",AG25,"")</f>
        <v>0</v>
      </c>
      <c r="AI25" s="149"/>
      <c r="AJ25" s="150"/>
    </row>
    <row r="26" customFormat="false" ht="13" hidden="true" customHeight="false" outlineLevel="0" collapsed="false">
      <c r="A26" s="0"/>
      <c r="B26" s="36" t="s">
        <v>71</v>
      </c>
      <c r="C26" s="47" t="n">
        <v>16</v>
      </c>
      <c r="D26" s="41" t="s">
        <v>54</v>
      </c>
      <c r="E26" s="52"/>
      <c r="F26" s="148" t="n">
        <v>1</v>
      </c>
      <c r="G26" s="49" t="n">
        <v>1</v>
      </c>
      <c r="H26" s="49" t="n">
        <f aca="false">IF($G26&lt;&gt;"",G26,"")</f>
        <v>1</v>
      </c>
      <c r="I26" s="149" t="n">
        <v>49.09</v>
      </c>
      <c r="J26" s="150"/>
      <c r="K26" s="151" t="n">
        <f aca="false">IF($B26&lt;&gt;"",IF(I26,(INDEX(P$11:Q$14,MATCH(H26,P$11:P$14),2)/I26)*1000,0),"")</f>
        <v>871.460582603382</v>
      </c>
      <c r="L26" s="151" t="n">
        <f aca="false">IF(Q$11&lt;&gt;"",IF($B26&lt;&gt;"",K26-J26,""),"")</f>
        <v>871.460582603382</v>
      </c>
      <c r="M26" s="152" t="n">
        <f aca="false">IF(B26&lt;&gt;"",RANK(L26,L$11:L$110),"")</f>
        <v>8</v>
      </c>
      <c r="N26" s="152" t="n">
        <f aca="false">IF(B26&lt;&gt;"",'Classement Général'!BA26,"")</f>
        <v>8</v>
      </c>
      <c r="O26" s="153" t="n">
        <f aca="false">IF(B26&lt;&gt;"",'Calculs (M1..M20)'!A29,"")</f>
        <v>13</v>
      </c>
      <c r="P26" s="0"/>
      <c r="Q26" s="0"/>
      <c r="R26" s="0"/>
      <c r="S26" s="0"/>
      <c r="T26" s="0"/>
      <c r="U26" s="0"/>
      <c r="V26" s="0"/>
      <c r="AH26" s="49" t="n">
        <f aca="false">IF($G26&lt;&gt;"",AG26,"")</f>
        <v>0</v>
      </c>
      <c r="AI26" s="149"/>
      <c r="AJ26" s="150"/>
    </row>
    <row r="27" customFormat="false" ht="13" hidden="true" customHeight="false" outlineLevel="0" collapsed="false">
      <c r="A27" s="0"/>
      <c r="B27" s="36" t="s">
        <v>72</v>
      </c>
      <c r="C27" s="47" t="n">
        <v>17</v>
      </c>
      <c r="D27" s="41" t="s">
        <v>54</v>
      </c>
      <c r="E27" s="52"/>
      <c r="F27" s="148" t="n">
        <v>1</v>
      </c>
      <c r="G27" s="49" t="n">
        <v>1</v>
      </c>
      <c r="H27" s="49" t="n">
        <f aca="false">IF($G27&lt;&gt;"",G27,"")</f>
        <v>1</v>
      </c>
      <c r="I27" s="149" t="n">
        <v>52.27</v>
      </c>
      <c r="J27" s="150"/>
      <c r="K27" s="151" t="n">
        <f aca="false">IF($B27&lt;&gt;"",IF(I27,(INDEX(P$11:Q$14,MATCH(H27,P$11:P$14),2)/I27)*1000,0),"")</f>
        <v>818.442701358332</v>
      </c>
      <c r="L27" s="151" t="n">
        <f aca="false">IF(Q$11&lt;&gt;"",IF($B27&lt;&gt;"",K27-J27,""),"")</f>
        <v>818.442701358332</v>
      </c>
      <c r="M27" s="152" t="n">
        <f aca="false">IF(B27&lt;&gt;"",RANK(L27,L$11:L$110),"")</f>
        <v>18</v>
      </c>
      <c r="N27" s="152" t="n">
        <f aca="false">IF(B27&lt;&gt;"",'Classement Général'!BA27,"")</f>
        <v>18</v>
      </c>
      <c r="O27" s="153" t="n">
        <f aca="false">IF(B27&lt;&gt;"",'Calculs (M1..M20)'!A30,"")</f>
        <v>16</v>
      </c>
      <c r="P27" s="0"/>
      <c r="Q27" s="0"/>
      <c r="R27" s="0"/>
      <c r="S27" s="0"/>
      <c r="T27" s="0"/>
      <c r="U27" s="0"/>
      <c r="V27" s="0"/>
      <c r="AH27" s="49" t="n">
        <f aca="false">IF($G27&lt;&gt;"",AG27,"")</f>
        <v>0</v>
      </c>
      <c r="AI27" s="149"/>
      <c r="AJ27" s="150"/>
    </row>
    <row r="28" customFormat="false" ht="13" hidden="true" customHeight="false" outlineLevel="0" collapsed="false">
      <c r="A28" s="0"/>
      <c r="B28" s="36" t="s">
        <v>73</v>
      </c>
      <c r="C28" s="47" t="n">
        <v>18</v>
      </c>
      <c r="D28" s="41" t="s">
        <v>54</v>
      </c>
      <c r="E28" s="52"/>
      <c r="F28" s="148" t="n">
        <v>1</v>
      </c>
      <c r="G28" s="49" t="n">
        <v>1</v>
      </c>
      <c r="H28" s="49" t="n">
        <f aca="false">IF($G28&lt;&gt;"",G28,"")</f>
        <v>1</v>
      </c>
      <c r="I28" s="149" t="n">
        <v>42.78</v>
      </c>
      <c r="J28" s="150"/>
      <c r="K28" s="151" t="n">
        <f aca="false">IF($B28&lt;&gt;"",IF(I28,(INDEX(P$11:Q$14,MATCH(H28,P$11:P$14),2)/I28)*1000,0),"")</f>
        <v>1000</v>
      </c>
      <c r="L28" s="151" t="n">
        <f aca="false">IF(Q$11&lt;&gt;"",IF($B28&lt;&gt;"",K28-J28,""),"")</f>
        <v>1000</v>
      </c>
      <c r="M28" s="152" t="n">
        <f aca="false">IF(B28&lt;&gt;"",RANK(L28,L$11:L$110),"")</f>
        <v>1</v>
      </c>
      <c r="N28" s="152" t="n">
        <f aca="false">IF(B28&lt;&gt;"",'Classement Général'!BA28,"")</f>
        <v>1</v>
      </c>
      <c r="O28" s="153" t="n">
        <f aca="false">IF(B28&lt;&gt;"",'Calculs (M1..M20)'!A31,"")</f>
        <v>2</v>
      </c>
      <c r="P28" s="0"/>
      <c r="Q28" s="0"/>
      <c r="R28" s="0"/>
      <c r="S28" s="0"/>
      <c r="T28" s="0"/>
      <c r="U28" s="0"/>
      <c r="V28" s="0"/>
      <c r="AH28" s="49" t="n">
        <f aca="false">IF($G28&lt;&gt;"",AG28,"")</f>
        <v>0</v>
      </c>
      <c r="AI28" s="149"/>
      <c r="AJ28" s="150"/>
    </row>
    <row r="29" customFormat="false" ht="13" hidden="true" customHeight="false" outlineLevel="0" collapsed="false">
      <c r="A29" s="0"/>
      <c r="B29" s="36" t="s">
        <v>74</v>
      </c>
      <c r="C29" s="47" t="n">
        <v>19</v>
      </c>
      <c r="D29" s="41" t="s">
        <v>54</v>
      </c>
      <c r="E29" s="52"/>
      <c r="F29" s="148" t="n">
        <v>1</v>
      </c>
      <c r="G29" s="49" t="n">
        <v>1</v>
      </c>
      <c r="H29" s="49" t="n">
        <f aca="false">IF($G29&lt;&gt;"",G29,"")</f>
        <v>1</v>
      </c>
      <c r="I29" s="149" t="n">
        <v>54.16</v>
      </c>
      <c r="J29" s="150"/>
      <c r="K29" s="151" t="n">
        <f aca="false">IF($B29&lt;&gt;"",IF(I29,(INDEX(P$11:Q$14,MATCH(H29,P$11:P$14),2)/I29)*1000,0),"")</f>
        <v>789.881831610044</v>
      </c>
      <c r="L29" s="151" t="n">
        <f aca="false">IF(Q$11&lt;&gt;"",IF($B29&lt;&gt;"",K29-J29,""),"")</f>
        <v>789.881831610044</v>
      </c>
      <c r="M29" s="152" t="n">
        <f aca="false">IF(B29&lt;&gt;"",RANK(L29,L$11:L$110),"")</f>
        <v>20</v>
      </c>
      <c r="N29" s="152" t="n">
        <f aca="false">IF(B29&lt;&gt;"",'Classement Général'!BA29,"")</f>
        <v>20</v>
      </c>
      <c r="O29" s="153" t="n">
        <f aca="false">IF(B29&lt;&gt;"",'Calculs (M1..M20)'!A32,"")</f>
        <v>21</v>
      </c>
      <c r="P29" s="0"/>
      <c r="Q29" s="0"/>
      <c r="R29" s="0"/>
      <c r="S29" s="0"/>
      <c r="T29" s="0"/>
      <c r="U29" s="0"/>
      <c r="V29" s="0"/>
      <c r="AH29" s="49" t="n">
        <f aca="false">IF($G29&lt;&gt;"",AG29,"")</f>
        <v>0</v>
      </c>
      <c r="AI29" s="149"/>
      <c r="AJ29" s="150"/>
    </row>
    <row r="30" customFormat="false" ht="13" hidden="true" customHeight="false" outlineLevel="0" collapsed="false">
      <c r="A30" s="0"/>
      <c r="B30" s="36" t="s">
        <v>75</v>
      </c>
      <c r="C30" s="47" t="n">
        <v>20</v>
      </c>
      <c r="D30" s="41" t="s">
        <v>54</v>
      </c>
      <c r="E30" s="52"/>
      <c r="F30" s="148" t="n">
        <v>1</v>
      </c>
      <c r="G30" s="49" t="n">
        <v>1</v>
      </c>
      <c r="H30" s="49" t="n">
        <f aca="false">IF($G30&lt;&gt;"",G30,"")</f>
        <v>1</v>
      </c>
      <c r="I30" s="149" t="n">
        <v>50.96</v>
      </c>
      <c r="J30" s="150"/>
      <c r="K30" s="151" t="n">
        <f aca="false">IF($B30&lt;&gt;"",IF(I30,(INDEX(P$11:Q$14,MATCH(H30,P$11:P$14),2)/I30)*1000,0),"")</f>
        <v>839.481946624804</v>
      </c>
      <c r="L30" s="151" t="n">
        <f aca="false">IF(Q$11&lt;&gt;"",IF($B30&lt;&gt;"",K30-J30,""),"")</f>
        <v>839.481946624804</v>
      </c>
      <c r="M30" s="152" t="n">
        <f aca="false">IF(B30&lt;&gt;"",RANK(L30,L$11:L$110),"")</f>
        <v>16</v>
      </c>
      <c r="N30" s="152" t="n">
        <f aca="false">IF(B30&lt;&gt;"",'Classement Général'!BA30,"")</f>
        <v>16</v>
      </c>
      <c r="O30" s="153" t="n">
        <f aca="false">IF(B30&lt;&gt;"",'Calculs (M1..M20)'!A33,"")</f>
        <v>19</v>
      </c>
      <c r="P30" s="0"/>
      <c r="Q30" s="0"/>
      <c r="R30" s="0"/>
      <c r="S30" s="0"/>
      <c r="T30" s="0"/>
      <c r="U30" s="0"/>
      <c r="V30" s="0"/>
      <c r="AH30" s="49" t="n">
        <f aca="false">IF($G30&lt;&gt;"",AG30,"")</f>
        <v>0</v>
      </c>
      <c r="AI30" s="149"/>
      <c r="AJ30" s="150"/>
    </row>
    <row r="31" customFormat="false" ht="13" hidden="true" customHeight="false" outlineLevel="0" collapsed="false">
      <c r="A31" s="0"/>
      <c r="B31" s="36" t="s">
        <v>76</v>
      </c>
      <c r="C31" s="47" t="n">
        <v>21</v>
      </c>
      <c r="D31" s="41" t="s">
        <v>54</v>
      </c>
      <c r="E31" s="52"/>
      <c r="F31" s="148" t="n">
        <v>1</v>
      </c>
      <c r="G31" s="49" t="n">
        <v>1</v>
      </c>
      <c r="H31" s="49" t="n">
        <f aca="false">IF($G31&lt;&gt;"",G31,"")</f>
        <v>1</v>
      </c>
      <c r="I31" s="149" t="n">
        <v>43.93</v>
      </c>
      <c r="J31" s="150"/>
      <c r="K31" s="151" t="n">
        <f aca="false">IF($B31&lt;&gt;"",IF(I31,(INDEX(P$11:Q$14,MATCH(H31,P$11:P$14),2)/I31)*1000,0),"")</f>
        <v>973.821989528796</v>
      </c>
      <c r="L31" s="151" t="n">
        <f aca="false">IF(Q$11&lt;&gt;"",IF($B31&lt;&gt;"",K31-J31,""),"")</f>
        <v>973.821989528796</v>
      </c>
      <c r="M31" s="152" t="n">
        <f aca="false">IF(B31&lt;&gt;"",RANK(L31,L$11:L$110),"")</f>
        <v>2</v>
      </c>
      <c r="N31" s="152" t="n">
        <f aca="false">IF(B31&lt;&gt;"",'Classement Général'!BA31,"")</f>
        <v>2</v>
      </c>
      <c r="O31" s="153" t="n">
        <f aca="false">IF(B31&lt;&gt;"",'Calculs (M1..M20)'!A34,"")</f>
        <v>9</v>
      </c>
      <c r="P31" s="0"/>
      <c r="Q31" s="0"/>
      <c r="R31" s="0"/>
      <c r="S31" s="0"/>
      <c r="T31" s="0"/>
      <c r="U31" s="0"/>
      <c r="V31" s="0"/>
      <c r="AH31" s="49" t="n">
        <f aca="false">IF($G31&lt;&gt;"",AG31,"")</f>
        <v>0</v>
      </c>
      <c r="AI31" s="149"/>
      <c r="AJ31" s="150"/>
    </row>
    <row r="32" customFormat="false" ht="13" hidden="true" customHeight="false" outlineLevel="0" collapsed="false">
      <c r="A32" s="0"/>
      <c r="B32" s="36" t="s">
        <v>77</v>
      </c>
      <c r="C32" s="47" t="n">
        <v>22</v>
      </c>
      <c r="D32" s="41" t="s">
        <v>54</v>
      </c>
      <c r="E32" s="52"/>
      <c r="F32" s="148" t="n">
        <v>1</v>
      </c>
      <c r="G32" s="49" t="n">
        <v>1</v>
      </c>
      <c r="H32" s="49" t="n">
        <f aca="false">IF($G32&lt;&gt;"",G32,"")</f>
        <v>1</v>
      </c>
      <c r="I32" s="149" t="n">
        <v>48.82</v>
      </c>
      <c r="J32" s="150"/>
      <c r="K32" s="151" t="n">
        <f aca="false">IF($B32&lt;&gt;"",IF(I32,(INDEX(P$11:Q$14,MATCH(H32,P$11:P$14),2)/I32)*1000,0),"")</f>
        <v>876.280213027448</v>
      </c>
      <c r="L32" s="151" t="n">
        <f aca="false">IF(Q$11&lt;&gt;"",IF($B32&lt;&gt;"",K32-J32,""),"")</f>
        <v>876.280213027448</v>
      </c>
      <c r="M32" s="152" t="n">
        <f aca="false">IF(B32&lt;&gt;"",RANK(L32,L$11:L$110),"")</f>
        <v>6</v>
      </c>
      <c r="N32" s="152" t="n">
        <f aca="false">IF(B32&lt;&gt;"",'Classement Général'!BA32,"")</f>
        <v>6</v>
      </c>
      <c r="O32" s="153" t="n">
        <f aca="false">IF(B32&lt;&gt;"",'Calculs (M1..M20)'!A35,"")</f>
        <v>4</v>
      </c>
      <c r="P32" s="0"/>
      <c r="Q32" s="0"/>
      <c r="R32" s="0"/>
      <c r="S32" s="0"/>
      <c r="T32" s="0"/>
      <c r="U32" s="0"/>
      <c r="V32" s="0"/>
      <c r="AH32" s="49" t="n">
        <f aca="false">IF($G32&lt;&gt;"",AG32,"")</f>
        <v>0</v>
      </c>
      <c r="AI32" s="149"/>
      <c r="AJ32" s="150"/>
    </row>
    <row r="33" customFormat="false" ht="13" hidden="true" customHeight="false" outlineLevel="0" collapsed="false">
      <c r="A33" s="0"/>
      <c r="B33" s="36"/>
      <c r="C33" s="47"/>
      <c r="D33" s="50"/>
      <c r="E33" s="52"/>
      <c r="F33" s="148" t="n">
        <v>1</v>
      </c>
      <c r="G33" s="49" t="n">
        <v>1</v>
      </c>
      <c r="H33" s="49" t="n">
        <f aca="false">IF($G33&lt;&gt;"",G33,"")</f>
        <v>1</v>
      </c>
      <c r="I33" s="149"/>
      <c r="J33" s="150"/>
      <c r="K33" s="151" t="str">
        <f aca="false">IF($B33&lt;&gt;"",IF(I33,(INDEX(P$11:Q$14,MATCH(H33,P$11:P$14),2)/I33)*1000,0),"")</f>
        <v/>
      </c>
      <c r="L33" s="151" t="str">
        <f aca="false">IF(Q$11&lt;&gt;"",IF($B33&lt;&gt;"",K33-J33,""),"")</f>
        <v/>
      </c>
      <c r="M33" s="152" t="str">
        <f aca="false">IF(B33&lt;&gt;"",RANK(L33,L$11:L$110),"")</f>
        <v/>
      </c>
      <c r="N33" s="152" t="str">
        <f aca="false">IF(B33&lt;&gt;"",'Classement Général'!BA33,"")</f>
        <v/>
      </c>
      <c r="O33" s="153" t="str">
        <f aca="false">IF(B33&lt;&gt;"",'Calculs (M1..M20)'!A36,"")</f>
        <v/>
      </c>
      <c r="P33" s="0"/>
      <c r="Q33" s="0"/>
      <c r="R33" s="0"/>
      <c r="S33" s="0"/>
      <c r="T33" s="0"/>
      <c r="U33" s="0"/>
      <c r="V33" s="0"/>
      <c r="AH33" s="49" t="n">
        <f aca="false">IF($G33&lt;&gt;"",AG33,"")</f>
        <v>0</v>
      </c>
      <c r="AI33" s="149"/>
      <c r="AJ33" s="150"/>
    </row>
    <row r="34" customFormat="false" ht="13" hidden="true" customHeight="false" outlineLevel="0" collapsed="false">
      <c r="A34" s="0"/>
      <c r="B34" s="36"/>
      <c r="C34" s="47"/>
      <c r="D34" s="50"/>
      <c r="E34" s="52"/>
      <c r="F34" s="148" t="n">
        <v>1</v>
      </c>
      <c r="G34" s="49" t="n">
        <v>1</v>
      </c>
      <c r="H34" s="49" t="n">
        <f aca="false">IF($G34&lt;&gt;"",G34,"")</f>
        <v>1</v>
      </c>
      <c r="I34" s="149"/>
      <c r="J34" s="150"/>
      <c r="K34" s="151" t="str">
        <f aca="false">IF($B34&lt;&gt;"",IF(I34,(INDEX(P$11:Q$14,MATCH(H34,P$11:P$14),2)/I34)*1000,0),"")</f>
        <v/>
      </c>
      <c r="L34" s="151" t="str">
        <f aca="false">IF(Q$11&lt;&gt;"",IF($B34&lt;&gt;"",K34-J34,""),"")</f>
        <v/>
      </c>
      <c r="M34" s="152" t="str">
        <f aca="false">IF(B34&lt;&gt;"",RANK(L34,L$11:L$110),"")</f>
        <v/>
      </c>
      <c r="N34" s="152" t="str">
        <f aca="false">IF(B34&lt;&gt;"",'Classement Général'!BA34,"")</f>
        <v/>
      </c>
      <c r="O34" s="153" t="str">
        <f aca="false">IF(B34&lt;&gt;"",'Calculs (M1..M20)'!A37,"")</f>
        <v/>
      </c>
      <c r="P34" s="0"/>
      <c r="Q34" s="0"/>
      <c r="R34" s="0"/>
      <c r="S34" s="0"/>
      <c r="T34" s="0"/>
      <c r="U34" s="0"/>
      <c r="V34" s="0"/>
      <c r="AH34" s="49" t="n">
        <f aca="false">IF($G34&lt;&gt;"",AG34,"")</f>
        <v>0</v>
      </c>
      <c r="AI34" s="149"/>
      <c r="AJ34" s="150"/>
    </row>
    <row r="35" customFormat="false" ht="13" hidden="true" customHeight="false" outlineLevel="0" collapsed="false">
      <c r="A35" s="0"/>
      <c r="B35" s="36"/>
      <c r="C35" s="47"/>
      <c r="D35" s="50"/>
      <c r="E35" s="52"/>
      <c r="F35" s="148" t="n">
        <v>1</v>
      </c>
      <c r="G35" s="49" t="n">
        <v>1</v>
      </c>
      <c r="H35" s="49" t="n">
        <f aca="false">IF($G35&lt;&gt;"",G35,"")</f>
        <v>1</v>
      </c>
      <c r="I35" s="149"/>
      <c r="J35" s="150"/>
      <c r="K35" s="151" t="str">
        <f aca="false">IF($B35&lt;&gt;"",IF(I35,(INDEX(P$11:Q$14,MATCH(H35,P$11:P$14),2)/I35)*1000,0),"")</f>
        <v/>
      </c>
      <c r="L35" s="151" t="str">
        <f aca="false">IF(Q$11&lt;&gt;"",IF($B35&lt;&gt;"",K35-J35,""),"")</f>
        <v/>
      </c>
      <c r="M35" s="152" t="str">
        <f aca="false">IF(B35&lt;&gt;"",RANK(L35,L$11:L$110),"")</f>
        <v/>
      </c>
      <c r="N35" s="152" t="str">
        <f aca="false">IF(B35&lt;&gt;"",'Classement Général'!BA35,"")</f>
        <v/>
      </c>
      <c r="O35" s="153" t="str">
        <f aca="false">IF(B35&lt;&gt;"",'Calculs (M1..M20)'!A38,"")</f>
        <v/>
      </c>
      <c r="P35" s="0"/>
      <c r="Q35" s="0"/>
      <c r="R35" s="0"/>
      <c r="S35" s="0"/>
      <c r="T35" s="0"/>
      <c r="U35" s="0"/>
      <c r="V35" s="0"/>
      <c r="AH35" s="49" t="n">
        <f aca="false">IF($G35&lt;&gt;"",AG35,"")</f>
        <v>0</v>
      </c>
      <c r="AI35" s="149"/>
      <c r="AJ35" s="150"/>
    </row>
    <row r="36" customFormat="false" ht="13" hidden="true" customHeight="false" outlineLevel="0" collapsed="false">
      <c r="A36" s="0"/>
      <c r="B36" s="36"/>
      <c r="C36" s="47"/>
      <c r="D36" s="45"/>
      <c r="E36" s="52"/>
      <c r="F36" s="148" t="n">
        <v>1</v>
      </c>
      <c r="G36" s="49" t="n">
        <v>1</v>
      </c>
      <c r="H36" s="49" t="n">
        <f aca="false">IF($G36&lt;&gt;"",G36,"")</f>
        <v>1</v>
      </c>
      <c r="I36" s="149"/>
      <c r="J36" s="150"/>
      <c r="K36" s="151" t="str">
        <f aca="false">IF($B36&lt;&gt;"",IF(I36,(INDEX(P$11:Q$14,MATCH(H36,P$11:P$14),2)/I36)*1000,0),"")</f>
        <v/>
      </c>
      <c r="L36" s="151" t="str">
        <f aca="false">IF(Q$11&lt;&gt;"",IF($B36&lt;&gt;"",K36-J36,""),"")</f>
        <v/>
      </c>
      <c r="M36" s="152" t="str">
        <f aca="false">IF(B36&lt;&gt;"",RANK(L36,L$11:L$110),"")</f>
        <v/>
      </c>
      <c r="N36" s="152" t="str">
        <f aca="false">IF(B36&lt;&gt;"",'Classement Général'!BA36,"")</f>
        <v/>
      </c>
      <c r="O36" s="153" t="str">
        <f aca="false">IF(B36&lt;&gt;"",'Calculs (M1..M20)'!A39,"")</f>
        <v/>
      </c>
      <c r="P36" s="0"/>
      <c r="Q36" s="0"/>
      <c r="R36" s="0"/>
      <c r="S36" s="0"/>
      <c r="T36" s="0"/>
      <c r="U36" s="0"/>
      <c r="V36" s="0"/>
      <c r="AH36" s="49" t="n">
        <f aca="false">IF($G36&lt;&gt;"",AG36,"")</f>
        <v>0</v>
      </c>
      <c r="AI36" s="149"/>
      <c r="AJ36" s="150"/>
    </row>
    <row r="37" customFormat="false" ht="13" hidden="true" customHeight="false" outlineLevel="0" collapsed="false">
      <c r="A37" s="0"/>
      <c r="B37" s="36"/>
      <c r="C37" s="47"/>
      <c r="D37" s="45"/>
      <c r="E37" s="52"/>
      <c r="F37" s="148" t="n">
        <v>1</v>
      </c>
      <c r="G37" s="49" t="n">
        <v>1</v>
      </c>
      <c r="H37" s="49" t="n">
        <f aca="false">IF($G37&lt;&gt;"",G37,"")</f>
        <v>1</v>
      </c>
      <c r="I37" s="149"/>
      <c r="J37" s="150"/>
      <c r="K37" s="151" t="str">
        <f aca="false">IF($B37&lt;&gt;"",IF(I37,(INDEX(P$11:Q$14,MATCH(H37,P$11:P$14),2)/I37)*1000,0),"")</f>
        <v/>
      </c>
      <c r="L37" s="151" t="str">
        <f aca="false">IF(Q$11&lt;&gt;"",IF($B37&lt;&gt;"",K37-J37,""),"")</f>
        <v/>
      </c>
      <c r="M37" s="152" t="str">
        <f aca="false">IF(B37&lt;&gt;"",RANK(L37,L$11:L$110),"")</f>
        <v/>
      </c>
      <c r="N37" s="152" t="str">
        <f aca="false">IF(B37&lt;&gt;"",'Classement Général'!BA37,"")</f>
        <v/>
      </c>
      <c r="O37" s="153" t="str">
        <f aca="false">IF(B37&lt;&gt;"",'Calculs (M1..M20)'!A40,"")</f>
        <v/>
      </c>
      <c r="P37" s="0"/>
      <c r="Q37" s="0"/>
      <c r="R37" s="0"/>
      <c r="S37" s="0"/>
      <c r="T37" s="0"/>
      <c r="U37" s="0"/>
      <c r="V37" s="0"/>
      <c r="AH37" s="49" t="n">
        <f aca="false">IF($G37&lt;&gt;"",AG37,"")</f>
        <v>0</v>
      </c>
      <c r="AI37" s="149"/>
      <c r="AJ37" s="150"/>
    </row>
    <row r="38" customFormat="false" ht="13" hidden="true" customHeight="false" outlineLevel="0" collapsed="false">
      <c r="A38" s="0"/>
      <c r="B38" s="36"/>
      <c r="C38" s="47"/>
      <c r="D38" s="45"/>
      <c r="E38" s="52"/>
      <c r="F38" s="148" t="n">
        <v>1</v>
      </c>
      <c r="G38" s="49" t="n">
        <v>1</v>
      </c>
      <c r="H38" s="49" t="n">
        <f aca="false">IF($G38&lt;&gt;"",G38,"")</f>
        <v>1</v>
      </c>
      <c r="I38" s="149"/>
      <c r="J38" s="150"/>
      <c r="K38" s="151" t="str">
        <f aca="false">IF($B38&lt;&gt;"",IF(I38,(INDEX(P$11:Q$14,MATCH(H38,P$11:P$14),2)/I38)*1000,0),"")</f>
        <v/>
      </c>
      <c r="L38" s="151" t="str">
        <f aca="false">IF(Q$11&lt;&gt;"",IF($B38&lt;&gt;"",K38-J38,""),"")</f>
        <v/>
      </c>
      <c r="M38" s="152" t="str">
        <f aca="false">IF(B38&lt;&gt;"",RANK(L38,L$11:L$110),"")</f>
        <v/>
      </c>
      <c r="N38" s="152" t="str">
        <f aca="false">IF(B38&lt;&gt;"",'Classement Général'!BA38,"")</f>
        <v/>
      </c>
      <c r="O38" s="153" t="str">
        <f aca="false">IF(B38&lt;&gt;"",'Calculs (M1..M20)'!A41,"")</f>
        <v/>
      </c>
      <c r="P38" s="0"/>
      <c r="Q38" s="0"/>
      <c r="R38" s="0"/>
      <c r="S38" s="0"/>
      <c r="T38" s="0"/>
      <c r="U38" s="0"/>
      <c r="V38" s="0"/>
      <c r="AH38" s="49" t="n">
        <f aca="false">IF($G38&lt;&gt;"",AG38,"")</f>
        <v>0</v>
      </c>
      <c r="AI38" s="149"/>
      <c r="AJ38" s="150"/>
    </row>
    <row r="39" customFormat="false" ht="13" hidden="true" customHeight="false" outlineLevel="0" collapsed="false">
      <c r="A39" s="0"/>
      <c r="B39" s="36"/>
      <c r="C39" s="47"/>
      <c r="D39" s="45"/>
      <c r="E39" s="52"/>
      <c r="F39" s="148" t="n">
        <v>1</v>
      </c>
      <c r="G39" s="49" t="n">
        <v>1</v>
      </c>
      <c r="H39" s="49" t="n">
        <f aca="false">IF($G39&lt;&gt;"",G39,"")</f>
        <v>1</v>
      </c>
      <c r="I39" s="149"/>
      <c r="J39" s="150"/>
      <c r="K39" s="151" t="str">
        <f aca="false">IF($B39&lt;&gt;"",IF(I39,(INDEX(P$11:Q$14,MATCH(H39,P$11:P$14),2)/I39)*1000,0),"")</f>
        <v/>
      </c>
      <c r="L39" s="151" t="str">
        <f aca="false">IF(Q$11&lt;&gt;"",IF($B39&lt;&gt;"",K39-J39,""),"")</f>
        <v/>
      </c>
      <c r="M39" s="152" t="str">
        <f aca="false">IF(B39&lt;&gt;"",RANK(L39,L$11:L$110),"")</f>
        <v/>
      </c>
      <c r="N39" s="152" t="str">
        <f aca="false">IF(B39&lt;&gt;"",'Classement Général'!BA39,"")</f>
        <v/>
      </c>
      <c r="O39" s="153" t="str">
        <f aca="false">IF(B39&lt;&gt;"",'Calculs (M1..M20)'!A42,"")</f>
        <v/>
      </c>
      <c r="P39" s="0"/>
      <c r="Q39" s="0"/>
      <c r="R39" s="0"/>
      <c r="S39" s="0"/>
      <c r="T39" s="0"/>
      <c r="U39" s="0"/>
      <c r="V39" s="0"/>
      <c r="AH39" s="49" t="n">
        <f aca="false">IF($G39&lt;&gt;"",AG39,"")</f>
        <v>0</v>
      </c>
      <c r="AI39" s="149"/>
      <c r="AJ39" s="150"/>
    </row>
    <row r="40" customFormat="false" ht="13" hidden="true" customHeight="false" outlineLevel="0" collapsed="false">
      <c r="A40" s="0"/>
      <c r="B40" s="36"/>
      <c r="C40" s="47"/>
      <c r="D40" s="45"/>
      <c r="E40" s="52"/>
      <c r="F40" s="148" t="n">
        <v>1</v>
      </c>
      <c r="G40" s="49" t="n">
        <v>1</v>
      </c>
      <c r="H40" s="49" t="n">
        <f aca="false">IF($G40&lt;&gt;"",G40,"")</f>
        <v>1</v>
      </c>
      <c r="I40" s="149"/>
      <c r="J40" s="150"/>
      <c r="K40" s="151" t="str">
        <f aca="false">IF($B40&lt;&gt;"",IF(I40,(INDEX(P$11:Q$14,MATCH(H40,P$11:P$14),2)/I40)*1000,0),"")</f>
        <v/>
      </c>
      <c r="L40" s="151" t="str">
        <f aca="false">IF(Q$11&lt;&gt;"",IF($B40&lt;&gt;"",K40-J40,""),"")</f>
        <v/>
      </c>
      <c r="M40" s="152" t="str">
        <f aca="false">IF(B40&lt;&gt;"",RANK(L40,L$11:L$110),"")</f>
        <v/>
      </c>
      <c r="N40" s="152" t="str">
        <f aca="false">IF(B40&lt;&gt;"",'Classement Général'!BA40,"")</f>
        <v/>
      </c>
      <c r="O40" s="153" t="str">
        <f aca="false">IF(B40&lt;&gt;"",'Calculs (M1..M20)'!A43,"")</f>
        <v/>
      </c>
      <c r="P40" s="0"/>
      <c r="Q40" s="0"/>
      <c r="R40" s="0"/>
      <c r="S40" s="0"/>
      <c r="T40" s="0"/>
      <c r="U40" s="0"/>
      <c r="V40" s="0"/>
      <c r="AH40" s="49" t="n">
        <f aca="false">IF($G40&lt;&gt;"",AG40,"")</f>
        <v>0</v>
      </c>
      <c r="AI40" s="149"/>
      <c r="AJ40" s="150"/>
    </row>
    <row r="41" customFormat="false" ht="13" hidden="true" customHeight="false" outlineLevel="0" collapsed="false">
      <c r="A41" s="0"/>
      <c r="B41" s="36"/>
      <c r="C41" s="47"/>
      <c r="D41" s="45"/>
      <c r="E41" s="52"/>
      <c r="F41" s="148" t="n">
        <v>1</v>
      </c>
      <c r="G41" s="49" t="n">
        <v>1</v>
      </c>
      <c r="H41" s="49" t="n">
        <f aca="false">IF($G41&lt;&gt;"",G41,"")</f>
        <v>1</v>
      </c>
      <c r="I41" s="149"/>
      <c r="J41" s="150"/>
      <c r="K41" s="151" t="str">
        <f aca="false">IF($B41&lt;&gt;"",IF(I41,(INDEX(P$11:Q$14,MATCH(H41,P$11:P$14),2)/I41)*1000,0),"")</f>
        <v/>
      </c>
      <c r="L41" s="151" t="str">
        <f aca="false">IF(Q$11&lt;&gt;"",IF($B41&lt;&gt;"",K41-J41,""),"")</f>
        <v/>
      </c>
      <c r="M41" s="152" t="str">
        <f aca="false">IF(B41&lt;&gt;"",RANK(L41,L$11:L$110),"")</f>
        <v/>
      </c>
      <c r="N41" s="152" t="str">
        <f aca="false">IF(B41&lt;&gt;"",'Classement Général'!BA41,"")</f>
        <v/>
      </c>
      <c r="O41" s="153" t="str">
        <f aca="false">IF(B41&lt;&gt;"",'Calculs (M1..M20)'!A44,"")</f>
        <v/>
      </c>
      <c r="P41" s="0"/>
      <c r="Q41" s="0"/>
      <c r="R41" s="0"/>
      <c r="S41" s="0"/>
      <c r="T41" s="0"/>
      <c r="U41" s="0"/>
      <c r="V41" s="0"/>
      <c r="AH41" s="49" t="n">
        <f aca="false">IF($G41&lt;&gt;"",AG41,"")</f>
        <v>0</v>
      </c>
      <c r="AI41" s="149"/>
      <c r="AJ41" s="150"/>
    </row>
    <row r="42" customFormat="false" ht="13" hidden="true" customHeight="false" outlineLevel="0" collapsed="false">
      <c r="A42" s="0"/>
      <c r="B42" s="36"/>
      <c r="C42" s="47"/>
      <c r="D42" s="45"/>
      <c r="E42" s="52"/>
      <c r="F42" s="148" t="n">
        <v>1</v>
      </c>
      <c r="G42" s="49" t="n">
        <v>1</v>
      </c>
      <c r="H42" s="49" t="n">
        <f aca="false">IF($G42&lt;&gt;"",G42,"")</f>
        <v>1</v>
      </c>
      <c r="I42" s="149"/>
      <c r="J42" s="150"/>
      <c r="K42" s="151" t="str">
        <f aca="false">IF($B42&lt;&gt;"",IF(I42,(INDEX(P$11:Q$14,MATCH(H42,P$11:P$14),2)/I42)*1000,0),"")</f>
        <v/>
      </c>
      <c r="L42" s="151" t="str">
        <f aca="false">IF(Q$11&lt;&gt;"",IF($B42&lt;&gt;"",K42-J42,""),"")</f>
        <v/>
      </c>
      <c r="M42" s="152" t="str">
        <f aca="false">IF(B42&lt;&gt;"",RANK(L42,L$11:L$110),"")</f>
        <v/>
      </c>
      <c r="N42" s="152" t="str">
        <f aca="false">IF(B42&lt;&gt;"",'Classement Général'!BA42,"")</f>
        <v/>
      </c>
      <c r="O42" s="153" t="str">
        <f aca="false">IF(B42&lt;&gt;"",'Calculs (M1..M20)'!A45,"")</f>
        <v/>
      </c>
      <c r="P42" s="0"/>
      <c r="Q42" s="0"/>
      <c r="R42" s="0"/>
      <c r="S42" s="0"/>
      <c r="T42" s="0"/>
      <c r="U42" s="0"/>
      <c r="V42" s="0"/>
      <c r="AH42" s="49" t="n">
        <f aca="false">IF($G42&lt;&gt;"",AG42,"")</f>
        <v>0</v>
      </c>
      <c r="AI42" s="149"/>
      <c r="AJ42" s="150"/>
    </row>
    <row r="43" customFormat="false" ht="13" hidden="true" customHeight="false" outlineLevel="0" collapsed="false">
      <c r="A43" s="0"/>
      <c r="B43" s="36"/>
      <c r="C43" s="47"/>
      <c r="D43" s="45"/>
      <c r="E43" s="52"/>
      <c r="F43" s="148" t="n">
        <v>1</v>
      </c>
      <c r="G43" s="49" t="n">
        <v>1</v>
      </c>
      <c r="H43" s="49" t="n">
        <f aca="false">IF($G43&lt;&gt;"",G43,"")</f>
        <v>1</v>
      </c>
      <c r="I43" s="149"/>
      <c r="J43" s="150"/>
      <c r="K43" s="151" t="str">
        <f aca="false">IF($B43&lt;&gt;"",IF(I43,(INDEX(P$11:Q$14,MATCH(H43,P$11:P$14),2)/I43)*1000,0),"")</f>
        <v/>
      </c>
      <c r="L43" s="151" t="str">
        <f aca="false">IF(Q$11&lt;&gt;"",IF($B43&lt;&gt;"",K43-J43,""),"")</f>
        <v/>
      </c>
      <c r="M43" s="152" t="str">
        <f aca="false">IF(B43&lt;&gt;"",RANK(L43,L$11:L$110),"")</f>
        <v/>
      </c>
      <c r="N43" s="152" t="str">
        <f aca="false">IF(B43&lt;&gt;"",'Classement Général'!BA43,"")</f>
        <v/>
      </c>
      <c r="O43" s="153" t="str">
        <f aca="false">IF(B43&lt;&gt;"",'Calculs (M1..M20)'!A46,"")</f>
        <v/>
      </c>
      <c r="P43" s="0"/>
      <c r="Q43" s="0"/>
      <c r="R43" s="0"/>
      <c r="S43" s="0"/>
      <c r="T43" s="0"/>
      <c r="U43" s="0"/>
      <c r="V43" s="0"/>
      <c r="AH43" s="49" t="n">
        <f aca="false">IF($G43&lt;&gt;"",AG43,"")</f>
        <v>0</v>
      </c>
      <c r="AI43" s="149"/>
      <c r="AJ43" s="150"/>
    </row>
    <row r="44" customFormat="false" ht="13" hidden="true" customHeight="false" outlineLevel="0" collapsed="false">
      <c r="A44" s="0"/>
      <c r="B44" s="36"/>
      <c r="C44" s="47"/>
      <c r="D44" s="45"/>
      <c r="E44" s="52"/>
      <c r="F44" s="148" t="n">
        <v>1</v>
      </c>
      <c r="G44" s="49" t="n">
        <v>1</v>
      </c>
      <c r="H44" s="49" t="n">
        <f aca="false">IF($G44&lt;&gt;"",G44,"")</f>
        <v>1</v>
      </c>
      <c r="I44" s="149"/>
      <c r="J44" s="150"/>
      <c r="K44" s="151" t="str">
        <f aca="false">IF($B44&lt;&gt;"",IF(I44,(INDEX(P$11:Q$14,MATCH(H44,P$11:P$14),2)/I44)*1000,0),"")</f>
        <v/>
      </c>
      <c r="L44" s="151" t="str">
        <f aca="false">IF(Q$11&lt;&gt;"",IF($B44&lt;&gt;"",K44-J44,""),"")</f>
        <v/>
      </c>
      <c r="M44" s="152" t="str">
        <f aca="false">IF(B44&lt;&gt;"",RANK(L44,L$11:L$110),"")</f>
        <v/>
      </c>
      <c r="N44" s="152" t="str">
        <f aca="false">IF(B44&lt;&gt;"",'Classement Général'!BA44,"")</f>
        <v/>
      </c>
      <c r="O44" s="153" t="str">
        <f aca="false">IF(B44&lt;&gt;"",'Calculs (M1..M20)'!A47,"")</f>
        <v/>
      </c>
      <c r="P44" s="0"/>
      <c r="Q44" s="0"/>
      <c r="R44" s="0"/>
      <c r="S44" s="0"/>
      <c r="T44" s="0"/>
      <c r="U44" s="0"/>
      <c r="V44" s="0"/>
      <c r="AH44" s="49" t="n">
        <f aca="false">IF($G44&lt;&gt;"",AG44,"")</f>
        <v>0</v>
      </c>
      <c r="AI44" s="149"/>
      <c r="AJ44" s="150"/>
    </row>
    <row r="45" customFormat="false" ht="13" hidden="true" customHeight="false" outlineLevel="0" collapsed="false">
      <c r="A45" s="0"/>
      <c r="B45" s="36"/>
      <c r="C45" s="47"/>
      <c r="D45" s="45"/>
      <c r="E45" s="52"/>
      <c r="F45" s="148" t="n">
        <v>1</v>
      </c>
      <c r="G45" s="49" t="n">
        <v>1</v>
      </c>
      <c r="H45" s="49" t="n">
        <f aca="false">IF($G45&lt;&gt;"",G45,"")</f>
        <v>1</v>
      </c>
      <c r="I45" s="149"/>
      <c r="J45" s="150"/>
      <c r="K45" s="151" t="str">
        <f aca="false">IF($B45&lt;&gt;"",IF(I45,(INDEX(P$11:Q$14,MATCH(H45,P$11:P$14),2)/I45)*1000,0),"")</f>
        <v/>
      </c>
      <c r="L45" s="151" t="str">
        <f aca="false">IF(Q$11&lt;&gt;"",IF($B45&lt;&gt;"",K45-J45,""),"")</f>
        <v/>
      </c>
      <c r="M45" s="152" t="str">
        <f aca="false">IF(B45&lt;&gt;"",RANK(L45,L$11:L$110),"")</f>
        <v/>
      </c>
      <c r="N45" s="152" t="str">
        <f aca="false">IF(B45&lt;&gt;"",'Classement Général'!BA45,"")</f>
        <v/>
      </c>
      <c r="O45" s="153" t="str">
        <f aca="false">IF(B45&lt;&gt;"",'Calculs (M1..M20)'!A48,"")</f>
        <v/>
      </c>
      <c r="P45" s="0"/>
      <c r="Q45" s="0"/>
      <c r="R45" s="0"/>
      <c r="S45" s="0"/>
      <c r="T45" s="0"/>
      <c r="U45" s="0"/>
      <c r="V45" s="0"/>
      <c r="AH45" s="49" t="n">
        <f aca="false">IF($G45&lt;&gt;"",AG45,"")</f>
        <v>0</v>
      </c>
      <c r="AI45" s="149"/>
      <c r="AJ45" s="150"/>
    </row>
    <row r="46" customFormat="false" ht="13" hidden="true" customHeight="false" outlineLevel="0" collapsed="false">
      <c r="A46" s="0"/>
      <c r="B46" s="36"/>
      <c r="C46" s="47"/>
      <c r="D46" s="45"/>
      <c r="E46" s="52"/>
      <c r="F46" s="148" t="n">
        <v>1</v>
      </c>
      <c r="G46" s="49" t="n">
        <v>1</v>
      </c>
      <c r="H46" s="49" t="n">
        <f aca="false">IF($G46&lt;&gt;"",G46,"")</f>
        <v>1</v>
      </c>
      <c r="I46" s="149"/>
      <c r="J46" s="150"/>
      <c r="K46" s="151" t="str">
        <f aca="false">IF($B46&lt;&gt;"",IF(I46,(INDEX(P$11:Q$14,MATCH(H46,P$11:P$14),2)/I46)*1000,0),"")</f>
        <v/>
      </c>
      <c r="L46" s="151" t="str">
        <f aca="false">IF(Q$11&lt;&gt;"",IF($B46&lt;&gt;"",K46-J46,""),"")</f>
        <v/>
      </c>
      <c r="M46" s="152" t="str">
        <f aca="false">IF(B46&lt;&gt;"",RANK(L46,L$11:L$110),"")</f>
        <v/>
      </c>
      <c r="N46" s="152" t="str">
        <f aca="false">IF(B46&lt;&gt;"",'Classement Général'!BA46,"")</f>
        <v/>
      </c>
      <c r="O46" s="153" t="str">
        <f aca="false">IF(B46&lt;&gt;"",'Calculs (M1..M20)'!A49,"")</f>
        <v/>
      </c>
      <c r="P46" s="0"/>
      <c r="Q46" s="0"/>
      <c r="R46" s="0"/>
      <c r="S46" s="0"/>
      <c r="T46" s="0"/>
      <c r="U46" s="0"/>
      <c r="V46" s="0"/>
      <c r="AH46" s="49" t="n">
        <f aca="false">IF($G46&lt;&gt;"",AG46,"")</f>
        <v>0</v>
      </c>
      <c r="AI46" s="149"/>
      <c r="AJ46" s="150"/>
    </row>
    <row r="47" customFormat="false" ht="13" hidden="true" customHeight="false" outlineLevel="0" collapsed="false">
      <c r="A47" s="0"/>
      <c r="B47" s="36"/>
      <c r="C47" s="52"/>
      <c r="D47" s="45"/>
      <c r="E47" s="52"/>
      <c r="F47" s="148" t="n">
        <v>1</v>
      </c>
      <c r="G47" s="49" t="n">
        <v>1</v>
      </c>
      <c r="H47" s="49" t="n">
        <f aca="false">IF($G47&lt;&gt;"",G47,"")</f>
        <v>1</v>
      </c>
      <c r="I47" s="149"/>
      <c r="J47" s="150"/>
      <c r="K47" s="151" t="str">
        <f aca="false">IF($B47&lt;&gt;"",IF(I47,(INDEX(P$11:Q$14,MATCH(H47,P$11:P$14),2)/I47)*1000,0),"")</f>
        <v/>
      </c>
      <c r="L47" s="151" t="str">
        <f aca="false">IF(Q$11&lt;&gt;"",IF($B47&lt;&gt;"",K47-J47,""),"")</f>
        <v/>
      </c>
      <c r="M47" s="152" t="str">
        <f aca="false">IF(B47&lt;&gt;"",RANK(L47,L$11:L$110),"")</f>
        <v/>
      </c>
      <c r="N47" s="152" t="str">
        <f aca="false">IF(B47&lt;&gt;"",'Classement Général'!BA47,"")</f>
        <v/>
      </c>
      <c r="O47" s="153" t="str">
        <f aca="false">IF(B47&lt;&gt;"",'Calculs (M1..M20)'!A50,"")</f>
        <v/>
      </c>
      <c r="P47" s="0"/>
      <c r="Q47" s="0"/>
      <c r="R47" s="0"/>
      <c r="S47" s="0"/>
      <c r="T47" s="0"/>
      <c r="U47" s="0"/>
      <c r="V47" s="0"/>
      <c r="AH47" s="49" t="n">
        <f aca="false">IF($G47&lt;&gt;"",AG47,"")</f>
        <v>0</v>
      </c>
      <c r="AI47" s="149"/>
      <c r="AJ47" s="150"/>
    </row>
    <row r="48" customFormat="false" ht="13" hidden="true" customHeight="false" outlineLevel="0" collapsed="false">
      <c r="A48" s="0"/>
      <c r="B48" s="36"/>
      <c r="C48" s="52"/>
      <c r="D48" s="45"/>
      <c r="E48" s="52"/>
      <c r="F48" s="148" t="n">
        <v>1</v>
      </c>
      <c r="G48" s="49" t="n">
        <v>1</v>
      </c>
      <c r="H48" s="49" t="n">
        <f aca="false">IF($G48&lt;&gt;"",G48,"")</f>
        <v>1</v>
      </c>
      <c r="I48" s="149"/>
      <c r="J48" s="150"/>
      <c r="K48" s="151" t="str">
        <f aca="false">IF($B48&lt;&gt;"",IF(I48,(INDEX(P$11:Q$14,MATCH(H48,P$11:P$14),2)/I48)*1000,0),"")</f>
        <v/>
      </c>
      <c r="L48" s="151" t="str">
        <f aca="false">IF(Q$11&lt;&gt;"",IF($B48&lt;&gt;"",K48-J48,""),"")</f>
        <v/>
      </c>
      <c r="M48" s="152" t="str">
        <f aca="false">IF(B48&lt;&gt;"",RANK(L48,L$11:L$110),"")</f>
        <v/>
      </c>
      <c r="N48" s="152" t="str">
        <f aca="false">IF(B48&lt;&gt;"",'Classement Général'!BA48,"")</f>
        <v/>
      </c>
      <c r="O48" s="153" t="str">
        <f aca="false">IF(B48&lt;&gt;"",'Calculs (M1..M20)'!A51,"")</f>
        <v/>
      </c>
      <c r="P48" s="0"/>
      <c r="Q48" s="0"/>
      <c r="R48" s="0"/>
      <c r="S48" s="0"/>
      <c r="T48" s="0"/>
      <c r="U48" s="0"/>
      <c r="V48" s="0"/>
      <c r="AH48" s="49" t="n">
        <f aca="false">IF($G48&lt;&gt;"",AG48,"")</f>
        <v>0</v>
      </c>
      <c r="AI48" s="149"/>
      <c r="AJ48" s="150"/>
    </row>
    <row r="49" customFormat="false" ht="13" hidden="true" customHeight="false" outlineLevel="0" collapsed="false">
      <c r="A49" s="0"/>
      <c r="B49" s="36"/>
      <c r="C49" s="52"/>
      <c r="D49" s="45"/>
      <c r="E49" s="52"/>
      <c r="F49" s="148" t="n">
        <v>1</v>
      </c>
      <c r="G49" s="49" t="n">
        <v>1</v>
      </c>
      <c r="H49" s="49" t="n">
        <f aca="false">IF($G49&lt;&gt;"",G49,"")</f>
        <v>1</v>
      </c>
      <c r="I49" s="149"/>
      <c r="J49" s="150"/>
      <c r="K49" s="151" t="str">
        <f aca="false">IF($B49&lt;&gt;"",IF(I49,(INDEX(P$11:Q$14,MATCH(H49,P$11:P$14),2)/I49)*1000,0),"")</f>
        <v/>
      </c>
      <c r="L49" s="151" t="str">
        <f aca="false">IF(Q$11&lt;&gt;"",IF($B49&lt;&gt;"",K49-J49,""),"")</f>
        <v/>
      </c>
      <c r="M49" s="152" t="str">
        <f aca="false">IF(B49&lt;&gt;"",RANK(L49,L$11:L$110),"")</f>
        <v/>
      </c>
      <c r="N49" s="152" t="str">
        <f aca="false">IF(B49&lt;&gt;"",'Classement Général'!BA49,"")</f>
        <v/>
      </c>
      <c r="O49" s="153" t="str">
        <f aca="false">IF(B49&lt;&gt;"",'Calculs (M1..M20)'!A52,"")</f>
        <v/>
      </c>
      <c r="P49" s="0"/>
      <c r="Q49" s="0"/>
      <c r="R49" s="0"/>
      <c r="S49" s="0"/>
      <c r="T49" s="0"/>
      <c r="U49" s="0"/>
      <c r="V49" s="0"/>
      <c r="AH49" s="49" t="n">
        <f aca="false">IF($G49&lt;&gt;"",AG49,"")</f>
        <v>0</v>
      </c>
      <c r="AI49" s="149"/>
      <c r="AJ49" s="150"/>
    </row>
    <row r="50" customFormat="false" ht="13" hidden="true" customHeight="false" outlineLevel="0" collapsed="false">
      <c r="A50" s="0"/>
      <c r="B50" s="36"/>
      <c r="C50" s="52"/>
      <c r="D50" s="45"/>
      <c r="E50" s="52"/>
      <c r="F50" s="148" t="n">
        <v>1</v>
      </c>
      <c r="G50" s="49" t="n">
        <v>1</v>
      </c>
      <c r="H50" s="49" t="n">
        <f aca="false">IF($G50&lt;&gt;"",G50,"")</f>
        <v>1</v>
      </c>
      <c r="I50" s="149"/>
      <c r="J50" s="150"/>
      <c r="K50" s="151" t="str">
        <f aca="false">IF($B50&lt;&gt;"",IF(I50,(INDEX(P$11:Q$14,MATCH(H50,P$11:P$14),2)/I50)*1000,0),"")</f>
        <v/>
      </c>
      <c r="L50" s="151" t="str">
        <f aca="false">IF(Q$11&lt;&gt;"",IF($B50&lt;&gt;"",K50-J50,""),"")</f>
        <v/>
      </c>
      <c r="M50" s="152" t="str">
        <f aca="false">IF(B50&lt;&gt;"",RANK(L50,L$11:L$110),"")</f>
        <v/>
      </c>
      <c r="N50" s="152" t="str">
        <f aca="false">IF(B50&lt;&gt;"",'Classement Général'!BA50,"")</f>
        <v/>
      </c>
      <c r="O50" s="153" t="str">
        <f aca="false">IF(B50&lt;&gt;"",'Calculs (M1..M20)'!A53,"")</f>
        <v/>
      </c>
      <c r="P50" s="0"/>
      <c r="Q50" s="0"/>
      <c r="R50" s="0"/>
      <c r="S50" s="0"/>
      <c r="T50" s="0"/>
      <c r="U50" s="0"/>
      <c r="V50" s="0"/>
      <c r="AH50" s="49" t="n">
        <f aca="false">IF($G50&lt;&gt;"",AG50,"")</f>
        <v>0</v>
      </c>
      <c r="AI50" s="149"/>
      <c r="AJ50" s="150"/>
    </row>
    <row r="51" customFormat="false" ht="13" hidden="true" customHeight="false" outlineLevel="0" collapsed="false">
      <c r="A51" s="0"/>
      <c r="B51" s="36"/>
      <c r="C51" s="52"/>
      <c r="D51" s="45"/>
      <c r="E51" s="52"/>
      <c r="F51" s="148" t="n">
        <v>1</v>
      </c>
      <c r="G51" s="49" t="n">
        <v>1</v>
      </c>
      <c r="H51" s="49" t="n">
        <f aca="false">IF($G51&lt;&gt;"",G51,"")</f>
        <v>1</v>
      </c>
      <c r="I51" s="149"/>
      <c r="J51" s="150"/>
      <c r="K51" s="151" t="str">
        <f aca="false">IF($B51&lt;&gt;"",IF(I51,(INDEX(P$11:Q$14,MATCH(H51,P$11:P$14),2)/I51)*1000,0),"")</f>
        <v/>
      </c>
      <c r="L51" s="151" t="str">
        <f aca="false">IF(Q$11&lt;&gt;"",IF($B51&lt;&gt;"",K51-J51,""),"")</f>
        <v/>
      </c>
      <c r="M51" s="152" t="str">
        <f aca="false">IF(B51&lt;&gt;"",RANK(L51,L$11:L$110),"")</f>
        <v/>
      </c>
      <c r="N51" s="152" t="str">
        <f aca="false">IF(B51&lt;&gt;"",'Classement Général'!BA51,"")</f>
        <v/>
      </c>
      <c r="O51" s="153" t="str">
        <f aca="false">IF(B51&lt;&gt;"",'Calculs (M1..M20)'!A54,"")</f>
        <v/>
      </c>
      <c r="P51" s="0"/>
      <c r="Q51" s="0"/>
      <c r="R51" s="0"/>
      <c r="S51" s="0"/>
      <c r="T51" s="0"/>
      <c r="U51" s="0"/>
      <c r="V51" s="0"/>
      <c r="AH51" s="49" t="n">
        <f aca="false">IF($G51&lt;&gt;"",AG51,"")</f>
        <v>0</v>
      </c>
      <c r="AI51" s="149"/>
      <c r="AJ51" s="150"/>
    </row>
    <row r="52" customFormat="false" ht="13" hidden="true" customHeight="false" outlineLevel="0" collapsed="false">
      <c r="A52" s="0"/>
      <c r="B52" s="36"/>
      <c r="C52" s="52"/>
      <c r="D52" s="45"/>
      <c r="E52" s="52"/>
      <c r="F52" s="148" t="n">
        <v>1</v>
      </c>
      <c r="G52" s="49" t="n">
        <v>1</v>
      </c>
      <c r="H52" s="49" t="n">
        <f aca="false">IF($G52&lt;&gt;"",G52,"")</f>
        <v>1</v>
      </c>
      <c r="I52" s="149"/>
      <c r="J52" s="150"/>
      <c r="K52" s="151" t="str">
        <f aca="false">IF($B52&lt;&gt;"",IF(I52,(INDEX(P$11:Q$14,MATCH(H52,P$11:P$14),2)/I52)*1000,0),"")</f>
        <v/>
      </c>
      <c r="L52" s="151" t="str">
        <f aca="false">IF(Q$11&lt;&gt;"",IF($B52&lt;&gt;"",K52-J52,""),"")</f>
        <v/>
      </c>
      <c r="M52" s="152" t="str">
        <f aca="false">IF(B52&lt;&gt;"",RANK(L52,L$11:L$110),"")</f>
        <v/>
      </c>
      <c r="N52" s="152" t="str">
        <f aca="false">IF(B52&lt;&gt;"",'Classement Général'!BA52,"")</f>
        <v/>
      </c>
      <c r="O52" s="153" t="str">
        <f aca="false">IF(B52&lt;&gt;"",'Calculs (M1..M20)'!A55,"")</f>
        <v/>
      </c>
      <c r="P52" s="0"/>
      <c r="Q52" s="0"/>
      <c r="R52" s="0"/>
      <c r="S52" s="0"/>
      <c r="T52" s="0"/>
      <c r="U52" s="0"/>
      <c r="V52" s="0"/>
      <c r="AH52" s="49" t="n">
        <f aca="false">IF($G52&lt;&gt;"",AG52,"")</f>
        <v>0</v>
      </c>
      <c r="AI52" s="149"/>
      <c r="AJ52" s="150"/>
    </row>
    <row r="53" customFormat="false" ht="13" hidden="true" customHeight="false" outlineLevel="0" collapsed="false">
      <c r="A53" s="0"/>
      <c r="B53" s="36"/>
      <c r="C53" s="52"/>
      <c r="D53" s="45"/>
      <c r="E53" s="52"/>
      <c r="F53" s="148" t="n">
        <v>1</v>
      </c>
      <c r="G53" s="49" t="n">
        <v>1</v>
      </c>
      <c r="H53" s="49" t="n">
        <f aca="false">IF($G53&lt;&gt;"",G53,"")</f>
        <v>1</v>
      </c>
      <c r="I53" s="149"/>
      <c r="J53" s="150"/>
      <c r="K53" s="151" t="str">
        <f aca="false">IF($B53&lt;&gt;"",IF(I53,(INDEX(P$11:Q$14,MATCH(H53,P$11:P$14),2)/I53)*1000,0),"")</f>
        <v/>
      </c>
      <c r="L53" s="151" t="str">
        <f aca="false">IF(Q$11&lt;&gt;"",IF($B53&lt;&gt;"",K53-J53,""),"")</f>
        <v/>
      </c>
      <c r="M53" s="152" t="str">
        <f aca="false">IF(B53&lt;&gt;"",RANK(L53,L$11:L$110),"")</f>
        <v/>
      </c>
      <c r="N53" s="152" t="str">
        <f aca="false">IF(B53&lt;&gt;"",'Classement Général'!BA53,"")</f>
        <v/>
      </c>
      <c r="O53" s="153" t="str">
        <f aca="false">IF(B53&lt;&gt;"",'Calculs (M1..M20)'!A56,"")</f>
        <v/>
      </c>
      <c r="P53" s="0"/>
      <c r="Q53" s="0"/>
      <c r="R53" s="0"/>
      <c r="S53" s="0"/>
      <c r="T53" s="0"/>
      <c r="U53" s="0"/>
      <c r="V53" s="0"/>
      <c r="AH53" s="49" t="n">
        <f aca="false">IF($G53&lt;&gt;"",AG53,"")</f>
        <v>0</v>
      </c>
      <c r="AI53" s="149"/>
      <c r="AJ53" s="150"/>
    </row>
    <row r="54" customFormat="false" ht="13" hidden="true" customHeight="false" outlineLevel="0" collapsed="false">
      <c r="A54" s="0"/>
      <c r="B54" s="36"/>
      <c r="C54" s="52"/>
      <c r="D54" s="45"/>
      <c r="E54" s="52"/>
      <c r="F54" s="148" t="n">
        <v>1</v>
      </c>
      <c r="G54" s="49" t="n">
        <v>1</v>
      </c>
      <c r="H54" s="49" t="n">
        <f aca="false">IF($G54&lt;&gt;"",G54,"")</f>
        <v>1</v>
      </c>
      <c r="I54" s="149"/>
      <c r="J54" s="150"/>
      <c r="K54" s="151" t="str">
        <f aca="false">IF($B54&lt;&gt;"",IF(I54,(INDEX(P$11:Q$14,MATCH(H54,P$11:P$14),2)/I54)*1000,0),"")</f>
        <v/>
      </c>
      <c r="L54" s="151" t="str">
        <f aca="false">IF(Q$11&lt;&gt;"",IF($B54&lt;&gt;"",K54-J54,""),"")</f>
        <v/>
      </c>
      <c r="M54" s="152" t="str">
        <f aca="false">IF(B54&lt;&gt;"",RANK(L54,L$11:L$110),"")</f>
        <v/>
      </c>
      <c r="N54" s="152" t="str">
        <f aca="false">IF(B54&lt;&gt;"",'Classement Général'!BA54,"")</f>
        <v/>
      </c>
      <c r="O54" s="153" t="str">
        <f aca="false">IF(B54&lt;&gt;"",'Calculs (M1..M20)'!A57,"")</f>
        <v/>
      </c>
      <c r="P54" s="0"/>
      <c r="Q54" s="0"/>
      <c r="R54" s="0"/>
      <c r="S54" s="0"/>
      <c r="T54" s="0"/>
      <c r="U54" s="0"/>
      <c r="V54" s="0"/>
      <c r="AH54" s="49" t="n">
        <f aca="false">IF($G54&lt;&gt;"",AG54,"")</f>
        <v>0</v>
      </c>
      <c r="AI54" s="149"/>
      <c r="AJ54" s="150"/>
    </row>
    <row r="55" customFormat="false" ht="13" hidden="true" customHeight="false" outlineLevel="0" collapsed="false">
      <c r="A55" s="0"/>
      <c r="B55" s="36"/>
      <c r="C55" s="52"/>
      <c r="D55" s="45"/>
      <c r="E55" s="52"/>
      <c r="F55" s="148" t="n">
        <v>1</v>
      </c>
      <c r="G55" s="49" t="n">
        <v>1</v>
      </c>
      <c r="H55" s="49" t="n">
        <f aca="false">IF($G55&lt;&gt;"",G55,"")</f>
        <v>1</v>
      </c>
      <c r="I55" s="149"/>
      <c r="J55" s="150"/>
      <c r="K55" s="151" t="str">
        <f aca="false">IF($B55&lt;&gt;"",IF(I55,(INDEX(P$11:Q$14,MATCH(H55,P$11:P$14),2)/I55)*1000,0),"")</f>
        <v/>
      </c>
      <c r="L55" s="151" t="str">
        <f aca="false">IF(Q$11&lt;&gt;"",IF($B55&lt;&gt;"",K55-J55,""),"")</f>
        <v/>
      </c>
      <c r="M55" s="152" t="str">
        <f aca="false">IF(B55&lt;&gt;"",RANK(L55,L$11:L$110),"")</f>
        <v/>
      </c>
      <c r="N55" s="152" t="str">
        <f aca="false">IF(B55&lt;&gt;"",'Classement Général'!BA55,"")</f>
        <v/>
      </c>
      <c r="O55" s="153" t="str">
        <f aca="false">IF(B55&lt;&gt;"",'Calculs (M1..M20)'!A58,"")</f>
        <v/>
      </c>
      <c r="P55" s="0"/>
      <c r="Q55" s="0"/>
      <c r="R55" s="0"/>
      <c r="S55" s="0"/>
      <c r="T55" s="0"/>
      <c r="U55" s="0"/>
      <c r="V55" s="0"/>
      <c r="AH55" s="49" t="n">
        <f aca="false">IF($G55&lt;&gt;"",AG55,"")</f>
        <v>0</v>
      </c>
      <c r="AI55" s="149"/>
      <c r="AJ55" s="150"/>
    </row>
    <row r="56" customFormat="false" ht="13" hidden="true" customHeight="false" outlineLevel="0" collapsed="false">
      <c r="A56" s="0"/>
      <c r="B56" s="36"/>
      <c r="C56" s="52"/>
      <c r="D56" s="45"/>
      <c r="E56" s="52"/>
      <c r="F56" s="148" t="n">
        <v>1</v>
      </c>
      <c r="G56" s="49" t="n">
        <v>1</v>
      </c>
      <c r="H56" s="49" t="n">
        <f aca="false">IF($G56&lt;&gt;"",G56,"")</f>
        <v>1</v>
      </c>
      <c r="I56" s="149"/>
      <c r="J56" s="150"/>
      <c r="K56" s="151" t="str">
        <f aca="false">IF($B56&lt;&gt;"",IF(I56,(INDEX(P$11:Q$14,MATCH(H56,P$11:P$14),2)/I56)*1000,0),"")</f>
        <v/>
      </c>
      <c r="L56" s="151" t="str">
        <f aca="false">IF(Q$11&lt;&gt;"",IF($B56&lt;&gt;"",K56-J56,""),"")</f>
        <v/>
      </c>
      <c r="M56" s="152" t="str">
        <f aca="false">IF(B56&lt;&gt;"",RANK(L56,L$11:L$110),"")</f>
        <v/>
      </c>
      <c r="N56" s="152" t="str">
        <f aca="false">IF(B56&lt;&gt;"",'Classement Général'!BA56,"")</f>
        <v/>
      </c>
      <c r="O56" s="153" t="str">
        <f aca="false">IF(B56&lt;&gt;"",'Calculs (M1..M20)'!A59,"")</f>
        <v/>
      </c>
      <c r="P56" s="0"/>
      <c r="Q56" s="0"/>
      <c r="R56" s="0"/>
      <c r="S56" s="0"/>
      <c r="T56" s="0"/>
      <c r="U56" s="0"/>
      <c r="V56" s="0"/>
      <c r="AH56" s="49" t="n">
        <f aca="false">IF($G56&lt;&gt;"",AG56,"")</f>
        <v>0</v>
      </c>
      <c r="AI56" s="149"/>
      <c r="AJ56" s="150"/>
    </row>
    <row r="57" customFormat="false" ht="13" hidden="true" customHeight="false" outlineLevel="0" collapsed="false">
      <c r="A57" s="0"/>
      <c r="B57" s="36"/>
      <c r="C57" s="52"/>
      <c r="D57" s="45"/>
      <c r="E57" s="52"/>
      <c r="F57" s="148" t="n">
        <v>1</v>
      </c>
      <c r="G57" s="49" t="n">
        <v>1</v>
      </c>
      <c r="H57" s="49" t="n">
        <f aca="false">IF($G57&lt;&gt;"",G57,"")</f>
        <v>1</v>
      </c>
      <c r="I57" s="149"/>
      <c r="J57" s="150"/>
      <c r="K57" s="151" t="str">
        <f aca="false">IF($B57&lt;&gt;"",IF(I57,(INDEX(P$11:Q$14,MATCH(H57,P$11:P$14),2)/I57)*1000,0),"")</f>
        <v/>
      </c>
      <c r="L57" s="151" t="str">
        <f aca="false">IF(Q$11&lt;&gt;"",IF($B57&lt;&gt;"",K57-J57,""),"")</f>
        <v/>
      </c>
      <c r="M57" s="152" t="str">
        <f aca="false">IF(B57&lt;&gt;"",RANK(L57,L$11:L$110),"")</f>
        <v/>
      </c>
      <c r="N57" s="152" t="str">
        <f aca="false">IF(B57&lt;&gt;"",'Classement Général'!BA57,"")</f>
        <v/>
      </c>
      <c r="O57" s="153" t="str">
        <f aca="false">IF(B57&lt;&gt;"",'Calculs (M1..M20)'!A60,"")</f>
        <v/>
      </c>
      <c r="P57" s="0"/>
      <c r="Q57" s="0"/>
      <c r="R57" s="0"/>
      <c r="S57" s="0"/>
      <c r="T57" s="0"/>
      <c r="U57" s="0"/>
      <c r="V57" s="0"/>
      <c r="AH57" s="49" t="n">
        <f aca="false">IF($G57&lt;&gt;"",AG57,"")</f>
        <v>0</v>
      </c>
      <c r="AI57" s="149"/>
      <c r="AJ57" s="150"/>
    </row>
    <row r="58" customFormat="false" ht="13" hidden="true" customHeight="false" outlineLevel="0" collapsed="false">
      <c r="A58" s="0"/>
      <c r="B58" s="36"/>
      <c r="C58" s="52"/>
      <c r="D58" s="45"/>
      <c r="E58" s="52"/>
      <c r="F58" s="148" t="n">
        <v>1</v>
      </c>
      <c r="G58" s="49" t="n">
        <v>1</v>
      </c>
      <c r="H58" s="49" t="n">
        <f aca="false">IF($G58&lt;&gt;"",G58,"")</f>
        <v>1</v>
      </c>
      <c r="I58" s="149"/>
      <c r="J58" s="150"/>
      <c r="K58" s="151" t="str">
        <f aca="false">IF($B58&lt;&gt;"",IF(I58,(INDEX(P$11:Q$14,MATCH(H58,P$11:P$14),2)/I58)*1000,0),"")</f>
        <v/>
      </c>
      <c r="L58" s="151" t="str">
        <f aca="false">IF(Q$11&lt;&gt;"",IF($B58&lt;&gt;"",K58-J58,""),"")</f>
        <v/>
      </c>
      <c r="M58" s="152" t="str">
        <f aca="false">IF(B58&lt;&gt;"",RANK(L58,L$11:L$110),"")</f>
        <v/>
      </c>
      <c r="N58" s="152" t="str">
        <f aca="false">IF(B58&lt;&gt;"",'Classement Général'!BA58,"")</f>
        <v/>
      </c>
      <c r="O58" s="153" t="str">
        <f aca="false">IF(B58&lt;&gt;"",'Calculs (M1..M20)'!A61,"")</f>
        <v/>
      </c>
      <c r="P58" s="0"/>
      <c r="Q58" s="0"/>
      <c r="R58" s="0"/>
      <c r="S58" s="0"/>
      <c r="T58" s="0"/>
      <c r="U58" s="0"/>
      <c r="V58" s="0"/>
      <c r="AH58" s="49" t="n">
        <f aca="false">IF($G58&lt;&gt;"",AG58,"")</f>
        <v>0</v>
      </c>
      <c r="AI58" s="149"/>
      <c r="AJ58" s="150"/>
    </row>
    <row r="59" customFormat="false" ht="13" hidden="true" customHeight="false" outlineLevel="0" collapsed="false">
      <c r="A59" s="0"/>
      <c r="B59" s="36"/>
      <c r="C59" s="52"/>
      <c r="D59" s="45"/>
      <c r="E59" s="52"/>
      <c r="F59" s="148" t="n">
        <v>1</v>
      </c>
      <c r="G59" s="49" t="n">
        <v>1</v>
      </c>
      <c r="H59" s="49" t="n">
        <f aca="false">IF($G59&lt;&gt;"",G59,"")</f>
        <v>1</v>
      </c>
      <c r="I59" s="149"/>
      <c r="J59" s="150"/>
      <c r="K59" s="151" t="str">
        <f aca="false">IF($B59&lt;&gt;"",IF(I59,(INDEX(P$11:Q$14,MATCH(H59,P$11:P$14),2)/I59)*1000,0),"")</f>
        <v/>
      </c>
      <c r="L59" s="151" t="str">
        <f aca="false">IF(Q$11&lt;&gt;"",IF($B59&lt;&gt;"",K59-J59,""),"")</f>
        <v/>
      </c>
      <c r="M59" s="152" t="str">
        <f aca="false">IF(B59&lt;&gt;"",RANK(L59,L$11:L$110),"")</f>
        <v/>
      </c>
      <c r="N59" s="152" t="str">
        <f aca="false">IF(B59&lt;&gt;"",'Classement Général'!BA59,"")</f>
        <v/>
      </c>
      <c r="O59" s="153" t="str">
        <f aca="false">IF(B59&lt;&gt;"",'Calculs (M1..M20)'!A62,"")</f>
        <v/>
      </c>
      <c r="P59" s="0"/>
      <c r="Q59" s="0"/>
      <c r="R59" s="0"/>
      <c r="S59" s="0"/>
      <c r="T59" s="0"/>
      <c r="U59" s="0"/>
      <c r="V59" s="0"/>
      <c r="AH59" s="49" t="n">
        <f aca="false">IF($G59&lt;&gt;"",AG59,"")</f>
        <v>0</v>
      </c>
      <c r="AI59" s="149"/>
      <c r="AJ59" s="150"/>
    </row>
    <row r="60" customFormat="false" ht="13" hidden="true" customHeight="false" outlineLevel="0" collapsed="false">
      <c r="A60" s="0"/>
      <c r="B60" s="36"/>
      <c r="C60" s="52"/>
      <c r="D60" s="45"/>
      <c r="E60" s="52"/>
      <c r="F60" s="148" t="n">
        <v>1</v>
      </c>
      <c r="G60" s="49" t="n">
        <v>1</v>
      </c>
      <c r="H60" s="49" t="n">
        <f aca="false">IF($G60&lt;&gt;"",G60,"")</f>
        <v>1</v>
      </c>
      <c r="I60" s="149"/>
      <c r="J60" s="150"/>
      <c r="K60" s="151" t="str">
        <f aca="false">IF($B60&lt;&gt;"",IF(I60,(INDEX(P$11:Q$14,MATCH(H60,P$11:P$14),2)/I60)*1000,0),"")</f>
        <v/>
      </c>
      <c r="L60" s="151" t="str">
        <f aca="false">IF(Q$11&lt;&gt;"",IF($B60&lt;&gt;"",K60-J60,""),"")</f>
        <v/>
      </c>
      <c r="M60" s="152" t="str">
        <f aca="false">IF(B60&lt;&gt;"",RANK(L60,L$11:L$110),"")</f>
        <v/>
      </c>
      <c r="N60" s="152" t="str">
        <f aca="false">IF(B60&lt;&gt;"",'Classement Général'!BA60,"")</f>
        <v/>
      </c>
      <c r="O60" s="153" t="str">
        <f aca="false">IF(B60&lt;&gt;"",'Calculs (M1..M20)'!A63,"")</f>
        <v/>
      </c>
      <c r="P60" s="0"/>
      <c r="Q60" s="0"/>
      <c r="R60" s="0"/>
      <c r="S60" s="0"/>
      <c r="T60" s="0"/>
      <c r="U60" s="0"/>
      <c r="V60" s="0"/>
      <c r="AH60" s="49" t="n">
        <f aca="false">IF($G60&lt;&gt;"",AG60,"")</f>
        <v>0</v>
      </c>
      <c r="AI60" s="149"/>
      <c r="AJ60" s="150"/>
    </row>
    <row r="61" customFormat="false" ht="13" hidden="true" customHeight="false" outlineLevel="0" collapsed="false">
      <c r="A61" s="0"/>
      <c r="B61" s="36"/>
      <c r="C61" s="52"/>
      <c r="D61" s="45"/>
      <c r="E61" s="52"/>
      <c r="F61" s="148" t="n">
        <v>1</v>
      </c>
      <c r="G61" s="49" t="n">
        <v>1</v>
      </c>
      <c r="H61" s="49" t="n">
        <f aca="false">IF($G61&lt;&gt;"",G61,"")</f>
        <v>1</v>
      </c>
      <c r="I61" s="149"/>
      <c r="J61" s="150"/>
      <c r="K61" s="151" t="str">
        <f aca="false">IF($B61&lt;&gt;"",IF(I61,(INDEX(P$11:Q$14,MATCH(H61,P$11:P$14),2)/I61)*1000,0),"")</f>
        <v/>
      </c>
      <c r="L61" s="151" t="str">
        <f aca="false">IF(Q$11&lt;&gt;"",IF($B61&lt;&gt;"",K61-J61,""),"")</f>
        <v/>
      </c>
      <c r="M61" s="152" t="str">
        <f aca="false">IF(B61&lt;&gt;"",RANK(L61,L$11:L$110),"")</f>
        <v/>
      </c>
      <c r="N61" s="152" t="str">
        <f aca="false">IF(B61&lt;&gt;"",'Classement Général'!BA61,"")</f>
        <v/>
      </c>
      <c r="O61" s="153" t="str">
        <f aca="false">IF(B61&lt;&gt;"",'Calculs (M1..M20)'!A64,"")</f>
        <v/>
      </c>
      <c r="P61" s="0"/>
      <c r="Q61" s="0"/>
      <c r="R61" s="0"/>
      <c r="S61" s="0"/>
      <c r="T61" s="0"/>
      <c r="U61" s="0"/>
      <c r="V61" s="0"/>
      <c r="AH61" s="49" t="n">
        <f aca="false">IF($G61&lt;&gt;"",AG61,"")</f>
        <v>0</v>
      </c>
      <c r="AI61" s="149"/>
      <c r="AJ61" s="150"/>
    </row>
    <row r="62" customFormat="false" ht="13" hidden="true" customHeight="false" outlineLevel="0" collapsed="false">
      <c r="A62" s="0"/>
      <c r="B62" s="36"/>
      <c r="C62" s="52"/>
      <c r="D62" s="45"/>
      <c r="E62" s="52"/>
      <c r="F62" s="148" t="n">
        <v>1</v>
      </c>
      <c r="G62" s="49" t="n">
        <v>1</v>
      </c>
      <c r="H62" s="49" t="n">
        <f aca="false">IF($G62&lt;&gt;"",G62,"")</f>
        <v>1</v>
      </c>
      <c r="I62" s="149"/>
      <c r="J62" s="150"/>
      <c r="K62" s="151" t="str">
        <f aca="false">IF($B62&lt;&gt;"",IF(I62,(INDEX(P$11:Q$14,MATCH(H62,P$11:P$14),2)/I62)*1000,0),"")</f>
        <v/>
      </c>
      <c r="L62" s="151" t="str">
        <f aca="false">IF(Q$11&lt;&gt;"",IF($B62&lt;&gt;"",K62-J62,""),"")</f>
        <v/>
      </c>
      <c r="M62" s="152" t="str">
        <f aca="false">IF(B62&lt;&gt;"",RANK(L62,L$11:L$110),"")</f>
        <v/>
      </c>
      <c r="N62" s="152" t="str">
        <f aca="false">IF(B62&lt;&gt;"",'Classement Général'!BA62,"")</f>
        <v/>
      </c>
      <c r="O62" s="153" t="str">
        <f aca="false">IF(B62&lt;&gt;"",'Calculs (M1..M20)'!A65,"")</f>
        <v/>
      </c>
      <c r="P62" s="0"/>
      <c r="Q62" s="0"/>
      <c r="R62" s="0"/>
      <c r="S62" s="0"/>
      <c r="T62" s="0"/>
      <c r="U62" s="0"/>
      <c r="V62" s="0"/>
      <c r="AH62" s="49" t="n">
        <f aca="false">IF($G62&lt;&gt;"",AG62,"")</f>
        <v>0</v>
      </c>
      <c r="AI62" s="149"/>
      <c r="AJ62" s="150"/>
    </row>
    <row r="63" customFormat="false" ht="13" hidden="true" customHeight="false" outlineLevel="0" collapsed="false">
      <c r="A63" s="0"/>
      <c r="B63" s="36"/>
      <c r="C63" s="52"/>
      <c r="D63" s="45"/>
      <c r="E63" s="52"/>
      <c r="F63" s="148" t="n">
        <v>1</v>
      </c>
      <c r="G63" s="49" t="n">
        <v>1</v>
      </c>
      <c r="H63" s="49" t="n">
        <f aca="false">IF($G63&lt;&gt;"",G63,"")</f>
        <v>1</v>
      </c>
      <c r="I63" s="149"/>
      <c r="J63" s="150"/>
      <c r="K63" s="151" t="str">
        <f aca="false">IF($B63&lt;&gt;"",IF(I63,(INDEX(P$11:Q$14,MATCH(H63,P$11:P$14),2)/I63)*1000,0),"")</f>
        <v/>
      </c>
      <c r="L63" s="151" t="str">
        <f aca="false">IF(Q$11&lt;&gt;"",IF($B63&lt;&gt;"",K63-J63,""),"")</f>
        <v/>
      </c>
      <c r="M63" s="152" t="str">
        <f aca="false">IF(B63&lt;&gt;"",RANK(L63,L$11:L$110),"")</f>
        <v/>
      </c>
      <c r="N63" s="152" t="str">
        <f aca="false">IF(B63&lt;&gt;"",'Classement Général'!BA63,"")</f>
        <v/>
      </c>
      <c r="O63" s="153" t="str">
        <f aca="false">IF(B63&lt;&gt;"",'Calculs (M1..M20)'!A66,"")</f>
        <v/>
      </c>
      <c r="P63" s="0"/>
      <c r="Q63" s="0"/>
      <c r="R63" s="0"/>
      <c r="S63" s="0"/>
      <c r="T63" s="0"/>
      <c r="U63" s="0"/>
      <c r="V63" s="0"/>
      <c r="AH63" s="49" t="n">
        <f aca="false">IF($G63&lt;&gt;"",AG63,"")</f>
        <v>0</v>
      </c>
      <c r="AI63" s="149"/>
      <c r="AJ63" s="150"/>
    </row>
    <row r="64" customFormat="false" ht="13" hidden="true" customHeight="false" outlineLevel="0" collapsed="false">
      <c r="A64" s="0"/>
      <c r="B64" s="36"/>
      <c r="C64" s="52"/>
      <c r="D64" s="45"/>
      <c r="E64" s="52"/>
      <c r="F64" s="148" t="n">
        <v>1</v>
      </c>
      <c r="G64" s="49" t="n">
        <v>1</v>
      </c>
      <c r="H64" s="49" t="n">
        <f aca="false">IF($G64&lt;&gt;"",G64,"")</f>
        <v>1</v>
      </c>
      <c r="I64" s="149"/>
      <c r="J64" s="150"/>
      <c r="K64" s="151" t="str">
        <f aca="false">IF($B64&lt;&gt;"",IF(I64,(INDEX(P$11:Q$14,MATCH(H64,P$11:P$14),2)/I64)*1000,0),"")</f>
        <v/>
      </c>
      <c r="L64" s="151" t="str">
        <f aca="false">IF(Q$11&lt;&gt;"",IF($B64&lt;&gt;"",K64-J64,""),"")</f>
        <v/>
      </c>
      <c r="M64" s="152" t="str">
        <f aca="false">IF(B64&lt;&gt;"",RANK(L64,L$11:L$110),"")</f>
        <v/>
      </c>
      <c r="N64" s="152" t="str">
        <f aca="false">IF(B64&lt;&gt;"",'Classement Général'!BA64,"")</f>
        <v/>
      </c>
      <c r="O64" s="153" t="str">
        <f aca="false">IF(B64&lt;&gt;"",'Calculs (M1..M20)'!A67,"")</f>
        <v/>
      </c>
      <c r="P64" s="0"/>
      <c r="Q64" s="0"/>
      <c r="R64" s="0"/>
      <c r="S64" s="0"/>
      <c r="T64" s="0"/>
      <c r="U64" s="0"/>
      <c r="V64" s="0"/>
      <c r="AH64" s="49" t="n">
        <f aca="false">IF($G64&lt;&gt;"",AG64,"")</f>
        <v>0</v>
      </c>
      <c r="AI64" s="149"/>
      <c r="AJ64" s="150"/>
    </row>
    <row r="65" customFormat="false" ht="13" hidden="true" customHeight="false" outlineLevel="0" collapsed="false">
      <c r="A65" s="0"/>
      <c r="B65" s="36"/>
      <c r="C65" s="52"/>
      <c r="D65" s="45"/>
      <c r="E65" s="52"/>
      <c r="F65" s="148" t="n">
        <v>1</v>
      </c>
      <c r="G65" s="49" t="n">
        <v>1</v>
      </c>
      <c r="H65" s="49" t="n">
        <f aca="false">IF($G65&lt;&gt;"",G65,"")</f>
        <v>1</v>
      </c>
      <c r="I65" s="149"/>
      <c r="J65" s="150"/>
      <c r="K65" s="151" t="str">
        <f aca="false">IF($B65&lt;&gt;"",IF(I65,(INDEX(P$11:Q$14,MATCH(H65,P$11:P$14),2)/I65)*1000,0),"")</f>
        <v/>
      </c>
      <c r="L65" s="151" t="str">
        <f aca="false">IF(Q$11&lt;&gt;"",IF($B65&lt;&gt;"",K65-J65,""),"")</f>
        <v/>
      </c>
      <c r="M65" s="152" t="str">
        <f aca="false">IF(B65&lt;&gt;"",RANK(L65,L$11:L$110),"")</f>
        <v/>
      </c>
      <c r="N65" s="152" t="str">
        <f aca="false">IF(B65&lt;&gt;"",'Classement Général'!BA65,"")</f>
        <v/>
      </c>
      <c r="O65" s="153" t="str">
        <f aca="false">IF(B65&lt;&gt;"",'Calculs (M1..M20)'!A68,"")</f>
        <v/>
      </c>
      <c r="P65" s="0"/>
      <c r="Q65" s="0"/>
      <c r="R65" s="0"/>
      <c r="S65" s="0"/>
      <c r="T65" s="0"/>
      <c r="U65" s="0"/>
      <c r="V65" s="0"/>
      <c r="AH65" s="49" t="n">
        <f aca="false">IF($G65&lt;&gt;"",AG65,"")</f>
        <v>0</v>
      </c>
      <c r="AI65" s="149"/>
      <c r="AJ65" s="150"/>
    </row>
    <row r="66" customFormat="false" ht="13" hidden="true" customHeight="false" outlineLevel="0" collapsed="false">
      <c r="A66" s="0"/>
      <c r="B66" s="36"/>
      <c r="C66" s="52"/>
      <c r="D66" s="45"/>
      <c r="E66" s="52"/>
      <c r="F66" s="148" t="n">
        <v>1</v>
      </c>
      <c r="G66" s="49" t="n">
        <v>1</v>
      </c>
      <c r="H66" s="49" t="n">
        <f aca="false">IF($G66&lt;&gt;"",G66,"")</f>
        <v>1</v>
      </c>
      <c r="I66" s="149"/>
      <c r="J66" s="150"/>
      <c r="K66" s="151" t="str">
        <f aca="false">IF($B66&lt;&gt;"",IF(I66,(INDEX(P$11:Q$14,MATCH(H66,P$11:P$14),2)/I66)*1000,0),"")</f>
        <v/>
      </c>
      <c r="L66" s="151" t="str">
        <f aca="false">IF(Q$11&lt;&gt;"",IF($B66&lt;&gt;"",K66-J66,""),"")</f>
        <v/>
      </c>
      <c r="M66" s="152" t="str">
        <f aca="false">IF(B66&lt;&gt;"",RANK(L66,L$11:L$110),"")</f>
        <v/>
      </c>
      <c r="N66" s="152" t="str">
        <f aca="false">IF(B66&lt;&gt;"",'Classement Général'!BA66,"")</f>
        <v/>
      </c>
      <c r="O66" s="153" t="str">
        <f aca="false">IF(B66&lt;&gt;"",'Calculs (M1..M20)'!A69,"")</f>
        <v/>
      </c>
      <c r="P66" s="0"/>
      <c r="Q66" s="0"/>
      <c r="R66" s="0"/>
      <c r="S66" s="0"/>
      <c r="T66" s="0"/>
      <c r="U66" s="0"/>
      <c r="V66" s="0"/>
      <c r="AH66" s="49" t="n">
        <f aca="false">IF($G66&lt;&gt;"",AG66,"")</f>
        <v>0</v>
      </c>
      <c r="AI66" s="149"/>
      <c r="AJ66" s="150"/>
    </row>
    <row r="67" customFormat="false" ht="13" hidden="true" customHeight="false" outlineLevel="0" collapsed="false">
      <c r="A67" s="0"/>
      <c r="B67" s="36"/>
      <c r="C67" s="52"/>
      <c r="D67" s="45"/>
      <c r="E67" s="52"/>
      <c r="F67" s="148" t="n">
        <v>1</v>
      </c>
      <c r="G67" s="49" t="n">
        <v>1</v>
      </c>
      <c r="H67" s="49" t="n">
        <f aca="false">IF($G67&lt;&gt;"",G67,"")</f>
        <v>1</v>
      </c>
      <c r="I67" s="149"/>
      <c r="J67" s="150"/>
      <c r="K67" s="151" t="str">
        <f aca="false">IF($B67&lt;&gt;"",IF(I67,(INDEX(P$11:Q$14,MATCH(H67,P$11:P$14),2)/I67)*1000,0),"")</f>
        <v/>
      </c>
      <c r="L67" s="151" t="str">
        <f aca="false">IF(Q$11&lt;&gt;"",IF($B67&lt;&gt;"",K67-J67,""),"")</f>
        <v/>
      </c>
      <c r="M67" s="152" t="str">
        <f aca="false">IF(B67&lt;&gt;"",RANK(L67,L$11:L$110),"")</f>
        <v/>
      </c>
      <c r="N67" s="152" t="str">
        <f aca="false">IF(B67&lt;&gt;"",'Classement Général'!BA67,"")</f>
        <v/>
      </c>
      <c r="O67" s="153" t="str">
        <f aca="false">IF(B67&lt;&gt;"",'Calculs (M1..M20)'!A70,"")</f>
        <v/>
      </c>
      <c r="P67" s="0"/>
      <c r="Q67" s="0"/>
      <c r="R67" s="0"/>
      <c r="S67" s="0"/>
      <c r="T67" s="0"/>
      <c r="U67" s="0"/>
      <c r="V67" s="0"/>
      <c r="AH67" s="49" t="n">
        <f aca="false">IF($G67&lt;&gt;"",AG67,"")</f>
        <v>0</v>
      </c>
      <c r="AI67" s="149"/>
      <c r="AJ67" s="150"/>
    </row>
    <row r="68" customFormat="false" ht="13" hidden="true" customHeight="false" outlineLevel="0" collapsed="false">
      <c r="A68" s="0"/>
      <c r="B68" s="36"/>
      <c r="C68" s="52"/>
      <c r="D68" s="45"/>
      <c r="E68" s="52"/>
      <c r="F68" s="148" t="n">
        <v>1</v>
      </c>
      <c r="G68" s="49"/>
      <c r="H68" s="49" t="str">
        <f aca="false">IF($G68&lt;&gt;"",G68,"")</f>
        <v/>
      </c>
      <c r="I68" s="149"/>
      <c r="J68" s="150"/>
      <c r="K68" s="151" t="str">
        <f aca="false">IF($B68&lt;&gt;"",IF(I68,(INDEX(P$11:Q$14,MATCH(H68,P$11:P$14),2)/I68)*1000,0),"")</f>
        <v/>
      </c>
      <c r="L68" s="151" t="str">
        <f aca="false">IF(Q$11&lt;&gt;"",IF($B68&lt;&gt;"",K68-J68,""),"")</f>
        <v/>
      </c>
      <c r="M68" s="152" t="str">
        <f aca="false">IF(B68&lt;&gt;"",RANK(L68,L$11:L$110),"")</f>
        <v/>
      </c>
      <c r="N68" s="152" t="str">
        <f aca="false">IF(B68&lt;&gt;"",'Classement Général'!BA68,"")</f>
        <v/>
      </c>
      <c r="O68" s="153" t="str">
        <f aca="false">IF(B68&lt;&gt;"",'Calculs (M1..M20)'!A71,"")</f>
        <v/>
      </c>
      <c r="P68" s="0"/>
      <c r="Q68" s="0"/>
      <c r="R68" s="0"/>
      <c r="S68" s="0"/>
      <c r="T68" s="0"/>
      <c r="U68" s="0"/>
      <c r="V68" s="0"/>
      <c r="AH68" s="49" t="str">
        <f aca="false">IF($G68&lt;&gt;"",AG68,"")</f>
        <v/>
      </c>
      <c r="AI68" s="149"/>
      <c r="AJ68" s="150"/>
    </row>
    <row r="69" customFormat="false" ht="13" hidden="true" customHeight="false" outlineLevel="0" collapsed="false">
      <c r="A69" s="0"/>
      <c r="B69" s="36"/>
      <c r="C69" s="52"/>
      <c r="D69" s="45"/>
      <c r="E69" s="52"/>
      <c r="F69" s="148" t="n">
        <v>1</v>
      </c>
      <c r="G69" s="49"/>
      <c r="H69" s="49" t="str">
        <f aca="false">IF($G69&lt;&gt;"",G69,"")</f>
        <v/>
      </c>
      <c r="I69" s="149"/>
      <c r="J69" s="150"/>
      <c r="K69" s="151" t="str">
        <f aca="false">IF($B69&lt;&gt;"",IF(I69,(INDEX(P$11:Q$14,MATCH(H69,P$11:P$14),2)/I69)*1000,0),"")</f>
        <v/>
      </c>
      <c r="L69" s="151" t="str">
        <f aca="false">IF(Q$11&lt;&gt;"",IF($B69&lt;&gt;"",K69-J69,""),"")</f>
        <v/>
      </c>
      <c r="M69" s="152" t="str">
        <f aca="false">IF(B69&lt;&gt;"",RANK(L69,L$11:L$110),"")</f>
        <v/>
      </c>
      <c r="N69" s="152" t="str">
        <f aca="false">IF(B69&lt;&gt;"",'Classement Général'!BA69,"")</f>
        <v/>
      </c>
      <c r="O69" s="153" t="str">
        <f aca="false">IF(B69&lt;&gt;"",'Calculs (M1..M20)'!A72,"")</f>
        <v/>
      </c>
      <c r="P69" s="0"/>
      <c r="Q69" s="0"/>
      <c r="R69" s="0"/>
      <c r="S69" s="0"/>
      <c r="T69" s="0"/>
      <c r="U69" s="0"/>
      <c r="V69" s="0"/>
      <c r="AH69" s="49" t="str">
        <f aca="false">IF($G69&lt;&gt;"",AG69,"")</f>
        <v/>
      </c>
      <c r="AI69" s="149"/>
      <c r="AJ69" s="150"/>
    </row>
    <row r="70" customFormat="false" ht="13" hidden="true" customHeight="false" outlineLevel="0" collapsed="false">
      <c r="A70" s="0"/>
      <c r="B70" s="36"/>
      <c r="C70" s="52"/>
      <c r="D70" s="45"/>
      <c r="E70" s="52"/>
      <c r="F70" s="148" t="n">
        <v>1</v>
      </c>
      <c r="G70" s="49"/>
      <c r="H70" s="49" t="str">
        <f aca="false">IF($G70&lt;&gt;"",G70,"")</f>
        <v/>
      </c>
      <c r="I70" s="149"/>
      <c r="J70" s="150"/>
      <c r="K70" s="151" t="str">
        <f aca="false">IF($B70&lt;&gt;"",IF(I70,(INDEX(P$11:Q$14,MATCH(H70,P$11:P$14),2)/I70)*1000,0),"")</f>
        <v/>
      </c>
      <c r="L70" s="151" t="str">
        <f aca="false">IF(Q$11&lt;&gt;"",IF($B70&lt;&gt;"",K70-J70,""),"")</f>
        <v/>
      </c>
      <c r="M70" s="152" t="str">
        <f aca="false">IF(B70&lt;&gt;"",RANK(L70,L$11:L$110),"")</f>
        <v/>
      </c>
      <c r="N70" s="152" t="str">
        <f aca="false">IF(B70&lt;&gt;"",'Classement Général'!BA70,"")</f>
        <v/>
      </c>
      <c r="O70" s="153" t="str">
        <f aca="false">IF(B70&lt;&gt;"",'Calculs (M1..M20)'!A73,"")</f>
        <v/>
      </c>
      <c r="P70" s="0"/>
      <c r="Q70" s="0"/>
      <c r="R70" s="0"/>
      <c r="S70" s="0"/>
      <c r="T70" s="0"/>
      <c r="U70" s="0"/>
      <c r="V70" s="0"/>
      <c r="AH70" s="49" t="str">
        <f aca="false">IF($G70&lt;&gt;"",AG70,"")</f>
        <v/>
      </c>
      <c r="AI70" s="149"/>
      <c r="AJ70" s="150"/>
    </row>
    <row r="71" customFormat="false" ht="13" hidden="true" customHeight="false" outlineLevel="0" collapsed="false">
      <c r="A71" s="0"/>
      <c r="B71" s="36"/>
      <c r="C71" s="52"/>
      <c r="D71" s="45"/>
      <c r="E71" s="52"/>
      <c r="F71" s="148" t="n">
        <v>1</v>
      </c>
      <c r="G71" s="49"/>
      <c r="H71" s="49" t="str">
        <f aca="false">IF($G71&lt;&gt;"",G71,"")</f>
        <v/>
      </c>
      <c r="I71" s="149"/>
      <c r="J71" s="150"/>
      <c r="K71" s="151" t="str">
        <f aca="false">IF($B71&lt;&gt;"",IF(I71,(INDEX(P$11:Q$14,MATCH(H71,P$11:P$14),2)/I71)*1000,0),"")</f>
        <v/>
      </c>
      <c r="L71" s="151" t="str">
        <f aca="false">IF(Q$11&lt;&gt;"",IF($B71&lt;&gt;"",K71-J71,""),"")</f>
        <v/>
      </c>
      <c r="M71" s="152" t="str">
        <f aca="false">IF(B71&lt;&gt;"",RANK(L71,L$11:L$110),"")</f>
        <v/>
      </c>
      <c r="N71" s="152" t="str">
        <f aca="false">IF(B71&lt;&gt;"",'Classement Général'!BA71,"")</f>
        <v/>
      </c>
      <c r="O71" s="153" t="str">
        <f aca="false">IF(B71&lt;&gt;"",'Calculs (M1..M20)'!A74,"")</f>
        <v/>
      </c>
      <c r="P71" s="0"/>
      <c r="Q71" s="0"/>
      <c r="R71" s="0"/>
      <c r="S71" s="0"/>
      <c r="T71" s="0"/>
      <c r="U71" s="0"/>
      <c r="V71" s="0"/>
      <c r="AH71" s="49" t="str">
        <f aca="false">IF($G71&lt;&gt;"",AG71,"")</f>
        <v/>
      </c>
      <c r="AI71" s="149"/>
      <c r="AJ71" s="150"/>
    </row>
    <row r="72" customFormat="false" ht="13" hidden="true" customHeight="false" outlineLevel="0" collapsed="false">
      <c r="A72" s="0"/>
      <c r="B72" s="36"/>
      <c r="C72" s="52"/>
      <c r="D72" s="45"/>
      <c r="E72" s="52"/>
      <c r="F72" s="148" t="n">
        <v>1</v>
      </c>
      <c r="G72" s="49"/>
      <c r="H72" s="49" t="str">
        <f aca="false">IF($G72&lt;&gt;"",G72,"")</f>
        <v/>
      </c>
      <c r="I72" s="149"/>
      <c r="J72" s="150"/>
      <c r="K72" s="151" t="str">
        <f aca="false">IF($B72&lt;&gt;"",IF(I72,(INDEX(P$11:Q$14,MATCH(H72,P$11:P$14),2)/I72)*1000,0),"")</f>
        <v/>
      </c>
      <c r="L72" s="151" t="str">
        <f aca="false">IF(Q$11&lt;&gt;"",IF($B72&lt;&gt;"",K72-J72,""),"")</f>
        <v/>
      </c>
      <c r="M72" s="152" t="str">
        <f aca="false">IF(B72&lt;&gt;"",RANK(L72,L$11:L$110),"")</f>
        <v/>
      </c>
      <c r="N72" s="152" t="str">
        <f aca="false">IF(B72&lt;&gt;"",'Classement Général'!BA72,"")</f>
        <v/>
      </c>
      <c r="O72" s="153" t="str">
        <f aca="false">IF(B72&lt;&gt;"",'Calculs (M1..M20)'!A75,"")</f>
        <v/>
      </c>
      <c r="P72" s="0"/>
      <c r="Q72" s="0"/>
      <c r="R72" s="0"/>
      <c r="S72" s="0"/>
      <c r="T72" s="0"/>
      <c r="U72" s="0"/>
      <c r="V72" s="0"/>
      <c r="AH72" s="49" t="str">
        <f aca="false">IF($G72&lt;&gt;"",AG72,"")</f>
        <v/>
      </c>
      <c r="AI72" s="149"/>
      <c r="AJ72" s="150"/>
    </row>
    <row r="73" customFormat="false" ht="13" hidden="true" customHeight="false" outlineLevel="0" collapsed="false">
      <c r="A73" s="0"/>
      <c r="B73" s="36"/>
      <c r="C73" s="52"/>
      <c r="D73" s="45"/>
      <c r="E73" s="52"/>
      <c r="F73" s="148" t="n">
        <v>1</v>
      </c>
      <c r="G73" s="49"/>
      <c r="H73" s="49" t="str">
        <f aca="false">IF($G73&lt;&gt;"",G73,"")</f>
        <v/>
      </c>
      <c r="I73" s="149"/>
      <c r="J73" s="150"/>
      <c r="K73" s="151" t="str">
        <f aca="false">IF($B73&lt;&gt;"",IF(I73,(INDEX(P$11:Q$14,MATCH(H73,P$11:P$14),2)/I73)*1000,0),"")</f>
        <v/>
      </c>
      <c r="L73" s="151" t="str">
        <f aca="false">IF(Q$11&lt;&gt;"",IF($B73&lt;&gt;"",K73-J73,""),"")</f>
        <v/>
      </c>
      <c r="M73" s="152" t="str">
        <f aca="false">IF(B73&lt;&gt;"",RANK(L73,L$11:L$110),"")</f>
        <v/>
      </c>
      <c r="N73" s="152" t="str">
        <f aca="false">IF(B73&lt;&gt;"",'Classement Général'!BA73,"")</f>
        <v/>
      </c>
      <c r="O73" s="153" t="str">
        <f aca="false">IF(B73&lt;&gt;"",'Calculs (M1..M20)'!A76,"")</f>
        <v/>
      </c>
      <c r="P73" s="0"/>
      <c r="Q73" s="0"/>
      <c r="R73" s="0"/>
      <c r="S73" s="0"/>
      <c r="T73" s="0"/>
      <c r="U73" s="0"/>
      <c r="V73" s="0"/>
      <c r="AH73" s="49" t="str">
        <f aca="false">IF($G73&lt;&gt;"",AG73,"")</f>
        <v/>
      </c>
      <c r="AI73" s="149"/>
      <c r="AJ73" s="150"/>
    </row>
    <row r="74" customFormat="false" ht="13" hidden="true" customHeight="false" outlineLevel="0" collapsed="false">
      <c r="A74" s="0"/>
      <c r="B74" s="36"/>
      <c r="C74" s="52"/>
      <c r="D74" s="45"/>
      <c r="E74" s="52"/>
      <c r="F74" s="148" t="n">
        <v>1</v>
      </c>
      <c r="G74" s="49"/>
      <c r="H74" s="49" t="str">
        <f aca="false">IF($G74&lt;&gt;"",G74,"")</f>
        <v/>
      </c>
      <c r="I74" s="149"/>
      <c r="J74" s="150"/>
      <c r="K74" s="151" t="str">
        <f aca="false">IF($B74&lt;&gt;"",IF(I74,(INDEX(P$11:Q$14,MATCH(H74,P$11:P$14),2)/I74)*1000,0),"")</f>
        <v/>
      </c>
      <c r="L74" s="151" t="str">
        <f aca="false">IF(Q$11&lt;&gt;"",IF($B74&lt;&gt;"",K74-J74,""),"")</f>
        <v/>
      </c>
      <c r="M74" s="152" t="str">
        <f aca="false">IF(B74&lt;&gt;"",RANK(L74,L$11:L$110),"")</f>
        <v/>
      </c>
      <c r="N74" s="152" t="str">
        <f aca="false">IF(B74&lt;&gt;"",'Classement Général'!BA74,"")</f>
        <v/>
      </c>
      <c r="O74" s="153" t="str">
        <f aca="false">IF(B74&lt;&gt;"",'Calculs (M1..M20)'!A77,"")</f>
        <v/>
      </c>
      <c r="P74" s="0"/>
      <c r="Q74" s="0"/>
      <c r="R74" s="0"/>
      <c r="S74" s="0"/>
      <c r="T74" s="0"/>
      <c r="U74" s="0"/>
      <c r="V74" s="0"/>
      <c r="AH74" s="49" t="str">
        <f aca="false">IF($G74&lt;&gt;"",AG74,"")</f>
        <v/>
      </c>
      <c r="AI74" s="149"/>
      <c r="AJ74" s="150"/>
    </row>
    <row r="75" customFormat="false" ht="13" hidden="true" customHeight="false" outlineLevel="0" collapsed="false">
      <c r="A75" s="0"/>
      <c r="B75" s="36"/>
      <c r="C75" s="52"/>
      <c r="D75" s="45"/>
      <c r="E75" s="52"/>
      <c r="F75" s="148" t="n">
        <v>1</v>
      </c>
      <c r="G75" s="49"/>
      <c r="H75" s="49" t="str">
        <f aca="false">IF($G75&lt;&gt;"",G75,"")</f>
        <v/>
      </c>
      <c r="I75" s="149"/>
      <c r="J75" s="150"/>
      <c r="K75" s="151" t="str">
        <f aca="false">IF($B75&lt;&gt;"",IF(I75,(INDEX(P$11:Q$14,MATCH(H75,P$11:P$14),2)/I75)*1000,0),"")</f>
        <v/>
      </c>
      <c r="L75" s="151" t="str">
        <f aca="false">IF(Q$11&lt;&gt;"",IF($B75&lt;&gt;"",K75-J75,""),"")</f>
        <v/>
      </c>
      <c r="M75" s="152" t="str">
        <f aca="false">IF(B75&lt;&gt;"",RANK(L75,L$11:L$110),"")</f>
        <v/>
      </c>
      <c r="N75" s="152" t="str">
        <f aca="false">IF(B75&lt;&gt;"",'Classement Général'!BA75,"")</f>
        <v/>
      </c>
      <c r="O75" s="153" t="str">
        <f aca="false">IF(B75&lt;&gt;"",'Calculs (M1..M20)'!A78,"")</f>
        <v/>
      </c>
      <c r="P75" s="0"/>
      <c r="Q75" s="0"/>
      <c r="R75" s="0"/>
      <c r="S75" s="0"/>
      <c r="T75" s="0"/>
      <c r="U75" s="0"/>
      <c r="V75" s="0"/>
      <c r="AH75" s="49" t="str">
        <f aca="false">IF($G75&lt;&gt;"",AG75,"")</f>
        <v/>
      </c>
      <c r="AI75" s="149"/>
      <c r="AJ75" s="150"/>
    </row>
    <row r="76" customFormat="false" ht="13" hidden="true" customHeight="false" outlineLevel="0" collapsed="false">
      <c r="A76" s="0"/>
      <c r="B76" s="36"/>
      <c r="C76" s="52"/>
      <c r="D76" s="45"/>
      <c r="E76" s="52"/>
      <c r="F76" s="148" t="n">
        <v>1</v>
      </c>
      <c r="G76" s="49"/>
      <c r="H76" s="49" t="str">
        <f aca="false">IF($G76&lt;&gt;"",G76,"")</f>
        <v/>
      </c>
      <c r="I76" s="149"/>
      <c r="J76" s="150"/>
      <c r="K76" s="151" t="str">
        <f aca="false">IF($B76&lt;&gt;"",IF(I76,(INDEX(P$11:Q$14,MATCH(H76,P$11:P$14),2)/I76)*1000,0),"")</f>
        <v/>
      </c>
      <c r="L76" s="151" t="str">
        <f aca="false">IF(Q$11&lt;&gt;"",IF($B76&lt;&gt;"",K76-J76,""),"")</f>
        <v/>
      </c>
      <c r="M76" s="152" t="str">
        <f aca="false">IF(B76&lt;&gt;"",RANK(L76,L$11:L$110),"")</f>
        <v/>
      </c>
      <c r="N76" s="152" t="str">
        <f aca="false">IF(B76&lt;&gt;"",'Classement Général'!BA76,"")</f>
        <v/>
      </c>
      <c r="O76" s="153" t="str">
        <f aca="false">IF(B76&lt;&gt;"",'Calculs (M1..M20)'!A79,"")</f>
        <v/>
      </c>
      <c r="P76" s="0"/>
      <c r="Q76" s="0"/>
      <c r="R76" s="0"/>
      <c r="S76" s="0"/>
      <c r="T76" s="0"/>
      <c r="U76" s="0"/>
      <c r="V76" s="0"/>
      <c r="AH76" s="49" t="str">
        <f aca="false">IF($G76&lt;&gt;"",AG76,"")</f>
        <v/>
      </c>
      <c r="AI76" s="149"/>
      <c r="AJ76" s="150"/>
    </row>
    <row r="77" customFormat="false" ht="13" hidden="true" customHeight="false" outlineLevel="0" collapsed="false">
      <c r="A77" s="0"/>
      <c r="B77" s="36"/>
      <c r="C77" s="52"/>
      <c r="D77" s="45"/>
      <c r="E77" s="52"/>
      <c r="F77" s="148" t="n">
        <v>1</v>
      </c>
      <c r="G77" s="49"/>
      <c r="H77" s="49" t="str">
        <f aca="false">IF($G77&lt;&gt;"",G77,"")</f>
        <v/>
      </c>
      <c r="I77" s="149"/>
      <c r="J77" s="150"/>
      <c r="K77" s="151" t="str">
        <f aca="false">IF($B77&lt;&gt;"",IF(I77,(INDEX(P$11:Q$14,MATCH(H77,P$11:P$14),2)/I77)*1000,0),"")</f>
        <v/>
      </c>
      <c r="L77" s="151" t="str">
        <f aca="false">IF(Q$11&lt;&gt;"",IF($B77&lt;&gt;"",K77-J77,""),"")</f>
        <v/>
      </c>
      <c r="M77" s="152" t="str">
        <f aca="false">IF(B77&lt;&gt;"",RANK(L77,L$11:L$110),"")</f>
        <v/>
      </c>
      <c r="N77" s="152" t="str">
        <f aca="false">IF(B77&lt;&gt;"",'Classement Général'!BA77,"")</f>
        <v/>
      </c>
      <c r="O77" s="153" t="str">
        <f aca="false">IF(B77&lt;&gt;"",'Calculs (M1..M20)'!A80,"")</f>
        <v/>
      </c>
      <c r="P77" s="0"/>
      <c r="Q77" s="0"/>
      <c r="R77" s="0"/>
      <c r="S77" s="0"/>
      <c r="T77" s="0"/>
      <c r="U77" s="0"/>
      <c r="V77" s="0"/>
      <c r="AH77" s="49" t="str">
        <f aca="false">IF($G77&lt;&gt;"",AG77,"")</f>
        <v/>
      </c>
      <c r="AI77" s="149"/>
      <c r="AJ77" s="150"/>
    </row>
    <row r="78" customFormat="false" ht="13" hidden="true" customHeight="false" outlineLevel="0" collapsed="false">
      <c r="A78" s="0"/>
      <c r="B78" s="36"/>
      <c r="C78" s="52"/>
      <c r="D78" s="45"/>
      <c r="E78" s="52"/>
      <c r="F78" s="148" t="n">
        <v>1</v>
      </c>
      <c r="G78" s="49"/>
      <c r="H78" s="49" t="str">
        <f aca="false">IF($G78&lt;&gt;"",G78,"")</f>
        <v/>
      </c>
      <c r="I78" s="149"/>
      <c r="J78" s="150"/>
      <c r="K78" s="151" t="str">
        <f aca="false">IF($B78&lt;&gt;"",IF(I78,(INDEX(P$11:Q$14,MATCH(H78,P$11:P$14),2)/I78)*1000,0),"")</f>
        <v/>
      </c>
      <c r="L78" s="151" t="str">
        <f aca="false">IF(Q$11&lt;&gt;"",IF($B78&lt;&gt;"",K78-J78,""),"")</f>
        <v/>
      </c>
      <c r="M78" s="152" t="str">
        <f aca="false">IF(B78&lt;&gt;"",RANK(L78,L$11:L$110),"")</f>
        <v/>
      </c>
      <c r="N78" s="152" t="str">
        <f aca="false">IF(B78&lt;&gt;"",'Classement Général'!BA78,"")</f>
        <v/>
      </c>
      <c r="O78" s="153" t="str">
        <f aca="false">IF(B78&lt;&gt;"",'Calculs (M1..M20)'!A81,"")</f>
        <v/>
      </c>
      <c r="P78" s="0"/>
      <c r="Q78" s="0"/>
      <c r="R78" s="0"/>
      <c r="S78" s="0"/>
      <c r="T78" s="0"/>
      <c r="U78" s="0"/>
      <c r="V78" s="0"/>
      <c r="AH78" s="49" t="str">
        <f aca="false">IF($G78&lt;&gt;"",AG78,"")</f>
        <v/>
      </c>
      <c r="AI78" s="149"/>
      <c r="AJ78" s="150"/>
    </row>
    <row r="79" customFormat="false" ht="13" hidden="true" customHeight="false" outlineLevel="0" collapsed="false">
      <c r="A79" s="0"/>
      <c r="B79" s="36"/>
      <c r="C79" s="52"/>
      <c r="D79" s="45"/>
      <c r="E79" s="52"/>
      <c r="F79" s="148" t="n">
        <v>1</v>
      </c>
      <c r="G79" s="49"/>
      <c r="H79" s="49" t="str">
        <f aca="false">IF($G79&lt;&gt;"",G79,"")</f>
        <v/>
      </c>
      <c r="I79" s="149"/>
      <c r="J79" s="150"/>
      <c r="K79" s="151" t="str">
        <f aca="false">IF($B79&lt;&gt;"",IF(I79,(INDEX(P$11:Q$14,MATCH(H79,P$11:P$14),2)/I79)*1000,0),"")</f>
        <v/>
      </c>
      <c r="L79" s="151" t="str">
        <f aca="false">IF(Q$11&lt;&gt;"",IF($B79&lt;&gt;"",K79-J79,""),"")</f>
        <v/>
      </c>
      <c r="M79" s="152" t="str">
        <f aca="false">IF(B79&lt;&gt;"",RANK(L79,L$11:L$110),"")</f>
        <v/>
      </c>
      <c r="N79" s="152" t="str">
        <f aca="false">IF(B79&lt;&gt;"",'Classement Général'!BA79,"")</f>
        <v/>
      </c>
      <c r="O79" s="153" t="str">
        <f aca="false">IF(B79&lt;&gt;"",'Calculs (M1..M20)'!A82,"")</f>
        <v/>
      </c>
      <c r="P79" s="0"/>
      <c r="Q79" s="0"/>
      <c r="R79" s="0"/>
      <c r="S79" s="0"/>
      <c r="T79" s="0"/>
      <c r="U79" s="0"/>
      <c r="V79" s="0"/>
      <c r="AH79" s="49" t="str">
        <f aca="false">IF($G79&lt;&gt;"",AG79,"")</f>
        <v/>
      </c>
      <c r="AI79" s="149"/>
      <c r="AJ79" s="150"/>
    </row>
    <row r="80" customFormat="false" ht="13" hidden="true" customHeight="false" outlineLevel="0" collapsed="false">
      <c r="A80" s="0"/>
      <c r="B80" s="36"/>
      <c r="C80" s="52"/>
      <c r="D80" s="45"/>
      <c r="E80" s="52"/>
      <c r="F80" s="148" t="n">
        <v>1</v>
      </c>
      <c r="G80" s="49"/>
      <c r="H80" s="49" t="str">
        <f aca="false">IF($G80&lt;&gt;"",G80,"")</f>
        <v/>
      </c>
      <c r="I80" s="149"/>
      <c r="J80" s="150"/>
      <c r="K80" s="151" t="str">
        <f aca="false">IF($B80&lt;&gt;"",IF(I80,(INDEX(P$11:Q$14,MATCH(H80,P$11:P$14),2)/I80)*1000,0),"")</f>
        <v/>
      </c>
      <c r="L80" s="151" t="str">
        <f aca="false">IF(Q$11&lt;&gt;"",IF($B80&lt;&gt;"",K80-J80,""),"")</f>
        <v/>
      </c>
      <c r="M80" s="152" t="str">
        <f aca="false">IF(B80&lt;&gt;"",RANK(L80,L$11:L$110),"")</f>
        <v/>
      </c>
      <c r="N80" s="152" t="str">
        <f aca="false">IF(B80&lt;&gt;"",'Classement Général'!BA80,"")</f>
        <v/>
      </c>
      <c r="O80" s="153" t="str">
        <f aca="false">IF(B80&lt;&gt;"",'Calculs (M1..M20)'!A83,"")</f>
        <v/>
      </c>
      <c r="P80" s="0"/>
      <c r="Q80" s="0"/>
      <c r="R80" s="0"/>
      <c r="S80" s="0"/>
      <c r="T80" s="0"/>
      <c r="U80" s="0"/>
      <c r="V80" s="0"/>
      <c r="AH80" s="49" t="str">
        <f aca="false">IF($G80&lt;&gt;"",AG80,"")</f>
        <v/>
      </c>
      <c r="AI80" s="149"/>
      <c r="AJ80" s="150"/>
    </row>
    <row r="81" customFormat="false" ht="13" hidden="true" customHeight="false" outlineLevel="0" collapsed="false">
      <c r="A81" s="0"/>
      <c r="B81" s="36"/>
      <c r="C81" s="52"/>
      <c r="D81" s="45"/>
      <c r="E81" s="52"/>
      <c r="F81" s="148" t="n">
        <v>1</v>
      </c>
      <c r="G81" s="49"/>
      <c r="H81" s="49" t="str">
        <f aca="false">IF($G81&lt;&gt;"",G81,"")</f>
        <v/>
      </c>
      <c r="I81" s="149"/>
      <c r="J81" s="150"/>
      <c r="K81" s="151" t="str">
        <f aca="false">IF($B81&lt;&gt;"",IF(I81,(INDEX(P$11:Q$14,MATCH(H81,P$11:P$14),2)/I81)*1000,0),"")</f>
        <v/>
      </c>
      <c r="L81" s="151" t="str">
        <f aca="false">IF(Q$11&lt;&gt;"",IF($B81&lt;&gt;"",K81-J81,""),"")</f>
        <v/>
      </c>
      <c r="M81" s="152" t="str">
        <f aca="false">IF(B81&lt;&gt;"",RANK(L81,L$11:L$110),"")</f>
        <v/>
      </c>
      <c r="N81" s="152" t="str">
        <f aca="false">IF(B81&lt;&gt;"",'Classement Général'!BA81,"")</f>
        <v/>
      </c>
      <c r="O81" s="153" t="str">
        <f aca="false">IF(B81&lt;&gt;"",'Calculs (M1..M20)'!A84,"")</f>
        <v/>
      </c>
      <c r="P81" s="0"/>
      <c r="Q81" s="0"/>
      <c r="R81" s="0"/>
      <c r="S81" s="0"/>
      <c r="T81" s="0"/>
      <c r="U81" s="0"/>
      <c r="V81" s="0"/>
      <c r="AH81" s="49" t="str">
        <f aca="false">IF($G81&lt;&gt;"",AG81,"")</f>
        <v/>
      </c>
      <c r="AI81" s="149"/>
      <c r="AJ81" s="150"/>
    </row>
    <row r="82" customFormat="false" ht="13" hidden="true" customHeight="false" outlineLevel="0" collapsed="false">
      <c r="A82" s="0"/>
      <c r="B82" s="36"/>
      <c r="C82" s="52"/>
      <c r="D82" s="45"/>
      <c r="E82" s="52"/>
      <c r="F82" s="148" t="n">
        <v>1</v>
      </c>
      <c r="G82" s="49"/>
      <c r="H82" s="49" t="str">
        <f aca="false">IF($G82&lt;&gt;"",G82,"")</f>
        <v/>
      </c>
      <c r="I82" s="149"/>
      <c r="J82" s="150"/>
      <c r="K82" s="151" t="str">
        <f aca="false">IF($B82&lt;&gt;"",IF(I82,(INDEX(P$11:Q$14,MATCH(H82,P$11:P$14),2)/I82)*1000,0),"")</f>
        <v/>
      </c>
      <c r="L82" s="151" t="str">
        <f aca="false">IF(Q$11&lt;&gt;"",IF($B82&lt;&gt;"",K82-J82,""),"")</f>
        <v/>
      </c>
      <c r="M82" s="152" t="str">
        <f aca="false">IF(B82&lt;&gt;"",RANK(L82,L$11:L$110),"")</f>
        <v/>
      </c>
      <c r="N82" s="152" t="str">
        <f aca="false">IF(B82&lt;&gt;"",'Classement Général'!BA82,"")</f>
        <v/>
      </c>
      <c r="O82" s="153" t="str">
        <f aca="false">IF(B82&lt;&gt;"",'Calculs (M1..M20)'!A85,"")</f>
        <v/>
      </c>
      <c r="P82" s="0"/>
      <c r="Q82" s="0"/>
      <c r="R82" s="0"/>
      <c r="S82" s="0"/>
      <c r="T82" s="0"/>
      <c r="U82" s="0"/>
      <c r="V82" s="0"/>
      <c r="AH82" s="49" t="str">
        <f aca="false">IF($G82&lt;&gt;"",AG82,"")</f>
        <v/>
      </c>
      <c r="AI82" s="149"/>
      <c r="AJ82" s="150"/>
    </row>
    <row r="83" customFormat="false" ht="13" hidden="true" customHeight="false" outlineLevel="0" collapsed="false">
      <c r="A83" s="0"/>
      <c r="B83" s="36"/>
      <c r="C83" s="52"/>
      <c r="D83" s="45"/>
      <c r="E83" s="52"/>
      <c r="F83" s="148" t="n">
        <v>1</v>
      </c>
      <c r="G83" s="49"/>
      <c r="H83" s="49" t="str">
        <f aca="false">IF($G83&lt;&gt;"",G83,"")</f>
        <v/>
      </c>
      <c r="I83" s="149"/>
      <c r="J83" s="150"/>
      <c r="K83" s="151" t="str">
        <f aca="false">IF($B83&lt;&gt;"",IF(I83,(INDEX(P$11:Q$14,MATCH(H83,P$11:P$14),2)/I83)*1000,0),"")</f>
        <v/>
      </c>
      <c r="L83" s="151" t="str">
        <f aca="false">IF(Q$11&lt;&gt;"",IF($B83&lt;&gt;"",K83-J83,""),"")</f>
        <v/>
      </c>
      <c r="M83" s="152" t="str">
        <f aca="false">IF(B83&lt;&gt;"",RANK(L83,L$11:L$110),"")</f>
        <v/>
      </c>
      <c r="N83" s="152" t="str">
        <f aca="false">IF(B83&lt;&gt;"",'Classement Général'!BA83,"")</f>
        <v/>
      </c>
      <c r="O83" s="153" t="str">
        <f aca="false">IF(B83&lt;&gt;"",'Calculs (M1..M20)'!A86,"")</f>
        <v/>
      </c>
      <c r="P83" s="0"/>
      <c r="Q83" s="0"/>
      <c r="R83" s="0"/>
      <c r="S83" s="0"/>
      <c r="T83" s="0"/>
      <c r="U83" s="0"/>
      <c r="V83" s="0"/>
      <c r="AH83" s="49" t="str">
        <f aca="false">IF($G83&lt;&gt;"",AG83,"")</f>
        <v/>
      </c>
      <c r="AI83" s="149"/>
      <c r="AJ83" s="150"/>
    </row>
    <row r="84" customFormat="false" ht="13" hidden="true" customHeight="false" outlineLevel="0" collapsed="false">
      <c r="A84" s="0"/>
      <c r="B84" s="36"/>
      <c r="C84" s="52"/>
      <c r="D84" s="45"/>
      <c r="E84" s="52"/>
      <c r="F84" s="148" t="n">
        <v>1</v>
      </c>
      <c r="G84" s="49"/>
      <c r="H84" s="49" t="str">
        <f aca="false">IF($G84&lt;&gt;"",G84,"")</f>
        <v/>
      </c>
      <c r="I84" s="149"/>
      <c r="J84" s="150"/>
      <c r="K84" s="151" t="str">
        <f aca="false">IF($B84&lt;&gt;"",IF(I84,(INDEX(P$11:Q$14,MATCH(H84,P$11:P$14),2)/I84)*1000,0),"")</f>
        <v/>
      </c>
      <c r="L84" s="151" t="str">
        <f aca="false">IF(Q$11&lt;&gt;"",IF($B84&lt;&gt;"",K84-J84,""),"")</f>
        <v/>
      </c>
      <c r="M84" s="152" t="str">
        <f aca="false">IF(B84&lt;&gt;"",RANK(L84,L$11:L$110),"")</f>
        <v/>
      </c>
      <c r="N84" s="152" t="str">
        <f aca="false">IF(B84&lt;&gt;"",'Classement Général'!BA84,"")</f>
        <v/>
      </c>
      <c r="O84" s="153" t="str">
        <f aca="false">IF(B84&lt;&gt;"",'Calculs (M1..M20)'!A87,"")</f>
        <v/>
      </c>
      <c r="P84" s="0"/>
      <c r="Q84" s="0"/>
      <c r="R84" s="0"/>
      <c r="S84" s="0"/>
      <c r="T84" s="0"/>
      <c r="U84" s="0"/>
      <c r="V84" s="0"/>
      <c r="AH84" s="49" t="str">
        <f aca="false">IF($G84&lt;&gt;"",AG84,"")</f>
        <v/>
      </c>
      <c r="AI84" s="149"/>
      <c r="AJ84" s="150"/>
    </row>
    <row r="85" customFormat="false" ht="13" hidden="true" customHeight="false" outlineLevel="0" collapsed="false">
      <c r="A85" s="0"/>
      <c r="B85" s="36"/>
      <c r="C85" s="52"/>
      <c r="D85" s="45"/>
      <c r="E85" s="52"/>
      <c r="F85" s="148" t="n">
        <v>1</v>
      </c>
      <c r="G85" s="49"/>
      <c r="H85" s="49" t="str">
        <f aca="false">IF($G85&lt;&gt;"",G85,"")</f>
        <v/>
      </c>
      <c r="I85" s="149"/>
      <c r="J85" s="150"/>
      <c r="K85" s="151" t="str">
        <f aca="false">IF($B85&lt;&gt;"",IF(I85,(INDEX(P$11:Q$14,MATCH(H85,P$11:P$14),2)/I85)*1000,0),"")</f>
        <v/>
      </c>
      <c r="L85" s="151" t="str">
        <f aca="false">IF(Q$11&lt;&gt;"",IF($B85&lt;&gt;"",K85-J85,""),"")</f>
        <v/>
      </c>
      <c r="M85" s="152" t="str">
        <f aca="false">IF(B85&lt;&gt;"",RANK(L85,L$11:L$110),"")</f>
        <v/>
      </c>
      <c r="N85" s="152" t="str">
        <f aca="false">IF(B85&lt;&gt;"",'Classement Général'!BA85,"")</f>
        <v/>
      </c>
      <c r="O85" s="153" t="str">
        <f aca="false">IF(B85&lt;&gt;"",'Calculs (M1..M20)'!A88,"")</f>
        <v/>
      </c>
      <c r="P85" s="0"/>
      <c r="Q85" s="0"/>
      <c r="R85" s="0"/>
      <c r="S85" s="0"/>
      <c r="T85" s="0"/>
      <c r="U85" s="0"/>
      <c r="V85" s="0"/>
      <c r="AH85" s="49" t="str">
        <f aca="false">IF($G85&lt;&gt;"",AG85,"")</f>
        <v/>
      </c>
      <c r="AI85" s="149"/>
      <c r="AJ85" s="150"/>
    </row>
    <row r="86" customFormat="false" ht="13" hidden="true" customHeight="false" outlineLevel="0" collapsed="false">
      <c r="A86" s="0"/>
      <c r="B86" s="36"/>
      <c r="C86" s="52"/>
      <c r="D86" s="45"/>
      <c r="E86" s="52"/>
      <c r="F86" s="148" t="n">
        <v>1</v>
      </c>
      <c r="G86" s="49"/>
      <c r="H86" s="49" t="str">
        <f aca="false">IF($G86&lt;&gt;"",G86,"")</f>
        <v/>
      </c>
      <c r="I86" s="149"/>
      <c r="J86" s="150"/>
      <c r="K86" s="151" t="str">
        <f aca="false">IF($B86&lt;&gt;"",IF(I86,(INDEX(P$11:Q$14,MATCH(H86,P$11:P$14),2)/I86)*1000,0),"")</f>
        <v/>
      </c>
      <c r="L86" s="151" t="str">
        <f aca="false">IF(Q$11&lt;&gt;"",IF($B86&lt;&gt;"",K86-J86,""),"")</f>
        <v/>
      </c>
      <c r="M86" s="152" t="str">
        <f aca="false">IF(B86&lt;&gt;"",RANK(L86,L$11:L$110),"")</f>
        <v/>
      </c>
      <c r="N86" s="152" t="str">
        <f aca="false">IF(B86&lt;&gt;"",'Classement Général'!BA86,"")</f>
        <v/>
      </c>
      <c r="O86" s="153" t="str">
        <f aca="false">IF(B86&lt;&gt;"",'Calculs (M1..M20)'!A89,"")</f>
        <v/>
      </c>
      <c r="P86" s="0"/>
      <c r="Q86" s="0"/>
      <c r="R86" s="0"/>
      <c r="S86" s="0"/>
      <c r="T86" s="0"/>
      <c r="U86" s="0"/>
      <c r="V86" s="0"/>
      <c r="AH86" s="49" t="str">
        <f aca="false">IF($G86&lt;&gt;"",AG86,"")</f>
        <v/>
      </c>
      <c r="AI86" s="149"/>
      <c r="AJ86" s="150"/>
    </row>
    <row r="87" customFormat="false" ht="13" hidden="true" customHeight="false" outlineLevel="0" collapsed="false">
      <c r="A87" s="0"/>
      <c r="B87" s="36"/>
      <c r="C87" s="52"/>
      <c r="D87" s="45"/>
      <c r="E87" s="52"/>
      <c r="F87" s="148" t="n">
        <v>1</v>
      </c>
      <c r="G87" s="49"/>
      <c r="H87" s="49" t="str">
        <f aca="false">IF($G87&lt;&gt;"",G87,"")</f>
        <v/>
      </c>
      <c r="I87" s="149"/>
      <c r="J87" s="150"/>
      <c r="K87" s="151" t="str">
        <f aca="false">IF($B87&lt;&gt;"",IF(I87,(INDEX(P$11:Q$14,MATCH(H87,P$11:P$14),2)/I87)*1000,0),"")</f>
        <v/>
      </c>
      <c r="L87" s="151" t="str">
        <f aca="false">IF(Q$11&lt;&gt;"",IF($B87&lt;&gt;"",K87-J87,""),"")</f>
        <v/>
      </c>
      <c r="M87" s="152" t="str">
        <f aca="false">IF(B87&lt;&gt;"",RANK(L87,L$11:L$110),"")</f>
        <v/>
      </c>
      <c r="N87" s="152" t="str">
        <f aca="false">IF(B87&lt;&gt;"",'Classement Général'!BA87,"")</f>
        <v/>
      </c>
      <c r="O87" s="153" t="str">
        <f aca="false">IF(B87&lt;&gt;"",'Calculs (M1..M20)'!A90,"")</f>
        <v/>
      </c>
      <c r="P87" s="0"/>
      <c r="Q87" s="0"/>
      <c r="R87" s="0"/>
      <c r="S87" s="0"/>
      <c r="T87" s="0"/>
      <c r="U87" s="0"/>
      <c r="V87" s="0"/>
      <c r="AH87" s="49" t="str">
        <f aca="false">IF($G87&lt;&gt;"",AG87,"")</f>
        <v/>
      </c>
      <c r="AI87" s="149"/>
      <c r="AJ87" s="150"/>
    </row>
    <row r="88" customFormat="false" ht="13" hidden="true" customHeight="false" outlineLevel="0" collapsed="false">
      <c r="A88" s="0"/>
      <c r="B88" s="36"/>
      <c r="C88" s="52"/>
      <c r="D88" s="45"/>
      <c r="E88" s="52"/>
      <c r="F88" s="148" t="n">
        <v>1</v>
      </c>
      <c r="G88" s="49"/>
      <c r="H88" s="49" t="str">
        <f aca="false">IF($G88&lt;&gt;"",G88,"")</f>
        <v/>
      </c>
      <c r="I88" s="149"/>
      <c r="J88" s="150"/>
      <c r="K88" s="151" t="str">
        <f aca="false">IF($B88&lt;&gt;"",IF(I88,(INDEX(P$11:Q$14,MATCH(H88,P$11:P$14),2)/I88)*1000,0),"")</f>
        <v/>
      </c>
      <c r="L88" s="151" t="str">
        <f aca="false">IF(Q$11&lt;&gt;"",IF($B88&lt;&gt;"",K88-J88,""),"")</f>
        <v/>
      </c>
      <c r="M88" s="152" t="str">
        <f aca="false">IF(B88&lt;&gt;"",RANK(L88,L$11:L$110),"")</f>
        <v/>
      </c>
      <c r="N88" s="152" t="str">
        <f aca="false">IF(B88&lt;&gt;"",'Classement Général'!BA88,"")</f>
        <v/>
      </c>
      <c r="O88" s="153" t="str">
        <f aca="false">IF(B88&lt;&gt;"",'Calculs (M1..M20)'!A91,"")</f>
        <v/>
      </c>
      <c r="P88" s="0"/>
      <c r="Q88" s="0"/>
      <c r="R88" s="0"/>
      <c r="S88" s="0"/>
      <c r="T88" s="0"/>
      <c r="U88" s="0"/>
      <c r="V88" s="0"/>
      <c r="AH88" s="49" t="str">
        <f aca="false">IF($G88&lt;&gt;"",AG88,"")</f>
        <v/>
      </c>
      <c r="AI88" s="149"/>
      <c r="AJ88" s="150"/>
    </row>
    <row r="89" customFormat="false" ht="13" hidden="true" customHeight="false" outlineLevel="0" collapsed="false">
      <c r="A89" s="0"/>
      <c r="B89" s="36"/>
      <c r="C89" s="52"/>
      <c r="D89" s="45"/>
      <c r="E89" s="52"/>
      <c r="F89" s="148" t="n">
        <v>1</v>
      </c>
      <c r="G89" s="49"/>
      <c r="H89" s="49" t="str">
        <f aca="false">IF($G89&lt;&gt;"",G89,"")</f>
        <v/>
      </c>
      <c r="I89" s="149"/>
      <c r="J89" s="150"/>
      <c r="K89" s="151" t="str">
        <f aca="false">IF($B89&lt;&gt;"",IF(I89,(INDEX(P$11:Q$14,MATCH(H89,P$11:P$14),2)/I89)*1000,0),"")</f>
        <v/>
      </c>
      <c r="L89" s="151" t="str">
        <f aca="false">IF(Q$11&lt;&gt;"",IF($B89&lt;&gt;"",K89-J89,""),"")</f>
        <v/>
      </c>
      <c r="M89" s="152" t="str">
        <f aca="false">IF(B89&lt;&gt;"",RANK(L89,L$11:L$110),"")</f>
        <v/>
      </c>
      <c r="N89" s="152" t="str">
        <f aca="false">IF(B89&lt;&gt;"",'Classement Général'!BA89,"")</f>
        <v/>
      </c>
      <c r="O89" s="153" t="str">
        <f aca="false">IF(B89&lt;&gt;"",'Calculs (M1..M20)'!A92,"")</f>
        <v/>
      </c>
      <c r="P89" s="0"/>
      <c r="Q89" s="0"/>
      <c r="R89" s="0"/>
      <c r="S89" s="0"/>
      <c r="T89" s="0"/>
      <c r="U89" s="0"/>
      <c r="V89" s="0"/>
      <c r="AH89" s="49" t="str">
        <f aca="false">IF($G89&lt;&gt;"",AG89,"")</f>
        <v/>
      </c>
      <c r="AI89" s="149"/>
      <c r="AJ89" s="150"/>
    </row>
    <row r="90" customFormat="false" ht="13" hidden="true" customHeight="false" outlineLevel="0" collapsed="false">
      <c r="A90" s="0"/>
      <c r="B90" s="36"/>
      <c r="C90" s="52"/>
      <c r="D90" s="45"/>
      <c r="E90" s="52"/>
      <c r="F90" s="148" t="n">
        <v>1</v>
      </c>
      <c r="G90" s="49"/>
      <c r="H90" s="49" t="str">
        <f aca="false">IF($G90&lt;&gt;"",G90,"")</f>
        <v/>
      </c>
      <c r="I90" s="149"/>
      <c r="J90" s="150"/>
      <c r="K90" s="151" t="str">
        <f aca="false">IF($B90&lt;&gt;"",IF(I90,(INDEX(P$11:Q$14,MATCH(H90,P$11:P$14),2)/I90)*1000,0),"")</f>
        <v/>
      </c>
      <c r="L90" s="151" t="str">
        <f aca="false">IF(Q$11&lt;&gt;"",IF($B90&lt;&gt;"",K90-J90,""),"")</f>
        <v/>
      </c>
      <c r="M90" s="152" t="str">
        <f aca="false">IF(B90&lt;&gt;"",RANK(L90,L$11:L$110),"")</f>
        <v/>
      </c>
      <c r="N90" s="152" t="str">
        <f aca="false">IF(B90&lt;&gt;"",'Classement Général'!BA90,"")</f>
        <v/>
      </c>
      <c r="O90" s="153" t="str">
        <f aca="false">IF(B90&lt;&gt;"",'Calculs (M1..M20)'!A93,"")</f>
        <v/>
      </c>
      <c r="P90" s="0"/>
      <c r="Q90" s="0"/>
      <c r="R90" s="0"/>
      <c r="S90" s="0"/>
      <c r="T90" s="0"/>
      <c r="U90" s="0"/>
      <c r="V90" s="0"/>
      <c r="AH90" s="49" t="str">
        <f aca="false">IF($G90&lt;&gt;"",AG90,"")</f>
        <v/>
      </c>
      <c r="AI90" s="149"/>
      <c r="AJ90" s="150"/>
    </row>
    <row r="91" customFormat="false" ht="13" hidden="true" customHeight="false" outlineLevel="0" collapsed="false">
      <c r="A91" s="0"/>
      <c r="B91" s="36"/>
      <c r="C91" s="52"/>
      <c r="D91" s="45"/>
      <c r="E91" s="52"/>
      <c r="F91" s="148" t="n">
        <v>1</v>
      </c>
      <c r="G91" s="49"/>
      <c r="H91" s="49" t="str">
        <f aca="false">IF($G91&lt;&gt;"",G91,"")</f>
        <v/>
      </c>
      <c r="I91" s="149"/>
      <c r="J91" s="150"/>
      <c r="K91" s="151" t="str">
        <f aca="false">IF($B91&lt;&gt;"",IF(I91,(INDEX(P$11:Q$14,MATCH(H91,P$11:P$14),2)/I91)*1000,0),"")</f>
        <v/>
      </c>
      <c r="L91" s="151" t="str">
        <f aca="false">IF(Q$11&lt;&gt;"",IF($B91&lt;&gt;"",K91-J91,""),"")</f>
        <v/>
      </c>
      <c r="M91" s="152" t="str">
        <f aca="false">IF(B91&lt;&gt;"",RANK(L91,L$11:L$110),"")</f>
        <v/>
      </c>
      <c r="N91" s="152" t="str">
        <f aca="false">IF(B91&lt;&gt;"",'Classement Général'!BA91,"")</f>
        <v/>
      </c>
      <c r="O91" s="153" t="str">
        <f aca="false">IF(B91&lt;&gt;"",'Calculs (M1..M20)'!A94,"")</f>
        <v/>
      </c>
      <c r="P91" s="0"/>
      <c r="Q91" s="0"/>
      <c r="R91" s="0"/>
      <c r="S91" s="0"/>
      <c r="T91" s="0"/>
      <c r="U91" s="0"/>
      <c r="V91" s="0"/>
      <c r="AH91" s="49" t="str">
        <f aca="false">IF($G91&lt;&gt;"",AG91,"")</f>
        <v/>
      </c>
      <c r="AI91" s="149"/>
      <c r="AJ91" s="150"/>
    </row>
    <row r="92" customFormat="false" ht="13" hidden="true" customHeight="false" outlineLevel="0" collapsed="false">
      <c r="A92" s="0"/>
      <c r="B92" s="36"/>
      <c r="C92" s="52"/>
      <c r="D92" s="45"/>
      <c r="E92" s="52"/>
      <c r="F92" s="148" t="n">
        <v>1</v>
      </c>
      <c r="G92" s="49"/>
      <c r="H92" s="49" t="str">
        <f aca="false">IF($G92&lt;&gt;"",G92,"")</f>
        <v/>
      </c>
      <c r="I92" s="149"/>
      <c r="J92" s="150"/>
      <c r="K92" s="151" t="str">
        <f aca="false">IF($B92&lt;&gt;"",IF(I92,(INDEX(P$11:Q$14,MATCH(H92,P$11:P$14),2)/I92)*1000,0),"")</f>
        <v/>
      </c>
      <c r="L92" s="151" t="str">
        <f aca="false">IF(Q$11&lt;&gt;"",IF($B92&lt;&gt;"",K92-J92,""),"")</f>
        <v/>
      </c>
      <c r="M92" s="152" t="str">
        <f aca="false">IF(B92&lt;&gt;"",RANK(L92,L$11:L$110),"")</f>
        <v/>
      </c>
      <c r="N92" s="152" t="str">
        <f aca="false">IF(B92&lt;&gt;"",'Classement Général'!BA92,"")</f>
        <v/>
      </c>
      <c r="O92" s="153" t="str">
        <f aca="false">IF(B92&lt;&gt;"",'Calculs (M1..M20)'!A95,"")</f>
        <v/>
      </c>
      <c r="P92" s="0"/>
      <c r="Q92" s="0"/>
      <c r="R92" s="0"/>
      <c r="S92" s="0"/>
      <c r="T92" s="0"/>
      <c r="U92" s="0"/>
      <c r="V92" s="0"/>
      <c r="AH92" s="49" t="str">
        <f aca="false">IF($G92&lt;&gt;"",AG92,"")</f>
        <v/>
      </c>
      <c r="AI92" s="149"/>
      <c r="AJ92" s="150"/>
    </row>
    <row r="93" customFormat="false" ht="13" hidden="true" customHeight="false" outlineLevel="0" collapsed="false">
      <c r="A93" s="0"/>
      <c r="B93" s="36"/>
      <c r="C93" s="52"/>
      <c r="D93" s="45"/>
      <c r="E93" s="52"/>
      <c r="F93" s="148" t="n">
        <v>1</v>
      </c>
      <c r="G93" s="49"/>
      <c r="H93" s="49" t="str">
        <f aca="false">IF($G93&lt;&gt;"",G93,"")</f>
        <v/>
      </c>
      <c r="I93" s="149"/>
      <c r="J93" s="150"/>
      <c r="K93" s="151" t="str">
        <f aca="false">IF($B93&lt;&gt;"",IF(I93,(INDEX(P$11:Q$14,MATCH(H93,P$11:P$14),2)/I93)*1000,0),"")</f>
        <v/>
      </c>
      <c r="L93" s="151" t="str">
        <f aca="false">IF(Q$11&lt;&gt;"",IF($B93&lt;&gt;"",K93-J93,""),"")</f>
        <v/>
      </c>
      <c r="M93" s="152" t="str">
        <f aca="false">IF(B93&lt;&gt;"",RANK(L93,L$11:L$110),"")</f>
        <v/>
      </c>
      <c r="N93" s="152" t="str">
        <f aca="false">IF(B93&lt;&gt;"",'Classement Général'!BA93,"")</f>
        <v/>
      </c>
      <c r="O93" s="153" t="str">
        <f aca="false">IF(B93&lt;&gt;"",'Calculs (M1..M20)'!A96,"")</f>
        <v/>
      </c>
      <c r="P93" s="0"/>
      <c r="Q93" s="0"/>
      <c r="R93" s="0"/>
      <c r="S93" s="0"/>
      <c r="T93" s="0"/>
      <c r="U93" s="0"/>
      <c r="V93" s="0"/>
      <c r="AH93" s="49" t="str">
        <f aca="false">IF($G93&lt;&gt;"",AG93,"")</f>
        <v/>
      </c>
      <c r="AI93" s="149"/>
      <c r="AJ93" s="150"/>
    </row>
    <row r="94" customFormat="false" ht="13" hidden="true" customHeight="false" outlineLevel="0" collapsed="false">
      <c r="A94" s="0"/>
      <c r="B94" s="36"/>
      <c r="C94" s="52"/>
      <c r="D94" s="45"/>
      <c r="E94" s="52"/>
      <c r="F94" s="148" t="n">
        <v>1</v>
      </c>
      <c r="G94" s="49"/>
      <c r="H94" s="49" t="str">
        <f aca="false">IF($G94&lt;&gt;"",G94,"")</f>
        <v/>
      </c>
      <c r="I94" s="149"/>
      <c r="J94" s="150"/>
      <c r="K94" s="151" t="str">
        <f aca="false">IF($B94&lt;&gt;"",IF(I94,(INDEX(P$11:Q$14,MATCH(H94,P$11:P$14),2)/I94)*1000,0),"")</f>
        <v/>
      </c>
      <c r="L94" s="151" t="str">
        <f aca="false">IF(Q$11&lt;&gt;"",IF($B94&lt;&gt;"",K94-J94,""),"")</f>
        <v/>
      </c>
      <c r="M94" s="152" t="str">
        <f aca="false">IF(B94&lt;&gt;"",RANK(L94,L$11:L$110),"")</f>
        <v/>
      </c>
      <c r="N94" s="152" t="str">
        <f aca="false">IF(B94&lt;&gt;"",'Classement Général'!BA94,"")</f>
        <v/>
      </c>
      <c r="O94" s="153" t="str">
        <f aca="false">IF(B94&lt;&gt;"",'Calculs (M1..M20)'!A97,"")</f>
        <v/>
      </c>
      <c r="P94" s="0"/>
      <c r="Q94" s="0"/>
      <c r="R94" s="0"/>
      <c r="S94" s="0"/>
      <c r="T94" s="0"/>
      <c r="U94" s="0"/>
      <c r="V94" s="0"/>
      <c r="AH94" s="49" t="str">
        <f aca="false">IF($G94&lt;&gt;"",AG94,"")</f>
        <v/>
      </c>
      <c r="AI94" s="149"/>
      <c r="AJ94" s="150"/>
    </row>
    <row r="95" customFormat="false" ht="13" hidden="true" customHeight="false" outlineLevel="0" collapsed="false">
      <c r="A95" s="0"/>
      <c r="B95" s="36"/>
      <c r="C95" s="52"/>
      <c r="D95" s="45"/>
      <c r="E95" s="52"/>
      <c r="F95" s="148" t="n">
        <v>1</v>
      </c>
      <c r="G95" s="49"/>
      <c r="H95" s="49" t="str">
        <f aca="false">IF($G95&lt;&gt;"",G95,"")</f>
        <v/>
      </c>
      <c r="I95" s="149"/>
      <c r="J95" s="150"/>
      <c r="K95" s="151" t="str">
        <f aca="false">IF($B95&lt;&gt;"",IF(I95,(INDEX(P$11:Q$14,MATCH(H95,P$11:P$14),2)/I95)*1000,0),"")</f>
        <v/>
      </c>
      <c r="L95" s="151" t="str">
        <f aca="false">IF(Q$11&lt;&gt;"",IF($B95&lt;&gt;"",K95-J95,""),"")</f>
        <v/>
      </c>
      <c r="M95" s="152" t="str">
        <f aca="false">IF(B95&lt;&gt;"",RANK(L95,L$11:L$110),"")</f>
        <v/>
      </c>
      <c r="N95" s="152" t="str">
        <f aca="false">IF(B95&lt;&gt;"",'Classement Général'!BA95,"")</f>
        <v/>
      </c>
      <c r="O95" s="153" t="str">
        <f aca="false">IF(B95&lt;&gt;"",'Calculs (M1..M20)'!A98,"")</f>
        <v/>
      </c>
      <c r="P95" s="0"/>
      <c r="Q95" s="0"/>
      <c r="R95" s="0"/>
      <c r="S95" s="0"/>
      <c r="T95" s="0"/>
      <c r="U95" s="0"/>
      <c r="V95" s="0"/>
      <c r="AH95" s="49" t="str">
        <f aca="false">IF($G95&lt;&gt;"",AG95,"")</f>
        <v/>
      </c>
      <c r="AI95" s="149"/>
      <c r="AJ95" s="150"/>
    </row>
    <row r="96" customFormat="false" ht="13" hidden="true" customHeight="false" outlineLevel="0" collapsed="false">
      <c r="A96" s="0"/>
      <c r="B96" s="36"/>
      <c r="C96" s="52"/>
      <c r="D96" s="45"/>
      <c r="E96" s="52"/>
      <c r="F96" s="148" t="n">
        <v>1</v>
      </c>
      <c r="G96" s="49"/>
      <c r="H96" s="49" t="str">
        <f aca="false">IF($G96&lt;&gt;"",G96,"")</f>
        <v/>
      </c>
      <c r="I96" s="149"/>
      <c r="J96" s="150"/>
      <c r="K96" s="151" t="str">
        <f aca="false">IF($B96&lt;&gt;"",IF(I96,(INDEX(P$11:Q$14,MATCH(H96,P$11:P$14),2)/I96)*1000,0),"")</f>
        <v/>
      </c>
      <c r="L96" s="151" t="str">
        <f aca="false">IF(Q$11&lt;&gt;"",IF($B96&lt;&gt;"",K96-J96,""),"")</f>
        <v/>
      </c>
      <c r="M96" s="152" t="str">
        <f aca="false">IF(B96&lt;&gt;"",RANK(L96,L$11:L$110),"")</f>
        <v/>
      </c>
      <c r="N96" s="152" t="str">
        <f aca="false">IF(B96&lt;&gt;"",'Classement Général'!BA96,"")</f>
        <v/>
      </c>
      <c r="O96" s="153" t="str">
        <f aca="false">IF(B96&lt;&gt;"",'Calculs (M1..M20)'!A99,"")</f>
        <v/>
      </c>
      <c r="P96" s="0"/>
      <c r="Q96" s="0"/>
      <c r="R96" s="0"/>
      <c r="S96" s="0"/>
      <c r="T96" s="0"/>
      <c r="U96" s="0"/>
      <c r="V96" s="0"/>
      <c r="AH96" s="49" t="str">
        <f aca="false">IF($G96&lt;&gt;"",AG96,"")</f>
        <v/>
      </c>
      <c r="AI96" s="149"/>
      <c r="AJ96" s="150"/>
    </row>
    <row r="97" customFormat="false" ht="13" hidden="true" customHeight="false" outlineLevel="0" collapsed="false">
      <c r="A97" s="0"/>
      <c r="B97" s="36"/>
      <c r="C97" s="52"/>
      <c r="D97" s="45"/>
      <c r="E97" s="52"/>
      <c r="F97" s="148" t="n">
        <v>1</v>
      </c>
      <c r="G97" s="49"/>
      <c r="H97" s="49" t="str">
        <f aca="false">IF($G97&lt;&gt;"",G97,"")</f>
        <v/>
      </c>
      <c r="I97" s="149"/>
      <c r="J97" s="150"/>
      <c r="K97" s="151" t="str">
        <f aca="false">IF($B97&lt;&gt;"",IF(I97,(INDEX(P$11:Q$14,MATCH(H97,P$11:P$14),2)/I97)*1000,0),"")</f>
        <v/>
      </c>
      <c r="L97" s="151" t="str">
        <f aca="false">IF(Q$11&lt;&gt;"",IF($B97&lt;&gt;"",K97-J97,""),"")</f>
        <v/>
      </c>
      <c r="M97" s="152" t="str">
        <f aca="false">IF(B97&lt;&gt;"",RANK(L97,L$11:L$110),"")</f>
        <v/>
      </c>
      <c r="N97" s="152" t="str">
        <f aca="false">IF(B97&lt;&gt;"",'Classement Général'!BA97,"")</f>
        <v/>
      </c>
      <c r="O97" s="153" t="str">
        <f aca="false">IF(B97&lt;&gt;"",'Calculs (M1..M20)'!A100,"")</f>
        <v/>
      </c>
      <c r="P97" s="0"/>
      <c r="Q97" s="0"/>
      <c r="R97" s="0"/>
      <c r="S97" s="0"/>
      <c r="T97" s="0"/>
      <c r="U97" s="0"/>
      <c r="V97" s="0"/>
      <c r="AH97" s="49" t="str">
        <f aca="false">IF($G97&lt;&gt;"",AG97,"")</f>
        <v/>
      </c>
      <c r="AI97" s="149"/>
      <c r="AJ97" s="150"/>
    </row>
    <row r="98" customFormat="false" ht="13" hidden="true" customHeight="false" outlineLevel="0" collapsed="false">
      <c r="A98" s="0"/>
      <c r="B98" s="36"/>
      <c r="C98" s="52"/>
      <c r="D98" s="45"/>
      <c r="E98" s="52"/>
      <c r="F98" s="148" t="n">
        <v>1</v>
      </c>
      <c r="G98" s="49"/>
      <c r="H98" s="49" t="str">
        <f aca="false">IF($G98&lt;&gt;"",G98,"")</f>
        <v/>
      </c>
      <c r="I98" s="149"/>
      <c r="J98" s="150"/>
      <c r="K98" s="151" t="str">
        <f aca="false">IF($B98&lt;&gt;"",IF(I98,(INDEX(P$11:Q$14,MATCH(H98,P$11:P$14),2)/I98)*1000,0),"")</f>
        <v/>
      </c>
      <c r="L98" s="151" t="str">
        <f aca="false">IF(Q$11&lt;&gt;"",IF($B98&lt;&gt;"",K98-J98,""),"")</f>
        <v/>
      </c>
      <c r="M98" s="152" t="str">
        <f aca="false">IF(B98&lt;&gt;"",RANK(L98,L$11:L$110),"")</f>
        <v/>
      </c>
      <c r="N98" s="152" t="str">
        <f aca="false">IF(B98&lt;&gt;"",'Classement Général'!BA98,"")</f>
        <v/>
      </c>
      <c r="O98" s="153" t="str">
        <f aca="false">IF(B98&lt;&gt;"",'Calculs (M1..M20)'!A101,"")</f>
        <v/>
      </c>
      <c r="P98" s="0"/>
      <c r="Q98" s="0"/>
      <c r="R98" s="0"/>
      <c r="S98" s="0"/>
      <c r="T98" s="0"/>
      <c r="U98" s="0"/>
      <c r="V98" s="0"/>
      <c r="AH98" s="49" t="str">
        <f aca="false">IF($G98&lt;&gt;"",AG98,"")</f>
        <v/>
      </c>
      <c r="AI98" s="149"/>
      <c r="AJ98" s="150"/>
    </row>
    <row r="99" customFormat="false" ht="13" hidden="true" customHeight="false" outlineLevel="0" collapsed="false">
      <c r="A99" s="0"/>
      <c r="B99" s="36"/>
      <c r="C99" s="52"/>
      <c r="D99" s="45"/>
      <c r="E99" s="52"/>
      <c r="F99" s="148" t="n">
        <v>1</v>
      </c>
      <c r="G99" s="49"/>
      <c r="H99" s="49" t="str">
        <f aca="false">IF($G99&lt;&gt;"",G99,"")</f>
        <v/>
      </c>
      <c r="I99" s="149"/>
      <c r="J99" s="150"/>
      <c r="K99" s="151" t="str">
        <f aca="false">IF($B99&lt;&gt;"",IF(I99,(INDEX(P$11:Q$14,MATCH(H99,P$11:P$14),2)/I99)*1000,0),"")</f>
        <v/>
      </c>
      <c r="L99" s="151" t="str">
        <f aca="false">IF(Q$11&lt;&gt;"",IF($B99&lt;&gt;"",K99-J99,""),"")</f>
        <v/>
      </c>
      <c r="M99" s="152" t="str">
        <f aca="false">IF(B99&lt;&gt;"",RANK(L99,L$11:L$110),"")</f>
        <v/>
      </c>
      <c r="N99" s="152" t="str">
        <f aca="false">IF(B99&lt;&gt;"",'Classement Général'!BA99,"")</f>
        <v/>
      </c>
      <c r="O99" s="153" t="str">
        <f aca="false">IF(B99&lt;&gt;"",'Calculs (M1..M20)'!A102,"")</f>
        <v/>
      </c>
      <c r="P99" s="0"/>
      <c r="Q99" s="0"/>
      <c r="R99" s="0"/>
      <c r="S99" s="0"/>
      <c r="T99" s="0"/>
      <c r="U99" s="0"/>
      <c r="V99" s="0"/>
      <c r="AH99" s="49" t="str">
        <f aca="false">IF($G99&lt;&gt;"",AG99,"")</f>
        <v/>
      </c>
      <c r="AI99" s="149"/>
      <c r="AJ99" s="150"/>
    </row>
    <row r="100" customFormat="false" ht="13" hidden="true" customHeight="false" outlineLevel="0" collapsed="false">
      <c r="A100" s="0"/>
      <c r="B100" s="36"/>
      <c r="C100" s="52"/>
      <c r="D100" s="45"/>
      <c r="E100" s="52"/>
      <c r="F100" s="148" t="n">
        <v>1</v>
      </c>
      <c r="G100" s="49"/>
      <c r="H100" s="49" t="str">
        <f aca="false">IF($G100&lt;&gt;"",G100,"")</f>
        <v/>
      </c>
      <c r="I100" s="149"/>
      <c r="J100" s="150"/>
      <c r="K100" s="151" t="str">
        <f aca="false">IF($B100&lt;&gt;"",IF(I100,(INDEX(P$11:Q$14,MATCH(H100,P$11:P$14),2)/I100)*1000,0),"")</f>
        <v/>
      </c>
      <c r="L100" s="151" t="str">
        <f aca="false">IF(Q$11&lt;&gt;"",IF($B100&lt;&gt;"",K100-J100,""),"")</f>
        <v/>
      </c>
      <c r="M100" s="152" t="str">
        <f aca="false">IF(B100&lt;&gt;"",RANK(L100,L$11:L$110),"")</f>
        <v/>
      </c>
      <c r="N100" s="152" t="str">
        <f aca="false">IF(B100&lt;&gt;"",'Classement Général'!BA100,"")</f>
        <v/>
      </c>
      <c r="O100" s="153" t="str">
        <f aca="false">IF(B100&lt;&gt;"",'Calculs (M1..M20)'!A103,"")</f>
        <v/>
      </c>
      <c r="P100" s="0"/>
      <c r="Q100" s="0"/>
      <c r="R100" s="0"/>
      <c r="S100" s="0"/>
      <c r="T100" s="0"/>
      <c r="U100" s="0"/>
      <c r="V100" s="0"/>
      <c r="AH100" s="49" t="str">
        <f aca="false">IF($G100&lt;&gt;"",AG100,"")</f>
        <v/>
      </c>
      <c r="AI100" s="149"/>
      <c r="AJ100" s="150"/>
    </row>
    <row r="101" customFormat="false" ht="13" hidden="true" customHeight="false" outlineLevel="0" collapsed="false">
      <c r="A101" s="0"/>
      <c r="B101" s="36"/>
      <c r="C101" s="52"/>
      <c r="D101" s="45"/>
      <c r="E101" s="52"/>
      <c r="F101" s="148" t="n">
        <v>1</v>
      </c>
      <c r="G101" s="49"/>
      <c r="H101" s="49" t="str">
        <f aca="false">IF($G101&lt;&gt;"",G101,"")</f>
        <v/>
      </c>
      <c r="I101" s="149"/>
      <c r="J101" s="150"/>
      <c r="K101" s="151" t="str">
        <f aca="false">IF($B101&lt;&gt;"",IF(I101,(INDEX(P$11:Q$14,MATCH(H101,P$11:P$14),2)/I101)*1000,0),"")</f>
        <v/>
      </c>
      <c r="L101" s="151" t="str">
        <f aca="false">IF(Q$11&lt;&gt;"",IF($B101&lt;&gt;"",K101-J101,""),"")</f>
        <v/>
      </c>
      <c r="M101" s="152" t="str">
        <f aca="false">IF(B101&lt;&gt;"",RANK(L101,L$11:L$110),"")</f>
        <v/>
      </c>
      <c r="N101" s="152" t="str">
        <f aca="false">IF(B101&lt;&gt;"",'Classement Général'!BA101,"")</f>
        <v/>
      </c>
      <c r="O101" s="153" t="str">
        <f aca="false">IF(B101&lt;&gt;"",'Calculs (M1..M20)'!A104,"")</f>
        <v/>
      </c>
      <c r="P101" s="0"/>
      <c r="Q101" s="0"/>
      <c r="R101" s="0"/>
      <c r="S101" s="0"/>
      <c r="T101" s="0"/>
      <c r="U101" s="0"/>
      <c r="V101" s="0"/>
      <c r="AH101" s="49" t="str">
        <f aca="false">IF($G101&lt;&gt;"",AG101,"")</f>
        <v/>
      </c>
      <c r="AI101" s="149"/>
      <c r="AJ101" s="150"/>
    </row>
    <row r="102" customFormat="false" ht="13" hidden="true" customHeight="false" outlineLevel="0" collapsed="false">
      <c r="A102" s="0"/>
      <c r="B102" s="36"/>
      <c r="C102" s="52"/>
      <c r="D102" s="45"/>
      <c r="E102" s="52"/>
      <c r="F102" s="148" t="n">
        <v>1</v>
      </c>
      <c r="G102" s="49"/>
      <c r="H102" s="49" t="str">
        <f aca="false">IF($G102&lt;&gt;"",G102,"")</f>
        <v/>
      </c>
      <c r="I102" s="149"/>
      <c r="J102" s="150"/>
      <c r="K102" s="151" t="str">
        <f aca="false">IF($B102&lt;&gt;"",IF(I102,(INDEX(P$11:Q$14,MATCH(H102,P$11:P$14),2)/I102)*1000,0),"")</f>
        <v/>
      </c>
      <c r="L102" s="151" t="str">
        <f aca="false">IF(Q$11&lt;&gt;"",IF($B102&lt;&gt;"",K102-J102,""),"")</f>
        <v/>
      </c>
      <c r="M102" s="152" t="str">
        <f aca="false">IF(B102&lt;&gt;"",RANK(L102,L$11:L$110),"")</f>
        <v/>
      </c>
      <c r="N102" s="152" t="str">
        <f aca="false">IF(B102&lt;&gt;"",'Classement Général'!BA102,"")</f>
        <v/>
      </c>
      <c r="O102" s="153" t="str">
        <f aca="false">IF(B102&lt;&gt;"",'Calculs (M1..M20)'!A105,"")</f>
        <v/>
      </c>
      <c r="P102" s="0"/>
      <c r="Q102" s="0"/>
      <c r="R102" s="0"/>
      <c r="S102" s="0"/>
      <c r="T102" s="0"/>
      <c r="U102" s="0"/>
      <c r="V102" s="0"/>
      <c r="AH102" s="49" t="str">
        <f aca="false">IF($G102&lt;&gt;"",AG102,"")</f>
        <v/>
      </c>
      <c r="AI102" s="149"/>
      <c r="AJ102" s="150"/>
    </row>
    <row r="103" customFormat="false" ht="13" hidden="true" customHeight="false" outlineLevel="0" collapsed="false">
      <c r="A103" s="0"/>
      <c r="B103" s="36"/>
      <c r="C103" s="52"/>
      <c r="D103" s="45"/>
      <c r="E103" s="52"/>
      <c r="F103" s="148" t="n">
        <v>1</v>
      </c>
      <c r="G103" s="49"/>
      <c r="H103" s="49" t="str">
        <f aca="false">IF($G103&lt;&gt;"",G103,"")</f>
        <v/>
      </c>
      <c r="I103" s="149"/>
      <c r="J103" s="150"/>
      <c r="K103" s="151" t="str">
        <f aca="false">IF($B103&lt;&gt;"",IF(I103,(INDEX(P$11:Q$14,MATCH(H103,P$11:P$14),2)/I103)*1000,0),"")</f>
        <v/>
      </c>
      <c r="L103" s="151" t="str">
        <f aca="false">IF(Q$11&lt;&gt;"",IF($B103&lt;&gt;"",K103-J103,""),"")</f>
        <v/>
      </c>
      <c r="M103" s="152" t="str">
        <f aca="false">IF(B103&lt;&gt;"",RANK(L103,L$11:L$110),"")</f>
        <v/>
      </c>
      <c r="N103" s="152" t="str">
        <f aca="false">IF(B103&lt;&gt;"",'Classement Général'!BA103,"")</f>
        <v/>
      </c>
      <c r="O103" s="153" t="str">
        <f aca="false">IF(B103&lt;&gt;"",'Calculs (M1..M20)'!A106,"")</f>
        <v/>
      </c>
      <c r="P103" s="0"/>
      <c r="Q103" s="0"/>
      <c r="R103" s="0"/>
      <c r="S103" s="0"/>
      <c r="T103" s="0"/>
      <c r="U103" s="0"/>
      <c r="V103" s="0"/>
      <c r="AH103" s="49" t="str">
        <f aca="false">IF($G103&lt;&gt;"",AG103,"")</f>
        <v/>
      </c>
      <c r="AI103" s="149"/>
      <c r="AJ103" s="150"/>
    </row>
    <row r="104" customFormat="false" ht="13" hidden="true" customHeight="false" outlineLevel="0" collapsed="false">
      <c r="A104" s="0"/>
      <c r="B104" s="36"/>
      <c r="C104" s="52"/>
      <c r="D104" s="45"/>
      <c r="E104" s="52"/>
      <c r="F104" s="148" t="n">
        <v>1</v>
      </c>
      <c r="G104" s="49"/>
      <c r="H104" s="49" t="str">
        <f aca="false">IF($G104&lt;&gt;"",G104,"")</f>
        <v/>
      </c>
      <c r="I104" s="149"/>
      <c r="J104" s="150"/>
      <c r="K104" s="151" t="str">
        <f aca="false">IF($B104&lt;&gt;"",IF(I104,(INDEX(P$11:Q$14,MATCH(H104,P$11:P$14),2)/I104)*1000,0),"")</f>
        <v/>
      </c>
      <c r="L104" s="151" t="str">
        <f aca="false">IF(Q$11&lt;&gt;"",IF($B104&lt;&gt;"",K104-J104,""),"")</f>
        <v/>
      </c>
      <c r="M104" s="152" t="str">
        <f aca="false">IF(B104&lt;&gt;"",RANK(L104,L$11:L$110),"")</f>
        <v/>
      </c>
      <c r="N104" s="152" t="str">
        <f aca="false">IF(B104&lt;&gt;"",'Classement Général'!BA104,"")</f>
        <v/>
      </c>
      <c r="O104" s="153" t="str">
        <f aca="false">IF(B104&lt;&gt;"",'Calculs (M1..M20)'!A107,"")</f>
        <v/>
      </c>
      <c r="P104" s="0"/>
      <c r="Q104" s="0"/>
      <c r="R104" s="0"/>
      <c r="S104" s="0"/>
      <c r="T104" s="0"/>
      <c r="U104" s="0"/>
      <c r="V104" s="0"/>
      <c r="AH104" s="49" t="str">
        <f aca="false">IF($G104&lt;&gt;"",AG104,"")</f>
        <v/>
      </c>
      <c r="AI104" s="149"/>
      <c r="AJ104" s="150"/>
    </row>
    <row r="105" customFormat="false" ht="13" hidden="true" customHeight="false" outlineLevel="0" collapsed="false">
      <c r="A105" s="0"/>
      <c r="B105" s="36"/>
      <c r="C105" s="52"/>
      <c r="D105" s="45"/>
      <c r="E105" s="52"/>
      <c r="F105" s="148" t="n">
        <v>1</v>
      </c>
      <c r="G105" s="49"/>
      <c r="H105" s="49" t="str">
        <f aca="false">IF($G105&lt;&gt;"",G105,"")</f>
        <v/>
      </c>
      <c r="I105" s="149"/>
      <c r="J105" s="150"/>
      <c r="K105" s="151" t="str">
        <f aca="false">IF($B105&lt;&gt;"",IF(I105,(INDEX(P$11:Q$14,MATCH(H105,P$11:P$14),2)/I105)*1000,0),"")</f>
        <v/>
      </c>
      <c r="L105" s="151" t="str">
        <f aca="false">IF(Q$11&lt;&gt;"",IF($B105&lt;&gt;"",K105-J105,""),"")</f>
        <v/>
      </c>
      <c r="M105" s="152" t="str">
        <f aca="false">IF(B105&lt;&gt;"",RANK(L105,L$11:L$110),"")</f>
        <v/>
      </c>
      <c r="N105" s="152" t="str">
        <f aca="false">IF(B105&lt;&gt;"",'Classement Général'!BA105,"")</f>
        <v/>
      </c>
      <c r="O105" s="153" t="str">
        <f aca="false">IF(B105&lt;&gt;"",'Calculs (M1..M20)'!A108,"")</f>
        <v/>
      </c>
      <c r="P105" s="0"/>
      <c r="Q105" s="0"/>
      <c r="R105" s="0"/>
      <c r="S105" s="0"/>
      <c r="T105" s="0"/>
      <c r="U105" s="0"/>
      <c r="V105" s="0"/>
      <c r="AH105" s="49" t="str">
        <f aca="false">IF($G105&lt;&gt;"",AG105,"")</f>
        <v/>
      </c>
      <c r="AI105" s="149"/>
      <c r="AJ105" s="150"/>
    </row>
    <row r="106" customFormat="false" ht="13" hidden="true" customHeight="false" outlineLevel="0" collapsed="false">
      <c r="A106" s="0"/>
      <c r="B106" s="36"/>
      <c r="C106" s="52"/>
      <c r="D106" s="45"/>
      <c r="E106" s="52"/>
      <c r="F106" s="148" t="n">
        <v>1</v>
      </c>
      <c r="G106" s="49"/>
      <c r="H106" s="49" t="str">
        <f aca="false">IF($G106&lt;&gt;"",G106,"")</f>
        <v/>
      </c>
      <c r="I106" s="149"/>
      <c r="J106" s="150"/>
      <c r="K106" s="151" t="str">
        <f aca="false">IF($B106&lt;&gt;"",IF(I106,(INDEX(P$11:Q$14,MATCH(H106,P$11:P$14),2)/I106)*1000,0),"")</f>
        <v/>
      </c>
      <c r="L106" s="151" t="str">
        <f aca="false">IF(Q$11&lt;&gt;"",IF($B106&lt;&gt;"",K106-J106,""),"")</f>
        <v/>
      </c>
      <c r="M106" s="152" t="str">
        <f aca="false">IF(B106&lt;&gt;"",RANK(L106,L$11:L$110),"")</f>
        <v/>
      </c>
      <c r="N106" s="152" t="str">
        <f aca="false">IF(B106&lt;&gt;"",'Classement Général'!BA106,"")</f>
        <v/>
      </c>
      <c r="O106" s="153" t="str">
        <f aca="false">IF(B106&lt;&gt;"",'Calculs (M1..M20)'!A109,"")</f>
        <v/>
      </c>
      <c r="P106" s="0"/>
      <c r="Q106" s="0"/>
      <c r="R106" s="0"/>
      <c r="S106" s="0"/>
      <c r="T106" s="0"/>
      <c r="U106" s="0"/>
      <c r="V106" s="0"/>
      <c r="AH106" s="49" t="str">
        <f aca="false">IF($G106&lt;&gt;"",AG106,"")</f>
        <v/>
      </c>
      <c r="AI106" s="149"/>
      <c r="AJ106" s="150"/>
    </row>
    <row r="107" customFormat="false" ht="13" hidden="true" customHeight="false" outlineLevel="0" collapsed="false">
      <c r="A107" s="0"/>
      <c r="B107" s="36"/>
      <c r="C107" s="52"/>
      <c r="D107" s="45"/>
      <c r="E107" s="52"/>
      <c r="F107" s="148" t="n">
        <v>1</v>
      </c>
      <c r="G107" s="49"/>
      <c r="H107" s="49" t="str">
        <f aca="false">IF($G107&lt;&gt;"",G107,"")</f>
        <v/>
      </c>
      <c r="I107" s="149"/>
      <c r="J107" s="150"/>
      <c r="K107" s="151" t="str">
        <f aca="false">IF($B107&lt;&gt;"",IF(I107,(INDEX(P$11:Q$14,MATCH(H107,P$11:P$14),2)/I107)*1000,0),"")</f>
        <v/>
      </c>
      <c r="L107" s="151" t="str">
        <f aca="false">IF(Q$11&lt;&gt;"",IF($B107&lt;&gt;"",K107-J107,""),"")</f>
        <v/>
      </c>
      <c r="M107" s="152" t="str">
        <f aca="false">IF(B107&lt;&gt;"",RANK(L107,L$11:L$110),"")</f>
        <v/>
      </c>
      <c r="N107" s="152" t="str">
        <f aca="false">IF(B107&lt;&gt;"",'Classement Général'!BA107,"")</f>
        <v/>
      </c>
      <c r="O107" s="153" t="str">
        <f aca="false">IF(B107&lt;&gt;"",'Calculs (M1..M20)'!A110,"")</f>
        <v/>
      </c>
      <c r="P107" s="0"/>
      <c r="Q107" s="0"/>
      <c r="R107" s="0"/>
      <c r="S107" s="0"/>
      <c r="T107" s="0"/>
      <c r="U107" s="0"/>
      <c r="V107" s="0"/>
      <c r="AH107" s="49" t="str">
        <f aca="false">IF($G107&lt;&gt;"",AG107,"")</f>
        <v/>
      </c>
      <c r="AI107" s="149"/>
      <c r="AJ107" s="150"/>
    </row>
    <row r="108" customFormat="false" ht="13" hidden="true" customHeight="false" outlineLevel="0" collapsed="false">
      <c r="A108" s="0"/>
      <c r="B108" s="36"/>
      <c r="C108" s="52"/>
      <c r="D108" s="45"/>
      <c r="E108" s="52"/>
      <c r="F108" s="148" t="n">
        <v>1</v>
      </c>
      <c r="G108" s="49"/>
      <c r="H108" s="49" t="str">
        <f aca="false">IF($G108&lt;&gt;"",G108,"")</f>
        <v/>
      </c>
      <c r="I108" s="149"/>
      <c r="J108" s="150"/>
      <c r="K108" s="151" t="str">
        <f aca="false">IF($B108&lt;&gt;"",IF(I108,(INDEX(P$11:Q$14,MATCH(H108,P$11:P$14),2)/I108)*1000,0),"")</f>
        <v/>
      </c>
      <c r="L108" s="151" t="str">
        <f aca="false">IF(Q$11&lt;&gt;"",IF($B108&lt;&gt;"",K108-J108,""),"")</f>
        <v/>
      </c>
      <c r="M108" s="152" t="str">
        <f aca="false">IF(B108&lt;&gt;"",RANK(L108,L$11:L$110),"")</f>
        <v/>
      </c>
      <c r="N108" s="152" t="str">
        <f aca="false">IF(B108&lt;&gt;"",'Classement Général'!BA108,"")</f>
        <v/>
      </c>
      <c r="O108" s="153" t="str">
        <f aca="false">IF(B108&lt;&gt;"",'Calculs (M1..M20)'!A111,"")</f>
        <v/>
      </c>
      <c r="P108" s="0"/>
      <c r="Q108" s="0"/>
      <c r="R108" s="0"/>
      <c r="S108" s="0"/>
      <c r="T108" s="0"/>
      <c r="U108" s="0"/>
      <c r="V108" s="0"/>
      <c r="AH108" s="49" t="str">
        <f aca="false">IF($G108&lt;&gt;"",AG108,"")</f>
        <v/>
      </c>
      <c r="AI108" s="149"/>
      <c r="AJ108" s="150"/>
    </row>
    <row r="109" customFormat="false" ht="13" hidden="true" customHeight="false" outlineLevel="0" collapsed="false">
      <c r="A109" s="0"/>
      <c r="B109" s="36"/>
      <c r="C109" s="52"/>
      <c r="D109" s="45"/>
      <c r="E109" s="52"/>
      <c r="F109" s="148" t="n">
        <v>1</v>
      </c>
      <c r="G109" s="49"/>
      <c r="H109" s="49" t="str">
        <f aca="false">IF($G109&lt;&gt;"",G109,"")</f>
        <v/>
      </c>
      <c r="I109" s="149"/>
      <c r="J109" s="150"/>
      <c r="K109" s="151" t="str">
        <f aca="false">IF($B109&lt;&gt;"",IF(I109,(INDEX(P$11:Q$14,MATCH(H109,P$11:P$14),2)/I109)*1000,0),"")</f>
        <v/>
      </c>
      <c r="L109" s="151" t="str">
        <f aca="false">IF(Q$11&lt;&gt;"",IF($B109&lt;&gt;"",K109-J109,""),"")</f>
        <v/>
      </c>
      <c r="M109" s="152" t="str">
        <f aca="false">IF(B109&lt;&gt;"",RANK(L109,L$11:L$110),"")</f>
        <v/>
      </c>
      <c r="N109" s="152" t="str">
        <f aca="false">IF(B109&lt;&gt;"",'Classement Général'!BA109,"")</f>
        <v/>
      </c>
      <c r="O109" s="153" t="str">
        <f aca="false">IF(B109&lt;&gt;"",'Calculs (M1..M20)'!A112,"")</f>
        <v/>
      </c>
      <c r="P109" s="0"/>
      <c r="Q109" s="0"/>
      <c r="R109" s="0"/>
      <c r="S109" s="0"/>
      <c r="T109" s="0"/>
      <c r="U109" s="0"/>
      <c r="V109" s="0"/>
      <c r="AH109" s="49" t="str">
        <f aca="false">IF($G109&lt;&gt;"",AG109,"")</f>
        <v/>
      </c>
      <c r="AI109" s="149"/>
      <c r="AJ109" s="150"/>
    </row>
    <row r="110" customFormat="false" ht="13" hidden="true" customHeight="false" outlineLevel="0" collapsed="false">
      <c r="A110" s="0"/>
      <c r="B110" s="36"/>
      <c r="C110" s="52"/>
      <c r="D110" s="45"/>
      <c r="E110" s="52"/>
      <c r="F110" s="148" t="n">
        <v>1</v>
      </c>
      <c r="G110" s="49"/>
      <c r="H110" s="49" t="str">
        <f aca="false">IF($G110&lt;&gt;"",G110,"")</f>
        <v/>
      </c>
      <c r="I110" s="149"/>
      <c r="J110" s="150"/>
      <c r="K110" s="151" t="str">
        <f aca="false">IF($B110&lt;&gt;"",IF(I110,(INDEX(P$11:Q$14,MATCH(H110,P$11:P$14),2)/I110)*1000,0),"")</f>
        <v/>
      </c>
      <c r="L110" s="151" t="str">
        <f aca="false">IF(Q$11&lt;&gt;"",IF($B110&lt;&gt;"",K110-J110,""),"")</f>
        <v/>
      </c>
      <c r="M110" s="152" t="str">
        <f aca="false">IF(B110&lt;&gt;"",RANK(L110,L$11:L$110),"")</f>
        <v/>
      </c>
      <c r="N110" s="152" t="str">
        <f aca="false">IF(B110&lt;&gt;"",'Classement Général'!BA110,"")</f>
        <v/>
      </c>
      <c r="O110" s="153" t="str">
        <f aca="false">IF(B110&lt;&gt;"",'Calculs (M1..M20)'!A113,"")</f>
        <v/>
      </c>
      <c r="P110" s="0"/>
      <c r="Q110" s="0"/>
      <c r="R110" s="0"/>
      <c r="S110" s="0"/>
      <c r="T110" s="0"/>
      <c r="U110" s="0"/>
      <c r="V110" s="0"/>
      <c r="AH110" s="49" t="str">
        <f aca="false">IF($G110&lt;&gt;"",AG110,"")</f>
        <v/>
      </c>
      <c r="AI110" s="149"/>
      <c r="AJ110" s="150"/>
    </row>
    <row r="111" customFormat="false" ht="12.5" hidden="true" customHeight="false" outlineLevel="0" collapsed="false">
      <c r="A111" s="137"/>
      <c r="B111" s="164" t="s">
        <v>89</v>
      </c>
      <c r="C111" s="165" t="s">
        <v>42</v>
      </c>
      <c r="D111" s="165" t="s">
        <v>102</v>
      </c>
      <c r="E111" s="165" t="s">
        <v>44</v>
      </c>
      <c r="F111" s="165" t="s">
        <v>103</v>
      </c>
      <c r="G111" s="165" t="s">
        <v>88</v>
      </c>
      <c r="H111" s="166" t="s">
        <v>104</v>
      </c>
      <c r="I111" s="141" t="s">
        <v>91</v>
      </c>
      <c r="J111" s="142" t="s">
        <v>105</v>
      </c>
      <c r="K111" s="120" t="s">
        <v>106</v>
      </c>
      <c r="L111" s="120" t="s">
        <v>107</v>
      </c>
      <c r="M111" s="120" t="s">
        <v>97</v>
      </c>
      <c r="N111" s="120" t="s">
        <v>100</v>
      </c>
      <c r="O111" s="120" t="s">
        <v>108</v>
      </c>
      <c r="P111" s="143" t="s">
        <v>104</v>
      </c>
      <c r="Q111" s="144" t="s">
        <v>109</v>
      </c>
      <c r="R111" s="145" t="s">
        <v>110</v>
      </c>
      <c r="S111" s="146" t="s">
        <v>111</v>
      </c>
      <c r="T111" s="147" t="s">
        <v>112</v>
      </c>
      <c r="U111" s="5" t="s">
        <v>104</v>
      </c>
      <c r="V111" s="0"/>
      <c r="AH111" s="166" t="s">
        <v>104</v>
      </c>
      <c r="AI111" s="141" t="s">
        <v>91</v>
      </c>
      <c r="AJ111" s="142" t="s">
        <v>105</v>
      </c>
    </row>
    <row r="112" customFormat="false" ht="13" hidden="true" customHeight="false" outlineLevel="0" collapsed="false">
      <c r="A112" s="0"/>
      <c r="B112" s="167" t="str">
        <f aca="false">IF(B11&lt;&gt;"",B11,"")</f>
        <v>Sébastien CHABAUD</v>
      </c>
      <c r="C112" s="116" t="n">
        <f aca="false">IF(C11&lt;&gt;"",C11,"")</f>
        <v>1</v>
      </c>
      <c r="D112" s="116" t="str">
        <f aca="false">IF(D11&lt;&gt;"",D11,"")</f>
        <v>2.4GHz</v>
      </c>
      <c r="E112" s="116" t="str">
        <f aca="false">IF(E11&lt;&gt;"",E11,"")</f>
        <v/>
      </c>
      <c r="F112" s="116" t="n">
        <v>2</v>
      </c>
      <c r="G112" s="168" t="n">
        <f aca="false">G11</f>
        <v>1</v>
      </c>
      <c r="H112" s="49" t="n">
        <f aca="false">IF($G112&lt;&gt;"",G112,"")</f>
        <v>1</v>
      </c>
      <c r="I112" s="169" t="n">
        <v>56.41</v>
      </c>
      <c r="J112" s="170"/>
      <c r="K112" s="171" t="n">
        <f aca="false">IF($B112&lt;&gt;"",IF(I112,(INDEX(P$112:Q$115,MATCH(H112,P$112:P$115),2)/I112)*1000,0),"")</f>
        <v>742.776103527743</v>
      </c>
      <c r="L112" s="171" t="n">
        <f aca="false">IF(Q$112&lt;&gt;"",IF($B112&lt;&gt;"",K112-$J112,""),"")</f>
        <v>742.776103527743</v>
      </c>
      <c r="M112" s="172" t="n">
        <f aca="false">IF(B112&lt;&gt;"",RANK(L112,L$112:L$211),"")</f>
        <v>20</v>
      </c>
      <c r="N112" s="172" t="n">
        <f aca="false">IF(B112&lt;&gt;"",'Classement Général'!BB11,"")</f>
        <v>22</v>
      </c>
      <c r="O112" s="172" t="n">
        <f aca="false">IF(B112&lt;&gt;"",'Calculs (M1..M20)'!A14,"")</f>
        <v>22</v>
      </c>
      <c r="P112" s="154" t="n">
        <f aca="false">IF(DMIN($H111:$I212,$P$10,$U$10:$U$11)&lt;&gt;0,1,"")</f>
        <v>1</v>
      </c>
      <c r="Q112" s="155" t="n">
        <f aca="false">IF(DMIN($H111:$I212,$I$10,$U$10:$U$11)&lt;&gt;0,DMIN($H111:$I212,$I$10,$U$10:$U$11),"")</f>
        <v>41.9</v>
      </c>
      <c r="R112" s="151" t="n">
        <f aca="false">IF(DMAX($H111:$I212,$I$10,$U$10:$U$11)&lt;&gt;0,DMAX($H111:$I212,$I$10,$U$10:$U$11),"")</f>
        <v>58.25</v>
      </c>
      <c r="S112" s="156" t="n">
        <f aca="false">IF($P112&lt;&gt;"",IF(DAVERAGE($H111:$I212,$I$10,$U$10:$U$11)&lt;&gt;0,DAVERAGE($H111:$I212,$I$10,$U$10:$U$11),""),"")</f>
        <v>50.5163636363636</v>
      </c>
      <c r="T112" s="157" t="n">
        <f aca="false">IF($P112&lt;&gt;"",IF(DCOUNTA($H111:$I212,$I$10,$U$10:$U$11)&lt;&gt;0,DCOUNTA($H111:$I212,$I$10,$U$10:$U$11),""),"")</f>
        <v>22</v>
      </c>
      <c r="U112" s="5" t="n">
        <v>1</v>
      </c>
      <c r="V112" s="0"/>
      <c r="AH112" s="49" t="n">
        <f aca="false">IF($G112&lt;&gt;"",AG112,"")</f>
        <v>0</v>
      </c>
      <c r="AI112" s="169"/>
      <c r="AJ112" s="170"/>
    </row>
    <row r="113" customFormat="false" ht="13" hidden="true" customHeight="false" outlineLevel="0" collapsed="false">
      <c r="A113" s="0"/>
      <c r="B113" s="167" t="str">
        <f aca="false">IF(B12&lt;&gt;"",B12,"")</f>
        <v>Herve DALL AVA</v>
      </c>
      <c r="C113" s="116" t="n">
        <f aca="false">IF(C12&lt;&gt;"",C12,"")</f>
        <v>2</v>
      </c>
      <c r="D113" s="116" t="str">
        <f aca="false">IF(D12&lt;&gt;"",D12,"")</f>
        <v>2.4GHz</v>
      </c>
      <c r="E113" s="116" t="str">
        <f aca="false">IF(E12&lt;&gt;"",E12,"")</f>
        <v/>
      </c>
      <c r="F113" s="116" t="n">
        <v>2</v>
      </c>
      <c r="G113" s="168" t="n">
        <f aca="false">G12</f>
        <v>1</v>
      </c>
      <c r="H113" s="49" t="n">
        <f aca="false">IF($G113&lt;&gt;"",G113,"")</f>
        <v>1</v>
      </c>
      <c r="I113" s="169" t="n">
        <v>48.38</v>
      </c>
      <c r="J113" s="170"/>
      <c r="K113" s="171" t="n">
        <f aca="false">IF($B113&lt;&gt;"",IF(I113,(INDEX(P$112:Q$115,MATCH(H113,P$112:P$115),2)/I113)*1000,0),"")</f>
        <v>866.060355518809</v>
      </c>
      <c r="L113" s="171" t="n">
        <f aca="false">IF(Q$112&lt;&gt;"",IF($B113&lt;&gt;"",K113-$J113,""),"")</f>
        <v>866.060355518809</v>
      </c>
      <c r="M113" s="172" t="n">
        <f aca="false">IF(B113&lt;&gt;"",RANK(L113,L$112:L$211),"")</f>
        <v>6</v>
      </c>
      <c r="N113" s="172" t="n">
        <f aca="false">IF(B113&lt;&gt;"",'Classement Général'!BB12,"")</f>
        <v>7</v>
      </c>
      <c r="O113" s="172" t="n">
        <f aca="false">IF(B113&lt;&gt;"",'Calculs (M1..M20)'!A15,"")</f>
        <v>8</v>
      </c>
      <c r="P113" s="154" t="str">
        <f aca="false">IF(DMIN($H111:$I212,$P$10,$U$12:$U$13)&lt;&gt;0,2,"")</f>
        <v/>
      </c>
      <c r="Q113" s="155" t="str">
        <f aca="false">IF(DMIN($H111:$I212,$I$10,$U$12:$U$13)&lt;&gt;0,DMIN($H111:$I212,$I$10,$U$12:$U$13),"")</f>
        <v/>
      </c>
      <c r="R113" s="151" t="str">
        <f aca="false">IF(DMAX($H111:$I212,$I$10,$U$12:$U$13)&lt;&gt;0,DMAX($H111:$I212,$I$10,$U$12:$U$13),"")</f>
        <v/>
      </c>
      <c r="S113" s="156" t="str">
        <f aca="false">IF($P113&lt;&gt;"",IF(DAVERAGE($H111:$I212,$I$10,$U$12:$U$13)&lt;&gt;0,DAVERAGE($H111:$I212,$I$10,$U$12:$U$13),""),"")</f>
        <v/>
      </c>
      <c r="T113" s="157" t="str">
        <f aca="false">IF($P112&lt;&gt;"",IF(DCOUNTA($H111:$I212,$I$10,$U$12:$U$13)&lt;&gt;0,DCOUNTA($H111:$I212,$I$10,$U$12:$U$13),""),"")</f>
        <v/>
      </c>
      <c r="U113" s="5" t="s">
        <v>104</v>
      </c>
      <c r="V113" s="0"/>
      <c r="AH113" s="49" t="n">
        <f aca="false">IF($G113&lt;&gt;"",AG113,"")</f>
        <v>0</v>
      </c>
      <c r="AI113" s="169"/>
      <c r="AJ113" s="170"/>
    </row>
    <row r="114" customFormat="false" ht="13" hidden="true" customHeight="false" outlineLevel="0" collapsed="false">
      <c r="A114" s="0"/>
      <c r="B114" s="167" t="str">
        <f aca="false">IF(B13&lt;&gt;"",B13,"")</f>
        <v>Jean Luc FOUCHER</v>
      </c>
      <c r="C114" s="116" t="n">
        <f aca="false">IF(C13&lt;&gt;"",C13,"")</f>
        <v>3</v>
      </c>
      <c r="D114" s="116" t="str">
        <f aca="false">IF(D13&lt;&gt;"",D13,"")</f>
        <v>2.4GHz</v>
      </c>
      <c r="E114" s="116" t="str">
        <f aca="false">IF(E13&lt;&gt;"",E13,"")</f>
        <v/>
      </c>
      <c r="F114" s="116" t="n">
        <v>2</v>
      </c>
      <c r="G114" s="168" t="n">
        <f aca="false">G13</f>
        <v>1</v>
      </c>
      <c r="H114" s="49" t="n">
        <f aca="false">IF($G114&lt;&gt;"",G114,"")</f>
        <v>1</v>
      </c>
      <c r="I114" s="169" t="n">
        <v>51.16</v>
      </c>
      <c r="J114" s="170"/>
      <c r="K114" s="171" t="n">
        <f aca="false">IF($B114&lt;&gt;"",IF(I114,(INDEX(P$112:Q$115,MATCH(H114,P$112:P$115),2)/I114)*1000,0),"")</f>
        <v>818.999218139171</v>
      </c>
      <c r="L114" s="171" t="n">
        <f aca="false">IF(Q$112&lt;&gt;"",IF($B114&lt;&gt;"",K114-$J114,""),"")</f>
        <v>818.999218139171</v>
      </c>
      <c r="M114" s="172" t="n">
        <f aca="false">IF(B114&lt;&gt;"",RANK(L114,L$112:L$211),"")</f>
        <v>15</v>
      </c>
      <c r="N114" s="172" t="n">
        <f aca="false">IF(B114&lt;&gt;"",'Classement Général'!BB13,"")</f>
        <v>14</v>
      </c>
      <c r="O114" s="172" t="n">
        <f aca="false">IF(B114&lt;&gt;"",'Calculs (M1..M20)'!A16,"")</f>
        <v>15</v>
      </c>
      <c r="P114" s="154" t="str">
        <f aca="false">IF(DMIN($H111:$I212,$P$10,$U$14:$U$15)&lt;&gt;0,3,"")</f>
        <v/>
      </c>
      <c r="Q114" s="155" t="str">
        <f aca="false">IF(DMIN($H111:$I212,$I$10,$U$14:$U$15)&lt;&gt;0,DMIN($H111:$I212,$I$10,$U$14:$U$15),"")</f>
        <v/>
      </c>
      <c r="R114" s="151" t="str">
        <f aca="false">IF(DMAX($H111:$I212,$I$10,$U$14:$U$15)&lt;&gt;0,DMAX($H111:$I212,$I$10,$U$14:$U$15),"")</f>
        <v/>
      </c>
      <c r="S114" s="156" t="str">
        <f aca="false">IF($P114&lt;&gt;"",IF(DAVERAGE($H111:$I212,$I$10,$U$14:$U$15)&lt;&gt;0,DAVERAGE($H111:$I212,$I$10,$U$14:$U$15),""),"")</f>
        <v/>
      </c>
      <c r="T114" s="157" t="str">
        <f aca="false">IF($P114&lt;&gt;"",IF(DCOUNTA($H111:$I212,$I$10,$U$14:$U$15)&lt;&gt;0,DCOUNTA($H111:$I212,$I$10,$U$14:$U$15),""),"")</f>
        <v/>
      </c>
      <c r="U114" s="5" t="n">
        <v>2</v>
      </c>
      <c r="V114" s="0"/>
      <c r="AH114" s="49" t="n">
        <f aca="false">IF($G114&lt;&gt;"",AG114,"")</f>
        <v>0</v>
      </c>
      <c r="AI114" s="169"/>
      <c r="AJ114" s="170"/>
    </row>
    <row r="115" customFormat="false" ht="13.5" hidden="true" customHeight="false" outlineLevel="0" collapsed="false">
      <c r="A115" s="0"/>
      <c r="B115" s="167" t="str">
        <f aca="false">IF(B14&lt;&gt;"",B14,"")</f>
        <v>Thomas DELARBRE</v>
      </c>
      <c r="C115" s="116" t="n">
        <f aca="false">IF(C14&lt;&gt;"",C14,"")</f>
        <v>4</v>
      </c>
      <c r="D115" s="116" t="str">
        <f aca="false">IF(D14&lt;&gt;"",D14,"")</f>
        <v>2.4GHz</v>
      </c>
      <c r="E115" s="116" t="str">
        <f aca="false">IF(E14&lt;&gt;"",E14,"")</f>
        <v/>
      </c>
      <c r="F115" s="116" t="n">
        <v>2</v>
      </c>
      <c r="G115" s="168" t="n">
        <f aca="false">G14</f>
        <v>1</v>
      </c>
      <c r="H115" s="49" t="n">
        <f aca="false">IF($G115&lt;&gt;"",G115,"")</f>
        <v>1</v>
      </c>
      <c r="I115" s="169" t="n">
        <v>48.99</v>
      </c>
      <c r="J115" s="170"/>
      <c r="K115" s="171" t="n">
        <f aca="false">IF($B115&lt;&gt;"",IF(I115,(INDEX(P$112:Q$115,MATCH(H115,P$112:P$115),2)/I115)*1000,0),"")</f>
        <v>855.276587058583</v>
      </c>
      <c r="L115" s="171" t="n">
        <f aca="false">IF(Q$112&lt;&gt;"",IF($B115&lt;&gt;"",K115-$J115,""),"")</f>
        <v>855.276587058583</v>
      </c>
      <c r="M115" s="172" t="n">
        <f aca="false">IF(B115&lt;&gt;"",RANK(L115,L$112:L$211),"")</f>
        <v>10</v>
      </c>
      <c r="N115" s="172" t="n">
        <f aca="false">IF(B115&lt;&gt;"",'Classement Général'!BB14,"")</f>
        <v>10</v>
      </c>
      <c r="O115" s="172" t="n">
        <f aca="false">IF(B115&lt;&gt;"",'Calculs (M1..M20)'!A17,"")</f>
        <v>10</v>
      </c>
      <c r="P115" s="158" t="str">
        <f aca="false">IF(DMIN($H111:$I212,$P$10,$U$16:$U$17)&lt;&gt;0,4,"")</f>
        <v/>
      </c>
      <c r="Q115" s="159" t="str">
        <f aca="false">IF(DMIN($H111:$I212,$I$10,$U$16:$U$17)&lt;&gt;0,DMIN($H111:$I212,$I$10,$U$16:$U$17),"")</f>
        <v/>
      </c>
      <c r="R115" s="160" t="str">
        <f aca="false">IF(DMAX($H111:$I212,$I$10,$U$16:$U$17)&lt;&gt;0,DMAX($H111:$I212,$I$10,$U$16:$U$17),"")</f>
        <v/>
      </c>
      <c r="S115" s="161" t="str">
        <f aca="false">IF($P115&lt;&gt;"",IF(DAVERAGE($H111:$I212,$I$10,$U$16:$U$17)&lt;&gt;0,DAVERAGE($H111:$I212,$I$10,$U$16:$U$17),""),"")</f>
        <v/>
      </c>
      <c r="T115" s="162" t="str">
        <f aca="false">IF($P114&lt;&gt;"",IF(DCOUNTA($H111:$I212,$I$10,$U$16:$U$17)&lt;&gt;0,DCOUNTA($H111:$I212,$I$10,$U$16:$U$17),""),"")</f>
        <v/>
      </c>
      <c r="U115" s="5" t="s">
        <v>104</v>
      </c>
      <c r="V115" s="0"/>
      <c r="AH115" s="49" t="n">
        <f aca="false">IF($G115&lt;&gt;"",AG115,"")</f>
        <v>0</v>
      </c>
      <c r="AI115" s="169"/>
      <c r="AJ115" s="170"/>
    </row>
    <row r="116" customFormat="false" ht="13.5" hidden="true" customHeight="false" outlineLevel="0" collapsed="false">
      <c r="A116" s="0"/>
      <c r="B116" s="167" t="str">
        <f aca="false">IF(B15&lt;&gt;"",B15,"")</f>
        <v>Pierre DIATTA</v>
      </c>
      <c r="C116" s="116" t="n">
        <f aca="false">IF(C15&lt;&gt;"",C15,"")</f>
        <v>5</v>
      </c>
      <c r="D116" s="116" t="str">
        <f aca="false">IF(D15&lt;&gt;"",D15,"")</f>
        <v>2.4GHz</v>
      </c>
      <c r="E116" s="116" t="str">
        <f aca="false">IF(E15&lt;&gt;"",E15,"")</f>
        <v/>
      </c>
      <c r="F116" s="116" t="n">
        <v>2</v>
      </c>
      <c r="G116" s="168" t="n">
        <f aca="false">G15</f>
        <v>1</v>
      </c>
      <c r="H116" s="49" t="n">
        <f aca="false">IF($G116&lt;&gt;"",G116,"")</f>
        <v>1</v>
      </c>
      <c r="I116" s="169" t="n">
        <v>53.07</v>
      </c>
      <c r="J116" s="170"/>
      <c r="K116" s="171" t="n">
        <f aca="false">IF($B116&lt;&gt;"",IF(I116,(INDEX(P$112:Q$115,MATCH(H116,P$112:P$115),2)/I116)*1000,0),"")</f>
        <v>789.52327115131</v>
      </c>
      <c r="L116" s="171" t="n">
        <f aca="false">IF(Q$112&lt;&gt;"",IF($B116&lt;&gt;"",K116-$J116,""),"")</f>
        <v>789.52327115131</v>
      </c>
      <c r="M116" s="172" t="n">
        <f aca="false">IF(B116&lt;&gt;"",RANK(L116,L$112:L$211),"")</f>
        <v>17</v>
      </c>
      <c r="N116" s="172" t="n">
        <f aca="false">IF(B116&lt;&gt;"",'Classement Général'!BB15,"")</f>
        <v>15</v>
      </c>
      <c r="O116" s="172" t="n">
        <f aca="false">IF(B116&lt;&gt;"",'Calculs (M1..M20)'!A18,"")</f>
        <v>20</v>
      </c>
      <c r="P116" s="5"/>
      <c r="Q116" s="5"/>
      <c r="R116" s="0"/>
      <c r="S116" s="0"/>
      <c r="T116" s="163" t="n">
        <f aca="false">SUM(T112:T115)</f>
        <v>22</v>
      </c>
      <c r="U116" s="5" t="n">
        <v>3</v>
      </c>
      <c r="V116" s="1" t="n">
        <f aca="false">T116</f>
        <v>22</v>
      </c>
      <c r="AH116" s="49" t="n">
        <f aca="false">IF($G116&lt;&gt;"",AG116,"")</f>
        <v>0</v>
      </c>
      <c r="AI116" s="169"/>
      <c r="AJ116" s="170"/>
    </row>
    <row r="117" customFormat="false" ht="13" hidden="true" customHeight="false" outlineLevel="0" collapsed="false">
      <c r="A117" s="0"/>
      <c r="B117" s="167" t="str">
        <f aca="false">IF(B16&lt;&gt;"",B16,"")</f>
        <v>Olivier MONET</v>
      </c>
      <c r="C117" s="116" t="n">
        <f aca="false">IF(C16&lt;&gt;"",C16,"")</f>
        <v>6</v>
      </c>
      <c r="D117" s="116" t="str">
        <f aca="false">IF(D16&lt;&gt;"",D16,"")</f>
        <v>41.110MHz</v>
      </c>
      <c r="E117" s="116" t="str">
        <f aca="false">IF(E16&lt;&gt;"",E16,"")</f>
        <v/>
      </c>
      <c r="F117" s="116" t="n">
        <v>2</v>
      </c>
      <c r="G117" s="168" t="n">
        <f aca="false">G16</f>
        <v>1</v>
      </c>
      <c r="H117" s="49" t="n">
        <f aca="false">IF($G117&lt;&gt;"",G117,"")</f>
        <v>1</v>
      </c>
      <c r="I117" s="169" t="n">
        <v>47.22</v>
      </c>
      <c r="J117" s="170"/>
      <c r="K117" s="171" t="n">
        <f aca="false">IF($B117&lt;&gt;"",IF(I117,(INDEX(P$112:Q$115,MATCH(H117,P$112:P$115),2)/I117)*1000,0),"")</f>
        <v>887.335874629394</v>
      </c>
      <c r="L117" s="171" t="n">
        <f aca="false">IF(Q$112&lt;&gt;"",IF($B117&lt;&gt;"",K117-$J117,""),"")</f>
        <v>887.335874629394</v>
      </c>
      <c r="M117" s="172" t="n">
        <f aca="false">IF(B117&lt;&gt;"",RANK(L117,L$112:L$211),"")</f>
        <v>2</v>
      </c>
      <c r="N117" s="172" t="n">
        <f aca="false">IF(B117&lt;&gt;"",'Classement Général'!BB16,"")</f>
        <v>8</v>
      </c>
      <c r="O117" s="172" t="n">
        <f aca="false">IF(B117&lt;&gt;"",'Calculs (M1..M20)'!A19,"")</f>
        <v>6</v>
      </c>
      <c r="P117" s="5"/>
      <c r="Q117" s="5"/>
      <c r="R117" s="0"/>
      <c r="S117" s="0"/>
      <c r="T117" s="0"/>
      <c r="U117" s="5" t="s">
        <v>104</v>
      </c>
      <c r="V117" s="0"/>
      <c r="AH117" s="49" t="n">
        <f aca="false">IF($G117&lt;&gt;"",AG117,"")</f>
        <v>0</v>
      </c>
      <c r="AI117" s="169"/>
      <c r="AJ117" s="170"/>
    </row>
    <row r="118" customFormat="false" ht="13" hidden="true" customHeight="false" outlineLevel="0" collapsed="false">
      <c r="A118" s="0"/>
      <c r="B118" s="167" t="str">
        <f aca="false">IF(B17&lt;&gt;"",B17,"")</f>
        <v>Pierre RONDEL</v>
      </c>
      <c r="C118" s="116" t="n">
        <f aca="false">IF(C17&lt;&gt;"",C17,"")</f>
        <v>7</v>
      </c>
      <c r="D118" s="116" t="str">
        <f aca="false">IF(D17&lt;&gt;"",D17,"")</f>
        <v>2.4GHz</v>
      </c>
      <c r="E118" s="116" t="str">
        <f aca="false">IF(E17&lt;&gt;"",E17,"")</f>
        <v/>
      </c>
      <c r="F118" s="116" t="n">
        <v>2</v>
      </c>
      <c r="G118" s="168" t="n">
        <f aca="false">G17</f>
        <v>1</v>
      </c>
      <c r="H118" s="49" t="n">
        <f aca="false">IF($G118&lt;&gt;"",G118,"")</f>
        <v>1</v>
      </c>
      <c r="I118" s="169" t="n">
        <v>50.76</v>
      </c>
      <c r="J118" s="170"/>
      <c r="K118" s="171" t="n">
        <f aca="false">IF($B118&lt;&gt;"",IF(I118,(INDEX(P$112:Q$115,MATCH(H118,P$112:P$115),2)/I118)*1000,0),"")</f>
        <v>825.453112687155</v>
      </c>
      <c r="L118" s="171" t="n">
        <f aca="false">IF(Q$112&lt;&gt;"",IF($B118&lt;&gt;"",K118-$J118,""),"")</f>
        <v>825.453112687155</v>
      </c>
      <c r="M118" s="172" t="n">
        <f aca="false">IF(B118&lt;&gt;"",RANK(L118,L$112:L$211),"")</f>
        <v>14</v>
      </c>
      <c r="N118" s="172" t="n">
        <f aca="false">IF(B118&lt;&gt;"",'Classement Général'!BB17,"")</f>
        <v>3</v>
      </c>
      <c r="O118" s="172" t="n">
        <f aca="false">IF(B118&lt;&gt;"",'Calculs (M1..M20)'!A20,"")</f>
        <v>1</v>
      </c>
      <c r="P118" s="5"/>
      <c r="Q118" s="5"/>
      <c r="R118" s="0"/>
      <c r="S118" s="0"/>
      <c r="T118" s="0"/>
      <c r="U118" s="5" t="n">
        <v>4</v>
      </c>
      <c r="V118" s="0"/>
      <c r="AH118" s="49" t="n">
        <f aca="false">IF($G118&lt;&gt;"",AG118,"")</f>
        <v>0</v>
      </c>
      <c r="AI118" s="169"/>
      <c r="AJ118" s="170"/>
    </row>
    <row r="119" customFormat="false" ht="13" hidden="true" customHeight="false" outlineLevel="0" collapsed="false">
      <c r="A119" s="0"/>
      <c r="B119" s="167" t="str">
        <f aca="false">IF(B18&lt;&gt;"",B18,"")</f>
        <v>Andreas FRICKE</v>
      </c>
      <c r="C119" s="116" t="n">
        <f aca="false">IF(C18&lt;&gt;"",C18,"")</f>
        <v>8</v>
      </c>
      <c r="D119" s="116" t="str">
        <f aca="false">IF(D18&lt;&gt;"",D18,"")</f>
        <v>2.4GHz</v>
      </c>
      <c r="E119" s="116" t="str">
        <f aca="false">IF(E18&lt;&gt;"",E18,"")</f>
        <v/>
      </c>
      <c r="F119" s="116" t="n">
        <v>2</v>
      </c>
      <c r="G119" s="168" t="n">
        <f aca="false">G18</f>
        <v>1</v>
      </c>
      <c r="H119" s="49" t="n">
        <f aca="false">IF($G119&lt;&gt;"",G119,"")</f>
        <v>1</v>
      </c>
      <c r="I119" s="169" t="n">
        <v>57.88</v>
      </c>
      <c r="J119" s="170"/>
      <c r="K119" s="171" t="n">
        <f aca="false">IF($B119&lt;&gt;"",IF(I119,(INDEX(P$112:Q$115,MATCH(H119,P$112:P$115),2)/I119)*1000,0),"")</f>
        <v>723.911541119558</v>
      </c>
      <c r="L119" s="171" t="n">
        <f aca="false">IF(Q$112&lt;&gt;"",IF($B119&lt;&gt;"",K119-$J119,""),"")</f>
        <v>723.911541119558</v>
      </c>
      <c r="M119" s="172" t="n">
        <f aca="false">IF(B119&lt;&gt;"",RANK(L119,L$112:L$211),"")</f>
        <v>21</v>
      </c>
      <c r="N119" s="172" t="n">
        <f aca="false">IF(B119&lt;&gt;"",'Classement Général'!BB18,"")</f>
        <v>17</v>
      </c>
      <c r="O119" s="172" t="n">
        <f aca="false">IF(B119&lt;&gt;"",'Calculs (M1..M20)'!A21,"")</f>
        <v>18</v>
      </c>
      <c r="P119" s="5"/>
      <c r="Q119" s="5"/>
      <c r="R119" s="0"/>
      <c r="S119" s="0"/>
      <c r="T119" s="0"/>
      <c r="U119" s="0"/>
      <c r="V119" s="0"/>
      <c r="AH119" s="49" t="n">
        <f aca="false">IF($G119&lt;&gt;"",AG119,"")</f>
        <v>0</v>
      </c>
      <c r="AI119" s="169"/>
      <c r="AJ119" s="170"/>
    </row>
    <row r="120" customFormat="false" ht="13" hidden="true" customHeight="false" outlineLevel="0" collapsed="false">
      <c r="A120" s="0"/>
      <c r="B120" s="167" t="str">
        <f aca="false">IF(B19&lt;&gt;"",B19,"")</f>
        <v>Thomas FAURE</v>
      </c>
      <c r="C120" s="116" t="n">
        <f aca="false">IF(C19&lt;&gt;"",C19,"")</f>
        <v>9</v>
      </c>
      <c r="D120" s="116" t="str">
        <f aca="false">IF(D19&lt;&gt;"",D19,"")</f>
        <v>2.4GHz</v>
      </c>
      <c r="E120" s="116" t="str">
        <f aca="false">IF(E19&lt;&gt;"",E19,"")</f>
        <v/>
      </c>
      <c r="F120" s="116" t="n">
        <v>2</v>
      </c>
      <c r="G120" s="168" t="n">
        <f aca="false">G19</f>
        <v>1</v>
      </c>
      <c r="H120" s="49" t="n">
        <f aca="false">IF($G120&lt;&gt;"",G120,"")</f>
        <v>1</v>
      </c>
      <c r="I120" s="169" t="n">
        <v>50.07</v>
      </c>
      <c r="J120" s="170"/>
      <c r="K120" s="171" t="n">
        <f aca="false">IF($B120&lt;&gt;"",IF(I120,(INDEX(P$112:Q$115,MATCH(H120,P$112:P$115),2)/I120)*1000,0),"")</f>
        <v>836.828440183743</v>
      </c>
      <c r="L120" s="171" t="n">
        <f aca="false">IF(Q$112&lt;&gt;"",IF($B120&lt;&gt;"",K120-$J120,""),"")</f>
        <v>836.828440183743</v>
      </c>
      <c r="M120" s="172" t="n">
        <f aca="false">IF(B120&lt;&gt;"",RANK(L120,L$112:L$211),"")</f>
        <v>12</v>
      </c>
      <c r="N120" s="172" t="n">
        <f aca="false">IF(B120&lt;&gt;"",'Classement Général'!BB19,"")</f>
        <v>9</v>
      </c>
      <c r="O120" s="172" t="n">
        <f aca="false">IF(B120&lt;&gt;"",'Calculs (M1..M20)'!A22,"")</f>
        <v>11</v>
      </c>
      <c r="P120" s="0"/>
      <c r="Q120" s="0"/>
      <c r="R120" s="0"/>
      <c r="S120" s="0"/>
      <c r="T120" s="0"/>
      <c r="U120" s="0"/>
      <c r="V120" s="0"/>
      <c r="AH120" s="49" t="n">
        <f aca="false">IF($G120&lt;&gt;"",AG120,"")</f>
        <v>0</v>
      </c>
      <c r="AI120" s="169"/>
      <c r="AJ120" s="170"/>
    </row>
    <row r="121" customFormat="false" ht="13" hidden="true" customHeight="false" outlineLevel="0" collapsed="false">
      <c r="A121" s="0"/>
      <c r="B121" s="167" t="str">
        <f aca="false">IF(B20&lt;&gt;"",B20,"")</f>
        <v>Philippe LANES</v>
      </c>
      <c r="C121" s="116" t="n">
        <f aca="false">IF(C20&lt;&gt;"",C20,"")</f>
        <v>10</v>
      </c>
      <c r="D121" s="116" t="str">
        <f aca="false">IF(D20&lt;&gt;"",D20,"")</f>
        <v>2.4GHz</v>
      </c>
      <c r="E121" s="116" t="str">
        <f aca="false">IF(E20&lt;&gt;"",E20,"")</f>
        <v/>
      </c>
      <c r="F121" s="116" t="n">
        <v>2</v>
      </c>
      <c r="G121" s="168" t="n">
        <f aca="false">G20</f>
        <v>1</v>
      </c>
      <c r="H121" s="49" t="n">
        <f aca="false">IF($G121&lt;&gt;"",G121,"")</f>
        <v>1</v>
      </c>
      <c r="I121" s="169" t="n">
        <v>47.83</v>
      </c>
      <c r="J121" s="170"/>
      <c r="K121" s="171" t="n">
        <f aca="false">IF($B121&lt;&gt;"",IF(I121,(INDEX(P$112:Q$115,MATCH(H121,P$112:P$115),2)/I121)*1000,0),"")</f>
        <v>876.019234789881</v>
      </c>
      <c r="L121" s="171" t="n">
        <f aca="false">IF(Q$112&lt;&gt;"",IF($B121&lt;&gt;"",K121-$J121,""),"")</f>
        <v>876.019234789881</v>
      </c>
      <c r="M121" s="172" t="n">
        <f aca="false">IF(B121&lt;&gt;"",RANK(L121,L$112:L$211),"")</f>
        <v>5</v>
      </c>
      <c r="N121" s="172" t="n">
        <f aca="false">IF(B121&lt;&gt;"",'Classement Général'!BB20,"")</f>
        <v>18</v>
      </c>
      <c r="O121" s="172" t="n">
        <f aca="false">IF(B121&lt;&gt;"",'Calculs (M1..M20)'!A23,"")</f>
        <v>14</v>
      </c>
      <c r="P121" s="0"/>
      <c r="Q121" s="0"/>
      <c r="R121" s="0"/>
      <c r="S121" s="0"/>
      <c r="T121" s="0"/>
      <c r="U121" s="0"/>
      <c r="V121" s="0"/>
      <c r="AH121" s="49" t="n">
        <f aca="false">IF($G121&lt;&gt;"",AG121,"")</f>
        <v>0</v>
      </c>
      <c r="AI121" s="169"/>
      <c r="AJ121" s="170"/>
    </row>
    <row r="122" customFormat="false" ht="13" hidden="true" customHeight="false" outlineLevel="0" collapsed="false">
      <c r="A122" s="0"/>
      <c r="B122" s="167" t="str">
        <f aca="false">IF(B21&lt;&gt;"",B21,"")</f>
        <v>Julien HONOR</v>
      </c>
      <c r="C122" s="116" t="n">
        <f aca="false">IF(C21&lt;&gt;"",C21,"")</f>
        <v>11</v>
      </c>
      <c r="D122" s="116" t="str">
        <f aca="false">IF(D21&lt;&gt;"",D21,"")</f>
        <v>2.4GHz</v>
      </c>
      <c r="E122" s="116" t="str">
        <f aca="false">IF(E21&lt;&gt;"",E21,"")</f>
        <v/>
      </c>
      <c r="F122" s="116" t="n">
        <v>2</v>
      </c>
      <c r="G122" s="168" t="n">
        <f aca="false">G21</f>
        <v>1</v>
      </c>
      <c r="H122" s="49" t="n">
        <f aca="false">IF($G122&lt;&gt;"",G122,"")</f>
        <v>1</v>
      </c>
      <c r="I122" s="169" t="n">
        <v>50.21</v>
      </c>
      <c r="J122" s="170"/>
      <c r="K122" s="171" t="n">
        <f aca="false">IF($B122&lt;&gt;"",IF(I122,(INDEX(P$112:Q$115,MATCH(H122,P$112:P$115),2)/I122)*1000,0),"")</f>
        <v>834.495120493926</v>
      </c>
      <c r="L122" s="171" t="n">
        <f aca="false">IF(Q$112&lt;&gt;"",IF($B122&lt;&gt;"",K122-$J122,""),"")</f>
        <v>834.495120493926</v>
      </c>
      <c r="M122" s="172" t="n">
        <f aca="false">IF(B122&lt;&gt;"",RANK(L122,L$112:L$211),"")</f>
        <v>13</v>
      </c>
      <c r="N122" s="172" t="n">
        <f aca="false">IF(B122&lt;&gt;"",'Classement Général'!BB21,"")</f>
        <v>13</v>
      </c>
      <c r="O122" s="172" t="n">
        <f aca="false">IF(B122&lt;&gt;"",'Calculs (M1..M20)'!A24,"")</f>
        <v>3</v>
      </c>
      <c r="P122" s="0"/>
      <c r="Q122" s="0"/>
      <c r="R122" s="0"/>
      <c r="S122" s="0"/>
      <c r="T122" s="0"/>
      <c r="U122" s="0"/>
      <c r="V122" s="0"/>
      <c r="AH122" s="49" t="n">
        <f aca="false">IF($G122&lt;&gt;"",AG122,"")</f>
        <v>0</v>
      </c>
      <c r="AI122" s="169"/>
      <c r="AJ122" s="170"/>
    </row>
    <row r="123" customFormat="false" ht="13" hidden="true" customHeight="false" outlineLevel="0" collapsed="false">
      <c r="A123" s="0"/>
      <c r="B123" s="167" t="str">
        <f aca="false">IF(B22&lt;&gt;"",B22,"")</f>
        <v>Michael KREBS</v>
      </c>
      <c r="C123" s="116" t="n">
        <f aca="false">IF(C22&lt;&gt;"",C22,"")</f>
        <v>12</v>
      </c>
      <c r="D123" s="116" t="str">
        <f aca="false">IF(D22&lt;&gt;"",D22,"")</f>
        <v>2.4GHz</v>
      </c>
      <c r="E123" s="116" t="str">
        <f aca="false">IF(E22&lt;&gt;"",E22,"")</f>
        <v/>
      </c>
      <c r="F123" s="116" t="n">
        <v>2</v>
      </c>
      <c r="G123" s="168" t="n">
        <f aca="false">G22</f>
        <v>1</v>
      </c>
      <c r="H123" s="49" t="n">
        <f aca="false">IF($G123&lt;&gt;"",G123,"")</f>
        <v>1</v>
      </c>
      <c r="I123" s="169" t="n">
        <v>49.18</v>
      </c>
      <c r="J123" s="170"/>
      <c r="K123" s="171" t="n">
        <f aca="false">IF($B123&lt;&gt;"",IF(I123,(INDEX(P$112:Q$115,MATCH(H123,P$112:P$115),2)/I123)*1000,0),"")</f>
        <v>851.97234648231</v>
      </c>
      <c r="L123" s="171" t="n">
        <f aca="false">IF(Q$112&lt;&gt;"",IF($B123&lt;&gt;"",K123-$J123,""),"")</f>
        <v>851.97234648231</v>
      </c>
      <c r="M123" s="172" t="n">
        <f aca="false">IF(B123&lt;&gt;"",RANK(L123,L$112:L$211),"")</f>
        <v>11</v>
      </c>
      <c r="N123" s="172" t="n">
        <f aca="false">IF(B123&lt;&gt;"",'Classement Général'!BB22,"")</f>
        <v>12</v>
      </c>
      <c r="O123" s="172" t="n">
        <f aca="false">IF(B123&lt;&gt;"",'Calculs (M1..M20)'!A25,"")</f>
        <v>12</v>
      </c>
      <c r="P123" s="0"/>
      <c r="Q123" s="0"/>
      <c r="R123" s="0"/>
      <c r="S123" s="0"/>
      <c r="T123" s="0"/>
      <c r="U123" s="0"/>
      <c r="V123" s="0"/>
      <c r="AH123" s="49" t="n">
        <f aca="false">IF($G123&lt;&gt;"",AG123,"")</f>
        <v>0</v>
      </c>
      <c r="AI123" s="169"/>
      <c r="AJ123" s="170"/>
    </row>
    <row r="124" customFormat="false" ht="13" hidden="true" customHeight="false" outlineLevel="0" collapsed="false">
      <c r="A124" s="0"/>
      <c r="B124" s="167" t="str">
        <f aca="false">IF(B23&lt;&gt;"",B23,"")</f>
        <v>Aubry GABANON</v>
      </c>
      <c r="C124" s="116" t="n">
        <f aca="false">IF(C23&lt;&gt;"",C23,"")</f>
        <v>13</v>
      </c>
      <c r="D124" s="116" t="str">
        <f aca="false">IF(D23&lt;&gt;"",D23,"")</f>
        <v>2.4GHz</v>
      </c>
      <c r="E124" s="116" t="str">
        <f aca="false">IF(E23&lt;&gt;"",E23,"")</f>
        <v/>
      </c>
      <c r="F124" s="116" t="n">
        <v>2</v>
      </c>
      <c r="G124" s="168" t="n">
        <f aca="false">G23</f>
        <v>1</v>
      </c>
      <c r="H124" s="49" t="n">
        <f aca="false">IF($G124&lt;&gt;"",G124,"")</f>
        <v>1</v>
      </c>
      <c r="I124" s="169" t="n">
        <v>48.73</v>
      </c>
      <c r="J124" s="170"/>
      <c r="K124" s="171" t="n">
        <f aca="false">IF($B124&lt;&gt;"",IF(I124,(INDEX(P$112:Q$115,MATCH(H124,P$112:P$115),2)/I124)*1000,0),"")</f>
        <v>859.839934332034</v>
      </c>
      <c r="L124" s="171" t="n">
        <f aca="false">IF(Q$112&lt;&gt;"",IF($B124&lt;&gt;"",K124-$J124,""),"")</f>
        <v>859.839934332034</v>
      </c>
      <c r="M124" s="172" t="n">
        <f aca="false">IF(B124&lt;&gt;"",RANK(L124,L$112:L$211),"")</f>
        <v>9</v>
      </c>
      <c r="N124" s="172" t="n">
        <f aca="false">IF(B124&lt;&gt;"",'Classement Général'!BB23,"")</f>
        <v>4</v>
      </c>
      <c r="O124" s="172" t="n">
        <f aca="false">IF(B124&lt;&gt;"",'Calculs (M1..M20)'!A26,"")</f>
        <v>5</v>
      </c>
      <c r="P124" s="0"/>
      <c r="Q124" s="0"/>
      <c r="R124" s="0"/>
      <c r="S124" s="0"/>
      <c r="T124" s="0"/>
      <c r="U124" s="0"/>
      <c r="V124" s="0"/>
      <c r="AH124" s="49" t="n">
        <f aca="false">IF($G124&lt;&gt;"",AG124,"")</f>
        <v>0</v>
      </c>
      <c r="AI124" s="169"/>
      <c r="AJ124" s="170"/>
    </row>
    <row r="125" customFormat="false" ht="13" hidden="true" customHeight="false" outlineLevel="0" collapsed="false">
      <c r="A125" s="0"/>
      <c r="B125" s="167" t="str">
        <f aca="false">IF(B24&lt;&gt;"",B24,"")</f>
        <v>Serge DELARBRE</v>
      </c>
      <c r="C125" s="116" t="n">
        <f aca="false">IF(C24&lt;&gt;"",C24,"")</f>
        <v>14</v>
      </c>
      <c r="D125" s="116" t="str">
        <f aca="false">IF(D24&lt;&gt;"",D24,"")</f>
        <v>2.4GHz</v>
      </c>
      <c r="E125" s="116" t="str">
        <f aca="false">IF(E24&lt;&gt;"",E24,"")</f>
        <v/>
      </c>
      <c r="F125" s="116" t="n">
        <v>2</v>
      </c>
      <c r="G125" s="168" t="n">
        <f aca="false">G24</f>
        <v>1</v>
      </c>
      <c r="H125" s="49" t="n">
        <f aca="false">IF($G125&lt;&gt;"",G125,"")</f>
        <v>1</v>
      </c>
      <c r="I125" s="169" t="n">
        <v>53.28</v>
      </c>
      <c r="J125" s="170"/>
      <c r="K125" s="171" t="n">
        <f aca="false">IF($B125&lt;&gt;"",IF(I125,(INDEX(P$112:Q$115,MATCH(H125,P$112:P$115),2)/I125)*1000,0),"")</f>
        <v>786.411411411411</v>
      </c>
      <c r="L125" s="171" t="n">
        <f aca="false">IF(Q$112&lt;&gt;"",IF($B125&lt;&gt;"",K125-$J125,""),"")</f>
        <v>786.411411411411</v>
      </c>
      <c r="M125" s="172" t="n">
        <f aca="false">IF(B125&lt;&gt;"",RANK(L125,L$112:L$211),"")</f>
        <v>18</v>
      </c>
      <c r="N125" s="172" t="n">
        <f aca="false">IF(B125&lt;&gt;"",'Classement Général'!BB24,"")</f>
        <v>20</v>
      </c>
      <c r="O125" s="172" t="n">
        <f aca="false">IF(B125&lt;&gt;"",'Calculs (M1..M20)'!A27,"")</f>
        <v>17</v>
      </c>
      <c r="P125" s="0"/>
      <c r="Q125" s="0"/>
      <c r="R125" s="0"/>
      <c r="S125" s="0"/>
      <c r="T125" s="0"/>
      <c r="U125" s="0"/>
      <c r="V125" s="0"/>
      <c r="AH125" s="49" t="n">
        <f aca="false">IF($G125&lt;&gt;"",AG125,"")</f>
        <v>0</v>
      </c>
      <c r="AI125" s="169"/>
      <c r="AJ125" s="170"/>
    </row>
    <row r="126" customFormat="false" ht="13" hidden="true" customHeight="false" outlineLevel="0" collapsed="false">
      <c r="A126" s="0"/>
      <c r="B126" s="167" t="str">
        <f aca="false">IF(B25&lt;&gt;"",B25,"")</f>
        <v>Arnaud LEGER</v>
      </c>
      <c r="C126" s="116" t="n">
        <f aca="false">IF(C25&lt;&gt;"",C25,"")</f>
        <v>15</v>
      </c>
      <c r="D126" s="116" t="str">
        <f aca="false">IF(D25&lt;&gt;"",D25,"")</f>
        <v>2.4GHz</v>
      </c>
      <c r="E126" s="116" t="str">
        <f aca="false">IF(E25&lt;&gt;"",E25,"")</f>
        <v/>
      </c>
      <c r="F126" s="116" t="n">
        <v>2</v>
      </c>
      <c r="G126" s="168" t="n">
        <f aca="false">G25</f>
        <v>1</v>
      </c>
      <c r="H126" s="49" t="n">
        <f aca="false">IF($G126&lt;&gt;"",G126,"")</f>
        <v>1</v>
      </c>
      <c r="I126" s="169" t="n">
        <v>47.41</v>
      </c>
      <c r="J126" s="170"/>
      <c r="K126" s="171" t="n">
        <f aca="false">IF($B126&lt;&gt;"",IF(I126,(INDEX(P$112:Q$115,MATCH(H126,P$112:P$115),2)/I126)*1000,0),"")</f>
        <v>883.779793292554</v>
      </c>
      <c r="L126" s="171" t="n">
        <f aca="false">IF(Q$112&lt;&gt;"",IF($B126&lt;&gt;"",K126-$J126,""),"")</f>
        <v>883.779793292554</v>
      </c>
      <c r="M126" s="172" t="n">
        <f aca="false">IF(B126&lt;&gt;"",RANK(L126,L$112:L$211),"")</f>
        <v>4</v>
      </c>
      <c r="N126" s="172" t="n">
        <f aca="false">IF(B126&lt;&gt;"",'Classement Général'!BB25,"")</f>
        <v>5</v>
      </c>
      <c r="O126" s="172" t="n">
        <f aca="false">IF(B126&lt;&gt;"",'Calculs (M1..M20)'!A28,"")</f>
        <v>7</v>
      </c>
      <c r="P126" s="0"/>
      <c r="Q126" s="0"/>
      <c r="R126" s="0"/>
      <c r="S126" s="0"/>
      <c r="T126" s="0"/>
      <c r="U126" s="0"/>
      <c r="V126" s="0"/>
      <c r="AH126" s="49" t="n">
        <f aca="false">IF($G126&lt;&gt;"",AG126,"")</f>
        <v>0</v>
      </c>
      <c r="AI126" s="169"/>
      <c r="AJ126" s="170"/>
    </row>
    <row r="127" customFormat="false" ht="13" hidden="true" customHeight="false" outlineLevel="0" collapsed="false">
      <c r="A127" s="0"/>
      <c r="B127" s="167" t="str">
        <f aca="false">IF(B26&lt;&gt;"",B26,"")</f>
        <v>Thierry POIGNARD</v>
      </c>
      <c r="C127" s="116" t="n">
        <f aca="false">IF(C26&lt;&gt;"",C26,"")</f>
        <v>16</v>
      </c>
      <c r="D127" s="116" t="str">
        <f aca="false">IF(D26&lt;&gt;"",D26,"")</f>
        <v>2.4GHz</v>
      </c>
      <c r="E127" s="116" t="str">
        <f aca="false">IF(E26&lt;&gt;"",E26,"")</f>
        <v/>
      </c>
      <c r="F127" s="116" t="n">
        <v>2</v>
      </c>
      <c r="G127" s="168" t="n">
        <f aca="false">G26</f>
        <v>1</v>
      </c>
      <c r="H127" s="49" t="n">
        <f aca="false">IF($G127&lt;&gt;"",G127,"")</f>
        <v>1</v>
      </c>
      <c r="I127" s="169" t="n">
        <v>58.25</v>
      </c>
      <c r="J127" s="170"/>
      <c r="K127" s="171" t="n">
        <f aca="false">IF($B127&lt;&gt;"",IF(I127,(INDEX(P$112:Q$115,MATCH(H127,P$112:P$115),2)/I127)*1000,0),"")</f>
        <v>719.31330472103</v>
      </c>
      <c r="L127" s="171" t="n">
        <f aca="false">IF(Q$112&lt;&gt;"",IF($B127&lt;&gt;"",K127-$J127,""),"")</f>
        <v>719.31330472103</v>
      </c>
      <c r="M127" s="172" t="n">
        <f aca="false">IF(B127&lt;&gt;"",RANK(L127,L$112:L$211),"")</f>
        <v>22</v>
      </c>
      <c r="N127" s="172" t="n">
        <f aca="false">IF(B127&lt;&gt;"",'Classement Général'!BB26,"")</f>
        <v>19</v>
      </c>
      <c r="O127" s="172" t="n">
        <f aca="false">IF(B127&lt;&gt;"",'Calculs (M1..M20)'!A29,"")</f>
        <v>13</v>
      </c>
      <c r="P127" s="0"/>
      <c r="Q127" s="0"/>
      <c r="R127" s="0"/>
      <c r="S127" s="0"/>
      <c r="T127" s="0"/>
      <c r="U127" s="0"/>
      <c r="V127" s="0"/>
      <c r="AH127" s="49" t="n">
        <f aca="false">IF($G127&lt;&gt;"",AG127,"")</f>
        <v>0</v>
      </c>
      <c r="AI127" s="169"/>
      <c r="AJ127" s="170"/>
    </row>
    <row r="128" customFormat="false" ht="13" hidden="true" customHeight="false" outlineLevel="0" collapsed="false">
      <c r="A128" s="0"/>
      <c r="B128" s="167" t="str">
        <f aca="false">IF(B27&lt;&gt;"",B27,"")</f>
        <v>Joel MARIN</v>
      </c>
      <c r="C128" s="116" t="n">
        <f aca="false">IF(C27&lt;&gt;"",C27,"")</f>
        <v>17</v>
      </c>
      <c r="D128" s="116" t="str">
        <f aca="false">IF(D27&lt;&gt;"",D27,"")</f>
        <v>2.4GHz</v>
      </c>
      <c r="E128" s="116" t="str">
        <f aca="false">IF(E27&lt;&gt;"",E27,"")</f>
        <v/>
      </c>
      <c r="F128" s="116" t="n">
        <v>2</v>
      </c>
      <c r="G128" s="168" t="n">
        <f aca="false">G27</f>
        <v>1</v>
      </c>
      <c r="H128" s="49" t="n">
        <f aca="false">IF($G128&lt;&gt;"",G128,"")</f>
        <v>1</v>
      </c>
      <c r="I128" s="169" t="n">
        <v>51.7</v>
      </c>
      <c r="J128" s="170"/>
      <c r="K128" s="171" t="n">
        <f aca="false">IF($B128&lt;&gt;"",IF(I128,(INDEX(P$112:Q$115,MATCH(H128,P$112:P$115),2)/I128)*1000,0),"")</f>
        <v>810.444874274661</v>
      </c>
      <c r="L128" s="171" t="n">
        <f aca="false">IF(Q$112&lt;&gt;"",IF($B128&lt;&gt;"",K128-$J128,""),"")</f>
        <v>810.444874274661</v>
      </c>
      <c r="M128" s="172" t="n">
        <f aca="false">IF(B128&lt;&gt;"",RANK(L128,L$112:L$211),"")</f>
        <v>16</v>
      </c>
      <c r="N128" s="172" t="n">
        <f aca="false">IF(B128&lt;&gt;"",'Classement Général'!BB27,"")</f>
        <v>16</v>
      </c>
      <c r="O128" s="172" t="n">
        <f aca="false">IF(B128&lt;&gt;"",'Calculs (M1..M20)'!A30,"")</f>
        <v>16</v>
      </c>
      <c r="P128" s="0"/>
      <c r="Q128" s="0"/>
      <c r="R128" s="0"/>
      <c r="S128" s="0"/>
      <c r="T128" s="0"/>
      <c r="U128" s="0"/>
      <c r="V128" s="0"/>
      <c r="AH128" s="49" t="n">
        <f aca="false">IF($G128&lt;&gt;"",AG128,"")</f>
        <v>0</v>
      </c>
      <c r="AI128" s="169"/>
      <c r="AJ128" s="170"/>
    </row>
    <row r="129" customFormat="false" ht="13" hidden="true" customHeight="false" outlineLevel="0" collapsed="false">
      <c r="A129" s="0"/>
      <c r="B129" s="167" t="str">
        <f aca="false">IF(B28&lt;&gt;"",B28,"")</f>
        <v>Matthieu MERVELET</v>
      </c>
      <c r="C129" s="116" t="n">
        <f aca="false">IF(C28&lt;&gt;"",C28,"")</f>
        <v>18</v>
      </c>
      <c r="D129" s="116" t="str">
        <f aca="false">IF(D28&lt;&gt;"",D28,"")</f>
        <v>2.4GHz</v>
      </c>
      <c r="E129" s="116" t="str">
        <f aca="false">IF(E28&lt;&gt;"",E28,"")</f>
        <v/>
      </c>
      <c r="F129" s="116" t="n">
        <v>2</v>
      </c>
      <c r="G129" s="168" t="n">
        <f aca="false">G28</f>
        <v>1</v>
      </c>
      <c r="H129" s="49" t="n">
        <f aca="false">IF($G129&lt;&gt;"",G129,"")</f>
        <v>1</v>
      </c>
      <c r="I129" s="169" t="n">
        <v>41.9</v>
      </c>
      <c r="J129" s="170"/>
      <c r="K129" s="171" t="n">
        <f aca="false">IF($B129&lt;&gt;"",IF(I129,(INDEX(P$112:Q$115,MATCH(H129,P$112:P$115),2)/I129)*1000,0),"")</f>
        <v>1000</v>
      </c>
      <c r="L129" s="171" t="n">
        <f aca="false">IF(Q$112&lt;&gt;"",IF($B129&lt;&gt;"",K129-$J129,""),"")</f>
        <v>1000</v>
      </c>
      <c r="M129" s="172" t="n">
        <f aca="false">IF(B129&lt;&gt;"",RANK(L129,L$112:L$211),"")</f>
        <v>1</v>
      </c>
      <c r="N129" s="172" t="n">
        <f aca="false">IF(B129&lt;&gt;"",'Classement Général'!BB28,"")</f>
        <v>1</v>
      </c>
      <c r="O129" s="172" t="n">
        <f aca="false">IF(B129&lt;&gt;"",'Calculs (M1..M20)'!A31,"")</f>
        <v>2</v>
      </c>
      <c r="P129" s="0"/>
      <c r="Q129" s="0"/>
      <c r="R129" s="0"/>
      <c r="S129" s="0"/>
      <c r="T129" s="0"/>
      <c r="U129" s="0"/>
      <c r="V129" s="0"/>
      <c r="AH129" s="49" t="n">
        <f aca="false">IF($G129&lt;&gt;"",AG129,"")</f>
        <v>0</v>
      </c>
      <c r="AI129" s="169"/>
      <c r="AJ129" s="170"/>
    </row>
    <row r="130" customFormat="false" ht="13" hidden="true" customHeight="false" outlineLevel="0" collapsed="false">
      <c r="A130" s="0"/>
      <c r="B130" s="167" t="str">
        <f aca="false">IF(B29&lt;&gt;"",B29,"")</f>
        <v>Gabriel MANTEL</v>
      </c>
      <c r="C130" s="116" t="n">
        <f aca="false">IF(C29&lt;&gt;"",C29,"")</f>
        <v>19</v>
      </c>
      <c r="D130" s="116" t="str">
        <f aca="false">IF(D29&lt;&gt;"",D29,"")</f>
        <v>2.4GHz</v>
      </c>
      <c r="E130" s="116" t="str">
        <f aca="false">IF(E29&lt;&gt;"",E29,"")</f>
        <v/>
      </c>
      <c r="F130" s="116" t="n">
        <v>2</v>
      </c>
      <c r="G130" s="168" t="n">
        <f aca="false">G29</f>
        <v>1</v>
      </c>
      <c r="H130" s="49" t="n">
        <f aca="false">IF($G130&lt;&gt;"",G130,"")</f>
        <v>1</v>
      </c>
      <c r="I130" s="169" t="n">
        <v>54.34</v>
      </c>
      <c r="J130" s="170"/>
      <c r="K130" s="171" t="n">
        <f aca="false">IF($B130&lt;&gt;"",IF(I130,(INDEX(P$112:Q$115,MATCH(H130,P$112:P$115),2)/I130)*1000,0),"")</f>
        <v>771.071034228929</v>
      </c>
      <c r="L130" s="171" t="n">
        <f aca="false">IF(Q$112&lt;&gt;"",IF($B130&lt;&gt;"",K130-$J130,""),"")</f>
        <v>771.071034228929</v>
      </c>
      <c r="M130" s="172" t="n">
        <f aca="false">IF(B130&lt;&gt;"",RANK(L130,L$112:L$211),"")</f>
        <v>19</v>
      </c>
      <c r="N130" s="172" t="n">
        <f aca="false">IF(B130&lt;&gt;"",'Classement Général'!BB29,"")</f>
        <v>21</v>
      </c>
      <c r="O130" s="172" t="n">
        <f aca="false">IF(B130&lt;&gt;"",'Calculs (M1..M20)'!A32,"")</f>
        <v>21</v>
      </c>
      <c r="P130" s="0"/>
      <c r="Q130" s="0"/>
      <c r="R130" s="0"/>
      <c r="S130" s="0"/>
      <c r="T130" s="0"/>
      <c r="U130" s="0"/>
      <c r="V130" s="0"/>
      <c r="AH130" s="49" t="n">
        <f aca="false">IF($G130&lt;&gt;"",AG130,"")</f>
        <v>0</v>
      </c>
      <c r="AI130" s="169"/>
      <c r="AJ130" s="170"/>
    </row>
    <row r="131" customFormat="false" ht="13" hidden="true" customHeight="false" outlineLevel="0" collapsed="false">
      <c r="A131" s="0"/>
      <c r="B131" s="167" t="str">
        <f aca="false">IF(B30&lt;&gt;"",B30,"")</f>
        <v>Sylvain PFEFFERKORN</v>
      </c>
      <c r="C131" s="116" t="n">
        <f aca="false">IF(C30&lt;&gt;"",C30,"")</f>
        <v>20</v>
      </c>
      <c r="D131" s="116" t="str">
        <f aca="false">IF(D30&lt;&gt;"",D30,"")</f>
        <v>2.4GHz</v>
      </c>
      <c r="E131" s="116" t="str">
        <f aca="false">IF(E30&lt;&gt;"",E30,"")</f>
        <v/>
      </c>
      <c r="F131" s="116" t="n">
        <v>2</v>
      </c>
      <c r="G131" s="168" t="n">
        <f aca="false">G30</f>
        <v>1</v>
      </c>
      <c r="H131" s="49" t="n">
        <f aca="false">IF($G131&lt;&gt;"",G131,"")</f>
        <v>1</v>
      </c>
      <c r="I131" s="169" t="n">
        <v>48.65</v>
      </c>
      <c r="J131" s="170"/>
      <c r="K131" s="171" t="n">
        <f aca="false">IF($B131&lt;&gt;"",IF(I131,(INDEX(P$112:Q$115,MATCH(H131,P$112:P$115),2)/I131)*1000,0),"")</f>
        <v>861.25385405961</v>
      </c>
      <c r="L131" s="171" t="n">
        <f aca="false">IF(Q$112&lt;&gt;"",IF($B131&lt;&gt;"",K131-$J131,""),"")</f>
        <v>861.25385405961</v>
      </c>
      <c r="M131" s="172" t="n">
        <f aca="false">IF(B131&lt;&gt;"",RANK(L131,L$112:L$211),"")</f>
        <v>8</v>
      </c>
      <c r="N131" s="172" t="n">
        <f aca="false">IF(B131&lt;&gt;"",'Classement Général'!BB30,"")</f>
        <v>11</v>
      </c>
      <c r="O131" s="172" t="n">
        <f aca="false">IF(B131&lt;&gt;"",'Calculs (M1..M20)'!A33,"")</f>
        <v>19</v>
      </c>
      <c r="P131" s="0"/>
      <c r="Q131" s="0"/>
      <c r="R131" s="0"/>
      <c r="S131" s="0"/>
      <c r="T131" s="0"/>
      <c r="U131" s="0"/>
      <c r="V131" s="0"/>
      <c r="AH131" s="49" t="n">
        <f aca="false">IF($G131&lt;&gt;"",AG131,"")</f>
        <v>0</v>
      </c>
      <c r="AI131" s="169"/>
      <c r="AJ131" s="170"/>
    </row>
    <row r="132" customFormat="false" ht="13" hidden="true" customHeight="false" outlineLevel="0" collapsed="false">
      <c r="A132" s="0"/>
      <c r="B132" s="167" t="str">
        <f aca="false">IF(B31&lt;&gt;"",B31,"")</f>
        <v>Frederic HOURS</v>
      </c>
      <c r="C132" s="116" t="n">
        <f aca="false">IF(C31&lt;&gt;"",C31,"")</f>
        <v>21</v>
      </c>
      <c r="D132" s="116" t="str">
        <f aca="false">IF(D31&lt;&gt;"",D31,"")</f>
        <v>2.4GHz</v>
      </c>
      <c r="E132" s="116" t="str">
        <f aca="false">IF(E31&lt;&gt;"",E31,"")</f>
        <v/>
      </c>
      <c r="F132" s="116" t="n">
        <v>2</v>
      </c>
      <c r="G132" s="168" t="n">
        <f aca="false">G31</f>
        <v>1</v>
      </c>
      <c r="H132" s="49" t="n">
        <f aca="false">IF($G132&lt;&gt;"",G132,"")</f>
        <v>1</v>
      </c>
      <c r="I132" s="169" t="n">
        <v>47.32</v>
      </c>
      <c r="J132" s="170"/>
      <c r="K132" s="171" t="n">
        <f aca="false">IF($B132&lt;&gt;"",IF(I132,(INDEX(P$112:Q$115,MATCH(H132,P$112:P$115),2)/I132)*1000,0),"")</f>
        <v>885.460693153001</v>
      </c>
      <c r="L132" s="171" t="n">
        <f aca="false">IF(Q$112&lt;&gt;"",IF($B132&lt;&gt;"",K132-$J132,""),"")</f>
        <v>885.460693153001</v>
      </c>
      <c r="M132" s="172" t="n">
        <f aca="false">IF(B132&lt;&gt;"",RANK(L132,L$112:L$211),"")</f>
        <v>3</v>
      </c>
      <c r="N132" s="172" t="n">
        <f aca="false">IF(B132&lt;&gt;"",'Classement Général'!BB31,"")</f>
        <v>2</v>
      </c>
      <c r="O132" s="172" t="n">
        <f aca="false">IF(B132&lt;&gt;"",'Calculs (M1..M20)'!A34,"")</f>
        <v>9</v>
      </c>
      <c r="P132" s="0"/>
      <c r="Q132" s="0"/>
      <c r="R132" s="0"/>
      <c r="S132" s="0"/>
      <c r="T132" s="0"/>
      <c r="U132" s="0"/>
      <c r="V132" s="0"/>
      <c r="AH132" s="49" t="n">
        <f aca="false">IF($G132&lt;&gt;"",AG132,"")</f>
        <v>0</v>
      </c>
      <c r="AI132" s="169"/>
      <c r="AJ132" s="170"/>
    </row>
    <row r="133" customFormat="false" ht="13" hidden="true" customHeight="false" outlineLevel="0" collapsed="false">
      <c r="A133" s="0"/>
      <c r="B133" s="167" t="str">
        <f aca="false">IF(B32&lt;&gt;"",B32,"")</f>
        <v>Sébastien LANES</v>
      </c>
      <c r="C133" s="116" t="n">
        <f aca="false">IF(C32&lt;&gt;"",C32,"")</f>
        <v>22</v>
      </c>
      <c r="D133" s="116" t="str">
        <f aca="false">IF(D32&lt;&gt;"",D32,"")</f>
        <v>2.4GHz</v>
      </c>
      <c r="E133" s="116" t="str">
        <f aca="false">IF(E32&lt;&gt;"",E32,"")</f>
        <v/>
      </c>
      <c r="F133" s="116" t="n">
        <v>2</v>
      </c>
      <c r="G133" s="168" t="n">
        <f aca="false">G32</f>
        <v>1</v>
      </c>
      <c r="H133" s="49" t="n">
        <f aca="false">IF($G133&lt;&gt;"",G133,"")</f>
        <v>1</v>
      </c>
      <c r="I133" s="169" t="n">
        <v>48.62</v>
      </c>
      <c r="J133" s="170"/>
      <c r="K133" s="171" t="n">
        <f aca="false">IF($B133&lt;&gt;"",IF(I133,(INDEX(P$112:Q$115,MATCH(H133,P$112:P$115),2)/I133)*1000,0),"")</f>
        <v>861.78527354998</v>
      </c>
      <c r="L133" s="171" t="n">
        <f aca="false">IF(Q$112&lt;&gt;"",IF($B133&lt;&gt;"",K133-$J133,""),"")</f>
        <v>861.78527354998</v>
      </c>
      <c r="M133" s="172" t="n">
        <f aca="false">IF(B133&lt;&gt;"",RANK(L133,L$112:L$211),"")</f>
        <v>7</v>
      </c>
      <c r="N133" s="172" t="n">
        <f aca="false">IF(B133&lt;&gt;"",'Classement Général'!BB32,"")</f>
        <v>6</v>
      </c>
      <c r="O133" s="172" t="n">
        <f aca="false">IF(B133&lt;&gt;"",'Calculs (M1..M20)'!A35,"")</f>
        <v>4</v>
      </c>
      <c r="P133" s="0"/>
      <c r="Q133" s="0"/>
      <c r="R133" s="0"/>
      <c r="S133" s="0"/>
      <c r="T133" s="0"/>
      <c r="U133" s="0"/>
      <c r="V133" s="0"/>
      <c r="AH133" s="49" t="n">
        <f aca="false">IF($G133&lt;&gt;"",AG133,"")</f>
        <v>0</v>
      </c>
      <c r="AI133" s="169"/>
      <c r="AJ133" s="170"/>
    </row>
    <row r="134" customFormat="false" ht="13" hidden="true" customHeight="false" outlineLevel="0" collapsed="false">
      <c r="A134" s="0"/>
      <c r="B134" s="167" t="str">
        <f aca="false">IF(B33&lt;&gt;"",B33,"")</f>
        <v/>
      </c>
      <c r="C134" s="116" t="str">
        <f aca="false">IF(C33&lt;&gt;"",C33,"")</f>
        <v/>
      </c>
      <c r="D134" s="116" t="str">
        <f aca="false">IF(D33&lt;&gt;"",D33,"")</f>
        <v/>
      </c>
      <c r="E134" s="116" t="str">
        <f aca="false">IF(E33&lt;&gt;"",E33,"")</f>
        <v/>
      </c>
      <c r="F134" s="116" t="n">
        <v>2</v>
      </c>
      <c r="G134" s="168" t="n">
        <f aca="false">G33</f>
        <v>1</v>
      </c>
      <c r="H134" s="49" t="n">
        <f aca="false">IF($G134&lt;&gt;"",G134,"")</f>
        <v>1</v>
      </c>
      <c r="I134" s="169"/>
      <c r="J134" s="170"/>
      <c r="K134" s="171" t="str">
        <f aca="false">IF($B134&lt;&gt;"",IF(I134,(INDEX(P$112:Q$115,MATCH(H134,P$112:P$115),2)/I134)*1000,0),"")</f>
        <v/>
      </c>
      <c r="L134" s="171" t="str">
        <f aca="false">IF(Q$112&lt;&gt;"",IF($B134&lt;&gt;"",K134-$J134,""),"")</f>
        <v/>
      </c>
      <c r="M134" s="172" t="str">
        <f aca="false">IF(B134&lt;&gt;"",RANK(L134,L$112:L$211),"")</f>
        <v/>
      </c>
      <c r="N134" s="172" t="str">
        <f aca="false">IF(B134&lt;&gt;"",'Classement Général'!BB33,"")</f>
        <v/>
      </c>
      <c r="O134" s="172" t="str">
        <f aca="false">IF(B134&lt;&gt;"",'Calculs (M1..M20)'!A36,"")</f>
        <v/>
      </c>
      <c r="P134" s="0"/>
      <c r="Q134" s="0"/>
      <c r="R134" s="0"/>
      <c r="S134" s="0"/>
      <c r="T134" s="0"/>
      <c r="U134" s="0"/>
      <c r="V134" s="0"/>
      <c r="AH134" s="49" t="n">
        <f aca="false">IF($G134&lt;&gt;"",AG134,"")</f>
        <v>0</v>
      </c>
      <c r="AI134" s="169"/>
      <c r="AJ134" s="170"/>
    </row>
    <row r="135" customFormat="false" ht="13" hidden="true" customHeight="false" outlineLevel="0" collapsed="false">
      <c r="A135" s="0"/>
      <c r="B135" s="167" t="str">
        <f aca="false">IF(B34&lt;&gt;"",B34,"")</f>
        <v/>
      </c>
      <c r="C135" s="116" t="str">
        <f aca="false">IF(C34&lt;&gt;"",C34,"")</f>
        <v/>
      </c>
      <c r="D135" s="116" t="str">
        <f aca="false">IF(D34&lt;&gt;"",D34,"")</f>
        <v/>
      </c>
      <c r="E135" s="116" t="str">
        <f aca="false">IF(E34&lt;&gt;"",E34,"")</f>
        <v/>
      </c>
      <c r="F135" s="116" t="n">
        <v>2</v>
      </c>
      <c r="G135" s="168" t="n">
        <f aca="false">G34</f>
        <v>1</v>
      </c>
      <c r="H135" s="49" t="n">
        <f aca="false">IF($G135&lt;&gt;"",G135,"")</f>
        <v>1</v>
      </c>
      <c r="I135" s="169"/>
      <c r="J135" s="170"/>
      <c r="K135" s="171" t="str">
        <f aca="false">IF($B135&lt;&gt;"",IF(I135,(INDEX(P$112:Q$115,MATCH(H135,P$112:P$115),2)/I135)*1000,0),"")</f>
        <v/>
      </c>
      <c r="L135" s="171" t="str">
        <f aca="false">IF(Q$112&lt;&gt;"",IF($B135&lt;&gt;"",K135-$J135,""),"")</f>
        <v/>
      </c>
      <c r="M135" s="172" t="str">
        <f aca="false">IF(B135&lt;&gt;"",RANK(L135,L$112:L$211),"")</f>
        <v/>
      </c>
      <c r="N135" s="172" t="str">
        <f aca="false">IF(B135&lt;&gt;"",'Classement Général'!BB34,"")</f>
        <v/>
      </c>
      <c r="O135" s="172" t="str">
        <f aca="false">IF(B135&lt;&gt;"",'Calculs (M1..M20)'!A37,"")</f>
        <v/>
      </c>
      <c r="P135" s="0"/>
      <c r="Q135" s="0"/>
      <c r="R135" s="0"/>
      <c r="S135" s="0"/>
      <c r="T135" s="0"/>
      <c r="U135" s="0"/>
      <c r="V135" s="0"/>
      <c r="AH135" s="49" t="n">
        <f aca="false">IF($G135&lt;&gt;"",AG135,"")</f>
        <v>0</v>
      </c>
      <c r="AI135" s="169"/>
      <c r="AJ135" s="170"/>
    </row>
    <row r="136" customFormat="false" ht="13" hidden="true" customHeight="false" outlineLevel="0" collapsed="false">
      <c r="A136" s="0"/>
      <c r="B136" s="167" t="str">
        <f aca="false">IF(B35&lt;&gt;"",B35,"")</f>
        <v/>
      </c>
      <c r="C136" s="116" t="str">
        <f aca="false">IF(C35&lt;&gt;"",C35,"")</f>
        <v/>
      </c>
      <c r="D136" s="116" t="str">
        <f aca="false">IF(D35&lt;&gt;"",D35,"")</f>
        <v/>
      </c>
      <c r="E136" s="116" t="str">
        <f aca="false">IF(E35&lt;&gt;"",E35,"")</f>
        <v/>
      </c>
      <c r="F136" s="116" t="n">
        <v>2</v>
      </c>
      <c r="G136" s="168" t="n">
        <f aca="false">G35</f>
        <v>1</v>
      </c>
      <c r="H136" s="49" t="n">
        <f aca="false">IF($G136&lt;&gt;"",G136,"")</f>
        <v>1</v>
      </c>
      <c r="I136" s="169"/>
      <c r="J136" s="170"/>
      <c r="K136" s="171" t="str">
        <f aca="false">IF($B136&lt;&gt;"",IF(I136,(INDEX(P$112:Q$115,MATCH(H136,P$112:P$115),2)/I136)*1000,0),"")</f>
        <v/>
      </c>
      <c r="L136" s="171" t="str">
        <f aca="false">IF(Q$112&lt;&gt;"",IF($B136&lt;&gt;"",K136-$J136,""),"")</f>
        <v/>
      </c>
      <c r="M136" s="172" t="str">
        <f aca="false">IF(B136&lt;&gt;"",RANK(L136,L$112:L$211),"")</f>
        <v/>
      </c>
      <c r="N136" s="172" t="str">
        <f aca="false">IF(B136&lt;&gt;"",'Classement Général'!BB35,"")</f>
        <v/>
      </c>
      <c r="O136" s="172" t="str">
        <f aca="false">IF(B136&lt;&gt;"",'Calculs (M1..M20)'!A38,"")</f>
        <v/>
      </c>
      <c r="P136" s="0"/>
      <c r="Q136" s="0"/>
      <c r="R136" s="0"/>
      <c r="S136" s="0"/>
      <c r="T136" s="0"/>
      <c r="U136" s="0"/>
      <c r="V136" s="0"/>
      <c r="AH136" s="49" t="n">
        <f aca="false">IF($G136&lt;&gt;"",AG136,"")</f>
        <v>0</v>
      </c>
      <c r="AI136" s="169"/>
      <c r="AJ136" s="170"/>
    </row>
    <row r="137" customFormat="false" ht="13" hidden="true" customHeight="false" outlineLevel="0" collapsed="false">
      <c r="A137" s="0"/>
      <c r="B137" s="167" t="str">
        <f aca="false">IF(B36&lt;&gt;"",B36,"")</f>
        <v/>
      </c>
      <c r="C137" s="116" t="str">
        <f aca="false">IF(C36&lt;&gt;"",C36,"")</f>
        <v/>
      </c>
      <c r="D137" s="116" t="str">
        <f aca="false">IF(D36&lt;&gt;"",D36,"")</f>
        <v/>
      </c>
      <c r="E137" s="116" t="str">
        <f aca="false">IF(E36&lt;&gt;"",E36,"")</f>
        <v/>
      </c>
      <c r="F137" s="116" t="n">
        <v>2</v>
      </c>
      <c r="G137" s="168" t="n">
        <f aca="false">G36</f>
        <v>1</v>
      </c>
      <c r="H137" s="49" t="n">
        <f aca="false">IF($G137&lt;&gt;"",G137,"")</f>
        <v>1</v>
      </c>
      <c r="I137" s="169"/>
      <c r="J137" s="170"/>
      <c r="K137" s="171" t="str">
        <f aca="false">IF($B137&lt;&gt;"",IF(I137,(INDEX(P$112:Q$115,MATCH(H137,P$112:P$115),2)/I137)*1000,0),"")</f>
        <v/>
      </c>
      <c r="L137" s="171" t="str">
        <f aca="false">IF(Q$112&lt;&gt;"",IF($B137&lt;&gt;"",K137-$J137,""),"")</f>
        <v/>
      </c>
      <c r="M137" s="172" t="str">
        <f aca="false">IF(B137&lt;&gt;"",RANK(L137,L$112:L$211),"")</f>
        <v/>
      </c>
      <c r="N137" s="172" t="str">
        <f aca="false">IF(B137&lt;&gt;"",'Classement Général'!BB36,"")</f>
        <v/>
      </c>
      <c r="O137" s="172" t="str">
        <f aca="false">IF(B137&lt;&gt;"",'Calculs (M1..M20)'!A39,"")</f>
        <v/>
      </c>
      <c r="P137" s="0"/>
      <c r="Q137" s="0"/>
      <c r="R137" s="0"/>
      <c r="S137" s="0"/>
      <c r="T137" s="0"/>
      <c r="U137" s="0"/>
      <c r="V137" s="0"/>
      <c r="AH137" s="49" t="n">
        <f aca="false">IF($G137&lt;&gt;"",AG137,"")</f>
        <v>0</v>
      </c>
      <c r="AI137" s="169"/>
      <c r="AJ137" s="170"/>
    </row>
    <row r="138" customFormat="false" ht="13" hidden="true" customHeight="false" outlineLevel="0" collapsed="false">
      <c r="A138" s="0"/>
      <c r="B138" s="167" t="str">
        <f aca="false">IF(B37&lt;&gt;"",B37,"")</f>
        <v/>
      </c>
      <c r="C138" s="116" t="str">
        <f aca="false">IF(C37&lt;&gt;"",C37,"")</f>
        <v/>
      </c>
      <c r="D138" s="116" t="str">
        <f aca="false">IF(D37&lt;&gt;"",D37,"")</f>
        <v/>
      </c>
      <c r="E138" s="116" t="str">
        <f aca="false">IF(E37&lt;&gt;"",E37,"")</f>
        <v/>
      </c>
      <c r="F138" s="116" t="n">
        <v>2</v>
      </c>
      <c r="G138" s="168" t="n">
        <f aca="false">G37</f>
        <v>1</v>
      </c>
      <c r="H138" s="49" t="n">
        <f aca="false">IF($G138&lt;&gt;"",G138,"")</f>
        <v>1</v>
      </c>
      <c r="I138" s="169"/>
      <c r="J138" s="170"/>
      <c r="K138" s="171" t="str">
        <f aca="false">IF($B138&lt;&gt;"",IF(I138,(INDEX(P$112:Q$115,MATCH(H138,P$112:P$115),2)/I138)*1000,0),"")</f>
        <v/>
      </c>
      <c r="L138" s="171" t="str">
        <f aca="false">IF(Q$112&lt;&gt;"",IF($B138&lt;&gt;"",K138-$J138,""),"")</f>
        <v/>
      </c>
      <c r="M138" s="172" t="str">
        <f aca="false">IF(B138&lt;&gt;"",RANK(L138,L$112:L$211),"")</f>
        <v/>
      </c>
      <c r="N138" s="172" t="str">
        <f aca="false">IF(B138&lt;&gt;"",'Classement Général'!BB37,"")</f>
        <v/>
      </c>
      <c r="O138" s="172" t="str">
        <f aca="false">IF(B138&lt;&gt;"",'Calculs (M1..M20)'!A40,"")</f>
        <v/>
      </c>
      <c r="P138" s="0"/>
      <c r="Q138" s="0"/>
      <c r="R138" s="0"/>
      <c r="S138" s="0"/>
      <c r="T138" s="0"/>
      <c r="U138" s="0"/>
      <c r="V138" s="0"/>
      <c r="AH138" s="49" t="n">
        <f aca="false">IF($G138&lt;&gt;"",AG138,"")</f>
        <v>0</v>
      </c>
      <c r="AI138" s="169"/>
      <c r="AJ138" s="170"/>
    </row>
    <row r="139" customFormat="false" ht="13" hidden="true" customHeight="false" outlineLevel="0" collapsed="false">
      <c r="A139" s="0"/>
      <c r="B139" s="167" t="str">
        <f aca="false">IF(B38&lt;&gt;"",B38,"")</f>
        <v/>
      </c>
      <c r="C139" s="116" t="str">
        <f aca="false">IF(C38&lt;&gt;"",C38,"")</f>
        <v/>
      </c>
      <c r="D139" s="116" t="str">
        <f aca="false">IF(D38&lt;&gt;"",D38,"")</f>
        <v/>
      </c>
      <c r="E139" s="116" t="str">
        <f aca="false">IF(E38&lt;&gt;"",E38,"")</f>
        <v/>
      </c>
      <c r="F139" s="116" t="n">
        <v>2</v>
      </c>
      <c r="G139" s="168" t="n">
        <f aca="false">G38</f>
        <v>1</v>
      </c>
      <c r="H139" s="49" t="n">
        <f aca="false">IF($G139&lt;&gt;"",G139,"")</f>
        <v>1</v>
      </c>
      <c r="I139" s="169"/>
      <c r="J139" s="170"/>
      <c r="K139" s="171" t="str">
        <f aca="false">IF($B139&lt;&gt;"",IF(I139,(INDEX(P$112:Q$115,MATCH(H139,P$112:P$115),2)/I139)*1000,0),"")</f>
        <v/>
      </c>
      <c r="L139" s="171" t="str">
        <f aca="false">IF(Q$112&lt;&gt;"",IF($B139&lt;&gt;"",K139-$J139,""),"")</f>
        <v/>
      </c>
      <c r="M139" s="172" t="str">
        <f aca="false">IF(B139&lt;&gt;"",RANK(L139,L$112:L$211),"")</f>
        <v/>
      </c>
      <c r="N139" s="172" t="str">
        <f aca="false">IF(B139&lt;&gt;"",'Classement Général'!BB38,"")</f>
        <v/>
      </c>
      <c r="O139" s="172" t="str">
        <f aca="false">IF(B139&lt;&gt;"",'Calculs (M1..M20)'!A41,"")</f>
        <v/>
      </c>
      <c r="P139" s="0"/>
      <c r="Q139" s="0"/>
      <c r="R139" s="0"/>
      <c r="S139" s="0"/>
      <c r="T139" s="0"/>
      <c r="U139" s="0"/>
      <c r="V139" s="0"/>
      <c r="AH139" s="49" t="n">
        <f aca="false">IF($G139&lt;&gt;"",AG139,"")</f>
        <v>0</v>
      </c>
      <c r="AI139" s="169"/>
      <c r="AJ139" s="170"/>
    </row>
    <row r="140" customFormat="false" ht="13" hidden="true" customHeight="false" outlineLevel="0" collapsed="false">
      <c r="A140" s="0"/>
      <c r="B140" s="167" t="str">
        <f aca="false">IF(B39&lt;&gt;"",B39,"")</f>
        <v/>
      </c>
      <c r="C140" s="116" t="str">
        <f aca="false">IF(C39&lt;&gt;"",C39,"")</f>
        <v/>
      </c>
      <c r="D140" s="116" t="str">
        <f aca="false">IF(D39&lt;&gt;"",D39,"")</f>
        <v/>
      </c>
      <c r="E140" s="116" t="str">
        <f aca="false">IF(E39&lt;&gt;"",E39,"")</f>
        <v/>
      </c>
      <c r="F140" s="116" t="n">
        <v>2</v>
      </c>
      <c r="G140" s="168" t="n">
        <f aca="false">G39</f>
        <v>1</v>
      </c>
      <c r="H140" s="49" t="n">
        <f aca="false">IF($G140&lt;&gt;"",G140,"")</f>
        <v>1</v>
      </c>
      <c r="I140" s="169"/>
      <c r="J140" s="170"/>
      <c r="K140" s="171" t="str">
        <f aca="false">IF($B140&lt;&gt;"",IF(I140,(INDEX(P$112:Q$115,MATCH(H140,P$112:P$115),2)/I140)*1000,0),"")</f>
        <v/>
      </c>
      <c r="L140" s="171" t="str">
        <f aca="false">IF(Q$112&lt;&gt;"",IF($B140&lt;&gt;"",K140-$J140,""),"")</f>
        <v/>
      </c>
      <c r="M140" s="172" t="str">
        <f aca="false">IF(B140&lt;&gt;"",RANK(L140,L$112:L$211),"")</f>
        <v/>
      </c>
      <c r="N140" s="172" t="str">
        <f aca="false">IF(B140&lt;&gt;"",'Classement Général'!BB39,"")</f>
        <v/>
      </c>
      <c r="O140" s="172" t="str">
        <f aca="false">IF(B140&lt;&gt;"",'Calculs (M1..M20)'!A42,"")</f>
        <v/>
      </c>
      <c r="P140" s="0"/>
      <c r="Q140" s="0"/>
      <c r="R140" s="0"/>
      <c r="S140" s="0"/>
      <c r="T140" s="0"/>
      <c r="U140" s="0"/>
      <c r="V140" s="0"/>
      <c r="AH140" s="49" t="n">
        <f aca="false">IF($G140&lt;&gt;"",AG140,"")</f>
        <v>0</v>
      </c>
      <c r="AI140" s="169"/>
      <c r="AJ140" s="170"/>
    </row>
    <row r="141" customFormat="false" ht="13" hidden="true" customHeight="false" outlineLevel="0" collapsed="false">
      <c r="A141" s="0"/>
      <c r="B141" s="167" t="str">
        <f aca="false">IF(B40&lt;&gt;"",B40,"")</f>
        <v/>
      </c>
      <c r="C141" s="116" t="str">
        <f aca="false">IF(C40&lt;&gt;"",C40,"")</f>
        <v/>
      </c>
      <c r="D141" s="116" t="str">
        <f aca="false">IF(D40&lt;&gt;"",D40,"")</f>
        <v/>
      </c>
      <c r="E141" s="116" t="str">
        <f aca="false">IF(E40&lt;&gt;"",E40,"")</f>
        <v/>
      </c>
      <c r="F141" s="116" t="n">
        <v>2</v>
      </c>
      <c r="G141" s="168" t="n">
        <f aca="false">G40</f>
        <v>1</v>
      </c>
      <c r="H141" s="49" t="n">
        <f aca="false">IF($G141&lt;&gt;"",G141,"")</f>
        <v>1</v>
      </c>
      <c r="I141" s="169"/>
      <c r="J141" s="170"/>
      <c r="K141" s="171" t="str">
        <f aca="false">IF($B141&lt;&gt;"",IF(I141,(INDEX(P$112:Q$115,MATCH(H141,P$112:P$115),2)/I141)*1000,0),"")</f>
        <v/>
      </c>
      <c r="L141" s="171" t="str">
        <f aca="false">IF(Q$112&lt;&gt;"",IF($B141&lt;&gt;"",K141-$J141,""),"")</f>
        <v/>
      </c>
      <c r="M141" s="172" t="str">
        <f aca="false">IF(B141&lt;&gt;"",RANK(L141,L$112:L$211),"")</f>
        <v/>
      </c>
      <c r="N141" s="172" t="str">
        <f aca="false">IF(B141&lt;&gt;"",'Classement Général'!BB40,"")</f>
        <v/>
      </c>
      <c r="O141" s="172" t="str">
        <f aca="false">IF(B141&lt;&gt;"",'Calculs (M1..M20)'!A43,"")</f>
        <v/>
      </c>
      <c r="P141" s="0"/>
      <c r="Q141" s="0"/>
      <c r="R141" s="0"/>
      <c r="S141" s="0"/>
      <c r="T141" s="0"/>
      <c r="U141" s="0"/>
      <c r="V141" s="0"/>
      <c r="AH141" s="49" t="n">
        <f aca="false">IF($G141&lt;&gt;"",AG141,"")</f>
        <v>0</v>
      </c>
      <c r="AI141" s="169"/>
      <c r="AJ141" s="170"/>
    </row>
    <row r="142" customFormat="false" ht="13" hidden="true" customHeight="false" outlineLevel="0" collapsed="false">
      <c r="A142" s="0"/>
      <c r="B142" s="167" t="str">
        <f aca="false">IF(B41&lt;&gt;"",B41,"")</f>
        <v/>
      </c>
      <c r="C142" s="116" t="str">
        <f aca="false">IF(C41&lt;&gt;"",C41,"")</f>
        <v/>
      </c>
      <c r="D142" s="116" t="str">
        <f aca="false">IF(D41&lt;&gt;"",D41,"")</f>
        <v/>
      </c>
      <c r="E142" s="116" t="str">
        <f aca="false">IF(E41&lt;&gt;"",E41,"")</f>
        <v/>
      </c>
      <c r="F142" s="116" t="n">
        <v>2</v>
      </c>
      <c r="G142" s="168" t="n">
        <f aca="false">G41</f>
        <v>1</v>
      </c>
      <c r="H142" s="49" t="n">
        <f aca="false">IF($G142&lt;&gt;"",G142,"")</f>
        <v>1</v>
      </c>
      <c r="I142" s="169"/>
      <c r="J142" s="170"/>
      <c r="K142" s="171" t="str">
        <f aca="false">IF($B142&lt;&gt;"",IF(I142,(INDEX(P$112:Q$115,MATCH(H142,P$112:P$115),2)/I142)*1000,0),"")</f>
        <v/>
      </c>
      <c r="L142" s="171" t="str">
        <f aca="false">IF(Q$112&lt;&gt;"",IF($B142&lt;&gt;"",K142-$J142,""),"")</f>
        <v/>
      </c>
      <c r="M142" s="172" t="str">
        <f aca="false">IF(B142&lt;&gt;"",RANK(L142,L$112:L$211),"")</f>
        <v/>
      </c>
      <c r="N142" s="172" t="str">
        <f aca="false">IF(B142&lt;&gt;"",'Classement Général'!BB41,"")</f>
        <v/>
      </c>
      <c r="O142" s="172" t="str">
        <f aca="false">IF(B142&lt;&gt;"",'Calculs (M1..M20)'!A44,"")</f>
        <v/>
      </c>
      <c r="P142" s="0"/>
      <c r="Q142" s="0"/>
      <c r="R142" s="0"/>
      <c r="S142" s="0"/>
      <c r="T142" s="0"/>
      <c r="U142" s="0"/>
      <c r="V142" s="0"/>
      <c r="AH142" s="49" t="n">
        <f aca="false">IF($G142&lt;&gt;"",AG142,"")</f>
        <v>0</v>
      </c>
      <c r="AI142" s="169"/>
      <c r="AJ142" s="170"/>
    </row>
    <row r="143" customFormat="false" ht="13" hidden="true" customHeight="false" outlineLevel="0" collapsed="false">
      <c r="A143" s="0"/>
      <c r="B143" s="167" t="str">
        <f aca="false">IF(B42&lt;&gt;"",B42,"")</f>
        <v/>
      </c>
      <c r="C143" s="116" t="str">
        <f aca="false">IF(C42&lt;&gt;"",C42,"")</f>
        <v/>
      </c>
      <c r="D143" s="116" t="str">
        <f aca="false">IF(D42&lt;&gt;"",D42,"")</f>
        <v/>
      </c>
      <c r="E143" s="116" t="str">
        <f aca="false">IF(E42&lt;&gt;"",E42,"")</f>
        <v/>
      </c>
      <c r="F143" s="116" t="n">
        <v>2</v>
      </c>
      <c r="G143" s="168" t="n">
        <f aca="false">G42</f>
        <v>1</v>
      </c>
      <c r="H143" s="49" t="n">
        <f aca="false">IF($G143&lt;&gt;"",G143,"")</f>
        <v>1</v>
      </c>
      <c r="I143" s="169"/>
      <c r="J143" s="170"/>
      <c r="K143" s="171" t="str">
        <f aca="false">IF($B143&lt;&gt;"",IF(I143,(INDEX(P$112:Q$115,MATCH(H143,P$112:P$115),2)/I143)*1000,0),"")</f>
        <v/>
      </c>
      <c r="L143" s="171" t="str">
        <f aca="false">IF(Q$112&lt;&gt;"",IF($B143&lt;&gt;"",K143-$J143,""),"")</f>
        <v/>
      </c>
      <c r="M143" s="172" t="str">
        <f aca="false">IF(B143&lt;&gt;"",RANK(L143,L$112:L$211),"")</f>
        <v/>
      </c>
      <c r="N143" s="172" t="str">
        <f aca="false">IF(B143&lt;&gt;"",'Classement Général'!BB42,"")</f>
        <v/>
      </c>
      <c r="O143" s="172" t="str">
        <f aca="false">IF(B143&lt;&gt;"",'Calculs (M1..M20)'!A45,"")</f>
        <v/>
      </c>
      <c r="P143" s="0"/>
      <c r="Q143" s="0"/>
      <c r="R143" s="0"/>
      <c r="S143" s="0"/>
      <c r="T143" s="0"/>
      <c r="U143" s="0"/>
      <c r="V143" s="0"/>
      <c r="AH143" s="49" t="n">
        <f aca="false">IF($G143&lt;&gt;"",AG143,"")</f>
        <v>0</v>
      </c>
      <c r="AI143" s="169"/>
      <c r="AJ143" s="170"/>
    </row>
    <row r="144" customFormat="false" ht="13" hidden="true" customHeight="false" outlineLevel="0" collapsed="false">
      <c r="A144" s="0"/>
      <c r="B144" s="167" t="str">
        <f aca="false">IF(B43&lt;&gt;"",B43,"")</f>
        <v/>
      </c>
      <c r="C144" s="116" t="str">
        <f aca="false">IF(C43&lt;&gt;"",C43,"")</f>
        <v/>
      </c>
      <c r="D144" s="116" t="str">
        <f aca="false">IF(D43&lt;&gt;"",D43,"")</f>
        <v/>
      </c>
      <c r="E144" s="116" t="str">
        <f aca="false">IF(E43&lt;&gt;"",E43,"")</f>
        <v/>
      </c>
      <c r="F144" s="116" t="n">
        <v>2</v>
      </c>
      <c r="G144" s="168" t="n">
        <f aca="false">G43</f>
        <v>1</v>
      </c>
      <c r="H144" s="49" t="n">
        <f aca="false">IF($G144&lt;&gt;"",G144,"")</f>
        <v>1</v>
      </c>
      <c r="I144" s="169"/>
      <c r="J144" s="170"/>
      <c r="K144" s="171" t="str">
        <f aca="false">IF($B144&lt;&gt;"",IF(I144,(INDEX(P$112:Q$115,MATCH(H144,P$112:P$115),2)/I144)*1000,0),"")</f>
        <v/>
      </c>
      <c r="L144" s="171" t="str">
        <f aca="false">IF(Q$112&lt;&gt;"",IF($B144&lt;&gt;"",K144-$J144,""),"")</f>
        <v/>
      </c>
      <c r="M144" s="172" t="str">
        <f aca="false">IF(B144&lt;&gt;"",RANK(L144,L$112:L$211),"")</f>
        <v/>
      </c>
      <c r="N144" s="172" t="str">
        <f aca="false">IF(B144&lt;&gt;"",'Classement Général'!BB43,"")</f>
        <v/>
      </c>
      <c r="O144" s="172" t="str">
        <f aca="false">IF(B144&lt;&gt;"",'Calculs (M1..M20)'!A46,"")</f>
        <v/>
      </c>
      <c r="P144" s="0"/>
      <c r="Q144" s="0"/>
      <c r="R144" s="0"/>
      <c r="S144" s="0"/>
      <c r="T144" s="0"/>
      <c r="U144" s="0"/>
      <c r="V144" s="0"/>
      <c r="AH144" s="49" t="n">
        <f aca="false">IF($G144&lt;&gt;"",AG144,"")</f>
        <v>0</v>
      </c>
      <c r="AI144" s="169"/>
      <c r="AJ144" s="170"/>
    </row>
    <row r="145" customFormat="false" ht="13" hidden="true" customHeight="false" outlineLevel="0" collapsed="false">
      <c r="A145" s="0"/>
      <c r="B145" s="167" t="str">
        <f aca="false">IF(B44&lt;&gt;"",B44,"")</f>
        <v/>
      </c>
      <c r="C145" s="116" t="str">
        <f aca="false">IF(C44&lt;&gt;"",C44,"")</f>
        <v/>
      </c>
      <c r="D145" s="116" t="str">
        <f aca="false">IF(D44&lt;&gt;"",D44,"")</f>
        <v/>
      </c>
      <c r="E145" s="116" t="str">
        <f aca="false">IF(E44&lt;&gt;"",E44,"")</f>
        <v/>
      </c>
      <c r="F145" s="116" t="n">
        <v>2</v>
      </c>
      <c r="G145" s="168" t="n">
        <f aca="false">G44</f>
        <v>1</v>
      </c>
      <c r="H145" s="49" t="n">
        <f aca="false">IF($G145&lt;&gt;"",G145,"")</f>
        <v>1</v>
      </c>
      <c r="I145" s="169"/>
      <c r="J145" s="170"/>
      <c r="K145" s="171" t="str">
        <f aca="false">IF($B145&lt;&gt;"",IF(I145,(INDEX(P$112:Q$115,MATCH(H145,P$112:P$115),2)/I145)*1000,0),"")</f>
        <v/>
      </c>
      <c r="L145" s="171" t="str">
        <f aca="false">IF(Q$112&lt;&gt;"",IF($B145&lt;&gt;"",K145-$J145,""),"")</f>
        <v/>
      </c>
      <c r="M145" s="172" t="str">
        <f aca="false">IF(B145&lt;&gt;"",RANK(L145,L$112:L$211),"")</f>
        <v/>
      </c>
      <c r="N145" s="172" t="str">
        <f aca="false">IF(B145&lt;&gt;"",'Classement Général'!BB44,"")</f>
        <v/>
      </c>
      <c r="O145" s="172" t="str">
        <f aca="false">IF(B145&lt;&gt;"",'Calculs (M1..M20)'!A47,"")</f>
        <v/>
      </c>
      <c r="P145" s="0"/>
      <c r="Q145" s="0"/>
      <c r="R145" s="0"/>
      <c r="S145" s="0"/>
      <c r="T145" s="0"/>
      <c r="U145" s="0"/>
      <c r="V145" s="0"/>
      <c r="AH145" s="49" t="n">
        <f aca="false">IF($G145&lt;&gt;"",AG145,"")</f>
        <v>0</v>
      </c>
      <c r="AI145" s="169"/>
      <c r="AJ145" s="170"/>
    </row>
    <row r="146" customFormat="false" ht="13" hidden="true" customHeight="false" outlineLevel="0" collapsed="false">
      <c r="A146" s="0"/>
      <c r="B146" s="167" t="str">
        <f aca="false">IF(B45&lt;&gt;"",B45,"")</f>
        <v/>
      </c>
      <c r="C146" s="116" t="str">
        <f aca="false">IF(C45&lt;&gt;"",C45,"")</f>
        <v/>
      </c>
      <c r="D146" s="116" t="str">
        <f aca="false">IF(D45&lt;&gt;"",D45,"")</f>
        <v/>
      </c>
      <c r="E146" s="116" t="str">
        <f aca="false">IF(E45&lt;&gt;"",E45,"")</f>
        <v/>
      </c>
      <c r="F146" s="116" t="n">
        <v>2</v>
      </c>
      <c r="G146" s="168" t="n">
        <f aca="false">G45</f>
        <v>1</v>
      </c>
      <c r="H146" s="49" t="n">
        <f aca="false">IF($G146&lt;&gt;"",G146,"")</f>
        <v>1</v>
      </c>
      <c r="I146" s="169"/>
      <c r="J146" s="170"/>
      <c r="K146" s="171" t="str">
        <f aca="false">IF($B146&lt;&gt;"",IF(I146,(INDEX(P$112:Q$115,MATCH(H146,P$112:P$115),2)/I146)*1000,0),"")</f>
        <v/>
      </c>
      <c r="L146" s="171" t="str">
        <f aca="false">IF(Q$112&lt;&gt;"",IF($B146&lt;&gt;"",K146-$J146,""),"")</f>
        <v/>
      </c>
      <c r="M146" s="172" t="str">
        <f aca="false">IF(B146&lt;&gt;"",RANK(L146,L$112:L$211),"")</f>
        <v/>
      </c>
      <c r="N146" s="172" t="str">
        <f aca="false">IF(B146&lt;&gt;"",'Classement Général'!BB45,"")</f>
        <v/>
      </c>
      <c r="O146" s="172" t="str">
        <f aca="false">IF(B146&lt;&gt;"",'Calculs (M1..M20)'!A48,"")</f>
        <v/>
      </c>
      <c r="P146" s="0"/>
      <c r="Q146" s="0"/>
      <c r="R146" s="0"/>
      <c r="S146" s="0"/>
      <c r="T146" s="0"/>
      <c r="U146" s="0"/>
      <c r="V146" s="0"/>
      <c r="AH146" s="49" t="n">
        <f aca="false">IF($G146&lt;&gt;"",AG146,"")</f>
        <v>0</v>
      </c>
      <c r="AI146" s="169"/>
      <c r="AJ146" s="170"/>
    </row>
    <row r="147" customFormat="false" ht="13" hidden="true" customHeight="false" outlineLevel="0" collapsed="false">
      <c r="A147" s="0"/>
      <c r="B147" s="167" t="str">
        <f aca="false">IF(B46&lt;&gt;"",B46,"")</f>
        <v/>
      </c>
      <c r="C147" s="116" t="str">
        <f aca="false">IF(C46&lt;&gt;"",C46,"")</f>
        <v/>
      </c>
      <c r="D147" s="116" t="str">
        <f aca="false">IF(D46&lt;&gt;"",D46,"")</f>
        <v/>
      </c>
      <c r="E147" s="116" t="str">
        <f aca="false">IF(E46&lt;&gt;"",E46,"")</f>
        <v/>
      </c>
      <c r="F147" s="116" t="n">
        <v>2</v>
      </c>
      <c r="G147" s="168" t="n">
        <f aca="false">G46</f>
        <v>1</v>
      </c>
      <c r="H147" s="49" t="n">
        <f aca="false">IF($G147&lt;&gt;"",G147,"")</f>
        <v>1</v>
      </c>
      <c r="I147" s="169"/>
      <c r="J147" s="170"/>
      <c r="K147" s="171" t="str">
        <f aca="false">IF($B147&lt;&gt;"",IF(I147,(INDEX(P$112:Q$115,MATCH(H147,P$112:P$115),2)/I147)*1000,0),"")</f>
        <v/>
      </c>
      <c r="L147" s="171" t="str">
        <f aca="false">IF(Q$112&lt;&gt;"",IF($B147&lt;&gt;"",K147-$J147,""),"")</f>
        <v/>
      </c>
      <c r="M147" s="172" t="str">
        <f aca="false">IF(B147&lt;&gt;"",RANK(L147,L$112:L$211),"")</f>
        <v/>
      </c>
      <c r="N147" s="172" t="str">
        <f aca="false">IF(B147&lt;&gt;"",'Classement Général'!BB46,"")</f>
        <v/>
      </c>
      <c r="O147" s="172" t="str">
        <f aca="false">IF(B147&lt;&gt;"",'Calculs (M1..M20)'!A49,"")</f>
        <v/>
      </c>
      <c r="P147" s="0"/>
      <c r="Q147" s="0"/>
      <c r="R147" s="0"/>
      <c r="S147" s="0"/>
      <c r="T147" s="0"/>
      <c r="U147" s="0"/>
      <c r="V147" s="0"/>
      <c r="AH147" s="49" t="n">
        <f aca="false">IF($G147&lt;&gt;"",AG147,"")</f>
        <v>0</v>
      </c>
      <c r="AI147" s="169"/>
      <c r="AJ147" s="170"/>
    </row>
    <row r="148" customFormat="false" ht="13" hidden="true" customHeight="false" outlineLevel="0" collapsed="false">
      <c r="A148" s="0"/>
      <c r="B148" s="167" t="str">
        <f aca="false">IF(B47&lt;&gt;"",B47,"")</f>
        <v/>
      </c>
      <c r="C148" s="116" t="str">
        <f aca="false">IF(C47&lt;&gt;"",C47,"")</f>
        <v/>
      </c>
      <c r="D148" s="116" t="str">
        <f aca="false">IF(D47&lt;&gt;"",D47,"")</f>
        <v/>
      </c>
      <c r="E148" s="116" t="str">
        <f aca="false">IF(E47&lt;&gt;"",E47,"")</f>
        <v/>
      </c>
      <c r="F148" s="116" t="n">
        <v>2</v>
      </c>
      <c r="G148" s="168" t="n">
        <f aca="false">G47</f>
        <v>1</v>
      </c>
      <c r="H148" s="49" t="n">
        <f aca="false">IF($G148&lt;&gt;"",G148,"")</f>
        <v>1</v>
      </c>
      <c r="I148" s="169"/>
      <c r="J148" s="170"/>
      <c r="K148" s="171" t="str">
        <f aca="false">IF($B148&lt;&gt;"",IF(I148,(INDEX(P$112:Q$115,MATCH(H148,P$112:P$115),2)/I148)*1000,0),"")</f>
        <v/>
      </c>
      <c r="L148" s="171" t="str">
        <f aca="false">IF(Q$112&lt;&gt;"",IF($B148&lt;&gt;"",K148-$J148,""),"")</f>
        <v/>
      </c>
      <c r="M148" s="172" t="str">
        <f aca="false">IF(B148&lt;&gt;"",RANK(L148,L$112:L$211),"")</f>
        <v/>
      </c>
      <c r="N148" s="172" t="str">
        <f aca="false">IF(B148&lt;&gt;"",'Classement Général'!BB47,"")</f>
        <v/>
      </c>
      <c r="O148" s="172" t="str">
        <f aca="false">IF(B148&lt;&gt;"",'Calculs (M1..M20)'!A50,"")</f>
        <v/>
      </c>
      <c r="P148" s="0"/>
      <c r="Q148" s="0"/>
      <c r="R148" s="0"/>
      <c r="S148" s="0"/>
      <c r="T148" s="0"/>
      <c r="U148" s="0"/>
      <c r="V148" s="0"/>
      <c r="AH148" s="49" t="n">
        <f aca="false">IF($G148&lt;&gt;"",AG148,"")</f>
        <v>0</v>
      </c>
      <c r="AI148" s="169"/>
      <c r="AJ148" s="170"/>
    </row>
    <row r="149" customFormat="false" ht="13" hidden="true" customHeight="false" outlineLevel="0" collapsed="false">
      <c r="A149" s="0"/>
      <c r="B149" s="167" t="str">
        <f aca="false">IF(B48&lt;&gt;"",B48,"")</f>
        <v/>
      </c>
      <c r="C149" s="116" t="str">
        <f aca="false">IF(C48&lt;&gt;"",C48,"")</f>
        <v/>
      </c>
      <c r="D149" s="116" t="str">
        <f aca="false">IF(D48&lt;&gt;"",D48,"")</f>
        <v/>
      </c>
      <c r="E149" s="116" t="str">
        <f aca="false">IF(E48&lt;&gt;"",E48,"")</f>
        <v/>
      </c>
      <c r="F149" s="116" t="n">
        <v>2</v>
      </c>
      <c r="G149" s="168" t="n">
        <f aca="false">G48</f>
        <v>1</v>
      </c>
      <c r="H149" s="49" t="n">
        <f aca="false">IF($G149&lt;&gt;"",G149,"")</f>
        <v>1</v>
      </c>
      <c r="I149" s="169"/>
      <c r="J149" s="170"/>
      <c r="K149" s="171" t="str">
        <f aca="false">IF($B149&lt;&gt;"",IF(I149,(INDEX(P$112:Q$115,MATCH(H149,P$112:P$115),2)/I149)*1000,0),"")</f>
        <v/>
      </c>
      <c r="L149" s="171" t="str">
        <f aca="false">IF(Q$112&lt;&gt;"",IF($B149&lt;&gt;"",K149-$J149,""),"")</f>
        <v/>
      </c>
      <c r="M149" s="172" t="str">
        <f aca="false">IF(B149&lt;&gt;"",RANK(L149,L$112:L$211),"")</f>
        <v/>
      </c>
      <c r="N149" s="172" t="str">
        <f aca="false">IF(B149&lt;&gt;"",'Classement Général'!BB48,"")</f>
        <v/>
      </c>
      <c r="O149" s="172" t="str">
        <f aca="false">IF(B149&lt;&gt;"",'Calculs (M1..M20)'!A51,"")</f>
        <v/>
      </c>
      <c r="P149" s="0"/>
      <c r="Q149" s="0"/>
      <c r="R149" s="0"/>
      <c r="S149" s="0"/>
      <c r="T149" s="0"/>
      <c r="U149" s="0"/>
      <c r="V149" s="0"/>
      <c r="AH149" s="49" t="n">
        <f aca="false">IF($G149&lt;&gt;"",AG149,"")</f>
        <v>0</v>
      </c>
      <c r="AI149" s="169"/>
      <c r="AJ149" s="170"/>
    </row>
    <row r="150" customFormat="false" ht="13" hidden="true" customHeight="false" outlineLevel="0" collapsed="false">
      <c r="A150" s="0"/>
      <c r="B150" s="167" t="str">
        <f aca="false">IF(B49&lt;&gt;"",B49,"")</f>
        <v/>
      </c>
      <c r="C150" s="116" t="str">
        <f aca="false">IF(C49&lt;&gt;"",C49,"")</f>
        <v/>
      </c>
      <c r="D150" s="116" t="str">
        <f aca="false">IF(D49&lt;&gt;"",D49,"")</f>
        <v/>
      </c>
      <c r="E150" s="116" t="str">
        <f aca="false">IF(E49&lt;&gt;"",E49,"")</f>
        <v/>
      </c>
      <c r="F150" s="116" t="n">
        <v>2</v>
      </c>
      <c r="G150" s="168" t="n">
        <f aca="false">G49</f>
        <v>1</v>
      </c>
      <c r="H150" s="49" t="n">
        <f aca="false">IF($G150&lt;&gt;"",G150,"")</f>
        <v>1</v>
      </c>
      <c r="I150" s="169"/>
      <c r="J150" s="170"/>
      <c r="K150" s="171" t="str">
        <f aca="false">IF($B150&lt;&gt;"",IF(I150,(INDEX(P$112:Q$115,MATCH(H150,P$112:P$115),2)/I150)*1000,0),"")</f>
        <v/>
      </c>
      <c r="L150" s="171" t="str">
        <f aca="false">IF(Q$112&lt;&gt;"",IF($B150&lt;&gt;"",K150-$J150,""),"")</f>
        <v/>
      </c>
      <c r="M150" s="172" t="str">
        <f aca="false">IF(B150&lt;&gt;"",RANK(L150,L$112:L$211),"")</f>
        <v/>
      </c>
      <c r="N150" s="172" t="str">
        <f aca="false">IF(B150&lt;&gt;"",'Classement Général'!BB49,"")</f>
        <v/>
      </c>
      <c r="O150" s="172" t="str">
        <f aca="false">IF(B150&lt;&gt;"",'Calculs (M1..M20)'!A52,"")</f>
        <v/>
      </c>
      <c r="P150" s="0"/>
      <c r="Q150" s="0"/>
      <c r="R150" s="0"/>
      <c r="S150" s="0"/>
      <c r="T150" s="0"/>
      <c r="U150" s="0"/>
      <c r="V150" s="0"/>
      <c r="AH150" s="49" t="n">
        <f aca="false">IF($G150&lt;&gt;"",AG150,"")</f>
        <v>0</v>
      </c>
      <c r="AI150" s="169"/>
      <c r="AJ150" s="170"/>
    </row>
    <row r="151" customFormat="false" ht="13" hidden="true" customHeight="false" outlineLevel="0" collapsed="false">
      <c r="A151" s="0"/>
      <c r="B151" s="167" t="str">
        <f aca="false">IF(B50&lt;&gt;"",B50,"")</f>
        <v/>
      </c>
      <c r="C151" s="116" t="str">
        <f aca="false">IF(C50&lt;&gt;"",C50,"")</f>
        <v/>
      </c>
      <c r="D151" s="116" t="str">
        <f aca="false">IF(D50&lt;&gt;"",D50,"")</f>
        <v/>
      </c>
      <c r="E151" s="116" t="str">
        <f aca="false">IF(E50&lt;&gt;"",E50,"")</f>
        <v/>
      </c>
      <c r="F151" s="116" t="n">
        <v>2</v>
      </c>
      <c r="G151" s="168" t="n">
        <f aca="false">G50</f>
        <v>1</v>
      </c>
      <c r="H151" s="49" t="n">
        <f aca="false">IF($G151&lt;&gt;"",G151,"")</f>
        <v>1</v>
      </c>
      <c r="I151" s="169"/>
      <c r="J151" s="170"/>
      <c r="K151" s="171" t="str">
        <f aca="false">IF($B151&lt;&gt;"",IF(I151,(INDEX(P$112:Q$115,MATCH(H151,P$112:P$115),2)/I151)*1000,0),"")</f>
        <v/>
      </c>
      <c r="L151" s="171" t="str">
        <f aca="false">IF(Q$112&lt;&gt;"",IF($B151&lt;&gt;"",K151-$J151,""),"")</f>
        <v/>
      </c>
      <c r="M151" s="172" t="str">
        <f aca="false">IF(B151&lt;&gt;"",RANK(L151,L$112:L$211),"")</f>
        <v/>
      </c>
      <c r="N151" s="172" t="str">
        <f aca="false">IF(B151&lt;&gt;"",'Classement Général'!BB50,"")</f>
        <v/>
      </c>
      <c r="O151" s="172" t="str">
        <f aca="false">IF(B151&lt;&gt;"",'Calculs (M1..M20)'!A53,"")</f>
        <v/>
      </c>
      <c r="P151" s="0"/>
      <c r="Q151" s="0"/>
      <c r="R151" s="0"/>
      <c r="S151" s="0"/>
      <c r="T151" s="0"/>
      <c r="U151" s="0"/>
      <c r="V151" s="0"/>
      <c r="AH151" s="49" t="n">
        <f aca="false">IF($G151&lt;&gt;"",AG151,"")</f>
        <v>0</v>
      </c>
      <c r="AI151" s="169"/>
      <c r="AJ151" s="170"/>
    </row>
    <row r="152" customFormat="false" ht="13" hidden="true" customHeight="false" outlineLevel="0" collapsed="false">
      <c r="A152" s="0"/>
      <c r="B152" s="167" t="str">
        <f aca="false">IF(B51&lt;&gt;"",B51,"")</f>
        <v/>
      </c>
      <c r="C152" s="116" t="str">
        <f aca="false">IF(C51&lt;&gt;"",C51,"")</f>
        <v/>
      </c>
      <c r="D152" s="116" t="str">
        <f aca="false">IF(D51&lt;&gt;"",D51,"")</f>
        <v/>
      </c>
      <c r="E152" s="116" t="str">
        <f aca="false">IF(E51&lt;&gt;"",E51,"")</f>
        <v/>
      </c>
      <c r="F152" s="116" t="n">
        <v>2</v>
      </c>
      <c r="G152" s="168" t="n">
        <f aca="false">G51</f>
        <v>1</v>
      </c>
      <c r="H152" s="49" t="n">
        <f aca="false">IF($G152&lt;&gt;"",G152,"")</f>
        <v>1</v>
      </c>
      <c r="I152" s="169"/>
      <c r="J152" s="170"/>
      <c r="K152" s="171" t="str">
        <f aca="false">IF($B152&lt;&gt;"",IF(I152,(INDEX(P$112:Q$115,MATCH(H152,P$112:P$115),2)/I152)*1000,0),"")</f>
        <v/>
      </c>
      <c r="L152" s="171" t="str">
        <f aca="false">IF(Q$112&lt;&gt;"",IF($B152&lt;&gt;"",K152-$J152,""),"")</f>
        <v/>
      </c>
      <c r="M152" s="172" t="str">
        <f aca="false">IF(B152&lt;&gt;"",RANK(L152,L$112:L$211),"")</f>
        <v/>
      </c>
      <c r="N152" s="172" t="str">
        <f aca="false">IF(B152&lt;&gt;"",'Classement Général'!BB51,"")</f>
        <v/>
      </c>
      <c r="O152" s="172" t="str">
        <f aca="false">IF(B152&lt;&gt;"",'Calculs (M1..M20)'!A54,"")</f>
        <v/>
      </c>
      <c r="P152" s="0"/>
      <c r="Q152" s="0"/>
      <c r="R152" s="0"/>
      <c r="S152" s="0"/>
      <c r="T152" s="0"/>
      <c r="U152" s="0"/>
      <c r="V152" s="0"/>
      <c r="AH152" s="49" t="n">
        <f aca="false">IF($G152&lt;&gt;"",AG152,"")</f>
        <v>0</v>
      </c>
      <c r="AI152" s="169"/>
      <c r="AJ152" s="170"/>
    </row>
    <row r="153" customFormat="false" ht="13" hidden="true" customHeight="false" outlineLevel="0" collapsed="false">
      <c r="A153" s="0"/>
      <c r="B153" s="167" t="str">
        <f aca="false">IF(B52&lt;&gt;"",B52,"")</f>
        <v/>
      </c>
      <c r="C153" s="116" t="str">
        <f aca="false">IF(C52&lt;&gt;"",C52,"")</f>
        <v/>
      </c>
      <c r="D153" s="116" t="str">
        <f aca="false">IF(D52&lt;&gt;"",D52,"")</f>
        <v/>
      </c>
      <c r="E153" s="116" t="str">
        <f aca="false">IF(E52&lt;&gt;"",E52,"")</f>
        <v/>
      </c>
      <c r="F153" s="116" t="n">
        <v>2</v>
      </c>
      <c r="G153" s="168" t="n">
        <f aca="false">G52</f>
        <v>1</v>
      </c>
      <c r="H153" s="49" t="n">
        <f aca="false">IF($G153&lt;&gt;"",G153,"")</f>
        <v>1</v>
      </c>
      <c r="I153" s="169"/>
      <c r="J153" s="170"/>
      <c r="K153" s="171" t="str">
        <f aca="false">IF($B153&lt;&gt;"",IF(I153,(INDEX(P$112:Q$115,MATCH(H153,P$112:P$115),2)/I153)*1000,0),"")</f>
        <v/>
      </c>
      <c r="L153" s="171" t="str">
        <f aca="false">IF(Q$112&lt;&gt;"",IF($B153&lt;&gt;"",K153-$J153,""),"")</f>
        <v/>
      </c>
      <c r="M153" s="172" t="str">
        <f aca="false">IF(B153&lt;&gt;"",RANK(L153,L$112:L$211),"")</f>
        <v/>
      </c>
      <c r="N153" s="172" t="str">
        <f aca="false">IF(B153&lt;&gt;"",'Classement Général'!BB52,"")</f>
        <v/>
      </c>
      <c r="O153" s="172" t="str">
        <f aca="false">IF(B153&lt;&gt;"",'Calculs (M1..M20)'!A55,"")</f>
        <v/>
      </c>
      <c r="P153" s="0"/>
      <c r="Q153" s="0"/>
      <c r="R153" s="0"/>
      <c r="S153" s="0"/>
      <c r="T153" s="0"/>
      <c r="U153" s="0"/>
      <c r="V153" s="0"/>
      <c r="AH153" s="49" t="n">
        <f aca="false">IF($G153&lt;&gt;"",AG153,"")</f>
        <v>0</v>
      </c>
      <c r="AI153" s="169"/>
      <c r="AJ153" s="170"/>
    </row>
    <row r="154" customFormat="false" ht="13" hidden="true" customHeight="false" outlineLevel="0" collapsed="false">
      <c r="A154" s="0"/>
      <c r="B154" s="167" t="str">
        <f aca="false">IF(B53&lt;&gt;"",B53,"")</f>
        <v/>
      </c>
      <c r="C154" s="116" t="str">
        <f aca="false">IF(C53&lt;&gt;"",C53,"")</f>
        <v/>
      </c>
      <c r="D154" s="116" t="str">
        <f aca="false">IF(D53&lt;&gt;"",D53,"")</f>
        <v/>
      </c>
      <c r="E154" s="116" t="str">
        <f aca="false">IF(E53&lt;&gt;"",E53,"")</f>
        <v/>
      </c>
      <c r="F154" s="116" t="n">
        <v>2</v>
      </c>
      <c r="G154" s="168" t="n">
        <f aca="false">G53</f>
        <v>1</v>
      </c>
      <c r="H154" s="49" t="n">
        <f aca="false">IF($G154&lt;&gt;"",G154,"")</f>
        <v>1</v>
      </c>
      <c r="I154" s="169"/>
      <c r="J154" s="170"/>
      <c r="K154" s="171" t="str">
        <f aca="false">IF($B154&lt;&gt;"",IF(I154,(INDEX(P$112:Q$115,MATCH(H154,P$112:P$115),2)/I154)*1000,0),"")</f>
        <v/>
      </c>
      <c r="L154" s="171" t="str">
        <f aca="false">IF(Q$112&lt;&gt;"",IF($B154&lt;&gt;"",K154-$J154,""),"")</f>
        <v/>
      </c>
      <c r="M154" s="172" t="str">
        <f aca="false">IF(B154&lt;&gt;"",RANK(L154,L$112:L$211),"")</f>
        <v/>
      </c>
      <c r="N154" s="172" t="str">
        <f aca="false">IF(B154&lt;&gt;"",'Classement Général'!BB53,"")</f>
        <v/>
      </c>
      <c r="O154" s="172" t="str">
        <f aca="false">IF(B154&lt;&gt;"",'Calculs (M1..M20)'!A56,"")</f>
        <v/>
      </c>
      <c r="P154" s="0"/>
      <c r="Q154" s="0"/>
      <c r="R154" s="0"/>
      <c r="S154" s="0"/>
      <c r="T154" s="0"/>
      <c r="U154" s="0"/>
      <c r="V154" s="0"/>
      <c r="AH154" s="49" t="n">
        <f aca="false">IF($G154&lt;&gt;"",AG154,"")</f>
        <v>0</v>
      </c>
      <c r="AI154" s="169"/>
      <c r="AJ154" s="170"/>
    </row>
    <row r="155" customFormat="false" ht="13" hidden="true" customHeight="false" outlineLevel="0" collapsed="false">
      <c r="A155" s="0"/>
      <c r="B155" s="167" t="str">
        <f aca="false">IF(B54&lt;&gt;"",B54,"")</f>
        <v/>
      </c>
      <c r="C155" s="116" t="str">
        <f aca="false">IF(C54&lt;&gt;"",C54,"")</f>
        <v/>
      </c>
      <c r="D155" s="116" t="str">
        <f aca="false">IF(D54&lt;&gt;"",D54,"")</f>
        <v/>
      </c>
      <c r="E155" s="116" t="str">
        <f aca="false">IF(E54&lt;&gt;"",E54,"")</f>
        <v/>
      </c>
      <c r="F155" s="116" t="n">
        <v>2</v>
      </c>
      <c r="G155" s="168" t="n">
        <f aca="false">G54</f>
        <v>1</v>
      </c>
      <c r="H155" s="49" t="n">
        <f aca="false">IF($G155&lt;&gt;"",G155,"")</f>
        <v>1</v>
      </c>
      <c r="I155" s="169"/>
      <c r="J155" s="170"/>
      <c r="K155" s="171" t="str">
        <f aca="false">IF($B155&lt;&gt;"",IF(I155,(INDEX(P$112:Q$115,MATCH(H155,P$112:P$115),2)/I155)*1000,0),"")</f>
        <v/>
      </c>
      <c r="L155" s="171" t="str">
        <f aca="false">IF(Q$112&lt;&gt;"",IF($B155&lt;&gt;"",K155-$J155,""),"")</f>
        <v/>
      </c>
      <c r="M155" s="172" t="str">
        <f aca="false">IF(B155&lt;&gt;"",RANK(L155,L$112:L$211),"")</f>
        <v/>
      </c>
      <c r="N155" s="172" t="str">
        <f aca="false">IF(B155&lt;&gt;"",'Classement Général'!BB54,"")</f>
        <v/>
      </c>
      <c r="O155" s="172" t="str">
        <f aca="false">IF(B155&lt;&gt;"",'Calculs (M1..M20)'!A57,"")</f>
        <v/>
      </c>
      <c r="P155" s="0"/>
      <c r="Q155" s="0"/>
      <c r="R155" s="0"/>
      <c r="S155" s="0"/>
      <c r="T155" s="0"/>
      <c r="U155" s="0"/>
      <c r="V155" s="0"/>
      <c r="AH155" s="49" t="n">
        <f aca="false">IF($G155&lt;&gt;"",AG155,"")</f>
        <v>0</v>
      </c>
      <c r="AI155" s="169"/>
      <c r="AJ155" s="170"/>
    </row>
    <row r="156" customFormat="false" ht="13" hidden="true" customHeight="false" outlineLevel="0" collapsed="false">
      <c r="A156" s="0"/>
      <c r="B156" s="167" t="str">
        <f aca="false">IF(B55&lt;&gt;"",B55,"")</f>
        <v/>
      </c>
      <c r="C156" s="116" t="str">
        <f aca="false">IF(C55&lt;&gt;"",C55,"")</f>
        <v/>
      </c>
      <c r="D156" s="116" t="str">
        <f aca="false">IF(D55&lt;&gt;"",D55,"")</f>
        <v/>
      </c>
      <c r="E156" s="116" t="str">
        <f aca="false">IF(E55&lt;&gt;"",E55,"")</f>
        <v/>
      </c>
      <c r="F156" s="116" t="n">
        <v>2</v>
      </c>
      <c r="G156" s="168" t="n">
        <f aca="false">G55</f>
        <v>1</v>
      </c>
      <c r="H156" s="49" t="n">
        <f aca="false">IF($G156&lt;&gt;"",G156,"")</f>
        <v>1</v>
      </c>
      <c r="I156" s="169"/>
      <c r="J156" s="170"/>
      <c r="K156" s="171" t="str">
        <f aca="false">IF($B156&lt;&gt;"",IF(I156,(INDEX(P$112:Q$115,MATCH(H156,P$112:P$115),2)/I156)*1000,0),"")</f>
        <v/>
      </c>
      <c r="L156" s="171" t="str">
        <f aca="false">IF(Q$112&lt;&gt;"",IF($B156&lt;&gt;"",K156-$J156,""),"")</f>
        <v/>
      </c>
      <c r="M156" s="172" t="str">
        <f aca="false">IF(B156&lt;&gt;"",RANK(L156,L$112:L$211),"")</f>
        <v/>
      </c>
      <c r="N156" s="172" t="str">
        <f aca="false">IF(B156&lt;&gt;"",'Classement Général'!BB55,"")</f>
        <v/>
      </c>
      <c r="O156" s="172" t="str">
        <f aca="false">IF(B156&lt;&gt;"",'Calculs (M1..M20)'!A58,"")</f>
        <v/>
      </c>
      <c r="P156" s="0"/>
      <c r="Q156" s="0"/>
      <c r="R156" s="0"/>
      <c r="S156" s="0"/>
      <c r="T156" s="0"/>
      <c r="U156" s="0"/>
      <c r="V156" s="0"/>
      <c r="AH156" s="49" t="n">
        <f aca="false">IF($G156&lt;&gt;"",AG156,"")</f>
        <v>0</v>
      </c>
      <c r="AI156" s="169"/>
      <c r="AJ156" s="170"/>
    </row>
    <row r="157" customFormat="false" ht="13" hidden="true" customHeight="false" outlineLevel="0" collapsed="false">
      <c r="A157" s="0"/>
      <c r="B157" s="167" t="str">
        <f aca="false">IF(B56&lt;&gt;"",B56,"")</f>
        <v/>
      </c>
      <c r="C157" s="116" t="str">
        <f aca="false">IF(C56&lt;&gt;"",C56,"")</f>
        <v/>
      </c>
      <c r="D157" s="116" t="str">
        <f aca="false">IF(D56&lt;&gt;"",D56,"")</f>
        <v/>
      </c>
      <c r="E157" s="116" t="str">
        <f aca="false">IF(E56&lt;&gt;"",E56,"")</f>
        <v/>
      </c>
      <c r="F157" s="116" t="n">
        <v>2</v>
      </c>
      <c r="G157" s="168" t="n">
        <f aca="false">G56</f>
        <v>1</v>
      </c>
      <c r="H157" s="49" t="n">
        <f aca="false">IF($G157&lt;&gt;"",G157,"")</f>
        <v>1</v>
      </c>
      <c r="I157" s="169"/>
      <c r="J157" s="170"/>
      <c r="K157" s="171" t="str">
        <f aca="false">IF($B157&lt;&gt;"",IF(I157,(INDEX(P$112:Q$115,MATCH(H157,P$112:P$115),2)/I157)*1000,0),"")</f>
        <v/>
      </c>
      <c r="L157" s="171" t="str">
        <f aca="false">IF(Q$112&lt;&gt;"",IF($B157&lt;&gt;"",K157-$J157,""),"")</f>
        <v/>
      </c>
      <c r="M157" s="172" t="str">
        <f aca="false">IF(B157&lt;&gt;"",RANK(L157,L$112:L$211),"")</f>
        <v/>
      </c>
      <c r="N157" s="172" t="str">
        <f aca="false">IF(B157&lt;&gt;"",'Classement Général'!BB56,"")</f>
        <v/>
      </c>
      <c r="O157" s="172" t="str">
        <f aca="false">IF(B157&lt;&gt;"",'Calculs (M1..M20)'!A59,"")</f>
        <v/>
      </c>
      <c r="P157" s="0"/>
      <c r="Q157" s="0"/>
      <c r="R157" s="0"/>
      <c r="S157" s="0"/>
      <c r="T157" s="0"/>
      <c r="U157" s="0"/>
      <c r="V157" s="0"/>
      <c r="AH157" s="49" t="n">
        <f aca="false">IF($G157&lt;&gt;"",AG157,"")</f>
        <v>0</v>
      </c>
      <c r="AI157" s="169"/>
      <c r="AJ157" s="170"/>
    </row>
    <row r="158" customFormat="false" ht="13" hidden="true" customHeight="false" outlineLevel="0" collapsed="false">
      <c r="A158" s="0"/>
      <c r="B158" s="167" t="str">
        <f aca="false">IF(B57&lt;&gt;"",B57,"")</f>
        <v/>
      </c>
      <c r="C158" s="116" t="str">
        <f aca="false">IF(C57&lt;&gt;"",C57,"")</f>
        <v/>
      </c>
      <c r="D158" s="116" t="str">
        <f aca="false">IF(D57&lt;&gt;"",D57,"")</f>
        <v/>
      </c>
      <c r="E158" s="116" t="str">
        <f aca="false">IF(E57&lt;&gt;"",E57,"")</f>
        <v/>
      </c>
      <c r="F158" s="116" t="n">
        <v>2</v>
      </c>
      <c r="G158" s="168" t="n">
        <f aca="false">G57</f>
        <v>1</v>
      </c>
      <c r="H158" s="49" t="n">
        <f aca="false">IF($G158&lt;&gt;"",G158,"")</f>
        <v>1</v>
      </c>
      <c r="I158" s="169"/>
      <c r="J158" s="170"/>
      <c r="K158" s="171" t="str">
        <f aca="false">IF($B158&lt;&gt;"",IF(I158,(INDEX(P$112:Q$115,MATCH(H158,P$112:P$115),2)/I158)*1000,0),"")</f>
        <v/>
      </c>
      <c r="L158" s="171" t="str">
        <f aca="false">IF(Q$112&lt;&gt;"",IF($B158&lt;&gt;"",K158-$J158,""),"")</f>
        <v/>
      </c>
      <c r="M158" s="172" t="str">
        <f aca="false">IF(B158&lt;&gt;"",RANK(L158,L$112:L$211),"")</f>
        <v/>
      </c>
      <c r="N158" s="172" t="str">
        <f aca="false">IF(B158&lt;&gt;"",'Classement Général'!BB57,"")</f>
        <v/>
      </c>
      <c r="O158" s="172" t="str">
        <f aca="false">IF(B158&lt;&gt;"",'Calculs (M1..M20)'!A60,"")</f>
        <v/>
      </c>
      <c r="P158" s="0"/>
      <c r="Q158" s="0"/>
      <c r="R158" s="0"/>
      <c r="S158" s="0"/>
      <c r="T158" s="0"/>
      <c r="U158" s="0"/>
      <c r="V158" s="0"/>
      <c r="AH158" s="49" t="n">
        <f aca="false">IF($G158&lt;&gt;"",AG158,"")</f>
        <v>0</v>
      </c>
      <c r="AI158" s="169"/>
      <c r="AJ158" s="170"/>
    </row>
    <row r="159" customFormat="false" ht="13" hidden="true" customHeight="false" outlineLevel="0" collapsed="false">
      <c r="A159" s="0"/>
      <c r="B159" s="167" t="str">
        <f aca="false">IF(B58&lt;&gt;"",B58,"")</f>
        <v/>
      </c>
      <c r="C159" s="116" t="str">
        <f aca="false">IF(C58&lt;&gt;"",C58,"")</f>
        <v/>
      </c>
      <c r="D159" s="116" t="str">
        <f aca="false">IF(D58&lt;&gt;"",D58,"")</f>
        <v/>
      </c>
      <c r="E159" s="116" t="str">
        <f aca="false">IF(E58&lt;&gt;"",E58,"")</f>
        <v/>
      </c>
      <c r="F159" s="116" t="n">
        <v>2</v>
      </c>
      <c r="G159" s="168" t="n">
        <f aca="false">G58</f>
        <v>1</v>
      </c>
      <c r="H159" s="49" t="n">
        <f aca="false">IF($G159&lt;&gt;"",G159,"")</f>
        <v>1</v>
      </c>
      <c r="I159" s="169"/>
      <c r="J159" s="170"/>
      <c r="K159" s="171" t="str">
        <f aca="false">IF($B159&lt;&gt;"",IF(I159,(INDEX(P$112:Q$115,MATCH(H159,P$112:P$115),2)/I159)*1000,0),"")</f>
        <v/>
      </c>
      <c r="L159" s="171" t="str">
        <f aca="false">IF(Q$112&lt;&gt;"",IF($B159&lt;&gt;"",K159-$J159,""),"")</f>
        <v/>
      </c>
      <c r="M159" s="172" t="str">
        <f aca="false">IF(B159&lt;&gt;"",RANK(L159,L$112:L$211),"")</f>
        <v/>
      </c>
      <c r="N159" s="172" t="str">
        <f aca="false">IF(B159&lt;&gt;"",'Classement Général'!BB58,"")</f>
        <v/>
      </c>
      <c r="O159" s="172" t="str">
        <f aca="false">IF(B159&lt;&gt;"",'Calculs (M1..M20)'!A61,"")</f>
        <v/>
      </c>
      <c r="P159" s="0"/>
      <c r="Q159" s="0"/>
      <c r="R159" s="0"/>
      <c r="S159" s="0"/>
      <c r="T159" s="0"/>
      <c r="U159" s="0"/>
      <c r="V159" s="0"/>
      <c r="AH159" s="49" t="n">
        <f aca="false">IF($G159&lt;&gt;"",AG159,"")</f>
        <v>0</v>
      </c>
      <c r="AI159" s="169"/>
      <c r="AJ159" s="170"/>
    </row>
    <row r="160" customFormat="false" ht="13" hidden="true" customHeight="false" outlineLevel="0" collapsed="false">
      <c r="A160" s="0"/>
      <c r="B160" s="167" t="str">
        <f aca="false">IF(B59&lt;&gt;"",B59,"")</f>
        <v/>
      </c>
      <c r="C160" s="116" t="str">
        <f aca="false">IF(C59&lt;&gt;"",C59,"")</f>
        <v/>
      </c>
      <c r="D160" s="116" t="str">
        <f aca="false">IF(D59&lt;&gt;"",D59,"")</f>
        <v/>
      </c>
      <c r="E160" s="116" t="str">
        <f aca="false">IF(E59&lt;&gt;"",E59,"")</f>
        <v/>
      </c>
      <c r="F160" s="116" t="n">
        <v>2</v>
      </c>
      <c r="G160" s="168" t="n">
        <f aca="false">G59</f>
        <v>1</v>
      </c>
      <c r="H160" s="49" t="n">
        <f aca="false">IF($G160&lt;&gt;"",G160,"")</f>
        <v>1</v>
      </c>
      <c r="I160" s="169"/>
      <c r="J160" s="170"/>
      <c r="K160" s="171" t="str">
        <f aca="false">IF($B160&lt;&gt;"",IF(I160,(INDEX(P$112:Q$115,MATCH(H160,P$112:P$115),2)/I160)*1000,0),"")</f>
        <v/>
      </c>
      <c r="L160" s="171" t="str">
        <f aca="false">IF(Q$112&lt;&gt;"",IF($B160&lt;&gt;"",K160-$J160,""),"")</f>
        <v/>
      </c>
      <c r="M160" s="172" t="str">
        <f aca="false">IF(B160&lt;&gt;"",RANK(L160,L$112:L$211),"")</f>
        <v/>
      </c>
      <c r="N160" s="172" t="str">
        <f aca="false">IF(B160&lt;&gt;"",'Classement Général'!BB59,"")</f>
        <v/>
      </c>
      <c r="O160" s="172" t="str">
        <f aca="false">IF(B160&lt;&gt;"",'Calculs (M1..M20)'!A62,"")</f>
        <v/>
      </c>
      <c r="P160" s="0"/>
      <c r="Q160" s="0"/>
      <c r="R160" s="0"/>
      <c r="S160" s="0"/>
      <c r="T160" s="0"/>
      <c r="U160" s="0"/>
      <c r="V160" s="0"/>
      <c r="AH160" s="49" t="n">
        <f aca="false">IF($G160&lt;&gt;"",AG160,"")</f>
        <v>0</v>
      </c>
      <c r="AI160" s="169"/>
      <c r="AJ160" s="170"/>
    </row>
    <row r="161" customFormat="false" ht="13" hidden="true" customHeight="false" outlineLevel="0" collapsed="false">
      <c r="A161" s="0"/>
      <c r="B161" s="167" t="str">
        <f aca="false">IF(B60&lt;&gt;"",B60,"")</f>
        <v/>
      </c>
      <c r="C161" s="116" t="str">
        <f aca="false">IF(C60&lt;&gt;"",C60,"")</f>
        <v/>
      </c>
      <c r="D161" s="116" t="str">
        <f aca="false">IF(D60&lt;&gt;"",D60,"")</f>
        <v/>
      </c>
      <c r="E161" s="116" t="str">
        <f aca="false">IF(E60&lt;&gt;"",E60,"")</f>
        <v/>
      </c>
      <c r="F161" s="116" t="n">
        <v>2</v>
      </c>
      <c r="G161" s="168" t="n">
        <f aca="false">G60</f>
        <v>1</v>
      </c>
      <c r="H161" s="49" t="n">
        <f aca="false">IF($G161&lt;&gt;"",G161,"")</f>
        <v>1</v>
      </c>
      <c r="I161" s="169"/>
      <c r="J161" s="170"/>
      <c r="K161" s="171" t="str">
        <f aca="false">IF($B161&lt;&gt;"",IF(I161,(INDEX(P$112:Q$115,MATCH(H161,P$112:P$115),2)/I161)*1000,0),"")</f>
        <v/>
      </c>
      <c r="L161" s="171" t="str">
        <f aca="false">IF(Q$112&lt;&gt;"",IF($B161&lt;&gt;"",K161-$J161,""),"")</f>
        <v/>
      </c>
      <c r="M161" s="172" t="str">
        <f aca="false">IF(B161&lt;&gt;"",RANK(L161,L$112:L$211),"")</f>
        <v/>
      </c>
      <c r="N161" s="172" t="str">
        <f aca="false">IF(B161&lt;&gt;"",'Classement Général'!BB60,"")</f>
        <v/>
      </c>
      <c r="O161" s="172" t="str">
        <f aca="false">IF(B161&lt;&gt;"",'Calculs (M1..M20)'!A63,"")</f>
        <v/>
      </c>
      <c r="P161" s="0"/>
      <c r="Q161" s="0"/>
      <c r="R161" s="0"/>
      <c r="S161" s="0"/>
      <c r="T161" s="0"/>
      <c r="U161" s="0"/>
      <c r="V161" s="0"/>
      <c r="AH161" s="49" t="n">
        <f aca="false">IF($G161&lt;&gt;"",AG161,"")</f>
        <v>0</v>
      </c>
      <c r="AI161" s="169"/>
      <c r="AJ161" s="170"/>
    </row>
    <row r="162" customFormat="false" ht="13" hidden="true" customHeight="false" outlineLevel="0" collapsed="false">
      <c r="A162" s="0"/>
      <c r="B162" s="167" t="str">
        <f aca="false">IF(B61&lt;&gt;"",B61,"")</f>
        <v/>
      </c>
      <c r="C162" s="116" t="str">
        <f aca="false">IF(C61&lt;&gt;"",C61,"")</f>
        <v/>
      </c>
      <c r="D162" s="116" t="str">
        <f aca="false">IF(D61&lt;&gt;"",D61,"")</f>
        <v/>
      </c>
      <c r="E162" s="116" t="str">
        <f aca="false">IF(E61&lt;&gt;"",E61,"")</f>
        <v/>
      </c>
      <c r="F162" s="116" t="n">
        <v>2</v>
      </c>
      <c r="G162" s="168" t="n">
        <f aca="false">G61</f>
        <v>1</v>
      </c>
      <c r="H162" s="49" t="n">
        <f aca="false">IF($G162&lt;&gt;"",G162,"")</f>
        <v>1</v>
      </c>
      <c r="I162" s="169"/>
      <c r="J162" s="170"/>
      <c r="K162" s="171" t="str">
        <f aca="false">IF($B162&lt;&gt;"",IF(I162,(INDEX(P$112:Q$115,MATCH(H162,P$112:P$115),2)/I162)*1000,0),"")</f>
        <v/>
      </c>
      <c r="L162" s="171" t="str">
        <f aca="false">IF(Q$112&lt;&gt;"",IF($B162&lt;&gt;"",K162-$J162,""),"")</f>
        <v/>
      </c>
      <c r="M162" s="172" t="str">
        <f aca="false">IF(B162&lt;&gt;"",RANK(L162,L$112:L$211),"")</f>
        <v/>
      </c>
      <c r="N162" s="172" t="str">
        <f aca="false">IF(B162&lt;&gt;"",'Classement Général'!BB61,"")</f>
        <v/>
      </c>
      <c r="O162" s="172" t="str">
        <f aca="false">IF(B162&lt;&gt;"",'Calculs (M1..M20)'!A64,"")</f>
        <v/>
      </c>
      <c r="P162" s="0"/>
      <c r="Q162" s="0"/>
      <c r="R162" s="0"/>
      <c r="S162" s="0"/>
      <c r="T162" s="0"/>
      <c r="U162" s="0"/>
      <c r="V162" s="0"/>
      <c r="AH162" s="49" t="n">
        <f aca="false">IF($G162&lt;&gt;"",AG162,"")</f>
        <v>0</v>
      </c>
      <c r="AI162" s="169"/>
      <c r="AJ162" s="170"/>
    </row>
    <row r="163" customFormat="false" ht="13" hidden="true" customHeight="false" outlineLevel="0" collapsed="false">
      <c r="A163" s="0"/>
      <c r="B163" s="167" t="str">
        <f aca="false">IF(B62&lt;&gt;"",B62,"")</f>
        <v/>
      </c>
      <c r="C163" s="116" t="str">
        <f aca="false">IF(C62&lt;&gt;"",C62,"")</f>
        <v/>
      </c>
      <c r="D163" s="116" t="str">
        <f aca="false">IF(D62&lt;&gt;"",D62,"")</f>
        <v/>
      </c>
      <c r="E163" s="116" t="str">
        <f aca="false">IF(E62&lt;&gt;"",E62,"")</f>
        <v/>
      </c>
      <c r="F163" s="116" t="n">
        <v>2</v>
      </c>
      <c r="G163" s="168" t="n">
        <f aca="false">G62</f>
        <v>1</v>
      </c>
      <c r="H163" s="49" t="n">
        <f aca="false">IF($G163&lt;&gt;"",G163,"")</f>
        <v>1</v>
      </c>
      <c r="I163" s="169"/>
      <c r="J163" s="170"/>
      <c r="K163" s="171" t="str">
        <f aca="false">IF($B163&lt;&gt;"",IF(I163,(INDEX(P$112:Q$115,MATCH(H163,P$112:P$115),2)/I163)*1000,0),"")</f>
        <v/>
      </c>
      <c r="L163" s="171" t="str">
        <f aca="false">IF(Q$112&lt;&gt;"",IF($B163&lt;&gt;"",K163-$J163,""),"")</f>
        <v/>
      </c>
      <c r="M163" s="172" t="str">
        <f aca="false">IF(B163&lt;&gt;"",RANK(L163,L$112:L$211),"")</f>
        <v/>
      </c>
      <c r="N163" s="172" t="str">
        <f aca="false">IF(B163&lt;&gt;"",'Classement Général'!BB62,"")</f>
        <v/>
      </c>
      <c r="O163" s="172" t="str">
        <f aca="false">IF(B163&lt;&gt;"",'Calculs (M1..M20)'!A65,"")</f>
        <v/>
      </c>
      <c r="P163" s="0"/>
      <c r="Q163" s="0"/>
      <c r="R163" s="0"/>
      <c r="S163" s="0"/>
      <c r="T163" s="0"/>
      <c r="U163" s="0"/>
      <c r="V163" s="0"/>
      <c r="AH163" s="49" t="n">
        <f aca="false">IF($G163&lt;&gt;"",AG163,"")</f>
        <v>0</v>
      </c>
      <c r="AI163" s="169"/>
      <c r="AJ163" s="170"/>
    </row>
    <row r="164" customFormat="false" ht="13" hidden="true" customHeight="false" outlineLevel="0" collapsed="false">
      <c r="A164" s="0"/>
      <c r="B164" s="167" t="str">
        <f aca="false">IF(B63&lt;&gt;"",B63,"")</f>
        <v/>
      </c>
      <c r="C164" s="116" t="str">
        <f aca="false">IF(C63&lt;&gt;"",C63,"")</f>
        <v/>
      </c>
      <c r="D164" s="116" t="str">
        <f aca="false">IF(D63&lt;&gt;"",D63,"")</f>
        <v/>
      </c>
      <c r="E164" s="116" t="str">
        <f aca="false">IF(E63&lt;&gt;"",E63,"")</f>
        <v/>
      </c>
      <c r="F164" s="116" t="n">
        <v>2</v>
      </c>
      <c r="G164" s="168" t="n">
        <f aca="false">G63</f>
        <v>1</v>
      </c>
      <c r="H164" s="49" t="n">
        <f aca="false">IF($G164&lt;&gt;"",G164,"")</f>
        <v>1</v>
      </c>
      <c r="I164" s="169"/>
      <c r="J164" s="170"/>
      <c r="K164" s="171" t="str">
        <f aca="false">IF($B164&lt;&gt;"",IF(I164,(INDEX(P$112:Q$115,MATCH(H164,P$112:P$115),2)/I164)*1000,0),"")</f>
        <v/>
      </c>
      <c r="L164" s="171" t="str">
        <f aca="false">IF(Q$112&lt;&gt;"",IF($B164&lt;&gt;"",K164-$J164,""),"")</f>
        <v/>
      </c>
      <c r="M164" s="172" t="str">
        <f aca="false">IF(B164&lt;&gt;"",RANK(L164,L$112:L$211),"")</f>
        <v/>
      </c>
      <c r="N164" s="172" t="str">
        <f aca="false">IF(B164&lt;&gt;"",'Classement Général'!BB63,"")</f>
        <v/>
      </c>
      <c r="O164" s="172" t="str">
        <f aca="false">IF(B164&lt;&gt;"",'Calculs (M1..M20)'!A66,"")</f>
        <v/>
      </c>
      <c r="P164" s="0"/>
      <c r="Q164" s="0"/>
      <c r="R164" s="0"/>
      <c r="S164" s="0"/>
      <c r="T164" s="0"/>
      <c r="U164" s="0"/>
      <c r="V164" s="0"/>
      <c r="AH164" s="49" t="n">
        <f aca="false">IF($G164&lt;&gt;"",AG164,"")</f>
        <v>0</v>
      </c>
      <c r="AI164" s="169"/>
      <c r="AJ164" s="170"/>
    </row>
    <row r="165" customFormat="false" ht="13" hidden="true" customHeight="false" outlineLevel="0" collapsed="false">
      <c r="A165" s="0"/>
      <c r="B165" s="167" t="str">
        <f aca="false">IF(B64&lt;&gt;"",B64,"")</f>
        <v/>
      </c>
      <c r="C165" s="116" t="str">
        <f aca="false">IF(C64&lt;&gt;"",C64,"")</f>
        <v/>
      </c>
      <c r="D165" s="116" t="str">
        <f aca="false">IF(D64&lt;&gt;"",D64,"")</f>
        <v/>
      </c>
      <c r="E165" s="116" t="str">
        <f aca="false">IF(E64&lt;&gt;"",E64,"")</f>
        <v/>
      </c>
      <c r="F165" s="116" t="n">
        <v>2</v>
      </c>
      <c r="G165" s="168" t="n">
        <f aca="false">G64</f>
        <v>1</v>
      </c>
      <c r="H165" s="49" t="n">
        <f aca="false">IF($G165&lt;&gt;"",G165,"")</f>
        <v>1</v>
      </c>
      <c r="I165" s="169"/>
      <c r="J165" s="170"/>
      <c r="K165" s="171" t="str">
        <f aca="false">IF($B165&lt;&gt;"",IF(I165,(INDEX(P$112:Q$115,MATCH(H165,P$112:P$115),2)/I165)*1000,0),"")</f>
        <v/>
      </c>
      <c r="L165" s="171" t="str">
        <f aca="false">IF(Q$112&lt;&gt;"",IF($B165&lt;&gt;"",K165-$J165,""),"")</f>
        <v/>
      </c>
      <c r="M165" s="172" t="str">
        <f aca="false">IF(B165&lt;&gt;"",RANK(L165,L$112:L$211),"")</f>
        <v/>
      </c>
      <c r="N165" s="172" t="str">
        <f aca="false">IF(B165&lt;&gt;"",'Classement Général'!BB64,"")</f>
        <v/>
      </c>
      <c r="O165" s="172" t="str">
        <f aca="false">IF(B165&lt;&gt;"",'Calculs (M1..M20)'!A67,"")</f>
        <v/>
      </c>
      <c r="P165" s="0"/>
      <c r="Q165" s="0"/>
      <c r="R165" s="0"/>
      <c r="S165" s="0"/>
      <c r="T165" s="0"/>
      <c r="U165" s="0"/>
      <c r="V165" s="0"/>
      <c r="AH165" s="49" t="n">
        <f aca="false">IF($G165&lt;&gt;"",AG165,"")</f>
        <v>0</v>
      </c>
      <c r="AI165" s="169"/>
      <c r="AJ165" s="170"/>
    </row>
    <row r="166" customFormat="false" ht="13" hidden="true" customHeight="false" outlineLevel="0" collapsed="false">
      <c r="A166" s="0"/>
      <c r="B166" s="167" t="str">
        <f aca="false">IF(B65&lt;&gt;"",B65,"")</f>
        <v/>
      </c>
      <c r="C166" s="116" t="str">
        <f aca="false">IF(C65&lt;&gt;"",C65,"")</f>
        <v/>
      </c>
      <c r="D166" s="116" t="str">
        <f aca="false">IF(D65&lt;&gt;"",D65,"")</f>
        <v/>
      </c>
      <c r="E166" s="116" t="str">
        <f aca="false">IF(E65&lt;&gt;"",E65,"")</f>
        <v/>
      </c>
      <c r="F166" s="116" t="n">
        <v>2</v>
      </c>
      <c r="G166" s="168" t="n">
        <f aca="false">G65</f>
        <v>1</v>
      </c>
      <c r="H166" s="49" t="n">
        <f aca="false">IF($G166&lt;&gt;"",G166,"")</f>
        <v>1</v>
      </c>
      <c r="I166" s="169"/>
      <c r="J166" s="170"/>
      <c r="K166" s="171" t="str">
        <f aca="false">IF($B166&lt;&gt;"",IF(I166,(INDEX(P$112:Q$115,MATCH(H166,P$112:P$115),2)/I166)*1000,0),"")</f>
        <v/>
      </c>
      <c r="L166" s="171" t="str">
        <f aca="false">IF(Q$112&lt;&gt;"",IF($B166&lt;&gt;"",K166-$J166,""),"")</f>
        <v/>
      </c>
      <c r="M166" s="172" t="str">
        <f aca="false">IF(B166&lt;&gt;"",RANK(L166,L$112:L$211),"")</f>
        <v/>
      </c>
      <c r="N166" s="172" t="str">
        <f aca="false">IF(B166&lt;&gt;"",'Classement Général'!BB65,"")</f>
        <v/>
      </c>
      <c r="O166" s="172" t="str">
        <f aca="false">IF(B166&lt;&gt;"",'Calculs (M1..M20)'!A68,"")</f>
        <v/>
      </c>
      <c r="P166" s="0"/>
      <c r="Q166" s="0"/>
      <c r="R166" s="0"/>
      <c r="S166" s="0"/>
      <c r="T166" s="0"/>
      <c r="U166" s="0"/>
      <c r="V166" s="0"/>
      <c r="AH166" s="49" t="n">
        <f aca="false">IF($G166&lt;&gt;"",AG166,"")</f>
        <v>0</v>
      </c>
      <c r="AI166" s="169"/>
      <c r="AJ166" s="170"/>
    </row>
    <row r="167" customFormat="false" ht="13" hidden="true" customHeight="false" outlineLevel="0" collapsed="false">
      <c r="A167" s="0"/>
      <c r="B167" s="167" t="str">
        <f aca="false">IF(B66&lt;&gt;"",B66,"")</f>
        <v/>
      </c>
      <c r="C167" s="116" t="str">
        <f aca="false">IF(C66&lt;&gt;"",C66,"")</f>
        <v/>
      </c>
      <c r="D167" s="116" t="str">
        <f aca="false">IF(D66&lt;&gt;"",D66,"")</f>
        <v/>
      </c>
      <c r="E167" s="116" t="str">
        <f aca="false">IF(E66&lt;&gt;"",E66,"")</f>
        <v/>
      </c>
      <c r="F167" s="116" t="n">
        <v>2</v>
      </c>
      <c r="G167" s="168" t="n">
        <f aca="false">G66</f>
        <v>1</v>
      </c>
      <c r="H167" s="49" t="n">
        <f aca="false">IF($G167&lt;&gt;"",G167,"")</f>
        <v>1</v>
      </c>
      <c r="I167" s="169"/>
      <c r="J167" s="170"/>
      <c r="K167" s="171" t="str">
        <f aca="false">IF($B167&lt;&gt;"",IF(I167,(INDEX(P$112:Q$115,MATCH(H167,P$112:P$115),2)/I167)*1000,0),"")</f>
        <v/>
      </c>
      <c r="L167" s="171" t="str">
        <f aca="false">IF(Q$112&lt;&gt;"",IF($B167&lt;&gt;"",K167-$J167,""),"")</f>
        <v/>
      </c>
      <c r="M167" s="172" t="str">
        <f aca="false">IF(B167&lt;&gt;"",RANK(L167,L$112:L$211),"")</f>
        <v/>
      </c>
      <c r="N167" s="172" t="str">
        <f aca="false">IF(B167&lt;&gt;"",'Classement Général'!BB66,"")</f>
        <v/>
      </c>
      <c r="O167" s="172" t="str">
        <f aca="false">IF(B167&lt;&gt;"",'Calculs (M1..M20)'!A69,"")</f>
        <v/>
      </c>
      <c r="P167" s="0"/>
      <c r="Q167" s="0"/>
      <c r="R167" s="0"/>
      <c r="S167" s="0"/>
      <c r="T167" s="0"/>
      <c r="U167" s="0"/>
      <c r="V167" s="0"/>
      <c r="AH167" s="49" t="n">
        <f aca="false">IF($G167&lt;&gt;"",AG167,"")</f>
        <v>0</v>
      </c>
      <c r="AI167" s="169"/>
      <c r="AJ167" s="170"/>
    </row>
    <row r="168" customFormat="false" ht="13" hidden="true" customHeight="false" outlineLevel="0" collapsed="false">
      <c r="A168" s="0"/>
      <c r="B168" s="167" t="str">
        <f aca="false">IF(B67&lt;&gt;"",B67,"")</f>
        <v/>
      </c>
      <c r="C168" s="116" t="str">
        <f aca="false">IF(C67&lt;&gt;"",C67,"")</f>
        <v/>
      </c>
      <c r="D168" s="116" t="str">
        <f aca="false">IF(D67&lt;&gt;"",D67,"")</f>
        <v/>
      </c>
      <c r="E168" s="116" t="str">
        <f aca="false">IF(E67&lt;&gt;"",E67,"")</f>
        <v/>
      </c>
      <c r="F168" s="116" t="n">
        <v>2</v>
      </c>
      <c r="G168" s="168" t="n">
        <f aca="false">G67</f>
        <v>1</v>
      </c>
      <c r="H168" s="49" t="n">
        <f aca="false">IF($G168&lt;&gt;"",G168,"")</f>
        <v>1</v>
      </c>
      <c r="I168" s="169"/>
      <c r="J168" s="170"/>
      <c r="K168" s="171" t="str">
        <f aca="false">IF($B168&lt;&gt;"",IF(I168,(INDEX(P$112:Q$115,MATCH(H168,P$112:P$115),2)/I168)*1000,0),"")</f>
        <v/>
      </c>
      <c r="L168" s="171" t="str">
        <f aca="false">IF(Q$112&lt;&gt;"",IF($B168&lt;&gt;"",K168-$J168,""),"")</f>
        <v/>
      </c>
      <c r="M168" s="172" t="str">
        <f aca="false">IF(B168&lt;&gt;"",RANK(L168,L$112:L$211),"")</f>
        <v/>
      </c>
      <c r="N168" s="172" t="str">
        <f aca="false">IF(B168&lt;&gt;"",'Classement Général'!BB67,"")</f>
        <v/>
      </c>
      <c r="O168" s="172" t="str">
        <f aca="false">IF(B168&lt;&gt;"",'Calculs (M1..M20)'!A70,"")</f>
        <v/>
      </c>
      <c r="P168" s="0"/>
      <c r="Q168" s="0"/>
      <c r="R168" s="0"/>
      <c r="S168" s="0"/>
      <c r="T168" s="0"/>
      <c r="U168" s="0"/>
      <c r="V168" s="0"/>
      <c r="AH168" s="49" t="n">
        <f aca="false">IF($G168&lt;&gt;"",AG168,"")</f>
        <v>0</v>
      </c>
      <c r="AI168" s="169"/>
      <c r="AJ168" s="170"/>
    </row>
    <row r="169" customFormat="false" ht="13" hidden="true" customHeight="false" outlineLevel="0" collapsed="false">
      <c r="A169" s="0"/>
      <c r="B169" s="167" t="str">
        <f aca="false">IF(B68&lt;&gt;"",B68,"")</f>
        <v/>
      </c>
      <c r="C169" s="116" t="str">
        <f aca="false">IF(C68&lt;&gt;"",C68,"")</f>
        <v/>
      </c>
      <c r="D169" s="116" t="str">
        <f aca="false">IF(D68&lt;&gt;"",D68,"")</f>
        <v/>
      </c>
      <c r="E169" s="116" t="str">
        <f aca="false">IF(E68&lt;&gt;"",E68,"")</f>
        <v/>
      </c>
      <c r="F169" s="116" t="n">
        <v>2</v>
      </c>
      <c r="G169" s="168" t="n">
        <f aca="false">G68</f>
        <v>0</v>
      </c>
      <c r="H169" s="49" t="str">
        <f aca="false">IF($G169&lt;&gt;"",G169,"")</f>
        <v/>
      </c>
      <c r="I169" s="169"/>
      <c r="J169" s="170"/>
      <c r="K169" s="171" t="str">
        <f aca="false">IF($B169&lt;&gt;"",IF(I169,(INDEX(P$112:Q$115,MATCH(H169,P$112:P$115),2)/I169)*1000,0),"")</f>
        <v/>
      </c>
      <c r="L169" s="171" t="str">
        <f aca="false">IF(Q$112&lt;&gt;"",IF($B169&lt;&gt;"",K169-$J169,""),"")</f>
        <v/>
      </c>
      <c r="M169" s="172" t="str">
        <f aca="false">IF(B169&lt;&gt;"",RANK(L169,L$112:L$211),"")</f>
        <v/>
      </c>
      <c r="N169" s="172" t="str">
        <f aca="false">IF(B169&lt;&gt;"",'Classement Général'!BB68,"")</f>
        <v/>
      </c>
      <c r="O169" s="172" t="str">
        <f aca="false">IF(B169&lt;&gt;"",'Calculs (M1..M20)'!A71,"")</f>
        <v/>
      </c>
      <c r="P169" s="0"/>
      <c r="Q169" s="0"/>
      <c r="R169" s="0"/>
      <c r="S169" s="0"/>
      <c r="T169" s="0"/>
      <c r="U169" s="0"/>
      <c r="V169" s="0"/>
      <c r="AH169" s="49" t="str">
        <f aca="false">IF($G169&lt;&gt;"",AG169,"")</f>
        <v/>
      </c>
      <c r="AI169" s="169"/>
      <c r="AJ169" s="170"/>
    </row>
    <row r="170" customFormat="false" ht="13" hidden="true" customHeight="false" outlineLevel="0" collapsed="false">
      <c r="A170" s="0"/>
      <c r="B170" s="167" t="str">
        <f aca="false">IF(B69&lt;&gt;"",B69,"")</f>
        <v/>
      </c>
      <c r="C170" s="116" t="str">
        <f aca="false">IF(C69&lt;&gt;"",C69,"")</f>
        <v/>
      </c>
      <c r="D170" s="116" t="str">
        <f aca="false">IF(D69&lt;&gt;"",D69,"")</f>
        <v/>
      </c>
      <c r="E170" s="116" t="str">
        <f aca="false">IF(E69&lt;&gt;"",E69,"")</f>
        <v/>
      </c>
      <c r="F170" s="116" t="n">
        <v>2</v>
      </c>
      <c r="G170" s="168" t="n">
        <f aca="false">G69</f>
        <v>0</v>
      </c>
      <c r="H170" s="49" t="str">
        <f aca="false">IF($G170&lt;&gt;"",G170,"")</f>
        <v/>
      </c>
      <c r="I170" s="169"/>
      <c r="J170" s="170"/>
      <c r="K170" s="171" t="str">
        <f aca="false">IF($B170&lt;&gt;"",IF(I170,(INDEX(P$112:Q$115,MATCH(H170,P$112:P$115),2)/I170)*1000,0),"")</f>
        <v/>
      </c>
      <c r="L170" s="171" t="str">
        <f aca="false">IF(Q$112&lt;&gt;"",IF($B170&lt;&gt;"",K170-$J170,""),"")</f>
        <v/>
      </c>
      <c r="M170" s="172" t="str">
        <f aca="false">IF(B170&lt;&gt;"",RANK(L170,L$112:L$211),"")</f>
        <v/>
      </c>
      <c r="N170" s="172" t="str">
        <f aca="false">IF(B170&lt;&gt;"",'Classement Général'!BB69,"")</f>
        <v/>
      </c>
      <c r="O170" s="172" t="str">
        <f aca="false">IF(B170&lt;&gt;"",'Calculs (M1..M20)'!A72,"")</f>
        <v/>
      </c>
      <c r="P170" s="0"/>
      <c r="Q170" s="0"/>
      <c r="R170" s="0"/>
      <c r="S170" s="0"/>
      <c r="T170" s="0"/>
      <c r="U170" s="0"/>
      <c r="V170" s="0"/>
      <c r="AH170" s="49" t="str">
        <f aca="false">IF($G170&lt;&gt;"",AG170,"")</f>
        <v/>
      </c>
      <c r="AI170" s="169"/>
      <c r="AJ170" s="170"/>
    </row>
    <row r="171" customFormat="false" ht="13" hidden="true" customHeight="false" outlineLevel="0" collapsed="false">
      <c r="A171" s="0"/>
      <c r="B171" s="167" t="str">
        <f aca="false">IF(B70&lt;&gt;"",B70,"")</f>
        <v/>
      </c>
      <c r="C171" s="116" t="str">
        <f aca="false">IF(C70&lt;&gt;"",C70,"")</f>
        <v/>
      </c>
      <c r="D171" s="116" t="str">
        <f aca="false">IF(D70&lt;&gt;"",D70,"")</f>
        <v/>
      </c>
      <c r="E171" s="116" t="str">
        <f aca="false">IF(E70&lt;&gt;"",E70,"")</f>
        <v/>
      </c>
      <c r="F171" s="116" t="n">
        <v>2</v>
      </c>
      <c r="G171" s="168" t="n">
        <f aca="false">G70</f>
        <v>0</v>
      </c>
      <c r="H171" s="49" t="str">
        <f aca="false">IF($G171&lt;&gt;"",G171,"")</f>
        <v/>
      </c>
      <c r="I171" s="169"/>
      <c r="J171" s="170"/>
      <c r="K171" s="171" t="str">
        <f aca="false">IF($B171&lt;&gt;"",IF(I171,(INDEX(P$112:Q$115,MATCH(H171,P$112:P$115),2)/I171)*1000,0),"")</f>
        <v/>
      </c>
      <c r="L171" s="171" t="str">
        <f aca="false">IF(Q$112&lt;&gt;"",IF($B171&lt;&gt;"",K171-$J171,""),"")</f>
        <v/>
      </c>
      <c r="M171" s="172" t="str">
        <f aca="false">IF(B171&lt;&gt;"",RANK(L171,L$112:L$211),"")</f>
        <v/>
      </c>
      <c r="N171" s="172" t="str">
        <f aca="false">IF(B171&lt;&gt;"",'Classement Général'!BB70,"")</f>
        <v/>
      </c>
      <c r="O171" s="172" t="str">
        <f aca="false">IF(B171&lt;&gt;"",'Calculs (M1..M20)'!A73,"")</f>
        <v/>
      </c>
      <c r="P171" s="0"/>
      <c r="Q171" s="0"/>
      <c r="R171" s="0"/>
      <c r="S171" s="0"/>
      <c r="T171" s="0"/>
      <c r="U171" s="0"/>
      <c r="V171" s="0"/>
      <c r="AH171" s="49" t="str">
        <f aca="false">IF($G171&lt;&gt;"",AG171,"")</f>
        <v/>
      </c>
      <c r="AI171" s="169"/>
      <c r="AJ171" s="170"/>
    </row>
    <row r="172" customFormat="false" ht="13" hidden="true" customHeight="false" outlineLevel="0" collapsed="false">
      <c r="A172" s="0"/>
      <c r="B172" s="167" t="str">
        <f aca="false">IF(B71&lt;&gt;"",B71,"")</f>
        <v/>
      </c>
      <c r="C172" s="116" t="str">
        <f aca="false">IF(C71&lt;&gt;"",C71,"")</f>
        <v/>
      </c>
      <c r="D172" s="116" t="str">
        <f aca="false">IF(D71&lt;&gt;"",D71,"")</f>
        <v/>
      </c>
      <c r="E172" s="116" t="str">
        <f aca="false">IF(E71&lt;&gt;"",E71,"")</f>
        <v/>
      </c>
      <c r="F172" s="116" t="n">
        <v>2</v>
      </c>
      <c r="G172" s="168" t="n">
        <f aca="false">G71</f>
        <v>0</v>
      </c>
      <c r="H172" s="49" t="str">
        <f aca="false">IF($G172&lt;&gt;"",G172,"")</f>
        <v/>
      </c>
      <c r="I172" s="169"/>
      <c r="J172" s="170"/>
      <c r="K172" s="171" t="str">
        <f aca="false">IF($B172&lt;&gt;"",IF(I172,(INDEX(P$112:Q$115,MATCH(H172,P$112:P$115),2)/I172)*1000,0),"")</f>
        <v/>
      </c>
      <c r="L172" s="171" t="str">
        <f aca="false">IF(Q$112&lt;&gt;"",IF($B172&lt;&gt;"",K172-$J172,""),"")</f>
        <v/>
      </c>
      <c r="M172" s="172" t="str">
        <f aca="false">IF(B172&lt;&gt;"",RANK(L172,L$112:L$211),"")</f>
        <v/>
      </c>
      <c r="N172" s="172" t="str">
        <f aca="false">IF(B172&lt;&gt;"",'Classement Général'!BB71,"")</f>
        <v/>
      </c>
      <c r="O172" s="172" t="str">
        <f aca="false">IF(B172&lt;&gt;"",'Calculs (M1..M20)'!A74,"")</f>
        <v/>
      </c>
      <c r="P172" s="0"/>
      <c r="Q172" s="0"/>
      <c r="R172" s="0"/>
      <c r="S172" s="0"/>
      <c r="T172" s="0"/>
      <c r="U172" s="0"/>
      <c r="V172" s="0"/>
      <c r="AH172" s="49" t="str">
        <f aca="false">IF($G172&lt;&gt;"",AG172,"")</f>
        <v/>
      </c>
      <c r="AI172" s="169"/>
      <c r="AJ172" s="170"/>
    </row>
    <row r="173" customFormat="false" ht="13" hidden="true" customHeight="false" outlineLevel="0" collapsed="false">
      <c r="A173" s="0"/>
      <c r="B173" s="167" t="str">
        <f aca="false">IF(B72&lt;&gt;"",B72,"")</f>
        <v/>
      </c>
      <c r="C173" s="116" t="str">
        <f aca="false">IF(C72&lt;&gt;"",C72,"")</f>
        <v/>
      </c>
      <c r="D173" s="116" t="str">
        <f aca="false">IF(D72&lt;&gt;"",D72,"")</f>
        <v/>
      </c>
      <c r="E173" s="116" t="str">
        <f aca="false">IF(E72&lt;&gt;"",E72,"")</f>
        <v/>
      </c>
      <c r="F173" s="116" t="n">
        <v>2</v>
      </c>
      <c r="G173" s="168" t="n">
        <f aca="false">G72</f>
        <v>0</v>
      </c>
      <c r="H173" s="49" t="str">
        <f aca="false">IF($G173&lt;&gt;"",G173,"")</f>
        <v/>
      </c>
      <c r="I173" s="169"/>
      <c r="J173" s="170"/>
      <c r="K173" s="171" t="str">
        <f aca="false">IF($B173&lt;&gt;"",IF(I173,(INDEX(P$112:Q$115,MATCH(H173,P$112:P$115),2)/I173)*1000,0),"")</f>
        <v/>
      </c>
      <c r="L173" s="171" t="str">
        <f aca="false">IF(Q$112&lt;&gt;"",IF($B173&lt;&gt;"",K173-$J173,""),"")</f>
        <v/>
      </c>
      <c r="M173" s="172" t="str">
        <f aca="false">IF(B173&lt;&gt;"",RANK(L173,L$112:L$211),"")</f>
        <v/>
      </c>
      <c r="N173" s="172" t="str">
        <f aca="false">IF(B173&lt;&gt;"",'Classement Général'!BB72,"")</f>
        <v/>
      </c>
      <c r="O173" s="172" t="str">
        <f aca="false">IF(B173&lt;&gt;"",'Calculs (M1..M20)'!A75,"")</f>
        <v/>
      </c>
      <c r="P173" s="0"/>
      <c r="Q173" s="0"/>
      <c r="R173" s="0"/>
      <c r="S173" s="0"/>
      <c r="T173" s="0"/>
      <c r="U173" s="0"/>
      <c r="V173" s="0"/>
      <c r="AH173" s="49" t="str">
        <f aca="false">IF($G173&lt;&gt;"",AG173,"")</f>
        <v/>
      </c>
      <c r="AI173" s="169"/>
      <c r="AJ173" s="170"/>
    </row>
    <row r="174" customFormat="false" ht="13" hidden="true" customHeight="false" outlineLevel="0" collapsed="false">
      <c r="A174" s="0"/>
      <c r="B174" s="167" t="str">
        <f aca="false">IF(B73&lt;&gt;"",B73,"")</f>
        <v/>
      </c>
      <c r="C174" s="116" t="str">
        <f aca="false">IF(C73&lt;&gt;"",C73,"")</f>
        <v/>
      </c>
      <c r="D174" s="116" t="str">
        <f aca="false">IF(D73&lt;&gt;"",D73,"")</f>
        <v/>
      </c>
      <c r="E174" s="116" t="str">
        <f aca="false">IF(E73&lt;&gt;"",E73,"")</f>
        <v/>
      </c>
      <c r="F174" s="116" t="n">
        <v>2</v>
      </c>
      <c r="G174" s="168" t="n">
        <f aca="false">G73</f>
        <v>0</v>
      </c>
      <c r="H174" s="49" t="str">
        <f aca="false">IF($G174&lt;&gt;"",G174,"")</f>
        <v/>
      </c>
      <c r="I174" s="169"/>
      <c r="J174" s="170"/>
      <c r="K174" s="171" t="str">
        <f aca="false">IF($B174&lt;&gt;"",IF(I174,(INDEX(P$112:Q$115,MATCH(H174,P$112:P$115),2)/I174)*1000,0),"")</f>
        <v/>
      </c>
      <c r="L174" s="171" t="str">
        <f aca="false">IF(Q$112&lt;&gt;"",IF($B174&lt;&gt;"",K174-$J174,""),"")</f>
        <v/>
      </c>
      <c r="M174" s="172" t="str">
        <f aca="false">IF(B174&lt;&gt;"",RANK(L174,L$112:L$211),"")</f>
        <v/>
      </c>
      <c r="N174" s="172" t="str">
        <f aca="false">IF(B174&lt;&gt;"",'Classement Général'!BB73,"")</f>
        <v/>
      </c>
      <c r="O174" s="172" t="str">
        <f aca="false">IF(B174&lt;&gt;"",'Calculs (M1..M20)'!A76,"")</f>
        <v/>
      </c>
      <c r="P174" s="0"/>
      <c r="Q174" s="0"/>
      <c r="R174" s="0"/>
      <c r="S174" s="0"/>
      <c r="T174" s="0"/>
      <c r="U174" s="0"/>
      <c r="V174" s="0"/>
      <c r="AH174" s="49" t="str">
        <f aca="false">IF($G174&lt;&gt;"",AG174,"")</f>
        <v/>
      </c>
      <c r="AI174" s="169"/>
      <c r="AJ174" s="170"/>
    </row>
    <row r="175" customFormat="false" ht="13" hidden="true" customHeight="false" outlineLevel="0" collapsed="false">
      <c r="A175" s="0"/>
      <c r="B175" s="167" t="str">
        <f aca="false">IF(B74&lt;&gt;"",B74,"")</f>
        <v/>
      </c>
      <c r="C175" s="116" t="str">
        <f aca="false">IF(C74&lt;&gt;"",C74,"")</f>
        <v/>
      </c>
      <c r="D175" s="116" t="str">
        <f aca="false">IF(D74&lt;&gt;"",D74,"")</f>
        <v/>
      </c>
      <c r="E175" s="116" t="str">
        <f aca="false">IF(E74&lt;&gt;"",E74,"")</f>
        <v/>
      </c>
      <c r="F175" s="116" t="n">
        <v>2</v>
      </c>
      <c r="G175" s="168" t="n">
        <f aca="false">G74</f>
        <v>0</v>
      </c>
      <c r="H175" s="49" t="str">
        <f aca="false">IF($G175&lt;&gt;"",G175,"")</f>
        <v/>
      </c>
      <c r="I175" s="169"/>
      <c r="J175" s="170"/>
      <c r="K175" s="171" t="str">
        <f aca="false">IF($B175&lt;&gt;"",IF(I175,(INDEX(P$112:Q$115,MATCH(H175,P$112:P$115),2)/I175)*1000,0),"")</f>
        <v/>
      </c>
      <c r="L175" s="171" t="str">
        <f aca="false">IF(Q$112&lt;&gt;"",IF($B175&lt;&gt;"",K175-$J175,""),"")</f>
        <v/>
      </c>
      <c r="M175" s="172" t="str">
        <f aca="false">IF(B175&lt;&gt;"",RANK(L175,L$112:L$211),"")</f>
        <v/>
      </c>
      <c r="N175" s="172" t="str">
        <f aca="false">IF(B175&lt;&gt;"",'Classement Général'!BB74,"")</f>
        <v/>
      </c>
      <c r="O175" s="172" t="str">
        <f aca="false">IF(B175&lt;&gt;"",'Calculs (M1..M20)'!A77,"")</f>
        <v/>
      </c>
      <c r="P175" s="0"/>
      <c r="Q175" s="0"/>
      <c r="R175" s="0"/>
      <c r="S175" s="0"/>
      <c r="T175" s="0"/>
      <c r="U175" s="0"/>
      <c r="V175" s="0"/>
      <c r="AH175" s="49" t="str">
        <f aca="false">IF($G175&lt;&gt;"",AG175,"")</f>
        <v/>
      </c>
      <c r="AI175" s="169"/>
      <c r="AJ175" s="170"/>
    </row>
    <row r="176" customFormat="false" ht="13" hidden="true" customHeight="false" outlineLevel="0" collapsed="false">
      <c r="A176" s="0"/>
      <c r="B176" s="167" t="str">
        <f aca="false">IF(B75&lt;&gt;"",B75,"")</f>
        <v/>
      </c>
      <c r="C176" s="116" t="str">
        <f aca="false">IF(C75&lt;&gt;"",C75,"")</f>
        <v/>
      </c>
      <c r="D176" s="116" t="str">
        <f aca="false">IF(D75&lt;&gt;"",D75,"")</f>
        <v/>
      </c>
      <c r="E176" s="116" t="str">
        <f aca="false">IF(E75&lt;&gt;"",E75,"")</f>
        <v/>
      </c>
      <c r="F176" s="116" t="n">
        <v>2</v>
      </c>
      <c r="G176" s="168" t="n">
        <f aca="false">G75</f>
        <v>0</v>
      </c>
      <c r="H176" s="49" t="str">
        <f aca="false">IF($G176&lt;&gt;"",G176,"")</f>
        <v/>
      </c>
      <c r="I176" s="169"/>
      <c r="J176" s="170"/>
      <c r="K176" s="171" t="str">
        <f aca="false">IF($B176&lt;&gt;"",IF(I176,(INDEX(P$112:Q$115,MATCH(H176,P$112:P$115),2)/I176)*1000,0),"")</f>
        <v/>
      </c>
      <c r="L176" s="171" t="str">
        <f aca="false">IF(Q$112&lt;&gt;"",IF($B176&lt;&gt;"",K176-$J176,""),"")</f>
        <v/>
      </c>
      <c r="M176" s="172" t="str">
        <f aca="false">IF(B176&lt;&gt;"",RANK(L176,L$112:L$211),"")</f>
        <v/>
      </c>
      <c r="N176" s="172" t="str">
        <f aca="false">IF(B176&lt;&gt;"",'Classement Général'!BB75,"")</f>
        <v/>
      </c>
      <c r="O176" s="172" t="str">
        <f aca="false">IF(B176&lt;&gt;"",'Calculs (M1..M20)'!A78,"")</f>
        <v/>
      </c>
      <c r="P176" s="0"/>
      <c r="Q176" s="0"/>
      <c r="R176" s="0"/>
      <c r="S176" s="0"/>
      <c r="T176" s="0"/>
      <c r="U176" s="0"/>
      <c r="V176" s="0"/>
      <c r="AH176" s="49" t="str">
        <f aca="false">IF($G176&lt;&gt;"",AG176,"")</f>
        <v/>
      </c>
      <c r="AI176" s="169"/>
      <c r="AJ176" s="170"/>
    </row>
    <row r="177" customFormat="false" ht="13" hidden="true" customHeight="false" outlineLevel="0" collapsed="false">
      <c r="A177" s="0"/>
      <c r="B177" s="167" t="str">
        <f aca="false">IF(B76&lt;&gt;"",B76,"")</f>
        <v/>
      </c>
      <c r="C177" s="116" t="str">
        <f aca="false">IF(C76&lt;&gt;"",C76,"")</f>
        <v/>
      </c>
      <c r="D177" s="116" t="str">
        <f aca="false">IF(D76&lt;&gt;"",D76,"")</f>
        <v/>
      </c>
      <c r="E177" s="116" t="str">
        <f aca="false">IF(E76&lt;&gt;"",E76,"")</f>
        <v/>
      </c>
      <c r="F177" s="116" t="n">
        <v>2</v>
      </c>
      <c r="G177" s="168" t="n">
        <f aca="false">G76</f>
        <v>0</v>
      </c>
      <c r="H177" s="49" t="str">
        <f aca="false">IF($G177&lt;&gt;"",G177,"")</f>
        <v/>
      </c>
      <c r="I177" s="169"/>
      <c r="J177" s="170"/>
      <c r="K177" s="171" t="str">
        <f aca="false">IF($B177&lt;&gt;"",IF(I177,(INDEX(P$112:Q$115,MATCH(H177,P$112:P$115),2)/I177)*1000,0),"")</f>
        <v/>
      </c>
      <c r="L177" s="171" t="str">
        <f aca="false">IF(Q$112&lt;&gt;"",IF($B177&lt;&gt;"",K177-$J177,""),"")</f>
        <v/>
      </c>
      <c r="M177" s="172" t="str">
        <f aca="false">IF(B177&lt;&gt;"",RANK(L177,L$112:L$211),"")</f>
        <v/>
      </c>
      <c r="N177" s="172" t="str">
        <f aca="false">IF(B177&lt;&gt;"",'Classement Général'!BB76,"")</f>
        <v/>
      </c>
      <c r="O177" s="172" t="str">
        <f aca="false">IF(B177&lt;&gt;"",'Calculs (M1..M20)'!A79,"")</f>
        <v/>
      </c>
      <c r="P177" s="0"/>
      <c r="Q177" s="0"/>
      <c r="R177" s="0"/>
      <c r="S177" s="0"/>
      <c r="T177" s="0"/>
      <c r="U177" s="0"/>
      <c r="V177" s="0"/>
      <c r="AH177" s="49" t="str">
        <f aca="false">IF($G177&lt;&gt;"",AG177,"")</f>
        <v/>
      </c>
      <c r="AI177" s="169"/>
      <c r="AJ177" s="170"/>
    </row>
    <row r="178" customFormat="false" ht="13" hidden="true" customHeight="false" outlineLevel="0" collapsed="false">
      <c r="A178" s="0"/>
      <c r="B178" s="167" t="str">
        <f aca="false">IF(B77&lt;&gt;"",B77,"")</f>
        <v/>
      </c>
      <c r="C178" s="116" t="str">
        <f aca="false">IF(C77&lt;&gt;"",C77,"")</f>
        <v/>
      </c>
      <c r="D178" s="116" t="str">
        <f aca="false">IF(D77&lt;&gt;"",D77,"")</f>
        <v/>
      </c>
      <c r="E178" s="116" t="str">
        <f aca="false">IF(E77&lt;&gt;"",E77,"")</f>
        <v/>
      </c>
      <c r="F178" s="116" t="n">
        <v>2</v>
      </c>
      <c r="G178" s="168" t="n">
        <f aca="false">G77</f>
        <v>0</v>
      </c>
      <c r="H178" s="49" t="str">
        <f aca="false">IF($G178&lt;&gt;"",G178,"")</f>
        <v/>
      </c>
      <c r="I178" s="169"/>
      <c r="J178" s="170"/>
      <c r="K178" s="171" t="str">
        <f aca="false">IF($B178&lt;&gt;"",IF(I178,(INDEX(P$112:Q$115,MATCH(H178,P$112:P$115),2)/I178)*1000,0),"")</f>
        <v/>
      </c>
      <c r="L178" s="171" t="str">
        <f aca="false">IF(Q$112&lt;&gt;"",IF($B178&lt;&gt;"",K178-$J178,""),"")</f>
        <v/>
      </c>
      <c r="M178" s="172" t="str">
        <f aca="false">IF(B178&lt;&gt;"",RANK(L178,L$112:L$211),"")</f>
        <v/>
      </c>
      <c r="N178" s="172" t="str">
        <f aca="false">IF(B178&lt;&gt;"",'Classement Général'!BB77,"")</f>
        <v/>
      </c>
      <c r="O178" s="172" t="str">
        <f aca="false">IF(B178&lt;&gt;"",'Calculs (M1..M20)'!A80,"")</f>
        <v/>
      </c>
      <c r="P178" s="0"/>
      <c r="Q178" s="0"/>
      <c r="R178" s="0"/>
      <c r="S178" s="0"/>
      <c r="T178" s="0"/>
      <c r="U178" s="0"/>
      <c r="V178" s="0"/>
      <c r="AH178" s="49" t="str">
        <f aca="false">IF($G178&lt;&gt;"",AG178,"")</f>
        <v/>
      </c>
      <c r="AI178" s="169"/>
      <c r="AJ178" s="170"/>
    </row>
    <row r="179" customFormat="false" ht="13" hidden="true" customHeight="false" outlineLevel="0" collapsed="false">
      <c r="A179" s="0"/>
      <c r="B179" s="167" t="str">
        <f aca="false">IF(B78&lt;&gt;"",B78,"")</f>
        <v/>
      </c>
      <c r="C179" s="116" t="str">
        <f aca="false">IF(C78&lt;&gt;"",C78,"")</f>
        <v/>
      </c>
      <c r="D179" s="116" t="str">
        <f aca="false">IF(D78&lt;&gt;"",D78,"")</f>
        <v/>
      </c>
      <c r="E179" s="116" t="str">
        <f aca="false">IF(E78&lt;&gt;"",E78,"")</f>
        <v/>
      </c>
      <c r="F179" s="116" t="n">
        <v>2</v>
      </c>
      <c r="G179" s="168" t="n">
        <f aca="false">G78</f>
        <v>0</v>
      </c>
      <c r="H179" s="49" t="str">
        <f aca="false">IF($G179&lt;&gt;"",G179,"")</f>
        <v/>
      </c>
      <c r="I179" s="169"/>
      <c r="J179" s="170"/>
      <c r="K179" s="171" t="str">
        <f aca="false">IF($B179&lt;&gt;"",IF(I179,(INDEX(P$112:Q$115,MATCH(H179,P$112:P$115),2)/I179)*1000,0),"")</f>
        <v/>
      </c>
      <c r="L179" s="171" t="str">
        <f aca="false">IF(Q$112&lt;&gt;"",IF($B179&lt;&gt;"",K179-$J179,""),"")</f>
        <v/>
      </c>
      <c r="M179" s="172" t="str">
        <f aca="false">IF(B179&lt;&gt;"",RANK(L179,L$112:L$211),"")</f>
        <v/>
      </c>
      <c r="N179" s="172" t="str">
        <f aca="false">IF(B179&lt;&gt;"",'Classement Général'!BB78,"")</f>
        <v/>
      </c>
      <c r="O179" s="172" t="str">
        <f aca="false">IF(B179&lt;&gt;"",'Calculs (M1..M20)'!A81,"")</f>
        <v/>
      </c>
      <c r="P179" s="0"/>
      <c r="Q179" s="0"/>
      <c r="R179" s="0"/>
      <c r="S179" s="0"/>
      <c r="T179" s="0"/>
      <c r="U179" s="0"/>
      <c r="V179" s="0"/>
      <c r="AH179" s="49" t="str">
        <f aca="false">IF($G179&lt;&gt;"",AG179,"")</f>
        <v/>
      </c>
      <c r="AI179" s="169"/>
      <c r="AJ179" s="170"/>
    </row>
    <row r="180" customFormat="false" ht="13" hidden="true" customHeight="false" outlineLevel="0" collapsed="false">
      <c r="A180" s="0"/>
      <c r="B180" s="167" t="str">
        <f aca="false">IF(B79&lt;&gt;"",B79,"")</f>
        <v/>
      </c>
      <c r="C180" s="116" t="str">
        <f aca="false">IF(C79&lt;&gt;"",C79,"")</f>
        <v/>
      </c>
      <c r="D180" s="116" t="str">
        <f aca="false">IF(D79&lt;&gt;"",D79,"")</f>
        <v/>
      </c>
      <c r="E180" s="116" t="str">
        <f aca="false">IF(E79&lt;&gt;"",E79,"")</f>
        <v/>
      </c>
      <c r="F180" s="116" t="n">
        <v>2</v>
      </c>
      <c r="G180" s="168" t="n">
        <f aca="false">G79</f>
        <v>0</v>
      </c>
      <c r="H180" s="49" t="str">
        <f aca="false">IF($G180&lt;&gt;"",G180,"")</f>
        <v/>
      </c>
      <c r="I180" s="169"/>
      <c r="J180" s="170"/>
      <c r="K180" s="171" t="str">
        <f aca="false">IF($B180&lt;&gt;"",IF(I180,(INDEX(P$112:Q$115,MATCH(H180,P$112:P$115),2)/I180)*1000,0),"")</f>
        <v/>
      </c>
      <c r="L180" s="171" t="str">
        <f aca="false">IF(Q$112&lt;&gt;"",IF($B180&lt;&gt;"",K180-$J180,""),"")</f>
        <v/>
      </c>
      <c r="M180" s="172" t="str">
        <f aca="false">IF(B180&lt;&gt;"",RANK(L180,L$112:L$211),"")</f>
        <v/>
      </c>
      <c r="N180" s="172" t="str">
        <f aca="false">IF(B180&lt;&gt;"",'Classement Général'!BB79,"")</f>
        <v/>
      </c>
      <c r="O180" s="172" t="str">
        <f aca="false">IF(B180&lt;&gt;"",'Calculs (M1..M20)'!A82,"")</f>
        <v/>
      </c>
      <c r="P180" s="0"/>
      <c r="Q180" s="0"/>
      <c r="R180" s="0"/>
      <c r="S180" s="0"/>
      <c r="T180" s="0"/>
      <c r="U180" s="0"/>
      <c r="V180" s="0"/>
      <c r="AH180" s="49" t="str">
        <f aca="false">IF($G180&lt;&gt;"",AG180,"")</f>
        <v/>
      </c>
      <c r="AI180" s="169"/>
      <c r="AJ180" s="170"/>
    </row>
    <row r="181" customFormat="false" ht="13" hidden="true" customHeight="false" outlineLevel="0" collapsed="false">
      <c r="A181" s="0"/>
      <c r="B181" s="167" t="str">
        <f aca="false">IF(B80&lt;&gt;"",B80,"")</f>
        <v/>
      </c>
      <c r="C181" s="116" t="str">
        <f aca="false">IF(C80&lt;&gt;"",C80,"")</f>
        <v/>
      </c>
      <c r="D181" s="116" t="str">
        <f aca="false">IF(D80&lt;&gt;"",D80,"")</f>
        <v/>
      </c>
      <c r="E181" s="116" t="str">
        <f aca="false">IF(E80&lt;&gt;"",E80,"")</f>
        <v/>
      </c>
      <c r="F181" s="116" t="n">
        <v>2</v>
      </c>
      <c r="G181" s="168" t="n">
        <f aca="false">G80</f>
        <v>0</v>
      </c>
      <c r="H181" s="49" t="str">
        <f aca="false">IF($G181&lt;&gt;"",G181,"")</f>
        <v/>
      </c>
      <c r="I181" s="169"/>
      <c r="J181" s="170"/>
      <c r="K181" s="171" t="str">
        <f aca="false">IF($B181&lt;&gt;"",IF(I181,(INDEX(P$112:Q$115,MATCH(H181,P$112:P$115),2)/I181)*1000,0),"")</f>
        <v/>
      </c>
      <c r="L181" s="171" t="str">
        <f aca="false">IF(Q$112&lt;&gt;"",IF($B181&lt;&gt;"",K181-$J181,""),"")</f>
        <v/>
      </c>
      <c r="M181" s="172" t="str">
        <f aca="false">IF(B181&lt;&gt;"",RANK(L181,L$112:L$211),"")</f>
        <v/>
      </c>
      <c r="N181" s="172" t="str">
        <f aca="false">IF(B181&lt;&gt;"",'Classement Général'!BB80,"")</f>
        <v/>
      </c>
      <c r="O181" s="172" t="str">
        <f aca="false">IF(B181&lt;&gt;"",'Calculs (M1..M20)'!A83,"")</f>
        <v/>
      </c>
      <c r="P181" s="0"/>
      <c r="Q181" s="0"/>
      <c r="R181" s="0"/>
      <c r="S181" s="0"/>
      <c r="T181" s="0"/>
      <c r="U181" s="0"/>
      <c r="V181" s="0"/>
      <c r="AH181" s="49" t="str">
        <f aca="false">IF($G181&lt;&gt;"",AG181,"")</f>
        <v/>
      </c>
      <c r="AI181" s="169"/>
      <c r="AJ181" s="170"/>
    </row>
    <row r="182" customFormat="false" ht="13" hidden="true" customHeight="false" outlineLevel="0" collapsed="false">
      <c r="A182" s="0"/>
      <c r="B182" s="167" t="str">
        <f aca="false">IF(B81&lt;&gt;"",B81,"")</f>
        <v/>
      </c>
      <c r="C182" s="116" t="str">
        <f aca="false">IF(C81&lt;&gt;"",C81,"")</f>
        <v/>
      </c>
      <c r="D182" s="116" t="str">
        <f aca="false">IF(D81&lt;&gt;"",D81,"")</f>
        <v/>
      </c>
      <c r="E182" s="116" t="str">
        <f aca="false">IF(E81&lt;&gt;"",E81,"")</f>
        <v/>
      </c>
      <c r="F182" s="116" t="n">
        <v>2</v>
      </c>
      <c r="G182" s="168" t="n">
        <f aca="false">G81</f>
        <v>0</v>
      </c>
      <c r="H182" s="49" t="str">
        <f aca="false">IF($G182&lt;&gt;"",G182,"")</f>
        <v/>
      </c>
      <c r="I182" s="169"/>
      <c r="J182" s="170"/>
      <c r="K182" s="171" t="str">
        <f aca="false">IF($B182&lt;&gt;"",IF(I182,(INDEX(P$112:Q$115,MATCH(H182,P$112:P$115),2)/I182)*1000,0),"")</f>
        <v/>
      </c>
      <c r="L182" s="171" t="str">
        <f aca="false">IF(Q$112&lt;&gt;"",IF($B182&lt;&gt;"",K182-$J182,""),"")</f>
        <v/>
      </c>
      <c r="M182" s="172" t="str">
        <f aca="false">IF(B182&lt;&gt;"",RANK(L182,L$112:L$211),"")</f>
        <v/>
      </c>
      <c r="N182" s="172" t="str">
        <f aca="false">IF(B182&lt;&gt;"",'Classement Général'!BB81,"")</f>
        <v/>
      </c>
      <c r="O182" s="172" t="str">
        <f aca="false">IF(B182&lt;&gt;"",'Calculs (M1..M20)'!A84,"")</f>
        <v/>
      </c>
      <c r="P182" s="0"/>
      <c r="Q182" s="0"/>
      <c r="R182" s="0"/>
      <c r="S182" s="0"/>
      <c r="T182" s="0"/>
      <c r="U182" s="0"/>
      <c r="V182" s="0"/>
      <c r="AH182" s="49" t="str">
        <f aca="false">IF($G182&lt;&gt;"",AG182,"")</f>
        <v/>
      </c>
      <c r="AI182" s="169"/>
      <c r="AJ182" s="170"/>
    </row>
    <row r="183" customFormat="false" ht="13" hidden="true" customHeight="false" outlineLevel="0" collapsed="false">
      <c r="A183" s="0"/>
      <c r="B183" s="167" t="str">
        <f aca="false">IF(B82&lt;&gt;"",B82,"")</f>
        <v/>
      </c>
      <c r="C183" s="116" t="str">
        <f aca="false">IF(C82&lt;&gt;"",C82,"")</f>
        <v/>
      </c>
      <c r="D183" s="116" t="str">
        <f aca="false">IF(D82&lt;&gt;"",D82,"")</f>
        <v/>
      </c>
      <c r="E183" s="116" t="str">
        <f aca="false">IF(E82&lt;&gt;"",E82,"")</f>
        <v/>
      </c>
      <c r="F183" s="116" t="n">
        <v>2</v>
      </c>
      <c r="G183" s="168" t="n">
        <f aca="false">G82</f>
        <v>0</v>
      </c>
      <c r="H183" s="49" t="str">
        <f aca="false">IF($G183&lt;&gt;"",G183,"")</f>
        <v/>
      </c>
      <c r="I183" s="169"/>
      <c r="J183" s="170"/>
      <c r="K183" s="171" t="str">
        <f aca="false">IF($B183&lt;&gt;"",IF(I183,(INDEX(P$112:Q$115,MATCH(H183,P$112:P$115),2)/I183)*1000,0),"")</f>
        <v/>
      </c>
      <c r="L183" s="171" t="str">
        <f aca="false">IF(Q$112&lt;&gt;"",IF($B183&lt;&gt;"",K183-$J183,""),"")</f>
        <v/>
      </c>
      <c r="M183" s="172" t="str">
        <f aca="false">IF(B183&lt;&gt;"",RANK(L183,L$112:L$211),"")</f>
        <v/>
      </c>
      <c r="N183" s="172" t="str">
        <f aca="false">IF(B183&lt;&gt;"",'Classement Général'!BB82,"")</f>
        <v/>
      </c>
      <c r="O183" s="172" t="str">
        <f aca="false">IF(B183&lt;&gt;"",'Calculs (M1..M20)'!A85,"")</f>
        <v/>
      </c>
      <c r="P183" s="0"/>
      <c r="Q183" s="0"/>
      <c r="R183" s="0"/>
      <c r="S183" s="0"/>
      <c r="T183" s="0"/>
      <c r="U183" s="0"/>
      <c r="V183" s="0"/>
      <c r="AH183" s="49" t="str">
        <f aca="false">IF($G183&lt;&gt;"",AG183,"")</f>
        <v/>
      </c>
      <c r="AI183" s="169"/>
      <c r="AJ183" s="170"/>
    </row>
    <row r="184" customFormat="false" ht="13" hidden="true" customHeight="false" outlineLevel="0" collapsed="false">
      <c r="A184" s="0"/>
      <c r="B184" s="167" t="str">
        <f aca="false">IF(B83&lt;&gt;"",B83,"")</f>
        <v/>
      </c>
      <c r="C184" s="116" t="str">
        <f aca="false">IF(C83&lt;&gt;"",C83,"")</f>
        <v/>
      </c>
      <c r="D184" s="116" t="str">
        <f aca="false">IF(D83&lt;&gt;"",D83,"")</f>
        <v/>
      </c>
      <c r="E184" s="116" t="str">
        <f aca="false">IF(E83&lt;&gt;"",E83,"")</f>
        <v/>
      </c>
      <c r="F184" s="116" t="n">
        <v>2</v>
      </c>
      <c r="G184" s="168" t="n">
        <f aca="false">G83</f>
        <v>0</v>
      </c>
      <c r="H184" s="49" t="str">
        <f aca="false">IF($G184&lt;&gt;"",G184,"")</f>
        <v/>
      </c>
      <c r="I184" s="169"/>
      <c r="J184" s="170"/>
      <c r="K184" s="171" t="str">
        <f aca="false">IF($B184&lt;&gt;"",IF(I184,(INDEX(P$112:Q$115,MATCH(H184,P$112:P$115),2)/I184)*1000,0),"")</f>
        <v/>
      </c>
      <c r="L184" s="171" t="str">
        <f aca="false">IF(Q$112&lt;&gt;"",IF($B184&lt;&gt;"",K184-$J184,""),"")</f>
        <v/>
      </c>
      <c r="M184" s="172" t="str">
        <f aca="false">IF(B184&lt;&gt;"",RANK(L184,L$112:L$211),"")</f>
        <v/>
      </c>
      <c r="N184" s="172" t="str">
        <f aca="false">IF(B184&lt;&gt;"",'Classement Général'!BB83,"")</f>
        <v/>
      </c>
      <c r="O184" s="172" t="str">
        <f aca="false">IF(B184&lt;&gt;"",'Calculs (M1..M20)'!A86,"")</f>
        <v/>
      </c>
      <c r="P184" s="0"/>
      <c r="Q184" s="0"/>
      <c r="R184" s="0"/>
      <c r="S184" s="0"/>
      <c r="T184" s="0"/>
      <c r="U184" s="0"/>
      <c r="V184" s="0"/>
      <c r="AH184" s="49" t="str">
        <f aca="false">IF($G184&lt;&gt;"",AG184,"")</f>
        <v/>
      </c>
      <c r="AI184" s="169"/>
      <c r="AJ184" s="170"/>
    </row>
    <row r="185" customFormat="false" ht="13" hidden="true" customHeight="false" outlineLevel="0" collapsed="false">
      <c r="A185" s="0"/>
      <c r="B185" s="167" t="str">
        <f aca="false">IF(B84&lt;&gt;"",B84,"")</f>
        <v/>
      </c>
      <c r="C185" s="116" t="str">
        <f aca="false">IF(C84&lt;&gt;"",C84,"")</f>
        <v/>
      </c>
      <c r="D185" s="116" t="str">
        <f aca="false">IF(D84&lt;&gt;"",D84,"")</f>
        <v/>
      </c>
      <c r="E185" s="116" t="str">
        <f aca="false">IF(E84&lt;&gt;"",E84,"")</f>
        <v/>
      </c>
      <c r="F185" s="116" t="n">
        <v>2</v>
      </c>
      <c r="G185" s="168" t="n">
        <f aca="false">G84</f>
        <v>0</v>
      </c>
      <c r="H185" s="49" t="str">
        <f aca="false">IF($G185&lt;&gt;"",G185,"")</f>
        <v/>
      </c>
      <c r="I185" s="169"/>
      <c r="J185" s="170"/>
      <c r="K185" s="171" t="str">
        <f aca="false">IF($B185&lt;&gt;"",IF(I185,(INDEX(P$112:Q$115,MATCH(H185,P$112:P$115),2)/I185)*1000,0),"")</f>
        <v/>
      </c>
      <c r="L185" s="171" t="str">
        <f aca="false">IF(Q$112&lt;&gt;"",IF($B185&lt;&gt;"",K185-$J185,""),"")</f>
        <v/>
      </c>
      <c r="M185" s="172" t="str">
        <f aca="false">IF(B185&lt;&gt;"",RANK(L185,L$112:L$211),"")</f>
        <v/>
      </c>
      <c r="N185" s="172" t="str">
        <f aca="false">IF(B185&lt;&gt;"",'Classement Général'!BB84,"")</f>
        <v/>
      </c>
      <c r="O185" s="172" t="str">
        <f aca="false">IF(B185&lt;&gt;"",'Calculs (M1..M20)'!A87,"")</f>
        <v/>
      </c>
      <c r="P185" s="0"/>
      <c r="Q185" s="0"/>
      <c r="R185" s="0"/>
      <c r="S185" s="0"/>
      <c r="T185" s="0"/>
      <c r="U185" s="0"/>
      <c r="V185" s="0"/>
      <c r="AH185" s="49" t="str">
        <f aca="false">IF($G185&lt;&gt;"",AG185,"")</f>
        <v/>
      </c>
      <c r="AI185" s="169"/>
      <c r="AJ185" s="170"/>
    </row>
    <row r="186" customFormat="false" ht="13" hidden="true" customHeight="false" outlineLevel="0" collapsed="false">
      <c r="A186" s="0"/>
      <c r="B186" s="167" t="str">
        <f aca="false">IF(B85&lt;&gt;"",B85,"")</f>
        <v/>
      </c>
      <c r="C186" s="116" t="str">
        <f aca="false">IF(C85&lt;&gt;"",C85,"")</f>
        <v/>
      </c>
      <c r="D186" s="116" t="str">
        <f aca="false">IF(D85&lt;&gt;"",D85,"")</f>
        <v/>
      </c>
      <c r="E186" s="116" t="str">
        <f aca="false">IF(E85&lt;&gt;"",E85,"")</f>
        <v/>
      </c>
      <c r="F186" s="116" t="n">
        <v>2</v>
      </c>
      <c r="G186" s="168" t="n">
        <f aca="false">G85</f>
        <v>0</v>
      </c>
      <c r="H186" s="49" t="str">
        <f aca="false">IF($G186&lt;&gt;"",G186,"")</f>
        <v/>
      </c>
      <c r="I186" s="169"/>
      <c r="J186" s="170"/>
      <c r="K186" s="171" t="str">
        <f aca="false">IF($B186&lt;&gt;"",IF(I186,(INDEX(P$112:Q$115,MATCH(H186,P$112:P$115),2)/I186)*1000,0),"")</f>
        <v/>
      </c>
      <c r="L186" s="171" t="str">
        <f aca="false">IF(Q$112&lt;&gt;"",IF($B186&lt;&gt;"",K186-$J186,""),"")</f>
        <v/>
      </c>
      <c r="M186" s="172" t="str">
        <f aca="false">IF(B186&lt;&gt;"",RANK(L186,L$112:L$211),"")</f>
        <v/>
      </c>
      <c r="N186" s="172" t="str">
        <f aca="false">IF(B186&lt;&gt;"",'Classement Général'!BB85,"")</f>
        <v/>
      </c>
      <c r="O186" s="172" t="str">
        <f aca="false">IF(B186&lt;&gt;"",'Calculs (M1..M20)'!A88,"")</f>
        <v/>
      </c>
      <c r="P186" s="0"/>
      <c r="Q186" s="0"/>
      <c r="R186" s="0"/>
      <c r="S186" s="0"/>
      <c r="T186" s="0"/>
      <c r="U186" s="0"/>
      <c r="V186" s="0"/>
      <c r="AH186" s="49" t="str">
        <f aca="false">IF($G186&lt;&gt;"",AG186,"")</f>
        <v/>
      </c>
      <c r="AI186" s="169"/>
      <c r="AJ186" s="170"/>
    </row>
    <row r="187" customFormat="false" ht="13" hidden="true" customHeight="false" outlineLevel="0" collapsed="false">
      <c r="A187" s="0"/>
      <c r="B187" s="167" t="str">
        <f aca="false">IF(B86&lt;&gt;"",B86,"")</f>
        <v/>
      </c>
      <c r="C187" s="116" t="str">
        <f aca="false">IF(C86&lt;&gt;"",C86,"")</f>
        <v/>
      </c>
      <c r="D187" s="116" t="str">
        <f aca="false">IF(D86&lt;&gt;"",D86,"")</f>
        <v/>
      </c>
      <c r="E187" s="116" t="str">
        <f aca="false">IF(E86&lt;&gt;"",E86,"")</f>
        <v/>
      </c>
      <c r="F187" s="116" t="n">
        <v>2</v>
      </c>
      <c r="G187" s="168" t="n">
        <f aca="false">G86</f>
        <v>0</v>
      </c>
      <c r="H187" s="49" t="str">
        <f aca="false">IF($G187&lt;&gt;"",G187,"")</f>
        <v/>
      </c>
      <c r="I187" s="169"/>
      <c r="J187" s="170"/>
      <c r="K187" s="171" t="str">
        <f aca="false">IF($B187&lt;&gt;"",IF(I187,(INDEX(P$112:Q$115,MATCH(H187,P$112:P$115),2)/I187)*1000,0),"")</f>
        <v/>
      </c>
      <c r="L187" s="171" t="str">
        <f aca="false">IF(Q$112&lt;&gt;"",IF($B187&lt;&gt;"",K187-$J187,""),"")</f>
        <v/>
      </c>
      <c r="M187" s="172" t="str">
        <f aca="false">IF(B187&lt;&gt;"",RANK(L187,L$112:L$211),"")</f>
        <v/>
      </c>
      <c r="N187" s="172" t="str">
        <f aca="false">IF(B187&lt;&gt;"",'Classement Général'!BB86,"")</f>
        <v/>
      </c>
      <c r="O187" s="172" t="str">
        <f aca="false">IF(B187&lt;&gt;"",'Calculs (M1..M20)'!A89,"")</f>
        <v/>
      </c>
      <c r="P187" s="0"/>
      <c r="Q187" s="0"/>
      <c r="R187" s="0"/>
      <c r="S187" s="0"/>
      <c r="T187" s="0"/>
      <c r="U187" s="0"/>
      <c r="V187" s="0"/>
      <c r="AH187" s="49" t="str">
        <f aca="false">IF($G187&lt;&gt;"",AG187,"")</f>
        <v/>
      </c>
      <c r="AI187" s="169"/>
      <c r="AJ187" s="170"/>
    </row>
    <row r="188" customFormat="false" ht="13" hidden="true" customHeight="false" outlineLevel="0" collapsed="false">
      <c r="A188" s="0"/>
      <c r="B188" s="167" t="str">
        <f aca="false">IF(B87&lt;&gt;"",B87,"")</f>
        <v/>
      </c>
      <c r="C188" s="116" t="str">
        <f aca="false">IF(C87&lt;&gt;"",C87,"")</f>
        <v/>
      </c>
      <c r="D188" s="116" t="str">
        <f aca="false">IF(D87&lt;&gt;"",D87,"")</f>
        <v/>
      </c>
      <c r="E188" s="116" t="str">
        <f aca="false">IF(E87&lt;&gt;"",E87,"")</f>
        <v/>
      </c>
      <c r="F188" s="116" t="n">
        <v>2</v>
      </c>
      <c r="G188" s="168" t="n">
        <f aca="false">G87</f>
        <v>0</v>
      </c>
      <c r="H188" s="49" t="str">
        <f aca="false">IF($G188&lt;&gt;"",G188,"")</f>
        <v/>
      </c>
      <c r="I188" s="169"/>
      <c r="J188" s="170"/>
      <c r="K188" s="171" t="str">
        <f aca="false">IF($B188&lt;&gt;"",IF(I188,(INDEX(P$112:Q$115,MATCH(H188,P$112:P$115),2)/I188)*1000,0),"")</f>
        <v/>
      </c>
      <c r="L188" s="171" t="str">
        <f aca="false">IF(Q$112&lt;&gt;"",IF($B188&lt;&gt;"",K188-$J188,""),"")</f>
        <v/>
      </c>
      <c r="M188" s="172" t="str">
        <f aca="false">IF(B188&lt;&gt;"",RANK(L188,L$112:L$211),"")</f>
        <v/>
      </c>
      <c r="N188" s="172" t="str">
        <f aca="false">IF(B188&lt;&gt;"",'Classement Général'!BB87,"")</f>
        <v/>
      </c>
      <c r="O188" s="172" t="str">
        <f aca="false">IF(B188&lt;&gt;"",'Calculs (M1..M20)'!A90,"")</f>
        <v/>
      </c>
      <c r="P188" s="0"/>
      <c r="Q188" s="0"/>
      <c r="R188" s="0"/>
      <c r="S188" s="0"/>
      <c r="T188" s="0"/>
      <c r="U188" s="0"/>
      <c r="V188" s="0"/>
      <c r="AH188" s="49" t="str">
        <f aca="false">IF($G188&lt;&gt;"",AG188,"")</f>
        <v/>
      </c>
      <c r="AI188" s="169"/>
      <c r="AJ188" s="170"/>
    </row>
    <row r="189" customFormat="false" ht="13" hidden="true" customHeight="false" outlineLevel="0" collapsed="false">
      <c r="A189" s="0"/>
      <c r="B189" s="167" t="str">
        <f aca="false">IF(B88&lt;&gt;"",B88,"")</f>
        <v/>
      </c>
      <c r="C189" s="116" t="str">
        <f aca="false">IF(C88&lt;&gt;"",C88,"")</f>
        <v/>
      </c>
      <c r="D189" s="116" t="str">
        <f aca="false">IF(D88&lt;&gt;"",D88,"")</f>
        <v/>
      </c>
      <c r="E189" s="116" t="str">
        <f aca="false">IF(E88&lt;&gt;"",E88,"")</f>
        <v/>
      </c>
      <c r="F189" s="116" t="n">
        <v>2</v>
      </c>
      <c r="G189" s="168" t="n">
        <f aca="false">G88</f>
        <v>0</v>
      </c>
      <c r="H189" s="49" t="str">
        <f aca="false">IF($G189&lt;&gt;"",G189,"")</f>
        <v/>
      </c>
      <c r="I189" s="169"/>
      <c r="J189" s="170"/>
      <c r="K189" s="171" t="str">
        <f aca="false">IF($B189&lt;&gt;"",IF(I189,(INDEX(P$112:Q$115,MATCH(H189,P$112:P$115),2)/I189)*1000,0),"")</f>
        <v/>
      </c>
      <c r="L189" s="171" t="str">
        <f aca="false">IF(Q$112&lt;&gt;"",IF($B189&lt;&gt;"",K189-$J189,""),"")</f>
        <v/>
      </c>
      <c r="M189" s="172" t="str">
        <f aca="false">IF(B189&lt;&gt;"",RANK(L189,L$112:L$211),"")</f>
        <v/>
      </c>
      <c r="N189" s="172" t="str">
        <f aca="false">IF(B189&lt;&gt;"",'Classement Général'!BB88,"")</f>
        <v/>
      </c>
      <c r="O189" s="172" t="str">
        <f aca="false">IF(B189&lt;&gt;"",'Calculs (M1..M20)'!A91,"")</f>
        <v/>
      </c>
      <c r="P189" s="0"/>
      <c r="Q189" s="0"/>
      <c r="R189" s="0"/>
      <c r="S189" s="0"/>
      <c r="T189" s="0"/>
      <c r="U189" s="0"/>
      <c r="V189" s="0"/>
      <c r="AH189" s="49" t="str">
        <f aca="false">IF($G189&lt;&gt;"",AG189,"")</f>
        <v/>
      </c>
      <c r="AI189" s="169"/>
      <c r="AJ189" s="170"/>
    </row>
    <row r="190" customFormat="false" ht="13" hidden="true" customHeight="false" outlineLevel="0" collapsed="false">
      <c r="A190" s="0"/>
      <c r="B190" s="167" t="str">
        <f aca="false">IF(B89&lt;&gt;"",B89,"")</f>
        <v/>
      </c>
      <c r="C190" s="116" t="str">
        <f aca="false">IF(C89&lt;&gt;"",C89,"")</f>
        <v/>
      </c>
      <c r="D190" s="116" t="str">
        <f aca="false">IF(D89&lt;&gt;"",D89,"")</f>
        <v/>
      </c>
      <c r="E190" s="116" t="str">
        <f aca="false">IF(E89&lt;&gt;"",E89,"")</f>
        <v/>
      </c>
      <c r="F190" s="116" t="n">
        <v>2</v>
      </c>
      <c r="G190" s="168" t="n">
        <f aca="false">G89</f>
        <v>0</v>
      </c>
      <c r="H190" s="49" t="str">
        <f aca="false">IF($G190&lt;&gt;"",G190,"")</f>
        <v/>
      </c>
      <c r="I190" s="169"/>
      <c r="J190" s="170"/>
      <c r="K190" s="171" t="str">
        <f aca="false">IF($B190&lt;&gt;"",IF(I190,(INDEX(P$112:Q$115,MATCH(H190,P$112:P$115),2)/I190)*1000,0),"")</f>
        <v/>
      </c>
      <c r="L190" s="171" t="str">
        <f aca="false">IF(Q$112&lt;&gt;"",IF($B190&lt;&gt;"",K190-$J190,""),"")</f>
        <v/>
      </c>
      <c r="M190" s="172" t="str">
        <f aca="false">IF(B190&lt;&gt;"",RANK(L190,L$112:L$211),"")</f>
        <v/>
      </c>
      <c r="N190" s="172" t="str">
        <f aca="false">IF(B190&lt;&gt;"",'Classement Général'!BB89,"")</f>
        <v/>
      </c>
      <c r="O190" s="172" t="str">
        <f aca="false">IF(B190&lt;&gt;"",'Calculs (M1..M20)'!A92,"")</f>
        <v/>
      </c>
      <c r="P190" s="0"/>
      <c r="Q190" s="0"/>
      <c r="R190" s="0"/>
      <c r="S190" s="0"/>
      <c r="T190" s="0"/>
      <c r="U190" s="0"/>
      <c r="V190" s="0"/>
      <c r="AH190" s="49" t="str">
        <f aca="false">IF($G190&lt;&gt;"",AG190,"")</f>
        <v/>
      </c>
      <c r="AI190" s="169"/>
      <c r="AJ190" s="170"/>
    </row>
    <row r="191" customFormat="false" ht="13" hidden="true" customHeight="false" outlineLevel="0" collapsed="false">
      <c r="A191" s="0"/>
      <c r="B191" s="167" t="str">
        <f aca="false">IF(B90&lt;&gt;"",B90,"")</f>
        <v/>
      </c>
      <c r="C191" s="116" t="str">
        <f aca="false">IF(C90&lt;&gt;"",C90,"")</f>
        <v/>
      </c>
      <c r="D191" s="116" t="str">
        <f aca="false">IF(D90&lt;&gt;"",D90,"")</f>
        <v/>
      </c>
      <c r="E191" s="116" t="str">
        <f aca="false">IF(E90&lt;&gt;"",E90,"")</f>
        <v/>
      </c>
      <c r="F191" s="116" t="n">
        <v>2</v>
      </c>
      <c r="G191" s="168" t="n">
        <f aca="false">G90</f>
        <v>0</v>
      </c>
      <c r="H191" s="49" t="str">
        <f aca="false">IF($G191&lt;&gt;"",G191,"")</f>
        <v/>
      </c>
      <c r="I191" s="169"/>
      <c r="J191" s="170"/>
      <c r="K191" s="171" t="str">
        <f aca="false">IF($B191&lt;&gt;"",IF(I191,(INDEX(P$112:Q$115,MATCH(H191,P$112:P$115),2)/I191)*1000,0),"")</f>
        <v/>
      </c>
      <c r="L191" s="171" t="str">
        <f aca="false">IF(Q$112&lt;&gt;"",IF($B191&lt;&gt;"",K191-$J191,""),"")</f>
        <v/>
      </c>
      <c r="M191" s="172" t="str">
        <f aca="false">IF(B191&lt;&gt;"",RANK(L191,L$112:L$211),"")</f>
        <v/>
      </c>
      <c r="N191" s="172" t="str">
        <f aca="false">IF(B191&lt;&gt;"",'Classement Général'!BB90,"")</f>
        <v/>
      </c>
      <c r="O191" s="172" t="str">
        <f aca="false">IF(B191&lt;&gt;"",'Calculs (M1..M20)'!A93,"")</f>
        <v/>
      </c>
      <c r="P191" s="0"/>
      <c r="Q191" s="0"/>
      <c r="R191" s="0"/>
      <c r="S191" s="0"/>
      <c r="T191" s="0"/>
      <c r="U191" s="0"/>
      <c r="V191" s="0"/>
      <c r="AH191" s="49" t="str">
        <f aca="false">IF($G191&lt;&gt;"",AG191,"")</f>
        <v/>
      </c>
      <c r="AI191" s="169"/>
      <c r="AJ191" s="170"/>
    </row>
    <row r="192" customFormat="false" ht="13" hidden="true" customHeight="false" outlineLevel="0" collapsed="false">
      <c r="A192" s="0"/>
      <c r="B192" s="167" t="str">
        <f aca="false">IF(B91&lt;&gt;"",B91,"")</f>
        <v/>
      </c>
      <c r="C192" s="116" t="str">
        <f aca="false">IF(C91&lt;&gt;"",C91,"")</f>
        <v/>
      </c>
      <c r="D192" s="116" t="str">
        <f aca="false">IF(D91&lt;&gt;"",D91,"")</f>
        <v/>
      </c>
      <c r="E192" s="116" t="str">
        <f aca="false">IF(E91&lt;&gt;"",E91,"")</f>
        <v/>
      </c>
      <c r="F192" s="116" t="n">
        <v>2</v>
      </c>
      <c r="G192" s="168" t="n">
        <f aca="false">G91</f>
        <v>0</v>
      </c>
      <c r="H192" s="49" t="str">
        <f aca="false">IF($G192&lt;&gt;"",G192,"")</f>
        <v/>
      </c>
      <c r="I192" s="169"/>
      <c r="J192" s="170"/>
      <c r="K192" s="171" t="str">
        <f aca="false">IF($B192&lt;&gt;"",IF(I192,(INDEX(P$112:Q$115,MATCH(H192,P$112:P$115),2)/I192)*1000,0),"")</f>
        <v/>
      </c>
      <c r="L192" s="171" t="str">
        <f aca="false">IF(Q$112&lt;&gt;"",IF($B192&lt;&gt;"",K192-$J192,""),"")</f>
        <v/>
      </c>
      <c r="M192" s="172" t="str">
        <f aca="false">IF(B192&lt;&gt;"",RANK(L192,L$112:L$211),"")</f>
        <v/>
      </c>
      <c r="N192" s="172" t="str">
        <f aca="false">IF(B192&lt;&gt;"",'Classement Général'!BB91,"")</f>
        <v/>
      </c>
      <c r="O192" s="172" t="str">
        <f aca="false">IF(B192&lt;&gt;"",'Calculs (M1..M20)'!A94,"")</f>
        <v/>
      </c>
      <c r="P192" s="0"/>
      <c r="Q192" s="0"/>
      <c r="R192" s="0"/>
      <c r="S192" s="0"/>
      <c r="T192" s="0"/>
      <c r="U192" s="0"/>
      <c r="V192" s="0"/>
      <c r="AH192" s="49" t="str">
        <f aca="false">IF($G192&lt;&gt;"",AG192,"")</f>
        <v/>
      </c>
      <c r="AI192" s="169"/>
      <c r="AJ192" s="170"/>
    </row>
    <row r="193" customFormat="false" ht="13" hidden="true" customHeight="false" outlineLevel="0" collapsed="false">
      <c r="A193" s="0"/>
      <c r="B193" s="167" t="str">
        <f aca="false">IF(B92&lt;&gt;"",B92,"")</f>
        <v/>
      </c>
      <c r="C193" s="116" t="str">
        <f aca="false">IF(C92&lt;&gt;"",C92,"")</f>
        <v/>
      </c>
      <c r="D193" s="116" t="str">
        <f aca="false">IF(D92&lt;&gt;"",D92,"")</f>
        <v/>
      </c>
      <c r="E193" s="116" t="str">
        <f aca="false">IF(E92&lt;&gt;"",E92,"")</f>
        <v/>
      </c>
      <c r="F193" s="116" t="n">
        <v>2</v>
      </c>
      <c r="G193" s="168" t="n">
        <f aca="false">G92</f>
        <v>0</v>
      </c>
      <c r="H193" s="49" t="str">
        <f aca="false">IF($G193&lt;&gt;"",G193,"")</f>
        <v/>
      </c>
      <c r="I193" s="169"/>
      <c r="J193" s="170"/>
      <c r="K193" s="171" t="str">
        <f aca="false">IF($B193&lt;&gt;"",IF(I193,(INDEX(P$112:Q$115,MATCH(H193,P$112:P$115),2)/I193)*1000,0),"")</f>
        <v/>
      </c>
      <c r="L193" s="171" t="str">
        <f aca="false">IF(Q$112&lt;&gt;"",IF($B193&lt;&gt;"",K193-$J193,""),"")</f>
        <v/>
      </c>
      <c r="M193" s="172" t="str">
        <f aca="false">IF(B193&lt;&gt;"",RANK(L193,L$112:L$211),"")</f>
        <v/>
      </c>
      <c r="N193" s="172" t="str">
        <f aca="false">IF(B193&lt;&gt;"",'Classement Général'!BB92,"")</f>
        <v/>
      </c>
      <c r="O193" s="172" t="str">
        <f aca="false">IF(B193&lt;&gt;"",'Calculs (M1..M20)'!A95,"")</f>
        <v/>
      </c>
      <c r="P193" s="0"/>
      <c r="Q193" s="0"/>
      <c r="R193" s="0"/>
      <c r="S193" s="0"/>
      <c r="T193" s="0"/>
      <c r="U193" s="0"/>
      <c r="V193" s="0"/>
      <c r="AH193" s="49" t="str">
        <f aca="false">IF($G193&lt;&gt;"",AG193,"")</f>
        <v/>
      </c>
      <c r="AI193" s="169"/>
      <c r="AJ193" s="170"/>
    </row>
    <row r="194" customFormat="false" ht="13" hidden="true" customHeight="false" outlineLevel="0" collapsed="false">
      <c r="A194" s="0"/>
      <c r="B194" s="167" t="str">
        <f aca="false">IF(B93&lt;&gt;"",B93,"")</f>
        <v/>
      </c>
      <c r="C194" s="116" t="str">
        <f aca="false">IF(C93&lt;&gt;"",C93,"")</f>
        <v/>
      </c>
      <c r="D194" s="116" t="str">
        <f aca="false">IF(D93&lt;&gt;"",D93,"")</f>
        <v/>
      </c>
      <c r="E194" s="116" t="str">
        <f aca="false">IF(E93&lt;&gt;"",E93,"")</f>
        <v/>
      </c>
      <c r="F194" s="116" t="n">
        <v>2</v>
      </c>
      <c r="G194" s="168" t="n">
        <f aca="false">G93</f>
        <v>0</v>
      </c>
      <c r="H194" s="49" t="str">
        <f aca="false">IF($G194&lt;&gt;"",G194,"")</f>
        <v/>
      </c>
      <c r="I194" s="169"/>
      <c r="J194" s="170"/>
      <c r="K194" s="171" t="str">
        <f aca="false">IF($B194&lt;&gt;"",IF(I194,(INDEX(P$112:Q$115,MATCH(H194,P$112:P$115),2)/I194)*1000,0),"")</f>
        <v/>
      </c>
      <c r="L194" s="171" t="str">
        <f aca="false">IF(Q$112&lt;&gt;"",IF($B194&lt;&gt;"",K194-$J194,""),"")</f>
        <v/>
      </c>
      <c r="M194" s="172" t="str">
        <f aca="false">IF(B194&lt;&gt;"",RANK(L194,L$112:L$211),"")</f>
        <v/>
      </c>
      <c r="N194" s="172" t="str">
        <f aca="false">IF(B194&lt;&gt;"",'Classement Général'!BB93,"")</f>
        <v/>
      </c>
      <c r="O194" s="172" t="str">
        <f aca="false">IF(B194&lt;&gt;"",'Calculs (M1..M20)'!A96,"")</f>
        <v/>
      </c>
      <c r="P194" s="0"/>
      <c r="Q194" s="0"/>
      <c r="R194" s="0"/>
      <c r="S194" s="0"/>
      <c r="T194" s="0"/>
      <c r="U194" s="0"/>
      <c r="V194" s="0"/>
      <c r="AH194" s="49" t="str">
        <f aca="false">IF($G194&lt;&gt;"",AG194,"")</f>
        <v/>
      </c>
      <c r="AI194" s="169"/>
      <c r="AJ194" s="170"/>
    </row>
    <row r="195" customFormat="false" ht="13" hidden="true" customHeight="false" outlineLevel="0" collapsed="false">
      <c r="A195" s="0"/>
      <c r="B195" s="167" t="str">
        <f aca="false">IF(B94&lt;&gt;"",B94,"")</f>
        <v/>
      </c>
      <c r="C195" s="116" t="str">
        <f aca="false">IF(C94&lt;&gt;"",C94,"")</f>
        <v/>
      </c>
      <c r="D195" s="116" t="str">
        <f aca="false">IF(D94&lt;&gt;"",D94,"")</f>
        <v/>
      </c>
      <c r="E195" s="116" t="str">
        <f aca="false">IF(E94&lt;&gt;"",E94,"")</f>
        <v/>
      </c>
      <c r="F195" s="116" t="n">
        <v>2</v>
      </c>
      <c r="G195" s="168" t="n">
        <f aca="false">G94</f>
        <v>0</v>
      </c>
      <c r="H195" s="49" t="str">
        <f aca="false">IF($G195&lt;&gt;"",G195,"")</f>
        <v/>
      </c>
      <c r="I195" s="169"/>
      <c r="J195" s="170"/>
      <c r="K195" s="171" t="str">
        <f aca="false">IF($B195&lt;&gt;"",IF(I195,(INDEX(P$112:Q$115,MATCH(H195,P$112:P$115),2)/I195)*1000,0),"")</f>
        <v/>
      </c>
      <c r="L195" s="171" t="str">
        <f aca="false">IF(Q$112&lt;&gt;"",IF($B195&lt;&gt;"",K195-$J195,""),"")</f>
        <v/>
      </c>
      <c r="M195" s="172" t="str">
        <f aca="false">IF(B195&lt;&gt;"",RANK(L195,L$112:L$211),"")</f>
        <v/>
      </c>
      <c r="N195" s="172" t="str">
        <f aca="false">IF(B195&lt;&gt;"",'Classement Général'!BB94,"")</f>
        <v/>
      </c>
      <c r="O195" s="172" t="str">
        <f aca="false">IF(B195&lt;&gt;"",'Calculs (M1..M20)'!A97,"")</f>
        <v/>
      </c>
      <c r="P195" s="0"/>
      <c r="Q195" s="0"/>
      <c r="R195" s="0"/>
      <c r="S195" s="0"/>
      <c r="T195" s="0"/>
      <c r="U195" s="0"/>
      <c r="V195" s="0"/>
      <c r="AH195" s="49" t="str">
        <f aca="false">IF($G195&lt;&gt;"",AG195,"")</f>
        <v/>
      </c>
      <c r="AI195" s="169"/>
      <c r="AJ195" s="170"/>
    </row>
    <row r="196" customFormat="false" ht="13" hidden="true" customHeight="false" outlineLevel="0" collapsed="false">
      <c r="A196" s="0"/>
      <c r="B196" s="167" t="str">
        <f aca="false">IF(B95&lt;&gt;"",B95,"")</f>
        <v/>
      </c>
      <c r="C196" s="116" t="str">
        <f aca="false">IF(C95&lt;&gt;"",C95,"")</f>
        <v/>
      </c>
      <c r="D196" s="116" t="str">
        <f aca="false">IF(D95&lt;&gt;"",D95,"")</f>
        <v/>
      </c>
      <c r="E196" s="116" t="str">
        <f aca="false">IF(E95&lt;&gt;"",E95,"")</f>
        <v/>
      </c>
      <c r="F196" s="116" t="n">
        <v>2</v>
      </c>
      <c r="G196" s="168" t="n">
        <f aca="false">G95</f>
        <v>0</v>
      </c>
      <c r="H196" s="49" t="str">
        <f aca="false">IF($G196&lt;&gt;"",G196,"")</f>
        <v/>
      </c>
      <c r="I196" s="169"/>
      <c r="J196" s="170"/>
      <c r="K196" s="171" t="str">
        <f aca="false">IF($B196&lt;&gt;"",IF(I196,(INDEX(P$112:Q$115,MATCH(H196,P$112:P$115),2)/I196)*1000,0),"")</f>
        <v/>
      </c>
      <c r="L196" s="171" t="str">
        <f aca="false">IF(Q$112&lt;&gt;"",IF($B196&lt;&gt;"",K196-$J196,""),"")</f>
        <v/>
      </c>
      <c r="M196" s="172" t="str">
        <f aca="false">IF(B196&lt;&gt;"",RANK(L196,L$112:L$211),"")</f>
        <v/>
      </c>
      <c r="N196" s="172" t="str">
        <f aca="false">IF(B196&lt;&gt;"",'Classement Général'!BB95,"")</f>
        <v/>
      </c>
      <c r="O196" s="172" t="str">
        <f aca="false">IF(B196&lt;&gt;"",'Calculs (M1..M20)'!A98,"")</f>
        <v/>
      </c>
      <c r="P196" s="0"/>
      <c r="Q196" s="0"/>
      <c r="R196" s="0"/>
      <c r="S196" s="0"/>
      <c r="T196" s="0"/>
      <c r="U196" s="0"/>
      <c r="V196" s="0"/>
      <c r="AH196" s="49" t="str">
        <f aca="false">IF($G196&lt;&gt;"",AG196,"")</f>
        <v/>
      </c>
      <c r="AI196" s="169"/>
      <c r="AJ196" s="170"/>
    </row>
    <row r="197" customFormat="false" ht="13" hidden="true" customHeight="false" outlineLevel="0" collapsed="false">
      <c r="A197" s="0"/>
      <c r="B197" s="167" t="str">
        <f aca="false">IF(B96&lt;&gt;"",B96,"")</f>
        <v/>
      </c>
      <c r="C197" s="116" t="str">
        <f aca="false">IF(C96&lt;&gt;"",C96,"")</f>
        <v/>
      </c>
      <c r="D197" s="116" t="str">
        <f aca="false">IF(D96&lt;&gt;"",D96,"")</f>
        <v/>
      </c>
      <c r="E197" s="116" t="str">
        <f aca="false">IF(E96&lt;&gt;"",E96,"")</f>
        <v/>
      </c>
      <c r="F197" s="116" t="n">
        <v>2</v>
      </c>
      <c r="G197" s="168" t="n">
        <f aca="false">G96</f>
        <v>0</v>
      </c>
      <c r="H197" s="49" t="str">
        <f aca="false">IF($G197&lt;&gt;"",G197,"")</f>
        <v/>
      </c>
      <c r="I197" s="169"/>
      <c r="J197" s="170"/>
      <c r="K197" s="171" t="str">
        <f aca="false">IF($B197&lt;&gt;"",IF(I197,(INDEX(P$112:Q$115,MATCH(H197,P$112:P$115),2)/I197)*1000,0),"")</f>
        <v/>
      </c>
      <c r="L197" s="171" t="str">
        <f aca="false">IF(Q$112&lt;&gt;"",IF($B197&lt;&gt;"",K197-$J197,""),"")</f>
        <v/>
      </c>
      <c r="M197" s="172" t="str">
        <f aca="false">IF(B197&lt;&gt;"",RANK(L197,L$112:L$211),"")</f>
        <v/>
      </c>
      <c r="N197" s="172" t="str">
        <f aca="false">IF(B197&lt;&gt;"",'Classement Général'!BB96,"")</f>
        <v/>
      </c>
      <c r="O197" s="172" t="str">
        <f aca="false">IF(B197&lt;&gt;"",'Calculs (M1..M20)'!A99,"")</f>
        <v/>
      </c>
      <c r="P197" s="0"/>
      <c r="Q197" s="0"/>
      <c r="R197" s="0"/>
      <c r="S197" s="0"/>
      <c r="T197" s="0"/>
      <c r="U197" s="0"/>
      <c r="V197" s="0"/>
      <c r="AH197" s="49" t="str">
        <f aca="false">IF($G197&lt;&gt;"",AG197,"")</f>
        <v/>
      </c>
      <c r="AI197" s="169"/>
      <c r="AJ197" s="170"/>
    </row>
    <row r="198" customFormat="false" ht="13" hidden="true" customHeight="false" outlineLevel="0" collapsed="false">
      <c r="A198" s="0"/>
      <c r="B198" s="167" t="str">
        <f aca="false">IF(B97&lt;&gt;"",B97,"")</f>
        <v/>
      </c>
      <c r="C198" s="116" t="str">
        <f aca="false">IF(C97&lt;&gt;"",C97,"")</f>
        <v/>
      </c>
      <c r="D198" s="116" t="str">
        <f aca="false">IF(D97&lt;&gt;"",D97,"")</f>
        <v/>
      </c>
      <c r="E198" s="116" t="str">
        <f aca="false">IF(E97&lt;&gt;"",E97,"")</f>
        <v/>
      </c>
      <c r="F198" s="116" t="n">
        <v>2</v>
      </c>
      <c r="G198" s="168" t="n">
        <f aca="false">G97</f>
        <v>0</v>
      </c>
      <c r="H198" s="49" t="str">
        <f aca="false">IF($G198&lt;&gt;"",G198,"")</f>
        <v/>
      </c>
      <c r="I198" s="169"/>
      <c r="J198" s="170"/>
      <c r="K198" s="171" t="str">
        <f aca="false">IF($B198&lt;&gt;"",IF(I198,(INDEX(P$112:Q$115,MATCH(H198,P$112:P$115),2)/I198)*1000,0),"")</f>
        <v/>
      </c>
      <c r="L198" s="171" t="str">
        <f aca="false">IF(Q$112&lt;&gt;"",IF($B198&lt;&gt;"",K198-$J198,""),"")</f>
        <v/>
      </c>
      <c r="M198" s="172" t="str">
        <f aca="false">IF(B198&lt;&gt;"",RANK(L198,L$112:L$211),"")</f>
        <v/>
      </c>
      <c r="N198" s="172" t="str">
        <f aca="false">IF(B198&lt;&gt;"",'Classement Général'!BB97,"")</f>
        <v/>
      </c>
      <c r="O198" s="172" t="str">
        <f aca="false">IF(B198&lt;&gt;"",'Calculs (M1..M20)'!A100,"")</f>
        <v/>
      </c>
      <c r="P198" s="0"/>
      <c r="Q198" s="0"/>
      <c r="R198" s="0"/>
      <c r="S198" s="0"/>
      <c r="T198" s="0"/>
      <c r="U198" s="0"/>
      <c r="V198" s="0"/>
      <c r="AH198" s="49" t="str">
        <f aca="false">IF($G198&lt;&gt;"",AG198,"")</f>
        <v/>
      </c>
      <c r="AI198" s="169"/>
      <c r="AJ198" s="170"/>
    </row>
    <row r="199" customFormat="false" ht="13" hidden="true" customHeight="false" outlineLevel="0" collapsed="false">
      <c r="A199" s="0"/>
      <c r="B199" s="167" t="str">
        <f aca="false">IF(B98&lt;&gt;"",B98,"")</f>
        <v/>
      </c>
      <c r="C199" s="116" t="str">
        <f aca="false">IF(C98&lt;&gt;"",C98,"")</f>
        <v/>
      </c>
      <c r="D199" s="116" t="str">
        <f aca="false">IF(D98&lt;&gt;"",D98,"")</f>
        <v/>
      </c>
      <c r="E199" s="116" t="str">
        <f aca="false">IF(E98&lt;&gt;"",E98,"")</f>
        <v/>
      </c>
      <c r="F199" s="116" t="n">
        <v>2</v>
      </c>
      <c r="G199" s="168" t="n">
        <f aca="false">G98</f>
        <v>0</v>
      </c>
      <c r="H199" s="49" t="str">
        <f aca="false">IF($G199&lt;&gt;"",G199,"")</f>
        <v/>
      </c>
      <c r="I199" s="169"/>
      <c r="J199" s="170"/>
      <c r="K199" s="171" t="str">
        <f aca="false">IF($B199&lt;&gt;"",IF(I199,(INDEX(P$112:Q$115,MATCH(H199,P$112:P$115),2)/I199)*1000,0),"")</f>
        <v/>
      </c>
      <c r="L199" s="171" t="str">
        <f aca="false">IF(Q$112&lt;&gt;"",IF($B199&lt;&gt;"",K199-$J199,""),"")</f>
        <v/>
      </c>
      <c r="M199" s="172" t="str">
        <f aca="false">IF(B199&lt;&gt;"",RANK(L199,L$112:L$211),"")</f>
        <v/>
      </c>
      <c r="N199" s="172" t="str">
        <f aca="false">IF(B199&lt;&gt;"",'Classement Général'!BB98,"")</f>
        <v/>
      </c>
      <c r="O199" s="172" t="str">
        <f aca="false">IF(B199&lt;&gt;"",'Calculs (M1..M20)'!A101,"")</f>
        <v/>
      </c>
      <c r="P199" s="0"/>
      <c r="Q199" s="0"/>
      <c r="R199" s="0"/>
      <c r="S199" s="0"/>
      <c r="T199" s="0"/>
      <c r="U199" s="0"/>
      <c r="V199" s="0"/>
      <c r="AH199" s="49" t="str">
        <f aca="false">IF($G199&lt;&gt;"",AG199,"")</f>
        <v/>
      </c>
      <c r="AI199" s="169"/>
      <c r="AJ199" s="170"/>
    </row>
    <row r="200" customFormat="false" ht="13" hidden="true" customHeight="false" outlineLevel="0" collapsed="false">
      <c r="A200" s="0"/>
      <c r="B200" s="167" t="str">
        <f aca="false">IF(B99&lt;&gt;"",B99,"")</f>
        <v/>
      </c>
      <c r="C200" s="116" t="str">
        <f aca="false">IF(C99&lt;&gt;"",C99,"")</f>
        <v/>
      </c>
      <c r="D200" s="116" t="str">
        <f aca="false">IF(D99&lt;&gt;"",D99,"")</f>
        <v/>
      </c>
      <c r="E200" s="116" t="str">
        <f aca="false">IF(E99&lt;&gt;"",E99,"")</f>
        <v/>
      </c>
      <c r="F200" s="116" t="n">
        <v>2</v>
      </c>
      <c r="G200" s="168" t="n">
        <f aca="false">G99</f>
        <v>0</v>
      </c>
      <c r="H200" s="49" t="str">
        <f aca="false">IF($G200&lt;&gt;"",G200,"")</f>
        <v/>
      </c>
      <c r="I200" s="169"/>
      <c r="J200" s="170"/>
      <c r="K200" s="171" t="str">
        <f aca="false">IF($B200&lt;&gt;"",IF(I200,(INDEX(P$112:Q$115,MATCH(H200,P$112:P$115),2)/I200)*1000,0),"")</f>
        <v/>
      </c>
      <c r="L200" s="171" t="str">
        <f aca="false">IF(Q$112&lt;&gt;"",IF($B200&lt;&gt;"",K200-$J200,""),"")</f>
        <v/>
      </c>
      <c r="M200" s="172" t="str">
        <f aca="false">IF(B200&lt;&gt;"",RANK(L200,L$112:L$211),"")</f>
        <v/>
      </c>
      <c r="N200" s="172" t="str">
        <f aca="false">IF(B200&lt;&gt;"",'Classement Général'!BB99,"")</f>
        <v/>
      </c>
      <c r="O200" s="172" t="str">
        <f aca="false">IF(B200&lt;&gt;"",'Calculs (M1..M20)'!A102,"")</f>
        <v/>
      </c>
      <c r="P200" s="0"/>
      <c r="Q200" s="0"/>
      <c r="R200" s="0"/>
      <c r="S200" s="0"/>
      <c r="T200" s="0"/>
      <c r="U200" s="0"/>
      <c r="V200" s="0"/>
      <c r="AH200" s="49" t="str">
        <f aca="false">IF($G200&lt;&gt;"",AG200,"")</f>
        <v/>
      </c>
      <c r="AI200" s="169"/>
      <c r="AJ200" s="170"/>
    </row>
    <row r="201" customFormat="false" ht="13" hidden="true" customHeight="false" outlineLevel="0" collapsed="false">
      <c r="A201" s="0"/>
      <c r="B201" s="167" t="str">
        <f aca="false">IF(B100&lt;&gt;"",B100,"")</f>
        <v/>
      </c>
      <c r="C201" s="116" t="str">
        <f aca="false">IF(C100&lt;&gt;"",C100,"")</f>
        <v/>
      </c>
      <c r="D201" s="116" t="str">
        <f aca="false">IF(D100&lt;&gt;"",D100,"")</f>
        <v/>
      </c>
      <c r="E201" s="116" t="str">
        <f aca="false">IF(E100&lt;&gt;"",E100,"")</f>
        <v/>
      </c>
      <c r="F201" s="116" t="n">
        <v>2</v>
      </c>
      <c r="G201" s="168" t="n">
        <f aca="false">G100</f>
        <v>0</v>
      </c>
      <c r="H201" s="49" t="str">
        <f aca="false">IF($G201&lt;&gt;"",G201,"")</f>
        <v/>
      </c>
      <c r="I201" s="169"/>
      <c r="J201" s="170"/>
      <c r="K201" s="171" t="str">
        <f aca="false">IF($B201&lt;&gt;"",IF(I201,(INDEX(P$112:Q$115,MATCH(H201,P$112:P$115),2)/I201)*1000,0),"")</f>
        <v/>
      </c>
      <c r="L201" s="171" t="str">
        <f aca="false">IF(Q$112&lt;&gt;"",IF($B201&lt;&gt;"",K201-$J201,""),"")</f>
        <v/>
      </c>
      <c r="M201" s="172" t="str">
        <f aca="false">IF(B201&lt;&gt;"",RANK(L201,L$112:L$211),"")</f>
        <v/>
      </c>
      <c r="N201" s="172" t="str">
        <f aca="false">IF(B201&lt;&gt;"",'Classement Général'!BB100,"")</f>
        <v/>
      </c>
      <c r="O201" s="172" t="str">
        <f aca="false">IF(B201&lt;&gt;"",'Calculs (M1..M20)'!A103,"")</f>
        <v/>
      </c>
      <c r="P201" s="0"/>
      <c r="Q201" s="0"/>
      <c r="R201" s="0"/>
      <c r="S201" s="0"/>
      <c r="T201" s="0"/>
      <c r="U201" s="0"/>
      <c r="V201" s="0"/>
      <c r="AH201" s="49" t="str">
        <f aca="false">IF($G201&lt;&gt;"",AG201,"")</f>
        <v/>
      </c>
      <c r="AI201" s="169"/>
      <c r="AJ201" s="170"/>
    </row>
    <row r="202" customFormat="false" ht="13" hidden="true" customHeight="false" outlineLevel="0" collapsed="false">
      <c r="A202" s="0"/>
      <c r="B202" s="167" t="str">
        <f aca="false">IF(B101&lt;&gt;"",B101,"")</f>
        <v/>
      </c>
      <c r="C202" s="116" t="str">
        <f aca="false">IF(C101&lt;&gt;"",C101,"")</f>
        <v/>
      </c>
      <c r="D202" s="116" t="str">
        <f aca="false">IF(D101&lt;&gt;"",D101,"")</f>
        <v/>
      </c>
      <c r="E202" s="116" t="str">
        <f aca="false">IF(E101&lt;&gt;"",E101,"")</f>
        <v/>
      </c>
      <c r="F202" s="116" t="n">
        <v>2</v>
      </c>
      <c r="G202" s="168" t="n">
        <f aca="false">G101</f>
        <v>0</v>
      </c>
      <c r="H202" s="49" t="str">
        <f aca="false">IF($G202&lt;&gt;"",G202,"")</f>
        <v/>
      </c>
      <c r="I202" s="169"/>
      <c r="J202" s="170"/>
      <c r="K202" s="171" t="str">
        <f aca="false">IF($B202&lt;&gt;"",IF(I202,(INDEX(P$112:Q$115,MATCH(H202,P$112:P$115),2)/I202)*1000,0),"")</f>
        <v/>
      </c>
      <c r="L202" s="171" t="str">
        <f aca="false">IF(Q$112&lt;&gt;"",IF($B202&lt;&gt;"",K202-$J202,""),"")</f>
        <v/>
      </c>
      <c r="M202" s="172" t="str">
        <f aca="false">IF(B202&lt;&gt;"",RANK(L202,L$112:L$211),"")</f>
        <v/>
      </c>
      <c r="N202" s="172" t="str">
        <f aca="false">IF(B202&lt;&gt;"",'Classement Général'!BB101,"")</f>
        <v/>
      </c>
      <c r="O202" s="172" t="str">
        <f aca="false">IF(B202&lt;&gt;"",'Calculs (M1..M20)'!A104,"")</f>
        <v/>
      </c>
      <c r="P202" s="0"/>
      <c r="Q202" s="0"/>
      <c r="R202" s="0"/>
      <c r="S202" s="0"/>
      <c r="T202" s="0"/>
      <c r="U202" s="0"/>
      <c r="V202" s="0"/>
      <c r="AH202" s="49" t="str">
        <f aca="false">IF($G202&lt;&gt;"",AG202,"")</f>
        <v/>
      </c>
      <c r="AI202" s="169"/>
      <c r="AJ202" s="170"/>
    </row>
    <row r="203" customFormat="false" ht="13" hidden="true" customHeight="false" outlineLevel="0" collapsed="false">
      <c r="A203" s="0"/>
      <c r="B203" s="167" t="str">
        <f aca="false">IF(B102&lt;&gt;"",B102,"")</f>
        <v/>
      </c>
      <c r="C203" s="116" t="str">
        <f aca="false">IF(C102&lt;&gt;"",C102,"")</f>
        <v/>
      </c>
      <c r="D203" s="116" t="str">
        <f aca="false">IF(D102&lt;&gt;"",D102,"")</f>
        <v/>
      </c>
      <c r="E203" s="116" t="str">
        <f aca="false">IF(E102&lt;&gt;"",E102,"")</f>
        <v/>
      </c>
      <c r="F203" s="116" t="n">
        <v>2</v>
      </c>
      <c r="G203" s="168" t="n">
        <f aca="false">G102</f>
        <v>0</v>
      </c>
      <c r="H203" s="49" t="str">
        <f aca="false">IF($G203&lt;&gt;"",G203,"")</f>
        <v/>
      </c>
      <c r="I203" s="169"/>
      <c r="J203" s="170"/>
      <c r="K203" s="171" t="str">
        <f aca="false">IF($B203&lt;&gt;"",IF(I203,(INDEX(P$112:Q$115,MATCH(H203,P$112:P$115),2)/I203)*1000,0),"")</f>
        <v/>
      </c>
      <c r="L203" s="171" t="str">
        <f aca="false">IF(Q$112&lt;&gt;"",IF($B203&lt;&gt;"",K203-$J203,""),"")</f>
        <v/>
      </c>
      <c r="M203" s="172" t="str">
        <f aca="false">IF(B203&lt;&gt;"",RANK(L203,L$112:L$211),"")</f>
        <v/>
      </c>
      <c r="N203" s="172" t="str">
        <f aca="false">IF(B203&lt;&gt;"",'Classement Général'!BB102,"")</f>
        <v/>
      </c>
      <c r="O203" s="172" t="str">
        <f aca="false">IF(B203&lt;&gt;"",'Calculs (M1..M20)'!A105,"")</f>
        <v/>
      </c>
      <c r="P203" s="0"/>
      <c r="Q203" s="0"/>
      <c r="R203" s="0"/>
      <c r="S203" s="0"/>
      <c r="T203" s="0"/>
      <c r="U203" s="0"/>
      <c r="V203" s="0"/>
      <c r="AH203" s="49" t="str">
        <f aca="false">IF($G203&lt;&gt;"",AG203,"")</f>
        <v/>
      </c>
      <c r="AI203" s="169"/>
      <c r="AJ203" s="170"/>
    </row>
    <row r="204" customFormat="false" ht="13" hidden="true" customHeight="false" outlineLevel="0" collapsed="false">
      <c r="A204" s="0"/>
      <c r="B204" s="167" t="str">
        <f aca="false">IF(B103&lt;&gt;"",B103,"")</f>
        <v/>
      </c>
      <c r="C204" s="116" t="str">
        <f aca="false">IF(C103&lt;&gt;"",C103,"")</f>
        <v/>
      </c>
      <c r="D204" s="116" t="str">
        <f aca="false">IF(D103&lt;&gt;"",D103,"")</f>
        <v/>
      </c>
      <c r="E204" s="116" t="str">
        <f aca="false">IF(E103&lt;&gt;"",E103,"")</f>
        <v/>
      </c>
      <c r="F204" s="116" t="n">
        <v>2</v>
      </c>
      <c r="G204" s="168" t="n">
        <f aca="false">G103</f>
        <v>0</v>
      </c>
      <c r="H204" s="49" t="str">
        <f aca="false">IF($G204&lt;&gt;"",G204,"")</f>
        <v/>
      </c>
      <c r="I204" s="169"/>
      <c r="J204" s="170"/>
      <c r="K204" s="171" t="str">
        <f aca="false">IF($B204&lt;&gt;"",IF(I204,(INDEX(P$112:Q$115,MATCH(H204,P$112:P$115),2)/I204)*1000,0),"")</f>
        <v/>
      </c>
      <c r="L204" s="171" t="str">
        <f aca="false">IF(Q$112&lt;&gt;"",IF($B204&lt;&gt;"",K204-$J204,""),"")</f>
        <v/>
      </c>
      <c r="M204" s="172" t="str">
        <f aca="false">IF(B204&lt;&gt;"",RANK(L204,L$112:L$211),"")</f>
        <v/>
      </c>
      <c r="N204" s="172" t="str">
        <f aca="false">IF(B204&lt;&gt;"",'Classement Général'!BB103,"")</f>
        <v/>
      </c>
      <c r="O204" s="172" t="str">
        <f aca="false">IF(B204&lt;&gt;"",'Calculs (M1..M20)'!A106,"")</f>
        <v/>
      </c>
      <c r="P204" s="0"/>
      <c r="Q204" s="0"/>
      <c r="R204" s="0"/>
      <c r="S204" s="0"/>
      <c r="T204" s="0"/>
      <c r="U204" s="0"/>
      <c r="V204" s="0"/>
      <c r="AH204" s="49" t="str">
        <f aca="false">IF($G204&lt;&gt;"",AG204,"")</f>
        <v/>
      </c>
      <c r="AI204" s="169"/>
      <c r="AJ204" s="170"/>
    </row>
    <row r="205" customFormat="false" ht="13" hidden="true" customHeight="false" outlineLevel="0" collapsed="false">
      <c r="A205" s="0"/>
      <c r="B205" s="167" t="str">
        <f aca="false">IF(B104&lt;&gt;"",B104,"")</f>
        <v/>
      </c>
      <c r="C205" s="116" t="str">
        <f aca="false">IF(C104&lt;&gt;"",C104,"")</f>
        <v/>
      </c>
      <c r="D205" s="116" t="str">
        <f aca="false">IF(D104&lt;&gt;"",D104,"")</f>
        <v/>
      </c>
      <c r="E205" s="116" t="str">
        <f aca="false">IF(E104&lt;&gt;"",E104,"")</f>
        <v/>
      </c>
      <c r="F205" s="116" t="n">
        <v>2</v>
      </c>
      <c r="G205" s="168" t="n">
        <f aca="false">G104</f>
        <v>0</v>
      </c>
      <c r="H205" s="49" t="str">
        <f aca="false">IF($G205&lt;&gt;"",G205,"")</f>
        <v/>
      </c>
      <c r="I205" s="169"/>
      <c r="J205" s="170"/>
      <c r="K205" s="171" t="str">
        <f aca="false">IF($B205&lt;&gt;"",IF(I205,(INDEX(P$112:Q$115,MATCH(H205,P$112:P$115),2)/I205)*1000,0),"")</f>
        <v/>
      </c>
      <c r="L205" s="171" t="str">
        <f aca="false">IF(Q$112&lt;&gt;"",IF($B205&lt;&gt;"",K205-$J205,""),"")</f>
        <v/>
      </c>
      <c r="M205" s="172" t="str">
        <f aca="false">IF(B205&lt;&gt;"",RANK(L205,L$112:L$211),"")</f>
        <v/>
      </c>
      <c r="N205" s="172" t="str">
        <f aca="false">IF(B205&lt;&gt;"",'Classement Général'!BB104,"")</f>
        <v/>
      </c>
      <c r="O205" s="172" t="str">
        <f aca="false">IF(B205&lt;&gt;"",'Calculs (M1..M20)'!A107,"")</f>
        <v/>
      </c>
      <c r="P205" s="0"/>
      <c r="Q205" s="0"/>
      <c r="R205" s="0"/>
      <c r="S205" s="0"/>
      <c r="T205" s="0"/>
      <c r="U205" s="0"/>
      <c r="V205" s="0"/>
      <c r="AH205" s="49" t="str">
        <f aca="false">IF($G205&lt;&gt;"",AG205,"")</f>
        <v/>
      </c>
      <c r="AI205" s="169"/>
      <c r="AJ205" s="170"/>
    </row>
    <row r="206" customFormat="false" ht="13" hidden="true" customHeight="false" outlineLevel="0" collapsed="false">
      <c r="A206" s="0"/>
      <c r="B206" s="167" t="str">
        <f aca="false">IF(B105&lt;&gt;"",B105,"")</f>
        <v/>
      </c>
      <c r="C206" s="116" t="str">
        <f aca="false">IF(C105&lt;&gt;"",C105,"")</f>
        <v/>
      </c>
      <c r="D206" s="116" t="str">
        <f aca="false">IF(D105&lt;&gt;"",D105,"")</f>
        <v/>
      </c>
      <c r="E206" s="116" t="str">
        <f aca="false">IF(E105&lt;&gt;"",E105,"")</f>
        <v/>
      </c>
      <c r="F206" s="116" t="n">
        <v>2</v>
      </c>
      <c r="G206" s="168" t="n">
        <f aca="false">G105</f>
        <v>0</v>
      </c>
      <c r="H206" s="49" t="str">
        <f aca="false">IF($G206&lt;&gt;"",G206,"")</f>
        <v/>
      </c>
      <c r="I206" s="169"/>
      <c r="J206" s="170"/>
      <c r="K206" s="171" t="str">
        <f aca="false">IF($B206&lt;&gt;"",IF(I206,(INDEX(P$112:Q$115,MATCH(H206,P$112:P$115),2)/I206)*1000,0),"")</f>
        <v/>
      </c>
      <c r="L206" s="171" t="str">
        <f aca="false">IF(Q$112&lt;&gt;"",IF($B206&lt;&gt;"",K206-$J206,""),"")</f>
        <v/>
      </c>
      <c r="M206" s="172" t="str">
        <f aca="false">IF(B206&lt;&gt;"",RANK(L206,L$112:L$211),"")</f>
        <v/>
      </c>
      <c r="N206" s="172" t="str">
        <f aca="false">IF(B206&lt;&gt;"",'Classement Général'!BB105,"")</f>
        <v/>
      </c>
      <c r="O206" s="172" t="str">
        <f aca="false">IF(B206&lt;&gt;"",'Calculs (M1..M20)'!A108,"")</f>
        <v/>
      </c>
      <c r="P206" s="0"/>
      <c r="Q206" s="0"/>
      <c r="R206" s="0"/>
      <c r="S206" s="0"/>
      <c r="T206" s="0"/>
      <c r="U206" s="0"/>
      <c r="V206" s="0"/>
      <c r="AH206" s="49" t="str">
        <f aca="false">IF($G206&lt;&gt;"",AG206,"")</f>
        <v/>
      </c>
      <c r="AI206" s="169"/>
      <c r="AJ206" s="170"/>
    </row>
    <row r="207" customFormat="false" ht="13" hidden="true" customHeight="false" outlineLevel="0" collapsed="false">
      <c r="A207" s="0"/>
      <c r="B207" s="167" t="str">
        <f aca="false">IF(B106&lt;&gt;"",B106,"")</f>
        <v/>
      </c>
      <c r="C207" s="116" t="str">
        <f aca="false">IF(C106&lt;&gt;"",C106,"")</f>
        <v/>
      </c>
      <c r="D207" s="116" t="str">
        <f aca="false">IF(D106&lt;&gt;"",D106,"")</f>
        <v/>
      </c>
      <c r="E207" s="116" t="str">
        <f aca="false">IF(E106&lt;&gt;"",E106,"")</f>
        <v/>
      </c>
      <c r="F207" s="116" t="n">
        <v>2</v>
      </c>
      <c r="G207" s="168" t="n">
        <f aca="false">G106</f>
        <v>0</v>
      </c>
      <c r="H207" s="49" t="str">
        <f aca="false">IF($G207&lt;&gt;"",G207,"")</f>
        <v/>
      </c>
      <c r="I207" s="169"/>
      <c r="J207" s="170"/>
      <c r="K207" s="171" t="str">
        <f aca="false">IF($B207&lt;&gt;"",IF(I207,(INDEX(P$112:Q$115,MATCH(H207,P$112:P$115),2)/I207)*1000,0),"")</f>
        <v/>
      </c>
      <c r="L207" s="171" t="str">
        <f aca="false">IF(Q$112&lt;&gt;"",IF($B207&lt;&gt;"",K207-$J207,""),"")</f>
        <v/>
      </c>
      <c r="M207" s="172" t="str">
        <f aca="false">IF(B207&lt;&gt;"",RANK(L207,L$112:L$211),"")</f>
        <v/>
      </c>
      <c r="N207" s="172" t="str">
        <f aca="false">IF(B207&lt;&gt;"",'Classement Général'!BB106,"")</f>
        <v/>
      </c>
      <c r="O207" s="172" t="str">
        <f aca="false">IF(B207&lt;&gt;"",'Calculs (M1..M20)'!A109,"")</f>
        <v/>
      </c>
      <c r="P207" s="0"/>
      <c r="Q207" s="0"/>
      <c r="R207" s="0"/>
      <c r="S207" s="0"/>
      <c r="T207" s="0"/>
      <c r="U207" s="0"/>
      <c r="V207" s="0"/>
      <c r="AH207" s="49" t="str">
        <f aca="false">IF($G207&lt;&gt;"",AG207,"")</f>
        <v/>
      </c>
      <c r="AI207" s="169"/>
      <c r="AJ207" s="170"/>
    </row>
    <row r="208" customFormat="false" ht="13" hidden="true" customHeight="false" outlineLevel="0" collapsed="false">
      <c r="A208" s="0"/>
      <c r="B208" s="167" t="str">
        <f aca="false">IF(B107&lt;&gt;"",B107,"")</f>
        <v/>
      </c>
      <c r="C208" s="116" t="str">
        <f aca="false">IF(C107&lt;&gt;"",C107,"")</f>
        <v/>
      </c>
      <c r="D208" s="116" t="str">
        <f aca="false">IF(D107&lt;&gt;"",D107,"")</f>
        <v/>
      </c>
      <c r="E208" s="116" t="str">
        <f aca="false">IF(E107&lt;&gt;"",E107,"")</f>
        <v/>
      </c>
      <c r="F208" s="116" t="n">
        <v>2</v>
      </c>
      <c r="G208" s="168" t="n">
        <f aca="false">G107</f>
        <v>0</v>
      </c>
      <c r="H208" s="49" t="str">
        <f aca="false">IF($G208&lt;&gt;"",G208,"")</f>
        <v/>
      </c>
      <c r="I208" s="169"/>
      <c r="J208" s="170"/>
      <c r="K208" s="171" t="str">
        <f aca="false">IF($B208&lt;&gt;"",IF(I208,(INDEX(P$112:Q$115,MATCH(H208,P$112:P$115),2)/I208)*1000,0),"")</f>
        <v/>
      </c>
      <c r="L208" s="171" t="str">
        <f aca="false">IF(Q$112&lt;&gt;"",IF($B208&lt;&gt;"",K208-$J208,""),"")</f>
        <v/>
      </c>
      <c r="M208" s="172" t="str">
        <f aca="false">IF(B208&lt;&gt;"",RANK(L208,L$112:L$211),"")</f>
        <v/>
      </c>
      <c r="N208" s="172" t="str">
        <f aca="false">IF(B208&lt;&gt;"",'Classement Général'!BB107,"")</f>
        <v/>
      </c>
      <c r="O208" s="172" t="str">
        <f aca="false">IF(B208&lt;&gt;"",'Calculs (M1..M20)'!A110,"")</f>
        <v/>
      </c>
      <c r="P208" s="0"/>
      <c r="Q208" s="0"/>
      <c r="R208" s="0"/>
      <c r="S208" s="0"/>
      <c r="T208" s="0"/>
      <c r="U208" s="0"/>
      <c r="V208" s="0"/>
      <c r="AH208" s="49" t="str">
        <f aca="false">IF($G208&lt;&gt;"",AG208,"")</f>
        <v/>
      </c>
      <c r="AI208" s="169"/>
      <c r="AJ208" s="170"/>
    </row>
    <row r="209" customFormat="false" ht="13" hidden="true" customHeight="false" outlineLevel="0" collapsed="false">
      <c r="A209" s="0"/>
      <c r="B209" s="167" t="str">
        <f aca="false">IF(B108&lt;&gt;"",B108,"")</f>
        <v/>
      </c>
      <c r="C209" s="116" t="str">
        <f aca="false">IF(C108&lt;&gt;"",C108,"")</f>
        <v/>
      </c>
      <c r="D209" s="116" t="str">
        <f aca="false">IF(D108&lt;&gt;"",D108,"")</f>
        <v/>
      </c>
      <c r="E209" s="116" t="str">
        <f aca="false">IF(E108&lt;&gt;"",E108,"")</f>
        <v/>
      </c>
      <c r="F209" s="116" t="n">
        <v>2</v>
      </c>
      <c r="G209" s="168" t="n">
        <f aca="false">G108</f>
        <v>0</v>
      </c>
      <c r="H209" s="49" t="str">
        <f aca="false">IF($G209&lt;&gt;"",G209,"")</f>
        <v/>
      </c>
      <c r="I209" s="169"/>
      <c r="J209" s="170"/>
      <c r="K209" s="171" t="str">
        <f aca="false">IF($B209&lt;&gt;"",IF(I209,(INDEX(P$112:Q$115,MATCH(H209,P$112:P$115),2)/I209)*1000,0),"")</f>
        <v/>
      </c>
      <c r="L209" s="171" t="str">
        <f aca="false">IF(Q$112&lt;&gt;"",IF($B209&lt;&gt;"",K209-$J209,""),"")</f>
        <v/>
      </c>
      <c r="M209" s="172" t="str">
        <f aca="false">IF(B209&lt;&gt;"",RANK(L209,L$112:L$211),"")</f>
        <v/>
      </c>
      <c r="N209" s="172" t="str">
        <f aca="false">IF(B209&lt;&gt;"",'Classement Général'!BB108,"")</f>
        <v/>
      </c>
      <c r="O209" s="172" t="str">
        <f aca="false">IF(B209&lt;&gt;"",'Calculs (M1..M20)'!A111,"")</f>
        <v/>
      </c>
      <c r="P209" s="0"/>
      <c r="Q209" s="0"/>
      <c r="R209" s="0"/>
      <c r="S209" s="0"/>
      <c r="T209" s="0"/>
      <c r="U209" s="0"/>
      <c r="V209" s="0"/>
      <c r="AH209" s="49" t="str">
        <f aca="false">IF($G209&lt;&gt;"",AG209,"")</f>
        <v/>
      </c>
      <c r="AI209" s="169"/>
      <c r="AJ209" s="170"/>
    </row>
    <row r="210" customFormat="false" ht="13" hidden="true" customHeight="false" outlineLevel="0" collapsed="false">
      <c r="A210" s="0"/>
      <c r="B210" s="167" t="str">
        <f aca="false">IF(B109&lt;&gt;"",B109,"")</f>
        <v/>
      </c>
      <c r="C210" s="116" t="str">
        <f aca="false">IF(C109&lt;&gt;"",C109,"")</f>
        <v/>
      </c>
      <c r="D210" s="116" t="str">
        <f aca="false">IF(D109&lt;&gt;"",D109,"")</f>
        <v/>
      </c>
      <c r="E210" s="116" t="str">
        <f aca="false">IF(E109&lt;&gt;"",E109,"")</f>
        <v/>
      </c>
      <c r="F210" s="116" t="n">
        <v>2</v>
      </c>
      <c r="G210" s="168" t="n">
        <f aca="false">G109</f>
        <v>0</v>
      </c>
      <c r="H210" s="49" t="str">
        <f aca="false">IF($G210&lt;&gt;"",G210,"")</f>
        <v/>
      </c>
      <c r="I210" s="169"/>
      <c r="J210" s="170"/>
      <c r="K210" s="171" t="str">
        <f aca="false">IF($B210&lt;&gt;"",IF(I210,(INDEX(P$112:Q$115,MATCH(H210,P$112:P$115),2)/I210)*1000,0),"")</f>
        <v/>
      </c>
      <c r="L210" s="171" t="str">
        <f aca="false">IF(Q$112&lt;&gt;"",IF($B210&lt;&gt;"",K210-$J210,""),"")</f>
        <v/>
      </c>
      <c r="M210" s="172" t="str">
        <f aca="false">IF(B210&lt;&gt;"",RANK(L210,L$112:L$211),"")</f>
        <v/>
      </c>
      <c r="N210" s="172" t="str">
        <f aca="false">IF(B210&lt;&gt;"",'Classement Général'!BB109,"")</f>
        <v/>
      </c>
      <c r="O210" s="172" t="str">
        <f aca="false">IF(B210&lt;&gt;"",'Calculs (M1..M20)'!A112,"")</f>
        <v/>
      </c>
      <c r="P210" s="0"/>
      <c r="Q210" s="0"/>
      <c r="R210" s="0"/>
      <c r="S210" s="0"/>
      <c r="T210" s="0"/>
      <c r="U210" s="0"/>
      <c r="V210" s="0"/>
      <c r="AH210" s="49" t="str">
        <f aca="false">IF($G210&lt;&gt;"",AG210,"")</f>
        <v/>
      </c>
      <c r="AI210" s="169"/>
      <c r="AJ210" s="170"/>
    </row>
    <row r="211" customFormat="false" ht="13" hidden="true" customHeight="false" outlineLevel="0" collapsed="false">
      <c r="A211" s="0"/>
      <c r="B211" s="167" t="str">
        <f aca="false">IF(B110&lt;&gt;"",B110,"")</f>
        <v/>
      </c>
      <c r="C211" s="116" t="str">
        <f aca="false">IF(C110&lt;&gt;"",C110,"")</f>
        <v/>
      </c>
      <c r="D211" s="116" t="str">
        <f aca="false">IF(D110&lt;&gt;"",D110,"")</f>
        <v/>
      </c>
      <c r="E211" s="116" t="str">
        <f aca="false">IF(E110&lt;&gt;"",E110,"")</f>
        <v/>
      </c>
      <c r="F211" s="116" t="n">
        <v>2</v>
      </c>
      <c r="G211" s="168" t="n">
        <f aca="false">G110</f>
        <v>0</v>
      </c>
      <c r="H211" s="49" t="str">
        <f aca="false">IF($G211&lt;&gt;"",G211,"")</f>
        <v/>
      </c>
      <c r="I211" s="173"/>
      <c r="J211" s="174"/>
      <c r="K211" s="171" t="str">
        <f aca="false">IF($B211&lt;&gt;"",IF(I211,(INDEX(P$112:Q$115,MATCH(H211,P$112:P$115),2)/I211)*1000,0),"")</f>
        <v/>
      </c>
      <c r="L211" s="171" t="str">
        <f aca="false">IF(Q$112&lt;&gt;"",IF($B211&lt;&gt;"",K211-$J211,""),"")</f>
        <v/>
      </c>
      <c r="M211" s="172" t="str">
        <f aca="false">IF(B211&lt;&gt;"",RANK(L211,L$112:L$211),"")</f>
        <v/>
      </c>
      <c r="N211" s="172" t="str">
        <f aca="false">IF(B211&lt;&gt;"",'Classement Général'!BB110,"")</f>
        <v/>
      </c>
      <c r="O211" s="172" t="str">
        <f aca="false">IF(B211&lt;&gt;"",'Calculs (M1..M20)'!A113,"")</f>
        <v/>
      </c>
      <c r="P211" s="0"/>
      <c r="Q211" s="0"/>
      <c r="R211" s="0"/>
      <c r="S211" s="0"/>
      <c r="T211" s="0"/>
      <c r="U211" s="0"/>
      <c r="V211" s="0"/>
      <c r="AH211" s="49" t="str">
        <f aca="false">IF($G211&lt;&gt;"",AG211,"")</f>
        <v/>
      </c>
      <c r="AI211" s="173"/>
      <c r="AJ211" s="174"/>
    </row>
    <row r="212" customFormat="false" ht="12.5" hidden="true" customHeight="false" outlineLevel="0" collapsed="false">
      <c r="A212" s="137"/>
      <c r="B212" s="164" t="str">
        <f aca="false">IF(B111&lt;&gt;"",B111,"")</f>
        <v>Nom</v>
      </c>
      <c r="C212" s="165" t="str">
        <f aca="false">IF(C111&lt;&gt;"",C111,"")</f>
        <v>Dossard</v>
      </c>
      <c r="D212" s="165" t="str">
        <f aca="false">IF(D111&lt;&gt;"",D111,"")</f>
        <v>Freq</v>
      </c>
      <c r="E212" s="165" t="str">
        <f aca="false">IF(E111&lt;&gt;"",E111,"")</f>
        <v>Equipe</v>
      </c>
      <c r="F212" s="165" t="s">
        <v>103</v>
      </c>
      <c r="G212" s="165" t="s">
        <v>88</v>
      </c>
      <c r="H212" s="166" t="s">
        <v>104</v>
      </c>
      <c r="I212" s="141" t="s">
        <v>91</v>
      </c>
      <c r="J212" s="142" t="s">
        <v>105</v>
      </c>
      <c r="K212" s="120" t="s">
        <v>106</v>
      </c>
      <c r="L212" s="120" t="s">
        <v>107</v>
      </c>
      <c r="M212" s="120" t="s">
        <v>97</v>
      </c>
      <c r="N212" s="120" t="s">
        <v>100</v>
      </c>
      <c r="O212" s="120" t="s">
        <v>108</v>
      </c>
      <c r="P212" s="143" t="s">
        <v>104</v>
      </c>
      <c r="Q212" s="144" t="s">
        <v>109</v>
      </c>
      <c r="R212" s="145" t="s">
        <v>110</v>
      </c>
      <c r="S212" s="146" t="s">
        <v>111</v>
      </c>
      <c r="T212" s="147" t="s">
        <v>112</v>
      </c>
      <c r="U212" s="5" t="s">
        <v>104</v>
      </c>
      <c r="V212" s="0"/>
      <c r="AH212" s="166" t="s">
        <v>104</v>
      </c>
      <c r="AI212" s="141" t="s">
        <v>91</v>
      </c>
      <c r="AJ212" s="142" t="s">
        <v>105</v>
      </c>
    </row>
    <row r="213" customFormat="false" ht="13" hidden="true" customHeight="false" outlineLevel="0" collapsed="false">
      <c r="A213" s="0"/>
      <c r="B213" s="167" t="str">
        <f aca="false">IF(B112&lt;&gt;"",B112,"")</f>
        <v>Sébastien CHABAUD</v>
      </c>
      <c r="C213" s="116" t="n">
        <f aca="false">IF(C112&lt;&gt;"",C112,"")</f>
        <v>1</v>
      </c>
      <c r="D213" s="116" t="str">
        <f aca="false">IF(D112&lt;&gt;"",D112,"")</f>
        <v>2.4GHz</v>
      </c>
      <c r="E213" s="116" t="str">
        <f aca="false">IF(E112&lt;&gt;"",E112,"")</f>
        <v/>
      </c>
      <c r="F213" s="116" t="n">
        <v>3</v>
      </c>
      <c r="G213" s="168" t="n">
        <f aca="false">G112</f>
        <v>1</v>
      </c>
      <c r="H213" s="49" t="n">
        <f aca="false">IF($G213&lt;&gt;"",G213,"")</f>
        <v>1</v>
      </c>
      <c r="I213" s="169" t="n">
        <v>72.87</v>
      </c>
      <c r="J213" s="170"/>
      <c r="K213" s="171" t="n">
        <f aca="false">IF($B213&lt;&gt;"",IF(I213,(INDEX(P$213:Q$216,MATCH(H213,P$213:P$216),2)/I213)*1000,0),"")</f>
        <v>588.719637710992</v>
      </c>
      <c r="L213" s="171" t="n">
        <f aca="false">IF(Q$213&lt;&gt;"",IF($B213&lt;&gt;"",K213-$J213,""),"")</f>
        <v>588.719637710992</v>
      </c>
      <c r="M213" s="172" t="n">
        <f aca="false">IF(B213&lt;&gt;"",RANK(L213,L$213:L$312),"")</f>
        <v>22</v>
      </c>
      <c r="N213" s="172" t="n">
        <f aca="false">IF(B213&lt;&gt;"",'Classement Général'!BC11,"")</f>
        <v>22</v>
      </c>
      <c r="O213" s="172" t="n">
        <f aca="false">IF(B112&lt;&gt;"",'Calculs (M1..M20)'!A14,"")</f>
        <v>22</v>
      </c>
      <c r="P213" s="154" t="n">
        <f aca="false">IF(DMIN($H212:$I312,$P$10,$U$10:$U$11)&lt;&gt;0,1,"")</f>
        <v>1</v>
      </c>
      <c r="Q213" s="155" t="n">
        <f aca="false">IF(DMIN($H212:$I312,$I$10,$U$10:$U$11)&lt;&gt;0,DMIN($H212:$I312,$I$10,$U$10:$U$11),"")</f>
        <v>42.9</v>
      </c>
      <c r="R213" s="151" t="n">
        <f aca="false">IF(DMAX($H212:$I312,$I$10,$U$10:$U$11)&lt;&gt;0,DMAX($H212:$I312,$I$10,$U$10:$U$11),"")</f>
        <v>72.87</v>
      </c>
      <c r="S213" s="156" t="n">
        <f aca="false">IF($P213&lt;&gt;"",IF(DAVERAGE($H212:$I312,$I$10,$U$10:$U$11)&lt;&gt;0,DAVERAGE($H212:$I312,$I$10,$U$10:$U$11),""),"")</f>
        <v>54.2881818181818</v>
      </c>
      <c r="T213" s="157" t="n">
        <f aca="false">IF($P213&lt;&gt;"",IF(DCOUNTA($H212:$I312,$I$10,$U$10:$U$11)&lt;&gt;0,DCOUNTA($H212:$I312,$I$10,$U$10:$U$11),""),"")</f>
        <v>22</v>
      </c>
      <c r="U213" s="5" t="n">
        <v>1</v>
      </c>
      <c r="V213" s="0"/>
      <c r="AH213" s="49" t="n">
        <f aca="false">IF($G213&lt;&gt;"",AG213,"")</f>
        <v>0</v>
      </c>
      <c r="AI213" s="169"/>
      <c r="AJ213" s="170"/>
    </row>
    <row r="214" customFormat="false" ht="13" hidden="true" customHeight="false" outlineLevel="0" collapsed="false">
      <c r="A214" s="0"/>
      <c r="B214" s="167" t="str">
        <f aca="false">IF(B113&lt;&gt;"",B113,"")</f>
        <v>Herve DALL AVA</v>
      </c>
      <c r="C214" s="116" t="n">
        <f aca="false">IF(C113&lt;&gt;"",C113,"")</f>
        <v>2</v>
      </c>
      <c r="D214" s="116" t="str">
        <f aca="false">IF(D113&lt;&gt;"",D113,"")</f>
        <v>2.4GHz</v>
      </c>
      <c r="E214" s="116" t="str">
        <f aca="false">IF(E113&lt;&gt;"",E113,"")</f>
        <v/>
      </c>
      <c r="F214" s="116" t="n">
        <v>3</v>
      </c>
      <c r="G214" s="168" t="n">
        <f aca="false">G113</f>
        <v>1</v>
      </c>
      <c r="H214" s="49" t="n">
        <f aca="false">IF($G214&lt;&gt;"",G214,"")</f>
        <v>1</v>
      </c>
      <c r="I214" s="169" t="n">
        <v>58.19</v>
      </c>
      <c r="J214" s="170"/>
      <c r="K214" s="171" t="n">
        <f aca="false">IF($B214&lt;&gt;"",IF(I214,(INDEX(P$213:Q$216,MATCH(H214,P$213:P$216),2)/I214)*1000,0),"")</f>
        <v>737.240075614367</v>
      </c>
      <c r="L214" s="171" t="n">
        <f aca="false">IF(Q$213&lt;&gt;"",IF($B214&lt;&gt;"",K214-$J214,""),"")</f>
        <v>737.240075614367</v>
      </c>
      <c r="M214" s="172" t="n">
        <f aca="false">IF(B214&lt;&gt;"",RANK(L214,L$213:L$312),"")</f>
        <v>18</v>
      </c>
      <c r="N214" s="172" t="n">
        <f aca="false">IF(B214&lt;&gt;"",'Classement Général'!BC12,"")</f>
        <v>12</v>
      </c>
      <c r="O214" s="172" t="n">
        <f aca="false">IF(B113&lt;&gt;"",'Calculs (M1..M20)'!A15,"")</f>
        <v>8</v>
      </c>
      <c r="P214" s="154" t="str">
        <f aca="false">IF(DMIN($H212:$I312,$P$10,$U$12:$U$13)&lt;&gt;0,2,"")</f>
        <v/>
      </c>
      <c r="Q214" s="155" t="str">
        <f aca="false">IF(DMIN($H212:$I312,$I$10,$U$12:$U$13)&lt;&gt;0,DMIN($H212:$I312,$I$10,$U$12:$U$13),"")</f>
        <v/>
      </c>
      <c r="R214" s="151" t="str">
        <f aca="false">IF(DMAX($H212:$I312,$I$10,$U$12:$U$13)&lt;&gt;0,DMAX($H212:$I312,$I$10,$U$12:$U$13),"")</f>
        <v/>
      </c>
      <c r="S214" s="156" t="str">
        <f aca="false">IF($P214&lt;&gt;"",IF(DAVERAGE($H212:$I312,$I$10,$U$12:$U$13)&lt;&gt;0,DAVERAGE($H212:$I312,$I$10,$U$12:$U$13),""),"")</f>
        <v/>
      </c>
      <c r="T214" s="157" t="str">
        <f aca="false">IF($P213&lt;&gt;"",IF(DCOUNTA($H212:$I312,$I$10,$U$12:$U$13)&lt;&gt;0,DCOUNTA($H212:$I312,$I$10,$U$12:$U$13),""),"")</f>
        <v/>
      </c>
      <c r="U214" s="5" t="s">
        <v>104</v>
      </c>
      <c r="V214" s="0"/>
      <c r="AH214" s="49" t="n">
        <f aca="false">IF($G214&lt;&gt;"",AG214,"")</f>
        <v>0</v>
      </c>
      <c r="AI214" s="169"/>
      <c r="AJ214" s="170"/>
    </row>
    <row r="215" customFormat="false" ht="13" hidden="true" customHeight="false" outlineLevel="0" collapsed="false">
      <c r="A215" s="0"/>
      <c r="B215" s="167" t="str">
        <f aca="false">IF(B114&lt;&gt;"",B114,"")</f>
        <v>Jean Luc FOUCHER</v>
      </c>
      <c r="C215" s="116" t="n">
        <f aca="false">IF(C114&lt;&gt;"",C114,"")</f>
        <v>3</v>
      </c>
      <c r="D215" s="116" t="str">
        <f aca="false">IF(D114&lt;&gt;"",D114,"")</f>
        <v>2.4GHz</v>
      </c>
      <c r="E215" s="116" t="str">
        <f aca="false">IF(E114&lt;&gt;"",E114,"")</f>
        <v/>
      </c>
      <c r="F215" s="116" t="n">
        <v>3</v>
      </c>
      <c r="G215" s="168" t="n">
        <f aca="false">G114</f>
        <v>1</v>
      </c>
      <c r="H215" s="49" t="n">
        <f aca="false">IF($G215&lt;&gt;"",G215,"")</f>
        <v>1</v>
      </c>
      <c r="I215" s="169" t="n">
        <v>56.88</v>
      </c>
      <c r="J215" s="170"/>
      <c r="K215" s="171" t="n">
        <f aca="false">IF($B215&lt;&gt;"",IF(I215,(INDEX(P$213:Q$216,MATCH(H215,P$213:P$216),2)/I215)*1000,0),"")</f>
        <v>754.2194092827</v>
      </c>
      <c r="L215" s="171" t="n">
        <f aca="false">IF(Q$213&lt;&gt;"",IF($B215&lt;&gt;"",K215-$J215,""),"")</f>
        <v>754.2194092827</v>
      </c>
      <c r="M215" s="172" t="n">
        <f aca="false">IF(B215&lt;&gt;"",RANK(L215,L$213:L$312),"")</f>
        <v>16</v>
      </c>
      <c r="N215" s="172" t="n">
        <f aca="false">IF(B215&lt;&gt;"",'Classement Général'!BC13,"")</f>
        <v>15</v>
      </c>
      <c r="O215" s="172" t="n">
        <f aca="false">IF(B114&lt;&gt;"",'Calculs (M1..M20)'!A16,"")</f>
        <v>15</v>
      </c>
      <c r="P215" s="154" t="str">
        <f aca="false">IF(DMIN($H212:$I312,$P$10,$U$14:$U$15)&lt;&gt;0,3,"")</f>
        <v/>
      </c>
      <c r="Q215" s="155" t="str">
        <f aca="false">IF(DMIN($H212:$I312,$I$10,$U$14:$U$15)&lt;&gt;0,DMIN($H212:$I312,$I$10,$U$14:$U$15),"")</f>
        <v/>
      </c>
      <c r="R215" s="151" t="str">
        <f aca="false">IF(DMAX($H212:$I312,$I$10,$U$14:$U$15)&lt;&gt;0,DMAX($H212:$I312,$I$10,$U$14:$U$15),"")</f>
        <v/>
      </c>
      <c r="S215" s="156" t="str">
        <f aca="false">IF($P215&lt;&gt;"",IF(DAVERAGE($H212:$I312,$I$10,$U$14:$U$15)&lt;&gt;0,DAVERAGE($H212:$I312,$I$10,$U$14:$U$15),""),"")</f>
        <v/>
      </c>
      <c r="T215" s="157" t="str">
        <f aca="false">IF($P215&lt;&gt;"",IF(DCOUNTA($H212:$I312,$I$10,$U$14:$U$15)&lt;&gt;0,DCOUNTA($H212:$I312,$I$10,$U$14:$U$15),""),"")</f>
        <v/>
      </c>
      <c r="U215" s="5" t="n">
        <v>2</v>
      </c>
      <c r="V215" s="0"/>
      <c r="AH215" s="49" t="n">
        <f aca="false">IF($G215&lt;&gt;"",AG215,"")</f>
        <v>0</v>
      </c>
      <c r="AI215" s="169"/>
      <c r="AJ215" s="170"/>
    </row>
    <row r="216" customFormat="false" ht="13.5" hidden="true" customHeight="false" outlineLevel="0" collapsed="false">
      <c r="A216" s="0"/>
      <c r="B216" s="167" t="str">
        <f aca="false">IF(B115&lt;&gt;"",B115,"")</f>
        <v>Thomas DELARBRE</v>
      </c>
      <c r="C216" s="116" t="n">
        <f aca="false">IF(C115&lt;&gt;"",C115,"")</f>
        <v>4</v>
      </c>
      <c r="D216" s="116" t="str">
        <f aca="false">IF(D115&lt;&gt;"",D115,"")</f>
        <v>2.4GHz</v>
      </c>
      <c r="E216" s="116" t="str">
        <f aca="false">IF(E115&lt;&gt;"",E115,"")</f>
        <v/>
      </c>
      <c r="F216" s="116" t="n">
        <v>3</v>
      </c>
      <c r="G216" s="168" t="n">
        <f aca="false">G115</f>
        <v>1</v>
      </c>
      <c r="H216" s="49" t="n">
        <f aca="false">IF($G216&lt;&gt;"",G216,"")</f>
        <v>1</v>
      </c>
      <c r="I216" s="169" t="n">
        <v>45.29</v>
      </c>
      <c r="J216" s="170"/>
      <c r="K216" s="171" t="n">
        <f aca="false">IF($B216&lt;&gt;"",IF(I216,(INDEX(P$213:Q$216,MATCH(H216,P$213:P$216),2)/I216)*1000,0),"")</f>
        <v>947.2289688673</v>
      </c>
      <c r="L216" s="171" t="n">
        <f aca="false">IF(Q$213&lt;&gt;"",IF($B216&lt;&gt;"",K216-$J216,""),"")</f>
        <v>947.2289688673</v>
      </c>
      <c r="M216" s="172" t="n">
        <f aca="false">IF(B216&lt;&gt;"",RANK(L216,L$213:L$312),"")</f>
        <v>3</v>
      </c>
      <c r="N216" s="172" t="n">
        <f aca="false">IF(B216&lt;&gt;"",'Classement Général'!BC14,"")</f>
        <v>4</v>
      </c>
      <c r="O216" s="172" t="n">
        <f aca="false">IF(B115&lt;&gt;"",'Calculs (M1..M20)'!A17,"")</f>
        <v>10</v>
      </c>
      <c r="P216" s="158" t="str">
        <f aca="false">IF(DMIN($H212:$I312,$P$10,$U$16:$U$17)&lt;&gt;0,4,"")</f>
        <v/>
      </c>
      <c r="Q216" s="159" t="str">
        <f aca="false">IF(DMIN($H212:$I312,$I$10,$U$16:$U$17)&lt;&gt;0,DMIN($H212:$I312,$I$10,$U$16:$U$17),"")</f>
        <v/>
      </c>
      <c r="R216" s="160" t="str">
        <f aca="false">IF(DMAX($H212:$I312,$I$10,$U$16:$U$17)&lt;&gt;0,DMAX($H212:$I312,$I$10,$U$16:$U$17),"")</f>
        <v/>
      </c>
      <c r="S216" s="161" t="str">
        <f aca="false">IF($P216&lt;&gt;"",IF(DAVERAGE($H212:$I312,$I$10,$U$16:$U$17)&lt;&gt;0,DAVERAGE($H212:$I312,$I$10,$U$16:$U$17),""),"")</f>
        <v/>
      </c>
      <c r="T216" s="162" t="str">
        <f aca="false">IF($P215&lt;&gt;"",IF(DCOUNTA($H212:$I312,$I$10,$U$16:$U$17)&lt;&gt;0,DCOUNTA($H212:$I312,$I$10,$U$16:$U$17),""),"")</f>
        <v/>
      </c>
      <c r="U216" s="5" t="s">
        <v>104</v>
      </c>
      <c r="V216" s="0"/>
      <c r="AH216" s="49" t="n">
        <f aca="false">IF($G216&lt;&gt;"",AG216,"")</f>
        <v>0</v>
      </c>
      <c r="AI216" s="169"/>
      <c r="AJ216" s="170"/>
    </row>
    <row r="217" customFormat="false" ht="13.5" hidden="true" customHeight="false" outlineLevel="0" collapsed="false">
      <c r="A217" s="0"/>
      <c r="B217" s="167" t="str">
        <f aca="false">IF(B116&lt;&gt;"",B116,"")</f>
        <v>Pierre DIATTA</v>
      </c>
      <c r="C217" s="116" t="n">
        <f aca="false">IF(C116&lt;&gt;"",C116,"")</f>
        <v>5</v>
      </c>
      <c r="D217" s="116" t="str">
        <f aca="false">IF(D116&lt;&gt;"",D116,"")</f>
        <v>2.4GHz</v>
      </c>
      <c r="E217" s="116" t="str">
        <f aca="false">IF(E116&lt;&gt;"",E116,"")</f>
        <v/>
      </c>
      <c r="F217" s="116" t="n">
        <v>3</v>
      </c>
      <c r="G217" s="168" t="n">
        <f aca="false">G116</f>
        <v>1</v>
      </c>
      <c r="H217" s="49" t="n">
        <f aca="false">IF($G217&lt;&gt;"",G217,"")</f>
        <v>1</v>
      </c>
      <c r="I217" s="169" t="n">
        <v>67.19</v>
      </c>
      <c r="J217" s="170"/>
      <c r="K217" s="171" t="n">
        <f aca="false">IF($B217&lt;&gt;"",IF(I217,(INDEX(P$213:Q$216,MATCH(H217,P$213:P$216),2)/I217)*1000,0),"")</f>
        <v>638.487870218783</v>
      </c>
      <c r="L217" s="171" t="n">
        <f aca="false">IF(Q$213&lt;&gt;"",IF($B217&lt;&gt;"",K217-$J217,""),"")</f>
        <v>638.487870218783</v>
      </c>
      <c r="M217" s="172" t="n">
        <f aca="false">IF(B217&lt;&gt;"",RANK(L217,L$213:L$312),"")</f>
        <v>21</v>
      </c>
      <c r="N217" s="172" t="n">
        <f aca="false">IF(B217&lt;&gt;"",'Classement Général'!BC15,"")</f>
        <v>21</v>
      </c>
      <c r="O217" s="172" t="n">
        <f aca="false">IF(B116&lt;&gt;"",'Calculs (M1..M20)'!A18,"")</f>
        <v>20</v>
      </c>
      <c r="P217" s="5"/>
      <c r="Q217" s="5"/>
      <c r="R217" s="0"/>
      <c r="S217" s="0"/>
      <c r="T217" s="163" t="n">
        <f aca="false">SUM(T213:T216)</f>
        <v>22</v>
      </c>
      <c r="U217" s="5" t="n">
        <v>3</v>
      </c>
      <c r="V217" s="1" t="n">
        <f aca="false">T217</f>
        <v>22</v>
      </c>
      <c r="AH217" s="49" t="n">
        <f aca="false">IF($G217&lt;&gt;"",AG217,"")</f>
        <v>0</v>
      </c>
      <c r="AI217" s="169"/>
      <c r="AJ217" s="170"/>
    </row>
    <row r="218" customFormat="false" ht="13" hidden="true" customHeight="false" outlineLevel="0" collapsed="false">
      <c r="A218" s="0"/>
      <c r="B218" s="167" t="str">
        <f aca="false">IF(B117&lt;&gt;"",B117,"")</f>
        <v>Olivier MONET</v>
      </c>
      <c r="C218" s="116" t="n">
        <f aca="false">IF(C117&lt;&gt;"",C117,"")</f>
        <v>6</v>
      </c>
      <c r="D218" s="116" t="str">
        <f aca="false">IF(D117&lt;&gt;"",D117,"")</f>
        <v>41.110MHz</v>
      </c>
      <c r="E218" s="116" t="str">
        <f aca="false">IF(E117&lt;&gt;"",E117,"")</f>
        <v/>
      </c>
      <c r="F218" s="116" t="n">
        <v>3</v>
      </c>
      <c r="G218" s="168" t="n">
        <f aca="false">G117</f>
        <v>1</v>
      </c>
      <c r="H218" s="49" t="n">
        <f aca="false">IF($G218&lt;&gt;"",G218,"")</f>
        <v>1</v>
      </c>
      <c r="I218" s="169" t="n">
        <v>52.63</v>
      </c>
      <c r="J218" s="170"/>
      <c r="K218" s="171" t="n">
        <f aca="false">IF($B218&lt;&gt;"",IF(I218,(INDEX(P$213:Q$216,MATCH(H218,P$213:P$216),2)/I218)*1000,0),"")</f>
        <v>815.124453733612</v>
      </c>
      <c r="L218" s="171" t="n">
        <f aca="false">IF(Q$213&lt;&gt;"",IF($B218&lt;&gt;"",K218-$J218,""),"")</f>
        <v>815.124453733612</v>
      </c>
      <c r="M218" s="172" t="n">
        <f aca="false">IF(B218&lt;&gt;"",RANK(L218,L$213:L$312),"")</f>
        <v>11</v>
      </c>
      <c r="N218" s="172" t="n">
        <f aca="false">IF(B218&lt;&gt;"",'Classement Général'!BC16,"")</f>
        <v>9</v>
      </c>
      <c r="O218" s="172" t="n">
        <f aca="false">IF(B117&lt;&gt;"",'Calculs (M1..M20)'!A19,"")</f>
        <v>6</v>
      </c>
      <c r="P218" s="5"/>
      <c r="Q218" s="5"/>
      <c r="R218" s="0"/>
      <c r="S218" s="0"/>
      <c r="T218" s="0"/>
      <c r="U218" s="5" t="s">
        <v>104</v>
      </c>
      <c r="V218" s="0"/>
      <c r="AH218" s="49" t="n">
        <f aca="false">IF($G218&lt;&gt;"",AG218,"")</f>
        <v>0</v>
      </c>
      <c r="AI218" s="169"/>
      <c r="AJ218" s="170"/>
    </row>
    <row r="219" customFormat="false" ht="13" hidden="true" customHeight="false" outlineLevel="0" collapsed="false">
      <c r="A219" s="0"/>
      <c r="B219" s="167" t="str">
        <f aca="false">IF(B118&lt;&gt;"",B118,"")</f>
        <v>Pierre RONDEL</v>
      </c>
      <c r="C219" s="116" t="n">
        <f aca="false">IF(C118&lt;&gt;"",C118,"")</f>
        <v>7</v>
      </c>
      <c r="D219" s="116" t="str">
        <f aca="false">IF(D118&lt;&gt;"",D118,"")</f>
        <v>2.4GHz</v>
      </c>
      <c r="E219" s="116" t="str">
        <f aca="false">IF(E118&lt;&gt;"",E118,"")</f>
        <v/>
      </c>
      <c r="F219" s="116" t="n">
        <v>3</v>
      </c>
      <c r="G219" s="168" t="n">
        <f aca="false">G118</f>
        <v>1</v>
      </c>
      <c r="H219" s="49" t="n">
        <f aca="false">IF($G219&lt;&gt;"",G219,"")</f>
        <v>1</v>
      </c>
      <c r="I219" s="169" t="n">
        <v>42.9</v>
      </c>
      <c r="J219" s="170"/>
      <c r="K219" s="171" t="n">
        <f aca="false">IF($B219&lt;&gt;"",IF(I219,(INDEX(P$213:Q$216,MATCH(H219,P$213:P$216),2)/I219)*1000,0),"")</f>
        <v>1000</v>
      </c>
      <c r="L219" s="171" t="n">
        <f aca="false">IF(Q$213&lt;&gt;"",IF($B219&lt;&gt;"",K219-$J219,""),"")</f>
        <v>1000</v>
      </c>
      <c r="M219" s="172" t="n">
        <f aca="false">IF(B219&lt;&gt;"",RANK(L219,L$213:L$312),"")</f>
        <v>1</v>
      </c>
      <c r="N219" s="172" t="n">
        <f aca="false">IF(B219&lt;&gt;"",'Classement Général'!BC17,"")</f>
        <v>1</v>
      </c>
      <c r="O219" s="172" t="n">
        <f aca="false">IF(B118&lt;&gt;"",'Calculs (M1..M20)'!A20,"")</f>
        <v>1</v>
      </c>
      <c r="P219" s="5"/>
      <c r="Q219" s="5"/>
      <c r="R219" s="0"/>
      <c r="S219" s="0"/>
      <c r="T219" s="0"/>
      <c r="U219" s="5" t="n">
        <v>4</v>
      </c>
      <c r="V219" s="0"/>
      <c r="AH219" s="49" t="n">
        <f aca="false">IF($G219&lt;&gt;"",AG219,"")</f>
        <v>0</v>
      </c>
      <c r="AI219" s="169"/>
      <c r="AJ219" s="170"/>
    </row>
    <row r="220" customFormat="false" ht="13" hidden="true" customHeight="false" outlineLevel="0" collapsed="false">
      <c r="A220" s="0"/>
      <c r="B220" s="167" t="str">
        <f aca="false">IF(B119&lt;&gt;"",B119,"")</f>
        <v>Andreas FRICKE</v>
      </c>
      <c r="C220" s="116" t="n">
        <f aca="false">IF(C119&lt;&gt;"",C119,"")</f>
        <v>8</v>
      </c>
      <c r="D220" s="116" t="str">
        <f aca="false">IF(D119&lt;&gt;"",D119,"")</f>
        <v>2.4GHz</v>
      </c>
      <c r="E220" s="116" t="str">
        <f aca="false">IF(E119&lt;&gt;"",E119,"")</f>
        <v/>
      </c>
      <c r="F220" s="116" t="n">
        <v>3</v>
      </c>
      <c r="G220" s="168" t="n">
        <f aca="false">G119</f>
        <v>1</v>
      </c>
      <c r="H220" s="49" t="n">
        <f aca="false">IF($G220&lt;&gt;"",G220,"")</f>
        <v>1</v>
      </c>
      <c r="I220" s="169" t="n">
        <v>51.65</v>
      </c>
      <c r="J220" s="170"/>
      <c r="K220" s="171" t="n">
        <f aca="false">IF($B220&lt;&gt;"",IF(I220,(INDEX(P$213:Q$216,MATCH(H220,P$213:P$216),2)/I220)*1000,0),"")</f>
        <v>830.590513068732</v>
      </c>
      <c r="L220" s="171" t="n">
        <f aca="false">IF(Q$213&lt;&gt;"",IF($B220&lt;&gt;"",K220-$J220,""),"")</f>
        <v>830.590513068732</v>
      </c>
      <c r="M220" s="172" t="n">
        <f aca="false">IF(B220&lt;&gt;"",RANK(L220,L$213:L$312),"")</f>
        <v>10</v>
      </c>
      <c r="N220" s="172" t="n">
        <f aca="false">IF(B220&lt;&gt;"",'Classement Général'!BC18,"")</f>
        <v>14</v>
      </c>
      <c r="O220" s="172" t="n">
        <f aca="false">IF(B119&lt;&gt;"",'Calculs (M1..M20)'!A21,"")</f>
        <v>18</v>
      </c>
      <c r="P220" s="5"/>
      <c r="Q220" s="5"/>
      <c r="R220" s="0"/>
      <c r="S220" s="0"/>
      <c r="T220" s="0"/>
      <c r="U220" s="0"/>
      <c r="V220" s="0"/>
      <c r="AH220" s="49" t="n">
        <f aca="false">IF($G220&lt;&gt;"",AG220,"")</f>
        <v>0</v>
      </c>
      <c r="AI220" s="169"/>
      <c r="AJ220" s="170"/>
    </row>
    <row r="221" customFormat="false" ht="13" hidden="true" customHeight="false" outlineLevel="0" collapsed="false">
      <c r="A221" s="0"/>
      <c r="B221" s="167" t="str">
        <f aca="false">IF(B120&lt;&gt;"",B120,"")</f>
        <v>Thomas FAURE</v>
      </c>
      <c r="C221" s="116" t="n">
        <f aca="false">IF(C120&lt;&gt;"",C120,"")</f>
        <v>9</v>
      </c>
      <c r="D221" s="116" t="str">
        <f aca="false">IF(D120&lt;&gt;"",D120,"")</f>
        <v>2.4GHz</v>
      </c>
      <c r="E221" s="116" t="str">
        <f aca="false">IF(E120&lt;&gt;"",E120,"")</f>
        <v/>
      </c>
      <c r="F221" s="116" t="n">
        <v>3</v>
      </c>
      <c r="G221" s="168" t="n">
        <f aca="false">G120</f>
        <v>1</v>
      </c>
      <c r="H221" s="49" t="n">
        <f aca="false">IF($G221&lt;&gt;"",G221,"")</f>
        <v>1</v>
      </c>
      <c r="I221" s="169" t="n">
        <v>44.51</v>
      </c>
      <c r="J221" s="170"/>
      <c r="K221" s="171" t="n">
        <f aca="false">IF($B221&lt;&gt;"",IF(I221,(INDEX(P$213:Q$216,MATCH(H221,P$213:P$216),2)/I221)*1000,0),"")</f>
        <v>963.828353179061</v>
      </c>
      <c r="L221" s="171" t="n">
        <f aca="false">IF(Q$213&lt;&gt;"",IF($B221&lt;&gt;"",K221-$J221,""),"")</f>
        <v>963.828353179061</v>
      </c>
      <c r="M221" s="172" t="n">
        <f aca="false">IF(B221&lt;&gt;"",RANK(L221,L$213:L$312),"")</f>
        <v>2</v>
      </c>
      <c r="N221" s="172" t="n">
        <f aca="false">IF(B221&lt;&gt;"",'Classement Général'!BC19,"")</f>
        <v>3</v>
      </c>
      <c r="O221" s="172" t="n">
        <f aca="false">IF(B120&lt;&gt;"",'Calculs (M1..M20)'!A22,"")</f>
        <v>11</v>
      </c>
      <c r="P221" s="0"/>
      <c r="Q221" s="0"/>
      <c r="R221" s="0"/>
      <c r="S221" s="0"/>
      <c r="T221" s="0"/>
      <c r="U221" s="0"/>
      <c r="V221" s="0"/>
      <c r="AH221" s="49" t="n">
        <f aca="false">IF($G221&lt;&gt;"",AG221,"")</f>
        <v>0</v>
      </c>
      <c r="AI221" s="169"/>
      <c r="AJ221" s="170"/>
    </row>
    <row r="222" customFormat="false" ht="13" hidden="true" customHeight="false" outlineLevel="0" collapsed="false">
      <c r="A222" s="0"/>
      <c r="B222" s="167" t="str">
        <f aca="false">IF(B121&lt;&gt;"",B121,"")</f>
        <v>Philippe LANES</v>
      </c>
      <c r="C222" s="116" t="n">
        <f aca="false">IF(C121&lt;&gt;"",C121,"")</f>
        <v>10</v>
      </c>
      <c r="D222" s="116" t="str">
        <f aca="false">IF(D121&lt;&gt;"",D121,"")</f>
        <v>2.4GHz</v>
      </c>
      <c r="E222" s="116" t="str">
        <f aca="false">IF(E121&lt;&gt;"",E121,"")</f>
        <v/>
      </c>
      <c r="F222" s="116" t="n">
        <v>3</v>
      </c>
      <c r="G222" s="168" t="n">
        <f aca="false">G121</f>
        <v>1</v>
      </c>
      <c r="H222" s="49" t="n">
        <f aca="false">IF($G222&lt;&gt;"",G222,"")</f>
        <v>1</v>
      </c>
      <c r="I222" s="169" t="n">
        <v>50.92</v>
      </c>
      <c r="J222" s="170"/>
      <c r="K222" s="171" t="n">
        <f aca="false">IF($B222&lt;&gt;"",IF(I222,(INDEX(P$213:Q$216,MATCH(H222,P$213:P$216),2)/I222)*1000,0),"")</f>
        <v>842.498036135114</v>
      </c>
      <c r="L222" s="171" t="n">
        <f aca="false">IF(Q$213&lt;&gt;"",IF($B222&lt;&gt;"",K222-$J222,""),"")</f>
        <v>842.498036135114</v>
      </c>
      <c r="M222" s="172" t="n">
        <f aca="false">IF(B222&lt;&gt;"",RANK(L222,L$213:L$312),"")</f>
        <v>8</v>
      </c>
      <c r="N222" s="172" t="n">
        <f aca="false">IF(B222&lt;&gt;"",'Classement Général'!BC20,"")</f>
        <v>13</v>
      </c>
      <c r="O222" s="172" t="n">
        <f aca="false">IF(B121&lt;&gt;"",'Calculs (M1..M20)'!A23,"")</f>
        <v>14</v>
      </c>
      <c r="P222" s="0"/>
      <c r="Q222" s="0"/>
      <c r="R222" s="0"/>
      <c r="S222" s="0"/>
      <c r="T222" s="0"/>
      <c r="U222" s="0"/>
      <c r="V222" s="0"/>
      <c r="AH222" s="49" t="n">
        <f aca="false">IF($G222&lt;&gt;"",AG222,"")</f>
        <v>0</v>
      </c>
      <c r="AI222" s="169"/>
      <c r="AJ222" s="170"/>
    </row>
    <row r="223" customFormat="false" ht="13" hidden="true" customHeight="false" outlineLevel="0" collapsed="false">
      <c r="A223" s="0"/>
      <c r="B223" s="167" t="str">
        <f aca="false">IF(B122&lt;&gt;"",B122,"")</f>
        <v>Julien HONOR</v>
      </c>
      <c r="C223" s="116" t="n">
        <f aca="false">IF(C122&lt;&gt;"",C122,"")</f>
        <v>11</v>
      </c>
      <c r="D223" s="116" t="str">
        <f aca="false">IF(D122&lt;&gt;"",D122,"")</f>
        <v>2.4GHz</v>
      </c>
      <c r="E223" s="116" t="str">
        <f aca="false">IF(E122&lt;&gt;"",E122,"")</f>
        <v/>
      </c>
      <c r="F223" s="116" t="n">
        <v>3</v>
      </c>
      <c r="G223" s="168" t="n">
        <f aca="false">G122</f>
        <v>1</v>
      </c>
      <c r="H223" s="49" t="n">
        <f aca="false">IF($G223&lt;&gt;"",G223,"")</f>
        <v>1</v>
      </c>
      <c r="I223" s="169" t="n">
        <v>49.88</v>
      </c>
      <c r="J223" s="170"/>
      <c r="K223" s="171" t="n">
        <f aca="false">IF($B223&lt;&gt;"",IF(I223,(INDEX(P$213:Q$216,MATCH(H223,P$213:P$216),2)/I223)*1000,0),"")</f>
        <v>860.064153969527</v>
      </c>
      <c r="L223" s="171" t="n">
        <f aca="false">IF(Q$213&lt;&gt;"",IF($B223&lt;&gt;"",K223-$J223,""),"")</f>
        <v>860.064153969527</v>
      </c>
      <c r="M223" s="172" t="n">
        <f aca="false">IF(B223&lt;&gt;"",RANK(L223,L$213:L$312),"")</f>
        <v>4</v>
      </c>
      <c r="N223" s="172" t="n">
        <f aca="false">IF(B223&lt;&gt;"",'Classement Général'!BC21,"")</f>
        <v>11</v>
      </c>
      <c r="O223" s="172" t="n">
        <f aca="false">IF(B122&lt;&gt;"",'Calculs (M1..M20)'!A24,"")</f>
        <v>3</v>
      </c>
      <c r="P223" s="0"/>
      <c r="Q223" s="0"/>
      <c r="R223" s="0"/>
      <c r="S223" s="0"/>
      <c r="T223" s="0"/>
      <c r="U223" s="0"/>
      <c r="V223" s="0"/>
      <c r="AH223" s="49" t="n">
        <f aca="false">IF($G223&lt;&gt;"",AG223,"")</f>
        <v>0</v>
      </c>
      <c r="AI223" s="169"/>
      <c r="AJ223" s="170"/>
    </row>
    <row r="224" customFormat="false" ht="13" hidden="true" customHeight="false" outlineLevel="0" collapsed="false">
      <c r="A224" s="0"/>
      <c r="B224" s="167" t="str">
        <f aca="false">IF(B123&lt;&gt;"",B123,"")</f>
        <v>Michael KREBS</v>
      </c>
      <c r="C224" s="116" t="n">
        <f aca="false">IF(C123&lt;&gt;"",C123,"")</f>
        <v>12</v>
      </c>
      <c r="D224" s="116" t="str">
        <f aca="false">IF(D123&lt;&gt;"",D123,"")</f>
        <v>2.4GHz</v>
      </c>
      <c r="E224" s="116" t="str">
        <f aca="false">IF(E123&lt;&gt;"",E123,"")</f>
        <v/>
      </c>
      <c r="F224" s="116" t="n">
        <v>3</v>
      </c>
      <c r="G224" s="168" t="n">
        <f aca="false">G123</f>
        <v>1</v>
      </c>
      <c r="H224" s="49" t="n">
        <f aca="false">IF($G224&lt;&gt;"",G224,"")</f>
        <v>1</v>
      </c>
      <c r="I224" s="169" t="n">
        <v>49.89</v>
      </c>
      <c r="J224" s="170"/>
      <c r="K224" s="171" t="n">
        <f aca="false">IF($B224&lt;&gt;"",IF(I224,(INDEX(P$213:Q$216,MATCH(H224,P$213:P$216),2)/I224)*1000,0),"")</f>
        <v>859.891761876128</v>
      </c>
      <c r="L224" s="171" t="n">
        <f aca="false">IF(Q$213&lt;&gt;"",IF($B224&lt;&gt;"",K224-$J224,""),"")</f>
        <v>859.891761876128</v>
      </c>
      <c r="M224" s="172" t="n">
        <f aca="false">IF(B224&lt;&gt;"",RANK(L224,L$213:L$312),"")</f>
        <v>5</v>
      </c>
      <c r="N224" s="172" t="n">
        <f aca="false">IF(B224&lt;&gt;"",'Classement Général'!BC22,"")</f>
        <v>8</v>
      </c>
      <c r="O224" s="172" t="n">
        <f aca="false">IF(B123&lt;&gt;"",'Calculs (M1..M20)'!A25,"")</f>
        <v>12</v>
      </c>
      <c r="P224" s="0"/>
      <c r="Q224" s="0"/>
      <c r="R224" s="0"/>
      <c r="S224" s="0"/>
      <c r="T224" s="0"/>
      <c r="U224" s="0"/>
      <c r="V224" s="0"/>
      <c r="AH224" s="49" t="n">
        <f aca="false">IF($G224&lt;&gt;"",AG224,"")</f>
        <v>0</v>
      </c>
      <c r="AI224" s="169"/>
      <c r="AJ224" s="170"/>
    </row>
    <row r="225" customFormat="false" ht="13" hidden="true" customHeight="false" outlineLevel="0" collapsed="false">
      <c r="A225" s="0"/>
      <c r="B225" s="167" t="str">
        <f aca="false">IF(B124&lt;&gt;"",B124,"")</f>
        <v>Aubry GABANON</v>
      </c>
      <c r="C225" s="116" t="n">
        <f aca="false">IF(C124&lt;&gt;"",C124,"")</f>
        <v>13</v>
      </c>
      <c r="D225" s="116" t="str">
        <f aca="false">IF(D124&lt;&gt;"",D124,"")</f>
        <v>2.4GHz</v>
      </c>
      <c r="E225" s="116" t="str">
        <f aca="false">IF(E124&lt;&gt;"",E124,"")</f>
        <v/>
      </c>
      <c r="F225" s="116" t="n">
        <v>3</v>
      </c>
      <c r="G225" s="168" t="n">
        <f aca="false">G124</f>
        <v>1</v>
      </c>
      <c r="H225" s="49" t="n">
        <f aca="false">IF($G225&lt;&gt;"",G225,"")</f>
        <v>1</v>
      </c>
      <c r="I225" s="169" t="n">
        <v>50.15</v>
      </c>
      <c r="J225" s="170"/>
      <c r="K225" s="171" t="n">
        <f aca="false">IF($B225&lt;&gt;"",IF(I225,(INDEX(P$213:Q$216,MATCH(H225,P$213:P$216),2)/I225)*1000,0),"")</f>
        <v>855.43369890329</v>
      </c>
      <c r="L225" s="171" t="n">
        <f aca="false">IF(Q$213&lt;&gt;"",IF($B225&lt;&gt;"",K225-$J225,""),"")</f>
        <v>855.43369890329</v>
      </c>
      <c r="M225" s="172" t="n">
        <f aca="false">IF(B225&lt;&gt;"",RANK(L225,L$213:L$312),"")</f>
        <v>6</v>
      </c>
      <c r="N225" s="172" t="n">
        <f aca="false">IF(B225&lt;&gt;"",'Classement Général'!BC23,"")</f>
        <v>5</v>
      </c>
      <c r="O225" s="172" t="n">
        <f aca="false">IF(B124&lt;&gt;"",'Calculs (M1..M20)'!A26,"")</f>
        <v>5</v>
      </c>
      <c r="P225" s="0"/>
      <c r="Q225" s="0"/>
      <c r="R225" s="0"/>
      <c r="S225" s="0"/>
      <c r="T225" s="0"/>
      <c r="U225" s="0"/>
      <c r="V225" s="0"/>
      <c r="AH225" s="49" t="n">
        <f aca="false">IF($G225&lt;&gt;"",AG225,"")</f>
        <v>0</v>
      </c>
      <c r="AI225" s="169"/>
      <c r="AJ225" s="170"/>
    </row>
    <row r="226" customFormat="false" ht="13" hidden="true" customHeight="false" outlineLevel="0" collapsed="false">
      <c r="A226" s="0"/>
      <c r="B226" s="167" t="str">
        <f aca="false">IF(B125&lt;&gt;"",B125,"")</f>
        <v>Serge DELARBRE</v>
      </c>
      <c r="C226" s="116" t="n">
        <f aca="false">IF(C125&lt;&gt;"",C125,"")</f>
        <v>14</v>
      </c>
      <c r="D226" s="116" t="str">
        <f aca="false">IF(D125&lt;&gt;"",D125,"")</f>
        <v>2.4GHz</v>
      </c>
      <c r="E226" s="116" t="str">
        <f aca="false">IF(E125&lt;&gt;"",E125,"")</f>
        <v/>
      </c>
      <c r="F226" s="116" t="n">
        <v>3</v>
      </c>
      <c r="G226" s="168" t="n">
        <f aca="false">G125</f>
        <v>1</v>
      </c>
      <c r="H226" s="49" t="n">
        <f aca="false">IF($G226&lt;&gt;"",G226,"")</f>
        <v>1</v>
      </c>
      <c r="I226" s="169" t="n">
        <v>51.17</v>
      </c>
      <c r="J226" s="170"/>
      <c r="K226" s="171" t="n">
        <f aca="false">IF($B226&lt;&gt;"",IF(I226,(INDEX(P$213:Q$216,MATCH(H226,P$213:P$216),2)/I226)*1000,0),"")</f>
        <v>838.381864373656</v>
      </c>
      <c r="L226" s="171" t="n">
        <f aca="false">IF(Q$213&lt;&gt;"",IF($B226&lt;&gt;"",K226-$J226,""),"")</f>
        <v>838.381864373656</v>
      </c>
      <c r="M226" s="172" t="n">
        <f aca="false">IF(B226&lt;&gt;"",RANK(L226,L$213:L$312),"")</f>
        <v>9</v>
      </c>
      <c r="N226" s="172" t="n">
        <f aca="false">IF(B226&lt;&gt;"",'Classement Général'!BC24,"")</f>
        <v>16</v>
      </c>
      <c r="O226" s="172" t="n">
        <f aca="false">IF(B125&lt;&gt;"",'Calculs (M1..M20)'!A27,"")</f>
        <v>17</v>
      </c>
      <c r="P226" s="0"/>
      <c r="Q226" s="0"/>
      <c r="R226" s="0"/>
      <c r="S226" s="0"/>
      <c r="T226" s="0"/>
      <c r="U226" s="0"/>
      <c r="V226" s="0"/>
      <c r="AH226" s="49" t="n">
        <f aca="false">IF($G226&lt;&gt;"",AG226,"")</f>
        <v>0</v>
      </c>
      <c r="AI226" s="169"/>
      <c r="AJ226" s="170"/>
    </row>
    <row r="227" customFormat="false" ht="13" hidden="true" customHeight="false" outlineLevel="0" collapsed="false">
      <c r="A227" s="0"/>
      <c r="B227" s="167" t="str">
        <f aca="false">IF(B126&lt;&gt;"",B126,"")</f>
        <v>Arnaud LEGER</v>
      </c>
      <c r="C227" s="116" t="n">
        <f aca="false">IF(C126&lt;&gt;"",C126,"")</f>
        <v>15</v>
      </c>
      <c r="D227" s="116" t="str">
        <f aca="false">IF(D126&lt;&gt;"",D126,"")</f>
        <v>2.4GHz</v>
      </c>
      <c r="E227" s="116" t="str">
        <f aca="false">IF(E126&lt;&gt;"",E126,"")</f>
        <v/>
      </c>
      <c r="F227" s="116" t="n">
        <v>3</v>
      </c>
      <c r="G227" s="168" t="n">
        <f aca="false">G126</f>
        <v>1</v>
      </c>
      <c r="H227" s="49" t="n">
        <f aca="false">IF($G227&lt;&gt;"",G227,"")</f>
        <v>1</v>
      </c>
      <c r="I227" s="169" t="n">
        <v>50.71</v>
      </c>
      <c r="J227" s="170"/>
      <c r="K227" s="171" t="n">
        <f aca="false">IF($B227&lt;&gt;"",IF(I227,(INDEX(P$213:Q$216,MATCH(H227,P$213:P$216),2)/I227)*1000,0),"")</f>
        <v>845.986984815618</v>
      </c>
      <c r="L227" s="171" t="n">
        <f aca="false">IF(Q$213&lt;&gt;"",IF($B227&lt;&gt;"",K227-$J227,""),"")</f>
        <v>845.986984815618</v>
      </c>
      <c r="M227" s="172" t="n">
        <f aca="false">IF(B227&lt;&gt;"",RANK(L227,L$213:L$312),"")</f>
        <v>7</v>
      </c>
      <c r="N227" s="172" t="n">
        <f aca="false">IF(B227&lt;&gt;"",'Classement Général'!BC25,"")</f>
        <v>6</v>
      </c>
      <c r="O227" s="172" t="n">
        <f aca="false">IF(B126&lt;&gt;"",'Calculs (M1..M20)'!A28,"")</f>
        <v>7</v>
      </c>
      <c r="P227" s="0"/>
      <c r="Q227" s="0"/>
      <c r="R227" s="0"/>
      <c r="S227" s="0"/>
      <c r="T227" s="0"/>
      <c r="U227" s="0"/>
      <c r="V227" s="0"/>
      <c r="AH227" s="49" t="n">
        <f aca="false">IF($G227&lt;&gt;"",AG227,"")</f>
        <v>0</v>
      </c>
      <c r="AI227" s="169"/>
      <c r="AJ227" s="170"/>
    </row>
    <row r="228" customFormat="false" ht="13" hidden="true" customHeight="false" outlineLevel="0" collapsed="false">
      <c r="A228" s="0"/>
      <c r="B228" s="167" t="str">
        <f aca="false">IF(B127&lt;&gt;"",B127,"")</f>
        <v>Thierry POIGNARD</v>
      </c>
      <c r="C228" s="116" t="n">
        <f aca="false">IF(C127&lt;&gt;"",C127,"")</f>
        <v>16</v>
      </c>
      <c r="D228" s="116" t="str">
        <f aca="false">IF(D127&lt;&gt;"",D127,"")</f>
        <v>2.4GHz</v>
      </c>
      <c r="E228" s="116" t="str">
        <f aca="false">IF(E127&lt;&gt;"",E127,"")</f>
        <v/>
      </c>
      <c r="F228" s="116" t="n">
        <v>3</v>
      </c>
      <c r="G228" s="168" t="n">
        <f aca="false">G127</f>
        <v>1</v>
      </c>
      <c r="H228" s="49" t="n">
        <f aca="false">IF($G228&lt;&gt;"",G228,"")</f>
        <v>1</v>
      </c>
      <c r="I228" s="169" t="n">
        <v>57.4</v>
      </c>
      <c r="J228" s="170"/>
      <c r="K228" s="171" t="n">
        <f aca="false">IF($B228&lt;&gt;"",IF(I228,(INDEX(P$213:Q$216,MATCH(H228,P$213:P$216),2)/I228)*1000,0),"")</f>
        <v>747.386759581882</v>
      </c>
      <c r="L228" s="171" t="n">
        <f aca="false">IF(Q$213&lt;&gt;"",IF($B228&lt;&gt;"",K228-$J228,""),"")</f>
        <v>747.386759581882</v>
      </c>
      <c r="M228" s="172" t="n">
        <f aca="false">IF(B228&lt;&gt;"",RANK(L228,L$213:L$312),"")</f>
        <v>17</v>
      </c>
      <c r="N228" s="172" t="n">
        <f aca="false">IF(B228&lt;&gt;"",'Classement Général'!BC26,"")</f>
        <v>19</v>
      </c>
      <c r="O228" s="172" t="n">
        <f aca="false">IF(B127&lt;&gt;"",'Calculs (M1..M20)'!A29,"")</f>
        <v>13</v>
      </c>
      <c r="P228" s="0"/>
      <c r="Q228" s="0"/>
      <c r="R228" s="0"/>
      <c r="S228" s="0"/>
      <c r="T228" s="0"/>
      <c r="U228" s="0"/>
      <c r="V228" s="0"/>
      <c r="AH228" s="49" t="n">
        <f aca="false">IF($G228&lt;&gt;"",AG228,"")</f>
        <v>0</v>
      </c>
      <c r="AI228" s="169"/>
      <c r="AJ228" s="170"/>
    </row>
    <row r="229" customFormat="false" ht="13" hidden="true" customHeight="false" outlineLevel="0" collapsed="false">
      <c r="A229" s="0"/>
      <c r="B229" s="167" t="str">
        <f aca="false">IF(B128&lt;&gt;"",B128,"")</f>
        <v>Joel MARIN</v>
      </c>
      <c r="C229" s="116" t="n">
        <f aca="false">IF(C128&lt;&gt;"",C128,"")</f>
        <v>17</v>
      </c>
      <c r="D229" s="116" t="str">
        <f aca="false">IF(D128&lt;&gt;"",D128,"")</f>
        <v>2.4GHz</v>
      </c>
      <c r="E229" s="116" t="str">
        <f aca="false">IF(E128&lt;&gt;"",E128,"")</f>
        <v/>
      </c>
      <c r="F229" s="116" t="n">
        <v>3</v>
      </c>
      <c r="G229" s="168" t="n">
        <f aca="false">G128</f>
        <v>1</v>
      </c>
      <c r="H229" s="49" t="n">
        <f aca="false">IF($G229&lt;&gt;"",G229,"")</f>
        <v>1</v>
      </c>
      <c r="I229" s="169" t="n">
        <v>54.86</v>
      </c>
      <c r="J229" s="170"/>
      <c r="K229" s="171" t="n">
        <f aca="false">IF($B229&lt;&gt;"",IF(I229,(INDEX(P$213:Q$216,MATCH(H229,P$213:P$216),2)/I229)*1000,0),"")</f>
        <v>781.990521327014</v>
      </c>
      <c r="L229" s="171" t="n">
        <f aca="false">IF(Q$213&lt;&gt;"",IF($B229&lt;&gt;"",K229-$J229,""),"")</f>
        <v>781.990521327014</v>
      </c>
      <c r="M229" s="172" t="n">
        <f aca="false">IF(B229&lt;&gt;"",RANK(L229,L$213:L$312),"")</f>
        <v>13</v>
      </c>
      <c r="N229" s="172" t="n">
        <f aca="false">IF(B229&lt;&gt;"",'Classement Général'!BC27,"")</f>
        <v>17</v>
      </c>
      <c r="O229" s="172" t="n">
        <f aca="false">IF(B128&lt;&gt;"",'Calculs (M1..M20)'!A30,"")</f>
        <v>16</v>
      </c>
      <c r="P229" s="0"/>
      <c r="Q229" s="0"/>
      <c r="R229" s="0"/>
      <c r="S229" s="0"/>
      <c r="T229" s="0"/>
      <c r="U229" s="0"/>
      <c r="V229" s="0"/>
      <c r="AH229" s="49" t="n">
        <f aca="false">IF($G229&lt;&gt;"",AG229,"")</f>
        <v>0</v>
      </c>
      <c r="AI229" s="169"/>
      <c r="AJ229" s="170"/>
    </row>
    <row r="230" customFormat="false" ht="13" hidden="true" customHeight="false" outlineLevel="0" collapsed="false">
      <c r="A230" s="0"/>
      <c r="B230" s="167" t="str">
        <f aca="false">IF(B129&lt;&gt;"",B129,"")</f>
        <v>Matthieu MERVELET</v>
      </c>
      <c r="C230" s="116" t="n">
        <f aca="false">IF(C129&lt;&gt;"",C129,"")</f>
        <v>18</v>
      </c>
      <c r="D230" s="116" t="str">
        <f aca="false">IF(D129&lt;&gt;"",D129,"")</f>
        <v>2.4GHz</v>
      </c>
      <c r="E230" s="116" t="str">
        <f aca="false">IF(E129&lt;&gt;"",E129,"")</f>
        <v/>
      </c>
      <c r="F230" s="116" t="n">
        <v>3</v>
      </c>
      <c r="G230" s="168" t="n">
        <f aca="false">G129</f>
        <v>1</v>
      </c>
      <c r="H230" s="49" t="n">
        <f aca="false">IF($G230&lt;&gt;"",G230,"")</f>
        <v>1</v>
      </c>
      <c r="I230" s="169" t="n">
        <v>56.34</v>
      </c>
      <c r="J230" s="170"/>
      <c r="K230" s="171" t="n">
        <f aca="false">IF($B230&lt;&gt;"",IF(I230,(INDEX(P$213:Q$216,MATCH(H230,P$213:P$216),2)/I230)*1000,0),"")</f>
        <v>761.448349307774</v>
      </c>
      <c r="L230" s="171" t="n">
        <f aca="false">IF(Q$213&lt;&gt;"",IF($B230&lt;&gt;"",K230-$J230,""),"")</f>
        <v>761.448349307774</v>
      </c>
      <c r="M230" s="172" t="n">
        <f aca="false">IF(B230&lt;&gt;"",RANK(L230,L$213:L$312),"")</f>
        <v>15</v>
      </c>
      <c r="N230" s="172" t="n">
        <f aca="false">IF(B230&lt;&gt;"",'Classement Général'!BC28,"")</f>
        <v>2</v>
      </c>
      <c r="O230" s="172" t="n">
        <f aca="false">IF(B129&lt;&gt;"",'Calculs (M1..M20)'!A31,"")</f>
        <v>2</v>
      </c>
      <c r="P230" s="0"/>
      <c r="Q230" s="0"/>
      <c r="R230" s="0"/>
      <c r="S230" s="0"/>
      <c r="T230" s="0"/>
      <c r="U230" s="0"/>
      <c r="V230" s="0"/>
      <c r="AH230" s="49" t="n">
        <f aca="false">IF($G230&lt;&gt;"",AG230,"")</f>
        <v>0</v>
      </c>
      <c r="AI230" s="169"/>
      <c r="AJ230" s="170"/>
    </row>
    <row r="231" customFormat="false" ht="13" hidden="true" customHeight="false" outlineLevel="0" collapsed="false">
      <c r="A231" s="0"/>
      <c r="B231" s="167" t="str">
        <f aca="false">IF(B130&lt;&gt;"",B130,"")</f>
        <v>Gabriel MANTEL</v>
      </c>
      <c r="C231" s="116" t="n">
        <f aca="false">IF(C130&lt;&gt;"",C130,"")</f>
        <v>19</v>
      </c>
      <c r="D231" s="116" t="str">
        <f aca="false">IF(D130&lt;&gt;"",D130,"")</f>
        <v>2.4GHz</v>
      </c>
      <c r="E231" s="116" t="str">
        <f aca="false">IF(E130&lt;&gt;"",E130,"")</f>
        <v/>
      </c>
      <c r="F231" s="116" t="n">
        <v>3</v>
      </c>
      <c r="G231" s="168" t="n">
        <f aca="false">G130</f>
        <v>1</v>
      </c>
      <c r="H231" s="49" t="n">
        <f aca="false">IF($G231&lt;&gt;"",G231,"")</f>
        <v>1</v>
      </c>
      <c r="I231" s="169" t="n">
        <v>55.49</v>
      </c>
      <c r="J231" s="170"/>
      <c r="K231" s="171" t="n">
        <f aca="false">IF($B231&lt;&gt;"",IF(I231,(INDEX(P$213:Q$216,MATCH(H231,P$213:P$216),2)/I231)*1000,0),"")</f>
        <v>773.112272481528</v>
      </c>
      <c r="L231" s="171" t="n">
        <f aca="false">IF(Q$213&lt;&gt;"",IF($B231&lt;&gt;"",K231-$J231,""),"")</f>
        <v>773.112272481528</v>
      </c>
      <c r="M231" s="172" t="n">
        <f aca="false">IF(B231&lt;&gt;"",RANK(L231,L$213:L$312),"")</f>
        <v>14</v>
      </c>
      <c r="N231" s="172" t="n">
        <f aca="false">IF(B231&lt;&gt;"",'Classement Général'!BC29,"")</f>
        <v>20</v>
      </c>
      <c r="O231" s="172" t="n">
        <f aca="false">IF(B130&lt;&gt;"",'Calculs (M1..M20)'!A32,"")</f>
        <v>21</v>
      </c>
      <c r="P231" s="0"/>
      <c r="Q231" s="0"/>
      <c r="R231" s="0"/>
      <c r="S231" s="0"/>
      <c r="T231" s="0"/>
      <c r="U231" s="0"/>
      <c r="V231" s="0"/>
      <c r="AH231" s="49" t="n">
        <f aca="false">IF($G231&lt;&gt;"",AG231,"")</f>
        <v>0</v>
      </c>
      <c r="AI231" s="169"/>
      <c r="AJ231" s="170"/>
    </row>
    <row r="232" customFormat="false" ht="13" hidden="true" customHeight="false" outlineLevel="0" collapsed="false">
      <c r="A232" s="0"/>
      <c r="B232" s="167" t="str">
        <f aca="false">IF(B131&lt;&gt;"",B131,"")</f>
        <v>Sylvain PFEFFERKORN</v>
      </c>
      <c r="C232" s="116" t="n">
        <f aca="false">IF(C131&lt;&gt;"",C131,"")</f>
        <v>20</v>
      </c>
      <c r="D232" s="116" t="str">
        <f aca="false">IF(D131&lt;&gt;"",D131,"")</f>
        <v>2.4GHz</v>
      </c>
      <c r="E232" s="116" t="str">
        <f aca="false">IF(E131&lt;&gt;"",E131,"")</f>
        <v/>
      </c>
      <c r="F232" s="116" t="n">
        <v>3</v>
      </c>
      <c r="G232" s="168" t="n">
        <f aca="false">G131</f>
        <v>1</v>
      </c>
      <c r="H232" s="49" t="n">
        <f aca="false">IF($G232&lt;&gt;"",G232,"")</f>
        <v>1</v>
      </c>
      <c r="I232" s="169" t="n">
        <v>62.65</v>
      </c>
      <c r="J232" s="170"/>
      <c r="K232" s="171" t="n">
        <f aca="false">IF($B232&lt;&gt;"",IF(I232,(INDEX(P$213:Q$216,MATCH(H232,P$213:P$216),2)/I232)*1000,0),"")</f>
        <v>684.756584197925</v>
      </c>
      <c r="L232" s="171" t="n">
        <f aca="false">IF(Q$213&lt;&gt;"",IF($B232&lt;&gt;"",K232-$J232,""),"")</f>
        <v>684.756584197925</v>
      </c>
      <c r="M232" s="172" t="n">
        <f aca="false">IF(B232&lt;&gt;"",RANK(L232,L$213:L$312),"")</f>
        <v>20</v>
      </c>
      <c r="N232" s="172" t="n">
        <f aca="false">IF(B232&lt;&gt;"",'Classement Général'!BC30,"")</f>
        <v>18</v>
      </c>
      <c r="O232" s="172" t="n">
        <f aca="false">IF(B131&lt;&gt;"",'Calculs (M1..M20)'!A33,"")</f>
        <v>19</v>
      </c>
      <c r="P232" s="0"/>
      <c r="Q232" s="0"/>
      <c r="R232" s="0"/>
      <c r="S232" s="0"/>
      <c r="T232" s="0"/>
      <c r="U232" s="0"/>
      <c r="V232" s="0"/>
      <c r="AH232" s="49" t="n">
        <f aca="false">IF($G232&lt;&gt;"",AG232,"")</f>
        <v>0</v>
      </c>
      <c r="AI232" s="169"/>
      <c r="AJ232" s="170"/>
    </row>
    <row r="233" customFormat="false" ht="13" hidden="true" customHeight="false" outlineLevel="0" collapsed="false">
      <c r="A233" s="0"/>
      <c r="B233" s="167" t="str">
        <f aca="false">IF(B132&lt;&gt;"",B132,"")</f>
        <v>Frederic HOURS</v>
      </c>
      <c r="C233" s="116" t="n">
        <f aca="false">IF(C132&lt;&gt;"",C132,"")</f>
        <v>21</v>
      </c>
      <c r="D233" s="116" t="str">
        <f aca="false">IF(D132&lt;&gt;"",D132,"")</f>
        <v>2.4GHz</v>
      </c>
      <c r="E233" s="116" t="str">
        <f aca="false">IF(E132&lt;&gt;"",E132,"")</f>
        <v/>
      </c>
      <c r="F233" s="116" t="n">
        <v>3</v>
      </c>
      <c r="G233" s="168" t="n">
        <f aca="false">G132</f>
        <v>1</v>
      </c>
      <c r="H233" s="49" t="n">
        <f aca="false">IF($G233&lt;&gt;"",G233,"")</f>
        <v>1</v>
      </c>
      <c r="I233" s="169" t="n">
        <v>59.38</v>
      </c>
      <c r="J233" s="170"/>
      <c r="K233" s="171" t="n">
        <f aca="false">IF($B233&lt;&gt;"",IF(I233,(INDEX(P$213:Q$216,MATCH(H233,P$213:P$216),2)/I233)*1000,0),"")</f>
        <v>722.465476591445</v>
      </c>
      <c r="L233" s="171" t="n">
        <f aca="false">IF(Q$213&lt;&gt;"",IF($B233&lt;&gt;"",K233-$J233,""),"")</f>
        <v>722.465476591445</v>
      </c>
      <c r="M233" s="172" t="n">
        <f aca="false">IF(B233&lt;&gt;"",RANK(L233,L$213:L$312),"")</f>
        <v>19</v>
      </c>
      <c r="N233" s="172" t="n">
        <f aca="false">IF(B233&lt;&gt;"",'Classement Général'!BC31,"")</f>
        <v>7</v>
      </c>
      <c r="O233" s="172" t="n">
        <f aca="false">IF(B132&lt;&gt;"",'Calculs (M1..M20)'!A34,"")</f>
        <v>9</v>
      </c>
      <c r="P233" s="0"/>
      <c r="Q233" s="0"/>
      <c r="R233" s="0"/>
      <c r="S233" s="0"/>
      <c r="T233" s="0"/>
      <c r="U233" s="0"/>
      <c r="V233" s="0"/>
      <c r="AH233" s="49" t="n">
        <f aca="false">IF($G233&lt;&gt;"",AG233,"")</f>
        <v>0</v>
      </c>
      <c r="AI233" s="169"/>
      <c r="AJ233" s="170"/>
    </row>
    <row r="234" customFormat="false" ht="13" hidden="true" customHeight="false" outlineLevel="0" collapsed="false">
      <c r="A234" s="0"/>
      <c r="B234" s="167" t="str">
        <f aca="false">IF(B133&lt;&gt;"",B133,"")</f>
        <v>Sébastien LANES</v>
      </c>
      <c r="C234" s="116" t="n">
        <f aca="false">IF(C133&lt;&gt;"",C133,"")</f>
        <v>22</v>
      </c>
      <c r="D234" s="116" t="str">
        <f aca="false">IF(D133&lt;&gt;"",D133,"")</f>
        <v>2.4GHz</v>
      </c>
      <c r="E234" s="116" t="str">
        <f aca="false">IF(E133&lt;&gt;"",E133,"")</f>
        <v/>
      </c>
      <c r="F234" s="116" t="n">
        <v>3</v>
      </c>
      <c r="G234" s="168" t="n">
        <f aca="false">G133</f>
        <v>1</v>
      </c>
      <c r="H234" s="49" t="n">
        <f aca="false">IF($G234&lt;&gt;"",G234,"")</f>
        <v>1</v>
      </c>
      <c r="I234" s="169" t="n">
        <v>53.39</v>
      </c>
      <c r="J234" s="170"/>
      <c r="K234" s="171" t="n">
        <f aca="false">IF($B234&lt;&gt;"",IF(I234,(INDEX(P$213:Q$216,MATCH(H234,P$213:P$216),2)/I234)*1000,0),"")</f>
        <v>803.521258662671</v>
      </c>
      <c r="L234" s="171" t="n">
        <f aca="false">IF(Q$213&lt;&gt;"",IF($B234&lt;&gt;"",K234-$J234,""),"")</f>
        <v>803.521258662671</v>
      </c>
      <c r="M234" s="172" t="n">
        <f aca="false">IF(B234&lt;&gt;"",RANK(L234,L$213:L$312),"")</f>
        <v>12</v>
      </c>
      <c r="N234" s="172" t="n">
        <f aca="false">IF(B234&lt;&gt;"",'Classement Général'!BC32,"")</f>
        <v>10</v>
      </c>
      <c r="O234" s="172" t="n">
        <f aca="false">IF(B133&lt;&gt;"",'Calculs (M1..M20)'!A35,"")</f>
        <v>4</v>
      </c>
      <c r="P234" s="0"/>
      <c r="Q234" s="0"/>
      <c r="R234" s="0"/>
      <c r="S234" s="0"/>
      <c r="T234" s="0"/>
      <c r="U234" s="0"/>
      <c r="V234" s="0"/>
      <c r="AH234" s="49" t="n">
        <f aca="false">IF($G234&lt;&gt;"",AG234,"")</f>
        <v>0</v>
      </c>
      <c r="AI234" s="169"/>
      <c r="AJ234" s="170"/>
    </row>
    <row r="235" customFormat="false" ht="13" hidden="true" customHeight="false" outlineLevel="0" collapsed="false">
      <c r="A235" s="0"/>
      <c r="B235" s="167" t="str">
        <f aca="false">IF(B134&lt;&gt;"",B134,"")</f>
        <v/>
      </c>
      <c r="C235" s="116" t="str">
        <f aca="false">IF(C134&lt;&gt;"",C134,"")</f>
        <v/>
      </c>
      <c r="D235" s="116" t="str">
        <f aca="false">IF(D134&lt;&gt;"",D134,"")</f>
        <v/>
      </c>
      <c r="E235" s="116" t="str">
        <f aca="false">IF(E134&lt;&gt;"",E134,"")</f>
        <v/>
      </c>
      <c r="F235" s="116" t="n">
        <v>3</v>
      </c>
      <c r="G235" s="168" t="n">
        <f aca="false">G134</f>
        <v>1</v>
      </c>
      <c r="H235" s="49" t="n">
        <f aca="false">IF($G235&lt;&gt;"",G235,"")</f>
        <v>1</v>
      </c>
      <c r="I235" s="169"/>
      <c r="J235" s="170"/>
      <c r="K235" s="171" t="str">
        <f aca="false">IF($B235&lt;&gt;"",IF(I235,(INDEX(P$213:Q$216,MATCH(H235,P$213:P$216),2)/I235)*1000,0),"")</f>
        <v/>
      </c>
      <c r="L235" s="171" t="str">
        <f aca="false">IF(Q$213&lt;&gt;"",IF($B235&lt;&gt;"",K235-$J235,""),"")</f>
        <v/>
      </c>
      <c r="M235" s="172" t="str">
        <f aca="false">IF(B235&lt;&gt;"",RANK(L235,L$213:L$312),"")</f>
        <v/>
      </c>
      <c r="N235" s="172" t="str">
        <f aca="false">IF(B235&lt;&gt;"",'Classement Général'!BC33,"")</f>
        <v/>
      </c>
      <c r="O235" s="172" t="str">
        <f aca="false">IF(B134&lt;&gt;"",'Calculs (M1..M20)'!A36,"")</f>
        <v/>
      </c>
      <c r="P235" s="0"/>
      <c r="Q235" s="0"/>
      <c r="R235" s="0"/>
      <c r="S235" s="0"/>
      <c r="T235" s="0"/>
      <c r="U235" s="0"/>
      <c r="V235" s="0"/>
      <c r="AH235" s="49" t="n">
        <f aca="false">IF($G235&lt;&gt;"",AG235,"")</f>
        <v>0</v>
      </c>
      <c r="AI235" s="169"/>
      <c r="AJ235" s="170"/>
    </row>
    <row r="236" customFormat="false" ht="13" hidden="true" customHeight="false" outlineLevel="0" collapsed="false">
      <c r="A236" s="0"/>
      <c r="B236" s="167" t="str">
        <f aca="false">IF(B135&lt;&gt;"",B135,"")</f>
        <v/>
      </c>
      <c r="C236" s="116" t="str">
        <f aca="false">IF(C135&lt;&gt;"",C135,"")</f>
        <v/>
      </c>
      <c r="D236" s="116" t="str">
        <f aca="false">IF(D135&lt;&gt;"",D135,"")</f>
        <v/>
      </c>
      <c r="E236" s="116" t="str">
        <f aca="false">IF(E135&lt;&gt;"",E135,"")</f>
        <v/>
      </c>
      <c r="F236" s="116" t="n">
        <v>3</v>
      </c>
      <c r="G236" s="168" t="n">
        <f aca="false">G135</f>
        <v>1</v>
      </c>
      <c r="H236" s="49" t="n">
        <f aca="false">IF($G236&lt;&gt;"",G236,"")</f>
        <v>1</v>
      </c>
      <c r="I236" s="169"/>
      <c r="J236" s="170"/>
      <c r="K236" s="171" t="str">
        <f aca="false">IF($B236&lt;&gt;"",IF(I236,(INDEX(P$213:Q$216,MATCH(H236,P$213:P$216),2)/I236)*1000,0),"")</f>
        <v/>
      </c>
      <c r="L236" s="171" t="str">
        <f aca="false">IF(Q$213&lt;&gt;"",IF($B236&lt;&gt;"",K236-$J236,""),"")</f>
        <v/>
      </c>
      <c r="M236" s="172" t="str">
        <f aca="false">IF(B236&lt;&gt;"",RANK(L236,L$213:L$312),"")</f>
        <v/>
      </c>
      <c r="N236" s="172" t="str">
        <f aca="false">IF(B236&lt;&gt;"",'Classement Général'!BC34,"")</f>
        <v/>
      </c>
      <c r="O236" s="172" t="str">
        <f aca="false">IF(B135&lt;&gt;"",'Calculs (M1..M20)'!A37,"")</f>
        <v/>
      </c>
      <c r="P236" s="0"/>
      <c r="Q236" s="0"/>
      <c r="R236" s="0"/>
      <c r="S236" s="0"/>
      <c r="T236" s="0"/>
      <c r="U236" s="0"/>
      <c r="V236" s="0"/>
      <c r="AH236" s="49" t="n">
        <f aca="false">IF($G236&lt;&gt;"",AG236,"")</f>
        <v>0</v>
      </c>
      <c r="AI236" s="169"/>
      <c r="AJ236" s="170"/>
    </row>
    <row r="237" customFormat="false" ht="13" hidden="true" customHeight="false" outlineLevel="0" collapsed="false">
      <c r="A237" s="0"/>
      <c r="B237" s="167" t="str">
        <f aca="false">IF(B136&lt;&gt;"",B136,"")</f>
        <v/>
      </c>
      <c r="C237" s="116" t="str">
        <f aca="false">IF(C136&lt;&gt;"",C136,"")</f>
        <v/>
      </c>
      <c r="D237" s="116" t="str">
        <f aca="false">IF(D136&lt;&gt;"",D136,"")</f>
        <v/>
      </c>
      <c r="E237" s="116" t="str">
        <f aca="false">IF(E136&lt;&gt;"",E136,"")</f>
        <v/>
      </c>
      <c r="F237" s="116" t="n">
        <v>3</v>
      </c>
      <c r="G237" s="168" t="n">
        <f aca="false">G136</f>
        <v>1</v>
      </c>
      <c r="H237" s="49" t="n">
        <f aca="false">IF($G237&lt;&gt;"",G237,"")</f>
        <v>1</v>
      </c>
      <c r="I237" s="169"/>
      <c r="J237" s="170"/>
      <c r="K237" s="171" t="str">
        <f aca="false">IF($B237&lt;&gt;"",IF(I237,(INDEX(P$213:Q$216,MATCH(H237,P$213:P$216),2)/I237)*1000,0),"")</f>
        <v/>
      </c>
      <c r="L237" s="171" t="str">
        <f aca="false">IF(Q$213&lt;&gt;"",IF($B237&lt;&gt;"",K237-$J237,""),"")</f>
        <v/>
      </c>
      <c r="M237" s="172" t="str">
        <f aca="false">IF(B237&lt;&gt;"",RANK(L237,L$213:L$312),"")</f>
        <v/>
      </c>
      <c r="N237" s="172" t="str">
        <f aca="false">IF(B237&lt;&gt;"",'Classement Général'!BC35,"")</f>
        <v/>
      </c>
      <c r="O237" s="172" t="str">
        <f aca="false">IF(B136&lt;&gt;"",'Calculs (M1..M20)'!A38,"")</f>
        <v/>
      </c>
      <c r="P237" s="0"/>
      <c r="Q237" s="0"/>
      <c r="R237" s="0"/>
      <c r="S237" s="0"/>
      <c r="T237" s="0"/>
      <c r="U237" s="0"/>
      <c r="V237" s="0"/>
      <c r="AH237" s="49" t="n">
        <f aca="false">IF($G237&lt;&gt;"",AG237,"")</f>
        <v>0</v>
      </c>
      <c r="AI237" s="169"/>
      <c r="AJ237" s="170"/>
    </row>
    <row r="238" customFormat="false" ht="13" hidden="true" customHeight="false" outlineLevel="0" collapsed="false">
      <c r="A238" s="0"/>
      <c r="B238" s="167" t="str">
        <f aca="false">IF(B137&lt;&gt;"",B137,"")</f>
        <v/>
      </c>
      <c r="C238" s="116" t="str">
        <f aca="false">IF(C137&lt;&gt;"",C137,"")</f>
        <v/>
      </c>
      <c r="D238" s="116" t="str">
        <f aca="false">IF(D137&lt;&gt;"",D137,"")</f>
        <v/>
      </c>
      <c r="E238" s="116" t="str">
        <f aca="false">IF(E137&lt;&gt;"",E137,"")</f>
        <v/>
      </c>
      <c r="F238" s="116" t="n">
        <v>3</v>
      </c>
      <c r="G238" s="168" t="n">
        <f aca="false">G137</f>
        <v>1</v>
      </c>
      <c r="H238" s="49" t="n">
        <f aca="false">IF($G238&lt;&gt;"",G238,"")</f>
        <v>1</v>
      </c>
      <c r="I238" s="169"/>
      <c r="J238" s="170"/>
      <c r="K238" s="171" t="str">
        <f aca="false">IF($B238&lt;&gt;"",IF(I238,(INDEX(P$213:Q$216,MATCH(H238,P$213:P$216),2)/I238)*1000,0),"")</f>
        <v/>
      </c>
      <c r="L238" s="171" t="str">
        <f aca="false">IF(Q$213&lt;&gt;"",IF($B238&lt;&gt;"",K238-$J238,""),"")</f>
        <v/>
      </c>
      <c r="M238" s="172" t="str">
        <f aca="false">IF(B238&lt;&gt;"",RANK(L238,L$213:L$312),"")</f>
        <v/>
      </c>
      <c r="N238" s="172" t="str">
        <f aca="false">IF(B238&lt;&gt;"",'Classement Général'!BC36,"")</f>
        <v/>
      </c>
      <c r="O238" s="172" t="str">
        <f aca="false">IF(B137&lt;&gt;"",'Calculs (M1..M20)'!A39,"")</f>
        <v/>
      </c>
      <c r="P238" s="0"/>
      <c r="Q238" s="0"/>
      <c r="R238" s="0"/>
      <c r="S238" s="0"/>
      <c r="T238" s="0"/>
      <c r="U238" s="0"/>
      <c r="V238" s="0"/>
      <c r="AH238" s="49" t="n">
        <f aca="false">IF($G238&lt;&gt;"",AG238,"")</f>
        <v>0</v>
      </c>
      <c r="AI238" s="169"/>
      <c r="AJ238" s="170"/>
    </row>
    <row r="239" customFormat="false" ht="13" hidden="true" customHeight="false" outlineLevel="0" collapsed="false">
      <c r="A239" s="0"/>
      <c r="B239" s="167" t="str">
        <f aca="false">IF(B138&lt;&gt;"",B138,"")</f>
        <v/>
      </c>
      <c r="C239" s="116" t="str">
        <f aca="false">IF(C138&lt;&gt;"",C138,"")</f>
        <v/>
      </c>
      <c r="D239" s="116" t="str">
        <f aca="false">IF(D138&lt;&gt;"",D138,"")</f>
        <v/>
      </c>
      <c r="E239" s="116" t="str">
        <f aca="false">IF(E138&lt;&gt;"",E138,"")</f>
        <v/>
      </c>
      <c r="F239" s="116" t="n">
        <v>3</v>
      </c>
      <c r="G239" s="168" t="n">
        <f aca="false">G138</f>
        <v>1</v>
      </c>
      <c r="H239" s="49" t="n">
        <f aca="false">IF($G239&lt;&gt;"",G239,"")</f>
        <v>1</v>
      </c>
      <c r="I239" s="169"/>
      <c r="J239" s="170"/>
      <c r="K239" s="171" t="str">
        <f aca="false">IF($B239&lt;&gt;"",IF(I239,(INDEX(P$213:Q$216,MATCH(H239,P$213:P$216),2)/I239)*1000,0),"")</f>
        <v/>
      </c>
      <c r="L239" s="171" t="str">
        <f aca="false">IF(Q$213&lt;&gt;"",IF($B239&lt;&gt;"",K239-$J239,""),"")</f>
        <v/>
      </c>
      <c r="M239" s="172" t="str">
        <f aca="false">IF(B239&lt;&gt;"",RANK(L239,L$213:L$312),"")</f>
        <v/>
      </c>
      <c r="N239" s="172" t="str">
        <f aca="false">IF(B239&lt;&gt;"",'Classement Général'!BC37,"")</f>
        <v/>
      </c>
      <c r="O239" s="172" t="str">
        <f aca="false">IF(B138&lt;&gt;"",'Calculs (M1..M20)'!A40,"")</f>
        <v/>
      </c>
      <c r="P239" s="0"/>
      <c r="Q239" s="0"/>
      <c r="R239" s="0"/>
      <c r="S239" s="0"/>
      <c r="T239" s="0"/>
      <c r="U239" s="0"/>
      <c r="V239" s="0"/>
      <c r="AH239" s="49" t="n">
        <f aca="false">IF($G239&lt;&gt;"",AG239,"")</f>
        <v>0</v>
      </c>
      <c r="AI239" s="169"/>
      <c r="AJ239" s="170"/>
    </row>
    <row r="240" customFormat="false" ht="13" hidden="true" customHeight="false" outlineLevel="0" collapsed="false">
      <c r="A240" s="0"/>
      <c r="B240" s="167" t="str">
        <f aca="false">IF(B139&lt;&gt;"",B139,"")</f>
        <v/>
      </c>
      <c r="C240" s="116" t="str">
        <f aca="false">IF(C139&lt;&gt;"",C139,"")</f>
        <v/>
      </c>
      <c r="D240" s="116" t="str">
        <f aca="false">IF(D139&lt;&gt;"",D139,"")</f>
        <v/>
      </c>
      <c r="E240" s="116" t="str">
        <f aca="false">IF(E139&lt;&gt;"",E139,"")</f>
        <v/>
      </c>
      <c r="F240" s="116" t="n">
        <v>3</v>
      </c>
      <c r="G240" s="168" t="n">
        <f aca="false">G139</f>
        <v>1</v>
      </c>
      <c r="H240" s="49" t="n">
        <f aca="false">IF($G240&lt;&gt;"",G240,"")</f>
        <v>1</v>
      </c>
      <c r="I240" s="169"/>
      <c r="J240" s="170"/>
      <c r="K240" s="171" t="str">
        <f aca="false">IF($B240&lt;&gt;"",IF(I240,(INDEX(P$213:Q$216,MATCH(H240,P$213:P$216),2)/I240)*1000,0),"")</f>
        <v/>
      </c>
      <c r="L240" s="171" t="str">
        <f aca="false">IF(Q$213&lt;&gt;"",IF($B240&lt;&gt;"",K240-$J240,""),"")</f>
        <v/>
      </c>
      <c r="M240" s="172" t="str">
        <f aca="false">IF(B240&lt;&gt;"",RANK(L240,L$213:L$312),"")</f>
        <v/>
      </c>
      <c r="N240" s="172" t="str">
        <f aca="false">IF(B240&lt;&gt;"",'Classement Général'!BC38,"")</f>
        <v/>
      </c>
      <c r="O240" s="172" t="str">
        <f aca="false">IF(B139&lt;&gt;"",'Calculs (M1..M20)'!A41,"")</f>
        <v/>
      </c>
      <c r="P240" s="0"/>
      <c r="Q240" s="0"/>
      <c r="R240" s="0"/>
      <c r="S240" s="0"/>
      <c r="T240" s="0"/>
      <c r="U240" s="0"/>
      <c r="V240" s="0"/>
      <c r="AH240" s="49" t="n">
        <f aca="false">IF($G240&lt;&gt;"",AG240,"")</f>
        <v>0</v>
      </c>
      <c r="AI240" s="169"/>
      <c r="AJ240" s="170"/>
    </row>
    <row r="241" customFormat="false" ht="13" hidden="true" customHeight="false" outlineLevel="0" collapsed="false">
      <c r="A241" s="0"/>
      <c r="B241" s="167" t="str">
        <f aca="false">IF(B140&lt;&gt;"",B140,"")</f>
        <v/>
      </c>
      <c r="C241" s="116" t="str">
        <f aca="false">IF(C140&lt;&gt;"",C140,"")</f>
        <v/>
      </c>
      <c r="D241" s="116" t="str">
        <f aca="false">IF(D140&lt;&gt;"",D140,"")</f>
        <v/>
      </c>
      <c r="E241" s="116" t="str">
        <f aca="false">IF(E140&lt;&gt;"",E140,"")</f>
        <v/>
      </c>
      <c r="F241" s="116" t="n">
        <v>3</v>
      </c>
      <c r="G241" s="168" t="n">
        <f aca="false">G140</f>
        <v>1</v>
      </c>
      <c r="H241" s="49" t="n">
        <f aca="false">IF($G241&lt;&gt;"",G241,"")</f>
        <v>1</v>
      </c>
      <c r="I241" s="169"/>
      <c r="J241" s="170"/>
      <c r="K241" s="171" t="str">
        <f aca="false">IF($B241&lt;&gt;"",IF(I241,(INDEX(P$213:Q$216,MATCH(H241,P$213:P$216),2)/I241)*1000,0),"")</f>
        <v/>
      </c>
      <c r="L241" s="171" t="str">
        <f aca="false">IF(Q$213&lt;&gt;"",IF($B241&lt;&gt;"",K241-$J241,""),"")</f>
        <v/>
      </c>
      <c r="M241" s="172" t="str">
        <f aca="false">IF(B241&lt;&gt;"",RANK(L241,L$213:L$312),"")</f>
        <v/>
      </c>
      <c r="N241" s="172" t="str">
        <f aca="false">IF(B241&lt;&gt;"",'Classement Général'!BC39,"")</f>
        <v/>
      </c>
      <c r="O241" s="172" t="str">
        <f aca="false">IF(B140&lt;&gt;"",'Calculs (M1..M20)'!A42,"")</f>
        <v/>
      </c>
      <c r="P241" s="0"/>
      <c r="Q241" s="0"/>
      <c r="R241" s="0"/>
      <c r="S241" s="0"/>
      <c r="T241" s="0"/>
      <c r="U241" s="0"/>
      <c r="V241" s="0"/>
      <c r="AH241" s="49" t="n">
        <f aca="false">IF($G241&lt;&gt;"",AG241,"")</f>
        <v>0</v>
      </c>
      <c r="AI241" s="169"/>
      <c r="AJ241" s="170"/>
    </row>
    <row r="242" customFormat="false" ht="13" hidden="true" customHeight="false" outlineLevel="0" collapsed="false">
      <c r="A242" s="0"/>
      <c r="B242" s="167" t="str">
        <f aca="false">IF(B141&lt;&gt;"",B141,"")</f>
        <v/>
      </c>
      <c r="C242" s="116" t="str">
        <f aca="false">IF(C141&lt;&gt;"",C141,"")</f>
        <v/>
      </c>
      <c r="D242" s="116" t="str">
        <f aca="false">IF(D141&lt;&gt;"",D141,"")</f>
        <v/>
      </c>
      <c r="E242" s="116" t="str">
        <f aca="false">IF(E141&lt;&gt;"",E141,"")</f>
        <v/>
      </c>
      <c r="F242" s="116" t="n">
        <v>3</v>
      </c>
      <c r="G242" s="168" t="n">
        <f aca="false">G141</f>
        <v>1</v>
      </c>
      <c r="H242" s="49" t="n">
        <f aca="false">IF($G242&lt;&gt;"",G242,"")</f>
        <v>1</v>
      </c>
      <c r="I242" s="169"/>
      <c r="J242" s="170"/>
      <c r="K242" s="171" t="str">
        <f aca="false">IF($B242&lt;&gt;"",IF(I242,(INDEX(P$213:Q$216,MATCH(H242,P$213:P$216),2)/I242)*1000,0),"")</f>
        <v/>
      </c>
      <c r="L242" s="171" t="str">
        <f aca="false">IF(Q$213&lt;&gt;"",IF($B242&lt;&gt;"",K242-$J242,""),"")</f>
        <v/>
      </c>
      <c r="M242" s="172" t="str">
        <f aca="false">IF(B242&lt;&gt;"",RANK(L242,L$213:L$312),"")</f>
        <v/>
      </c>
      <c r="N242" s="172" t="str">
        <f aca="false">IF(B242&lt;&gt;"",'Classement Général'!BC40,"")</f>
        <v/>
      </c>
      <c r="O242" s="172" t="str">
        <f aca="false">IF(B141&lt;&gt;"",'Calculs (M1..M20)'!A43,"")</f>
        <v/>
      </c>
      <c r="P242" s="0"/>
      <c r="Q242" s="0"/>
      <c r="R242" s="0"/>
      <c r="S242" s="0"/>
      <c r="T242" s="0"/>
      <c r="U242" s="0"/>
      <c r="V242" s="0"/>
      <c r="AH242" s="49" t="n">
        <f aca="false">IF($G242&lt;&gt;"",AG242,"")</f>
        <v>0</v>
      </c>
      <c r="AI242" s="169"/>
      <c r="AJ242" s="170"/>
    </row>
    <row r="243" customFormat="false" ht="13" hidden="true" customHeight="false" outlineLevel="0" collapsed="false">
      <c r="A243" s="0"/>
      <c r="B243" s="167" t="str">
        <f aca="false">IF(B142&lt;&gt;"",B142,"")</f>
        <v/>
      </c>
      <c r="C243" s="116" t="str">
        <f aca="false">IF(C142&lt;&gt;"",C142,"")</f>
        <v/>
      </c>
      <c r="D243" s="116" t="str">
        <f aca="false">IF(D142&lt;&gt;"",D142,"")</f>
        <v/>
      </c>
      <c r="E243" s="116" t="str">
        <f aca="false">IF(E142&lt;&gt;"",E142,"")</f>
        <v/>
      </c>
      <c r="F243" s="116" t="n">
        <v>3</v>
      </c>
      <c r="G243" s="168" t="n">
        <f aca="false">G142</f>
        <v>1</v>
      </c>
      <c r="H243" s="49" t="n">
        <f aca="false">IF($G243&lt;&gt;"",G243,"")</f>
        <v>1</v>
      </c>
      <c r="I243" s="169"/>
      <c r="J243" s="170"/>
      <c r="K243" s="171" t="str">
        <f aca="false">IF($B243&lt;&gt;"",IF(I243,(INDEX(P$213:Q$216,MATCH(H243,P$213:P$216),2)/I243)*1000,0),"")</f>
        <v/>
      </c>
      <c r="L243" s="171" t="str">
        <f aca="false">IF(Q$213&lt;&gt;"",IF($B243&lt;&gt;"",K243-$J243,""),"")</f>
        <v/>
      </c>
      <c r="M243" s="172" t="str">
        <f aca="false">IF(B243&lt;&gt;"",RANK(L243,L$213:L$312),"")</f>
        <v/>
      </c>
      <c r="N243" s="172" t="str">
        <f aca="false">IF(B243&lt;&gt;"",'Classement Général'!BC41,"")</f>
        <v/>
      </c>
      <c r="O243" s="172" t="str">
        <f aca="false">IF(B142&lt;&gt;"",'Calculs (M1..M20)'!A44,"")</f>
        <v/>
      </c>
      <c r="P243" s="0"/>
      <c r="Q243" s="0"/>
      <c r="R243" s="0"/>
      <c r="S243" s="0"/>
      <c r="T243" s="0"/>
      <c r="U243" s="0"/>
      <c r="V243" s="0"/>
      <c r="AH243" s="49" t="n">
        <f aca="false">IF($G243&lt;&gt;"",AG243,"")</f>
        <v>0</v>
      </c>
      <c r="AI243" s="169"/>
      <c r="AJ243" s="170"/>
    </row>
    <row r="244" customFormat="false" ht="13" hidden="true" customHeight="false" outlineLevel="0" collapsed="false">
      <c r="A244" s="0"/>
      <c r="B244" s="167" t="str">
        <f aca="false">IF(B143&lt;&gt;"",B143,"")</f>
        <v/>
      </c>
      <c r="C244" s="116" t="str">
        <f aca="false">IF(C143&lt;&gt;"",C143,"")</f>
        <v/>
      </c>
      <c r="D244" s="116" t="str">
        <f aca="false">IF(D143&lt;&gt;"",D143,"")</f>
        <v/>
      </c>
      <c r="E244" s="116" t="str">
        <f aca="false">IF(E143&lt;&gt;"",E143,"")</f>
        <v/>
      </c>
      <c r="F244" s="116" t="n">
        <v>3</v>
      </c>
      <c r="G244" s="168" t="n">
        <f aca="false">G143</f>
        <v>1</v>
      </c>
      <c r="H244" s="49" t="n">
        <f aca="false">IF($G244&lt;&gt;"",G244,"")</f>
        <v>1</v>
      </c>
      <c r="I244" s="169"/>
      <c r="J244" s="170"/>
      <c r="K244" s="171" t="str">
        <f aca="false">IF($B244&lt;&gt;"",IF(I244,(INDEX(P$213:Q$216,MATCH(H244,P$213:P$216),2)/I244)*1000,0),"")</f>
        <v/>
      </c>
      <c r="L244" s="171" t="str">
        <f aca="false">IF(Q$213&lt;&gt;"",IF($B244&lt;&gt;"",K244-$J244,""),"")</f>
        <v/>
      </c>
      <c r="M244" s="172" t="str">
        <f aca="false">IF(B244&lt;&gt;"",RANK(L244,L$213:L$312),"")</f>
        <v/>
      </c>
      <c r="N244" s="172" t="str">
        <f aca="false">IF(B244&lt;&gt;"",'Classement Général'!BC42,"")</f>
        <v/>
      </c>
      <c r="O244" s="172" t="str">
        <f aca="false">IF(B143&lt;&gt;"",'Calculs (M1..M20)'!A45,"")</f>
        <v/>
      </c>
      <c r="P244" s="0"/>
      <c r="Q244" s="0"/>
      <c r="R244" s="0"/>
      <c r="S244" s="0"/>
      <c r="T244" s="0"/>
      <c r="U244" s="0"/>
      <c r="V244" s="0"/>
      <c r="AH244" s="49" t="n">
        <f aca="false">IF($G244&lt;&gt;"",AG244,"")</f>
        <v>0</v>
      </c>
      <c r="AI244" s="169"/>
      <c r="AJ244" s="170"/>
    </row>
    <row r="245" customFormat="false" ht="13" hidden="true" customHeight="false" outlineLevel="0" collapsed="false">
      <c r="A245" s="0"/>
      <c r="B245" s="167" t="str">
        <f aca="false">IF(B144&lt;&gt;"",B144,"")</f>
        <v/>
      </c>
      <c r="C245" s="116" t="str">
        <f aca="false">IF(C144&lt;&gt;"",C144,"")</f>
        <v/>
      </c>
      <c r="D245" s="116" t="str">
        <f aca="false">IF(D144&lt;&gt;"",D144,"")</f>
        <v/>
      </c>
      <c r="E245" s="116" t="str">
        <f aca="false">IF(E144&lt;&gt;"",E144,"")</f>
        <v/>
      </c>
      <c r="F245" s="116" t="n">
        <v>3</v>
      </c>
      <c r="G245" s="168" t="n">
        <f aca="false">G144</f>
        <v>1</v>
      </c>
      <c r="H245" s="49" t="n">
        <f aca="false">IF($G245&lt;&gt;"",G245,"")</f>
        <v>1</v>
      </c>
      <c r="I245" s="169"/>
      <c r="J245" s="170"/>
      <c r="K245" s="171" t="str">
        <f aca="false">IF($B245&lt;&gt;"",IF(I245,(INDEX(P$213:Q$216,MATCH(H245,P$213:P$216),2)/I245)*1000,0),"")</f>
        <v/>
      </c>
      <c r="L245" s="171" t="str">
        <f aca="false">IF(Q$213&lt;&gt;"",IF($B245&lt;&gt;"",K245-$J245,""),"")</f>
        <v/>
      </c>
      <c r="M245" s="172" t="str">
        <f aca="false">IF(B245&lt;&gt;"",RANK(L245,L$213:L$312),"")</f>
        <v/>
      </c>
      <c r="N245" s="172" t="str">
        <f aca="false">IF(B245&lt;&gt;"",'Classement Général'!BC43,"")</f>
        <v/>
      </c>
      <c r="O245" s="172" t="str">
        <f aca="false">IF(B144&lt;&gt;"",'Calculs (M1..M20)'!A46,"")</f>
        <v/>
      </c>
      <c r="P245" s="0"/>
      <c r="Q245" s="0"/>
      <c r="R245" s="0"/>
      <c r="S245" s="0"/>
      <c r="T245" s="0"/>
      <c r="U245" s="0"/>
      <c r="V245" s="0"/>
      <c r="AH245" s="49" t="n">
        <f aca="false">IF($G245&lt;&gt;"",AG245,"")</f>
        <v>0</v>
      </c>
      <c r="AI245" s="169"/>
      <c r="AJ245" s="170"/>
    </row>
    <row r="246" customFormat="false" ht="13" hidden="true" customHeight="false" outlineLevel="0" collapsed="false">
      <c r="A246" s="0"/>
      <c r="B246" s="167" t="str">
        <f aca="false">IF(B145&lt;&gt;"",B145,"")</f>
        <v/>
      </c>
      <c r="C246" s="116" t="str">
        <f aca="false">IF(C145&lt;&gt;"",C145,"")</f>
        <v/>
      </c>
      <c r="D246" s="116" t="str">
        <f aca="false">IF(D145&lt;&gt;"",D145,"")</f>
        <v/>
      </c>
      <c r="E246" s="116" t="str">
        <f aca="false">IF(E145&lt;&gt;"",E145,"")</f>
        <v/>
      </c>
      <c r="F246" s="116" t="n">
        <v>3</v>
      </c>
      <c r="G246" s="168" t="n">
        <f aca="false">G145</f>
        <v>1</v>
      </c>
      <c r="H246" s="49" t="n">
        <f aca="false">IF($G246&lt;&gt;"",G246,"")</f>
        <v>1</v>
      </c>
      <c r="I246" s="169"/>
      <c r="J246" s="170"/>
      <c r="K246" s="171" t="str">
        <f aca="false">IF($B246&lt;&gt;"",IF(I246,(INDEX(P$213:Q$216,MATCH(H246,P$213:P$216),2)/I246)*1000,0),"")</f>
        <v/>
      </c>
      <c r="L246" s="171" t="str">
        <f aca="false">IF(Q$213&lt;&gt;"",IF($B246&lt;&gt;"",K246-$J246,""),"")</f>
        <v/>
      </c>
      <c r="M246" s="172" t="str">
        <f aca="false">IF(B246&lt;&gt;"",RANK(L246,L$213:L$312),"")</f>
        <v/>
      </c>
      <c r="N246" s="172" t="str">
        <f aca="false">IF(B246&lt;&gt;"",'Classement Général'!BC44,"")</f>
        <v/>
      </c>
      <c r="O246" s="172" t="str">
        <f aca="false">IF(B145&lt;&gt;"",'Calculs (M1..M20)'!A47,"")</f>
        <v/>
      </c>
      <c r="P246" s="0"/>
      <c r="Q246" s="0"/>
      <c r="R246" s="0"/>
      <c r="S246" s="0"/>
      <c r="T246" s="0"/>
      <c r="U246" s="0"/>
      <c r="V246" s="0"/>
      <c r="AH246" s="49" t="n">
        <f aca="false">IF($G246&lt;&gt;"",AG246,"")</f>
        <v>0</v>
      </c>
      <c r="AI246" s="169"/>
      <c r="AJ246" s="170"/>
    </row>
    <row r="247" customFormat="false" ht="13" hidden="true" customHeight="false" outlineLevel="0" collapsed="false">
      <c r="A247" s="0"/>
      <c r="B247" s="167" t="str">
        <f aca="false">IF(B146&lt;&gt;"",B146,"")</f>
        <v/>
      </c>
      <c r="C247" s="116" t="str">
        <f aca="false">IF(C146&lt;&gt;"",C146,"")</f>
        <v/>
      </c>
      <c r="D247" s="116" t="str">
        <f aca="false">IF(D146&lt;&gt;"",D146,"")</f>
        <v/>
      </c>
      <c r="E247" s="116" t="str">
        <f aca="false">IF(E146&lt;&gt;"",E146,"")</f>
        <v/>
      </c>
      <c r="F247" s="116" t="n">
        <v>3</v>
      </c>
      <c r="G247" s="168" t="n">
        <f aca="false">G146</f>
        <v>1</v>
      </c>
      <c r="H247" s="49" t="n">
        <f aca="false">IF($G247&lt;&gt;"",G247,"")</f>
        <v>1</v>
      </c>
      <c r="I247" s="169"/>
      <c r="J247" s="170"/>
      <c r="K247" s="171" t="str">
        <f aca="false">IF($B247&lt;&gt;"",IF(I247,(INDEX(P$213:Q$216,MATCH(H247,P$213:P$216),2)/I247)*1000,0),"")</f>
        <v/>
      </c>
      <c r="L247" s="171" t="str">
        <f aca="false">IF(Q$213&lt;&gt;"",IF($B247&lt;&gt;"",K247-$J247,""),"")</f>
        <v/>
      </c>
      <c r="M247" s="172" t="str">
        <f aca="false">IF(B247&lt;&gt;"",RANK(L247,L$213:L$312),"")</f>
        <v/>
      </c>
      <c r="N247" s="172" t="str">
        <f aca="false">IF(B247&lt;&gt;"",'Classement Général'!BC45,"")</f>
        <v/>
      </c>
      <c r="O247" s="172" t="str">
        <f aca="false">IF(B146&lt;&gt;"",'Calculs (M1..M20)'!A48,"")</f>
        <v/>
      </c>
      <c r="P247" s="0"/>
      <c r="Q247" s="0"/>
      <c r="R247" s="0"/>
      <c r="S247" s="0"/>
      <c r="T247" s="0"/>
      <c r="U247" s="0"/>
      <c r="V247" s="0"/>
      <c r="AH247" s="49" t="n">
        <f aca="false">IF($G247&lt;&gt;"",AG247,"")</f>
        <v>0</v>
      </c>
      <c r="AI247" s="169"/>
      <c r="AJ247" s="170"/>
    </row>
    <row r="248" customFormat="false" ht="13" hidden="true" customHeight="false" outlineLevel="0" collapsed="false">
      <c r="A248" s="0"/>
      <c r="B248" s="167" t="str">
        <f aca="false">IF(B147&lt;&gt;"",B147,"")</f>
        <v/>
      </c>
      <c r="C248" s="116" t="str">
        <f aca="false">IF(C147&lt;&gt;"",C147,"")</f>
        <v/>
      </c>
      <c r="D248" s="116" t="str">
        <f aca="false">IF(D147&lt;&gt;"",D147,"")</f>
        <v/>
      </c>
      <c r="E248" s="116" t="str">
        <f aca="false">IF(E147&lt;&gt;"",E147,"")</f>
        <v/>
      </c>
      <c r="F248" s="116" t="n">
        <v>3</v>
      </c>
      <c r="G248" s="168" t="n">
        <f aca="false">G147</f>
        <v>1</v>
      </c>
      <c r="H248" s="49" t="n">
        <f aca="false">IF($G248&lt;&gt;"",G248,"")</f>
        <v>1</v>
      </c>
      <c r="I248" s="169"/>
      <c r="J248" s="170"/>
      <c r="K248" s="171" t="str">
        <f aca="false">IF($B248&lt;&gt;"",IF(I248,(INDEX(P$213:Q$216,MATCH(H248,P$213:P$216),2)/I248)*1000,0),"")</f>
        <v/>
      </c>
      <c r="L248" s="171" t="str">
        <f aca="false">IF(Q$213&lt;&gt;"",IF($B248&lt;&gt;"",K248-$J248,""),"")</f>
        <v/>
      </c>
      <c r="M248" s="172" t="str">
        <f aca="false">IF(B248&lt;&gt;"",RANK(L248,L$213:L$312),"")</f>
        <v/>
      </c>
      <c r="N248" s="172" t="str">
        <f aca="false">IF(B248&lt;&gt;"",'Classement Général'!BC46,"")</f>
        <v/>
      </c>
      <c r="O248" s="172" t="str">
        <f aca="false">IF(B147&lt;&gt;"",'Calculs (M1..M20)'!A49,"")</f>
        <v/>
      </c>
      <c r="P248" s="0"/>
      <c r="Q248" s="0"/>
      <c r="R248" s="0"/>
      <c r="S248" s="0"/>
      <c r="T248" s="0"/>
      <c r="U248" s="0"/>
      <c r="V248" s="0"/>
      <c r="AH248" s="49" t="n">
        <f aca="false">IF($G248&lt;&gt;"",AG248,"")</f>
        <v>0</v>
      </c>
      <c r="AI248" s="169"/>
      <c r="AJ248" s="170"/>
    </row>
    <row r="249" customFormat="false" ht="13" hidden="true" customHeight="false" outlineLevel="0" collapsed="false">
      <c r="A249" s="0"/>
      <c r="B249" s="167" t="str">
        <f aca="false">IF(B148&lt;&gt;"",B148,"")</f>
        <v/>
      </c>
      <c r="C249" s="116" t="str">
        <f aca="false">IF(C148&lt;&gt;"",C148,"")</f>
        <v/>
      </c>
      <c r="D249" s="116" t="str">
        <f aca="false">IF(D148&lt;&gt;"",D148,"")</f>
        <v/>
      </c>
      <c r="E249" s="116" t="str">
        <f aca="false">IF(E148&lt;&gt;"",E148,"")</f>
        <v/>
      </c>
      <c r="F249" s="116" t="n">
        <v>3</v>
      </c>
      <c r="G249" s="168" t="n">
        <f aca="false">G148</f>
        <v>1</v>
      </c>
      <c r="H249" s="49" t="n">
        <f aca="false">IF($G249&lt;&gt;"",G249,"")</f>
        <v>1</v>
      </c>
      <c r="I249" s="169"/>
      <c r="J249" s="170"/>
      <c r="K249" s="171" t="str">
        <f aca="false">IF($B249&lt;&gt;"",IF(I249,(INDEX(P$213:Q$216,MATCH(H249,P$213:P$216),2)/I249)*1000,0),"")</f>
        <v/>
      </c>
      <c r="L249" s="171" t="str">
        <f aca="false">IF(Q$213&lt;&gt;"",IF($B249&lt;&gt;"",K249-$J249,""),"")</f>
        <v/>
      </c>
      <c r="M249" s="172" t="str">
        <f aca="false">IF(B249&lt;&gt;"",RANK(L249,L$213:L$312),"")</f>
        <v/>
      </c>
      <c r="N249" s="172" t="str">
        <f aca="false">IF(B249&lt;&gt;"",'Classement Général'!BC47,"")</f>
        <v/>
      </c>
      <c r="O249" s="172" t="str">
        <f aca="false">IF(B148&lt;&gt;"",'Calculs (M1..M20)'!A50,"")</f>
        <v/>
      </c>
      <c r="P249" s="0"/>
      <c r="Q249" s="0"/>
      <c r="R249" s="0"/>
      <c r="S249" s="0"/>
      <c r="T249" s="0"/>
      <c r="U249" s="0"/>
      <c r="V249" s="0"/>
      <c r="AH249" s="49" t="n">
        <f aca="false">IF($G249&lt;&gt;"",AG249,"")</f>
        <v>0</v>
      </c>
      <c r="AI249" s="169"/>
      <c r="AJ249" s="170"/>
    </row>
    <row r="250" customFormat="false" ht="13" hidden="true" customHeight="false" outlineLevel="0" collapsed="false">
      <c r="A250" s="0"/>
      <c r="B250" s="167" t="str">
        <f aca="false">IF(B149&lt;&gt;"",B149,"")</f>
        <v/>
      </c>
      <c r="C250" s="116" t="str">
        <f aca="false">IF(C149&lt;&gt;"",C149,"")</f>
        <v/>
      </c>
      <c r="D250" s="116" t="str">
        <f aca="false">IF(D149&lt;&gt;"",D149,"")</f>
        <v/>
      </c>
      <c r="E250" s="116" t="str">
        <f aca="false">IF(E149&lt;&gt;"",E149,"")</f>
        <v/>
      </c>
      <c r="F250" s="116" t="n">
        <v>3</v>
      </c>
      <c r="G250" s="168" t="n">
        <f aca="false">G149</f>
        <v>1</v>
      </c>
      <c r="H250" s="49" t="n">
        <f aca="false">IF($G250&lt;&gt;"",G250,"")</f>
        <v>1</v>
      </c>
      <c r="I250" s="169"/>
      <c r="J250" s="170"/>
      <c r="K250" s="171" t="str">
        <f aca="false">IF($B250&lt;&gt;"",IF(I250,(INDEX(P$213:Q$216,MATCH(H250,P$213:P$216),2)/I250)*1000,0),"")</f>
        <v/>
      </c>
      <c r="L250" s="171" t="str">
        <f aca="false">IF(Q$213&lt;&gt;"",IF($B250&lt;&gt;"",K250-$J250,""),"")</f>
        <v/>
      </c>
      <c r="M250" s="172" t="str">
        <f aca="false">IF(B250&lt;&gt;"",RANK(L250,L$213:L$312),"")</f>
        <v/>
      </c>
      <c r="N250" s="172" t="str">
        <f aca="false">IF(B250&lt;&gt;"",'Classement Général'!BC48,"")</f>
        <v/>
      </c>
      <c r="O250" s="172" t="str">
        <f aca="false">IF(B149&lt;&gt;"",'Calculs (M1..M20)'!A51,"")</f>
        <v/>
      </c>
      <c r="P250" s="0"/>
      <c r="Q250" s="0"/>
      <c r="R250" s="0"/>
      <c r="S250" s="0"/>
      <c r="T250" s="0"/>
      <c r="U250" s="0"/>
      <c r="V250" s="0"/>
      <c r="AH250" s="49" t="n">
        <f aca="false">IF($G250&lt;&gt;"",AG250,"")</f>
        <v>0</v>
      </c>
      <c r="AI250" s="169"/>
      <c r="AJ250" s="170"/>
    </row>
    <row r="251" customFormat="false" ht="13" hidden="true" customHeight="false" outlineLevel="0" collapsed="false">
      <c r="A251" s="0"/>
      <c r="B251" s="167" t="str">
        <f aca="false">IF(B150&lt;&gt;"",B150,"")</f>
        <v/>
      </c>
      <c r="C251" s="116" t="str">
        <f aca="false">IF(C150&lt;&gt;"",C150,"")</f>
        <v/>
      </c>
      <c r="D251" s="116" t="str">
        <f aca="false">IF(D150&lt;&gt;"",D150,"")</f>
        <v/>
      </c>
      <c r="E251" s="116" t="str">
        <f aca="false">IF(E150&lt;&gt;"",E150,"")</f>
        <v/>
      </c>
      <c r="F251" s="116" t="n">
        <v>3</v>
      </c>
      <c r="G251" s="168" t="n">
        <f aca="false">G150</f>
        <v>1</v>
      </c>
      <c r="H251" s="49" t="n">
        <f aca="false">IF($G251&lt;&gt;"",G251,"")</f>
        <v>1</v>
      </c>
      <c r="I251" s="169"/>
      <c r="J251" s="170"/>
      <c r="K251" s="171" t="str">
        <f aca="false">IF($B251&lt;&gt;"",IF(I251,(INDEX(P$213:Q$216,MATCH(H251,P$213:P$216),2)/I251)*1000,0),"")</f>
        <v/>
      </c>
      <c r="L251" s="171" t="str">
        <f aca="false">IF(Q$213&lt;&gt;"",IF($B251&lt;&gt;"",K251-$J251,""),"")</f>
        <v/>
      </c>
      <c r="M251" s="172" t="str">
        <f aca="false">IF(B251&lt;&gt;"",RANK(L251,L$213:L$312),"")</f>
        <v/>
      </c>
      <c r="N251" s="172" t="str">
        <f aca="false">IF(B251&lt;&gt;"",'Classement Général'!BC49,"")</f>
        <v/>
      </c>
      <c r="O251" s="172" t="str">
        <f aca="false">IF(B150&lt;&gt;"",'Calculs (M1..M20)'!A52,"")</f>
        <v/>
      </c>
      <c r="P251" s="0"/>
      <c r="Q251" s="0"/>
      <c r="R251" s="0"/>
      <c r="S251" s="0"/>
      <c r="T251" s="0"/>
      <c r="U251" s="0"/>
      <c r="V251" s="0"/>
      <c r="AH251" s="49" t="n">
        <f aca="false">IF($G251&lt;&gt;"",AG251,"")</f>
        <v>0</v>
      </c>
      <c r="AI251" s="169"/>
      <c r="AJ251" s="170"/>
    </row>
    <row r="252" customFormat="false" ht="13" hidden="true" customHeight="false" outlineLevel="0" collapsed="false">
      <c r="A252" s="0"/>
      <c r="B252" s="167" t="str">
        <f aca="false">IF(B151&lt;&gt;"",B151,"")</f>
        <v/>
      </c>
      <c r="C252" s="116" t="str">
        <f aca="false">IF(C151&lt;&gt;"",C151,"")</f>
        <v/>
      </c>
      <c r="D252" s="116" t="str">
        <f aca="false">IF(D151&lt;&gt;"",D151,"")</f>
        <v/>
      </c>
      <c r="E252" s="116" t="str">
        <f aca="false">IF(E151&lt;&gt;"",E151,"")</f>
        <v/>
      </c>
      <c r="F252" s="116" t="n">
        <v>3</v>
      </c>
      <c r="G252" s="168" t="n">
        <f aca="false">G151</f>
        <v>1</v>
      </c>
      <c r="H252" s="49" t="n">
        <f aca="false">IF($G252&lt;&gt;"",G252,"")</f>
        <v>1</v>
      </c>
      <c r="I252" s="169"/>
      <c r="J252" s="170"/>
      <c r="K252" s="171" t="str">
        <f aca="false">IF($B252&lt;&gt;"",IF(I252,(INDEX(P$213:Q$216,MATCH(H252,P$213:P$216),2)/I252)*1000,0),"")</f>
        <v/>
      </c>
      <c r="L252" s="171" t="str">
        <f aca="false">IF(Q$213&lt;&gt;"",IF($B252&lt;&gt;"",K252-$J252,""),"")</f>
        <v/>
      </c>
      <c r="M252" s="172" t="str">
        <f aca="false">IF(B252&lt;&gt;"",RANK(L252,L$213:L$312),"")</f>
        <v/>
      </c>
      <c r="N252" s="172" t="str">
        <f aca="false">IF(B252&lt;&gt;"",'Classement Général'!BC50,"")</f>
        <v/>
      </c>
      <c r="O252" s="172" t="str">
        <f aca="false">IF(B151&lt;&gt;"",'Calculs (M1..M20)'!A53,"")</f>
        <v/>
      </c>
      <c r="P252" s="0"/>
      <c r="Q252" s="0"/>
      <c r="R252" s="0"/>
      <c r="S252" s="0"/>
      <c r="T252" s="0"/>
      <c r="U252" s="0"/>
      <c r="V252" s="0"/>
      <c r="AH252" s="49" t="n">
        <f aca="false">IF($G252&lt;&gt;"",AG252,"")</f>
        <v>0</v>
      </c>
      <c r="AI252" s="169"/>
      <c r="AJ252" s="170"/>
    </row>
    <row r="253" customFormat="false" ht="13" hidden="true" customHeight="false" outlineLevel="0" collapsed="false">
      <c r="A253" s="0"/>
      <c r="B253" s="167" t="str">
        <f aca="false">IF(B152&lt;&gt;"",B152,"")</f>
        <v/>
      </c>
      <c r="C253" s="116" t="str">
        <f aca="false">IF(C152&lt;&gt;"",C152,"")</f>
        <v/>
      </c>
      <c r="D253" s="116" t="str">
        <f aca="false">IF(D152&lt;&gt;"",D152,"")</f>
        <v/>
      </c>
      <c r="E253" s="116" t="str">
        <f aca="false">IF(E152&lt;&gt;"",E152,"")</f>
        <v/>
      </c>
      <c r="F253" s="116" t="n">
        <v>3</v>
      </c>
      <c r="G253" s="168" t="n">
        <f aca="false">G152</f>
        <v>1</v>
      </c>
      <c r="H253" s="49" t="n">
        <f aca="false">IF($G253&lt;&gt;"",G253,"")</f>
        <v>1</v>
      </c>
      <c r="I253" s="169"/>
      <c r="J253" s="170"/>
      <c r="K253" s="171" t="str">
        <f aca="false">IF($B253&lt;&gt;"",IF(I253,(INDEX(P$213:Q$216,MATCH(H253,P$213:P$216),2)/I253)*1000,0),"")</f>
        <v/>
      </c>
      <c r="L253" s="171" t="str">
        <f aca="false">IF(Q$213&lt;&gt;"",IF($B253&lt;&gt;"",K253-$J253,""),"")</f>
        <v/>
      </c>
      <c r="M253" s="172" t="str">
        <f aca="false">IF(B253&lt;&gt;"",RANK(L253,L$213:L$312),"")</f>
        <v/>
      </c>
      <c r="N253" s="172" t="str">
        <f aca="false">IF(B253&lt;&gt;"",'Classement Général'!BC51,"")</f>
        <v/>
      </c>
      <c r="O253" s="172" t="str">
        <f aca="false">IF(B152&lt;&gt;"",'Calculs (M1..M20)'!A54,"")</f>
        <v/>
      </c>
      <c r="P253" s="0"/>
      <c r="Q253" s="0"/>
      <c r="R253" s="0"/>
      <c r="S253" s="0"/>
      <c r="T253" s="0"/>
      <c r="U253" s="0"/>
      <c r="V253" s="0"/>
      <c r="AH253" s="49" t="n">
        <f aca="false">IF($G253&lt;&gt;"",AG253,"")</f>
        <v>0</v>
      </c>
      <c r="AI253" s="169"/>
      <c r="AJ253" s="170"/>
    </row>
    <row r="254" customFormat="false" ht="13" hidden="true" customHeight="false" outlineLevel="0" collapsed="false">
      <c r="A254" s="0"/>
      <c r="B254" s="167" t="str">
        <f aca="false">IF(B153&lt;&gt;"",B153,"")</f>
        <v/>
      </c>
      <c r="C254" s="116" t="str">
        <f aca="false">IF(C153&lt;&gt;"",C153,"")</f>
        <v/>
      </c>
      <c r="D254" s="116" t="str">
        <f aca="false">IF(D153&lt;&gt;"",D153,"")</f>
        <v/>
      </c>
      <c r="E254" s="116" t="str">
        <f aca="false">IF(E153&lt;&gt;"",E153,"")</f>
        <v/>
      </c>
      <c r="F254" s="116" t="n">
        <v>3</v>
      </c>
      <c r="G254" s="168" t="n">
        <f aca="false">G153</f>
        <v>1</v>
      </c>
      <c r="H254" s="49" t="n">
        <f aca="false">IF($G254&lt;&gt;"",G254,"")</f>
        <v>1</v>
      </c>
      <c r="I254" s="169"/>
      <c r="J254" s="170"/>
      <c r="K254" s="171" t="str">
        <f aca="false">IF($B254&lt;&gt;"",IF(I254,(INDEX(P$213:Q$216,MATCH(H254,P$213:P$216),2)/I254)*1000,0),"")</f>
        <v/>
      </c>
      <c r="L254" s="171" t="str">
        <f aca="false">IF(Q$213&lt;&gt;"",IF($B254&lt;&gt;"",K254-$J254,""),"")</f>
        <v/>
      </c>
      <c r="M254" s="172" t="str">
        <f aca="false">IF(B254&lt;&gt;"",RANK(L254,L$213:L$312),"")</f>
        <v/>
      </c>
      <c r="N254" s="172" t="str">
        <f aca="false">IF(B254&lt;&gt;"",'Classement Général'!BC52,"")</f>
        <v/>
      </c>
      <c r="O254" s="172" t="str">
        <f aca="false">IF(B153&lt;&gt;"",'Calculs (M1..M20)'!A55,"")</f>
        <v/>
      </c>
      <c r="P254" s="0"/>
      <c r="Q254" s="0"/>
      <c r="R254" s="0"/>
      <c r="S254" s="0"/>
      <c r="T254" s="0"/>
      <c r="U254" s="0"/>
      <c r="V254" s="0"/>
      <c r="AH254" s="49" t="n">
        <f aca="false">IF($G254&lt;&gt;"",AG254,"")</f>
        <v>0</v>
      </c>
      <c r="AI254" s="169"/>
      <c r="AJ254" s="170"/>
    </row>
    <row r="255" customFormat="false" ht="13" hidden="true" customHeight="false" outlineLevel="0" collapsed="false">
      <c r="A255" s="0"/>
      <c r="B255" s="167" t="str">
        <f aca="false">IF(B154&lt;&gt;"",B154,"")</f>
        <v/>
      </c>
      <c r="C255" s="116" t="str">
        <f aca="false">IF(C154&lt;&gt;"",C154,"")</f>
        <v/>
      </c>
      <c r="D255" s="116" t="str">
        <f aca="false">IF(D154&lt;&gt;"",D154,"")</f>
        <v/>
      </c>
      <c r="E255" s="116" t="str">
        <f aca="false">IF(E154&lt;&gt;"",E154,"")</f>
        <v/>
      </c>
      <c r="F255" s="116" t="n">
        <v>3</v>
      </c>
      <c r="G255" s="168" t="n">
        <f aca="false">G154</f>
        <v>1</v>
      </c>
      <c r="H255" s="49" t="n">
        <f aca="false">IF($G255&lt;&gt;"",G255,"")</f>
        <v>1</v>
      </c>
      <c r="I255" s="169"/>
      <c r="J255" s="170"/>
      <c r="K255" s="171" t="str">
        <f aca="false">IF($B255&lt;&gt;"",IF(I255,(INDEX(P$213:Q$216,MATCH(H255,P$213:P$216),2)/I255)*1000,0),"")</f>
        <v/>
      </c>
      <c r="L255" s="171" t="str">
        <f aca="false">IF(Q$213&lt;&gt;"",IF($B255&lt;&gt;"",K255-$J255,""),"")</f>
        <v/>
      </c>
      <c r="M255" s="172" t="str">
        <f aca="false">IF(B255&lt;&gt;"",RANK(L255,L$213:L$312),"")</f>
        <v/>
      </c>
      <c r="N255" s="172" t="str">
        <f aca="false">IF(B255&lt;&gt;"",'Classement Général'!BC53,"")</f>
        <v/>
      </c>
      <c r="O255" s="172" t="str">
        <f aca="false">IF(B154&lt;&gt;"",'Calculs (M1..M20)'!A56,"")</f>
        <v/>
      </c>
      <c r="P255" s="0"/>
      <c r="Q255" s="0"/>
      <c r="R255" s="0"/>
      <c r="S255" s="0"/>
      <c r="T255" s="0"/>
      <c r="U255" s="0"/>
      <c r="V255" s="0"/>
      <c r="AH255" s="49" t="n">
        <f aca="false">IF($G255&lt;&gt;"",AG255,"")</f>
        <v>0</v>
      </c>
      <c r="AI255" s="169"/>
      <c r="AJ255" s="170"/>
    </row>
    <row r="256" customFormat="false" ht="13" hidden="true" customHeight="false" outlineLevel="0" collapsed="false">
      <c r="A256" s="0"/>
      <c r="B256" s="167" t="str">
        <f aca="false">IF(B155&lt;&gt;"",B155,"")</f>
        <v/>
      </c>
      <c r="C256" s="116" t="str">
        <f aca="false">IF(C155&lt;&gt;"",C155,"")</f>
        <v/>
      </c>
      <c r="D256" s="116" t="str">
        <f aca="false">IF(D155&lt;&gt;"",D155,"")</f>
        <v/>
      </c>
      <c r="E256" s="116" t="str">
        <f aca="false">IF(E155&lt;&gt;"",E155,"")</f>
        <v/>
      </c>
      <c r="F256" s="116" t="n">
        <v>3</v>
      </c>
      <c r="G256" s="168" t="n">
        <f aca="false">G155</f>
        <v>1</v>
      </c>
      <c r="H256" s="49" t="n">
        <f aca="false">IF($G256&lt;&gt;"",G256,"")</f>
        <v>1</v>
      </c>
      <c r="I256" s="169"/>
      <c r="J256" s="170"/>
      <c r="K256" s="171" t="str">
        <f aca="false">IF($B256&lt;&gt;"",IF(I256,(INDEX(P$213:Q$216,MATCH(H256,P$213:P$216),2)/I256)*1000,0),"")</f>
        <v/>
      </c>
      <c r="L256" s="171" t="str">
        <f aca="false">IF(Q$213&lt;&gt;"",IF($B256&lt;&gt;"",K256-$J256,""),"")</f>
        <v/>
      </c>
      <c r="M256" s="172" t="str">
        <f aca="false">IF(B256&lt;&gt;"",RANK(L256,L$213:L$312),"")</f>
        <v/>
      </c>
      <c r="N256" s="172" t="str">
        <f aca="false">IF(B256&lt;&gt;"",'Classement Général'!BC54,"")</f>
        <v/>
      </c>
      <c r="O256" s="172" t="str">
        <f aca="false">IF(B155&lt;&gt;"",'Calculs (M1..M20)'!A57,"")</f>
        <v/>
      </c>
      <c r="P256" s="0"/>
      <c r="Q256" s="0"/>
      <c r="R256" s="0"/>
      <c r="S256" s="0"/>
      <c r="T256" s="0"/>
      <c r="U256" s="0"/>
      <c r="V256" s="0"/>
      <c r="AH256" s="49" t="n">
        <f aca="false">IF($G256&lt;&gt;"",AG256,"")</f>
        <v>0</v>
      </c>
      <c r="AI256" s="169"/>
      <c r="AJ256" s="170"/>
    </row>
    <row r="257" customFormat="false" ht="13" hidden="true" customHeight="false" outlineLevel="0" collapsed="false">
      <c r="A257" s="0"/>
      <c r="B257" s="167" t="str">
        <f aca="false">IF(B156&lt;&gt;"",B156,"")</f>
        <v/>
      </c>
      <c r="C257" s="116" t="str">
        <f aca="false">IF(C156&lt;&gt;"",C156,"")</f>
        <v/>
      </c>
      <c r="D257" s="116" t="str">
        <f aca="false">IF(D156&lt;&gt;"",D156,"")</f>
        <v/>
      </c>
      <c r="E257" s="116" t="str">
        <f aca="false">IF(E156&lt;&gt;"",E156,"")</f>
        <v/>
      </c>
      <c r="F257" s="116" t="n">
        <v>3</v>
      </c>
      <c r="G257" s="168" t="n">
        <f aca="false">G156</f>
        <v>1</v>
      </c>
      <c r="H257" s="49" t="n">
        <f aca="false">IF($G257&lt;&gt;"",G257,"")</f>
        <v>1</v>
      </c>
      <c r="I257" s="169"/>
      <c r="J257" s="170"/>
      <c r="K257" s="171" t="str">
        <f aca="false">IF($B257&lt;&gt;"",IF(I257,(INDEX(P$213:Q$216,MATCH(H257,P$213:P$216),2)/I257)*1000,0),"")</f>
        <v/>
      </c>
      <c r="L257" s="171" t="str">
        <f aca="false">IF(Q$213&lt;&gt;"",IF($B257&lt;&gt;"",K257-$J257,""),"")</f>
        <v/>
      </c>
      <c r="M257" s="172" t="str">
        <f aca="false">IF(B257&lt;&gt;"",RANK(L257,L$213:L$312),"")</f>
        <v/>
      </c>
      <c r="N257" s="172" t="str">
        <f aca="false">IF(B257&lt;&gt;"",'Classement Général'!BC55,"")</f>
        <v/>
      </c>
      <c r="O257" s="172" t="str">
        <f aca="false">IF(B156&lt;&gt;"",'Calculs (M1..M20)'!A58,"")</f>
        <v/>
      </c>
      <c r="P257" s="0"/>
      <c r="Q257" s="0"/>
      <c r="R257" s="0"/>
      <c r="S257" s="0"/>
      <c r="T257" s="0"/>
      <c r="U257" s="0"/>
      <c r="V257" s="0"/>
      <c r="AH257" s="49" t="n">
        <f aca="false">IF($G257&lt;&gt;"",AG257,"")</f>
        <v>0</v>
      </c>
      <c r="AI257" s="169"/>
      <c r="AJ257" s="170"/>
    </row>
    <row r="258" customFormat="false" ht="13" hidden="true" customHeight="false" outlineLevel="0" collapsed="false">
      <c r="A258" s="0"/>
      <c r="B258" s="167" t="str">
        <f aca="false">IF(B157&lt;&gt;"",B157,"")</f>
        <v/>
      </c>
      <c r="C258" s="116" t="str">
        <f aca="false">IF(C157&lt;&gt;"",C157,"")</f>
        <v/>
      </c>
      <c r="D258" s="116" t="str">
        <f aca="false">IF(D157&lt;&gt;"",D157,"")</f>
        <v/>
      </c>
      <c r="E258" s="116" t="str">
        <f aca="false">IF(E157&lt;&gt;"",E157,"")</f>
        <v/>
      </c>
      <c r="F258" s="116" t="n">
        <v>3</v>
      </c>
      <c r="G258" s="168" t="n">
        <f aca="false">G157</f>
        <v>1</v>
      </c>
      <c r="H258" s="49" t="n">
        <f aca="false">IF($G258&lt;&gt;"",G258,"")</f>
        <v>1</v>
      </c>
      <c r="I258" s="169"/>
      <c r="J258" s="170"/>
      <c r="K258" s="171" t="str">
        <f aca="false">IF($B258&lt;&gt;"",IF(I258,(INDEX(P$213:Q$216,MATCH(H258,P$213:P$216),2)/I258)*1000,0),"")</f>
        <v/>
      </c>
      <c r="L258" s="171" t="str">
        <f aca="false">IF(Q$213&lt;&gt;"",IF($B258&lt;&gt;"",K258-$J258,""),"")</f>
        <v/>
      </c>
      <c r="M258" s="172" t="str">
        <f aca="false">IF(B258&lt;&gt;"",RANK(L258,L$213:L$312),"")</f>
        <v/>
      </c>
      <c r="N258" s="172" t="str">
        <f aca="false">IF(B258&lt;&gt;"",'Classement Général'!BC56,"")</f>
        <v/>
      </c>
      <c r="O258" s="172" t="str">
        <f aca="false">IF(B157&lt;&gt;"",'Calculs (M1..M20)'!A59,"")</f>
        <v/>
      </c>
      <c r="P258" s="0"/>
      <c r="Q258" s="0"/>
      <c r="R258" s="0"/>
      <c r="S258" s="0"/>
      <c r="T258" s="0"/>
      <c r="U258" s="0"/>
      <c r="V258" s="0"/>
      <c r="AH258" s="49" t="n">
        <f aca="false">IF($G258&lt;&gt;"",AG258,"")</f>
        <v>0</v>
      </c>
      <c r="AI258" s="169"/>
      <c r="AJ258" s="170"/>
    </row>
    <row r="259" customFormat="false" ht="13" hidden="true" customHeight="false" outlineLevel="0" collapsed="false">
      <c r="A259" s="0"/>
      <c r="B259" s="167" t="str">
        <f aca="false">IF(B158&lt;&gt;"",B158,"")</f>
        <v/>
      </c>
      <c r="C259" s="116" t="str">
        <f aca="false">IF(C158&lt;&gt;"",C158,"")</f>
        <v/>
      </c>
      <c r="D259" s="116" t="str">
        <f aca="false">IF(D158&lt;&gt;"",D158,"")</f>
        <v/>
      </c>
      <c r="E259" s="116" t="str">
        <f aca="false">IF(E158&lt;&gt;"",E158,"")</f>
        <v/>
      </c>
      <c r="F259" s="116" t="n">
        <v>3</v>
      </c>
      <c r="G259" s="168" t="n">
        <f aca="false">G158</f>
        <v>1</v>
      </c>
      <c r="H259" s="49" t="n">
        <f aca="false">IF($G259&lt;&gt;"",G259,"")</f>
        <v>1</v>
      </c>
      <c r="I259" s="169"/>
      <c r="J259" s="170"/>
      <c r="K259" s="171" t="str">
        <f aca="false">IF($B259&lt;&gt;"",IF(I259,(INDEX(P$213:Q$216,MATCH(H259,P$213:P$216),2)/I259)*1000,0),"")</f>
        <v/>
      </c>
      <c r="L259" s="171" t="str">
        <f aca="false">IF(Q$213&lt;&gt;"",IF($B259&lt;&gt;"",K259-$J259,""),"")</f>
        <v/>
      </c>
      <c r="M259" s="172" t="str">
        <f aca="false">IF(B259&lt;&gt;"",RANK(L259,L$213:L$312),"")</f>
        <v/>
      </c>
      <c r="N259" s="172" t="str">
        <f aca="false">IF(B259&lt;&gt;"",'Classement Général'!BC57,"")</f>
        <v/>
      </c>
      <c r="O259" s="172" t="str">
        <f aca="false">IF(B158&lt;&gt;"",'Calculs (M1..M20)'!A60,"")</f>
        <v/>
      </c>
      <c r="P259" s="0"/>
      <c r="Q259" s="0"/>
      <c r="R259" s="0"/>
      <c r="S259" s="0"/>
      <c r="T259" s="0"/>
      <c r="U259" s="0"/>
      <c r="V259" s="0"/>
      <c r="AH259" s="49" t="n">
        <f aca="false">IF($G259&lt;&gt;"",AG259,"")</f>
        <v>0</v>
      </c>
      <c r="AI259" s="169"/>
      <c r="AJ259" s="170"/>
    </row>
    <row r="260" customFormat="false" ht="13" hidden="true" customHeight="false" outlineLevel="0" collapsed="false">
      <c r="A260" s="0"/>
      <c r="B260" s="167" t="str">
        <f aca="false">IF(B159&lt;&gt;"",B159,"")</f>
        <v/>
      </c>
      <c r="C260" s="116" t="str">
        <f aca="false">IF(C159&lt;&gt;"",C159,"")</f>
        <v/>
      </c>
      <c r="D260" s="116" t="str">
        <f aca="false">IF(D159&lt;&gt;"",D159,"")</f>
        <v/>
      </c>
      <c r="E260" s="116" t="str">
        <f aca="false">IF(E159&lt;&gt;"",E159,"")</f>
        <v/>
      </c>
      <c r="F260" s="116" t="n">
        <v>3</v>
      </c>
      <c r="G260" s="168" t="n">
        <f aca="false">G159</f>
        <v>1</v>
      </c>
      <c r="H260" s="49" t="n">
        <f aca="false">IF($G260&lt;&gt;"",G260,"")</f>
        <v>1</v>
      </c>
      <c r="I260" s="169"/>
      <c r="J260" s="170"/>
      <c r="K260" s="171" t="str">
        <f aca="false">IF($B260&lt;&gt;"",IF(I260,(INDEX(P$213:Q$216,MATCH(H260,P$213:P$216),2)/I260)*1000,0),"")</f>
        <v/>
      </c>
      <c r="L260" s="171" t="str">
        <f aca="false">IF(Q$213&lt;&gt;"",IF($B260&lt;&gt;"",K260-$J260,""),"")</f>
        <v/>
      </c>
      <c r="M260" s="172" t="str">
        <f aca="false">IF(B260&lt;&gt;"",RANK(L260,L$213:L$312),"")</f>
        <v/>
      </c>
      <c r="N260" s="172" t="str">
        <f aca="false">IF(B260&lt;&gt;"",'Classement Général'!BC58,"")</f>
        <v/>
      </c>
      <c r="O260" s="172" t="str">
        <f aca="false">IF(B159&lt;&gt;"",'Calculs (M1..M20)'!A61,"")</f>
        <v/>
      </c>
      <c r="P260" s="0"/>
      <c r="Q260" s="0"/>
      <c r="R260" s="0"/>
      <c r="S260" s="0"/>
      <c r="T260" s="0"/>
      <c r="U260" s="0"/>
      <c r="V260" s="0"/>
      <c r="AH260" s="49" t="n">
        <f aca="false">IF($G260&lt;&gt;"",AG260,"")</f>
        <v>0</v>
      </c>
      <c r="AI260" s="169"/>
      <c r="AJ260" s="170"/>
    </row>
    <row r="261" customFormat="false" ht="13" hidden="true" customHeight="false" outlineLevel="0" collapsed="false">
      <c r="A261" s="0"/>
      <c r="B261" s="167" t="str">
        <f aca="false">IF(B160&lt;&gt;"",B160,"")</f>
        <v/>
      </c>
      <c r="C261" s="116" t="str">
        <f aca="false">IF(C160&lt;&gt;"",C160,"")</f>
        <v/>
      </c>
      <c r="D261" s="116" t="str">
        <f aca="false">IF(D160&lt;&gt;"",D160,"")</f>
        <v/>
      </c>
      <c r="E261" s="116" t="str">
        <f aca="false">IF(E160&lt;&gt;"",E160,"")</f>
        <v/>
      </c>
      <c r="F261" s="116" t="n">
        <v>3</v>
      </c>
      <c r="G261" s="168" t="n">
        <f aca="false">G160</f>
        <v>1</v>
      </c>
      <c r="H261" s="49" t="n">
        <f aca="false">IF($G261&lt;&gt;"",G261,"")</f>
        <v>1</v>
      </c>
      <c r="I261" s="169"/>
      <c r="J261" s="170"/>
      <c r="K261" s="171" t="str">
        <f aca="false">IF($B261&lt;&gt;"",IF(I261,(INDEX(P$213:Q$216,MATCH(H261,P$213:P$216),2)/I261)*1000,0),"")</f>
        <v/>
      </c>
      <c r="L261" s="171" t="str">
        <f aca="false">IF(Q$213&lt;&gt;"",IF($B261&lt;&gt;"",K261-$J261,""),"")</f>
        <v/>
      </c>
      <c r="M261" s="172" t="str">
        <f aca="false">IF(B261&lt;&gt;"",RANK(L261,L$213:L$312),"")</f>
        <v/>
      </c>
      <c r="N261" s="172" t="str">
        <f aca="false">IF(B261&lt;&gt;"",'Classement Général'!BC59,"")</f>
        <v/>
      </c>
      <c r="O261" s="172" t="str">
        <f aca="false">IF(B160&lt;&gt;"",'Calculs (M1..M20)'!A62,"")</f>
        <v/>
      </c>
      <c r="P261" s="0"/>
      <c r="Q261" s="0"/>
      <c r="R261" s="0"/>
      <c r="S261" s="0"/>
      <c r="T261" s="0"/>
      <c r="U261" s="0"/>
      <c r="V261" s="0"/>
      <c r="AH261" s="49" t="n">
        <f aca="false">IF($G261&lt;&gt;"",AG261,"")</f>
        <v>0</v>
      </c>
      <c r="AI261" s="169"/>
      <c r="AJ261" s="170"/>
    </row>
    <row r="262" customFormat="false" ht="13" hidden="true" customHeight="false" outlineLevel="0" collapsed="false">
      <c r="A262" s="0"/>
      <c r="B262" s="167" t="str">
        <f aca="false">IF(B161&lt;&gt;"",B161,"")</f>
        <v/>
      </c>
      <c r="C262" s="116" t="str">
        <f aca="false">IF(C161&lt;&gt;"",C161,"")</f>
        <v/>
      </c>
      <c r="D262" s="116" t="str">
        <f aca="false">IF(D161&lt;&gt;"",D161,"")</f>
        <v/>
      </c>
      <c r="E262" s="116" t="str">
        <f aca="false">IF(E161&lt;&gt;"",E161,"")</f>
        <v/>
      </c>
      <c r="F262" s="116" t="n">
        <v>3</v>
      </c>
      <c r="G262" s="168" t="n">
        <f aca="false">G161</f>
        <v>1</v>
      </c>
      <c r="H262" s="49" t="n">
        <f aca="false">IF($G262&lt;&gt;"",G262,"")</f>
        <v>1</v>
      </c>
      <c r="I262" s="169"/>
      <c r="J262" s="170"/>
      <c r="K262" s="171" t="str">
        <f aca="false">IF($B262&lt;&gt;"",IF(I262,(INDEX(P$213:Q$216,MATCH(H262,P$213:P$216),2)/I262)*1000,0),"")</f>
        <v/>
      </c>
      <c r="L262" s="171" t="str">
        <f aca="false">IF(Q$213&lt;&gt;"",IF($B262&lt;&gt;"",K262-$J262,""),"")</f>
        <v/>
      </c>
      <c r="M262" s="172" t="str">
        <f aca="false">IF(B262&lt;&gt;"",RANK(L262,L$213:L$312),"")</f>
        <v/>
      </c>
      <c r="N262" s="172" t="str">
        <f aca="false">IF(B262&lt;&gt;"",'Classement Général'!BC60,"")</f>
        <v/>
      </c>
      <c r="O262" s="172" t="str">
        <f aca="false">IF(B161&lt;&gt;"",'Calculs (M1..M20)'!A63,"")</f>
        <v/>
      </c>
      <c r="P262" s="0"/>
      <c r="Q262" s="0"/>
      <c r="R262" s="0"/>
      <c r="S262" s="0"/>
      <c r="T262" s="0"/>
      <c r="U262" s="0"/>
      <c r="V262" s="0"/>
      <c r="AH262" s="49" t="n">
        <f aca="false">IF($G262&lt;&gt;"",AG262,"")</f>
        <v>0</v>
      </c>
      <c r="AI262" s="169"/>
      <c r="AJ262" s="170"/>
    </row>
    <row r="263" customFormat="false" ht="13" hidden="true" customHeight="false" outlineLevel="0" collapsed="false">
      <c r="A263" s="0"/>
      <c r="B263" s="167" t="str">
        <f aca="false">IF(B162&lt;&gt;"",B162,"")</f>
        <v/>
      </c>
      <c r="C263" s="116" t="str">
        <f aca="false">IF(C162&lt;&gt;"",C162,"")</f>
        <v/>
      </c>
      <c r="D263" s="116" t="str">
        <f aca="false">IF(D162&lt;&gt;"",D162,"")</f>
        <v/>
      </c>
      <c r="E263" s="116" t="str">
        <f aca="false">IF(E162&lt;&gt;"",E162,"")</f>
        <v/>
      </c>
      <c r="F263" s="116" t="n">
        <v>3</v>
      </c>
      <c r="G263" s="168" t="n">
        <f aca="false">G162</f>
        <v>1</v>
      </c>
      <c r="H263" s="49" t="n">
        <f aca="false">IF($G263&lt;&gt;"",G263,"")</f>
        <v>1</v>
      </c>
      <c r="I263" s="169"/>
      <c r="J263" s="170"/>
      <c r="K263" s="171" t="str">
        <f aca="false">IF($B263&lt;&gt;"",IF(I263,(INDEX(P$213:Q$216,MATCH(H263,P$213:P$216),2)/I263)*1000,0),"")</f>
        <v/>
      </c>
      <c r="L263" s="171" t="str">
        <f aca="false">IF(Q$213&lt;&gt;"",IF($B263&lt;&gt;"",K263-$J263,""),"")</f>
        <v/>
      </c>
      <c r="M263" s="172" t="str">
        <f aca="false">IF(B263&lt;&gt;"",RANK(L263,L$213:L$312),"")</f>
        <v/>
      </c>
      <c r="N263" s="172" t="str">
        <f aca="false">IF(B263&lt;&gt;"",'Classement Général'!BC61,"")</f>
        <v/>
      </c>
      <c r="O263" s="172" t="str">
        <f aca="false">IF(B162&lt;&gt;"",'Calculs (M1..M20)'!A64,"")</f>
        <v/>
      </c>
      <c r="P263" s="0"/>
      <c r="Q263" s="0"/>
      <c r="R263" s="0"/>
      <c r="S263" s="0"/>
      <c r="T263" s="0"/>
      <c r="U263" s="0"/>
      <c r="V263" s="0"/>
      <c r="AH263" s="49" t="n">
        <f aca="false">IF($G263&lt;&gt;"",AG263,"")</f>
        <v>0</v>
      </c>
      <c r="AI263" s="169"/>
      <c r="AJ263" s="170"/>
    </row>
    <row r="264" customFormat="false" ht="13" hidden="true" customHeight="false" outlineLevel="0" collapsed="false">
      <c r="A264" s="0"/>
      <c r="B264" s="167" t="str">
        <f aca="false">IF(B163&lt;&gt;"",B163,"")</f>
        <v/>
      </c>
      <c r="C264" s="116" t="str">
        <f aca="false">IF(C163&lt;&gt;"",C163,"")</f>
        <v/>
      </c>
      <c r="D264" s="116" t="str">
        <f aca="false">IF(D163&lt;&gt;"",D163,"")</f>
        <v/>
      </c>
      <c r="E264" s="116" t="str">
        <f aca="false">IF(E163&lt;&gt;"",E163,"")</f>
        <v/>
      </c>
      <c r="F264" s="116" t="n">
        <v>3</v>
      </c>
      <c r="G264" s="168" t="n">
        <f aca="false">G163</f>
        <v>1</v>
      </c>
      <c r="H264" s="49" t="n">
        <f aca="false">IF($G264&lt;&gt;"",G264,"")</f>
        <v>1</v>
      </c>
      <c r="I264" s="169"/>
      <c r="J264" s="170"/>
      <c r="K264" s="171" t="str">
        <f aca="false">IF($B264&lt;&gt;"",IF(I264,(INDEX(P$213:Q$216,MATCH(H264,P$213:P$216),2)/I264)*1000,0),"")</f>
        <v/>
      </c>
      <c r="L264" s="171" t="str">
        <f aca="false">IF(Q$213&lt;&gt;"",IF($B264&lt;&gt;"",K264-$J264,""),"")</f>
        <v/>
      </c>
      <c r="M264" s="172" t="str">
        <f aca="false">IF(B264&lt;&gt;"",RANK(L264,L$213:L$312),"")</f>
        <v/>
      </c>
      <c r="N264" s="172" t="str">
        <f aca="false">IF(B264&lt;&gt;"",'Classement Général'!BC62,"")</f>
        <v/>
      </c>
      <c r="O264" s="172" t="str">
        <f aca="false">IF(B163&lt;&gt;"",'Calculs (M1..M20)'!A65,"")</f>
        <v/>
      </c>
      <c r="P264" s="0"/>
      <c r="Q264" s="0"/>
      <c r="R264" s="0"/>
      <c r="S264" s="0"/>
      <c r="T264" s="0"/>
      <c r="U264" s="0"/>
      <c r="V264" s="0"/>
      <c r="AH264" s="49" t="n">
        <f aca="false">IF($G264&lt;&gt;"",AG264,"")</f>
        <v>0</v>
      </c>
      <c r="AI264" s="169"/>
      <c r="AJ264" s="170"/>
    </row>
    <row r="265" customFormat="false" ht="13" hidden="true" customHeight="false" outlineLevel="0" collapsed="false">
      <c r="A265" s="0"/>
      <c r="B265" s="167" t="str">
        <f aca="false">IF(B164&lt;&gt;"",B164,"")</f>
        <v/>
      </c>
      <c r="C265" s="116" t="str">
        <f aca="false">IF(C164&lt;&gt;"",C164,"")</f>
        <v/>
      </c>
      <c r="D265" s="116" t="str">
        <f aca="false">IF(D164&lt;&gt;"",D164,"")</f>
        <v/>
      </c>
      <c r="E265" s="116" t="str">
        <f aca="false">IF(E164&lt;&gt;"",E164,"")</f>
        <v/>
      </c>
      <c r="F265" s="116" t="n">
        <v>3</v>
      </c>
      <c r="G265" s="168" t="n">
        <f aca="false">G164</f>
        <v>1</v>
      </c>
      <c r="H265" s="49" t="n">
        <f aca="false">IF($G265&lt;&gt;"",G265,"")</f>
        <v>1</v>
      </c>
      <c r="I265" s="169"/>
      <c r="J265" s="170"/>
      <c r="K265" s="171" t="str">
        <f aca="false">IF($B265&lt;&gt;"",IF(I265,(INDEX(P$213:Q$216,MATCH(H265,P$213:P$216),2)/I265)*1000,0),"")</f>
        <v/>
      </c>
      <c r="L265" s="171" t="str">
        <f aca="false">IF(Q$213&lt;&gt;"",IF($B265&lt;&gt;"",K265-$J265,""),"")</f>
        <v/>
      </c>
      <c r="M265" s="172" t="str">
        <f aca="false">IF(B265&lt;&gt;"",RANK(L265,L$213:L$312),"")</f>
        <v/>
      </c>
      <c r="N265" s="172" t="str">
        <f aca="false">IF(B265&lt;&gt;"",'Classement Général'!BC63,"")</f>
        <v/>
      </c>
      <c r="O265" s="172" t="str">
        <f aca="false">IF(B164&lt;&gt;"",'Calculs (M1..M20)'!A66,"")</f>
        <v/>
      </c>
      <c r="P265" s="0"/>
      <c r="Q265" s="0"/>
      <c r="R265" s="0"/>
      <c r="S265" s="0"/>
      <c r="T265" s="0"/>
      <c r="U265" s="0"/>
      <c r="V265" s="0"/>
      <c r="AH265" s="49" t="n">
        <f aca="false">IF($G265&lt;&gt;"",AG265,"")</f>
        <v>0</v>
      </c>
      <c r="AI265" s="169"/>
      <c r="AJ265" s="170"/>
    </row>
    <row r="266" customFormat="false" ht="13" hidden="true" customHeight="false" outlineLevel="0" collapsed="false">
      <c r="A266" s="0"/>
      <c r="B266" s="167" t="str">
        <f aca="false">IF(B165&lt;&gt;"",B165,"")</f>
        <v/>
      </c>
      <c r="C266" s="116" t="str">
        <f aca="false">IF(C165&lt;&gt;"",C165,"")</f>
        <v/>
      </c>
      <c r="D266" s="116" t="str">
        <f aca="false">IF(D165&lt;&gt;"",D165,"")</f>
        <v/>
      </c>
      <c r="E266" s="116" t="str">
        <f aca="false">IF(E165&lt;&gt;"",E165,"")</f>
        <v/>
      </c>
      <c r="F266" s="116" t="n">
        <v>3</v>
      </c>
      <c r="G266" s="168" t="n">
        <f aca="false">G165</f>
        <v>1</v>
      </c>
      <c r="H266" s="49" t="n">
        <f aca="false">IF($G266&lt;&gt;"",G266,"")</f>
        <v>1</v>
      </c>
      <c r="I266" s="169"/>
      <c r="J266" s="170"/>
      <c r="K266" s="171" t="str">
        <f aca="false">IF($B266&lt;&gt;"",IF(I266,(INDEX(P$213:Q$216,MATCH(H266,P$213:P$216),2)/I266)*1000,0),"")</f>
        <v/>
      </c>
      <c r="L266" s="171" t="str">
        <f aca="false">IF(Q$213&lt;&gt;"",IF($B266&lt;&gt;"",K266-$J266,""),"")</f>
        <v/>
      </c>
      <c r="M266" s="172" t="str">
        <f aca="false">IF(B266&lt;&gt;"",RANK(L266,L$213:L$312),"")</f>
        <v/>
      </c>
      <c r="N266" s="172" t="str">
        <f aca="false">IF(B266&lt;&gt;"",'Classement Général'!BC64,"")</f>
        <v/>
      </c>
      <c r="O266" s="172" t="str">
        <f aca="false">IF(B165&lt;&gt;"",'Calculs (M1..M20)'!A67,"")</f>
        <v/>
      </c>
      <c r="P266" s="0"/>
      <c r="Q266" s="0"/>
      <c r="R266" s="0"/>
      <c r="S266" s="0"/>
      <c r="T266" s="0"/>
      <c r="U266" s="0"/>
      <c r="V266" s="0"/>
      <c r="AH266" s="49" t="n">
        <f aca="false">IF($G266&lt;&gt;"",AG266,"")</f>
        <v>0</v>
      </c>
      <c r="AI266" s="169"/>
      <c r="AJ266" s="170"/>
    </row>
    <row r="267" customFormat="false" ht="13" hidden="true" customHeight="false" outlineLevel="0" collapsed="false">
      <c r="A267" s="0"/>
      <c r="B267" s="167" t="str">
        <f aca="false">IF(B166&lt;&gt;"",B166,"")</f>
        <v/>
      </c>
      <c r="C267" s="116" t="str">
        <f aca="false">IF(C166&lt;&gt;"",C166,"")</f>
        <v/>
      </c>
      <c r="D267" s="116" t="str">
        <f aca="false">IF(D166&lt;&gt;"",D166,"")</f>
        <v/>
      </c>
      <c r="E267" s="116" t="str">
        <f aca="false">IF(E166&lt;&gt;"",E166,"")</f>
        <v/>
      </c>
      <c r="F267" s="116" t="n">
        <v>3</v>
      </c>
      <c r="G267" s="168" t="n">
        <f aca="false">G166</f>
        <v>1</v>
      </c>
      <c r="H267" s="49" t="n">
        <f aca="false">IF($G267&lt;&gt;"",G267,"")</f>
        <v>1</v>
      </c>
      <c r="I267" s="169"/>
      <c r="J267" s="170"/>
      <c r="K267" s="171" t="str">
        <f aca="false">IF($B267&lt;&gt;"",IF(I267,(INDEX(P$213:Q$216,MATCH(H267,P$213:P$216),2)/I267)*1000,0),"")</f>
        <v/>
      </c>
      <c r="L267" s="171" t="str">
        <f aca="false">IF(Q$213&lt;&gt;"",IF($B267&lt;&gt;"",K267-$J267,""),"")</f>
        <v/>
      </c>
      <c r="M267" s="172" t="str">
        <f aca="false">IF(B267&lt;&gt;"",RANK(L267,L$213:L$312),"")</f>
        <v/>
      </c>
      <c r="N267" s="172" t="str">
        <f aca="false">IF(B267&lt;&gt;"",'Classement Général'!BC65,"")</f>
        <v/>
      </c>
      <c r="O267" s="172" t="str">
        <f aca="false">IF(B166&lt;&gt;"",'Calculs (M1..M20)'!A68,"")</f>
        <v/>
      </c>
      <c r="P267" s="0"/>
      <c r="Q267" s="0"/>
      <c r="R267" s="0"/>
      <c r="S267" s="0"/>
      <c r="T267" s="0"/>
      <c r="U267" s="0"/>
      <c r="V267" s="0"/>
      <c r="AH267" s="49" t="n">
        <f aca="false">IF($G267&lt;&gt;"",AG267,"")</f>
        <v>0</v>
      </c>
      <c r="AI267" s="169"/>
      <c r="AJ267" s="170"/>
    </row>
    <row r="268" customFormat="false" ht="13" hidden="true" customHeight="false" outlineLevel="0" collapsed="false">
      <c r="A268" s="0"/>
      <c r="B268" s="167" t="str">
        <f aca="false">IF(B167&lt;&gt;"",B167,"")</f>
        <v/>
      </c>
      <c r="C268" s="116" t="str">
        <f aca="false">IF(C167&lt;&gt;"",C167,"")</f>
        <v/>
      </c>
      <c r="D268" s="116" t="str">
        <f aca="false">IF(D167&lt;&gt;"",D167,"")</f>
        <v/>
      </c>
      <c r="E268" s="116" t="str">
        <f aca="false">IF(E167&lt;&gt;"",E167,"")</f>
        <v/>
      </c>
      <c r="F268" s="116" t="n">
        <v>3</v>
      </c>
      <c r="G268" s="168" t="n">
        <f aca="false">G167</f>
        <v>1</v>
      </c>
      <c r="H268" s="49" t="n">
        <f aca="false">IF($G268&lt;&gt;"",G268,"")</f>
        <v>1</v>
      </c>
      <c r="I268" s="169"/>
      <c r="J268" s="170"/>
      <c r="K268" s="171" t="str">
        <f aca="false">IF($B268&lt;&gt;"",IF(I268,(INDEX(P$213:Q$216,MATCH(H268,P$213:P$216),2)/I268)*1000,0),"")</f>
        <v/>
      </c>
      <c r="L268" s="171" t="str">
        <f aca="false">IF(Q$213&lt;&gt;"",IF($B268&lt;&gt;"",K268-$J268,""),"")</f>
        <v/>
      </c>
      <c r="M268" s="172" t="str">
        <f aca="false">IF(B268&lt;&gt;"",RANK(L268,L$213:L$312),"")</f>
        <v/>
      </c>
      <c r="N268" s="172" t="str">
        <f aca="false">IF(B268&lt;&gt;"",'Classement Général'!BC66,"")</f>
        <v/>
      </c>
      <c r="O268" s="172" t="str">
        <f aca="false">IF(B167&lt;&gt;"",'Calculs (M1..M20)'!A69,"")</f>
        <v/>
      </c>
      <c r="P268" s="0"/>
      <c r="Q268" s="0"/>
      <c r="R268" s="0"/>
      <c r="S268" s="0"/>
      <c r="T268" s="0"/>
      <c r="U268" s="0"/>
      <c r="V268" s="0"/>
      <c r="AH268" s="49" t="n">
        <f aca="false">IF($G268&lt;&gt;"",AG268,"")</f>
        <v>0</v>
      </c>
      <c r="AI268" s="169"/>
      <c r="AJ268" s="170"/>
    </row>
    <row r="269" customFormat="false" ht="13" hidden="true" customHeight="false" outlineLevel="0" collapsed="false">
      <c r="A269" s="0"/>
      <c r="B269" s="167" t="str">
        <f aca="false">IF(B168&lt;&gt;"",B168,"")</f>
        <v/>
      </c>
      <c r="C269" s="116" t="str">
        <f aca="false">IF(C168&lt;&gt;"",C168,"")</f>
        <v/>
      </c>
      <c r="D269" s="116" t="str">
        <f aca="false">IF(D168&lt;&gt;"",D168,"")</f>
        <v/>
      </c>
      <c r="E269" s="116" t="str">
        <f aca="false">IF(E168&lt;&gt;"",E168,"")</f>
        <v/>
      </c>
      <c r="F269" s="116" t="n">
        <v>3</v>
      </c>
      <c r="G269" s="168" t="n">
        <f aca="false">G168</f>
        <v>1</v>
      </c>
      <c r="H269" s="49" t="n">
        <f aca="false">IF($G269&lt;&gt;"",G269,"")</f>
        <v>1</v>
      </c>
      <c r="I269" s="169"/>
      <c r="J269" s="170"/>
      <c r="K269" s="171" t="str">
        <f aca="false">IF($B269&lt;&gt;"",IF(I269,(INDEX(P$213:Q$216,MATCH(H269,P$213:P$216),2)/I269)*1000,0),"")</f>
        <v/>
      </c>
      <c r="L269" s="171" t="str">
        <f aca="false">IF(Q$213&lt;&gt;"",IF($B269&lt;&gt;"",K269-$J269,""),"")</f>
        <v/>
      </c>
      <c r="M269" s="172" t="str">
        <f aca="false">IF(B269&lt;&gt;"",RANK(L269,L$213:L$312),"")</f>
        <v/>
      </c>
      <c r="N269" s="172" t="str">
        <f aca="false">IF(B269&lt;&gt;"",'Classement Général'!BC67,"")</f>
        <v/>
      </c>
      <c r="O269" s="172" t="str">
        <f aca="false">IF(B168&lt;&gt;"",'Calculs (M1..M20)'!A70,"")</f>
        <v/>
      </c>
      <c r="P269" s="0"/>
      <c r="Q269" s="0"/>
      <c r="R269" s="0"/>
      <c r="S269" s="0"/>
      <c r="T269" s="0"/>
      <c r="U269" s="0"/>
      <c r="V269" s="0"/>
      <c r="AH269" s="49" t="n">
        <f aca="false">IF($G269&lt;&gt;"",AG269,"")</f>
        <v>0</v>
      </c>
      <c r="AI269" s="169"/>
      <c r="AJ269" s="170"/>
    </row>
    <row r="270" customFormat="false" ht="13" hidden="true" customHeight="false" outlineLevel="0" collapsed="false">
      <c r="A270" s="0"/>
      <c r="B270" s="167" t="str">
        <f aca="false">IF(B169&lt;&gt;"",B169,"")</f>
        <v/>
      </c>
      <c r="C270" s="116" t="str">
        <f aca="false">IF(C169&lt;&gt;"",C169,"")</f>
        <v/>
      </c>
      <c r="D270" s="116" t="str">
        <f aca="false">IF(D169&lt;&gt;"",D169,"")</f>
        <v/>
      </c>
      <c r="E270" s="116" t="str">
        <f aca="false">IF(E169&lt;&gt;"",E169,"")</f>
        <v/>
      </c>
      <c r="F270" s="116" t="n">
        <v>3</v>
      </c>
      <c r="G270" s="168" t="n">
        <f aca="false">G169</f>
        <v>0</v>
      </c>
      <c r="H270" s="49" t="n">
        <f aca="false">IF($G270&lt;&gt;"",G270,"")</f>
        <v>0</v>
      </c>
      <c r="I270" s="169"/>
      <c r="J270" s="170"/>
      <c r="K270" s="171" t="str">
        <f aca="false">IF($B270&lt;&gt;"",IF(I270,(INDEX(P$213:Q$216,MATCH(H270,P$213:P$216),2)/I270)*1000,0),"")</f>
        <v/>
      </c>
      <c r="L270" s="171" t="str">
        <f aca="false">IF(Q$213&lt;&gt;"",IF($B270&lt;&gt;"",K270-$J270,""),"")</f>
        <v/>
      </c>
      <c r="M270" s="172" t="str">
        <f aca="false">IF(B270&lt;&gt;"",RANK(L270,L$213:L$312),"")</f>
        <v/>
      </c>
      <c r="N270" s="172" t="str">
        <f aca="false">IF(B270&lt;&gt;"",'Classement Général'!BC68,"")</f>
        <v/>
      </c>
      <c r="O270" s="172" t="str">
        <f aca="false">IF(B169&lt;&gt;"",'Calculs (M1..M20)'!A71,"")</f>
        <v/>
      </c>
      <c r="P270" s="0"/>
      <c r="Q270" s="0"/>
      <c r="R270" s="0"/>
      <c r="S270" s="0"/>
      <c r="T270" s="0"/>
      <c r="U270" s="0"/>
      <c r="V270" s="0"/>
      <c r="AH270" s="49" t="n">
        <f aca="false">IF($G270&lt;&gt;"",AG270,"")</f>
        <v>0</v>
      </c>
      <c r="AI270" s="169"/>
      <c r="AJ270" s="170"/>
    </row>
    <row r="271" customFormat="false" ht="13" hidden="true" customHeight="false" outlineLevel="0" collapsed="false">
      <c r="A271" s="0"/>
      <c r="B271" s="167" t="str">
        <f aca="false">IF(B170&lt;&gt;"",B170,"")</f>
        <v/>
      </c>
      <c r="C271" s="116" t="str">
        <f aca="false">IF(C170&lt;&gt;"",C170,"")</f>
        <v/>
      </c>
      <c r="D271" s="116" t="str">
        <f aca="false">IF(D170&lt;&gt;"",D170,"")</f>
        <v/>
      </c>
      <c r="E271" s="116" t="str">
        <f aca="false">IF(E170&lt;&gt;"",E170,"")</f>
        <v/>
      </c>
      <c r="F271" s="116" t="n">
        <v>3</v>
      </c>
      <c r="G271" s="168" t="n">
        <f aca="false">G170</f>
        <v>0</v>
      </c>
      <c r="H271" s="49" t="n">
        <f aca="false">IF($G271&lt;&gt;"",G271,"")</f>
        <v>0</v>
      </c>
      <c r="I271" s="169"/>
      <c r="J271" s="170"/>
      <c r="K271" s="171" t="str">
        <f aca="false">IF($B271&lt;&gt;"",IF(I271,(INDEX(P$213:Q$216,MATCH(H271,P$213:P$216),2)/I271)*1000,0),"")</f>
        <v/>
      </c>
      <c r="L271" s="171" t="str">
        <f aca="false">IF(Q$213&lt;&gt;"",IF($B271&lt;&gt;"",K271-$J271,""),"")</f>
        <v/>
      </c>
      <c r="M271" s="172" t="str">
        <f aca="false">IF(B271&lt;&gt;"",RANK(L271,L$213:L$312),"")</f>
        <v/>
      </c>
      <c r="N271" s="172" t="str">
        <f aca="false">IF(B271&lt;&gt;"",'Classement Général'!BC69,"")</f>
        <v/>
      </c>
      <c r="O271" s="172" t="str">
        <f aca="false">IF(B170&lt;&gt;"",'Calculs (M1..M20)'!A72,"")</f>
        <v/>
      </c>
      <c r="P271" s="0"/>
      <c r="Q271" s="0"/>
      <c r="R271" s="0"/>
      <c r="S271" s="0"/>
      <c r="T271" s="0"/>
      <c r="U271" s="0"/>
      <c r="V271" s="0"/>
      <c r="AH271" s="49" t="n">
        <f aca="false">IF($G271&lt;&gt;"",AG271,"")</f>
        <v>0</v>
      </c>
      <c r="AI271" s="169"/>
      <c r="AJ271" s="170"/>
    </row>
    <row r="272" customFormat="false" ht="13" hidden="true" customHeight="false" outlineLevel="0" collapsed="false">
      <c r="A272" s="0"/>
      <c r="B272" s="167" t="str">
        <f aca="false">IF(B171&lt;&gt;"",B171,"")</f>
        <v/>
      </c>
      <c r="C272" s="116" t="str">
        <f aca="false">IF(C171&lt;&gt;"",C171,"")</f>
        <v/>
      </c>
      <c r="D272" s="116" t="str">
        <f aca="false">IF(D171&lt;&gt;"",D171,"")</f>
        <v/>
      </c>
      <c r="E272" s="116" t="str">
        <f aca="false">IF(E171&lt;&gt;"",E171,"")</f>
        <v/>
      </c>
      <c r="F272" s="116" t="n">
        <v>3</v>
      </c>
      <c r="G272" s="168" t="n">
        <f aca="false">G171</f>
        <v>0</v>
      </c>
      <c r="H272" s="49" t="n">
        <f aca="false">IF($G272&lt;&gt;"",G272,"")</f>
        <v>0</v>
      </c>
      <c r="I272" s="169"/>
      <c r="J272" s="170"/>
      <c r="K272" s="171" t="str">
        <f aca="false">IF($B272&lt;&gt;"",IF(I272,(INDEX(P$213:Q$216,MATCH(H272,P$213:P$216),2)/I272)*1000,0),"")</f>
        <v/>
      </c>
      <c r="L272" s="171" t="str">
        <f aca="false">IF(Q$213&lt;&gt;"",IF($B272&lt;&gt;"",K272-$J272,""),"")</f>
        <v/>
      </c>
      <c r="M272" s="172" t="str">
        <f aca="false">IF(B272&lt;&gt;"",RANK(L272,L$213:L$312),"")</f>
        <v/>
      </c>
      <c r="N272" s="172" t="str">
        <f aca="false">IF(B272&lt;&gt;"",'Classement Général'!BC70,"")</f>
        <v/>
      </c>
      <c r="O272" s="172" t="str">
        <f aca="false">IF(B171&lt;&gt;"",'Calculs (M1..M20)'!A73,"")</f>
        <v/>
      </c>
      <c r="P272" s="0"/>
      <c r="Q272" s="0"/>
      <c r="R272" s="0"/>
      <c r="S272" s="0"/>
      <c r="T272" s="0"/>
      <c r="U272" s="0"/>
      <c r="V272" s="0"/>
      <c r="AH272" s="49" t="n">
        <f aca="false">IF($G272&lt;&gt;"",AG272,"")</f>
        <v>0</v>
      </c>
      <c r="AI272" s="169"/>
      <c r="AJ272" s="170"/>
    </row>
    <row r="273" customFormat="false" ht="13" hidden="true" customHeight="false" outlineLevel="0" collapsed="false">
      <c r="A273" s="0"/>
      <c r="B273" s="167" t="str">
        <f aca="false">IF(B172&lt;&gt;"",B172,"")</f>
        <v/>
      </c>
      <c r="C273" s="116" t="str">
        <f aca="false">IF(C172&lt;&gt;"",C172,"")</f>
        <v/>
      </c>
      <c r="D273" s="116" t="str">
        <f aca="false">IF(D172&lt;&gt;"",D172,"")</f>
        <v/>
      </c>
      <c r="E273" s="116" t="str">
        <f aca="false">IF(E172&lt;&gt;"",E172,"")</f>
        <v/>
      </c>
      <c r="F273" s="116" t="n">
        <v>3</v>
      </c>
      <c r="G273" s="168" t="n">
        <f aca="false">G172</f>
        <v>0</v>
      </c>
      <c r="H273" s="49" t="n">
        <f aca="false">IF($G273&lt;&gt;"",G273,"")</f>
        <v>0</v>
      </c>
      <c r="I273" s="169"/>
      <c r="J273" s="170"/>
      <c r="K273" s="171" t="str">
        <f aca="false">IF($B273&lt;&gt;"",IF(I273,(INDEX(P$213:Q$216,MATCH(H273,P$213:P$216),2)/I273)*1000,0),"")</f>
        <v/>
      </c>
      <c r="L273" s="171" t="str">
        <f aca="false">IF(Q$213&lt;&gt;"",IF($B273&lt;&gt;"",K273-$J273,""),"")</f>
        <v/>
      </c>
      <c r="M273" s="172" t="str">
        <f aca="false">IF(B273&lt;&gt;"",RANK(L273,L$213:L$312),"")</f>
        <v/>
      </c>
      <c r="N273" s="172" t="str">
        <f aca="false">IF(B273&lt;&gt;"",'Classement Général'!BC71,"")</f>
        <v/>
      </c>
      <c r="O273" s="172" t="str">
        <f aca="false">IF(B172&lt;&gt;"",'Calculs (M1..M20)'!A74,"")</f>
        <v/>
      </c>
      <c r="P273" s="0"/>
      <c r="Q273" s="0"/>
      <c r="R273" s="0"/>
      <c r="S273" s="0"/>
      <c r="T273" s="0"/>
      <c r="U273" s="0"/>
      <c r="V273" s="0"/>
      <c r="AH273" s="49" t="n">
        <f aca="false">IF($G273&lt;&gt;"",AG273,"")</f>
        <v>0</v>
      </c>
      <c r="AI273" s="169"/>
      <c r="AJ273" s="170"/>
    </row>
    <row r="274" customFormat="false" ht="13" hidden="true" customHeight="false" outlineLevel="0" collapsed="false">
      <c r="A274" s="0"/>
      <c r="B274" s="167" t="str">
        <f aca="false">IF(B173&lt;&gt;"",B173,"")</f>
        <v/>
      </c>
      <c r="C274" s="116" t="str">
        <f aca="false">IF(C173&lt;&gt;"",C173,"")</f>
        <v/>
      </c>
      <c r="D274" s="116" t="str">
        <f aca="false">IF(D173&lt;&gt;"",D173,"")</f>
        <v/>
      </c>
      <c r="E274" s="116" t="str">
        <f aca="false">IF(E173&lt;&gt;"",E173,"")</f>
        <v/>
      </c>
      <c r="F274" s="116" t="n">
        <v>3</v>
      </c>
      <c r="G274" s="168" t="n">
        <f aca="false">G173</f>
        <v>0</v>
      </c>
      <c r="H274" s="49" t="n">
        <f aca="false">IF($G274&lt;&gt;"",G274,"")</f>
        <v>0</v>
      </c>
      <c r="I274" s="169"/>
      <c r="J274" s="170"/>
      <c r="K274" s="171" t="str">
        <f aca="false">IF($B274&lt;&gt;"",IF(I274,(INDEX(P$213:Q$216,MATCH(H274,P$213:P$216),2)/I274)*1000,0),"")</f>
        <v/>
      </c>
      <c r="L274" s="171" t="str">
        <f aca="false">IF(Q$213&lt;&gt;"",IF($B274&lt;&gt;"",K274-$J274,""),"")</f>
        <v/>
      </c>
      <c r="M274" s="172" t="str">
        <f aca="false">IF(B274&lt;&gt;"",RANK(L274,L$213:L$312),"")</f>
        <v/>
      </c>
      <c r="N274" s="172" t="str">
        <f aca="false">IF(B274&lt;&gt;"",'Classement Général'!BC72,"")</f>
        <v/>
      </c>
      <c r="O274" s="172" t="str">
        <f aca="false">IF(B173&lt;&gt;"",'Calculs (M1..M20)'!A75,"")</f>
        <v/>
      </c>
      <c r="P274" s="0"/>
      <c r="Q274" s="0"/>
      <c r="R274" s="0"/>
      <c r="S274" s="0"/>
      <c r="T274" s="0"/>
      <c r="U274" s="0"/>
      <c r="V274" s="0"/>
      <c r="AH274" s="49" t="n">
        <f aca="false">IF($G274&lt;&gt;"",AG274,"")</f>
        <v>0</v>
      </c>
      <c r="AI274" s="169"/>
      <c r="AJ274" s="170"/>
    </row>
    <row r="275" customFormat="false" ht="13" hidden="true" customHeight="false" outlineLevel="0" collapsed="false">
      <c r="A275" s="0"/>
      <c r="B275" s="167" t="str">
        <f aca="false">IF(B174&lt;&gt;"",B174,"")</f>
        <v/>
      </c>
      <c r="C275" s="116" t="str">
        <f aca="false">IF(C174&lt;&gt;"",C174,"")</f>
        <v/>
      </c>
      <c r="D275" s="116" t="str">
        <f aca="false">IF(D174&lt;&gt;"",D174,"")</f>
        <v/>
      </c>
      <c r="E275" s="116" t="str">
        <f aca="false">IF(E174&lt;&gt;"",E174,"")</f>
        <v/>
      </c>
      <c r="F275" s="116" t="n">
        <v>3</v>
      </c>
      <c r="G275" s="168" t="n">
        <f aca="false">G174</f>
        <v>0</v>
      </c>
      <c r="H275" s="49" t="n">
        <f aca="false">IF($G275&lt;&gt;"",G275,"")</f>
        <v>0</v>
      </c>
      <c r="I275" s="169"/>
      <c r="J275" s="170"/>
      <c r="K275" s="171" t="str">
        <f aca="false">IF($B275&lt;&gt;"",IF(I275,(INDEX(P$213:Q$216,MATCH(H275,P$213:P$216),2)/I275)*1000,0),"")</f>
        <v/>
      </c>
      <c r="L275" s="171" t="str">
        <f aca="false">IF(Q$213&lt;&gt;"",IF($B275&lt;&gt;"",K275-$J275,""),"")</f>
        <v/>
      </c>
      <c r="M275" s="172" t="str">
        <f aca="false">IF(B275&lt;&gt;"",RANK(L275,L$213:L$312),"")</f>
        <v/>
      </c>
      <c r="N275" s="172" t="str">
        <f aca="false">IF(B275&lt;&gt;"",'Classement Général'!BC73,"")</f>
        <v/>
      </c>
      <c r="O275" s="172" t="str">
        <f aca="false">IF(B174&lt;&gt;"",'Calculs (M1..M20)'!A76,"")</f>
        <v/>
      </c>
      <c r="P275" s="0"/>
      <c r="Q275" s="0"/>
      <c r="R275" s="0"/>
      <c r="S275" s="0"/>
      <c r="T275" s="0"/>
      <c r="U275" s="0"/>
      <c r="V275" s="0"/>
      <c r="AH275" s="49" t="n">
        <f aca="false">IF($G275&lt;&gt;"",AG275,"")</f>
        <v>0</v>
      </c>
      <c r="AI275" s="169"/>
      <c r="AJ275" s="170"/>
    </row>
    <row r="276" customFormat="false" ht="13" hidden="true" customHeight="false" outlineLevel="0" collapsed="false">
      <c r="A276" s="0"/>
      <c r="B276" s="167" t="str">
        <f aca="false">IF(B175&lt;&gt;"",B175,"")</f>
        <v/>
      </c>
      <c r="C276" s="116" t="str">
        <f aca="false">IF(C175&lt;&gt;"",C175,"")</f>
        <v/>
      </c>
      <c r="D276" s="116" t="str">
        <f aca="false">IF(D175&lt;&gt;"",D175,"")</f>
        <v/>
      </c>
      <c r="E276" s="116" t="str">
        <f aca="false">IF(E175&lt;&gt;"",E175,"")</f>
        <v/>
      </c>
      <c r="F276" s="116" t="n">
        <v>3</v>
      </c>
      <c r="G276" s="168" t="n">
        <f aca="false">G175</f>
        <v>0</v>
      </c>
      <c r="H276" s="49" t="n">
        <f aca="false">IF($G276&lt;&gt;"",G276,"")</f>
        <v>0</v>
      </c>
      <c r="I276" s="169"/>
      <c r="J276" s="170"/>
      <c r="K276" s="171" t="str">
        <f aca="false">IF($B276&lt;&gt;"",IF(I276,(INDEX(P$213:Q$216,MATCH(H276,P$213:P$216),2)/I276)*1000,0),"")</f>
        <v/>
      </c>
      <c r="L276" s="171" t="str">
        <f aca="false">IF(Q$213&lt;&gt;"",IF($B276&lt;&gt;"",K276-$J276,""),"")</f>
        <v/>
      </c>
      <c r="M276" s="172" t="str">
        <f aca="false">IF(B276&lt;&gt;"",RANK(L276,L$213:L$312),"")</f>
        <v/>
      </c>
      <c r="N276" s="172" t="str">
        <f aca="false">IF(B276&lt;&gt;"",'Classement Général'!BC74,"")</f>
        <v/>
      </c>
      <c r="O276" s="172" t="str">
        <f aca="false">IF(B175&lt;&gt;"",'Calculs (M1..M20)'!A77,"")</f>
        <v/>
      </c>
      <c r="P276" s="0"/>
      <c r="Q276" s="0"/>
      <c r="R276" s="0"/>
      <c r="S276" s="0"/>
      <c r="T276" s="0"/>
      <c r="U276" s="0"/>
      <c r="V276" s="0"/>
      <c r="AH276" s="49" t="n">
        <f aca="false">IF($G276&lt;&gt;"",AG276,"")</f>
        <v>0</v>
      </c>
      <c r="AI276" s="169"/>
      <c r="AJ276" s="170"/>
    </row>
    <row r="277" customFormat="false" ht="13" hidden="true" customHeight="false" outlineLevel="0" collapsed="false">
      <c r="A277" s="0"/>
      <c r="B277" s="167" t="str">
        <f aca="false">IF(B176&lt;&gt;"",B176,"")</f>
        <v/>
      </c>
      <c r="C277" s="116" t="str">
        <f aca="false">IF(C176&lt;&gt;"",C176,"")</f>
        <v/>
      </c>
      <c r="D277" s="116" t="str">
        <f aca="false">IF(D176&lt;&gt;"",D176,"")</f>
        <v/>
      </c>
      <c r="E277" s="116" t="str">
        <f aca="false">IF(E176&lt;&gt;"",E176,"")</f>
        <v/>
      </c>
      <c r="F277" s="116" t="n">
        <v>3</v>
      </c>
      <c r="G277" s="168" t="n">
        <f aca="false">G176</f>
        <v>0</v>
      </c>
      <c r="H277" s="49" t="n">
        <f aca="false">IF($G277&lt;&gt;"",G277,"")</f>
        <v>0</v>
      </c>
      <c r="I277" s="169"/>
      <c r="J277" s="170"/>
      <c r="K277" s="171" t="str">
        <f aca="false">IF($B277&lt;&gt;"",IF(I277,(INDEX(P$213:Q$216,MATCH(H277,P$213:P$216),2)/I277)*1000,0),"")</f>
        <v/>
      </c>
      <c r="L277" s="171" t="str">
        <f aca="false">IF(Q$213&lt;&gt;"",IF($B277&lt;&gt;"",K277-$J277,""),"")</f>
        <v/>
      </c>
      <c r="M277" s="172" t="str">
        <f aca="false">IF(B277&lt;&gt;"",RANK(L277,L$213:L$312),"")</f>
        <v/>
      </c>
      <c r="N277" s="172" t="str">
        <f aca="false">IF(B277&lt;&gt;"",'Classement Général'!BC75,"")</f>
        <v/>
      </c>
      <c r="O277" s="172" t="str">
        <f aca="false">IF(B176&lt;&gt;"",'Calculs (M1..M20)'!A78,"")</f>
        <v/>
      </c>
      <c r="P277" s="0"/>
      <c r="Q277" s="0"/>
      <c r="R277" s="0"/>
      <c r="S277" s="0"/>
      <c r="T277" s="0"/>
      <c r="U277" s="0"/>
      <c r="V277" s="0"/>
      <c r="AH277" s="49" t="n">
        <f aca="false">IF($G277&lt;&gt;"",AG277,"")</f>
        <v>0</v>
      </c>
      <c r="AI277" s="169"/>
      <c r="AJ277" s="170"/>
    </row>
    <row r="278" customFormat="false" ht="13" hidden="true" customHeight="false" outlineLevel="0" collapsed="false">
      <c r="A278" s="0"/>
      <c r="B278" s="167" t="str">
        <f aca="false">IF(B177&lt;&gt;"",B177,"")</f>
        <v/>
      </c>
      <c r="C278" s="116" t="str">
        <f aca="false">IF(C177&lt;&gt;"",C177,"")</f>
        <v/>
      </c>
      <c r="D278" s="116" t="str">
        <f aca="false">IF(D177&lt;&gt;"",D177,"")</f>
        <v/>
      </c>
      <c r="E278" s="116" t="str">
        <f aca="false">IF(E177&lt;&gt;"",E177,"")</f>
        <v/>
      </c>
      <c r="F278" s="116" t="n">
        <v>3</v>
      </c>
      <c r="G278" s="168" t="n">
        <f aca="false">G177</f>
        <v>0</v>
      </c>
      <c r="H278" s="49" t="n">
        <f aca="false">IF($G278&lt;&gt;"",G278,"")</f>
        <v>0</v>
      </c>
      <c r="I278" s="169"/>
      <c r="J278" s="170"/>
      <c r="K278" s="171" t="str">
        <f aca="false">IF($B278&lt;&gt;"",IF(I278,(INDEX(P$213:Q$216,MATCH(H278,P$213:P$216),2)/I278)*1000,0),"")</f>
        <v/>
      </c>
      <c r="L278" s="171" t="str">
        <f aca="false">IF(Q$213&lt;&gt;"",IF($B278&lt;&gt;"",K278-$J278,""),"")</f>
        <v/>
      </c>
      <c r="M278" s="172" t="str">
        <f aca="false">IF(B278&lt;&gt;"",RANK(L278,L$213:L$312),"")</f>
        <v/>
      </c>
      <c r="N278" s="172" t="str">
        <f aca="false">IF(B278&lt;&gt;"",'Classement Général'!BC76,"")</f>
        <v/>
      </c>
      <c r="O278" s="172" t="str">
        <f aca="false">IF(B177&lt;&gt;"",'Calculs (M1..M20)'!A79,"")</f>
        <v/>
      </c>
      <c r="P278" s="0"/>
      <c r="Q278" s="0"/>
      <c r="R278" s="0"/>
      <c r="S278" s="0"/>
      <c r="T278" s="0"/>
      <c r="U278" s="0"/>
      <c r="V278" s="0"/>
      <c r="AH278" s="49" t="n">
        <f aca="false">IF($G278&lt;&gt;"",AG278,"")</f>
        <v>0</v>
      </c>
      <c r="AI278" s="169"/>
      <c r="AJ278" s="170"/>
    </row>
    <row r="279" customFormat="false" ht="13" hidden="true" customHeight="false" outlineLevel="0" collapsed="false">
      <c r="A279" s="0"/>
      <c r="B279" s="167" t="str">
        <f aca="false">IF(B178&lt;&gt;"",B178,"")</f>
        <v/>
      </c>
      <c r="C279" s="116" t="str">
        <f aca="false">IF(C178&lt;&gt;"",C178,"")</f>
        <v/>
      </c>
      <c r="D279" s="116" t="str">
        <f aca="false">IF(D178&lt;&gt;"",D178,"")</f>
        <v/>
      </c>
      <c r="E279" s="116" t="str">
        <f aca="false">IF(E178&lt;&gt;"",E178,"")</f>
        <v/>
      </c>
      <c r="F279" s="116" t="n">
        <v>3</v>
      </c>
      <c r="G279" s="168" t="n">
        <f aca="false">G178</f>
        <v>0</v>
      </c>
      <c r="H279" s="49" t="n">
        <f aca="false">IF($G279&lt;&gt;"",G279,"")</f>
        <v>0</v>
      </c>
      <c r="I279" s="169"/>
      <c r="J279" s="170"/>
      <c r="K279" s="171" t="str">
        <f aca="false">IF($B279&lt;&gt;"",IF(I279,(INDEX(P$213:Q$216,MATCH(H279,P$213:P$216),2)/I279)*1000,0),"")</f>
        <v/>
      </c>
      <c r="L279" s="171" t="str">
        <f aca="false">IF(Q$213&lt;&gt;"",IF($B279&lt;&gt;"",K279-$J279,""),"")</f>
        <v/>
      </c>
      <c r="M279" s="172" t="str">
        <f aca="false">IF(B279&lt;&gt;"",RANK(L279,L$213:L$312),"")</f>
        <v/>
      </c>
      <c r="N279" s="172" t="str">
        <f aca="false">IF(B279&lt;&gt;"",'Classement Général'!BC77,"")</f>
        <v/>
      </c>
      <c r="O279" s="172" t="str">
        <f aca="false">IF(B178&lt;&gt;"",'Calculs (M1..M20)'!A80,"")</f>
        <v/>
      </c>
      <c r="P279" s="0"/>
      <c r="Q279" s="0"/>
      <c r="R279" s="0"/>
      <c r="S279" s="0"/>
      <c r="T279" s="0"/>
      <c r="U279" s="0"/>
      <c r="V279" s="0"/>
      <c r="AH279" s="49" t="n">
        <f aca="false">IF($G279&lt;&gt;"",AG279,"")</f>
        <v>0</v>
      </c>
      <c r="AI279" s="169"/>
      <c r="AJ279" s="170"/>
    </row>
    <row r="280" customFormat="false" ht="13" hidden="true" customHeight="false" outlineLevel="0" collapsed="false">
      <c r="A280" s="0"/>
      <c r="B280" s="167" t="str">
        <f aca="false">IF(B179&lt;&gt;"",B179,"")</f>
        <v/>
      </c>
      <c r="C280" s="116" t="str">
        <f aca="false">IF(C179&lt;&gt;"",C179,"")</f>
        <v/>
      </c>
      <c r="D280" s="116" t="str">
        <f aca="false">IF(D179&lt;&gt;"",D179,"")</f>
        <v/>
      </c>
      <c r="E280" s="116" t="str">
        <f aca="false">IF(E179&lt;&gt;"",E179,"")</f>
        <v/>
      </c>
      <c r="F280" s="116" t="n">
        <v>3</v>
      </c>
      <c r="G280" s="168" t="n">
        <f aca="false">G179</f>
        <v>0</v>
      </c>
      <c r="H280" s="49" t="n">
        <f aca="false">IF($G280&lt;&gt;"",G280,"")</f>
        <v>0</v>
      </c>
      <c r="I280" s="169"/>
      <c r="J280" s="170"/>
      <c r="K280" s="171" t="str">
        <f aca="false">IF($B280&lt;&gt;"",IF(I280,(INDEX(P$213:Q$216,MATCH(H280,P$213:P$216),2)/I280)*1000,0),"")</f>
        <v/>
      </c>
      <c r="L280" s="171" t="str">
        <f aca="false">IF(Q$213&lt;&gt;"",IF($B280&lt;&gt;"",K280-$J280,""),"")</f>
        <v/>
      </c>
      <c r="M280" s="172" t="str">
        <f aca="false">IF(B280&lt;&gt;"",RANK(L280,L$213:L$312),"")</f>
        <v/>
      </c>
      <c r="N280" s="172" t="str">
        <f aca="false">IF(B280&lt;&gt;"",'Classement Général'!BC78,"")</f>
        <v/>
      </c>
      <c r="O280" s="172" t="str">
        <f aca="false">IF(B179&lt;&gt;"",'Calculs (M1..M20)'!A81,"")</f>
        <v/>
      </c>
      <c r="P280" s="0"/>
      <c r="Q280" s="0"/>
      <c r="R280" s="0"/>
      <c r="S280" s="0"/>
      <c r="T280" s="0"/>
      <c r="U280" s="0"/>
      <c r="V280" s="0"/>
      <c r="AH280" s="49" t="n">
        <f aca="false">IF($G280&lt;&gt;"",AG280,"")</f>
        <v>0</v>
      </c>
      <c r="AI280" s="169"/>
      <c r="AJ280" s="170"/>
    </row>
    <row r="281" customFormat="false" ht="13" hidden="true" customHeight="false" outlineLevel="0" collapsed="false">
      <c r="A281" s="0"/>
      <c r="B281" s="167" t="str">
        <f aca="false">IF(B180&lt;&gt;"",B180,"")</f>
        <v/>
      </c>
      <c r="C281" s="116" t="str">
        <f aca="false">IF(C180&lt;&gt;"",C180,"")</f>
        <v/>
      </c>
      <c r="D281" s="116" t="str">
        <f aca="false">IF(D180&lt;&gt;"",D180,"")</f>
        <v/>
      </c>
      <c r="E281" s="116" t="str">
        <f aca="false">IF(E180&lt;&gt;"",E180,"")</f>
        <v/>
      </c>
      <c r="F281" s="116" t="n">
        <v>3</v>
      </c>
      <c r="G281" s="168" t="n">
        <f aca="false">G180</f>
        <v>0</v>
      </c>
      <c r="H281" s="49" t="n">
        <f aca="false">IF($G281&lt;&gt;"",G281,"")</f>
        <v>0</v>
      </c>
      <c r="I281" s="169"/>
      <c r="J281" s="170"/>
      <c r="K281" s="171" t="str">
        <f aca="false">IF($B281&lt;&gt;"",IF(I281,(INDEX(P$213:Q$216,MATCH(H281,P$213:P$216),2)/I281)*1000,0),"")</f>
        <v/>
      </c>
      <c r="L281" s="171" t="str">
        <f aca="false">IF(Q$213&lt;&gt;"",IF($B281&lt;&gt;"",K281-$J281,""),"")</f>
        <v/>
      </c>
      <c r="M281" s="172" t="str">
        <f aca="false">IF(B281&lt;&gt;"",RANK(L281,L$213:L$312),"")</f>
        <v/>
      </c>
      <c r="N281" s="172" t="str">
        <f aca="false">IF(B281&lt;&gt;"",'Classement Général'!BC79,"")</f>
        <v/>
      </c>
      <c r="O281" s="172" t="str">
        <f aca="false">IF(B180&lt;&gt;"",'Calculs (M1..M20)'!A82,"")</f>
        <v/>
      </c>
      <c r="P281" s="0"/>
      <c r="Q281" s="0"/>
      <c r="R281" s="0"/>
      <c r="S281" s="0"/>
      <c r="T281" s="0"/>
      <c r="U281" s="0"/>
      <c r="V281" s="0"/>
      <c r="AH281" s="49" t="n">
        <f aca="false">IF($G281&lt;&gt;"",AG281,"")</f>
        <v>0</v>
      </c>
      <c r="AI281" s="169"/>
      <c r="AJ281" s="170"/>
    </row>
    <row r="282" customFormat="false" ht="13" hidden="true" customHeight="false" outlineLevel="0" collapsed="false">
      <c r="A282" s="0"/>
      <c r="B282" s="167" t="str">
        <f aca="false">IF(B181&lt;&gt;"",B181,"")</f>
        <v/>
      </c>
      <c r="C282" s="116" t="str">
        <f aca="false">IF(C181&lt;&gt;"",C181,"")</f>
        <v/>
      </c>
      <c r="D282" s="116" t="str">
        <f aca="false">IF(D181&lt;&gt;"",D181,"")</f>
        <v/>
      </c>
      <c r="E282" s="116" t="str">
        <f aca="false">IF(E181&lt;&gt;"",E181,"")</f>
        <v/>
      </c>
      <c r="F282" s="116" t="n">
        <v>3</v>
      </c>
      <c r="G282" s="168" t="n">
        <f aca="false">G181</f>
        <v>0</v>
      </c>
      <c r="H282" s="49" t="n">
        <f aca="false">IF($G282&lt;&gt;"",G282,"")</f>
        <v>0</v>
      </c>
      <c r="I282" s="169"/>
      <c r="J282" s="170"/>
      <c r="K282" s="171" t="str">
        <f aca="false">IF($B282&lt;&gt;"",IF(I282,(INDEX(P$213:Q$216,MATCH(H282,P$213:P$216),2)/I282)*1000,0),"")</f>
        <v/>
      </c>
      <c r="L282" s="171" t="str">
        <f aca="false">IF(Q$213&lt;&gt;"",IF($B282&lt;&gt;"",K282-$J282,""),"")</f>
        <v/>
      </c>
      <c r="M282" s="172" t="str">
        <f aca="false">IF(B282&lt;&gt;"",RANK(L282,L$213:L$312),"")</f>
        <v/>
      </c>
      <c r="N282" s="172" t="str">
        <f aca="false">IF(B282&lt;&gt;"",'Classement Général'!BC80,"")</f>
        <v/>
      </c>
      <c r="O282" s="172" t="str">
        <f aca="false">IF(B181&lt;&gt;"",'Calculs (M1..M20)'!A83,"")</f>
        <v/>
      </c>
      <c r="P282" s="0"/>
      <c r="Q282" s="0"/>
      <c r="R282" s="0"/>
      <c r="S282" s="0"/>
      <c r="T282" s="0"/>
      <c r="U282" s="0"/>
      <c r="V282" s="0"/>
      <c r="AH282" s="49" t="n">
        <f aca="false">IF($G282&lt;&gt;"",AG282,"")</f>
        <v>0</v>
      </c>
      <c r="AI282" s="169"/>
      <c r="AJ282" s="170"/>
    </row>
    <row r="283" customFormat="false" ht="13" hidden="true" customHeight="false" outlineLevel="0" collapsed="false">
      <c r="A283" s="0"/>
      <c r="B283" s="167" t="str">
        <f aca="false">IF(B182&lt;&gt;"",B182,"")</f>
        <v/>
      </c>
      <c r="C283" s="116" t="str">
        <f aca="false">IF(C182&lt;&gt;"",C182,"")</f>
        <v/>
      </c>
      <c r="D283" s="116" t="str">
        <f aca="false">IF(D182&lt;&gt;"",D182,"")</f>
        <v/>
      </c>
      <c r="E283" s="116" t="str">
        <f aca="false">IF(E182&lt;&gt;"",E182,"")</f>
        <v/>
      </c>
      <c r="F283" s="116" t="n">
        <v>3</v>
      </c>
      <c r="G283" s="168" t="n">
        <f aca="false">G182</f>
        <v>0</v>
      </c>
      <c r="H283" s="49" t="n">
        <f aca="false">IF($G283&lt;&gt;"",G283,"")</f>
        <v>0</v>
      </c>
      <c r="I283" s="169"/>
      <c r="J283" s="170"/>
      <c r="K283" s="171" t="str">
        <f aca="false">IF($B283&lt;&gt;"",IF(I283,(INDEX(P$213:Q$216,MATCH(H283,P$213:P$216),2)/I283)*1000,0),"")</f>
        <v/>
      </c>
      <c r="L283" s="171" t="str">
        <f aca="false">IF(Q$213&lt;&gt;"",IF($B283&lt;&gt;"",K283-$J283,""),"")</f>
        <v/>
      </c>
      <c r="M283" s="172" t="str">
        <f aca="false">IF(B283&lt;&gt;"",RANK(L283,L$213:L$312),"")</f>
        <v/>
      </c>
      <c r="N283" s="172" t="str">
        <f aca="false">IF(B283&lt;&gt;"",'Classement Général'!BC81,"")</f>
        <v/>
      </c>
      <c r="O283" s="172" t="str">
        <f aca="false">IF(B182&lt;&gt;"",'Calculs (M1..M20)'!A84,"")</f>
        <v/>
      </c>
      <c r="P283" s="0"/>
      <c r="Q283" s="0"/>
      <c r="R283" s="0"/>
      <c r="S283" s="0"/>
      <c r="T283" s="0"/>
      <c r="U283" s="0"/>
      <c r="V283" s="0"/>
      <c r="AH283" s="49" t="n">
        <f aca="false">IF($G283&lt;&gt;"",AG283,"")</f>
        <v>0</v>
      </c>
      <c r="AI283" s="169"/>
      <c r="AJ283" s="170"/>
    </row>
    <row r="284" customFormat="false" ht="13" hidden="true" customHeight="false" outlineLevel="0" collapsed="false">
      <c r="A284" s="0"/>
      <c r="B284" s="167" t="str">
        <f aca="false">IF(B183&lt;&gt;"",B183,"")</f>
        <v/>
      </c>
      <c r="C284" s="116" t="str">
        <f aca="false">IF(C183&lt;&gt;"",C183,"")</f>
        <v/>
      </c>
      <c r="D284" s="116" t="str">
        <f aca="false">IF(D183&lt;&gt;"",D183,"")</f>
        <v/>
      </c>
      <c r="E284" s="116" t="str">
        <f aca="false">IF(E183&lt;&gt;"",E183,"")</f>
        <v/>
      </c>
      <c r="F284" s="116" t="n">
        <v>3</v>
      </c>
      <c r="G284" s="168" t="n">
        <f aca="false">G183</f>
        <v>0</v>
      </c>
      <c r="H284" s="49" t="n">
        <f aca="false">IF($G284&lt;&gt;"",G284,"")</f>
        <v>0</v>
      </c>
      <c r="I284" s="169"/>
      <c r="J284" s="170"/>
      <c r="K284" s="171" t="str">
        <f aca="false">IF($B284&lt;&gt;"",IF(I284,(INDEX(P$213:Q$216,MATCH(H284,P$213:P$216),2)/I284)*1000,0),"")</f>
        <v/>
      </c>
      <c r="L284" s="171" t="str">
        <f aca="false">IF(Q$213&lt;&gt;"",IF($B284&lt;&gt;"",K284-$J284,""),"")</f>
        <v/>
      </c>
      <c r="M284" s="172" t="str">
        <f aca="false">IF(B284&lt;&gt;"",RANK(L284,L$213:L$312),"")</f>
        <v/>
      </c>
      <c r="N284" s="172" t="str">
        <f aca="false">IF(B284&lt;&gt;"",'Classement Général'!BC82,"")</f>
        <v/>
      </c>
      <c r="O284" s="172" t="str">
        <f aca="false">IF(B183&lt;&gt;"",'Calculs (M1..M20)'!A85,"")</f>
        <v/>
      </c>
      <c r="P284" s="0"/>
      <c r="Q284" s="0"/>
      <c r="R284" s="0"/>
      <c r="S284" s="0"/>
      <c r="T284" s="0"/>
      <c r="U284" s="0"/>
      <c r="V284" s="0"/>
      <c r="AH284" s="49" t="n">
        <f aca="false">IF($G284&lt;&gt;"",AG284,"")</f>
        <v>0</v>
      </c>
      <c r="AI284" s="169"/>
      <c r="AJ284" s="170"/>
    </row>
    <row r="285" customFormat="false" ht="13" hidden="true" customHeight="false" outlineLevel="0" collapsed="false">
      <c r="A285" s="0"/>
      <c r="B285" s="167" t="str">
        <f aca="false">IF(B184&lt;&gt;"",B184,"")</f>
        <v/>
      </c>
      <c r="C285" s="116" t="str">
        <f aca="false">IF(C184&lt;&gt;"",C184,"")</f>
        <v/>
      </c>
      <c r="D285" s="116" t="str">
        <f aca="false">IF(D184&lt;&gt;"",D184,"")</f>
        <v/>
      </c>
      <c r="E285" s="116" t="str">
        <f aca="false">IF(E184&lt;&gt;"",E184,"")</f>
        <v/>
      </c>
      <c r="F285" s="116" t="n">
        <v>3</v>
      </c>
      <c r="G285" s="168" t="n">
        <f aca="false">G184</f>
        <v>0</v>
      </c>
      <c r="H285" s="49" t="n">
        <f aca="false">IF($G285&lt;&gt;"",G285,"")</f>
        <v>0</v>
      </c>
      <c r="I285" s="169"/>
      <c r="J285" s="170"/>
      <c r="K285" s="171" t="str">
        <f aca="false">IF($B285&lt;&gt;"",IF(I285,(INDEX(P$213:Q$216,MATCH(H285,P$213:P$216),2)/I285)*1000,0),"")</f>
        <v/>
      </c>
      <c r="L285" s="171" t="str">
        <f aca="false">IF(Q$213&lt;&gt;"",IF($B285&lt;&gt;"",K285-$J285,""),"")</f>
        <v/>
      </c>
      <c r="M285" s="172" t="str">
        <f aca="false">IF(B285&lt;&gt;"",RANK(L285,L$213:L$312),"")</f>
        <v/>
      </c>
      <c r="N285" s="172" t="str">
        <f aca="false">IF(B285&lt;&gt;"",'Classement Général'!BC83,"")</f>
        <v/>
      </c>
      <c r="O285" s="172" t="str">
        <f aca="false">IF(B184&lt;&gt;"",'Calculs (M1..M20)'!A86,"")</f>
        <v/>
      </c>
      <c r="P285" s="0"/>
      <c r="Q285" s="0"/>
      <c r="R285" s="0"/>
      <c r="S285" s="0"/>
      <c r="T285" s="0"/>
      <c r="U285" s="0"/>
      <c r="V285" s="0"/>
      <c r="AH285" s="49" t="n">
        <f aca="false">IF($G285&lt;&gt;"",AG285,"")</f>
        <v>0</v>
      </c>
      <c r="AI285" s="169"/>
      <c r="AJ285" s="170"/>
    </row>
    <row r="286" customFormat="false" ht="13" hidden="true" customHeight="false" outlineLevel="0" collapsed="false">
      <c r="A286" s="0"/>
      <c r="B286" s="167" t="str">
        <f aca="false">IF(B185&lt;&gt;"",B185,"")</f>
        <v/>
      </c>
      <c r="C286" s="116" t="str">
        <f aca="false">IF(C185&lt;&gt;"",C185,"")</f>
        <v/>
      </c>
      <c r="D286" s="116" t="str">
        <f aca="false">IF(D185&lt;&gt;"",D185,"")</f>
        <v/>
      </c>
      <c r="E286" s="116" t="str">
        <f aca="false">IF(E185&lt;&gt;"",E185,"")</f>
        <v/>
      </c>
      <c r="F286" s="116" t="n">
        <v>3</v>
      </c>
      <c r="G286" s="168" t="n">
        <f aca="false">G185</f>
        <v>0</v>
      </c>
      <c r="H286" s="49" t="n">
        <f aca="false">IF($G286&lt;&gt;"",G286,"")</f>
        <v>0</v>
      </c>
      <c r="I286" s="169"/>
      <c r="J286" s="170"/>
      <c r="K286" s="171" t="str">
        <f aca="false">IF($B286&lt;&gt;"",IF(I286,(INDEX(P$213:Q$216,MATCH(H286,P$213:P$216),2)/I286)*1000,0),"")</f>
        <v/>
      </c>
      <c r="L286" s="171" t="str">
        <f aca="false">IF(Q$213&lt;&gt;"",IF($B286&lt;&gt;"",K286-$J286,""),"")</f>
        <v/>
      </c>
      <c r="M286" s="172" t="str">
        <f aca="false">IF(B286&lt;&gt;"",RANK(L286,L$213:L$312),"")</f>
        <v/>
      </c>
      <c r="N286" s="172" t="str">
        <f aca="false">IF(B286&lt;&gt;"",'Classement Général'!BC84,"")</f>
        <v/>
      </c>
      <c r="O286" s="172" t="str">
        <f aca="false">IF(B185&lt;&gt;"",'Calculs (M1..M20)'!A87,"")</f>
        <v/>
      </c>
      <c r="P286" s="0"/>
      <c r="Q286" s="0"/>
      <c r="R286" s="0"/>
      <c r="S286" s="0"/>
      <c r="T286" s="0"/>
      <c r="U286" s="0"/>
      <c r="V286" s="0"/>
      <c r="AH286" s="49" t="n">
        <f aca="false">IF($G286&lt;&gt;"",AG286,"")</f>
        <v>0</v>
      </c>
      <c r="AI286" s="169"/>
      <c r="AJ286" s="170"/>
    </row>
    <row r="287" customFormat="false" ht="13" hidden="true" customHeight="false" outlineLevel="0" collapsed="false">
      <c r="A287" s="0"/>
      <c r="B287" s="167" t="str">
        <f aca="false">IF(B186&lt;&gt;"",B186,"")</f>
        <v/>
      </c>
      <c r="C287" s="116" t="str">
        <f aca="false">IF(C186&lt;&gt;"",C186,"")</f>
        <v/>
      </c>
      <c r="D287" s="116" t="str">
        <f aca="false">IF(D186&lt;&gt;"",D186,"")</f>
        <v/>
      </c>
      <c r="E287" s="116" t="str">
        <f aca="false">IF(E186&lt;&gt;"",E186,"")</f>
        <v/>
      </c>
      <c r="F287" s="116" t="n">
        <v>3</v>
      </c>
      <c r="G287" s="168" t="n">
        <f aca="false">G186</f>
        <v>0</v>
      </c>
      <c r="H287" s="49" t="n">
        <f aca="false">IF($G287&lt;&gt;"",G287,"")</f>
        <v>0</v>
      </c>
      <c r="I287" s="169"/>
      <c r="J287" s="170"/>
      <c r="K287" s="171" t="str">
        <f aca="false">IF($B287&lt;&gt;"",IF(I287,(INDEX(P$213:Q$216,MATCH(H287,P$213:P$216),2)/I287)*1000,0),"")</f>
        <v/>
      </c>
      <c r="L287" s="171" t="str">
        <f aca="false">IF(Q$213&lt;&gt;"",IF($B287&lt;&gt;"",K287-$J287,""),"")</f>
        <v/>
      </c>
      <c r="M287" s="172" t="str">
        <f aca="false">IF(B287&lt;&gt;"",RANK(L287,L$213:L$312),"")</f>
        <v/>
      </c>
      <c r="N287" s="172" t="str">
        <f aca="false">IF(B287&lt;&gt;"",'Classement Général'!BC85,"")</f>
        <v/>
      </c>
      <c r="O287" s="172" t="str">
        <f aca="false">IF(B186&lt;&gt;"",'Calculs (M1..M20)'!A88,"")</f>
        <v/>
      </c>
      <c r="P287" s="0"/>
      <c r="Q287" s="0"/>
      <c r="R287" s="0"/>
      <c r="S287" s="0"/>
      <c r="T287" s="0"/>
      <c r="U287" s="0"/>
      <c r="V287" s="0"/>
      <c r="AH287" s="49" t="n">
        <f aca="false">IF($G287&lt;&gt;"",AG287,"")</f>
        <v>0</v>
      </c>
      <c r="AI287" s="169"/>
      <c r="AJ287" s="170"/>
    </row>
    <row r="288" customFormat="false" ht="13" hidden="true" customHeight="false" outlineLevel="0" collapsed="false">
      <c r="A288" s="0"/>
      <c r="B288" s="167" t="str">
        <f aca="false">IF(B187&lt;&gt;"",B187,"")</f>
        <v/>
      </c>
      <c r="C288" s="116" t="str">
        <f aca="false">IF(C187&lt;&gt;"",C187,"")</f>
        <v/>
      </c>
      <c r="D288" s="116" t="str">
        <f aca="false">IF(D187&lt;&gt;"",D187,"")</f>
        <v/>
      </c>
      <c r="E288" s="116" t="str">
        <f aca="false">IF(E187&lt;&gt;"",E187,"")</f>
        <v/>
      </c>
      <c r="F288" s="116" t="n">
        <v>3</v>
      </c>
      <c r="G288" s="168" t="n">
        <f aca="false">G187</f>
        <v>0</v>
      </c>
      <c r="H288" s="49" t="n">
        <f aca="false">IF($G288&lt;&gt;"",G288,"")</f>
        <v>0</v>
      </c>
      <c r="I288" s="169"/>
      <c r="J288" s="170"/>
      <c r="K288" s="171" t="str">
        <f aca="false">IF($B288&lt;&gt;"",IF(I288,(INDEX(P$213:Q$216,MATCH(H288,P$213:P$216),2)/I288)*1000,0),"")</f>
        <v/>
      </c>
      <c r="L288" s="171" t="str">
        <f aca="false">IF(Q$213&lt;&gt;"",IF($B288&lt;&gt;"",K288-$J288,""),"")</f>
        <v/>
      </c>
      <c r="M288" s="172" t="str">
        <f aca="false">IF(B288&lt;&gt;"",RANK(L288,L$213:L$312),"")</f>
        <v/>
      </c>
      <c r="N288" s="172" t="str">
        <f aca="false">IF(B288&lt;&gt;"",'Classement Général'!BC86,"")</f>
        <v/>
      </c>
      <c r="O288" s="172" t="str">
        <f aca="false">IF(B187&lt;&gt;"",'Calculs (M1..M20)'!A89,"")</f>
        <v/>
      </c>
      <c r="P288" s="0"/>
      <c r="Q288" s="0"/>
      <c r="R288" s="0"/>
      <c r="S288" s="0"/>
      <c r="T288" s="0"/>
      <c r="U288" s="0"/>
      <c r="V288" s="0"/>
      <c r="AH288" s="49" t="n">
        <f aca="false">IF($G288&lt;&gt;"",AG288,"")</f>
        <v>0</v>
      </c>
      <c r="AI288" s="169"/>
      <c r="AJ288" s="170"/>
    </row>
    <row r="289" customFormat="false" ht="13" hidden="true" customHeight="false" outlineLevel="0" collapsed="false">
      <c r="A289" s="0"/>
      <c r="B289" s="167" t="str">
        <f aca="false">IF(B188&lt;&gt;"",B188,"")</f>
        <v/>
      </c>
      <c r="C289" s="116" t="str">
        <f aca="false">IF(C188&lt;&gt;"",C188,"")</f>
        <v/>
      </c>
      <c r="D289" s="116" t="str">
        <f aca="false">IF(D188&lt;&gt;"",D188,"")</f>
        <v/>
      </c>
      <c r="E289" s="116" t="str">
        <f aca="false">IF(E188&lt;&gt;"",E188,"")</f>
        <v/>
      </c>
      <c r="F289" s="116" t="n">
        <v>3</v>
      </c>
      <c r="G289" s="168" t="n">
        <f aca="false">G188</f>
        <v>0</v>
      </c>
      <c r="H289" s="49" t="n">
        <f aca="false">IF($G289&lt;&gt;"",G289,"")</f>
        <v>0</v>
      </c>
      <c r="I289" s="169"/>
      <c r="J289" s="170"/>
      <c r="K289" s="171" t="str">
        <f aca="false">IF($B289&lt;&gt;"",IF(I289,(INDEX(P$213:Q$216,MATCH(H289,P$213:P$216),2)/I289)*1000,0),"")</f>
        <v/>
      </c>
      <c r="L289" s="171" t="str">
        <f aca="false">IF(Q$213&lt;&gt;"",IF($B289&lt;&gt;"",K289-$J289,""),"")</f>
        <v/>
      </c>
      <c r="M289" s="172" t="str">
        <f aca="false">IF(B289&lt;&gt;"",RANK(L289,L$213:L$312),"")</f>
        <v/>
      </c>
      <c r="N289" s="172" t="str">
        <f aca="false">IF(B289&lt;&gt;"",'Classement Général'!BC87,"")</f>
        <v/>
      </c>
      <c r="O289" s="172" t="str">
        <f aca="false">IF(B188&lt;&gt;"",'Calculs (M1..M20)'!A90,"")</f>
        <v/>
      </c>
      <c r="P289" s="0"/>
      <c r="Q289" s="0"/>
      <c r="R289" s="0"/>
      <c r="S289" s="0"/>
      <c r="T289" s="0"/>
      <c r="U289" s="0"/>
      <c r="V289" s="0"/>
      <c r="AH289" s="49" t="n">
        <f aca="false">IF($G289&lt;&gt;"",AG289,"")</f>
        <v>0</v>
      </c>
      <c r="AI289" s="169"/>
      <c r="AJ289" s="170"/>
    </row>
    <row r="290" customFormat="false" ht="13" hidden="true" customHeight="false" outlineLevel="0" collapsed="false">
      <c r="A290" s="0"/>
      <c r="B290" s="167" t="str">
        <f aca="false">IF(B189&lt;&gt;"",B189,"")</f>
        <v/>
      </c>
      <c r="C290" s="116" t="str">
        <f aca="false">IF(C189&lt;&gt;"",C189,"")</f>
        <v/>
      </c>
      <c r="D290" s="116" t="str">
        <f aca="false">IF(D189&lt;&gt;"",D189,"")</f>
        <v/>
      </c>
      <c r="E290" s="116" t="str">
        <f aca="false">IF(E189&lt;&gt;"",E189,"")</f>
        <v/>
      </c>
      <c r="F290" s="116" t="n">
        <v>3</v>
      </c>
      <c r="G290" s="168" t="n">
        <f aca="false">G189</f>
        <v>0</v>
      </c>
      <c r="H290" s="49" t="n">
        <f aca="false">IF($G290&lt;&gt;"",G290,"")</f>
        <v>0</v>
      </c>
      <c r="I290" s="169"/>
      <c r="J290" s="170"/>
      <c r="K290" s="171" t="str">
        <f aca="false">IF($B290&lt;&gt;"",IF(I290,(INDEX(P$213:Q$216,MATCH(H290,P$213:P$216),2)/I290)*1000,0),"")</f>
        <v/>
      </c>
      <c r="L290" s="171" t="str">
        <f aca="false">IF(Q$213&lt;&gt;"",IF($B290&lt;&gt;"",K290-$J290,""),"")</f>
        <v/>
      </c>
      <c r="M290" s="172" t="str">
        <f aca="false">IF(B290&lt;&gt;"",RANK(L290,L$213:L$312),"")</f>
        <v/>
      </c>
      <c r="N290" s="172" t="str">
        <f aca="false">IF(B290&lt;&gt;"",'Classement Général'!BC88,"")</f>
        <v/>
      </c>
      <c r="O290" s="172" t="str">
        <f aca="false">IF(B189&lt;&gt;"",'Calculs (M1..M20)'!A91,"")</f>
        <v/>
      </c>
      <c r="P290" s="0"/>
      <c r="Q290" s="0"/>
      <c r="R290" s="0"/>
      <c r="S290" s="0"/>
      <c r="T290" s="0"/>
      <c r="U290" s="0"/>
      <c r="V290" s="0"/>
      <c r="AH290" s="49" t="n">
        <f aca="false">IF($G290&lt;&gt;"",AG290,"")</f>
        <v>0</v>
      </c>
      <c r="AI290" s="169"/>
      <c r="AJ290" s="170"/>
    </row>
    <row r="291" customFormat="false" ht="13" hidden="true" customHeight="false" outlineLevel="0" collapsed="false">
      <c r="A291" s="0"/>
      <c r="B291" s="167" t="str">
        <f aca="false">IF(B190&lt;&gt;"",B190,"")</f>
        <v/>
      </c>
      <c r="C291" s="116" t="str">
        <f aca="false">IF(C190&lt;&gt;"",C190,"")</f>
        <v/>
      </c>
      <c r="D291" s="116" t="str">
        <f aca="false">IF(D190&lt;&gt;"",D190,"")</f>
        <v/>
      </c>
      <c r="E291" s="116" t="str">
        <f aca="false">IF(E190&lt;&gt;"",E190,"")</f>
        <v/>
      </c>
      <c r="F291" s="116" t="n">
        <v>3</v>
      </c>
      <c r="G291" s="168" t="n">
        <f aca="false">G190</f>
        <v>0</v>
      </c>
      <c r="H291" s="49" t="n">
        <f aca="false">IF($G291&lt;&gt;"",G291,"")</f>
        <v>0</v>
      </c>
      <c r="I291" s="169"/>
      <c r="J291" s="170"/>
      <c r="K291" s="171" t="str">
        <f aca="false">IF($B291&lt;&gt;"",IF(I291,(INDEX(P$213:Q$216,MATCH(H291,P$213:P$216),2)/I291)*1000,0),"")</f>
        <v/>
      </c>
      <c r="L291" s="171" t="str">
        <f aca="false">IF(Q$213&lt;&gt;"",IF($B291&lt;&gt;"",K291-$J291,""),"")</f>
        <v/>
      </c>
      <c r="M291" s="172" t="str">
        <f aca="false">IF(B291&lt;&gt;"",RANK(L291,L$213:L$312),"")</f>
        <v/>
      </c>
      <c r="N291" s="172" t="str">
        <f aca="false">IF(B291&lt;&gt;"",'Classement Général'!BC89,"")</f>
        <v/>
      </c>
      <c r="O291" s="172" t="str">
        <f aca="false">IF(B190&lt;&gt;"",'Calculs (M1..M20)'!A92,"")</f>
        <v/>
      </c>
      <c r="P291" s="0"/>
      <c r="Q291" s="0"/>
      <c r="R291" s="0"/>
      <c r="S291" s="0"/>
      <c r="T291" s="0"/>
      <c r="U291" s="0"/>
      <c r="V291" s="0"/>
      <c r="AH291" s="49" t="n">
        <f aca="false">IF($G291&lt;&gt;"",AG291,"")</f>
        <v>0</v>
      </c>
      <c r="AI291" s="169"/>
      <c r="AJ291" s="170"/>
    </row>
    <row r="292" customFormat="false" ht="13" hidden="true" customHeight="false" outlineLevel="0" collapsed="false">
      <c r="A292" s="0"/>
      <c r="B292" s="167" t="str">
        <f aca="false">IF(B191&lt;&gt;"",B191,"")</f>
        <v/>
      </c>
      <c r="C292" s="116" t="str">
        <f aca="false">IF(C191&lt;&gt;"",C191,"")</f>
        <v/>
      </c>
      <c r="D292" s="116" t="str">
        <f aca="false">IF(D191&lt;&gt;"",D191,"")</f>
        <v/>
      </c>
      <c r="E292" s="116" t="str">
        <f aca="false">IF(E191&lt;&gt;"",E191,"")</f>
        <v/>
      </c>
      <c r="F292" s="116" t="n">
        <v>3</v>
      </c>
      <c r="G292" s="168" t="n">
        <f aca="false">G191</f>
        <v>0</v>
      </c>
      <c r="H292" s="49" t="n">
        <f aca="false">IF($G292&lt;&gt;"",G292,"")</f>
        <v>0</v>
      </c>
      <c r="I292" s="169"/>
      <c r="J292" s="170"/>
      <c r="K292" s="171" t="str">
        <f aca="false">IF($B292&lt;&gt;"",IF(I292,(INDEX(P$213:Q$216,MATCH(H292,P$213:P$216),2)/I292)*1000,0),"")</f>
        <v/>
      </c>
      <c r="L292" s="171" t="str">
        <f aca="false">IF(Q$213&lt;&gt;"",IF($B292&lt;&gt;"",K292-$J292,""),"")</f>
        <v/>
      </c>
      <c r="M292" s="172" t="str">
        <f aca="false">IF(B292&lt;&gt;"",RANK(L292,L$213:L$312),"")</f>
        <v/>
      </c>
      <c r="N292" s="172" t="str">
        <f aca="false">IF(B292&lt;&gt;"",'Classement Général'!BC90,"")</f>
        <v/>
      </c>
      <c r="O292" s="172" t="str">
        <f aca="false">IF(B191&lt;&gt;"",'Calculs (M1..M20)'!A93,"")</f>
        <v/>
      </c>
      <c r="P292" s="0"/>
      <c r="Q292" s="0"/>
      <c r="R292" s="0"/>
      <c r="S292" s="0"/>
      <c r="T292" s="0"/>
      <c r="U292" s="0"/>
      <c r="V292" s="0"/>
      <c r="AH292" s="49" t="n">
        <f aca="false">IF($G292&lt;&gt;"",AG292,"")</f>
        <v>0</v>
      </c>
      <c r="AI292" s="169"/>
      <c r="AJ292" s="170"/>
    </row>
    <row r="293" customFormat="false" ht="13" hidden="true" customHeight="false" outlineLevel="0" collapsed="false">
      <c r="A293" s="0"/>
      <c r="B293" s="167" t="str">
        <f aca="false">IF(B192&lt;&gt;"",B192,"")</f>
        <v/>
      </c>
      <c r="C293" s="116" t="str">
        <f aca="false">IF(C192&lt;&gt;"",C192,"")</f>
        <v/>
      </c>
      <c r="D293" s="116" t="str">
        <f aca="false">IF(D192&lt;&gt;"",D192,"")</f>
        <v/>
      </c>
      <c r="E293" s="116" t="str">
        <f aca="false">IF(E192&lt;&gt;"",E192,"")</f>
        <v/>
      </c>
      <c r="F293" s="116" t="n">
        <v>3</v>
      </c>
      <c r="G293" s="168" t="n">
        <f aca="false">G192</f>
        <v>0</v>
      </c>
      <c r="H293" s="49" t="n">
        <f aca="false">IF($G293&lt;&gt;"",G293,"")</f>
        <v>0</v>
      </c>
      <c r="I293" s="169"/>
      <c r="J293" s="170"/>
      <c r="K293" s="171" t="str">
        <f aca="false">IF($B293&lt;&gt;"",IF(I293,(INDEX(P$213:Q$216,MATCH(H293,P$213:P$216),2)/I293)*1000,0),"")</f>
        <v/>
      </c>
      <c r="L293" s="171" t="str">
        <f aca="false">IF(Q$213&lt;&gt;"",IF($B293&lt;&gt;"",K293-$J293,""),"")</f>
        <v/>
      </c>
      <c r="M293" s="172" t="str">
        <f aca="false">IF(B293&lt;&gt;"",RANK(L293,L$213:L$312),"")</f>
        <v/>
      </c>
      <c r="N293" s="172" t="str">
        <f aca="false">IF(B293&lt;&gt;"",'Classement Général'!BC91,"")</f>
        <v/>
      </c>
      <c r="O293" s="172" t="str">
        <f aca="false">IF(B192&lt;&gt;"",'Calculs (M1..M20)'!A94,"")</f>
        <v/>
      </c>
      <c r="P293" s="0"/>
      <c r="Q293" s="0"/>
      <c r="R293" s="0"/>
      <c r="S293" s="0"/>
      <c r="T293" s="0"/>
      <c r="U293" s="0"/>
      <c r="V293" s="0"/>
      <c r="AH293" s="49" t="n">
        <f aca="false">IF($G293&lt;&gt;"",AG293,"")</f>
        <v>0</v>
      </c>
      <c r="AI293" s="169"/>
      <c r="AJ293" s="170"/>
    </row>
    <row r="294" customFormat="false" ht="13" hidden="true" customHeight="false" outlineLevel="0" collapsed="false">
      <c r="A294" s="0"/>
      <c r="B294" s="167" t="str">
        <f aca="false">IF(B193&lt;&gt;"",B193,"")</f>
        <v/>
      </c>
      <c r="C294" s="116" t="str">
        <f aca="false">IF(C193&lt;&gt;"",C193,"")</f>
        <v/>
      </c>
      <c r="D294" s="116" t="str">
        <f aca="false">IF(D193&lt;&gt;"",D193,"")</f>
        <v/>
      </c>
      <c r="E294" s="116" t="str">
        <f aca="false">IF(E193&lt;&gt;"",E193,"")</f>
        <v/>
      </c>
      <c r="F294" s="116" t="n">
        <v>3</v>
      </c>
      <c r="G294" s="168" t="n">
        <f aca="false">G193</f>
        <v>0</v>
      </c>
      <c r="H294" s="49" t="n">
        <f aca="false">IF($G294&lt;&gt;"",G294,"")</f>
        <v>0</v>
      </c>
      <c r="I294" s="169"/>
      <c r="J294" s="170"/>
      <c r="K294" s="171" t="str">
        <f aca="false">IF($B294&lt;&gt;"",IF(I294,(INDEX(P$213:Q$216,MATCH(H294,P$213:P$216),2)/I294)*1000,0),"")</f>
        <v/>
      </c>
      <c r="L294" s="171" t="str">
        <f aca="false">IF(Q$213&lt;&gt;"",IF($B294&lt;&gt;"",K294-$J294,""),"")</f>
        <v/>
      </c>
      <c r="M294" s="172" t="str">
        <f aca="false">IF(B294&lt;&gt;"",RANK(L294,L$213:L$312),"")</f>
        <v/>
      </c>
      <c r="N294" s="172" t="str">
        <f aca="false">IF(B294&lt;&gt;"",'Classement Général'!BC92,"")</f>
        <v/>
      </c>
      <c r="O294" s="172" t="str">
        <f aca="false">IF(B193&lt;&gt;"",'Calculs (M1..M20)'!A95,"")</f>
        <v/>
      </c>
      <c r="P294" s="0"/>
      <c r="Q294" s="0"/>
      <c r="R294" s="0"/>
      <c r="S294" s="0"/>
      <c r="T294" s="0"/>
      <c r="U294" s="0"/>
      <c r="V294" s="0"/>
      <c r="AH294" s="49" t="n">
        <f aca="false">IF($G294&lt;&gt;"",AG294,"")</f>
        <v>0</v>
      </c>
      <c r="AI294" s="169"/>
      <c r="AJ294" s="170"/>
    </row>
    <row r="295" customFormat="false" ht="13" hidden="true" customHeight="false" outlineLevel="0" collapsed="false">
      <c r="A295" s="0"/>
      <c r="B295" s="167" t="str">
        <f aca="false">IF(B194&lt;&gt;"",B194,"")</f>
        <v/>
      </c>
      <c r="C295" s="116" t="str">
        <f aca="false">IF(C194&lt;&gt;"",C194,"")</f>
        <v/>
      </c>
      <c r="D295" s="116" t="str">
        <f aca="false">IF(D194&lt;&gt;"",D194,"")</f>
        <v/>
      </c>
      <c r="E295" s="116" t="str">
        <f aca="false">IF(E194&lt;&gt;"",E194,"")</f>
        <v/>
      </c>
      <c r="F295" s="116" t="n">
        <v>3</v>
      </c>
      <c r="G295" s="168" t="n">
        <f aca="false">G194</f>
        <v>0</v>
      </c>
      <c r="H295" s="49" t="n">
        <f aca="false">IF($G295&lt;&gt;"",G295,"")</f>
        <v>0</v>
      </c>
      <c r="I295" s="169"/>
      <c r="J295" s="170"/>
      <c r="K295" s="171" t="str">
        <f aca="false">IF($B295&lt;&gt;"",IF(I295,(INDEX(P$213:Q$216,MATCH(H295,P$213:P$216),2)/I295)*1000,0),"")</f>
        <v/>
      </c>
      <c r="L295" s="171" t="str">
        <f aca="false">IF(Q$213&lt;&gt;"",IF($B295&lt;&gt;"",K295-$J295,""),"")</f>
        <v/>
      </c>
      <c r="M295" s="172" t="str">
        <f aca="false">IF(B295&lt;&gt;"",RANK(L295,L$213:L$312),"")</f>
        <v/>
      </c>
      <c r="N295" s="172" t="str">
        <f aca="false">IF(B295&lt;&gt;"",'Classement Général'!BC93,"")</f>
        <v/>
      </c>
      <c r="O295" s="172" t="str">
        <f aca="false">IF(B194&lt;&gt;"",'Calculs (M1..M20)'!A96,"")</f>
        <v/>
      </c>
      <c r="P295" s="0"/>
      <c r="Q295" s="0"/>
      <c r="R295" s="0"/>
      <c r="S295" s="0"/>
      <c r="T295" s="0"/>
      <c r="U295" s="0"/>
      <c r="V295" s="0"/>
      <c r="AH295" s="49" t="n">
        <f aca="false">IF($G295&lt;&gt;"",AG295,"")</f>
        <v>0</v>
      </c>
      <c r="AI295" s="169"/>
      <c r="AJ295" s="170"/>
    </row>
    <row r="296" customFormat="false" ht="13" hidden="true" customHeight="false" outlineLevel="0" collapsed="false">
      <c r="A296" s="0"/>
      <c r="B296" s="167" t="str">
        <f aca="false">IF(B195&lt;&gt;"",B195,"")</f>
        <v/>
      </c>
      <c r="C296" s="116" t="str">
        <f aca="false">IF(C195&lt;&gt;"",C195,"")</f>
        <v/>
      </c>
      <c r="D296" s="116" t="str">
        <f aca="false">IF(D195&lt;&gt;"",D195,"")</f>
        <v/>
      </c>
      <c r="E296" s="116" t="str">
        <f aca="false">IF(E195&lt;&gt;"",E195,"")</f>
        <v/>
      </c>
      <c r="F296" s="116" t="n">
        <v>3</v>
      </c>
      <c r="G296" s="168" t="n">
        <f aca="false">G195</f>
        <v>0</v>
      </c>
      <c r="H296" s="49" t="n">
        <f aca="false">IF($G296&lt;&gt;"",G296,"")</f>
        <v>0</v>
      </c>
      <c r="I296" s="169"/>
      <c r="J296" s="170"/>
      <c r="K296" s="171" t="str">
        <f aca="false">IF($B296&lt;&gt;"",IF(I296,(INDEX(P$213:Q$216,MATCH(H296,P$213:P$216),2)/I296)*1000,0),"")</f>
        <v/>
      </c>
      <c r="L296" s="171" t="str">
        <f aca="false">IF(Q$213&lt;&gt;"",IF($B296&lt;&gt;"",K296-$J296,""),"")</f>
        <v/>
      </c>
      <c r="M296" s="172" t="str">
        <f aca="false">IF(B296&lt;&gt;"",RANK(L296,L$213:L$312),"")</f>
        <v/>
      </c>
      <c r="N296" s="172" t="str">
        <f aca="false">IF(B296&lt;&gt;"",'Classement Général'!BC94,"")</f>
        <v/>
      </c>
      <c r="O296" s="172" t="str">
        <f aca="false">IF(B195&lt;&gt;"",'Calculs (M1..M20)'!A97,"")</f>
        <v/>
      </c>
      <c r="P296" s="0"/>
      <c r="Q296" s="0"/>
      <c r="R296" s="0"/>
      <c r="S296" s="0"/>
      <c r="T296" s="0"/>
      <c r="U296" s="0"/>
      <c r="V296" s="0"/>
      <c r="AH296" s="49" t="n">
        <f aca="false">IF($G296&lt;&gt;"",AG296,"")</f>
        <v>0</v>
      </c>
      <c r="AI296" s="169"/>
      <c r="AJ296" s="170"/>
    </row>
    <row r="297" customFormat="false" ht="13" hidden="true" customHeight="false" outlineLevel="0" collapsed="false">
      <c r="A297" s="0"/>
      <c r="B297" s="167" t="str">
        <f aca="false">IF(B196&lt;&gt;"",B196,"")</f>
        <v/>
      </c>
      <c r="C297" s="116" t="str">
        <f aca="false">IF(C196&lt;&gt;"",C196,"")</f>
        <v/>
      </c>
      <c r="D297" s="116" t="str">
        <f aca="false">IF(D196&lt;&gt;"",D196,"")</f>
        <v/>
      </c>
      <c r="E297" s="116" t="str">
        <f aca="false">IF(E196&lt;&gt;"",E196,"")</f>
        <v/>
      </c>
      <c r="F297" s="116" t="n">
        <v>3</v>
      </c>
      <c r="G297" s="168" t="n">
        <f aca="false">G196</f>
        <v>0</v>
      </c>
      <c r="H297" s="49" t="n">
        <f aca="false">IF($G297&lt;&gt;"",G297,"")</f>
        <v>0</v>
      </c>
      <c r="I297" s="169"/>
      <c r="J297" s="170"/>
      <c r="K297" s="171" t="str">
        <f aca="false">IF($B297&lt;&gt;"",IF(I297,(INDEX(P$213:Q$216,MATCH(H297,P$213:P$216),2)/I297)*1000,0),"")</f>
        <v/>
      </c>
      <c r="L297" s="171" t="str">
        <f aca="false">IF(Q$213&lt;&gt;"",IF($B297&lt;&gt;"",K297-$J297,""),"")</f>
        <v/>
      </c>
      <c r="M297" s="172" t="str">
        <f aca="false">IF(B297&lt;&gt;"",RANK(L297,L$213:L$312),"")</f>
        <v/>
      </c>
      <c r="N297" s="172" t="str">
        <f aca="false">IF(B297&lt;&gt;"",'Classement Général'!BC95,"")</f>
        <v/>
      </c>
      <c r="O297" s="172" t="str">
        <f aca="false">IF(B196&lt;&gt;"",'Calculs (M1..M20)'!A98,"")</f>
        <v/>
      </c>
      <c r="P297" s="0"/>
      <c r="Q297" s="0"/>
      <c r="R297" s="0"/>
      <c r="S297" s="0"/>
      <c r="T297" s="0"/>
      <c r="U297" s="0"/>
      <c r="V297" s="0"/>
      <c r="AH297" s="49" t="n">
        <f aca="false">IF($G297&lt;&gt;"",AG297,"")</f>
        <v>0</v>
      </c>
      <c r="AI297" s="169"/>
      <c r="AJ297" s="170"/>
    </row>
    <row r="298" customFormat="false" ht="13" hidden="true" customHeight="false" outlineLevel="0" collapsed="false">
      <c r="A298" s="0"/>
      <c r="B298" s="167" t="str">
        <f aca="false">IF(B197&lt;&gt;"",B197,"")</f>
        <v/>
      </c>
      <c r="C298" s="116" t="str">
        <f aca="false">IF(C197&lt;&gt;"",C197,"")</f>
        <v/>
      </c>
      <c r="D298" s="116" t="str">
        <f aca="false">IF(D197&lt;&gt;"",D197,"")</f>
        <v/>
      </c>
      <c r="E298" s="116" t="str">
        <f aca="false">IF(E197&lt;&gt;"",E197,"")</f>
        <v/>
      </c>
      <c r="F298" s="116" t="n">
        <v>3</v>
      </c>
      <c r="G298" s="168" t="n">
        <f aca="false">G197</f>
        <v>0</v>
      </c>
      <c r="H298" s="49" t="n">
        <f aca="false">IF($G298&lt;&gt;"",G298,"")</f>
        <v>0</v>
      </c>
      <c r="I298" s="169"/>
      <c r="J298" s="170"/>
      <c r="K298" s="171" t="str">
        <f aca="false">IF($B298&lt;&gt;"",IF(I298,(INDEX(P$213:Q$216,MATCH(H298,P$213:P$216),2)/I298)*1000,0),"")</f>
        <v/>
      </c>
      <c r="L298" s="171" t="str">
        <f aca="false">IF(Q$213&lt;&gt;"",IF($B298&lt;&gt;"",K298-$J298,""),"")</f>
        <v/>
      </c>
      <c r="M298" s="172" t="str">
        <f aca="false">IF(B298&lt;&gt;"",RANK(L298,L$213:L$312),"")</f>
        <v/>
      </c>
      <c r="N298" s="172" t="str">
        <f aca="false">IF(B298&lt;&gt;"",'Classement Général'!BC96,"")</f>
        <v/>
      </c>
      <c r="O298" s="172" t="str">
        <f aca="false">IF(B197&lt;&gt;"",'Calculs (M1..M20)'!A99,"")</f>
        <v/>
      </c>
      <c r="P298" s="0"/>
      <c r="Q298" s="0"/>
      <c r="R298" s="0"/>
      <c r="S298" s="0"/>
      <c r="T298" s="0"/>
      <c r="U298" s="0"/>
      <c r="V298" s="0"/>
      <c r="AH298" s="49" t="n">
        <f aca="false">IF($G298&lt;&gt;"",AG298,"")</f>
        <v>0</v>
      </c>
      <c r="AI298" s="169"/>
      <c r="AJ298" s="170"/>
    </row>
    <row r="299" customFormat="false" ht="13" hidden="true" customHeight="false" outlineLevel="0" collapsed="false">
      <c r="A299" s="0"/>
      <c r="B299" s="167" t="str">
        <f aca="false">IF(B198&lt;&gt;"",B198,"")</f>
        <v/>
      </c>
      <c r="C299" s="116" t="str">
        <f aca="false">IF(C198&lt;&gt;"",C198,"")</f>
        <v/>
      </c>
      <c r="D299" s="116" t="str">
        <f aca="false">IF(D198&lt;&gt;"",D198,"")</f>
        <v/>
      </c>
      <c r="E299" s="116" t="str">
        <f aca="false">IF(E198&lt;&gt;"",E198,"")</f>
        <v/>
      </c>
      <c r="F299" s="116" t="n">
        <v>3</v>
      </c>
      <c r="G299" s="168" t="n">
        <f aca="false">G198</f>
        <v>0</v>
      </c>
      <c r="H299" s="49" t="n">
        <f aca="false">IF($G299&lt;&gt;"",G299,"")</f>
        <v>0</v>
      </c>
      <c r="I299" s="169"/>
      <c r="J299" s="170"/>
      <c r="K299" s="171" t="str">
        <f aca="false">IF($B299&lt;&gt;"",IF(I299,(INDEX(P$213:Q$216,MATCH(H299,P$213:P$216),2)/I299)*1000,0),"")</f>
        <v/>
      </c>
      <c r="L299" s="171" t="str">
        <f aca="false">IF(Q$213&lt;&gt;"",IF($B299&lt;&gt;"",K299-$J299,""),"")</f>
        <v/>
      </c>
      <c r="M299" s="172" t="str">
        <f aca="false">IF(B299&lt;&gt;"",RANK(L299,L$213:L$312),"")</f>
        <v/>
      </c>
      <c r="N299" s="172" t="str">
        <f aca="false">IF(B299&lt;&gt;"",'Classement Général'!BC97,"")</f>
        <v/>
      </c>
      <c r="O299" s="172" t="str">
        <f aca="false">IF(B198&lt;&gt;"",'Calculs (M1..M20)'!A100,"")</f>
        <v/>
      </c>
      <c r="P299" s="0"/>
      <c r="Q299" s="0"/>
      <c r="R299" s="0"/>
      <c r="S299" s="0"/>
      <c r="T299" s="0"/>
      <c r="U299" s="0"/>
      <c r="V299" s="0"/>
      <c r="AH299" s="49" t="n">
        <f aca="false">IF($G299&lt;&gt;"",AG299,"")</f>
        <v>0</v>
      </c>
      <c r="AI299" s="169"/>
      <c r="AJ299" s="170"/>
    </row>
    <row r="300" customFormat="false" ht="13" hidden="true" customHeight="false" outlineLevel="0" collapsed="false">
      <c r="A300" s="0"/>
      <c r="B300" s="167" t="str">
        <f aca="false">IF(B199&lt;&gt;"",B199,"")</f>
        <v/>
      </c>
      <c r="C300" s="116" t="str">
        <f aca="false">IF(C199&lt;&gt;"",C199,"")</f>
        <v/>
      </c>
      <c r="D300" s="116" t="str">
        <f aca="false">IF(D199&lt;&gt;"",D199,"")</f>
        <v/>
      </c>
      <c r="E300" s="116" t="str">
        <f aca="false">IF(E199&lt;&gt;"",E199,"")</f>
        <v/>
      </c>
      <c r="F300" s="116" t="n">
        <v>3</v>
      </c>
      <c r="G300" s="168" t="n">
        <f aca="false">G199</f>
        <v>0</v>
      </c>
      <c r="H300" s="49" t="n">
        <f aca="false">IF($G300&lt;&gt;"",G300,"")</f>
        <v>0</v>
      </c>
      <c r="I300" s="169"/>
      <c r="J300" s="170"/>
      <c r="K300" s="171" t="str">
        <f aca="false">IF($B300&lt;&gt;"",IF(I300,(INDEX(P$213:Q$216,MATCH(H300,P$213:P$216),2)/I300)*1000,0),"")</f>
        <v/>
      </c>
      <c r="L300" s="171" t="str">
        <f aca="false">IF(Q$213&lt;&gt;"",IF($B300&lt;&gt;"",K300-$J300,""),"")</f>
        <v/>
      </c>
      <c r="M300" s="172" t="str">
        <f aca="false">IF(B300&lt;&gt;"",RANK(L300,L$213:L$312),"")</f>
        <v/>
      </c>
      <c r="N300" s="172" t="str">
        <f aca="false">IF(B300&lt;&gt;"",'Classement Général'!BC98,"")</f>
        <v/>
      </c>
      <c r="O300" s="172" t="str">
        <f aca="false">IF(B199&lt;&gt;"",'Calculs (M1..M20)'!A101,"")</f>
        <v/>
      </c>
      <c r="P300" s="0"/>
      <c r="Q300" s="0"/>
      <c r="R300" s="0"/>
      <c r="S300" s="0"/>
      <c r="T300" s="0"/>
      <c r="U300" s="0"/>
      <c r="V300" s="0"/>
      <c r="AH300" s="49" t="n">
        <f aca="false">IF($G300&lt;&gt;"",AG300,"")</f>
        <v>0</v>
      </c>
      <c r="AI300" s="169"/>
      <c r="AJ300" s="170"/>
    </row>
    <row r="301" customFormat="false" ht="13" hidden="true" customHeight="false" outlineLevel="0" collapsed="false">
      <c r="A301" s="0"/>
      <c r="B301" s="167" t="str">
        <f aca="false">IF(B200&lt;&gt;"",B200,"")</f>
        <v/>
      </c>
      <c r="C301" s="116" t="str">
        <f aca="false">IF(C200&lt;&gt;"",C200,"")</f>
        <v/>
      </c>
      <c r="D301" s="116" t="str">
        <f aca="false">IF(D200&lt;&gt;"",D200,"")</f>
        <v/>
      </c>
      <c r="E301" s="116" t="str">
        <f aca="false">IF(E200&lt;&gt;"",E200,"")</f>
        <v/>
      </c>
      <c r="F301" s="116" t="n">
        <v>3</v>
      </c>
      <c r="G301" s="168" t="n">
        <f aca="false">G200</f>
        <v>0</v>
      </c>
      <c r="H301" s="49" t="n">
        <f aca="false">IF($G301&lt;&gt;"",G301,"")</f>
        <v>0</v>
      </c>
      <c r="I301" s="169"/>
      <c r="J301" s="170"/>
      <c r="K301" s="171" t="str">
        <f aca="false">IF($B301&lt;&gt;"",IF(I301,(INDEX(P$213:Q$216,MATCH(H301,P$213:P$216),2)/I301)*1000,0),"")</f>
        <v/>
      </c>
      <c r="L301" s="171" t="str">
        <f aca="false">IF(Q$213&lt;&gt;"",IF($B301&lt;&gt;"",K301-$J301,""),"")</f>
        <v/>
      </c>
      <c r="M301" s="172" t="str">
        <f aca="false">IF(B301&lt;&gt;"",RANK(L301,L$213:L$312),"")</f>
        <v/>
      </c>
      <c r="N301" s="172" t="str">
        <f aca="false">IF(B301&lt;&gt;"",'Classement Général'!BC99,"")</f>
        <v/>
      </c>
      <c r="O301" s="172" t="str">
        <f aca="false">IF(B200&lt;&gt;"",'Calculs (M1..M20)'!A102,"")</f>
        <v/>
      </c>
      <c r="P301" s="0"/>
      <c r="Q301" s="0"/>
      <c r="R301" s="0"/>
      <c r="S301" s="0"/>
      <c r="T301" s="0"/>
      <c r="U301" s="0"/>
      <c r="V301" s="0"/>
      <c r="AH301" s="49" t="n">
        <f aca="false">IF($G301&lt;&gt;"",AG301,"")</f>
        <v>0</v>
      </c>
      <c r="AI301" s="169"/>
      <c r="AJ301" s="170"/>
    </row>
    <row r="302" customFormat="false" ht="13" hidden="true" customHeight="false" outlineLevel="0" collapsed="false">
      <c r="A302" s="0"/>
      <c r="B302" s="167" t="str">
        <f aca="false">IF(B201&lt;&gt;"",B201,"")</f>
        <v/>
      </c>
      <c r="C302" s="116" t="str">
        <f aca="false">IF(C201&lt;&gt;"",C201,"")</f>
        <v/>
      </c>
      <c r="D302" s="116" t="str">
        <f aca="false">IF(D201&lt;&gt;"",D201,"")</f>
        <v/>
      </c>
      <c r="E302" s="116" t="str">
        <f aca="false">IF(E201&lt;&gt;"",E201,"")</f>
        <v/>
      </c>
      <c r="F302" s="116" t="n">
        <v>3</v>
      </c>
      <c r="G302" s="168" t="n">
        <f aca="false">G201</f>
        <v>0</v>
      </c>
      <c r="H302" s="49" t="n">
        <f aca="false">IF($G302&lt;&gt;"",G302,"")</f>
        <v>0</v>
      </c>
      <c r="I302" s="169"/>
      <c r="J302" s="170"/>
      <c r="K302" s="171" t="str">
        <f aca="false">IF($B302&lt;&gt;"",IF(I302,(INDEX(P$213:Q$216,MATCH(H302,P$213:P$216),2)/I302)*1000,0),"")</f>
        <v/>
      </c>
      <c r="L302" s="171" t="str">
        <f aca="false">IF(Q$213&lt;&gt;"",IF($B302&lt;&gt;"",K302-$J302,""),"")</f>
        <v/>
      </c>
      <c r="M302" s="172" t="str">
        <f aca="false">IF(B302&lt;&gt;"",RANK(L302,L$213:L$312),"")</f>
        <v/>
      </c>
      <c r="N302" s="172" t="str">
        <f aca="false">IF(B302&lt;&gt;"",'Classement Général'!BC100,"")</f>
        <v/>
      </c>
      <c r="O302" s="172" t="str">
        <f aca="false">IF(B201&lt;&gt;"",'Calculs (M1..M20)'!A103,"")</f>
        <v/>
      </c>
      <c r="P302" s="0"/>
      <c r="Q302" s="0"/>
      <c r="R302" s="0"/>
      <c r="S302" s="0"/>
      <c r="T302" s="0"/>
      <c r="U302" s="0"/>
      <c r="V302" s="0"/>
      <c r="AH302" s="49" t="n">
        <f aca="false">IF($G302&lt;&gt;"",AG302,"")</f>
        <v>0</v>
      </c>
      <c r="AI302" s="169"/>
      <c r="AJ302" s="170"/>
    </row>
    <row r="303" customFormat="false" ht="13" hidden="true" customHeight="false" outlineLevel="0" collapsed="false">
      <c r="A303" s="0"/>
      <c r="B303" s="167" t="str">
        <f aca="false">IF(B202&lt;&gt;"",B202,"")</f>
        <v/>
      </c>
      <c r="C303" s="116" t="str">
        <f aca="false">IF(C202&lt;&gt;"",C202,"")</f>
        <v/>
      </c>
      <c r="D303" s="116" t="str">
        <f aca="false">IF(D202&lt;&gt;"",D202,"")</f>
        <v/>
      </c>
      <c r="E303" s="116" t="str">
        <f aca="false">IF(E202&lt;&gt;"",E202,"")</f>
        <v/>
      </c>
      <c r="F303" s="116" t="n">
        <v>3</v>
      </c>
      <c r="G303" s="168" t="n">
        <f aca="false">G202</f>
        <v>0</v>
      </c>
      <c r="H303" s="49" t="n">
        <f aca="false">IF($G303&lt;&gt;"",G303,"")</f>
        <v>0</v>
      </c>
      <c r="I303" s="169"/>
      <c r="J303" s="170"/>
      <c r="K303" s="171" t="str">
        <f aca="false">IF($B303&lt;&gt;"",IF(I303,(INDEX(P$213:Q$216,MATCH(H303,P$213:P$216),2)/I303)*1000,0),"")</f>
        <v/>
      </c>
      <c r="L303" s="171" t="str">
        <f aca="false">IF(Q$213&lt;&gt;"",IF($B303&lt;&gt;"",K303-$J303,""),"")</f>
        <v/>
      </c>
      <c r="M303" s="172" t="str">
        <f aca="false">IF(B303&lt;&gt;"",RANK(L303,L$213:L$312),"")</f>
        <v/>
      </c>
      <c r="N303" s="172" t="str">
        <f aca="false">IF(B303&lt;&gt;"",'Classement Général'!BC101,"")</f>
        <v/>
      </c>
      <c r="O303" s="172" t="str">
        <f aca="false">IF(B202&lt;&gt;"",'Calculs (M1..M20)'!A104,"")</f>
        <v/>
      </c>
      <c r="P303" s="0"/>
      <c r="Q303" s="0"/>
      <c r="R303" s="0"/>
      <c r="S303" s="0"/>
      <c r="T303" s="0"/>
      <c r="U303" s="0"/>
      <c r="V303" s="0"/>
      <c r="AH303" s="49" t="n">
        <f aca="false">IF($G303&lt;&gt;"",AG303,"")</f>
        <v>0</v>
      </c>
      <c r="AI303" s="169"/>
      <c r="AJ303" s="170"/>
    </row>
    <row r="304" customFormat="false" ht="13" hidden="true" customHeight="false" outlineLevel="0" collapsed="false">
      <c r="A304" s="0"/>
      <c r="B304" s="167" t="str">
        <f aca="false">IF(B203&lt;&gt;"",B203,"")</f>
        <v/>
      </c>
      <c r="C304" s="116" t="str">
        <f aca="false">IF(C203&lt;&gt;"",C203,"")</f>
        <v/>
      </c>
      <c r="D304" s="116" t="str">
        <f aca="false">IF(D203&lt;&gt;"",D203,"")</f>
        <v/>
      </c>
      <c r="E304" s="116" t="str">
        <f aca="false">IF(E203&lt;&gt;"",E203,"")</f>
        <v/>
      </c>
      <c r="F304" s="116" t="n">
        <v>3</v>
      </c>
      <c r="G304" s="168" t="n">
        <f aca="false">G203</f>
        <v>0</v>
      </c>
      <c r="H304" s="49" t="n">
        <f aca="false">IF($G304&lt;&gt;"",G304,"")</f>
        <v>0</v>
      </c>
      <c r="I304" s="169"/>
      <c r="J304" s="170"/>
      <c r="K304" s="171" t="str">
        <f aca="false">IF($B304&lt;&gt;"",IF(I304,(INDEX(P$213:Q$216,MATCH(H304,P$213:P$216),2)/I304)*1000,0),"")</f>
        <v/>
      </c>
      <c r="L304" s="171" t="str">
        <f aca="false">IF(Q$213&lt;&gt;"",IF($B304&lt;&gt;"",K304-$J304,""),"")</f>
        <v/>
      </c>
      <c r="M304" s="172" t="str">
        <f aca="false">IF(B304&lt;&gt;"",RANK(L304,L$213:L$312),"")</f>
        <v/>
      </c>
      <c r="N304" s="172" t="str">
        <f aca="false">IF(B304&lt;&gt;"",'Classement Général'!BC102,"")</f>
        <v/>
      </c>
      <c r="O304" s="172" t="str">
        <f aca="false">IF(B203&lt;&gt;"",'Calculs (M1..M20)'!A105,"")</f>
        <v/>
      </c>
      <c r="P304" s="0"/>
      <c r="Q304" s="0"/>
      <c r="R304" s="0"/>
      <c r="S304" s="0"/>
      <c r="T304" s="0"/>
      <c r="U304" s="0"/>
      <c r="V304" s="0"/>
      <c r="AH304" s="49" t="n">
        <f aca="false">IF($G304&lt;&gt;"",AG304,"")</f>
        <v>0</v>
      </c>
      <c r="AI304" s="169"/>
      <c r="AJ304" s="170"/>
    </row>
    <row r="305" customFormat="false" ht="13" hidden="true" customHeight="false" outlineLevel="0" collapsed="false">
      <c r="A305" s="0"/>
      <c r="B305" s="167" t="str">
        <f aca="false">IF(B204&lt;&gt;"",B204,"")</f>
        <v/>
      </c>
      <c r="C305" s="116" t="str">
        <f aca="false">IF(C204&lt;&gt;"",C204,"")</f>
        <v/>
      </c>
      <c r="D305" s="116" t="str">
        <f aca="false">IF(D204&lt;&gt;"",D204,"")</f>
        <v/>
      </c>
      <c r="E305" s="116" t="str">
        <f aca="false">IF(E204&lt;&gt;"",E204,"")</f>
        <v/>
      </c>
      <c r="F305" s="116" t="n">
        <v>3</v>
      </c>
      <c r="G305" s="168" t="n">
        <f aca="false">G204</f>
        <v>0</v>
      </c>
      <c r="H305" s="49" t="n">
        <f aca="false">IF($G305&lt;&gt;"",G305,"")</f>
        <v>0</v>
      </c>
      <c r="I305" s="169"/>
      <c r="J305" s="170"/>
      <c r="K305" s="171" t="str">
        <f aca="false">IF($B305&lt;&gt;"",IF(I305,(INDEX(P$213:Q$216,MATCH(H305,P$213:P$216),2)/I305)*1000,0),"")</f>
        <v/>
      </c>
      <c r="L305" s="171" t="str">
        <f aca="false">IF(Q$213&lt;&gt;"",IF($B305&lt;&gt;"",K305-$J305,""),"")</f>
        <v/>
      </c>
      <c r="M305" s="172" t="str">
        <f aca="false">IF(B305&lt;&gt;"",RANK(L305,L$213:L$312),"")</f>
        <v/>
      </c>
      <c r="N305" s="172" t="str">
        <f aca="false">IF(B305&lt;&gt;"",'Classement Général'!BC103,"")</f>
        <v/>
      </c>
      <c r="O305" s="172" t="str">
        <f aca="false">IF(B204&lt;&gt;"",'Calculs (M1..M20)'!A106,"")</f>
        <v/>
      </c>
      <c r="P305" s="0"/>
      <c r="Q305" s="0"/>
      <c r="R305" s="0"/>
      <c r="S305" s="0"/>
      <c r="T305" s="0"/>
      <c r="U305" s="0"/>
      <c r="V305" s="0"/>
      <c r="AH305" s="49" t="n">
        <f aca="false">IF($G305&lt;&gt;"",AG305,"")</f>
        <v>0</v>
      </c>
      <c r="AI305" s="169"/>
      <c r="AJ305" s="170"/>
    </row>
    <row r="306" customFormat="false" ht="13" hidden="true" customHeight="false" outlineLevel="0" collapsed="false">
      <c r="A306" s="0"/>
      <c r="B306" s="167" t="str">
        <f aca="false">IF(B205&lt;&gt;"",B205,"")</f>
        <v/>
      </c>
      <c r="C306" s="116" t="str">
        <f aca="false">IF(C205&lt;&gt;"",C205,"")</f>
        <v/>
      </c>
      <c r="D306" s="116" t="str">
        <f aca="false">IF(D205&lt;&gt;"",D205,"")</f>
        <v/>
      </c>
      <c r="E306" s="116" t="str">
        <f aca="false">IF(E205&lt;&gt;"",E205,"")</f>
        <v/>
      </c>
      <c r="F306" s="116" t="n">
        <v>3</v>
      </c>
      <c r="G306" s="168" t="n">
        <f aca="false">G205</f>
        <v>0</v>
      </c>
      <c r="H306" s="49" t="n">
        <f aca="false">IF($G306&lt;&gt;"",G306,"")</f>
        <v>0</v>
      </c>
      <c r="I306" s="169"/>
      <c r="J306" s="170"/>
      <c r="K306" s="171" t="str">
        <f aca="false">IF($B306&lt;&gt;"",IF(I306,(INDEX(P$213:Q$216,MATCH(H306,P$213:P$216),2)/I306)*1000,0),"")</f>
        <v/>
      </c>
      <c r="L306" s="171" t="str">
        <f aca="false">IF(Q$213&lt;&gt;"",IF($B306&lt;&gt;"",K306-$J306,""),"")</f>
        <v/>
      </c>
      <c r="M306" s="172" t="str">
        <f aca="false">IF(B306&lt;&gt;"",RANK(L306,L$213:L$312),"")</f>
        <v/>
      </c>
      <c r="N306" s="172" t="str">
        <f aca="false">IF(B306&lt;&gt;"",'Classement Général'!BC104,"")</f>
        <v/>
      </c>
      <c r="O306" s="172" t="str">
        <f aca="false">IF(B205&lt;&gt;"",'Calculs (M1..M20)'!A107,"")</f>
        <v/>
      </c>
      <c r="P306" s="0"/>
      <c r="Q306" s="0"/>
      <c r="R306" s="0"/>
      <c r="S306" s="0"/>
      <c r="T306" s="0"/>
      <c r="U306" s="0"/>
      <c r="V306" s="0"/>
      <c r="AH306" s="49" t="n">
        <f aca="false">IF($G306&lt;&gt;"",AG306,"")</f>
        <v>0</v>
      </c>
      <c r="AI306" s="169"/>
      <c r="AJ306" s="170"/>
    </row>
    <row r="307" customFormat="false" ht="13" hidden="true" customHeight="false" outlineLevel="0" collapsed="false">
      <c r="A307" s="0"/>
      <c r="B307" s="167" t="str">
        <f aca="false">IF(B206&lt;&gt;"",B206,"")</f>
        <v/>
      </c>
      <c r="C307" s="116" t="str">
        <f aca="false">IF(C206&lt;&gt;"",C206,"")</f>
        <v/>
      </c>
      <c r="D307" s="116" t="str">
        <f aca="false">IF(D206&lt;&gt;"",D206,"")</f>
        <v/>
      </c>
      <c r="E307" s="116" t="str">
        <f aca="false">IF(E206&lt;&gt;"",E206,"")</f>
        <v/>
      </c>
      <c r="F307" s="116" t="n">
        <v>3</v>
      </c>
      <c r="G307" s="168" t="n">
        <f aca="false">G206</f>
        <v>0</v>
      </c>
      <c r="H307" s="49" t="n">
        <f aca="false">IF($G307&lt;&gt;"",G307,"")</f>
        <v>0</v>
      </c>
      <c r="I307" s="169"/>
      <c r="J307" s="170"/>
      <c r="K307" s="171" t="str">
        <f aca="false">IF($B307&lt;&gt;"",IF(I307,(INDEX(P$213:Q$216,MATCH(H307,P$213:P$216),2)/I307)*1000,0),"")</f>
        <v/>
      </c>
      <c r="L307" s="171" t="str">
        <f aca="false">IF(Q$213&lt;&gt;"",IF($B307&lt;&gt;"",K307-$J307,""),"")</f>
        <v/>
      </c>
      <c r="M307" s="172" t="str">
        <f aca="false">IF(B307&lt;&gt;"",RANK(L307,L$213:L$312),"")</f>
        <v/>
      </c>
      <c r="N307" s="172" t="str">
        <f aca="false">IF(B307&lt;&gt;"",'Classement Général'!BC105,"")</f>
        <v/>
      </c>
      <c r="O307" s="172" t="str">
        <f aca="false">IF(B206&lt;&gt;"",'Calculs (M1..M20)'!A108,"")</f>
        <v/>
      </c>
      <c r="P307" s="0"/>
      <c r="Q307" s="0"/>
      <c r="R307" s="0"/>
      <c r="S307" s="0"/>
      <c r="T307" s="0"/>
      <c r="U307" s="0"/>
      <c r="V307" s="0"/>
      <c r="AH307" s="49" t="n">
        <f aca="false">IF($G307&lt;&gt;"",AG307,"")</f>
        <v>0</v>
      </c>
      <c r="AI307" s="169"/>
      <c r="AJ307" s="170"/>
    </row>
    <row r="308" customFormat="false" ht="13" hidden="true" customHeight="false" outlineLevel="0" collapsed="false">
      <c r="A308" s="0"/>
      <c r="B308" s="167" t="str">
        <f aca="false">IF(B207&lt;&gt;"",B207,"")</f>
        <v/>
      </c>
      <c r="C308" s="116" t="str">
        <f aca="false">IF(C207&lt;&gt;"",C207,"")</f>
        <v/>
      </c>
      <c r="D308" s="116" t="str">
        <f aca="false">IF(D207&lt;&gt;"",D207,"")</f>
        <v/>
      </c>
      <c r="E308" s="116" t="str">
        <f aca="false">IF(E207&lt;&gt;"",E207,"")</f>
        <v/>
      </c>
      <c r="F308" s="116" t="n">
        <v>3</v>
      </c>
      <c r="G308" s="168" t="n">
        <f aca="false">G207</f>
        <v>0</v>
      </c>
      <c r="H308" s="49" t="n">
        <f aca="false">IF($G308&lt;&gt;"",G308,"")</f>
        <v>0</v>
      </c>
      <c r="I308" s="169"/>
      <c r="J308" s="170"/>
      <c r="K308" s="171" t="str">
        <f aca="false">IF($B308&lt;&gt;"",IF(I308,(INDEX(P$213:Q$216,MATCH(H308,P$213:P$216),2)/I308)*1000,0),"")</f>
        <v/>
      </c>
      <c r="L308" s="171" t="str">
        <f aca="false">IF(Q$213&lt;&gt;"",IF($B308&lt;&gt;"",K308-$J308,""),"")</f>
        <v/>
      </c>
      <c r="M308" s="172" t="str">
        <f aca="false">IF(B308&lt;&gt;"",RANK(L308,L$213:L$312),"")</f>
        <v/>
      </c>
      <c r="N308" s="172" t="str">
        <f aca="false">IF(B308&lt;&gt;"",'Classement Général'!BC106,"")</f>
        <v/>
      </c>
      <c r="O308" s="172" t="str">
        <f aca="false">IF(B207&lt;&gt;"",'Calculs (M1..M20)'!A109,"")</f>
        <v/>
      </c>
      <c r="P308" s="0"/>
      <c r="Q308" s="0"/>
      <c r="R308" s="0"/>
      <c r="S308" s="0"/>
      <c r="T308" s="0"/>
      <c r="U308" s="0"/>
      <c r="V308" s="0"/>
      <c r="AH308" s="49" t="n">
        <f aca="false">IF($G308&lt;&gt;"",AG308,"")</f>
        <v>0</v>
      </c>
      <c r="AI308" s="169"/>
      <c r="AJ308" s="170"/>
    </row>
    <row r="309" customFormat="false" ht="13" hidden="true" customHeight="false" outlineLevel="0" collapsed="false">
      <c r="A309" s="0"/>
      <c r="B309" s="167" t="str">
        <f aca="false">IF(B208&lt;&gt;"",B208,"")</f>
        <v/>
      </c>
      <c r="C309" s="116" t="str">
        <f aca="false">IF(C208&lt;&gt;"",C208,"")</f>
        <v/>
      </c>
      <c r="D309" s="116" t="str">
        <f aca="false">IF(D208&lt;&gt;"",D208,"")</f>
        <v/>
      </c>
      <c r="E309" s="116" t="str">
        <f aca="false">IF(E208&lt;&gt;"",E208,"")</f>
        <v/>
      </c>
      <c r="F309" s="116" t="n">
        <v>3</v>
      </c>
      <c r="G309" s="168" t="n">
        <f aca="false">G208</f>
        <v>0</v>
      </c>
      <c r="H309" s="49" t="n">
        <f aca="false">IF($G309&lt;&gt;"",G309,"")</f>
        <v>0</v>
      </c>
      <c r="I309" s="169"/>
      <c r="J309" s="170"/>
      <c r="K309" s="171" t="str">
        <f aca="false">IF($B309&lt;&gt;"",IF(I309,(INDEX(P$213:Q$216,MATCH(H309,P$213:P$216),2)/I309)*1000,0),"")</f>
        <v/>
      </c>
      <c r="L309" s="171" t="str">
        <f aca="false">IF(Q$213&lt;&gt;"",IF($B309&lt;&gt;"",K309-$J309,""),"")</f>
        <v/>
      </c>
      <c r="M309" s="172" t="str">
        <f aca="false">IF(B309&lt;&gt;"",RANK(L309,L$213:L$312),"")</f>
        <v/>
      </c>
      <c r="N309" s="172" t="str">
        <f aca="false">IF(B309&lt;&gt;"",'Classement Général'!BC107,"")</f>
        <v/>
      </c>
      <c r="O309" s="172" t="str">
        <f aca="false">IF(B208&lt;&gt;"",'Calculs (M1..M20)'!A110,"")</f>
        <v/>
      </c>
      <c r="P309" s="0"/>
      <c r="Q309" s="0"/>
      <c r="R309" s="0"/>
      <c r="S309" s="0"/>
      <c r="T309" s="0"/>
      <c r="U309" s="0"/>
      <c r="V309" s="0"/>
      <c r="AH309" s="49" t="n">
        <f aca="false">IF($G309&lt;&gt;"",AG309,"")</f>
        <v>0</v>
      </c>
      <c r="AI309" s="169"/>
      <c r="AJ309" s="170"/>
    </row>
    <row r="310" customFormat="false" ht="13" hidden="true" customHeight="false" outlineLevel="0" collapsed="false">
      <c r="A310" s="0"/>
      <c r="B310" s="167" t="str">
        <f aca="false">IF(B209&lt;&gt;"",B209,"")</f>
        <v/>
      </c>
      <c r="C310" s="116" t="str">
        <f aca="false">IF(C209&lt;&gt;"",C209,"")</f>
        <v/>
      </c>
      <c r="D310" s="116" t="str">
        <f aca="false">IF(D209&lt;&gt;"",D209,"")</f>
        <v/>
      </c>
      <c r="E310" s="116" t="str">
        <f aca="false">IF(E209&lt;&gt;"",E209,"")</f>
        <v/>
      </c>
      <c r="F310" s="116" t="n">
        <v>3</v>
      </c>
      <c r="G310" s="168" t="n">
        <f aca="false">G209</f>
        <v>0</v>
      </c>
      <c r="H310" s="49" t="n">
        <f aca="false">IF($G310&lt;&gt;"",G310,"")</f>
        <v>0</v>
      </c>
      <c r="I310" s="169"/>
      <c r="J310" s="170"/>
      <c r="K310" s="171" t="str">
        <f aca="false">IF($B310&lt;&gt;"",IF(I310,(INDEX(P$213:Q$216,MATCH(H310,P$213:P$216),2)/I310)*1000,0),"")</f>
        <v/>
      </c>
      <c r="L310" s="171" t="str">
        <f aca="false">IF(Q$213&lt;&gt;"",IF($B310&lt;&gt;"",K310-$J310,""),"")</f>
        <v/>
      </c>
      <c r="M310" s="172" t="str">
        <f aca="false">IF(B310&lt;&gt;"",RANK(L310,L$213:L$312),"")</f>
        <v/>
      </c>
      <c r="N310" s="172" t="str">
        <f aca="false">IF(B310&lt;&gt;"",'Classement Général'!BC108,"")</f>
        <v/>
      </c>
      <c r="O310" s="172" t="str">
        <f aca="false">IF(B209&lt;&gt;"",'Calculs (M1..M20)'!A111,"")</f>
        <v/>
      </c>
      <c r="P310" s="0"/>
      <c r="Q310" s="0"/>
      <c r="R310" s="0"/>
      <c r="S310" s="0"/>
      <c r="T310" s="0"/>
      <c r="U310" s="0"/>
      <c r="V310" s="0"/>
      <c r="AH310" s="49" t="n">
        <f aca="false">IF($G310&lt;&gt;"",AG310,"")</f>
        <v>0</v>
      </c>
      <c r="AI310" s="169"/>
      <c r="AJ310" s="170"/>
    </row>
    <row r="311" customFormat="false" ht="13" hidden="true" customHeight="false" outlineLevel="0" collapsed="false">
      <c r="A311" s="0"/>
      <c r="B311" s="167" t="str">
        <f aca="false">IF(B210&lt;&gt;"",B210,"")</f>
        <v/>
      </c>
      <c r="C311" s="116" t="str">
        <f aca="false">IF(C210&lt;&gt;"",C210,"")</f>
        <v/>
      </c>
      <c r="D311" s="116" t="str">
        <f aca="false">IF(D210&lt;&gt;"",D210,"")</f>
        <v/>
      </c>
      <c r="E311" s="116" t="str">
        <f aca="false">IF(E210&lt;&gt;"",E210,"")</f>
        <v/>
      </c>
      <c r="F311" s="116" t="n">
        <v>3</v>
      </c>
      <c r="G311" s="168" t="n">
        <f aca="false">G210</f>
        <v>0</v>
      </c>
      <c r="H311" s="49" t="n">
        <f aca="false">IF($G311&lt;&gt;"",G311,"")</f>
        <v>0</v>
      </c>
      <c r="I311" s="169"/>
      <c r="J311" s="170"/>
      <c r="K311" s="171" t="str">
        <f aca="false">IF($B311&lt;&gt;"",IF(I311,(INDEX(P$213:Q$216,MATCH(H311,P$213:P$216),2)/I311)*1000,0),"")</f>
        <v/>
      </c>
      <c r="L311" s="171" t="str">
        <f aca="false">IF(Q$213&lt;&gt;"",IF($B311&lt;&gt;"",K311-$J311,""),"")</f>
        <v/>
      </c>
      <c r="M311" s="172" t="str">
        <f aca="false">IF(B311&lt;&gt;"",RANK(L311,L$213:L$312),"")</f>
        <v/>
      </c>
      <c r="N311" s="172" t="str">
        <f aca="false">IF(B311&lt;&gt;"",'Classement Général'!BC109,"")</f>
        <v/>
      </c>
      <c r="O311" s="172" t="str">
        <f aca="false">IF(B210&lt;&gt;"",'Calculs (M1..M20)'!A112,"")</f>
        <v/>
      </c>
      <c r="P311" s="0"/>
      <c r="Q311" s="0"/>
      <c r="R311" s="0"/>
      <c r="S311" s="0"/>
      <c r="T311" s="0"/>
      <c r="U311" s="0"/>
      <c r="V311" s="0"/>
      <c r="AH311" s="49" t="n">
        <f aca="false">IF($G311&lt;&gt;"",AG311,"")</f>
        <v>0</v>
      </c>
      <c r="AI311" s="169"/>
      <c r="AJ311" s="170"/>
    </row>
    <row r="312" customFormat="false" ht="13" hidden="true" customHeight="false" outlineLevel="0" collapsed="false">
      <c r="A312" s="0"/>
      <c r="B312" s="167" t="str">
        <f aca="false">IF(B211&lt;&gt;"",B211,"")</f>
        <v/>
      </c>
      <c r="C312" s="116" t="str">
        <f aca="false">IF(C211&lt;&gt;"",C211,"")</f>
        <v/>
      </c>
      <c r="D312" s="116" t="str">
        <f aca="false">IF(D211&lt;&gt;"",D211,"")</f>
        <v/>
      </c>
      <c r="E312" s="116" t="str">
        <f aca="false">IF(E211&lt;&gt;"",E211,"")</f>
        <v/>
      </c>
      <c r="F312" s="116" t="n">
        <v>3</v>
      </c>
      <c r="G312" s="168" t="n">
        <f aca="false">G211</f>
        <v>0</v>
      </c>
      <c r="H312" s="49" t="n">
        <f aca="false">IF($G312&lt;&gt;"",G312,"")</f>
        <v>0</v>
      </c>
      <c r="I312" s="173"/>
      <c r="J312" s="174"/>
      <c r="K312" s="171" t="str">
        <f aca="false">IF($B312&lt;&gt;"",IF(I312,(INDEX(P$213:Q$216,MATCH(H312,P$213:P$216),2)/I312)*1000,0),"")</f>
        <v/>
      </c>
      <c r="L312" s="171" t="str">
        <f aca="false">IF(Q$213&lt;&gt;"",IF($B312&lt;&gt;"",K312-$J312,""),"")</f>
        <v/>
      </c>
      <c r="M312" s="172" t="str">
        <f aca="false">IF(B312&lt;&gt;"",RANK(L312,L$213:L$312),"")</f>
        <v/>
      </c>
      <c r="N312" s="172" t="str">
        <f aca="false">IF(B312&lt;&gt;"",'Classement Général'!BC110,"")</f>
        <v/>
      </c>
      <c r="O312" s="172" t="str">
        <f aca="false">IF(B211&lt;&gt;"",'Calculs (M1..M20)'!A113,"")</f>
        <v/>
      </c>
      <c r="P312" s="0"/>
      <c r="Q312" s="0"/>
      <c r="R312" s="0"/>
      <c r="S312" s="0"/>
      <c r="T312" s="0"/>
      <c r="U312" s="0"/>
      <c r="V312" s="0"/>
      <c r="AH312" s="49" t="n">
        <f aca="false">IF($G312&lt;&gt;"",AG312,"")</f>
        <v>0</v>
      </c>
      <c r="AI312" s="173"/>
      <c r="AJ312" s="174"/>
    </row>
    <row r="313" customFormat="false" ht="12.5" hidden="true" customHeight="false" outlineLevel="0" collapsed="false">
      <c r="A313" s="137"/>
      <c r="B313" s="164" t="str">
        <f aca="false">IF(B212&lt;&gt;"",B212,"")</f>
        <v>Nom</v>
      </c>
      <c r="C313" s="165" t="str">
        <f aca="false">IF(C212&lt;&gt;"",C212,"")</f>
        <v>Dossard</v>
      </c>
      <c r="D313" s="165" t="str">
        <f aca="false">IF(D212&lt;&gt;"",D212,"")</f>
        <v>Freq</v>
      </c>
      <c r="E313" s="165" t="str">
        <f aca="false">IF(E212&lt;&gt;"",E212,"")</f>
        <v>Equipe</v>
      </c>
      <c r="F313" s="165" t="s">
        <v>103</v>
      </c>
      <c r="G313" s="165" t="s">
        <v>88</v>
      </c>
      <c r="H313" s="166" t="s">
        <v>104</v>
      </c>
      <c r="I313" s="141" t="s">
        <v>91</v>
      </c>
      <c r="J313" s="142" t="s">
        <v>105</v>
      </c>
      <c r="K313" s="120" t="s">
        <v>106</v>
      </c>
      <c r="L313" s="120" t="s">
        <v>107</v>
      </c>
      <c r="M313" s="120" t="s">
        <v>97</v>
      </c>
      <c r="N313" s="120" t="s">
        <v>100</v>
      </c>
      <c r="O313" s="120" t="s">
        <v>108</v>
      </c>
      <c r="P313" s="143" t="s">
        <v>104</v>
      </c>
      <c r="Q313" s="144" t="s">
        <v>109</v>
      </c>
      <c r="R313" s="145" t="s">
        <v>110</v>
      </c>
      <c r="S313" s="146" t="s">
        <v>111</v>
      </c>
      <c r="T313" s="147" t="s">
        <v>112</v>
      </c>
      <c r="U313" s="5" t="s">
        <v>104</v>
      </c>
      <c r="V313" s="0"/>
      <c r="AH313" s="166" t="s">
        <v>104</v>
      </c>
      <c r="AI313" s="141" t="s">
        <v>91</v>
      </c>
      <c r="AJ313" s="142" t="s">
        <v>105</v>
      </c>
    </row>
    <row r="314" customFormat="false" ht="13" hidden="true" customHeight="false" outlineLevel="0" collapsed="false">
      <c r="A314" s="0"/>
      <c r="B314" s="167" t="str">
        <f aca="false">IF(B213&lt;&gt;"",B213,"")</f>
        <v>Sébastien CHABAUD</v>
      </c>
      <c r="C314" s="116" t="n">
        <f aca="false">IF(C213&lt;&gt;"",C213,"")</f>
        <v>1</v>
      </c>
      <c r="D314" s="116" t="str">
        <f aca="false">IF(D213&lt;&gt;"",D213,"")</f>
        <v>2.4GHz</v>
      </c>
      <c r="E314" s="116" t="str">
        <f aca="false">IF(E213&lt;&gt;"",E213,"")</f>
        <v/>
      </c>
      <c r="F314" s="116" t="n">
        <v>4</v>
      </c>
      <c r="G314" s="168" t="n">
        <f aca="false">G213</f>
        <v>1</v>
      </c>
      <c r="H314" s="49" t="n">
        <f aca="false">IF($G314&lt;&gt;"",G314,"")</f>
        <v>1</v>
      </c>
      <c r="I314" s="169" t="n">
        <v>56.04</v>
      </c>
      <c r="J314" s="170"/>
      <c r="K314" s="171" t="n">
        <f aca="false">IF($B314&lt;&gt;"",IF(I314,(INDEX(P$314:Q$317,MATCH(H314,P$314:P$317),2)/I314)*1000,0),"")</f>
        <v>656.495360456817</v>
      </c>
      <c r="L314" s="171" t="n">
        <f aca="false">IF(Q$314&lt;&gt;"",IF($B314&lt;&gt;"",K314-$J314,""),"")</f>
        <v>656.495360456817</v>
      </c>
      <c r="M314" s="172" t="n">
        <f aca="false">IF(B314&lt;&gt;"",RANK(L314,L$314:L$413),"")</f>
        <v>21</v>
      </c>
      <c r="N314" s="172" t="n">
        <f aca="false">IF(B314&lt;&gt;"",'Classement Général'!BD11,"")</f>
        <v>22</v>
      </c>
      <c r="O314" s="172" t="n">
        <f aca="false">IF(B112&lt;&gt;"",'Calculs (M1..M20)'!A14,"")</f>
        <v>22</v>
      </c>
      <c r="P314" s="154" t="n">
        <f aca="false">IF(DMIN($H313:$I414,$P$10,$U$10:$U$11)&lt;&gt;0,1,"")</f>
        <v>1</v>
      </c>
      <c r="Q314" s="155" t="n">
        <f aca="false">IF(DMIN($H313:$I414,$I$10,$U$10:$U$11)&lt;&gt;0,DMIN($H313:$I414,$I$10,$U$10:$U$11),"")</f>
        <v>36.79</v>
      </c>
      <c r="R314" s="151" t="n">
        <f aca="false">IF(DMAX($H313:$I414,$I$10,$U$10:$U$11)&lt;&gt;0,DMAX($H313:$I414,$I$10,$U$10:$U$11),"")</f>
        <v>58.73</v>
      </c>
      <c r="S314" s="156" t="n">
        <f aca="false">IF($P314&lt;&gt;"",IF(DAVERAGE($H313:$I414,$I$10,$U$10:$U$11)&lt;&gt;0,DAVERAGE($H313:$I414,$I$10,$U$10:$U$11),""),"")</f>
        <v>48.3677272727273</v>
      </c>
      <c r="T314" s="157" t="n">
        <f aca="false">IF($P314&lt;&gt;"",IF(DCOUNTA($H313:$I414,$I$10,$U$10:$U$11)&lt;&gt;0,DCOUNTA($H313:$I414,$I$10,$U$10:$U$11),""),"")</f>
        <v>22</v>
      </c>
      <c r="U314" s="5" t="n">
        <v>1</v>
      </c>
      <c r="V314" s="0"/>
      <c r="AH314" s="49" t="n">
        <f aca="false">IF($G314&lt;&gt;"",AG314,"")</f>
        <v>0</v>
      </c>
      <c r="AI314" s="169"/>
      <c r="AJ314" s="170"/>
    </row>
    <row r="315" customFormat="false" ht="13" hidden="true" customHeight="false" outlineLevel="0" collapsed="false">
      <c r="A315" s="0"/>
      <c r="B315" s="167" t="str">
        <f aca="false">IF(B214&lt;&gt;"",B214,"")</f>
        <v>Herve DALL AVA</v>
      </c>
      <c r="C315" s="116" t="n">
        <f aca="false">IF(C214&lt;&gt;"",C214,"")</f>
        <v>2</v>
      </c>
      <c r="D315" s="116" t="str">
        <f aca="false">IF(D214&lt;&gt;"",D214,"")</f>
        <v>2.4GHz</v>
      </c>
      <c r="E315" s="116" t="str">
        <f aca="false">IF(E214&lt;&gt;"",E214,"")</f>
        <v/>
      </c>
      <c r="F315" s="116" t="n">
        <v>4</v>
      </c>
      <c r="G315" s="168" t="n">
        <f aca="false">G214</f>
        <v>1</v>
      </c>
      <c r="H315" s="49" t="n">
        <f aca="false">IF($G315&lt;&gt;"",G315,"")</f>
        <v>1</v>
      </c>
      <c r="I315" s="169" t="n">
        <v>50.74</v>
      </c>
      <c r="J315" s="170"/>
      <c r="K315" s="171" t="n">
        <f aca="false">IF($B315&lt;&gt;"",IF(I315,(INDEX(P$314:Q$317,MATCH(H315,P$314:P$317),2)/I315)*1000,0),"")</f>
        <v>725.068979109184</v>
      </c>
      <c r="L315" s="171" t="n">
        <f aca="false">IF(Q$11&lt;&gt;"",IF($B315&lt;&gt;"",K315-J315,""),"")</f>
        <v>725.068979109184</v>
      </c>
      <c r="M315" s="172" t="n">
        <f aca="false">IF(B315&lt;&gt;"",RANK(L315,L$314:L$413),"")</f>
        <v>14</v>
      </c>
      <c r="N315" s="172" t="n">
        <f aca="false">IF(B315&lt;&gt;"",'Classement Général'!BD12,"")</f>
        <v>13</v>
      </c>
      <c r="O315" s="172" t="n">
        <f aca="false">IF(B113&lt;&gt;"",'Calculs (M1..M20)'!A15,"")</f>
        <v>8</v>
      </c>
      <c r="P315" s="154" t="str">
        <f aca="false">IF(DMIN($H313:$I414,$P$10,$U$12:$U$13)&lt;&gt;0,2,"")</f>
        <v/>
      </c>
      <c r="Q315" s="155" t="str">
        <f aca="false">IF(DMIN($H313:$I414,$I$10,$U$12:$U$13)&lt;&gt;0,DMIN($H313:$I414,$I$10,$U$12:$U$13),"")</f>
        <v/>
      </c>
      <c r="R315" s="151" t="str">
        <f aca="false">IF(DMAX($H313:$I414,$I$10,$U$12:$U$13)&lt;&gt;0,DMAX($H313:$I414,$I$10,$U$12:$U$13),"")</f>
        <v/>
      </c>
      <c r="S315" s="156" t="str">
        <f aca="false">IF($P315&lt;&gt;"",IF(DAVERAGE($H313:$I414,$I$10,$U$12:$U$13)&lt;&gt;0,DAVERAGE($H313:$I414,$I$10,$U$12:$U$13),""),"")</f>
        <v/>
      </c>
      <c r="T315" s="157" t="str">
        <f aca="false">IF($P314&lt;&gt;"",IF(DCOUNTA($H313:$I414,$I$10,$U$12:$U$13)&lt;&gt;0,DCOUNTA($H313:$I414,$I$10,$U$12:$U$13),""),"")</f>
        <v/>
      </c>
      <c r="U315" s="5" t="s">
        <v>104</v>
      </c>
      <c r="V315" s="0"/>
      <c r="AH315" s="49" t="n">
        <f aca="false">IF($G315&lt;&gt;"",AG315,"")</f>
        <v>0</v>
      </c>
      <c r="AI315" s="169"/>
      <c r="AJ315" s="170"/>
    </row>
    <row r="316" customFormat="false" ht="13" hidden="true" customHeight="false" outlineLevel="0" collapsed="false">
      <c r="A316" s="0"/>
      <c r="B316" s="167" t="str">
        <f aca="false">IF(B215&lt;&gt;"",B215,"")</f>
        <v>Jean Luc FOUCHER</v>
      </c>
      <c r="C316" s="116" t="n">
        <f aca="false">IF(C215&lt;&gt;"",C215,"")</f>
        <v>3</v>
      </c>
      <c r="D316" s="116" t="str">
        <f aca="false">IF(D215&lt;&gt;"",D215,"")</f>
        <v>2.4GHz</v>
      </c>
      <c r="E316" s="116" t="str">
        <f aca="false">IF(E215&lt;&gt;"",E215,"")</f>
        <v/>
      </c>
      <c r="F316" s="116" t="n">
        <v>4</v>
      </c>
      <c r="G316" s="168" t="n">
        <f aca="false">G215</f>
        <v>1</v>
      </c>
      <c r="H316" s="49" t="n">
        <f aca="false">IF($G316&lt;&gt;"",G316,"")</f>
        <v>1</v>
      </c>
      <c r="I316" s="169" t="n">
        <v>46.76</v>
      </c>
      <c r="J316" s="170"/>
      <c r="K316" s="171" t="n">
        <f aca="false">IF($B316&lt;&gt;"",IF(I316,(INDEX(P$314:Q$317,MATCH(H316,P$314:P$317),2)/I316)*1000,0),"")</f>
        <v>786.783575705731</v>
      </c>
      <c r="L316" s="171" t="n">
        <f aca="false">IF(Q$11&lt;&gt;"",IF($B316&lt;&gt;"",K316-J316,""),"")</f>
        <v>786.783575705731</v>
      </c>
      <c r="M316" s="172" t="n">
        <f aca="false">IF(B316&lt;&gt;"",RANK(L316,L$314:L$413),"")</f>
        <v>10</v>
      </c>
      <c r="N316" s="172" t="n">
        <f aca="false">IF(B316&lt;&gt;"",'Classement Général'!BD13,"")</f>
        <v>15</v>
      </c>
      <c r="O316" s="172" t="n">
        <f aca="false">IF(B114&lt;&gt;"",'Calculs (M1..M20)'!A16,"")</f>
        <v>15</v>
      </c>
      <c r="P316" s="154" t="str">
        <f aca="false">IF(DMIN($H313:$I414,$P$10,$U$14:$U$15)&lt;&gt;0,3,"")</f>
        <v/>
      </c>
      <c r="Q316" s="155" t="str">
        <f aca="false">IF(DMIN($H313:$I414,$I$10,$U$14:$U$15)&lt;&gt;0,DMIN($H313:$I414,$I$10,$U$14:$U$15),"")</f>
        <v/>
      </c>
      <c r="R316" s="151" t="str">
        <f aca="false">IF(DMAX($H313:$I414,$I$10,$U$14:$U$15)&lt;&gt;0,DMAX($H313:$I414,$I$10,$U$14:$U$15),"")</f>
        <v/>
      </c>
      <c r="S316" s="156" t="str">
        <f aca="false">IF($P316&lt;&gt;"",IF(DAVERAGE($H313:$I414,$I$10,$U$14:$U$15)&lt;&gt;0,DAVERAGE($H313:$I414,$I$10,$U$14:$U$15),""),"")</f>
        <v/>
      </c>
      <c r="T316" s="157" t="str">
        <f aca="false">IF($P316&lt;&gt;"",IF(DCOUNTA($H313:$I414,$I$10,$U$14:$U$15)&lt;&gt;0,DCOUNTA($H313:$I414,$I$10,$U$14:$U$15),""),"")</f>
        <v/>
      </c>
      <c r="U316" s="5" t="n">
        <v>2</v>
      </c>
      <c r="V316" s="0"/>
      <c r="AH316" s="49" t="n">
        <f aca="false">IF($G316&lt;&gt;"",AG316,"")</f>
        <v>0</v>
      </c>
      <c r="AI316" s="169"/>
      <c r="AJ316" s="170"/>
    </row>
    <row r="317" customFormat="false" ht="13.5" hidden="true" customHeight="false" outlineLevel="0" collapsed="false">
      <c r="A317" s="0"/>
      <c r="B317" s="167" t="str">
        <f aca="false">IF(B216&lt;&gt;"",B216,"")</f>
        <v>Thomas DELARBRE</v>
      </c>
      <c r="C317" s="116" t="n">
        <f aca="false">IF(C216&lt;&gt;"",C216,"")</f>
        <v>4</v>
      </c>
      <c r="D317" s="116" t="str">
        <f aca="false">IF(D216&lt;&gt;"",D216,"")</f>
        <v>2.4GHz</v>
      </c>
      <c r="E317" s="116" t="str">
        <f aca="false">IF(E216&lt;&gt;"",E216,"")</f>
        <v/>
      </c>
      <c r="F317" s="116" t="n">
        <v>4</v>
      </c>
      <c r="G317" s="168" t="n">
        <f aca="false">G216</f>
        <v>1</v>
      </c>
      <c r="H317" s="49" t="n">
        <f aca="false">IF($G317&lt;&gt;"",G317,"")</f>
        <v>1</v>
      </c>
      <c r="I317" s="169" t="n">
        <v>53.39</v>
      </c>
      <c r="J317" s="170"/>
      <c r="K317" s="171" t="n">
        <f aca="false">IF($B317&lt;&gt;"",IF(I317,(INDEX(P$314:Q$317,MATCH(H317,P$314:P$317),2)/I317)*1000,0),"")</f>
        <v>689.080352125866</v>
      </c>
      <c r="L317" s="171" t="n">
        <f aca="false">IF(Q$11&lt;&gt;"",IF($B317&lt;&gt;"",K317-J317,""),"")</f>
        <v>689.080352125866</v>
      </c>
      <c r="M317" s="172" t="n">
        <f aca="false">IF(B317&lt;&gt;"",RANK(L317,L$314:L$413),"")</f>
        <v>19</v>
      </c>
      <c r="N317" s="172" t="n">
        <f aca="false">IF(B317&lt;&gt;"",'Classement Général'!BD14,"")</f>
        <v>5</v>
      </c>
      <c r="O317" s="172" t="n">
        <f aca="false">IF(B115&lt;&gt;"",'Calculs (M1..M20)'!A17,"")</f>
        <v>10</v>
      </c>
      <c r="P317" s="158" t="str">
        <f aca="false">IF(DMIN($H313:$I414,$P$10,$U$16:$U$17)&lt;&gt;0,4,"")</f>
        <v/>
      </c>
      <c r="Q317" s="159" t="str">
        <f aca="false">IF(DMIN($H313:$I414,$I$10,$U$16:$U$17)&lt;&gt;0,DMIN($H313:$I414,$I$10,$U$16:$U$17),"")</f>
        <v/>
      </c>
      <c r="R317" s="160" t="str">
        <f aca="false">IF(DMAX($H313:$I414,$I$10,$U$16:$U$17)&lt;&gt;0,DMAX($H313:$I414,$I$10,$U$16:$U$17),"")</f>
        <v/>
      </c>
      <c r="S317" s="161" t="str">
        <f aca="false">IF($P317&lt;&gt;"",IF(DAVERAGE($H313:$I414,$I$10,$U$16:$U$17)&lt;&gt;0,DAVERAGE($H313:$I414,$I$10,$U$16:$U$17),""),"")</f>
        <v/>
      </c>
      <c r="T317" s="162" t="str">
        <f aca="false">IF($P316&lt;&gt;"",IF(DCOUNTA($H313:$I414,$I$10,$U$16:$U$17)&lt;&gt;0,DCOUNTA($H313:$I414,$I$10,$U$16:$U$17),""),"")</f>
        <v/>
      </c>
      <c r="U317" s="5" t="s">
        <v>104</v>
      </c>
      <c r="V317" s="0"/>
      <c r="AH317" s="49" t="n">
        <f aca="false">IF($G317&lt;&gt;"",AG317,"")</f>
        <v>0</v>
      </c>
      <c r="AI317" s="169"/>
      <c r="AJ317" s="170"/>
    </row>
    <row r="318" customFormat="false" ht="13.5" hidden="true" customHeight="false" outlineLevel="0" collapsed="false">
      <c r="A318" s="0"/>
      <c r="B318" s="167" t="str">
        <f aca="false">IF(B217&lt;&gt;"",B217,"")</f>
        <v>Pierre DIATTA</v>
      </c>
      <c r="C318" s="116" t="n">
        <f aca="false">IF(C217&lt;&gt;"",C217,"")</f>
        <v>5</v>
      </c>
      <c r="D318" s="116" t="str">
        <f aca="false">IF(D217&lt;&gt;"",D217,"")</f>
        <v>2.4GHz</v>
      </c>
      <c r="E318" s="116" t="str">
        <f aca="false">IF(E217&lt;&gt;"",E217,"")</f>
        <v/>
      </c>
      <c r="F318" s="116" t="n">
        <v>4</v>
      </c>
      <c r="G318" s="168" t="n">
        <f aca="false">G217</f>
        <v>1</v>
      </c>
      <c r="H318" s="49" t="n">
        <f aca="false">IF($G318&lt;&gt;"",G318,"")</f>
        <v>1</v>
      </c>
      <c r="I318" s="169" t="n">
        <v>58.73</v>
      </c>
      <c r="J318" s="170"/>
      <c r="K318" s="171" t="n">
        <f aca="false">IF($B318&lt;&gt;"",IF(I318,(INDEX(P$314:Q$317,MATCH(H318,P$314:P$317),2)/I318)*1000,0),"")</f>
        <v>626.426017367615</v>
      </c>
      <c r="L318" s="171" t="n">
        <f aca="false">IF(Q$11&lt;&gt;"",IF($B318&lt;&gt;"",K318-J318,""),"")</f>
        <v>626.426017367615</v>
      </c>
      <c r="M318" s="172" t="n">
        <f aca="false">IF(B318&lt;&gt;"",RANK(L318,L$314:L$413),"")</f>
        <v>22</v>
      </c>
      <c r="N318" s="172" t="n">
        <f aca="false">IF(B318&lt;&gt;"",'Classement Général'!BD15,"")</f>
        <v>21</v>
      </c>
      <c r="O318" s="172" t="n">
        <f aca="false">IF(B116&lt;&gt;"",'Calculs (M1..M20)'!A18,"")</f>
        <v>20</v>
      </c>
      <c r="P318" s="5"/>
      <c r="Q318" s="5"/>
      <c r="R318" s="0"/>
      <c r="S318" s="0"/>
      <c r="T318" s="163" t="n">
        <f aca="false">SUM(T314:T317)</f>
        <v>22</v>
      </c>
      <c r="U318" s="5" t="n">
        <v>3</v>
      </c>
      <c r="V318" s="1" t="n">
        <f aca="false">T318</f>
        <v>22</v>
      </c>
      <c r="AH318" s="49" t="n">
        <f aca="false">IF($G318&lt;&gt;"",AG318,"")</f>
        <v>0</v>
      </c>
      <c r="AI318" s="169"/>
      <c r="AJ318" s="170"/>
    </row>
    <row r="319" customFormat="false" ht="13" hidden="true" customHeight="false" outlineLevel="0" collapsed="false">
      <c r="A319" s="0"/>
      <c r="B319" s="167" t="str">
        <f aca="false">IF(B218&lt;&gt;"",B218,"")</f>
        <v>Olivier MONET</v>
      </c>
      <c r="C319" s="116" t="n">
        <f aca="false">IF(C218&lt;&gt;"",C218,"")</f>
        <v>6</v>
      </c>
      <c r="D319" s="116" t="str">
        <f aca="false">IF(D218&lt;&gt;"",D218,"")</f>
        <v>41.110MHz</v>
      </c>
      <c r="E319" s="116" t="str">
        <f aca="false">IF(E218&lt;&gt;"",E218,"")</f>
        <v/>
      </c>
      <c r="F319" s="116" t="n">
        <v>4</v>
      </c>
      <c r="G319" s="168" t="n">
        <f aca="false">G218</f>
        <v>1</v>
      </c>
      <c r="H319" s="49" t="n">
        <f aca="false">IF($G319&lt;&gt;"",G319,"")</f>
        <v>1</v>
      </c>
      <c r="I319" s="169" t="n">
        <v>44.92</v>
      </c>
      <c r="J319" s="170"/>
      <c r="K319" s="171" t="n">
        <f aca="false">IF($B319&lt;&gt;"",IF(I319,(INDEX(P$314:Q$317,MATCH(H319,P$314:P$317),2)/I319)*1000,0),"")</f>
        <v>819.011576135352</v>
      </c>
      <c r="L319" s="171" t="n">
        <f aca="false">IF(Q$11&lt;&gt;"",IF($B319&lt;&gt;"",K319-J319,""),"")</f>
        <v>819.011576135352</v>
      </c>
      <c r="M319" s="172" t="n">
        <f aca="false">IF(B319&lt;&gt;"",RANK(L319,L$314:L$413),"")</f>
        <v>7</v>
      </c>
      <c r="N319" s="172" t="n">
        <f aca="false">IF(B319&lt;&gt;"",'Classement Général'!BD16,"")</f>
        <v>11</v>
      </c>
      <c r="O319" s="172" t="n">
        <f aca="false">IF(B117&lt;&gt;"",'Calculs (M1..M20)'!A19,"")</f>
        <v>6</v>
      </c>
      <c r="P319" s="5"/>
      <c r="Q319" s="5"/>
      <c r="R319" s="0"/>
      <c r="S319" s="0"/>
      <c r="T319" s="0"/>
      <c r="U319" s="5" t="s">
        <v>104</v>
      </c>
      <c r="V319" s="0"/>
      <c r="AH319" s="49" t="n">
        <f aca="false">IF($G319&lt;&gt;"",AG319,"")</f>
        <v>0</v>
      </c>
      <c r="AI319" s="169"/>
      <c r="AJ319" s="170"/>
    </row>
    <row r="320" customFormat="false" ht="13" hidden="true" customHeight="false" outlineLevel="0" collapsed="false">
      <c r="A320" s="0"/>
      <c r="B320" s="167" t="str">
        <f aca="false">IF(B219&lt;&gt;"",B219,"")</f>
        <v>Pierre RONDEL</v>
      </c>
      <c r="C320" s="116" t="n">
        <f aca="false">IF(C219&lt;&gt;"",C219,"")</f>
        <v>7</v>
      </c>
      <c r="D320" s="116" t="str">
        <f aca="false">IF(D219&lt;&gt;"",D219,"")</f>
        <v>2.4GHz</v>
      </c>
      <c r="E320" s="116" t="str">
        <f aca="false">IF(E219&lt;&gt;"",E219,"")</f>
        <v/>
      </c>
      <c r="F320" s="116" t="n">
        <v>4</v>
      </c>
      <c r="G320" s="168" t="n">
        <f aca="false">G219</f>
        <v>1</v>
      </c>
      <c r="H320" s="49" t="n">
        <f aca="false">IF($G320&lt;&gt;"",G320,"")</f>
        <v>1</v>
      </c>
      <c r="I320" s="169" t="n">
        <v>44.12</v>
      </c>
      <c r="J320" s="170"/>
      <c r="K320" s="171" t="n">
        <f aca="false">IF($B320&lt;&gt;"",IF(I320,(INDEX(P$314:Q$317,MATCH(H320,P$314:P$317),2)/I320)*1000,0),"")</f>
        <v>833.862194016319</v>
      </c>
      <c r="L320" s="171" t="n">
        <f aca="false">IF(Q$11&lt;&gt;"",IF($B320&lt;&gt;"",K320-J320,""),"")</f>
        <v>833.862194016319</v>
      </c>
      <c r="M320" s="172" t="n">
        <f aca="false">IF(B320&lt;&gt;"",RANK(L320,L$314:L$413),"")</f>
        <v>6</v>
      </c>
      <c r="N320" s="172" t="n">
        <f aca="false">IF(B320&lt;&gt;"",'Classement Général'!BD17,"")</f>
        <v>2</v>
      </c>
      <c r="O320" s="172" t="n">
        <f aca="false">IF(B118&lt;&gt;"",'Calculs (M1..M20)'!A20,"")</f>
        <v>1</v>
      </c>
      <c r="P320" s="5"/>
      <c r="Q320" s="5"/>
      <c r="R320" s="0"/>
      <c r="S320" s="0"/>
      <c r="T320" s="0"/>
      <c r="U320" s="5" t="n">
        <v>4</v>
      </c>
      <c r="V320" s="0"/>
      <c r="AH320" s="49" t="n">
        <f aca="false">IF($G320&lt;&gt;"",AG320,"")</f>
        <v>0</v>
      </c>
      <c r="AI320" s="169"/>
      <c r="AJ320" s="170"/>
    </row>
    <row r="321" customFormat="false" ht="13" hidden="true" customHeight="false" outlineLevel="0" collapsed="false">
      <c r="A321" s="0"/>
      <c r="B321" s="167" t="str">
        <f aca="false">IF(B220&lt;&gt;"",B220,"")</f>
        <v>Andreas FRICKE</v>
      </c>
      <c r="C321" s="116" t="n">
        <f aca="false">IF(C220&lt;&gt;"",C220,"")</f>
        <v>8</v>
      </c>
      <c r="D321" s="116" t="str">
        <f aca="false">IF(D220&lt;&gt;"",D220,"")</f>
        <v>2.4GHz</v>
      </c>
      <c r="E321" s="116" t="str">
        <f aca="false">IF(E220&lt;&gt;"",E220,"")</f>
        <v/>
      </c>
      <c r="F321" s="116" t="n">
        <v>4</v>
      </c>
      <c r="G321" s="168" t="n">
        <f aca="false">G220</f>
        <v>1</v>
      </c>
      <c r="H321" s="49" t="n">
        <f aca="false">IF($G321&lt;&gt;"",G321,"")</f>
        <v>1</v>
      </c>
      <c r="I321" s="169" t="n">
        <v>52.44</v>
      </c>
      <c r="J321" s="170"/>
      <c r="K321" s="171" t="n">
        <f aca="false">IF($B321&lt;&gt;"",IF(I321,(INDEX(P$314:Q$317,MATCH(H321,P$314:P$317),2)/I321)*1000,0),"")</f>
        <v>701.563691838291</v>
      </c>
      <c r="L321" s="171" t="n">
        <f aca="false">IF(Q$11&lt;&gt;"",IF($B321&lt;&gt;"",K321-J321,""),"")</f>
        <v>701.563691838291</v>
      </c>
      <c r="M321" s="172" t="n">
        <f aca="false">IF(B321&lt;&gt;"",RANK(L321,L$314:L$413),"")</f>
        <v>17</v>
      </c>
      <c r="N321" s="172" t="n">
        <f aca="false">IF(B321&lt;&gt;"",'Classement Général'!BD18,"")</f>
        <v>16</v>
      </c>
      <c r="O321" s="172" t="n">
        <f aca="false">IF(B119&lt;&gt;"",'Calculs (M1..M20)'!A21,"")</f>
        <v>18</v>
      </c>
      <c r="P321" s="5"/>
      <c r="Q321" s="5"/>
      <c r="R321" s="0"/>
      <c r="S321" s="0"/>
      <c r="T321" s="0"/>
      <c r="U321" s="0"/>
      <c r="V321" s="0"/>
      <c r="AH321" s="49" t="n">
        <f aca="false">IF($G321&lt;&gt;"",AG321,"")</f>
        <v>0</v>
      </c>
      <c r="AI321" s="169"/>
      <c r="AJ321" s="170"/>
    </row>
    <row r="322" customFormat="false" ht="13" hidden="true" customHeight="false" outlineLevel="0" collapsed="false">
      <c r="A322" s="0"/>
      <c r="B322" s="167" t="str">
        <f aca="false">IF(B221&lt;&gt;"",B221,"")</f>
        <v>Thomas FAURE</v>
      </c>
      <c r="C322" s="116" t="n">
        <f aca="false">IF(C221&lt;&gt;"",C221,"")</f>
        <v>9</v>
      </c>
      <c r="D322" s="116" t="str">
        <f aca="false">IF(D221&lt;&gt;"",D221,"")</f>
        <v>2.4GHz</v>
      </c>
      <c r="E322" s="116" t="str">
        <f aca="false">IF(E221&lt;&gt;"",E221,"")</f>
        <v/>
      </c>
      <c r="F322" s="116" t="n">
        <v>4</v>
      </c>
      <c r="G322" s="168" t="n">
        <f aca="false">G221</f>
        <v>1</v>
      </c>
      <c r="H322" s="49" t="n">
        <f aca="false">IF($G322&lt;&gt;"",G322,"")</f>
        <v>1</v>
      </c>
      <c r="I322" s="169" t="n">
        <v>55.3</v>
      </c>
      <c r="J322" s="170"/>
      <c r="K322" s="171" t="n">
        <f aca="false">IF($B322&lt;&gt;"",IF(I322,(INDEX(P$314:Q$317,MATCH(H322,P$314:P$317),2)/I322)*1000,0),"")</f>
        <v>665.280289330922</v>
      </c>
      <c r="L322" s="171" t="n">
        <f aca="false">IF(Q$11&lt;&gt;"",IF($B322&lt;&gt;"",K322-J322,""),"")</f>
        <v>665.280289330922</v>
      </c>
      <c r="M322" s="172" t="n">
        <f aca="false">IF(B322&lt;&gt;"",RANK(L322,L$314:L$413),"")</f>
        <v>20</v>
      </c>
      <c r="N322" s="172" t="n">
        <f aca="false">IF(B322&lt;&gt;"",'Classement Général'!BD19,"")</f>
        <v>3</v>
      </c>
      <c r="O322" s="172" t="n">
        <f aca="false">IF(B120&lt;&gt;"",'Calculs (M1..M20)'!A22,"")</f>
        <v>11</v>
      </c>
      <c r="P322" s="0"/>
      <c r="Q322" s="0"/>
      <c r="R322" s="0"/>
      <c r="S322" s="0"/>
      <c r="T322" s="0"/>
      <c r="U322" s="0"/>
      <c r="V322" s="0"/>
      <c r="AH322" s="49" t="n">
        <f aca="false">IF($G322&lt;&gt;"",AG322,"")</f>
        <v>0</v>
      </c>
      <c r="AI322" s="169"/>
      <c r="AJ322" s="170"/>
    </row>
    <row r="323" customFormat="false" ht="13" hidden="true" customHeight="false" outlineLevel="0" collapsed="false">
      <c r="A323" s="0"/>
      <c r="B323" s="167" t="str">
        <f aca="false">IF(B222&lt;&gt;"",B222,"")</f>
        <v>Philippe LANES</v>
      </c>
      <c r="C323" s="116" t="n">
        <f aca="false">IF(C222&lt;&gt;"",C222,"")</f>
        <v>10</v>
      </c>
      <c r="D323" s="116" t="str">
        <f aca="false">IF(D222&lt;&gt;"",D222,"")</f>
        <v>2.4GHz</v>
      </c>
      <c r="E323" s="116" t="str">
        <f aca="false">IF(E222&lt;&gt;"",E222,"")</f>
        <v/>
      </c>
      <c r="F323" s="116" t="n">
        <v>4</v>
      </c>
      <c r="G323" s="168" t="n">
        <f aca="false">G222</f>
        <v>1</v>
      </c>
      <c r="H323" s="49" t="n">
        <f aca="false">IF($G323&lt;&gt;"",G323,"")</f>
        <v>1</v>
      </c>
      <c r="I323" s="169" t="n">
        <v>51.86</v>
      </c>
      <c r="J323" s="170"/>
      <c r="K323" s="171" t="n">
        <f aca="false">IF($B323&lt;&gt;"",IF(I323,(INDEX(P$314:Q$317,MATCH(H323,P$314:P$317),2)/I323)*1000,0),"")</f>
        <v>709.409949865021</v>
      </c>
      <c r="L323" s="171" t="n">
        <f aca="false">IF(Q$11&lt;&gt;"",IF($B323&lt;&gt;"",K323-J323,""),"")</f>
        <v>709.409949865021</v>
      </c>
      <c r="M323" s="172" t="n">
        <f aca="false">IF(B323&lt;&gt;"",RANK(L323,L$314:L$413),"")</f>
        <v>16</v>
      </c>
      <c r="N323" s="172" t="n">
        <f aca="false">IF(B323&lt;&gt;"",'Classement Général'!BD20,"")</f>
        <v>14</v>
      </c>
      <c r="O323" s="172" t="n">
        <f aca="false">IF(B121&lt;&gt;"",'Calculs (M1..M20)'!A23,"")</f>
        <v>14</v>
      </c>
      <c r="P323" s="0"/>
      <c r="Q323" s="0"/>
      <c r="R323" s="0"/>
      <c r="S323" s="0"/>
      <c r="T323" s="0"/>
      <c r="U323" s="0"/>
      <c r="V323" s="0"/>
      <c r="AH323" s="49" t="n">
        <f aca="false">IF($G323&lt;&gt;"",AG323,"")</f>
        <v>0</v>
      </c>
      <c r="AI323" s="169"/>
      <c r="AJ323" s="170"/>
    </row>
    <row r="324" customFormat="false" ht="13" hidden="true" customHeight="false" outlineLevel="0" collapsed="false">
      <c r="A324" s="0"/>
      <c r="B324" s="167" t="str">
        <f aca="false">IF(B223&lt;&gt;"",B223,"")</f>
        <v>Julien HONOR</v>
      </c>
      <c r="C324" s="116" t="n">
        <f aca="false">IF(C223&lt;&gt;"",C223,"")</f>
        <v>11</v>
      </c>
      <c r="D324" s="116" t="str">
        <f aca="false">IF(D223&lt;&gt;"",D223,"")</f>
        <v>2.4GHz</v>
      </c>
      <c r="E324" s="116" t="str">
        <f aca="false">IF(E223&lt;&gt;"",E223,"")</f>
        <v/>
      </c>
      <c r="F324" s="116" t="n">
        <v>4</v>
      </c>
      <c r="G324" s="168" t="n">
        <f aca="false">G223</f>
        <v>1</v>
      </c>
      <c r="H324" s="49" t="n">
        <f aca="false">IF($G324&lt;&gt;"",G324,"")</f>
        <v>1</v>
      </c>
      <c r="I324" s="169" t="n">
        <v>42.03</v>
      </c>
      <c r="J324" s="170"/>
      <c r="K324" s="171" t="n">
        <f aca="false">IF($B324&lt;&gt;"",IF(I324,(INDEX(P$314:Q$317,MATCH(H324,P$314:P$317),2)/I324)*1000,0),"")</f>
        <v>875.327147275755</v>
      </c>
      <c r="L324" s="171" t="n">
        <f aca="false">IF(Q$11&lt;&gt;"",IF($B324&lt;&gt;"",K324-J324,""),"")</f>
        <v>875.327147275755</v>
      </c>
      <c r="M324" s="172" t="n">
        <f aca="false">IF(B324&lt;&gt;"",RANK(L324,L$314:L$413),"")</f>
        <v>3</v>
      </c>
      <c r="N324" s="172" t="n">
        <f aca="false">IF(B324&lt;&gt;"",'Classement Général'!BD21,"")</f>
        <v>9</v>
      </c>
      <c r="O324" s="172" t="n">
        <f aca="false">IF(B122&lt;&gt;"",'Calculs (M1..M20)'!A24,"")</f>
        <v>3</v>
      </c>
      <c r="P324" s="0"/>
      <c r="Q324" s="0"/>
      <c r="R324" s="0"/>
      <c r="S324" s="0"/>
      <c r="T324" s="0"/>
      <c r="U324" s="0"/>
      <c r="V324" s="0"/>
      <c r="AH324" s="49" t="n">
        <f aca="false">IF($G324&lt;&gt;"",AG324,"")</f>
        <v>0</v>
      </c>
      <c r="AI324" s="169"/>
      <c r="AJ324" s="170"/>
    </row>
    <row r="325" customFormat="false" ht="13" hidden="true" customHeight="false" outlineLevel="0" collapsed="false">
      <c r="A325" s="0"/>
      <c r="B325" s="167" t="str">
        <f aca="false">IF(B224&lt;&gt;"",B224,"")</f>
        <v>Michael KREBS</v>
      </c>
      <c r="C325" s="116" t="n">
        <f aca="false">IF(C224&lt;&gt;"",C224,"")</f>
        <v>12</v>
      </c>
      <c r="D325" s="116" t="str">
        <f aca="false">IF(D224&lt;&gt;"",D224,"")</f>
        <v>2.4GHz</v>
      </c>
      <c r="E325" s="116" t="str">
        <f aca="false">IF(E224&lt;&gt;"",E224,"")</f>
        <v/>
      </c>
      <c r="F325" s="116" t="n">
        <v>4</v>
      </c>
      <c r="G325" s="168" t="n">
        <f aca="false">G224</f>
        <v>1</v>
      </c>
      <c r="H325" s="49" t="n">
        <f aca="false">IF($G325&lt;&gt;"",G325,"")</f>
        <v>1</v>
      </c>
      <c r="I325" s="169" t="n">
        <v>43.07</v>
      </c>
      <c r="J325" s="170"/>
      <c r="K325" s="171" t="n">
        <f aca="false">IF($B325&lt;&gt;"",IF(I325,(INDEX(P$314:Q$317,MATCH(H325,P$314:P$317),2)/I325)*1000,0),"")</f>
        <v>854.190852101231</v>
      </c>
      <c r="L325" s="171" t="n">
        <f aca="false">IF(Q$11&lt;&gt;"",IF($B325&lt;&gt;"",K325-J325,""),"")</f>
        <v>854.190852101231</v>
      </c>
      <c r="M325" s="172" t="n">
        <f aca="false">IF(B325&lt;&gt;"",RANK(L325,L$314:L$413),"")</f>
        <v>4</v>
      </c>
      <c r="N325" s="172" t="n">
        <f aca="false">IF(B325&lt;&gt;"",'Classement Général'!BD22,"")</f>
        <v>10</v>
      </c>
      <c r="O325" s="172" t="n">
        <f aca="false">IF(B123&lt;&gt;"",'Calculs (M1..M20)'!A25,"")</f>
        <v>12</v>
      </c>
      <c r="P325" s="0"/>
      <c r="Q325" s="0"/>
      <c r="R325" s="0"/>
      <c r="S325" s="0"/>
      <c r="T325" s="0"/>
      <c r="U325" s="0"/>
      <c r="V325" s="0"/>
      <c r="AH325" s="49" t="n">
        <f aca="false">IF($G325&lt;&gt;"",AG325,"")</f>
        <v>0</v>
      </c>
      <c r="AI325" s="169"/>
      <c r="AJ325" s="170"/>
    </row>
    <row r="326" customFormat="false" ht="13" hidden="true" customHeight="false" outlineLevel="0" collapsed="false">
      <c r="A326" s="0"/>
      <c r="B326" s="167" t="str">
        <f aca="false">IF(B225&lt;&gt;"",B225,"")</f>
        <v>Aubry GABANON</v>
      </c>
      <c r="C326" s="116" t="n">
        <f aca="false">IF(C225&lt;&gt;"",C225,"")</f>
        <v>13</v>
      </c>
      <c r="D326" s="116" t="str">
        <f aca="false">IF(D225&lt;&gt;"",D225,"")</f>
        <v>2.4GHz</v>
      </c>
      <c r="E326" s="116" t="str">
        <f aca="false">IF(E225&lt;&gt;"",E225,"")</f>
        <v/>
      </c>
      <c r="F326" s="116" t="n">
        <v>4</v>
      </c>
      <c r="G326" s="168" t="n">
        <f aca="false">G225</f>
        <v>1</v>
      </c>
      <c r="H326" s="49" t="n">
        <f aca="false">IF($G326&lt;&gt;"",G326,"")</f>
        <v>1</v>
      </c>
      <c r="I326" s="169" t="n">
        <v>47.58</v>
      </c>
      <c r="J326" s="170"/>
      <c r="K326" s="171" t="n">
        <f aca="false">IF($B326&lt;&gt;"",IF(I326,(INDEX(P$314:Q$317,MATCH(H326,P$314:P$317),2)/I326)*1000,0),"")</f>
        <v>773.224043715847</v>
      </c>
      <c r="L326" s="171" t="n">
        <f aca="false">IF(Q$11&lt;&gt;"",IF($B326&lt;&gt;"",K326-J326,""),"")</f>
        <v>773.224043715847</v>
      </c>
      <c r="M326" s="172" t="n">
        <f aca="false">IF(B326&lt;&gt;"",RANK(L326,L$314:L$413),"")</f>
        <v>11</v>
      </c>
      <c r="N326" s="172" t="n">
        <f aca="false">IF(B326&lt;&gt;"",'Classement Général'!BD23,"")</f>
        <v>6</v>
      </c>
      <c r="O326" s="172" t="n">
        <f aca="false">IF(B124&lt;&gt;"",'Calculs (M1..M20)'!A26,"")</f>
        <v>5</v>
      </c>
      <c r="P326" s="0"/>
      <c r="Q326" s="0"/>
      <c r="R326" s="0"/>
      <c r="S326" s="0"/>
      <c r="T326" s="0"/>
      <c r="U326" s="0"/>
      <c r="V326" s="0"/>
      <c r="AH326" s="49" t="n">
        <f aca="false">IF($G326&lt;&gt;"",AG326,"")</f>
        <v>0</v>
      </c>
      <c r="AI326" s="169"/>
      <c r="AJ326" s="170"/>
    </row>
    <row r="327" customFormat="false" ht="13" hidden="true" customHeight="false" outlineLevel="0" collapsed="false">
      <c r="A327" s="0"/>
      <c r="B327" s="167" t="str">
        <f aca="false">IF(B226&lt;&gt;"",B226,"")</f>
        <v>Serge DELARBRE</v>
      </c>
      <c r="C327" s="116" t="n">
        <f aca="false">IF(C226&lt;&gt;"",C226,"")</f>
        <v>14</v>
      </c>
      <c r="D327" s="116" t="str">
        <f aca="false">IF(D226&lt;&gt;"",D226,"")</f>
        <v>2.4GHz</v>
      </c>
      <c r="E327" s="116" t="str">
        <f aca="false">IF(E226&lt;&gt;"",E226,"")</f>
        <v/>
      </c>
      <c r="F327" s="116" t="n">
        <v>4</v>
      </c>
      <c r="G327" s="168" t="n">
        <f aca="false">G226</f>
        <v>1</v>
      </c>
      <c r="H327" s="49" t="n">
        <f aca="false">IF($G327&lt;&gt;"",G327,"")</f>
        <v>1</v>
      </c>
      <c r="I327" s="169" t="n">
        <v>49.6</v>
      </c>
      <c r="J327" s="170"/>
      <c r="K327" s="171" t="n">
        <f aca="false">IF($B327&lt;&gt;"",IF(I327,(INDEX(P$314:Q$317,MATCH(H327,P$314:P$317),2)/I327)*1000,0),"")</f>
        <v>741.733870967742</v>
      </c>
      <c r="L327" s="171" t="n">
        <f aca="false">IF(Q$11&lt;&gt;"",IF($B327&lt;&gt;"",K327-J327,""),"")</f>
        <v>741.733870967742</v>
      </c>
      <c r="M327" s="172" t="n">
        <f aca="false">IF(B327&lt;&gt;"",RANK(L327,L$314:L$413),"")</f>
        <v>13</v>
      </c>
      <c r="N327" s="172" t="n">
        <f aca="false">IF(B327&lt;&gt;"",'Classement Général'!BD24,"")</f>
        <v>17</v>
      </c>
      <c r="O327" s="172" t="n">
        <f aca="false">IF(B125&lt;&gt;"",'Calculs (M1..M20)'!A27,"")</f>
        <v>17</v>
      </c>
      <c r="P327" s="0"/>
      <c r="Q327" s="0"/>
      <c r="R327" s="0"/>
      <c r="S327" s="0"/>
      <c r="T327" s="0"/>
      <c r="U327" s="0"/>
      <c r="V327" s="0"/>
      <c r="AH327" s="49" t="n">
        <f aca="false">IF($G327&lt;&gt;"",AG327,"")</f>
        <v>0</v>
      </c>
      <c r="AI327" s="169"/>
      <c r="AJ327" s="170"/>
    </row>
    <row r="328" customFormat="false" ht="13" hidden="true" customHeight="false" outlineLevel="0" collapsed="false">
      <c r="A328" s="0"/>
      <c r="B328" s="167" t="str">
        <f aca="false">IF(B227&lt;&gt;"",B227,"")</f>
        <v>Arnaud LEGER</v>
      </c>
      <c r="C328" s="116" t="n">
        <f aca="false">IF(C227&lt;&gt;"",C227,"")</f>
        <v>15</v>
      </c>
      <c r="D328" s="116" t="str">
        <f aca="false">IF(D227&lt;&gt;"",D227,"")</f>
        <v>2.4GHz</v>
      </c>
      <c r="E328" s="116" t="str">
        <f aca="false">IF(E227&lt;&gt;"",E227,"")</f>
        <v/>
      </c>
      <c r="F328" s="116" t="n">
        <v>4</v>
      </c>
      <c r="G328" s="168" t="n">
        <f aca="false">G227</f>
        <v>1</v>
      </c>
      <c r="H328" s="49" t="n">
        <f aca="false">IF($G328&lt;&gt;"",G328,"")</f>
        <v>1</v>
      </c>
      <c r="I328" s="169" t="n">
        <v>48.93</v>
      </c>
      <c r="J328" s="170"/>
      <c r="K328" s="171" t="n">
        <f aca="false">IF($B328&lt;&gt;"",IF(I328,(INDEX(P$314:Q$317,MATCH(H328,P$314:P$317),2)/I328)*1000,0),"")</f>
        <v>751.890455753117</v>
      </c>
      <c r="L328" s="171" t="n">
        <f aca="false">IF(Q$11&lt;&gt;"",IF($B328&lt;&gt;"",K328-J328,""),"")</f>
        <v>751.890455753117</v>
      </c>
      <c r="M328" s="172" t="n">
        <f aca="false">IF(B328&lt;&gt;"",RANK(L328,L$314:L$413),"")</f>
        <v>12</v>
      </c>
      <c r="N328" s="172" t="n">
        <f aca="false">IF(B328&lt;&gt;"",'Classement Général'!BD25,"")</f>
        <v>7</v>
      </c>
      <c r="O328" s="172" t="n">
        <f aca="false">IF(B126&lt;&gt;"",'Calculs (M1..M20)'!A28,"")</f>
        <v>7</v>
      </c>
      <c r="P328" s="0"/>
      <c r="Q328" s="0"/>
      <c r="R328" s="0"/>
      <c r="S328" s="0"/>
      <c r="T328" s="0"/>
      <c r="U328" s="0"/>
      <c r="V328" s="0"/>
      <c r="AH328" s="49" t="n">
        <f aca="false">IF($G328&lt;&gt;"",AG328,"")</f>
        <v>0</v>
      </c>
      <c r="AI328" s="169"/>
      <c r="AJ328" s="170"/>
    </row>
    <row r="329" customFormat="false" ht="13" hidden="true" customHeight="false" outlineLevel="0" collapsed="false">
      <c r="A329" s="0"/>
      <c r="B329" s="167" t="str">
        <f aca="false">IF(B228&lt;&gt;"",B228,"")</f>
        <v>Thierry POIGNARD</v>
      </c>
      <c r="C329" s="116" t="n">
        <f aca="false">IF(C228&lt;&gt;"",C228,"")</f>
        <v>16</v>
      </c>
      <c r="D329" s="116" t="str">
        <f aca="false">IF(D228&lt;&gt;"",D228,"")</f>
        <v>2.4GHz</v>
      </c>
      <c r="E329" s="116" t="str">
        <f aca="false">IF(E228&lt;&gt;"",E228,"")</f>
        <v/>
      </c>
      <c r="F329" s="116" t="n">
        <v>4</v>
      </c>
      <c r="G329" s="168" t="n">
        <f aca="false">G228</f>
        <v>1</v>
      </c>
      <c r="H329" s="49" t="n">
        <f aca="false">IF($G329&lt;&gt;"",G329,"")</f>
        <v>1</v>
      </c>
      <c r="I329" s="169" t="n">
        <v>41.24</v>
      </c>
      <c r="J329" s="170"/>
      <c r="K329" s="171" t="n">
        <f aca="false">IF($B329&lt;&gt;"",IF(I329,(INDEX(P$314:Q$317,MATCH(H329,P$314:P$317),2)/I329)*1000,0),"")</f>
        <v>892.095053346266</v>
      </c>
      <c r="L329" s="171" t="n">
        <f aca="false">IF(Q$11&lt;&gt;"",IF($B329&lt;&gt;"",K329-J329,""),"")</f>
        <v>892.095053346266</v>
      </c>
      <c r="M329" s="172" t="n">
        <f aca="false">IF(B329&lt;&gt;"",RANK(L329,L$314:L$413),"")</f>
        <v>2</v>
      </c>
      <c r="N329" s="172" t="n">
        <f aca="false">IF(B329&lt;&gt;"",'Classement Général'!BD26,"")</f>
        <v>12</v>
      </c>
      <c r="O329" s="172" t="n">
        <f aca="false">IF(B127&lt;&gt;"",'Calculs (M1..M20)'!A29,"")</f>
        <v>13</v>
      </c>
      <c r="P329" s="0"/>
      <c r="Q329" s="0"/>
      <c r="R329" s="0"/>
      <c r="S329" s="0"/>
      <c r="T329" s="0"/>
      <c r="U329" s="0"/>
      <c r="V329" s="0"/>
      <c r="AH329" s="49" t="n">
        <f aca="false">IF($G329&lt;&gt;"",AG329,"")</f>
        <v>0</v>
      </c>
      <c r="AI329" s="169"/>
      <c r="AJ329" s="170"/>
    </row>
    <row r="330" customFormat="false" ht="13" hidden="true" customHeight="false" outlineLevel="0" collapsed="false">
      <c r="A330" s="0"/>
      <c r="B330" s="167" t="str">
        <f aca="false">IF(B229&lt;&gt;"",B229,"")</f>
        <v>Joel MARIN</v>
      </c>
      <c r="C330" s="116" t="n">
        <f aca="false">IF(C229&lt;&gt;"",C229,"")</f>
        <v>17</v>
      </c>
      <c r="D330" s="116" t="str">
        <f aca="false">IF(D229&lt;&gt;"",D229,"")</f>
        <v>2.4GHz</v>
      </c>
      <c r="E330" s="116" t="str">
        <f aca="false">IF(E229&lt;&gt;"",E229,"")</f>
        <v/>
      </c>
      <c r="F330" s="116" t="n">
        <v>4</v>
      </c>
      <c r="G330" s="168" t="n">
        <f aca="false">G229</f>
        <v>1</v>
      </c>
      <c r="H330" s="49" t="n">
        <f aca="false">IF($G330&lt;&gt;"",G330,"")</f>
        <v>1</v>
      </c>
      <c r="I330" s="169" t="n">
        <v>46.52</v>
      </c>
      <c r="J330" s="170"/>
      <c r="K330" s="171" t="n">
        <f aca="false">IF($B330&lt;&gt;"",IF(I330,(INDEX(P$314:Q$317,MATCH(H330,P$314:P$317),2)/I330)*1000,0),"")</f>
        <v>790.842648323302</v>
      </c>
      <c r="L330" s="171" t="n">
        <f aca="false">IF(Q$11&lt;&gt;"",IF($B330&lt;&gt;"",K330-J330,""),"")</f>
        <v>790.842648323302</v>
      </c>
      <c r="M330" s="172" t="n">
        <f aca="false">IF(B330&lt;&gt;"",RANK(L330,L$314:L$413),"")</f>
        <v>9</v>
      </c>
      <c r="N330" s="172" t="n">
        <f aca="false">IF(B330&lt;&gt;"",'Classement Général'!BD27,"")</f>
        <v>18</v>
      </c>
      <c r="O330" s="172" t="n">
        <f aca="false">IF(B128&lt;&gt;"",'Calculs (M1..M20)'!A30,"")</f>
        <v>16</v>
      </c>
      <c r="P330" s="0"/>
      <c r="Q330" s="0"/>
      <c r="R330" s="0"/>
      <c r="S330" s="0"/>
      <c r="T330" s="0"/>
      <c r="U330" s="0"/>
      <c r="V330" s="0"/>
      <c r="AH330" s="49" t="n">
        <f aca="false">IF($G330&lt;&gt;"",AG330,"")</f>
        <v>0</v>
      </c>
      <c r="AI330" s="169"/>
      <c r="AJ330" s="170"/>
    </row>
    <row r="331" customFormat="false" ht="13" hidden="true" customHeight="false" outlineLevel="0" collapsed="false">
      <c r="A331" s="0"/>
      <c r="B331" s="167" t="str">
        <f aca="false">IF(B230&lt;&gt;"",B230,"")</f>
        <v>Matthieu MERVELET</v>
      </c>
      <c r="C331" s="116" t="n">
        <f aca="false">IF(C230&lt;&gt;"",C230,"")</f>
        <v>18</v>
      </c>
      <c r="D331" s="116" t="str">
        <f aca="false">IF(D230&lt;&gt;"",D230,"")</f>
        <v>2.4GHz</v>
      </c>
      <c r="E331" s="116" t="str">
        <f aca="false">IF(E230&lt;&gt;"",E230,"")</f>
        <v/>
      </c>
      <c r="F331" s="116" t="n">
        <v>4</v>
      </c>
      <c r="G331" s="168" t="n">
        <f aca="false">G230</f>
        <v>1</v>
      </c>
      <c r="H331" s="49" t="n">
        <f aca="false">IF($G331&lt;&gt;"",G331,"")</f>
        <v>1</v>
      </c>
      <c r="I331" s="169" t="n">
        <v>36.79</v>
      </c>
      <c r="J331" s="170"/>
      <c r="K331" s="171" t="n">
        <f aca="false">IF($B331&lt;&gt;"",IF(I331,(INDEX(P$314:Q$317,MATCH(H331,P$314:P$317),2)/I331)*1000,0),"")</f>
        <v>1000</v>
      </c>
      <c r="L331" s="171" t="n">
        <f aca="false">IF(Q$11&lt;&gt;"",IF($B331&lt;&gt;"",K331-J331,""),"")</f>
        <v>1000</v>
      </c>
      <c r="M331" s="172" t="n">
        <f aca="false">IF(B331&lt;&gt;"",RANK(L331,L$314:L$413),"")</f>
        <v>1</v>
      </c>
      <c r="N331" s="172" t="n">
        <f aca="false">IF(B331&lt;&gt;"",'Classement Général'!BD28,"")</f>
        <v>1</v>
      </c>
      <c r="O331" s="172" t="n">
        <f aca="false">IF(B129&lt;&gt;"",'Calculs (M1..M20)'!A31,"")</f>
        <v>2</v>
      </c>
      <c r="P331" s="0"/>
      <c r="Q331" s="0"/>
      <c r="R331" s="0"/>
      <c r="S331" s="0"/>
      <c r="T331" s="0"/>
      <c r="U331" s="0"/>
      <c r="V331" s="0"/>
      <c r="AH331" s="49" t="n">
        <f aca="false">IF($G331&lt;&gt;"",AG331,"")</f>
        <v>0</v>
      </c>
      <c r="AI331" s="169"/>
      <c r="AJ331" s="170"/>
    </row>
    <row r="332" customFormat="false" ht="13" hidden="true" customHeight="false" outlineLevel="0" collapsed="false">
      <c r="A332" s="0"/>
      <c r="B332" s="167" t="str">
        <f aca="false">IF(B231&lt;&gt;"",B231,"")</f>
        <v>Gabriel MANTEL</v>
      </c>
      <c r="C332" s="116" t="n">
        <f aca="false">IF(C231&lt;&gt;"",C231,"")</f>
        <v>19</v>
      </c>
      <c r="D332" s="116" t="str">
        <f aca="false">IF(D231&lt;&gt;"",D231,"")</f>
        <v>2.4GHz</v>
      </c>
      <c r="E332" s="116" t="str">
        <f aca="false">IF(E231&lt;&gt;"",E231,"")</f>
        <v/>
      </c>
      <c r="F332" s="116" t="n">
        <v>4</v>
      </c>
      <c r="G332" s="168" t="n">
        <f aca="false">G231</f>
        <v>1</v>
      </c>
      <c r="H332" s="49" t="n">
        <f aca="false">IF($G332&lt;&gt;"",G332,"")</f>
        <v>1</v>
      </c>
      <c r="I332" s="169" t="n">
        <v>51.34</v>
      </c>
      <c r="J332" s="170"/>
      <c r="K332" s="171" t="n">
        <f aca="false">IF($B332&lt;&gt;"",IF(I332,(INDEX(P$314:Q$317,MATCH(H332,P$314:P$317),2)/I332)*1000,0),"")</f>
        <v>716.595247370471</v>
      </c>
      <c r="L332" s="171" t="n">
        <f aca="false">IF(Q$11&lt;&gt;"",IF($B332&lt;&gt;"",K332-J332,""),"")</f>
        <v>716.595247370471</v>
      </c>
      <c r="M332" s="172" t="n">
        <f aca="false">IF(B332&lt;&gt;"",RANK(L332,L$314:L$413),"")</f>
        <v>15</v>
      </c>
      <c r="N332" s="172" t="n">
        <f aca="false">IF(B332&lt;&gt;"",'Classement Général'!BD29,"")</f>
        <v>20</v>
      </c>
      <c r="O332" s="172" t="n">
        <f aca="false">IF(B130&lt;&gt;"",'Calculs (M1..M20)'!A32,"")</f>
        <v>21</v>
      </c>
      <c r="P332" s="0"/>
      <c r="Q332" s="0"/>
      <c r="R332" s="0"/>
      <c r="S332" s="0"/>
      <c r="T332" s="0"/>
      <c r="U332" s="0"/>
      <c r="V332" s="0"/>
      <c r="AH332" s="49" t="n">
        <f aca="false">IF($G332&lt;&gt;"",AG332,"")</f>
        <v>0</v>
      </c>
      <c r="AI332" s="169"/>
      <c r="AJ332" s="170"/>
    </row>
    <row r="333" customFormat="false" ht="13" hidden="true" customHeight="false" outlineLevel="0" collapsed="false">
      <c r="A333" s="0"/>
      <c r="B333" s="167" t="str">
        <f aca="false">IF(B232&lt;&gt;"",B232,"")</f>
        <v>Sylvain PFEFFERKORN</v>
      </c>
      <c r="C333" s="116" t="n">
        <f aca="false">IF(C232&lt;&gt;"",C232,"")</f>
        <v>20</v>
      </c>
      <c r="D333" s="116" t="str">
        <f aca="false">IF(D232&lt;&gt;"",D232,"")</f>
        <v>2.4GHz</v>
      </c>
      <c r="E333" s="116" t="str">
        <f aca="false">IF(E232&lt;&gt;"",E232,"")</f>
        <v/>
      </c>
      <c r="F333" s="116" t="n">
        <v>4</v>
      </c>
      <c r="G333" s="168" t="n">
        <f aca="false">G232</f>
        <v>1</v>
      </c>
      <c r="H333" s="49" t="n">
        <f aca="false">IF($G333&lt;&gt;"",G333,"")</f>
        <v>1</v>
      </c>
      <c r="I333" s="169" t="n">
        <v>52.93</v>
      </c>
      <c r="J333" s="170"/>
      <c r="K333" s="171" t="n">
        <f aca="false">IF($B333&lt;&gt;"",IF(I333,(INDEX(P$314:Q$317,MATCH(H333,P$314:P$317),2)/I333)*1000,0),"")</f>
        <v>695.068959002456</v>
      </c>
      <c r="L333" s="171" t="n">
        <f aca="false">IF(Q$11&lt;&gt;"",IF($B333&lt;&gt;"",K333-J333,""),"")</f>
        <v>695.068959002456</v>
      </c>
      <c r="M333" s="172" t="n">
        <f aca="false">IF(B333&lt;&gt;"",RANK(L333,L$314:L$413),"")</f>
        <v>18</v>
      </c>
      <c r="N333" s="172" t="n">
        <f aca="false">IF(B333&lt;&gt;"",'Classement Général'!BD30,"")</f>
        <v>19</v>
      </c>
      <c r="O333" s="172" t="n">
        <f aca="false">IF(B131&lt;&gt;"",'Calculs (M1..M20)'!A33,"")</f>
        <v>19</v>
      </c>
      <c r="P333" s="0"/>
      <c r="Q333" s="0"/>
      <c r="R333" s="0"/>
      <c r="S333" s="0"/>
      <c r="T333" s="0"/>
      <c r="U333" s="0"/>
      <c r="V333" s="0"/>
      <c r="AH333" s="49" t="n">
        <f aca="false">IF($G333&lt;&gt;"",AG333,"")</f>
        <v>0</v>
      </c>
      <c r="AI333" s="169"/>
      <c r="AJ333" s="170"/>
    </row>
    <row r="334" customFormat="false" ht="13" hidden="true" customHeight="false" outlineLevel="0" collapsed="false">
      <c r="A334" s="0"/>
      <c r="B334" s="167" t="str">
        <f aca="false">IF(B233&lt;&gt;"",B233,"")</f>
        <v>Frederic HOURS</v>
      </c>
      <c r="C334" s="116" t="n">
        <f aca="false">IF(C233&lt;&gt;"",C233,"")</f>
        <v>21</v>
      </c>
      <c r="D334" s="116" t="str">
        <f aca="false">IF(D233&lt;&gt;"",D233,"")</f>
        <v>2.4GHz</v>
      </c>
      <c r="E334" s="116" t="str">
        <f aca="false">IF(E233&lt;&gt;"",E233,"")</f>
        <v/>
      </c>
      <c r="F334" s="116" t="n">
        <v>4</v>
      </c>
      <c r="G334" s="168" t="n">
        <f aca="false">G233</f>
        <v>1</v>
      </c>
      <c r="H334" s="49" t="n">
        <f aca="false">IF($G334&lt;&gt;"",G334,"")</f>
        <v>1</v>
      </c>
      <c r="I334" s="169" t="n">
        <v>46.01</v>
      </c>
      <c r="J334" s="170"/>
      <c r="K334" s="171" t="n">
        <f aca="false">IF($B334&lt;&gt;"",IF(I334,(INDEX(P$314:Q$317,MATCH(H334,P$314:P$317),2)/I334)*1000,0),"")</f>
        <v>799.608780699848</v>
      </c>
      <c r="L334" s="171" t="n">
        <f aca="false">IF(Q$11&lt;&gt;"",IF($B334&lt;&gt;"",K334-J334,""),"")</f>
        <v>799.608780699848</v>
      </c>
      <c r="M334" s="172" t="n">
        <f aca="false">IF(B334&lt;&gt;"",RANK(L334,L$314:L$413),"")</f>
        <v>8</v>
      </c>
      <c r="N334" s="172" t="n">
        <f aca="false">IF(B334&lt;&gt;"",'Classement Général'!BD31,"")</f>
        <v>4</v>
      </c>
      <c r="O334" s="172" t="n">
        <f aca="false">IF(B132&lt;&gt;"",'Calculs (M1..M20)'!A34,"")</f>
        <v>9</v>
      </c>
      <c r="P334" s="0"/>
      <c r="Q334" s="0"/>
      <c r="R334" s="0"/>
      <c r="S334" s="0"/>
      <c r="T334" s="0"/>
      <c r="U334" s="0"/>
      <c r="V334" s="0"/>
      <c r="AH334" s="49" t="n">
        <f aca="false">IF($G334&lt;&gt;"",AG334,"")</f>
        <v>0</v>
      </c>
      <c r="AI334" s="169"/>
      <c r="AJ334" s="170"/>
    </row>
    <row r="335" customFormat="false" ht="13" hidden="true" customHeight="false" outlineLevel="0" collapsed="false">
      <c r="A335" s="0"/>
      <c r="B335" s="167" t="str">
        <f aca="false">IF(B234&lt;&gt;"",B234,"")</f>
        <v>Sébastien LANES</v>
      </c>
      <c r="C335" s="116" t="n">
        <f aca="false">IF(C234&lt;&gt;"",C234,"")</f>
        <v>22</v>
      </c>
      <c r="D335" s="116" t="str">
        <f aca="false">IF(D234&lt;&gt;"",D234,"")</f>
        <v>2.4GHz</v>
      </c>
      <c r="E335" s="116" t="str">
        <f aca="false">IF(E234&lt;&gt;"",E234,"")</f>
        <v/>
      </c>
      <c r="F335" s="116" t="n">
        <v>4</v>
      </c>
      <c r="G335" s="168" t="n">
        <f aca="false">G234</f>
        <v>1</v>
      </c>
      <c r="H335" s="49" t="n">
        <f aca="false">IF($G335&lt;&gt;"",G335,"")</f>
        <v>1</v>
      </c>
      <c r="I335" s="169" t="n">
        <v>43.75</v>
      </c>
      <c r="J335" s="170"/>
      <c r="K335" s="171" t="n">
        <f aca="false">IF($B335&lt;&gt;"",IF(I335,(INDEX(P$314:Q$317,MATCH(H335,P$314:P$317),2)/I335)*1000,0),"")</f>
        <v>840.914285714286</v>
      </c>
      <c r="L335" s="171" t="n">
        <f aca="false">IF(Q$11&lt;&gt;"",IF($B335&lt;&gt;"",K335-J335,""),"")</f>
        <v>840.914285714286</v>
      </c>
      <c r="M335" s="172" t="n">
        <f aca="false">IF(B335&lt;&gt;"",RANK(L335,L$314:L$413),"")</f>
        <v>5</v>
      </c>
      <c r="N335" s="172" t="n">
        <f aca="false">IF(B335&lt;&gt;"",'Classement Général'!BD32,"")</f>
        <v>8</v>
      </c>
      <c r="O335" s="172" t="n">
        <f aca="false">IF(B133&lt;&gt;"",'Calculs (M1..M20)'!A35,"")</f>
        <v>4</v>
      </c>
      <c r="P335" s="0"/>
      <c r="Q335" s="0"/>
      <c r="R335" s="0"/>
      <c r="S335" s="0"/>
      <c r="T335" s="0"/>
      <c r="U335" s="0"/>
      <c r="V335" s="0"/>
      <c r="AH335" s="49" t="n">
        <f aca="false">IF($G335&lt;&gt;"",AG335,"")</f>
        <v>0</v>
      </c>
      <c r="AI335" s="169"/>
      <c r="AJ335" s="170"/>
    </row>
    <row r="336" customFormat="false" ht="13" hidden="true" customHeight="false" outlineLevel="0" collapsed="false">
      <c r="A336" s="0"/>
      <c r="B336" s="167" t="str">
        <f aca="false">IF(B235&lt;&gt;"",B235,"")</f>
        <v/>
      </c>
      <c r="C336" s="116" t="str">
        <f aca="false">IF(C235&lt;&gt;"",C235,"")</f>
        <v/>
      </c>
      <c r="D336" s="116" t="str">
        <f aca="false">IF(D235&lt;&gt;"",D235,"")</f>
        <v/>
      </c>
      <c r="E336" s="116" t="str">
        <f aca="false">IF(E235&lt;&gt;"",E235,"")</f>
        <v/>
      </c>
      <c r="F336" s="116" t="n">
        <v>4</v>
      </c>
      <c r="G336" s="168" t="n">
        <f aca="false">G235</f>
        <v>1</v>
      </c>
      <c r="H336" s="49" t="n">
        <f aca="false">IF($G336&lt;&gt;"",G336,"")</f>
        <v>1</v>
      </c>
      <c r="I336" s="169"/>
      <c r="J336" s="170"/>
      <c r="K336" s="171" t="str">
        <f aca="false">IF($B336&lt;&gt;"",IF(I336,(INDEX(P$314:Q$317,MATCH(H336,P$314:P$317),2)/I336)*1000,0),"")</f>
        <v/>
      </c>
      <c r="L336" s="171" t="str">
        <f aca="false">IF(Q$11&lt;&gt;"",IF($B336&lt;&gt;"",K336-J336,""),"")</f>
        <v/>
      </c>
      <c r="M336" s="172" t="str">
        <f aca="false">IF(B336&lt;&gt;"",RANK(L336,L$314:L$413),"")</f>
        <v/>
      </c>
      <c r="N336" s="172" t="str">
        <f aca="false">IF(B336&lt;&gt;"",'Classement Général'!BD33,"")</f>
        <v/>
      </c>
      <c r="O336" s="172" t="str">
        <f aca="false">IF(B134&lt;&gt;"",'Calculs (M1..M20)'!A36,"")</f>
        <v/>
      </c>
      <c r="P336" s="0"/>
      <c r="Q336" s="0"/>
      <c r="R336" s="0"/>
      <c r="S336" s="0"/>
      <c r="T336" s="0"/>
      <c r="U336" s="0"/>
      <c r="V336" s="0"/>
      <c r="AH336" s="49" t="n">
        <f aca="false">IF($G336&lt;&gt;"",AG336,"")</f>
        <v>0</v>
      </c>
      <c r="AI336" s="169"/>
      <c r="AJ336" s="170"/>
    </row>
    <row r="337" customFormat="false" ht="13" hidden="true" customHeight="false" outlineLevel="0" collapsed="false">
      <c r="A337" s="0"/>
      <c r="B337" s="167" t="str">
        <f aca="false">IF(B236&lt;&gt;"",B236,"")</f>
        <v/>
      </c>
      <c r="C337" s="116" t="str">
        <f aca="false">IF(C236&lt;&gt;"",C236,"")</f>
        <v/>
      </c>
      <c r="D337" s="116" t="str">
        <f aca="false">IF(D236&lt;&gt;"",D236,"")</f>
        <v/>
      </c>
      <c r="E337" s="116" t="str">
        <f aca="false">IF(E236&lt;&gt;"",E236,"")</f>
        <v/>
      </c>
      <c r="F337" s="116" t="n">
        <v>4</v>
      </c>
      <c r="G337" s="168" t="n">
        <f aca="false">G236</f>
        <v>1</v>
      </c>
      <c r="H337" s="49" t="n">
        <f aca="false">IF($G337&lt;&gt;"",G337,"")</f>
        <v>1</v>
      </c>
      <c r="I337" s="169"/>
      <c r="J337" s="170"/>
      <c r="K337" s="171" t="str">
        <f aca="false">IF($B337&lt;&gt;"",IF(I337,(INDEX(P$314:Q$317,MATCH(H337,P$314:P$317),2)/I337)*1000,0),"")</f>
        <v/>
      </c>
      <c r="L337" s="171" t="str">
        <f aca="false">IF(Q$11&lt;&gt;"",IF($B337&lt;&gt;"",K337-J337,""),"")</f>
        <v/>
      </c>
      <c r="M337" s="172" t="str">
        <f aca="false">IF(B337&lt;&gt;"",RANK(L337,L$314:L$413),"")</f>
        <v/>
      </c>
      <c r="N337" s="172" t="str">
        <f aca="false">IF(B337&lt;&gt;"",'Classement Général'!BD34,"")</f>
        <v/>
      </c>
      <c r="O337" s="172" t="str">
        <f aca="false">IF(B135&lt;&gt;"",'Calculs (M1..M20)'!A37,"")</f>
        <v/>
      </c>
      <c r="P337" s="0"/>
      <c r="Q337" s="0"/>
      <c r="R337" s="0"/>
      <c r="S337" s="0"/>
      <c r="T337" s="0"/>
      <c r="U337" s="0"/>
      <c r="V337" s="0"/>
      <c r="AH337" s="49" t="n">
        <f aca="false">IF($G337&lt;&gt;"",AG337,"")</f>
        <v>0</v>
      </c>
      <c r="AI337" s="169"/>
      <c r="AJ337" s="170"/>
    </row>
    <row r="338" customFormat="false" ht="13" hidden="true" customHeight="false" outlineLevel="0" collapsed="false">
      <c r="A338" s="0"/>
      <c r="B338" s="167" t="str">
        <f aca="false">IF(B237&lt;&gt;"",B237,"")</f>
        <v/>
      </c>
      <c r="C338" s="116" t="str">
        <f aca="false">IF(C237&lt;&gt;"",C237,"")</f>
        <v/>
      </c>
      <c r="D338" s="116" t="str">
        <f aca="false">IF(D237&lt;&gt;"",D237,"")</f>
        <v/>
      </c>
      <c r="E338" s="116" t="str">
        <f aca="false">IF(E237&lt;&gt;"",E237,"")</f>
        <v/>
      </c>
      <c r="F338" s="116" t="n">
        <v>4</v>
      </c>
      <c r="G338" s="168" t="n">
        <f aca="false">G237</f>
        <v>1</v>
      </c>
      <c r="H338" s="49" t="n">
        <f aca="false">IF($G338&lt;&gt;"",G338,"")</f>
        <v>1</v>
      </c>
      <c r="I338" s="169"/>
      <c r="J338" s="170"/>
      <c r="K338" s="171" t="str">
        <f aca="false">IF($B338&lt;&gt;"",IF(I338,(INDEX(P$314:Q$317,MATCH(H338,P$314:P$317),2)/I338)*1000,0),"")</f>
        <v/>
      </c>
      <c r="L338" s="171" t="str">
        <f aca="false">IF(Q$11&lt;&gt;"",IF($B338&lt;&gt;"",K338-J338,""),"")</f>
        <v/>
      </c>
      <c r="M338" s="172" t="str">
        <f aca="false">IF(B338&lt;&gt;"",RANK(L338,L$314:L$413),"")</f>
        <v/>
      </c>
      <c r="N338" s="172" t="str">
        <f aca="false">IF(B338&lt;&gt;"",'Classement Général'!BD35,"")</f>
        <v/>
      </c>
      <c r="O338" s="172" t="str">
        <f aca="false">IF(B136&lt;&gt;"",'Calculs (M1..M20)'!A38,"")</f>
        <v/>
      </c>
      <c r="P338" s="0"/>
      <c r="Q338" s="0"/>
      <c r="R338" s="0"/>
      <c r="S338" s="0"/>
      <c r="T338" s="0"/>
      <c r="U338" s="0"/>
      <c r="V338" s="0"/>
      <c r="AH338" s="49" t="n">
        <f aca="false">IF($G338&lt;&gt;"",AG338,"")</f>
        <v>0</v>
      </c>
      <c r="AI338" s="169"/>
      <c r="AJ338" s="170"/>
    </row>
    <row r="339" customFormat="false" ht="13" hidden="true" customHeight="false" outlineLevel="0" collapsed="false">
      <c r="A339" s="0"/>
      <c r="B339" s="167" t="str">
        <f aca="false">IF(B238&lt;&gt;"",B238,"")</f>
        <v/>
      </c>
      <c r="C339" s="116" t="str">
        <f aca="false">IF(C238&lt;&gt;"",C238,"")</f>
        <v/>
      </c>
      <c r="D339" s="116" t="str">
        <f aca="false">IF(D238&lt;&gt;"",D238,"")</f>
        <v/>
      </c>
      <c r="E339" s="116" t="str">
        <f aca="false">IF(E238&lt;&gt;"",E238,"")</f>
        <v/>
      </c>
      <c r="F339" s="116" t="n">
        <v>4</v>
      </c>
      <c r="G339" s="168" t="n">
        <f aca="false">G238</f>
        <v>1</v>
      </c>
      <c r="H339" s="49" t="n">
        <f aca="false">IF($G339&lt;&gt;"",G339,"")</f>
        <v>1</v>
      </c>
      <c r="I339" s="169"/>
      <c r="J339" s="170"/>
      <c r="K339" s="171" t="str">
        <f aca="false">IF($B339&lt;&gt;"",IF(I339,(INDEX(P$314:Q$317,MATCH(H339,P$314:P$317),2)/I339)*1000,0),"")</f>
        <v/>
      </c>
      <c r="L339" s="171" t="str">
        <f aca="false">IF(Q$11&lt;&gt;"",IF($B339&lt;&gt;"",K339-J339,""),"")</f>
        <v/>
      </c>
      <c r="M339" s="172" t="str">
        <f aca="false">IF(B339&lt;&gt;"",RANK(L339,L$314:L$413),"")</f>
        <v/>
      </c>
      <c r="N339" s="172" t="str">
        <f aca="false">IF(B339&lt;&gt;"",'Classement Général'!BD36,"")</f>
        <v/>
      </c>
      <c r="O339" s="172" t="str">
        <f aca="false">IF(B137&lt;&gt;"",'Calculs (M1..M20)'!A39,"")</f>
        <v/>
      </c>
      <c r="P339" s="0"/>
      <c r="Q339" s="0"/>
      <c r="R339" s="0"/>
      <c r="S339" s="0"/>
      <c r="T339" s="0"/>
      <c r="U339" s="0"/>
      <c r="V339" s="0"/>
      <c r="AH339" s="49" t="n">
        <f aca="false">IF($G339&lt;&gt;"",AG339,"")</f>
        <v>0</v>
      </c>
      <c r="AI339" s="169"/>
      <c r="AJ339" s="170"/>
    </row>
    <row r="340" customFormat="false" ht="13" hidden="true" customHeight="false" outlineLevel="0" collapsed="false">
      <c r="A340" s="0"/>
      <c r="B340" s="167" t="str">
        <f aca="false">IF(B239&lt;&gt;"",B239,"")</f>
        <v/>
      </c>
      <c r="C340" s="116" t="str">
        <f aca="false">IF(C239&lt;&gt;"",C239,"")</f>
        <v/>
      </c>
      <c r="D340" s="116" t="str">
        <f aca="false">IF(D239&lt;&gt;"",D239,"")</f>
        <v/>
      </c>
      <c r="E340" s="116" t="str">
        <f aca="false">IF(E239&lt;&gt;"",E239,"")</f>
        <v/>
      </c>
      <c r="F340" s="116" t="n">
        <v>4</v>
      </c>
      <c r="G340" s="168" t="n">
        <f aca="false">G239</f>
        <v>1</v>
      </c>
      <c r="H340" s="49" t="n">
        <f aca="false">IF($G340&lt;&gt;"",G340,"")</f>
        <v>1</v>
      </c>
      <c r="I340" s="169"/>
      <c r="J340" s="170"/>
      <c r="K340" s="171" t="str">
        <f aca="false">IF($B340&lt;&gt;"",IF(I340,(INDEX(P$314:Q$317,MATCH(H340,P$314:P$317),2)/I340)*1000,0),"")</f>
        <v/>
      </c>
      <c r="L340" s="171" t="str">
        <f aca="false">IF(Q$11&lt;&gt;"",IF($B340&lt;&gt;"",K340-J340,""),"")</f>
        <v/>
      </c>
      <c r="M340" s="172" t="str">
        <f aca="false">IF(B340&lt;&gt;"",RANK(L340,L$314:L$413),"")</f>
        <v/>
      </c>
      <c r="N340" s="172" t="str">
        <f aca="false">IF(B340&lt;&gt;"",'Classement Général'!BD37,"")</f>
        <v/>
      </c>
      <c r="O340" s="172" t="str">
        <f aca="false">IF(B138&lt;&gt;"",'Calculs (M1..M20)'!A40,"")</f>
        <v/>
      </c>
      <c r="P340" s="0"/>
      <c r="Q340" s="0"/>
      <c r="R340" s="0"/>
      <c r="S340" s="0"/>
      <c r="T340" s="0"/>
      <c r="U340" s="0"/>
      <c r="V340" s="0"/>
      <c r="AH340" s="49" t="n">
        <f aca="false">IF($G340&lt;&gt;"",AG340,"")</f>
        <v>0</v>
      </c>
      <c r="AI340" s="169"/>
      <c r="AJ340" s="170"/>
    </row>
    <row r="341" customFormat="false" ht="13" hidden="true" customHeight="false" outlineLevel="0" collapsed="false">
      <c r="A341" s="0"/>
      <c r="B341" s="167" t="str">
        <f aca="false">IF(B240&lt;&gt;"",B240,"")</f>
        <v/>
      </c>
      <c r="C341" s="116" t="str">
        <f aca="false">IF(C240&lt;&gt;"",C240,"")</f>
        <v/>
      </c>
      <c r="D341" s="116" t="str">
        <f aca="false">IF(D240&lt;&gt;"",D240,"")</f>
        <v/>
      </c>
      <c r="E341" s="116" t="str">
        <f aca="false">IF(E240&lt;&gt;"",E240,"")</f>
        <v/>
      </c>
      <c r="F341" s="116" t="n">
        <v>4</v>
      </c>
      <c r="G341" s="168" t="n">
        <f aca="false">G240</f>
        <v>1</v>
      </c>
      <c r="H341" s="49" t="n">
        <f aca="false">IF($G341&lt;&gt;"",G341,"")</f>
        <v>1</v>
      </c>
      <c r="I341" s="169"/>
      <c r="J341" s="170"/>
      <c r="K341" s="171" t="str">
        <f aca="false">IF($B341&lt;&gt;"",IF(I341,(INDEX(P$314:Q$317,MATCH(H341,P$314:P$317),2)/I341)*1000,0),"")</f>
        <v/>
      </c>
      <c r="L341" s="171" t="str">
        <f aca="false">IF(Q$11&lt;&gt;"",IF($B341&lt;&gt;"",K341-J341,""),"")</f>
        <v/>
      </c>
      <c r="M341" s="172" t="str">
        <f aca="false">IF(B341&lt;&gt;"",RANK(L341,L$314:L$413),"")</f>
        <v/>
      </c>
      <c r="N341" s="172" t="str">
        <f aca="false">IF(B341&lt;&gt;"",'Classement Général'!BD38,"")</f>
        <v/>
      </c>
      <c r="O341" s="172" t="str">
        <f aca="false">IF(B139&lt;&gt;"",'Calculs (M1..M20)'!A41,"")</f>
        <v/>
      </c>
      <c r="P341" s="0"/>
      <c r="Q341" s="0"/>
      <c r="R341" s="0"/>
      <c r="S341" s="0"/>
      <c r="T341" s="0"/>
      <c r="U341" s="0"/>
      <c r="V341" s="0"/>
      <c r="AH341" s="49" t="n">
        <f aca="false">IF($G341&lt;&gt;"",AG341,"")</f>
        <v>0</v>
      </c>
      <c r="AI341" s="169"/>
      <c r="AJ341" s="170"/>
    </row>
    <row r="342" customFormat="false" ht="13" hidden="true" customHeight="false" outlineLevel="0" collapsed="false">
      <c r="A342" s="0"/>
      <c r="B342" s="167" t="str">
        <f aca="false">IF(B241&lt;&gt;"",B241,"")</f>
        <v/>
      </c>
      <c r="C342" s="116" t="str">
        <f aca="false">IF(C241&lt;&gt;"",C241,"")</f>
        <v/>
      </c>
      <c r="D342" s="116" t="str">
        <f aca="false">IF(D241&lt;&gt;"",D241,"")</f>
        <v/>
      </c>
      <c r="E342" s="116" t="str">
        <f aca="false">IF(E241&lt;&gt;"",E241,"")</f>
        <v/>
      </c>
      <c r="F342" s="116" t="n">
        <v>4</v>
      </c>
      <c r="G342" s="168" t="n">
        <f aca="false">G241</f>
        <v>1</v>
      </c>
      <c r="H342" s="49" t="n">
        <f aca="false">IF($G342&lt;&gt;"",G342,"")</f>
        <v>1</v>
      </c>
      <c r="I342" s="169"/>
      <c r="J342" s="170"/>
      <c r="K342" s="171" t="str">
        <f aca="false">IF($B342&lt;&gt;"",IF(I342,(INDEX(P$314:Q$317,MATCH(H342,P$314:P$317),2)/I342)*1000,0),"")</f>
        <v/>
      </c>
      <c r="L342" s="171" t="str">
        <f aca="false">IF(Q$11&lt;&gt;"",IF($B342&lt;&gt;"",K342-J342,""),"")</f>
        <v/>
      </c>
      <c r="M342" s="172" t="str">
        <f aca="false">IF(B342&lt;&gt;"",RANK(L342,L$314:L$413),"")</f>
        <v/>
      </c>
      <c r="N342" s="172" t="str">
        <f aca="false">IF(B342&lt;&gt;"",'Classement Général'!BD39,"")</f>
        <v/>
      </c>
      <c r="O342" s="172" t="str">
        <f aca="false">IF(B140&lt;&gt;"",'Calculs (M1..M20)'!A42,"")</f>
        <v/>
      </c>
      <c r="P342" s="0"/>
      <c r="Q342" s="0"/>
      <c r="R342" s="0"/>
      <c r="S342" s="0"/>
      <c r="T342" s="0"/>
      <c r="U342" s="0"/>
      <c r="V342" s="0"/>
      <c r="AH342" s="49" t="n">
        <f aca="false">IF($G342&lt;&gt;"",AG342,"")</f>
        <v>0</v>
      </c>
      <c r="AI342" s="169"/>
      <c r="AJ342" s="170"/>
    </row>
    <row r="343" customFormat="false" ht="13" hidden="true" customHeight="false" outlineLevel="0" collapsed="false">
      <c r="A343" s="0"/>
      <c r="B343" s="167" t="str">
        <f aca="false">IF(B242&lt;&gt;"",B242,"")</f>
        <v/>
      </c>
      <c r="C343" s="116" t="str">
        <f aca="false">IF(C242&lt;&gt;"",C242,"")</f>
        <v/>
      </c>
      <c r="D343" s="116" t="str">
        <f aca="false">IF(D242&lt;&gt;"",D242,"")</f>
        <v/>
      </c>
      <c r="E343" s="116" t="str">
        <f aca="false">IF(E242&lt;&gt;"",E242,"")</f>
        <v/>
      </c>
      <c r="F343" s="116" t="n">
        <v>4</v>
      </c>
      <c r="G343" s="168" t="n">
        <f aca="false">G242</f>
        <v>1</v>
      </c>
      <c r="H343" s="49" t="n">
        <f aca="false">IF($G343&lt;&gt;"",G343,"")</f>
        <v>1</v>
      </c>
      <c r="I343" s="169"/>
      <c r="J343" s="170"/>
      <c r="K343" s="171" t="str">
        <f aca="false">IF($B343&lt;&gt;"",IF(I343,(INDEX(P$314:Q$317,MATCH(H343,P$314:P$317),2)/I343)*1000,0),"")</f>
        <v/>
      </c>
      <c r="L343" s="171" t="str">
        <f aca="false">IF(Q$11&lt;&gt;"",IF($B343&lt;&gt;"",K343-J343,""),"")</f>
        <v/>
      </c>
      <c r="M343" s="172" t="str">
        <f aca="false">IF(B343&lt;&gt;"",RANK(L343,L$314:L$413),"")</f>
        <v/>
      </c>
      <c r="N343" s="172" t="str">
        <f aca="false">IF(B343&lt;&gt;"",'Classement Général'!BD40,"")</f>
        <v/>
      </c>
      <c r="O343" s="172" t="str">
        <f aca="false">IF(B141&lt;&gt;"",'Calculs (M1..M20)'!A43,"")</f>
        <v/>
      </c>
      <c r="P343" s="0"/>
      <c r="Q343" s="0"/>
      <c r="R343" s="0"/>
      <c r="S343" s="0"/>
      <c r="T343" s="0"/>
      <c r="U343" s="0"/>
      <c r="V343" s="0"/>
      <c r="AH343" s="49" t="n">
        <f aca="false">IF($G343&lt;&gt;"",AG343,"")</f>
        <v>0</v>
      </c>
      <c r="AI343" s="169"/>
      <c r="AJ343" s="170"/>
    </row>
    <row r="344" customFormat="false" ht="13" hidden="true" customHeight="false" outlineLevel="0" collapsed="false">
      <c r="A344" s="0"/>
      <c r="B344" s="167" t="str">
        <f aca="false">IF(B243&lt;&gt;"",B243,"")</f>
        <v/>
      </c>
      <c r="C344" s="116" t="str">
        <f aca="false">IF(C243&lt;&gt;"",C243,"")</f>
        <v/>
      </c>
      <c r="D344" s="116" t="str">
        <f aca="false">IF(D243&lt;&gt;"",D243,"")</f>
        <v/>
      </c>
      <c r="E344" s="116" t="str">
        <f aca="false">IF(E243&lt;&gt;"",E243,"")</f>
        <v/>
      </c>
      <c r="F344" s="116" t="n">
        <v>4</v>
      </c>
      <c r="G344" s="168" t="n">
        <f aca="false">G243</f>
        <v>1</v>
      </c>
      <c r="H344" s="49" t="n">
        <f aca="false">IF($G344&lt;&gt;"",G344,"")</f>
        <v>1</v>
      </c>
      <c r="I344" s="169"/>
      <c r="J344" s="170"/>
      <c r="K344" s="171" t="str">
        <f aca="false">IF($B344&lt;&gt;"",IF(I344,(INDEX(P$314:Q$317,MATCH(H344,P$314:P$317),2)/I344)*1000,0),"")</f>
        <v/>
      </c>
      <c r="L344" s="171" t="str">
        <f aca="false">IF(Q$11&lt;&gt;"",IF($B344&lt;&gt;"",K344-J344,""),"")</f>
        <v/>
      </c>
      <c r="M344" s="172" t="str">
        <f aca="false">IF(B344&lt;&gt;"",RANK(L344,L$314:L$413),"")</f>
        <v/>
      </c>
      <c r="N344" s="172" t="str">
        <f aca="false">IF(B344&lt;&gt;"",'Classement Général'!BD41,"")</f>
        <v/>
      </c>
      <c r="O344" s="172" t="str">
        <f aca="false">IF(B142&lt;&gt;"",'Calculs (M1..M20)'!A44,"")</f>
        <v/>
      </c>
      <c r="P344" s="0"/>
      <c r="Q344" s="0"/>
      <c r="R344" s="0"/>
      <c r="S344" s="0"/>
      <c r="T344" s="0"/>
      <c r="U344" s="0"/>
      <c r="V344" s="0"/>
      <c r="AH344" s="49" t="n">
        <f aca="false">IF($G344&lt;&gt;"",AG344,"")</f>
        <v>0</v>
      </c>
      <c r="AI344" s="169"/>
      <c r="AJ344" s="170"/>
    </row>
    <row r="345" customFormat="false" ht="13" hidden="true" customHeight="false" outlineLevel="0" collapsed="false">
      <c r="A345" s="0"/>
      <c r="B345" s="167" t="str">
        <f aca="false">IF(B244&lt;&gt;"",B244,"")</f>
        <v/>
      </c>
      <c r="C345" s="116" t="str">
        <f aca="false">IF(C244&lt;&gt;"",C244,"")</f>
        <v/>
      </c>
      <c r="D345" s="116" t="str">
        <f aca="false">IF(D244&lt;&gt;"",D244,"")</f>
        <v/>
      </c>
      <c r="E345" s="116" t="str">
        <f aca="false">IF(E244&lt;&gt;"",E244,"")</f>
        <v/>
      </c>
      <c r="F345" s="116" t="n">
        <v>4</v>
      </c>
      <c r="G345" s="168" t="n">
        <f aca="false">G244</f>
        <v>1</v>
      </c>
      <c r="H345" s="49" t="n">
        <f aca="false">IF($G345&lt;&gt;"",G345,"")</f>
        <v>1</v>
      </c>
      <c r="I345" s="169"/>
      <c r="J345" s="170"/>
      <c r="K345" s="171" t="str">
        <f aca="false">IF($B345&lt;&gt;"",IF(I345,(INDEX(P$314:Q$317,MATCH(H345,P$314:P$317),2)/I345)*1000,0),"")</f>
        <v/>
      </c>
      <c r="L345" s="171" t="str">
        <f aca="false">IF(Q$11&lt;&gt;"",IF($B345&lt;&gt;"",K345-J345,""),"")</f>
        <v/>
      </c>
      <c r="M345" s="172" t="str">
        <f aca="false">IF(B345&lt;&gt;"",RANK(L345,L$314:L$413),"")</f>
        <v/>
      </c>
      <c r="N345" s="172" t="str">
        <f aca="false">IF(B345&lt;&gt;"",'Classement Général'!BD42,"")</f>
        <v/>
      </c>
      <c r="O345" s="172" t="str">
        <f aca="false">IF(B143&lt;&gt;"",'Calculs (M1..M20)'!A45,"")</f>
        <v/>
      </c>
      <c r="P345" s="0"/>
      <c r="Q345" s="0"/>
      <c r="R345" s="0"/>
      <c r="S345" s="0"/>
      <c r="T345" s="0"/>
      <c r="U345" s="0"/>
      <c r="V345" s="0"/>
      <c r="AH345" s="49" t="n">
        <f aca="false">IF($G345&lt;&gt;"",AG345,"")</f>
        <v>0</v>
      </c>
      <c r="AI345" s="169"/>
      <c r="AJ345" s="170"/>
    </row>
    <row r="346" customFormat="false" ht="13" hidden="true" customHeight="false" outlineLevel="0" collapsed="false">
      <c r="A346" s="0"/>
      <c r="B346" s="167" t="str">
        <f aca="false">IF(B245&lt;&gt;"",B245,"")</f>
        <v/>
      </c>
      <c r="C346" s="116" t="str">
        <f aca="false">IF(C245&lt;&gt;"",C245,"")</f>
        <v/>
      </c>
      <c r="D346" s="116" t="str">
        <f aca="false">IF(D245&lt;&gt;"",D245,"")</f>
        <v/>
      </c>
      <c r="E346" s="116" t="str">
        <f aca="false">IF(E245&lt;&gt;"",E245,"")</f>
        <v/>
      </c>
      <c r="F346" s="116" t="n">
        <v>4</v>
      </c>
      <c r="G346" s="168" t="n">
        <f aca="false">G245</f>
        <v>1</v>
      </c>
      <c r="H346" s="49" t="n">
        <f aca="false">IF($G346&lt;&gt;"",G346,"")</f>
        <v>1</v>
      </c>
      <c r="I346" s="169"/>
      <c r="J346" s="170"/>
      <c r="K346" s="171" t="str">
        <f aca="false">IF($B346&lt;&gt;"",IF(I346,(INDEX(P$314:Q$317,MATCH(H346,P$314:P$317),2)/I346)*1000,0),"")</f>
        <v/>
      </c>
      <c r="L346" s="171" t="str">
        <f aca="false">IF(Q$11&lt;&gt;"",IF($B346&lt;&gt;"",K346-J346,""),"")</f>
        <v/>
      </c>
      <c r="M346" s="172" t="str">
        <f aca="false">IF(B346&lt;&gt;"",RANK(L346,L$314:L$413),"")</f>
        <v/>
      </c>
      <c r="N346" s="172" t="str">
        <f aca="false">IF(B346&lt;&gt;"",'Classement Général'!BD43,"")</f>
        <v/>
      </c>
      <c r="O346" s="172" t="str">
        <f aca="false">IF(B144&lt;&gt;"",'Calculs (M1..M20)'!A46,"")</f>
        <v/>
      </c>
      <c r="P346" s="0"/>
      <c r="Q346" s="0"/>
      <c r="R346" s="0"/>
      <c r="S346" s="0"/>
      <c r="T346" s="0"/>
      <c r="U346" s="0"/>
      <c r="V346" s="0"/>
      <c r="AH346" s="49" t="n">
        <f aca="false">IF($G346&lt;&gt;"",AG346,"")</f>
        <v>0</v>
      </c>
      <c r="AI346" s="169"/>
      <c r="AJ346" s="170"/>
    </row>
    <row r="347" customFormat="false" ht="13" hidden="true" customHeight="false" outlineLevel="0" collapsed="false">
      <c r="A347" s="0"/>
      <c r="B347" s="167" t="str">
        <f aca="false">IF(B246&lt;&gt;"",B246,"")</f>
        <v/>
      </c>
      <c r="C347" s="116" t="str">
        <f aca="false">IF(C246&lt;&gt;"",C246,"")</f>
        <v/>
      </c>
      <c r="D347" s="116" t="str">
        <f aca="false">IF(D246&lt;&gt;"",D246,"")</f>
        <v/>
      </c>
      <c r="E347" s="116" t="str">
        <f aca="false">IF(E246&lt;&gt;"",E246,"")</f>
        <v/>
      </c>
      <c r="F347" s="116" t="n">
        <v>4</v>
      </c>
      <c r="G347" s="168" t="n">
        <f aca="false">G246</f>
        <v>1</v>
      </c>
      <c r="H347" s="49" t="n">
        <f aca="false">IF($G347&lt;&gt;"",G347,"")</f>
        <v>1</v>
      </c>
      <c r="I347" s="169"/>
      <c r="J347" s="170"/>
      <c r="K347" s="171" t="str">
        <f aca="false">IF($B347&lt;&gt;"",IF(I347,(INDEX(P$314:Q$317,MATCH(H347,P$314:P$317),2)/I347)*1000,0),"")</f>
        <v/>
      </c>
      <c r="L347" s="171" t="str">
        <f aca="false">IF(Q$11&lt;&gt;"",IF($B347&lt;&gt;"",K347-J347,""),"")</f>
        <v/>
      </c>
      <c r="M347" s="172" t="str">
        <f aca="false">IF(B347&lt;&gt;"",RANK(L347,L$314:L$413),"")</f>
        <v/>
      </c>
      <c r="N347" s="172" t="str">
        <f aca="false">IF(B347&lt;&gt;"",'Classement Général'!BD44,"")</f>
        <v/>
      </c>
      <c r="O347" s="172" t="str">
        <f aca="false">IF(B145&lt;&gt;"",'Calculs (M1..M20)'!A47,"")</f>
        <v/>
      </c>
      <c r="P347" s="0"/>
      <c r="Q347" s="0"/>
      <c r="R347" s="0"/>
      <c r="S347" s="0"/>
      <c r="T347" s="0"/>
      <c r="U347" s="0"/>
      <c r="V347" s="0"/>
      <c r="AH347" s="49" t="n">
        <f aca="false">IF($G347&lt;&gt;"",AG347,"")</f>
        <v>0</v>
      </c>
      <c r="AI347" s="169"/>
      <c r="AJ347" s="170"/>
    </row>
    <row r="348" customFormat="false" ht="13" hidden="true" customHeight="false" outlineLevel="0" collapsed="false">
      <c r="A348" s="0"/>
      <c r="B348" s="167" t="str">
        <f aca="false">IF(B247&lt;&gt;"",B247,"")</f>
        <v/>
      </c>
      <c r="C348" s="116" t="str">
        <f aca="false">IF(C247&lt;&gt;"",C247,"")</f>
        <v/>
      </c>
      <c r="D348" s="116" t="str">
        <f aca="false">IF(D247&lt;&gt;"",D247,"")</f>
        <v/>
      </c>
      <c r="E348" s="116" t="str">
        <f aca="false">IF(E247&lt;&gt;"",E247,"")</f>
        <v/>
      </c>
      <c r="F348" s="116" t="n">
        <v>4</v>
      </c>
      <c r="G348" s="168" t="n">
        <f aca="false">G247</f>
        <v>1</v>
      </c>
      <c r="H348" s="49" t="n">
        <f aca="false">IF($G348&lt;&gt;"",G348,"")</f>
        <v>1</v>
      </c>
      <c r="I348" s="169"/>
      <c r="J348" s="170"/>
      <c r="K348" s="171" t="str">
        <f aca="false">IF($B348&lt;&gt;"",IF(I348,(INDEX(P$314:Q$317,MATCH(H348,P$314:P$317),2)/I348)*1000,0),"")</f>
        <v/>
      </c>
      <c r="L348" s="171" t="str">
        <f aca="false">IF(Q$11&lt;&gt;"",IF($B348&lt;&gt;"",K348-J348,""),"")</f>
        <v/>
      </c>
      <c r="M348" s="172" t="str">
        <f aca="false">IF(B348&lt;&gt;"",RANK(L348,L$314:L$413),"")</f>
        <v/>
      </c>
      <c r="N348" s="172" t="str">
        <f aca="false">IF(B348&lt;&gt;"",'Classement Général'!BD45,"")</f>
        <v/>
      </c>
      <c r="O348" s="172" t="str">
        <f aca="false">IF(B146&lt;&gt;"",'Calculs (M1..M20)'!A48,"")</f>
        <v/>
      </c>
      <c r="P348" s="0"/>
      <c r="Q348" s="0"/>
      <c r="R348" s="0"/>
      <c r="S348" s="0"/>
      <c r="T348" s="0"/>
      <c r="U348" s="0"/>
      <c r="V348" s="0"/>
      <c r="AH348" s="49" t="n">
        <f aca="false">IF($G348&lt;&gt;"",AG348,"")</f>
        <v>0</v>
      </c>
      <c r="AI348" s="169"/>
      <c r="AJ348" s="170"/>
    </row>
    <row r="349" customFormat="false" ht="13" hidden="true" customHeight="false" outlineLevel="0" collapsed="false">
      <c r="A349" s="0"/>
      <c r="B349" s="167" t="str">
        <f aca="false">IF(B248&lt;&gt;"",B248,"")</f>
        <v/>
      </c>
      <c r="C349" s="116" t="str">
        <f aca="false">IF(C248&lt;&gt;"",C248,"")</f>
        <v/>
      </c>
      <c r="D349" s="116" t="str">
        <f aca="false">IF(D248&lt;&gt;"",D248,"")</f>
        <v/>
      </c>
      <c r="E349" s="116" t="str">
        <f aca="false">IF(E248&lt;&gt;"",E248,"")</f>
        <v/>
      </c>
      <c r="F349" s="116" t="n">
        <v>4</v>
      </c>
      <c r="G349" s="168" t="n">
        <f aca="false">G248</f>
        <v>1</v>
      </c>
      <c r="H349" s="49" t="n">
        <f aca="false">IF($G349&lt;&gt;"",G349,"")</f>
        <v>1</v>
      </c>
      <c r="I349" s="169"/>
      <c r="J349" s="170"/>
      <c r="K349" s="171" t="str">
        <f aca="false">IF($B349&lt;&gt;"",IF(I349,(INDEX(P$314:Q$317,MATCH(H349,P$314:P$317),2)/I349)*1000,0),"")</f>
        <v/>
      </c>
      <c r="L349" s="171" t="str">
        <f aca="false">IF(Q$11&lt;&gt;"",IF($B349&lt;&gt;"",K349-J349,""),"")</f>
        <v/>
      </c>
      <c r="M349" s="172" t="str">
        <f aca="false">IF(B349&lt;&gt;"",RANK(L349,L$314:L$413),"")</f>
        <v/>
      </c>
      <c r="N349" s="172" t="str">
        <f aca="false">IF(B349&lt;&gt;"",'Classement Général'!BD46,"")</f>
        <v/>
      </c>
      <c r="O349" s="172" t="str">
        <f aca="false">IF(B147&lt;&gt;"",'Calculs (M1..M20)'!A49,"")</f>
        <v/>
      </c>
      <c r="P349" s="0"/>
      <c r="Q349" s="0"/>
      <c r="R349" s="0"/>
      <c r="S349" s="0"/>
      <c r="T349" s="0"/>
      <c r="U349" s="0"/>
      <c r="V349" s="0"/>
      <c r="AH349" s="49" t="n">
        <f aca="false">IF($G349&lt;&gt;"",AG349,"")</f>
        <v>0</v>
      </c>
      <c r="AI349" s="169"/>
      <c r="AJ349" s="170"/>
    </row>
    <row r="350" customFormat="false" ht="13" hidden="true" customHeight="false" outlineLevel="0" collapsed="false">
      <c r="A350" s="0"/>
      <c r="B350" s="167" t="str">
        <f aca="false">IF(B249&lt;&gt;"",B249,"")</f>
        <v/>
      </c>
      <c r="C350" s="116" t="str">
        <f aca="false">IF(C249&lt;&gt;"",C249,"")</f>
        <v/>
      </c>
      <c r="D350" s="116" t="str">
        <f aca="false">IF(D249&lt;&gt;"",D249,"")</f>
        <v/>
      </c>
      <c r="E350" s="116" t="str">
        <f aca="false">IF(E249&lt;&gt;"",E249,"")</f>
        <v/>
      </c>
      <c r="F350" s="116" t="n">
        <v>4</v>
      </c>
      <c r="G350" s="168" t="n">
        <f aca="false">G249</f>
        <v>1</v>
      </c>
      <c r="H350" s="49" t="n">
        <f aca="false">IF($G350&lt;&gt;"",G350,"")</f>
        <v>1</v>
      </c>
      <c r="I350" s="169"/>
      <c r="J350" s="170"/>
      <c r="K350" s="171" t="str">
        <f aca="false">IF($B350&lt;&gt;"",IF(I350,(INDEX(P$314:Q$317,MATCH(H350,P$314:P$317),2)/I350)*1000,0),"")</f>
        <v/>
      </c>
      <c r="L350" s="171" t="str">
        <f aca="false">IF(Q$11&lt;&gt;"",IF($B350&lt;&gt;"",K350-J350,""),"")</f>
        <v/>
      </c>
      <c r="M350" s="172" t="str">
        <f aca="false">IF(B350&lt;&gt;"",RANK(L350,L$314:L$413),"")</f>
        <v/>
      </c>
      <c r="N350" s="172" t="str">
        <f aca="false">IF(B350&lt;&gt;"",'Classement Général'!BD47,"")</f>
        <v/>
      </c>
      <c r="O350" s="172" t="str">
        <f aca="false">IF(B148&lt;&gt;"",'Calculs (M1..M20)'!A50,"")</f>
        <v/>
      </c>
      <c r="P350" s="0"/>
      <c r="Q350" s="0"/>
      <c r="R350" s="0"/>
      <c r="S350" s="0"/>
      <c r="T350" s="0"/>
      <c r="U350" s="0"/>
      <c r="V350" s="0"/>
      <c r="AH350" s="49" t="n">
        <f aca="false">IF($G350&lt;&gt;"",AG350,"")</f>
        <v>0</v>
      </c>
      <c r="AI350" s="169"/>
      <c r="AJ350" s="170"/>
    </row>
    <row r="351" customFormat="false" ht="13" hidden="true" customHeight="false" outlineLevel="0" collapsed="false">
      <c r="A351" s="0"/>
      <c r="B351" s="167" t="str">
        <f aca="false">IF(B250&lt;&gt;"",B250,"")</f>
        <v/>
      </c>
      <c r="C351" s="116" t="str">
        <f aca="false">IF(C250&lt;&gt;"",C250,"")</f>
        <v/>
      </c>
      <c r="D351" s="116" t="str">
        <f aca="false">IF(D250&lt;&gt;"",D250,"")</f>
        <v/>
      </c>
      <c r="E351" s="116" t="str">
        <f aca="false">IF(E250&lt;&gt;"",E250,"")</f>
        <v/>
      </c>
      <c r="F351" s="116" t="n">
        <v>4</v>
      </c>
      <c r="G351" s="168" t="n">
        <f aca="false">G250</f>
        <v>1</v>
      </c>
      <c r="H351" s="49" t="n">
        <f aca="false">IF($G351&lt;&gt;"",G351,"")</f>
        <v>1</v>
      </c>
      <c r="I351" s="169"/>
      <c r="J351" s="170"/>
      <c r="K351" s="171" t="str">
        <f aca="false">IF($B351&lt;&gt;"",IF(I351,(INDEX(P$314:Q$317,MATCH(H351,P$314:P$317),2)/I351)*1000,0),"")</f>
        <v/>
      </c>
      <c r="L351" s="171" t="str">
        <f aca="false">IF(Q$11&lt;&gt;"",IF($B351&lt;&gt;"",K351-J351,""),"")</f>
        <v/>
      </c>
      <c r="M351" s="172" t="str">
        <f aca="false">IF(B351&lt;&gt;"",RANK(L351,L$314:L$413),"")</f>
        <v/>
      </c>
      <c r="N351" s="172" t="str">
        <f aca="false">IF(B351&lt;&gt;"",'Classement Général'!BD48,"")</f>
        <v/>
      </c>
      <c r="O351" s="172" t="str">
        <f aca="false">IF(B149&lt;&gt;"",'Calculs (M1..M20)'!A51,"")</f>
        <v/>
      </c>
      <c r="P351" s="0"/>
      <c r="Q351" s="0"/>
      <c r="R351" s="0"/>
      <c r="S351" s="0"/>
      <c r="T351" s="0"/>
      <c r="U351" s="0"/>
      <c r="V351" s="0"/>
      <c r="AH351" s="49" t="n">
        <f aca="false">IF($G351&lt;&gt;"",AG351,"")</f>
        <v>0</v>
      </c>
      <c r="AI351" s="169"/>
      <c r="AJ351" s="170"/>
    </row>
    <row r="352" customFormat="false" ht="13" hidden="true" customHeight="false" outlineLevel="0" collapsed="false">
      <c r="A352" s="0"/>
      <c r="B352" s="167" t="str">
        <f aca="false">IF(B251&lt;&gt;"",B251,"")</f>
        <v/>
      </c>
      <c r="C352" s="116" t="str">
        <f aca="false">IF(C251&lt;&gt;"",C251,"")</f>
        <v/>
      </c>
      <c r="D352" s="116" t="str">
        <f aca="false">IF(D251&lt;&gt;"",D251,"")</f>
        <v/>
      </c>
      <c r="E352" s="116" t="str">
        <f aca="false">IF(E251&lt;&gt;"",E251,"")</f>
        <v/>
      </c>
      <c r="F352" s="116" t="n">
        <v>4</v>
      </c>
      <c r="G352" s="168" t="n">
        <f aca="false">G251</f>
        <v>1</v>
      </c>
      <c r="H352" s="49" t="n">
        <f aca="false">IF($G352&lt;&gt;"",G352,"")</f>
        <v>1</v>
      </c>
      <c r="I352" s="169"/>
      <c r="J352" s="170"/>
      <c r="K352" s="171" t="str">
        <f aca="false">IF($B352&lt;&gt;"",IF(I352,(INDEX(P$314:Q$317,MATCH(H352,P$314:P$317),2)/I352)*1000,0),"")</f>
        <v/>
      </c>
      <c r="L352" s="171" t="str">
        <f aca="false">IF(Q$11&lt;&gt;"",IF($B352&lt;&gt;"",K352-J352,""),"")</f>
        <v/>
      </c>
      <c r="M352" s="172" t="str">
        <f aca="false">IF(B352&lt;&gt;"",RANK(L352,L$314:L$413),"")</f>
        <v/>
      </c>
      <c r="N352" s="172" t="str">
        <f aca="false">IF(B352&lt;&gt;"",'Classement Général'!BD49,"")</f>
        <v/>
      </c>
      <c r="O352" s="172" t="str">
        <f aca="false">IF(B150&lt;&gt;"",'Calculs (M1..M20)'!A52,"")</f>
        <v/>
      </c>
      <c r="P352" s="0"/>
      <c r="Q352" s="0"/>
      <c r="R352" s="0"/>
      <c r="S352" s="0"/>
      <c r="T352" s="0"/>
      <c r="U352" s="0"/>
      <c r="V352" s="0"/>
      <c r="AH352" s="49" t="n">
        <f aca="false">IF($G352&lt;&gt;"",AG352,"")</f>
        <v>0</v>
      </c>
      <c r="AI352" s="169"/>
      <c r="AJ352" s="170"/>
    </row>
    <row r="353" customFormat="false" ht="13" hidden="true" customHeight="false" outlineLevel="0" collapsed="false">
      <c r="A353" s="0"/>
      <c r="B353" s="167" t="str">
        <f aca="false">IF(B252&lt;&gt;"",B252,"")</f>
        <v/>
      </c>
      <c r="C353" s="116" t="str">
        <f aca="false">IF(C252&lt;&gt;"",C252,"")</f>
        <v/>
      </c>
      <c r="D353" s="116" t="str">
        <f aca="false">IF(D252&lt;&gt;"",D252,"")</f>
        <v/>
      </c>
      <c r="E353" s="116" t="str">
        <f aca="false">IF(E252&lt;&gt;"",E252,"")</f>
        <v/>
      </c>
      <c r="F353" s="116" t="n">
        <v>4</v>
      </c>
      <c r="G353" s="168" t="n">
        <f aca="false">G252</f>
        <v>1</v>
      </c>
      <c r="H353" s="49" t="n">
        <f aca="false">IF($G353&lt;&gt;"",G353,"")</f>
        <v>1</v>
      </c>
      <c r="I353" s="169"/>
      <c r="J353" s="170"/>
      <c r="K353" s="171" t="str">
        <f aca="false">IF($B353&lt;&gt;"",IF(I353,(INDEX(P$314:Q$317,MATCH(H353,P$314:P$317),2)/I353)*1000,0),"")</f>
        <v/>
      </c>
      <c r="L353" s="171" t="str">
        <f aca="false">IF(Q$11&lt;&gt;"",IF($B353&lt;&gt;"",K353-J353,""),"")</f>
        <v/>
      </c>
      <c r="M353" s="172" t="str">
        <f aca="false">IF(B353&lt;&gt;"",RANK(L353,L$314:L$413),"")</f>
        <v/>
      </c>
      <c r="N353" s="172" t="str">
        <f aca="false">IF(B353&lt;&gt;"",'Classement Général'!BD50,"")</f>
        <v/>
      </c>
      <c r="O353" s="172" t="str">
        <f aca="false">IF(B151&lt;&gt;"",'Calculs (M1..M20)'!A53,"")</f>
        <v/>
      </c>
      <c r="P353" s="0"/>
      <c r="Q353" s="0"/>
      <c r="R353" s="0"/>
      <c r="S353" s="0"/>
      <c r="T353" s="0"/>
      <c r="U353" s="0"/>
      <c r="V353" s="0"/>
      <c r="AH353" s="49" t="n">
        <f aca="false">IF($G353&lt;&gt;"",AG353,"")</f>
        <v>0</v>
      </c>
      <c r="AI353" s="169"/>
      <c r="AJ353" s="170"/>
    </row>
    <row r="354" customFormat="false" ht="13" hidden="true" customHeight="false" outlineLevel="0" collapsed="false">
      <c r="A354" s="0"/>
      <c r="B354" s="167" t="str">
        <f aca="false">IF(B253&lt;&gt;"",B253,"")</f>
        <v/>
      </c>
      <c r="C354" s="116" t="str">
        <f aca="false">IF(C253&lt;&gt;"",C253,"")</f>
        <v/>
      </c>
      <c r="D354" s="116" t="str">
        <f aca="false">IF(D253&lt;&gt;"",D253,"")</f>
        <v/>
      </c>
      <c r="E354" s="116" t="str">
        <f aca="false">IF(E253&lt;&gt;"",E253,"")</f>
        <v/>
      </c>
      <c r="F354" s="116" t="n">
        <v>4</v>
      </c>
      <c r="G354" s="168" t="n">
        <f aca="false">G253</f>
        <v>1</v>
      </c>
      <c r="H354" s="49" t="n">
        <f aca="false">IF($G354&lt;&gt;"",G354,"")</f>
        <v>1</v>
      </c>
      <c r="I354" s="169"/>
      <c r="J354" s="170"/>
      <c r="K354" s="171" t="str">
        <f aca="false">IF($B354&lt;&gt;"",IF(I354,(INDEX(P$314:Q$317,MATCH(H354,P$314:P$317),2)/I354)*1000,0),"")</f>
        <v/>
      </c>
      <c r="L354" s="171" t="str">
        <f aca="false">IF(Q$11&lt;&gt;"",IF($B354&lt;&gt;"",K354-J354,""),"")</f>
        <v/>
      </c>
      <c r="M354" s="172" t="str">
        <f aca="false">IF(B354&lt;&gt;"",RANK(L354,L$314:L$413),"")</f>
        <v/>
      </c>
      <c r="N354" s="172" t="str">
        <f aca="false">IF(B354&lt;&gt;"",'Classement Général'!BD51,"")</f>
        <v/>
      </c>
      <c r="O354" s="172" t="str">
        <f aca="false">IF(B152&lt;&gt;"",'Calculs (M1..M20)'!A54,"")</f>
        <v/>
      </c>
      <c r="P354" s="0"/>
      <c r="Q354" s="0"/>
      <c r="R354" s="0"/>
      <c r="S354" s="0"/>
      <c r="T354" s="0"/>
      <c r="U354" s="0"/>
      <c r="V354" s="0"/>
      <c r="AH354" s="49" t="n">
        <f aca="false">IF($G354&lt;&gt;"",AG354,"")</f>
        <v>0</v>
      </c>
      <c r="AI354" s="169"/>
      <c r="AJ354" s="170"/>
    </row>
    <row r="355" customFormat="false" ht="13" hidden="true" customHeight="false" outlineLevel="0" collapsed="false">
      <c r="A355" s="0"/>
      <c r="B355" s="167" t="str">
        <f aca="false">IF(B254&lt;&gt;"",B254,"")</f>
        <v/>
      </c>
      <c r="C355" s="116" t="str">
        <f aca="false">IF(C254&lt;&gt;"",C254,"")</f>
        <v/>
      </c>
      <c r="D355" s="116" t="str">
        <f aca="false">IF(D254&lt;&gt;"",D254,"")</f>
        <v/>
      </c>
      <c r="E355" s="116" t="str">
        <f aca="false">IF(E254&lt;&gt;"",E254,"")</f>
        <v/>
      </c>
      <c r="F355" s="116" t="n">
        <v>4</v>
      </c>
      <c r="G355" s="168" t="n">
        <f aca="false">G254</f>
        <v>1</v>
      </c>
      <c r="H355" s="49" t="n">
        <f aca="false">IF($G355&lt;&gt;"",G355,"")</f>
        <v>1</v>
      </c>
      <c r="I355" s="169"/>
      <c r="J355" s="170"/>
      <c r="K355" s="171" t="str">
        <f aca="false">IF($B355&lt;&gt;"",IF(I355,(INDEX(P$314:Q$317,MATCH(H355,P$314:P$317),2)/I355)*1000,0),"")</f>
        <v/>
      </c>
      <c r="L355" s="171" t="str">
        <f aca="false">IF(Q$11&lt;&gt;"",IF($B355&lt;&gt;"",K355-J355,""),"")</f>
        <v/>
      </c>
      <c r="M355" s="172" t="str">
        <f aca="false">IF(B355&lt;&gt;"",RANK(L355,L$314:L$413),"")</f>
        <v/>
      </c>
      <c r="N355" s="172" t="str">
        <f aca="false">IF(B355&lt;&gt;"",'Classement Général'!BD52,"")</f>
        <v/>
      </c>
      <c r="O355" s="172" t="str">
        <f aca="false">IF(B153&lt;&gt;"",'Calculs (M1..M20)'!A55,"")</f>
        <v/>
      </c>
      <c r="P355" s="0"/>
      <c r="Q355" s="0"/>
      <c r="R355" s="0"/>
      <c r="S355" s="0"/>
      <c r="T355" s="0"/>
      <c r="U355" s="0"/>
      <c r="V355" s="0"/>
      <c r="AH355" s="49" t="n">
        <f aca="false">IF($G355&lt;&gt;"",AG355,"")</f>
        <v>0</v>
      </c>
      <c r="AI355" s="169"/>
      <c r="AJ355" s="170"/>
    </row>
    <row r="356" customFormat="false" ht="13" hidden="true" customHeight="false" outlineLevel="0" collapsed="false">
      <c r="A356" s="0"/>
      <c r="B356" s="167" t="str">
        <f aca="false">IF(B255&lt;&gt;"",B255,"")</f>
        <v/>
      </c>
      <c r="C356" s="116" t="str">
        <f aca="false">IF(C255&lt;&gt;"",C255,"")</f>
        <v/>
      </c>
      <c r="D356" s="116" t="str">
        <f aca="false">IF(D255&lt;&gt;"",D255,"")</f>
        <v/>
      </c>
      <c r="E356" s="116" t="str">
        <f aca="false">IF(E255&lt;&gt;"",E255,"")</f>
        <v/>
      </c>
      <c r="F356" s="116" t="n">
        <v>4</v>
      </c>
      <c r="G356" s="168" t="n">
        <f aca="false">G255</f>
        <v>1</v>
      </c>
      <c r="H356" s="49" t="n">
        <f aca="false">IF($G356&lt;&gt;"",G356,"")</f>
        <v>1</v>
      </c>
      <c r="I356" s="169"/>
      <c r="J356" s="170"/>
      <c r="K356" s="171" t="str">
        <f aca="false">IF($B356&lt;&gt;"",IF(I356,(INDEX(P$314:Q$317,MATCH(H356,P$314:P$317),2)/I356)*1000,0),"")</f>
        <v/>
      </c>
      <c r="L356" s="171" t="str">
        <f aca="false">IF(Q$11&lt;&gt;"",IF($B356&lt;&gt;"",K356-J356,""),"")</f>
        <v/>
      </c>
      <c r="M356" s="172" t="str">
        <f aca="false">IF(B356&lt;&gt;"",RANK(L356,L$314:L$413),"")</f>
        <v/>
      </c>
      <c r="N356" s="172" t="str">
        <f aca="false">IF(B356&lt;&gt;"",'Classement Général'!BD53,"")</f>
        <v/>
      </c>
      <c r="O356" s="172" t="str">
        <f aca="false">IF(B154&lt;&gt;"",'Calculs (M1..M20)'!A56,"")</f>
        <v/>
      </c>
      <c r="P356" s="0"/>
      <c r="Q356" s="0"/>
      <c r="R356" s="0"/>
      <c r="S356" s="0"/>
      <c r="T356" s="0"/>
      <c r="U356" s="0"/>
      <c r="V356" s="0"/>
      <c r="AH356" s="49" t="n">
        <f aca="false">IF($G356&lt;&gt;"",AG356,"")</f>
        <v>0</v>
      </c>
      <c r="AI356" s="169"/>
      <c r="AJ356" s="170"/>
    </row>
    <row r="357" customFormat="false" ht="13" hidden="true" customHeight="false" outlineLevel="0" collapsed="false">
      <c r="A357" s="0"/>
      <c r="B357" s="167" t="str">
        <f aca="false">IF(B256&lt;&gt;"",B256,"")</f>
        <v/>
      </c>
      <c r="C357" s="116" t="str">
        <f aca="false">IF(C256&lt;&gt;"",C256,"")</f>
        <v/>
      </c>
      <c r="D357" s="116" t="str">
        <f aca="false">IF(D256&lt;&gt;"",D256,"")</f>
        <v/>
      </c>
      <c r="E357" s="116" t="str">
        <f aca="false">IF(E256&lt;&gt;"",E256,"")</f>
        <v/>
      </c>
      <c r="F357" s="116" t="n">
        <v>4</v>
      </c>
      <c r="G357" s="168" t="n">
        <f aca="false">G256</f>
        <v>1</v>
      </c>
      <c r="H357" s="49" t="n">
        <f aca="false">IF($G357&lt;&gt;"",G357,"")</f>
        <v>1</v>
      </c>
      <c r="I357" s="169"/>
      <c r="J357" s="170"/>
      <c r="K357" s="171" t="str">
        <f aca="false">IF($B357&lt;&gt;"",IF(I357,(INDEX(P$314:Q$317,MATCH(H357,P$314:P$317),2)/I357)*1000,0),"")</f>
        <v/>
      </c>
      <c r="L357" s="171" t="str">
        <f aca="false">IF(Q$11&lt;&gt;"",IF($B357&lt;&gt;"",K357-J357,""),"")</f>
        <v/>
      </c>
      <c r="M357" s="172" t="str">
        <f aca="false">IF(B357&lt;&gt;"",RANK(L357,L$314:L$413),"")</f>
        <v/>
      </c>
      <c r="N357" s="172" t="str">
        <f aca="false">IF(B357&lt;&gt;"",'Classement Général'!BD54,"")</f>
        <v/>
      </c>
      <c r="O357" s="172" t="str">
        <f aca="false">IF(B155&lt;&gt;"",'Calculs (M1..M20)'!A57,"")</f>
        <v/>
      </c>
      <c r="P357" s="0"/>
      <c r="Q357" s="0"/>
      <c r="R357" s="0"/>
      <c r="S357" s="0"/>
      <c r="T357" s="0"/>
      <c r="U357" s="0"/>
      <c r="V357" s="0"/>
      <c r="AH357" s="49" t="n">
        <f aca="false">IF($G357&lt;&gt;"",AG357,"")</f>
        <v>0</v>
      </c>
      <c r="AI357" s="169"/>
      <c r="AJ357" s="170"/>
    </row>
    <row r="358" customFormat="false" ht="13" hidden="true" customHeight="false" outlineLevel="0" collapsed="false">
      <c r="A358" s="0"/>
      <c r="B358" s="167" t="str">
        <f aca="false">IF(B257&lt;&gt;"",B257,"")</f>
        <v/>
      </c>
      <c r="C358" s="116" t="str">
        <f aca="false">IF(C257&lt;&gt;"",C257,"")</f>
        <v/>
      </c>
      <c r="D358" s="116" t="str">
        <f aca="false">IF(D257&lt;&gt;"",D257,"")</f>
        <v/>
      </c>
      <c r="E358" s="116" t="str">
        <f aca="false">IF(E257&lt;&gt;"",E257,"")</f>
        <v/>
      </c>
      <c r="F358" s="116" t="n">
        <v>4</v>
      </c>
      <c r="G358" s="168" t="n">
        <f aca="false">G257</f>
        <v>1</v>
      </c>
      <c r="H358" s="49" t="n">
        <f aca="false">IF($G358&lt;&gt;"",G358,"")</f>
        <v>1</v>
      </c>
      <c r="I358" s="169"/>
      <c r="J358" s="170"/>
      <c r="K358" s="171" t="str">
        <f aca="false">IF($B358&lt;&gt;"",IF(I358,(INDEX(P$314:Q$317,MATCH(H358,P$314:P$317),2)/I358)*1000,0),"")</f>
        <v/>
      </c>
      <c r="L358" s="171" t="str">
        <f aca="false">IF(Q$11&lt;&gt;"",IF($B358&lt;&gt;"",K358-J358,""),"")</f>
        <v/>
      </c>
      <c r="M358" s="172" t="str">
        <f aca="false">IF(B358&lt;&gt;"",RANK(L358,L$314:L$413),"")</f>
        <v/>
      </c>
      <c r="N358" s="172" t="str">
        <f aca="false">IF(B358&lt;&gt;"",'Classement Général'!BD55,"")</f>
        <v/>
      </c>
      <c r="O358" s="172" t="str">
        <f aca="false">IF(B156&lt;&gt;"",'Calculs (M1..M20)'!A58,"")</f>
        <v/>
      </c>
      <c r="P358" s="0"/>
      <c r="Q358" s="0"/>
      <c r="R358" s="0"/>
      <c r="S358" s="0"/>
      <c r="T358" s="0"/>
      <c r="U358" s="0"/>
      <c r="V358" s="0"/>
      <c r="AH358" s="49" t="n">
        <f aca="false">IF($G358&lt;&gt;"",AG358,"")</f>
        <v>0</v>
      </c>
      <c r="AI358" s="169"/>
      <c r="AJ358" s="170"/>
    </row>
    <row r="359" customFormat="false" ht="13" hidden="true" customHeight="false" outlineLevel="0" collapsed="false">
      <c r="A359" s="0"/>
      <c r="B359" s="167" t="str">
        <f aca="false">IF(B258&lt;&gt;"",B258,"")</f>
        <v/>
      </c>
      <c r="C359" s="116" t="str">
        <f aca="false">IF(C258&lt;&gt;"",C258,"")</f>
        <v/>
      </c>
      <c r="D359" s="116" t="str">
        <f aca="false">IF(D258&lt;&gt;"",D258,"")</f>
        <v/>
      </c>
      <c r="E359" s="116" t="str">
        <f aca="false">IF(E258&lt;&gt;"",E258,"")</f>
        <v/>
      </c>
      <c r="F359" s="116" t="n">
        <v>4</v>
      </c>
      <c r="G359" s="168" t="n">
        <f aca="false">G258</f>
        <v>1</v>
      </c>
      <c r="H359" s="49" t="n">
        <f aca="false">IF($G359&lt;&gt;"",G359,"")</f>
        <v>1</v>
      </c>
      <c r="I359" s="169"/>
      <c r="J359" s="170"/>
      <c r="K359" s="171" t="str">
        <f aca="false">IF($B359&lt;&gt;"",IF(I359,(INDEX(P$314:Q$317,MATCH(H359,P$314:P$317),2)/I359)*1000,0),"")</f>
        <v/>
      </c>
      <c r="L359" s="171" t="str">
        <f aca="false">IF(Q$11&lt;&gt;"",IF($B359&lt;&gt;"",K359-J359,""),"")</f>
        <v/>
      </c>
      <c r="M359" s="172" t="str">
        <f aca="false">IF(B359&lt;&gt;"",RANK(L359,L$314:L$413),"")</f>
        <v/>
      </c>
      <c r="N359" s="172" t="str">
        <f aca="false">IF(B359&lt;&gt;"",'Classement Général'!BD56,"")</f>
        <v/>
      </c>
      <c r="O359" s="172" t="str">
        <f aca="false">IF(B157&lt;&gt;"",'Calculs (M1..M20)'!A59,"")</f>
        <v/>
      </c>
      <c r="P359" s="0"/>
      <c r="Q359" s="0"/>
      <c r="R359" s="0"/>
      <c r="S359" s="0"/>
      <c r="T359" s="0"/>
      <c r="U359" s="0"/>
      <c r="V359" s="0"/>
      <c r="AH359" s="49" t="n">
        <f aca="false">IF($G359&lt;&gt;"",AG359,"")</f>
        <v>0</v>
      </c>
      <c r="AI359" s="169"/>
      <c r="AJ359" s="170"/>
    </row>
    <row r="360" customFormat="false" ht="13" hidden="true" customHeight="false" outlineLevel="0" collapsed="false">
      <c r="A360" s="0"/>
      <c r="B360" s="167" t="str">
        <f aca="false">IF(B259&lt;&gt;"",B259,"")</f>
        <v/>
      </c>
      <c r="C360" s="116" t="str">
        <f aca="false">IF(C259&lt;&gt;"",C259,"")</f>
        <v/>
      </c>
      <c r="D360" s="116" t="str">
        <f aca="false">IF(D259&lt;&gt;"",D259,"")</f>
        <v/>
      </c>
      <c r="E360" s="116" t="str">
        <f aca="false">IF(E259&lt;&gt;"",E259,"")</f>
        <v/>
      </c>
      <c r="F360" s="116" t="n">
        <v>4</v>
      </c>
      <c r="G360" s="168" t="n">
        <f aca="false">G259</f>
        <v>1</v>
      </c>
      <c r="H360" s="49" t="n">
        <f aca="false">IF($G360&lt;&gt;"",G360,"")</f>
        <v>1</v>
      </c>
      <c r="I360" s="169"/>
      <c r="J360" s="170"/>
      <c r="K360" s="171" t="str">
        <f aca="false">IF($B360&lt;&gt;"",IF(I360,(INDEX(P$314:Q$317,MATCH(H360,P$314:P$317),2)/I360)*1000,0),"")</f>
        <v/>
      </c>
      <c r="L360" s="171" t="str">
        <f aca="false">IF(Q$11&lt;&gt;"",IF($B360&lt;&gt;"",K360-J360,""),"")</f>
        <v/>
      </c>
      <c r="M360" s="172" t="str">
        <f aca="false">IF(B360&lt;&gt;"",RANK(L360,L$314:L$413),"")</f>
        <v/>
      </c>
      <c r="N360" s="172" t="str">
        <f aca="false">IF(B360&lt;&gt;"",'Classement Général'!BD57,"")</f>
        <v/>
      </c>
      <c r="O360" s="172" t="str">
        <f aca="false">IF(B158&lt;&gt;"",'Calculs (M1..M20)'!A60,"")</f>
        <v/>
      </c>
      <c r="P360" s="0"/>
      <c r="Q360" s="0"/>
      <c r="R360" s="0"/>
      <c r="S360" s="0"/>
      <c r="T360" s="0"/>
      <c r="U360" s="0"/>
      <c r="V360" s="0"/>
      <c r="AH360" s="49" t="n">
        <f aca="false">IF($G360&lt;&gt;"",AG360,"")</f>
        <v>0</v>
      </c>
      <c r="AI360" s="169"/>
      <c r="AJ360" s="170"/>
    </row>
    <row r="361" customFormat="false" ht="13" hidden="true" customHeight="false" outlineLevel="0" collapsed="false">
      <c r="A361" s="0"/>
      <c r="B361" s="167" t="str">
        <f aca="false">IF(B260&lt;&gt;"",B260,"")</f>
        <v/>
      </c>
      <c r="C361" s="116" t="str">
        <f aca="false">IF(C260&lt;&gt;"",C260,"")</f>
        <v/>
      </c>
      <c r="D361" s="116" t="str">
        <f aca="false">IF(D260&lt;&gt;"",D260,"")</f>
        <v/>
      </c>
      <c r="E361" s="116" t="str">
        <f aca="false">IF(E260&lt;&gt;"",E260,"")</f>
        <v/>
      </c>
      <c r="F361" s="116" t="n">
        <v>4</v>
      </c>
      <c r="G361" s="168" t="n">
        <f aca="false">G260</f>
        <v>1</v>
      </c>
      <c r="H361" s="49" t="n">
        <f aca="false">IF($G361&lt;&gt;"",G361,"")</f>
        <v>1</v>
      </c>
      <c r="I361" s="169"/>
      <c r="J361" s="170"/>
      <c r="K361" s="171" t="str">
        <f aca="false">IF($B361&lt;&gt;"",IF(I361,(INDEX(P$314:Q$317,MATCH(H361,P$314:P$317),2)/I361)*1000,0),"")</f>
        <v/>
      </c>
      <c r="L361" s="171" t="str">
        <f aca="false">IF(Q$11&lt;&gt;"",IF($B361&lt;&gt;"",K361-J361,""),"")</f>
        <v/>
      </c>
      <c r="M361" s="172" t="str">
        <f aca="false">IF(B361&lt;&gt;"",RANK(L361,L$314:L$413),"")</f>
        <v/>
      </c>
      <c r="N361" s="172" t="str">
        <f aca="false">IF(B361&lt;&gt;"",'Classement Général'!BD58,"")</f>
        <v/>
      </c>
      <c r="O361" s="172" t="str">
        <f aca="false">IF(B159&lt;&gt;"",'Calculs (M1..M20)'!A61,"")</f>
        <v/>
      </c>
      <c r="P361" s="0"/>
      <c r="Q361" s="0"/>
      <c r="R361" s="0"/>
      <c r="S361" s="0"/>
      <c r="T361" s="0"/>
      <c r="U361" s="0"/>
      <c r="V361" s="0"/>
      <c r="AH361" s="49" t="n">
        <f aca="false">IF($G361&lt;&gt;"",AG361,"")</f>
        <v>0</v>
      </c>
      <c r="AI361" s="169"/>
      <c r="AJ361" s="170"/>
    </row>
    <row r="362" customFormat="false" ht="13" hidden="true" customHeight="false" outlineLevel="0" collapsed="false">
      <c r="A362" s="0"/>
      <c r="B362" s="167" t="str">
        <f aca="false">IF(B261&lt;&gt;"",B261,"")</f>
        <v/>
      </c>
      <c r="C362" s="116" t="str">
        <f aca="false">IF(C261&lt;&gt;"",C261,"")</f>
        <v/>
      </c>
      <c r="D362" s="116" t="str">
        <f aca="false">IF(D261&lt;&gt;"",D261,"")</f>
        <v/>
      </c>
      <c r="E362" s="116" t="str">
        <f aca="false">IF(E261&lt;&gt;"",E261,"")</f>
        <v/>
      </c>
      <c r="F362" s="116" t="n">
        <v>4</v>
      </c>
      <c r="G362" s="168" t="n">
        <f aca="false">G261</f>
        <v>1</v>
      </c>
      <c r="H362" s="49" t="n">
        <f aca="false">IF($G362&lt;&gt;"",G362,"")</f>
        <v>1</v>
      </c>
      <c r="I362" s="169"/>
      <c r="J362" s="170"/>
      <c r="K362" s="171" t="str">
        <f aca="false">IF($B362&lt;&gt;"",IF(I362,(INDEX(P$314:Q$317,MATCH(H362,P$314:P$317),2)/I362)*1000,0),"")</f>
        <v/>
      </c>
      <c r="L362" s="171" t="str">
        <f aca="false">IF(Q$11&lt;&gt;"",IF($B362&lt;&gt;"",K362-J362,""),"")</f>
        <v/>
      </c>
      <c r="M362" s="172" t="str">
        <f aca="false">IF(B362&lt;&gt;"",RANK(L362,L$314:L$413),"")</f>
        <v/>
      </c>
      <c r="N362" s="172" t="str">
        <f aca="false">IF(B362&lt;&gt;"",'Classement Général'!BD59,"")</f>
        <v/>
      </c>
      <c r="O362" s="172" t="str">
        <f aca="false">IF(B160&lt;&gt;"",'Calculs (M1..M20)'!A62,"")</f>
        <v/>
      </c>
      <c r="P362" s="0"/>
      <c r="Q362" s="0"/>
      <c r="R362" s="0"/>
      <c r="S362" s="0"/>
      <c r="T362" s="0"/>
      <c r="U362" s="0"/>
      <c r="V362" s="0"/>
      <c r="AH362" s="49" t="n">
        <f aca="false">IF($G362&lt;&gt;"",AG362,"")</f>
        <v>0</v>
      </c>
      <c r="AI362" s="169"/>
      <c r="AJ362" s="170"/>
    </row>
    <row r="363" customFormat="false" ht="13" hidden="true" customHeight="false" outlineLevel="0" collapsed="false">
      <c r="A363" s="0"/>
      <c r="B363" s="167" t="str">
        <f aca="false">IF(B262&lt;&gt;"",B262,"")</f>
        <v/>
      </c>
      <c r="C363" s="116" t="str">
        <f aca="false">IF(C262&lt;&gt;"",C262,"")</f>
        <v/>
      </c>
      <c r="D363" s="116" t="str">
        <f aca="false">IF(D262&lt;&gt;"",D262,"")</f>
        <v/>
      </c>
      <c r="E363" s="116" t="str">
        <f aca="false">IF(E262&lt;&gt;"",E262,"")</f>
        <v/>
      </c>
      <c r="F363" s="116" t="n">
        <v>4</v>
      </c>
      <c r="G363" s="168" t="n">
        <f aca="false">G262</f>
        <v>1</v>
      </c>
      <c r="H363" s="49" t="n">
        <f aca="false">IF($G363&lt;&gt;"",G363,"")</f>
        <v>1</v>
      </c>
      <c r="I363" s="169"/>
      <c r="J363" s="170"/>
      <c r="K363" s="171" t="str">
        <f aca="false">IF($B363&lt;&gt;"",IF(I363,(INDEX(P$314:Q$317,MATCH(H363,P$314:P$317),2)/I363)*1000,0),"")</f>
        <v/>
      </c>
      <c r="L363" s="171" t="str">
        <f aca="false">IF(Q$11&lt;&gt;"",IF($B363&lt;&gt;"",K363-J363,""),"")</f>
        <v/>
      </c>
      <c r="M363" s="172" t="str">
        <f aca="false">IF(B363&lt;&gt;"",RANK(L363,L$314:L$413),"")</f>
        <v/>
      </c>
      <c r="N363" s="172" t="str">
        <f aca="false">IF(B363&lt;&gt;"",'Classement Général'!BD60,"")</f>
        <v/>
      </c>
      <c r="O363" s="172" t="str">
        <f aca="false">IF(B161&lt;&gt;"",'Calculs (M1..M20)'!A63,"")</f>
        <v/>
      </c>
      <c r="P363" s="0"/>
      <c r="Q363" s="0"/>
      <c r="R363" s="0"/>
      <c r="S363" s="0"/>
      <c r="T363" s="0"/>
      <c r="U363" s="0"/>
      <c r="V363" s="0"/>
      <c r="AH363" s="49" t="n">
        <f aca="false">IF($G363&lt;&gt;"",AG363,"")</f>
        <v>0</v>
      </c>
      <c r="AI363" s="169"/>
      <c r="AJ363" s="170"/>
    </row>
    <row r="364" customFormat="false" ht="13" hidden="true" customHeight="false" outlineLevel="0" collapsed="false">
      <c r="A364" s="0"/>
      <c r="B364" s="167" t="str">
        <f aca="false">IF(B263&lt;&gt;"",B263,"")</f>
        <v/>
      </c>
      <c r="C364" s="116" t="str">
        <f aca="false">IF(C263&lt;&gt;"",C263,"")</f>
        <v/>
      </c>
      <c r="D364" s="116" t="str">
        <f aca="false">IF(D263&lt;&gt;"",D263,"")</f>
        <v/>
      </c>
      <c r="E364" s="116" t="str">
        <f aca="false">IF(E263&lt;&gt;"",E263,"")</f>
        <v/>
      </c>
      <c r="F364" s="116" t="n">
        <v>4</v>
      </c>
      <c r="G364" s="168" t="n">
        <f aca="false">G263</f>
        <v>1</v>
      </c>
      <c r="H364" s="49" t="n">
        <f aca="false">IF($G364&lt;&gt;"",G364,"")</f>
        <v>1</v>
      </c>
      <c r="I364" s="169"/>
      <c r="J364" s="170"/>
      <c r="K364" s="171" t="str">
        <f aca="false">IF($B364&lt;&gt;"",IF(I364,(INDEX(P$314:Q$317,MATCH(H364,P$314:P$317),2)/I364)*1000,0),"")</f>
        <v/>
      </c>
      <c r="L364" s="171" t="str">
        <f aca="false">IF(Q$11&lt;&gt;"",IF($B364&lt;&gt;"",K364-J364,""),"")</f>
        <v/>
      </c>
      <c r="M364" s="172" t="str">
        <f aca="false">IF(B364&lt;&gt;"",RANK(L364,L$314:L$413),"")</f>
        <v/>
      </c>
      <c r="N364" s="172" t="str">
        <f aca="false">IF(B364&lt;&gt;"",'Classement Général'!BD61,"")</f>
        <v/>
      </c>
      <c r="O364" s="172" t="str">
        <f aca="false">IF(B162&lt;&gt;"",'Calculs (M1..M20)'!A64,"")</f>
        <v/>
      </c>
      <c r="P364" s="0"/>
      <c r="Q364" s="0"/>
      <c r="R364" s="0"/>
      <c r="S364" s="0"/>
      <c r="T364" s="0"/>
      <c r="U364" s="0"/>
      <c r="V364" s="0"/>
      <c r="AH364" s="49" t="n">
        <f aca="false">IF($G364&lt;&gt;"",AG364,"")</f>
        <v>0</v>
      </c>
      <c r="AI364" s="169"/>
      <c r="AJ364" s="170"/>
    </row>
    <row r="365" customFormat="false" ht="13" hidden="true" customHeight="false" outlineLevel="0" collapsed="false">
      <c r="A365" s="0"/>
      <c r="B365" s="167" t="str">
        <f aca="false">IF(B264&lt;&gt;"",B264,"")</f>
        <v/>
      </c>
      <c r="C365" s="116" t="str">
        <f aca="false">IF(C264&lt;&gt;"",C264,"")</f>
        <v/>
      </c>
      <c r="D365" s="116" t="str">
        <f aca="false">IF(D264&lt;&gt;"",D264,"")</f>
        <v/>
      </c>
      <c r="E365" s="116" t="str">
        <f aca="false">IF(E264&lt;&gt;"",E264,"")</f>
        <v/>
      </c>
      <c r="F365" s="116" t="n">
        <v>4</v>
      </c>
      <c r="G365" s="168" t="n">
        <f aca="false">G264</f>
        <v>1</v>
      </c>
      <c r="H365" s="49" t="n">
        <f aca="false">IF($G365&lt;&gt;"",G365,"")</f>
        <v>1</v>
      </c>
      <c r="I365" s="169"/>
      <c r="J365" s="170"/>
      <c r="K365" s="171" t="str">
        <f aca="false">IF($B365&lt;&gt;"",IF(I365,(INDEX(P$314:Q$317,MATCH(H365,P$314:P$317),2)/I365)*1000,0),"")</f>
        <v/>
      </c>
      <c r="L365" s="171" t="str">
        <f aca="false">IF(Q$11&lt;&gt;"",IF($B365&lt;&gt;"",K365-J365,""),"")</f>
        <v/>
      </c>
      <c r="M365" s="172" t="str">
        <f aca="false">IF(B365&lt;&gt;"",RANK(L365,L$314:L$413),"")</f>
        <v/>
      </c>
      <c r="N365" s="172" t="str">
        <f aca="false">IF(B365&lt;&gt;"",'Classement Général'!BD62,"")</f>
        <v/>
      </c>
      <c r="O365" s="172" t="str">
        <f aca="false">IF(B163&lt;&gt;"",'Calculs (M1..M20)'!A65,"")</f>
        <v/>
      </c>
      <c r="P365" s="0"/>
      <c r="Q365" s="0"/>
      <c r="R365" s="0"/>
      <c r="S365" s="0"/>
      <c r="T365" s="0"/>
      <c r="U365" s="0"/>
      <c r="V365" s="0"/>
      <c r="AH365" s="49" t="n">
        <f aca="false">IF($G365&lt;&gt;"",AG365,"")</f>
        <v>0</v>
      </c>
      <c r="AI365" s="169"/>
      <c r="AJ365" s="170"/>
    </row>
    <row r="366" customFormat="false" ht="13" hidden="true" customHeight="false" outlineLevel="0" collapsed="false">
      <c r="A366" s="0"/>
      <c r="B366" s="167" t="str">
        <f aca="false">IF(B265&lt;&gt;"",B265,"")</f>
        <v/>
      </c>
      <c r="C366" s="116" t="str">
        <f aca="false">IF(C265&lt;&gt;"",C265,"")</f>
        <v/>
      </c>
      <c r="D366" s="116" t="str">
        <f aca="false">IF(D265&lt;&gt;"",D265,"")</f>
        <v/>
      </c>
      <c r="E366" s="116" t="str">
        <f aca="false">IF(E265&lt;&gt;"",E265,"")</f>
        <v/>
      </c>
      <c r="F366" s="116" t="n">
        <v>4</v>
      </c>
      <c r="G366" s="168" t="n">
        <f aca="false">G265</f>
        <v>1</v>
      </c>
      <c r="H366" s="49" t="n">
        <f aca="false">IF($G366&lt;&gt;"",G366,"")</f>
        <v>1</v>
      </c>
      <c r="I366" s="169"/>
      <c r="J366" s="170"/>
      <c r="K366" s="171" t="str">
        <f aca="false">IF($B366&lt;&gt;"",IF(I366,(INDEX(P$314:Q$317,MATCH(H366,P$314:P$317),2)/I366)*1000,0),"")</f>
        <v/>
      </c>
      <c r="L366" s="171" t="str">
        <f aca="false">IF(Q$11&lt;&gt;"",IF($B366&lt;&gt;"",K366-J366,""),"")</f>
        <v/>
      </c>
      <c r="M366" s="172" t="str">
        <f aca="false">IF(B366&lt;&gt;"",RANK(L366,L$314:L$413),"")</f>
        <v/>
      </c>
      <c r="N366" s="172" t="str">
        <f aca="false">IF(B366&lt;&gt;"",'Classement Général'!BD63,"")</f>
        <v/>
      </c>
      <c r="O366" s="172" t="str">
        <f aca="false">IF(B164&lt;&gt;"",'Calculs (M1..M20)'!A66,"")</f>
        <v/>
      </c>
      <c r="P366" s="0"/>
      <c r="Q366" s="0"/>
      <c r="R366" s="0"/>
      <c r="S366" s="0"/>
      <c r="T366" s="0"/>
      <c r="U366" s="0"/>
      <c r="V366" s="0"/>
      <c r="AH366" s="49" t="n">
        <f aca="false">IF($G366&lt;&gt;"",AG366,"")</f>
        <v>0</v>
      </c>
      <c r="AI366" s="169"/>
      <c r="AJ366" s="170"/>
    </row>
    <row r="367" customFormat="false" ht="13" hidden="true" customHeight="false" outlineLevel="0" collapsed="false">
      <c r="A367" s="0"/>
      <c r="B367" s="167" t="str">
        <f aca="false">IF(B266&lt;&gt;"",B266,"")</f>
        <v/>
      </c>
      <c r="C367" s="116" t="str">
        <f aca="false">IF(C266&lt;&gt;"",C266,"")</f>
        <v/>
      </c>
      <c r="D367" s="116" t="str">
        <f aca="false">IF(D266&lt;&gt;"",D266,"")</f>
        <v/>
      </c>
      <c r="E367" s="116" t="str">
        <f aca="false">IF(E266&lt;&gt;"",E266,"")</f>
        <v/>
      </c>
      <c r="F367" s="116" t="n">
        <v>4</v>
      </c>
      <c r="G367" s="168" t="n">
        <f aca="false">G266</f>
        <v>1</v>
      </c>
      <c r="H367" s="49" t="n">
        <f aca="false">IF($G367&lt;&gt;"",G367,"")</f>
        <v>1</v>
      </c>
      <c r="I367" s="169"/>
      <c r="J367" s="170"/>
      <c r="K367" s="171" t="str">
        <f aca="false">IF($B367&lt;&gt;"",IF(I367,(INDEX(P$314:Q$317,MATCH(H367,P$314:P$317),2)/I367)*1000,0),"")</f>
        <v/>
      </c>
      <c r="L367" s="171" t="str">
        <f aca="false">IF(Q$11&lt;&gt;"",IF($B367&lt;&gt;"",K367-J367,""),"")</f>
        <v/>
      </c>
      <c r="M367" s="172" t="str">
        <f aca="false">IF(B367&lt;&gt;"",RANK(L367,L$314:L$413),"")</f>
        <v/>
      </c>
      <c r="N367" s="172" t="str">
        <f aca="false">IF(B367&lt;&gt;"",'Classement Général'!BD64,"")</f>
        <v/>
      </c>
      <c r="O367" s="172" t="str">
        <f aca="false">IF(B165&lt;&gt;"",'Calculs (M1..M20)'!A67,"")</f>
        <v/>
      </c>
      <c r="P367" s="0"/>
      <c r="Q367" s="0"/>
      <c r="R367" s="0"/>
      <c r="S367" s="0"/>
      <c r="T367" s="0"/>
      <c r="U367" s="0"/>
      <c r="V367" s="0"/>
      <c r="AH367" s="49" t="n">
        <f aca="false">IF($G367&lt;&gt;"",AG367,"")</f>
        <v>0</v>
      </c>
      <c r="AI367" s="169"/>
      <c r="AJ367" s="170"/>
    </row>
    <row r="368" customFormat="false" ht="13" hidden="true" customHeight="false" outlineLevel="0" collapsed="false">
      <c r="A368" s="0"/>
      <c r="B368" s="167" t="str">
        <f aca="false">IF(B267&lt;&gt;"",B267,"")</f>
        <v/>
      </c>
      <c r="C368" s="116" t="str">
        <f aca="false">IF(C267&lt;&gt;"",C267,"")</f>
        <v/>
      </c>
      <c r="D368" s="116" t="str">
        <f aca="false">IF(D267&lt;&gt;"",D267,"")</f>
        <v/>
      </c>
      <c r="E368" s="116" t="str">
        <f aca="false">IF(E267&lt;&gt;"",E267,"")</f>
        <v/>
      </c>
      <c r="F368" s="116" t="n">
        <v>4</v>
      </c>
      <c r="G368" s="168" t="n">
        <f aca="false">G267</f>
        <v>1</v>
      </c>
      <c r="H368" s="49" t="n">
        <f aca="false">IF($G368&lt;&gt;"",G368,"")</f>
        <v>1</v>
      </c>
      <c r="I368" s="169"/>
      <c r="J368" s="170"/>
      <c r="K368" s="171" t="str">
        <f aca="false">IF($B368&lt;&gt;"",IF(I368,(INDEX(P$314:Q$317,MATCH(H368,P$314:P$317),2)/I368)*1000,0),"")</f>
        <v/>
      </c>
      <c r="L368" s="171" t="str">
        <f aca="false">IF(Q$11&lt;&gt;"",IF($B368&lt;&gt;"",K368-J368,""),"")</f>
        <v/>
      </c>
      <c r="M368" s="172" t="str">
        <f aca="false">IF(B368&lt;&gt;"",RANK(L368,L$314:L$413),"")</f>
        <v/>
      </c>
      <c r="N368" s="172" t="str">
        <f aca="false">IF(B368&lt;&gt;"",'Classement Général'!BD65,"")</f>
        <v/>
      </c>
      <c r="O368" s="172" t="str">
        <f aca="false">IF(B166&lt;&gt;"",'Calculs (M1..M20)'!A68,"")</f>
        <v/>
      </c>
      <c r="P368" s="0"/>
      <c r="Q368" s="0"/>
      <c r="R368" s="0"/>
      <c r="S368" s="0"/>
      <c r="T368" s="0"/>
      <c r="U368" s="0"/>
      <c r="V368" s="0"/>
      <c r="AH368" s="49" t="n">
        <f aca="false">IF($G368&lt;&gt;"",AG368,"")</f>
        <v>0</v>
      </c>
      <c r="AI368" s="169"/>
      <c r="AJ368" s="170"/>
    </row>
    <row r="369" customFormat="false" ht="13" hidden="true" customHeight="false" outlineLevel="0" collapsed="false">
      <c r="A369" s="0"/>
      <c r="B369" s="167" t="str">
        <f aca="false">IF(B268&lt;&gt;"",B268,"")</f>
        <v/>
      </c>
      <c r="C369" s="116" t="str">
        <f aca="false">IF(C268&lt;&gt;"",C268,"")</f>
        <v/>
      </c>
      <c r="D369" s="116" t="str">
        <f aca="false">IF(D268&lt;&gt;"",D268,"")</f>
        <v/>
      </c>
      <c r="E369" s="116" t="str">
        <f aca="false">IF(E268&lt;&gt;"",E268,"")</f>
        <v/>
      </c>
      <c r="F369" s="116" t="n">
        <v>4</v>
      </c>
      <c r="G369" s="168" t="n">
        <f aca="false">G268</f>
        <v>1</v>
      </c>
      <c r="H369" s="49" t="n">
        <f aca="false">IF($G369&lt;&gt;"",G369,"")</f>
        <v>1</v>
      </c>
      <c r="I369" s="169"/>
      <c r="J369" s="170"/>
      <c r="K369" s="171" t="str">
        <f aca="false">IF($B369&lt;&gt;"",IF(I369,(INDEX(P$314:Q$317,MATCH(H369,P$314:P$317),2)/I369)*1000,0),"")</f>
        <v/>
      </c>
      <c r="L369" s="171" t="str">
        <f aca="false">IF(Q$11&lt;&gt;"",IF($B369&lt;&gt;"",K369-J369,""),"")</f>
        <v/>
      </c>
      <c r="M369" s="172" t="str">
        <f aca="false">IF(B369&lt;&gt;"",RANK(L369,L$314:L$413),"")</f>
        <v/>
      </c>
      <c r="N369" s="172" t="str">
        <f aca="false">IF(B369&lt;&gt;"",'Classement Général'!BD66,"")</f>
        <v/>
      </c>
      <c r="O369" s="172" t="str">
        <f aca="false">IF(B167&lt;&gt;"",'Calculs (M1..M20)'!A69,"")</f>
        <v/>
      </c>
      <c r="P369" s="0"/>
      <c r="Q369" s="0"/>
      <c r="R369" s="0"/>
      <c r="S369" s="0"/>
      <c r="T369" s="0"/>
      <c r="U369" s="0"/>
      <c r="V369" s="0"/>
      <c r="AH369" s="49" t="n">
        <f aca="false">IF($G369&lt;&gt;"",AG369,"")</f>
        <v>0</v>
      </c>
      <c r="AI369" s="169"/>
      <c r="AJ369" s="170"/>
    </row>
    <row r="370" customFormat="false" ht="13" hidden="true" customHeight="false" outlineLevel="0" collapsed="false">
      <c r="A370" s="0"/>
      <c r="B370" s="167" t="str">
        <f aca="false">IF(B269&lt;&gt;"",B269,"")</f>
        <v/>
      </c>
      <c r="C370" s="116" t="str">
        <f aca="false">IF(C269&lt;&gt;"",C269,"")</f>
        <v/>
      </c>
      <c r="D370" s="116" t="str">
        <f aca="false">IF(D269&lt;&gt;"",D269,"")</f>
        <v/>
      </c>
      <c r="E370" s="116" t="str">
        <f aca="false">IF(E269&lt;&gt;"",E269,"")</f>
        <v/>
      </c>
      <c r="F370" s="116" t="n">
        <v>4</v>
      </c>
      <c r="G370" s="168" t="n">
        <f aca="false">G269</f>
        <v>1</v>
      </c>
      <c r="H370" s="49" t="n">
        <f aca="false">IF($G370&lt;&gt;"",G370,"")</f>
        <v>1</v>
      </c>
      <c r="I370" s="169"/>
      <c r="J370" s="170"/>
      <c r="K370" s="171" t="str">
        <f aca="false">IF($B370&lt;&gt;"",IF(I370,(INDEX(P$314:Q$317,MATCH(H370,P$314:P$317),2)/I370)*1000,0),"")</f>
        <v/>
      </c>
      <c r="L370" s="171" t="str">
        <f aca="false">IF(Q$11&lt;&gt;"",IF($B370&lt;&gt;"",K370-J370,""),"")</f>
        <v/>
      </c>
      <c r="M370" s="172" t="str">
        <f aca="false">IF(B370&lt;&gt;"",RANK(L370,L$314:L$413),"")</f>
        <v/>
      </c>
      <c r="N370" s="172" t="str">
        <f aca="false">IF(B370&lt;&gt;"",'Classement Général'!BD67,"")</f>
        <v/>
      </c>
      <c r="O370" s="172" t="str">
        <f aca="false">IF(B168&lt;&gt;"",'Calculs (M1..M20)'!A70,"")</f>
        <v/>
      </c>
      <c r="P370" s="0"/>
      <c r="Q370" s="0"/>
      <c r="R370" s="0"/>
      <c r="S370" s="0"/>
      <c r="T370" s="0"/>
      <c r="U370" s="0"/>
      <c r="V370" s="0"/>
      <c r="AH370" s="49" t="n">
        <f aca="false">IF($G370&lt;&gt;"",AG370,"")</f>
        <v>0</v>
      </c>
      <c r="AI370" s="169"/>
      <c r="AJ370" s="170"/>
    </row>
    <row r="371" customFormat="false" ht="13" hidden="true" customHeight="false" outlineLevel="0" collapsed="false">
      <c r="A371" s="0"/>
      <c r="B371" s="167" t="str">
        <f aca="false">IF(B270&lt;&gt;"",B270,"")</f>
        <v/>
      </c>
      <c r="C371" s="116" t="str">
        <f aca="false">IF(C270&lt;&gt;"",C270,"")</f>
        <v/>
      </c>
      <c r="D371" s="116" t="str">
        <f aca="false">IF(D270&lt;&gt;"",D270,"")</f>
        <v/>
      </c>
      <c r="E371" s="116" t="str">
        <f aca="false">IF(E270&lt;&gt;"",E270,"")</f>
        <v/>
      </c>
      <c r="F371" s="116" t="n">
        <v>4</v>
      </c>
      <c r="G371" s="168" t="n">
        <f aca="false">G270</f>
        <v>0</v>
      </c>
      <c r="H371" s="49" t="n">
        <f aca="false">IF($G371&lt;&gt;"",G371,"")</f>
        <v>0</v>
      </c>
      <c r="I371" s="169"/>
      <c r="J371" s="170"/>
      <c r="K371" s="171" t="str">
        <f aca="false">IF($B371&lt;&gt;"",IF(I371,(INDEX(P$314:Q$317,MATCH(H371,P$314:P$317),2)/I371)*1000,0),"")</f>
        <v/>
      </c>
      <c r="L371" s="171" t="str">
        <f aca="false">IF(Q$11&lt;&gt;"",IF($B371&lt;&gt;"",K371-J371,""),"")</f>
        <v/>
      </c>
      <c r="M371" s="172" t="str">
        <f aca="false">IF(B371&lt;&gt;"",RANK(L371,L$314:L$413),"")</f>
        <v/>
      </c>
      <c r="N371" s="172" t="str">
        <f aca="false">IF(B371&lt;&gt;"",'Classement Général'!BD68,"")</f>
        <v/>
      </c>
      <c r="O371" s="172" t="str">
        <f aca="false">IF(B169&lt;&gt;"",'Calculs (M1..M20)'!A71,"")</f>
        <v/>
      </c>
      <c r="P371" s="0"/>
      <c r="Q371" s="0"/>
      <c r="R371" s="0"/>
      <c r="S371" s="0"/>
      <c r="T371" s="0"/>
      <c r="U371" s="0"/>
      <c r="V371" s="0"/>
      <c r="AH371" s="49" t="n">
        <f aca="false">IF($G371&lt;&gt;"",AG371,"")</f>
        <v>0</v>
      </c>
      <c r="AI371" s="169"/>
      <c r="AJ371" s="170"/>
    </row>
    <row r="372" customFormat="false" ht="13" hidden="true" customHeight="false" outlineLevel="0" collapsed="false">
      <c r="A372" s="0"/>
      <c r="B372" s="167" t="str">
        <f aca="false">IF(B271&lt;&gt;"",B271,"")</f>
        <v/>
      </c>
      <c r="C372" s="116" t="str">
        <f aca="false">IF(C271&lt;&gt;"",C271,"")</f>
        <v/>
      </c>
      <c r="D372" s="116" t="str">
        <f aca="false">IF(D271&lt;&gt;"",D271,"")</f>
        <v/>
      </c>
      <c r="E372" s="116" t="str">
        <f aca="false">IF(E271&lt;&gt;"",E271,"")</f>
        <v/>
      </c>
      <c r="F372" s="116" t="n">
        <v>4</v>
      </c>
      <c r="G372" s="168" t="n">
        <f aca="false">G271</f>
        <v>0</v>
      </c>
      <c r="H372" s="49" t="n">
        <f aca="false">IF($G372&lt;&gt;"",G372,"")</f>
        <v>0</v>
      </c>
      <c r="I372" s="169"/>
      <c r="J372" s="170"/>
      <c r="K372" s="171" t="str">
        <f aca="false">IF($B372&lt;&gt;"",IF(I372,(INDEX(P$314:Q$317,MATCH(H372,P$314:P$317),2)/I372)*1000,0),"")</f>
        <v/>
      </c>
      <c r="L372" s="171" t="str">
        <f aca="false">IF(Q$11&lt;&gt;"",IF($B372&lt;&gt;"",K372-J372,""),"")</f>
        <v/>
      </c>
      <c r="M372" s="172" t="str">
        <f aca="false">IF(B372&lt;&gt;"",RANK(L372,L$314:L$413),"")</f>
        <v/>
      </c>
      <c r="N372" s="172" t="str">
        <f aca="false">IF(B372&lt;&gt;"",'Classement Général'!BD69,"")</f>
        <v/>
      </c>
      <c r="O372" s="172" t="str">
        <f aca="false">IF(B170&lt;&gt;"",'Calculs (M1..M20)'!A72,"")</f>
        <v/>
      </c>
      <c r="P372" s="0"/>
      <c r="Q372" s="0"/>
      <c r="R372" s="0"/>
      <c r="S372" s="0"/>
      <c r="T372" s="0"/>
      <c r="U372" s="0"/>
      <c r="V372" s="0"/>
      <c r="AH372" s="49" t="n">
        <f aca="false">IF($G372&lt;&gt;"",AG372,"")</f>
        <v>0</v>
      </c>
      <c r="AI372" s="169"/>
      <c r="AJ372" s="170"/>
    </row>
    <row r="373" customFormat="false" ht="13" hidden="true" customHeight="false" outlineLevel="0" collapsed="false">
      <c r="A373" s="0"/>
      <c r="B373" s="167" t="str">
        <f aca="false">IF(B272&lt;&gt;"",B272,"")</f>
        <v/>
      </c>
      <c r="C373" s="116" t="str">
        <f aca="false">IF(C272&lt;&gt;"",C272,"")</f>
        <v/>
      </c>
      <c r="D373" s="116" t="str">
        <f aca="false">IF(D272&lt;&gt;"",D272,"")</f>
        <v/>
      </c>
      <c r="E373" s="116" t="str">
        <f aca="false">IF(E272&lt;&gt;"",E272,"")</f>
        <v/>
      </c>
      <c r="F373" s="116" t="n">
        <v>4</v>
      </c>
      <c r="G373" s="168" t="n">
        <f aca="false">G272</f>
        <v>0</v>
      </c>
      <c r="H373" s="49" t="n">
        <f aca="false">IF($G373&lt;&gt;"",G373,"")</f>
        <v>0</v>
      </c>
      <c r="I373" s="169"/>
      <c r="J373" s="170"/>
      <c r="K373" s="171" t="str">
        <f aca="false">IF($B373&lt;&gt;"",IF(I373,(INDEX(P$314:Q$317,MATCH(H373,P$314:P$317),2)/I373)*1000,0),"")</f>
        <v/>
      </c>
      <c r="L373" s="171" t="str">
        <f aca="false">IF(Q$11&lt;&gt;"",IF($B373&lt;&gt;"",K373-J373,""),"")</f>
        <v/>
      </c>
      <c r="M373" s="172" t="str">
        <f aca="false">IF(B373&lt;&gt;"",RANK(L373,L$314:L$413),"")</f>
        <v/>
      </c>
      <c r="N373" s="172" t="str">
        <f aca="false">IF(B373&lt;&gt;"",'Classement Général'!BD70,"")</f>
        <v/>
      </c>
      <c r="O373" s="172" t="str">
        <f aca="false">IF(B171&lt;&gt;"",'Calculs (M1..M20)'!A73,"")</f>
        <v/>
      </c>
      <c r="P373" s="0"/>
      <c r="Q373" s="0"/>
      <c r="R373" s="0"/>
      <c r="S373" s="0"/>
      <c r="T373" s="0"/>
      <c r="U373" s="0"/>
      <c r="V373" s="0"/>
      <c r="AH373" s="49" t="n">
        <f aca="false">IF($G373&lt;&gt;"",AG373,"")</f>
        <v>0</v>
      </c>
      <c r="AI373" s="169"/>
      <c r="AJ373" s="170"/>
    </row>
    <row r="374" customFormat="false" ht="13" hidden="true" customHeight="false" outlineLevel="0" collapsed="false">
      <c r="A374" s="0"/>
      <c r="B374" s="167" t="str">
        <f aca="false">IF(B273&lt;&gt;"",B273,"")</f>
        <v/>
      </c>
      <c r="C374" s="116" t="str">
        <f aca="false">IF(C273&lt;&gt;"",C273,"")</f>
        <v/>
      </c>
      <c r="D374" s="116" t="str">
        <f aca="false">IF(D273&lt;&gt;"",D273,"")</f>
        <v/>
      </c>
      <c r="E374" s="116" t="str">
        <f aca="false">IF(E273&lt;&gt;"",E273,"")</f>
        <v/>
      </c>
      <c r="F374" s="116" t="n">
        <v>4</v>
      </c>
      <c r="G374" s="168" t="n">
        <f aca="false">G273</f>
        <v>0</v>
      </c>
      <c r="H374" s="49" t="n">
        <f aca="false">IF($G374&lt;&gt;"",G374,"")</f>
        <v>0</v>
      </c>
      <c r="I374" s="169"/>
      <c r="J374" s="170"/>
      <c r="K374" s="171" t="str">
        <f aca="false">IF($B374&lt;&gt;"",IF(I374,(INDEX(P$314:Q$317,MATCH(H374,P$314:P$317),2)/I374)*1000,0),"")</f>
        <v/>
      </c>
      <c r="L374" s="171" t="str">
        <f aca="false">IF(Q$11&lt;&gt;"",IF($B374&lt;&gt;"",K374-J374,""),"")</f>
        <v/>
      </c>
      <c r="M374" s="172" t="str">
        <f aca="false">IF(B374&lt;&gt;"",RANK(L374,L$314:L$413),"")</f>
        <v/>
      </c>
      <c r="N374" s="172" t="str">
        <f aca="false">IF(B374&lt;&gt;"",'Classement Général'!BD71,"")</f>
        <v/>
      </c>
      <c r="O374" s="172" t="str">
        <f aca="false">IF(B172&lt;&gt;"",'Calculs (M1..M20)'!A74,"")</f>
        <v/>
      </c>
      <c r="P374" s="0"/>
      <c r="Q374" s="0"/>
      <c r="R374" s="0"/>
      <c r="S374" s="0"/>
      <c r="T374" s="0"/>
      <c r="U374" s="0"/>
      <c r="V374" s="0"/>
      <c r="AH374" s="49" t="n">
        <f aca="false">IF($G374&lt;&gt;"",AG374,"")</f>
        <v>0</v>
      </c>
      <c r="AI374" s="169"/>
      <c r="AJ374" s="170"/>
    </row>
    <row r="375" customFormat="false" ht="13" hidden="true" customHeight="false" outlineLevel="0" collapsed="false">
      <c r="A375" s="0"/>
      <c r="B375" s="167" t="str">
        <f aca="false">IF(B274&lt;&gt;"",B274,"")</f>
        <v/>
      </c>
      <c r="C375" s="116" t="str">
        <f aca="false">IF(C274&lt;&gt;"",C274,"")</f>
        <v/>
      </c>
      <c r="D375" s="116" t="str">
        <f aca="false">IF(D274&lt;&gt;"",D274,"")</f>
        <v/>
      </c>
      <c r="E375" s="116" t="str">
        <f aca="false">IF(E274&lt;&gt;"",E274,"")</f>
        <v/>
      </c>
      <c r="F375" s="116" t="n">
        <v>4</v>
      </c>
      <c r="G375" s="168" t="n">
        <f aca="false">G274</f>
        <v>0</v>
      </c>
      <c r="H375" s="49" t="n">
        <f aca="false">IF($G375&lt;&gt;"",G375,"")</f>
        <v>0</v>
      </c>
      <c r="I375" s="169"/>
      <c r="J375" s="170"/>
      <c r="K375" s="171" t="str">
        <f aca="false">IF($B375&lt;&gt;"",IF(I375,(INDEX(P$314:Q$317,MATCH(H375,P$314:P$317),2)/I375)*1000,0),"")</f>
        <v/>
      </c>
      <c r="L375" s="171" t="str">
        <f aca="false">IF(Q$11&lt;&gt;"",IF($B375&lt;&gt;"",K375-J375,""),"")</f>
        <v/>
      </c>
      <c r="M375" s="172" t="str">
        <f aca="false">IF(B375&lt;&gt;"",RANK(L375,L$314:L$413),"")</f>
        <v/>
      </c>
      <c r="N375" s="172" t="str">
        <f aca="false">IF(B375&lt;&gt;"",'Classement Général'!BD72,"")</f>
        <v/>
      </c>
      <c r="O375" s="172" t="str">
        <f aca="false">IF(B173&lt;&gt;"",'Calculs (M1..M20)'!A75,"")</f>
        <v/>
      </c>
      <c r="P375" s="0"/>
      <c r="Q375" s="0"/>
      <c r="R375" s="0"/>
      <c r="S375" s="0"/>
      <c r="T375" s="0"/>
      <c r="U375" s="0"/>
      <c r="V375" s="0"/>
      <c r="AH375" s="49" t="n">
        <f aca="false">IF($G375&lt;&gt;"",AG375,"")</f>
        <v>0</v>
      </c>
      <c r="AI375" s="169"/>
      <c r="AJ375" s="170"/>
    </row>
    <row r="376" customFormat="false" ht="13" hidden="true" customHeight="false" outlineLevel="0" collapsed="false">
      <c r="A376" s="0"/>
      <c r="B376" s="167" t="str">
        <f aca="false">IF(B275&lt;&gt;"",B275,"")</f>
        <v/>
      </c>
      <c r="C376" s="116" t="str">
        <f aca="false">IF(C275&lt;&gt;"",C275,"")</f>
        <v/>
      </c>
      <c r="D376" s="116" t="str">
        <f aca="false">IF(D275&lt;&gt;"",D275,"")</f>
        <v/>
      </c>
      <c r="E376" s="116" t="str">
        <f aca="false">IF(E275&lt;&gt;"",E275,"")</f>
        <v/>
      </c>
      <c r="F376" s="116" t="n">
        <v>4</v>
      </c>
      <c r="G376" s="168" t="n">
        <f aca="false">G275</f>
        <v>0</v>
      </c>
      <c r="H376" s="49" t="n">
        <f aca="false">IF($G376&lt;&gt;"",G376,"")</f>
        <v>0</v>
      </c>
      <c r="I376" s="169"/>
      <c r="J376" s="170"/>
      <c r="K376" s="171" t="str">
        <f aca="false">IF($B376&lt;&gt;"",IF(I376,(INDEX(P$314:Q$317,MATCH(H376,P$314:P$317),2)/I376)*1000,0),"")</f>
        <v/>
      </c>
      <c r="L376" s="171" t="str">
        <f aca="false">IF(Q$11&lt;&gt;"",IF($B376&lt;&gt;"",K376-J376,""),"")</f>
        <v/>
      </c>
      <c r="M376" s="172" t="str">
        <f aca="false">IF(B376&lt;&gt;"",RANK(L376,L$314:L$413),"")</f>
        <v/>
      </c>
      <c r="N376" s="172" t="str">
        <f aca="false">IF(B376&lt;&gt;"",'Classement Général'!BD73,"")</f>
        <v/>
      </c>
      <c r="O376" s="172" t="str">
        <f aca="false">IF(B174&lt;&gt;"",'Calculs (M1..M20)'!A76,"")</f>
        <v/>
      </c>
      <c r="P376" s="0"/>
      <c r="Q376" s="0"/>
      <c r="R376" s="0"/>
      <c r="S376" s="0"/>
      <c r="T376" s="0"/>
      <c r="U376" s="0"/>
      <c r="V376" s="0"/>
      <c r="AH376" s="49" t="n">
        <f aca="false">IF($G376&lt;&gt;"",AG376,"")</f>
        <v>0</v>
      </c>
      <c r="AI376" s="169"/>
      <c r="AJ376" s="170"/>
    </row>
    <row r="377" customFormat="false" ht="13" hidden="true" customHeight="false" outlineLevel="0" collapsed="false">
      <c r="A377" s="0"/>
      <c r="B377" s="167" t="str">
        <f aca="false">IF(B276&lt;&gt;"",B276,"")</f>
        <v/>
      </c>
      <c r="C377" s="116" t="str">
        <f aca="false">IF(C276&lt;&gt;"",C276,"")</f>
        <v/>
      </c>
      <c r="D377" s="116" t="str">
        <f aca="false">IF(D276&lt;&gt;"",D276,"")</f>
        <v/>
      </c>
      <c r="E377" s="116" t="str">
        <f aca="false">IF(E276&lt;&gt;"",E276,"")</f>
        <v/>
      </c>
      <c r="F377" s="116" t="n">
        <v>4</v>
      </c>
      <c r="G377" s="168" t="n">
        <f aca="false">G276</f>
        <v>0</v>
      </c>
      <c r="H377" s="49" t="n">
        <f aca="false">IF($G377&lt;&gt;"",G377,"")</f>
        <v>0</v>
      </c>
      <c r="I377" s="169"/>
      <c r="J377" s="170"/>
      <c r="K377" s="171" t="str">
        <f aca="false">IF($B377&lt;&gt;"",IF(I377,(INDEX(P$314:Q$317,MATCH(H377,P$314:P$317),2)/I377)*1000,0),"")</f>
        <v/>
      </c>
      <c r="L377" s="171" t="str">
        <f aca="false">IF(Q$11&lt;&gt;"",IF($B377&lt;&gt;"",K377-J377,""),"")</f>
        <v/>
      </c>
      <c r="M377" s="172" t="str">
        <f aca="false">IF(B377&lt;&gt;"",RANK(L377,L$314:L$413),"")</f>
        <v/>
      </c>
      <c r="N377" s="172" t="str">
        <f aca="false">IF(B377&lt;&gt;"",'Classement Général'!BD74,"")</f>
        <v/>
      </c>
      <c r="O377" s="172" t="str">
        <f aca="false">IF(B175&lt;&gt;"",'Calculs (M1..M20)'!A77,"")</f>
        <v/>
      </c>
      <c r="P377" s="0"/>
      <c r="Q377" s="0"/>
      <c r="R377" s="0"/>
      <c r="S377" s="0"/>
      <c r="T377" s="0"/>
      <c r="U377" s="0"/>
      <c r="V377" s="0"/>
      <c r="AH377" s="49" t="n">
        <f aca="false">IF($G377&lt;&gt;"",AG377,"")</f>
        <v>0</v>
      </c>
      <c r="AI377" s="169"/>
      <c r="AJ377" s="170"/>
    </row>
    <row r="378" customFormat="false" ht="13" hidden="true" customHeight="false" outlineLevel="0" collapsed="false">
      <c r="A378" s="0"/>
      <c r="B378" s="167" t="str">
        <f aca="false">IF(B277&lt;&gt;"",B277,"")</f>
        <v/>
      </c>
      <c r="C378" s="116" t="str">
        <f aca="false">IF(C277&lt;&gt;"",C277,"")</f>
        <v/>
      </c>
      <c r="D378" s="116" t="str">
        <f aca="false">IF(D277&lt;&gt;"",D277,"")</f>
        <v/>
      </c>
      <c r="E378" s="116" t="str">
        <f aca="false">IF(E277&lt;&gt;"",E277,"")</f>
        <v/>
      </c>
      <c r="F378" s="116" t="n">
        <v>4</v>
      </c>
      <c r="G378" s="168" t="n">
        <f aca="false">G277</f>
        <v>0</v>
      </c>
      <c r="H378" s="49" t="n">
        <f aca="false">IF($G378&lt;&gt;"",G378,"")</f>
        <v>0</v>
      </c>
      <c r="I378" s="169"/>
      <c r="J378" s="170"/>
      <c r="K378" s="171" t="str">
        <f aca="false">IF($B378&lt;&gt;"",IF(I378,(INDEX(P$314:Q$317,MATCH(H378,P$314:P$317),2)/I378)*1000,0),"")</f>
        <v/>
      </c>
      <c r="L378" s="171" t="str">
        <f aca="false">IF(Q$11&lt;&gt;"",IF($B378&lt;&gt;"",K378-J378,""),"")</f>
        <v/>
      </c>
      <c r="M378" s="172" t="str">
        <f aca="false">IF(B378&lt;&gt;"",RANK(L378,L$314:L$413),"")</f>
        <v/>
      </c>
      <c r="N378" s="172" t="str">
        <f aca="false">IF(B378&lt;&gt;"",'Classement Général'!BD75,"")</f>
        <v/>
      </c>
      <c r="O378" s="172" t="str">
        <f aca="false">IF(B176&lt;&gt;"",'Calculs (M1..M20)'!A78,"")</f>
        <v/>
      </c>
      <c r="P378" s="0"/>
      <c r="Q378" s="0"/>
      <c r="R378" s="0"/>
      <c r="S378" s="0"/>
      <c r="T378" s="0"/>
      <c r="U378" s="0"/>
      <c r="V378" s="0"/>
      <c r="AH378" s="49" t="n">
        <f aca="false">IF($G378&lt;&gt;"",AG378,"")</f>
        <v>0</v>
      </c>
      <c r="AI378" s="169"/>
      <c r="AJ378" s="170"/>
    </row>
    <row r="379" customFormat="false" ht="13" hidden="true" customHeight="false" outlineLevel="0" collapsed="false">
      <c r="A379" s="0"/>
      <c r="B379" s="167" t="str">
        <f aca="false">IF(B278&lt;&gt;"",B278,"")</f>
        <v/>
      </c>
      <c r="C379" s="116" t="str">
        <f aca="false">IF(C278&lt;&gt;"",C278,"")</f>
        <v/>
      </c>
      <c r="D379" s="116" t="str">
        <f aca="false">IF(D278&lt;&gt;"",D278,"")</f>
        <v/>
      </c>
      <c r="E379" s="116" t="str">
        <f aca="false">IF(E278&lt;&gt;"",E278,"")</f>
        <v/>
      </c>
      <c r="F379" s="116" t="n">
        <v>4</v>
      </c>
      <c r="G379" s="168" t="n">
        <f aca="false">G278</f>
        <v>0</v>
      </c>
      <c r="H379" s="49" t="n">
        <f aca="false">IF($G379&lt;&gt;"",G379,"")</f>
        <v>0</v>
      </c>
      <c r="I379" s="169"/>
      <c r="J379" s="170"/>
      <c r="K379" s="171" t="str">
        <f aca="false">IF($B379&lt;&gt;"",IF(I379,(INDEX(P$314:Q$317,MATCH(H379,P$314:P$317),2)/I379)*1000,0),"")</f>
        <v/>
      </c>
      <c r="L379" s="171" t="str">
        <f aca="false">IF(Q$11&lt;&gt;"",IF($B379&lt;&gt;"",K379-J379,""),"")</f>
        <v/>
      </c>
      <c r="M379" s="172" t="str">
        <f aca="false">IF(B379&lt;&gt;"",RANK(L379,L$314:L$413),"")</f>
        <v/>
      </c>
      <c r="N379" s="172" t="str">
        <f aca="false">IF(B379&lt;&gt;"",'Classement Général'!BD76,"")</f>
        <v/>
      </c>
      <c r="O379" s="172" t="str">
        <f aca="false">IF(B177&lt;&gt;"",'Calculs (M1..M20)'!A79,"")</f>
        <v/>
      </c>
      <c r="P379" s="0"/>
      <c r="Q379" s="0"/>
      <c r="R379" s="0"/>
      <c r="S379" s="0"/>
      <c r="T379" s="0"/>
      <c r="U379" s="0"/>
      <c r="V379" s="0"/>
      <c r="AH379" s="49" t="n">
        <f aca="false">IF($G379&lt;&gt;"",AG379,"")</f>
        <v>0</v>
      </c>
      <c r="AI379" s="169"/>
      <c r="AJ379" s="170"/>
    </row>
    <row r="380" customFormat="false" ht="13" hidden="true" customHeight="false" outlineLevel="0" collapsed="false">
      <c r="A380" s="0"/>
      <c r="B380" s="167" t="str">
        <f aca="false">IF(B279&lt;&gt;"",B279,"")</f>
        <v/>
      </c>
      <c r="C380" s="116" t="str">
        <f aca="false">IF(C279&lt;&gt;"",C279,"")</f>
        <v/>
      </c>
      <c r="D380" s="116" t="str">
        <f aca="false">IF(D279&lt;&gt;"",D279,"")</f>
        <v/>
      </c>
      <c r="E380" s="116" t="str">
        <f aca="false">IF(E279&lt;&gt;"",E279,"")</f>
        <v/>
      </c>
      <c r="F380" s="116" t="n">
        <v>4</v>
      </c>
      <c r="G380" s="168" t="n">
        <f aca="false">G279</f>
        <v>0</v>
      </c>
      <c r="H380" s="49" t="n">
        <f aca="false">IF($G380&lt;&gt;"",G380,"")</f>
        <v>0</v>
      </c>
      <c r="I380" s="169"/>
      <c r="J380" s="170"/>
      <c r="K380" s="171" t="str">
        <f aca="false">IF($B380&lt;&gt;"",IF(I380,(INDEX(P$314:Q$317,MATCH(H380,P$314:P$317),2)/I380)*1000,0),"")</f>
        <v/>
      </c>
      <c r="L380" s="171" t="str">
        <f aca="false">IF(Q$11&lt;&gt;"",IF($B380&lt;&gt;"",K380-J380,""),"")</f>
        <v/>
      </c>
      <c r="M380" s="172" t="str">
        <f aca="false">IF(B380&lt;&gt;"",RANK(L380,L$314:L$413),"")</f>
        <v/>
      </c>
      <c r="N380" s="172" t="str">
        <f aca="false">IF(B380&lt;&gt;"",'Classement Général'!BD77,"")</f>
        <v/>
      </c>
      <c r="O380" s="172" t="str">
        <f aca="false">IF(B178&lt;&gt;"",'Calculs (M1..M20)'!A80,"")</f>
        <v/>
      </c>
      <c r="P380" s="0"/>
      <c r="Q380" s="0"/>
      <c r="R380" s="0"/>
      <c r="S380" s="0"/>
      <c r="T380" s="0"/>
      <c r="U380" s="0"/>
      <c r="V380" s="0"/>
      <c r="AH380" s="49" t="n">
        <f aca="false">IF($G380&lt;&gt;"",AG380,"")</f>
        <v>0</v>
      </c>
      <c r="AI380" s="169"/>
      <c r="AJ380" s="170"/>
    </row>
    <row r="381" customFormat="false" ht="13" hidden="true" customHeight="false" outlineLevel="0" collapsed="false">
      <c r="A381" s="0"/>
      <c r="B381" s="167" t="str">
        <f aca="false">IF(B280&lt;&gt;"",B280,"")</f>
        <v/>
      </c>
      <c r="C381" s="116" t="str">
        <f aca="false">IF(C280&lt;&gt;"",C280,"")</f>
        <v/>
      </c>
      <c r="D381" s="116" t="str">
        <f aca="false">IF(D280&lt;&gt;"",D280,"")</f>
        <v/>
      </c>
      <c r="E381" s="116" t="str">
        <f aca="false">IF(E280&lt;&gt;"",E280,"")</f>
        <v/>
      </c>
      <c r="F381" s="116" t="n">
        <v>4</v>
      </c>
      <c r="G381" s="168" t="n">
        <f aca="false">G280</f>
        <v>0</v>
      </c>
      <c r="H381" s="49" t="n">
        <f aca="false">IF($G381&lt;&gt;"",G381,"")</f>
        <v>0</v>
      </c>
      <c r="I381" s="169"/>
      <c r="J381" s="170"/>
      <c r="K381" s="171" t="str">
        <f aca="false">IF($B381&lt;&gt;"",IF(I381,(INDEX(P$314:Q$317,MATCH(H381,P$314:P$317),2)/I381)*1000,0),"")</f>
        <v/>
      </c>
      <c r="L381" s="171" t="str">
        <f aca="false">IF(Q$11&lt;&gt;"",IF($B381&lt;&gt;"",K381-J381,""),"")</f>
        <v/>
      </c>
      <c r="M381" s="172" t="str">
        <f aca="false">IF(B381&lt;&gt;"",RANK(L381,L$314:L$413),"")</f>
        <v/>
      </c>
      <c r="N381" s="172" t="str">
        <f aca="false">IF(B381&lt;&gt;"",'Classement Général'!BD78,"")</f>
        <v/>
      </c>
      <c r="O381" s="172" t="str">
        <f aca="false">IF(B179&lt;&gt;"",'Calculs (M1..M20)'!A81,"")</f>
        <v/>
      </c>
      <c r="P381" s="0"/>
      <c r="Q381" s="0"/>
      <c r="R381" s="0"/>
      <c r="S381" s="0"/>
      <c r="T381" s="0"/>
      <c r="U381" s="0"/>
      <c r="V381" s="0"/>
      <c r="AH381" s="49" t="n">
        <f aca="false">IF($G381&lt;&gt;"",AG381,"")</f>
        <v>0</v>
      </c>
      <c r="AI381" s="169"/>
      <c r="AJ381" s="170"/>
    </row>
    <row r="382" customFormat="false" ht="13" hidden="true" customHeight="false" outlineLevel="0" collapsed="false">
      <c r="A382" s="0"/>
      <c r="B382" s="167" t="str">
        <f aca="false">IF(B281&lt;&gt;"",B281,"")</f>
        <v/>
      </c>
      <c r="C382" s="116" t="str">
        <f aca="false">IF(C281&lt;&gt;"",C281,"")</f>
        <v/>
      </c>
      <c r="D382" s="116" t="str">
        <f aca="false">IF(D281&lt;&gt;"",D281,"")</f>
        <v/>
      </c>
      <c r="E382" s="116" t="str">
        <f aca="false">IF(E281&lt;&gt;"",E281,"")</f>
        <v/>
      </c>
      <c r="F382" s="116" t="n">
        <v>4</v>
      </c>
      <c r="G382" s="168" t="n">
        <f aca="false">G281</f>
        <v>0</v>
      </c>
      <c r="H382" s="49" t="n">
        <f aca="false">IF($G382&lt;&gt;"",G382,"")</f>
        <v>0</v>
      </c>
      <c r="I382" s="169"/>
      <c r="J382" s="170"/>
      <c r="K382" s="171" t="str">
        <f aca="false">IF($B382&lt;&gt;"",IF(I382,(INDEX(P$314:Q$317,MATCH(H382,P$314:P$317),2)/I382)*1000,0),"")</f>
        <v/>
      </c>
      <c r="L382" s="171" t="str">
        <f aca="false">IF(Q$11&lt;&gt;"",IF($B382&lt;&gt;"",K382-J382,""),"")</f>
        <v/>
      </c>
      <c r="M382" s="172" t="str">
        <f aca="false">IF(B382&lt;&gt;"",RANK(L382,L$314:L$413),"")</f>
        <v/>
      </c>
      <c r="N382" s="172" t="str">
        <f aca="false">IF(B382&lt;&gt;"",'Classement Général'!BD79,"")</f>
        <v/>
      </c>
      <c r="O382" s="172" t="str">
        <f aca="false">IF(B180&lt;&gt;"",'Calculs (M1..M20)'!A82,"")</f>
        <v/>
      </c>
      <c r="P382" s="0"/>
      <c r="Q382" s="0"/>
      <c r="R382" s="0"/>
      <c r="S382" s="0"/>
      <c r="T382" s="0"/>
      <c r="U382" s="0"/>
      <c r="V382" s="0"/>
      <c r="AH382" s="49" t="n">
        <f aca="false">IF($G382&lt;&gt;"",AG382,"")</f>
        <v>0</v>
      </c>
      <c r="AI382" s="169"/>
      <c r="AJ382" s="170"/>
    </row>
    <row r="383" customFormat="false" ht="13" hidden="true" customHeight="false" outlineLevel="0" collapsed="false">
      <c r="A383" s="0"/>
      <c r="B383" s="167" t="str">
        <f aca="false">IF(B282&lt;&gt;"",B282,"")</f>
        <v/>
      </c>
      <c r="C383" s="116" t="str">
        <f aca="false">IF(C282&lt;&gt;"",C282,"")</f>
        <v/>
      </c>
      <c r="D383" s="116" t="str">
        <f aca="false">IF(D282&lt;&gt;"",D282,"")</f>
        <v/>
      </c>
      <c r="E383" s="116" t="str">
        <f aca="false">IF(E282&lt;&gt;"",E282,"")</f>
        <v/>
      </c>
      <c r="F383" s="116" t="n">
        <v>4</v>
      </c>
      <c r="G383" s="168" t="n">
        <f aca="false">G282</f>
        <v>0</v>
      </c>
      <c r="H383" s="49" t="n">
        <f aca="false">IF($G383&lt;&gt;"",G383,"")</f>
        <v>0</v>
      </c>
      <c r="I383" s="169"/>
      <c r="J383" s="170"/>
      <c r="K383" s="171" t="str">
        <f aca="false">IF($B383&lt;&gt;"",IF(I383,(INDEX(P$314:Q$317,MATCH(H383,P$314:P$317),2)/I383)*1000,0),"")</f>
        <v/>
      </c>
      <c r="L383" s="171" t="str">
        <f aca="false">IF(Q$11&lt;&gt;"",IF($B383&lt;&gt;"",K383-J383,""),"")</f>
        <v/>
      </c>
      <c r="M383" s="172" t="str">
        <f aca="false">IF(B383&lt;&gt;"",RANK(L383,L$314:L$413),"")</f>
        <v/>
      </c>
      <c r="N383" s="172" t="str">
        <f aca="false">IF(B383&lt;&gt;"",'Classement Général'!BD80,"")</f>
        <v/>
      </c>
      <c r="O383" s="172" t="str">
        <f aca="false">IF(B181&lt;&gt;"",'Calculs (M1..M20)'!A83,"")</f>
        <v/>
      </c>
      <c r="P383" s="0"/>
      <c r="Q383" s="0"/>
      <c r="R383" s="0"/>
      <c r="S383" s="0"/>
      <c r="T383" s="0"/>
      <c r="U383" s="0"/>
      <c r="V383" s="0"/>
      <c r="AH383" s="49" t="n">
        <f aca="false">IF($G383&lt;&gt;"",AG383,"")</f>
        <v>0</v>
      </c>
      <c r="AI383" s="169"/>
      <c r="AJ383" s="170"/>
    </row>
    <row r="384" customFormat="false" ht="13" hidden="true" customHeight="false" outlineLevel="0" collapsed="false">
      <c r="A384" s="0"/>
      <c r="B384" s="167" t="str">
        <f aca="false">IF(B283&lt;&gt;"",B283,"")</f>
        <v/>
      </c>
      <c r="C384" s="116" t="str">
        <f aca="false">IF(C283&lt;&gt;"",C283,"")</f>
        <v/>
      </c>
      <c r="D384" s="116" t="str">
        <f aca="false">IF(D283&lt;&gt;"",D283,"")</f>
        <v/>
      </c>
      <c r="E384" s="116" t="str">
        <f aca="false">IF(E283&lt;&gt;"",E283,"")</f>
        <v/>
      </c>
      <c r="F384" s="116" t="n">
        <v>4</v>
      </c>
      <c r="G384" s="168" t="n">
        <f aca="false">G283</f>
        <v>0</v>
      </c>
      <c r="H384" s="49" t="n">
        <f aca="false">IF($G384&lt;&gt;"",G384,"")</f>
        <v>0</v>
      </c>
      <c r="I384" s="169"/>
      <c r="J384" s="170"/>
      <c r="K384" s="171" t="str">
        <f aca="false">IF($B384&lt;&gt;"",IF(I384,(INDEX(P$314:Q$317,MATCH(H384,P$314:P$317),2)/I384)*1000,0),"")</f>
        <v/>
      </c>
      <c r="L384" s="171" t="str">
        <f aca="false">IF(Q$11&lt;&gt;"",IF($B384&lt;&gt;"",K384-J384,""),"")</f>
        <v/>
      </c>
      <c r="M384" s="172" t="str">
        <f aca="false">IF(B384&lt;&gt;"",RANK(L384,L$314:L$413),"")</f>
        <v/>
      </c>
      <c r="N384" s="172" t="str">
        <f aca="false">IF(B384&lt;&gt;"",'Classement Général'!BD81,"")</f>
        <v/>
      </c>
      <c r="O384" s="172" t="str">
        <f aca="false">IF(B182&lt;&gt;"",'Calculs (M1..M20)'!A84,"")</f>
        <v/>
      </c>
      <c r="P384" s="0"/>
      <c r="Q384" s="0"/>
      <c r="R384" s="0"/>
      <c r="S384" s="0"/>
      <c r="T384" s="0"/>
      <c r="U384" s="0"/>
      <c r="V384" s="0"/>
      <c r="AH384" s="49" t="n">
        <f aca="false">IF($G384&lt;&gt;"",AG384,"")</f>
        <v>0</v>
      </c>
      <c r="AI384" s="169"/>
      <c r="AJ384" s="170"/>
    </row>
    <row r="385" customFormat="false" ht="13" hidden="true" customHeight="false" outlineLevel="0" collapsed="false">
      <c r="A385" s="0"/>
      <c r="B385" s="167" t="str">
        <f aca="false">IF(B284&lt;&gt;"",B284,"")</f>
        <v/>
      </c>
      <c r="C385" s="116" t="str">
        <f aca="false">IF(C284&lt;&gt;"",C284,"")</f>
        <v/>
      </c>
      <c r="D385" s="116" t="str">
        <f aca="false">IF(D284&lt;&gt;"",D284,"")</f>
        <v/>
      </c>
      <c r="E385" s="116" t="str">
        <f aca="false">IF(E284&lt;&gt;"",E284,"")</f>
        <v/>
      </c>
      <c r="F385" s="116" t="n">
        <v>4</v>
      </c>
      <c r="G385" s="168" t="n">
        <f aca="false">G284</f>
        <v>0</v>
      </c>
      <c r="H385" s="49" t="n">
        <f aca="false">IF($G385&lt;&gt;"",G385,"")</f>
        <v>0</v>
      </c>
      <c r="I385" s="169"/>
      <c r="J385" s="170"/>
      <c r="K385" s="171" t="str">
        <f aca="false">IF($B385&lt;&gt;"",IF(I385,(INDEX(P$314:Q$317,MATCH(H385,P$314:P$317),2)/I385)*1000,0),"")</f>
        <v/>
      </c>
      <c r="L385" s="171" t="str">
        <f aca="false">IF(Q$11&lt;&gt;"",IF($B385&lt;&gt;"",K385-J385,""),"")</f>
        <v/>
      </c>
      <c r="M385" s="172" t="str">
        <f aca="false">IF(B385&lt;&gt;"",RANK(L385,L$314:L$413),"")</f>
        <v/>
      </c>
      <c r="N385" s="172" t="str">
        <f aca="false">IF(B385&lt;&gt;"",'Classement Général'!BD82,"")</f>
        <v/>
      </c>
      <c r="O385" s="172" t="str">
        <f aca="false">IF(B183&lt;&gt;"",'Calculs (M1..M20)'!A85,"")</f>
        <v/>
      </c>
      <c r="P385" s="0"/>
      <c r="Q385" s="0"/>
      <c r="R385" s="0"/>
      <c r="S385" s="0"/>
      <c r="T385" s="0"/>
      <c r="U385" s="0"/>
      <c r="V385" s="0"/>
      <c r="AH385" s="49" t="n">
        <f aca="false">IF($G385&lt;&gt;"",AG385,"")</f>
        <v>0</v>
      </c>
      <c r="AI385" s="169"/>
      <c r="AJ385" s="170"/>
    </row>
    <row r="386" customFormat="false" ht="13" hidden="true" customHeight="false" outlineLevel="0" collapsed="false">
      <c r="A386" s="0"/>
      <c r="B386" s="167" t="str">
        <f aca="false">IF(B285&lt;&gt;"",B285,"")</f>
        <v/>
      </c>
      <c r="C386" s="116" t="str">
        <f aca="false">IF(C285&lt;&gt;"",C285,"")</f>
        <v/>
      </c>
      <c r="D386" s="116" t="str">
        <f aca="false">IF(D285&lt;&gt;"",D285,"")</f>
        <v/>
      </c>
      <c r="E386" s="116" t="str">
        <f aca="false">IF(E285&lt;&gt;"",E285,"")</f>
        <v/>
      </c>
      <c r="F386" s="116" t="n">
        <v>4</v>
      </c>
      <c r="G386" s="168" t="n">
        <f aca="false">G285</f>
        <v>0</v>
      </c>
      <c r="H386" s="49" t="n">
        <f aca="false">IF($G386&lt;&gt;"",G386,"")</f>
        <v>0</v>
      </c>
      <c r="I386" s="169"/>
      <c r="J386" s="170"/>
      <c r="K386" s="171" t="str">
        <f aca="false">IF($B386&lt;&gt;"",IF(I386,(INDEX(P$314:Q$317,MATCH(H386,P$314:P$317),2)/I386)*1000,0),"")</f>
        <v/>
      </c>
      <c r="L386" s="171" t="str">
        <f aca="false">IF(Q$11&lt;&gt;"",IF($B386&lt;&gt;"",K386-J386,""),"")</f>
        <v/>
      </c>
      <c r="M386" s="172" t="str">
        <f aca="false">IF(B386&lt;&gt;"",RANK(L386,L$314:L$413),"")</f>
        <v/>
      </c>
      <c r="N386" s="172" t="str">
        <f aca="false">IF(B386&lt;&gt;"",'Classement Général'!BD83,"")</f>
        <v/>
      </c>
      <c r="O386" s="172" t="str">
        <f aca="false">IF(B184&lt;&gt;"",'Calculs (M1..M20)'!A86,"")</f>
        <v/>
      </c>
      <c r="P386" s="0"/>
      <c r="Q386" s="0"/>
      <c r="R386" s="0"/>
      <c r="S386" s="0"/>
      <c r="T386" s="0"/>
      <c r="U386" s="0"/>
      <c r="V386" s="0"/>
      <c r="AH386" s="49" t="n">
        <f aca="false">IF($G386&lt;&gt;"",AG386,"")</f>
        <v>0</v>
      </c>
      <c r="AI386" s="169"/>
      <c r="AJ386" s="170"/>
    </row>
    <row r="387" customFormat="false" ht="13" hidden="true" customHeight="false" outlineLevel="0" collapsed="false">
      <c r="A387" s="0"/>
      <c r="B387" s="167" t="str">
        <f aca="false">IF(B286&lt;&gt;"",B286,"")</f>
        <v/>
      </c>
      <c r="C387" s="116" t="str">
        <f aca="false">IF(C286&lt;&gt;"",C286,"")</f>
        <v/>
      </c>
      <c r="D387" s="116" t="str">
        <f aca="false">IF(D286&lt;&gt;"",D286,"")</f>
        <v/>
      </c>
      <c r="E387" s="116" t="str">
        <f aca="false">IF(E286&lt;&gt;"",E286,"")</f>
        <v/>
      </c>
      <c r="F387" s="116" t="n">
        <v>4</v>
      </c>
      <c r="G387" s="168" t="n">
        <f aca="false">G286</f>
        <v>0</v>
      </c>
      <c r="H387" s="49" t="n">
        <f aca="false">IF($G387&lt;&gt;"",G387,"")</f>
        <v>0</v>
      </c>
      <c r="I387" s="169"/>
      <c r="J387" s="170"/>
      <c r="K387" s="171" t="str">
        <f aca="false">IF($B387&lt;&gt;"",IF(I387,(INDEX(P$314:Q$317,MATCH(H387,P$314:P$317),2)/I387)*1000,0),"")</f>
        <v/>
      </c>
      <c r="L387" s="171" t="str">
        <f aca="false">IF(Q$11&lt;&gt;"",IF($B387&lt;&gt;"",K387-J387,""),"")</f>
        <v/>
      </c>
      <c r="M387" s="172" t="str">
        <f aca="false">IF(B387&lt;&gt;"",RANK(L387,L$314:L$413),"")</f>
        <v/>
      </c>
      <c r="N387" s="172" t="str">
        <f aca="false">IF(B387&lt;&gt;"",'Classement Général'!BD84,"")</f>
        <v/>
      </c>
      <c r="O387" s="172" t="str">
        <f aca="false">IF(B185&lt;&gt;"",'Calculs (M1..M20)'!A87,"")</f>
        <v/>
      </c>
      <c r="P387" s="0"/>
      <c r="Q387" s="0"/>
      <c r="R387" s="0"/>
      <c r="S387" s="0"/>
      <c r="T387" s="0"/>
      <c r="U387" s="0"/>
      <c r="V387" s="0"/>
      <c r="AH387" s="49" t="n">
        <f aca="false">IF($G387&lt;&gt;"",AG387,"")</f>
        <v>0</v>
      </c>
      <c r="AI387" s="169"/>
      <c r="AJ387" s="170"/>
    </row>
    <row r="388" customFormat="false" ht="13" hidden="true" customHeight="false" outlineLevel="0" collapsed="false">
      <c r="A388" s="0"/>
      <c r="B388" s="167" t="str">
        <f aca="false">IF(B287&lt;&gt;"",B287,"")</f>
        <v/>
      </c>
      <c r="C388" s="116" t="str">
        <f aca="false">IF(C287&lt;&gt;"",C287,"")</f>
        <v/>
      </c>
      <c r="D388" s="116" t="str">
        <f aca="false">IF(D287&lt;&gt;"",D287,"")</f>
        <v/>
      </c>
      <c r="E388" s="116" t="str">
        <f aca="false">IF(E287&lt;&gt;"",E287,"")</f>
        <v/>
      </c>
      <c r="F388" s="116" t="n">
        <v>4</v>
      </c>
      <c r="G388" s="168" t="n">
        <f aca="false">G287</f>
        <v>0</v>
      </c>
      <c r="H388" s="49" t="n">
        <f aca="false">IF($G388&lt;&gt;"",G388,"")</f>
        <v>0</v>
      </c>
      <c r="I388" s="169"/>
      <c r="J388" s="170"/>
      <c r="K388" s="171" t="str">
        <f aca="false">IF($B388&lt;&gt;"",IF(I388,(INDEX(P$314:Q$317,MATCH(H388,P$314:P$317),2)/I388)*1000,0),"")</f>
        <v/>
      </c>
      <c r="L388" s="171" t="str">
        <f aca="false">IF(Q$11&lt;&gt;"",IF($B388&lt;&gt;"",K388-J388,""),"")</f>
        <v/>
      </c>
      <c r="M388" s="172" t="str">
        <f aca="false">IF(B388&lt;&gt;"",RANK(L388,L$314:L$413),"")</f>
        <v/>
      </c>
      <c r="N388" s="172" t="str">
        <f aca="false">IF(B388&lt;&gt;"",'Classement Général'!BD85,"")</f>
        <v/>
      </c>
      <c r="O388" s="172" t="str">
        <f aca="false">IF(B186&lt;&gt;"",'Calculs (M1..M20)'!A88,"")</f>
        <v/>
      </c>
      <c r="P388" s="0"/>
      <c r="Q388" s="0"/>
      <c r="R388" s="0"/>
      <c r="S388" s="0"/>
      <c r="T388" s="0"/>
      <c r="U388" s="0"/>
      <c r="V388" s="0"/>
      <c r="AH388" s="49" t="n">
        <f aca="false">IF($G388&lt;&gt;"",AG388,"")</f>
        <v>0</v>
      </c>
      <c r="AI388" s="169"/>
      <c r="AJ388" s="170"/>
    </row>
    <row r="389" customFormat="false" ht="13" hidden="true" customHeight="false" outlineLevel="0" collapsed="false">
      <c r="A389" s="0"/>
      <c r="B389" s="167" t="str">
        <f aca="false">IF(B288&lt;&gt;"",B288,"")</f>
        <v/>
      </c>
      <c r="C389" s="116" t="str">
        <f aca="false">IF(C288&lt;&gt;"",C288,"")</f>
        <v/>
      </c>
      <c r="D389" s="116" t="str">
        <f aca="false">IF(D288&lt;&gt;"",D288,"")</f>
        <v/>
      </c>
      <c r="E389" s="116" t="str">
        <f aca="false">IF(E288&lt;&gt;"",E288,"")</f>
        <v/>
      </c>
      <c r="F389" s="116" t="n">
        <v>4</v>
      </c>
      <c r="G389" s="168" t="n">
        <f aca="false">G288</f>
        <v>0</v>
      </c>
      <c r="H389" s="49" t="n">
        <f aca="false">IF($G389&lt;&gt;"",G389,"")</f>
        <v>0</v>
      </c>
      <c r="I389" s="169"/>
      <c r="J389" s="170"/>
      <c r="K389" s="171" t="str">
        <f aca="false">IF($B389&lt;&gt;"",IF(I389,(INDEX(P$314:Q$317,MATCH(H389,P$314:P$317),2)/I389)*1000,0),"")</f>
        <v/>
      </c>
      <c r="L389" s="171" t="str">
        <f aca="false">IF(Q$11&lt;&gt;"",IF($B389&lt;&gt;"",K389-J389,""),"")</f>
        <v/>
      </c>
      <c r="M389" s="172" t="str">
        <f aca="false">IF(B389&lt;&gt;"",RANK(L389,L$314:L$413),"")</f>
        <v/>
      </c>
      <c r="N389" s="172" t="str">
        <f aca="false">IF(B389&lt;&gt;"",'Classement Général'!BD86,"")</f>
        <v/>
      </c>
      <c r="O389" s="172" t="str">
        <f aca="false">IF(B187&lt;&gt;"",'Calculs (M1..M20)'!A89,"")</f>
        <v/>
      </c>
      <c r="P389" s="0"/>
      <c r="Q389" s="0"/>
      <c r="R389" s="0"/>
      <c r="S389" s="0"/>
      <c r="T389" s="0"/>
      <c r="U389" s="0"/>
      <c r="V389" s="0"/>
      <c r="AH389" s="49" t="n">
        <f aca="false">IF($G389&lt;&gt;"",AG389,"")</f>
        <v>0</v>
      </c>
      <c r="AI389" s="169"/>
      <c r="AJ389" s="170"/>
    </row>
    <row r="390" customFormat="false" ht="13" hidden="true" customHeight="false" outlineLevel="0" collapsed="false">
      <c r="A390" s="0"/>
      <c r="B390" s="167" t="str">
        <f aca="false">IF(B289&lt;&gt;"",B289,"")</f>
        <v/>
      </c>
      <c r="C390" s="116" t="str">
        <f aca="false">IF(C289&lt;&gt;"",C289,"")</f>
        <v/>
      </c>
      <c r="D390" s="116" t="str">
        <f aca="false">IF(D289&lt;&gt;"",D289,"")</f>
        <v/>
      </c>
      <c r="E390" s="116" t="str">
        <f aca="false">IF(E289&lt;&gt;"",E289,"")</f>
        <v/>
      </c>
      <c r="F390" s="116" t="n">
        <v>4</v>
      </c>
      <c r="G390" s="168" t="n">
        <f aca="false">G289</f>
        <v>0</v>
      </c>
      <c r="H390" s="49" t="n">
        <f aca="false">IF($G390&lt;&gt;"",G390,"")</f>
        <v>0</v>
      </c>
      <c r="I390" s="169"/>
      <c r="J390" s="170"/>
      <c r="K390" s="171" t="str">
        <f aca="false">IF($B390&lt;&gt;"",IF(I390,(INDEX(P$314:Q$317,MATCH(H390,P$314:P$317),2)/I390)*1000,0),"")</f>
        <v/>
      </c>
      <c r="L390" s="171" t="str">
        <f aca="false">IF(Q$11&lt;&gt;"",IF($B390&lt;&gt;"",K390-J390,""),"")</f>
        <v/>
      </c>
      <c r="M390" s="172" t="str">
        <f aca="false">IF(B390&lt;&gt;"",RANK(L390,L$314:L$413),"")</f>
        <v/>
      </c>
      <c r="N390" s="172" t="str">
        <f aca="false">IF(B390&lt;&gt;"",'Classement Général'!BD87,"")</f>
        <v/>
      </c>
      <c r="O390" s="172" t="str">
        <f aca="false">IF(B188&lt;&gt;"",'Calculs (M1..M20)'!A90,"")</f>
        <v/>
      </c>
      <c r="P390" s="0"/>
      <c r="Q390" s="0"/>
      <c r="R390" s="0"/>
      <c r="S390" s="0"/>
      <c r="T390" s="0"/>
      <c r="U390" s="0"/>
      <c r="V390" s="0"/>
      <c r="AH390" s="49" t="n">
        <f aca="false">IF($G390&lt;&gt;"",AG390,"")</f>
        <v>0</v>
      </c>
      <c r="AI390" s="169"/>
      <c r="AJ390" s="170"/>
    </row>
    <row r="391" customFormat="false" ht="13" hidden="true" customHeight="false" outlineLevel="0" collapsed="false">
      <c r="A391" s="0"/>
      <c r="B391" s="167" t="str">
        <f aca="false">IF(B290&lt;&gt;"",B290,"")</f>
        <v/>
      </c>
      <c r="C391" s="116" t="str">
        <f aca="false">IF(C290&lt;&gt;"",C290,"")</f>
        <v/>
      </c>
      <c r="D391" s="116" t="str">
        <f aca="false">IF(D290&lt;&gt;"",D290,"")</f>
        <v/>
      </c>
      <c r="E391" s="116" t="str">
        <f aca="false">IF(E290&lt;&gt;"",E290,"")</f>
        <v/>
      </c>
      <c r="F391" s="116" t="n">
        <v>4</v>
      </c>
      <c r="G391" s="168" t="n">
        <f aca="false">G290</f>
        <v>0</v>
      </c>
      <c r="H391" s="49" t="n">
        <f aca="false">IF($G391&lt;&gt;"",G391,"")</f>
        <v>0</v>
      </c>
      <c r="I391" s="169"/>
      <c r="J391" s="170"/>
      <c r="K391" s="171" t="str">
        <f aca="false">IF($B391&lt;&gt;"",IF(I391,(INDEX(P$314:Q$317,MATCH(H391,P$314:P$317),2)/I391)*1000,0),"")</f>
        <v/>
      </c>
      <c r="L391" s="171" t="str">
        <f aca="false">IF(Q$11&lt;&gt;"",IF($B391&lt;&gt;"",K391-J391,""),"")</f>
        <v/>
      </c>
      <c r="M391" s="172" t="str">
        <f aca="false">IF(B391&lt;&gt;"",RANK(L391,L$314:L$413),"")</f>
        <v/>
      </c>
      <c r="N391" s="172" t="str">
        <f aca="false">IF(B391&lt;&gt;"",'Classement Général'!BD88,"")</f>
        <v/>
      </c>
      <c r="O391" s="172" t="str">
        <f aca="false">IF(B189&lt;&gt;"",'Calculs (M1..M20)'!A91,"")</f>
        <v/>
      </c>
      <c r="P391" s="0"/>
      <c r="Q391" s="0"/>
      <c r="R391" s="0"/>
      <c r="S391" s="0"/>
      <c r="T391" s="0"/>
      <c r="U391" s="0"/>
      <c r="V391" s="0"/>
      <c r="AH391" s="49" t="n">
        <f aca="false">IF($G391&lt;&gt;"",AG391,"")</f>
        <v>0</v>
      </c>
      <c r="AI391" s="169"/>
      <c r="AJ391" s="170"/>
    </row>
    <row r="392" customFormat="false" ht="13" hidden="true" customHeight="false" outlineLevel="0" collapsed="false">
      <c r="A392" s="0"/>
      <c r="B392" s="167" t="str">
        <f aca="false">IF(B291&lt;&gt;"",B291,"")</f>
        <v/>
      </c>
      <c r="C392" s="116" t="str">
        <f aca="false">IF(C291&lt;&gt;"",C291,"")</f>
        <v/>
      </c>
      <c r="D392" s="116" t="str">
        <f aca="false">IF(D291&lt;&gt;"",D291,"")</f>
        <v/>
      </c>
      <c r="E392" s="116" t="str">
        <f aca="false">IF(E291&lt;&gt;"",E291,"")</f>
        <v/>
      </c>
      <c r="F392" s="116" t="n">
        <v>4</v>
      </c>
      <c r="G392" s="168" t="n">
        <f aca="false">G291</f>
        <v>0</v>
      </c>
      <c r="H392" s="49" t="n">
        <f aca="false">IF($G392&lt;&gt;"",G392,"")</f>
        <v>0</v>
      </c>
      <c r="I392" s="169"/>
      <c r="J392" s="170"/>
      <c r="K392" s="171" t="str">
        <f aca="false">IF($B392&lt;&gt;"",IF(I392,(INDEX(P$314:Q$317,MATCH(H392,P$314:P$317),2)/I392)*1000,0),"")</f>
        <v/>
      </c>
      <c r="L392" s="171" t="str">
        <f aca="false">IF(Q$11&lt;&gt;"",IF($B392&lt;&gt;"",K392-J392,""),"")</f>
        <v/>
      </c>
      <c r="M392" s="172" t="str">
        <f aca="false">IF(B392&lt;&gt;"",RANK(L392,L$314:L$413),"")</f>
        <v/>
      </c>
      <c r="N392" s="172" t="str">
        <f aca="false">IF(B392&lt;&gt;"",'Classement Général'!BD89,"")</f>
        <v/>
      </c>
      <c r="O392" s="172" t="str">
        <f aca="false">IF(B190&lt;&gt;"",'Calculs (M1..M20)'!A92,"")</f>
        <v/>
      </c>
      <c r="P392" s="0"/>
      <c r="Q392" s="0"/>
      <c r="R392" s="0"/>
      <c r="S392" s="0"/>
      <c r="T392" s="0"/>
      <c r="U392" s="0"/>
      <c r="V392" s="0"/>
      <c r="AH392" s="49" t="n">
        <f aca="false">IF($G392&lt;&gt;"",AG392,"")</f>
        <v>0</v>
      </c>
      <c r="AI392" s="169"/>
      <c r="AJ392" s="170"/>
    </row>
    <row r="393" customFormat="false" ht="13" hidden="true" customHeight="false" outlineLevel="0" collapsed="false">
      <c r="A393" s="0"/>
      <c r="B393" s="167" t="str">
        <f aca="false">IF(B292&lt;&gt;"",B292,"")</f>
        <v/>
      </c>
      <c r="C393" s="116" t="str">
        <f aca="false">IF(C292&lt;&gt;"",C292,"")</f>
        <v/>
      </c>
      <c r="D393" s="116" t="str">
        <f aca="false">IF(D292&lt;&gt;"",D292,"")</f>
        <v/>
      </c>
      <c r="E393" s="116" t="str">
        <f aca="false">IF(E292&lt;&gt;"",E292,"")</f>
        <v/>
      </c>
      <c r="F393" s="116" t="n">
        <v>4</v>
      </c>
      <c r="G393" s="168" t="n">
        <f aca="false">G292</f>
        <v>0</v>
      </c>
      <c r="H393" s="49" t="n">
        <f aca="false">IF($G393&lt;&gt;"",G393,"")</f>
        <v>0</v>
      </c>
      <c r="I393" s="169"/>
      <c r="J393" s="170"/>
      <c r="K393" s="171" t="str">
        <f aca="false">IF($B393&lt;&gt;"",IF(I393,(INDEX(P$314:Q$317,MATCH(H393,P$314:P$317),2)/I393)*1000,0),"")</f>
        <v/>
      </c>
      <c r="L393" s="171" t="str">
        <f aca="false">IF(Q$11&lt;&gt;"",IF($B393&lt;&gt;"",K393-J393,""),"")</f>
        <v/>
      </c>
      <c r="M393" s="172" t="str">
        <f aca="false">IF(B393&lt;&gt;"",RANK(L393,L$314:L$413),"")</f>
        <v/>
      </c>
      <c r="N393" s="172" t="str">
        <f aca="false">IF(B393&lt;&gt;"",'Classement Général'!BD90,"")</f>
        <v/>
      </c>
      <c r="O393" s="172" t="str">
        <f aca="false">IF(B191&lt;&gt;"",'Calculs (M1..M20)'!A93,"")</f>
        <v/>
      </c>
      <c r="P393" s="0"/>
      <c r="Q393" s="0"/>
      <c r="R393" s="0"/>
      <c r="S393" s="0"/>
      <c r="T393" s="0"/>
      <c r="U393" s="0"/>
      <c r="V393" s="0"/>
      <c r="AH393" s="49" t="n">
        <f aca="false">IF($G393&lt;&gt;"",AG393,"")</f>
        <v>0</v>
      </c>
      <c r="AI393" s="169"/>
      <c r="AJ393" s="170"/>
    </row>
    <row r="394" customFormat="false" ht="13" hidden="true" customHeight="false" outlineLevel="0" collapsed="false">
      <c r="A394" s="0"/>
      <c r="B394" s="167" t="str">
        <f aca="false">IF(B293&lt;&gt;"",B293,"")</f>
        <v/>
      </c>
      <c r="C394" s="116" t="str">
        <f aca="false">IF(C293&lt;&gt;"",C293,"")</f>
        <v/>
      </c>
      <c r="D394" s="116" t="str">
        <f aca="false">IF(D293&lt;&gt;"",D293,"")</f>
        <v/>
      </c>
      <c r="E394" s="116" t="str">
        <f aca="false">IF(E293&lt;&gt;"",E293,"")</f>
        <v/>
      </c>
      <c r="F394" s="116" t="n">
        <v>4</v>
      </c>
      <c r="G394" s="168" t="n">
        <f aca="false">G293</f>
        <v>0</v>
      </c>
      <c r="H394" s="49" t="n">
        <f aca="false">IF($G394&lt;&gt;"",G394,"")</f>
        <v>0</v>
      </c>
      <c r="I394" s="169"/>
      <c r="J394" s="170"/>
      <c r="K394" s="171" t="str">
        <f aca="false">IF($B394&lt;&gt;"",IF(I394,(INDEX(P$314:Q$317,MATCH(H394,P$314:P$317),2)/I394)*1000,0),"")</f>
        <v/>
      </c>
      <c r="L394" s="171" t="str">
        <f aca="false">IF(Q$11&lt;&gt;"",IF($B394&lt;&gt;"",K394-J394,""),"")</f>
        <v/>
      </c>
      <c r="M394" s="172" t="str">
        <f aca="false">IF(B394&lt;&gt;"",RANK(L394,L$314:L$413),"")</f>
        <v/>
      </c>
      <c r="N394" s="172" t="str">
        <f aca="false">IF(B394&lt;&gt;"",'Classement Général'!BD91,"")</f>
        <v/>
      </c>
      <c r="O394" s="172" t="str">
        <f aca="false">IF(B192&lt;&gt;"",'Calculs (M1..M20)'!A94,"")</f>
        <v/>
      </c>
      <c r="P394" s="0"/>
      <c r="Q394" s="0"/>
      <c r="R394" s="0"/>
      <c r="S394" s="0"/>
      <c r="T394" s="0"/>
      <c r="U394" s="0"/>
      <c r="V394" s="0"/>
      <c r="AH394" s="49" t="n">
        <f aca="false">IF($G394&lt;&gt;"",AG394,"")</f>
        <v>0</v>
      </c>
      <c r="AI394" s="169"/>
      <c r="AJ394" s="170"/>
    </row>
    <row r="395" customFormat="false" ht="13" hidden="true" customHeight="false" outlineLevel="0" collapsed="false">
      <c r="A395" s="0"/>
      <c r="B395" s="167" t="str">
        <f aca="false">IF(B294&lt;&gt;"",B294,"")</f>
        <v/>
      </c>
      <c r="C395" s="116" t="str">
        <f aca="false">IF(C294&lt;&gt;"",C294,"")</f>
        <v/>
      </c>
      <c r="D395" s="116" t="str">
        <f aca="false">IF(D294&lt;&gt;"",D294,"")</f>
        <v/>
      </c>
      <c r="E395" s="116" t="str">
        <f aca="false">IF(E294&lt;&gt;"",E294,"")</f>
        <v/>
      </c>
      <c r="F395" s="116" t="n">
        <v>4</v>
      </c>
      <c r="G395" s="168" t="n">
        <f aca="false">G294</f>
        <v>0</v>
      </c>
      <c r="H395" s="49" t="n">
        <f aca="false">IF($G395&lt;&gt;"",G395,"")</f>
        <v>0</v>
      </c>
      <c r="I395" s="169"/>
      <c r="J395" s="170"/>
      <c r="K395" s="171" t="str">
        <f aca="false">IF($B395&lt;&gt;"",IF(I395,(INDEX(P$314:Q$317,MATCH(H395,P$314:P$317),2)/I395)*1000,0),"")</f>
        <v/>
      </c>
      <c r="L395" s="171" t="str">
        <f aca="false">IF(Q$11&lt;&gt;"",IF($B395&lt;&gt;"",K395-J395,""),"")</f>
        <v/>
      </c>
      <c r="M395" s="172" t="str">
        <f aca="false">IF(B395&lt;&gt;"",RANK(L395,L$314:L$413),"")</f>
        <v/>
      </c>
      <c r="N395" s="172" t="str">
        <f aca="false">IF(B395&lt;&gt;"",'Classement Général'!BD92,"")</f>
        <v/>
      </c>
      <c r="O395" s="172" t="str">
        <f aca="false">IF(B193&lt;&gt;"",'Calculs (M1..M20)'!A95,"")</f>
        <v/>
      </c>
      <c r="P395" s="0"/>
      <c r="Q395" s="0"/>
      <c r="R395" s="0"/>
      <c r="S395" s="0"/>
      <c r="T395" s="0"/>
      <c r="U395" s="0"/>
      <c r="V395" s="0"/>
      <c r="AH395" s="49" t="n">
        <f aca="false">IF($G395&lt;&gt;"",AG395,"")</f>
        <v>0</v>
      </c>
      <c r="AI395" s="169"/>
      <c r="AJ395" s="170"/>
    </row>
    <row r="396" customFormat="false" ht="13" hidden="true" customHeight="false" outlineLevel="0" collapsed="false">
      <c r="A396" s="0"/>
      <c r="B396" s="167" t="str">
        <f aca="false">IF(B295&lt;&gt;"",B295,"")</f>
        <v/>
      </c>
      <c r="C396" s="116" t="str">
        <f aca="false">IF(C295&lt;&gt;"",C295,"")</f>
        <v/>
      </c>
      <c r="D396" s="116" t="str">
        <f aca="false">IF(D295&lt;&gt;"",D295,"")</f>
        <v/>
      </c>
      <c r="E396" s="116" t="str">
        <f aca="false">IF(E295&lt;&gt;"",E295,"")</f>
        <v/>
      </c>
      <c r="F396" s="116" t="n">
        <v>4</v>
      </c>
      <c r="G396" s="168" t="n">
        <f aca="false">G295</f>
        <v>0</v>
      </c>
      <c r="H396" s="49" t="n">
        <f aca="false">IF($G396&lt;&gt;"",G396,"")</f>
        <v>0</v>
      </c>
      <c r="I396" s="169"/>
      <c r="J396" s="170"/>
      <c r="K396" s="171" t="str">
        <f aca="false">IF($B396&lt;&gt;"",IF(I396,(INDEX(P$314:Q$317,MATCH(H396,P$314:P$317),2)/I396)*1000,0),"")</f>
        <v/>
      </c>
      <c r="L396" s="171" t="str">
        <f aca="false">IF(Q$11&lt;&gt;"",IF($B396&lt;&gt;"",K396-J396,""),"")</f>
        <v/>
      </c>
      <c r="M396" s="172" t="str">
        <f aca="false">IF(B396&lt;&gt;"",RANK(L396,L$314:L$413),"")</f>
        <v/>
      </c>
      <c r="N396" s="172" t="str">
        <f aca="false">IF(B396&lt;&gt;"",'Classement Général'!BD93,"")</f>
        <v/>
      </c>
      <c r="O396" s="172" t="str">
        <f aca="false">IF(B194&lt;&gt;"",'Calculs (M1..M20)'!A96,"")</f>
        <v/>
      </c>
      <c r="P396" s="0"/>
      <c r="Q396" s="0"/>
      <c r="R396" s="0"/>
      <c r="S396" s="0"/>
      <c r="T396" s="0"/>
      <c r="U396" s="0"/>
      <c r="V396" s="0"/>
      <c r="AH396" s="49" t="n">
        <f aca="false">IF($G396&lt;&gt;"",AG396,"")</f>
        <v>0</v>
      </c>
      <c r="AI396" s="169"/>
      <c r="AJ396" s="170"/>
    </row>
    <row r="397" customFormat="false" ht="13" hidden="true" customHeight="false" outlineLevel="0" collapsed="false">
      <c r="A397" s="0"/>
      <c r="B397" s="167" t="str">
        <f aca="false">IF(B296&lt;&gt;"",B296,"")</f>
        <v/>
      </c>
      <c r="C397" s="116" t="str">
        <f aca="false">IF(C296&lt;&gt;"",C296,"")</f>
        <v/>
      </c>
      <c r="D397" s="116" t="str">
        <f aca="false">IF(D296&lt;&gt;"",D296,"")</f>
        <v/>
      </c>
      <c r="E397" s="116" t="str">
        <f aca="false">IF(E296&lt;&gt;"",E296,"")</f>
        <v/>
      </c>
      <c r="F397" s="116" t="n">
        <v>4</v>
      </c>
      <c r="G397" s="168" t="n">
        <f aca="false">G296</f>
        <v>0</v>
      </c>
      <c r="H397" s="49" t="n">
        <f aca="false">IF($G397&lt;&gt;"",G397,"")</f>
        <v>0</v>
      </c>
      <c r="I397" s="169"/>
      <c r="J397" s="170"/>
      <c r="K397" s="171" t="str">
        <f aca="false">IF($B397&lt;&gt;"",IF(I397,(INDEX(P$314:Q$317,MATCH(H397,P$314:P$317),2)/I397)*1000,0),"")</f>
        <v/>
      </c>
      <c r="L397" s="171" t="str">
        <f aca="false">IF(Q$11&lt;&gt;"",IF($B397&lt;&gt;"",K397-J397,""),"")</f>
        <v/>
      </c>
      <c r="M397" s="172" t="str">
        <f aca="false">IF(B397&lt;&gt;"",RANK(L397,L$314:L$413),"")</f>
        <v/>
      </c>
      <c r="N397" s="172" t="str">
        <f aca="false">IF(B397&lt;&gt;"",'Classement Général'!BD94,"")</f>
        <v/>
      </c>
      <c r="O397" s="172" t="str">
        <f aca="false">IF(B195&lt;&gt;"",'Calculs (M1..M20)'!A97,"")</f>
        <v/>
      </c>
      <c r="P397" s="0"/>
      <c r="Q397" s="0"/>
      <c r="R397" s="0"/>
      <c r="S397" s="0"/>
      <c r="T397" s="0"/>
      <c r="U397" s="0"/>
      <c r="V397" s="0"/>
      <c r="AH397" s="49" t="n">
        <f aca="false">IF($G397&lt;&gt;"",AG397,"")</f>
        <v>0</v>
      </c>
      <c r="AI397" s="169"/>
      <c r="AJ397" s="170"/>
    </row>
    <row r="398" customFormat="false" ht="13" hidden="true" customHeight="false" outlineLevel="0" collapsed="false">
      <c r="A398" s="0"/>
      <c r="B398" s="167" t="str">
        <f aca="false">IF(B297&lt;&gt;"",B297,"")</f>
        <v/>
      </c>
      <c r="C398" s="116" t="str">
        <f aca="false">IF(C297&lt;&gt;"",C297,"")</f>
        <v/>
      </c>
      <c r="D398" s="116" t="str">
        <f aca="false">IF(D297&lt;&gt;"",D297,"")</f>
        <v/>
      </c>
      <c r="E398" s="116" t="str">
        <f aca="false">IF(E297&lt;&gt;"",E297,"")</f>
        <v/>
      </c>
      <c r="F398" s="116" t="n">
        <v>4</v>
      </c>
      <c r="G398" s="168" t="n">
        <f aca="false">G297</f>
        <v>0</v>
      </c>
      <c r="H398" s="49" t="n">
        <f aca="false">IF($G398&lt;&gt;"",G398,"")</f>
        <v>0</v>
      </c>
      <c r="I398" s="169"/>
      <c r="J398" s="170"/>
      <c r="K398" s="171" t="str">
        <f aca="false">IF($B398&lt;&gt;"",IF(I398,(INDEX(P$314:Q$317,MATCH(H398,P$314:P$317),2)/I398)*1000,0),"")</f>
        <v/>
      </c>
      <c r="L398" s="171" t="str">
        <f aca="false">IF(Q$11&lt;&gt;"",IF($B398&lt;&gt;"",K398-J398,""),"")</f>
        <v/>
      </c>
      <c r="M398" s="172" t="str">
        <f aca="false">IF(B398&lt;&gt;"",RANK(L398,L$314:L$413),"")</f>
        <v/>
      </c>
      <c r="N398" s="172" t="str">
        <f aca="false">IF(B398&lt;&gt;"",'Classement Général'!BD95,"")</f>
        <v/>
      </c>
      <c r="O398" s="172" t="str">
        <f aca="false">IF(B196&lt;&gt;"",'Calculs (M1..M20)'!A98,"")</f>
        <v/>
      </c>
      <c r="P398" s="0"/>
      <c r="Q398" s="0"/>
      <c r="R398" s="0"/>
      <c r="S398" s="0"/>
      <c r="T398" s="0"/>
      <c r="U398" s="0"/>
      <c r="V398" s="0"/>
      <c r="AH398" s="49" t="n">
        <f aca="false">IF($G398&lt;&gt;"",AG398,"")</f>
        <v>0</v>
      </c>
      <c r="AI398" s="169"/>
      <c r="AJ398" s="170"/>
    </row>
    <row r="399" customFormat="false" ht="13" hidden="true" customHeight="false" outlineLevel="0" collapsed="false">
      <c r="A399" s="0"/>
      <c r="B399" s="167" t="str">
        <f aca="false">IF(B298&lt;&gt;"",B298,"")</f>
        <v/>
      </c>
      <c r="C399" s="116" t="str">
        <f aca="false">IF(C298&lt;&gt;"",C298,"")</f>
        <v/>
      </c>
      <c r="D399" s="116" t="str">
        <f aca="false">IF(D298&lt;&gt;"",D298,"")</f>
        <v/>
      </c>
      <c r="E399" s="116" t="str">
        <f aca="false">IF(E298&lt;&gt;"",E298,"")</f>
        <v/>
      </c>
      <c r="F399" s="116" t="n">
        <v>4</v>
      </c>
      <c r="G399" s="168" t="n">
        <f aca="false">G298</f>
        <v>0</v>
      </c>
      <c r="H399" s="49" t="n">
        <f aca="false">IF($G399&lt;&gt;"",G399,"")</f>
        <v>0</v>
      </c>
      <c r="I399" s="169"/>
      <c r="J399" s="170"/>
      <c r="K399" s="171" t="str">
        <f aca="false">IF($B399&lt;&gt;"",IF(I399,(INDEX(P$314:Q$317,MATCH(H399,P$314:P$317),2)/I399)*1000,0),"")</f>
        <v/>
      </c>
      <c r="L399" s="171" t="str">
        <f aca="false">IF(Q$11&lt;&gt;"",IF($B399&lt;&gt;"",K399-J399,""),"")</f>
        <v/>
      </c>
      <c r="M399" s="172" t="str">
        <f aca="false">IF(B399&lt;&gt;"",RANK(L399,L$314:L$413),"")</f>
        <v/>
      </c>
      <c r="N399" s="172" t="str">
        <f aca="false">IF(B399&lt;&gt;"",'Classement Général'!BD96,"")</f>
        <v/>
      </c>
      <c r="O399" s="172" t="str">
        <f aca="false">IF(B197&lt;&gt;"",'Calculs (M1..M20)'!A99,"")</f>
        <v/>
      </c>
      <c r="P399" s="0"/>
      <c r="Q399" s="0"/>
      <c r="R399" s="0"/>
      <c r="S399" s="0"/>
      <c r="T399" s="0"/>
      <c r="U399" s="0"/>
      <c r="V399" s="0"/>
      <c r="AH399" s="49" t="n">
        <f aca="false">IF($G399&lt;&gt;"",AG399,"")</f>
        <v>0</v>
      </c>
      <c r="AI399" s="169"/>
      <c r="AJ399" s="170"/>
    </row>
    <row r="400" customFormat="false" ht="13" hidden="true" customHeight="false" outlineLevel="0" collapsed="false">
      <c r="A400" s="0"/>
      <c r="B400" s="167" t="str">
        <f aca="false">IF(B299&lt;&gt;"",B299,"")</f>
        <v/>
      </c>
      <c r="C400" s="116" t="str">
        <f aca="false">IF(C299&lt;&gt;"",C299,"")</f>
        <v/>
      </c>
      <c r="D400" s="116" t="str">
        <f aca="false">IF(D299&lt;&gt;"",D299,"")</f>
        <v/>
      </c>
      <c r="E400" s="116" t="str">
        <f aca="false">IF(E299&lt;&gt;"",E299,"")</f>
        <v/>
      </c>
      <c r="F400" s="116" t="n">
        <v>4</v>
      </c>
      <c r="G400" s="168" t="n">
        <f aca="false">G299</f>
        <v>0</v>
      </c>
      <c r="H400" s="49" t="n">
        <f aca="false">IF($G400&lt;&gt;"",G400,"")</f>
        <v>0</v>
      </c>
      <c r="I400" s="169"/>
      <c r="J400" s="170"/>
      <c r="K400" s="171" t="str">
        <f aca="false">IF($B400&lt;&gt;"",IF(I400,(INDEX(P$314:Q$317,MATCH(H400,P$314:P$317),2)/I400)*1000,0),"")</f>
        <v/>
      </c>
      <c r="L400" s="171" t="str">
        <f aca="false">IF(Q$11&lt;&gt;"",IF($B400&lt;&gt;"",K400-J400,""),"")</f>
        <v/>
      </c>
      <c r="M400" s="172" t="str">
        <f aca="false">IF(B400&lt;&gt;"",RANK(L400,L$314:L$413),"")</f>
        <v/>
      </c>
      <c r="N400" s="172" t="str">
        <f aca="false">IF(B400&lt;&gt;"",'Classement Général'!BD97,"")</f>
        <v/>
      </c>
      <c r="O400" s="172" t="str">
        <f aca="false">IF(B198&lt;&gt;"",'Calculs (M1..M20)'!A100,"")</f>
        <v/>
      </c>
      <c r="P400" s="0"/>
      <c r="Q400" s="0"/>
      <c r="R400" s="0"/>
      <c r="S400" s="0"/>
      <c r="T400" s="0"/>
      <c r="U400" s="0"/>
      <c r="V400" s="0"/>
      <c r="AH400" s="49" t="n">
        <f aca="false">IF($G400&lt;&gt;"",AG400,"")</f>
        <v>0</v>
      </c>
      <c r="AI400" s="169"/>
      <c r="AJ400" s="170"/>
    </row>
    <row r="401" customFormat="false" ht="13" hidden="true" customHeight="false" outlineLevel="0" collapsed="false">
      <c r="A401" s="0"/>
      <c r="B401" s="167" t="str">
        <f aca="false">IF(B300&lt;&gt;"",B300,"")</f>
        <v/>
      </c>
      <c r="C401" s="116" t="str">
        <f aca="false">IF(C300&lt;&gt;"",C300,"")</f>
        <v/>
      </c>
      <c r="D401" s="116" t="str">
        <f aca="false">IF(D300&lt;&gt;"",D300,"")</f>
        <v/>
      </c>
      <c r="E401" s="116" t="str">
        <f aca="false">IF(E300&lt;&gt;"",E300,"")</f>
        <v/>
      </c>
      <c r="F401" s="116" t="n">
        <v>4</v>
      </c>
      <c r="G401" s="168" t="n">
        <f aca="false">G300</f>
        <v>0</v>
      </c>
      <c r="H401" s="49" t="n">
        <f aca="false">IF($G401&lt;&gt;"",G401,"")</f>
        <v>0</v>
      </c>
      <c r="I401" s="169"/>
      <c r="J401" s="170"/>
      <c r="K401" s="171" t="str">
        <f aca="false">IF($B401&lt;&gt;"",IF(I401,(INDEX(P$314:Q$317,MATCH(H401,P$314:P$317),2)/I401)*1000,0),"")</f>
        <v/>
      </c>
      <c r="L401" s="171" t="str">
        <f aca="false">IF(Q$11&lt;&gt;"",IF($B401&lt;&gt;"",K401-J401,""),"")</f>
        <v/>
      </c>
      <c r="M401" s="172" t="str">
        <f aca="false">IF(B401&lt;&gt;"",RANK(L401,L$314:L$413),"")</f>
        <v/>
      </c>
      <c r="N401" s="172" t="str">
        <f aca="false">IF(B401&lt;&gt;"",'Classement Général'!BD98,"")</f>
        <v/>
      </c>
      <c r="O401" s="172" t="str">
        <f aca="false">IF(B199&lt;&gt;"",'Calculs (M1..M20)'!A101,"")</f>
        <v/>
      </c>
      <c r="P401" s="0"/>
      <c r="Q401" s="0"/>
      <c r="R401" s="0"/>
      <c r="S401" s="0"/>
      <c r="T401" s="0"/>
      <c r="U401" s="0"/>
      <c r="V401" s="0"/>
      <c r="AH401" s="49" t="n">
        <f aca="false">IF($G401&lt;&gt;"",AG401,"")</f>
        <v>0</v>
      </c>
      <c r="AI401" s="169"/>
      <c r="AJ401" s="170"/>
    </row>
    <row r="402" customFormat="false" ht="13" hidden="true" customHeight="false" outlineLevel="0" collapsed="false">
      <c r="A402" s="0"/>
      <c r="B402" s="167" t="str">
        <f aca="false">IF(B301&lt;&gt;"",B301,"")</f>
        <v/>
      </c>
      <c r="C402" s="116" t="str">
        <f aca="false">IF(C301&lt;&gt;"",C301,"")</f>
        <v/>
      </c>
      <c r="D402" s="116" t="str">
        <f aca="false">IF(D301&lt;&gt;"",D301,"")</f>
        <v/>
      </c>
      <c r="E402" s="116" t="str">
        <f aca="false">IF(E301&lt;&gt;"",E301,"")</f>
        <v/>
      </c>
      <c r="F402" s="116" t="n">
        <v>4</v>
      </c>
      <c r="G402" s="168" t="n">
        <f aca="false">G301</f>
        <v>0</v>
      </c>
      <c r="H402" s="49" t="n">
        <f aca="false">IF($G402&lt;&gt;"",G402,"")</f>
        <v>0</v>
      </c>
      <c r="I402" s="169"/>
      <c r="J402" s="170"/>
      <c r="K402" s="171" t="str">
        <f aca="false">IF($B402&lt;&gt;"",IF(I402,(INDEX(P$314:Q$317,MATCH(H402,P$314:P$317),2)/I402)*1000,0),"")</f>
        <v/>
      </c>
      <c r="L402" s="171" t="str">
        <f aca="false">IF(Q$11&lt;&gt;"",IF($B402&lt;&gt;"",K402-J402,""),"")</f>
        <v/>
      </c>
      <c r="M402" s="172" t="str">
        <f aca="false">IF(B402&lt;&gt;"",RANK(L402,L$314:L$413),"")</f>
        <v/>
      </c>
      <c r="N402" s="172" t="str">
        <f aca="false">IF(B402&lt;&gt;"",'Classement Général'!BD99,"")</f>
        <v/>
      </c>
      <c r="O402" s="172" t="str">
        <f aca="false">IF(B200&lt;&gt;"",'Calculs (M1..M20)'!A102,"")</f>
        <v/>
      </c>
      <c r="P402" s="0"/>
      <c r="Q402" s="0"/>
      <c r="R402" s="0"/>
      <c r="S402" s="0"/>
      <c r="T402" s="0"/>
      <c r="U402" s="0"/>
      <c r="V402" s="0"/>
      <c r="AH402" s="49" t="n">
        <f aca="false">IF($G402&lt;&gt;"",AG402,"")</f>
        <v>0</v>
      </c>
      <c r="AI402" s="169"/>
      <c r="AJ402" s="170"/>
    </row>
    <row r="403" customFormat="false" ht="13" hidden="true" customHeight="false" outlineLevel="0" collapsed="false">
      <c r="A403" s="0"/>
      <c r="B403" s="167" t="str">
        <f aca="false">IF(B302&lt;&gt;"",B302,"")</f>
        <v/>
      </c>
      <c r="C403" s="116" t="str">
        <f aca="false">IF(C302&lt;&gt;"",C302,"")</f>
        <v/>
      </c>
      <c r="D403" s="116" t="str">
        <f aca="false">IF(D302&lt;&gt;"",D302,"")</f>
        <v/>
      </c>
      <c r="E403" s="116" t="str">
        <f aca="false">IF(E302&lt;&gt;"",E302,"")</f>
        <v/>
      </c>
      <c r="F403" s="116" t="n">
        <v>4</v>
      </c>
      <c r="G403" s="168" t="n">
        <f aca="false">G302</f>
        <v>0</v>
      </c>
      <c r="H403" s="49" t="n">
        <f aca="false">IF($G403&lt;&gt;"",G403,"")</f>
        <v>0</v>
      </c>
      <c r="I403" s="169"/>
      <c r="J403" s="170"/>
      <c r="K403" s="171" t="str">
        <f aca="false">IF($B403&lt;&gt;"",IF(I403,(INDEX(P$314:Q$317,MATCH(H403,P$314:P$317),2)/I403)*1000,0),"")</f>
        <v/>
      </c>
      <c r="L403" s="171" t="str">
        <f aca="false">IF(Q$11&lt;&gt;"",IF($B403&lt;&gt;"",K403-J403,""),"")</f>
        <v/>
      </c>
      <c r="M403" s="172" t="str">
        <f aca="false">IF(B403&lt;&gt;"",RANK(L403,L$314:L$413),"")</f>
        <v/>
      </c>
      <c r="N403" s="172" t="str">
        <f aca="false">IF(B403&lt;&gt;"",'Classement Général'!BD100,"")</f>
        <v/>
      </c>
      <c r="O403" s="172" t="str">
        <f aca="false">IF(B201&lt;&gt;"",'Calculs (M1..M20)'!A103,"")</f>
        <v/>
      </c>
      <c r="P403" s="0"/>
      <c r="Q403" s="0"/>
      <c r="R403" s="0"/>
      <c r="S403" s="0"/>
      <c r="T403" s="0"/>
      <c r="U403" s="0"/>
      <c r="V403" s="0"/>
      <c r="AH403" s="49" t="n">
        <f aca="false">IF($G403&lt;&gt;"",AG403,"")</f>
        <v>0</v>
      </c>
      <c r="AI403" s="169"/>
      <c r="AJ403" s="170"/>
    </row>
    <row r="404" customFormat="false" ht="13" hidden="true" customHeight="false" outlineLevel="0" collapsed="false">
      <c r="A404" s="0"/>
      <c r="B404" s="167" t="str">
        <f aca="false">IF(B303&lt;&gt;"",B303,"")</f>
        <v/>
      </c>
      <c r="C404" s="116" t="str">
        <f aca="false">IF(C303&lt;&gt;"",C303,"")</f>
        <v/>
      </c>
      <c r="D404" s="116" t="str">
        <f aca="false">IF(D303&lt;&gt;"",D303,"")</f>
        <v/>
      </c>
      <c r="E404" s="116" t="str">
        <f aca="false">IF(E303&lt;&gt;"",E303,"")</f>
        <v/>
      </c>
      <c r="F404" s="116" t="n">
        <v>4</v>
      </c>
      <c r="G404" s="168" t="n">
        <f aca="false">G303</f>
        <v>0</v>
      </c>
      <c r="H404" s="49" t="n">
        <f aca="false">IF($G404&lt;&gt;"",G404,"")</f>
        <v>0</v>
      </c>
      <c r="I404" s="169"/>
      <c r="J404" s="170"/>
      <c r="K404" s="171" t="str">
        <f aca="false">IF($B404&lt;&gt;"",IF(I404,(INDEX(P$314:Q$317,MATCH(H404,P$314:P$317),2)/I404)*1000,0),"")</f>
        <v/>
      </c>
      <c r="L404" s="171" t="str">
        <f aca="false">IF(Q$11&lt;&gt;"",IF($B404&lt;&gt;"",K404-J404,""),"")</f>
        <v/>
      </c>
      <c r="M404" s="172" t="str">
        <f aca="false">IF(B404&lt;&gt;"",RANK(L404,L$314:L$413),"")</f>
        <v/>
      </c>
      <c r="N404" s="172" t="str">
        <f aca="false">IF(B404&lt;&gt;"",'Classement Général'!BD101,"")</f>
        <v/>
      </c>
      <c r="O404" s="172" t="str">
        <f aca="false">IF(B202&lt;&gt;"",'Calculs (M1..M20)'!A104,"")</f>
        <v/>
      </c>
      <c r="P404" s="0"/>
      <c r="Q404" s="0"/>
      <c r="R404" s="0"/>
      <c r="S404" s="0"/>
      <c r="T404" s="0"/>
      <c r="U404" s="0"/>
      <c r="V404" s="0"/>
      <c r="AH404" s="49" t="n">
        <f aca="false">IF($G404&lt;&gt;"",AG404,"")</f>
        <v>0</v>
      </c>
      <c r="AI404" s="169"/>
      <c r="AJ404" s="170"/>
    </row>
    <row r="405" customFormat="false" ht="13" hidden="true" customHeight="false" outlineLevel="0" collapsed="false">
      <c r="A405" s="0"/>
      <c r="B405" s="167" t="str">
        <f aca="false">IF(B304&lt;&gt;"",B304,"")</f>
        <v/>
      </c>
      <c r="C405" s="116" t="str">
        <f aca="false">IF(C304&lt;&gt;"",C304,"")</f>
        <v/>
      </c>
      <c r="D405" s="116" t="str">
        <f aca="false">IF(D304&lt;&gt;"",D304,"")</f>
        <v/>
      </c>
      <c r="E405" s="116" t="str">
        <f aca="false">IF(E304&lt;&gt;"",E304,"")</f>
        <v/>
      </c>
      <c r="F405" s="116" t="n">
        <v>4</v>
      </c>
      <c r="G405" s="168" t="n">
        <f aca="false">G304</f>
        <v>0</v>
      </c>
      <c r="H405" s="49" t="n">
        <f aca="false">IF($G405&lt;&gt;"",G405,"")</f>
        <v>0</v>
      </c>
      <c r="I405" s="169"/>
      <c r="J405" s="170"/>
      <c r="K405" s="171" t="str">
        <f aca="false">IF($B405&lt;&gt;"",IF(I405,(INDEX(P$314:Q$317,MATCH(H405,P$314:P$317),2)/I405)*1000,0),"")</f>
        <v/>
      </c>
      <c r="L405" s="171" t="str">
        <f aca="false">IF(Q$11&lt;&gt;"",IF($B405&lt;&gt;"",K405-J405,""),"")</f>
        <v/>
      </c>
      <c r="M405" s="172" t="str">
        <f aca="false">IF(B405&lt;&gt;"",RANK(L405,L$314:L$413),"")</f>
        <v/>
      </c>
      <c r="N405" s="172" t="str">
        <f aca="false">IF(B405&lt;&gt;"",'Classement Général'!BD102,"")</f>
        <v/>
      </c>
      <c r="O405" s="172" t="str">
        <f aca="false">IF(B203&lt;&gt;"",'Calculs (M1..M20)'!A105,"")</f>
        <v/>
      </c>
      <c r="P405" s="0"/>
      <c r="Q405" s="0"/>
      <c r="R405" s="0"/>
      <c r="S405" s="0"/>
      <c r="T405" s="0"/>
      <c r="U405" s="0"/>
      <c r="V405" s="0"/>
      <c r="AH405" s="49" t="n">
        <f aca="false">IF($G405&lt;&gt;"",AG405,"")</f>
        <v>0</v>
      </c>
      <c r="AI405" s="169"/>
      <c r="AJ405" s="170"/>
    </row>
    <row r="406" customFormat="false" ht="13" hidden="true" customHeight="false" outlineLevel="0" collapsed="false">
      <c r="A406" s="0"/>
      <c r="B406" s="167" t="str">
        <f aca="false">IF(B305&lt;&gt;"",B305,"")</f>
        <v/>
      </c>
      <c r="C406" s="116" t="str">
        <f aca="false">IF(C305&lt;&gt;"",C305,"")</f>
        <v/>
      </c>
      <c r="D406" s="116" t="str">
        <f aca="false">IF(D305&lt;&gt;"",D305,"")</f>
        <v/>
      </c>
      <c r="E406" s="116" t="str">
        <f aca="false">IF(E305&lt;&gt;"",E305,"")</f>
        <v/>
      </c>
      <c r="F406" s="116" t="n">
        <v>4</v>
      </c>
      <c r="G406" s="168" t="n">
        <f aca="false">G305</f>
        <v>0</v>
      </c>
      <c r="H406" s="49" t="n">
        <f aca="false">IF($G406&lt;&gt;"",G406,"")</f>
        <v>0</v>
      </c>
      <c r="I406" s="169"/>
      <c r="J406" s="170"/>
      <c r="K406" s="171" t="str">
        <f aca="false">IF($B406&lt;&gt;"",IF(I406,(INDEX(P$314:Q$317,MATCH(H406,P$314:P$317),2)/I406)*1000,0),"")</f>
        <v/>
      </c>
      <c r="L406" s="171" t="str">
        <f aca="false">IF(Q$11&lt;&gt;"",IF($B406&lt;&gt;"",K406-J406,""),"")</f>
        <v/>
      </c>
      <c r="M406" s="172" t="str">
        <f aca="false">IF(B406&lt;&gt;"",RANK(L406,L$314:L$413),"")</f>
        <v/>
      </c>
      <c r="N406" s="172" t="str">
        <f aca="false">IF(B406&lt;&gt;"",'Classement Général'!BD103,"")</f>
        <v/>
      </c>
      <c r="O406" s="172" t="str">
        <f aca="false">IF(B204&lt;&gt;"",'Calculs (M1..M20)'!A106,"")</f>
        <v/>
      </c>
      <c r="P406" s="0"/>
      <c r="Q406" s="0"/>
      <c r="R406" s="0"/>
      <c r="S406" s="0"/>
      <c r="T406" s="0"/>
      <c r="U406" s="0"/>
      <c r="V406" s="0"/>
      <c r="AH406" s="49" t="n">
        <f aca="false">IF($G406&lt;&gt;"",AG406,"")</f>
        <v>0</v>
      </c>
      <c r="AI406" s="169"/>
      <c r="AJ406" s="170"/>
    </row>
    <row r="407" customFormat="false" ht="13" hidden="true" customHeight="false" outlineLevel="0" collapsed="false">
      <c r="A407" s="0"/>
      <c r="B407" s="167" t="str">
        <f aca="false">IF(B306&lt;&gt;"",B306,"")</f>
        <v/>
      </c>
      <c r="C407" s="116" t="str">
        <f aca="false">IF(C306&lt;&gt;"",C306,"")</f>
        <v/>
      </c>
      <c r="D407" s="116" t="str">
        <f aca="false">IF(D306&lt;&gt;"",D306,"")</f>
        <v/>
      </c>
      <c r="E407" s="116" t="str">
        <f aca="false">IF(E306&lt;&gt;"",E306,"")</f>
        <v/>
      </c>
      <c r="F407" s="116" t="n">
        <v>4</v>
      </c>
      <c r="G407" s="168" t="n">
        <f aca="false">G306</f>
        <v>0</v>
      </c>
      <c r="H407" s="49" t="n">
        <f aca="false">IF($G407&lt;&gt;"",G407,"")</f>
        <v>0</v>
      </c>
      <c r="I407" s="169"/>
      <c r="J407" s="170"/>
      <c r="K407" s="171" t="str">
        <f aca="false">IF($B407&lt;&gt;"",IF(I407,(INDEX(P$314:Q$317,MATCH(H407,P$314:P$317),2)/I407)*1000,0),"")</f>
        <v/>
      </c>
      <c r="L407" s="171" t="str">
        <f aca="false">IF(Q$11&lt;&gt;"",IF($B407&lt;&gt;"",K407-J407,""),"")</f>
        <v/>
      </c>
      <c r="M407" s="172" t="str">
        <f aca="false">IF(B407&lt;&gt;"",RANK(L407,L$314:L$413),"")</f>
        <v/>
      </c>
      <c r="N407" s="172" t="str">
        <f aca="false">IF(B407&lt;&gt;"",'Classement Général'!BD104,"")</f>
        <v/>
      </c>
      <c r="O407" s="172" t="str">
        <f aca="false">IF(B205&lt;&gt;"",'Calculs (M1..M20)'!A107,"")</f>
        <v/>
      </c>
      <c r="P407" s="0"/>
      <c r="Q407" s="0"/>
      <c r="R407" s="0"/>
      <c r="S407" s="0"/>
      <c r="T407" s="0"/>
      <c r="U407" s="0"/>
      <c r="V407" s="0"/>
      <c r="AH407" s="49" t="n">
        <f aca="false">IF($G407&lt;&gt;"",AG407,"")</f>
        <v>0</v>
      </c>
      <c r="AI407" s="169"/>
      <c r="AJ407" s="170"/>
    </row>
    <row r="408" customFormat="false" ht="13" hidden="true" customHeight="false" outlineLevel="0" collapsed="false">
      <c r="A408" s="0"/>
      <c r="B408" s="167" t="str">
        <f aca="false">IF(B307&lt;&gt;"",B307,"")</f>
        <v/>
      </c>
      <c r="C408" s="116" t="str">
        <f aca="false">IF(C307&lt;&gt;"",C307,"")</f>
        <v/>
      </c>
      <c r="D408" s="116" t="str">
        <f aca="false">IF(D307&lt;&gt;"",D307,"")</f>
        <v/>
      </c>
      <c r="E408" s="116" t="str">
        <f aca="false">IF(E307&lt;&gt;"",E307,"")</f>
        <v/>
      </c>
      <c r="F408" s="116" t="n">
        <v>4</v>
      </c>
      <c r="G408" s="168" t="n">
        <f aca="false">G307</f>
        <v>0</v>
      </c>
      <c r="H408" s="49" t="n">
        <f aca="false">IF($G408&lt;&gt;"",G408,"")</f>
        <v>0</v>
      </c>
      <c r="I408" s="169"/>
      <c r="J408" s="170"/>
      <c r="K408" s="171" t="str">
        <f aca="false">IF($B408&lt;&gt;"",IF(I408,(INDEX(P$314:Q$317,MATCH(H408,P$314:P$317),2)/I408)*1000,0),"")</f>
        <v/>
      </c>
      <c r="L408" s="171" t="str">
        <f aca="false">IF(Q$11&lt;&gt;"",IF($B408&lt;&gt;"",K408-J408,""),"")</f>
        <v/>
      </c>
      <c r="M408" s="172" t="str">
        <f aca="false">IF(B408&lt;&gt;"",RANK(L408,L$314:L$413),"")</f>
        <v/>
      </c>
      <c r="N408" s="172" t="str">
        <f aca="false">IF(B408&lt;&gt;"",'Classement Général'!BD105,"")</f>
        <v/>
      </c>
      <c r="O408" s="172" t="str">
        <f aca="false">IF(B206&lt;&gt;"",'Calculs (M1..M20)'!A108,"")</f>
        <v/>
      </c>
      <c r="P408" s="0"/>
      <c r="Q408" s="0"/>
      <c r="R408" s="0"/>
      <c r="S408" s="0"/>
      <c r="T408" s="0"/>
      <c r="U408" s="0"/>
      <c r="V408" s="0"/>
      <c r="AH408" s="49" t="n">
        <f aca="false">IF($G408&lt;&gt;"",AG408,"")</f>
        <v>0</v>
      </c>
      <c r="AI408" s="169"/>
      <c r="AJ408" s="170"/>
    </row>
    <row r="409" customFormat="false" ht="13" hidden="true" customHeight="false" outlineLevel="0" collapsed="false">
      <c r="A409" s="0"/>
      <c r="B409" s="167" t="str">
        <f aca="false">IF(B308&lt;&gt;"",B308,"")</f>
        <v/>
      </c>
      <c r="C409" s="116" t="str">
        <f aca="false">IF(C308&lt;&gt;"",C308,"")</f>
        <v/>
      </c>
      <c r="D409" s="116" t="str">
        <f aca="false">IF(D308&lt;&gt;"",D308,"")</f>
        <v/>
      </c>
      <c r="E409" s="116" t="str">
        <f aca="false">IF(E308&lt;&gt;"",E308,"")</f>
        <v/>
      </c>
      <c r="F409" s="116" t="n">
        <v>4</v>
      </c>
      <c r="G409" s="168" t="n">
        <f aca="false">G308</f>
        <v>0</v>
      </c>
      <c r="H409" s="49" t="n">
        <f aca="false">IF($G409&lt;&gt;"",G409,"")</f>
        <v>0</v>
      </c>
      <c r="I409" s="169"/>
      <c r="J409" s="170"/>
      <c r="K409" s="171" t="str">
        <f aca="false">IF($B409&lt;&gt;"",IF(I409,(INDEX(P$314:Q$317,MATCH(H409,P$314:P$317),2)/I409)*1000,0),"")</f>
        <v/>
      </c>
      <c r="L409" s="171" t="str">
        <f aca="false">IF(Q$11&lt;&gt;"",IF($B409&lt;&gt;"",K409-J409,""),"")</f>
        <v/>
      </c>
      <c r="M409" s="172" t="str">
        <f aca="false">IF(B409&lt;&gt;"",RANK(L409,L$314:L$413),"")</f>
        <v/>
      </c>
      <c r="N409" s="172" t="str">
        <f aca="false">IF(B409&lt;&gt;"",'Classement Général'!BD106,"")</f>
        <v/>
      </c>
      <c r="O409" s="172" t="str">
        <f aca="false">IF(B207&lt;&gt;"",'Calculs (M1..M20)'!A109,"")</f>
        <v/>
      </c>
      <c r="P409" s="0"/>
      <c r="Q409" s="0"/>
      <c r="R409" s="0"/>
      <c r="S409" s="0"/>
      <c r="T409" s="0"/>
      <c r="U409" s="0"/>
      <c r="V409" s="0"/>
      <c r="AH409" s="49" t="n">
        <f aca="false">IF($G409&lt;&gt;"",AG409,"")</f>
        <v>0</v>
      </c>
      <c r="AI409" s="169"/>
      <c r="AJ409" s="170"/>
    </row>
    <row r="410" customFormat="false" ht="13" hidden="true" customHeight="false" outlineLevel="0" collapsed="false">
      <c r="A410" s="0"/>
      <c r="B410" s="167" t="str">
        <f aca="false">IF(B309&lt;&gt;"",B309,"")</f>
        <v/>
      </c>
      <c r="C410" s="116" t="str">
        <f aca="false">IF(C309&lt;&gt;"",C309,"")</f>
        <v/>
      </c>
      <c r="D410" s="116" t="str">
        <f aca="false">IF(D309&lt;&gt;"",D309,"")</f>
        <v/>
      </c>
      <c r="E410" s="116" t="str">
        <f aca="false">IF(E309&lt;&gt;"",E309,"")</f>
        <v/>
      </c>
      <c r="F410" s="116" t="n">
        <v>4</v>
      </c>
      <c r="G410" s="168" t="n">
        <f aca="false">G309</f>
        <v>0</v>
      </c>
      <c r="H410" s="49" t="n">
        <f aca="false">IF($G410&lt;&gt;"",G410,"")</f>
        <v>0</v>
      </c>
      <c r="I410" s="169"/>
      <c r="J410" s="170"/>
      <c r="K410" s="171" t="str">
        <f aca="false">IF($B410&lt;&gt;"",IF(I410,(INDEX(P$314:Q$317,MATCH(H410,P$314:P$317),2)/I410)*1000,0),"")</f>
        <v/>
      </c>
      <c r="L410" s="171" t="str">
        <f aca="false">IF(Q$11&lt;&gt;"",IF($B410&lt;&gt;"",K410-J410,""),"")</f>
        <v/>
      </c>
      <c r="M410" s="172" t="str">
        <f aca="false">IF(B410&lt;&gt;"",RANK(L410,L$314:L$413),"")</f>
        <v/>
      </c>
      <c r="N410" s="172" t="str">
        <f aca="false">IF(B410&lt;&gt;"",'Classement Général'!BD107,"")</f>
        <v/>
      </c>
      <c r="O410" s="172" t="str">
        <f aca="false">IF(B208&lt;&gt;"",'Calculs (M1..M20)'!A110,"")</f>
        <v/>
      </c>
      <c r="P410" s="0"/>
      <c r="Q410" s="0"/>
      <c r="R410" s="0"/>
      <c r="S410" s="0"/>
      <c r="T410" s="0"/>
      <c r="U410" s="0"/>
      <c r="V410" s="0"/>
      <c r="AH410" s="49" t="n">
        <f aca="false">IF($G410&lt;&gt;"",AG410,"")</f>
        <v>0</v>
      </c>
      <c r="AI410" s="169"/>
      <c r="AJ410" s="170"/>
    </row>
    <row r="411" customFormat="false" ht="13" hidden="true" customHeight="false" outlineLevel="0" collapsed="false">
      <c r="A411" s="0"/>
      <c r="B411" s="167" t="str">
        <f aca="false">IF(B310&lt;&gt;"",B310,"")</f>
        <v/>
      </c>
      <c r="C411" s="116" t="str">
        <f aca="false">IF(C310&lt;&gt;"",C310,"")</f>
        <v/>
      </c>
      <c r="D411" s="116" t="str">
        <f aca="false">IF(D310&lt;&gt;"",D310,"")</f>
        <v/>
      </c>
      <c r="E411" s="116" t="str">
        <f aca="false">IF(E310&lt;&gt;"",E310,"")</f>
        <v/>
      </c>
      <c r="F411" s="116" t="n">
        <v>4</v>
      </c>
      <c r="G411" s="168" t="n">
        <f aca="false">G310</f>
        <v>0</v>
      </c>
      <c r="H411" s="49" t="n">
        <f aca="false">IF($G411&lt;&gt;"",G411,"")</f>
        <v>0</v>
      </c>
      <c r="I411" s="169"/>
      <c r="J411" s="170"/>
      <c r="K411" s="171" t="str">
        <f aca="false">IF($B411&lt;&gt;"",IF(I411,(INDEX(P$314:Q$317,MATCH(H411,P$314:P$317),2)/I411)*1000,0),"")</f>
        <v/>
      </c>
      <c r="L411" s="171" t="str">
        <f aca="false">IF(Q$11&lt;&gt;"",IF($B411&lt;&gt;"",K411-J411,""),"")</f>
        <v/>
      </c>
      <c r="M411" s="172" t="str">
        <f aca="false">IF(B411&lt;&gt;"",RANK(L411,L$314:L$413),"")</f>
        <v/>
      </c>
      <c r="N411" s="172" t="str">
        <f aca="false">IF(B411&lt;&gt;"",'Classement Général'!BD108,"")</f>
        <v/>
      </c>
      <c r="O411" s="172" t="str">
        <f aca="false">IF(B209&lt;&gt;"",'Calculs (M1..M20)'!A111,"")</f>
        <v/>
      </c>
      <c r="P411" s="0"/>
      <c r="Q411" s="0"/>
      <c r="R411" s="0"/>
      <c r="S411" s="0"/>
      <c r="T411" s="0"/>
      <c r="U411" s="0"/>
      <c r="V411" s="0"/>
      <c r="AH411" s="49" t="n">
        <f aca="false">IF($G411&lt;&gt;"",AG411,"")</f>
        <v>0</v>
      </c>
      <c r="AI411" s="169"/>
      <c r="AJ411" s="170"/>
    </row>
    <row r="412" customFormat="false" ht="13" hidden="true" customHeight="false" outlineLevel="0" collapsed="false">
      <c r="A412" s="0"/>
      <c r="B412" s="167" t="str">
        <f aca="false">IF(B311&lt;&gt;"",B311,"")</f>
        <v/>
      </c>
      <c r="C412" s="116" t="str">
        <f aca="false">IF(C311&lt;&gt;"",C311,"")</f>
        <v/>
      </c>
      <c r="D412" s="116" t="str">
        <f aca="false">IF(D311&lt;&gt;"",D311,"")</f>
        <v/>
      </c>
      <c r="E412" s="116" t="str">
        <f aca="false">IF(E311&lt;&gt;"",E311,"")</f>
        <v/>
      </c>
      <c r="F412" s="116" t="n">
        <v>4</v>
      </c>
      <c r="G412" s="168" t="n">
        <f aca="false">G311</f>
        <v>0</v>
      </c>
      <c r="H412" s="49" t="n">
        <f aca="false">IF($G412&lt;&gt;"",G412,"")</f>
        <v>0</v>
      </c>
      <c r="I412" s="169"/>
      <c r="J412" s="170"/>
      <c r="K412" s="171" t="str">
        <f aca="false">IF($B412&lt;&gt;"",IF(I412,(INDEX(P$314:Q$317,MATCH(H412,P$314:P$317),2)/I412)*1000,0),"")</f>
        <v/>
      </c>
      <c r="L412" s="171" t="str">
        <f aca="false">IF(Q$11&lt;&gt;"",IF($B412&lt;&gt;"",K412-J412,""),"")</f>
        <v/>
      </c>
      <c r="M412" s="172" t="str">
        <f aca="false">IF(B412&lt;&gt;"",RANK(L412,L$314:L$413),"")</f>
        <v/>
      </c>
      <c r="N412" s="172" t="str">
        <f aca="false">IF(B412&lt;&gt;"",'Classement Général'!BD109,"")</f>
        <v/>
      </c>
      <c r="O412" s="172" t="str">
        <f aca="false">IF(B210&lt;&gt;"",'Calculs (M1..M20)'!A112,"")</f>
        <v/>
      </c>
      <c r="P412" s="0"/>
      <c r="Q412" s="0"/>
      <c r="R412" s="0"/>
      <c r="S412" s="0"/>
      <c r="T412" s="0"/>
      <c r="U412" s="0"/>
      <c r="V412" s="0"/>
      <c r="AH412" s="49" t="n">
        <f aca="false">IF($G412&lt;&gt;"",AG412,"")</f>
        <v>0</v>
      </c>
      <c r="AI412" s="169"/>
      <c r="AJ412" s="170"/>
    </row>
    <row r="413" customFormat="false" ht="13" hidden="true" customHeight="false" outlineLevel="0" collapsed="false">
      <c r="A413" s="0"/>
      <c r="B413" s="167" t="str">
        <f aca="false">IF(B312&lt;&gt;"",B312,"")</f>
        <v/>
      </c>
      <c r="C413" s="116" t="str">
        <f aca="false">IF(C312&lt;&gt;"",C312,"")</f>
        <v/>
      </c>
      <c r="D413" s="116" t="str">
        <f aca="false">IF(D312&lt;&gt;"",D312,"")</f>
        <v/>
      </c>
      <c r="E413" s="116" t="str">
        <f aca="false">IF(E312&lt;&gt;"",E312,"")</f>
        <v/>
      </c>
      <c r="F413" s="116" t="n">
        <v>4</v>
      </c>
      <c r="G413" s="168" t="n">
        <f aca="false">G312</f>
        <v>0</v>
      </c>
      <c r="H413" s="49" t="n">
        <f aca="false">IF($G413&lt;&gt;"",G413,"")</f>
        <v>0</v>
      </c>
      <c r="I413" s="173"/>
      <c r="J413" s="174"/>
      <c r="K413" s="171" t="str">
        <f aca="false">IF($B413&lt;&gt;"",IF(I413,(INDEX(P$314:Q$317,MATCH(H413,P$314:P$317),2)/I413)*1000,0),"")</f>
        <v/>
      </c>
      <c r="L413" s="171" t="str">
        <f aca="false">IF(Q$11&lt;&gt;"",IF($B413&lt;&gt;"",K413-J413,""),"")</f>
        <v/>
      </c>
      <c r="M413" s="172" t="str">
        <f aca="false">IF(B413&lt;&gt;"",RANK(L413,L$314:L$413),"")</f>
        <v/>
      </c>
      <c r="N413" s="172" t="str">
        <f aca="false">IF(B413&lt;&gt;"",'Classement Général'!BD110,"")</f>
        <v/>
      </c>
      <c r="O413" s="172" t="str">
        <f aca="false">IF(B211&lt;&gt;"",'Calculs (M1..M20)'!A113,"")</f>
        <v/>
      </c>
      <c r="P413" s="0"/>
      <c r="Q413" s="0"/>
      <c r="R413" s="0"/>
      <c r="S413" s="0"/>
      <c r="T413" s="0"/>
      <c r="U413" s="0"/>
      <c r="V413" s="0"/>
      <c r="AH413" s="49" t="n">
        <f aca="false">IF($G413&lt;&gt;"",AG413,"")</f>
        <v>0</v>
      </c>
      <c r="AI413" s="173"/>
      <c r="AJ413" s="174"/>
    </row>
    <row r="414" customFormat="false" ht="12.5" hidden="true" customHeight="false" outlineLevel="0" collapsed="false">
      <c r="A414" s="137"/>
      <c r="B414" s="164" t="str">
        <f aca="false">IF(B313&lt;&gt;"",B313,"")</f>
        <v>Nom</v>
      </c>
      <c r="C414" s="165" t="str">
        <f aca="false">IF(C313&lt;&gt;"",C313,"")</f>
        <v>Dossard</v>
      </c>
      <c r="D414" s="165" t="str">
        <f aca="false">IF(D313&lt;&gt;"",D313,"")</f>
        <v>Freq</v>
      </c>
      <c r="E414" s="165" t="str">
        <f aca="false">IF(E313&lt;&gt;"",E313,"")</f>
        <v>Equipe</v>
      </c>
      <c r="F414" s="165" t="s">
        <v>103</v>
      </c>
      <c r="G414" s="165" t="s">
        <v>88</v>
      </c>
      <c r="H414" s="166" t="s">
        <v>104</v>
      </c>
      <c r="I414" s="141" t="s">
        <v>91</v>
      </c>
      <c r="J414" s="142" t="s">
        <v>105</v>
      </c>
      <c r="K414" s="120" t="s">
        <v>106</v>
      </c>
      <c r="L414" s="120" t="s">
        <v>107</v>
      </c>
      <c r="M414" s="120" t="s">
        <v>97</v>
      </c>
      <c r="N414" s="120" t="s">
        <v>100</v>
      </c>
      <c r="O414" s="120" t="s">
        <v>108</v>
      </c>
      <c r="P414" s="143" t="s">
        <v>104</v>
      </c>
      <c r="Q414" s="144" t="s">
        <v>109</v>
      </c>
      <c r="R414" s="145" t="s">
        <v>110</v>
      </c>
      <c r="S414" s="146" t="s">
        <v>111</v>
      </c>
      <c r="T414" s="147" t="s">
        <v>112</v>
      </c>
      <c r="U414" s="5" t="s">
        <v>104</v>
      </c>
      <c r="V414" s="0"/>
      <c r="AH414" s="166" t="s">
        <v>104</v>
      </c>
      <c r="AI414" s="141" t="s">
        <v>91</v>
      </c>
      <c r="AJ414" s="142" t="s">
        <v>105</v>
      </c>
    </row>
    <row r="415" customFormat="false" ht="13" hidden="true" customHeight="false" outlineLevel="0" collapsed="false">
      <c r="A415" s="0"/>
      <c r="B415" s="167" t="str">
        <f aca="false">IF(B314&lt;&gt;"",B314,"")</f>
        <v>Sébastien CHABAUD</v>
      </c>
      <c r="C415" s="116" t="n">
        <f aca="false">IF(C314&lt;&gt;"",C314,"")</f>
        <v>1</v>
      </c>
      <c r="D415" s="116" t="str">
        <f aca="false">IF(D314&lt;&gt;"",D314,"")</f>
        <v>2.4GHz</v>
      </c>
      <c r="E415" s="116" t="str">
        <f aca="false">IF(E314&lt;&gt;"",E314,"")</f>
        <v/>
      </c>
      <c r="F415" s="116" t="n">
        <v>5</v>
      </c>
      <c r="G415" s="168" t="n">
        <f aca="false">G314</f>
        <v>1</v>
      </c>
      <c r="H415" s="49" t="n">
        <f aca="false">IF($G415&lt;&gt;"",G415,"")</f>
        <v>1</v>
      </c>
      <c r="I415" s="169" t="n">
        <v>43.93</v>
      </c>
      <c r="J415" s="170"/>
      <c r="K415" s="171" t="n">
        <f aca="false">IF($B415&lt;&gt;"",IF(I415,(INDEX(P$415:Q$418,MATCH(H415,P$415:P$418),2)/I415)*1000,0),"")</f>
        <v>797.860232187571</v>
      </c>
      <c r="L415" s="171" t="n">
        <f aca="false">IF(Q$415&lt;&gt;"",IF($B415&lt;&gt;"",K415-$J415,""),"")</f>
        <v>797.860232187571</v>
      </c>
      <c r="M415" s="172" t="n">
        <f aca="false">IF(B415&lt;&gt;"",RANK(L415,L$415:L$514),"")</f>
        <v>4</v>
      </c>
      <c r="N415" s="172" t="n">
        <f aca="false">IF(B415&lt;&gt;"",'Classement Général'!BE11,"")</f>
        <v>21</v>
      </c>
      <c r="O415" s="172" t="n">
        <f aca="false">IF(B112&lt;&gt;"",'Calculs (M1..M20)'!A14,"")</f>
        <v>22</v>
      </c>
      <c r="P415" s="154" t="n">
        <f aca="false">IF(DMIN($H414:$I515,$P$10,$U$10:$U$11)&lt;&gt;0,1,"")</f>
        <v>1</v>
      </c>
      <c r="Q415" s="155" t="n">
        <f aca="false">IF(DMIN($H414:$I515,$I$10,$U$10:$U$11)&lt;&gt;0,DMIN($H414:$I515,$I$10,$U$10:$U$11),"")</f>
        <v>35.05</v>
      </c>
      <c r="R415" s="151" t="n">
        <f aca="false">IF(DMAX($H414:$I515,$I$10,$U$10:$U$11)&lt;&gt;0,DMAX($H414:$I515,$I$10,$U$10:$U$11),"")</f>
        <v>65.88</v>
      </c>
      <c r="S415" s="156" t="n">
        <f aca="false">IF($P415&lt;&gt;"",IF(DAVERAGE($H414:$I515,$I$10,$U$10:$U$11)&lt;&gt;0,DAVERAGE($H414:$I515,$I$10,$U$10:$U$11),""),"")</f>
        <v>48.7263636363636</v>
      </c>
      <c r="T415" s="157" t="n">
        <f aca="false">IF($P415&lt;&gt;"",IF(DCOUNTA($H414:$I515,$I$10,$U$10:$U$11)&lt;&gt;0,DCOUNTA($H414:$I515,$I$10,$U$10:$U$11),""),"")</f>
        <v>22</v>
      </c>
      <c r="U415" s="5" t="n">
        <v>1</v>
      </c>
      <c r="V415" s="0"/>
      <c r="AH415" s="49" t="n">
        <f aca="false">IF($G415&lt;&gt;"",AG415,"")</f>
        <v>0</v>
      </c>
      <c r="AI415" s="169"/>
      <c r="AJ415" s="170"/>
    </row>
    <row r="416" customFormat="false" ht="13" hidden="true" customHeight="false" outlineLevel="0" collapsed="false">
      <c r="A416" s="0"/>
      <c r="B416" s="167" t="str">
        <f aca="false">IF(B315&lt;&gt;"",B315,"")</f>
        <v>Herve DALL AVA</v>
      </c>
      <c r="C416" s="116" t="n">
        <f aca="false">IF(C315&lt;&gt;"",C315,"")</f>
        <v>2</v>
      </c>
      <c r="D416" s="116" t="str">
        <f aca="false">IF(D315&lt;&gt;"",D315,"")</f>
        <v>2.4GHz</v>
      </c>
      <c r="E416" s="116" t="str">
        <f aca="false">IF(E315&lt;&gt;"",E315,"")</f>
        <v/>
      </c>
      <c r="F416" s="116" t="n">
        <v>5</v>
      </c>
      <c r="G416" s="168" t="n">
        <f aca="false">G315</f>
        <v>1</v>
      </c>
      <c r="H416" s="49" t="n">
        <f aca="false">IF($G416&lt;&gt;"",G416,"")</f>
        <v>1</v>
      </c>
      <c r="I416" s="169" t="n">
        <v>35.61</v>
      </c>
      <c r="J416" s="170"/>
      <c r="K416" s="171" t="n">
        <f aca="false">IF($B416&lt;&gt;"",IF(I416,(INDEX(P$415:Q$418,MATCH(H416,P$415:P$418),2)/I416)*1000,0),"")</f>
        <v>984.274080314518</v>
      </c>
      <c r="L416" s="171" t="n">
        <f aca="false">IF(Q$11&lt;&gt;"",IF($B416&lt;&gt;"",K416-J416,""),"")</f>
        <v>984.274080314518</v>
      </c>
      <c r="M416" s="172" t="n">
        <f aca="false">IF(B416&lt;&gt;"",RANK(L416,L$415:L$514),"")</f>
        <v>2</v>
      </c>
      <c r="N416" s="172" t="n">
        <f aca="false">IF(B416&lt;&gt;"",'Classement Général'!BE12,"")</f>
        <v>3</v>
      </c>
      <c r="O416" s="172" t="n">
        <f aca="false">IF(B113&lt;&gt;"",'Calculs (M1..M20)'!A15,"")</f>
        <v>8</v>
      </c>
      <c r="P416" s="154" t="str">
        <f aca="false">IF(DMIN($H414:$I515,$P$10,$U$12:$U$13)&lt;&gt;0,2,"")</f>
        <v/>
      </c>
      <c r="Q416" s="155" t="str">
        <f aca="false">IF(DMIN($H414:$I515,$I$10,$U$12:$U$13)&lt;&gt;0,DMIN($H414:$I515,$I$10,$U$12:$U$13),"")</f>
        <v/>
      </c>
      <c r="R416" s="151" t="str">
        <f aca="false">IF(DMAX($H414:$I515,$I$10,$U$12:$U$13)&lt;&gt;0,DMAX($H414:$I515,$I$10,$U$12:$U$13),"")</f>
        <v/>
      </c>
      <c r="S416" s="156" t="str">
        <f aca="false">IF($P416&lt;&gt;"",IF(DAVERAGE($H414:$I515,$I$10,$U$12:$U$13)&lt;&gt;0,DAVERAGE($H414:$I515,$I$10,$U$12:$U$13),""),"")</f>
        <v/>
      </c>
      <c r="T416" s="157" t="str">
        <f aca="false">IF($P415&lt;&gt;"",IF(DCOUNTA($H414:$I515,$I$10,$U$12:$U$13)&lt;&gt;0,DCOUNTA($H414:$I515,$I$10,$U$12:$U$13),""),"")</f>
        <v/>
      </c>
      <c r="U416" s="5" t="s">
        <v>104</v>
      </c>
      <c r="V416" s="0"/>
      <c r="AH416" s="49" t="n">
        <f aca="false">IF($G416&lt;&gt;"",AG416,"")</f>
        <v>0</v>
      </c>
      <c r="AI416" s="169"/>
      <c r="AJ416" s="170"/>
    </row>
    <row r="417" customFormat="false" ht="13" hidden="true" customHeight="false" outlineLevel="0" collapsed="false">
      <c r="A417" s="0"/>
      <c r="B417" s="167" t="str">
        <f aca="false">IF(B316&lt;&gt;"",B316,"")</f>
        <v>Jean Luc FOUCHER</v>
      </c>
      <c r="C417" s="116" t="n">
        <f aca="false">IF(C316&lt;&gt;"",C316,"")</f>
        <v>3</v>
      </c>
      <c r="D417" s="116" t="str">
        <f aca="false">IF(D316&lt;&gt;"",D316,"")</f>
        <v>2.4GHz</v>
      </c>
      <c r="E417" s="116" t="str">
        <f aca="false">IF(E316&lt;&gt;"",E316,"")</f>
        <v/>
      </c>
      <c r="F417" s="116" t="n">
        <v>5</v>
      </c>
      <c r="G417" s="168" t="n">
        <f aca="false">G316</f>
        <v>1</v>
      </c>
      <c r="H417" s="49" t="n">
        <f aca="false">IF($G417&lt;&gt;"",G417,"")</f>
        <v>1</v>
      </c>
      <c r="I417" s="169" t="n">
        <v>49.39</v>
      </c>
      <c r="J417" s="170"/>
      <c r="K417" s="171" t="n">
        <f aca="false">IF($B417&lt;&gt;"",IF(I417,(INDEX(P$415:Q$418,MATCH(H417,P$415:P$418),2)/I417)*1000,0),"")</f>
        <v>709.657825470743</v>
      </c>
      <c r="L417" s="171" t="n">
        <f aca="false">IF(Q$11&lt;&gt;"",IF($B417&lt;&gt;"",K417-J417,""),"")</f>
        <v>709.657825470743</v>
      </c>
      <c r="M417" s="172" t="n">
        <f aca="false">IF(B417&lt;&gt;"",RANK(L417,L$415:L$514),"")</f>
        <v>13</v>
      </c>
      <c r="N417" s="172" t="n">
        <f aca="false">IF(B417&lt;&gt;"",'Classement Général'!BE13,"")</f>
        <v>14</v>
      </c>
      <c r="O417" s="172" t="n">
        <f aca="false">IF(B114&lt;&gt;"",'Calculs (M1..M20)'!A16,"")</f>
        <v>15</v>
      </c>
      <c r="P417" s="154" t="str">
        <f aca="false">IF(DMIN($H414:$I515,$P$10,$U$14:$U$15)&lt;&gt;0,3,"")</f>
        <v/>
      </c>
      <c r="Q417" s="155" t="str">
        <f aca="false">IF(DMIN($H414:$I515,$I$10,$U$14:$U$15)&lt;&gt;0,DMIN($H414:$I515,$I$10,$U$14:$U$15),"")</f>
        <v/>
      </c>
      <c r="R417" s="151" t="str">
        <f aca="false">IF(DMAX($H414:$I515,$I$10,$U$14:$U$15)&lt;&gt;0,DMAX($H414:$I515,$I$10,$U$14:$U$15),"")</f>
        <v/>
      </c>
      <c r="S417" s="156" t="str">
        <f aca="false">IF($P417&lt;&gt;"",IF(DAVERAGE($H414:$I515,$I$10,$U$14:$U$15)&lt;&gt;0,DAVERAGE($H414:$I515,$I$10,$U$14:$U$15),""),"")</f>
        <v/>
      </c>
      <c r="T417" s="157" t="str">
        <f aca="false">IF($P417&lt;&gt;"",IF(DCOUNTA($H414:$I515,$I$10,$U$14:$U$15)&lt;&gt;0,DCOUNTA($H414:$I515,$I$10,$U$14:$U$15),""),"")</f>
        <v/>
      </c>
      <c r="U417" s="5" t="n">
        <v>2</v>
      </c>
      <c r="V417" s="0"/>
      <c r="AH417" s="49" t="n">
        <f aca="false">IF($G417&lt;&gt;"",AG417,"")</f>
        <v>0</v>
      </c>
      <c r="AI417" s="169"/>
      <c r="AJ417" s="170"/>
    </row>
    <row r="418" customFormat="false" ht="13.5" hidden="true" customHeight="false" outlineLevel="0" collapsed="false">
      <c r="A418" s="0"/>
      <c r="B418" s="167" t="str">
        <f aca="false">IF(B317&lt;&gt;"",B317,"")</f>
        <v>Thomas DELARBRE</v>
      </c>
      <c r="C418" s="116" t="n">
        <f aca="false">IF(C317&lt;&gt;"",C317,"")</f>
        <v>4</v>
      </c>
      <c r="D418" s="116" t="str">
        <f aca="false">IF(D317&lt;&gt;"",D317,"")</f>
        <v>2.4GHz</v>
      </c>
      <c r="E418" s="116" t="str">
        <f aca="false">IF(E317&lt;&gt;"",E317,"")</f>
        <v/>
      </c>
      <c r="F418" s="116" t="n">
        <v>5</v>
      </c>
      <c r="G418" s="168" t="n">
        <f aca="false">G317</f>
        <v>1</v>
      </c>
      <c r="H418" s="49" t="n">
        <f aca="false">IF($G418&lt;&gt;"",G418,"")</f>
        <v>1</v>
      </c>
      <c r="I418" s="169" t="n">
        <v>48.87</v>
      </c>
      <c r="J418" s="170"/>
      <c r="K418" s="171" t="n">
        <f aca="false">IF($B418&lt;&gt;"",IF(I418,(INDEX(P$415:Q$418,MATCH(H418,P$415:P$418),2)/I418)*1000,0),"")</f>
        <v>717.208921628811</v>
      </c>
      <c r="L418" s="171" t="n">
        <f aca="false">IF(Q$11&lt;&gt;"",IF($B418&lt;&gt;"",K418-J418,""),"")</f>
        <v>717.208921628811</v>
      </c>
      <c r="M418" s="172" t="n">
        <f aca="false">IF(B418&lt;&gt;"",RANK(L418,L$415:L$514),"")</f>
        <v>12</v>
      </c>
      <c r="N418" s="172" t="n">
        <f aca="false">IF(B418&lt;&gt;"",'Classement Général'!BE14,"")</f>
        <v>10</v>
      </c>
      <c r="O418" s="172" t="n">
        <f aca="false">IF(B115&lt;&gt;"",'Calculs (M1..M20)'!A17,"")</f>
        <v>10</v>
      </c>
      <c r="P418" s="158" t="str">
        <f aca="false">IF(DMIN($H414:$I515,$P$10,$U$16:$U$17)&lt;&gt;0,4,"")</f>
        <v/>
      </c>
      <c r="Q418" s="159" t="str">
        <f aca="false">IF(DMIN($H414:$I515,$I$10,$U$16:$U$17)&lt;&gt;0,DMIN($H414:$I515,$I$10,$U$16:$U$17),"")</f>
        <v/>
      </c>
      <c r="R418" s="160" t="str">
        <f aca="false">IF(DMAX($H414:$I515,$I$10,$U$16:$U$17)&lt;&gt;0,DMAX($H414:$I515,$I$10,$U$16:$U$17),"")</f>
        <v/>
      </c>
      <c r="S418" s="161" t="str">
        <f aca="false">IF($P418&lt;&gt;"",IF(DAVERAGE($H414:$I515,$I$10,$U$16:$U$17)&lt;&gt;0,DAVERAGE($H414:$I515,$I$10,$U$16:$U$17),""),"")</f>
        <v/>
      </c>
      <c r="T418" s="162" t="str">
        <f aca="false">IF($P417&lt;&gt;"",IF(DCOUNTA($H414:$I515,$I$10,$U$16:$U$17)&lt;&gt;0,DCOUNTA($H414:$I515,$I$10,$U$16:$U$17),""),"")</f>
        <v/>
      </c>
      <c r="U418" s="5" t="s">
        <v>104</v>
      </c>
      <c r="V418" s="0"/>
      <c r="AH418" s="49" t="n">
        <f aca="false">IF($G418&lt;&gt;"",AG418,"")</f>
        <v>0</v>
      </c>
      <c r="AI418" s="169"/>
      <c r="AJ418" s="170"/>
    </row>
    <row r="419" customFormat="false" ht="13.5" hidden="true" customHeight="false" outlineLevel="0" collapsed="false">
      <c r="A419" s="0"/>
      <c r="B419" s="167" t="str">
        <f aca="false">IF(B318&lt;&gt;"",B318,"")</f>
        <v>Pierre DIATTA</v>
      </c>
      <c r="C419" s="116" t="n">
        <f aca="false">IF(C318&lt;&gt;"",C318,"")</f>
        <v>5</v>
      </c>
      <c r="D419" s="116" t="str">
        <f aca="false">IF(D318&lt;&gt;"",D318,"")</f>
        <v>2.4GHz</v>
      </c>
      <c r="E419" s="116" t="str">
        <f aca="false">IF(E318&lt;&gt;"",E318,"")</f>
        <v/>
      </c>
      <c r="F419" s="116" t="n">
        <v>5</v>
      </c>
      <c r="G419" s="168" t="n">
        <f aca="false">G318</f>
        <v>1</v>
      </c>
      <c r="H419" s="49" t="n">
        <f aca="false">IF($G419&lt;&gt;"",G419,"")</f>
        <v>1</v>
      </c>
      <c r="I419" s="169" t="n">
        <v>53.1</v>
      </c>
      <c r="J419" s="170"/>
      <c r="K419" s="171" t="n">
        <f aca="false">IF($B419&lt;&gt;"",IF(I419,(INDEX(P$415:Q$418,MATCH(H419,P$415:P$418),2)/I419)*1000,0),"")</f>
        <v>660.075329566855</v>
      </c>
      <c r="L419" s="171" t="n">
        <f aca="false">IF(Q$11&lt;&gt;"",IF($B419&lt;&gt;"",K419-J419,""),"")</f>
        <v>660.075329566855</v>
      </c>
      <c r="M419" s="172" t="n">
        <f aca="false">IF(B419&lt;&gt;"",RANK(L419,L$415:L$514),"")</f>
        <v>17</v>
      </c>
      <c r="N419" s="172" t="n">
        <f aca="false">IF(B419&lt;&gt;"",'Classement Général'!BE15,"")</f>
        <v>22</v>
      </c>
      <c r="O419" s="172" t="n">
        <f aca="false">IF(B116&lt;&gt;"",'Calculs (M1..M20)'!A18,"")</f>
        <v>20</v>
      </c>
      <c r="P419" s="5"/>
      <c r="Q419" s="5"/>
      <c r="R419" s="0"/>
      <c r="S419" s="0"/>
      <c r="T419" s="163" t="n">
        <f aca="false">SUM(T415:T418)</f>
        <v>22</v>
      </c>
      <c r="U419" s="5" t="n">
        <v>3</v>
      </c>
      <c r="V419" s="1" t="n">
        <f aca="false">T419</f>
        <v>22</v>
      </c>
      <c r="AH419" s="49" t="n">
        <f aca="false">IF($G419&lt;&gt;"",AG419,"")</f>
        <v>0</v>
      </c>
      <c r="AI419" s="169"/>
      <c r="AJ419" s="170"/>
    </row>
    <row r="420" customFormat="false" ht="13" hidden="true" customHeight="false" outlineLevel="0" collapsed="false">
      <c r="A420" s="0"/>
      <c r="B420" s="167" t="str">
        <f aca="false">IF(B319&lt;&gt;"",B319,"")</f>
        <v>Olivier MONET</v>
      </c>
      <c r="C420" s="116" t="n">
        <f aca="false">IF(C319&lt;&gt;"",C319,"")</f>
        <v>6</v>
      </c>
      <c r="D420" s="116" t="str">
        <f aca="false">IF(D319&lt;&gt;"",D319,"")</f>
        <v>41.110MHz</v>
      </c>
      <c r="E420" s="116" t="str">
        <f aca="false">IF(E319&lt;&gt;"",E319,"")</f>
        <v/>
      </c>
      <c r="F420" s="116" t="n">
        <v>5</v>
      </c>
      <c r="G420" s="168" t="n">
        <f aca="false">G319</f>
        <v>1</v>
      </c>
      <c r="H420" s="49" t="n">
        <f aca="false">IF($G420&lt;&gt;"",G420,"")</f>
        <v>1</v>
      </c>
      <c r="I420" s="169" t="n">
        <v>49.81</v>
      </c>
      <c r="J420" s="170"/>
      <c r="K420" s="171" t="n">
        <f aca="false">IF($B420&lt;&gt;"",IF(I420,(INDEX(P$415:Q$418,MATCH(H420,P$415:P$418),2)/I420)*1000,0),"")</f>
        <v>703.673961051998</v>
      </c>
      <c r="L420" s="171" t="n">
        <f aca="false">IF(Q$11&lt;&gt;"",IF($B420&lt;&gt;"",K420-J420,""),"")</f>
        <v>703.673961051998</v>
      </c>
      <c r="M420" s="172" t="n">
        <f aca="false">IF(B420&lt;&gt;"",RANK(L420,L$415:L$514),"")</f>
        <v>14</v>
      </c>
      <c r="N420" s="172" t="n">
        <f aca="false">IF(B420&lt;&gt;"",'Classement Général'!BE16,"")</f>
        <v>11</v>
      </c>
      <c r="O420" s="172" t="n">
        <f aca="false">IF(B117&lt;&gt;"",'Calculs (M1..M20)'!A19,"")</f>
        <v>6</v>
      </c>
      <c r="P420" s="5"/>
      <c r="Q420" s="5"/>
      <c r="R420" s="0"/>
      <c r="S420" s="0"/>
      <c r="T420" s="0"/>
      <c r="U420" s="5" t="s">
        <v>104</v>
      </c>
      <c r="V420" s="0"/>
      <c r="AH420" s="49" t="n">
        <f aca="false">IF($G420&lt;&gt;"",AG420,"")</f>
        <v>0</v>
      </c>
      <c r="AI420" s="169"/>
      <c r="AJ420" s="170"/>
    </row>
    <row r="421" customFormat="false" ht="13" hidden="true" customHeight="false" outlineLevel="0" collapsed="false">
      <c r="A421" s="0"/>
      <c r="B421" s="167" t="str">
        <f aca="false">IF(B320&lt;&gt;"",B320,"")</f>
        <v>Pierre RONDEL</v>
      </c>
      <c r="C421" s="116" t="n">
        <f aca="false">IF(C320&lt;&gt;"",C320,"")</f>
        <v>7</v>
      </c>
      <c r="D421" s="116" t="str">
        <f aca="false">IF(D320&lt;&gt;"",D320,"")</f>
        <v>2.4GHz</v>
      </c>
      <c r="E421" s="116" t="str">
        <f aca="false">IF(E320&lt;&gt;"",E320,"")</f>
        <v/>
      </c>
      <c r="F421" s="116" t="n">
        <v>5</v>
      </c>
      <c r="G421" s="168" t="n">
        <f aca="false">G320</f>
        <v>1</v>
      </c>
      <c r="H421" s="49" t="n">
        <f aca="false">IF($G421&lt;&gt;"",G421,"")</f>
        <v>1</v>
      </c>
      <c r="I421" s="169" t="n">
        <v>35.05</v>
      </c>
      <c r="J421" s="170"/>
      <c r="K421" s="171" t="n">
        <f aca="false">IF($B421&lt;&gt;"",IF(I421,(INDEX(P$415:Q$418,MATCH(H421,P$415:P$418),2)/I421)*1000,0),"")</f>
        <v>1000</v>
      </c>
      <c r="L421" s="171" t="n">
        <f aca="false">IF(Q$11&lt;&gt;"",IF($B421&lt;&gt;"",K421-J421,""),"")</f>
        <v>1000</v>
      </c>
      <c r="M421" s="172" t="n">
        <f aca="false">IF(B421&lt;&gt;"",RANK(L421,L$415:L$514),"")</f>
        <v>1</v>
      </c>
      <c r="N421" s="172" t="n">
        <f aca="false">IF(B421&lt;&gt;"",'Classement Général'!BE17,"")</f>
        <v>2</v>
      </c>
      <c r="O421" s="172" t="n">
        <f aca="false">IF(B118&lt;&gt;"",'Calculs (M1..M20)'!A20,"")</f>
        <v>1</v>
      </c>
      <c r="P421" s="5"/>
      <c r="Q421" s="5"/>
      <c r="R421" s="0"/>
      <c r="S421" s="0"/>
      <c r="T421" s="0"/>
      <c r="U421" s="5" t="n">
        <v>4</v>
      </c>
      <c r="V421" s="0"/>
      <c r="AH421" s="49" t="n">
        <f aca="false">IF($G421&lt;&gt;"",AG421,"")</f>
        <v>0</v>
      </c>
      <c r="AI421" s="169"/>
      <c r="AJ421" s="170"/>
    </row>
    <row r="422" customFormat="false" ht="13" hidden="true" customHeight="false" outlineLevel="0" collapsed="false">
      <c r="A422" s="0"/>
      <c r="B422" s="167" t="str">
        <f aca="false">IF(B321&lt;&gt;"",B321,"")</f>
        <v>Andreas FRICKE</v>
      </c>
      <c r="C422" s="116" t="n">
        <f aca="false">IF(C321&lt;&gt;"",C321,"")</f>
        <v>8</v>
      </c>
      <c r="D422" s="116" t="str">
        <f aca="false">IF(D321&lt;&gt;"",D321,"")</f>
        <v>2.4GHz</v>
      </c>
      <c r="E422" s="116" t="str">
        <f aca="false">IF(E321&lt;&gt;"",E321,"")</f>
        <v/>
      </c>
      <c r="F422" s="116" t="n">
        <v>5</v>
      </c>
      <c r="G422" s="168" t="n">
        <f aca="false">G321</f>
        <v>1</v>
      </c>
      <c r="H422" s="49" t="n">
        <f aca="false">IF($G422&lt;&gt;"",G422,"")</f>
        <v>1</v>
      </c>
      <c r="I422" s="169" t="n">
        <v>54.82</v>
      </c>
      <c r="J422" s="170"/>
      <c r="K422" s="171" t="n">
        <f aca="false">IF($B422&lt;&gt;"",IF(I422,(INDEX(P$415:Q$418,MATCH(H422,P$415:P$418),2)/I422)*1000,0),"")</f>
        <v>639.365195184239</v>
      </c>
      <c r="L422" s="171" t="n">
        <f aca="false">IF(Q$11&lt;&gt;"",IF($B422&lt;&gt;"",K422-J422,""),"")</f>
        <v>639.365195184239</v>
      </c>
      <c r="M422" s="172" t="n">
        <f aca="false">IF(B422&lt;&gt;"",RANK(L422,L$415:L$514),"")</f>
        <v>18</v>
      </c>
      <c r="N422" s="172" t="n">
        <f aca="false">IF(B422&lt;&gt;"",'Classement Général'!BE18,"")</f>
        <v>18</v>
      </c>
      <c r="O422" s="172" t="n">
        <f aca="false">IF(B119&lt;&gt;"",'Calculs (M1..M20)'!A21,"")</f>
        <v>18</v>
      </c>
      <c r="P422" s="5"/>
      <c r="Q422" s="5"/>
      <c r="R422" s="0"/>
      <c r="S422" s="0"/>
      <c r="T422" s="0"/>
      <c r="U422" s="0"/>
      <c r="V422" s="0"/>
      <c r="AH422" s="49" t="n">
        <f aca="false">IF($G422&lt;&gt;"",AG422,"")</f>
        <v>0</v>
      </c>
      <c r="AI422" s="169"/>
      <c r="AJ422" s="170"/>
    </row>
    <row r="423" customFormat="false" ht="13" hidden="true" customHeight="false" outlineLevel="0" collapsed="false">
      <c r="A423" s="0"/>
      <c r="B423" s="167" t="str">
        <f aca="false">IF(B322&lt;&gt;"",B322,"")</f>
        <v>Thomas FAURE</v>
      </c>
      <c r="C423" s="116" t="n">
        <f aca="false">IF(C322&lt;&gt;"",C322,"")</f>
        <v>9</v>
      </c>
      <c r="D423" s="116" t="str">
        <f aca="false">IF(D322&lt;&gt;"",D322,"")</f>
        <v>2.4GHz</v>
      </c>
      <c r="E423" s="116" t="str">
        <f aca="false">IF(E322&lt;&gt;"",E322,"")</f>
        <v/>
      </c>
      <c r="F423" s="116" t="n">
        <v>5</v>
      </c>
      <c r="G423" s="168" t="n">
        <f aca="false">G322</f>
        <v>1</v>
      </c>
      <c r="H423" s="49" t="n">
        <f aca="false">IF($G423&lt;&gt;"",G423,"")</f>
        <v>1</v>
      </c>
      <c r="I423" s="169" t="n">
        <v>49.97</v>
      </c>
      <c r="J423" s="170"/>
      <c r="K423" s="171" t="n">
        <f aca="false">IF($B423&lt;&gt;"",IF(I423,(INDEX(P$415:Q$418,MATCH(H423,P$415:P$418),2)/I423)*1000,0),"")</f>
        <v>701.420852511507</v>
      </c>
      <c r="L423" s="171" t="n">
        <f aca="false">IF(Q$11&lt;&gt;"",IF($B423&lt;&gt;"",K423-J423,""),"")</f>
        <v>701.420852511507</v>
      </c>
      <c r="M423" s="172" t="n">
        <f aca="false">IF(B423&lt;&gt;"",RANK(L423,L$415:L$514),"")</f>
        <v>15</v>
      </c>
      <c r="N423" s="172" t="n">
        <f aca="false">IF(B423&lt;&gt;"",'Classement Général'!BE19,"")</f>
        <v>9</v>
      </c>
      <c r="O423" s="172" t="n">
        <f aca="false">IF(B120&lt;&gt;"",'Calculs (M1..M20)'!A22,"")</f>
        <v>11</v>
      </c>
      <c r="P423" s="0"/>
      <c r="Q423" s="0"/>
      <c r="R423" s="0"/>
      <c r="S423" s="0"/>
      <c r="T423" s="0"/>
      <c r="U423" s="0"/>
      <c r="V423" s="0"/>
      <c r="AH423" s="49" t="n">
        <f aca="false">IF($G423&lt;&gt;"",AG423,"")</f>
        <v>0</v>
      </c>
      <c r="AI423" s="169"/>
      <c r="AJ423" s="170"/>
    </row>
    <row r="424" customFormat="false" ht="13" hidden="true" customHeight="false" outlineLevel="0" collapsed="false">
      <c r="A424" s="0"/>
      <c r="B424" s="167" t="str">
        <f aca="false">IF(B323&lt;&gt;"",B323,"")</f>
        <v>Philippe LANES</v>
      </c>
      <c r="C424" s="116" t="n">
        <f aca="false">IF(C323&lt;&gt;"",C323,"")</f>
        <v>10</v>
      </c>
      <c r="D424" s="116" t="str">
        <f aca="false">IF(D323&lt;&gt;"",D323,"")</f>
        <v>2.4GHz</v>
      </c>
      <c r="E424" s="116" t="str">
        <f aca="false">IF(E323&lt;&gt;"",E323,"")</f>
        <v/>
      </c>
      <c r="F424" s="116" t="n">
        <v>5</v>
      </c>
      <c r="G424" s="168" t="n">
        <f aca="false">G323</f>
        <v>1</v>
      </c>
      <c r="H424" s="49" t="n">
        <f aca="false">IF($G424&lt;&gt;"",G424,"")</f>
        <v>1</v>
      </c>
      <c r="I424" s="169" t="n">
        <v>65.88</v>
      </c>
      <c r="J424" s="170"/>
      <c r="K424" s="171" t="n">
        <f aca="false">IF($B424&lt;&gt;"",IF(I424,(INDEX(P$415:Q$418,MATCH(H424,P$415:P$418),2)/I424)*1000,0),"")</f>
        <v>532.027929568913</v>
      </c>
      <c r="L424" s="171" t="n">
        <f aca="false">IF(Q$11&lt;&gt;"",IF($B424&lt;&gt;"",K424-J424,""),"")</f>
        <v>532.027929568913</v>
      </c>
      <c r="M424" s="172" t="n">
        <f aca="false">IF(B424&lt;&gt;"",RANK(L424,L$415:L$514),"")</f>
        <v>22</v>
      </c>
      <c r="N424" s="172" t="n">
        <f aca="false">IF(B424&lt;&gt;"",'Classement Général'!BE20,"")</f>
        <v>17</v>
      </c>
      <c r="O424" s="172" t="n">
        <f aca="false">IF(B121&lt;&gt;"",'Calculs (M1..M20)'!A23,"")</f>
        <v>14</v>
      </c>
      <c r="P424" s="0"/>
      <c r="Q424" s="0"/>
      <c r="R424" s="0"/>
      <c r="S424" s="0"/>
      <c r="T424" s="0"/>
      <c r="U424" s="0"/>
      <c r="V424" s="0"/>
      <c r="AH424" s="49" t="n">
        <f aca="false">IF($G424&lt;&gt;"",AG424,"")</f>
        <v>0</v>
      </c>
      <c r="AI424" s="169"/>
      <c r="AJ424" s="170"/>
    </row>
    <row r="425" customFormat="false" ht="13" hidden="true" customHeight="false" outlineLevel="0" collapsed="false">
      <c r="A425" s="0"/>
      <c r="B425" s="167" t="str">
        <f aca="false">IF(B324&lt;&gt;"",B324,"")</f>
        <v>Julien HONOR</v>
      </c>
      <c r="C425" s="116" t="n">
        <f aca="false">IF(C324&lt;&gt;"",C324,"")</f>
        <v>11</v>
      </c>
      <c r="D425" s="116" t="str">
        <f aca="false">IF(D324&lt;&gt;"",D324,"")</f>
        <v>2.4GHz</v>
      </c>
      <c r="E425" s="116" t="str">
        <f aca="false">IF(E324&lt;&gt;"",E324,"")</f>
        <v/>
      </c>
      <c r="F425" s="116" t="n">
        <v>5</v>
      </c>
      <c r="G425" s="168" t="n">
        <f aca="false">G324</f>
        <v>1</v>
      </c>
      <c r="H425" s="49" t="n">
        <f aca="false">IF($G425&lt;&gt;"",G425,"")</f>
        <v>1</v>
      </c>
      <c r="I425" s="169" t="n">
        <v>50.17</v>
      </c>
      <c r="J425" s="170"/>
      <c r="K425" s="171" t="n">
        <f aca="false">IF($B425&lt;&gt;"",IF(I425,(INDEX(P$415:Q$418,MATCH(H425,P$415:P$418),2)/I425)*1000,0),"")</f>
        <v>698.624676101256</v>
      </c>
      <c r="L425" s="171" t="n">
        <f aca="false">IF(Q$11&lt;&gt;"",IF($B425&lt;&gt;"",K425-J425,""),"")</f>
        <v>698.624676101256</v>
      </c>
      <c r="M425" s="172" t="n">
        <f aca="false">IF(B425&lt;&gt;"",RANK(L425,L$415:L$514),"")</f>
        <v>16</v>
      </c>
      <c r="N425" s="172" t="n">
        <f aca="false">IF(B425&lt;&gt;"",'Classement Général'!BE21,"")</f>
        <v>4</v>
      </c>
      <c r="O425" s="172" t="n">
        <f aca="false">IF(B122&lt;&gt;"",'Calculs (M1..M20)'!A24,"")</f>
        <v>3</v>
      </c>
      <c r="P425" s="0"/>
      <c r="Q425" s="0"/>
      <c r="R425" s="0"/>
      <c r="S425" s="0"/>
      <c r="T425" s="0"/>
      <c r="U425" s="0"/>
      <c r="V425" s="0"/>
      <c r="AH425" s="49" t="n">
        <f aca="false">IF($G425&lt;&gt;"",AG425,"")</f>
        <v>0</v>
      </c>
      <c r="AI425" s="169"/>
      <c r="AJ425" s="170"/>
    </row>
    <row r="426" customFormat="false" ht="13" hidden="true" customHeight="false" outlineLevel="0" collapsed="false">
      <c r="A426" s="0"/>
      <c r="B426" s="167" t="str">
        <f aca="false">IF(B325&lt;&gt;"",B325,"")</f>
        <v>Michael KREBS</v>
      </c>
      <c r="C426" s="116" t="n">
        <f aca="false">IF(C325&lt;&gt;"",C325,"")</f>
        <v>12</v>
      </c>
      <c r="D426" s="116" t="str">
        <f aca="false">IF(D325&lt;&gt;"",D325,"")</f>
        <v>2.4GHz</v>
      </c>
      <c r="E426" s="116" t="str">
        <f aca="false">IF(E325&lt;&gt;"",E325,"")</f>
        <v/>
      </c>
      <c r="F426" s="116" t="n">
        <v>5</v>
      </c>
      <c r="G426" s="168" t="n">
        <f aca="false">G325</f>
        <v>1</v>
      </c>
      <c r="H426" s="49" t="n">
        <f aca="false">IF($G426&lt;&gt;"",G426,"")</f>
        <v>1</v>
      </c>
      <c r="I426" s="169" t="n">
        <v>48.01</v>
      </c>
      <c r="J426" s="170"/>
      <c r="K426" s="171" t="n">
        <f aca="false">IF($B426&lt;&gt;"",IF(I426,(INDEX(P$415:Q$418,MATCH(H426,P$415:P$418),2)/I426)*1000,0),"")</f>
        <v>730.056238283691</v>
      </c>
      <c r="L426" s="171" t="n">
        <f aca="false">IF(Q$11&lt;&gt;"",IF($B426&lt;&gt;"",K426-J426,""),"")</f>
        <v>730.056238283691</v>
      </c>
      <c r="M426" s="172" t="n">
        <f aca="false">IF(B426&lt;&gt;"",RANK(L426,L$415:L$514),"")</f>
        <v>10</v>
      </c>
      <c r="N426" s="172" t="n">
        <f aca="false">IF(B426&lt;&gt;"",'Classement Général'!BE22,"")</f>
        <v>5</v>
      </c>
      <c r="O426" s="172" t="n">
        <f aca="false">IF(B123&lt;&gt;"",'Calculs (M1..M20)'!A25,"")</f>
        <v>12</v>
      </c>
      <c r="P426" s="0"/>
      <c r="Q426" s="0"/>
      <c r="R426" s="0"/>
      <c r="S426" s="0"/>
      <c r="T426" s="0"/>
      <c r="U426" s="0"/>
      <c r="V426" s="0"/>
      <c r="AH426" s="49" t="n">
        <f aca="false">IF($G426&lt;&gt;"",AG426,"")</f>
        <v>0</v>
      </c>
      <c r="AI426" s="169"/>
      <c r="AJ426" s="170"/>
    </row>
    <row r="427" customFormat="false" ht="13" hidden="true" customHeight="false" outlineLevel="0" collapsed="false">
      <c r="A427" s="0"/>
      <c r="B427" s="167" t="str">
        <f aca="false">IF(B326&lt;&gt;"",B326,"")</f>
        <v>Aubry GABANON</v>
      </c>
      <c r="C427" s="116" t="n">
        <f aca="false">IF(C326&lt;&gt;"",C326,"")</f>
        <v>13</v>
      </c>
      <c r="D427" s="116" t="str">
        <f aca="false">IF(D326&lt;&gt;"",D326,"")</f>
        <v>2.4GHz</v>
      </c>
      <c r="E427" s="116" t="str">
        <f aca="false">IF(E326&lt;&gt;"",E326,"")</f>
        <v/>
      </c>
      <c r="F427" s="116" t="n">
        <v>5</v>
      </c>
      <c r="G427" s="168" t="n">
        <f aca="false">G326</f>
        <v>1</v>
      </c>
      <c r="H427" s="49" t="n">
        <f aca="false">IF($G427&lt;&gt;"",G427,"")</f>
        <v>1</v>
      </c>
      <c r="I427" s="169" t="n">
        <v>45.17</v>
      </c>
      <c r="J427" s="170"/>
      <c r="K427" s="171" t="n">
        <f aca="false">IF($B427&lt;&gt;"",IF(I427,(INDEX(P$415:Q$418,MATCH(H427,P$415:P$418),2)/I427)*1000,0),"")</f>
        <v>775.957493911888</v>
      </c>
      <c r="L427" s="171" t="n">
        <f aca="false">IF(Q$11&lt;&gt;"",IF($B427&lt;&gt;"",K427-J427,""),"")</f>
        <v>775.957493911888</v>
      </c>
      <c r="M427" s="172" t="n">
        <f aca="false">IF(B427&lt;&gt;"",RANK(L427,L$415:L$514),"")</f>
        <v>6</v>
      </c>
      <c r="N427" s="172" t="n">
        <f aca="false">IF(B427&lt;&gt;"",'Classement Général'!BE23,"")</f>
        <v>8</v>
      </c>
      <c r="O427" s="172" t="n">
        <f aca="false">IF(B124&lt;&gt;"",'Calculs (M1..M20)'!A26,"")</f>
        <v>5</v>
      </c>
      <c r="P427" s="0"/>
      <c r="Q427" s="0"/>
      <c r="R427" s="0"/>
      <c r="S427" s="0"/>
      <c r="T427" s="0"/>
      <c r="U427" s="0"/>
      <c r="V427" s="0"/>
      <c r="AH427" s="49" t="n">
        <f aca="false">IF($G427&lt;&gt;"",AG427,"")</f>
        <v>0</v>
      </c>
      <c r="AI427" s="169"/>
      <c r="AJ427" s="170"/>
    </row>
    <row r="428" customFormat="false" ht="13" hidden="true" customHeight="false" outlineLevel="0" collapsed="false">
      <c r="A428" s="0"/>
      <c r="B428" s="167" t="str">
        <f aca="false">IF(B327&lt;&gt;"",B327,"")</f>
        <v>Serge DELARBRE</v>
      </c>
      <c r="C428" s="116" t="n">
        <f aca="false">IF(C327&lt;&gt;"",C327,"")</f>
        <v>14</v>
      </c>
      <c r="D428" s="116" t="str">
        <f aca="false">IF(D327&lt;&gt;"",D327,"")</f>
        <v>2.4GHz</v>
      </c>
      <c r="E428" s="116" t="str">
        <f aca="false">IF(E327&lt;&gt;"",E327,"")</f>
        <v/>
      </c>
      <c r="F428" s="116" t="n">
        <v>5</v>
      </c>
      <c r="G428" s="168" t="n">
        <f aca="false">G327</f>
        <v>1</v>
      </c>
      <c r="H428" s="49" t="n">
        <f aca="false">IF($G428&lt;&gt;"",G428,"")</f>
        <v>1</v>
      </c>
      <c r="I428" s="169" t="n">
        <v>46</v>
      </c>
      <c r="J428" s="170"/>
      <c r="K428" s="171" t="n">
        <f aca="false">IF($B428&lt;&gt;"",IF(I428,(INDEX(P$415:Q$418,MATCH(H428,P$415:P$418),2)/I428)*1000,0),"")</f>
        <v>761.95652173913</v>
      </c>
      <c r="L428" s="171" t="n">
        <f aca="false">IF(Q$11&lt;&gt;"",IF($B428&lt;&gt;"",K428-J428,""),"")</f>
        <v>761.95652173913</v>
      </c>
      <c r="M428" s="172" t="n">
        <f aca="false">IF(B428&lt;&gt;"",RANK(L428,L$415:L$514),"")</f>
        <v>9</v>
      </c>
      <c r="N428" s="172" t="n">
        <f aca="false">IF(B428&lt;&gt;"",'Classement Général'!BE24,"")</f>
        <v>16</v>
      </c>
      <c r="O428" s="172" t="n">
        <f aca="false">IF(B125&lt;&gt;"",'Calculs (M1..M20)'!A27,"")</f>
        <v>17</v>
      </c>
      <c r="P428" s="0"/>
      <c r="Q428" s="0"/>
      <c r="R428" s="0"/>
      <c r="S428" s="0"/>
      <c r="T428" s="0"/>
      <c r="U428" s="0"/>
      <c r="V428" s="0"/>
      <c r="AH428" s="49" t="n">
        <f aca="false">IF($G428&lt;&gt;"",AG428,"")</f>
        <v>0</v>
      </c>
      <c r="AI428" s="169"/>
      <c r="AJ428" s="170"/>
    </row>
    <row r="429" customFormat="false" ht="13" hidden="true" customHeight="false" outlineLevel="0" collapsed="false">
      <c r="A429" s="0"/>
      <c r="B429" s="167" t="str">
        <f aca="false">IF(B328&lt;&gt;"",B328,"")</f>
        <v>Arnaud LEGER</v>
      </c>
      <c r="C429" s="116" t="n">
        <f aca="false">IF(C328&lt;&gt;"",C328,"")</f>
        <v>15</v>
      </c>
      <c r="D429" s="116" t="str">
        <f aca="false">IF(D328&lt;&gt;"",D328,"")</f>
        <v>2.4GHz</v>
      </c>
      <c r="E429" s="116" t="str">
        <f aca="false">IF(E328&lt;&gt;"",E328,"")</f>
        <v/>
      </c>
      <c r="F429" s="116" t="n">
        <v>5</v>
      </c>
      <c r="G429" s="168" t="n">
        <f aca="false">G328</f>
        <v>1</v>
      </c>
      <c r="H429" s="49" t="n">
        <f aca="false">IF($G429&lt;&gt;"",G429,"")</f>
        <v>1</v>
      </c>
      <c r="I429" s="169" t="n">
        <v>48.34</v>
      </c>
      <c r="J429" s="170"/>
      <c r="K429" s="171" t="n">
        <f aca="false">IF($B429&lt;&gt;"",IF(I429,(INDEX(P$415:Q$418,MATCH(H429,P$415:P$418),2)/I429)*1000,0),"")</f>
        <v>725.072403806371</v>
      </c>
      <c r="L429" s="171" t="n">
        <f aca="false">IF(Q$11&lt;&gt;"",IF($B429&lt;&gt;"",K429-J429,""),"")</f>
        <v>725.072403806371</v>
      </c>
      <c r="M429" s="172" t="n">
        <f aca="false">IF(B429&lt;&gt;"",RANK(L429,L$415:L$514),"")</f>
        <v>11</v>
      </c>
      <c r="N429" s="172" t="n">
        <f aca="false">IF(B429&lt;&gt;"",'Classement Général'!BE25,"")</f>
        <v>12</v>
      </c>
      <c r="O429" s="172" t="n">
        <f aca="false">IF(B126&lt;&gt;"",'Calculs (M1..M20)'!A28,"")</f>
        <v>7</v>
      </c>
      <c r="P429" s="0"/>
      <c r="Q429" s="0"/>
      <c r="R429" s="0"/>
      <c r="S429" s="0"/>
      <c r="T429" s="0"/>
      <c r="U429" s="0"/>
      <c r="V429" s="0"/>
      <c r="AH429" s="49" t="n">
        <f aca="false">IF($G429&lt;&gt;"",AG429,"")</f>
        <v>0</v>
      </c>
      <c r="AI429" s="169"/>
      <c r="AJ429" s="170"/>
    </row>
    <row r="430" customFormat="false" ht="13" hidden="true" customHeight="false" outlineLevel="0" collapsed="false">
      <c r="A430" s="0"/>
      <c r="B430" s="167" t="str">
        <f aca="false">IF(B329&lt;&gt;"",B329,"")</f>
        <v>Thierry POIGNARD</v>
      </c>
      <c r="C430" s="116" t="n">
        <f aca="false">IF(C329&lt;&gt;"",C329,"")</f>
        <v>16</v>
      </c>
      <c r="D430" s="116" t="str">
        <f aca="false">IF(D329&lt;&gt;"",D329,"")</f>
        <v>2.4GHz</v>
      </c>
      <c r="E430" s="116" t="str">
        <f aca="false">IF(E329&lt;&gt;"",E329,"")</f>
        <v/>
      </c>
      <c r="F430" s="116" t="n">
        <v>5</v>
      </c>
      <c r="G430" s="168" t="n">
        <f aca="false">G329</f>
        <v>1</v>
      </c>
      <c r="H430" s="49" t="n">
        <f aca="false">IF($G430&lt;&gt;"",G430,"")</f>
        <v>1</v>
      </c>
      <c r="I430" s="169" t="n">
        <v>45.96</v>
      </c>
      <c r="J430" s="170"/>
      <c r="K430" s="171" t="n">
        <f aca="false">IF($B430&lt;&gt;"",IF(I430,(INDEX(P$415:Q$418,MATCH(H430,P$415:P$418),2)/I430)*1000,0),"")</f>
        <v>762.619669277633</v>
      </c>
      <c r="L430" s="171" t="n">
        <f aca="false">IF(Q$11&lt;&gt;"",IF($B430&lt;&gt;"",K430-J430,""),"")</f>
        <v>762.619669277633</v>
      </c>
      <c r="M430" s="172" t="n">
        <f aca="false">IF(B430&lt;&gt;"",RANK(L430,L$415:L$514),"")</f>
        <v>8</v>
      </c>
      <c r="N430" s="172" t="n">
        <f aca="false">IF(B430&lt;&gt;"",'Classement Général'!BE26,"")</f>
        <v>13</v>
      </c>
      <c r="O430" s="172" t="n">
        <f aca="false">IF(B127&lt;&gt;"",'Calculs (M1..M20)'!A29,"")</f>
        <v>13</v>
      </c>
      <c r="P430" s="0"/>
      <c r="Q430" s="0"/>
      <c r="R430" s="0"/>
      <c r="S430" s="0"/>
      <c r="T430" s="0"/>
      <c r="U430" s="0"/>
      <c r="V430" s="0"/>
      <c r="AH430" s="49" t="n">
        <f aca="false">IF($G430&lt;&gt;"",AG430,"")</f>
        <v>0</v>
      </c>
      <c r="AI430" s="169"/>
      <c r="AJ430" s="170"/>
    </row>
    <row r="431" customFormat="false" ht="13" hidden="true" customHeight="false" outlineLevel="0" collapsed="false">
      <c r="A431" s="0"/>
      <c r="B431" s="167" t="str">
        <f aca="false">IF(B330&lt;&gt;"",B330,"")</f>
        <v>Joel MARIN</v>
      </c>
      <c r="C431" s="116" t="n">
        <f aca="false">IF(C330&lt;&gt;"",C330,"")</f>
        <v>17</v>
      </c>
      <c r="D431" s="116" t="str">
        <f aca="false">IF(D330&lt;&gt;"",D330,"")</f>
        <v>2.4GHz</v>
      </c>
      <c r="E431" s="116" t="str">
        <f aca="false">IF(E330&lt;&gt;"",E330,"")</f>
        <v/>
      </c>
      <c r="F431" s="116" t="n">
        <v>5</v>
      </c>
      <c r="G431" s="168" t="n">
        <f aca="false">G330</f>
        <v>1</v>
      </c>
      <c r="H431" s="49" t="n">
        <f aca="false">IF($G431&lt;&gt;"",G431,"")</f>
        <v>1</v>
      </c>
      <c r="I431" s="169" t="n">
        <v>56.58</v>
      </c>
      <c r="J431" s="170"/>
      <c r="K431" s="171" t="n">
        <f aca="false">IF($B431&lt;&gt;"",IF(I431,(INDEX(P$415:Q$418,MATCH(H431,P$415:P$418),2)/I431)*1000,0),"")</f>
        <v>619.476846942383</v>
      </c>
      <c r="L431" s="171" t="n">
        <f aca="false">IF(Q$11&lt;&gt;"",IF($B431&lt;&gt;"",K431-J431,""),"")</f>
        <v>619.476846942383</v>
      </c>
      <c r="M431" s="172" t="n">
        <f aca="false">IF(B431&lt;&gt;"",RANK(L431,L$415:L$514),"")</f>
        <v>20</v>
      </c>
      <c r="N431" s="172" t="n">
        <f aca="false">IF(B431&lt;&gt;"",'Classement Général'!BE27,"")</f>
        <v>15</v>
      </c>
      <c r="O431" s="172" t="n">
        <f aca="false">IF(B128&lt;&gt;"",'Calculs (M1..M20)'!A30,"")</f>
        <v>16</v>
      </c>
      <c r="P431" s="0"/>
      <c r="Q431" s="0"/>
      <c r="R431" s="0"/>
      <c r="S431" s="0"/>
      <c r="T431" s="0"/>
      <c r="U431" s="0"/>
      <c r="V431" s="0"/>
      <c r="AH431" s="49" t="n">
        <f aca="false">IF($G431&lt;&gt;"",AG431,"")</f>
        <v>0</v>
      </c>
      <c r="AI431" s="169"/>
      <c r="AJ431" s="170"/>
    </row>
    <row r="432" customFormat="false" ht="13" hidden="true" customHeight="false" outlineLevel="0" collapsed="false">
      <c r="A432" s="0"/>
      <c r="B432" s="167" t="str">
        <f aca="false">IF(B331&lt;&gt;"",B331,"")</f>
        <v>Matthieu MERVELET</v>
      </c>
      <c r="C432" s="116" t="n">
        <f aca="false">IF(C331&lt;&gt;"",C331,"")</f>
        <v>18</v>
      </c>
      <c r="D432" s="116" t="str">
        <f aca="false">IF(D331&lt;&gt;"",D331,"")</f>
        <v>2.4GHz</v>
      </c>
      <c r="E432" s="116" t="str">
        <f aca="false">IF(E331&lt;&gt;"",E331,"")</f>
        <v/>
      </c>
      <c r="F432" s="116" t="n">
        <v>5</v>
      </c>
      <c r="G432" s="168" t="n">
        <f aca="false">G331</f>
        <v>1</v>
      </c>
      <c r="H432" s="49" t="n">
        <f aca="false">IF($G432&lt;&gt;"",G432,"")</f>
        <v>1</v>
      </c>
      <c r="I432" s="169" t="n">
        <v>41.65</v>
      </c>
      <c r="J432" s="170"/>
      <c r="K432" s="171" t="n">
        <f aca="false">IF($B432&lt;&gt;"",IF(I432,(INDEX(P$415:Q$418,MATCH(H432,P$415:P$418),2)/I432)*1000,0),"")</f>
        <v>841.536614645858</v>
      </c>
      <c r="L432" s="171" t="n">
        <f aca="false">IF(Q$11&lt;&gt;"",IF($B432&lt;&gt;"",K432-J432,""),"")</f>
        <v>841.536614645858</v>
      </c>
      <c r="M432" s="172" t="n">
        <f aca="false">IF(B432&lt;&gt;"",RANK(L432,L$415:L$514),"")</f>
        <v>3</v>
      </c>
      <c r="N432" s="172" t="n">
        <f aca="false">IF(B432&lt;&gt;"",'Classement Général'!BE28,"")</f>
        <v>1</v>
      </c>
      <c r="O432" s="172" t="n">
        <f aca="false">IF(B129&lt;&gt;"",'Calculs (M1..M20)'!A31,"")</f>
        <v>2</v>
      </c>
      <c r="P432" s="0"/>
      <c r="Q432" s="0"/>
      <c r="R432" s="0"/>
      <c r="S432" s="0"/>
      <c r="T432" s="0"/>
      <c r="U432" s="0"/>
      <c r="V432" s="0"/>
      <c r="AH432" s="49" t="n">
        <f aca="false">IF($G432&lt;&gt;"",AG432,"")</f>
        <v>0</v>
      </c>
      <c r="AI432" s="169"/>
      <c r="AJ432" s="170"/>
    </row>
    <row r="433" customFormat="false" ht="13" hidden="true" customHeight="false" outlineLevel="0" collapsed="false">
      <c r="A433" s="0"/>
      <c r="B433" s="167" t="str">
        <f aca="false">IF(B332&lt;&gt;"",B332,"")</f>
        <v>Gabriel MANTEL</v>
      </c>
      <c r="C433" s="116" t="n">
        <f aca="false">IF(C332&lt;&gt;"",C332,"")</f>
        <v>19</v>
      </c>
      <c r="D433" s="116" t="str">
        <f aca="false">IF(D332&lt;&gt;"",D332,"")</f>
        <v>2.4GHz</v>
      </c>
      <c r="E433" s="116" t="str">
        <f aca="false">IF(E332&lt;&gt;"",E332,"")</f>
        <v/>
      </c>
      <c r="F433" s="116" t="n">
        <v>5</v>
      </c>
      <c r="G433" s="168" t="n">
        <f aca="false">G332</f>
        <v>1</v>
      </c>
      <c r="H433" s="49" t="n">
        <f aca="false">IF($G433&lt;&gt;"",G433,"")</f>
        <v>1</v>
      </c>
      <c r="I433" s="169" t="n">
        <v>45.22</v>
      </c>
      <c r="J433" s="170"/>
      <c r="K433" s="171" t="n">
        <f aca="false">IF($B433&lt;&gt;"",IF(I433,(INDEX(P$415:Q$418,MATCH(H433,P$415:P$418),2)/I433)*1000,0),"")</f>
        <v>775.099513489606</v>
      </c>
      <c r="L433" s="171" t="n">
        <f aca="false">IF(Q$11&lt;&gt;"",IF($B433&lt;&gt;"",K433-J433,""),"")</f>
        <v>775.099513489606</v>
      </c>
      <c r="M433" s="172" t="n">
        <f aca="false">IF(B433&lt;&gt;"",RANK(L433,L$415:L$514),"")</f>
        <v>7</v>
      </c>
      <c r="N433" s="172" t="n">
        <f aca="false">IF(B433&lt;&gt;"",'Classement Général'!BE29,"")</f>
        <v>19</v>
      </c>
      <c r="O433" s="172" t="n">
        <f aca="false">IF(B130&lt;&gt;"",'Calculs (M1..M20)'!A32,"")</f>
        <v>21</v>
      </c>
      <c r="P433" s="0"/>
      <c r="Q433" s="0"/>
      <c r="R433" s="0"/>
      <c r="S433" s="0"/>
      <c r="T433" s="0"/>
      <c r="U433" s="0"/>
      <c r="V433" s="0"/>
      <c r="AH433" s="49" t="n">
        <f aca="false">IF($G433&lt;&gt;"",AG433,"")</f>
        <v>0</v>
      </c>
      <c r="AI433" s="169"/>
      <c r="AJ433" s="170"/>
    </row>
    <row r="434" customFormat="false" ht="13" hidden="true" customHeight="false" outlineLevel="0" collapsed="false">
      <c r="A434" s="0"/>
      <c r="B434" s="167" t="str">
        <f aca="false">IF(B333&lt;&gt;"",B333,"")</f>
        <v>Sylvain PFEFFERKORN</v>
      </c>
      <c r="C434" s="116" t="n">
        <f aca="false">IF(C333&lt;&gt;"",C333,"")</f>
        <v>20</v>
      </c>
      <c r="D434" s="116" t="str">
        <f aca="false">IF(D333&lt;&gt;"",D333,"")</f>
        <v>2.4GHz</v>
      </c>
      <c r="E434" s="116" t="str">
        <f aca="false">IF(E333&lt;&gt;"",E333,"")</f>
        <v/>
      </c>
      <c r="F434" s="116" t="n">
        <v>5</v>
      </c>
      <c r="G434" s="168" t="n">
        <f aca="false">G333</f>
        <v>1</v>
      </c>
      <c r="H434" s="49" t="n">
        <f aca="false">IF($G434&lt;&gt;"",G434,"")</f>
        <v>1</v>
      </c>
      <c r="I434" s="169" t="n">
        <v>56.54</v>
      </c>
      <c r="J434" s="170"/>
      <c r="K434" s="171" t="n">
        <f aca="false">IF($B434&lt;&gt;"",IF(I434,(INDEX(P$415:Q$418,MATCH(H434,P$415:P$418),2)/I434)*1000,0),"")</f>
        <v>619.915104350902</v>
      </c>
      <c r="L434" s="171" t="n">
        <f aca="false">IF(Q$11&lt;&gt;"",IF($B434&lt;&gt;"",K434-J434,""),"")</f>
        <v>619.915104350902</v>
      </c>
      <c r="M434" s="172" t="n">
        <f aca="false">IF(B434&lt;&gt;"",RANK(L434,L$415:L$514),"")</f>
        <v>19</v>
      </c>
      <c r="N434" s="172" t="n">
        <f aca="false">IF(B434&lt;&gt;"",'Classement Général'!BE30,"")</f>
        <v>20</v>
      </c>
      <c r="O434" s="172" t="n">
        <f aca="false">IF(B131&lt;&gt;"",'Calculs (M1..M20)'!A33,"")</f>
        <v>19</v>
      </c>
      <c r="P434" s="0"/>
      <c r="Q434" s="0"/>
      <c r="R434" s="0"/>
      <c r="S434" s="0"/>
      <c r="T434" s="0"/>
      <c r="U434" s="0"/>
      <c r="V434" s="0"/>
      <c r="AH434" s="49" t="n">
        <f aca="false">IF($G434&lt;&gt;"",AG434,"")</f>
        <v>0</v>
      </c>
      <c r="AI434" s="169"/>
      <c r="AJ434" s="170"/>
    </row>
    <row r="435" customFormat="false" ht="13" hidden="true" customHeight="false" outlineLevel="0" collapsed="false">
      <c r="A435" s="0"/>
      <c r="B435" s="167" t="str">
        <f aca="false">IF(B334&lt;&gt;"",B334,"")</f>
        <v>Frederic HOURS</v>
      </c>
      <c r="C435" s="116" t="n">
        <f aca="false">IF(C334&lt;&gt;"",C334,"")</f>
        <v>21</v>
      </c>
      <c r="D435" s="116" t="str">
        <f aca="false">IF(D334&lt;&gt;"",D334,"")</f>
        <v>2.4GHz</v>
      </c>
      <c r="E435" s="116" t="str">
        <f aca="false">IF(E334&lt;&gt;"",E334,"")</f>
        <v/>
      </c>
      <c r="F435" s="116" t="n">
        <v>5</v>
      </c>
      <c r="G435" s="168" t="n">
        <f aca="false">G334</f>
        <v>1</v>
      </c>
      <c r="H435" s="49" t="n">
        <f aca="false">IF($G435&lt;&gt;"",G435,"")</f>
        <v>1</v>
      </c>
      <c r="I435" s="169" t="n">
        <v>56.88</v>
      </c>
      <c r="J435" s="170"/>
      <c r="K435" s="171" t="n">
        <f aca="false">IF($B435&lt;&gt;"",IF(I435,(INDEX(P$415:Q$418,MATCH(H435,P$415:P$418),2)/I435)*1000,0),"")</f>
        <v>616.209563994374</v>
      </c>
      <c r="L435" s="171" t="n">
        <f aca="false">IF(Q$11&lt;&gt;"",IF($B435&lt;&gt;"",K435-J435,""),"")</f>
        <v>616.209563994374</v>
      </c>
      <c r="M435" s="172" t="n">
        <f aca="false">IF(B435&lt;&gt;"",RANK(L435,L$415:L$514),"")</f>
        <v>21</v>
      </c>
      <c r="N435" s="172" t="n">
        <f aca="false">IF(B435&lt;&gt;"",'Classement Général'!BE31,"")</f>
        <v>7</v>
      </c>
      <c r="O435" s="172" t="n">
        <f aca="false">IF(B132&lt;&gt;"",'Calculs (M1..M20)'!A34,"")</f>
        <v>9</v>
      </c>
      <c r="P435" s="0"/>
      <c r="Q435" s="0"/>
      <c r="R435" s="0"/>
      <c r="S435" s="0"/>
      <c r="T435" s="0"/>
      <c r="U435" s="0"/>
      <c r="V435" s="0"/>
      <c r="AH435" s="49" t="n">
        <f aca="false">IF($G435&lt;&gt;"",AG435,"")</f>
        <v>0</v>
      </c>
      <c r="AI435" s="169"/>
      <c r="AJ435" s="170"/>
    </row>
    <row r="436" customFormat="false" ht="13" hidden="true" customHeight="false" outlineLevel="0" collapsed="false">
      <c r="A436" s="0"/>
      <c r="B436" s="167" t="str">
        <f aca="false">IF(B335&lt;&gt;"",B335,"")</f>
        <v>Sébastien LANES</v>
      </c>
      <c r="C436" s="116" t="n">
        <f aca="false">IF(C335&lt;&gt;"",C335,"")</f>
        <v>22</v>
      </c>
      <c r="D436" s="116" t="str">
        <f aca="false">IF(D335&lt;&gt;"",D335,"")</f>
        <v>2.4GHz</v>
      </c>
      <c r="E436" s="116" t="str">
        <f aca="false">IF(E335&lt;&gt;"",E335,"")</f>
        <v/>
      </c>
      <c r="F436" s="116" t="n">
        <v>5</v>
      </c>
      <c r="G436" s="168" t="n">
        <f aca="false">G335</f>
        <v>1</v>
      </c>
      <c r="H436" s="49" t="n">
        <f aca="false">IF($G436&lt;&gt;"",G436,"")</f>
        <v>1</v>
      </c>
      <c r="I436" s="169" t="n">
        <v>45.03</v>
      </c>
      <c r="J436" s="170"/>
      <c r="K436" s="171" t="n">
        <f aca="false">IF($B436&lt;&gt;"",IF(I436,(INDEX(P$415:Q$418,MATCH(H436,P$415:P$418),2)/I436)*1000,0),"")</f>
        <v>778.369975571841</v>
      </c>
      <c r="L436" s="171" t="n">
        <f aca="false">IF(Q$11&lt;&gt;"",IF($B436&lt;&gt;"",K436-J436,""),"")</f>
        <v>778.369975571841</v>
      </c>
      <c r="M436" s="172" t="n">
        <f aca="false">IF(B436&lt;&gt;"",RANK(L436,L$415:L$514),"")</f>
        <v>5</v>
      </c>
      <c r="N436" s="172" t="n">
        <f aca="false">IF(B436&lt;&gt;"",'Classement Général'!BE32,"")</f>
        <v>6</v>
      </c>
      <c r="O436" s="172" t="n">
        <f aca="false">IF(B133&lt;&gt;"",'Calculs (M1..M20)'!A35,"")</f>
        <v>4</v>
      </c>
      <c r="P436" s="0"/>
      <c r="Q436" s="0"/>
      <c r="R436" s="0"/>
      <c r="S436" s="0"/>
      <c r="T436" s="0"/>
      <c r="U436" s="0"/>
      <c r="V436" s="0"/>
      <c r="AH436" s="49" t="n">
        <f aca="false">IF($G436&lt;&gt;"",AG436,"")</f>
        <v>0</v>
      </c>
      <c r="AI436" s="169"/>
      <c r="AJ436" s="170"/>
    </row>
    <row r="437" customFormat="false" ht="13" hidden="true" customHeight="false" outlineLevel="0" collapsed="false">
      <c r="A437" s="0"/>
      <c r="B437" s="167" t="str">
        <f aca="false">IF(B336&lt;&gt;"",B336,"")</f>
        <v/>
      </c>
      <c r="C437" s="116" t="str">
        <f aca="false">IF(C336&lt;&gt;"",C336,"")</f>
        <v/>
      </c>
      <c r="D437" s="116" t="str">
        <f aca="false">IF(D336&lt;&gt;"",D336,"")</f>
        <v/>
      </c>
      <c r="E437" s="116" t="str">
        <f aca="false">IF(E336&lt;&gt;"",E336,"")</f>
        <v/>
      </c>
      <c r="F437" s="116" t="n">
        <v>5</v>
      </c>
      <c r="G437" s="168" t="n">
        <f aca="false">G336</f>
        <v>1</v>
      </c>
      <c r="H437" s="49" t="n">
        <f aca="false">IF($G437&lt;&gt;"",G437,"")</f>
        <v>1</v>
      </c>
      <c r="I437" s="169"/>
      <c r="J437" s="170"/>
      <c r="K437" s="171" t="str">
        <f aca="false">IF($B437&lt;&gt;"",IF(I437,(INDEX(P$415:Q$418,MATCH(H437,P$415:P$418),2)/I437)*1000,0),"")</f>
        <v/>
      </c>
      <c r="L437" s="171" t="str">
        <f aca="false">IF(Q$11&lt;&gt;"",IF($B437&lt;&gt;"",K437-J437,""),"")</f>
        <v/>
      </c>
      <c r="M437" s="172" t="str">
        <f aca="false">IF(B437&lt;&gt;"",RANK(L437,L$415:L$514),"")</f>
        <v/>
      </c>
      <c r="N437" s="172" t="str">
        <f aca="false">IF(B437&lt;&gt;"",'Classement Général'!BE33,"")</f>
        <v/>
      </c>
      <c r="O437" s="172" t="str">
        <f aca="false">IF(B134&lt;&gt;"",'Calculs (M1..M20)'!A36,"")</f>
        <v/>
      </c>
      <c r="P437" s="0"/>
      <c r="Q437" s="0"/>
      <c r="R437" s="0"/>
      <c r="S437" s="0"/>
      <c r="T437" s="0"/>
      <c r="U437" s="0"/>
      <c r="V437" s="0"/>
      <c r="AH437" s="49" t="n">
        <f aca="false">IF($G437&lt;&gt;"",AG437,"")</f>
        <v>0</v>
      </c>
      <c r="AI437" s="169"/>
      <c r="AJ437" s="170"/>
    </row>
    <row r="438" customFormat="false" ht="13" hidden="true" customHeight="false" outlineLevel="0" collapsed="false">
      <c r="A438" s="0"/>
      <c r="B438" s="167" t="str">
        <f aca="false">IF(B337&lt;&gt;"",B337,"")</f>
        <v/>
      </c>
      <c r="C438" s="116" t="str">
        <f aca="false">IF(C337&lt;&gt;"",C337,"")</f>
        <v/>
      </c>
      <c r="D438" s="116" t="str">
        <f aca="false">IF(D337&lt;&gt;"",D337,"")</f>
        <v/>
      </c>
      <c r="E438" s="116" t="str">
        <f aca="false">IF(E337&lt;&gt;"",E337,"")</f>
        <v/>
      </c>
      <c r="F438" s="116" t="n">
        <v>5</v>
      </c>
      <c r="G438" s="168" t="n">
        <f aca="false">G337</f>
        <v>1</v>
      </c>
      <c r="H438" s="49" t="n">
        <f aca="false">IF($G438&lt;&gt;"",G438,"")</f>
        <v>1</v>
      </c>
      <c r="I438" s="169"/>
      <c r="J438" s="170"/>
      <c r="K438" s="171" t="str">
        <f aca="false">IF($B438&lt;&gt;"",IF(I438,(INDEX(P$415:Q$418,MATCH(H438,P$415:P$418),2)/I438)*1000,0),"")</f>
        <v/>
      </c>
      <c r="L438" s="171" t="str">
        <f aca="false">IF(Q$11&lt;&gt;"",IF($B438&lt;&gt;"",K438-J438,""),"")</f>
        <v/>
      </c>
      <c r="M438" s="172" t="str">
        <f aca="false">IF(B438&lt;&gt;"",RANK(L438,L$415:L$514),"")</f>
        <v/>
      </c>
      <c r="N438" s="172" t="str">
        <f aca="false">IF(B438&lt;&gt;"",'Classement Général'!BE34,"")</f>
        <v/>
      </c>
      <c r="O438" s="172" t="str">
        <f aca="false">IF(B135&lt;&gt;"",'Calculs (M1..M20)'!A37,"")</f>
        <v/>
      </c>
      <c r="P438" s="0"/>
      <c r="Q438" s="0"/>
      <c r="R438" s="0"/>
      <c r="S438" s="0"/>
      <c r="T438" s="0"/>
      <c r="U438" s="0"/>
      <c r="V438" s="0"/>
      <c r="AH438" s="49" t="n">
        <f aca="false">IF($G438&lt;&gt;"",AG438,"")</f>
        <v>0</v>
      </c>
      <c r="AI438" s="169"/>
      <c r="AJ438" s="170"/>
    </row>
    <row r="439" customFormat="false" ht="13" hidden="true" customHeight="false" outlineLevel="0" collapsed="false">
      <c r="A439" s="0"/>
      <c r="B439" s="167" t="str">
        <f aca="false">IF(B338&lt;&gt;"",B338,"")</f>
        <v/>
      </c>
      <c r="C439" s="116" t="str">
        <f aca="false">IF(C338&lt;&gt;"",C338,"")</f>
        <v/>
      </c>
      <c r="D439" s="116" t="str">
        <f aca="false">IF(D338&lt;&gt;"",D338,"")</f>
        <v/>
      </c>
      <c r="E439" s="116" t="str">
        <f aca="false">IF(E338&lt;&gt;"",E338,"")</f>
        <v/>
      </c>
      <c r="F439" s="116" t="n">
        <v>5</v>
      </c>
      <c r="G439" s="168" t="n">
        <f aca="false">G338</f>
        <v>1</v>
      </c>
      <c r="H439" s="49" t="n">
        <f aca="false">IF($G439&lt;&gt;"",G439,"")</f>
        <v>1</v>
      </c>
      <c r="I439" s="169"/>
      <c r="J439" s="170"/>
      <c r="K439" s="171" t="str">
        <f aca="false">IF($B439&lt;&gt;"",IF(I439,(INDEX(P$415:Q$418,MATCH(H439,P$415:P$418),2)/I439)*1000,0),"")</f>
        <v/>
      </c>
      <c r="L439" s="171" t="str">
        <f aca="false">IF(Q$11&lt;&gt;"",IF($B439&lt;&gt;"",K439-J439,""),"")</f>
        <v/>
      </c>
      <c r="M439" s="172" t="str">
        <f aca="false">IF(B439&lt;&gt;"",RANK(L439,L$415:L$514),"")</f>
        <v/>
      </c>
      <c r="N439" s="172" t="str">
        <f aca="false">IF(B439&lt;&gt;"",'Classement Général'!BE35,"")</f>
        <v/>
      </c>
      <c r="O439" s="172" t="str">
        <f aca="false">IF(B136&lt;&gt;"",'Calculs (M1..M20)'!A38,"")</f>
        <v/>
      </c>
      <c r="P439" s="0"/>
      <c r="Q439" s="0"/>
      <c r="R439" s="0"/>
      <c r="S439" s="0"/>
      <c r="T439" s="0"/>
      <c r="U439" s="0"/>
      <c r="V439" s="0"/>
      <c r="AH439" s="49" t="n">
        <f aca="false">IF($G439&lt;&gt;"",AG439,"")</f>
        <v>0</v>
      </c>
      <c r="AI439" s="169"/>
      <c r="AJ439" s="170"/>
    </row>
    <row r="440" customFormat="false" ht="13" hidden="true" customHeight="false" outlineLevel="0" collapsed="false">
      <c r="A440" s="0"/>
      <c r="B440" s="167" t="str">
        <f aca="false">IF(B339&lt;&gt;"",B339,"")</f>
        <v/>
      </c>
      <c r="C440" s="116" t="str">
        <f aca="false">IF(C339&lt;&gt;"",C339,"")</f>
        <v/>
      </c>
      <c r="D440" s="116" t="str">
        <f aca="false">IF(D339&lt;&gt;"",D339,"")</f>
        <v/>
      </c>
      <c r="E440" s="116" t="str">
        <f aca="false">IF(E339&lt;&gt;"",E339,"")</f>
        <v/>
      </c>
      <c r="F440" s="116" t="n">
        <v>5</v>
      </c>
      <c r="G440" s="168" t="n">
        <f aca="false">G339</f>
        <v>1</v>
      </c>
      <c r="H440" s="49" t="n">
        <f aca="false">IF($G440&lt;&gt;"",G440,"")</f>
        <v>1</v>
      </c>
      <c r="I440" s="169"/>
      <c r="J440" s="170"/>
      <c r="K440" s="171" t="str">
        <f aca="false">IF($B440&lt;&gt;"",IF(I440,(INDEX(P$415:Q$418,MATCH(H440,P$415:P$418),2)/I440)*1000,0),"")</f>
        <v/>
      </c>
      <c r="L440" s="171" t="str">
        <f aca="false">IF(Q$11&lt;&gt;"",IF($B440&lt;&gt;"",K440-J440,""),"")</f>
        <v/>
      </c>
      <c r="M440" s="172" t="str">
        <f aca="false">IF(B440&lt;&gt;"",RANK(L440,L$415:L$514),"")</f>
        <v/>
      </c>
      <c r="N440" s="172" t="str">
        <f aca="false">IF(B440&lt;&gt;"",'Classement Général'!BE36,"")</f>
        <v/>
      </c>
      <c r="O440" s="172" t="str">
        <f aca="false">IF(B137&lt;&gt;"",'Calculs (M1..M20)'!A39,"")</f>
        <v/>
      </c>
      <c r="P440" s="0"/>
      <c r="Q440" s="0"/>
      <c r="R440" s="0"/>
      <c r="S440" s="0"/>
      <c r="T440" s="0"/>
      <c r="U440" s="0"/>
      <c r="V440" s="0"/>
      <c r="AH440" s="49" t="n">
        <f aca="false">IF($G440&lt;&gt;"",AG440,"")</f>
        <v>0</v>
      </c>
      <c r="AI440" s="169"/>
      <c r="AJ440" s="170"/>
    </row>
    <row r="441" customFormat="false" ht="13" hidden="true" customHeight="false" outlineLevel="0" collapsed="false">
      <c r="A441" s="0"/>
      <c r="B441" s="167" t="str">
        <f aca="false">IF(B340&lt;&gt;"",B340,"")</f>
        <v/>
      </c>
      <c r="C441" s="116" t="str">
        <f aca="false">IF(C340&lt;&gt;"",C340,"")</f>
        <v/>
      </c>
      <c r="D441" s="116" t="str">
        <f aca="false">IF(D340&lt;&gt;"",D340,"")</f>
        <v/>
      </c>
      <c r="E441" s="116" t="str">
        <f aca="false">IF(E340&lt;&gt;"",E340,"")</f>
        <v/>
      </c>
      <c r="F441" s="116" t="n">
        <v>5</v>
      </c>
      <c r="G441" s="168" t="n">
        <f aca="false">G340</f>
        <v>1</v>
      </c>
      <c r="H441" s="49" t="n">
        <f aca="false">IF($G441&lt;&gt;"",G441,"")</f>
        <v>1</v>
      </c>
      <c r="I441" s="169"/>
      <c r="J441" s="170"/>
      <c r="K441" s="171" t="str">
        <f aca="false">IF($B441&lt;&gt;"",IF(I441,(INDEX(P$415:Q$418,MATCH(H441,P$415:P$418),2)/I441)*1000,0),"")</f>
        <v/>
      </c>
      <c r="L441" s="171" t="str">
        <f aca="false">IF(Q$11&lt;&gt;"",IF($B441&lt;&gt;"",K441-J441,""),"")</f>
        <v/>
      </c>
      <c r="M441" s="172" t="str">
        <f aca="false">IF(B441&lt;&gt;"",RANK(L441,L$415:L$514),"")</f>
        <v/>
      </c>
      <c r="N441" s="172" t="str">
        <f aca="false">IF(B441&lt;&gt;"",'Classement Général'!BE37,"")</f>
        <v/>
      </c>
      <c r="O441" s="172" t="str">
        <f aca="false">IF(B138&lt;&gt;"",'Calculs (M1..M20)'!A40,"")</f>
        <v/>
      </c>
      <c r="P441" s="0"/>
      <c r="Q441" s="0"/>
      <c r="R441" s="0"/>
      <c r="S441" s="0"/>
      <c r="T441" s="0"/>
      <c r="U441" s="0"/>
      <c r="V441" s="0"/>
      <c r="AH441" s="49" t="n">
        <f aca="false">IF($G441&lt;&gt;"",AG441,"")</f>
        <v>0</v>
      </c>
      <c r="AI441" s="169"/>
      <c r="AJ441" s="170"/>
    </row>
    <row r="442" customFormat="false" ht="13" hidden="true" customHeight="false" outlineLevel="0" collapsed="false">
      <c r="A442" s="0"/>
      <c r="B442" s="167" t="str">
        <f aca="false">IF(B341&lt;&gt;"",B341,"")</f>
        <v/>
      </c>
      <c r="C442" s="116" t="str">
        <f aca="false">IF(C341&lt;&gt;"",C341,"")</f>
        <v/>
      </c>
      <c r="D442" s="116" t="str">
        <f aca="false">IF(D341&lt;&gt;"",D341,"")</f>
        <v/>
      </c>
      <c r="E442" s="116" t="str">
        <f aca="false">IF(E341&lt;&gt;"",E341,"")</f>
        <v/>
      </c>
      <c r="F442" s="116" t="n">
        <v>5</v>
      </c>
      <c r="G442" s="168" t="n">
        <f aca="false">G341</f>
        <v>1</v>
      </c>
      <c r="H442" s="49" t="n">
        <f aca="false">IF($G442&lt;&gt;"",G442,"")</f>
        <v>1</v>
      </c>
      <c r="I442" s="169"/>
      <c r="J442" s="170"/>
      <c r="K442" s="171" t="str">
        <f aca="false">IF($B442&lt;&gt;"",IF(I442,(INDEX(P$415:Q$418,MATCH(H442,P$415:P$418),2)/I442)*1000,0),"")</f>
        <v/>
      </c>
      <c r="L442" s="171" t="str">
        <f aca="false">IF(Q$11&lt;&gt;"",IF($B442&lt;&gt;"",K442-J442,""),"")</f>
        <v/>
      </c>
      <c r="M442" s="172" t="str">
        <f aca="false">IF(B442&lt;&gt;"",RANK(L442,L$415:L$514),"")</f>
        <v/>
      </c>
      <c r="N442" s="172" t="str">
        <f aca="false">IF(B442&lt;&gt;"",'Classement Général'!BE38,"")</f>
        <v/>
      </c>
      <c r="O442" s="172" t="str">
        <f aca="false">IF(B139&lt;&gt;"",'Calculs (M1..M20)'!A41,"")</f>
        <v/>
      </c>
      <c r="P442" s="0"/>
      <c r="Q442" s="0"/>
      <c r="R442" s="0"/>
      <c r="S442" s="0"/>
      <c r="T442" s="0"/>
      <c r="U442" s="0"/>
      <c r="V442" s="0"/>
      <c r="AH442" s="49" t="n">
        <f aca="false">IF($G442&lt;&gt;"",AG442,"")</f>
        <v>0</v>
      </c>
      <c r="AI442" s="169"/>
      <c r="AJ442" s="170"/>
    </row>
    <row r="443" customFormat="false" ht="13" hidden="true" customHeight="false" outlineLevel="0" collapsed="false">
      <c r="A443" s="0"/>
      <c r="B443" s="167" t="str">
        <f aca="false">IF(B342&lt;&gt;"",B342,"")</f>
        <v/>
      </c>
      <c r="C443" s="116" t="str">
        <f aca="false">IF(C342&lt;&gt;"",C342,"")</f>
        <v/>
      </c>
      <c r="D443" s="116" t="str">
        <f aca="false">IF(D342&lt;&gt;"",D342,"")</f>
        <v/>
      </c>
      <c r="E443" s="116" t="str">
        <f aca="false">IF(E342&lt;&gt;"",E342,"")</f>
        <v/>
      </c>
      <c r="F443" s="116" t="n">
        <v>5</v>
      </c>
      <c r="G443" s="168" t="n">
        <f aca="false">G342</f>
        <v>1</v>
      </c>
      <c r="H443" s="49" t="n">
        <f aca="false">IF($G443&lt;&gt;"",G443,"")</f>
        <v>1</v>
      </c>
      <c r="I443" s="169"/>
      <c r="J443" s="170"/>
      <c r="K443" s="171" t="str">
        <f aca="false">IF($B443&lt;&gt;"",IF(I443,(INDEX(P$415:Q$418,MATCH(H443,P$415:P$418),2)/I443)*1000,0),"")</f>
        <v/>
      </c>
      <c r="L443" s="171" t="str">
        <f aca="false">IF(Q$11&lt;&gt;"",IF($B443&lt;&gt;"",K443-J443,""),"")</f>
        <v/>
      </c>
      <c r="M443" s="172" t="str">
        <f aca="false">IF(B443&lt;&gt;"",RANK(L443,L$415:L$514),"")</f>
        <v/>
      </c>
      <c r="N443" s="172" t="str">
        <f aca="false">IF(B443&lt;&gt;"",'Classement Général'!BE39,"")</f>
        <v/>
      </c>
      <c r="O443" s="172" t="str">
        <f aca="false">IF(B140&lt;&gt;"",'Calculs (M1..M20)'!A42,"")</f>
        <v/>
      </c>
      <c r="P443" s="0"/>
      <c r="Q443" s="0"/>
      <c r="R443" s="0"/>
      <c r="S443" s="0"/>
      <c r="T443" s="0"/>
      <c r="U443" s="0"/>
      <c r="V443" s="0"/>
      <c r="AH443" s="49" t="n">
        <f aca="false">IF($G443&lt;&gt;"",AG443,"")</f>
        <v>0</v>
      </c>
      <c r="AI443" s="169"/>
      <c r="AJ443" s="170"/>
    </row>
    <row r="444" customFormat="false" ht="13" hidden="true" customHeight="false" outlineLevel="0" collapsed="false">
      <c r="A444" s="0"/>
      <c r="B444" s="167" t="str">
        <f aca="false">IF(B343&lt;&gt;"",B343,"")</f>
        <v/>
      </c>
      <c r="C444" s="116" t="str">
        <f aca="false">IF(C343&lt;&gt;"",C343,"")</f>
        <v/>
      </c>
      <c r="D444" s="116" t="str">
        <f aca="false">IF(D343&lt;&gt;"",D343,"")</f>
        <v/>
      </c>
      <c r="E444" s="116" t="str">
        <f aca="false">IF(E343&lt;&gt;"",E343,"")</f>
        <v/>
      </c>
      <c r="F444" s="116" t="n">
        <v>5</v>
      </c>
      <c r="G444" s="168" t="n">
        <f aca="false">G343</f>
        <v>1</v>
      </c>
      <c r="H444" s="49" t="n">
        <f aca="false">IF($G444&lt;&gt;"",G444,"")</f>
        <v>1</v>
      </c>
      <c r="I444" s="169"/>
      <c r="J444" s="170"/>
      <c r="K444" s="171" t="str">
        <f aca="false">IF($B444&lt;&gt;"",IF(I444,(INDEX(P$415:Q$418,MATCH(H444,P$415:P$418),2)/I444)*1000,0),"")</f>
        <v/>
      </c>
      <c r="L444" s="171" t="str">
        <f aca="false">IF(Q$11&lt;&gt;"",IF($B444&lt;&gt;"",K444-J444,""),"")</f>
        <v/>
      </c>
      <c r="M444" s="172" t="str">
        <f aca="false">IF(B444&lt;&gt;"",RANK(L444,L$415:L$514),"")</f>
        <v/>
      </c>
      <c r="N444" s="172" t="str">
        <f aca="false">IF(B444&lt;&gt;"",'Classement Général'!BE40,"")</f>
        <v/>
      </c>
      <c r="O444" s="172" t="str">
        <f aca="false">IF(B141&lt;&gt;"",'Calculs (M1..M20)'!A43,"")</f>
        <v/>
      </c>
      <c r="P444" s="0"/>
      <c r="Q444" s="0"/>
      <c r="R444" s="0"/>
      <c r="S444" s="0"/>
      <c r="T444" s="0"/>
      <c r="U444" s="0"/>
      <c r="V444" s="0"/>
      <c r="AH444" s="49" t="n">
        <f aca="false">IF($G444&lt;&gt;"",AG444,"")</f>
        <v>0</v>
      </c>
      <c r="AI444" s="169"/>
      <c r="AJ444" s="170"/>
    </row>
    <row r="445" customFormat="false" ht="13" hidden="true" customHeight="false" outlineLevel="0" collapsed="false">
      <c r="A445" s="0"/>
      <c r="B445" s="167" t="str">
        <f aca="false">IF(B344&lt;&gt;"",B344,"")</f>
        <v/>
      </c>
      <c r="C445" s="116" t="str">
        <f aca="false">IF(C344&lt;&gt;"",C344,"")</f>
        <v/>
      </c>
      <c r="D445" s="116" t="str">
        <f aca="false">IF(D344&lt;&gt;"",D344,"")</f>
        <v/>
      </c>
      <c r="E445" s="116" t="str">
        <f aca="false">IF(E344&lt;&gt;"",E344,"")</f>
        <v/>
      </c>
      <c r="F445" s="116" t="n">
        <v>5</v>
      </c>
      <c r="G445" s="168" t="n">
        <f aca="false">G344</f>
        <v>1</v>
      </c>
      <c r="H445" s="49" t="n">
        <f aca="false">IF($G445&lt;&gt;"",G445,"")</f>
        <v>1</v>
      </c>
      <c r="I445" s="169"/>
      <c r="J445" s="170"/>
      <c r="K445" s="171" t="str">
        <f aca="false">IF($B445&lt;&gt;"",IF(I445,(INDEX(P$415:Q$418,MATCH(H445,P$415:P$418),2)/I445)*1000,0),"")</f>
        <v/>
      </c>
      <c r="L445" s="171" t="str">
        <f aca="false">IF(Q$11&lt;&gt;"",IF($B445&lt;&gt;"",K445-J445,""),"")</f>
        <v/>
      </c>
      <c r="M445" s="172" t="str">
        <f aca="false">IF(B445&lt;&gt;"",RANK(L445,L$415:L$514),"")</f>
        <v/>
      </c>
      <c r="N445" s="172" t="str">
        <f aca="false">IF(B445&lt;&gt;"",'Classement Général'!BE41,"")</f>
        <v/>
      </c>
      <c r="O445" s="172" t="str">
        <f aca="false">IF(B142&lt;&gt;"",'Calculs (M1..M20)'!A44,"")</f>
        <v/>
      </c>
      <c r="P445" s="0"/>
      <c r="Q445" s="0"/>
      <c r="R445" s="0"/>
      <c r="S445" s="0"/>
      <c r="T445" s="0"/>
      <c r="U445" s="0"/>
      <c r="V445" s="0"/>
      <c r="AH445" s="49" t="n">
        <f aca="false">IF($G445&lt;&gt;"",AG445,"")</f>
        <v>0</v>
      </c>
      <c r="AI445" s="169"/>
      <c r="AJ445" s="170"/>
    </row>
    <row r="446" customFormat="false" ht="13" hidden="true" customHeight="false" outlineLevel="0" collapsed="false">
      <c r="A446" s="0"/>
      <c r="B446" s="167" t="str">
        <f aca="false">IF(B345&lt;&gt;"",B345,"")</f>
        <v/>
      </c>
      <c r="C446" s="116" t="str">
        <f aca="false">IF(C345&lt;&gt;"",C345,"")</f>
        <v/>
      </c>
      <c r="D446" s="116" t="str">
        <f aca="false">IF(D345&lt;&gt;"",D345,"")</f>
        <v/>
      </c>
      <c r="E446" s="116" t="str">
        <f aca="false">IF(E345&lt;&gt;"",E345,"")</f>
        <v/>
      </c>
      <c r="F446" s="116" t="n">
        <v>5</v>
      </c>
      <c r="G446" s="168" t="n">
        <f aca="false">G345</f>
        <v>1</v>
      </c>
      <c r="H446" s="49" t="n">
        <f aca="false">IF($G446&lt;&gt;"",G446,"")</f>
        <v>1</v>
      </c>
      <c r="I446" s="169"/>
      <c r="J446" s="170"/>
      <c r="K446" s="171" t="str">
        <f aca="false">IF($B446&lt;&gt;"",IF(I446,(INDEX(P$415:Q$418,MATCH(H446,P$415:P$418),2)/I446)*1000,0),"")</f>
        <v/>
      </c>
      <c r="L446" s="171" t="str">
        <f aca="false">IF(Q$11&lt;&gt;"",IF($B446&lt;&gt;"",K446-J446,""),"")</f>
        <v/>
      </c>
      <c r="M446" s="172" t="str">
        <f aca="false">IF(B446&lt;&gt;"",RANK(L446,L$415:L$514),"")</f>
        <v/>
      </c>
      <c r="N446" s="172" t="str">
        <f aca="false">IF(B446&lt;&gt;"",'Classement Général'!BE42,"")</f>
        <v/>
      </c>
      <c r="O446" s="172" t="str">
        <f aca="false">IF(B143&lt;&gt;"",'Calculs (M1..M20)'!A45,"")</f>
        <v/>
      </c>
      <c r="P446" s="0"/>
      <c r="Q446" s="0"/>
      <c r="R446" s="0"/>
      <c r="S446" s="0"/>
      <c r="T446" s="0"/>
      <c r="U446" s="0"/>
      <c r="V446" s="0"/>
      <c r="AH446" s="49" t="n">
        <f aca="false">IF($G446&lt;&gt;"",AG446,"")</f>
        <v>0</v>
      </c>
      <c r="AI446" s="169"/>
      <c r="AJ446" s="170"/>
    </row>
    <row r="447" customFormat="false" ht="13" hidden="true" customHeight="false" outlineLevel="0" collapsed="false">
      <c r="A447" s="0"/>
      <c r="B447" s="167" t="str">
        <f aca="false">IF(B346&lt;&gt;"",B346,"")</f>
        <v/>
      </c>
      <c r="C447" s="116" t="str">
        <f aca="false">IF(C346&lt;&gt;"",C346,"")</f>
        <v/>
      </c>
      <c r="D447" s="116" t="str">
        <f aca="false">IF(D346&lt;&gt;"",D346,"")</f>
        <v/>
      </c>
      <c r="E447" s="116" t="str">
        <f aca="false">IF(E346&lt;&gt;"",E346,"")</f>
        <v/>
      </c>
      <c r="F447" s="116" t="n">
        <v>5</v>
      </c>
      <c r="G447" s="168" t="n">
        <f aca="false">G346</f>
        <v>1</v>
      </c>
      <c r="H447" s="49" t="n">
        <f aca="false">IF($G447&lt;&gt;"",G447,"")</f>
        <v>1</v>
      </c>
      <c r="I447" s="169"/>
      <c r="J447" s="170"/>
      <c r="K447" s="171" t="str">
        <f aca="false">IF($B447&lt;&gt;"",IF(I447,(INDEX(P$415:Q$418,MATCH(H447,P$415:P$418),2)/I447)*1000,0),"")</f>
        <v/>
      </c>
      <c r="L447" s="171" t="str">
        <f aca="false">IF(Q$11&lt;&gt;"",IF($B447&lt;&gt;"",K447-J447,""),"")</f>
        <v/>
      </c>
      <c r="M447" s="172" t="str">
        <f aca="false">IF(B447&lt;&gt;"",RANK(L447,L$415:L$514),"")</f>
        <v/>
      </c>
      <c r="N447" s="172" t="str">
        <f aca="false">IF(B447&lt;&gt;"",'Classement Général'!BE43,"")</f>
        <v/>
      </c>
      <c r="O447" s="172" t="str">
        <f aca="false">IF(B144&lt;&gt;"",'Calculs (M1..M20)'!A46,"")</f>
        <v/>
      </c>
      <c r="P447" s="0"/>
      <c r="Q447" s="0"/>
      <c r="R447" s="0"/>
      <c r="S447" s="0"/>
      <c r="T447" s="0"/>
      <c r="U447" s="0"/>
      <c r="V447" s="0"/>
      <c r="AH447" s="49" t="n">
        <f aca="false">IF($G447&lt;&gt;"",AG447,"")</f>
        <v>0</v>
      </c>
      <c r="AI447" s="169"/>
      <c r="AJ447" s="170"/>
    </row>
    <row r="448" customFormat="false" ht="13" hidden="true" customHeight="false" outlineLevel="0" collapsed="false">
      <c r="A448" s="0"/>
      <c r="B448" s="167" t="str">
        <f aca="false">IF(B347&lt;&gt;"",B347,"")</f>
        <v/>
      </c>
      <c r="C448" s="116" t="str">
        <f aca="false">IF(C347&lt;&gt;"",C347,"")</f>
        <v/>
      </c>
      <c r="D448" s="116" t="str">
        <f aca="false">IF(D347&lt;&gt;"",D347,"")</f>
        <v/>
      </c>
      <c r="E448" s="116" t="str">
        <f aca="false">IF(E347&lt;&gt;"",E347,"")</f>
        <v/>
      </c>
      <c r="F448" s="116" t="n">
        <v>5</v>
      </c>
      <c r="G448" s="168" t="n">
        <f aca="false">G347</f>
        <v>1</v>
      </c>
      <c r="H448" s="49" t="n">
        <f aca="false">IF($G448&lt;&gt;"",G448,"")</f>
        <v>1</v>
      </c>
      <c r="I448" s="169"/>
      <c r="J448" s="170"/>
      <c r="K448" s="171" t="str">
        <f aca="false">IF($B448&lt;&gt;"",IF(I448,(INDEX(P$415:Q$418,MATCH(H448,P$415:P$418),2)/I448)*1000,0),"")</f>
        <v/>
      </c>
      <c r="L448" s="171" t="str">
        <f aca="false">IF(Q$11&lt;&gt;"",IF($B448&lt;&gt;"",K448-J448,""),"")</f>
        <v/>
      </c>
      <c r="M448" s="172" t="str">
        <f aca="false">IF(B448&lt;&gt;"",RANK(L448,L$415:L$514),"")</f>
        <v/>
      </c>
      <c r="N448" s="172" t="str">
        <f aca="false">IF(B448&lt;&gt;"",'Classement Général'!BE44,"")</f>
        <v/>
      </c>
      <c r="O448" s="172" t="str">
        <f aca="false">IF(B145&lt;&gt;"",'Calculs (M1..M20)'!A47,"")</f>
        <v/>
      </c>
      <c r="P448" s="0"/>
      <c r="Q448" s="0"/>
      <c r="R448" s="0"/>
      <c r="S448" s="0"/>
      <c r="T448" s="0"/>
      <c r="U448" s="0"/>
      <c r="V448" s="0"/>
      <c r="AH448" s="49" t="n">
        <f aca="false">IF($G448&lt;&gt;"",AG448,"")</f>
        <v>0</v>
      </c>
      <c r="AI448" s="169"/>
      <c r="AJ448" s="170"/>
    </row>
    <row r="449" customFormat="false" ht="13" hidden="true" customHeight="false" outlineLevel="0" collapsed="false">
      <c r="A449" s="0"/>
      <c r="B449" s="167" t="str">
        <f aca="false">IF(B348&lt;&gt;"",B348,"")</f>
        <v/>
      </c>
      <c r="C449" s="116" t="str">
        <f aca="false">IF(C348&lt;&gt;"",C348,"")</f>
        <v/>
      </c>
      <c r="D449" s="116" t="str">
        <f aca="false">IF(D348&lt;&gt;"",D348,"")</f>
        <v/>
      </c>
      <c r="E449" s="116" t="str">
        <f aca="false">IF(E348&lt;&gt;"",E348,"")</f>
        <v/>
      </c>
      <c r="F449" s="116" t="n">
        <v>5</v>
      </c>
      <c r="G449" s="168" t="n">
        <f aca="false">G348</f>
        <v>1</v>
      </c>
      <c r="H449" s="49" t="n">
        <f aca="false">IF($G449&lt;&gt;"",G449,"")</f>
        <v>1</v>
      </c>
      <c r="I449" s="169"/>
      <c r="J449" s="170"/>
      <c r="K449" s="171" t="str">
        <f aca="false">IF($B449&lt;&gt;"",IF(I449,(INDEX(P$415:Q$418,MATCH(H449,P$415:P$418),2)/I449)*1000,0),"")</f>
        <v/>
      </c>
      <c r="L449" s="171" t="str">
        <f aca="false">IF(Q$11&lt;&gt;"",IF($B449&lt;&gt;"",K449-J449,""),"")</f>
        <v/>
      </c>
      <c r="M449" s="172" t="str">
        <f aca="false">IF(B449&lt;&gt;"",RANK(L449,L$415:L$514),"")</f>
        <v/>
      </c>
      <c r="N449" s="172" t="str">
        <f aca="false">IF(B449&lt;&gt;"",'Classement Général'!BE45,"")</f>
        <v/>
      </c>
      <c r="O449" s="172" t="str">
        <f aca="false">IF(B146&lt;&gt;"",'Calculs (M1..M20)'!A48,"")</f>
        <v/>
      </c>
      <c r="P449" s="0"/>
      <c r="Q449" s="0"/>
      <c r="R449" s="0"/>
      <c r="S449" s="0"/>
      <c r="T449" s="0"/>
      <c r="U449" s="0"/>
      <c r="V449" s="0"/>
      <c r="AH449" s="49" t="n">
        <f aca="false">IF($G449&lt;&gt;"",AG449,"")</f>
        <v>0</v>
      </c>
      <c r="AI449" s="169"/>
      <c r="AJ449" s="170"/>
    </row>
    <row r="450" customFormat="false" ht="13" hidden="true" customHeight="false" outlineLevel="0" collapsed="false">
      <c r="A450" s="0"/>
      <c r="B450" s="167" t="str">
        <f aca="false">IF(B349&lt;&gt;"",B349,"")</f>
        <v/>
      </c>
      <c r="C450" s="116" t="str">
        <f aca="false">IF(C349&lt;&gt;"",C349,"")</f>
        <v/>
      </c>
      <c r="D450" s="116" t="str">
        <f aca="false">IF(D349&lt;&gt;"",D349,"")</f>
        <v/>
      </c>
      <c r="E450" s="116" t="str">
        <f aca="false">IF(E349&lt;&gt;"",E349,"")</f>
        <v/>
      </c>
      <c r="F450" s="116" t="n">
        <v>5</v>
      </c>
      <c r="G450" s="168" t="n">
        <f aca="false">G349</f>
        <v>1</v>
      </c>
      <c r="H450" s="49" t="n">
        <f aca="false">IF($G450&lt;&gt;"",G450,"")</f>
        <v>1</v>
      </c>
      <c r="I450" s="169"/>
      <c r="J450" s="170"/>
      <c r="K450" s="171" t="str">
        <f aca="false">IF($B450&lt;&gt;"",IF(I450,(INDEX(P$415:Q$418,MATCH(H450,P$415:P$418),2)/I450)*1000,0),"")</f>
        <v/>
      </c>
      <c r="L450" s="171" t="str">
        <f aca="false">IF(Q$11&lt;&gt;"",IF($B450&lt;&gt;"",K450-J450,""),"")</f>
        <v/>
      </c>
      <c r="M450" s="172" t="str">
        <f aca="false">IF(B450&lt;&gt;"",RANK(L450,L$415:L$514),"")</f>
        <v/>
      </c>
      <c r="N450" s="172" t="str">
        <f aca="false">IF(B450&lt;&gt;"",'Classement Général'!BE46,"")</f>
        <v/>
      </c>
      <c r="O450" s="172" t="str">
        <f aca="false">IF(B147&lt;&gt;"",'Calculs (M1..M20)'!A49,"")</f>
        <v/>
      </c>
      <c r="P450" s="0"/>
      <c r="Q450" s="0"/>
      <c r="R450" s="0"/>
      <c r="S450" s="0"/>
      <c r="T450" s="0"/>
      <c r="U450" s="0"/>
      <c r="V450" s="0"/>
      <c r="AH450" s="49" t="n">
        <f aca="false">IF($G450&lt;&gt;"",AG450,"")</f>
        <v>0</v>
      </c>
      <c r="AI450" s="169"/>
      <c r="AJ450" s="170"/>
    </row>
    <row r="451" customFormat="false" ht="13" hidden="true" customHeight="false" outlineLevel="0" collapsed="false">
      <c r="A451" s="0"/>
      <c r="B451" s="167" t="str">
        <f aca="false">IF(B350&lt;&gt;"",B350,"")</f>
        <v/>
      </c>
      <c r="C451" s="116" t="str">
        <f aca="false">IF(C350&lt;&gt;"",C350,"")</f>
        <v/>
      </c>
      <c r="D451" s="116" t="str">
        <f aca="false">IF(D350&lt;&gt;"",D350,"")</f>
        <v/>
      </c>
      <c r="E451" s="116" t="str">
        <f aca="false">IF(E350&lt;&gt;"",E350,"")</f>
        <v/>
      </c>
      <c r="F451" s="116" t="n">
        <v>5</v>
      </c>
      <c r="G451" s="168" t="n">
        <f aca="false">G350</f>
        <v>1</v>
      </c>
      <c r="H451" s="49" t="n">
        <f aca="false">IF($G451&lt;&gt;"",G451,"")</f>
        <v>1</v>
      </c>
      <c r="I451" s="169"/>
      <c r="J451" s="170"/>
      <c r="K451" s="171" t="str">
        <f aca="false">IF($B451&lt;&gt;"",IF(I451,(INDEX(P$415:Q$418,MATCH(H451,P$415:P$418),2)/I451)*1000,0),"")</f>
        <v/>
      </c>
      <c r="L451" s="171" t="str">
        <f aca="false">IF(Q$11&lt;&gt;"",IF($B451&lt;&gt;"",K451-J451,""),"")</f>
        <v/>
      </c>
      <c r="M451" s="172" t="str">
        <f aca="false">IF(B451&lt;&gt;"",RANK(L451,L$415:L$514),"")</f>
        <v/>
      </c>
      <c r="N451" s="172" t="str">
        <f aca="false">IF(B451&lt;&gt;"",'Classement Général'!BE47,"")</f>
        <v/>
      </c>
      <c r="O451" s="172" t="str">
        <f aca="false">IF(B148&lt;&gt;"",'Calculs (M1..M20)'!A50,"")</f>
        <v/>
      </c>
      <c r="P451" s="0"/>
      <c r="Q451" s="0"/>
      <c r="R451" s="0"/>
      <c r="S451" s="0"/>
      <c r="T451" s="0"/>
      <c r="U451" s="0"/>
      <c r="V451" s="0"/>
      <c r="AH451" s="49" t="n">
        <f aca="false">IF($G451&lt;&gt;"",AG451,"")</f>
        <v>0</v>
      </c>
      <c r="AI451" s="169"/>
      <c r="AJ451" s="170"/>
    </row>
    <row r="452" customFormat="false" ht="13" hidden="true" customHeight="false" outlineLevel="0" collapsed="false">
      <c r="A452" s="0"/>
      <c r="B452" s="167" t="str">
        <f aca="false">IF(B351&lt;&gt;"",B351,"")</f>
        <v/>
      </c>
      <c r="C452" s="116" t="str">
        <f aca="false">IF(C351&lt;&gt;"",C351,"")</f>
        <v/>
      </c>
      <c r="D452" s="116" t="str">
        <f aca="false">IF(D351&lt;&gt;"",D351,"")</f>
        <v/>
      </c>
      <c r="E452" s="116" t="str">
        <f aca="false">IF(E351&lt;&gt;"",E351,"")</f>
        <v/>
      </c>
      <c r="F452" s="116" t="n">
        <v>5</v>
      </c>
      <c r="G452" s="168" t="n">
        <f aca="false">G351</f>
        <v>1</v>
      </c>
      <c r="H452" s="49" t="n">
        <f aca="false">IF($G452&lt;&gt;"",G452,"")</f>
        <v>1</v>
      </c>
      <c r="I452" s="169"/>
      <c r="J452" s="170"/>
      <c r="K452" s="171" t="str">
        <f aca="false">IF($B452&lt;&gt;"",IF(I452,(INDEX(P$415:Q$418,MATCH(H452,P$415:P$418),2)/I452)*1000,0),"")</f>
        <v/>
      </c>
      <c r="L452" s="171" t="str">
        <f aca="false">IF(Q$11&lt;&gt;"",IF($B452&lt;&gt;"",K452-J452,""),"")</f>
        <v/>
      </c>
      <c r="M452" s="172" t="str">
        <f aca="false">IF(B452&lt;&gt;"",RANK(L452,L$415:L$514),"")</f>
        <v/>
      </c>
      <c r="N452" s="172" t="str">
        <f aca="false">IF(B452&lt;&gt;"",'Classement Général'!BE48,"")</f>
        <v/>
      </c>
      <c r="O452" s="172" t="str">
        <f aca="false">IF(B149&lt;&gt;"",'Calculs (M1..M20)'!A51,"")</f>
        <v/>
      </c>
      <c r="P452" s="0"/>
      <c r="Q452" s="0"/>
      <c r="R452" s="0"/>
      <c r="S452" s="0"/>
      <c r="T452" s="0"/>
      <c r="U452" s="0"/>
      <c r="V452" s="0"/>
      <c r="AH452" s="49" t="n">
        <f aca="false">IF($G452&lt;&gt;"",AG452,"")</f>
        <v>0</v>
      </c>
      <c r="AI452" s="169"/>
      <c r="AJ452" s="170"/>
    </row>
    <row r="453" customFormat="false" ht="13" hidden="true" customHeight="false" outlineLevel="0" collapsed="false">
      <c r="A453" s="0"/>
      <c r="B453" s="167" t="str">
        <f aca="false">IF(B352&lt;&gt;"",B352,"")</f>
        <v/>
      </c>
      <c r="C453" s="116" t="str">
        <f aca="false">IF(C352&lt;&gt;"",C352,"")</f>
        <v/>
      </c>
      <c r="D453" s="116" t="str">
        <f aca="false">IF(D352&lt;&gt;"",D352,"")</f>
        <v/>
      </c>
      <c r="E453" s="116" t="str">
        <f aca="false">IF(E352&lt;&gt;"",E352,"")</f>
        <v/>
      </c>
      <c r="F453" s="116" t="n">
        <v>5</v>
      </c>
      <c r="G453" s="168" t="n">
        <f aca="false">G352</f>
        <v>1</v>
      </c>
      <c r="H453" s="49" t="n">
        <f aca="false">IF($G453&lt;&gt;"",G453,"")</f>
        <v>1</v>
      </c>
      <c r="I453" s="169"/>
      <c r="J453" s="170"/>
      <c r="K453" s="171" t="str">
        <f aca="false">IF($B453&lt;&gt;"",IF(I453,(INDEX(P$415:Q$418,MATCH(H453,P$415:P$418),2)/I453)*1000,0),"")</f>
        <v/>
      </c>
      <c r="L453" s="171" t="str">
        <f aca="false">IF(Q$11&lt;&gt;"",IF($B453&lt;&gt;"",K453-J453,""),"")</f>
        <v/>
      </c>
      <c r="M453" s="172" t="str">
        <f aca="false">IF(B453&lt;&gt;"",RANK(L453,L$415:L$514),"")</f>
        <v/>
      </c>
      <c r="N453" s="172" t="str">
        <f aca="false">IF(B453&lt;&gt;"",'Classement Général'!BE49,"")</f>
        <v/>
      </c>
      <c r="O453" s="172" t="str">
        <f aca="false">IF(B150&lt;&gt;"",'Calculs (M1..M20)'!A52,"")</f>
        <v/>
      </c>
      <c r="P453" s="0"/>
      <c r="Q453" s="0"/>
      <c r="R453" s="0"/>
      <c r="S453" s="0"/>
      <c r="T453" s="0"/>
      <c r="U453" s="0"/>
      <c r="V453" s="0"/>
      <c r="AH453" s="49" t="n">
        <f aca="false">IF($G453&lt;&gt;"",AG453,"")</f>
        <v>0</v>
      </c>
      <c r="AI453" s="169"/>
      <c r="AJ453" s="170"/>
    </row>
    <row r="454" customFormat="false" ht="13" hidden="true" customHeight="false" outlineLevel="0" collapsed="false">
      <c r="A454" s="0"/>
      <c r="B454" s="167" t="str">
        <f aca="false">IF(B353&lt;&gt;"",B353,"")</f>
        <v/>
      </c>
      <c r="C454" s="116" t="str">
        <f aca="false">IF(C353&lt;&gt;"",C353,"")</f>
        <v/>
      </c>
      <c r="D454" s="116" t="str">
        <f aca="false">IF(D353&lt;&gt;"",D353,"")</f>
        <v/>
      </c>
      <c r="E454" s="116" t="str">
        <f aca="false">IF(E353&lt;&gt;"",E353,"")</f>
        <v/>
      </c>
      <c r="F454" s="116" t="n">
        <v>5</v>
      </c>
      <c r="G454" s="168" t="n">
        <f aca="false">G353</f>
        <v>1</v>
      </c>
      <c r="H454" s="49" t="n">
        <f aca="false">IF($G454&lt;&gt;"",G454,"")</f>
        <v>1</v>
      </c>
      <c r="I454" s="169"/>
      <c r="J454" s="170"/>
      <c r="K454" s="171" t="str">
        <f aca="false">IF($B454&lt;&gt;"",IF(I454,(INDEX(P$415:Q$418,MATCH(H454,P$415:P$418),2)/I454)*1000,0),"")</f>
        <v/>
      </c>
      <c r="L454" s="171" t="str">
        <f aca="false">IF(Q$11&lt;&gt;"",IF($B454&lt;&gt;"",K454-J454,""),"")</f>
        <v/>
      </c>
      <c r="M454" s="172" t="str">
        <f aca="false">IF(B454&lt;&gt;"",RANK(L454,L$415:L$514),"")</f>
        <v/>
      </c>
      <c r="N454" s="172" t="str">
        <f aca="false">IF(B454&lt;&gt;"",'Classement Général'!BE50,"")</f>
        <v/>
      </c>
      <c r="O454" s="172" t="str">
        <f aca="false">IF(B151&lt;&gt;"",'Calculs (M1..M20)'!A53,"")</f>
        <v/>
      </c>
      <c r="P454" s="0"/>
      <c r="Q454" s="0"/>
      <c r="R454" s="0"/>
      <c r="S454" s="0"/>
      <c r="T454" s="0"/>
      <c r="U454" s="0"/>
      <c r="V454" s="0"/>
      <c r="AH454" s="49" t="n">
        <f aca="false">IF($G454&lt;&gt;"",AG454,"")</f>
        <v>0</v>
      </c>
      <c r="AI454" s="169"/>
      <c r="AJ454" s="170"/>
    </row>
    <row r="455" customFormat="false" ht="13" hidden="true" customHeight="false" outlineLevel="0" collapsed="false">
      <c r="A455" s="0"/>
      <c r="B455" s="167" t="str">
        <f aca="false">IF(B354&lt;&gt;"",B354,"")</f>
        <v/>
      </c>
      <c r="C455" s="116" t="str">
        <f aca="false">IF(C354&lt;&gt;"",C354,"")</f>
        <v/>
      </c>
      <c r="D455" s="116" t="str">
        <f aca="false">IF(D354&lt;&gt;"",D354,"")</f>
        <v/>
      </c>
      <c r="E455" s="116" t="str">
        <f aca="false">IF(E354&lt;&gt;"",E354,"")</f>
        <v/>
      </c>
      <c r="F455" s="116" t="n">
        <v>5</v>
      </c>
      <c r="G455" s="168" t="n">
        <f aca="false">G354</f>
        <v>1</v>
      </c>
      <c r="H455" s="49" t="n">
        <f aca="false">IF($G455&lt;&gt;"",G455,"")</f>
        <v>1</v>
      </c>
      <c r="I455" s="169"/>
      <c r="J455" s="170"/>
      <c r="K455" s="171" t="str">
        <f aca="false">IF($B455&lt;&gt;"",IF(I455,(INDEX(P$415:Q$418,MATCH(H455,P$415:P$418),2)/I455)*1000,0),"")</f>
        <v/>
      </c>
      <c r="L455" s="171" t="str">
        <f aca="false">IF(Q$11&lt;&gt;"",IF($B455&lt;&gt;"",K455-J455,""),"")</f>
        <v/>
      </c>
      <c r="M455" s="172" t="str">
        <f aca="false">IF(B455&lt;&gt;"",RANK(L455,L$415:L$514),"")</f>
        <v/>
      </c>
      <c r="N455" s="172" t="str">
        <f aca="false">IF(B455&lt;&gt;"",'Classement Général'!BE51,"")</f>
        <v/>
      </c>
      <c r="O455" s="172" t="str">
        <f aca="false">IF(B152&lt;&gt;"",'Calculs (M1..M20)'!A54,"")</f>
        <v/>
      </c>
      <c r="P455" s="0"/>
      <c r="Q455" s="0"/>
      <c r="R455" s="0"/>
      <c r="S455" s="0"/>
      <c r="T455" s="0"/>
      <c r="U455" s="0"/>
      <c r="V455" s="0"/>
      <c r="AH455" s="49" t="n">
        <f aca="false">IF($G455&lt;&gt;"",AG455,"")</f>
        <v>0</v>
      </c>
      <c r="AI455" s="169"/>
      <c r="AJ455" s="170"/>
    </row>
    <row r="456" customFormat="false" ht="13" hidden="true" customHeight="false" outlineLevel="0" collapsed="false">
      <c r="A456" s="0"/>
      <c r="B456" s="167" t="str">
        <f aca="false">IF(B355&lt;&gt;"",B355,"")</f>
        <v/>
      </c>
      <c r="C456" s="116" t="str">
        <f aca="false">IF(C355&lt;&gt;"",C355,"")</f>
        <v/>
      </c>
      <c r="D456" s="116" t="str">
        <f aca="false">IF(D355&lt;&gt;"",D355,"")</f>
        <v/>
      </c>
      <c r="E456" s="116" t="str">
        <f aca="false">IF(E355&lt;&gt;"",E355,"")</f>
        <v/>
      </c>
      <c r="F456" s="116" t="n">
        <v>5</v>
      </c>
      <c r="G456" s="168" t="n">
        <f aca="false">G355</f>
        <v>1</v>
      </c>
      <c r="H456" s="49" t="n">
        <f aca="false">IF($G456&lt;&gt;"",G456,"")</f>
        <v>1</v>
      </c>
      <c r="I456" s="169"/>
      <c r="J456" s="170"/>
      <c r="K456" s="171" t="str">
        <f aca="false">IF($B456&lt;&gt;"",IF(I456,(INDEX(P$415:Q$418,MATCH(H456,P$415:P$418),2)/I456)*1000,0),"")</f>
        <v/>
      </c>
      <c r="L456" s="171" t="str">
        <f aca="false">IF(Q$11&lt;&gt;"",IF($B456&lt;&gt;"",K456-J456,""),"")</f>
        <v/>
      </c>
      <c r="M456" s="172" t="str">
        <f aca="false">IF(B456&lt;&gt;"",RANK(L456,L$415:L$514),"")</f>
        <v/>
      </c>
      <c r="N456" s="172" t="str">
        <f aca="false">IF(B456&lt;&gt;"",'Classement Général'!BE52,"")</f>
        <v/>
      </c>
      <c r="O456" s="172" t="str">
        <f aca="false">IF(B153&lt;&gt;"",'Calculs (M1..M20)'!A55,"")</f>
        <v/>
      </c>
      <c r="P456" s="0"/>
      <c r="Q456" s="0"/>
      <c r="R456" s="0"/>
      <c r="S456" s="0"/>
      <c r="T456" s="0"/>
      <c r="U456" s="0"/>
      <c r="V456" s="0"/>
      <c r="AH456" s="49" t="n">
        <f aca="false">IF($G456&lt;&gt;"",AG456,"")</f>
        <v>0</v>
      </c>
      <c r="AI456" s="169"/>
      <c r="AJ456" s="170"/>
    </row>
    <row r="457" customFormat="false" ht="13" hidden="true" customHeight="false" outlineLevel="0" collapsed="false">
      <c r="A457" s="0"/>
      <c r="B457" s="167" t="str">
        <f aca="false">IF(B356&lt;&gt;"",B356,"")</f>
        <v/>
      </c>
      <c r="C457" s="116" t="str">
        <f aca="false">IF(C356&lt;&gt;"",C356,"")</f>
        <v/>
      </c>
      <c r="D457" s="116" t="str">
        <f aca="false">IF(D356&lt;&gt;"",D356,"")</f>
        <v/>
      </c>
      <c r="E457" s="116" t="str">
        <f aca="false">IF(E356&lt;&gt;"",E356,"")</f>
        <v/>
      </c>
      <c r="F457" s="116" t="n">
        <v>5</v>
      </c>
      <c r="G457" s="168" t="n">
        <f aca="false">G356</f>
        <v>1</v>
      </c>
      <c r="H457" s="49" t="n">
        <f aca="false">IF($G457&lt;&gt;"",G457,"")</f>
        <v>1</v>
      </c>
      <c r="I457" s="169"/>
      <c r="J457" s="170"/>
      <c r="K457" s="171" t="str">
        <f aca="false">IF($B457&lt;&gt;"",IF(I457,(INDEX(P$415:Q$418,MATCH(H457,P$415:P$418),2)/I457)*1000,0),"")</f>
        <v/>
      </c>
      <c r="L457" s="171" t="str">
        <f aca="false">IF(Q$11&lt;&gt;"",IF($B457&lt;&gt;"",K457-J457,""),"")</f>
        <v/>
      </c>
      <c r="M457" s="172" t="str">
        <f aca="false">IF(B457&lt;&gt;"",RANK(L457,L$415:L$514),"")</f>
        <v/>
      </c>
      <c r="N457" s="172" t="str">
        <f aca="false">IF(B457&lt;&gt;"",'Classement Général'!BE53,"")</f>
        <v/>
      </c>
      <c r="O457" s="172" t="str">
        <f aca="false">IF(B154&lt;&gt;"",'Calculs (M1..M20)'!A56,"")</f>
        <v/>
      </c>
      <c r="P457" s="0"/>
      <c r="Q457" s="0"/>
      <c r="R457" s="0"/>
      <c r="S457" s="0"/>
      <c r="T457" s="0"/>
      <c r="U457" s="0"/>
      <c r="V457" s="0"/>
      <c r="AH457" s="49" t="n">
        <f aca="false">IF($G457&lt;&gt;"",AG457,"")</f>
        <v>0</v>
      </c>
      <c r="AI457" s="169"/>
      <c r="AJ457" s="170"/>
    </row>
    <row r="458" customFormat="false" ht="13" hidden="true" customHeight="false" outlineLevel="0" collapsed="false">
      <c r="A458" s="0"/>
      <c r="B458" s="167" t="str">
        <f aca="false">IF(B357&lt;&gt;"",B357,"")</f>
        <v/>
      </c>
      <c r="C458" s="116" t="str">
        <f aca="false">IF(C357&lt;&gt;"",C357,"")</f>
        <v/>
      </c>
      <c r="D458" s="116" t="str">
        <f aca="false">IF(D357&lt;&gt;"",D357,"")</f>
        <v/>
      </c>
      <c r="E458" s="116" t="str">
        <f aca="false">IF(E357&lt;&gt;"",E357,"")</f>
        <v/>
      </c>
      <c r="F458" s="116" t="n">
        <v>5</v>
      </c>
      <c r="G458" s="168" t="n">
        <f aca="false">G357</f>
        <v>1</v>
      </c>
      <c r="H458" s="49" t="n">
        <f aca="false">IF($G458&lt;&gt;"",G458,"")</f>
        <v>1</v>
      </c>
      <c r="I458" s="169"/>
      <c r="J458" s="170"/>
      <c r="K458" s="171" t="str">
        <f aca="false">IF($B458&lt;&gt;"",IF(I458,(INDEX(P$415:Q$418,MATCH(H458,P$415:P$418),2)/I458)*1000,0),"")</f>
        <v/>
      </c>
      <c r="L458" s="171" t="str">
        <f aca="false">IF(Q$11&lt;&gt;"",IF($B458&lt;&gt;"",K458-J458,""),"")</f>
        <v/>
      </c>
      <c r="M458" s="172" t="str">
        <f aca="false">IF(B458&lt;&gt;"",RANK(L458,L$415:L$514),"")</f>
        <v/>
      </c>
      <c r="N458" s="172" t="str">
        <f aca="false">IF(B458&lt;&gt;"",'Classement Général'!BE54,"")</f>
        <v/>
      </c>
      <c r="O458" s="172" t="str">
        <f aca="false">IF(B155&lt;&gt;"",'Calculs (M1..M20)'!A57,"")</f>
        <v/>
      </c>
      <c r="P458" s="0"/>
      <c r="Q458" s="0"/>
      <c r="R458" s="0"/>
      <c r="S458" s="0"/>
      <c r="T458" s="0"/>
      <c r="U458" s="0"/>
      <c r="V458" s="0"/>
      <c r="AH458" s="49" t="n">
        <f aca="false">IF($G458&lt;&gt;"",AG458,"")</f>
        <v>0</v>
      </c>
      <c r="AI458" s="169"/>
      <c r="AJ458" s="170"/>
    </row>
    <row r="459" customFormat="false" ht="13" hidden="true" customHeight="false" outlineLevel="0" collapsed="false">
      <c r="A459" s="0"/>
      <c r="B459" s="167" t="str">
        <f aca="false">IF(B358&lt;&gt;"",B358,"")</f>
        <v/>
      </c>
      <c r="C459" s="116" t="str">
        <f aca="false">IF(C358&lt;&gt;"",C358,"")</f>
        <v/>
      </c>
      <c r="D459" s="116" t="str">
        <f aca="false">IF(D358&lt;&gt;"",D358,"")</f>
        <v/>
      </c>
      <c r="E459" s="116" t="str">
        <f aca="false">IF(E358&lt;&gt;"",E358,"")</f>
        <v/>
      </c>
      <c r="F459" s="116" t="n">
        <v>5</v>
      </c>
      <c r="G459" s="168" t="n">
        <f aca="false">G358</f>
        <v>1</v>
      </c>
      <c r="H459" s="49" t="n">
        <f aca="false">IF($G459&lt;&gt;"",G459,"")</f>
        <v>1</v>
      </c>
      <c r="I459" s="169"/>
      <c r="J459" s="170"/>
      <c r="K459" s="171" t="str">
        <f aca="false">IF($B459&lt;&gt;"",IF(I459,(INDEX(P$415:Q$418,MATCH(H459,P$415:P$418),2)/I459)*1000,0),"")</f>
        <v/>
      </c>
      <c r="L459" s="171" t="str">
        <f aca="false">IF(Q$11&lt;&gt;"",IF($B459&lt;&gt;"",K459-J459,""),"")</f>
        <v/>
      </c>
      <c r="M459" s="172" t="str">
        <f aca="false">IF(B459&lt;&gt;"",RANK(L459,L$415:L$514),"")</f>
        <v/>
      </c>
      <c r="N459" s="172" t="str">
        <f aca="false">IF(B459&lt;&gt;"",'Classement Général'!BE55,"")</f>
        <v/>
      </c>
      <c r="O459" s="172" t="str">
        <f aca="false">IF(B156&lt;&gt;"",'Calculs (M1..M20)'!A58,"")</f>
        <v/>
      </c>
      <c r="P459" s="0"/>
      <c r="Q459" s="0"/>
      <c r="R459" s="0"/>
      <c r="S459" s="0"/>
      <c r="T459" s="0"/>
      <c r="U459" s="0"/>
      <c r="V459" s="0"/>
      <c r="AH459" s="49" t="n">
        <f aca="false">IF($G459&lt;&gt;"",AG459,"")</f>
        <v>0</v>
      </c>
      <c r="AI459" s="169"/>
      <c r="AJ459" s="170"/>
    </row>
    <row r="460" customFormat="false" ht="13" hidden="true" customHeight="false" outlineLevel="0" collapsed="false">
      <c r="A460" s="0"/>
      <c r="B460" s="167" t="str">
        <f aca="false">IF(B359&lt;&gt;"",B359,"")</f>
        <v/>
      </c>
      <c r="C460" s="116" t="str">
        <f aca="false">IF(C359&lt;&gt;"",C359,"")</f>
        <v/>
      </c>
      <c r="D460" s="116" t="str">
        <f aca="false">IF(D359&lt;&gt;"",D359,"")</f>
        <v/>
      </c>
      <c r="E460" s="116" t="str">
        <f aca="false">IF(E359&lt;&gt;"",E359,"")</f>
        <v/>
      </c>
      <c r="F460" s="116" t="n">
        <v>5</v>
      </c>
      <c r="G460" s="168" t="n">
        <f aca="false">G359</f>
        <v>1</v>
      </c>
      <c r="H460" s="49" t="n">
        <f aca="false">IF($G460&lt;&gt;"",G460,"")</f>
        <v>1</v>
      </c>
      <c r="I460" s="169"/>
      <c r="J460" s="170"/>
      <c r="K460" s="171" t="str">
        <f aca="false">IF($B460&lt;&gt;"",IF(I460,(INDEX(P$415:Q$418,MATCH(H460,P$415:P$418),2)/I460)*1000,0),"")</f>
        <v/>
      </c>
      <c r="L460" s="171" t="str">
        <f aca="false">IF(Q$11&lt;&gt;"",IF($B460&lt;&gt;"",K460-J460,""),"")</f>
        <v/>
      </c>
      <c r="M460" s="172" t="str">
        <f aca="false">IF(B460&lt;&gt;"",RANK(L460,L$415:L$514),"")</f>
        <v/>
      </c>
      <c r="N460" s="172" t="str">
        <f aca="false">IF(B460&lt;&gt;"",'Classement Général'!BE56,"")</f>
        <v/>
      </c>
      <c r="O460" s="172" t="str">
        <f aca="false">IF(B157&lt;&gt;"",'Calculs (M1..M20)'!A59,"")</f>
        <v/>
      </c>
      <c r="P460" s="0"/>
      <c r="Q460" s="0"/>
      <c r="R460" s="0"/>
      <c r="S460" s="0"/>
      <c r="T460" s="0"/>
      <c r="U460" s="0"/>
      <c r="V460" s="0"/>
      <c r="AH460" s="49" t="n">
        <f aca="false">IF($G460&lt;&gt;"",AG460,"")</f>
        <v>0</v>
      </c>
      <c r="AI460" s="169"/>
      <c r="AJ460" s="170"/>
    </row>
    <row r="461" customFormat="false" ht="13" hidden="true" customHeight="false" outlineLevel="0" collapsed="false">
      <c r="A461" s="0"/>
      <c r="B461" s="167" t="str">
        <f aca="false">IF(B360&lt;&gt;"",B360,"")</f>
        <v/>
      </c>
      <c r="C461" s="116" t="str">
        <f aca="false">IF(C360&lt;&gt;"",C360,"")</f>
        <v/>
      </c>
      <c r="D461" s="116" t="str">
        <f aca="false">IF(D360&lt;&gt;"",D360,"")</f>
        <v/>
      </c>
      <c r="E461" s="116" t="str">
        <f aca="false">IF(E360&lt;&gt;"",E360,"")</f>
        <v/>
      </c>
      <c r="F461" s="116" t="n">
        <v>5</v>
      </c>
      <c r="G461" s="168" t="n">
        <f aca="false">G360</f>
        <v>1</v>
      </c>
      <c r="H461" s="49" t="n">
        <f aca="false">IF($G461&lt;&gt;"",G461,"")</f>
        <v>1</v>
      </c>
      <c r="I461" s="169"/>
      <c r="J461" s="170"/>
      <c r="K461" s="171" t="str">
        <f aca="false">IF($B461&lt;&gt;"",IF(I461,(INDEX(P$415:Q$418,MATCH(H461,P$415:P$418),2)/I461)*1000,0),"")</f>
        <v/>
      </c>
      <c r="L461" s="171" t="str">
        <f aca="false">IF(Q$11&lt;&gt;"",IF($B461&lt;&gt;"",K461-J461,""),"")</f>
        <v/>
      </c>
      <c r="M461" s="172" t="str">
        <f aca="false">IF(B461&lt;&gt;"",RANK(L461,L$415:L$514),"")</f>
        <v/>
      </c>
      <c r="N461" s="172" t="str">
        <f aca="false">IF(B461&lt;&gt;"",'Classement Général'!BE57,"")</f>
        <v/>
      </c>
      <c r="O461" s="172" t="str">
        <f aca="false">IF(B158&lt;&gt;"",'Calculs (M1..M20)'!A60,"")</f>
        <v/>
      </c>
      <c r="P461" s="0"/>
      <c r="Q461" s="0"/>
      <c r="R461" s="0"/>
      <c r="S461" s="0"/>
      <c r="T461" s="0"/>
      <c r="U461" s="0"/>
      <c r="V461" s="0"/>
      <c r="AH461" s="49" t="n">
        <f aca="false">IF($G461&lt;&gt;"",AG461,"")</f>
        <v>0</v>
      </c>
      <c r="AI461" s="169"/>
      <c r="AJ461" s="170"/>
    </row>
    <row r="462" customFormat="false" ht="13" hidden="true" customHeight="false" outlineLevel="0" collapsed="false">
      <c r="A462" s="0"/>
      <c r="B462" s="167" t="str">
        <f aca="false">IF(B361&lt;&gt;"",B361,"")</f>
        <v/>
      </c>
      <c r="C462" s="116" t="str">
        <f aca="false">IF(C361&lt;&gt;"",C361,"")</f>
        <v/>
      </c>
      <c r="D462" s="116" t="str">
        <f aca="false">IF(D361&lt;&gt;"",D361,"")</f>
        <v/>
      </c>
      <c r="E462" s="116" t="str">
        <f aca="false">IF(E361&lt;&gt;"",E361,"")</f>
        <v/>
      </c>
      <c r="F462" s="116" t="n">
        <v>5</v>
      </c>
      <c r="G462" s="168" t="n">
        <f aca="false">G361</f>
        <v>1</v>
      </c>
      <c r="H462" s="49" t="n">
        <f aca="false">IF($G462&lt;&gt;"",G462,"")</f>
        <v>1</v>
      </c>
      <c r="I462" s="169"/>
      <c r="J462" s="170"/>
      <c r="K462" s="171" t="str">
        <f aca="false">IF($B462&lt;&gt;"",IF(I462,(INDEX(P$415:Q$418,MATCH(H462,P$415:P$418),2)/I462)*1000,0),"")</f>
        <v/>
      </c>
      <c r="L462" s="171" t="str">
        <f aca="false">IF(Q$11&lt;&gt;"",IF($B462&lt;&gt;"",K462-J462,""),"")</f>
        <v/>
      </c>
      <c r="M462" s="172" t="str">
        <f aca="false">IF(B462&lt;&gt;"",RANK(L462,L$415:L$514),"")</f>
        <v/>
      </c>
      <c r="N462" s="172" t="str">
        <f aca="false">IF(B462&lt;&gt;"",'Classement Général'!BE58,"")</f>
        <v/>
      </c>
      <c r="O462" s="172" t="str">
        <f aca="false">IF(B159&lt;&gt;"",'Calculs (M1..M20)'!A61,"")</f>
        <v/>
      </c>
      <c r="P462" s="0"/>
      <c r="Q462" s="0"/>
      <c r="R462" s="0"/>
      <c r="S462" s="0"/>
      <c r="T462" s="0"/>
      <c r="U462" s="0"/>
      <c r="V462" s="0"/>
      <c r="AH462" s="49" t="n">
        <f aca="false">IF($G462&lt;&gt;"",AG462,"")</f>
        <v>0</v>
      </c>
      <c r="AI462" s="169"/>
      <c r="AJ462" s="170"/>
    </row>
    <row r="463" customFormat="false" ht="13" hidden="true" customHeight="false" outlineLevel="0" collapsed="false">
      <c r="A463" s="0"/>
      <c r="B463" s="167" t="str">
        <f aca="false">IF(B362&lt;&gt;"",B362,"")</f>
        <v/>
      </c>
      <c r="C463" s="116" t="str">
        <f aca="false">IF(C362&lt;&gt;"",C362,"")</f>
        <v/>
      </c>
      <c r="D463" s="116" t="str">
        <f aca="false">IF(D362&lt;&gt;"",D362,"")</f>
        <v/>
      </c>
      <c r="E463" s="116" t="str">
        <f aca="false">IF(E362&lt;&gt;"",E362,"")</f>
        <v/>
      </c>
      <c r="F463" s="116" t="n">
        <v>5</v>
      </c>
      <c r="G463" s="168" t="n">
        <f aca="false">G362</f>
        <v>1</v>
      </c>
      <c r="H463" s="49" t="n">
        <f aca="false">IF($G463&lt;&gt;"",G463,"")</f>
        <v>1</v>
      </c>
      <c r="I463" s="169"/>
      <c r="J463" s="170"/>
      <c r="K463" s="171" t="str">
        <f aca="false">IF($B463&lt;&gt;"",IF(I463,(INDEX(P$415:Q$418,MATCH(H463,P$415:P$418),2)/I463)*1000,0),"")</f>
        <v/>
      </c>
      <c r="L463" s="171" t="str">
        <f aca="false">IF(Q$11&lt;&gt;"",IF($B463&lt;&gt;"",K463-J463,""),"")</f>
        <v/>
      </c>
      <c r="M463" s="172" t="str">
        <f aca="false">IF(B463&lt;&gt;"",RANK(L463,L$415:L$514),"")</f>
        <v/>
      </c>
      <c r="N463" s="172" t="str">
        <f aca="false">IF(B463&lt;&gt;"",'Classement Général'!BE59,"")</f>
        <v/>
      </c>
      <c r="O463" s="172" t="str">
        <f aca="false">IF(B160&lt;&gt;"",'Calculs (M1..M20)'!A62,"")</f>
        <v/>
      </c>
      <c r="P463" s="0"/>
      <c r="Q463" s="0"/>
      <c r="R463" s="0"/>
      <c r="S463" s="0"/>
      <c r="T463" s="0"/>
      <c r="U463" s="0"/>
      <c r="V463" s="0"/>
      <c r="AH463" s="49" t="n">
        <f aca="false">IF($G463&lt;&gt;"",AG463,"")</f>
        <v>0</v>
      </c>
      <c r="AI463" s="169"/>
      <c r="AJ463" s="170"/>
    </row>
    <row r="464" customFormat="false" ht="13" hidden="true" customHeight="false" outlineLevel="0" collapsed="false">
      <c r="A464" s="0"/>
      <c r="B464" s="167" t="str">
        <f aca="false">IF(B363&lt;&gt;"",B363,"")</f>
        <v/>
      </c>
      <c r="C464" s="116" t="str">
        <f aca="false">IF(C363&lt;&gt;"",C363,"")</f>
        <v/>
      </c>
      <c r="D464" s="116" t="str">
        <f aca="false">IF(D363&lt;&gt;"",D363,"")</f>
        <v/>
      </c>
      <c r="E464" s="116" t="str">
        <f aca="false">IF(E363&lt;&gt;"",E363,"")</f>
        <v/>
      </c>
      <c r="F464" s="116" t="n">
        <v>5</v>
      </c>
      <c r="G464" s="168" t="n">
        <f aca="false">G363</f>
        <v>1</v>
      </c>
      <c r="H464" s="49" t="n">
        <f aca="false">IF($G464&lt;&gt;"",G464,"")</f>
        <v>1</v>
      </c>
      <c r="I464" s="169"/>
      <c r="J464" s="170"/>
      <c r="K464" s="171" t="str">
        <f aca="false">IF($B464&lt;&gt;"",IF(I464,(INDEX(P$415:Q$418,MATCH(H464,P$415:P$418),2)/I464)*1000,0),"")</f>
        <v/>
      </c>
      <c r="L464" s="171" t="str">
        <f aca="false">IF(Q$11&lt;&gt;"",IF($B464&lt;&gt;"",K464-J464,""),"")</f>
        <v/>
      </c>
      <c r="M464" s="172" t="str">
        <f aca="false">IF(B464&lt;&gt;"",RANK(L464,L$415:L$514),"")</f>
        <v/>
      </c>
      <c r="N464" s="172" t="str">
        <f aca="false">IF(B464&lt;&gt;"",'Classement Général'!BE60,"")</f>
        <v/>
      </c>
      <c r="O464" s="172" t="str">
        <f aca="false">IF(B161&lt;&gt;"",'Calculs (M1..M20)'!A63,"")</f>
        <v/>
      </c>
      <c r="P464" s="0"/>
      <c r="Q464" s="0"/>
      <c r="R464" s="0"/>
      <c r="S464" s="0"/>
      <c r="T464" s="0"/>
      <c r="U464" s="0"/>
      <c r="V464" s="0"/>
      <c r="AH464" s="49" t="n">
        <f aca="false">IF($G464&lt;&gt;"",AG464,"")</f>
        <v>0</v>
      </c>
      <c r="AI464" s="169"/>
      <c r="AJ464" s="170"/>
    </row>
    <row r="465" customFormat="false" ht="13" hidden="true" customHeight="false" outlineLevel="0" collapsed="false">
      <c r="A465" s="0"/>
      <c r="B465" s="167" t="str">
        <f aca="false">IF(B364&lt;&gt;"",B364,"")</f>
        <v/>
      </c>
      <c r="C465" s="116" t="str">
        <f aca="false">IF(C364&lt;&gt;"",C364,"")</f>
        <v/>
      </c>
      <c r="D465" s="116" t="str">
        <f aca="false">IF(D364&lt;&gt;"",D364,"")</f>
        <v/>
      </c>
      <c r="E465" s="116" t="str">
        <f aca="false">IF(E364&lt;&gt;"",E364,"")</f>
        <v/>
      </c>
      <c r="F465" s="116" t="n">
        <v>5</v>
      </c>
      <c r="G465" s="168" t="n">
        <f aca="false">G364</f>
        <v>1</v>
      </c>
      <c r="H465" s="49" t="n">
        <f aca="false">IF($G465&lt;&gt;"",G465,"")</f>
        <v>1</v>
      </c>
      <c r="I465" s="169"/>
      <c r="J465" s="170"/>
      <c r="K465" s="171" t="str">
        <f aca="false">IF($B465&lt;&gt;"",IF(I465,(INDEX(P$415:Q$418,MATCH(H465,P$415:P$418),2)/I465)*1000,0),"")</f>
        <v/>
      </c>
      <c r="L465" s="171" t="str">
        <f aca="false">IF(Q$11&lt;&gt;"",IF($B465&lt;&gt;"",K465-J465,""),"")</f>
        <v/>
      </c>
      <c r="M465" s="172" t="str">
        <f aca="false">IF(B465&lt;&gt;"",RANK(L465,L$415:L$514),"")</f>
        <v/>
      </c>
      <c r="N465" s="172" t="str">
        <f aca="false">IF(B465&lt;&gt;"",'Classement Général'!BE61,"")</f>
        <v/>
      </c>
      <c r="O465" s="172" t="str">
        <f aca="false">IF(B162&lt;&gt;"",'Calculs (M1..M20)'!A64,"")</f>
        <v/>
      </c>
      <c r="P465" s="0"/>
      <c r="Q465" s="0"/>
      <c r="R465" s="0"/>
      <c r="S465" s="0"/>
      <c r="T465" s="0"/>
      <c r="U465" s="0"/>
      <c r="V465" s="0"/>
      <c r="AH465" s="49" t="n">
        <f aca="false">IF($G465&lt;&gt;"",AG465,"")</f>
        <v>0</v>
      </c>
      <c r="AI465" s="169"/>
      <c r="AJ465" s="170"/>
    </row>
    <row r="466" customFormat="false" ht="13" hidden="true" customHeight="false" outlineLevel="0" collapsed="false">
      <c r="A466" s="0"/>
      <c r="B466" s="167" t="str">
        <f aca="false">IF(B365&lt;&gt;"",B365,"")</f>
        <v/>
      </c>
      <c r="C466" s="116" t="str">
        <f aca="false">IF(C365&lt;&gt;"",C365,"")</f>
        <v/>
      </c>
      <c r="D466" s="116" t="str">
        <f aca="false">IF(D365&lt;&gt;"",D365,"")</f>
        <v/>
      </c>
      <c r="E466" s="116" t="str">
        <f aca="false">IF(E365&lt;&gt;"",E365,"")</f>
        <v/>
      </c>
      <c r="F466" s="116" t="n">
        <v>5</v>
      </c>
      <c r="G466" s="168" t="n">
        <f aca="false">G365</f>
        <v>1</v>
      </c>
      <c r="H466" s="49" t="n">
        <f aca="false">IF($G466&lt;&gt;"",G466,"")</f>
        <v>1</v>
      </c>
      <c r="I466" s="169"/>
      <c r="J466" s="170"/>
      <c r="K466" s="171" t="str">
        <f aca="false">IF($B466&lt;&gt;"",IF(I466,(INDEX(P$415:Q$418,MATCH(H466,P$415:P$418),2)/I466)*1000,0),"")</f>
        <v/>
      </c>
      <c r="L466" s="171" t="str">
        <f aca="false">IF(Q$11&lt;&gt;"",IF($B466&lt;&gt;"",K466-J466,""),"")</f>
        <v/>
      </c>
      <c r="M466" s="172" t="str">
        <f aca="false">IF(B466&lt;&gt;"",RANK(L466,L$415:L$514),"")</f>
        <v/>
      </c>
      <c r="N466" s="172" t="str">
        <f aca="false">IF(B466&lt;&gt;"",'Classement Général'!BE62,"")</f>
        <v/>
      </c>
      <c r="O466" s="172" t="str">
        <f aca="false">IF(B163&lt;&gt;"",'Calculs (M1..M20)'!A65,"")</f>
        <v/>
      </c>
      <c r="P466" s="0"/>
      <c r="Q466" s="0"/>
      <c r="R466" s="0"/>
      <c r="S466" s="0"/>
      <c r="T466" s="0"/>
      <c r="U466" s="0"/>
      <c r="V466" s="0"/>
      <c r="AH466" s="49" t="n">
        <f aca="false">IF($G466&lt;&gt;"",AG466,"")</f>
        <v>0</v>
      </c>
      <c r="AI466" s="169"/>
      <c r="AJ466" s="170"/>
    </row>
    <row r="467" customFormat="false" ht="13" hidden="true" customHeight="false" outlineLevel="0" collapsed="false">
      <c r="A467" s="0"/>
      <c r="B467" s="167" t="str">
        <f aca="false">IF(B366&lt;&gt;"",B366,"")</f>
        <v/>
      </c>
      <c r="C467" s="116" t="str">
        <f aca="false">IF(C366&lt;&gt;"",C366,"")</f>
        <v/>
      </c>
      <c r="D467" s="116" t="str">
        <f aca="false">IF(D366&lt;&gt;"",D366,"")</f>
        <v/>
      </c>
      <c r="E467" s="116" t="str">
        <f aca="false">IF(E366&lt;&gt;"",E366,"")</f>
        <v/>
      </c>
      <c r="F467" s="116" t="n">
        <v>5</v>
      </c>
      <c r="G467" s="168" t="n">
        <f aca="false">G366</f>
        <v>1</v>
      </c>
      <c r="H467" s="49" t="n">
        <f aca="false">IF($G467&lt;&gt;"",G467,"")</f>
        <v>1</v>
      </c>
      <c r="I467" s="169"/>
      <c r="J467" s="170"/>
      <c r="K467" s="171" t="str">
        <f aca="false">IF($B467&lt;&gt;"",IF(I467,(INDEX(P$415:Q$418,MATCH(H467,P$415:P$418),2)/I467)*1000,0),"")</f>
        <v/>
      </c>
      <c r="L467" s="171" t="str">
        <f aca="false">IF(Q$11&lt;&gt;"",IF($B467&lt;&gt;"",K467-J467,""),"")</f>
        <v/>
      </c>
      <c r="M467" s="172" t="str">
        <f aca="false">IF(B467&lt;&gt;"",RANK(L467,L$415:L$514),"")</f>
        <v/>
      </c>
      <c r="N467" s="172" t="str">
        <f aca="false">IF(B467&lt;&gt;"",'Classement Général'!BE63,"")</f>
        <v/>
      </c>
      <c r="O467" s="172" t="str">
        <f aca="false">IF(B164&lt;&gt;"",'Calculs (M1..M20)'!A66,"")</f>
        <v/>
      </c>
      <c r="P467" s="0"/>
      <c r="Q467" s="0"/>
      <c r="R467" s="0"/>
      <c r="S467" s="0"/>
      <c r="T467" s="0"/>
      <c r="U467" s="0"/>
      <c r="V467" s="0"/>
      <c r="AH467" s="49" t="n">
        <f aca="false">IF($G467&lt;&gt;"",AG467,"")</f>
        <v>0</v>
      </c>
      <c r="AI467" s="169"/>
      <c r="AJ467" s="170"/>
    </row>
    <row r="468" customFormat="false" ht="13" hidden="true" customHeight="false" outlineLevel="0" collapsed="false">
      <c r="A468" s="0"/>
      <c r="B468" s="167" t="str">
        <f aca="false">IF(B367&lt;&gt;"",B367,"")</f>
        <v/>
      </c>
      <c r="C468" s="116" t="str">
        <f aca="false">IF(C367&lt;&gt;"",C367,"")</f>
        <v/>
      </c>
      <c r="D468" s="116" t="str">
        <f aca="false">IF(D367&lt;&gt;"",D367,"")</f>
        <v/>
      </c>
      <c r="E468" s="116" t="str">
        <f aca="false">IF(E367&lt;&gt;"",E367,"")</f>
        <v/>
      </c>
      <c r="F468" s="116" t="n">
        <v>5</v>
      </c>
      <c r="G468" s="168" t="n">
        <f aca="false">G367</f>
        <v>1</v>
      </c>
      <c r="H468" s="49" t="n">
        <f aca="false">IF($G468&lt;&gt;"",G468,"")</f>
        <v>1</v>
      </c>
      <c r="I468" s="169"/>
      <c r="J468" s="170"/>
      <c r="K468" s="171" t="str">
        <f aca="false">IF($B468&lt;&gt;"",IF(I468,(INDEX(P$415:Q$418,MATCH(H468,P$415:P$418),2)/I468)*1000,0),"")</f>
        <v/>
      </c>
      <c r="L468" s="171" t="str">
        <f aca="false">IF(Q$11&lt;&gt;"",IF($B468&lt;&gt;"",K468-J468,""),"")</f>
        <v/>
      </c>
      <c r="M468" s="172" t="str">
        <f aca="false">IF(B468&lt;&gt;"",RANK(L468,L$415:L$514),"")</f>
        <v/>
      </c>
      <c r="N468" s="172" t="str">
        <f aca="false">IF(B468&lt;&gt;"",'Classement Général'!BE64,"")</f>
        <v/>
      </c>
      <c r="O468" s="172" t="str">
        <f aca="false">IF(B165&lt;&gt;"",'Calculs (M1..M20)'!A67,"")</f>
        <v/>
      </c>
      <c r="P468" s="0"/>
      <c r="Q468" s="0"/>
      <c r="R468" s="0"/>
      <c r="S468" s="0"/>
      <c r="T468" s="0"/>
      <c r="U468" s="0"/>
      <c r="V468" s="0"/>
      <c r="AH468" s="49" t="n">
        <f aca="false">IF($G468&lt;&gt;"",AG468,"")</f>
        <v>0</v>
      </c>
      <c r="AI468" s="169"/>
      <c r="AJ468" s="170"/>
    </row>
    <row r="469" customFormat="false" ht="13" hidden="true" customHeight="false" outlineLevel="0" collapsed="false">
      <c r="A469" s="0"/>
      <c r="B469" s="167" t="str">
        <f aca="false">IF(B368&lt;&gt;"",B368,"")</f>
        <v/>
      </c>
      <c r="C469" s="116" t="str">
        <f aca="false">IF(C368&lt;&gt;"",C368,"")</f>
        <v/>
      </c>
      <c r="D469" s="116" t="str">
        <f aca="false">IF(D368&lt;&gt;"",D368,"")</f>
        <v/>
      </c>
      <c r="E469" s="116" t="str">
        <f aca="false">IF(E368&lt;&gt;"",E368,"")</f>
        <v/>
      </c>
      <c r="F469" s="116" t="n">
        <v>5</v>
      </c>
      <c r="G469" s="168" t="n">
        <f aca="false">G368</f>
        <v>1</v>
      </c>
      <c r="H469" s="49" t="n">
        <f aca="false">IF($G469&lt;&gt;"",G469,"")</f>
        <v>1</v>
      </c>
      <c r="I469" s="169"/>
      <c r="J469" s="170"/>
      <c r="K469" s="171" t="str">
        <f aca="false">IF($B469&lt;&gt;"",IF(I469,(INDEX(P$415:Q$418,MATCH(H469,P$415:P$418),2)/I469)*1000,0),"")</f>
        <v/>
      </c>
      <c r="L469" s="171" t="str">
        <f aca="false">IF(Q$11&lt;&gt;"",IF($B469&lt;&gt;"",K469-J469,""),"")</f>
        <v/>
      </c>
      <c r="M469" s="172" t="str">
        <f aca="false">IF(B469&lt;&gt;"",RANK(L469,L$415:L$514),"")</f>
        <v/>
      </c>
      <c r="N469" s="172" t="str">
        <f aca="false">IF(B469&lt;&gt;"",'Classement Général'!BE65,"")</f>
        <v/>
      </c>
      <c r="O469" s="172" t="str">
        <f aca="false">IF(B166&lt;&gt;"",'Calculs (M1..M20)'!A68,"")</f>
        <v/>
      </c>
      <c r="P469" s="0"/>
      <c r="Q469" s="0"/>
      <c r="R469" s="0"/>
      <c r="S469" s="0"/>
      <c r="T469" s="0"/>
      <c r="U469" s="0"/>
      <c r="V469" s="0"/>
      <c r="AH469" s="49" t="n">
        <f aca="false">IF($G469&lt;&gt;"",AG469,"")</f>
        <v>0</v>
      </c>
      <c r="AI469" s="169"/>
      <c r="AJ469" s="170"/>
    </row>
    <row r="470" customFormat="false" ht="13" hidden="true" customHeight="false" outlineLevel="0" collapsed="false">
      <c r="A470" s="0"/>
      <c r="B470" s="167" t="str">
        <f aca="false">IF(B369&lt;&gt;"",B369,"")</f>
        <v/>
      </c>
      <c r="C470" s="116" t="str">
        <f aca="false">IF(C369&lt;&gt;"",C369,"")</f>
        <v/>
      </c>
      <c r="D470" s="116" t="str">
        <f aca="false">IF(D369&lt;&gt;"",D369,"")</f>
        <v/>
      </c>
      <c r="E470" s="116" t="str">
        <f aca="false">IF(E369&lt;&gt;"",E369,"")</f>
        <v/>
      </c>
      <c r="F470" s="116" t="n">
        <v>5</v>
      </c>
      <c r="G470" s="168" t="n">
        <f aca="false">G369</f>
        <v>1</v>
      </c>
      <c r="H470" s="49" t="n">
        <f aca="false">IF($G470&lt;&gt;"",G470,"")</f>
        <v>1</v>
      </c>
      <c r="I470" s="169"/>
      <c r="J470" s="170"/>
      <c r="K470" s="171" t="str">
        <f aca="false">IF($B470&lt;&gt;"",IF(I470,(INDEX(P$415:Q$418,MATCH(H470,P$415:P$418),2)/I470)*1000,0),"")</f>
        <v/>
      </c>
      <c r="L470" s="171" t="str">
        <f aca="false">IF(Q$11&lt;&gt;"",IF($B470&lt;&gt;"",K470-J470,""),"")</f>
        <v/>
      </c>
      <c r="M470" s="172" t="str">
        <f aca="false">IF(B470&lt;&gt;"",RANK(L470,L$415:L$514),"")</f>
        <v/>
      </c>
      <c r="N470" s="172" t="str">
        <f aca="false">IF(B470&lt;&gt;"",'Classement Général'!BE66,"")</f>
        <v/>
      </c>
      <c r="O470" s="172" t="str">
        <f aca="false">IF(B167&lt;&gt;"",'Calculs (M1..M20)'!A69,"")</f>
        <v/>
      </c>
      <c r="P470" s="0"/>
      <c r="Q470" s="0"/>
      <c r="R470" s="0"/>
      <c r="S470" s="0"/>
      <c r="T470" s="0"/>
      <c r="U470" s="0"/>
      <c r="V470" s="0"/>
      <c r="AH470" s="49" t="n">
        <f aca="false">IF($G470&lt;&gt;"",AG470,"")</f>
        <v>0</v>
      </c>
      <c r="AI470" s="169"/>
      <c r="AJ470" s="170"/>
    </row>
    <row r="471" customFormat="false" ht="13" hidden="true" customHeight="false" outlineLevel="0" collapsed="false">
      <c r="A471" s="0"/>
      <c r="B471" s="167" t="str">
        <f aca="false">IF(B370&lt;&gt;"",B370,"")</f>
        <v/>
      </c>
      <c r="C471" s="116" t="str">
        <f aca="false">IF(C370&lt;&gt;"",C370,"")</f>
        <v/>
      </c>
      <c r="D471" s="116" t="str">
        <f aca="false">IF(D370&lt;&gt;"",D370,"")</f>
        <v/>
      </c>
      <c r="E471" s="116" t="str">
        <f aca="false">IF(E370&lt;&gt;"",E370,"")</f>
        <v/>
      </c>
      <c r="F471" s="116" t="n">
        <v>5</v>
      </c>
      <c r="G471" s="168" t="n">
        <f aca="false">G370</f>
        <v>1</v>
      </c>
      <c r="H471" s="49" t="n">
        <f aca="false">IF($G471&lt;&gt;"",G471,"")</f>
        <v>1</v>
      </c>
      <c r="I471" s="169"/>
      <c r="J471" s="170"/>
      <c r="K471" s="171" t="str">
        <f aca="false">IF($B471&lt;&gt;"",IF(I471,(INDEX(P$415:Q$418,MATCH(H471,P$415:P$418),2)/I471)*1000,0),"")</f>
        <v/>
      </c>
      <c r="L471" s="171" t="str">
        <f aca="false">IF(Q$11&lt;&gt;"",IF($B471&lt;&gt;"",K471-J471,""),"")</f>
        <v/>
      </c>
      <c r="M471" s="172" t="str">
        <f aca="false">IF(B471&lt;&gt;"",RANK(L471,L$415:L$514),"")</f>
        <v/>
      </c>
      <c r="N471" s="172" t="str">
        <f aca="false">IF(B471&lt;&gt;"",'Classement Général'!BE67,"")</f>
        <v/>
      </c>
      <c r="O471" s="172" t="str">
        <f aca="false">IF(B168&lt;&gt;"",'Calculs (M1..M20)'!A70,"")</f>
        <v/>
      </c>
      <c r="P471" s="0"/>
      <c r="Q471" s="0"/>
      <c r="R471" s="0"/>
      <c r="S471" s="0"/>
      <c r="T471" s="0"/>
      <c r="U471" s="0"/>
      <c r="V471" s="0"/>
      <c r="AH471" s="49" t="n">
        <f aca="false">IF($G471&lt;&gt;"",AG471,"")</f>
        <v>0</v>
      </c>
      <c r="AI471" s="169"/>
      <c r="AJ471" s="170"/>
    </row>
    <row r="472" customFormat="false" ht="13" hidden="true" customHeight="false" outlineLevel="0" collapsed="false">
      <c r="A472" s="0"/>
      <c r="B472" s="167" t="str">
        <f aca="false">IF(B371&lt;&gt;"",B371,"")</f>
        <v/>
      </c>
      <c r="C472" s="116" t="str">
        <f aca="false">IF(C371&lt;&gt;"",C371,"")</f>
        <v/>
      </c>
      <c r="D472" s="116" t="str">
        <f aca="false">IF(D371&lt;&gt;"",D371,"")</f>
        <v/>
      </c>
      <c r="E472" s="116" t="str">
        <f aca="false">IF(E371&lt;&gt;"",E371,"")</f>
        <v/>
      </c>
      <c r="F472" s="116" t="n">
        <v>5</v>
      </c>
      <c r="G472" s="168" t="n">
        <f aca="false">G371</f>
        <v>0</v>
      </c>
      <c r="H472" s="49" t="n">
        <f aca="false">IF($G472&lt;&gt;"",G472,"")</f>
        <v>0</v>
      </c>
      <c r="I472" s="169"/>
      <c r="J472" s="170"/>
      <c r="K472" s="171" t="str">
        <f aca="false">IF($B472&lt;&gt;"",IF(I472,(INDEX(P$415:Q$418,MATCH(H472,P$415:P$418),2)/I472)*1000,0),"")</f>
        <v/>
      </c>
      <c r="L472" s="171" t="str">
        <f aca="false">IF(Q$11&lt;&gt;"",IF($B472&lt;&gt;"",K472-J472,""),"")</f>
        <v/>
      </c>
      <c r="M472" s="172" t="str">
        <f aca="false">IF(B472&lt;&gt;"",RANK(L472,L$415:L$514),"")</f>
        <v/>
      </c>
      <c r="N472" s="172" t="str">
        <f aca="false">IF(B472&lt;&gt;"",'Classement Général'!BE68,"")</f>
        <v/>
      </c>
      <c r="O472" s="172" t="str">
        <f aca="false">IF(B169&lt;&gt;"",'Calculs (M1..M20)'!A71,"")</f>
        <v/>
      </c>
      <c r="P472" s="0"/>
      <c r="Q472" s="0"/>
      <c r="R472" s="0"/>
      <c r="S472" s="0"/>
      <c r="T472" s="0"/>
      <c r="U472" s="0"/>
      <c r="V472" s="0"/>
      <c r="AH472" s="49" t="n">
        <f aca="false">IF($G472&lt;&gt;"",AG472,"")</f>
        <v>0</v>
      </c>
      <c r="AI472" s="169"/>
      <c r="AJ472" s="170"/>
    </row>
    <row r="473" customFormat="false" ht="13" hidden="true" customHeight="false" outlineLevel="0" collapsed="false">
      <c r="A473" s="0"/>
      <c r="B473" s="167" t="str">
        <f aca="false">IF(B372&lt;&gt;"",B372,"")</f>
        <v/>
      </c>
      <c r="C473" s="116" t="str">
        <f aca="false">IF(C372&lt;&gt;"",C372,"")</f>
        <v/>
      </c>
      <c r="D473" s="116" t="str">
        <f aca="false">IF(D372&lt;&gt;"",D372,"")</f>
        <v/>
      </c>
      <c r="E473" s="116" t="str">
        <f aca="false">IF(E372&lt;&gt;"",E372,"")</f>
        <v/>
      </c>
      <c r="F473" s="116" t="n">
        <v>5</v>
      </c>
      <c r="G473" s="168" t="n">
        <f aca="false">G372</f>
        <v>0</v>
      </c>
      <c r="H473" s="49" t="n">
        <f aca="false">IF($G473&lt;&gt;"",G473,"")</f>
        <v>0</v>
      </c>
      <c r="I473" s="169"/>
      <c r="J473" s="170"/>
      <c r="K473" s="171" t="str">
        <f aca="false">IF($B473&lt;&gt;"",IF(I473,(INDEX(P$415:Q$418,MATCH(H473,P$415:P$418),2)/I473)*1000,0),"")</f>
        <v/>
      </c>
      <c r="L473" s="171" t="str">
        <f aca="false">IF(Q$11&lt;&gt;"",IF($B473&lt;&gt;"",K473-J473,""),"")</f>
        <v/>
      </c>
      <c r="M473" s="172" t="str">
        <f aca="false">IF(B473&lt;&gt;"",RANK(L473,L$415:L$514),"")</f>
        <v/>
      </c>
      <c r="N473" s="172" t="str">
        <f aca="false">IF(B473&lt;&gt;"",'Classement Général'!BE69,"")</f>
        <v/>
      </c>
      <c r="O473" s="172" t="str">
        <f aca="false">IF(B170&lt;&gt;"",'Calculs (M1..M20)'!A72,"")</f>
        <v/>
      </c>
      <c r="P473" s="0"/>
      <c r="Q473" s="0"/>
      <c r="R473" s="0"/>
      <c r="S473" s="0"/>
      <c r="T473" s="0"/>
      <c r="U473" s="0"/>
      <c r="V473" s="0"/>
      <c r="AH473" s="49" t="n">
        <f aca="false">IF($G473&lt;&gt;"",AG473,"")</f>
        <v>0</v>
      </c>
      <c r="AI473" s="169"/>
      <c r="AJ473" s="170"/>
    </row>
    <row r="474" customFormat="false" ht="13" hidden="true" customHeight="false" outlineLevel="0" collapsed="false">
      <c r="A474" s="0"/>
      <c r="B474" s="167" t="str">
        <f aca="false">IF(B373&lt;&gt;"",B373,"")</f>
        <v/>
      </c>
      <c r="C474" s="116" t="str">
        <f aca="false">IF(C373&lt;&gt;"",C373,"")</f>
        <v/>
      </c>
      <c r="D474" s="116" t="str">
        <f aca="false">IF(D373&lt;&gt;"",D373,"")</f>
        <v/>
      </c>
      <c r="E474" s="116" t="str">
        <f aca="false">IF(E373&lt;&gt;"",E373,"")</f>
        <v/>
      </c>
      <c r="F474" s="116" t="n">
        <v>5</v>
      </c>
      <c r="G474" s="168" t="n">
        <f aca="false">G373</f>
        <v>0</v>
      </c>
      <c r="H474" s="49" t="n">
        <f aca="false">IF($G474&lt;&gt;"",G474,"")</f>
        <v>0</v>
      </c>
      <c r="I474" s="169"/>
      <c r="J474" s="170"/>
      <c r="K474" s="171" t="str">
        <f aca="false">IF($B474&lt;&gt;"",IF(I474,(INDEX(P$415:Q$418,MATCH(H474,P$415:P$418),2)/I474)*1000,0),"")</f>
        <v/>
      </c>
      <c r="L474" s="171" t="str">
        <f aca="false">IF(Q$11&lt;&gt;"",IF($B474&lt;&gt;"",K474-J474,""),"")</f>
        <v/>
      </c>
      <c r="M474" s="172" t="str">
        <f aca="false">IF(B474&lt;&gt;"",RANK(L474,L$415:L$514),"")</f>
        <v/>
      </c>
      <c r="N474" s="172" t="str">
        <f aca="false">IF(B474&lt;&gt;"",'Classement Général'!BE70,"")</f>
        <v/>
      </c>
      <c r="O474" s="172" t="str">
        <f aca="false">IF(B171&lt;&gt;"",'Calculs (M1..M20)'!A73,"")</f>
        <v/>
      </c>
      <c r="P474" s="0"/>
      <c r="Q474" s="0"/>
      <c r="R474" s="0"/>
      <c r="S474" s="0"/>
      <c r="T474" s="0"/>
      <c r="U474" s="0"/>
      <c r="V474" s="0"/>
      <c r="AH474" s="49" t="n">
        <f aca="false">IF($G474&lt;&gt;"",AG474,"")</f>
        <v>0</v>
      </c>
      <c r="AI474" s="169"/>
      <c r="AJ474" s="170"/>
    </row>
    <row r="475" customFormat="false" ht="13" hidden="true" customHeight="false" outlineLevel="0" collapsed="false">
      <c r="A475" s="0"/>
      <c r="B475" s="167" t="str">
        <f aca="false">IF(B374&lt;&gt;"",B374,"")</f>
        <v/>
      </c>
      <c r="C475" s="116" t="str">
        <f aca="false">IF(C374&lt;&gt;"",C374,"")</f>
        <v/>
      </c>
      <c r="D475" s="116" t="str">
        <f aca="false">IF(D374&lt;&gt;"",D374,"")</f>
        <v/>
      </c>
      <c r="E475" s="116" t="str">
        <f aca="false">IF(E374&lt;&gt;"",E374,"")</f>
        <v/>
      </c>
      <c r="F475" s="116" t="n">
        <v>5</v>
      </c>
      <c r="G475" s="168" t="n">
        <f aca="false">G374</f>
        <v>0</v>
      </c>
      <c r="H475" s="49" t="n">
        <f aca="false">IF($G475&lt;&gt;"",G475,"")</f>
        <v>0</v>
      </c>
      <c r="I475" s="169"/>
      <c r="J475" s="170"/>
      <c r="K475" s="171" t="str">
        <f aca="false">IF($B475&lt;&gt;"",IF(I475,(INDEX(P$415:Q$418,MATCH(H475,P$415:P$418),2)/I475)*1000,0),"")</f>
        <v/>
      </c>
      <c r="L475" s="171" t="str">
        <f aca="false">IF(Q$11&lt;&gt;"",IF($B475&lt;&gt;"",K475-J475,""),"")</f>
        <v/>
      </c>
      <c r="M475" s="172" t="str">
        <f aca="false">IF(B475&lt;&gt;"",RANK(L475,L$415:L$514),"")</f>
        <v/>
      </c>
      <c r="N475" s="172" t="str">
        <f aca="false">IF(B475&lt;&gt;"",'Classement Général'!BE71,"")</f>
        <v/>
      </c>
      <c r="O475" s="172" t="str">
        <f aca="false">IF(B172&lt;&gt;"",'Calculs (M1..M20)'!A74,"")</f>
        <v/>
      </c>
      <c r="P475" s="0"/>
      <c r="Q475" s="0"/>
      <c r="R475" s="0"/>
      <c r="S475" s="0"/>
      <c r="T475" s="0"/>
      <c r="U475" s="0"/>
      <c r="V475" s="0"/>
      <c r="AH475" s="49" t="n">
        <f aca="false">IF($G475&lt;&gt;"",AG475,"")</f>
        <v>0</v>
      </c>
      <c r="AI475" s="169"/>
      <c r="AJ475" s="170"/>
    </row>
    <row r="476" customFormat="false" ht="13" hidden="true" customHeight="false" outlineLevel="0" collapsed="false">
      <c r="A476" s="0"/>
      <c r="B476" s="167" t="str">
        <f aca="false">IF(B375&lt;&gt;"",B375,"")</f>
        <v/>
      </c>
      <c r="C476" s="116" t="str">
        <f aca="false">IF(C375&lt;&gt;"",C375,"")</f>
        <v/>
      </c>
      <c r="D476" s="116" t="str">
        <f aca="false">IF(D375&lt;&gt;"",D375,"")</f>
        <v/>
      </c>
      <c r="E476" s="116" t="str">
        <f aca="false">IF(E375&lt;&gt;"",E375,"")</f>
        <v/>
      </c>
      <c r="F476" s="116" t="n">
        <v>5</v>
      </c>
      <c r="G476" s="168" t="n">
        <f aca="false">G375</f>
        <v>0</v>
      </c>
      <c r="H476" s="49" t="n">
        <f aca="false">IF($G476&lt;&gt;"",G476,"")</f>
        <v>0</v>
      </c>
      <c r="I476" s="169"/>
      <c r="J476" s="170"/>
      <c r="K476" s="171" t="str">
        <f aca="false">IF($B476&lt;&gt;"",IF(I476,(INDEX(P$415:Q$418,MATCH(H476,P$415:P$418),2)/I476)*1000,0),"")</f>
        <v/>
      </c>
      <c r="L476" s="171" t="str">
        <f aca="false">IF(Q$11&lt;&gt;"",IF($B476&lt;&gt;"",K476-J476,""),"")</f>
        <v/>
      </c>
      <c r="M476" s="172" t="str">
        <f aca="false">IF(B476&lt;&gt;"",RANK(L476,L$415:L$514),"")</f>
        <v/>
      </c>
      <c r="N476" s="172" t="str">
        <f aca="false">IF(B476&lt;&gt;"",'Classement Général'!BE72,"")</f>
        <v/>
      </c>
      <c r="O476" s="172" t="str">
        <f aca="false">IF(B173&lt;&gt;"",'Calculs (M1..M20)'!A75,"")</f>
        <v/>
      </c>
      <c r="P476" s="0"/>
      <c r="Q476" s="0"/>
      <c r="R476" s="0"/>
      <c r="S476" s="0"/>
      <c r="T476" s="0"/>
      <c r="U476" s="0"/>
      <c r="V476" s="0"/>
      <c r="AH476" s="49" t="n">
        <f aca="false">IF($G476&lt;&gt;"",AG476,"")</f>
        <v>0</v>
      </c>
      <c r="AI476" s="169"/>
      <c r="AJ476" s="170"/>
    </row>
    <row r="477" customFormat="false" ht="13" hidden="true" customHeight="false" outlineLevel="0" collapsed="false">
      <c r="A477" s="0"/>
      <c r="B477" s="167" t="str">
        <f aca="false">IF(B376&lt;&gt;"",B376,"")</f>
        <v/>
      </c>
      <c r="C477" s="116" t="str">
        <f aca="false">IF(C376&lt;&gt;"",C376,"")</f>
        <v/>
      </c>
      <c r="D477" s="116" t="str">
        <f aca="false">IF(D376&lt;&gt;"",D376,"")</f>
        <v/>
      </c>
      <c r="E477" s="116" t="str">
        <f aca="false">IF(E376&lt;&gt;"",E376,"")</f>
        <v/>
      </c>
      <c r="F477" s="116" t="n">
        <v>5</v>
      </c>
      <c r="G477" s="168" t="n">
        <f aca="false">G376</f>
        <v>0</v>
      </c>
      <c r="H477" s="49" t="n">
        <f aca="false">IF($G477&lt;&gt;"",G477,"")</f>
        <v>0</v>
      </c>
      <c r="I477" s="169"/>
      <c r="J477" s="170"/>
      <c r="K477" s="171" t="str">
        <f aca="false">IF($B477&lt;&gt;"",IF(I477,(INDEX(P$415:Q$418,MATCH(H477,P$415:P$418),2)/I477)*1000,0),"")</f>
        <v/>
      </c>
      <c r="L477" s="171" t="str">
        <f aca="false">IF(Q$11&lt;&gt;"",IF($B477&lt;&gt;"",K477-J477,""),"")</f>
        <v/>
      </c>
      <c r="M477" s="172" t="str">
        <f aca="false">IF(B477&lt;&gt;"",RANK(L477,L$415:L$514),"")</f>
        <v/>
      </c>
      <c r="N477" s="172" t="str">
        <f aca="false">IF(B477&lt;&gt;"",'Classement Général'!BE73,"")</f>
        <v/>
      </c>
      <c r="O477" s="172" t="str">
        <f aca="false">IF(B174&lt;&gt;"",'Calculs (M1..M20)'!A76,"")</f>
        <v/>
      </c>
      <c r="P477" s="0"/>
      <c r="Q477" s="0"/>
      <c r="R477" s="0"/>
      <c r="S477" s="0"/>
      <c r="T477" s="0"/>
      <c r="U477" s="0"/>
      <c r="V477" s="0"/>
      <c r="AH477" s="49" t="n">
        <f aca="false">IF($G477&lt;&gt;"",AG477,"")</f>
        <v>0</v>
      </c>
      <c r="AI477" s="169"/>
      <c r="AJ477" s="170"/>
    </row>
    <row r="478" customFormat="false" ht="13" hidden="true" customHeight="false" outlineLevel="0" collapsed="false">
      <c r="A478" s="0"/>
      <c r="B478" s="167" t="str">
        <f aca="false">IF(B377&lt;&gt;"",B377,"")</f>
        <v/>
      </c>
      <c r="C478" s="116" t="str">
        <f aca="false">IF(C377&lt;&gt;"",C377,"")</f>
        <v/>
      </c>
      <c r="D478" s="116" t="str">
        <f aca="false">IF(D377&lt;&gt;"",D377,"")</f>
        <v/>
      </c>
      <c r="E478" s="116" t="str">
        <f aca="false">IF(E377&lt;&gt;"",E377,"")</f>
        <v/>
      </c>
      <c r="F478" s="116" t="n">
        <v>5</v>
      </c>
      <c r="G478" s="168" t="n">
        <f aca="false">G377</f>
        <v>0</v>
      </c>
      <c r="H478" s="49" t="n">
        <f aca="false">IF($G478&lt;&gt;"",G478,"")</f>
        <v>0</v>
      </c>
      <c r="I478" s="169"/>
      <c r="J478" s="170"/>
      <c r="K478" s="171" t="str">
        <f aca="false">IF($B478&lt;&gt;"",IF(I478,(INDEX(P$415:Q$418,MATCH(H478,P$415:P$418),2)/I478)*1000,0),"")</f>
        <v/>
      </c>
      <c r="L478" s="171" t="str">
        <f aca="false">IF(Q$11&lt;&gt;"",IF($B478&lt;&gt;"",K478-J478,""),"")</f>
        <v/>
      </c>
      <c r="M478" s="172" t="str">
        <f aca="false">IF(B478&lt;&gt;"",RANK(L478,L$415:L$514),"")</f>
        <v/>
      </c>
      <c r="N478" s="172" t="str">
        <f aca="false">IF(B478&lt;&gt;"",'Classement Général'!BE74,"")</f>
        <v/>
      </c>
      <c r="O478" s="172" t="str">
        <f aca="false">IF(B175&lt;&gt;"",'Calculs (M1..M20)'!A77,"")</f>
        <v/>
      </c>
      <c r="P478" s="0"/>
      <c r="Q478" s="0"/>
      <c r="R478" s="0"/>
      <c r="S478" s="0"/>
      <c r="T478" s="0"/>
      <c r="U478" s="0"/>
      <c r="V478" s="0"/>
      <c r="AH478" s="49" t="n">
        <f aca="false">IF($G478&lt;&gt;"",AG478,"")</f>
        <v>0</v>
      </c>
      <c r="AI478" s="169"/>
      <c r="AJ478" s="170"/>
    </row>
    <row r="479" customFormat="false" ht="13" hidden="true" customHeight="false" outlineLevel="0" collapsed="false">
      <c r="A479" s="0"/>
      <c r="B479" s="167" t="str">
        <f aca="false">IF(B378&lt;&gt;"",B378,"")</f>
        <v/>
      </c>
      <c r="C479" s="116" t="str">
        <f aca="false">IF(C378&lt;&gt;"",C378,"")</f>
        <v/>
      </c>
      <c r="D479" s="116" t="str">
        <f aca="false">IF(D378&lt;&gt;"",D378,"")</f>
        <v/>
      </c>
      <c r="E479" s="116" t="str">
        <f aca="false">IF(E378&lt;&gt;"",E378,"")</f>
        <v/>
      </c>
      <c r="F479" s="116" t="n">
        <v>5</v>
      </c>
      <c r="G479" s="168" t="n">
        <f aca="false">G378</f>
        <v>0</v>
      </c>
      <c r="H479" s="49" t="n">
        <f aca="false">IF($G479&lt;&gt;"",G479,"")</f>
        <v>0</v>
      </c>
      <c r="I479" s="169"/>
      <c r="J479" s="170"/>
      <c r="K479" s="171" t="str">
        <f aca="false">IF($B479&lt;&gt;"",IF(I479,(INDEX(P$415:Q$418,MATCH(H479,P$415:P$418),2)/I479)*1000,0),"")</f>
        <v/>
      </c>
      <c r="L479" s="171" t="str">
        <f aca="false">IF(Q$11&lt;&gt;"",IF($B479&lt;&gt;"",K479-J479,""),"")</f>
        <v/>
      </c>
      <c r="M479" s="172" t="str">
        <f aca="false">IF(B479&lt;&gt;"",RANK(L479,L$415:L$514),"")</f>
        <v/>
      </c>
      <c r="N479" s="172" t="str">
        <f aca="false">IF(B479&lt;&gt;"",'Classement Général'!BE75,"")</f>
        <v/>
      </c>
      <c r="O479" s="172" t="str">
        <f aca="false">IF(B176&lt;&gt;"",'Calculs (M1..M20)'!A78,"")</f>
        <v/>
      </c>
      <c r="P479" s="0"/>
      <c r="Q479" s="0"/>
      <c r="R479" s="0"/>
      <c r="S479" s="0"/>
      <c r="T479" s="0"/>
      <c r="U479" s="0"/>
      <c r="V479" s="0"/>
      <c r="AH479" s="49" t="n">
        <f aca="false">IF($G479&lt;&gt;"",AG479,"")</f>
        <v>0</v>
      </c>
      <c r="AI479" s="169"/>
      <c r="AJ479" s="170"/>
    </row>
    <row r="480" customFormat="false" ht="13" hidden="true" customHeight="false" outlineLevel="0" collapsed="false">
      <c r="A480" s="0"/>
      <c r="B480" s="167" t="str">
        <f aca="false">IF(B379&lt;&gt;"",B379,"")</f>
        <v/>
      </c>
      <c r="C480" s="116" t="str">
        <f aca="false">IF(C379&lt;&gt;"",C379,"")</f>
        <v/>
      </c>
      <c r="D480" s="116" t="str">
        <f aca="false">IF(D379&lt;&gt;"",D379,"")</f>
        <v/>
      </c>
      <c r="E480" s="116" t="str">
        <f aca="false">IF(E379&lt;&gt;"",E379,"")</f>
        <v/>
      </c>
      <c r="F480" s="116" t="n">
        <v>5</v>
      </c>
      <c r="G480" s="168" t="n">
        <f aca="false">G379</f>
        <v>0</v>
      </c>
      <c r="H480" s="49" t="n">
        <f aca="false">IF($G480&lt;&gt;"",G480,"")</f>
        <v>0</v>
      </c>
      <c r="I480" s="169"/>
      <c r="J480" s="170"/>
      <c r="K480" s="171" t="str">
        <f aca="false">IF($B480&lt;&gt;"",IF(I480,(INDEX(P$415:Q$418,MATCH(H480,P$415:P$418),2)/I480)*1000,0),"")</f>
        <v/>
      </c>
      <c r="L480" s="171" t="str">
        <f aca="false">IF(Q$11&lt;&gt;"",IF($B480&lt;&gt;"",K480-J480,""),"")</f>
        <v/>
      </c>
      <c r="M480" s="172" t="str">
        <f aca="false">IF(B480&lt;&gt;"",RANK(L480,L$415:L$514),"")</f>
        <v/>
      </c>
      <c r="N480" s="172" t="str">
        <f aca="false">IF(B480&lt;&gt;"",'Classement Général'!BE76,"")</f>
        <v/>
      </c>
      <c r="O480" s="172" t="str">
        <f aca="false">IF(B177&lt;&gt;"",'Calculs (M1..M20)'!A79,"")</f>
        <v/>
      </c>
      <c r="P480" s="0"/>
      <c r="Q480" s="0"/>
      <c r="R480" s="0"/>
      <c r="S480" s="0"/>
      <c r="T480" s="0"/>
      <c r="U480" s="0"/>
      <c r="V480" s="0"/>
      <c r="AH480" s="49" t="n">
        <f aca="false">IF($G480&lt;&gt;"",AG480,"")</f>
        <v>0</v>
      </c>
      <c r="AI480" s="169"/>
      <c r="AJ480" s="170"/>
    </row>
    <row r="481" customFormat="false" ht="13" hidden="true" customHeight="false" outlineLevel="0" collapsed="false">
      <c r="A481" s="0"/>
      <c r="B481" s="167" t="str">
        <f aca="false">IF(B380&lt;&gt;"",B380,"")</f>
        <v/>
      </c>
      <c r="C481" s="116" t="str">
        <f aca="false">IF(C380&lt;&gt;"",C380,"")</f>
        <v/>
      </c>
      <c r="D481" s="116" t="str">
        <f aca="false">IF(D380&lt;&gt;"",D380,"")</f>
        <v/>
      </c>
      <c r="E481" s="116" t="str">
        <f aca="false">IF(E380&lt;&gt;"",E380,"")</f>
        <v/>
      </c>
      <c r="F481" s="116" t="n">
        <v>5</v>
      </c>
      <c r="G481" s="168" t="n">
        <f aca="false">G380</f>
        <v>0</v>
      </c>
      <c r="H481" s="49" t="n">
        <f aca="false">IF($G481&lt;&gt;"",G481,"")</f>
        <v>0</v>
      </c>
      <c r="I481" s="169"/>
      <c r="J481" s="170"/>
      <c r="K481" s="171" t="str">
        <f aca="false">IF($B481&lt;&gt;"",IF(I481,(INDEX(P$415:Q$418,MATCH(H481,P$415:P$418),2)/I481)*1000,0),"")</f>
        <v/>
      </c>
      <c r="L481" s="171" t="str">
        <f aca="false">IF(Q$11&lt;&gt;"",IF($B481&lt;&gt;"",K481-J481,""),"")</f>
        <v/>
      </c>
      <c r="M481" s="172" t="str">
        <f aca="false">IF(B481&lt;&gt;"",RANK(L481,L$415:L$514),"")</f>
        <v/>
      </c>
      <c r="N481" s="172" t="str">
        <f aca="false">IF(B481&lt;&gt;"",'Classement Général'!BE77,"")</f>
        <v/>
      </c>
      <c r="O481" s="172" t="str">
        <f aca="false">IF(B178&lt;&gt;"",'Calculs (M1..M20)'!A80,"")</f>
        <v/>
      </c>
      <c r="P481" s="0"/>
      <c r="Q481" s="0"/>
      <c r="R481" s="0"/>
      <c r="S481" s="0"/>
      <c r="T481" s="0"/>
      <c r="U481" s="0"/>
      <c r="V481" s="0"/>
      <c r="AH481" s="49" t="n">
        <f aca="false">IF($G481&lt;&gt;"",AG481,"")</f>
        <v>0</v>
      </c>
      <c r="AI481" s="169"/>
      <c r="AJ481" s="170"/>
    </row>
    <row r="482" customFormat="false" ht="13" hidden="true" customHeight="false" outlineLevel="0" collapsed="false">
      <c r="A482" s="0"/>
      <c r="B482" s="167" t="str">
        <f aca="false">IF(B381&lt;&gt;"",B381,"")</f>
        <v/>
      </c>
      <c r="C482" s="116" t="str">
        <f aca="false">IF(C381&lt;&gt;"",C381,"")</f>
        <v/>
      </c>
      <c r="D482" s="116" t="str">
        <f aca="false">IF(D381&lt;&gt;"",D381,"")</f>
        <v/>
      </c>
      <c r="E482" s="116" t="str">
        <f aca="false">IF(E381&lt;&gt;"",E381,"")</f>
        <v/>
      </c>
      <c r="F482" s="116" t="n">
        <v>5</v>
      </c>
      <c r="G482" s="168" t="n">
        <f aca="false">G381</f>
        <v>0</v>
      </c>
      <c r="H482" s="49" t="n">
        <f aca="false">IF($G482&lt;&gt;"",G482,"")</f>
        <v>0</v>
      </c>
      <c r="I482" s="169"/>
      <c r="J482" s="170"/>
      <c r="K482" s="171" t="str">
        <f aca="false">IF($B482&lt;&gt;"",IF(I482,(INDEX(P$415:Q$418,MATCH(H482,P$415:P$418),2)/I482)*1000,0),"")</f>
        <v/>
      </c>
      <c r="L482" s="171" t="str">
        <f aca="false">IF(Q$11&lt;&gt;"",IF($B482&lt;&gt;"",K482-J482,""),"")</f>
        <v/>
      </c>
      <c r="M482" s="172" t="str">
        <f aca="false">IF(B482&lt;&gt;"",RANK(L482,L$415:L$514),"")</f>
        <v/>
      </c>
      <c r="N482" s="172" t="str">
        <f aca="false">IF(B482&lt;&gt;"",'Classement Général'!BE78,"")</f>
        <v/>
      </c>
      <c r="O482" s="172" t="str">
        <f aca="false">IF(B179&lt;&gt;"",'Calculs (M1..M20)'!A81,"")</f>
        <v/>
      </c>
      <c r="P482" s="0"/>
      <c r="Q482" s="0"/>
      <c r="R482" s="0"/>
      <c r="S482" s="0"/>
      <c r="T482" s="0"/>
      <c r="U482" s="0"/>
      <c r="V482" s="0"/>
      <c r="AH482" s="49" t="n">
        <f aca="false">IF($G482&lt;&gt;"",AG482,"")</f>
        <v>0</v>
      </c>
      <c r="AI482" s="169"/>
      <c r="AJ482" s="170"/>
    </row>
    <row r="483" customFormat="false" ht="13" hidden="true" customHeight="false" outlineLevel="0" collapsed="false">
      <c r="A483" s="0"/>
      <c r="B483" s="167" t="str">
        <f aca="false">IF(B382&lt;&gt;"",B382,"")</f>
        <v/>
      </c>
      <c r="C483" s="116" t="str">
        <f aca="false">IF(C382&lt;&gt;"",C382,"")</f>
        <v/>
      </c>
      <c r="D483" s="116" t="str">
        <f aca="false">IF(D382&lt;&gt;"",D382,"")</f>
        <v/>
      </c>
      <c r="E483" s="116" t="str">
        <f aca="false">IF(E382&lt;&gt;"",E382,"")</f>
        <v/>
      </c>
      <c r="F483" s="116" t="n">
        <v>5</v>
      </c>
      <c r="G483" s="168" t="n">
        <f aca="false">G382</f>
        <v>0</v>
      </c>
      <c r="H483" s="49" t="n">
        <f aca="false">IF($G483&lt;&gt;"",G483,"")</f>
        <v>0</v>
      </c>
      <c r="I483" s="169"/>
      <c r="J483" s="170"/>
      <c r="K483" s="171" t="str">
        <f aca="false">IF($B483&lt;&gt;"",IF(I483,(INDEX(P$415:Q$418,MATCH(H483,P$415:P$418),2)/I483)*1000,0),"")</f>
        <v/>
      </c>
      <c r="L483" s="171" t="str">
        <f aca="false">IF(Q$11&lt;&gt;"",IF($B483&lt;&gt;"",K483-J483,""),"")</f>
        <v/>
      </c>
      <c r="M483" s="172" t="str">
        <f aca="false">IF(B483&lt;&gt;"",RANK(L483,L$415:L$514),"")</f>
        <v/>
      </c>
      <c r="N483" s="172" t="str">
        <f aca="false">IF(B483&lt;&gt;"",'Classement Général'!BE79,"")</f>
        <v/>
      </c>
      <c r="O483" s="172" t="str">
        <f aca="false">IF(B180&lt;&gt;"",'Calculs (M1..M20)'!A82,"")</f>
        <v/>
      </c>
      <c r="P483" s="0"/>
      <c r="Q483" s="0"/>
      <c r="R483" s="0"/>
      <c r="S483" s="0"/>
      <c r="T483" s="0"/>
      <c r="U483" s="0"/>
      <c r="V483" s="0"/>
      <c r="AH483" s="49" t="n">
        <f aca="false">IF($G483&lt;&gt;"",AG483,"")</f>
        <v>0</v>
      </c>
      <c r="AI483" s="169"/>
      <c r="AJ483" s="170"/>
    </row>
    <row r="484" customFormat="false" ht="13" hidden="true" customHeight="false" outlineLevel="0" collapsed="false">
      <c r="A484" s="0"/>
      <c r="B484" s="167" t="str">
        <f aca="false">IF(B383&lt;&gt;"",B383,"")</f>
        <v/>
      </c>
      <c r="C484" s="116" t="str">
        <f aca="false">IF(C383&lt;&gt;"",C383,"")</f>
        <v/>
      </c>
      <c r="D484" s="116" t="str">
        <f aca="false">IF(D383&lt;&gt;"",D383,"")</f>
        <v/>
      </c>
      <c r="E484" s="116" t="str">
        <f aca="false">IF(E383&lt;&gt;"",E383,"")</f>
        <v/>
      </c>
      <c r="F484" s="116" t="n">
        <v>5</v>
      </c>
      <c r="G484" s="168" t="n">
        <f aca="false">G383</f>
        <v>0</v>
      </c>
      <c r="H484" s="49" t="n">
        <f aca="false">IF($G484&lt;&gt;"",G484,"")</f>
        <v>0</v>
      </c>
      <c r="I484" s="169"/>
      <c r="J484" s="170"/>
      <c r="K484" s="171" t="str">
        <f aca="false">IF($B484&lt;&gt;"",IF(I484,(INDEX(P$415:Q$418,MATCH(H484,P$415:P$418),2)/I484)*1000,0),"")</f>
        <v/>
      </c>
      <c r="L484" s="171" t="str">
        <f aca="false">IF(Q$11&lt;&gt;"",IF($B484&lt;&gt;"",K484-J484,""),"")</f>
        <v/>
      </c>
      <c r="M484" s="172" t="str">
        <f aca="false">IF(B484&lt;&gt;"",RANK(L484,L$415:L$514),"")</f>
        <v/>
      </c>
      <c r="N484" s="172" t="str">
        <f aca="false">IF(B484&lt;&gt;"",'Classement Général'!BE80,"")</f>
        <v/>
      </c>
      <c r="O484" s="172" t="str">
        <f aca="false">IF(B181&lt;&gt;"",'Calculs (M1..M20)'!A83,"")</f>
        <v/>
      </c>
      <c r="P484" s="0"/>
      <c r="Q484" s="0"/>
      <c r="R484" s="0"/>
      <c r="S484" s="0"/>
      <c r="T484" s="0"/>
      <c r="U484" s="0"/>
      <c r="V484" s="0"/>
      <c r="AH484" s="49" t="n">
        <f aca="false">IF($G484&lt;&gt;"",AG484,"")</f>
        <v>0</v>
      </c>
      <c r="AI484" s="169"/>
      <c r="AJ484" s="170"/>
    </row>
    <row r="485" customFormat="false" ht="13" hidden="true" customHeight="false" outlineLevel="0" collapsed="false">
      <c r="A485" s="0"/>
      <c r="B485" s="167" t="str">
        <f aca="false">IF(B384&lt;&gt;"",B384,"")</f>
        <v/>
      </c>
      <c r="C485" s="116" t="str">
        <f aca="false">IF(C384&lt;&gt;"",C384,"")</f>
        <v/>
      </c>
      <c r="D485" s="116" t="str">
        <f aca="false">IF(D384&lt;&gt;"",D384,"")</f>
        <v/>
      </c>
      <c r="E485" s="116" t="str">
        <f aca="false">IF(E384&lt;&gt;"",E384,"")</f>
        <v/>
      </c>
      <c r="F485" s="116" t="n">
        <v>5</v>
      </c>
      <c r="G485" s="168" t="n">
        <f aca="false">G384</f>
        <v>0</v>
      </c>
      <c r="H485" s="49" t="n">
        <f aca="false">IF($G485&lt;&gt;"",G485,"")</f>
        <v>0</v>
      </c>
      <c r="I485" s="169"/>
      <c r="J485" s="170"/>
      <c r="K485" s="171" t="str">
        <f aca="false">IF($B485&lt;&gt;"",IF(I485,(INDEX(P$415:Q$418,MATCH(H485,P$415:P$418),2)/I485)*1000,0),"")</f>
        <v/>
      </c>
      <c r="L485" s="171" t="str">
        <f aca="false">IF(Q$11&lt;&gt;"",IF($B485&lt;&gt;"",K485-J485,""),"")</f>
        <v/>
      </c>
      <c r="M485" s="172" t="str">
        <f aca="false">IF(B485&lt;&gt;"",RANK(L485,L$415:L$514),"")</f>
        <v/>
      </c>
      <c r="N485" s="172" t="str">
        <f aca="false">IF(B485&lt;&gt;"",'Classement Général'!BE81,"")</f>
        <v/>
      </c>
      <c r="O485" s="172" t="str">
        <f aca="false">IF(B182&lt;&gt;"",'Calculs (M1..M20)'!A84,"")</f>
        <v/>
      </c>
      <c r="P485" s="0"/>
      <c r="Q485" s="0"/>
      <c r="R485" s="0"/>
      <c r="S485" s="0"/>
      <c r="T485" s="0"/>
      <c r="U485" s="0"/>
      <c r="V485" s="0"/>
      <c r="AH485" s="49" t="n">
        <f aca="false">IF($G485&lt;&gt;"",AG485,"")</f>
        <v>0</v>
      </c>
      <c r="AI485" s="169"/>
      <c r="AJ485" s="170"/>
    </row>
    <row r="486" customFormat="false" ht="13" hidden="true" customHeight="false" outlineLevel="0" collapsed="false">
      <c r="A486" s="0"/>
      <c r="B486" s="167" t="str">
        <f aca="false">IF(B385&lt;&gt;"",B385,"")</f>
        <v/>
      </c>
      <c r="C486" s="116" t="str">
        <f aca="false">IF(C385&lt;&gt;"",C385,"")</f>
        <v/>
      </c>
      <c r="D486" s="116" t="str">
        <f aca="false">IF(D385&lt;&gt;"",D385,"")</f>
        <v/>
      </c>
      <c r="E486" s="116" t="str">
        <f aca="false">IF(E385&lt;&gt;"",E385,"")</f>
        <v/>
      </c>
      <c r="F486" s="116" t="n">
        <v>5</v>
      </c>
      <c r="G486" s="168" t="n">
        <f aca="false">G385</f>
        <v>0</v>
      </c>
      <c r="H486" s="49" t="n">
        <f aca="false">IF($G486&lt;&gt;"",G486,"")</f>
        <v>0</v>
      </c>
      <c r="I486" s="169"/>
      <c r="J486" s="170"/>
      <c r="K486" s="171" t="str">
        <f aca="false">IF($B486&lt;&gt;"",IF(I486,(INDEX(P$415:Q$418,MATCH(H486,P$415:P$418),2)/I486)*1000,0),"")</f>
        <v/>
      </c>
      <c r="L486" s="171" t="str">
        <f aca="false">IF(Q$11&lt;&gt;"",IF($B486&lt;&gt;"",K486-J486,""),"")</f>
        <v/>
      </c>
      <c r="M486" s="172" t="str">
        <f aca="false">IF(B486&lt;&gt;"",RANK(L486,L$415:L$514),"")</f>
        <v/>
      </c>
      <c r="N486" s="172" t="str">
        <f aca="false">IF(B486&lt;&gt;"",'Classement Général'!BE82,"")</f>
        <v/>
      </c>
      <c r="O486" s="172" t="str">
        <f aca="false">IF(B183&lt;&gt;"",'Calculs (M1..M20)'!A85,"")</f>
        <v/>
      </c>
      <c r="P486" s="0"/>
      <c r="Q486" s="0"/>
      <c r="R486" s="0"/>
      <c r="S486" s="0"/>
      <c r="T486" s="0"/>
      <c r="U486" s="0"/>
      <c r="V486" s="0"/>
      <c r="AH486" s="49" t="n">
        <f aca="false">IF($G486&lt;&gt;"",AG486,"")</f>
        <v>0</v>
      </c>
      <c r="AI486" s="169"/>
      <c r="AJ486" s="170"/>
    </row>
    <row r="487" customFormat="false" ht="13" hidden="true" customHeight="false" outlineLevel="0" collapsed="false">
      <c r="A487" s="0"/>
      <c r="B487" s="167" t="str">
        <f aca="false">IF(B386&lt;&gt;"",B386,"")</f>
        <v/>
      </c>
      <c r="C487" s="116" t="str">
        <f aca="false">IF(C386&lt;&gt;"",C386,"")</f>
        <v/>
      </c>
      <c r="D487" s="116" t="str">
        <f aca="false">IF(D386&lt;&gt;"",D386,"")</f>
        <v/>
      </c>
      <c r="E487" s="116" t="str">
        <f aca="false">IF(E386&lt;&gt;"",E386,"")</f>
        <v/>
      </c>
      <c r="F487" s="116" t="n">
        <v>5</v>
      </c>
      <c r="G487" s="168" t="n">
        <f aca="false">G386</f>
        <v>0</v>
      </c>
      <c r="H487" s="49" t="n">
        <f aca="false">IF($G487&lt;&gt;"",G487,"")</f>
        <v>0</v>
      </c>
      <c r="I487" s="169"/>
      <c r="J487" s="170"/>
      <c r="K487" s="171" t="str">
        <f aca="false">IF($B487&lt;&gt;"",IF(I487,(INDEX(P$415:Q$418,MATCH(H487,P$415:P$418),2)/I487)*1000,0),"")</f>
        <v/>
      </c>
      <c r="L487" s="171" t="str">
        <f aca="false">IF(Q$11&lt;&gt;"",IF($B487&lt;&gt;"",K487-J487,""),"")</f>
        <v/>
      </c>
      <c r="M487" s="172" t="str">
        <f aca="false">IF(B487&lt;&gt;"",RANK(L487,L$415:L$514),"")</f>
        <v/>
      </c>
      <c r="N487" s="172" t="str">
        <f aca="false">IF(B487&lt;&gt;"",'Classement Général'!BE83,"")</f>
        <v/>
      </c>
      <c r="O487" s="172" t="str">
        <f aca="false">IF(B184&lt;&gt;"",'Calculs (M1..M20)'!A86,"")</f>
        <v/>
      </c>
      <c r="P487" s="0"/>
      <c r="Q487" s="0"/>
      <c r="R487" s="0"/>
      <c r="S487" s="0"/>
      <c r="T487" s="0"/>
      <c r="U487" s="0"/>
      <c r="V487" s="0"/>
      <c r="AH487" s="49" t="n">
        <f aca="false">IF($G487&lt;&gt;"",AG487,"")</f>
        <v>0</v>
      </c>
      <c r="AI487" s="169"/>
      <c r="AJ487" s="170"/>
    </row>
    <row r="488" customFormat="false" ht="13" hidden="true" customHeight="false" outlineLevel="0" collapsed="false">
      <c r="A488" s="0"/>
      <c r="B488" s="167" t="str">
        <f aca="false">IF(B387&lt;&gt;"",B387,"")</f>
        <v/>
      </c>
      <c r="C488" s="116" t="str">
        <f aca="false">IF(C387&lt;&gt;"",C387,"")</f>
        <v/>
      </c>
      <c r="D488" s="116" t="str">
        <f aca="false">IF(D387&lt;&gt;"",D387,"")</f>
        <v/>
      </c>
      <c r="E488" s="116" t="str">
        <f aca="false">IF(E387&lt;&gt;"",E387,"")</f>
        <v/>
      </c>
      <c r="F488" s="116" t="n">
        <v>5</v>
      </c>
      <c r="G488" s="168" t="n">
        <f aca="false">G387</f>
        <v>0</v>
      </c>
      <c r="H488" s="49" t="n">
        <f aca="false">IF($G488&lt;&gt;"",G488,"")</f>
        <v>0</v>
      </c>
      <c r="I488" s="169"/>
      <c r="J488" s="170"/>
      <c r="K488" s="171" t="str">
        <f aca="false">IF($B488&lt;&gt;"",IF(I488,(INDEX(P$415:Q$418,MATCH(H488,P$415:P$418),2)/I488)*1000,0),"")</f>
        <v/>
      </c>
      <c r="L488" s="171" t="str">
        <f aca="false">IF(Q$11&lt;&gt;"",IF($B488&lt;&gt;"",K488-J488,""),"")</f>
        <v/>
      </c>
      <c r="M488" s="172" t="str">
        <f aca="false">IF(B488&lt;&gt;"",RANK(L488,L$415:L$514),"")</f>
        <v/>
      </c>
      <c r="N488" s="172" t="str">
        <f aca="false">IF(B488&lt;&gt;"",'Classement Général'!BE84,"")</f>
        <v/>
      </c>
      <c r="O488" s="172" t="str">
        <f aca="false">IF(B185&lt;&gt;"",'Calculs (M1..M20)'!A87,"")</f>
        <v/>
      </c>
      <c r="P488" s="0"/>
      <c r="Q488" s="0"/>
      <c r="R488" s="0"/>
      <c r="S488" s="0"/>
      <c r="T488" s="0"/>
      <c r="U488" s="0"/>
      <c r="V488" s="0"/>
      <c r="AH488" s="49" t="n">
        <f aca="false">IF($G488&lt;&gt;"",AG488,"")</f>
        <v>0</v>
      </c>
      <c r="AI488" s="169"/>
      <c r="AJ488" s="170"/>
    </row>
    <row r="489" customFormat="false" ht="13" hidden="true" customHeight="false" outlineLevel="0" collapsed="false">
      <c r="A489" s="0"/>
      <c r="B489" s="167" t="str">
        <f aca="false">IF(B388&lt;&gt;"",B388,"")</f>
        <v/>
      </c>
      <c r="C489" s="116" t="str">
        <f aca="false">IF(C388&lt;&gt;"",C388,"")</f>
        <v/>
      </c>
      <c r="D489" s="116" t="str">
        <f aca="false">IF(D388&lt;&gt;"",D388,"")</f>
        <v/>
      </c>
      <c r="E489" s="116" t="str">
        <f aca="false">IF(E388&lt;&gt;"",E388,"")</f>
        <v/>
      </c>
      <c r="F489" s="116" t="n">
        <v>5</v>
      </c>
      <c r="G489" s="168" t="n">
        <f aca="false">G388</f>
        <v>0</v>
      </c>
      <c r="H489" s="49" t="n">
        <f aca="false">IF($G489&lt;&gt;"",G489,"")</f>
        <v>0</v>
      </c>
      <c r="I489" s="169"/>
      <c r="J489" s="170"/>
      <c r="K489" s="171" t="str">
        <f aca="false">IF($B489&lt;&gt;"",IF(I489,(INDEX(P$415:Q$418,MATCH(H489,P$415:P$418),2)/I489)*1000,0),"")</f>
        <v/>
      </c>
      <c r="L489" s="171" t="str">
        <f aca="false">IF(Q$11&lt;&gt;"",IF($B489&lt;&gt;"",K489-J489,""),"")</f>
        <v/>
      </c>
      <c r="M489" s="172" t="str">
        <f aca="false">IF(B489&lt;&gt;"",RANK(L489,L$415:L$514),"")</f>
        <v/>
      </c>
      <c r="N489" s="172" t="str">
        <f aca="false">IF(B489&lt;&gt;"",'Classement Général'!BE85,"")</f>
        <v/>
      </c>
      <c r="O489" s="172" t="str">
        <f aca="false">IF(B186&lt;&gt;"",'Calculs (M1..M20)'!A88,"")</f>
        <v/>
      </c>
      <c r="P489" s="0"/>
      <c r="Q489" s="0"/>
      <c r="R489" s="0"/>
      <c r="S489" s="0"/>
      <c r="T489" s="0"/>
      <c r="U489" s="0"/>
      <c r="V489" s="0"/>
      <c r="AH489" s="49" t="n">
        <f aca="false">IF($G489&lt;&gt;"",AG489,"")</f>
        <v>0</v>
      </c>
      <c r="AI489" s="169"/>
      <c r="AJ489" s="170"/>
    </row>
    <row r="490" customFormat="false" ht="13" hidden="true" customHeight="false" outlineLevel="0" collapsed="false">
      <c r="A490" s="0"/>
      <c r="B490" s="167" t="str">
        <f aca="false">IF(B389&lt;&gt;"",B389,"")</f>
        <v/>
      </c>
      <c r="C490" s="116" t="str">
        <f aca="false">IF(C389&lt;&gt;"",C389,"")</f>
        <v/>
      </c>
      <c r="D490" s="116" t="str">
        <f aca="false">IF(D389&lt;&gt;"",D389,"")</f>
        <v/>
      </c>
      <c r="E490" s="116" t="str">
        <f aca="false">IF(E389&lt;&gt;"",E389,"")</f>
        <v/>
      </c>
      <c r="F490" s="116" t="n">
        <v>5</v>
      </c>
      <c r="G490" s="168" t="n">
        <f aca="false">G389</f>
        <v>0</v>
      </c>
      <c r="H490" s="49" t="n">
        <f aca="false">IF($G490&lt;&gt;"",G490,"")</f>
        <v>0</v>
      </c>
      <c r="I490" s="169"/>
      <c r="J490" s="170"/>
      <c r="K490" s="171" t="str">
        <f aca="false">IF($B490&lt;&gt;"",IF(I490,(INDEX(P$415:Q$418,MATCH(H490,P$415:P$418),2)/I490)*1000,0),"")</f>
        <v/>
      </c>
      <c r="L490" s="171" t="str">
        <f aca="false">IF(Q$11&lt;&gt;"",IF($B490&lt;&gt;"",K490-J490,""),"")</f>
        <v/>
      </c>
      <c r="M490" s="172" t="str">
        <f aca="false">IF(B490&lt;&gt;"",RANK(L490,L$415:L$514),"")</f>
        <v/>
      </c>
      <c r="N490" s="172" t="str">
        <f aca="false">IF(B490&lt;&gt;"",'Classement Général'!BE86,"")</f>
        <v/>
      </c>
      <c r="O490" s="172" t="str">
        <f aca="false">IF(B187&lt;&gt;"",'Calculs (M1..M20)'!A89,"")</f>
        <v/>
      </c>
      <c r="P490" s="0"/>
      <c r="Q490" s="0"/>
      <c r="R490" s="0"/>
      <c r="S490" s="0"/>
      <c r="T490" s="0"/>
      <c r="U490" s="0"/>
      <c r="V490" s="0"/>
      <c r="AH490" s="49" t="n">
        <f aca="false">IF($G490&lt;&gt;"",AG490,"")</f>
        <v>0</v>
      </c>
      <c r="AI490" s="169"/>
      <c r="AJ490" s="170"/>
    </row>
    <row r="491" customFormat="false" ht="13" hidden="true" customHeight="false" outlineLevel="0" collapsed="false">
      <c r="A491" s="0"/>
      <c r="B491" s="167" t="str">
        <f aca="false">IF(B390&lt;&gt;"",B390,"")</f>
        <v/>
      </c>
      <c r="C491" s="116" t="str">
        <f aca="false">IF(C390&lt;&gt;"",C390,"")</f>
        <v/>
      </c>
      <c r="D491" s="116" t="str">
        <f aca="false">IF(D390&lt;&gt;"",D390,"")</f>
        <v/>
      </c>
      <c r="E491" s="116" t="str">
        <f aca="false">IF(E390&lt;&gt;"",E390,"")</f>
        <v/>
      </c>
      <c r="F491" s="116" t="n">
        <v>5</v>
      </c>
      <c r="G491" s="168" t="n">
        <f aca="false">G390</f>
        <v>0</v>
      </c>
      <c r="H491" s="49" t="n">
        <f aca="false">IF($G491&lt;&gt;"",G491,"")</f>
        <v>0</v>
      </c>
      <c r="I491" s="169"/>
      <c r="J491" s="170"/>
      <c r="K491" s="171" t="str">
        <f aca="false">IF($B491&lt;&gt;"",IF(I491,(INDEX(P$415:Q$418,MATCH(H491,P$415:P$418),2)/I491)*1000,0),"")</f>
        <v/>
      </c>
      <c r="L491" s="171" t="str">
        <f aca="false">IF(Q$11&lt;&gt;"",IF($B491&lt;&gt;"",K491-J491,""),"")</f>
        <v/>
      </c>
      <c r="M491" s="172" t="str">
        <f aca="false">IF(B491&lt;&gt;"",RANK(L491,L$415:L$514),"")</f>
        <v/>
      </c>
      <c r="N491" s="172" t="str">
        <f aca="false">IF(B491&lt;&gt;"",'Classement Général'!BE87,"")</f>
        <v/>
      </c>
      <c r="O491" s="172" t="str">
        <f aca="false">IF(B188&lt;&gt;"",'Calculs (M1..M20)'!A90,"")</f>
        <v/>
      </c>
      <c r="P491" s="0"/>
      <c r="Q491" s="0"/>
      <c r="R491" s="0"/>
      <c r="S491" s="0"/>
      <c r="T491" s="0"/>
      <c r="U491" s="0"/>
      <c r="V491" s="0"/>
      <c r="AH491" s="49" t="n">
        <f aca="false">IF($G491&lt;&gt;"",AG491,"")</f>
        <v>0</v>
      </c>
      <c r="AI491" s="169"/>
      <c r="AJ491" s="170"/>
    </row>
    <row r="492" customFormat="false" ht="13" hidden="true" customHeight="false" outlineLevel="0" collapsed="false">
      <c r="A492" s="0"/>
      <c r="B492" s="167" t="str">
        <f aca="false">IF(B391&lt;&gt;"",B391,"")</f>
        <v/>
      </c>
      <c r="C492" s="116" t="str">
        <f aca="false">IF(C391&lt;&gt;"",C391,"")</f>
        <v/>
      </c>
      <c r="D492" s="116" t="str">
        <f aca="false">IF(D391&lt;&gt;"",D391,"")</f>
        <v/>
      </c>
      <c r="E492" s="116" t="str">
        <f aca="false">IF(E391&lt;&gt;"",E391,"")</f>
        <v/>
      </c>
      <c r="F492" s="116" t="n">
        <v>5</v>
      </c>
      <c r="G492" s="168" t="n">
        <f aca="false">G391</f>
        <v>0</v>
      </c>
      <c r="H492" s="49" t="n">
        <f aca="false">IF($G492&lt;&gt;"",G492,"")</f>
        <v>0</v>
      </c>
      <c r="I492" s="169"/>
      <c r="J492" s="170"/>
      <c r="K492" s="171" t="str">
        <f aca="false">IF($B492&lt;&gt;"",IF(I492,(INDEX(P$415:Q$418,MATCH(H492,P$415:P$418),2)/I492)*1000,0),"")</f>
        <v/>
      </c>
      <c r="L492" s="171" t="str">
        <f aca="false">IF(Q$11&lt;&gt;"",IF($B492&lt;&gt;"",K492-J492,""),"")</f>
        <v/>
      </c>
      <c r="M492" s="172" t="str">
        <f aca="false">IF(B492&lt;&gt;"",RANK(L492,L$415:L$514),"")</f>
        <v/>
      </c>
      <c r="N492" s="172" t="str">
        <f aca="false">IF(B492&lt;&gt;"",'Classement Général'!BE88,"")</f>
        <v/>
      </c>
      <c r="O492" s="172" t="str">
        <f aca="false">IF(B189&lt;&gt;"",'Calculs (M1..M20)'!A91,"")</f>
        <v/>
      </c>
      <c r="P492" s="0"/>
      <c r="Q492" s="0"/>
      <c r="R492" s="0"/>
      <c r="S492" s="0"/>
      <c r="T492" s="0"/>
      <c r="U492" s="0"/>
      <c r="V492" s="0"/>
      <c r="AH492" s="49" t="n">
        <f aca="false">IF($G492&lt;&gt;"",AG492,"")</f>
        <v>0</v>
      </c>
      <c r="AI492" s="169"/>
      <c r="AJ492" s="170"/>
    </row>
    <row r="493" customFormat="false" ht="13" hidden="true" customHeight="false" outlineLevel="0" collapsed="false">
      <c r="A493" s="0"/>
      <c r="B493" s="167" t="str">
        <f aca="false">IF(B392&lt;&gt;"",B392,"")</f>
        <v/>
      </c>
      <c r="C493" s="116" t="str">
        <f aca="false">IF(C392&lt;&gt;"",C392,"")</f>
        <v/>
      </c>
      <c r="D493" s="116" t="str">
        <f aca="false">IF(D392&lt;&gt;"",D392,"")</f>
        <v/>
      </c>
      <c r="E493" s="116" t="str">
        <f aca="false">IF(E392&lt;&gt;"",E392,"")</f>
        <v/>
      </c>
      <c r="F493" s="116" t="n">
        <v>5</v>
      </c>
      <c r="G493" s="168" t="n">
        <f aca="false">G392</f>
        <v>0</v>
      </c>
      <c r="H493" s="49" t="n">
        <f aca="false">IF($G493&lt;&gt;"",G493,"")</f>
        <v>0</v>
      </c>
      <c r="I493" s="169"/>
      <c r="J493" s="170"/>
      <c r="K493" s="171" t="str">
        <f aca="false">IF($B493&lt;&gt;"",IF(I493,(INDEX(P$415:Q$418,MATCH(H493,P$415:P$418),2)/I493)*1000,0),"")</f>
        <v/>
      </c>
      <c r="L493" s="171" t="str">
        <f aca="false">IF(Q$11&lt;&gt;"",IF($B493&lt;&gt;"",K493-J493,""),"")</f>
        <v/>
      </c>
      <c r="M493" s="172" t="str">
        <f aca="false">IF(B493&lt;&gt;"",RANK(L493,L$415:L$514),"")</f>
        <v/>
      </c>
      <c r="N493" s="172" t="str">
        <f aca="false">IF(B493&lt;&gt;"",'Classement Général'!BE89,"")</f>
        <v/>
      </c>
      <c r="O493" s="172" t="str">
        <f aca="false">IF(B190&lt;&gt;"",'Calculs (M1..M20)'!A92,"")</f>
        <v/>
      </c>
      <c r="P493" s="0"/>
      <c r="Q493" s="0"/>
      <c r="R493" s="0"/>
      <c r="S493" s="0"/>
      <c r="T493" s="0"/>
      <c r="U493" s="0"/>
      <c r="V493" s="0"/>
      <c r="AH493" s="49" t="n">
        <f aca="false">IF($G493&lt;&gt;"",AG493,"")</f>
        <v>0</v>
      </c>
      <c r="AI493" s="169"/>
      <c r="AJ493" s="170"/>
    </row>
    <row r="494" customFormat="false" ht="13" hidden="true" customHeight="false" outlineLevel="0" collapsed="false">
      <c r="A494" s="0"/>
      <c r="B494" s="167" t="str">
        <f aca="false">IF(B393&lt;&gt;"",B393,"")</f>
        <v/>
      </c>
      <c r="C494" s="116" t="str">
        <f aca="false">IF(C393&lt;&gt;"",C393,"")</f>
        <v/>
      </c>
      <c r="D494" s="116" t="str">
        <f aca="false">IF(D393&lt;&gt;"",D393,"")</f>
        <v/>
      </c>
      <c r="E494" s="116" t="str">
        <f aca="false">IF(E393&lt;&gt;"",E393,"")</f>
        <v/>
      </c>
      <c r="F494" s="116" t="n">
        <v>5</v>
      </c>
      <c r="G494" s="168" t="n">
        <f aca="false">G393</f>
        <v>0</v>
      </c>
      <c r="H494" s="49" t="n">
        <f aca="false">IF($G494&lt;&gt;"",G494,"")</f>
        <v>0</v>
      </c>
      <c r="I494" s="169"/>
      <c r="J494" s="170"/>
      <c r="K494" s="171" t="str">
        <f aca="false">IF($B494&lt;&gt;"",IF(I494,(INDEX(P$415:Q$418,MATCH(H494,P$415:P$418),2)/I494)*1000,0),"")</f>
        <v/>
      </c>
      <c r="L494" s="171" t="str">
        <f aca="false">IF(Q$11&lt;&gt;"",IF($B494&lt;&gt;"",K494-J494,""),"")</f>
        <v/>
      </c>
      <c r="M494" s="172" t="str">
        <f aca="false">IF(B494&lt;&gt;"",RANK(L494,L$415:L$514),"")</f>
        <v/>
      </c>
      <c r="N494" s="172" t="str">
        <f aca="false">IF(B494&lt;&gt;"",'Classement Général'!BE90,"")</f>
        <v/>
      </c>
      <c r="O494" s="172" t="str">
        <f aca="false">IF(B191&lt;&gt;"",'Calculs (M1..M20)'!A93,"")</f>
        <v/>
      </c>
      <c r="P494" s="0"/>
      <c r="Q494" s="0"/>
      <c r="R494" s="0"/>
      <c r="S494" s="0"/>
      <c r="T494" s="0"/>
      <c r="U494" s="0"/>
      <c r="V494" s="0"/>
      <c r="AH494" s="49" t="n">
        <f aca="false">IF($G494&lt;&gt;"",AG494,"")</f>
        <v>0</v>
      </c>
      <c r="AI494" s="169"/>
      <c r="AJ494" s="170"/>
    </row>
    <row r="495" customFormat="false" ht="13" hidden="true" customHeight="false" outlineLevel="0" collapsed="false">
      <c r="A495" s="0"/>
      <c r="B495" s="167" t="str">
        <f aca="false">IF(B394&lt;&gt;"",B394,"")</f>
        <v/>
      </c>
      <c r="C495" s="116" t="str">
        <f aca="false">IF(C394&lt;&gt;"",C394,"")</f>
        <v/>
      </c>
      <c r="D495" s="116" t="str">
        <f aca="false">IF(D394&lt;&gt;"",D394,"")</f>
        <v/>
      </c>
      <c r="E495" s="116" t="str">
        <f aca="false">IF(E394&lt;&gt;"",E394,"")</f>
        <v/>
      </c>
      <c r="F495" s="116" t="n">
        <v>5</v>
      </c>
      <c r="G495" s="168" t="n">
        <f aca="false">G394</f>
        <v>0</v>
      </c>
      <c r="H495" s="49" t="n">
        <f aca="false">IF($G495&lt;&gt;"",G495,"")</f>
        <v>0</v>
      </c>
      <c r="I495" s="169"/>
      <c r="J495" s="170"/>
      <c r="K495" s="171" t="str">
        <f aca="false">IF($B495&lt;&gt;"",IF(I495,(INDEX(P$415:Q$418,MATCH(H495,P$415:P$418),2)/I495)*1000,0),"")</f>
        <v/>
      </c>
      <c r="L495" s="171" t="str">
        <f aca="false">IF(Q$11&lt;&gt;"",IF($B495&lt;&gt;"",K495-J495,""),"")</f>
        <v/>
      </c>
      <c r="M495" s="172" t="str">
        <f aca="false">IF(B495&lt;&gt;"",RANK(L495,L$415:L$514),"")</f>
        <v/>
      </c>
      <c r="N495" s="172" t="str">
        <f aca="false">IF(B495&lt;&gt;"",'Classement Général'!BE91,"")</f>
        <v/>
      </c>
      <c r="O495" s="172" t="str">
        <f aca="false">IF(B192&lt;&gt;"",'Calculs (M1..M20)'!A94,"")</f>
        <v/>
      </c>
      <c r="P495" s="0"/>
      <c r="Q495" s="0"/>
      <c r="R495" s="0"/>
      <c r="S495" s="0"/>
      <c r="T495" s="0"/>
      <c r="U495" s="0"/>
      <c r="V495" s="0"/>
      <c r="AH495" s="49" t="n">
        <f aca="false">IF($G495&lt;&gt;"",AG495,"")</f>
        <v>0</v>
      </c>
      <c r="AI495" s="169"/>
      <c r="AJ495" s="170"/>
    </row>
    <row r="496" customFormat="false" ht="13" hidden="true" customHeight="false" outlineLevel="0" collapsed="false">
      <c r="A496" s="0"/>
      <c r="B496" s="167" t="str">
        <f aca="false">IF(B395&lt;&gt;"",B395,"")</f>
        <v/>
      </c>
      <c r="C496" s="116" t="str">
        <f aca="false">IF(C395&lt;&gt;"",C395,"")</f>
        <v/>
      </c>
      <c r="D496" s="116" t="str">
        <f aca="false">IF(D395&lt;&gt;"",D395,"")</f>
        <v/>
      </c>
      <c r="E496" s="116" t="str">
        <f aca="false">IF(E395&lt;&gt;"",E395,"")</f>
        <v/>
      </c>
      <c r="F496" s="116" t="n">
        <v>5</v>
      </c>
      <c r="G496" s="168" t="n">
        <f aca="false">G395</f>
        <v>0</v>
      </c>
      <c r="H496" s="49" t="n">
        <f aca="false">IF($G496&lt;&gt;"",G496,"")</f>
        <v>0</v>
      </c>
      <c r="I496" s="169"/>
      <c r="J496" s="170"/>
      <c r="K496" s="171" t="str">
        <f aca="false">IF($B496&lt;&gt;"",IF(I496,(INDEX(P$415:Q$418,MATCH(H496,P$415:P$418),2)/I496)*1000,0),"")</f>
        <v/>
      </c>
      <c r="L496" s="171" t="str">
        <f aca="false">IF(Q$11&lt;&gt;"",IF($B496&lt;&gt;"",K496-J496,""),"")</f>
        <v/>
      </c>
      <c r="M496" s="172" t="str">
        <f aca="false">IF(B496&lt;&gt;"",RANK(L496,L$415:L$514),"")</f>
        <v/>
      </c>
      <c r="N496" s="172" t="str">
        <f aca="false">IF(B496&lt;&gt;"",'Classement Général'!BE92,"")</f>
        <v/>
      </c>
      <c r="O496" s="172" t="str">
        <f aca="false">IF(B193&lt;&gt;"",'Calculs (M1..M20)'!A95,"")</f>
        <v/>
      </c>
      <c r="P496" s="0"/>
      <c r="Q496" s="0"/>
      <c r="R496" s="0"/>
      <c r="S496" s="0"/>
      <c r="T496" s="0"/>
      <c r="U496" s="0"/>
      <c r="V496" s="0"/>
      <c r="AH496" s="49" t="n">
        <f aca="false">IF($G496&lt;&gt;"",AG496,"")</f>
        <v>0</v>
      </c>
      <c r="AI496" s="169"/>
      <c r="AJ496" s="170"/>
    </row>
    <row r="497" customFormat="false" ht="13" hidden="true" customHeight="false" outlineLevel="0" collapsed="false">
      <c r="A497" s="0"/>
      <c r="B497" s="167" t="str">
        <f aca="false">IF(B396&lt;&gt;"",B396,"")</f>
        <v/>
      </c>
      <c r="C497" s="116" t="str">
        <f aca="false">IF(C396&lt;&gt;"",C396,"")</f>
        <v/>
      </c>
      <c r="D497" s="116" t="str">
        <f aca="false">IF(D396&lt;&gt;"",D396,"")</f>
        <v/>
      </c>
      <c r="E497" s="116" t="str">
        <f aca="false">IF(E396&lt;&gt;"",E396,"")</f>
        <v/>
      </c>
      <c r="F497" s="116" t="n">
        <v>5</v>
      </c>
      <c r="G497" s="168" t="n">
        <f aca="false">G396</f>
        <v>0</v>
      </c>
      <c r="H497" s="49" t="n">
        <f aca="false">IF($G497&lt;&gt;"",G497,"")</f>
        <v>0</v>
      </c>
      <c r="I497" s="169"/>
      <c r="J497" s="170"/>
      <c r="K497" s="171" t="str">
        <f aca="false">IF($B497&lt;&gt;"",IF(I497,(INDEX(P$415:Q$418,MATCH(H497,P$415:P$418),2)/I497)*1000,0),"")</f>
        <v/>
      </c>
      <c r="L497" s="171" t="str">
        <f aca="false">IF(Q$11&lt;&gt;"",IF($B497&lt;&gt;"",K497-J497,""),"")</f>
        <v/>
      </c>
      <c r="M497" s="172" t="str">
        <f aca="false">IF(B497&lt;&gt;"",RANK(L497,L$415:L$514),"")</f>
        <v/>
      </c>
      <c r="N497" s="172" t="str">
        <f aca="false">IF(B497&lt;&gt;"",'Classement Général'!BE93,"")</f>
        <v/>
      </c>
      <c r="O497" s="172" t="str">
        <f aca="false">IF(B194&lt;&gt;"",'Calculs (M1..M20)'!A96,"")</f>
        <v/>
      </c>
      <c r="P497" s="0"/>
      <c r="Q497" s="0"/>
      <c r="R497" s="0"/>
      <c r="S497" s="0"/>
      <c r="T497" s="0"/>
      <c r="U497" s="0"/>
      <c r="V497" s="0"/>
      <c r="AH497" s="49" t="n">
        <f aca="false">IF($G497&lt;&gt;"",AG497,"")</f>
        <v>0</v>
      </c>
      <c r="AI497" s="169"/>
      <c r="AJ497" s="170"/>
    </row>
    <row r="498" customFormat="false" ht="13" hidden="true" customHeight="false" outlineLevel="0" collapsed="false">
      <c r="A498" s="0"/>
      <c r="B498" s="167" t="str">
        <f aca="false">IF(B397&lt;&gt;"",B397,"")</f>
        <v/>
      </c>
      <c r="C498" s="116" t="str">
        <f aca="false">IF(C397&lt;&gt;"",C397,"")</f>
        <v/>
      </c>
      <c r="D498" s="116" t="str">
        <f aca="false">IF(D397&lt;&gt;"",D397,"")</f>
        <v/>
      </c>
      <c r="E498" s="116" t="str">
        <f aca="false">IF(E397&lt;&gt;"",E397,"")</f>
        <v/>
      </c>
      <c r="F498" s="116" t="n">
        <v>5</v>
      </c>
      <c r="G498" s="168" t="n">
        <f aca="false">G397</f>
        <v>0</v>
      </c>
      <c r="H498" s="49" t="n">
        <f aca="false">IF($G498&lt;&gt;"",G498,"")</f>
        <v>0</v>
      </c>
      <c r="I498" s="169"/>
      <c r="J498" s="170"/>
      <c r="K498" s="171" t="str">
        <f aca="false">IF($B498&lt;&gt;"",IF(I498,(INDEX(P$415:Q$418,MATCH(H498,P$415:P$418),2)/I498)*1000,0),"")</f>
        <v/>
      </c>
      <c r="L498" s="171" t="str">
        <f aca="false">IF(Q$11&lt;&gt;"",IF($B498&lt;&gt;"",K498-J498,""),"")</f>
        <v/>
      </c>
      <c r="M498" s="172" t="str">
        <f aca="false">IF(B498&lt;&gt;"",RANK(L498,L$415:L$514),"")</f>
        <v/>
      </c>
      <c r="N498" s="172" t="str">
        <f aca="false">IF(B498&lt;&gt;"",'Classement Général'!BE94,"")</f>
        <v/>
      </c>
      <c r="O498" s="172" t="str">
        <f aca="false">IF(B195&lt;&gt;"",'Calculs (M1..M20)'!A97,"")</f>
        <v/>
      </c>
      <c r="P498" s="0"/>
      <c r="Q498" s="0"/>
      <c r="R498" s="0"/>
      <c r="S498" s="0"/>
      <c r="T498" s="0"/>
      <c r="U498" s="0"/>
      <c r="V498" s="0"/>
      <c r="AH498" s="49" t="n">
        <f aca="false">IF($G498&lt;&gt;"",AG498,"")</f>
        <v>0</v>
      </c>
      <c r="AI498" s="169"/>
      <c r="AJ498" s="170"/>
    </row>
    <row r="499" customFormat="false" ht="13" hidden="true" customHeight="false" outlineLevel="0" collapsed="false">
      <c r="A499" s="0"/>
      <c r="B499" s="167" t="str">
        <f aca="false">IF(B398&lt;&gt;"",B398,"")</f>
        <v/>
      </c>
      <c r="C499" s="116" t="str">
        <f aca="false">IF(C398&lt;&gt;"",C398,"")</f>
        <v/>
      </c>
      <c r="D499" s="116" t="str">
        <f aca="false">IF(D398&lt;&gt;"",D398,"")</f>
        <v/>
      </c>
      <c r="E499" s="116" t="str">
        <f aca="false">IF(E398&lt;&gt;"",E398,"")</f>
        <v/>
      </c>
      <c r="F499" s="116" t="n">
        <v>5</v>
      </c>
      <c r="G499" s="168" t="n">
        <f aca="false">G398</f>
        <v>0</v>
      </c>
      <c r="H499" s="49" t="n">
        <f aca="false">IF($G499&lt;&gt;"",G499,"")</f>
        <v>0</v>
      </c>
      <c r="I499" s="169"/>
      <c r="J499" s="170"/>
      <c r="K499" s="171" t="str">
        <f aca="false">IF($B499&lt;&gt;"",IF(I499,(INDEX(P$415:Q$418,MATCH(H499,P$415:P$418),2)/I499)*1000,0),"")</f>
        <v/>
      </c>
      <c r="L499" s="171" t="str">
        <f aca="false">IF(Q$11&lt;&gt;"",IF($B499&lt;&gt;"",K499-J499,""),"")</f>
        <v/>
      </c>
      <c r="M499" s="172" t="str">
        <f aca="false">IF(B499&lt;&gt;"",RANK(L499,L$415:L$514),"")</f>
        <v/>
      </c>
      <c r="N499" s="172" t="str">
        <f aca="false">IF(B499&lt;&gt;"",'Classement Général'!BE95,"")</f>
        <v/>
      </c>
      <c r="O499" s="172" t="str">
        <f aca="false">IF(B196&lt;&gt;"",'Calculs (M1..M20)'!A98,"")</f>
        <v/>
      </c>
      <c r="P499" s="0"/>
      <c r="Q499" s="0"/>
      <c r="R499" s="0"/>
      <c r="S499" s="0"/>
      <c r="T499" s="0"/>
      <c r="U499" s="0"/>
      <c r="V499" s="0"/>
      <c r="AH499" s="49" t="n">
        <f aca="false">IF($G499&lt;&gt;"",AG499,"")</f>
        <v>0</v>
      </c>
      <c r="AI499" s="169"/>
      <c r="AJ499" s="170"/>
    </row>
    <row r="500" customFormat="false" ht="13" hidden="true" customHeight="false" outlineLevel="0" collapsed="false">
      <c r="A500" s="0"/>
      <c r="B500" s="167" t="str">
        <f aca="false">IF(B399&lt;&gt;"",B399,"")</f>
        <v/>
      </c>
      <c r="C500" s="116" t="str">
        <f aca="false">IF(C399&lt;&gt;"",C399,"")</f>
        <v/>
      </c>
      <c r="D500" s="116" t="str">
        <f aca="false">IF(D399&lt;&gt;"",D399,"")</f>
        <v/>
      </c>
      <c r="E500" s="116" t="str">
        <f aca="false">IF(E399&lt;&gt;"",E399,"")</f>
        <v/>
      </c>
      <c r="F500" s="116" t="n">
        <v>5</v>
      </c>
      <c r="G500" s="168" t="n">
        <f aca="false">G399</f>
        <v>0</v>
      </c>
      <c r="H500" s="49" t="n">
        <f aca="false">IF($G500&lt;&gt;"",G500,"")</f>
        <v>0</v>
      </c>
      <c r="I500" s="169"/>
      <c r="J500" s="170"/>
      <c r="K500" s="171" t="str">
        <f aca="false">IF($B500&lt;&gt;"",IF(I500,(INDEX(P$415:Q$418,MATCH(H500,P$415:P$418),2)/I500)*1000,0),"")</f>
        <v/>
      </c>
      <c r="L500" s="171" t="str">
        <f aca="false">IF(Q$11&lt;&gt;"",IF($B500&lt;&gt;"",K500-J500,""),"")</f>
        <v/>
      </c>
      <c r="M500" s="172" t="str">
        <f aca="false">IF(B500&lt;&gt;"",RANK(L500,L$415:L$514),"")</f>
        <v/>
      </c>
      <c r="N500" s="172" t="str">
        <f aca="false">IF(B500&lt;&gt;"",'Classement Général'!BE96,"")</f>
        <v/>
      </c>
      <c r="O500" s="172" t="str">
        <f aca="false">IF(B197&lt;&gt;"",'Calculs (M1..M20)'!A99,"")</f>
        <v/>
      </c>
      <c r="P500" s="0"/>
      <c r="Q500" s="0"/>
      <c r="R500" s="0"/>
      <c r="S500" s="0"/>
      <c r="T500" s="0"/>
      <c r="U500" s="0"/>
      <c r="V500" s="0"/>
      <c r="AH500" s="49" t="n">
        <f aca="false">IF($G500&lt;&gt;"",AG500,"")</f>
        <v>0</v>
      </c>
      <c r="AI500" s="169"/>
      <c r="AJ500" s="170"/>
    </row>
    <row r="501" customFormat="false" ht="13" hidden="true" customHeight="false" outlineLevel="0" collapsed="false">
      <c r="A501" s="0"/>
      <c r="B501" s="167" t="str">
        <f aca="false">IF(B400&lt;&gt;"",B400,"")</f>
        <v/>
      </c>
      <c r="C501" s="116" t="str">
        <f aca="false">IF(C400&lt;&gt;"",C400,"")</f>
        <v/>
      </c>
      <c r="D501" s="116" t="str">
        <f aca="false">IF(D400&lt;&gt;"",D400,"")</f>
        <v/>
      </c>
      <c r="E501" s="116" t="str">
        <f aca="false">IF(E400&lt;&gt;"",E400,"")</f>
        <v/>
      </c>
      <c r="F501" s="116" t="n">
        <v>5</v>
      </c>
      <c r="G501" s="168" t="n">
        <f aca="false">G400</f>
        <v>0</v>
      </c>
      <c r="H501" s="49" t="n">
        <f aca="false">IF($G501&lt;&gt;"",G501,"")</f>
        <v>0</v>
      </c>
      <c r="I501" s="169"/>
      <c r="J501" s="170"/>
      <c r="K501" s="171" t="str">
        <f aca="false">IF($B501&lt;&gt;"",IF(I501,(INDEX(P$415:Q$418,MATCH(H501,P$415:P$418),2)/I501)*1000,0),"")</f>
        <v/>
      </c>
      <c r="L501" s="171" t="str">
        <f aca="false">IF(Q$11&lt;&gt;"",IF($B501&lt;&gt;"",K501-J501,""),"")</f>
        <v/>
      </c>
      <c r="M501" s="172" t="str">
        <f aca="false">IF(B501&lt;&gt;"",RANK(L501,L$415:L$514),"")</f>
        <v/>
      </c>
      <c r="N501" s="172" t="str">
        <f aca="false">IF(B501&lt;&gt;"",'Classement Général'!BE97,"")</f>
        <v/>
      </c>
      <c r="O501" s="172" t="str">
        <f aca="false">IF(B198&lt;&gt;"",'Calculs (M1..M20)'!A100,"")</f>
        <v/>
      </c>
      <c r="P501" s="0"/>
      <c r="Q501" s="0"/>
      <c r="R501" s="0"/>
      <c r="S501" s="0"/>
      <c r="T501" s="0"/>
      <c r="U501" s="0"/>
      <c r="V501" s="0"/>
      <c r="AH501" s="49" t="n">
        <f aca="false">IF($G501&lt;&gt;"",AG501,"")</f>
        <v>0</v>
      </c>
      <c r="AI501" s="169"/>
      <c r="AJ501" s="170"/>
    </row>
    <row r="502" customFormat="false" ht="13" hidden="true" customHeight="false" outlineLevel="0" collapsed="false">
      <c r="A502" s="0"/>
      <c r="B502" s="167" t="str">
        <f aca="false">IF(B401&lt;&gt;"",B401,"")</f>
        <v/>
      </c>
      <c r="C502" s="116" t="str">
        <f aca="false">IF(C401&lt;&gt;"",C401,"")</f>
        <v/>
      </c>
      <c r="D502" s="116" t="str">
        <f aca="false">IF(D401&lt;&gt;"",D401,"")</f>
        <v/>
      </c>
      <c r="E502" s="116" t="str">
        <f aca="false">IF(E401&lt;&gt;"",E401,"")</f>
        <v/>
      </c>
      <c r="F502" s="116" t="n">
        <v>5</v>
      </c>
      <c r="G502" s="168" t="n">
        <f aca="false">G401</f>
        <v>0</v>
      </c>
      <c r="H502" s="49" t="n">
        <f aca="false">IF($G502&lt;&gt;"",G502,"")</f>
        <v>0</v>
      </c>
      <c r="I502" s="169"/>
      <c r="J502" s="170"/>
      <c r="K502" s="171" t="str">
        <f aca="false">IF($B502&lt;&gt;"",IF(I502,(INDEX(P$415:Q$418,MATCH(H502,P$415:P$418),2)/I502)*1000,0),"")</f>
        <v/>
      </c>
      <c r="L502" s="171" t="str">
        <f aca="false">IF(Q$11&lt;&gt;"",IF($B502&lt;&gt;"",K502-J502,""),"")</f>
        <v/>
      </c>
      <c r="M502" s="172" t="str">
        <f aca="false">IF(B502&lt;&gt;"",RANK(L502,L$415:L$514),"")</f>
        <v/>
      </c>
      <c r="N502" s="172" t="str">
        <f aca="false">IF(B502&lt;&gt;"",'Classement Général'!BE98,"")</f>
        <v/>
      </c>
      <c r="O502" s="172" t="str">
        <f aca="false">IF(B199&lt;&gt;"",'Calculs (M1..M20)'!A101,"")</f>
        <v/>
      </c>
      <c r="P502" s="0"/>
      <c r="Q502" s="0"/>
      <c r="R502" s="0"/>
      <c r="S502" s="0"/>
      <c r="T502" s="0"/>
      <c r="U502" s="0"/>
      <c r="V502" s="0"/>
      <c r="AH502" s="49" t="n">
        <f aca="false">IF($G502&lt;&gt;"",AG502,"")</f>
        <v>0</v>
      </c>
      <c r="AI502" s="169"/>
      <c r="AJ502" s="170"/>
    </row>
    <row r="503" customFormat="false" ht="13" hidden="true" customHeight="false" outlineLevel="0" collapsed="false">
      <c r="A503" s="0"/>
      <c r="B503" s="167" t="str">
        <f aca="false">IF(B402&lt;&gt;"",B402,"")</f>
        <v/>
      </c>
      <c r="C503" s="116" t="str">
        <f aca="false">IF(C402&lt;&gt;"",C402,"")</f>
        <v/>
      </c>
      <c r="D503" s="116" t="str">
        <f aca="false">IF(D402&lt;&gt;"",D402,"")</f>
        <v/>
      </c>
      <c r="E503" s="116" t="str">
        <f aca="false">IF(E402&lt;&gt;"",E402,"")</f>
        <v/>
      </c>
      <c r="F503" s="116" t="n">
        <v>5</v>
      </c>
      <c r="G503" s="168" t="n">
        <f aca="false">G402</f>
        <v>0</v>
      </c>
      <c r="H503" s="49" t="n">
        <f aca="false">IF($G503&lt;&gt;"",G503,"")</f>
        <v>0</v>
      </c>
      <c r="I503" s="169"/>
      <c r="J503" s="170"/>
      <c r="K503" s="171" t="str">
        <f aca="false">IF($B503&lt;&gt;"",IF(I503,(INDEX(P$415:Q$418,MATCH(H503,P$415:P$418),2)/I503)*1000,0),"")</f>
        <v/>
      </c>
      <c r="L503" s="171" t="str">
        <f aca="false">IF(Q$11&lt;&gt;"",IF($B503&lt;&gt;"",K503-J503,""),"")</f>
        <v/>
      </c>
      <c r="M503" s="172" t="str">
        <f aca="false">IF(B503&lt;&gt;"",RANK(L503,L$415:L$514),"")</f>
        <v/>
      </c>
      <c r="N503" s="172" t="str">
        <f aca="false">IF(B503&lt;&gt;"",'Classement Général'!BE99,"")</f>
        <v/>
      </c>
      <c r="O503" s="172" t="str">
        <f aca="false">IF(B200&lt;&gt;"",'Calculs (M1..M20)'!A102,"")</f>
        <v/>
      </c>
      <c r="P503" s="0"/>
      <c r="Q503" s="0"/>
      <c r="R503" s="0"/>
      <c r="S503" s="0"/>
      <c r="T503" s="0"/>
      <c r="U503" s="0"/>
      <c r="V503" s="0"/>
      <c r="AH503" s="49" t="n">
        <f aca="false">IF($G503&lt;&gt;"",AG503,"")</f>
        <v>0</v>
      </c>
      <c r="AI503" s="169"/>
      <c r="AJ503" s="170"/>
    </row>
    <row r="504" customFormat="false" ht="13" hidden="true" customHeight="false" outlineLevel="0" collapsed="false">
      <c r="A504" s="0"/>
      <c r="B504" s="167" t="str">
        <f aca="false">IF(B403&lt;&gt;"",B403,"")</f>
        <v/>
      </c>
      <c r="C504" s="116" t="str">
        <f aca="false">IF(C403&lt;&gt;"",C403,"")</f>
        <v/>
      </c>
      <c r="D504" s="116" t="str">
        <f aca="false">IF(D403&lt;&gt;"",D403,"")</f>
        <v/>
      </c>
      <c r="E504" s="116" t="str">
        <f aca="false">IF(E403&lt;&gt;"",E403,"")</f>
        <v/>
      </c>
      <c r="F504" s="116" t="n">
        <v>5</v>
      </c>
      <c r="G504" s="168" t="n">
        <f aca="false">G403</f>
        <v>0</v>
      </c>
      <c r="H504" s="49" t="n">
        <f aca="false">IF($G504&lt;&gt;"",G504,"")</f>
        <v>0</v>
      </c>
      <c r="I504" s="169"/>
      <c r="J504" s="170"/>
      <c r="K504" s="171" t="str">
        <f aca="false">IF($B504&lt;&gt;"",IF(I504,(INDEX(P$415:Q$418,MATCH(H504,P$415:P$418),2)/I504)*1000,0),"")</f>
        <v/>
      </c>
      <c r="L504" s="171" t="str">
        <f aca="false">IF(Q$11&lt;&gt;"",IF($B504&lt;&gt;"",K504-J504,""),"")</f>
        <v/>
      </c>
      <c r="M504" s="172" t="str">
        <f aca="false">IF(B504&lt;&gt;"",RANK(L504,L$415:L$514),"")</f>
        <v/>
      </c>
      <c r="N504" s="172" t="str">
        <f aca="false">IF(B504&lt;&gt;"",'Classement Général'!BE100,"")</f>
        <v/>
      </c>
      <c r="O504" s="172" t="str">
        <f aca="false">IF(B201&lt;&gt;"",'Calculs (M1..M20)'!A103,"")</f>
        <v/>
      </c>
      <c r="P504" s="0"/>
      <c r="Q504" s="0"/>
      <c r="R504" s="0"/>
      <c r="S504" s="0"/>
      <c r="T504" s="0"/>
      <c r="U504" s="0"/>
      <c r="V504" s="0"/>
      <c r="AH504" s="49" t="n">
        <f aca="false">IF($G504&lt;&gt;"",AG504,"")</f>
        <v>0</v>
      </c>
      <c r="AI504" s="169"/>
      <c r="AJ504" s="170"/>
    </row>
    <row r="505" customFormat="false" ht="13" hidden="true" customHeight="false" outlineLevel="0" collapsed="false">
      <c r="A505" s="0"/>
      <c r="B505" s="167" t="str">
        <f aca="false">IF(B404&lt;&gt;"",B404,"")</f>
        <v/>
      </c>
      <c r="C505" s="116" t="str">
        <f aca="false">IF(C404&lt;&gt;"",C404,"")</f>
        <v/>
      </c>
      <c r="D505" s="116" t="str">
        <f aca="false">IF(D404&lt;&gt;"",D404,"")</f>
        <v/>
      </c>
      <c r="E505" s="116" t="str">
        <f aca="false">IF(E404&lt;&gt;"",E404,"")</f>
        <v/>
      </c>
      <c r="F505" s="116" t="n">
        <v>5</v>
      </c>
      <c r="G505" s="168" t="n">
        <f aca="false">G404</f>
        <v>0</v>
      </c>
      <c r="H505" s="49" t="n">
        <f aca="false">IF($G505&lt;&gt;"",G505,"")</f>
        <v>0</v>
      </c>
      <c r="I505" s="169"/>
      <c r="J505" s="170"/>
      <c r="K505" s="171" t="str">
        <f aca="false">IF($B505&lt;&gt;"",IF(I505,(INDEX(P$415:Q$418,MATCH(H505,P$415:P$418),2)/I505)*1000,0),"")</f>
        <v/>
      </c>
      <c r="L505" s="171" t="str">
        <f aca="false">IF(Q$11&lt;&gt;"",IF($B505&lt;&gt;"",K505-J505,""),"")</f>
        <v/>
      </c>
      <c r="M505" s="172" t="str">
        <f aca="false">IF(B505&lt;&gt;"",RANK(L505,L$415:L$514),"")</f>
        <v/>
      </c>
      <c r="N505" s="172" t="str">
        <f aca="false">IF(B505&lt;&gt;"",'Classement Général'!BE101,"")</f>
        <v/>
      </c>
      <c r="O505" s="172" t="str">
        <f aca="false">IF(B202&lt;&gt;"",'Calculs (M1..M20)'!A104,"")</f>
        <v/>
      </c>
      <c r="P505" s="0"/>
      <c r="Q505" s="0"/>
      <c r="R505" s="0"/>
      <c r="S505" s="0"/>
      <c r="T505" s="0"/>
      <c r="U505" s="0"/>
      <c r="V505" s="0"/>
      <c r="AH505" s="49" t="n">
        <f aca="false">IF($G505&lt;&gt;"",AG505,"")</f>
        <v>0</v>
      </c>
      <c r="AI505" s="169"/>
      <c r="AJ505" s="170"/>
    </row>
    <row r="506" customFormat="false" ht="13" hidden="true" customHeight="false" outlineLevel="0" collapsed="false">
      <c r="A506" s="0"/>
      <c r="B506" s="167" t="str">
        <f aca="false">IF(B405&lt;&gt;"",B405,"")</f>
        <v/>
      </c>
      <c r="C506" s="116" t="str">
        <f aca="false">IF(C405&lt;&gt;"",C405,"")</f>
        <v/>
      </c>
      <c r="D506" s="116" t="str">
        <f aca="false">IF(D405&lt;&gt;"",D405,"")</f>
        <v/>
      </c>
      <c r="E506" s="116" t="str">
        <f aca="false">IF(E405&lt;&gt;"",E405,"")</f>
        <v/>
      </c>
      <c r="F506" s="116" t="n">
        <v>5</v>
      </c>
      <c r="G506" s="168" t="n">
        <f aca="false">G405</f>
        <v>0</v>
      </c>
      <c r="H506" s="49" t="n">
        <f aca="false">IF($G506&lt;&gt;"",G506,"")</f>
        <v>0</v>
      </c>
      <c r="I506" s="169"/>
      <c r="J506" s="170"/>
      <c r="K506" s="171" t="str">
        <f aca="false">IF($B506&lt;&gt;"",IF(I506,(INDEX(P$415:Q$418,MATCH(H506,P$415:P$418),2)/I506)*1000,0),"")</f>
        <v/>
      </c>
      <c r="L506" s="171" t="str">
        <f aca="false">IF(Q$11&lt;&gt;"",IF($B506&lt;&gt;"",K506-J506,""),"")</f>
        <v/>
      </c>
      <c r="M506" s="172" t="str">
        <f aca="false">IF(B506&lt;&gt;"",RANK(L506,L$415:L$514),"")</f>
        <v/>
      </c>
      <c r="N506" s="172" t="str">
        <f aca="false">IF(B506&lt;&gt;"",'Classement Général'!BE102,"")</f>
        <v/>
      </c>
      <c r="O506" s="172" t="str">
        <f aca="false">IF(B203&lt;&gt;"",'Calculs (M1..M20)'!A105,"")</f>
        <v/>
      </c>
      <c r="P506" s="0"/>
      <c r="Q506" s="0"/>
      <c r="R506" s="0"/>
      <c r="S506" s="0"/>
      <c r="T506" s="0"/>
      <c r="U506" s="0"/>
      <c r="V506" s="0"/>
      <c r="AH506" s="49" t="n">
        <f aca="false">IF($G506&lt;&gt;"",AG506,"")</f>
        <v>0</v>
      </c>
      <c r="AI506" s="169"/>
      <c r="AJ506" s="170"/>
    </row>
    <row r="507" customFormat="false" ht="13" hidden="true" customHeight="false" outlineLevel="0" collapsed="false">
      <c r="A507" s="0"/>
      <c r="B507" s="167" t="str">
        <f aca="false">IF(B406&lt;&gt;"",B406,"")</f>
        <v/>
      </c>
      <c r="C507" s="116" t="str">
        <f aca="false">IF(C406&lt;&gt;"",C406,"")</f>
        <v/>
      </c>
      <c r="D507" s="116" t="str">
        <f aca="false">IF(D406&lt;&gt;"",D406,"")</f>
        <v/>
      </c>
      <c r="E507" s="116" t="str">
        <f aca="false">IF(E406&lt;&gt;"",E406,"")</f>
        <v/>
      </c>
      <c r="F507" s="116" t="n">
        <v>5</v>
      </c>
      <c r="G507" s="168" t="n">
        <f aca="false">G406</f>
        <v>0</v>
      </c>
      <c r="H507" s="49" t="n">
        <f aca="false">IF($G507&lt;&gt;"",G507,"")</f>
        <v>0</v>
      </c>
      <c r="I507" s="169"/>
      <c r="J507" s="170"/>
      <c r="K507" s="171" t="str">
        <f aca="false">IF($B507&lt;&gt;"",IF(I507,(INDEX(P$415:Q$418,MATCH(H507,P$415:P$418),2)/I507)*1000,0),"")</f>
        <v/>
      </c>
      <c r="L507" s="171" t="str">
        <f aca="false">IF(Q$11&lt;&gt;"",IF($B507&lt;&gt;"",K507-J507,""),"")</f>
        <v/>
      </c>
      <c r="M507" s="172" t="str">
        <f aca="false">IF(B507&lt;&gt;"",RANK(L507,L$415:L$514),"")</f>
        <v/>
      </c>
      <c r="N507" s="172" t="str">
        <f aca="false">IF(B507&lt;&gt;"",'Classement Général'!BE103,"")</f>
        <v/>
      </c>
      <c r="O507" s="172" t="str">
        <f aca="false">IF(B204&lt;&gt;"",'Calculs (M1..M20)'!A106,"")</f>
        <v/>
      </c>
      <c r="P507" s="0"/>
      <c r="Q507" s="0"/>
      <c r="R507" s="0"/>
      <c r="S507" s="0"/>
      <c r="T507" s="0"/>
      <c r="U507" s="0"/>
      <c r="V507" s="0"/>
      <c r="AH507" s="49" t="n">
        <f aca="false">IF($G507&lt;&gt;"",AG507,"")</f>
        <v>0</v>
      </c>
      <c r="AI507" s="169"/>
      <c r="AJ507" s="170"/>
    </row>
    <row r="508" customFormat="false" ht="13" hidden="true" customHeight="false" outlineLevel="0" collapsed="false">
      <c r="A508" s="0"/>
      <c r="B508" s="167" t="str">
        <f aca="false">IF(B407&lt;&gt;"",B407,"")</f>
        <v/>
      </c>
      <c r="C508" s="116" t="str">
        <f aca="false">IF(C407&lt;&gt;"",C407,"")</f>
        <v/>
      </c>
      <c r="D508" s="116" t="str">
        <f aca="false">IF(D407&lt;&gt;"",D407,"")</f>
        <v/>
      </c>
      <c r="E508" s="116" t="str">
        <f aca="false">IF(E407&lt;&gt;"",E407,"")</f>
        <v/>
      </c>
      <c r="F508" s="116" t="n">
        <v>5</v>
      </c>
      <c r="G508" s="168" t="n">
        <f aca="false">G407</f>
        <v>0</v>
      </c>
      <c r="H508" s="49" t="n">
        <f aca="false">IF($G508&lt;&gt;"",G508,"")</f>
        <v>0</v>
      </c>
      <c r="I508" s="169"/>
      <c r="J508" s="170"/>
      <c r="K508" s="171" t="str">
        <f aca="false">IF($B508&lt;&gt;"",IF(I508,(INDEX(P$415:Q$418,MATCH(H508,P$415:P$418),2)/I508)*1000,0),"")</f>
        <v/>
      </c>
      <c r="L508" s="171" t="str">
        <f aca="false">IF(Q$11&lt;&gt;"",IF($B508&lt;&gt;"",K508-J508,""),"")</f>
        <v/>
      </c>
      <c r="M508" s="172" t="str">
        <f aca="false">IF(B508&lt;&gt;"",RANK(L508,L$415:L$514),"")</f>
        <v/>
      </c>
      <c r="N508" s="172" t="str">
        <f aca="false">IF(B508&lt;&gt;"",'Classement Général'!BE104,"")</f>
        <v/>
      </c>
      <c r="O508" s="172" t="str">
        <f aca="false">IF(B205&lt;&gt;"",'Calculs (M1..M20)'!A107,"")</f>
        <v/>
      </c>
      <c r="P508" s="0"/>
      <c r="Q508" s="0"/>
      <c r="R508" s="0"/>
      <c r="S508" s="0"/>
      <c r="T508" s="0"/>
      <c r="U508" s="0"/>
      <c r="V508" s="0"/>
      <c r="AH508" s="49" t="n">
        <f aca="false">IF($G508&lt;&gt;"",AG508,"")</f>
        <v>0</v>
      </c>
      <c r="AI508" s="169"/>
      <c r="AJ508" s="170"/>
    </row>
    <row r="509" customFormat="false" ht="13" hidden="true" customHeight="false" outlineLevel="0" collapsed="false">
      <c r="A509" s="0"/>
      <c r="B509" s="167" t="str">
        <f aca="false">IF(B408&lt;&gt;"",B408,"")</f>
        <v/>
      </c>
      <c r="C509" s="116" t="str">
        <f aca="false">IF(C408&lt;&gt;"",C408,"")</f>
        <v/>
      </c>
      <c r="D509" s="116" t="str">
        <f aca="false">IF(D408&lt;&gt;"",D408,"")</f>
        <v/>
      </c>
      <c r="E509" s="116" t="str">
        <f aca="false">IF(E408&lt;&gt;"",E408,"")</f>
        <v/>
      </c>
      <c r="F509" s="116" t="n">
        <v>5</v>
      </c>
      <c r="G509" s="168" t="n">
        <f aca="false">G408</f>
        <v>0</v>
      </c>
      <c r="H509" s="49" t="n">
        <f aca="false">IF($G509&lt;&gt;"",G509,"")</f>
        <v>0</v>
      </c>
      <c r="I509" s="169"/>
      <c r="J509" s="170"/>
      <c r="K509" s="171" t="str">
        <f aca="false">IF($B509&lt;&gt;"",IF(I509,(INDEX(P$415:Q$418,MATCH(H509,P$415:P$418),2)/I509)*1000,0),"")</f>
        <v/>
      </c>
      <c r="L509" s="171" t="str">
        <f aca="false">IF(Q$11&lt;&gt;"",IF($B509&lt;&gt;"",K509-J509,""),"")</f>
        <v/>
      </c>
      <c r="M509" s="172" t="str">
        <f aca="false">IF(B509&lt;&gt;"",RANK(L509,L$415:L$514),"")</f>
        <v/>
      </c>
      <c r="N509" s="172" t="str">
        <f aca="false">IF(B509&lt;&gt;"",'Classement Général'!BE105,"")</f>
        <v/>
      </c>
      <c r="O509" s="172" t="str">
        <f aca="false">IF(B206&lt;&gt;"",'Calculs (M1..M20)'!A108,"")</f>
        <v/>
      </c>
      <c r="P509" s="0"/>
      <c r="Q509" s="0"/>
      <c r="R509" s="0"/>
      <c r="S509" s="0"/>
      <c r="T509" s="0"/>
      <c r="U509" s="0"/>
      <c r="V509" s="0"/>
      <c r="AH509" s="49" t="n">
        <f aca="false">IF($G509&lt;&gt;"",AG509,"")</f>
        <v>0</v>
      </c>
      <c r="AI509" s="169"/>
      <c r="AJ509" s="170"/>
    </row>
    <row r="510" customFormat="false" ht="13" hidden="true" customHeight="false" outlineLevel="0" collapsed="false">
      <c r="A510" s="0"/>
      <c r="B510" s="167" t="str">
        <f aca="false">IF(B409&lt;&gt;"",B409,"")</f>
        <v/>
      </c>
      <c r="C510" s="116" t="str">
        <f aca="false">IF(C409&lt;&gt;"",C409,"")</f>
        <v/>
      </c>
      <c r="D510" s="116" t="str">
        <f aca="false">IF(D409&lt;&gt;"",D409,"")</f>
        <v/>
      </c>
      <c r="E510" s="116" t="str">
        <f aca="false">IF(E409&lt;&gt;"",E409,"")</f>
        <v/>
      </c>
      <c r="F510" s="116" t="n">
        <v>5</v>
      </c>
      <c r="G510" s="168" t="n">
        <f aca="false">G409</f>
        <v>0</v>
      </c>
      <c r="H510" s="49" t="n">
        <f aca="false">IF($G510&lt;&gt;"",G510,"")</f>
        <v>0</v>
      </c>
      <c r="I510" s="169"/>
      <c r="J510" s="170"/>
      <c r="K510" s="171" t="str">
        <f aca="false">IF($B510&lt;&gt;"",IF(I510,(INDEX(P$415:Q$418,MATCH(H510,P$415:P$418),2)/I510)*1000,0),"")</f>
        <v/>
      </c>
      <c r="L510" s="171" t="str">
        <f aca="false">IF(Q$11&lt;&gt;"",IF($B510&lt;&gt;"",K510-J510,""),"")</f>
        <v/>
      </c>
      <c r="M510" s="172" t="str">
        <f aca="false">IF(B510&lt;&gt;"",RANK(L510,L$415:L$514),"")</f>
        <v/>
      </c>
      <c r="N510" s="172" t="str">
        <f aca="false">IF(B510&lt;&gt;"",'Classement Général'!BE106,"")</f>
        <v/>
      </c>
      <c r="O510" s="172" t="str">
        <f aca="false">IF(B207&lt;&gt;"",'Calculs (M1..M20)'!A109,"")</f>
        <v/>
      </c>
      <c r="P510" s="0"/>
      <c r="Q510" s="0"/>
      <c r="R510" s="0"/>
      <c r="S510" s="0"/>
      <c r="T510" s="0"/>
      <c r="U510" s="0"/>
      <c r="V510" s="0"/>
      <c r="AH510" s="49" t="n">
        <f aca="false">IF($G510&lt;&gt;"",AG510,"")</f>
        <v>0</v>
      </c>
      <c r="AI510" s="169"/>
      <c r="AJ510" s="170"/>
    </row>
    <row r="511" customFormat="false" ht="13" hidden="true" customHeight="false" outlineLevel="0" collapsed="false">
      <c r="A511" s="0"/>
      <c r="B511" s="167" t="str">
        <f aca="false">IF(B410&lt;&gt;"",B410,"")</f>
        <v/>
      </c>
      <c r="C511" s="116" t="str">
        <f aca="false">IF(C410&lt;&gt;"",C410,"")</f>
        <v/>
      </c>
      <c r="D511" s="116" t="str">
        <f aca="false">IF(D410&lt;&gt;"",D410,"")</f>
        <v/>
      </c>
      <c r="E511" s="116" t="str">
        <f aca="false">IF(E410&lt;&gt;"",E410,"")</f>
        <v/>
      </c>
      <c r="F511" s="116" t="n">
        <v>5</v>
      </c>
      <c r="G511" s="168" t="n">
        <f aca="false">G410</f>
        <v>0</v>
      </c>
      <c r="H511" s="49" t="n">
        <f aca="false">IF($G511&lt;&gt;"",G511,"")</f>
        <v>0</v>
      </c>
      <c r="I511" s="169"/>
      <c r="J511" s="170"/>
      <c r="K511" s="171" t="str">
        <f aca="false">IF($B511&lt;&gt;"",IF(I511,(INDEX(P$415:Q$418,MATCH(H511,P$415:P$418),2)/I511)*1000,0),"")</f>
        <v/>
      </c>
      <c r="L511" s="171" t="str">
        <f aca="false">IF(Q$11&lt;&gt;"",IF($B511&lt;&gt;"",K511-J511,""),"")</f>
        <v/>
      </c>
      <c r="M511" s="172" t="str">
        <f aca="false">IF(B511&lt;&gt;"",RANK(L511,L$415:L$514),"")</f>
        <v/>
      </c>
      <c r="N511" s="172" t="str">
        <f aca="false">IF(B511&lt;&gt;"",'Classement Général'!BE107,"")</f>
        <v/>
      </c>
      <c r="O511" s="172" t="str">
        <f aca="false">IF(B208&lt;&gt;"",'Calculs (M1..M20)'!A110,"")</f>
        <v/>
      </c>
      <c r="P511" s="0"/>
      <c r="Q511" s="0"/>
      <c r="R511" s="0"/>
      <c r="S511" s="0"/>
      <c r="T511" s="0"/>
      <c r="U511" s="0"/>
      <c r="V511" s="0"/>
      <c r="AH511" s="49" t="n">
        <f aca="false">IF($G511&lt;&gt;"",AG511,"")</f>
        <v>0</v>
      </c>
      <c r="AI511" s="169"/>
      <c r="AJ511" s="170"/>
    </row>
    <row r="512" customFormat="false" ht="13" hidden="true" customHeight="false" outlineLevel="0" collapsed="false">
      <c r="A512" s="0"/>
      <c r="B512" s="167" t="str">
        <f aca="false">IF(B411&lt;&gt;"",B411,"")</f>
        <v/>
      </c>
      <c r="C512" s="116" t="str">
        <f aca="false">IF(C411&lt;&gt;"",C411,"")</f>
        <v/>
      </c>
      <c r="D512" s="116" t="str">
        <f aca="false">IF(D411&lt;&gt;"",D411,"")</f>
        <v/>
      </c>
      <c r="E512" s="116" t="str">
        <f aca="false">IF(E411&lt;&gt;"",E411,"")</f>
        <v/>
      </c>
      <c r="F512" s="116" t="n">
        <v>5</v>
      </c>
      <c r="G512" s="168" t="n">
        <f aca="false">G411</f>
        <v>0</v>
      </c>
      <c r="H512" s="49" t="n">
        <f aca="false">IF($G512&lt;&gt;"",G512,"")</f>
        <v>0</v>
      </c>
      <c r="I512" s="169"/>
      <c r="J512" s="170"/>
      <c r="K512" s="171" t="str">
        <f aca="false">IF($B512&lt;&gt;"",IF(I512,(INDEX(P$415:Q$418,MATCH(H512,P$415:P$418),2)/I512)*1000,0),"")</f>
        <v/>
      </c>
      <c r="L512" s="171" t="str">
        <f aca="false">IF(Q$11&lt;&gt;"",IF($B512&lt;&gt;"",K512-J512,""),"")</f>
        <v/>
      </c>
      <c r="M512" s="172" t="str">
        <f aca="false">IF(B512&lt;&gt;"",RANK(L512,L$415:L$514),"")</f>
        <v/>
      </c>
      <c r="N512" s="172" t="str">
        <f aca="false">IF(B512&lt;&gt;"",'Classement Général'!BE108,"")</f>
        <v/>
      </c>
      <c r="O512" s="172" t="str">
        <f aca="false">IF(B209&lt;&gt;"",'Calculs (M1..M20)'!A111,"")</f>
        <v/>
      </c>
      <c r="P512" s="0"/>
      <c r="Q512" s="0"/>
      <c r="R512" s="0"/>
      <c r="S512" s="0"/>
      <c r="T512" s="0"/>
      <c r="U512" s="0"/>
      <c r="V512" s="0"/>
      <c r="AH512" s="49" t="n">
        <f aca="false">IF($G512&lt;&gt;"",AG512,"")</f>
        <v>0</v>
      </c>
      <c r="AI512" s="169"/>
      <c r="AJ512" s="170"/>
    </row>
    <row r="513" customFormat="false" ht="13" hidden="true" customHeight="false" outlineLevel="0" collapsed="false">
      <c r="A513" s="0"/>
      <c r="B513" s="167" t="str">
        <f aca="false">IF(B412&lt;&gt;"",B412,"")</f>
        <v/>
      </c>
      <c r="C513" s="116" t="str">
        <f aca="false">IF(C412&lt;&gt;"",C412,"")</f>
        <v/>
      </c>
      <c r="D513" s="116" t="str">
        <f aca="false">IF(D412&lt;&gt;"",D412,"")</f>
        <v/>
      </c>
      <c r="E513" s="116" t="str">
        <f aca="false">IF(E412&lt;&gt;"",E412,"")</f>
        <v/>
      </c>
      <c r="F513" s="116" t="n">
        <v>5</v>
      </c>
      <c r="G513" s="168" t="n">
        <f aca="false">G412</f>
        <v>0</v>
      </c>
      <c r="H513" s="49" t="n">
        <f aca="false">IF($G513&lt;&gt;"",G513,"")</f>
        <v>0</v>
      </c>
      <c r="I513" s="169"/>
      <c r="J513" s="170"/>
      <c r="K513" s="171" t="str">
        <f aca="false">IF($B513&lt;&gt;"",IF(I513,(INDEX(P$415:Q$418,MATCH(H513,P$415:P$418),2)/I513)*1000,0),"")</f>
        <v/>
      </c>
      <c r="L513" s="171" t="str">
        <f aca="false">IF(Q$11&lt;&gt;"",IF($B513&lt;&gt;"",K513-J513,""),"")</f>
        <v/>
      </c>
      <c r="M513" s="172" t="str">
        <f aca="false">IF(B513&lt;&gt;"",RANK(L513,L$415:L$514),"")</f>
        <v/>
      </c>
      <c r="N513" s="172" t="str">
        <f aca="false">IF(B513&lt;&gt;"",'Classement Général'!BE109,"")</f>
        <v/>
      </c>
      <c r="O513" s="172" t="str">
        <f aca="false">IF(B210&lt;&gt;"",'Calculs (M1..M20)'!A112,"")</f>
        <v/>
      </c>
      <c r="P513" s="0"/>
      <c r="Q513" s="0"/>
      <c r="R513" s="0"/>
      <c r="S513" s="0"/>
      <c r="T513" s="0"/>
      <c r="U513" s="0"/>
      <c r="V513" s="0"/>
      <c r="AH513" s="49" t="n">
        <f aca="false">IF($G513&lt;&gt;"",AG513,"")</f>
        <v>0</v>
      </c>
      <c r="AI513" s="169"/>
      <c r="AJ513" s="170"/>
    </row>
    <row r="514" customFormat="false" ht="13" hidden="true" customHeight="false" outlineLevel="0" collapsed="false">
      <c r="A514" s="0"/>
      <c r="B514" s="167" t="str">
        <f aca="false">IF(B413&lt;&gt;"",B413,"")</f>
        <v/>
      </c>
      <c r="C514" s="116" t="str">
        <f aca="false">IF(C413&lt;&gt;"",C413,"")</f>
        <v/>
      </c>
      <c r="D514" s="116" t="str">
        <f aca="false">IF(D413&lt;&gt;"",D413,"")</f>
        <v/>
      </c>
      <c r="E514" s="116" t="str">
        <f aca="false">IF(E413&lt;&gt;"",E413,"")</f>
        <v/>
      </c>
      <c r="F514" s="116" t="n">
        <v>5</v>
      </c>
      <c r="G514" s="168" t="n">
        <f aca="false">G413</f>
        <v>0</v>
      </c>
      <c r="H514" s="49" t="n">
        <f aca="false">IF($G514&lt;&gt;"",G514,"")</f>
        <v>0</v>
      </c>
      <c r="I514" s="173"/>
      <c r="J514" s="174"/>
      <c r="K514" s="171" t="str">
        <f aca="false">IF($B514&lt;&gt;"",IF(I514,(INDEX(P$415:Q$418,MATCH(H514,P$415:P$418),2)/I514)*1000,0),"")</f>
        <v/>
      </c>
      <c r="L514" s="171" t="str">
        <f aca="false">IF(Q$11&lt;&gt;"",IF($B514&lt;&gt;"",K514-J514,""),"")</f>
        <v/>
      </c>
      <c r="M514" s="172" t="str">
        <f aca="false">IF(B514&lt;&gt;"",RANK(L514,L$415:L$514),"")</f>
        <v/>
      </c>
      <c r="N514" s="172" t="str">
        <f aca="false">IF(B514&lt;&gt;"",'Classement Général'!BE110,"")</f>
        <v/>
      </c>
      <c r="O514" s="172" t="str">
        <f aca="false">IF(B211&lt;&gt;"",'Calculs (M1..M20)'!A113,"")</f>
        <v/>
      </c>
      <c r="P514" s="0"/>
      <c r="Q514" s="0"/>
      <c r="R514" s="0"/>
      <c r="S514" s="0"/>
      <c r="T514" s="0"/>
      <c r="U514" s="0"/>
      <c r="V514" s="0"/>
      <c r="AH514" s="49" t="n">
        <f aca="false">IF($G514&lt;&gt;"",AG514,"")</f>
        <v>0</v>
      </c>
      <c r="AI514" s="173"/>
      <c r="AJ514" s="174"/>
    </row>
    <row r="515" customFormat="false" ht="12.5" hidden="true" customHeight="false" outlineLevel="0" collapsed="false">
      <c r="A515" s="137"/>
      <c r="B515" s="164" t="str">
        <f aca="false">IF(B414&lt;&gt;"",B414,"")</f>
        <v>Nom</v>
      </c>
      <c r="C515" s="165" t="str">
        <f aca="false">IF(C414&lt;&gt;"",C414,"")</f>
        <v>Dossard</v>
      </c>
      <c r="D515" s="165" t="str">
        <f aca="false">IF(D414&lt;&gt;"",D414,"")</f>
        <v>Freq</v>
      </c>
      <c r="E515" s="165" t="str">
        <f aca="false">IF(E414&lt;&gt;"",E414,"")</f>
        <v>Equipe</v>
      </c>
      <c r="F515" s="165" t="s">
        <v>103</v>
      </c>
      <c r="G515" s="165" t="s">
        <v>88</v>
      </c>
      <c r="H515" s="166" t="s">
        <v>104</v>
      </c>
      <c r="I515" s="141" t="s">
        <v>91</v>
      </c>
      <c r="J515" s="142" t="s">
        <v>105</v>
      </c>
      <c r="K515" s="120" t="s">
        <v>106</v>
      </c>
      <c r="L515" s="120" t="s">
        <v>107</v>
      </c>
      <c r="M515" s="120" t="s">
        <v>97</v>
      </c>
      <c r="N515" s="120" t="s">
        <v>100</v>
      </c>
      <c r="O515" s="120" t="s">
        <v>108</v>
      </c>
      <c r="P515" s="143" t="s">
        <v>104</v>
      </c>
      <c r="Q515" s="144" t="s">
        <v>109</v>
      </c>
      <c r="R515" s="145" t="s">
        <v>110</v>
      </c>
      <c r="S515" s="146" t="s">
        <v>111</v>
      </c>
      <c r="T515" s="147" t="s">
        <v>112</v>
      </c>
      <c r="U515" s="5" t="s">
        <v>104</v>
      </c>
      <c r="V515" s="0"/>
      <c r="AH515" s="166" t="s">
        <v>104</v>
      </c>
      <c r="AI515" s="141" t="s">
        <v>91</v>
      </c>
      <c r="AJ515" s="142" t="s">
        <v>105</v>
      </c>
    </row>
    <row r="516" customFormat="false" ht="13" hidden="true" customHeight="false" outlineLevel="0" collapsed="false">
      <c r="A516" s="0"/>
      <c r="B516" s="167" t="str">
        <f aca="false">IF(B415&lt;&gt;"",B415,"")</f>
        <v>Sébastien CHABAUD</v>
      </c>
      <c r="C516" s="116" t="n">
        <f aca="false">IF(C415&lt;&gt;"",C415,"")</f>
        <v>1</v>
      </c>
      <c r="D516" s="116" t="str">
        <f aca="false">IF(D415&lt;&gt;"",D415,"")</f>
        <v>2.4GHz</v>
      </c>
      <c r="E516" s="116" t="str">
        <f aca="false">IF(E415&lt;&gt;"",E415,"")</f>
        <v/>
      </c>
      <c r="F516" s="116" t="n">
        <v>6</v>
      </c>
      <c r="G516" s="168" t="n">
        <f aca="false">G415</f>
        <v>1</v>
      </c>
      <c r="H516" s="49" t="n">
        <f aca="false">IF($G516&lt;&gt;"",G516,"")</f>
        <v>1</v>
      </c>
      <c r="I516" s="169" t="n">
        <v>49.72</v>
      </c>
      <c r="J516" s="170"/>
      <c r="K516" s="171" t="n">
        <f aca="false">IF($B516&lt;&gt;"",IF(I516,(INDEX(P$516:Q$519,MATCH(H516,P$516:P$519),2)/I516)*1000,0),"")</f>
        <v>798.672566371682</v>
      </c>
      <c r="L516" s="171" t="n">
        <f aca="false">IF(Q$516&lt;&gt;"",IF($B516&lt;&gt;"",K516-$J516,""),"")</f>
        <v>798.672566371682</v>
      </c>
      <c r="M516" s="172" t="n">
        <f aca="false">IF(B516&lt;&gt;"",RANK(L516,L$516:L$615),"")</f>
        <v>15</v>
      </c>
      <c r="N516" s="172" t="n">
        <f aca="false">IF(B516&lt;&gt;"",'Classement Général'!BF11,"")</f>
        <v>22</v>
      </c>
      <c r="O516" s="172" t="n">
        <f aca="false">IF(B112&lt;&gt;"",'Calculs (M1..M20)'!A14,"")</f>
        <v>22</v>
      </c>
      <c r="P516" s="154" t="n">
        <f aca="false">IF(DMIN($H515:$I616,$P$10,$U$10:$U$11)&lt;&gt;0,1,"")</f>
        <v>1</v>
      </c>
      <c r="Q516" s="155" t="n">
        <f aca="false">IF(DMIN($H515:$I616,$I$10,$U$10:$U$11)&lt;&gt;0,DMIN($H515:$I616,$I$10,$U$10:$U$11),"")</f>
        <v>39.71</v>
      </c>
      <c r="R516" s="151" t="n">
        <f aca="false">IF(DMAX($H515:$I616,$I$10,$U$10:$U$11)&lt;&gt;0,DMAX($H515:$I616,$I$10,$U$10:$U$11),"")</f>
        <v>60.47</v>
      </c>
      <c r="S516" s="156" t="n">
        <f aca="false">IF($P516&lt;&gt;"",IF(DAVERAGE($H515:$I616,$I$10,$U$10:$U$11)&lt;&gt;0,DAVERAGE($H515:$I616,$I$10,$U$10:$U$11),""),"")</f>
        <v>48.7654545454545</v>
      </c>
      <c r="T516" s="157" t="n">
        <f aca="false">IF($P516&lt;&gt;"",IF(DCOUNTA($H515:$I616,$I$10,$U$10:$U$11)&lt;&gt;0,DCOUNTA($H515:$I616,$I$10,$U$10:$U$11),""),"")</f>
        <v>22</v>
      </c>
      <c r="U516" s="5" t="n">
        <v>1</v>
      </c>
      <c r="V516" s="0"/>
      <c r="AH516" s="49" t="n">
        <f aca="false">IF($G516&lt;&gt;"",AG516,"")</f>
        <v>0</v>
      </c>
      <c r="AI516" s="169"/>
      <c r="AJ516" s="170"/>
    </row>
    <row r="517" customFormat="false" ht="13" hidden="true" customHeight="false" outlineLevel="0" collapsed="false">
      <c r="A517" s="0"/>
      <c r="B517" s="167" t="str">
        <f aca="false">IF(B416&lt;&gt;"",B416,"")</f>
        <v>Herve DALL AVA</v>
      </c>
      <c r="C517" s="116" t="n">
        <f aca="false">IF(C416&lt;&gt;"",C416,"")</f>
        <v>2</v>
      </c>
      <c r="D517" s="116" t="str">
        <f aca="false">IF(D416&lt;&gt;"",D416,"")</f>
        <v>2.4GHz</v>
      </c>
      <c r="E517" s="116" t="str">
        <f aca="false">IF(E416&lt;&gt;"",E416,"")</f>
        <v/>
      </c>
      <c r="F517" s="116" t="n">
        <v>6</v>
      </c>
      <c r="G517" s="168" t="n">
        <f aca="false">G416</f>
        <v>1</v>
      </c>
      <c r="H517" s="49" t="n">
        <f aca="false">IF($G517&lt;&gt;"",G517,"")</f>
        <v>1</v>
      </c>
      <c r="I517" s="169" t="n">
        <v>55.06</v>
      </c>
      <c r="J517" s="170"/>
      <c r="K517" s="171" t="n">
        <f aca="false">IF($B517&lt;&gt;"",IF(I517,(INDEX(P$516:Q$519,MATCH(H517,P$516:P$519),2)/I517)*1000,0),"")</f>
        <v>721.213221939702</v>
      </c>
      <c r="L517" s="171" t="n">
        <f aca="false">IF(Q$516&lt;&gt;"",IF($B517&lt;&gt;"",K517-$J517,""),"")</f>
        <v>721.213221939702</v>
      </c>
      <c r="M517" s="172" t="n">
        <f aca="false">IF(B517&lt;&gt;"",RANK(L517,L$516:L$615),"")</f>
        <v>20</v>
      </c>
      <c r="N517" s="172" t="n">
        <f aca="false">IF(B517&lt;&gt;"",'Classement Général'!BF12,"")</f>
        <v>10</v>
      </c>
      <c r="O517" s="172" t="n">
        <f aca="false">IF(B113&lt;&gt;"",'Calculs (M1..M20)'!A15,"")</f>
        <v>8</v>
      </c>
      <c r="P517" s="154" t="str">
        <f aca="false">IF(DMIN($H515:$I616,$P$10,$U$12:$U$13)&lt;&gt;0,2,"")</f>
        <v/>
      </c>
      <c r="Q517" s="155" t="str">
        <f aca="false">IF(DMIN($H515:$I616,$I$10,$U$12:$U$13)&lt;&gt;0,DMIN($H515:$I616,$I$10,$U$12:$U$13),"")</f>
        <v/>
      </c>
      <c r="R517" s="151" t="str">
        <f aca="false">IF(DMAX($H515:$I616,$I$10,$U$12:$U$13)&lt;&gt;0,DMAX($H515:$I616,$I$10,$U$12:$U$13),"")</f>
        <v/>
      </c>
      <c r="S517" s="156" t="str">
        <f aca="false">IF($P517&lt;&gt;"",IF(DAVERAGE($H515:$I616,$I$10,$U$12:$U$13)&lt;&gt;0,DAVERAGE($H515:$I616,$I$10,$U$12:$U$13),""),"")</f>
        <v/>
      </c>
      <c r="T517" s="157" t="str">
        <f aca="false">IF($P516&lt;&gt;"",IF(DCOUNTA($H515:$I616,$I$10,$U$12:$U$13)&lt;&gt;0,DCOUNTA($H515:$I616,$I$10,$U$12:$U$13),""),"")</f>
        <v/>
      </c>
      <c r="U517" s="5" t="s">
        <v>104</v>
      </c>
      <c r="V517" s="0"/>
      <c r="AH517" s="49" t="n">
        <f aca="false">IF($G517&lt;&gt;"",AG517,"")</f>
        <v>0</v>
      </c>
      <c r="AI517" s="169"/>
      <c r="AJ517" s="170"/>
    </row>
    <row r="518" customFormat="false" ht="13" hidden="true" customHeight="false" outlineLevel="0" collapsed="false">
      <c r="A518" s="0"/>
      <c r="B518" s="167" t="str">
        <f aca="false">IF(B417&lt;&gt;"",B417,"")</f>
        <v>Jean Luc FOUCHER</v>
      </c>
      <c r="C518" s="116" t="n">
        <f aca="false">IF(C417&lt;&gt;"",C417,"")</f>
        <v>3</v>
      </c>
      <c r="D518" s="116" t="str">
        <f aca="false">IF(D417&lt;&gt;"",D417,"")</f>
        <v>2.4GHz</v>
      </c>
      <c r="E518" s="116" t="str">
        <f aca="false">IF(E417&lt;&gt;"",E417,"")</f>
        <v/>
      </c>
      <c r="F518" s="116" t="n">
        <v>6</v>
      </c>
      <c r="G518" s="168" t="n">
        <f aca="false">G417</f>
        <v>1</v>
      </c>
      <c r="H518" s="49" t="n">
        <f aca="false">IF($G518&lt;&gt;"",G518,"")</f>
        <v>1</v>
      </c>
      <c r="I518" s="169" t="n">
        <v>46.87</v>
      </c>
      <c r="J518" s="170"/>
      <c r="K518" s="171" t="n">
        <f aca="false">IF($B518&lt;&gt;"",IF(I518,(INDEX(P$516:Q$519,MATCH(H518,P$516:P$519),2)/I518)*1000,0),"")</f>
        <v>847.237038617453</v>
      </c>
      <c r="L518" s="171" t="n">
        <f aca="false">IF(Q$516&lt;&gt;"",IF($B518&lt;&gt;"",K518-$J518,""),"")</f>
        <v>847.237038617453</v>
      </c>
      <c r="M518" s="172" t="n">
        <f aca="false">IF(B518&lt;&gt;"",RANK(L518,L$516:L$615),"")</f>
        <v>9</v>
      </c>
      <c r="N518" s="172" t="n">
        <f aca="false">IF(B518&lt;&gt;"",'Classement Général'!BF13,"")</f>
        <v>13</v>
      </c>
      <c r="O518" s="172" t="n">
        <f aca="false">IF(B114&lt;&gt;"",'Calculs (M1..M20)'!A16,"")</f>
        <v>15</v>
      </c>
      <c r="P518" s="154" t="str">
        <f aca="false">IF(DMIN($H515:$I616,$P$10,$U$14:$U$15)&lt;&gt;0,3,"")</f>
        <v/>
      </c>
      <c r="Q518" s="155" t="str">
        <f aca="false">IF(DMIN($H515:$I616,$I$10,$U$14:$U$15)&lt;&gt;0,DMIN($H515:$I616,$I$10,$U$14:$U$15),"")</f>
        <v/>
      </c>
      <c r="R518" s="151" t="str">
        <f aca="false">IF(DMAX($H515:$I616,$I$10,$U$14:$U$15)&lt;&gt;0,DMAX($H515:$I616,$I$10,$U$14:$U$15),"")</f>
        <v/>
      </c>
      <c r="S518" s="156" t="str">
        <f aca="false">IF($P518&lt;&gt;"",IF(DAVERAGE($H515:$I616,$I$10,$U$14:$U$15)&lt;&gt;0,DAVERAGE($H515:$I616,$I$10,$U$14:$U$15),""),"")</f>
        <v/>
      </c>
      <c r="T518" s="157" t="str">
        <f aca="false">IF($P518&lt;&gt;"",IF(DCOUNTA($H515:$I616,$I$10,$U$14:$U$15)&lt;&gt;0,DCOUNTA($H515:$I616,$I$10,$U$14:$U$15),""),"")</f>
        <v/>
      </c>
      <c r="U518" s="5" t="n">
        <v>2</v>
      </c>
      <c r="V518" s="0"/>
      <c r="AH518" s="49" t="n">
        <f aca="false">IF($G518&lt;&gt;"",AG518,"")</f>
        <v>0</v>
      </c>
      <c r="AI518" s="169"/>
      <c r="AJ518" s="170"/>
    </row>
    <row r="519" customFormat="false" ht="13.5" hidden="true" customHeight="false" outlineLevel="0" collapsed="false">
      <c r="A519" s="0"/>
      <c r="B519" s="167" t="str">
        <f aca="false">IF(B418&lt;&gt;"",B418,"")</f>
        <v>Thomas DELARBRE</v>
      </c>
      <c r="C519" s="116" t="n">
        <f aca="false">IF(C418&lt;&gt;"",C418,"")</f>
        <v>4</v>
      </c>
      <c r="D519" s="116" t="str">
        <f aca="false">IF(D418&lt;&gt;"",D418,"")</f>
        <v>2.4GHz</v>
      </c>
      <c r="E519" s="116" t="str">
        <f aca="false">IF(E418&lt;&gt;"",E418,"")</f>
        <v/>
      </c>
      <c r="F519" s="116" t="n">
        <v>6</v>
      </c>
      <c r="G519" s="168" t="n">
        <f aca="false">G418</f>
        <v>1</v>
      </c>
      <c r="H519" s="49" t="n">
        <f aca="false">IF($G519&lt;&gt;"",G519,"")</f>
        <v>1</v>
      </c>
      <c r="I519" s="169" t="n">
        <v>52.68</v>
      </c>
      <c r="J519" s="170"/>
      <c r="K519" s="171" t="n">
        <f aca="false">IF($B519&lt;&gt;"",IF(I519,(INDEX(P$516:Q$519,MATCH(H519,P$516:P$519),2)/I519)*1000,0),"")</f>
        <v>753.796507213364</v>
      </c>
      <c r="L519" s="171" t="n">
        <f aca="false">IF(Q$516&lt;&gt;"",IF($B519&lt;&gt;"",K519-$J519,""),"")</f>
        <v>753.796507213364</v>
      </c>
      <c r="M519" s="172" t="n">
        <f aca="false">IF(B519&lt;&gt;"",RANK(L519,L$516:L$615),"")</f>
        <v>18</v>
      </c>
      <c r="N519" s="172" t="n">
        <f aca="false">IF(B519&lt;&gt;"",'Classement Général'!BF14,"")</f>
        <v>12</v>
      </c>
      <c r="O519" s="172" t="n">
        <f aca="false">IF(B115&lt;&gt;"",'Calculs (M1..M20)'!A17,"")</f>
        <v>10</v>
      </c>
      <c r="P519" s="158" t="str">
        <f aca="false">IF(DMIN($H515:$I616,$P$10,$U$16:$U$17)&lt;&gt;0,4,"")</f>
        <v/>
      </c>
      <c r="Q519" s="159" t="str">
        <f aca="false">IF(DMIN($H515:$I616,$I$10,$U$16:$U$17)&lt;&gt;0,DMIN($H515:$I616,$I$10,$U$16:$U$17),"")</f>
        <v/>
      </c>
      <c r="R519" s="160" t="str">
        <f aca="false">IF(DMAX($H515:$I616,$I$10,$U$16:$U$17)&lt;&gt;0,DMAX($H515:$I616,$I$10,$U$16:$U$17),"")</f>
        <v/>
      </c>
      <c r="S519" s="161" t="str">
        <f aca="false">IF($P519&lt;&gt;"",IF(DAVERAGE($H515:$I616,$I$10,$U$16:$U$17)&lt;&gt;0,DAVERAGE($H515:$I616,$I$10,$U$16:$U$17),""),"")</f>
        <v/>
      </c>
      <c r="T519" s="162" t="str">
        <f aca="false">IF($P518&lt;&gt;"",IF(DCOUNTA($H515:$I616,$I$10,$U$16:$U$17)&lt;&gt;0,DCOUNTA($H515:$I616,$I$10,$U$16:$U$17),""),"")</f>
        <v/>
      </c>
      <c r="U519" s="5" t="s">
        <v>104</v>
      </c>
      <c r="V519" s="0"/>
      <c r="AH519" s="49" t="n">
        <f aca="false">IF($G519&lt;&gt;"",AG519,"")</f>
        <v>0</v>
      </c>
      <c r="AI519" s="169"/>
      <c r="AJ519" s="170"/>
    </row>
    <row r="520" customFormat="false" ht="13.5" hidden="true" customHeight="false" outlineLevel="0" collapsed="false">
      <c r="A520" s="0"/>
      <c r="B520" s="167" t="str">
        <f aca="false">IF(B419&lt;&gt;"",B419,"")</f>
        <v>Pierre DIATTA</v>
      </c>
      <c r="C520" s="116" t="n">
        <f aca="false">IF(C419&lt;&gt;"",C419,"")</f>
        <v>5</v>
      </c>
      <c r="D520" s="116" t="str">
        <f aca="false">IF(D419&lt;&gt;"",D419,"")</f>
        <v>2.4GHz</v>
      </c>
      <c r="E520" s="116" t="str">
        <f aca="false">IF(E419&lt;&gt;"",E419,"")</f>
        <v/>
      </c>
      <c r="F520" s="116" t="n">
        <v>6</v>
      </c>
      <c r="G520" s="168" t="n">
        <f aca="false">G419</f>
        <v>1</v>
      </c>
      <c r="H520" s="49" t="n">
        <f aca="false">IF($G520&lt;&gt;"",G520,"")</f>
        <v>1</v>
      </c>
      <c r="I520" s="169" t="n">
        <v>44.79</v>
      </c>
      <c r="J520" s="170"/>
      <c r="K520" s="171" t="n">
        <f aca="false">IF($B520&lt;&gt;"",IF(I520,(INDEX(P$516:Q$519,MATCH(H520,P$516:P$519),2)/I520)*1000,0),"")</f>
        <v>886.581826300514</v>
      </c>
      <c r="L520" s="171" t="n">
        <f aca="false">IF(Q$516&lt;&gt;"",IF($B520&lt;&gt;"",K520-$J520,""),"")</f>
        <v>886.581826300514</v>
      </c>
      <c r="M520" s="172" t="n">
        <f aca="false">IF(B520&lt;&gt;"",RANK(L520,L$516:L$615),"")</f>
        <v>3</v>
      </c>
      <c r="N520" s="172" t="n">
        <f aca="false">IF(B520&lt;&gt;"",'Classement Général'!BF15,"")</f>
        <v>20</v>
      </c>
      <c r="O520" s="172" t="n">
        <f aca="false">IF(B116&lt;&gt;"",'Calculs (M1..M20)'!A18,"")</f>
        <v>20</v>
      </c>
      <c r="P520" s="5"/>
      <c r="Q520" s="5"/>
      <c r="R520" s="0"/>
      <c r="S520" s="0"/>
      <c r="T520" s="163" t="n">
        <f aca="false">SUM(T516:T519)</f>
        <v>22</v>
      </c>
      <c r="U520" s="5" t="n">
        <v>3</v>
      </c>
      <c r="V520" s="1" t="n">
        <f aca="false">T520</f>
        <v>22</v>
      </c>
      <c r="AH520" s="49" t="n">
        <f aca="false">IF($G520&lt;&gt;"",AG520,"")</f>
        <v>0</v>
      </c>
      <c r="AI520" s="169"/>
      <c r="AJ520" s="170"/>
    </row>
    <row r="521" customFormat="false" ht="13" hidden="true" customHeight="false" outlineLevel="0" collapsed="false">
      <c r="A521" s="0"/>
      <c r="B521" s="167" t="str">
        <f aca="false">IF(B420&lt;&gt;"",B420,"")</f>
        <v>Olivier MONET</v>
      </c>
      <c r="C521" s="116" t="n">
        <f aca="false">IF(C420&lt;&gt;"",C420,"")</f>
        <v>6</v>
      </c>
      <c r="D521" s="116" t="str">
        <f aca="false">IF(D420&lt;&gt;"",D420,"")</f>
        <v>41.110MHz</v>
      </c>
      <c r="E521" s="116" t="str">
        <f aca="false">IF(E420&lt;&gt;"",E420,"")</f>
        <v/>
      </c>
      <c r="F521" s="116" t="n">
        <v>6</v>
      </c>
      <c r="G521" s="168" t="n">
        <f aca="false">G420</f>
        <v>1</v>
      </c>
      <c r="H521" s="49" t="n">
        <f aca="false">IF($G521&lt;&gt;"",G521,"")</f>
        <v>1</v>
      </c>
      <c r="I521" s="169" t="n">
        <v>45.03</v>
      </c>
      <c r="J521" s="170"/>
      <c r="K521" s="171" t="n">
        <f aca="false">IF($B521&lt;&gt;"",IF(I521,(INDEX(P$516:Q$519,MATCH(H521,P$516:P$519),2)/I521)*1000,0),"")</f>
        <v>881.856540084388</v>
      </c>
      <c r="L521" s="171" t="n">
        <f aca="false">IF(Q$516&lt;&gt;"",IF($B521&lt;&gt;"",K521-$J521,""),"")</f>
        <v>881.856540084388</v>
      </c>
      <c r="M521" s="172" t="n">
        <f aca="false">IF(B521&lt;&gt;"",RANK(L521,L$516:L$615),"")</f>
        <v>6</v>
      </c>
      <c r="N521" s="172" t="n">
        <f aca="false">IF(B521&lt;&gt;"",'Classement Général'!BF16,"")</f>
        <v>5</v>
      </c>
      <c r="O521" s="172" t="n">
        <f aca="false">IF(B117&lt;&gt;"",'Calculs (M1..M20)'!A19,"")</f>
        <v>6</v>
      </c>
      <c r="P521" s="5"/>
      <c r="Q521" s="5"/>
      <c r="R521" s="0"/>
      <c r="S521" s="0"/>
      <c r="T521" s="0"/>
      <c r="U521" s="5" t="s">
        <v>104</v>
      </c>
      <c r="V521" s="0"/>
      <c r="AH521" s="49" t="n">
        <f aca="false">IF($G521&lt;&gt;"",AG521,"")</f>
        <v>0</v>
      </c>
      <c r="AI521" s="169"/>
      <c r="AJ521" s="170"/>
    </row>
    <row r="522" customFormat="false" ht="13" hidden="true" customHeight="false" outlineLevel="0" collapsed="false">
      <c r="A522" s="0"/>
      <c r="B522" s="167" t="str">
        <f aca="false">IF(B421&lt;&gt;"",B421,"")</f>
        <v>Pierre RONDEL</v>
      </c>
      <c r="C522" s="116" t="n">
        <f aca="false">IF(C421&lt;&gt;"",C421,"")</f>
        <v>7</v>
      </c>
      <c r="D522" s="116" t="str">
        <f aca="false">IF(D421&lt;&gt;"",D421,"")</f>
        <v>2.4GHz</v>
      </c>
      <c r="E522" s="116" t="str">
        <f aca="false">IF(E421&lt;&gt;"",E421,"")</f>
        <v/>
      </c>
      <c r="F522" s="116" t="n">
        <v>6</v>
      </c>
      <c r="G522" s="168" t="n">
        <f aca="false">G421</f>
        <v>1</v>
      </c>
      <c r="H522" s="49" t="n">
        <f aca="false">IF($G522&lt;&gt;"",G522,"")</f>
        <v>1</v>
      </c>
      <c r="I522" s="169" t="n">
        <v>45.62</v>
      </c>
      <c r="J522" s="170"/>
      <c r="K522" s="171" t="n">
        <f aca="false">IF($B522&lt;&gt;"",IF(I522,(INDEX(P$516:Q$519,MATCH(H522,P$516:P$519),2)/I522)*1000,0),"")</f>
        <v>870.451556334941</v>
      </c>
      <c r="L522" s="171" t="n">
        <f aca="false">IF(Q$516&lt;&gt;"",IF($B522&lt;&gt;"",K522-$J522,""),"")</f>
        <v>870.451556334941</v>
      </c>
      <c r="M522" s="172" t="n">
        <f aca="false">IF(B522&lt;&gt;"",RANK(L522,L$516:L$615),"")</f>
        <v>7</v>
      </c>
      <c r="N522" s="172" t="n">
        <f aca="false">IF(B522&lt;&gt;"",'Classement Général'!BF17,"")</f>
        <v>2</v>
      </c>
      <c r="O522" s="172" t="n">
        <f aca="false">IF(B118&lt;&gt;"",'Calculs (M1..M20)'!A20,"")</f>
        <v>1</v>
      </c>
      <c r="P522" s="5"/>
      <c r="Q522" s="5"/>
      <c r="R522" s="0"/>
      <c r="S522" s="0"/>
      <c r="T522" s="0"/>
      <c r="U522" s="5" t="n">
        <v>4</v>
      </c>
      <c r="V522" s="0"/>
      <c r="AH522" s="49" t="n">
        <f aca="false">IF($G522&lt;&gt;"",AG522,"")</f>
        <v>0</v>
      </c>
      <c r="AI522" s="169"/>
      <c r="AJ522" s="170"/>
    </row>
    <row r="523" customFormat="false" ht="13" hidden="true" customHeight="false" outlineLevel="0" collapsed="false">
      <c r="A523" s="0"/>
      <c r="B523" s="167" t="str">
        <f aca="false">IF(B422&lt;&gt;"",B422,"")</f>
        <v>Andreas FRICKE</v>
      </c>
      <c r="C523" s="116" t="n">
        <f aca="false">IF(C422&lt;&gt;"",C422,"")</f>
        <v>8</v>
      </c>
      <c r="D523" s="116" t="str">
        <f aca="false">IF(D422&lt;&gt;"",D422,"")</f>
        <v>2.4GHz</v>
      </c>
      <c r="E523" s="116" t="str">
        <f aca="false">IF(E422&lt;&gt;"",E422,"")</f>
        <v/>
      </c>
      <c r="F523" s="116" t="n">
        <v>6</v>
      </c>
      <c r="G523" s="168" t="n">
        <f aca="false">G422</f>
        <v>1</v>
      </c>
      <c r="H523" s="49" t="n">
        <f aca="false">IF($G523&lt;&gt;"",G523,"")</f>
        <v>1</v>
      </c>
      <c r="I523" s="169" t="n">
        <v>50.92</v>
      </c>
      <c r="J523" s="170"/>
      <c r="K523" s="171" t="n">
        <f aca="false">IF($B523&lt;&gt;"",IF(I523,(INDEX(P$516:Q$519,MATCH(H523,P$516:P$519),2)/I523)*1000,0),"")</f>
        <v>779.850746268657</v>
      </c>
      <c r="L523" s="171" t="n">
        <f aca="false">IF(Q$516&lt;&gt;"",IF($B523&lt;&gt;"",K523-$J523,""),"")</f>
        <v>779.850746268657</v>
      </c>
      <c r="M523" s="172" t="n">
        <f aca="false">IF(B523&lt;&gt;"",RANK(L523,L$516:L$615),"")</f>
        <v>17</v>
      </c>
      <c r="N523" s="172" t="n">
        <f aca="false">IF(B523&lt;&gt;"",'Classement Général'!BF18,"")</f>
        <v>18</v>
      </c>
      <c r="O523" s="172" t="n">
        <f aca="false">IF(B119&lt;&gt;"",'Calculs (M1..M20)'!A21,"")</f>
        <v>18</v>
      </c>
      <c r="P523" s="5"/>
      <c r="Q523" s="5"/>
      <c r="R523" s="0"/>
      <c r="S523" s="0"/>
      <c r="T523" s="0"/>
      <c r="U523" s="0"/>
      <c r="V523" s="0"/>
      <c r="AH523" s="49" t="n">
        <f aca="false">IF($G523&lt;&gt;"",AG523,"")</f>
        <v>0</v>
      </c>
      <c r="AI523" s="169"/>
      <c r="AJ523" s="170"/>
    </row>
    <row r="524" customFormat="false" ht="13" hidden="true" customHeight="false" outlineLevel="0" collapsed="false">
      <c r="A524" s="0"/>
      <c r="B524" s="167" t="str">
        <f aca="false">IF(B423&lt;&gt;"",B423,"")</f>
        <v>Thomas FAURE</v>
      </c>
      <c r="C524" s="116" t="n">
        <f aca="false">IF(C423&lt;&gt;"",C423,"")</f>
        <v>9</v>
      </c>
      <c r="D524" s="116" t="str">
        <f aca="false">IF(D423&lt;&gt;"",D423,"")</f>
        <v>2.4GHz</v>
      </c>
      <c r="E524" s="116" t="str">
        <f aca="false">IF(E423&lt;&gt;"",E423,"")</f>
        <v/>
      </c>
      <c r="F524" s="116" t="n">
        <v>6</v>
      </c>
      <c r="G524" s="168" t="n">
        <f aca="false">G423</f>
        <v>1</v>
      </c>
      <c r="H524" s="49" t="n">
        <f aca="false">IF($G524&lt;&gt;"",G524,"")</f>
        <v>1</v>
      </c>
      <c r="I524" s="169" t="n">
        <v>60.47</v>
      </c>
      <c r="J524" s="170"/>
      <c r="K524" s="171" t="n">
        <f aca="false">IF($B524&lt;&gt;"",IF(I524,(INDEX(P$516:Q$519,MATCH(H524,P$516:P$519),2)/I524)*1000,0),"")</f>
        <v>656.689267405325</v>
      </c>
      <c r="L524" s="171" t="n">
        <f aca="false">IF(Q$516&lt;&gt;"",IF($B524&lt;&gt;"",K524-$J524,""),"")</f>
        <v>656.689267405325</v>
      </c>
      <c r="M524" s="172" t="n">
        <f aca="false">IF(B524&lt;&gt;"",RANK(L524,L$516:L$615),"")</f>
        <v>22</v>
      </c>
      <c r="N524" s="172" t="n">
        <f aca="false">IF(B524&lt;&gt;"",'Classement Général'!BF19,"")</f>
        <v>14</v>
      </c>
      <c r="O524" s="172" t="n">
        <f aca="false">IF(B120&lt;&gt;"",'Calculs (M1..M20)'!A22,"")</f>
        <v>11</v>
      </c>
      <c r="P524" s="0"/>
      <c r="Q524" s="0"/>
      <c r="R524" s="0"/>
      <c r="S524" s="0"/>
      <c r="T524" s="0"/>
      <c r="U524" s="0"/>
      <c r="V524" s="0"/>
      <c r="AH524" s="49" t="n">
        <f aca="false">IF($G524&lt;&gt;"",AG524,"")</f>
        <v>0</v>
      </c>
      <c r="AI524" s="169"/>
      <c r="AJ524" s="170"/>
    </row>
    <row r="525" customFormat="false" ht="13" hidden="true" customHeight="false" outlineLevel="0" collapsed="false">
      <c r="A525" s="0"/>
      <c r="B525" s="167" t="str">
        <f aca="false">IF(B424&lt;&gt;"",B424,"")</f>
        <v>Philippe LANES</v>
      </c>
      <c r="C525" s="116" t="n">
        <f aca="false">IF(C424&lt;&gt;"",C424,"")</f>
        <v>10</v>
      </c>
      <c r="D525" s="116" t="str">
        <f aca="false">IF(D424&lt;&gt;"",D424,"")</f>
        <v>2.4GHz</v>
      </c>
      <c r="E525" s="116" t="str">
        <f aca="false">IF(E424&lt;&gt;"",E424,"")</f>
        <v/>
      </c>
      <c r="F525" s="116" t="n">
        <v>6</v>
      </c>
      <c r="G525" s="168" t="n">
        <f aca="false">G424</f>
        <v>1</v>
      </c>
      <c r="H525" s="49" t="n">
        <f aca="false">IF($G525&lt;&gt;"",G525,"")</f>
        <v>1</v>
      </c>
      <c r="I525" s="169" t="n">
        <v>47.98</v>
      </c>
      <c r="J525" s="170"/>
      <c r="K525" s="171" t="n">
        <f aca="false">IF($B525&lt;&gt;"",IF(I525,(INDEX(P$516:Q$519,MATCH(H525,P$516:P$519),2)/I525)*1000,0),"")</f>
        <v>827.636515214673</v>
      </c>
      <c r="L525" s="171" t="n">
        <f aca="false">IF(Q$11&lt;&gt;"",IF($B525&lt;&gt;"",K525-J525,""),"")</f>
        <v>827.636515214673</v>
      </c>
      <c r="M525" s="172" t="n">
        <f aca="false">IF(B525&lt;&gt;"",RANK(L525,L$516:L$615),"")</f>
        <v>11</v>
      </c>
      <c r="N525" s="172" t="n">
        <f aca="false">IF(B525&lt;&gt;"",'Classement Général'!BF20,"")</f>
        <v>17</v>
      </c>
      <c r="O525" s="172" t="n">
        <f aca="false">IF(B121&lt;&gt;"",'Calculs (M1..M20)'!A23,"")</f>
        <v>14</v>
      </c>
      <c r="P525" s="0"/>
      <c r="Q525" s="0"/>
      <c r="R525" s="0"/>
      <c r="S525" s="0"/>
      <c r="T525" s="0"/>
      <c r="U525" s="0"/>
      <c r="V525" s="0"/>
      <c r="AH525" s="49" t="n">
        <f aca="false">IF($G525&lt;&gt;"",AG525,"")</f>
        <v>0</v>
      </c>
      <c r="AI525" s="169"/>
      <c r="AJ525" s="170"/>
    </row>
    <row r="526" customFormat="false" ht="13" hidden="true" customHeight="false" outlineLevel="0" collapsed="false">
      <c r="A526" s="0"/>
      <c r="B526" s="167" t="str">
        <f aca="false">IF(B425&lt;&gt;"",B425,"")</f>
        <v>Julien HONOR</v>
      </c>
      <c r="C526" s="116" t="n">
        <f aca="false">IF(C425&lt;&gt;"",C425,"")</f>
        <v>11</v>
      </c>
      <c r="D526" s="116" t="str">
        <f aca="false">IF(D425&lt;&gt;"",D425,"")</f>
        <v>2.4GHz</v>
      </c>
      <c r="E526" s="116" t="str">
        <f aca="false">IF(E425&lt;&gt;"",E425,"")</f>
        <v/>
      </c>
      <c r="F526" s="116" t="n">
        <v>6</v>
      </c>
      <c r="G526" s="168" t="n">
        <f aca="false">G425</f>
        <v>1</v>
      </c>
      <c r="H526" s="49" t="n">
        <f aca="false">IF($G526&lt;&gt;"",G526,"")</f>
        <v>1</v>
      </c>
      <c r="I526" s="169" t="n">
        <v>44.97</v>
      </c>
      <c r="J526" s="170"/>
      <c r="K526" s="171" t="n">
        <f aca="false">IF($B526&lt;&gt;"",IF(I526,(INDEX(P$516:Q$519,MATCH(H526,P$516:P$519),2)/I526)*1000,0),"")</f>
        <v>883.033133199911</v>
      </c>
      <c r="L526" s="171" t="n">
        <f aca="false">IF(Q$11&lt;&gt;"",IF($B526&lt;&gt;"",K526-J526,""),"")</f>
        <v>883.033133199911</v>
      </c>
      <c r="M526" s="172" t="n">
        <f aca="false">IF(B526&lt;&gt;"",RANK(L526,L$516:L$615),"")</f>
        <v>5</v>
      </c>
      <c r="N526" s="172" t="n">
        <f aca="false">IF(B526&lt;&gt;"",'Classement Général'!BF21,"")</f>
        <v>4</v>
      </c>
      <c r="O526" s="172" t="n">
        <f aca="false">IF(B122&lt;&gt;"",'Calculs (M1..M20)'!A24,"")</f>
        <v>3</v>
      </c>
      <c r="P526" s="0"/>
      <c r="Q526" s="0"/>
      <c r="R526" s="0"/>
      <c r="S526" s="0"/>
      <c r="T526" s="0"/>
      <c r="U526" s="0"/>
      <c r="V526" s="0"/>
      <c r="AH526" s="49" t="n">
        <f aca="false">IF($G526&lt;&gt;"",AG526,"")</f>
        <v>0</v>
      </c>
      <c r="AI526" s="169"/>
      <c r="AJ526" s="170"/>
    </row>
    <row r="527" customFormat="false" ht="13" hidden="true" customHeight="false" outlineLevel="0" collapsed="false">
      <c r="A527" s="0"/>
      <c r="B527" s="167" t="str">
        <f aca="false">IF(B426&lt;&gt;"",B426,"")</f>
        <v>Michael KREBS</v>
      </c>
      <c r="C527" s="116" t="n">
        <f aca="false">IF(C426&lt;&gt;"",C426,"")</f>
        <v>12</v>
      </c>
      <c r="D527" s="116" t="str">
        <f aca="false">IF(D426&lt;&gt;"",D426,"")</f>
        <v>2.4GHz</v>
      </c>
      <c r="E527" s="116" t="str">
        <f aca="false">IF(E426&lt;&gt;"",E426,"")</f>
        <v/>
      </c>
      <c r="F527" s="116" t="n">
        <v>6</v>
      </c>
      <c r="G527" s="168" t="n">
        <f aca="false">G426</f>
        <v>1</v>
      </c>
      <c r="H527" s="49" t="n">
        <f aca="false">IF($G527&lt;&gt;"",G527,"")</f>
        <v>1</v>
      </c>
      <c r="I527" s="169" t="n">
        <v>57.39</v>
      </c>
      <c r="J527" s="170"/>
      <c r="K527" s="171" t="n">
        <f aca="false">IF($B527&lt;&gt;"",IF(I527,(INDEX(P$516:Q$519,MATCH(H527,P$516:P$519),2)/I527)*1000,0),"")</f>
        <v>691.932392402858</v>
      </c>
      <c r="L527" s="171" t="n">
        <f aca="false">IF(Q$11&lt;&gt;"",IF($B527&lt;&gt;"",K527-J527,""),"")</f>
        <v>691.932392402858</v>
      </c>
      <c r="M527" s="172" t="n">
        <f aca="false">IF(B527&lt;&gt;"",RANK(L527,L$516:L$615),"")</f>
        <v>21</v>
      </c>
      <c r="N527" s="172" t="n">
        <f aca="false">IF(B527&lt;&gt;"",'Classement Général'!BF22,"")</f>
        <v>11</v>
      </c>
      <c r="O527" s="172" t="n">
        <f aca="false">IF(B123&lt;&gt;"",'Calculs (M1..M20)'!A25,"")</f>
        <v>12</v>
      </c>
      <c r="P527" s="0"/>
      <c r="Q527" s="0"/>
      <c r="R527" s="0"/>
      <c r="S527" s="0"/>
      <c r="T527" s="0"/>
      <c r="U527" s="0"/>
      <c r="V527" s="0"/>
      <c r="AH527" s="49" t="n">
        <f aca="false">IF($G527&lt;&gt;"",AG527,"")</f>
        <v>0</v>
      </c>
      <c r="AI527" s="169"/>
      <c r="AJ527" s="170"/>
    </row>
    <row r="528" customFormat="false" ht="13" hidden="true" customHeight="false" outlineLevel="0" collapsed="false">
      <c r="A528" s="0"/>
      <c r="B528" s="167" t="str">
        <f aca="false">IF(B427&lt;&gt;"",B427,"")</f>
        <v>Aubry GABANON</v>
      </c>
      <c r="C528" s="116" t="n">
        <f aca="false">IF(C427&lt;&gt;"",C427,"")</f>
        <v>13</v>
      </c>
      <c r="D528" s="116" t="str">
        <f aca="false">IF(D427&lt;&gt;"",D427,"")</f>
        <v>2.4GHz</v>
      </c>
      <c r="E528" s="116" t="str">
        <f aca="false">IF(E427&lt;&gt;"",E427,"")</f>
        <v/>
      </c>
      <c r="F528" s="116" t="n">
        <v>6</v>
      </c>
      <c r="G528" s="168" t="n">
        <f aca="false">G427</f>
        <v>1</v>
      </c>
      <c r="H528" s="49" t="n">
        <f aca="false">IF($G528&lt;&gt;"",G528,"")</f>
        <v>1</v>
      </c>
      <c r="I528" s="169" t="n">
        <v>39.71</v>
      </c>
      <c r="J528" s="170"/>
      <c r="K528" s="171" t="n">
        <f aca="false">IF($B528&lt;&gt;"",IF(I528,(INDEX(P$516:Q$519,MATCH(H528,P$516:P$519),2)/I528)*1000,0),"")</f>
        <v>1000</v>
      </c>
      <c r="L528" s="171" t="n">
        <f aca="false">IF(Q$11&lt;&gt;"",IF($B528&lt;&gt;"",K528-J528,""),"")</f>
        <v>1000</v>
      </c>
      <c r="M528" s="172" t="n">
        <f aca="false">IF(B528&lt;&gt;"",RANK(L528,L$516:L$615),"")</f>
        <v>1</v>
      </c>
      <c r="N528" s="172" t="n">
        <f aca="false">IF(B528&lt;&gt;"",'Classement Général'!BF23,"")</f>
        <v>3</v>
      </c>
      <c r="O528" s="172" t="n">
        <f aca="false">IF(B124&lt;&gt;"",'Calculs (M1..M20)'!A26,"")</f>
        <v>5</v>
      </c>
      <c r="P528" s="0"/>
      <c r="Q528" s="0"/>
      <c r="R528" s="0"/>
      <c r="S528" s="0"/>
      <c r="T528" s="0"/>
      <c r="U528" s="0"/>
      <c r="V528" s="0"/>
      <c r="AH528" s="49" t="n">
        <f aca="false">IF($G528&lt;&gt;"",AG528,"")</f>
        <v>0</v>
      </c>
      <c r="AI528" s="169"/>
      <c r="AJ528" s="170"/>
    </row>
    <row r="529" customFormat="false" ht="13" hidden="true" customHeight="false" outlineLevel="0" collapsed="false">
      <c r="A529" s="0"/>
      <c r="B529" s="167" t="str">
        <f aca="false">IF(B428&lt;&gt;"",B428,"")</f>
        <v>Serge DELARBRE</v>
      </c>
      <c r="C529" s="116" t="n">
        <f aca="false">IF(C428&lt;&gt;"",C428,"")</f>
        <v>14</v>
      </c>
      <c r="D529" s="116" t="str">
        <f aca="false">IF(D428&lt;&gt;"",D428,"")</f>
        <v>2.4GHz</v>
      </c>
      <c r="E529" s="116" t="str">
        <f aca="false">IF(E428&lt;&gt;"",E428,"")</f>
        <v/>
      </c>
      <c r="F529" s="116" t="n">
        <v>6</v>
      </c>
      <c r="G529" s="168" t="n">
        <f aca="false">G428</f>
        <v>1</v>
      </c>
      <c r="H529" s="49" t="n">
        <f aca="false">IF($G529&lt;&gt;"",G529,"")</f>
        <v>1</v>
      </c>
      <c r="I529" s="169" t="n">
        <v>48.66</v>
      </c>
      <c r="J529" s="170"/>
      <c r="K529" s="171" t="n">
        <f aca="false">IF($B529&lt;&gt;"",IF(I529,(INDEX(P$516:Q$519,MATCH(H529,P$516:P$519),2)/I529)*1000,0),"")</f>
        <v>816.070694615701</v>
      </c>
      <c r="L529" s="171" t="n">
        <f aca="false">IF(Q$11&lt;&gt;"",IF($B529&lt;&gt;"",K529-J529,""),"")</f>
        <v>816.070694615701</v>
      </c>
      <c r="M529" s="172" t="n">
        <f aca="false">IF(B529&lt;&gt;"",RANK(L529,L$516:L$615),"")</f>
        <v>13</v>
      </c>
      <c r="N529" s="172" t="n">
        <f aca="false">IF(B529&lt;&gt;"",'Classement Général'!BF24,"")</f>
        <v>16</v>
      </c>
      <c r="O529" s="172" t="n">
        <f aca="false">IF(B125&lt;&gt;"",'Calculs (M1..M20)'!A27,"")</f>
        <v>17</v>
      </c>
      <c r="P529" s="0"/>
      <c r="Q529" s="0"/>
      <c r="R529" s="0"/>
      <c r="S529" s="0"/>
      <c r="T529" s="0"/>
      <c r="U529" s="0"/>
      <c r="V529" s="0"/>
      <c r="AH529" s="49" t="n">
        <f aca="false">IF($G529&lt;&gt;"",AG529,"")</f>
        <v>0</v>
      </c>
      <c r="AI529" s="169"/>
      <c r="AJ529" s="170"/>
    </row>
    <row r="530" customFormat="false" ht="13" hidden="true" customHeight="false" outlineLevel="0" collapsed="false">
      <c r="A530" s="0"/>
      <c r="B530" s="167" t="str">
        <f aca="false">IF(B429&lt;&gt;"",B429,"")</f>
        <v>Arnaud LEGER</v>
      </c>
      <c r="C530" s="116" t="n">
        <f aca="false">IF(C429&lt;&gt;"",C429,"")</f>
        <v>15</v>
      </c>
      <c r="D530" s="116" t="str">
        <f aca="false">IF(D429&lt;&gt;"",D429,"")</f>
        <v>2.4GHz</v>
      </c>
      <c r="E530" s="116" t="str">
        <f aca="false">IF(E429&lt;&gt;"",E429,"")</f>
        <v/>
      </c>
      <c r="F530" s="116" t="n">
        <v>6</v>
      </c>
      <c r="G530" s="168" t="n">
        <f aca="false">G429</f>
        <v>1</v>
      </c>
      <c r="H530" s="49" t="n">
        <f aca="false">IF($G530&lt;&gt;"",G530,"")</f>
        <v>1</v>
      </c>
      <c r="I530" s="169" t="n">
        <v>44.93</v>
      </c>
      <c r="J530" s="170"/>
      <c r="K530" s="171" t="n">
        <f aca="false">IF($B530&lt;&gt;"",IF(I530,(INDEX(P$516:Q$519,MATCH(H530,P$516:P$519),2)/I530)*1000,0),"")</f>
        <v>883.819274426886</v>
      </c>
      <c r="L530" s="171" t="n">
        <f aca="false">IF(Q$11&lt;&gt;"",IF($B530&lt;&gt;"",K530-J530,""),"")</f>
        <v>883.819274426886</v>
      </c>
      <c r="M530" s="172" t="n">
        <f aca="false">IF(B530&lt;&gt;"",RANK(L530,L$516:L$615),"")</f>
        <v>4</v>
      </c>
      <c r="N530" s="172" t="n">
        <f aca="false">IF(B530&lt;&gt;"",'Classement Général'!BF25,"")</f>
        <v>7</v>
      </c>
      <c r="O530" s="172" t="n">
        <f aca="false">IF(B126&lt;&gt;"",'Calculs (M1..M20)'!A28,"")</f>
        <v>7</v>
      </c>
      <c r="P530" s="0"/>
      <c r="Q530" s="0"/>
      <c r="R530" s="0"/>
      <c r="S530" s="0"/>
      <c r="T530" s="0"/>
      <c r="U530" s="0"/>
      <c r="V530" s="0"/>
      <c r="AH530" s="49" t="n">
        <f aca="false">IF($G530&lt;&gt;"",AG530,"")</f>
        <v>0</v>
      </c>
      <c r="AI530" s="169"/>
      <c r="AJ530" s="170"/>
    </row>
    <row r="531" customFormat="false" ht="13" hidden="true" customHeight="false" outlineLevel="0" collapsed="false">
      <c r="A531" s="0"/>
      <c r="B531" s="167" t="str">
        <f aca="false">IF(B430&lt;&gt;"",B430,"")</f>
        <v>Thierry POIGNARD</v>
      </c>
      <c r="C531" s="116" t="n">
        <f aca="false">IF(C430&lt;&gt;"",C430,"")</f>
        <v>16</v>
      </c>
      <c r="D531" s="116" t="str">
        <f aca="false">IF(D430&lt;&gt;"",D430,"")</f>
        <v>2.4GHz</v>
      </c>
      <c r="E531" s="116" t="str">
        <f aca="false">IF(E430&lt;&gt;"",E430,"")</f>
        <v/>
      </c>
      <c r="F531" s="116" t="n">
        <v>6</v>
      </c>
      <c r="G531" s="168" t="n">
        <f aca="false">G430</f>
        <v>1</v>
      </c>
      <c r="H531" s="49" t="n">
        <f aca="false">IF($G531&lt;&gt;"",G531,"")</f>
        <v>1</v>
      </c>
      <c r="I531" s="169" t="n">
        <v>42.59</v>
      </c>
      <c r="J531" s="170"/>
      <c r="K531" s="171" t="n">
        <f aca="false">IF($B531&lt;&gt;"",IF(I531,(INDEX(P$516:Q$519,MATCH(H531,P$516:P$519),2)/I531)*1000,0),"")</f>
        <v>932.378492603898</v>
      </c>
      <c r="L531" s="171" t="n">
        <f aca="false">IF(Q$11&lt;&gt;"",IF($B531&lt;&gt;"",K531-J531,""),"")</f>
        <v>932.378492603898</v>
      </c>
      <c r="M531" s="172" t="n">
        <f aca="false">IF(B531&lt;&gt;"",RANK(L531,L$516:L$615),"")</f>
        <v>2</v>
      </c>
      <c r="N531" s="172" t="n">
        <f aca="false">IF(B531&lt;&gt;"",'Classement Général'!BF26,"")</f>
        <v>9</v>
      </c>
      <c r="O531" s="172" t="n">
        <f aca="false">IF(B127&lt;&gt;"",'Calculs (M1..M20)'!A29,"")</f>
        <v>13</v>
      </c>
      <c r="P531" s="0"/>
      <c r="Q531" s="0"/>
      <c r="R531" s="0"/>
      <c r="S531" s="0"/>
      <c r="T531" s="0"/>
      <c r="U531" s="0"/>
      <c r="V531" s="0"/>
      <c r="AH531" s="49" t="n">
        <f aca="false">IF($G531&lt;&gt;"",AG531,"")</f>
        <v>0</v>
      </c>
      <c r="AI531" s="169"/>
      <c r="AJ531" s="170"/>
    </row>
    <row r="532" customFormat="false" ht="13" hidden="true" customHeight="false" outlineLevel="0" collapsed="false">
      <c r="A532" s="0"/>
      <c r="B532" s="167" t="str">
        <f aca="false">IF(B431&lt;&gt;"",B431,"")</f>
        <v>Joel MARIN</v>
      </c>
      <c r="C532" s="116" t="n">
        <f aca="false">IF(C431&lt;&gt;"",C431,"")</f>
        <v>17</v>
      </c>
      <c r="D532" s="116" t="str">
        <f aca="false">IF(D431&lt;&gt;"",D431,"")</f>
        <v>2.4GHz</v>
      </c>
      <c r="E532" s="116" t="str">
        <f aca="false">IF(E431&lt;&gt;"",E431,"")</f>
        <v/>
      </c>
      <c r="F532" s="116" t="n">
        <v>6</v>
      </c>
      <c r="G532" s="168" t="n">
        <f aca="false">G431</f>
        <v>1</v>
      </c>
      <c r="H532" s="49" t="n">
        <f aca="false">IF($G532&lt;&gt;"",G532,"")</f>
        <v>1</v>
      </c>
      <c r="I532" s="169" t="n">
        <v>48.35</v>
      </c>
      <c r="J532" s="170"/>
      <c r="K532" s="171" t="n">
        <f aca="false">IF($B532&lt;&gt;"",IF(I532,(INDEX(P$516:Q$519,MATCH(H532,P$516:P$519),2)/I532)*1000,0),"")</f>
        <v>821.302998965874</v>
      </c>
      <c r="L532" s="171" t="n">
        <f aca="false">IF(Q$11&lt;&gt;"",IF($B532&lt;&gt;"",K532-J532,""),"")</f>
        <v>821.302998965874</v>
      </c>
      <c r="M532" s="172" t="n">
        <f aca="false">IF(B532&lt;&gt;"",RANK(L532,L$516:L$615),"")</f>
        <v>12</v>
      </c>
      <c r="N532" s="172" t="n">
        <f aca="false">IF(B532&lt;&gt;"",'Classement Général'!BF27,"")</f>
        <v>15</v>
      </c>
      <c r="O532" s="172" t="n">
        <f aca="false">IF(B128&lt;&gt;"",'Calculs (M1..M20)'!A30,"")</f>
        <v>16</v>
      </c>
      <c r="P532" s="0"/>
      <c r="Q532" s="0"/>
      <c r="R532" s="0"/>
      <c r="S532" s="0"/>
      <c r="T532" s="0"/>
      <c r="U532" s="0"/>
      <c r="V532" s="0"/>
      <c r="AH532" s="49" t="n">
        <f aca="false">IF($G532&lt;&gt;"",AG532,"")</f>
        <v>0</v>
      </c>
      <c r="AI532" s="169"/>
      <c r="AJ532" s="170"/>
    </row>
    <row r="533" customFormat="false" ht="13" hidden="true" customHeight="false" outlineLevel="0" collapsed="false">
      <c r="A533" s="0"/>
      <c r="B533" s="167" t="str">
        <f aca="false">IF(B432&lt;&gt;"",B432,"")</f>
        <v>Matthieu MERVELET</v>
      </c>
      <c r="C533" s="116" t="n">
        <f aca="false">IF(C432&lt;&gt;"",C432,"")</f>
        <v>18</v>
      </c>
      <c r="D533" s="116" t="str">
        <f aca="false">IF(D432&lt;&gt;"",D432,"")</f>
        <v>2.4GHz</v>
      </c>
      <c r="E533" s="116" t="str">
        <f aca="false">IF(E432&lt;&gt;"",E432,"")</f>
        <v/>
      </c>
      <c r="F533" s="116" t="n">
        <v>6</v>
      </c>
      <c r="G533" s="168" t="n">
        <f aca="false">G432</f>
        <v>1</v>
      </c>
      <c r="H533" s="49" t="n">
        <f aca="false">IF($G533&lt;&gt;"",G533,"")</f>
        <v>1</v>
      </c>
      <c r="I533" s="169" t="n">
        <v>48.91</v>
      </c>
      <c r="J533" s="170"/>
      <c r="K533" s="171" t="n">
        <f aca="false">IF($B533&lt;&gt;"",IF(I533,(INDEX(P$516:Q$519,MATCH(H533,P$516:P$519),2)/I533)*1000,0),"")</f>
        <v>811.899407074218</v>
      </c>
      <c r="L533" s="171" t="n">
        <f aca="false">IF(Q$11&lt;&gt;"",IF($B533&lt;&gt;"",K533-J533,""),"")</f>
        <v>811.899407074218</v>
      </c>
      <c r="M533" s="172" t="n">
        <f aca="false">IF(B533&lt;&gt;"",RANK(L533,L$516:L$615),"")</f>
        <v>14</v>
      </c>
      <c r="N533" s="172" t="n">
        <f aca="false">IF(B533&lt;&gt;"",'Classement Général'!BF28,"")</f>
        <v>1</v>
      </c>
      <c r="O533" s="172" t="n">
        <f aca="false">IF(B129&lt;&gt;"",'Calculs (M1..M20)'!A31,"")</f>
        <v>2</v>
      </c>
      <c r="P533" s="0"/>
      <c r="Q533" s="0"/>
      <c r="R533" s="0"/>
      <c r="S533" s="0"/>
      <c r="T533" s="0"/>
      <c r="U533" s="0"/>
      <c r="V533" s="0"/>
      <c r="AH533" s="49" t="n">
        <f aca="false">IF($G533&lt;&gt;"",AG533,"")</f>
        <v>0</v>
      </c>
      <c r="AI533" s="169"/>
      <c r="AJ533" s="170"/>
    </row>
    <row r="534" customFormat="false" ht="13" hidden="true" customHeight="false" outlineLevel="0" collapsed="false">
      <c r="A534" s="0"/>
      <c r="B534" s="167" t="str">
        <f aca="false">IF(B433&lt;&gt;"",B433,"")</f>
        <v>Gabriel MANTEL</v>
      </c>
      <c r="C534" s="116" t="n">
        <f aca="false">IF(C433&lt;&gt;"",C433,"")</f>
        <v>19</v>
      </c>
      <c r="D534" s="116" t="str">
        <f aca="false">IF(D433&lt;&gt;"",D433,"")</f>
        <v>2.4GHz</v>
      </c>
      <c r="E534" s="116" t="str">
        <f aca="false">IF(E433&lt;&gt;"",E433,"")</f>
        <v/>
      </c>
      <c r="F534" s="116" t="n">
        <v>6</v>
      </c>
      <c r="G534" s="168" t="n">
        <f aca="false">G433</f>
        <v>1</v>
      </c>
      <c r="H534" s="49" t="n">
        <f aca="false">IF($G534&lt;&gt;"",G534,"")</f>
        <v>1</v>
      </c>
      <c r="I534" s="169" t="n">
        <v>50.21</v>
      </c>
      <c r="J534" s="170"/>
      <c r="K534" s="171" t="n">
        <f aca="false">IF($B534&lt;&gt;"",IF(I534,(INDEX(P$516:Q$519,MATCH(H534,P$516:P$519),2)/I534)*1000,0),"")</f>
        <v>790.878311093408</v>
      </c>
      <c r="L534" s="171" t="n">
        <f aca="false">IF(Q$11&lt;&gt;"",IF($B534&lt;&gt;"",K534-J534,""),"")</f>
        <v>790.878311093408</v>
      </c>
      <c r="M534" s="172" t="n">
        <f aca="false">IF(B534&lt;&gt;"",RANK(L534,L$516:L$615),"")</f>
        <v>16</v>
      </c>
      <c r="N534" s="172" t="n">
        <f aca="false">IF(B534&lt;&gt;"",'Classement Général'!BF29,"")</f>
        <v>19</v>
      </c>
      <c r="O534" s="172" t="n">
        <f aca="false">IF(B130&lt;&gt;"",'Calculs (M1..M20)'!A32,"")</f>
        <v>21</v>
      </c>
      <c r="P534" s="0"/>
      <c r="Q534" s="0"/>
      <c r="R534" s="0"/>
      <c r="S534" s="0"/>
      <c r="T534" s="0"/>
      <c r="U534" s="0"/>
      <c r="V534" s="0"/>
      <c r="AH534" s="49" t="n">
        <f aca="false">IF($G534&lt;&gt;"",AG534,"")</f>
        <v>0</v>
      </c>
      <c r="AI534" s="169"/>
      <c r="AJ534" s="170"/>
    </row>
    <row r="535" customFormat="false" ht="13" hidden="true" customHeight="false" outlineLevel="0" collapsed="false">
      <c r="A535" s="0"/>
      <c r="B535" s="167" t="str">
        <f aca="false">IF(B434&lt;&gt;"",B434,"")</f>
        <v>Sylvain PFEFFERKORN</v>
      </c>
      <c r="C535" s="116" t="n">
        <f aca="false">IF(C434&lt;&gt;"",C434,"")</f>
        <v>20</v>
      </c>
      <c r="D535" s="116" t="str">
        <f aca="false">IF(D434&lt;&gt;"",D434,"")</f>
        <v>2.4GHz</v>
      </c>
      <c r="E535" s="116" t="str">
        <f aca="false">IF(E434&lt;&gt;"",E434,"")</f>
        <v/>
      </c>
      <c r="F535" s="116" t="n">
        <v>6</v>
      </c>
      <c r="G535" s="168" t="n">
        <f aca="false">G434</f>
        <v>1</v>
      </c>
      <c r="H535" s="49" t="n">
        <f aca="false">IF($G535&lt;&gt;"",G535,"")</f>
        <v>1</v>
      </c>
      <c r="I535" s="169" t="n">
        <v>54.5</v>
      </c>
      <c r="J535" s="170"/>
      <c r="K535" s="171" t="n">
        <f aca="false">IF($B535&lt;&gt;"",IF(I535,(INDEX(P$516:Q$519,MATCH(H535,P$516:P$519),2)/I535)*1000,0),"")</f>
        <v>728.623853211009</v>
      </c>
      <c r="L535" s="171" t="n">
        <f aca="false">IF(Q$11&lt;&gt;"",IF($B535&lt;&gt;"",K535-J535,""),"")</f>
        <v>728.623853211009</v>
      </c>
      <c r="M535" s="172" t="n">
        <f aca="false">IF(B535&lt;&gt;"",RANK(L535,L$516:L$615),"")</f>
        <v>19</v>
      </c>
      <c r="N535" s="172" t="n">
        <f aca="false">IF(B535&lt;&gt;"",'Classement Général'!BF30,"")</f>
        <v>21</v>
      </c>
      <c r="O535" s="172" t="n">
        <f aca="false">IF(B131&lt;&gt;"",'Calculs (M1..M20)'!A33,"")</f>
        <v>19</v>
      </c>
      <c r="P535" s="0"/>
      <c r="Q535" s="0"/>
      <c r="R535" s="0"/>
      <c r="S535" s="0"/>
      <c r="T535" s="0"/>
      <c r="U535" s="0"/>
      <c r="V535" s="0"/>
      <c r="AH535" s="49" t="n">
        <f aca="false">IF($G535&lt;&gt;"",AG535,"")</f>
        <v>0</v>
      </c>
      <c r="AI535" s="169"/>
      <c r="AJ535" s="170"/>
    </row>
    <row r="536" customFormat="false" ht="13" hidden="true" customHeight="false" outlineLevel="0" collapsed="false">
      <c r="A536" s="0"/>
      <c r="B536" s="167" t="str">
        <f aca="false">IF(B435&lt;&gt;"",B435,"")</f>
        <v>Frederic HOURS</v>
      </c>
      <c r="C536" s="116" t="n">
        <f aca="false">IF(C435&lt;&gt;"",C435,"")</f>
        <v>21</v>
      </c>
      <c r="D536" s="116" t="str">
        <f aca="false">IF(D435&lt;&gt;"",D435,"")</f>
        <v>2.4GHz</v>
      </c>
      <c r="E536" s="116" t="str">
        <f aca="false">IF(E435&lt;&gt;"",E435,"")</f>
        <v/>
      </c>
      <c r="F536" s="116" t="n">
        <v>6</v>
      </c>
      <c r="G536" s="168" t="n">
        <f aca="false">G435</f>
        <v>1</v>
      </c>
      <c r="H536" s="49" t="n">
        <f aca="false">IF($G536&lt;&gt;"",G536,"")</f>
        <v>1</v>
      </c>
      <c r="I536" s="169" t="n">
        <v>47.2</v>
      </c>
      <c r="J536" s="170"/>
      <c r="K536" s="171" t="n">
        <f aca="false">IF($B536&lt;&gt;"",IF(I536,(INDEX(P$516:Q$519,MATCH(H536,P$516:P$519),2)/I536)*1000,0),"")</f>
        <v>841.313559322034</v>
      </c>
      <c r="L536" s="171" t="n">
        <f aca="false">IF(Q$11&lt;&gt;"",IF($B536&lt;&gt;"",K536-J536,""),"")</f>
        <v>841.313559322034</v>
      </c>
      <c r="M536" s="172" t="n">
        <f aca="false">IF(B536&lt;&gt;"",RANK(L536,L$516:L$615),"")</f>
        <v>10</v>
      </c>
      <c r="N536" s="172" t="n">
        <f aca="false">IF(B536&lt;&gt;"",'Classement Général'!BF31,"")</f>
        <v>8</v>
      </c>
      <c r="O536" s="172" t="n">
        <f aca="false">IF(B132&lt;&gt;"",'Calculs (M1..M20)'!A34,"")</f>
        <v>9</v>
      </c>
      <c r="P536" s="0"/>
      <c r="Q536" s="0"/>
      <c r="R536" s="0"/>
      <c r="S536" s="0"/>
      <c r="T536" s="0"/>
      <c r="U536" s="0"/>
      <c r="V536" s="0"/>
      <c r="AH536" s="49" t="n">
        <f aca="false">IF($G536&lt;&gt;"",AG536,"")</f>
        <v>0</v>
      </c>
      <c r="AI536" s="169"/>
      <c r="AJ536" s="170"/>
    </row>
    <row r="537" customFormat="false" ht="13" hidden="true" customHeight="false" outlineLevel="0" collapsed="false">
      <c r="A537" s="0"/>
      <c r="B537" s="167" t="str">
        <f aca="false">IF(B436&lt;&gt;"",B436,"")</f>
        <v>Sébastien LANES</v>
      </c>
      <c r="C537" s="116" t="n">
        <f aca="false">IF(C436&lt;&gt;"",C436,"")</f>
        <v>22</v>
      </c>
      <c r="D537" s="116" t="str">
        <f aca="false">IF(D436&lt;&gt;"",D436,"")</f>
        <v>2.4GHz</v>
      </c>
      <c r="E537" s="116" t="str">
        <f aca="false">IF(E436&lt;&gt;"",E436,"")</f>
        <v/>
      </c>
      <c r="F537" s="116" t="n">
        <v>6</v>
      </c>
      <c r="G537" s="168" t="n">
        <f aca="false">G436</f>
        <v>1</v>
      </c>
      <c r="H537" s="49" t="n">
        <f aca="false">IF($G537&lt;&gt;"",G537,"")</f>
        <v>1</v>
      </c>
      <c r="I537" s="169" t="n">
        <v>46.28</v>
      </c>
      <c r="J537" s="170"/>
      <c r="K537" s="171" t="n">
        <f aca="false">IF($B537&lt;&gt;"",IF(I537,(INDEX(P$516:Q$519,MATCH(H537,P$516:P$519),2)/I537)*1000,0),"")</f>
        <v>858.038029386344</v>
      </c>
      <c r="L537" s="171" t="n">
        <f aca="false">IF(Q$11&lt;&gt;"",IF($B537&lt;&gt;"",K537-J537,""),"")</f>
        <v>858.038029386344</v>
      </c>
      <c r="M537" s="172" t="n">
        <f aca="false">IF(B537&lt;&gt;"",RANK(L537,L$516:L$615),"")</f>
        <v>8</v>
      </c>
      <c r="N537" s="172" t="n">
        <f aca="false">IF(B537&lt;&gt;"",'Classement Général'!BF32,"")</f>
        <v>6</v>
      </c>
      <c r="O537" s="172" t="n">
        <f aca="false">IF(B133&lt;&gt;"",'Calculs (M1..M20)'!A35,"")</f>
        <v>4</v>
      </c>
      <c r="P537" s="0"/>
      <c r="Q537" s="0"/>
      <c r="R537" s="0"/>
      <c r="S537" s="0"/>
      <c r="T537" s="0"/>
      <c r="U537" s="0"/>
      <c r="V537" s="0"/>
      <c r="AH537" s="49" t="n">
        <f aca="false">IF($G537&lt;&gt;"",AG537,"")</f>
        <v>0</v>
      </c>
      <c r="AI537" s="169"/>
      <c r="AJ537" s="170"/>
    </row>
    <row r="538" customFormat="false" ht="13" hidden="true" customHeight="false" outlineLevel="0" collapsed="false">
      <c r="A538" s="0"/>
      <c r="B538" s="167" t="str">
        <f aca="false">IF(B437&lt;&gt;"",B437,"")</f>
        <v/>
      </c>
      <c r="C538" s="116" t="str">
        <f aca="false">IF(C437&lt;&gt;"",C437,"")</f>
        <v/>
      </c>
      <c r="D538" s="116" t="str">
        <f aca="false">IF(D437&lt;&gt;"",D437,"")</f>
        <v/>
      </c>
      <c r="E538" s="116" t="str">
        <f aca="false">IF(E437&lt;&gt;"",E437,"")</f>
        <v/>
      </c>
      <c r="F538" s="116" t="n">
        <v>6</v>
      </c>
      <c r="G538" s="168" t="n">
        <f aca="false">G437</f>
        <v>1</v>
      </c>
      <c r="H538" s="49" t="n">
        <f aca="false">IF($G538&lt;&gt;"",G538,"")</f>
        <v>1</v>
      </c>
      <c r="I538" s="169"/>
      <c r="J538" s="170"/>
      <c r="K538" s="171" t="str">
        <f aca="false">IF($B538&lt;&gt;"",IF(I538,(INDEX(P$516:Q$519,MATCH(H538,P$516:P$519),2)/I538)*1000,0),"")</f>
        <v/>
      </c>
      <c r="L538" s="171" t="str">
        <f aca="false">IF(Q$11&lt;&gt;"",IF($B538&lt;&gt;"",K538-J538,""),"")</f>
        <v/>
      </c>
      <c r="M538" s="172" t="str">
        <f aca="false">IF(B538&lt;&gt;"",RANK(L538,L$516:L$615),"")</f>
        <v/>
      </c>
      <c r="N538" s="172" t="str">
        <f aca="false">IF(B538&lt;&gt;"",'Classement Général'!BF33,"")</f>
        <v/>
      </c>
      <c r="O538" s="172" t="str">
        <f aca="false">IF(B134&lt;&gt;"",'Calculs (M1..M20)'!A36,"")</f>
        <v/>
      </c>
      <c r="P538" s="0"/>
      <c r="Q538" s="0"/>
      <c r="R538" s="0"/>
      <c r="S538" s="0"/>
      <c r="T538" s="0"/>
      <c r="U538" s="0"/>
      <c r="V538" s="0"/>
      <c r="AH538" s="49" t="n">
        <f aca="false">IF($G538&lt;&gt;"",AG538,"")</f>
        <v>0</v>
      </c>
      <c r="AI538" s="169"/>
      <c r="AJ538" s="170"/>
    </row>
    <row r="539" customFormat="false" ht="13" hidden="true" customHeight="false" outlineLevel="0" collapsed="false">
      <c r="A539" s="0"/>
      <c r="B539" s="167" t="str">
        <f aca="false">IF(B438&lt;&gt;"",B438,"")</f>
        <v/>
      </c>
      <c r="C539" s="116" t="str">
        <f aca="false">IF(C438&lt;&gt;"",C438,"")</f>
        <v/>
      </c>
      <c r="D539" s="116" t="str">
        <f aca="false">IF(D438&lt;&gt;"",D438,"")</f>
        <v/>
      </c>
      <c r="E539" s="116" t="str">
        <f aca="false">IF(E438&lt;&gt;"",E438,"")</f>
        <v/>
      </c>
      <c r="F539" s="116" t="n">
        <v>6</v>
      </c>
      <c r="G539" s="168" t="n">
        <f aca="false">G438</f>
        <v>1</v>
      </c>
      <c r="H539" s="49" t="n">
        <f aca="false">IF($G539&lt;&gt;"",G539,"")</f>
        <v>1</v>
      </c>
      <c r="I539" s="169"/>
      <c r="J539" s="170"/>
      <c r="K539" s="171" t="str">
        <f aca="false">IF($B539&lt;&gt;"",IF(I539,(INDEX(P$516:Q$519,MATCH(H539,P$516:P$519),2)/I539)*1000,0),"")</f>
        <v/>
      </c>
      <c r="L539" s="171" t="str">
        <f aca="false">IF(Q$11&lt;&gt;"",IF($B539&lt;&gt;"",K539-J539,""),"")</f>
        <v/>
      </c>
      <c r="M539" s="172" t="str">
        <f aca="false">IF(B539&lt;&gt;"",RANK(L539,L$516:L$615),"")</f>
        <v/>
      </c>
      <c r="N539" s="172" t="str">
        <f aca="false">IF(B539&lt;&gt;"",'Classement Général'!BF34,"")</f>
        <v/>
      </c>
      <c r="O539" s="172" t="str">
        <f aca="false">IF(B135&lt;&gt;"",'Calculs (M1..M20)'!A37,"")</f>
        <v/>
      </c>
      <c r="P539" s="0"/>
      <c r="Q539" s="0"/>
      <c r="R539" s="0"/>
      <c r="S539" s="0"/>
      <c r="T539" s="0"/>
      <c r="U539" s="0"/>
      <c r="V539" s="0"/>
      <c r="AH539" s="49" t="n">
        <f aca="false">IF($G539&lt;&gt;"",AG539,"")</f>
        <v>0</v>
      </c>
      <c r="AI539" s="169"/>
      <c r="AJ539" s="170"/>
    </row>
    <row r="540" customFormat="false" ht="13" hidden="true" customHeight="false" outlineLevel="0" collapsed="false">
      <c r="A540" s="0"/>
      <c r="B540" s="167" t="str">
        <f aca="false">IF(B439&lt;&gt;"",B439,"")</f>
        <v/>
      </c>
      <c r="C540" s="116" t="str">
        <f aca="false">IF(C439&lt;&gt;"",C439,"")</f>
        <v/>
      </c>
      <c r="D540" s="116" t="str">
        <f aca="false">IF(D439&lt;&gt;"",D439,"")</f>
        <v/>
      </c>
      <c r="E540" s="116" t="str">
        <f aca="false">IF(E439&lt;&gt;"",E439,"")</f>
        <v/>
      </c>
      <c r="F540" s="116" t="n">
        <v>6</v>
      </c>
      <c r="G540" s="168" t="n">
        <f aca="false">G439</f>
        <v>1</v>
      </c>
      <c r="H540" s="49" t="n">
        <f aca="false">IF($G540&lt;&gt;"",G540,"")</f>
        <v>1</v>
      </c>
      <c r="I540" s="169"/>
      <c r="J540" s="170"/>
      <c r="K540" s="171" t="str">
        <f aca="false">IF($B540&lt;&gt;"",IF(I540,(INDEX(P$516:Q$519,MATCH(H540,P$516:P$519),2)/I540)*1000,0),"")</f>
        <v/>
      </c>
      <c r="L540" s="171" t="str">
        <f aca="false">IF(Q$11&lt;&gt;"",IF($B540&lt;&gt;"",K540-J540,""),"")</f>
        <v/>
      </c>
      <c r="M540" s="172" t="str">
        <f aca="false">IF(B540&lt;&gt;"",RANK(L540,L$516:L$615),"")</f>
        <v/>
      </c>
      <c r="N540" s="172" t="str">
        <f aca="false">IF(B540&lt;&gt;"",'Classement Général'!BF35,"")</f>
        <v/>
      </c>
      <c r="O540" s="172" t="str">
        <f aca="false">IF(B136&lt;&gt;"",'Calculs (M1..M20)'!A38,"")</f>
        <v/>
      </c>
      <c r="P540" s="0"/>
      <c r="Q540" s="0"/>
      <c r="R540" s="0"/>
      <c r="S540" s="0"/>
      <c r="T540" s="0"/>
      <c r="U540" s="0"/>
      <c r="V540" s="0"/>
      <c r="AH540" s="49" t="n">
        <f aca="false">IF($G540&lt;&gt;"",AG540,"")</f>
        <v>0</v>
      </c>
      <c r="AI540" s="169"/>
      <c r="AJ540" s="170"/>
    </row>
    <row r="541" customFormat="false" ht="13" hidden="true" customHeight="false" outlineLevel="0" collapsed="false">
      <c r="A541" s="0"/>
      <c r="B541" s="167" t="str">
        <f aca="false">IF(B440&lt;&gt;"",B440,"")</f>
        <v/>
      </c>
      <c r="C541" s="116" t="str">
        <f aca="false">IF(C440&lt;&gt;"",C440,"")</f>
        <v/>
      </c>
      <c r="D541" s="116" t="str">
        <f aca="false">IF(D440&lt;&gt;"",D440,"")</f>
        <v/>
      </c>
      <c r="E541" s="116" t="str">
        <f aca="false">IF(E440&lt;&gt;"",E440,"")</f>
        <v/>
      </c>
      <c r="F541" s="116" t="n">
        <v>6</v>
      </c>
      <c r="G541" s="168" t="n">
        <f aca="false">G440</f>
        <v>1</v>
      </c>
      <c r="H541" s="49" t="n">
        <f aca="false">IF($G541&lt;&gt;"",G541,"")</f>
        <v>1</v>
      </c>
      <c r="I541" s="169"/>
      <c r="J541" s="170"/>
      <c r="K541" s="171" t="str">
        <f aca="false">IF($B541&lt;&gt;"",IF(I541,(INDEX(P$516:Q$519,MATCH(H541,P$516:P$519),2)/I541)*1000,0),"")</f>
        <v/>
      </c>
      <c r="L541" s="171" t="str">
        <f aca="false">IF(Q$11&lt;&gt;"",IF($B541&lt;&gt;"",K541-J541,""),"")</f>
        <v/>
      </c>
      <c r="M541" s="172" t="str">
        <f aca="false">IF(B541&lt;&gt;"",RANK(L541,L$516:L$615),"")</f>
        <v/>
      </c>
      <c r="N541" s="172" t="str">
        <f aca="false">IF(B541&lt;&gt;"",'Classement Général'!BF36,"")</f>
        <v/>
      </c>
      <c r="O541" s="172" t="str">
        <f aca="false">IF(B137&lt;&gt;"",'Calculs (M1..M20)'!A39,"")</f>
        <v/>
      </c>
      <c r="P541" s="0"/>
      <c r="Q541" s="0"/>
      <c r="R541" s="0"/>
      <c r="S541" s="0"/>
      <c r="T541" s="0"/>
      <c r="U541" s="0"/>
      <c r="V541" s="0"/>
      <c r="AH541" s="49" t="n">
        <f aca="false">IF($G541&lt;&gt;"",AG541,"")</f>
        <v>0</v>
      </c>
      <c r="AI541" s="169"/>
      <c r="AJ541" s="170"/>
    </row>
    <row r="542" customFormat="false" ht="13" hidden="true" customHeight="false" outlineLevel="0" collapsed="false">
      <c r="A542" s="0"/>
      <c r="B542" s="167" t="str">
        <f aca="false">IF(B441&lt;&gt;"",B441,"")</f>
        <v/>
      </c>
      <c r="C542" s="116" t="str">
        <f aca="false">IF(C441&lt;&gt;"",C441,"")</f>
        <v/>
      </c>
      <c r="D542" s="116" t="str">
        <f aca="false">IF(D441&lt;&gt;"",D441,"")</f>
        <v/>
      </c>
      <c r="E542" s="116" t="str">
        <f aca="false">IF(E441&lt;&gt;"",E441,"")</f>
        <v/>
      </c>
      <c r="F542" s="116" t="n">
        <v>6</v>
      </c>
      <c r="G542" s="168" t="n">
        <f aca="false">G441</f>
        <v>1</v>
      </c>
      <c r="H542" s="49" t="n">
        <f aca="false">IF($G542&lt;&gt;"",G542,"")</f>
        <v>1</v>
      </c>
      <c r="I542" s="169"/>
      <c r="J542" s="170"/>
      <c r="K542" s="171" t="str">
        <f aca="false">IF($B542&lt;&gt;"",IF(I542,(INDEX(P$516:Q$519,MATCH(H542,P$516:P$519),2)/I542)*1000,0),"")</f>
        <v/>
      </c>
      <c r="L542" s="171" t="str">
        <f aca="false">IF(Q$11&lt;&gt;"",IF($B542&lt;&gt;"",K542-J542,""),"")</f>
        <v/>
      </c>
      <c r="M542" s="172" t="str">
        <f aca="false">IF(B542&lt;&gt;"",RANK(L542,L$516:L$615),"")</f>
        <v/>
      </c>
      <c r="N542" s="172" t="str">
        <f aca="false">IF(B542&lt;&gt;"",'Classement Général'!BF37,"")</f>
        <v/>
      </c>
      <c r="O542" s="172" t="str">
        <f aca="false">IF(B138&lt;&gt;"",'Calculs (M1..M20)'!A40,"")</f>
        <v/>
      </c>
      <c r="P542" s="0"/>
      <c r="Q542" s="0"/>
      <c r="R542" s="0"/>
      <c r="S542" s="0"/>
      <c r="T542" s="0"/>
      <c r="U542" s="0"/>
      <c r="V542" s="0"/>
      <c r="AH542" s="49" t="n">
        <f aca="false">IF($G542&lt;&gt;"",AG542,"")</f>
        <v>0</v>
      </c>
      <c r="AI542" s="169"/>
      <c r="AJ542" s="170"/>
    </row>
    <row r="543" customFormat="false" ht="13" hidden="true" customHeight="false" outlineLevel="0" collapsed="false">
      <c r="A543" s="0"/>
      <c r="B543" s="167" t="str">
        <f aca="false">IF(B442&lt;&gt;"",B442,"")</f>
        <v/>
      </c>
      <c r="C543" s="116" t="str">
        <f aca="false">IF(C442&lt;&gt;"",C442,"")</f>
        <v/>
      </c>
      <c r="D543" s="116" t="str">
        <f aca="false">IF(D442&lt;&gt;"",D442,"")</f>
        <v/>
      </c>
      <c r="E543" s="116" t="str">
        <f aca="false">IF(E442&lt;&gt;"",E442,"")</f>
        <v/>
      </c>
      <c r="F543" s="116" t="n">
        <v>6</v>
      </c>
      <c r="G543" s="168" t="n">
        <f aca="false">G442</f>
        <v>1</v>
      </c>
      <c r="H543" s="49" t="n">
        <f aca="false">IF($G543&lt;&gt;"",G543,"")</f>
        <v>1</v>
      </c>
      <c r="I543" s="169"/>
      <c r="J543" s="170"/>
      <c r="K543" s="171" t="str">
        <f aca="false">IF($B543&lt;&gt;"",IF(I543,(INDEX(P$516:Q$519,MATCH(H543,P$516:P$519),2)/I543)*1000,0),"")</f>
        <v/>
      </c>
      <c r="L543" s="171" t="str">
        <f aca="false">IF(Q$11&lt;&gt;"",IF($B543&lt;&gt;"",K543-J543,""),"")</f>
        <v/>
      </c>
      <c r="M543" s="172" t="str">
        <f aca="false">IF(B543&lt;&gt;"",RANK(L543,L$516:L$615),"")</f>
        <v/>
      </c>
      <c r="N543" s="172" t="str">
        <f aca="false">IF(B543&lt;&gt;"",'Classement Général'!BF38,"")</f>
        <v/>
      </c>
      <c r="O543" s="172" t="str">
        <f aca="false">IF(B139&lt;&gt;"",'Calculs (M1..M20)'!A41,"")</f>
        <v/>
      </c>
      <c r="P543" s="0"/>
      <c r="Q543" s="0"/>
      <c r="R543" s="0"/>
      <c r="S543" s="0"/>
      <c r="T543" s="0"/>
      <c r="U543" s="0"/>
      <c r="V543" s="0"/>
      <c r="AH543" s="49" t="n">
        <f aca="false">IF($G543&lt;&gt;"",AG543,"")</f>
        <v>0</v>
      </c>
      <c r="AI543" s="169"/>
      <c r="AJ543" s="170"/>
    </row>
    <row r="544" customFormat="false" ht="13" hidden="true" customHeight="false" outlineLevel="0" collapsed="false">
      <c r="A544" s="0"/>
      <c r="B544" s="167" t="str">
        <f aca="false">IF(B443&lt;&gt;"",B443,"")</f>
        <v/>
      </c>
      <c r="C544" s="116" t="str">
        <f aca="false">IF(C443&lt;&gt;"",C443,"")</f>
        <v/>
      </c>
      <c r="D544" s="116" t="str">
        <f aca="false">IF(D443&lt;&gt;"",D443,"")</f>
        <v/>
      </c>
      <c r="E544" s="116" t="str">
        <f aca="false">IF(E443&lt;&gt;"",E443,"")</f>
        <v/>
      </c>
      <c r="F544" s="116" t="n">
        <v>6</v>
      </c>
      <c r="G544" s="168" t="n">
        <f aca="false">G443</f>
        <v>1</v>
      </c>
      <c r="H544" s="49" t="n">
        <f aca="false">IF($G544&lt;&gt;"",G544,"")</f>
        <v>1</v>
      </c>
      <c r="I544" s="169"/>
      <c r="J544" s="170"/>
      <c r="K544" s="171" t="str">
        <f aca="false">IF($B544&lt;&gt;"",IF(I544,(INDEX(P$516:Q$519,MATCH(H544,P$516:P$519),2)/I544)*1000,0),"")</f>
        <v/>
      </c>
      <c r="L544" s="171" t="str">
        <f aca="false">IF(Q$11&lt;&gt;"",IF($B544&lt;&gt;"",K544-J544,""),"")</f>
        <v/>
      </c>
      <c r="M544" s="172" t="str">
        <f aca="false">IF(B544&lt;&gt;"",RANK(L544,L$516:L$615),"")</f>
        <v/>
      </c>
      <c r="N544" s="172" t="str">
        <f aca="false">IF(B544&lt;&gt;"",'Classement Général'!BF39,"")</f>
        <v/>
      </c>
      <c r="O544" s="172" t="str">
        <f aca="false">IF(B140&lt;&gt;"",'Calculs (M1..M20)'!A42,"")</f>
        <v/>
      </c>
      <c r="P544" s="0"/>
      <c r="Q544" s="0"/>
      <c r="R544" s="0"/>
      <c r="S544" s="0"/>
      <c r="T544" s="0"/>
      <c r="U544" s="0"/>
      <c r="V544" s="0"/>
      <c r="AH544" s="49" t="n">
        <f aca="false">IF($G544&lt;&gt;"",AG544,"")</f>
        <v>0</v>
      </c>
      <c r="AI544" s="169"/>
      <c r="AJ544" s="170"/>
    </row>
    <row r="545" customFormat="false" ht="13" hidden="true" customHeight="false" outlineLevel="0" collapsed="false">
      <c r="A545" s="0"/>
      <c r="B545" s="167" t="str">
        <f aca="false">IF(B444&lt;&gt;"",B444,"")</f>
        <v/>
      </c>
      <c r="C545" s="116" t="str">
        <f aca="false">IF(C444&lt;&gt;"",C444,"")</f>
        <v/>
      </c>
      <c r="D545" s="116" t="str">
        <f aca="false">IF(D444&lt;&gt;"",D444,"")</f>
        <v/>
      </c>
      <c r="E545" s="116" t="str">
        <f aca="false">IF(E444&lt;&gt;"",E444,"")</f>
        <v/>
      </c>
      <c r="F545" s="116" t="n">
        <v>6</v>
      </c>
      <c r="G545" s="168" t="n">
        <f aca="false">G444</f>
        <v>1</v>
      </c>
      <c r="H545" s="49" t="n">
        <f aca="false">IF($G545&lt;&gt;"",G545,"")</f>
        <v>1</v>
      </c>
      <c r="I545" s="169"/>
      <c r="J545" s="170"/>
      <c r="K545" s="171" t="str">
        <f aca="false">IF($B545&lt;&gt;"",IF(I545,(INDEX(P$516:Q$519,MATCH(H545,P$516:P$519),2)/I545)*1000,0),"")</f>
        <v/>
      </c>
      <c r="L545" s="171" t="str">
        <f aca="false">IF(Q$11&lt;&gt;"",IF($B545&lt;&gt;"",K545-J545,""),"")</f>
        <v/>
      </c>
      <c r="M545" s="172" t="str">
        <f aca="false">IF(B545&lt;&gt;"",RANK(L545,L$516:L$615),"")</f>
        <v/>
      </c>
      <c r="N545" s="172" t="str">
        <f aca="false">IF(B545&lt;&gt;"",'Classement Général'!BF40,"")</f>
        <v/>
      </c>
      <c r="O545" s="172" t="str">
        <f aca="false">IF(B141&lt;&gt;"",'Calculs (M1..M20)'!A43,"")</f>
        <v/>
      </c>
      <c r="P545" s="0"/>
      <c r="Q545" s="0"/>
      <c r="R545" s="0"/>
      <c r="S545" s="0"/>
      <c r="T545" s="0"/>
      <c r="U545" s="0"/>
      <c r="V545" s="0"/>
      <c r="AH545" s="49" t="n">
        <f aca="false">IF($G545&lt;&gt;"",AG545,"")</f>
        <v>0</v>
      </c>
      <c r="AI545" s="169"/>
      <c r="AJ545" s="170"/>
    </row>
    <row r="546" customFormat="false" ht="13" hidden="true" customHeight="false" outlineLevel="0" collapsed="false">
      <c r="A546" s="0"/>
      <c r="B546" s="167" t="str">
        <f aca="false">IF(B445&lt;&gt;"",B445,"")</f>
        <v/>
      </c>
      <c r="C546" s="116" t="str">
        <f aca="false">IF(C445&lt;&gt;"",C445,"")</f>
        <v/>
      </c>
      <c r="D546" s="116" t="str">
        <f aca="false">IF(D445&lt;&gt;"",D445,"")</f>
        <v/>
      </c>
      <c r="E546" s="116" t="str">
        <f aca="false">IF(E445&lt;&gt;"",E445,"")</f>
        <v/>
      </c>
      <c r="F546" s="116" t="n">
        <v>6</v>
      </c>
      <c r="G546" s="168" t="n">
        <f aca="false">G445</f>
        <v>1</v>
      </c>
      <c r="H546" s="49" t="n">
        <f aca="false">IF($G546&lt;&gt;"",G546,"")</f>
        <v>1</v>
      </c>
      <c r="I546" s="169"/>
      <c r="J546" s="170"/>
      <c r="K546" s="171" t="str">
        <f aca="false">IF($B546&lt;&gt;"",IF(I546,(INDEX(P$516:Q$519,MATCH(H546,P$516:P$519),2)/I546)*1000,0),"")</f>
        <v/>
      </c>
      <c r="L546" s="171" t="str">
        <f aca="false">IF(Q$11&lt;&gt;"",IF($B546&lt;&gt;"",K546-J546,""),"")</f>
        <v/>
      </c>
      <c r="M546" s="172" t="str">
        <f aca="false">IF(B546&lt;&gt;"",RANK(L546,L$516:L$615),"")</f>
        <v/>
      </c>
      <c r="N546" s="172" t="str">
        <f aca="false">IF(B546&lt;&gt;"",'Classement Général'!BF41,"")</f>
        <v/>
      </c>
      <c r="O546" s="172" t="str">
        <f aca="false">IF(B142&lt;&gt;"",'Calculs (M1..M20)'!A44,"")</f>
        <v/>
      </c>
      <c r="P546" s="0"/>
      <c r="Q546" s="0"/>
      <c r="R546" s="0"/>
      <c r="S546" s="0"/>
      <c r="T546" s="0"/>
      <c r="U546" s="0"/>
      <c r="V546" s="0"/>
      <c r="AH546" s="49" t="n">
        <f aca="false">IF($G546&lt;&gt;"",AG546,"")</f>
        <v>0</v>
      </c>
      <c r="AI546" s="169"/>
      <c r="AJ546" s="170"/>
    </row>
    <row r="547" customFormat="false" ht="13" hidden="true" customHeight="false" outlineLevel="0" collapsed="false">
      <c r="A547" s="0"/>
      <c r="B547" s="167" t="str">
        <f aca="false">IF(B446&lt;&gt;"",B446,"")</f>
        <v/>
      </c>
      <c r="C547" s="116" t="str">
        <f aca="false">IF(C446&lt;&gt;"",C446,"")</f>
        <v/>
      </c>
      <c r="D547" s="116" t="str">
        <f aca="false">IF(D446&lt;&gt;"",D446,"")</f>
        <v/>
      </c>
      <c r="E547" s="116" t="str">
        <f aca="false">IF(E446&lt;&gt;"",E446,"")</f>
        <v/>
      </c>
      <c r="F547" s="116" t="n">
        <v>6</v>
      </c>
      <c r="G547" s="168" t="n">
        <f aca="false">G446</f>
        <v>1</v>
      </c>
      <c r="H547" s="49" t="n">
        <f aca="false">IF($G547&lt;&gt;"",G547,"")</f>
        <v>1</v>
      </c>
      <c r="I547" s="169"/>
      <c r="J547" s="170"/>
      <c r="K547" s="171" t="str">
        <f aca="false">IF($B547&lt;&gt;"",IF(I547,(INDEX(P$516:Q$519,MATCH(H547,P$516:P$519),2)/I547)*1000,0),"")</f>
        <v/>
      </c>
      <c r="L547" s="171" t="str">
        <f aca="false">IF(Q$11&lt;&gt;"",IF($B547&lt;&gt;"",K547-J547,""),"")</f>
        <v/>
      </c>
      <c r="M547" s="172" t="str">
        <f aca="false">IF(B547&lt;&gt;"",RANK(L547,L$516:L$615),"")</f>
        <v/>
      </c>
      <c r="N547" s="172" t="str">
        <f aca="false">IF(B547&lt;&gt;"",'Classement Général'!BF42,"")</f>
        <v/>
      </c>
      <c r="O547" s="172" t="str">
        <f aca="false">IF(B143&lt;&gt;"",'Calculs (M1..M20)'!A45,"")</f>
        <v/>
      </c>
      <c r="P547" s="0"/>
      <c r="Q547" s="0"/>
      <c r="R547" s="0"/>
      <c r="S547" s="0"/>
      <c r="T547" s="0"/>
      <c r="U547" s="0"/>
      <c r="V547" s="0"/>
      <c r="AH547" s="49" t="n">
        <f aca="false">IF($G547&lt;&gt;"",AG547,"")</f>
        <v>0</v>
      </c>
      <c r="AI547" s="169"/>
      <c r="AJ547" s="170"/>
    </row>
    <row r="548" customFormat="false" ht="13" hidden="true" customHeight="false" outlineLevel="0" collapsed="false">
      <c r="A548" s="0"/>
      <c r="B548" s="167" t="str">
        <f aca="false">IF(B447&lt;&gt;"",B447,"")</f>
        <v/>
      </c>
      <c r="C548" s="116" t="str">
        <f aca="false">IF(C447&lt;&gt;"",C447,"")</f>
        <v/>
      </c>
      <c r="D548" s="116" t="str">
        <f aca="false">IF(D447&lt;&gt;"",D447,"")</f>
        <v/>
      </c>
      <c r="E548" s="116" t="str">
        <f aca="false">IF(E447&lt;&gt;"",E447,"")</f>
        <v/>
      </c>
      <c r="F548" s="116" t="n">
        <v>6</v>
      </c>
      <c r="G548" s="168" t="n">
        <f aca="false">G447</f>
        <v>1</v>
      </c>
      <c r="H548" s="49" t="n">
        <f aca="false">IF($G548&lt;&gt;"",G548,"")</f>
        <v>1</v>
      </c>
      <c r="I548" s="169"/>
      <c r="J548" s="170"/>
      <c r="K548" s="171" t="str">
        <f aca="false">IF($B548&lt;&gt;"",IF(I548,(INDEX(P$516:Q$519,MATCH(H548,P$516:P$519),2)/I548)*1000,0),"")</f>
        <v/>
      </c>
      <c r="L548" s="171" t="str">
        <f aca="false">IF(Q$11&lt;&gt;"",IF($B548&lt;&gt;"",K548-J548,""),"")</f>
        <v/>
      </c>
      <c r="M548" s="172" t="str">
        <f aca="false">IF(B548&lt;&gt;"",RANK(L548,L$516:L$615),"")</f>
        <v/>
      </c>
      <c r="N548" s="172" t="str">
        <f aca="false">IF(B548&lt;&gt;"",'Classement Général'!BF43,"")</f>
        <v/>
      </c>
      <c r="O548" s="172" t="str">
        <f aca="false">IF(B144&lt;&gt;"",'Calculs (M1..M20)'!A46,"")</f>
        <v/>
      </c>
      <c r="P548" s="0"/>
      <c r="Q548" s="0"/>
      <c r="R548" s="0"/>
      <c r="S548" s="0"/>
      <c r="T548" s="0"/>
      <c r="U548" s="0"/>
      <c r="V548" s="0"/>
      <c r="AH548" s="49" t="n">
        <f aca="false">IF($G548&lt;&gt;"",AG548,"")</f>
        <v>0</v>
      </c>
      <c r="AI548" s="169"/>
      <c r="AJ548" s="170"/>
    </row>
    <row r="549" customFormat="false" ht="13" hidden="true" customHeight="false" outlineLevel="0" collapsed="false">
      <c r="A549" s="0"/>
      <c r="B549" s="167" t="str">
        <f aca="false">IF(B448&lt;&gt;"",B448,"")</f>
        <v/>
      </c>
      <c r="C549" s="116" t="str">
        <f aca="false">IF(C448&lt;&gt;"",C448,"")</f>
        <v/>
      </c>
      <c r="D549" s="116" t="str">
        <f aca="false">IF(D448&lt;&gt;"",D448,"")</f>
        <v/>
      </c>
      <c r="E549" s="116" t="str">
        <f aca="false">IF(E448&lt;&gt;"",E448,"")</f>
        <v/>
      </c>
      <c r="F549" s="116" t="n">
        <v>6</v>
      </c>
      <c r="G549" s="168" t="n">
        <f aca="false">G448</f>
        <v>1</v>
      </c>
      <c r="H549" s="49" t="n">
        <f aca="false">IF($G549&lt;&gt;"",G549,"")</f>
        <v>1</v>
      </c>
      <c r="I549" s="169"/>
      <c r="J549" s="170"/>
      <c r="K549" s="171" t="str">
        <f aca="false">IF($B549&lt;&gt;"",IF(I549,(INDEX(P$516:Q$519,MATCH(H549,P$516:P$519),2)/I549)*1000,0),"")</f>
        <v/>
      </c>
      <c r="L549" s="171" t="str">
        <f aca="false">IF(Q$11&lt;&gt;"",IF($B549&lt;&gt;"",K549-J549,""),"")</f>
        <v/>
      </c>
      <c r="M549" s="172" t="str">
        <f aca="false">IF(B549&lt;&gt;"",RANK(L549,L$516:L$615),"")</f>
        <v/>
      </c>
      <c r="N549" s="172" t="str">
        <f aca="false">IF(B549&lt;&gt;"",'Classement Général'!BF44,"")</f>
        <v/>
      </c>
      <c r="O549" s="172" t="str">
        <f aca="false">IF(B145&lt;&gt;"",'Calculs (M1..M20)'!A47,"")</f>
        <v/>
      </c>
      <c r="P549" s="0"/>
      <c r="Q549" s="0"/>
      <c r="R549" s="0"/>
      <c r="S549" s="0"/>
      <c r="T549" s="0"/>
      <c r="U549" s="0"/>
      <c r="V549" s="0"/>
      <c r="AH549" s="49" t="n">
        <f aca="false">IF($G549&lt;&gt;"",AG549,"")</f>
        <v>0</v>
      </c>
      <c r="AI549" s="169"/>
      <c r="AJ549" s="170"/>
    </row>
    <row r="550" customFormat="false" ht="13" hidden="true" customHeight="false" outlineLevel="0" collapsed="false">
      <c r="A550" s="0"/>
      <c r="B550" s="167" t="str">
        <f aca="false">IF(B449&lt;&gt;"",B449,"")</f>
        <v/>
      </c>
      <c r="C550" s="116" t="str">
        <f aca="false">IF(C449&lt;&gt;"",C449,"")</f>
        <v/>
      </c>
      <c r="D550" s="116" t="str">
        <f aca="false">IF(D449&lt;&gt;"",D449,"")</f>
        <v/>
      </c>
      <c r="E550" s="116" t="str">
        <f aca="false">IF(E449&lt;&gt;"",E449,"")</f>
        <v/>
      </c>
      <c r="F550" s="116" t="n">
        <v>6</v>
      </c>
      <c r="G550" s="168" t="n">
        <f aca="false">G449</f>
        <v>1</v>
      </c>
      <c r="H550" s="49" t="n">
        <f aca="false">IF($G550&lt;&gt;"",G550,"")</f>
        <v>1</v>
      </c>
      <c r="I550" s="169"/>
      <c r="J550" s="170"/>
      <c r="K550" s="171" t="str">
        <f aca="false">IF($B550&lt;&gt;"",IF(I550,(INDEX(P$516:Q$519,MATCH(H550,P$516:P$519),2)/I550)*1000,0),"")</f>
        <v/>
      </c>
      <c r="L550" s="171" t="str">
        <f aca="false">IF(Q$11&lt;&gt;"",IF($B550&lt;&gt;"",K550-J550,""),"")</f>
        <v/>
      </c>
      <c r="M550" s="172" t="str">
        <f aca="false">IF(B550&lt;&gt;"",RANK(L550,L$516:L$615),"")</f>
        <v/>
      </c>
      <c r="N550" s="172" t="str">
        <f aca="false">IF(B550&lt;&gt;"",'Classement Général'!BF45,"")</f>
        <v/>
      </c>
      <c r="O550" s="172" t="str">
        <f aca="false">IF(B146&lt;&gt;"",'Calculs (M1..M20)'!A48,"")</f>
        <v/>
      </c>
      <c r="P550" s="0"/>
      <c r="Q550" s="0"/>
      <c r="R550" s="0"/>
      <c r="S550" s="0"/>
      <c r="T550" s="0"/>
      <c r="U550" s="0"/>
      <c r="V550" s="0"/>
      <c r="AH550" s="49" t="n">
        <f aca="false">IF($G550&lt;&gt;"",AG550,"")</f>
        <v>0</v>
      </c>
      <c r="AI550" s="169"/>
      <c r="AJ550" s="170"/>
    </row>
    <row r="551" customFormat="false" ht="13" hidden="true" customHeight="false" outlineLevel="0" collapsed="false">
      <c r="A551" s="0"/>
      <c r="B551" s="167" t="str">
        <f aca="false">IF(B450&lt;&gt;"",B450,"")</f>
        <v/>
      </c>
      <c r="C551" s="116" t="str">
        <f aca="false">IF(C450&lt;&gt;"",C450,"")</f>
        <v/>
      </c>
      <c r="D551" s="116" t="str">
        <f aca="false">IF(D450&lt;&gt;"",D450,"")</f>
        <v/>
      </c>
      <c r="E551" s="116" t="str">
        <f aca="false">IF(E450&lt;&gt;"",E450,"")</f>
        <v/>
      </c>
      <c r="F551" s="116" t="n">
        <v>6</v>
      </c>
      <c r="G551" s="168" t="n">
        <f aca="false">G450</f>
        <v>1</v>
      </c>
      <c r="H551" s="49" t="n">
        <f aca="false">IF($G551&lt;&gt;"",G551,"")</f>
        <v>1</v>
      </c>
      <c r="I551" s="169"/>
      <c r="J551" s="170"/>
      <c r="K551" s="171" t="str">
        <f aca="false">IF($B551&lt;&gt;"",IF(I551,(INDEX(P$516:Q$519,MATCH(H551,P$516:P$519),2)/I551)*1000,0),"")</f>
        <v/>
      </c>
      <c r="L551" s="171" t="str">
        <f aca="false">IF(Q$11&lt;&gt;"",IF($B551&lt;&gt;"",K551-J551,""),"")</f>
        <v/>
      </c>
      <c r="M551" s="172" t="str">
        <f aca="false">IF(B551&lt;&gt;"",RANK(L551,L$516:L$615),"")</f>
        <v/>
      </c>
      <c r="N551" s="172" t="str">
        <f aca="false">IF(B551&lt;&gt;"",'Classement Général'!BF46,"")</f>
        <v/>
      </c>
      <c r="O551" s="172" t="str">
        <f aca="false">IF(B147&lt;&gt;"",'Calculs (M1..M20)'!A49,"")</f>
        <v/>
      </c>
      <c r="P551" s="0"/>
      <c r="Q551" s="0"/>
      <c r="R551" s="0"/>
      <c r="S551" s="0"/>
      <c r="T551" s="0"/>
      <c r="U551" s="0"/>
      <c r="V551" s="0"/>
      <c r="AH551" s="49" t="n">
        <f aca="false">IF($G551&lt;&gt;"",AG551,"")</f>
        <v>0</v>
      </c>
      <c r="AI551" s="169"/>
      <c r="AJ551" s="170"/>
    </row>
    <row r="552" customFormat="false" ht="13" hidden="true" customHeight="false" outlineLevel="0" collapsed="false">
      <c r="A552" s="0"/>
      <c r="B552" s="167" t="str">
        <f aca="false">IF(B451&lt;&gt;"",B451,"")</f>
        <v/>
      </c>
      <c r="C552" s="116" t="str">
        <f aca="false">IF(C451&lt;&gt;"",C451,"")</f>
        <v/>
      </c>
      <c r="D552" s="116" t="str">
        <f aca="false">IF(D451&lt;&gt;"",D451,"")</f>
        <v/>
      </c>
      <c r="E552" s="116" t="str">
        <f aca="false">IF(E451&lt;&gt;"",E451,"")</f>
        <v/>
      </c>
      <c r="F552" s="116" t="n">
        <v>6</v>
      </c>
      <c r="G552" s="168" t="n">
        <f aca="false">G451</f>
        <v>1</v>
      </c>
      <c r="H552" s="49" t="n">
        <f aca="false">IF($G552&lt;&gt;"",G552,"")</f>
        <v>1</v>
      </c>
      <c r="I552" s="169"/>
      <c r="J552" s="170"/>
      <c r="K552" s="171" t="str">
        <f aca="false">IF($B552&lt;&gt;"",IF(I552,(INDEX(P$516:Q$519,MATCH(H552,P$516:P$519),2)/I552)*1000,0),"")</f>
        <v/>
      </c>
      <c r="L552" s="171" t="str">
        <f aca="false">IF(Q$11&lt;&gt;"",IF($B552&lt;&gt;"",K552-J552,""),"")</f>
        <v/>
      </c>
      <c r="M552" s="172" t="str">
        <f aca="false">IF(B552&lt;&gt;"",RANK(L552,L$516:L$615),"")</f>
        <v/>
      </c>
      <c r="N552" s="172" t="str">
        <f aca="false">IF(B552&lt;&gt;"",'Classement Général'!BF47,"")</f>
        <v/>
      </c>
      <c r="O552" s="172" t="str">
        <f aca="false">IF(B148&lt;&gt;"",'Calculs (M1..M20)'!A50,"")</f>
        <v/>
      </c>
      <c r="P552" s="0"/>
      <c r="Q552" s="0"/>
      <c r="R552" s="0"/>
      <c r="S552" s="0"/>
      <c r="T552" s="0"/>
      <c r="U552" s="0"/>
      <c r="V552" s="0"/>
      <c r="AH552" s="49" t="n">
        <f aca="false">IF($G552&lt;&gt;"",AG552,"")</f>
        <v>0</v>
      </c>
      <c r="AI552" s="169"/>
      <c r="AJ552" s="170"/>
    </row>
    <row r="553" customFormat="false" ht="13" hidden="true" customHeight="false" outlineLevel="0" collapsed="false">
      <c r="A553" s="0"/>
      <c r="B553" s="167" t="str">
        <f aca="false">IF(B452&lt;&gt;"",B452,"")</f>
        <v/>
      </c>
      <c r="C553" s="116" t="str">
        <f aca="false">IF(C452&lt;&gt;"",C452,"")</f>
        <v/>
      </c>
      <c r="D553" s="116" t="str">
        <f aca="false">IF(D452&lt;&gt;"",D452,"")</f>
        <v/>
      </c>
      <c r="E553" s="116" t="str">
        <f aca="false">IF(E452&lt;&gt;"",E452,"")</f>
        <v/>
      </c>
      <c r="F553" s="116" t="n">
        <v>6</v>
      </c>
      <c r="G553" s="168" t="n">
        <f aca="false">G452</f>
        <v>1</v>
      </c>
      <c r="H553" s="49" t="n">
        <f aca="false">IF($G553&lt;&gt;"",G553,"")</f>
        <v>1</v>
      </c>
      <c r="I553" s="169"/>
      <c r="J553" s="170"/>
      <c r="K553" s="171" t="str">
        <f aca="false">IF($B553&lt;&gt;"",IF(I553,(INDEX(P$516:Q$519,MATCH(H553,P$516:P$519),2)/I553)*1000,0),"")</f>
        <v/>
      </c>
      <c r="L553" s="171" t="str">
        <f aca="false">IF(Q$11&lt;&gt;"",IF($B553&lt;&gt;"",K553-J553,""),"")</f>
        <v/>
      </c>
      <c r="M553" s="172" t="str">
        <f aca="false">IF(B553&lt;&gt;"",RANK(L553,L$516:L$615),"")</f>
        <v/>
      </c>
      <c r="N553" s="172" t="str">
        <f aca="false">IF(B553&lt;&gt;"",'Classement Général'!BF48,"")</f>
        <v/>
      </c>
      <c r="O553" s="172" t="str">
        <f aca="false">IF(B149&lt;&gt;"",'Calculs (M1..M20)'!A51,"")</f>
        <v/>
      </c>
      <c r="P553" s="0"/>
      <c r="Q553" s="0"/>
      <c r="R553" s="0"/>
      <c r="S553" s="0"/>
      <c r="T553" s="0"/>
      <c r="U553" s="0"/>
      <c r="V553" s="0"/>
      <c r="AH553" s="49" t="n">
        <f aca="false">IF($G553&lt;&gt;"",AG553,"")</f>
        <v>0</v>
      </c>
      <c r="AI553" s="169"/>
      <c r="AJ553" s="170"/>
    </row>
    <row r="554" customFormat="false" ht="13" hidden="true" customHeight="false" outlineLevel="0" collapsed="false">
      <c r="A554" s="0"/>
      <c r="B554" s="167" t="str">
        <f aca="false">IF(B453&lt;&gt;"",B453,"")</f>
        <v/>
      </c>
      <c r="C554" s="116" t="str">
        <f aca="false">IF(C453&lt;&gt;"",C453,"")</f>
        <v/>
      </c>
      <c r="D554" s="116" t="str">
        <f aca="false">IF(D453&lt;&gt;"",D453,"")</f>
        <v/>
      </c>
      <c r="E554" s="116" t="str">
        <f aca="false">IF(E453&lt;&gt;"",E453,"")</f>
        <v/>
      </c>
      <c r="F554" s="116" t="n">
        <v>6</v>
      </c>
      <c r="G554" s="168" t="n">
        <f aca="false">G453</f>
        <v>1</v>
      </c>
      <c r="H554" s="49" t="n">
        <f aca="false">IF($G554&lt;&gt;"",G554,"")</f>
        <v>1</v>
      </c>
      <c r="I554" s="169"/>
      <c r="J554" s="170"/>
      <c r="K554" s="171" t="str">
        <f aca="false">IF($B554&lt;&gt;"",IF(I554,(INDEX(P$516:Q$519,MATCH(H554,P$516:P$519),2)/I554)*1000,0),"")</f>
        <v/>
      </c>
      <c r="L554" s="171" t="str">
        <f aca="false">IF(Q$11&lt;&gt;"",IF($B554&lt;&gt;"",K554-J554,""),"")</f>
        <v/>
      </c>
      <c r="M554" s="172" t="str">
        <f aca="false">IF(B554&lt;&gt;"",RANK(L554,L$516:L$615),"")</f>
        <v/>
      </c>
      <c r="N554" s="172" t="str">
        <f aca="false">IF(B554&lt;&gt;"",'Classement Général'!BF49,"")</f>
        <v/>
      </c>
      <c r="O554" s="172" t="str">
        <f aca="false">IF(B150&lt;&gt;"",'Calculs (M1..M20)'!A52,"")</f>
        <v/>
      </c>
      <c r="P554" s="0"/>
      <c r="Q554" s="0"/>
      <c r="R554" s="0"/>
      <c r="S554" s="0"/>
      <c r="T554" s="0"/>
      <c r="U554" s="0"/>
      <c r="V554" s="0"/>
      <c r="AH554" s="49" t="n">
        <f aca="false">IF($G554&lt;&gt;"",AG554,"")</f>
        <v>0</v>
      </c>
      <c r="AI554" s="169"/>
      <c r="AJ554" s="170"/>
    </row>
    <row r="555" customFormat="false" ht="13" hidden="true" customHeight="false" outlineLevel="0" collapsed="false">
      <c r="A555" s="0"/>
      <c r="B555" s="167" t="str">
        <f aca="false">IF(B454&lt;&gt;"",B454,"")</f>
        <v/>
      </c>
      <c r="C555" s="116" t="str">
        <f aca="false">IF(C454&lt;&gt;"",C454,"")</f>
        <v/>
      </c>
      <c r="D555" s="116" t="str">
        <f aca="false">IF(D454&lt;&gt;"",D454,"")</f>
        <v/>
      </c>
      <c r="E555" s="116" t="str">
        <f aca="false">IF(E454&lt;&gt;"",E454,"")</f>
        <v/>
      </c>
      <c r="F555" s="116" t="n">
        <v>6</v>
      </c>
      <c r="G555" s="168" t="n">
        <f aca="false">G454</f>
        <v>1</v>
      </c>
      <c r="H555" s="49" t="n">
        <f aca="false">IF($G555&lt;&gt;"",G555,"")</f>
        <v>1</v>
      </c>
      <c r="I555" s="169"/>
      <c r="J555" s="170"/>
      <c r="K555" s="171" t="str">
        <f aca="false">IF($B555&lt;&gt;"",IF(I555,(INDEX(P$516:Q$519,MATCH(H555,P$516:P$519),2)/I555)*1000,0),"")</f>
        <v/>
      </c>
      <c r="L555" s="171" t="str">
        <f aca="false">IF(Q$11&lt;&gt;"",IF($B555&lt;&gt;"",K555-J555,""),"")</f>
        <v/>
      </c>
      <c r="M555" s="172" t="str">
        <f aca="false">IF(B555&lt;&gt;"",RANK(L555,L$516:L$615),"")</f>
        <v/>
      </c>
      <c r="N555" s="172" t="str">
        <f aca="false">IF(B555&lt;&gt;"",'Classement Général'!BF50,"")</f>
        <v/>
      </c>
      <c r="O555" s="172" t="str">
        <f aca="false">IF(B151&lt;&gt;"",'Calculs (M1..M20)'!A53,"")</f>
        <v/>
      </c>
      <c r="P555" s="0"/>
      <c r="Q555" s="0"/>
      <c r="R555" s="0"/>
      <c r="S555" s="0"/>
      <c r="T555" s="0"/>
      <c r="U555" s="0"/>
      <c r="V555" s="0"/>
      <c r="AH555" s="49" t="n">
        <f aca="false">IF($G555&lt;&gt;"",AG555,"")</f>
        <v>0</v>
      </c>
      <c r="AI555" s="169"/>
      <c r="AJ555" s="170"/>
    </row>
    <row r="556" customFormat="false" ht="13" hidden="true" customHeight="false" outlineLevel="0" collapsed="false">
      <c r="A556" s="0"/>
      <c r="B556" s="167" t="str">
        <f aca="false">IF(B455&lt;&gt;"",B455,"")</f>
        <v/>
      </c>
      <c r="C556" s="116" t="str">
        <f aca="false">IF(C455&lt;&gt;"",C455,"")</f>
        <v/>
      </c>
      <c r="D556" s="116" t="str">
        <f aca="false">IF(D455&lt;&gt;"",D455,"")</f>
        <v/>
      </c>
      <c r="E556" s="116" t="str">
        <f aca="false">IF(E455&lt;&gt;"",E455,"")</f>
        <v/>
      </c>
      <c r="F556" s="116" t="n">
        <v>6</v>
      </c>
      <c r="G556" s="168" t="n">
        <f aca="false">G455</f>
        <v>1</v>
      </c>
      <c r="H556" s="49" t="n">
        <f aca="false">IF($G556&lt;&gt;"",G556,"")</f>
        <v>1</v>
      </c>
      <c r="I556" s="169"/>
      <c r="J556" s="170"/>
      <c r="K556" s="171" t="str">
        <f aca="false">IF($B556&lt;&gt;"",IF(I556,(INDEX(P$516:Q$519,MATCH(H556,P$516:P$519),2)/I556)*1000,0),"")</f>
        <v/>
      </c>
      <c r="L556" s="171" t="str">
        <f aca="false">IF(Q$11&lt;&gt;"",IF($B556&lt;&gt;"",K556-J556,""),"")</f>
        <v/>
      </c>
      <c r="M556" s="172" t="str">
        <f aca="false">IF(B556&lt;&gt;"",RANK(L556,L$516:L$615),"")</f>
        <v/>
      </c>
      <c r="N556" s="172" t="str">
        <f aca="false">IF(B556&lt;&gt;"",'Classement Général'!BF51,"")</f>
        <v/>
      </c>
      <c r="O556" s="172" t="str">
        <f aca="false">IF(B152&lt;&gt;"",'Calculs (M1..M20)'!A54,"")</f>
        <v/>
      </c>
      <c r="P556" s="0"/>
      <c r="Q556" s="0"/>
      <c r="R556" s="0"/>
      <c r="S556" s="0"/>
      <c r="T556" s="0"/>
      <c r="U556" s="0"/>
      <c r="V556" s="0"/>
      <c r="AH556" s="49" t="n">
        <f aca="false">IF($G556&lt;&gt;"",AG556,"")</f>
        <v>0</v>
      </c>
      <c r="AI556" s="169"/>
      <c r="AJ556" s="170"/>
    </row>
    <row r="557" customFormat="false" ht="13" hidden="true" customHeight="false" outlineLevel="0" collapsed="false">
      <c r="A557" s="0"/>
      <c r="B557" s="167" t="str">
        <f aca="false">IF(B456&lt;&gt;"",B456,"")</f>
        <v/>
      </c>
      <c r="C557" s="116" t="str">
        <f aca="false">IF(C456&lt;&gt;"",C456,"")</f>
        <v/>
      </c>
      <c r="D557" s="116" t="str">
        <f aca="false">IF(D456&lt;&gt;"",D456,"")</f>
        <v/>
      </c>
      <c r="E557" s="116" t="str">
        <f aca="false">IF(E456&lt;&gt;"",E456,"")</f>
        <v/>
      </c>
      <c r="F557" s="116" t="n">
        <v>6</v>
      </c>
      <c r="G557" s="168" t="n">
        <f aca="false">G456</f>
        <v>1</v>
      </c>
      <c r="H557" s="49" t="n">
        <f aca="false">IF($G557&lt;&gt;"",G557,"")</f>
        <v>1</v>
      </c>
      <c r="I557" s="169"/>
      <c r="J557" s="170"/>
      <c r="K557" s="171" t="str">
        <f aca="false">IF($B557&lt;&gt;"",IF(I557,(INDEX(P$516:Q$519,MATCH(H557,P$516:P$519),2)/I557)*1000,0),"")</f>
        <v/>
      </c>
      <c r="L557" s="171" t="str">
        <f aca="false">IF(Q$11&lt;&gt;"",IF($B557&lt;&gt;"",K557-J557,""),"")</f>
        <v/>
      </c>
      <c r="M557" s="172" t="str">
        <f aca="false">IF(B557&lt;&gt;"",RANK(L557,L$516:L$615),"")</f>
        <v/>
      </c>
      <c r="N557" s="172" t="str">
        <f aca="false">IF(B557&lt;&gt;"",'Classement Général'!BF52,"")</f>
        <v/>
      </c>
      <c r="O557" s="172" t="str">
        <f aca="false">IF(B153&lt;&gt;"",'Calculs (M1..M20)'!A55,"")</f>
        <v/>
      </c>
      <c r="P557" s="0"/>
      <c r="Q557" s="0"/>
      <c r="R557" s="0"/>
      <c r="S557" s="0"/>
      <c r="T557" s="0"/>
      <c r="U557" s="0"/>
      <c r="V557" s="0"/>
      <c r="AH557" s="49" t="n">
        <f aca="false">IF($G557&lt;&gt;"",AG557,"")</f>
        <v>0</v>
      </c>
      <c r="AI557" s="169"/>
      <c r="AJ557" s="170"/>
    </row>
    <row r="558" customFormat="false" ht="13" hidden="true" customHeight="false" outlineLevel="0" collapsed="false">
      <c r="A558" s="0"/>
      <c r="B558" s="167" t="str">
        <f aca="false">IF(B457&lt;&gt;"",B457,"")</f>
        <v/>
      </c>
      <c r="C558" s="116" t="str">
        <f aca="false">IF(C457&lt;&gt;"",C457,"")</f>
        <v/>
      </c>
      <c r="D558" s="116" t="str">
        <f aca="false">IF(D457&lt;&gt;"",D457,"")</f>
        <v/>
      </c>
      <c r="E558" s="116" t="str">
        <f aca="false">IF(E457&lt;&gt;"",E457,"")</f>
        <v/>
      </c>
      <c r="F558" s="116" t="n">
        <v>6</v>
      </c>
      <c r="G558" s="168" t="n">
        <f aca="false">G457</f>
        <v>1</v>
      </c>
      <c r="H558" s="49" t="n">
        <f aca="false">IF($G558&lt;&gt;"",G558,"")</f>
        <v>1</v>
      </c>
      <c r="I558" s="169"/>
      <c r="J558" s="170"/>
      <c r="K558" s="171" t="str">
        <f aca="false">IF($B558&lt;&gt;"",IF(I558,(INDEX(P$516:Q$519,MATCH(H558,P$516:P$519),2)/I558)*1000,0),"")</f>
        <v/>
      </c>
      <c r="L558" s="171" t="str">
        <f aca="false">IF(Q$11&lt;&gt;"",IF($B558&lt;&gt;"",K558-J558,""),"")</f>
        <v/>
      </c>
      <c r="M558" s="172" t="str">
        <f aca="false">IF(B558&lt;&gt;"",RANK(L558,L$516:L$615),"")</f>
        <v/>
      </c>
      <c r="N558" s="172" t="str">
        <f aca="false">IF(B558&lt;&gt;"",'Classement Général'!BF53,"")</f>
        <v/>
      </c>
      <c r="O558" s="172" t="str">
        <f aca="false">IF(B154&lt;&gt;"",'Calculs (M1..M20)'!A56,"")</f>
        <v/>
      </c>
      <c r="P558" s="0"/>
      <c r="Q558" s="0"/>
      <c r="R558" s="0"/>
      <c r="S558" s="0"/>
      <c r="T558" s="0"/>
      <c r="U558" s="0"/>
      <c r="V558" s="0"/>
      <c r="AH558" s="49" t="n">
        <f aca="false">IF($G558&lt;&gt;"",AG558,"")</f>
        <v>0</v>
      </c>
      <c r="AI558" s="169"/>
      <c r="AJ558" s="170"/>
    </row>
    <row r="559" customFormat="false" ht="13" hidden="true" customHeight="false" outlineLevel="0" collapsed="false">
      <c r="A559" s="0"/>
      <c r="B559" s="167" t="str">
        <f aca="false">IF(B458&lt;&gt;"",B458,"")</f>
        <v/>
      </c>
      <c r="C559" s="116" t="str">
        <f aca="false">IF(C458&lt;&gt;"",C458,"")</f>
        <v/>
      </c>
      <c r="D559" s="116" t="str">
        <f aca="false">IF(D458&lt;&gt;"",D458,"")</f>
        <v/>
      </c>
      <c r="E559" s="116" t="str">
        <f aca="false">IF(E458&lt;&gt;"",E458,"")</f>
        <v/>
      </c>
      <c r="F559" s="116" t="n">
        <v>6</v>
      </c>
      <c r="G559" s="168" t="n">
        <f aca="false">G458</f>
        <v>1</v>
      </c>
      <c r="H559" s="49" t="n">
        <f aca="false">IF($G559&lt;&gt;"",G559,"")</f>
        <v>1</v>
      </c>
      <c r="I559" s="169"/>
      <c r="J559" s="170"/>
      <c r="K559" s="171" t="str">
        <f aca="false">IF($B559&lt;&gt;"",IF(I559,(INDEX(P$516:Q$519,MATCH(H559,P$516:P$519),2)/I559)*1000,0),"")</f>
        <v/>
      </c>
      <c r="L559" s="171" t="str">
        <f aca="false">IF(Q$11&lt;&gt;"",IF($B559&lt;&gt;"",K559-J559,""),"")</f>
        <v/>
      </c>
      <c r="M559" s="172" t="str">
        <f aca="false">IF(B559&lt;&gt;"",RANK(L559,L$516:L$615),"")</f>
        <v/>
      </c>
      <c r="N559" s="172" t="str">
        <f aca="false">IF(B559&lt;&gt;"",'Classement Général'!BF54,"")</f>
        <v/>
      </c>
      <c r="O559" s="172" t="str">
        <f aca="false">IF(B155&lt;&gt;"",'Calculs (M1..M20)'!A57,"")</f>
        <v/>
      </c>
      <c r="P559" s="0"/>
      <c r="Q559" s="0"/>
      <c r="R559" s="0"/>
      <c r="S559" s="0"/>
      <c r="T559" s="0"/>
      <c r="U559" s="0"/>
      <c r="V559" s="0"/>
      <c r="AH559" s="49" t="n">
        <f aca="false">IF($G559&lt;&gt;"",AG559,"")</f>
        <v>0</v>
      </c>
      <c r="AI559" s="169"/>
      <c r="AJ559" s="170"/>
    </row>
    <row r="560" customFormat="false" ht="13" hidden="true" customHeight="false" outlineLevel="0" collapsed="false">
      <c r="A560" s="0"/>
      <c r="B560" s="167" t="str">
        <f aca="false">IF(B459&lt;&gt;"",B459,"")</f>
        <v/>
      </c>
      <c r="C560" s="116" t="str">
        <f aca="false">IF(C459&lt;&gt;"",C459,"")</f>
        <v/>
      </c>
      <c r="D560" s="116" t="str">
        <f aca="false">IF(D459&lt;&gt;"",D459,"")</f>
        <v/>
      </c>
      <c r="E560" s="116" t="str">
        <f aca="false">IF(E459&lt;&gt;"",E459,"")</f>
        <v/>
      </c>
      <c r="F560" s="116" t="n">
        <v>6</v>
      </c>
      <c r="G560" s="168" t="n">
        <f aca="false">G459</f>
        <v>1</v>
      </c>
      <c r="H560" s="49" t="n">
        <f aca="false">IF($G560&lt;&gt;"",G560,"")</f>
        <v>1</v>
      </c>
      <c r="I560" s="169"/>
      <c r="J560" s="170"/>
      <c r="K560" s="171" t="str">
        <f aca="false">IF($B560&lt;&gt;"",IF(I560,(INDEX(P$516:Q$519,MATCH(H560,P$516:P$519),2)/I560)*1000,0),"")</f>
        <v/>
      </c>
      <c r="L560" s="171" t="str">
        <f aca="false">IF(Q$11&lt;&gt;"",IF($B560&lt;&gt;"",K560-J560,""),"")</f>
        <v/>
      </c>
      <c r="M560" s="172" t="str">
        <f aca="false">IF(B560&lt;&gt;"",RANK(L560,L$516:L$615),"")</f>
        <v/>
      </c>
      <c r="N560" s="172" t="str">
        <f aca="false">IF(B560&lt;&gt;"",'Classement Général'!BF55,"")</f>
        <v/>
      </c>
      <c r="O560" s="172" t="str">
        <f aca="false">IF(B156&lt;&gt;"",'Calculs (M1..M20)'!A58,"")</f>
        <v/>
      </c>
      <c r="P560" s="0"/>
      <c r="Q560" s="0"/>
      <c r="R560" s="0"/>
      <c r="S560" s="0"/>
      <c r="T560" s="0"/>
      <c r="U560" s="0"/>
      <c r="V560" s="0"/>
      <c r="AH560" s="49" t="n">
        <f aca="false">IF($G560&lt;&gt;"",AG560,"")</f>
        <v>0</v>
      </c>
      <c r="AI560" s="169"/>
      <c r="AJ560" s="170"/>
    </row>
    <row r="561" customFormat="false" ht="13" hidden="true" customHeight="false" outlineLevel="0" collapsed="false">
      <c r="A561" s="0"/>
      <c r="B561" s="167" t="str">
        <f aca="false">IF(B460&lt;&gt;"",B460,"")</f>
        <v/>
      </c>
      <c r="C561" s="116" t="str">
        <f aca="false">IF(C460&lt;&gt;"",C460,"")</f>
        <v/>
      </c>
      <c r="D561" s="116" t="str">
        <f aca="false">IF(D460&lt;&gt;"",D460,"")</f>
        <v/>
      </c>
      <c r="E561" s="116" t="str">
        <f aca="false">IF(E460&lt;&gt;"",E460,"")</f>
        <v/>
      </c>
      <c r="F561" s="116" t="n">
        <v>6</v>
      </c>
      <c r="G561" s="168" t="n">
        <f aca="false">G460</f>
        <v>1</v>
      </c>
      <c r="H561" s="49" t="n">
        <f aca="false">IF($G561&lt;&gt;"",G561,"")</f>
        <v>1</v>
      </c>
      <c r="I561" s="169"/>
      <c r="J561" s="170"/>
      <c r="K561" s="171" t="str">
        <f aca="false">IF($B561&lt;&gt;"",IF(I561,(INDEX(P$516:Q$519,MATCH(H561,P$516:P$519),2)/I561)*1000,0),"")</f>
        <v/>
      </c>
      <c r="L561" s="171" t="str">
        <f aca="false">IF(Q$11&lt;&gt;"",IF($B561&lt;&gt;"",K561-J561,""),"")</f>
        <v/>
      </c>
      <c r="M561" s="172" t="str">
        <f aca="false">IF(B561&lt;&gt;"",RANK(L561,L$516:L$615),"")</f>
        <v/>
      </c>
      <c r="N561" s="172" t="str">
        <f aca="false">IF(B561&lt;&gt;"",'Classement Général'!BF56,"")</f>
        <v/>
      </c>
      <c r="O561" s="172" t="str">
        <f aca="false">IF(B157&lt;&gt;"",'Calculs (M1..M20)'!A59,"")</f>
        <v/>
      </c>
      <c r="P561" s="0"/>
      <c r="Q561" s="0"/>
      <c r="R561" s="0"/>
      <c r="S561" s="0"/>
      <c r="T561" s="0"/>
      <c r="U561" s="0"/>
      <c r="V561" s="0"/>
      <c r="AH561" s="49" t="n">
        <f aca="false">IF($G561&lt;&gt;"",AG561,"")</f>
        <v>0</v>
      </c>
      <c r="AI561" s="169"/>
      <c r="AJ561" s="170"/>
    </row>
    <row r="562" customFormat="false" ht="13" hidden="true" customHeight="false" outlineLevel="0" collapsed="false">
      <c r="A562" s="0"/>
      <c r="B562" s="167" t="str">
        <f aca="false">IF(B461&lt;&gt;"",B461,"")</f>
        <v/>
      </c>
      <c r="C562" s="116" t="str">
        <f aca="false">IF(C461&lt;&gt;"",C461,"")</f>
        <v/>
      </c>
      <c r="D562" s="116" t="str">
        <f aca="false">IF(D461&lt;&gt;"",D461,"")</f>
        <v/>
      </c>
      <c r="E562" s="116" t="str">
        <f aca="false">IF(E461&lt;&gt;"",E461,"")</f>
        <v/>
      </c>
      <c r="F562" s="116" t="n">
        <v>6</v>
      </c>
      <c r="G562" s="168" t="n">
        <f aca="false">G461</f>
        <v>1</v>
      </c>
      <c r="H562" s="49" t="n">
        <f aca="false">IF($G562&lt;&gt;"",G562,"")</f>
        <v>1</v>
      </c>
      <c r="I562" s="169"/>
      <c r="J562" s="170"/>
      <c r="K562" s="171" t="str">
        <f aca="false">IF($B562&lt;&gt;"",IF(I562,(INDEX(P$516:Q$519,MATCH(H562,P$516:P$519),2)/I562)*1000,0),"")</f>
        <v/>
      </c>
      <c r="L562" s="171" t="str">
        <f aca="false">IF(Q$11&lt;&gt;"",IF($B562&lt;&gt;"",K562-J562,""),"")</f>
        <v/>
      </c>
      <c r="M562" s="172" t="str">
        <f aca="false">IF(B562&lt;&gt;"",RANK(L562,L$516:L$615),"")</f>
        <v/>
      </c>
      <c r="N562" s="172" t="str">
        <f aca="false">IF(B562&lt;&gt;"",'Classement Général'!BF57,"")</f>
        <v/>
      </c>
      <c r="O562" s="172" t="str">
        <f aca="false">IF(B158&lt;&gt;"",'Calculs (M1..M20)'!A60,"")</f>
        <v/>
      </c>
      <c r="P562" s="0"/>
      <c r="Q562" s="0"/>
      <c r="R562" s="0"/>
      <c r="S562" s="0"/>
      <c r="T562" s="0"/>
      <c r="U562" s="0"/>
      <c r="V562" s="0"/>
      <c r="AH562" s="49" t="n">
        <f aca="false">IF($G562&lt;&gt;"",AG562,"")</f>
        <v>0</v>
      </c>
      <c r="AI562" s="169"/>
      <c r="AJ562" s="170"/>
    </row>
    <row r="563" customFormat="false" ht="13" hidden="true" customHeight="false" outlineLevel="0" collapsed="false">
      <c r="A563" s="0"/>
      <c r="B563" s="167" t="str">
        <f aca="false">IF(B462&lt;&gt;"",B462,"")</f>
        <v/>
      </c>
      <c r="C563" s="116" t="str">
        <f aca="false">IF(C462&lt;&gt;"",C462,"")</f>
        <v/>
      </c>
      <c r="D563" s="116" t="str">
        <f aca="false">IF(D462&lt;&gt;"",D462,"")</f>
        <v/>
      </c>
      <c r="E563" s="116" t="str">
        <f aca="false">IF(E462&lt;&gt;"",E462,"")</f>
        <v/>
      </c>
      <c r="F563" s="116" t="n">
        <v>6</v>
      </c>
      <c r="G563" s="168" t="n">
        <f aca="false">G462</f>
        <v>1</v>
      </c>
      <c r="H563" s="49" t="n">
        <f aca="false">IF($G563&lt;&gt;"",G563,"")</f>
        <v>1</v>
      </c>
      <c r="I563" s="169"/>
      <c r="J563" s="170"/>
      <c r="K563" s="171" t="str">
        <f aca="false">IF($B563&lt;&gt;"",IF(I563,(INDEX(P$516:Q$519,MATCH(H563,P$516:P$519),2)/I563)*1000,0),"")</f>
        <v/>
      </c>
      <c r="L563" s="171" t="str">
        <f aca="false">IF(Q$11&lt;&gt;"",IF($B563&lt;&gt;"",K563-J563,""),"")</f>
        <v/>
      </c>
      <c r="M563" s="172" t="str">
        <f aca="false">IF(B563&lt;&gt;"",RANK(L563,L$516:L$615),"")</f>
        <v/>
      </c>
      <c r="N563" s="172" t="str">
        <f aca="false">IF(B563&lt;&gt;"",'Classement Général'!BF58,"")</f>
        <v/>
      </c>
      <c r="O563" s="172" t="str">
        <f aca="false">IF(B159&lt;&gt;"",'Calculs (M1..M20)'!A61,"")</f>
        <v/>
      </c>
      <c r="P563" s="0"/>
      <c r="Q563" s="0"/>
      <c r="R563" s="0"/>
      <c r="S563" s="0"/>
      <c r="T563" s="0"/>
      <c r="U563" s="0"/>
      <c r="V563" s="0"/>
      <c r="AH563" s="49" t="n">
        <f aca="false">IF($G563&lt;&gt;"",AG563,"")</f>
        <v>0</v>
      </c>
      <c r="AI563" s="169"/>
      <c r="AJ563" s="170"/>
    </row>
    <row r="564" customFormat="false" ht="13" hidden="true" customHeight="false" outlineLevel="0" collapsed="false">
      <c r="A564" s="0"/>
      <c r="B564" s="167" t="str">
        <f aca="false">IF(B463&lt;&gt;"",B463,"")</f>
        <v/>
      </c>
      <c r="C564" s="116" t="str">
        <f aca="false">IF(C463&lt;&gt;"",C463,"")</f>
        <v/>
      </c>
      <c r="D564" s="116" t="str">
        <f aca="false">IF(D463&lt;&gt;"",D463,"")</f>
        <v/>
      </c>
      <c r="E564" s="116" t="str">
        <f aca="false">IF(E463&lt;&gt;"",E463,"")</f>
        <v/>
      </c>
      <c r="F564" s="116" t="n">
        <v>6</v>
      </c>
      <c r="G564" s="168" t="n">
        <f aca="false">G463</f>
        <v>1</v>
      </c>
      <c r="H564" s="49" t="n">
        <f aca="false">IF($G564&lt;&gt;"",G564,"")</f>
        <v>1</v>
      </c>
      <c r="I564" s="169"/>
      <c r="J564" s="170"/>
      <c r="K564" s="171" t="str">
        <f aca="false">IF($B564&lt;&gt;"",IF(I564,(INDEX(P$516:Q$519,MATCH(H564,P$516:P$519),2)/I564)*1000,0),"")</f>
        <v/>
      </c>
      <c r="L564" s="171" t="str">
        <f aca="false">IF(Q$11&lt;&gt;"",IF($B564&lt;&gt;"",K564-J564,""),"")</f>
        <v/>
      </c>
      <c r="M564" s="172" t="str">
        <f aca="false">IF(B564&lt;&gt;"",RANK(L564,L$516:L$615),"")</f>
        <v/>
      </c>
      <c r="N564" s="172" t="str">
        <f aca="false">IF(B564&lt;&gt;"",'Classement Général'!BF59,"")</f>
        <v/>
      </c>
      <c r="O564" s="172" t="str">
        <f aca="false">IF(B160&lt;&gt;"",'Calculs (M1..M20)'!A62,"")</f>
        <v/>
      </c>
      <c r="P564" s="0"/>
      <c r="Q564" s="0"/>
      <c r="R564" s="0"/>
      <c r="S564" s="0"/>
      <c r="T564" s="0"/>
      <c r="U564" s="0"/>
      <c r="V564" s="0"/>
      <c r="AH564" s="49" t="n">
        <f aca="false">IF($G564&lt;&gt;"",AG564,"")</f>
        <v>0</v>
      </c>
      <c r="AI564" s="169"/>
      <c r="AJ564" s="170"/>
    </row>
    <row r="565" customFormat="false" ht="13" hidden="true" customHeight="false" outlineLevel="0" collapsed="false">
      <c r="A565" s="0"/>
      <c r="B565" s="167" t="str">
        <f aca="false">IF(B464&lt;&gt;"",B464,"")</f>
        <v/>
      </c>
      <c r="C565" s="116" t="str">
        <f aca="false">IF(C464&lt;&gt;"",C464,"")</f>
        <v/>
      </c>
      <c r="D565" s="116" t="str">
        <f aca="false">IF(D464&lt;&gt;"",D464,"")</f>
        <v/>
      </c>
      <c r="E565" s="116" t="str">
        <f aca="false">IF(E464&lt;&gt;"",E464,"")</f>
        <v/>
      </c>
      <c r="F565" s="116" t="n">
        <v>6</v>
      </c>
      <c r="G565" s="168" t="n">
        <f aca="false">G464</f>
        <v>1</v>
      </c>
      <c r="H565" s="49" t="n">
        <f aca="false">IF($G565&lt;&gt;"",G565,"")</f>
        <v>1</v>
      </c>
      <c r="I565" s="169"/>
      <c r="J565" s="170"/>
      <c r="K565" s="171" t="str">
        <f aca="false">IF($B565&lt;&gt;"",IF(I565,(INDEX(P$516:Q$519,MATCH(H565,P$516:P$519),2)/I565)*1000,0),"")</f>
        <v/>
      </c>
      <c r="L565" s="171" t="str">
        <f aca="false">IF(Q$11&lt;&gt;"",IF($B565&lt;&gt;"",K565-J565,""),"")</f>
        <v/>
      </c>
      <c r="M565" s="172" t="str">
        <f aca="false">IF(B565&lt;&gt;"",RANK(L565,L$516:L$615),"")</f>
        <v/>
      </c>
      <c r="N565" s="172" t="str">
        <f aca="false">IF(B565&lt;&gt;"",'Classement Général'!BF60,"")</f>
        <v/>
      </c>
      <c r="O565" s="172" t="str">
        <f aca="false">IF(B161&lt;&gt;"",'Calculs (M1..M20)'!A63,"")</f>
        <v/>
      </c>
      <c r="P565" s="0"/>
      <c r="Q565" s="0"/>
      <c r="R565" s="0"/>
      <c r="S565" s="0"/>
      <c r="T565" s="0"/>
      <c r="U565" s="0"/>
      <c r="V565" s="0"/>
      <c r="AH565" s="49" t="n">
        <f aca="false">IF($G565&lt;&gt;"",AG565,"")</f>
        <v>0</v>
      </c>
      <c r="AI565" s="169"/>
      <c r="AJ565" s="170"/>
    </row>
    <row r="566" customFormat="false" ht="13" hidden="true" customHeight="false" outlineLevel="0" collapsed="false">
      <c r="A566" s="0"/>
      <c r="B566" s="167" t="str">
        <f aca="false">IF(B465&lt;&gt;"",B465,"")</f>
        <v/>
      </c>
      <c r="C566" s="116" t="str">
        <f aca="false">IF(C465&lt;&gt;"",C465,"")</f>
        <v/>
      </c>
      <c r="D566" s="116" t="str">
        <f aca="false">IF(D465&lt;&gt;"",D465,"")</f>
        <v/>
      </c>
      <c r="E566" s="116" t="str">
        <f aca="false">IF(E465&lt;&gt;"",E465,"")</f>
        <v/>
      </c>
      <c r="F566" s="116" t="n">
        <v>6</v>
      </c>
      <c r="G566" s="168" t="n">
        <f aca="false">G465</f>
        <v>1</v>
      </c>
      <c r="H566" s="49" t="n">
        <f aca="false">IF($G566&lt;&gt;"",G566,"")</f>
        <v>1</v>
      </c>
      <c r="I566" s="169"/>
      <c r="J566" s="170"/>
      <c r="K566" s="171" t="str">
        <f aca="false">IF($B566&lt;&gt;"",IF(I566,(INDEX(P$516:Q$519,MATCH(H566,P$516:P$519),2)/I566)*1000,0),"")</f>
        <v/>
      </c>
      <c r="L566" s="171" t="str">
        <f aca="false">IF(Q$11&lt;&gt;"",IF($B566&lt;&gt;"",K566-J566,""),"")</f>
        <v/>
      </c>
      <c r="M566" s="172" t="str">
        <f aca="false">IF(B566&lt;&gt;"",RANK(L566,L$516:L$615),"")</f>
        <v/>
      </c>
      <c r="N566" s="172" t="str">
        <f aca="false">IF(B566&lt;&gt;"",'Classement Général'!BF61,"")</f>
        <v/>
      </c>
      <c r="O566" s="172" t="str">
        <f aca="false">IF(B162&lt;&gt;"",'Calculs (M1..M20)'!A64,"")</f>
        <v/>
      </c>
      <c r="P566" s="0"/>
      <c r="Q566" s="0"/>
      <c r="R566" s="0"/>
      <c r="S566" s="0"/>
      <c r="T566" s="0"/>
      <c r="U566" s="0"/>
      <c r="V566" s="0"/>
      <c r="AH566" s="49" t="n">
        <f aca="false">IF($G566&lt;&gt;"",AG566,"")</f>
        <v>0</v>
      </c>
      <c r="AI566" s="169"/>
      <c r="AJ566" s="170"/>
    </row>
    <row r="567" customFormat="false" ht="13" hidden="true" customHeight="false" outlineLevel="0" collapsed="false">
      <c r="A567" s="0"/>
      <c r="B567" s="167" t="str">
        <f aca="false">IF(B466&lt;&gt;"",B466,"")</f>
        <v/>
      </c>
      <c r="C567" s="116" t="str">
        <f aca="false">IF(C466&lt;&gt;"",C466,"")</f>
        <v/>
      </c>
      <c r="D567" s="116" t="str">
        <f aca="false">IF(D466&lt;&gt;"",D466,"")</f>
        <v/>
      </c>
      <c r="E567" s="116" t="str">
        <f aca="false">IF(E466&lt;&gt;"",E466,"")</f>
        <v/>
      </c>
      <c r="F567" s="116" t="n">
        <v>6</v>
      </c>
      <c r="G567" s="168" t="n">
        <f aca="false">G466</f>
        <v>1</v>
      </c>
      <c r="H567" s="49" t="n">
        <f aca="false">IF($G567&lt;&gt;"",G567,"")</f>
        <v>1</v>
      </c>
      <c r="I567" s="169"/>
      <c r="J567" s="170"/>
      <c r="K567" s="171" t="str">
        <f aca="false">IF($B567&lt;&gt;"",IF(I567,(INDEX(P$516:Q$519,MATCH(H567,P$516:P$519),2)/I567)*1000,0),"")</f>
        <v/>
      </c>
      <c r="L567" s="171" t="str">
        <f aca="false">IF(Q$11&lt;&gt;"",IF($B567&lt;&gt;"",K567-J567,""),"")</f>
        <v/>
      </c>
      <c r="M567" s="172" t="str">
        <f aca="false">IF(B567&lt;&gt;"",RANK(L567,L$516:L$615),"")</f>
        <v/>
      </c>
      <c r="N567" s="172" t="str">
        <f aca="false">IF(B567&lt;&gt;"",'Classement Général'!BF62,"")</f>
        <v/>
      </c>
      <c r="O567" s="172" t="str">
        <f aca="false">IF(B163&lt;&gt;"",'Calculs (M1..M20)'!A65,"")</f>
        <v/>
      </c>
      <c r="P567" s="0"/>
      <c r="Q567" s="0"/>
      <c r="R567" s="0"/>
      <c r="S567" s="0"/>
      <c r="T567" s="0"/>
      <c r="U567" s="0"/>
      <c r="V567" s="0"/>
      <c r="AH567" s="49" t="n">
        <f aca="false">IF($G567&lt;&gt;"",AG567,"")</f>
        <v>0</v>
      </c>
      <c r="AI567" s="169"/>
      <c r="AJ567" s="170"/>
    </row>
    <row r="568" customFormat="false" ht="13" hidden="true" customHeight="false" outlineLevel="0" collapsed="false">
      <c r="A568" s="0"/>
      <c r="B568" s="167" t="str">
        <f aca="false">IF(B467&lt;&gt;"",B467,"")</f>
        <v/>
      </c>
      <c r="C568" s="116" t="str">
        <f aca="false">IF(C467&lt;&gt;"",C467,"")</f>
        <v/>
      </c>
      <c r="D568" s="116" t="str">
        <f aca="false">IF(D467&lt;&gt;"",D467,"")</f>
        <v/>
      </c>
      <c r="E568" s="116" t="str">
        <f aca="false">IF(E467&lt;&gt;"",E467,"")</f>
        <v/>
      </c>
      <c r="F568" s="116" t="n">
        <v>6</v>
      </c>
      <c r="G568" s="168" t="n">
        <f aca="false">G467</f>
        <v>1</v>
      </c>
      <c r="H568" s="49" t="n">
        <f aca="false">IF($G568&lt;&gt;"",G568,"")</f>
        <v>1</v>
      </c>
      <c r="I568" s="169"/>
      <c r="J568" s="170"/>
      <c r="K568" s="171" t="str">
        <f aca="false">IF($B568&lt;&gt;"",IF(I568,(INDEX(P$516:Q$519,MATCH(H568,P$516:P$519),2)/I568)*1000,0),"")</f>
        <v/>
      </c>
      <c r="L568" s="171" t="str">
        <f aca="false">IF(Q$11&lt;&gt;"",IF($B568&lt;&gt;"",K568-J568,""),"")</f>
        <v/>
      </c>
      <c r="M568" s="172" t="str">
        <f aca="false">IF(B568&lt;&gt;"",RANK(L568,L$516:L$615),"")</f>
        <v/>
      </c>
      <c r="N568" s="172" t="str">
        <f aca="false">IF(B568&lt;&gt;"",'Classement Général'!BF63,"")</f>
        <v/>
      </c>
      <c r="O568" s="172" t="str">
        <f aca="false">IF(B164&lt;&gt;"",'Calculs (M1..M20)'!A66,"")</f>
        <v/>
      </c>
      <c r="P568" s="0"/>
      <c r="Q568" s="0"/>
      <c r="R568" s="0"/>
      <c r="S568" s="0"/>
      <c r="T568" s="0"/>
      <c r="U568" s="0"/>
      <c r="V568" s="0"/>
      <c r="AH568" s="49" t="n">
        <f aca="false">IF($G568&lt;&gt;"",AG568,"")</f>
        <v>0</v>
      </c>
      <c r="AI568" s="169"/>
      <c r="AJ568" s="170"/>
    </row>
    <row r="569" customFormat="false" ht="13" hidden="true" customHeight="false" outlineLevel="0" collapsed="false">
      <c r="A569" s="0"/>
      <c r="B569" s="167" t="str">
        <f aca="false">IF(B468&lt;&gt;"",B468,"")</f>
        <v/>
      </c>
      <c r="C569" s="116" t="str">
        <f aca="false">IF(C468&lt;&gt;"",C468,"")</f>
        <v/>
      </c>
      <c r="D569" s="116" t="str">
        <f aca="false">IF(D468&lt;&gt;"",D468,"")</f>
        <v/>
      </c>
      <c r="E569" s="116" t="str">
        <f aca="false">IF(E468&lt;&gt;"",E468,"")</f>
        <v/>
      </c>
      <c r="F569" s="116" t="n">
        <v>6</v>
      </c>
      <c r="G569" s="168" t="n">
        <f aca="false">G468</f>
        <v>1</v>
      </c>
      <c r="H569" s="49" t="n">
        <f aca="false">IF($G569&lt;&gt;"",G569,"")</f>
        <v>1</v>
      </c>
      <c r="I569" s="169"/>
      <c r="J569" s="170"/>
      <c r="K569" s="171" t="str">
        <f aca="false">IF($B569&lt;&gt;"",IF(I569,(INDEX(P$516:Q$519,MATCH(H569,P$516:P$519),2)/I569)*1000,0),"")</f>
        <v/>
      </c>
      <c r="L569" s="171" t="str">
        <f aca="false">IF(Q$11&lt;&gt;"",IF($B569&lt;&gt;"",K569-J569,""),"")</f>
        <v/>
      </c>
      <c r="M569" s="172" t="str">
        <f aca="false">IF(B569&lt;&gt;"",RANK(L569,L$516:L$615),"")</f>
        <v/>
      </c>
      <c r="N569" s="172" t="str">
        <f aca="false">IF(B569&lt;&gt;"",'Classement Général'!BF64,"")</f>
        <v/>
      </c>
      <c r="O569" s="172" t="str">
        <f aca="false">IF(B165&lt;&gt;"",'Calculs (M1..M20)'!A67,"")</f>
        <v/>
      </c>
      <c r="P569" s="0"/>
      <c r="Q569" s="0"/>
      <c r="R569" s="0"/>
      <c r="S569" s="0"/>
      <c r="T569" s="0"/>
      <c r="U569" s="0"/>
      <c r="V569" s="0"/>
      <c r="AH569" s="49" t="n">
        <f aca="false">IF($G569&lt;&gt;"",AG569,"")</f>
        <v>0</v>
      </c>
      <c r="AI569" s="169"/>
      <c r="AJ569" s="170"/>
    </row>
    <row r="570" customFormat="false" ht="13" hidden="true" customHeight="false" outlineLevel="0" collapsed="false">
      <c r="A570" s="0"/>
      <c r="B570" s="167" t="str">
        <f aca="false">IF(B469&lt;&gt;"",B469,"")</f>
        <v/>
      </c>
      <c r="C570" s="116" t="str">
        <f aca="false">IF(C469&lt;&gt;"",C469,"")</f>
        <v/>
      </c>
      <c r="D570" s="116" t="str">
        <f aca="false">IF(D469&lt;&gt;"",D469,"")</f>
        <v/>
      </c>
      <c r="E570" s="116" t="str">
        <f aca="false">IF(E469&lt;&gt;"",E469,"")</f>
        <v/>
      </c>
      <c r="F570" s="116" t="n">
        <v>6</v>
      </c>
      <c r="G570" s="168" t="n">
        <f aca="false">G469</f>
        <v>1</v>
      </c>
      <c r="H570" s="49" t="n">
        <f aca="false">IF($G570&lt;&gt;"",G570,"")</f>
        <v>1</v>
      </c>
      <c r="I570" s="169"/>
      <c r="J570" s="170"/>
      <c r="K570" s="171" t="str">
        <f aca="false">IF($B570&lt;&gt;"",IF(I570,(INDEX(P$516:Q$519,MATCH(H570,P$516:P$519),2)/I570)*1000,0),"")</f>
        <v/>
      </c>
      <c r="L570" s="171" t="str">
        <f aca="false">IF(Q$11&lt;&gt;"",IF($B570&lt;&gt;"",K570-J570,""),"")</f>
        <v/>
      </c>
      <c r="M570" s="172" t="str">
        <f aca="false">IF(B570&lt;&gt;"",RANK(L570,L$516:L$615),"")</f>
        <v/>
      </c>
      <c r="N570" s="172" t="str">
        <f aca="false">IF(B570&lt;&gt;"",'Classement Général'!BF65,"")</f>
        <v/>
      </c>
      <c r="O570" s="172" t="str">
        <f aca="false">IF(B166&lt;&gt;"",'Calculs (M1..M20)'!A68,"")</f>
        <v/>
      </c>
      <c r="P570" s="0"/>
      <c r="Q570" s="0"/>
      <c r="R570" s="0"/>
      <c r="S570" s="0"/>
      <c r="T570" s="0"/>
      <c r="U570" s="0"/>
      <c r="V570" s="0"/>
      <c r="AH570" s="49" t="n">
        <f aca="false">IF($G570&lt;&gt;"",AG570,"")</f>
        <v>0</v>
      </c>
      <c r="AI570" s="169"/>
      <c r="AJ570" s="170"/>
    </row>
    <row r="571" customFormat="false" ht="13" hidden="true" customHeight="false" outlineLevel="0" collapsed="false">
      <c r="A571" s="0"/>
      <c r="B571" s="167" t="str">
        <f aca="false">IF(B470&lt;&gt;"",B470,"")</f>
        <v/>
      </c>
      <c r="C571" s="116" t="str">
        <f aca="false">IF(C470&lt;&gt;"",C470,"")</f>
        <v/>
      </c>
      <c r="D571" s="116" t="str">
        <f aca="false">IF(D470&lt;&gt;"",D470,"")</f>
        <v/>
      </c>
      <c r="E571" s="116" t="str">
        <f aca="false">IF(E470&lt;&gt;"",E470,"")</f>
        <v/>
      </c>
      <c r="F571" s="116" t="n">
        <v>6</v>
      </c>
      <c r="G571" s="168" t="n">
        <f aca="false">G470</f>
        <v>1</v>
      </c>
      <c r="H571" s="49" t="n">
        <f aca="false">IF($G571&lt;&gt;"",G571,"")</f>
        <v>1</v>
      </c>
      <c r="I571" s="169"/>
      <c r="J571" s="170"/>
      <c r="K571" s="171" t="str">
        <f aca="false">IF($B571&lt;&gt;"",IF(I571,(INDEX(P$516:Q$519,MATCH(H571,P$516:P$519),2)/I571)*1000,0),"")</f>
        <v/>
      </c>
      <c r="L571" s="171" t="str">
        <f aca="false">IF(Q$11&lt;&gt;"",IF($B571&lt;&gt;"",K571-J571,""),"")</f>
        <v/>
      </c>
      <c r="M571" s="172" t="str">
        <f aca="false">IF(B571&lt;&gt;"",RANK(L571,L$516:L$615),"")</f>
        <v/>
      </c>
      <c r="N571" s="172" t="str">
        <f aca="false">IF(B571&lt;&gt;"",'Classement Général'!BF66,"")</f>
        <v/>
      </c>
      <c r="O571" s="172" t="str">
        <f aca="false">IF(B167&lt;&gt;"",'Calculs (M1..M20)'!A69,"")</f>
        <v/>
      </c>
      <c r="P571" s="0"/>
      <c r="Q571" s="0"/>
      <c r="R571" s="0"/>
      <c r="S571" s="0"/>
      <c r="T571" s="0"/>
      <c r="U571" s="0"/>
      <c r="V571" s="0"/>
      <c r="AH571" s="49" t="n">
        <f aca="false">IF($G571&lt;&gt;"",AG571,"")</f>
        <v>0</v>
      </c>
      <c r="AI571" s="169"/>
      <c r="AJ571" s="170"/>
    </row>
    <row r="572" customFormat="false" ht="13" hidden="true" customHeight="false" outlineLevel="0" collapsed="false">
      <c r="A572" s="0"/>
      <c r="B572" s="167" t="str">
        <f aca="false">IF(B471&lt;&gt;"",B471,"")</f>
        <v/>
      </c>
      <c r="C572" s="116" t="str">
        <f aca="false">IF(C471&lt;&gt;"",C471,"")</f>
        <v/>
      </c>
      <c r="D572" s="116" t="str">
        <f aca="false">IF(D471&lt;&gt;"",D471,"")</f>
        <v/>
      </c>
      <c r="E572" s="116" t="str">
        <f aca="false">IF(E471&lt;&gt;"",E471,"")</f>
        <v/>
      </c>
      <c r="F572" s="116" t="n">
        <v>6</v>
      </c>
      <c r="G572" s="168" t="n">
        <f aca="false">G471</f>
        <v>1</v>
      </c>
      <c r="H572" s="49" t="n">
        <f aca="false">IF($G572&lt;&gt;"",G572,"")</f>
        <v>1</v>
      </c>
      <c r="I572" s="169"/>
      <c r="J572" s="170"/>
      <c r="K572" s="171" t="str">
        <f aca="false">IF($B572&lt;&gt;"",IF(I572,(INDEX(P$516:Q$519,MATCH(H572,P$516:P$519),2)/I572)*1000,0),"")</f>
        <v/>
      </c>
      <c r="L572" s="171" t="str">
        <f aca="false">IF(Q$11&lt;&gt;"",IF($B572&lt;&gt;"",K572-J572,""),"")</f>
        <v/>
      </c>
      <c r="M572" s="172" t="str">
        <f aca="false">IF(B572&lt;&gt;"",RANK(L572,L$516:L$615),"")</f>
        <v/>
      </c>
      <c r="N572" s="172" t="str">
        <f aca="false">IF(B572&lt;&gt;"",'Classement Général'!BF67,"")</f>
        <v/>
      </c>
      <c r="O572" s="172" t="str">
        <f aca="false">IF(B168&lt;&gt;"",'Calculs (M1..M20)'!A70,"")</f>
        <v/>
      </c>
      <c r="P572" s="0"/>
      <c r="Q572" s="0"/>
      <c r="R572" s="0"/>
      <c r="S572" s="0"/>
      <c r="T572" s="0"/>
      <c r="U572" s="0"/>
      <c r="V572" s="0"/>
      <c r="AH572" s="49" t="n">
        <f aca="false">IF($G572&lt;&gt;"",AG572,"")</f>
        <v>0</v>
      </c>
      <c r="AI572" s="169"/>
      <c r="AJ572" s="170"/>
    </row>
    <row r="573" customFormat="false" ht="13" hidden="true" customHeight="false" outlineLevel="0" collapsed="false">
      <c r="A573" s="0"/>
      <c r="B573" s="167" t="str">
        <f aca="false">IF(B472&lt;&gt;"",B472,"")</f>
        <v/>
      </c>
      <c r="C573" s="116" t="str">
        <f aca="false">IF(C472&lt;&gt;"",C472,"")</f>
        <v/>
      </c>
      <c r="D573" s="116" t="str">
        <f aca="false">IF(D472&lt;&gt;"",D472,"")</f>
        <v/>
      </c>
      <c r="E573" s="116" t="str">
        <f aca="false">IF(E472&lt;&gt;"",E472,"")</f>
        <v/>
      </c>
      <c r="F573" s="116" t="n">
        <v>6</v>
      </c>
      <c r="G573" s="168" t="n">
        <f aca="false">G472</f>
        <v>0</v>
      </c>
      <c r="H573" s="49" t="n">
        <f aca="false">IF($G573&lt;&gt;"",G573,"")</f>
        <v>0</v>
      </c>
      <c r="I573" s="169"/>
      <c r="J573" s="170"/>
      <c r="K573" s="171" t="str">
        <f aca="false">IF($B573&lt;&gt;"",IF(I573,(INDEX(P$516:Q$519,MATCH(H573,P$516:P$519),2)/I573)*1000,0),"")</f>
        <v/>
      </c>
      <c r="L573" s="171" t="str">
        <f aca="false">IF(Q$11&lt;&gt;"",IF($B573&lt;&gt;"",K573-J573,""),"")</f>
        <v/>
      </c>
      <c r="M573" s="172" t="str">
        <f aca="false">IF(B573&lt;&gt;"",RANK(L573,L$516:L$615),"")</f>
        <v/>
      </c>
      <c r="N573" s="172" t="str">
        <f aca="false">IF(B573&lt;&gt;"",'Classement Général'!BF68,"")</f>
        <v/>
      </c>
      <c r="O573" s="172" t="str">
        <f aca="false">IF(B169&lt;&gt;"",'Calculs (M1..M20)'!A71,"")</f>
        <v/>
      </c>
      <c r="P573" s="0"/>
      <c r="Q573" s="0"/>
      <c r="R573" s="0"/>
      <c r="S573" s="0"/>
      <c r="T573" s="0"/>
      <c r="U573" s="0"/>
      <c r="V573" s="0"/>
      <c r="AH573" s="49" t="n">
        <f aca="false">IF($G573&lt;&gt;"",AG573,"")</f>
        <v>0</v>
      </c>
      <c r="AI573" s="169"/>
      <c r="AJ573" s="170"/>
    </row>
    <row r="574" customFormat="false" ht="13" hidden="true" customHeight="false" outlineLevel="0" collapsed="false">
      <c r="A574" s="0"/>
      <c r="B574" s="167" t="str">
        <f aca="false">IF(B473&lt;&gt;"",B473,"")</f>
        <v/>
      </c>
      <c r="C574" s="116" t="str">
        <f aca="false">IF(C473&lt;&gt;"",C473,"")</f>
        <v/>
      </c>
      <c r="D574" s="116" t="str">
        <f aca="false">IF(D473&lt;&gt;"",D473,"")</f>
        <v/>
      </c>
      <c r="E574" s="116" t="str">
        <f aca="false">IF(E473&lt;&gt;"",E473,"")</f>
        <v/>
      </c>
      <c r="F574" s="116" t="n">
        <v>6</v>
      </c>
      <c r="G574" s="168" t="n">
        <f aca="false">G473</f>
        <v>0</v>
      </c>
      <c r="H574" s="49" t="n">
        <f aca="false">IF($G574&lt;&gt;"",G574,"")</f>
        <v>0</v>
      </c>
      <c r="I574" s="169"/>
      <c r="J574" s="170"/>
      <c r="K574" s="171" t="str">
        <f aca="false">IF($B574&lt;&gt;"",IF(I574,(INDEX(P$516:Q$519,MATCH(H574,P$516:P$519),2)/I574)*1000,0),"")</f>
        <v/>
      </c>
      <c r="L574" s="171" t="str">
        <f aca="false">IF(Q$11&lt;&gt;"",IF($B574&lt;&gt;"",K574-J574,""),"")</f>
        <v/>
      </c>
      <c r="M574" s="172" t="str">
        <f aca="false">IF(B574&lt;&gt;"",RANK(L574,L$516:L$615),"")</f>
        <v/>
      </c>
      <c r="N574" s="172" t="str">
        <f aca="false">IF(B574&lt;&gt;"",'Classement Général'!BF69,"")</f>
        <v/>
      </c>
      <c r="O574" s="172" t="str">
        <f aca="false">IF(B170&lt;&gt;"",'Calculs (M1..M20)'!A72,"")</f>
        <v/>
      </c>
      <c r="P574" s="0"/>
      <c r="Q574" s="0"/>
      <c r="R574" s="0"/>
      <c r="S574" s="0"/>
      <c r="T574" s="0"/>
      <c r="U574" s="0"/>
      <c r="V574" s="0"/>
      <c r="AH574" s="49" t="n">
        <f aca="false">IF($G574&lt;&gt;"",AG574,"")</f>
        <v>0</v>
      </c>
      <c r="AI574" s="169"/>
      <c r="AJ574" s="170"/>
    </row>
    <row r="575" customFormat="false" ht="13" hidden="true" customHeight="false" outlineLevel="0" collapsed="false">
      <c r="A575" s="0"/>
      <c r="B575" s="167" t="str">
        <f aca="false">IF(B474&lt;&gt;"",B474,"")</f>
        <v/>
      </c>
      <c r="C575" s="116" t="str">
        <f aca="false">IF(C474&lt;&gt;"",C474,"")</f>
        <v/>
      </c>
      <c r="D575" s="116" t="str">
        <f aca="false">IF(D474&lt;&gt;"",D474,"")</f>
        <v/>
      </c>
      <c r="E575" s="116" t="str">
        <f aca="false">IF(E474&lt;&gt;"",E474,"")</f>
        <v/>
      </c>
      <c r="F575" s="116" t="n">
        <v>6</v>
      </c>
      <c r="G575" s="168" t="n">
        <f aca="false">G474</f>
        <v>0</v>
      </c>
      <c r="H575" s="49" t="n">
        <f aca="false">IF($G575&lt;&gt;"",G575,"")</f>
        <v>0</v>
      </c>
      <c r="I575" s="169"/>
      <c r="J575" s="170"/>
      <c r="K575" s="171" t="str">
        <f aca="false">IF($B575&lt;&gt;"",IF(I575,(INDEX(P$516:Q$519,MATCH(H575,P$516:P$519),2)/I575)*1000,0),"")</f>
        <v/>
      </c>
      <c r="L575" s="171" t="str">
        <f aca="false">IF(Q$11&lt;&gt;"",IF($B575&lt;&gt;"",K575-J575,""),"")</f>
        <v/>
      </c>
      <c r="M575" s="172" t="str">
        <f aca="false">IF(B575&lt;&gt;"",RANK(L575,L$516:L$615),"")</f>
        <v/>
      </c>
      <c r="N575" s="172" t="str">
        <f aca="false">IF(B575&lt;&gt;"",'Classement Général'!BF70,"")</f>
        <v/>
      </c>
      <c r="O575" s="172" t="str">
        <f aca="false">IF(B171&lt;&gt;"",'Calculs (M1..M20)'!A73,"")</f>
        <v/>
      </c>
      <c r="P575" s="0"/>
      <c r="Q575" s="0"/>
      <c r="R575" s="0"/>
      <c r="S575" s="0"/>
      <c r="T575" s="0"/>
      <c r="U575" s="0"/>
      <c r="V575" s="0"/>
      <c r="AH575" s="49" t="n">
        <f aca="false">IF($G575&lt;&gt;"",AG575,"")</f>
        <v>0</v>
      </c>
      <c r="AI575" s="169"/>
      <c r="AJ575" s="170"/>
    </row>
    <row r="576" customFormat="false" ht="13" hidden="true" customHeight="false" outlineLevel="0" collapsed="false">
      <c r="A576" s="0"/>
      <c r="B576" s="167" t="str">
        <f aca="false">IF(B475&lt;&gt;"",B475,"")</f>
        <v/>
      </c>
      <c r="C576" s="116" t="str">
        <f aca="false">IF(C475&lt;&gt;"",C475,"")</f>
        <v/>
      </c>
      <c r="D576" s="116" t="str">
        <f aca="false">IF(D475&lt;&gt;"",D475,"")</f>
        <v/>
      </c>
      <c r="E576" s="116" t="str">
        <f aca="false">IF(E475&lt;&gt;"",E475,"")</f>
        <v/>
      </c>
      <c r="F576" s="116" t="n">
        <v>6</v>
      </c>
      <c r="G576" s="168" t="n">
        <f aca="false">G475</f>
        <v>0</v>
      </c>
      <c r="H576" s="49" t="n">
        <f aca="false">IF($G576&lt;&gt;"",G576,"")</f>
        <v>0</v>
      </c>
      <c r="I576" s="169"/>
      <c r="J576" s="170"/>
      <c r="K576" s="171" t="str">
        <f aca="false">IF($B576&lt;&gt;"",IF(I576,(INDEX(P$516:Q$519,MATCH(H576,P$516:P$519),2)/I576)*1000,0),"")</f>
        <v/>
      </c>
      <c r="L576" s="171" t="str">
        <f aca="false">IF(Q$11&lt;&gt;"",IF($B576&lt;&gt;"",K576-J576,""),"")</f>
        <v/>
      </c>
      <c r="M576" s="172" t="str">
        <f aca="false">IF(B576&lt;&gt;"",RANK(L576,L$516:L$615),"")</f>
        <v/>
      </c>
      <c r="N576" s="172" t="str">
        <f aca="false">IF(B576&lt;&gt;"",'Classement Général'!BF71,"")</f>
        <v/>
      </c>
      <c r="O576" s="172" t="str">
        <f aca="false">IF(B172&lt;&gt;"",'Calculs (M1..M20)'!A74,"")</f>
        <v/>
      </c>
      <c r="P576" s="0"/>
      <c r="Q576" s="0"/>
      <c r="R576" s="0"/>
      <c r="S576" s="0"/>
      <c r="T576" s="0"/>
      <c r="U576" s="0"/>
      <c r="V576" s="0"/>
      <c r="AH576" s="49" t="n">
        <f aca="false">IF($G576&lt;&gt;"",AG576,"")</f>
        <v>0</v>
      </c>
      <c r="AI576" s="169"/>
      <c r="AJ576" s="170"/>
    </row>
    <row r="577" customFormat="false" ht="13" hidden="true" customHeight="false" outlineLevel="0" collapsed="false">
      <c r="A577" s="0"/>
      <c r="B577" s="167" t="str">
        <f aca="false">IF(B476&lt;&gt;"",B476,"")</f>
        <v/>
      </c>
      <c r="C577" s="116" t="str">
        <f aca="false">IF(C476&lt;&gt;"",C476,"")</f>
        <v/>
      </c>
      <c r="D577" s="116" t="str">
        <f aca="false">IF(D476&lt;&gt;"",D476,"")</f>
        <v/>
      </c>
      <c r="E577" s="116" t="str">
        <f aca="false">IF(E476&lt;&gt;"",E476,"")</f>
        <v/>
      </c>
      <c r="F577" s="116" t="n">
        <v>6</v>
      </c>
      <c r="G577" s="168" t="n">
        <f aca="false">G476</f>
        <v>0</v>
      </c>
      <c r="H577" s="49" t="n">
        <f aca="false">IF($G577&lt;&gt;"",G577,"")</f>
        <v>0</v>
      </c>
      <c r="I577" s="169"/>
      <c r="J577" s="170"/>
      <c r="K577" s="171" t="str">
        <f aca="false">IF($B577&lt;&gt;"",IF(I577,(INDEX(P$516:Q$519,MATCH(H577,P$516:P$519),2)/I577)*1000,0),"")</f>
        <v/>
      </c>
      <c r="L577" s="171" t="str">
        <f aca="false">IF(Q$11&lt;&gt;"",IF($B577&lt;&gt;"",K577-J577,""),"")</f>
        <v/>
      </c>
      <c r="M577" s="172" t="str">
        <f aca="false">IF(B577&lt;&gt;"",RANK(L577,L$516:L$615),"")</f>
        <v/>
      </c>
      <c r="N577" s="172" t="str">
        <f aca="false">IF(B577&lt;&gt;"",'Classement Général'!BF72,"")</f>
        <v/>
      </c>
      <c r="O577" s="172" t="str">
        <f aca="false">IF(B173&lt;&gt;"",'Calculs (M1..M20)'!A75,"")</f>
        <v/>
      </c>
      <c r="P577" s="0"/>
      <c r="Q577" s="0"/>
      <c r="R577" s="0"/>
      <c r="S577" s="0"/>
      <c r="T577" s="0"/>
      <c r="U577" s="0"/>
      <c r="V577" s="0"/>
      <c r="AH577" s="49" t="n">
        <f aca="false">IF($G577&lt;&gt;"",AG577,"")</f>
        <v>0</v>
      </c>
      <c r="AI577" s="169"/>
      <c r="AJ577" s="170"/>
    </row>
    <row r="578" customFormat="false" ht="13" hidden="true" customHeight="false" outlineLevel="0" collapsed="false">
      <c r="A578" s="0"/>
      <c r="B578" s="167" t="str">
        <f aca="false">IF(B477&lt;&gt;"",B477,"")</f>
        <v/>
      </c>
      <c r="C578" s="116" t="str">
        <f aca="false">IF(C477&lt;&gt;"",C477,"")</f>
        <v/>
      </c>
      <c r="D578" s="116" t="str">
        <f aca="false">IF(D477&lt;&gt;"",D477,"")</f>
        <v/>
      </c>
      <c r="E578" s="116" t="str">
        <f aca="false">IF(E477&lt;&gt;"",E477,"")</f>
        <v/>
      </c>
      <c r="F578" s="116" t="n">
        <v>6</v>
      </c>
      <c r="G578" s="168" t="n">
        <f aca="false">G477</f>
        <v>0</v>
      </c>
      <c r="H578" s="49" t="n">
        <f aca="false">IF($G578&lt;&gt;"",G578,"")</f>
        <v>0</v>
      </c>
      <c r="I578" s="169"/>
      <c r="J578" s="170"/>
      <c r="K578" s="171" t="str">
        <f aca="false">IF($B578&lt;&gt;"",IF(I578,(INDEX(P$516:Q$519,MATCH(H578,P$516:P$519),2)/I578)*1000,0),"")</f>
        <v/>
      </c>
      <c r="L578" s="171" t="str">
        <f aca="false">IF(Q$11&lt;&gt;"",IF($B578&lt;&gt;"",K578-J578,""),"")</f>
        <v/>
      </c>
      <c r="M578" s="172" t="str">
        <f aca="false">IF(B578&lt;&gt;"",RANK(L578,L$516:L$615),"")</f>
        <v/>
      </c>
      <c r="N578" s="172" t="str">
        <f aca="false">IF(B578&lt;&gt;"",'Classement Général'!BF73,"")</f>
        <v/>
      </c>
      <c r="O578" s="172" t="str">
        <f aca="false">IF(B174&lt;&gt;"",'Calculs (M1..M20)'!A76,"")</f>
        <v/>
      </c>
      <c r="P578" s="0"/>
      <c r="Q578" s="0"/>
      <c r="R578" s="0"/>
      <c r="S578" s="0"/>
      <c r="T578" s="0"/>
      <c r="U578" s="0"/>
      <c r="V578" s="0"/>
      <c r="AH578" s="49" t="n">
        <f aca="false">IF($G578&lt;&gt;"",AG578,"")</f>
        <v>0</v>
      </c>
      <c r="AI578" s="169"/>
      <c r="AJ578" s="170"/>
    </row>
    <row r="579" customFormat="false" ht="13" hidden="true" customHeight="false" outlineLevel="0" collapsed="false">
      <c r="A579" s="0"/>
      <c r="B579" s="167" t="str">
        <f aca="false">IF(B478&lt;&gt;"",B478,"")</f>
        <v/>
      </c>
      <c r="C579" s="116" t="str">
        <f aca="false">IF(C478&lt;&gt;"",C478,"")</f>
        <v/>
      </c>
      <c r="D579" s="116" t="str">
        <f aca="false">IF(D478&lt;&gt;"",D478,"")</f>
        <v/>
      </c>
      <c r="E579" s="116" t="str">
        <f aca="false">IF(E478&lt;&gt;"",E478,"")</f>
        <v/>
      </c>
      <c r="F579" s="116" t="n">
        <v>6</v>
      </c>
      <c r="G579" s="168" t="n">
        <f aca="false">G478</f>
        <v>0</v>
      </c>
      <c r="H579" s="49" t="n">
        <f aca="false">IF($G579&lt;&gt;"",G579,"")</f>
        <v>0</v>
      </c>
      <c r="I579" s="169"/>
      <c r="J579" s="170"/>
      <c r="K579" s="171" t="str">
        <f aca="false">IF($B579&lt;&gt;"",IF(I579,(INDEX(P$516:Q$519,MATCH(H579,P$516:P$519),2)/I579)*1000,0),"")</f>
        <v/>
      </c>
      <c r="L579" s="171" t="str">
        <f aca="false">IF(Q$11&lt;&gt;"",IF($B579&lt;&gt;"",K579-J579,""),"")</f>
        <v/>
      </c>
      <c r="M579" s="172" t="str">
        <f aca="false">IF(B579&lt;&gt;"",RANK(L579,L$516:L$615),"")</f>
        <v/>
      </c>
      <c r="N579" s="172" t="str">
        <f aca="false">IF(B579&lt;&gt;"",'Classement Général'!BF74,"")</f>
        <v/>
      </c>
      <c r="O579" s="172" t="str">
        <f aca="false">IF(B175&lt;&gt;"",'Calculs (M1..M20)'!A77,"")</f>
        <v/>
      </c>
      <c r="P579" s="0"/>
      <c r="Q579" s="0"/>
      <c r="R579" s="0"/>
      <c r="S579" s="0"/>
      <c r="T579" s="0"/>
      <c r="U579" s="0"/>
      <c r="V579" s="0"/>
      <c r="AH579" s="49" t="n">
        <f aca="false">IF($G579&lt;&gt;"",AG579,"")</f>
        <v>0</v>
      </c>
      <c r="AI579" s="169"/>
      <c r="AJ579" s="170"/>
    </row>
    <row r="580" customFormat="false" ht="13" hidden="true" customHeight="false" outlineLevel="0" collapsed="false">
      <c r="A580" s="0"/>
      <c r="B580" s="167" t="str">
        <f aca="false">IF(B479&lt;&gt;"",B479,"")</f>
        <v/>
      </c>
      <c r="C580" s="116" t="str">
        <f aca="false">IF(C479&lt;&gt;"",C479,"")</f>
        <v/>
      </c>
      <c r="D580" s="116" t="str">
        <f aca="false">IF(D479&lt;&gt;"",D479,"")</f>
        <v/>
      </c>
      <c r="E580" s="116" t="str">
        <f aca="false">IF(E479&lt;&gt;"",E479,"")</f>
        <v/>
      </c>
      <c r="F580" s="116" t="n">
        <v>6</v>
      </c>
      <c r="G580" s="168" t="n">
        <f aca="false">G479</f>
        <v>0</v>
      </c>
      <c r="H580" s="49" t="n">
        <f aca="false">IF($G580&lt;&gt;"",G580,"")</f>
        <v>0</v>
      </c>
      <c r="I580" s="169"/>
      <c r="J580" s="170"/>
      <c r="K580" s="171" t="str">
        <f aca="false">IF($B580&lt;&gt;"",IF(I580,(INDEX(P$516:Q$519,MATCH(H580,P$516:P$519),2)/I580)*1000,0),"")</f>
        <v/>
      </c>
      <c r="L580" s="171" t="str">
        <f aca="false">IF(Q$11&lt;&gt;"",IF($B580&lt;&gt;"",K580-J580,""),"")</f>
        <v/>
      </c>
      <c r="M580" s="172" t="str">
        <f aca="false">IF(B580&lt;&gt;"",RANK(L580,L$516:L$615),"")</f>
        <v/>
      </c>
      <c r="N580" s="172" t="str">
        <f aca="false">IF(B580&lt;&gt;"",'Classement Général'!BF75,"")</f>
        <v/>
      </c>
      <c r="O580" s="172" t="str">
        <f aca="false">IF(B176&lt;&gt;"",'Calculs (M1..M20)'!A78,"")</f>
        <v/>
      </c>
      <c r="P580" s="0"/>
      <c r="Q580" s="0"/>
      <c r="R580" s="0"/>
      <c r="S580" s="0"/>
      <c r="T580" s="0"/>
      <c r="U580" s="0"/>
      <c r="V580" s="0"/>
      <c r="AH580" s="49" t="n">
        <f aca="false">IF($G580&lt;&gt;"",AG580,"")</f>
        <v>0</v>
      </c>
      <c r="AI580" s="169"/>
      <c r="AJ580" s="170"/>
    </row>
    <row r="581" customFormat="false" ht="13" hidden="true" customHeight="false" outlineLevel="0" collapsed="false">
      <c r="A581" s="0"/>
      <c r="B581" s="167" t="str">
        <f aca="false">IF(B480&lt;&gt;"",B480,"")</f>
        <v/>
      </c>
      <c r="C581" s="116" t="str">
        <f aca="false">IF(C480&lt;&gt;"",C480,"")</f>
        <v/>
      </c>
      <c r="D581" s="116" t="str">
        <f aca="false">IF(D480&lt;&gt;"",D480,"")</f>
        <v/>
      </c>
      <c r="E581" s="116" t="str">
        <f aca="false">IF(E480&lt;&gt;"",E480,"")</f>
        <v/>
      </c>
      <c r="F581" s="116" t="n">
        <v>6</v>
      </c>
      <c r="G581" s="168" t="n">
        <f aca="false">G480</f>
        <v>0</v>
      </c>
      <c r="H581" s="49" t="n">
        <f aca="false">IF($G581&lt;&gt;"",G581,"")</f>
        <v>0</v>
      </c>
      <c r="I581" s="169"/>
      <c r="J581" s="170"/>
      <c r="K581" s="171" t="str">
        <f aca="false">IF($B581&lt;&gt;"",IF(I581,(INDEX(P$516:Q$519,MATCH(H581,P$516:P$519),2)/I581)*1000,0),"")</f>
        <v/>
      </c>
      <c r="L581" s="171" t="str">
        <f aca="false">IF(Q$11&lt;&gt;"",IF($B581&lt;&gt;"",K581-J581,""),"")</f>
        <v/>
      </c>
      <c r="M581" s="172" t="str">
        <f aca="false">IF(B581&lt;&gt;"",RANK(L581,L$516:L$615),"")</f>
        <v/>
      </c>
      <c r="N581" s="172" t="str">
        <f aca="false">IF(B581&lt;&gt;"",'Classement Général'!BF76,"")</f>
        <v/>
      </c>
      <c r="O581" s="172" t="str">
        <f aca="false">IF(B177&lt;&gt;"",'Calculs (M1..M20)'!A79,"")</f>
        <v/>
      </c>
      <c r="P581" s="0"/>
      <c r="Q581" s="0"/>
      <c r="R581" s="0"/>
      <c r="S581" s="0"/>
      <c r="T581" s="0"/>
      <c r="U581" s="0"/>
      <c r="V581" s="0"/>
      <c r="AH581" s="49" t="n">
        <f aca="false">IF($G581&lt;&gt;"",AG581,"")</f>
        <v>0</v>
      </c>
      <c r="AI581" s="169"/>
      <c r="AJ581" s="170"/>
    </row>
    <row r="582" customFormat="false" ht="13" hidden="true" customHeight="false" outlineLevel="0" collapsed="false">
      <c r="A582" s="0"/>
      <c r="B582" s="167" t="str">
        <f aca="false">IF(B481&lt;&gt;"",B481,"")</f>
        <v/>
      </c>
      <c r="C582" s="116" t="str">
        <f aca="false">IF(C481&lt;&gt;"",C481,"")</f>
        <v/>
      </c>
      <c r="D582" s="116" t="str">
        <f aca="false">IF(D481&lt;&gt;"",D481,"")</f>
        <v/>
      </c>
      <c r="E582" s="116" t="str">
        <f aca="false">IF(E481&lt;&gt;"",E481,"")</f>
        <v/>
      </c>
      <c r="F582" s="116" t="n">
        <v>6</v>
      </c>
      <c r="G582" s="168" t="n">
        <f aca="false">G481</f>
        <v>0</v>
      </c>
      <c r="H582" s="49" t="n">
        <f aca="false">IF($G582&lt;&gt;"",G582,"")</f>
        <v>0</v>
      </c>
      <c r="I582" s="169"/>
      <c r="J582" s="170"/>
      <c r="K582" s="171" t="str">
        <f aca="false">IF($B582&lt;&gt;"",IF(I582,(INDEX(P$516:Q$519,MATCH(H582,P$516:P$519),2)/I582)*1000,0),"")</f>
        <v/>
      </c>
      <c r="L582" s="171" t="str">
        <f aca="false">IF(Q$11&lt;&gt;"",IF($B582&lt;&gt;"",K582-J582,""),"")</f>
        <v/>
      </c>
      <c r="M582" s="172" t="str">
        <f aca="false">IF(B582&lt;&gt;"",RANK(L582,L$516:L$615),"")</f>
        <v/>
      </c>
      <c r="N582" s="172" t="str">
        <f aca="false">IF(B582&lt;&gt;"",'Classement Général'!BF77,"")</f>
        <v/>
      </c>
      <c r="O582" s="172" t="str">
        <f aca="false">IF(B178&lt;&gt;"",'Calculs (M1..M20)'!A80,"")</f>
        <v/>
      </c>
      <c r="P582" s="0"/>
      <c r="Q582" s="0"/>
      <c r="R582" s="0"/>
      <c r="S582" s="0"/>
      <c r="T582" s="0"/>
      <c r="U582" s="0"/>
      <c r="V582" s="0"/>
      <c r="AH582" s="49" t="n">
        <f aca="false">IF($G582&lt;&gt;"",AG582,"")</f>
        <v>0</v>
      </c>
      <c r="AI582" s="169"/>
      <c r="AJ582" s="170"/>
    </row>
    <row r="583" customFormat="false" ht="13" hidden="true" customHeight="false" outlineLevel="0" collapsed="false">
      <c r="A583" s="0"/>
      <c r="B583" s="167" t="str">
        <f aca="false">IF(B482&lt;&gt;"",B482,"")</f>
        <v/>
      </c>
      <c r="C583" s="116" t="str">
        <f aca="false">IF(C482&lt;&gt;"",C482,"")</f>
        <v/>
      </c>
      <c r="D583" s="116" t="str">
        <f aca="false">IF(D482&lt;&gt;"",D482,"")</f>
        <v/>
      </c>
      <c r="E583" s="116" t="str">
        <f aca="false">IF(E482&lt;&gt;"",E482,"")</f>
        <v/>
      </c>
      <c r="F583" s="116" t="n">
        <v>6</v>
      </c>
      <c r="G583" s="168" t="n">
        <f aca="false">G482</f>
        <v>0</v>
      </c>
      <c r="H583" s="49" t="n">
        <f aca="false">IF($G583&lt;&gt;"",G583,"")</f>
        <v>0</v>
      </c>
      <c r="I583" s="169"/>
      <c r="J583" s="170"/>
      <c r="K583" s="171" t="str">
        <f aca="false">IF($B583&lt;&gt;"",IF(I583,(INDEX(P$516:Q$519,MATCH(H583,P$516:P$519),2)/I583)*1000,0),"")</f>
        <v/>
      </c>
      <c r="L583" s="171" t="str">
        <f aca="false">IF(Q$11&lt;&gt;"",IF($B583&lt;&gt;"",K583-J583,""),"")</f>
        <v/>
      </c>
      <c r="M583" s="172" t="str">
        <f aca="false">IF(B583&lt;&gt;"",RANK(L583,L$516:L$615),"")</f>
        <v/>
      </c>
      <c r="N583" s="172" t="str">
        <f aca="false">IF(B583&lt;&gt;"",'Classement Général'!BF78,"")</f>
        <v/>
      </c>
      <c r="O583" s="172" t="str">
        <f aca="false">IF(B179&lt;&gt;"",'Calculs (M1..M20)'!A81,"")</f>
        <v/>
      </c>
      <c r="P583" s="0"/>
      <c r="Q583" s="0"/>
      <c r="R583" s="0"/>
      <c r="S583" s="0"/>
      <c r="T583" s="0"/>
      <c r="U583" s="0"/>
      <c r="V583" s="0"/>
      <c r="AH583" s="49" t="n">
        <f aca="false">IF($G583&lt;&gt;"",AG583,"")</f>
        <v>0</v>
      </c>
      <c r="AI583" s="169"/>
      <c r="AJ583" s="170"/>
    </row>
    <row r="584" customFormat="false" ht="13" hidden="true" customHeight="false" outlineLevel="0" collapsed="false">
      <c r="A584" s="0"/>
      <c r="B584" s="167" t="str">
        <f aca="false">IF(B483&lt;&gt;"",B483,"")</f>
        <v/>
      </c>
      <c r="C584" s="116" t="str">
        <f aca="false">IF(C483&lt;&gt;"",C483,"")</f>
        <v/>
      </c>
      <c r="D584" s="116" t="str">
        <f aca="false">IF(D483&lt;&gt;"",D483,"")</f>
        <v/>
      </c>
      <c r="E584" s="116" t="str">
        <f aca="false">IF(E483&lt;&gt;"",E483,"")</f>
        <v/>
      </c>
      <c r="F584" s="116" t="n">
        <v>6</v>
      </c>
      <c r="G584" s="168" t="n">
        <f aca="false">G483</f>
        <v>0</v>
      </c>
      <c r="H584" s="49" t="n">
        <f aca="false">IF($G584&lt;&gt;"",G584,"")</f>
        <v>0</v>
      </c>
      <c r="I584" s="169"/>
      <c r="J584" s="170"/>
      <c r="K584" s="171" t="str">
        <f aca="false">IF($B584&lt;&gt;"",IF(I584,(INDEX(P$516:Q$519,MATCH(H584,P$516:P$519),2)/I584)*1000,0),"")</f>
        <v/>
      </c>
      <c r="L584" s="171" t="str">
        <f aca="false">IF(Q$11&lt;&gt;"",IF($B584&lt;&gt;"",K584-J584,""),"")</f>
        <v/>
      </c>
      <c r="M584" s="172" t="str">
        <f aca="false">IF(B584&lt;&gt;"",RANK(L584,L$516:L$615),"")</f>
        <v/>
      </c>
      <c r="N584" s="172" t="str">
        <f aca="false">IF(B584&lt;&gt;"",'Classement Général'!BF79,"")</f>
        <v/>
      </c>
      <c r="O584" s="172" t="str">
        <f aca="false">IF(B180&lt;&gt;"",'Calculs (M1..M20)'!A82,"")</f>
        <v/>
      </c>
      <c r="P584" s="0"/>
      <c r="Q584" s="0"/>
      <c r="R584" s="0"/>
      <c r="S584" s="0"/>
      <c r="T584" s="0"/>
      <c r="U584" s="0"/>
      <c r="V584" s="0"/>
      <c r="AH584" s="49" t="n">
        <f aca="false">IF($G584&lt;&gt;"",AG584,"")</f>
        <v>0</v>
      </c>
      <c r="AI584" s="169"/>
      <c r="AJ584" s="170"/>
    </row>
    <row r="585" customFormat="false" ht="13" hidden="true" customHeight="false" outlineLevel="0" collapsed="false">
      <c r="A585" s="0"/>
      <c r="B585" s="167" t="str">
        <f aca="false">IF(B484&lt;&gt;"",B484,"")</f>
        <v/>
      </c>
      <c r="C585" s="116" t="str">
        <f aca="false">IF(C484&lt;&gt;"",C484,"")</f>
        <v/>
      </c>
      <c r="D585" s="116" t="str">
        <f aca="false">IF(D484&lt;&gt;"",D484,"")</f>
        <v/>
      </c>
      <c r="E585" s="116" t="str">
        <f aca="false">IF(E484&lt;&gt;"",E484,"")</f>
        <v/>
      </c>
      <c r="F585" s="116" t="n">
        <v>6</v>
      </c>
      <c r="G585" s="168" t="n">
        <f aca="false">G484</f>
        <v>0</v>
      </c>
      <c r="H585" s="49" t="n">
        <f aca="false">IF($G585&lt;&gt;"",G585,"")</f>
        <v>0</v>
      </c>
      <c r="I585" s="169"/>
      <c r="J585" s="170"/>
      <c r="K585" s="171" t="str">
        <f aca="false">IF($B585&lt;&gt;"",IF(I585,(INDEX(P$516:Q$519,MATCH(H585,P$516:P$519),2)/I585)*1000,0),"")</f>
        <v/>
      </c>
      <c r="L585" s="171" t="str">
        <f aca="false">IF(Q$11&lt;&gt;"",IF($B585&lt;&gt;"",K585-J585,""),"")</f>
        <v/>
      </c>
      <c r="M585" s="172" t="str">
        <f aca="false">IF(B585&lt;&gt;"",RANK(L585,L$516:L$615),"")</f>
        <v/>
      </c>
      <c r="N585" s="172" t="str">
        <f aca="false">IF(B585&lt;&gt;"",'Classement Général'!BF80,"")</f>
        <v/>
      </c>
      <c r="O585" s="172" t="str">
        <f aca="false">IF(B181&lt;&gt;"",'Calculs (M1..M20)'!A83,"")</f>
        <v/>
      </c>
      <c r="P585" s="0"/>
      <c r="Q585" s="0"/>
      <c r="R585" s="0"/>
      <c r="S585" s="0"/>
      <c r="T585" s="0"/>
      <c r="U585" s="0"/>
      <c r="V585" s="0"/>
      <c r="AH585" s="49" t="n">
        <f aca="false">IF($G585&lt;&gt;"",AG585,"")</f>
        <v>0</v>
      </c>
      <c r="AI585" s="169"/>
      <c r="AJ585" s="170"/>
    </row>
    <row r="586" customFormat="false" ht="13" hidden="true" customHeight="false" outlineLevel="0" collapsed="false">
      <c r="A586" s="0"/>
      <c r="B586" s="167" t="str">
        <f aca="false">IF(B485&lt;&gt;"",B485,"")</f>
        <v/>
      </c>
      <c r="C586" s="116" t="str">
        <f aca="false">IF(C485&lt;&gt;"",C485,"")</f>
        <v/>
      </c>
      <c r="D586" s="116" t="str">
        <f aca="false">IF(D485&lt;&gt;"",D485,"")</f>
        <v/>
      </c>
      <c r="E586" s="116" t="str">
        <f aca="false">IF(E485&lt;&gt;"",E485,"")</f>
        <v/>
      </c>
      <c r="F586" s="116" t="n">
        <v>6</v>
      </c>
      <c r="G586" s="168" t="n">
        <f aca="false">G485</f>
        <v>0</v>
      </c>
      <c r="H586" s="49" t="n">
        <f aca="false">IF($G586&lt;&gt;"",G586,"")</f>
        <v>0</v>
      </c>
      <c r="I586" s="169"/>
      <c r="J586" s="170"/>
      <c r="K586" s="171" t="str">
        <f aca="false">IF($B586&lt;&gt;"",IF(I586,(INDEX(P$516:Q$519,MATCH(H586,P$516:P$519),2)/I586)*1000,0),"")</f>
        <v/>
      </c>
      <c r="L586" s="171" t="str">
        <f aca="false">IF(Q$11&lt;&gt;"",IF($B586&lt;&gt;"",K586-J586,""),"")</f>
        <v/>
      </c>
      <c r="M586" s="172" t="str">
        <f aca="false">IF(B586&lt;&gt;"",RANK(L586,L$516:L$615),"")</f>
        <v/>
      </c>
      <c r="N586" s="172" t="str">
        <f aca="false">IF(B586&lt;&gt;"",'Classement Général'!BF81,"")</f>
        <v/>
      </c>
      <c r="O586" s="172" t="str">
        <f aca="false">IF(B182&lt;&gt;"",'Calculs (M1..M20)'!A84,"")</f>
        <v/>
      </c>
      <c r="P586" s="0"/>
      <c r="Q586" s="0"/>
      <c r="R586" s="0"/>
      <c r="S586" s="0"/>
      <c r="T586" s="0"/>
      <c r="U586" s="0"/>
      <c r="V586" s="0"/>
      <c r="AH586" s="49" t="n">
        <f aca="false">IF($G586&lt;&gt;"",AG586,"")</f>
        <v>0</v>
      </c>
      <c r="AI586" s="169"/>
      <c r="AJ586" s="170"/>
    </row>
    <row r="587" customFormat="false" ht="13" hidden="true" customHeight="false" outlineLevel="0" collapsed="false">
      <c r="A587" s="0"/>
      <c r="B587" s="167" t="str">
        <f aca="false">IF(B486&lt;&gt;"",B486,"")</f>
        <v/>
      </c>
      <c r="C587" s="116" t="str">
        <f aca="false">IF(C486&lt;&gt;"",C486,"")</f>
        <v/>
      </c>
      <c r="D587" s="116" t="str">
        <f aca="false">IF(D486&lt;&gt;"",D486,"")</f>
        <v/>
      </c>
      <c r="E587" s="116" t="str">
        <f aca="false">IF(E486&lt;&gt;"",E486,"")</f>
        <v/>
      </c>
      <c r="F587" s="116" t="n">
        <v>6</v>
      </c>
      <c r="G587" s="168" t="n">
        <f aca="false">G486</f>
        <v>0</v>
      </c>
      <c r="H587" s="49" t="n">
        <f aca="false">IF($G587&lt;&gt;"",G587,"")</f>
        <v>0</v>
      </c>
      <c r="I587" s="169"/>
      <c r="J587" s="170"/>
      <c r="K587" s="171" t="str">
        <f aca="false">IF($B587&lt;&gt;"",IF(I587,(INDEX(P$516:Q$519,MATCH(H587,P$516:P$519),2)/I587)*1000,0),"")</f>
        <v/>
      </c>
      <c r="L587" s="171" t="str">
        <f aca="false">IF(Q$11&lt;&gt;"",IF($B587&lt;&gt;"",K587-J587,""),"")</f>
        <v/>
      </c>
      <c r="M587" s="172" t="str">
        <f aca="false">IF(B587&lt;&gt;"",RANK(L587,L$516:L$615),"")</f>
        <v/>
      </c>
      <c r="N587" s="172" t="str">
        <f aca="false">IF(B587&lt;&gt;"",'Classement Général'!BF82,"")</f>
        <v/>
      </c>
      <c r="O587" s="172" t="str">
        <f aca="false">IF(B183&lt;&gt;"",'Calculs (M1..M20)'!A85,"")</f>
        <v/>
      </c>
      <c r="P587" s="0"/>
      <c r="Q587" s="0"/>
      <c r="R587" s="0"/>
      <c r="S587" s="0"/>
      <c r="T587" s="0"/>
      <c r="U587" s="0"/>
      <c r="V587" s="0"/>
      <c r="AH587" s="49" t="n">
        <f aca="false">IF($G587&lt;&gt;"",AG587,"")</f>
        <v>0</v>
      </c>
      <c r="AI587" s="169"/>
      <c r="AJ587" s="170"/>
    </row>
    <row r="588" customFormat="false" ht="13" hidden="true" customHeight="false" outlineLevel="0" collapsed="false">
      <c r="A588" s="0"/>
      <c r="B588" s="167" t="str">
        <f aca="false">IF(B487&lt;&gt;"",B487,"")</f>
        <v/>
      </c>
      <c r="C588" s="116" t="str">
        <f aca="false">IF(C487&lt;&gt;"",C487,"")</f>
        <v/>
      </c>
      <c r="D588" s="116" t="str">
        <f aca="false">IF(D487&lt;&gt;"",D487,"")</f>
        <v/>
      </c>
      <c r="E588" s="116" t="str">
        <f aca="false">IF(E487&lt;&gt;"",E487,"")</f>
        <v/>
      </c>
      <c r="F588" s="116" t="n">
        <v>6</v>
      </c>
      <c r="G588" s="168" t="n">
        <f aca="false">G487</f>
        <v>0</v>
      </c>
      <c r="H588" s="49" t="n">
        <f aca="false">IF($G588&lt;&gt;"",G588,"")</f>
        <v>0</v>
      </c>
      <c r="I588" s="169"/>
      <c r="J588" s="170"/>
      <c r="K588" s="171" t="str">
        <f aca="false">IF($B588&lt;&gt;"",IF(I588,(INDEX(P$516:Q$519,MATCH(H588,P$516:P$519),2)/I588)*1000,0),"")</f>
        <v/>
      </c>
      <c r="L588" s="171" t="str">
        <f aca="false">IF(Q$11&lt;&gt;"",IF($B588&lt;&gt;"",K588-J588,""),"")</f>
        <v/>
      </c>
      <c r="M588" s="172" t="str">
        <f aca="false">IF(B588&lt;&gt;"",RANK(L588,L$516:L$615),"")</f>
        <v/>
      </c>
      <c r="N588" s="172" t="str">
        <f aca="false">IF(B588&lt;&gt;"",'Classement Général'!BF83,"")</f>
        <v/>
      </c>
      <c r="O588" s="172" t="str">
        <f aca="false">IF(B184&lt;&gt;"",'Calculs (M1..M20)'!A86,"")</f>
        <v/>
      </c>
      <c r="P588" s="0"/>
      <c r="Q588" s="0"/>
      <c r="R588" s="0"/>
      <c r="S588" s="0"/>
      <c r="T588" s="0"/>
      <c r="U588" s="0"/>
      <c r="V588" s="0"/>
      <c r="AH588" s="49" t="n">
        <f aca="false">IF($G588&lt;&gt;"",AG588,"")</f>
        <v>0</v>
      </c>
      <c r="AI588" s="169"/>
      <c r="AJ588" s="170"/>
    </row>
    <row r="589" customFormat="false" ht="13" hidden="true" customHeight="false" outlineLevel="0" collapsed="false">
      <c r="A589" s="0"/>
      <c r="B589" s="167" t="str">
        <f aca="false">IF(B488&lt;&gt;"",B488,"")</f>
        <v/>
      </c>
      <c r="C589" s="116" t="str">
        <f aca="false">IF(C488&lt;&gt;"",C488,"")</f>
        <v/>
      </c>
      <c r="D589" s="116" t="str">
        <f aca="false">IF(D488&lt;&gt;"",D488,"")</f>
        <v/>
      </c>
      <c r="E589" s="116" t="str">
        <f aca="false">IF(E488&lt;&gt;"",E488,"")</f>
        <v/>
      </c>
      <c r="F589" s="116" t="n">
        <v>6</v>
      </c>
      <c r="G589" s="168" t="n">
        <f aca="false">G488</f>
        <v>0</v>
      </c>
      <c r="H589" s="49" t="n">
        <f aca="false">IF($G589&lt;&gt;"",G589,"")</f>
        <v>0</v>
      </c>
      <c r="I589" s="169"/>
      <c r="J589" s="170"/>
      <c r="K589" s="171" t="str">
        <f aca="false">IF($B589&lt;&gt;"",IF(I589,(INDEX(P$516:Q$519,MATCH(H589,P$516:P$519),2)/I589)*1000,0),"")</f>
        <v/>
      </c>
      <c r="L589" s="171" t="str">
        <f aca="false">IF(Q$11&lt;&gt;"",IF($B589&lt;&gt;"",K589-J589,""),"")</f>
        <v/>
      </c>
      <c r="M589" s="172" t="str">
        <f aca="false">IF(B589&lt;&gt;"",RANK(L589,L$516:L$615),"")</f>
        <v/>
      </c>
      <c r="N589" s="172" t="str">
        <f aca="false">IF(B589&lt;&gt;"",'Classement Général'!BF84,"")</f>
        <v/>
      </c>
      <c r="O589" s="172" t="str">
        <f aca="false">IF(B185&lt;&gt;"",'Calculs (M1..M20)'!A87,"")</f>
        <v/>
      </c>
      <c r="P589" s="0"/>
      <c r="Q589" s="0"/>
      <c r="R589" s="0"/>
      <c r="S589" s="0"/>
      <c r="T589" s="0"/>
      <c r="U589" s="0"/>
      <c r="V589" s="0"/>
      <c r="AH589" s="49" t="n">
        <f aca="false">IF($G589&lt;&gt;"",AG589,"")</f>
        <v>0</v>
      </c>
      <c r="AI589" s="169"/>
      <c r="AJ589" s="170"/>
    </row>
    <row r="590" customFormat="false" ht="13" hidden="true" customHeight="false" outlineLevel="0" collapsed="false">
      <c r="A590" s="0"/>
      <c r="B590" s="167" t="str">
        <f aca="false">IF(B489&lt;&gt;"",B489,"")</f>
        <v/>
      </c>
      <c r="C590" s="116" t="str">
        <f aca="false">IF(C489&lt;&gt;"",C489,"")</f>
        <v/>
      </c>
      <c r="D590" s="116" t="str">
        <f aca="false">IF(D489&lt;&gt;"",D489,"")</f>
        <v/>
      </c>
      <c r="E590" s="116" t="str">
        <f aca="false">IF(E489&lt;&gt;"",E489,"")</f>
        <v/>
      </c>
      <c r="F590" s="116" t="n">
        <v>6</v>
      </c>
      <c r="G590" s="168" t="n">
        <f aca="false">G489</f>
        <v>0</v>
      </c>
      <c r="H590" s="49" t="n">
        <f aca="false">IF($G590&lt;&gt;"",G590,"")</f>
        <v>0</v>
      </c>
      <c r="I590" s="169"/>
      <c r="J590" s="170"/>
      <c r="K590" s="171" t="str">
        <f aca="false">IF($B590&lt;&gt;"",IF(I590,(INDEX(P$516:Q$519,MATCH(H590,P$516:P$519),2)/I590)*1000,0),"")</f>
        <v/>
      </c>
      <c r="L590" s="171" t="str">
        <f aca="false">IF(Q$11&lt;&gt;"",IF($B590&lt;&gt;"",K590-J590,""),"")</f>
        <v/>
      </c>
      <c r="M590" s="172" t="str">
        <f aca="false">IF(B590&lt;&gt;"",RANK(L590,L$516:L$615),"")</f>
        <v/>
      </c>
      <c r="N590" s="172" t="str">
        <f aca="false">IF(B590&lt;&gt;"",'Classement Général'!BF85,"")</f>
        <v/>
      </c>
      <c r="O590" s="172" t="str">
        <f aca="false">IF(B186&lt;&gt;"",'Calculs (M1..M20)'!A88,"")</f>
        <v/>
      </c>
      <c r="P590" s="0"/>
      <c r="Q590" s="0"/>
      <c r="R590" s="0"/>
      <c r="S590" s="0"/>
      <c r="T590" s="0"/>
      <c r="U590" s="0"/>
      <c r="V590" s="0"/>
      <c r="AH590" s="49" t="n">
        <f aca="false">IF($G590&lt;&gt;"",AG590,"")</f>
        <v>0</v>
      </c>
      <c r="AI590" s="169"/>
      <c r="AJ590" s="170"/>
    </row>
    <row r="591" customFormat="false" ht="13" hidden="true" customHeight="false" outlineLevel="0" collapsed="false">
      <c r="A591" s="0"/>
      <c r="B591" s="167" t="str">
        <f aca="false">IF(B490&lt;&gt;"",B490,"")</f>
        <v/>
      </c>
      <c r="C591" s="116" t="str">
        <f aca="false">IF(C490&lt;&gt;"",C490,"")</f>
        <v/>
      </c>
      <c r="D591" s="116" t="str">
        <f aca="false">IF(D490&lt;&gt;"",D490,"")</f>
        <v/>
      </c>
      <c r="E591" s="116" t="str">
        <f aca="false">IF(E490&lt;&gt;"",E490,"")</f>
        <v/>
      </c>
      <c r="F591" s="116" t="n">
        <v>6</v>
      </c>
      <c r="G591" s="168" t="n">
        <f aca="false">G490</f>
        <v>0</v>
      </c>
      <c r="H591" s="49" t="n">
        <f aca="false">IF($G591&lt;&gt;"",G591,"")</f>
        <v>0</v>
      </c>
      <c r="I591" s="169"/>
      <c r="J591" s="170"/>
      <c r="K591" s="171" t="str">
        <f aca="false">IF($B591&lt;&gt;"",IF(I591,(INDEX(P$516:Q$519,MATCH(H591,P$516:P$519),2)/I591)*1000,0),"")</f>
        <v/>
      </c>
      <c r="L591" s="171" t="str">
        <f aca="false">IF(Q$11&lt;&gt;"",IF($B591&lt;&gt;"",K591-J591,""),"")</f>
        <v/>
      </c>
      <c r="M591" s="172" t="str">
        <f aca="false">IF(B591&lt;&gt;"",RANK(L591,L$516:L$615),"")</f>
        <v/>
      </c>
      <c r="N591" s="172" t="str">
        <f aca="false">IF(B591&lt;&gt;"",'Classement Général'!BF86,"")</f>
        <v/>
      </c>
      <c r="O591" s="172" t="str">
        <f aca="false">IF(B187&lt;&gt;"",'Calculs (M1..M20)'!A89,"")</f>
        <v/>
      </c>
      <c r="P591" s="0"/>
      <c r="Q591" s="0"/>
      <c r="R591" s="0"/>
      <c r="S591" s="0"/>
      <c r="T591" s="0"/>
      <c r="U591" s="0"/>
      <c r="V591" s="0"/>
      <c r="AH591" s="49" t="n">
        <f aca="false">IF($G591&lt;&gt;"",AG591,"")</f>
        <v>0</v>
      </c>
      <c r="AI591" s="169"/>
      <c r="AJ591" s="170"/>
    </row>
    <row r="592" customFormat="false" ht="13" hidden="true" customHeight="false" outlineLevel="0" collapsed="false">
      <c r="A592" s="0"/>
      <c r="B592" s="167" t="str">
        <f aca="false">IF(B491&lt;&gt;"",B491,"")</f>
        <v/>
      </c>
      <c r="C592" s="116" t="str">
        <f aca="false">IF(C491&lt;&gt;"",C491,"")</f>
        <v/>
      </c>
      <c r="D592" s="116" t="str">
        <f aca="false">IF(D491&lt;&gt;"",D491,"")</f>
        <v/>
      </c>
      <c r="E592" s="116" t="str">
        <f aca="false">IF(E491&lt;&gt;"",E491,"")</f>
        <v/>
      </c>
      <c r="F592" s="116" t="n">
        <v>6</v>
      </c>
      <c r="G592" s="168" t="n">
        <f aca="false">G491</f>
        <v>0</v>
      </c>
      <c r="H592" s="49" t="n">
        <f aca="false">IF($G592&lt;&gt;"",G592,"")</f>
        <v>0</v>
      </c>
      <c r="I592" s="169"/>
      <c r="J592" s="170"/>
      <c r="K592" s="171" t="str">
        <f aca="false">IF($B592&lt;&gt;"",IF(I592,(INDEX(P$516:Q$519,MATCH(H592,P$516:P$519),2)/I592)*1000,0),"")</f>
        <v/>
      </c>
      <c r="L592" s="171" t="str">
        <f aca="false">IF(Q$11&lt;&gt;"",IF($B592&lt;&gt;"",K592-J592,""),"")</f>
        <v/>
      </c>
      <c r="M592" s="172" t="str">
        <f aca="false">IF(B592&lt;&gt;"",RANK(L592,L$516:L$615),"")</f>
        <v/>
      </c>
      <c r="N592" s="172" t="str">
        <f aca="false">IF(B592&lt;&gt;"",'Classement Général'!BF87,"")</f>
        <v/>
      </c>
      <c r="O592" s="172" t="str">
        <f aca="false">IF(B188&lt;&gt;"",'Calculs (M1..M20)'!A90,"")</f>
        <v/>
      </c>
      <c r="P592" s="0"/>
      <c r="Q592" s="0"/>
      <c r="R592" s="0"/>
      <c r="S592" s="0"/>
      <c r="T592" s="0"/>
      <c r="U592" s="0"/>
      <c r="V592" s="0"/>
      <c r="AH592" s="49" t="n">
        <f aca="false">IF($G592&lt;&gt;"",AG592,"")</f>
        <v>0</v>
      </c>
      <c r="AI592" s="169"/>
      <c r="AJ592" s="170"/>
    </row>
    <row r="593" customFormat="false" ht="13" hidden="true" customHeight="false" outlineLevel="0" collapsed="false">
      <c r="A593" s="0"/>
      <c r="B593" s="167" t="str">
        <f aca="false">IF(B492&lt;&gt;"",B492,"")</f>
        <v/>
      </c>
      <c r="C593" s="116" t="str">
        <f aca="false">IF(C492&lt;&gt;"",C492,"")</f>
        <v/>
      </c>
      <c r="D593" s="116" t="str">
        <f aca="false">IF(D492&lt;&gt;"",D492,"")</f>
        <v/>
      </c>
      <c r="E593" s="116" t="str">
        <f aca="false">IF(E492&lt;&gt;"",E492,"")</f>
        <v/>
      </c>
      <c r="F593" s="116" t="n">
        <v>6</v>
      </c>
      <c r="G593" s="168" t="n">
        <f aca="false">G492</f>
        <v>0</v>
      </c>
      <c r="H593" s="49" t="n">
        <f aca="false">IF($G593&lt;&gt;"",G593,"")</f>
        <v>0</v>
      </c>
      <c r="I593" s="169"/>
      <c r="J593" s="170"/>
      <c r="K593" s="171" t="str">
        <f aca="false">IF($B593&lt;&gt;"",IF(I593,(INDEX(P$516:Q$519,MATCH(H593,P$516:P$519),2)/I593)*1000,0),"")</f>
        <v/>
      </c>
      <c r="L593" s="171" t="str">
        <f aca="false">IF(Q$11&lt;&gt;"",IF($B593&lt;&gt;"",K593-J593,""),"")</f>
        <v/>
      </c>
      <c r="M593" s="172" t="str">
        <f aca="false">IF(B593&lt;&gt;"",RANK(L593,L$516:L$615),"")</f>
        <v/>
      </c>
      <c r="N593" s="172" t="str">
        <f aca="false">IF(B593&lt;&gt;"",'Classement Général'!BF88,"")</f>
        <v/>
      </c>
      <c r="O593" s="172" t="str">
        <f aca="false">IF(B189&lt;&gt;"",'Calculs (M1..M20)'!A91,"")</f>
        <v/>
      </c>
      <c r="P593" s="0"/>
      <c r="Q593" s="0"/>
      <c r="R593" s="0"/>
      <c r="S593" s="0"/>
      <c r="T593" s="0"/>
      <c r="U593" s="0"/>
      <c r="V593" s="0"/>
      <c r="AH593" s="49" t="n">
        <f aca="false">IF($G593&lt;&gt;"",AG593,"")</f>
        <v>0</v>
      </c>
      <c r="AI593" s="169"/>
      <c r="AJ593" s="170"/>
    </row>
    <row r="594" customFormat="false" ht="13" hidden="true" customHeight="false" outlineLevel="0" collapsed="false">
      <c r="A594" s="0"/>
      <c r="B594" s="167" t="str">
        <f aca="false">IF(B493&lt;&gt;"",B493,"")</f>
        <v/>
      </c>
      <c r="C594" s="116" t="str">
        <f aca="false">IF(C493&lt;&gt;"",C493,"")</f>
        <v/>
      </c>
      <c r="D594" s="116" t="str">
        <f aca="false">IF(D493&lt;&gt;"",D493,"")</f>
        <v/>
      </c>
      <c r="E594" s="116" t="str">
        <f aca="false">IF(E493&lt;&gt;"",E493,"")</f>
        <v/>
      </c>
      <c r="F594" s="116" t="n">
        <v>6</v>
      </c>
      <c r="G594" s="168" t="n">
        <f aca="false">G493</f>
        <v>0</v>
      </c>
      <c r="H594" s="49" t="n">
        <f aca="false">IF($G594&lt;&gt;"",G594,"")</f>
        <v>0</v>
      </c>
      <c r="I594" s="169"/>
      <c r="J594" s="170"/>
      <c r="K594" s="171" t="str">
        <f aca="false">IF($B594&lt;&gt;"",IF(I594,(INDEX(P$516:Q$519,MATCH(H594,P$516:P$519),2)/I594)*1000,0),"")</f>
        <v/>
      </c>
      <c r="L594" s="171" t="str">
        <f aca="false">IF(Q$11&lt;&gt;"",IF($B594&lt;&gt;"",K594-J594,""),"")</f>
        <v/>
      </c>
      <c r="M594" s="172" t="str">
        <f aca="false">IF(B594&lt;&gt;"",RANK(L594,L$516:L$615),"")</f>
        <v/>
      </c>
      <c r="N594" s="172" t="str">
        <f aca="false">IF(B594&lt;&gt;"",'Classement Général'!BF89,"")</f>
        <v/>
      </c>
      <c r="O594" s="172" t="str">
        <f aca="false">IF(B190&lt;&gt;"",'Calculs (M1..M20)'!A92,"")</f>
        <v/>
      </c>
      <c r="P594" s="0"/>
      <c r="Q594" s="0"/>
      <c r="R594" s="0"/>
      <c r="S594" s="0"/>
      <c r="T594" s="0"/>
      <c r="U594" s="0"/>
      <c r="V594" s="0"/>
      <c r="AH594" s="49" t="n">
        <f aca="false">IF($G594&lt;&gt;"",AG594,"")</f>
        <v>0</v>
      </c>
      <c r="AI594" s="169"/>
      <c r="AJ594" s="170"/>
    </row>
    <row r="595" customFormat="false" ht="13" hidden="true" customHeight="false" outlineLevel="0" collapsed="false">
      <c r="A595" s="0"/>
      <c r="B595" s="167" t="str">
        <f aca="false">IF(B494&lt;&gt;"",B494,"")</f>
        <v/>
      </c>
      <c r="C595" s="116" t="str">
        <f aca="false">IF(C494&lt;&gt;"",C494,"")</f>
        <v/>
      </c>
      <c r="D595" s="116" t="str">
        <f aca="false">IF(D494&lt;&gt;"",D494,"")</f>
        <v/>
      </c>
      <c r="E595" s="116" t="str">
        <f aca="false">IF(E494&lt;&gt;"",E494,"")</f>
        <v/>
      </c>
      <c r="F595" s="116" t="n">
        <v>6</v>
      </c>
      <c r="G595" s="168" t="n">
        <f aca="false">G494</f>
        <v>0</v>
      </c>
      <c r="H595" s="49" t="n">
        <f aca="false">IF($G595&lt;&gt;"",G595,"")</f>
        <v>0</v>
      </c>
      <c r="I595" s="169"/>
      <c r="J595" s="170"/>
      <c r="K595" s="171" t="str">
        <f aca="false">IF($B595&lt;&gt;"",IF(I595,(INDEX(P$516:Q$519,MATCH(H595,P$516:P$519),2)/I595)*1000,0),"")</f>
        <v/>
      </c>
      <c r="L595" s="171" t="str">
        <f aca="false">IF(Q$11&lt;&gt;"",IF($B595&lt;&gt;"",K595-J595,""),"")</f>
        <v/>
      </c>
      <c r="M595" s="172" t="str">
        <f aca="false">IF(B595&lt;&gt;"",RANK(L595,L$516:L$615),"")</f>
        <v/>
      </c>
      <c r="N595" s="172" t="str">
        <f aca="false">IF(B595&lt;&gt;"",'Classement Général'!BF90,"")</f>
        <v/>
      </c>
      <c r="O595" s="172" t="str">
        <f aca="false">IF(B191&lt;&gt;"",'Calculs (M1..M20)'!A93,"")</f>
        <v/>
      </c>
      <c r="P595" s="0"/>
      <c r="Q595" s="0"/>
      <c r="R595" s="0"/>
      <c r="S595" s="0"/>
      <c r="T595" s="0"/>
      <c r="U595" s="0"/>
      <c r="V595" s="0"/>
      <c r="AH595" s="49" t="n">
        <f aca="false">IF($G595&lt;&gt;"",AG595,"")</f>
        <v>0</v>
      </c>
      <c r="AI595" s="169"/>
      <c r="AJ595" s="170"/>
    </row>
    <row r="596" customFormat="false" ht="13" hidden="true" customHeight="false" outlineLevel="0" collapsed="false">
      <c r="A596" s="0"/>
      <c r="B596" s="167" t="str">
        <f aca="false">IF(B495&lt;&gt;"",B495,"")</f>
        <v/>
      </c>
      <c r="C596" s="116" t="str">
        <f aca="false">IF(C495&lt;&gt;"",C495,"")</f>
        <v/>
      </c>
      <c r="D596" s="116" t="str">
        <f aca="false">IF(D495&lt;&gt;"",D495,"")</f>
        <v/>
      </c>
      <c r="E596" s="116" t="str">
        <f aca="false">IF(E495&lt;&gt;"",E495,"")</f>
        <v/>
      </c>
      <c r="F596" s="116" t="n">
        <v>6</v>
      </c>
      <c r="G596" s="168" t="n">
        <f aca="false">G495</f>
        <v>0</v>
      </c>
      <c r="H596" s="49" t="n">
        <f aca="false">IF($G596&lt;&gt;"",G596,"")</f>
        <v>0</v>
      </c>
      <c r="I596" s="169"/>
      <c r="J596" s="170"/>
      <c r="K596" s="171" t="str">
        <f aca="false">IF($B596&lt;&gt;"",IF(I596,(INDEX(P$516:Q$519,MATCH(H596,P$516:P$519),2)/I596)*1000,0),"")</f>
        <v/>
      </c>
      <c r="L596" s="171" t="str">
        <f aca="false">IF(Q$11&lt;&gt;"",IF($B596&lt;&gt;"",K596-J596,""),"")</f>
        <v/>
      </c>
      <c r="M596" s="172" t="str">
        <f aca="false">IF(B596&lt;&gt;"",RANK(L596,L$516:L$615),"")</f>
        <v/>
      </c>
      <c r="N596" s="172" t="str">
        <f aca="false">IF(B596&lt;&gt;"",'Classement Général'!BF91,"")</f>
        <v/>
      </c>
      <c r="O596" s="172" t="str">
        <f aca="false">IF(B192&lt;&gt;"",'Calculs (M1..M20)'!A94,"")</f>
        <v/>
      </c>
      <c r="P596" s="0"/>
      <c r="Q596" s="0"/>
      <c r="R596" s="0"/>
      <c r="S596" s="0"/>
      <c r="T596" s="0"/>
      <c r="U596" s="0"/>
      <c r="V596" s="0"/>
      <c r="AH596" s="49" t="n">
        <f aca="false">IF($G596&lt;&gt;"",AG596,"")</f>
        <v>0</v>
      </c>
      <c r="AI596" s="169"/>
      <c r="AJ596" s="170"/>
    </row>
    <row r="597" customFormat="false" ht="13" hidden="true" customHeight="false" outlineLevel="0" collapsed="false">
      <c r="A597" s="0"/>
      <c r="B597" s="167" t="str">
        <f aca="false">IF(B496&lt;&gt;"",B496,"")</f>
        <v/>
      </c>
      <c r="C597" s="116" t="str">
        <f aca="false">IF(C496&lt;&gt;"",C496,"")</f>
        <v/>
      </c>
      <c r="D597" s="116" t="str">
        <f aca="false">IF(D496&lt;&gt;"",D496,"")</f>
        <v/>
      </c>
      <c r="E597" s="116" t="str">
        <f aca="false">IF(E496&lt;&gt;"",E496,"")</f>
        <v/>
      </c>
      <c r="F597" s="116" t="n">
        <v>6</v>
      </c>
      <c r="G597" s="168" t="n">
        <f aca="false">G496</f>
        <v>0</v>
      </c>
      <c r="H597" s="49" t="n">
        <f aca="false">IF($G597&lt;&gt;"",G597,"")</f>
        <v>0</v>
      </c>
      <c r="I597" s="169"/>
      <c r="J597" s="170"/>
      <c r="K597" s="171" t="str">
        <f aca="false">IF($B597&lt;&gt;"",IF(I597,(INDEX(P$516:Q$519,MATCH(H597,P$516:P$519),2)/I597)*1000,0),"")</f>
        <v/>
      </c>
      <c r="L597" s="171" t="str">
        <f aca="false">IF(Q$11&lt;&gt;"",IF($B597&lt;&gt;"",K597-J597,""),"")</f>
        <v/>
      </c>
      <c r="M597" s="172" t="str">
        <f aca="false">IF(B597&lt;&gt;"",RANK(L597,L$516:L$615),"")</f>
        <v/>
      </c>
      <c r="N597" s="172" t="str">
        <f aca="false">IF(B597&lt;&gt;"",'Classement Général'!BF92,"")</f>
        <v/>
      </c>
      <c r="O597" s="172" t="str">
        <f aca="false">IF(B193&lt;&gt;"",'Calculs (M1..M20)'!A95,"")</f>
        <v/>
      </c>
      <c r="P597" s="0"/>
      <c r="Q597" s="0"/>
      <c r="R597" s="0"/>
      <c r="S597" s="0"/>
      <c r="T597" s="0"/>
      <c r="U597" s="0"/>
      <c r="V597" s="0"/>
      <c r="AH597" s="49" t="n">
        <f aca="false">IF($G597&lt;&gt;"",AG597,"")</f>
        <v>0</v>
      </c>
      <c r="AI597" s="169"/>
      <c r="AJ597" s="170"/>
    </row>
    <row r="598" customFormat="false" ht="13" hidden="true" customHeight="false" outlineLevel="0" collapsed="false">
      <c r="A598" s="0"/>
      <c r="B598" s="167" t="str">
        <f aca="false">IF(B497&lt;&gt;"",B497,"")</f>
        <v/>
      </c>
      <c r="C598" s="116" t="str">
        <f aca="false">IF(C497&lt;&gt;"",C497,"")</f>
        <v/>
      </c>
      <c r="D598" s="116" t="str">
        <f aca="false">IF(D497&lt;&gt;"",D497,"")</f>
        <v/>
      </c>
      <c r="E598" s="116" t="str">
        <f aca="false">IF(E497&lt;&gt;"",E497,"")</f>
        <v/>
      </c>
      <c r="F598" s="116" t="n">
        <v>6</v>
      </c>
      <c r="G598" s="168" t="n">
        <f aca="false">G497</f>
        <v>0</v>
      </c>
      <c r="H598" s="49" t="n">
        <f aca="false">IF($G598&lt;&gt;"",G598,"")</f>
        <v>0</v>
      </c>
      <c r="I598" s="169"/>
      <c r="J598" s="170"/>
      <c r="K598" s="171" t="str">
        <f aca="false">IF($B598&lt;&gt;"",IF(I598,(INDEX(P$516:Q$519,MATCH(H598,P$516:P$519),2)/I598)*1000,0),"")</f>
        <v/>
      </c>
      <c r="L598" s="171" t="str">
        <f aca="false">IF(Q$11&lt;&gt;"",IF($B598&lt;&gt;"",K598-J598,""),"")</f>
        <v/>
      </c>
      <c r="M598" s="172" t="str">
        <f aca="false">IF(B598&lt;&gt;"",RANK(L598,L$516:L$615),"")</f>
        <v/>
      </c>
      <c r="N598" s="172" t="str">
        <f aca="false">IF(B598&lt;&gt;"",'Classement Général'!BF93,"")</f>
        <v/>
      </c>
      <c r="O598" s="172" t="str">
        <f aca="false">IF(B194&lt;&gt;"",'Calculs (M1..M20)'!A96,"")</f>
        <v/>
      </c>
      <c r="P598" s="0"/>
      <c r="Q598" s="0"/>
      <c r="R598" s="0"/>
      <c r="S598" s="0"/>
      <c r="T598" s="0"/>
      <c r="U598" s="0"/>
      <c r="V598" s="0"/>
      <c r="AH598" s="49" t="n">
        <f aca="false">IF($G598&lt;&gt;"",AG598,"")</f>
        <v>0</v>
      </c>
      <c r="AI598" s="169"/>
      <c r="AJ598" s="170"/>
    </row>
    <row r="599" customFormat="false" ht="13" hidden="true" customHeight="false" outlineLevel="0" collapsed="false">
      <c r="A599" s="0"/>
      <c r="B599" s="167" t="str">
        <f aca="false">IF(B498&lt;&gt;"",B498,"")</f>
        <v/>
      </c>
      <c r="C599" s="116" t="str">
        <f aca="false">IF(C498&lt;&gt;"",C498,"")</f>
        <v/>
      </c>
      <c r="D599" s="116" t="str">
        <f aca="false">IF(D498&lt;&gt;"",D498,"")</f>
        <v/>
      </c>
      <c r="E599" s="116" t="str">
        <f aca="false">IF(E498&lt;&gt;"",E498,"")</f>
        <v/>
      </c>
      <c r="F599" s="116" t="n">
        <v>6</v>
      </c>
      <c r="G599" s="168" t="n">
        <f aca="false">G498</f>
        <v>0</v>
      </c>
      <c r="H599" s="49" t="n">
        <f aca="false">IF($G599&lt;&gt;"",G599,"")</f>
        <v>0</v>
      </c>
      <c r="I599" s="169"/>
      <c r="J599" s="170"/>
      <c r="K599" s="171" t="str">
        <f aca="false">IF($B599&lt;&gt;"",IF(I599,(INDEX(P$516:Q$519,MATCH(H599,P$516:P$519),2)/I599)*1000,0),"")</f>
        <v/>
      </c>
      <c r="L599" s="171" t="str">
        <f aca="false">IF(Q$11&lt;&gt;"",IF($B599&lt;&gt;"",K599-J599,""),"")</f>
        <v/>
      </c>
      <c r="M599" s="172" t="str">
        <f aca="false">IF(B599&lt;&gt;"",RANK(L599,L$516:L$615),"")</f>
        <v/>
      </c>
      <c r="N599" s="172" t="str">
        <f aca="false">IF(B599&lt;&gt;"",'Classement Général'!BF94,"")</f>
        <v/>
      </c>
      <c r="O599" s="172" t="str">
        <f aca="false">IF(B195&lt;&gt;"",'Calculs (M1..M20)'!A97,"")</f>
        <v/>
      </c>
      <c r="P599" s="0"/>
      <c r="Q599" s="0"/>
      <c r="R599" s="0"/>
      <c r="S599" s="0"/>
      <c r="T599" s="0"/>
      <c r="U599" s="0"/>
      <c r="V599" s="0"/>
      <c r="AH599" s="49" t="n">
        <f aca="false">IF($G599&lt;&gt;"",AG599,"")</f>
        <v>0</v>
      </c>
      <c r="AI599" s="169"/>
      <c r="AJ599" s="170"/>
    </row>
    <row r="600" customFormat="false" ht="13" hidden="true" customHeight="false" outlineLevel="0" collapsed="false">
      <c r="A600" s="0"/>
      <c r="B600" s="167" t="str">
        <f aca="false">IF(B499&lt;&gt;"",B499,"")</f>
        <v/>
      </c>
      <c r="C600" s="116" t="str">
        <f aca="false">IF(C499&lt;&gt;"",C499,"")</f>
        <v/>
      </c>
      <c r="D600" s="116" t="str">
        <f aca="false">IF(D499&lt;&gt;"",D499,"")</f>
        <v/>
      </c>
      <c r="E600" s="116" t="str">
        <f aca="false">IF(E499&lt;&gt;"",E499,"")</f>
        <v/>
      </c>
      <c r="F600" s="116" t="n">
        <v>6</v>
      </c>
      <c r="G600" s="168" t="n">
        <f aca="false">G499</f>
        <v>0</v>
      </c>
      <c r="H600" s="49" t="n">
        <f aca="false">IF($G600&lt;&gt;"",G600,"")</f>
        <v>0</v>
      </c>
      <c r="I600" s="169"/>
      <c r="J600" s="170"/>
      <c r="K600" s="171" t="str">
        <f aca="false">IF($B600&lt;&gt;"",IF(I600,(INDEX(P$516:Q$519,MATCH(H600,P$516:P$519),2)/I600)*1000,0),"")</f>
        <v/>
      </c>
      <c r="L600" s="171" t="str">
        <f aca="false">IF(Q$11&lt;&gt;"",IF($B600&lt;&gt;"",K600-J600,""),"")</f>
        <v/>
      </c>
      <c r="M600" s="172" t="str">
        <f aca="false">IF(B600&lt;&gt;"",RANK(L600,L$516:L$615),"")</f>
        <v/>
      </c>
      <c r="N600" s="172" t="str">
        <f aca="false">IF(B600&lt;&gt;"",'Classement Général'!BF95,"")</f>
        <v/>
      </c>
      <c r="O600" s="172" t="str">
        <f aca="false">IF(B196&lt;&gt;"",'Calculs (M1..M20)'!A98,"")</f>
        <v/>
      </c>
      <c r="P600" s="0"/>
      <c r="Q600" s="0"/>
      <c r="R600" s="0"/>
      <c r="S600" s="0"/>
      <c r="T600" s="0"/>
      <c r="U600" s="0"/>
      <c r="V600" s="0"/>
      <c r="AH600" s="49" t="n">
        <f aca="false">IF($G600&lt;&gt;"",AG600,"")</f>
        <v>0</v>
      </c>
      <c r="AI600" s="169"/>
      <c r="AJ600" s="170"/>
    </row>
    <row r="601" customFormat="false" ht="13" hidden="true" customHeight="false" outlineLevel="0" collapsed="false">
      <c r="A601" s="0"/>
      <c r="B601" s="167" t="str">
        <f aca="false">IF(B500&lt;&gt;"",B500,"")</f>
        <v/>
      </c>
      <c r="C601" s="116" t="str">
        <f aca="false">IF(C500&lt;&gt;"",C500,"")</f>
        <v/>
      </c>
      <c r="D601" s="116" t="str">
        <f aca="false">IF(D500&lt;&gt;"",D500,"")</f>
        <v/>
      </c>
      <c r="E601" s="116" t="str">
        <f aca="false">IF(E500&lt;&gt;"",E500,"")</f>
        <v/>
      </c>
      <c r="F601" s="116" t="n">
        <v>6</v>
      </c>
      <c r="G601" s="168" t="n">
        <f aca="false">G500</f>
        <v>0</v>
      </c>
      <c r="H601" s="49" t="n">
        <f aca="false">IF($G601&lt;&gt;"",G601,"")</f>
        <v>0</v>
      </c>
      <c r="I601" s="169"/>
      <c r="J601" s="170"/>
      <c r="K601" s="171" t="str">
        <f aca="false">IF($B601&lt;&gt;"",IF(I601,(INDEX(P$516:Q$519,MATCH(H601,P$516:P$519),2)/I601)*1000,0),"")</f>
        <v/>
      </c>
      <c r="L601" s="171" t="str">
        <f aca="false">IF(Q$11&lt;&gt;"",IF($B601&lt;&gt;"",K601-J601,""),"")</f>
        <v/>
      </c>
      <c r="M601" s="172" t="str">
        <f aca="false">IF(B601&lt;&gt;"",RANK(L601,L$516:L$615),"")</f>
        <v/>
      </c>
      <c r="N601" s="172" t="str">
        <f aca="false">IF(B601&lt;&gt;"",'Classement Général'!BF96,"")</f>
        <v/>
      </c>
      <c r="O601" s="172" t="str">
        <f aca="false">IF(B197&lt;&gt;"",'Calculs (M1..M20)'!A99,"")</f>
        <v/>
      </c>
      <c r="P601" s="0"/>
      <c r="Q601" s="0"/>
      <c r="R601" s="0"/>
      <c r="S601" s="0"/>
      <c r="T601" s="0"/>
      <c r="U601" s="0"/>
      <c r="V601" s="0"/>
      <c r="AH601" s="49" t="n">
        <f aca="false">IF($G601&lt;&gt;"",AG601,"")</f>
        <v>0</v>
      </c>
      <c r="AI601" s="169"/>
      <c r="AJ601" s="170"/>
    </row>
    <row r="602" customFormat="false" ht="13" hidden="true" customHeight="false" outlineLevel="0" collapsed="false">
      <c r="A602" s="0"/>
      <c r="B602" s="167" t="str">
        <f aca="false">IF(B501&lt;&gt;"",B501,"")</f>
        <v/>
      </c>
      <c r="C602" s="116" t="str">
        <f aca="false">IF(C501&lt;&gt;"",C501,"")</f>
        <v/>
      </c>
      <c r="D602" s="116" t="str">
        <f aca="false">IF(D501&lt;&gt;"",D501,"")</f>
        <v/>
      </c>
      <c r="E602" s="116" t="str">
        <f aca="false">IF(E501&lt;&gt;"",E501,"")</f>
        <v/>
      </c>
      <c r="F602" s="116" t="n">
        <v>6</v>
      </c>
      <c r="G602" s="168" t="n">
        <f aca="false">G501</f>
        <v>0</v>
      </c>
      <c r="H602" s="49" t="n">
        <f aca="false">IF($G602&lt;&gt;"",G602,"")</f>
        <v>0</v>
      </c>
      <c r="I602" s="169"/>
      <c r="J602" s="170"/>
      <c r="K602" s="171" t="str">
        <f aca="false">IF($B602&lt;&gt;"",IF(I602,(INDEX(P$516:Q$519,MATCH(H602,P$516:P$519),2)/I602)*1000,0),"")</f>
        <v/>
      </c>
      <c r="L602" s="171" t="str">
        <f aca="false">IF(Q$11&lt;&gt;"",IF($B602&lt;&gt;"",K602-J602,""),"")</f>
        <v/>
      </c>
      <c r="M602" s="172" t="str">
        <f aca="false">IF(B602&lt;&gt;"",RANK(L602,L$516:L$615),"")</f>
        <v/>
      </c>
      <c r="N602" s="172" t="str">
        <f aca="false">IF(B602&lt;&gt;"",'Classement Général'!BF97,"")</f>
        <v/>
      </c>
      <c r="O602" s="172" t="str">
        <f aca="false">IF(B198&lt;&gt;"",'Calculs (M1..M20)'!A100,"")</f>
        <v/>
      </c>
      <c r="P602" s="0"/>
      <c r="Q602" s="0"/>
      <c r="R602" s="0"/>
      <c r="S602" s="0"/>
      <c r="T602" s="0"/>
      <c r="U602" s="0"/>
      <c r="V602" s="0"/>
      <c r="AH602" s="49" t="n">
        <f aca="false">IF($G602&lt;&gt;"",AG602,"")</f>
        <v>0</v>
      </c>
      <c r="AI602" s="169"/>
      <c r="AJ602" s="170"/>
    </row>
    <row r="603" customFormat="false" ht="13" hidden="true" customHeight="false" outlineLevel="0" collapsed="false">
      <c r="A603" s="0"/>
      <c r="B603" s="167" t="str">
        <f aca="false">IF(B502&lt;&gt;"",B502,"")</f>
        <v/>
      </c>
      <c r="C603" s="116" t="str">
        <f aca="false">IF(C502&lt;&gt;"",C502,"")</f>
        <v/>
      </c>
      <c r="D603" s="116" t="str">
        <f aca="false">IF(D502&lt;&gt;"",D502,"")</f>
        <v/>
      </c>
      <c r="E603" s="116" t="str">
        <f aca="false">IF(E502&lt;&gt;"",E502,"")</f>
        <v/>
      </c>
      <c r="F603" s="116" t="n">
        <v>6</v>
      </c>
      <c r="G603" s="168" t="n">
        <f aca="false">G502</f>
        <v>0</v>
      </c>
      <c r="H603" s="49" t="n">
        <f aca="false">IF($G603&lt;&gt;"",G603,"")</f>
        <v>0</v>
      </c>
      <c r="I603" s="169"/>
      <c r="J603" s="170"/>
      <c r="K603" s="171" t="str">
        <f aca="false">IF($B603&lt;&gt;"",IF(I603,(INDEX(P$516:Q$519,MATCH(H603,P$516:P$519),2)/I603)*1000,0),"")</f>
        <v/>
      </c>
      <c r="L603" s="171" t="str">
        <f aca="false">IF(Q$11&lt;&gt;"",IF($B603&lt;&gt;"",K603-J603,""),"")</f>
        <v/>
      </c>
      <c r="M603" s="172" t="str">
        <f aca="false">IF(B603&lt;&gt;"",RANK(L603,L$516:L$615),"")</f>
        <v/>
      </c>
      <c r="N603" s="172" t="str">
        <f aca="false">IF(B603&lt;&gt;"",'Classement Général'!BF98,"")</f>
        <v/>
      </c>
      <c r="O603" s="172" t="str">
        <f aca="false">IF(B199&lt;&gt;"",'Calculs (M1..M20)'!A101,"")</f>
        <v/>
      </c>
      <c r="P603" s="0"/>
      <c r="Q603" s="0"/>
      <c r="R603" s="0"/>
      <c r="S603" s="0"/>
      <c r="T603" s="0"/>
      <c r="U603" s="0"/>
      <c r="V603" s="0"/>
      <c r="AH603" s="49" t="n">
        <f aca="false">IF($G603&lt;&gt;"",AG603,"")</f>
        <v>0</v>
      </c>
      <c r="AI603" s="169"/>
      <c r="AJ603" s="170"/>
    </row>
    <row r="604" customFormat="false" ht="13" hidden="true" customHeight="false" outlineLevel="0" collapsed="false">
      <c r="A604" s="0"/>
      <c r="B604" s="167" t="str">
        <f aca="false">IF(B503&lt;&gt;"",B503,"")</f>
        <v/>
      </c>
      <c r="C604" s="116" t="str">
        <f aca="false">IF(C503&lt;&gt;"",C503,"")</f>
        <v/>
      </c>
      <c r="D604" s="116" t="str">
        <f aca="false">IF(D503&lt;&gt;"",D503,"")</f>
        <v/>
      </c>
      <c r="E604" s="116" t="str">
        <f aca="false">IF(E503&lt;&gt;"",E503,"")</f>
        <v/>
      </c>
      <c r="F604" s="116" t="n">
        <v>6</v>
      </c>
      <c r="G604" s="168" t="n">
        <f aca="false">G503</f>
        <v>0</v>
      </c>
      <c r="H604" s="49" t="n">
        <f aca="false">IF($G604&lt;&gt;"",G604,"")</f>
        <v>0</v>
      </c>
      <c r="I604" s="169"/>
      <c r="J604" s="170"/>
      <c r="K604" s="171" t="str">
        <f aca="false">IF($B604&lt;&gt;"",IF(I604,(INDEX(P$516:Q$519,MATCH(H604,P$516:P$519),2)/I604)*1000,0),"")</f>
        <v/>
      </c>
      <c r="L604" s="171" t="str">
        <f aca="false">IF(Q$11&lt;&gt;"",IF($B604&lt;&gt;"",K604-J604,""),"")</f>
        <v/>
      </c>
      <c r="M604" s="172" t="str">
        <f aca="false">IF(B604&lt;&gt;"",RANK(L604,L$516:L$615),"")</f>
        <v/>
      </c>
      <c r="N604" s="172" t="str">
        <f aca="false">IF(B604&lt;&gt;"",'Classement Général'!BF99,"")</f>
        <v/>
      </c>
      <c r="O604" s="172" t="str">
        <f aca="false">IF(B200&lt;&gt;"",'Calculs (M1..M20)'!A102,"")</f>
        <v/>
      </c>
      <c r="P604" s="0"/>
      <c r="Q604" s="0"/>
      <c r="R604" s="0"/>
      <c r="S604" s="0"/>
      <c r="T604" s="0"/>
      <c r="U604" s="0"/>
      <c r="V604" s="0"/>
      <c r="AH604" s="49" t="n">
        <f aca="false">IF($G604&lt;&gt;"",AG604,"")</f>
        <v>0</v>
      </c>
      <c r="AI604" s="169"/>
      <c r="AJ604" s="170"/>
    </row>
    <row r="605" customFormat="false" ht="13" hidden="true" customHeight="false" outlineLevel="0" collapsed="false">
      <c r="A605" s="0"/>
      <c r="B605" s="167" t="str">
        <f aca="false">IF(B504&lt;&gt;"",B504,"")</f>
        <v/>
      </c>
      <c r="C605" s="116" t="str">
        <f aca="false">IF(C504&lt;&gt;"",C504,"")</f>
        <v/>
      </c>
      <c r="D605" s="116" t="str">
        <f aca="false">IF(D504&lt;&gt;"",D504,"")</f>
        <v/>
      </c>
      <c r="E605" s="116" t="str">
        <f aca="false">IF(E504&lt;&gt;"",E504,"")</f>
        <v/>
      </c>
      <c r="F605" s="116" t="n">
        <v>6</v>
      </c>
      <c r="G605" s="168" t="n">
        <f aca="false">G504</f>
        <v>0</v>
      </c>
      <c r="H605" s="49" t="n">
        <f aca="false">IF($G605&lt;&gt;"",G605,"")</f>
        <v>0</v>
      </c>
      <c r="I605" s="169"/>
      <c r="J605" s="170"/>
      <c r="K605" s="171" t="str">
        <f aca="false">IF($B605&lt;&gt;"",IF(I605,(INDEX(P$516:Q$519,MATCH(H605,P$516:P$519),2)/I605)*1000,0),"")</f>
        <v/>
      </c>
      <c r="L605" s="171" t="str">
        <f aca="false">IF(Q$11&lt;&gt;"",IF($B605&lt;&gt;"",K605-J605,""),"")</f>
        <v/>
      </c>
      <c r="M605" s="172" t="str">
        <f aca="false">IF(B605&lt;&gt;"",RANK(L605,L$516:L$615),"")</f>
        <v/>
      </c>
      <c r="N605" s="172" t="str">
        <f aca="false">IF(B605&lt;&gt;"",'Classement Général'!BF100,"")</f>
        <v/>
      </c>
      <c r="O605" s="172" t="str">
        <f aca="false">IF(B201&lt;&gt;"",'Calculs (M1..M20)'!A103,"")</f>
        <v/>
      </c>
      <c r="P605" s="0"/>
      <c r="Q605" s="0"/>
      <c r="R605" s="0"/>
      <c r="S605" s="0"/>
      <c r="T605" s="0"/>
      <c r="U605" s="0"/>
      <c r="V605" s="0"/>
      <c r="AH605" s="49" t="n">
        <f aca="false">IF($G605&lt;&gt;"",AG605,"")</f>
        <v>0</v>
      </c>
      <c r="AI605" s="169"/>
      <c r="AJ605" s="170"/>
    </row>
    <row r="606" customFormat="false" ht="13" hidden="true" customHeight="false" outlineLevel="0" collapsed="false">
      <c r="A606" s="0"/>
      <c r="B606" s="167" t="str">
        <f aca="false">IF(B505&lt;&gt;"",B505,"")</f>
        <v/>
      </c>
      <c r="C606" s="116" t="str">
        <f aca="false">IF(C505&lt;&gt;"",C505,"")</f>
        <v/>
      </c>
      <c r="D606" s="116" t="str">
        <f aca="false">IF(D505&lt;&gt;"",D505,"")</f>
        <v/>
      </c>
      <c r="E606" s="116" t="str">
        <f aca="false">IF(E505&lt;&gt;"",E505,"")</f>
        <v/>
      </c>
      <c r="F606" s="116" t="n">
        <v>6</v>
      </c>
      <c r="G606" s="168" t="n">
        <f aca="false">G505</f>
        <v>0</v>
      </c>
      <c r="H606" s="49" t="n">
        <f aca="false">IF($G606&lt;&gt;"",G606,"")</f>
        <v>0</v>
      </c>
      <c r="I606" s="169"/>
      <c r="J606" s="170"/>
      <c r="K606" s="171" t="str">
        <f aca="false">IF($B606&lt;&gt;"",IF(I606,(INDEX(P$516:Q$519,MATCH(H606,P$516:P$519),2)/I606)*1000,0),"")</f>
        <v/>
      </c>
      <c r="L606" s="171" t="str">
        <f aca="false">IF(Q$11&lt;&gt;"",IF($B606&lt;&gt;"",K606-J606,""),"")</f>
        <v/>
      </c>
      <c r="M606" s="172" t="str">
        <f aca="false">IF(B606&lt;&gt;"",RANK(L606,L$516:L$615),"")</f>
        <v/>
      </c>
      <c r="N606" s="172" t="str">
        <f aca="false">IF(B606&lt;&gt;"",'Classement Général'!BF101,"")</f>
        <v/>
      </c>
      <c r="O606" s="172" t="str">
        <f aca="false">IF(B202&lt;&gt;"",'Calculs (M1..M20)'!A104,"")</f>
        <v/>
      </c>
      <c r="P606" s="0"/>
      <c r="Q606" s="0"/>
      <c r="R606" s="0"/>
      <c r="S606" s="0"/>
      <c r="T606" s="0"/>
      <c r="U606" s="0"/>
      <c r="V606" s="0"/>
      <c r="AH606" s="49" t="n">
        <f aca="false">IF($G606&lt;&gt;"",AG606,"")</f>
        <v>0</v>
      </c>
      <c r="AI606" s="169"/>
      <c r="AJ606" s="170"/>
    </row>
    <row r="607" customFormat="false" ht="13" hidden="true" customHeight="false" outlineLevel="0" collapsed="false">
      <c r="A607" s="0"/>
      <c r="B607" s="167" t="str">
        <f aca="false">IF(B506&lt;&gt;"",B506,"")</f>
        <v/>
      </c>
      <c r="C607" s="116" t="str">
        <f aca="false">IF(C506&lt;&gt;"",C506,"")</f>
        <v/>
      </c>
      <c r="D607" s="116" t="str">
        <f aca="false">IF(D506&lt;&gt;"",D506,"")</f>
        <v/>
      </c>
      <c r="E607" s="116" t="str">
        <f aca="false">IF(E506&lt;&gt;"",E506,"")</f>
        <v/>
      </c>
      <c r="F607" s="116" t="n">
        <v>6</v>
      </c>
      <c r="G607" s="168" t="n">
        <f aca="false">G506</f>
        <v>0</v>
      </c>
      <c r="H607" s="49" t="n">
        <f aca="false">IF($G607&lt;&gt;"",G607,"")</f>
        <v>0</v>
      </c>
      <c r="I607" s="169"/>
      <c r="J607" s="170"/>
      <c r="K607" s="171" t="str">
        <f aca="false">IF($B607&lt;&gt;"",IF(I607,(INDEX(P$516:Q$519,MATCH(H607,P$516:P$519),2)/I607)*1000,0),"")</f>
        <v/>
      </c>
      <c r="L607" s="171" t="str">
        <f aca="false">IF(Q$11&lt;&gt;"",IF($B607&lt;&gt;"",K607-J607,""),"")</f>
        <v/>
      </c>
      <c r="M607" s="172" t="str">
        <f aca="false">IF(B607&lt;&gt;"",RANK(L607,L$516:L$615),"")</f>
        <v/>
      </c>
      <c r="N607" s="172" t="str">
        <f aca="false">IF(B607&lt;&gt;"",'Classement Général'!BF102,"")</f>
        <v/>
      </c>
      <c r="O607" s="172" t="str">
        <f aca="false">IF(B203&lt;&gt;"",'Calculs (M1..M20)'!A105,"")</f>
        <v/>
      </c>
      <c r="P607" s="0"/>
      <c r="Q607" s="0"/>
      <c r="R607" s="0"/>
      <c r="S607" s="0"/>
      <c r="T607" s="0"/>
      <c r="U607" s="0"/>
      <c r="V607" s="0"/>
      <c r="AH607" s="49" t="n">
        <f aca="false">IF($G607&lt;&gt;"",AG607,"")</f>
        <v>0</v>
      </c>
      <c r="AI607" s="169"/>
      <c r="AJ607" s="170"/>
    </row>
    <row r="608" customFormat="false" ht="13" hidden="true" customHeight="false" outlineLevel="0" collapsed="false">
      <c r="A608" s="0"/>
      <c r="B608" s="167" t="str">
        <f aca="false">IF(B507&lt;&gt;"",B507,"")</f>
        <v/>
      </c>
      <c r="C608" s="116" t="str">
        <f aca="false">IF(C507&lt;&gt;"",C507,"")</f>
        <v/>
      </c>
      <c r="D608" s="116" t="str">
        <f aca="false">IF(D507&lt;&gt;"",D507,"")</f>
        <v/>
      </c>
      <c r="E608" s="116" t="str">
        <f aca="false">IF(E507&lt;&gt;"",E507,"")</f>
        <v/>
      </c>
      <c r="F608" s="116" t="n">
        <v>6</v>
      </c>
      <c r="G608" s="168" t="n">
        <f aca="false">G507</f>
        <v>0</v>
      </c>
      <c r="H608" s="49" t="n">
        <f aca="false">IF($G608&lt;&gt;"",G608,"")</f>
        <v>0</v>
      </c>
      <c r="I608" s="169"/>
      <c r="J608" s="170"/>
      <c r="K608" s="171" t="str">
        <f aca="false">IF($B608&lt;&gt;"",IF(I608,(INDEX(P$516:Q$519,MATCH(H608,P$516:P$519),2)/I608)*1000,0),"")</f>
        <v/>
      </c>
      <c r="L608" s="171" t="str">
        <f aca="false">IF(Q$11&lt;&gt;"",IF($B608&lt;&gt;"",K608-J608,""),"")</f>
        <v/>
      </c>
      <c r="M608" s="172" t="str">
        <f aca="false">IF(B608&lt;&gt;"",RANK(L608,L$516:L$615),"")</f>
        <v/>
      </c>
      <c r="N608" s="172" t="str">
        <f aca="false">IF(B608&lt;&gt;"",'Classement Général'!BF103,"")</f>
        <v/>
      </c>
      <c r="O608" s="172" t="str">
        <f aca="false">IF(B204&lt;&gt;"",'Calculs (M1..M20)'!A106,"")</f>
        <v/>
      </c>
      <c r="P608" s="0"/>
      <c r="Q608" s="0"/>
      <c r="R608" s="0"/>
      <c r="S608" s="0"/>
      <c r="T608" s="0"/>
      <c r="U608" s="0"/>
      <c r="V608" s="0"/>
      <c r="AH608" s="49" t="n">
        <f aca="false">IF($G608&lt;&gt;"",AG608,"")</f>
        <v>0</v>
      </c>
      <c r="AI608" s="169"/>
      <c r="AJ608" s="170"/>
    </row>
    <row r="609" customFormat="false" ht="13" hidden="true" customHeight="false" outlineLevel="0" collapsed="false">
      <c r="A609" s="0"/>
      <c r="B609" s="167" t="str">
        <f aca="false">IF(B508&lt;&gt;"",B508,"")</f>
        <v/>
      </c>
      <c r="C609" s="116" t="str">
        <f aca="false">IF(C508&lt;&gt;"",C508,"")</f>
        <v/>
      </c>
      <c r="D609" s="116" t="str">
        <f aca="false">IF(D508&lt;&gt;"",D508,"")</f>
        <v/>
      </c>
      <c r="E609" s="116" t="str">
        <f aca="false">IF(E508&lt;&gt;"",E508,"")</f>
        <v/>
      </c>
      <c r="F609" s="116" t="n">
        <v>6</v>
      </c>
      <c r="G609" s="168" t="n">
        <f aca="false">G508</f>
        <v>0</v>
      </c>
      <c r="H609" s="49" t="n">
        <f aca="false">IF($G609&lt;&gt;"",G609,"")</f>
        <v>0</v>
      </c>
      <c r="I609" s="169"/>
      <c r="J609" s="170"/>
      <c r="K609" s="171" t="str">
        <f aca="false">IF($B609&lt;&gt;"",IF(I609,(INDEX(P$516:Q$519,MATCH(H609,P$516:P$519),2)/I609)*1000,0),"")</f>
        <v/>
      </c>
      <c r="L609" s="171" t="str">
        <f aca="false">IF(Q$11&lt;&gt;"",IF($B609&lt;&gt;"",K609-J609,""),"")</f>
        <v/>
      </c>
      <c r="M609" s="172" t="str">
        <f aca="false">IF(B609&lt;&gt;"",RANK(L609,L$516:L$615),"")</f>
        <v/>
      </c>
      <c r="N609" s="172" t="str">
        <f aca="false">IF(B609&lt;&gt;"",'Classement Général'!BF104,"")</f>
        <v/>
      </c>
      <c r="O609" s="172" t="str">
        <f aca="false">IF(B205&lt;&gt;"",'Calculs (M1..M20)'!A107,"")</f>
        <v/>
      </c>
      <c r="P609" s="0"/>
      <c r="Q609" s="0"/>
      <c r="R609" s="0"/>
      <c r="S609" s="0"/>
      <c r="T609" s="0"/>
      <c r="U609" s="0"/>
      <c r="V609" s="0"/>
      <c r="AH609" s="49" t="n">
        <f aca="false">IF($G609&lt;&gt;"",AG609,"")</f>
        <v>0</v>
      </c>
      <c r="AI609" s="169"/>
      <c r="AJ609" s="170"/>
    </row>
    <row r="610" customFormat="false" ht="13" hidden="true" customHeight="false" outlineLevel="0" collapsed="false">
      <c r="A610" s="0"/>
      <c r="B610" s="167" t="str">
        <f aca="false">IF(B509&lt;&gt;"",B509,"")</f>
        <v/>
      </c>
      <c r="C610" s="116" t="str">
        <f aca="false">IF(C509&lt;&gt;"",C509,"")</f>
        <v/>
      </c>
      <c r="D610" s="116" t="str">
        <f aca="false">IF(D509&lt;&gt;"",D509,"")</f>
        <v/>
      </c>
      <c r="E610" s="116" t="str">
        <f aca="false">IF(E509&lt;&gt;"",E509,"")</f>
        <v/>
      </c>
      <c r="F610" s="116" t="n">
        <v>6</v>
      </c>
      <c r="G610" s="168" t="n">
        <f aca="false">G509</f>
        <v>0</v>
      </c>
      <c r="H610" s="49" t="n">
        <f aca="false">IF($G610&lt;&gt;"",G610,"")</f>
        <v>0</v>
      </c>
      <c r="I610" s="169"/>
      <c r="J610" s="170"/>
      <c r="K610" s="171" t="str">
        <f aca="false">IF($B610&lt;&gt;"",IF(I610,(INDEX(P$516:Q$519,MATCH(H610,P$516:P$519),2)/I610)*1000,0),"")</f>
        <v/>
      </c>
      <c r="L610" s="171" t="str">
        <f aca="false">IF(Q$11&lt;&gt;"",IF($B610&lt;&gt;"",K610-J610,""),"")</f>
        <v/>
      </c>
      <c r="M610" s="172" t="str">
        <f aca="false">IF(B610&lt;&gt;"",RANK(L610,L$516:L$615),"")</f>
        <v/>
      </c>
      <c r="N610" s="172" t="str">
        <f aca="false">IF(B610&lt;&gt;"",'Classement Général'!BF105,"")</f>
        <v/>
      </c>
      <c r="O610" s="172" t="str">
        <f aca="false">IF(B206&lt;&gt;"",'Calculs (M1..M20)'!A108,"")</f>
        <v/>
      </c>
      <c r="P610" s="0"/>
      <c r="Q610" s="0"/>
      <c r="R610" s="0"/>
      <c r="S610" s="0"/>
      <c r="T610" s="0"/>
      <c r="U610" s="0"/>
      <c r="V610" s="0"/>
      <c r="AH610" s="49" t="n">
        <f aca="false">IF($G610&lt;&gt;"",AG610,"")</f>
        <v>0</v>
      </c>
      <c r="AI610" s="169"/>
      <c r="AJ610" s="170"/>
    </row>
    <row r="611" customFormat="false" ht="13" hidden="true" customHeight="false" outlineLevel="0" collapsed="false">
      <c r="A611" s="0"/>
      <c r="B611" s="167" t="str">
        <f aca="false">IF(B510&lt;&gt;"",B510,"")</f>
        <v/>
      </c>
      <c r="C611" s="116" t="str">
        <f aca="false">IF(C510&lt;&gt;"",C510,"")</f>
        <v/>
      </c>
      <c r="D611" s="116" t="str">
        <f aca="false">IF(D510&lt;&gt;"",D510,"")</f>
        <v/>
      </c>
      <c r="E611" s="116" t="str">
        <f aca="false">IF(E510&lt;&gt;"",E510,"")</f>
        <v/>
      </c>
      <c r="F611" s="116" t="n">
        <v>6</v>
      </c>
      <c r="G611" s="168" t="n">
        <f aca="false">G510</f>
        <v>0</v>
      </c>
      <c r="H611" s="49" t="n">
        <f aca="false">IF($G611&lt;&gt;"",G611,"")</f>
        <v>0</v>
      </c>
      <c r="I611" s="169"/>
      <c r="J611" s="170"/>
      <c r="K611" s="171" t="str">
        <f aca="false">IF($B611&lt;&gt;"",IF(I611,(INDEX(P$516:Q$519,MATCH(H611,P$516:P$519),2)/I611)*1000,0),"")</f>
        <v/>
      </c>
      <c r="L611" s="171" t="str">
        <f aca="false">IF(Q$11&lt;&gt;"",IF($B611&lt;&gt;"",K611-J611,""),"")</f>
        <v/>
      </c>
      <c r="M611" s="172" t="str">
        <f aca="false">IF(B611&lt;&gt;"",RANK(L611,L$516:L$615),"")</f>
        <v/>
      </c>
      <c r="N611" s="172" t="str">
        <f aca="false">IF(B611&lt;&gt;"",'Classement Général'!BF106,"")</f>
        <v/>
      </c>
      <c r="O611" s="172" t="str">
        <f aca="false">IF(B207&lt;&gt;"",'Calculs (M1..M20)'!A109,"")</f>
        <v/>
      </c>
      <c r="P611" s="0"/>
      <c r="Q611" s="0"/>
      <c r="R611" s="0"/>
      <c r="S611" s="0"/>
      <c r="T611" s="0"/>
      <c r="U611" s="0"/>
      <c r="V611" s="0"/>
      <c r="AH611" s="49" t="n">
        <f aca="false">IF($G611&lt;&gt;"",AG611,"")</f>
        <v>0</v>
      </c>
      <c r="AI611" s="169"/>
      <c r="AJ611" s="170"/>
    </row>
    <row r="612" customFormat="false" ht="13" hidden="true" customHeight="false" outlineLevel="0" collapsed="false">
      <c r="A612" s="0"/>
      <c r="B612" s="167" t="str">
        <f aca="false">IF(B511&lt;&gt;"",B511,"")</f>
        <v/>
      </c>
      <c r="C612" s="116" t="str">
        <f aca="false">IF(C511&lt;&gt;"",C511,"")</f>
        <v/>
      </c>
      <c r="D612" s="116" t="str">
        <f aca="false">IF(D511&lt;&gt;"",D511,"")</f>
        <v/>
      </c>
      <c r="E612" s="116" t="str">
        <f aca="false">IF(E511&lt;&gt;"",E511,"")</f>
        <v/>
      </c>
      <c r="F612" s="116" t="n">
        <v>6</v>
      </c>
      <c r="G612" s="168" t="n">
        <f aca="false">G511</f>
        <v>0</v>
      </c>
      <c r="H612" s="49" t="n">
        <f aca="false">IF($G612&lt;&gt;"",G612,"")</f>
        <v>0</v>
      </c>
      <c r="I612" s="169"/>
      <c r="J612" s="170"/>
      <c r="K612" s="171" t="str">
        <f aca="false">IF($B612&lt;&gt;"",IF(I612,(INDEX(P$516:Q$519,MATCH(H612,P$516:P$519),2)/I612)*1000,0),"")</f>
        <v/>
      </c>
      <c r="L612" s="171" t="str">
        <f aca="false">IF(Q$11&lt;&gt;"",IF($B612&lt;&gt;"",K612-J612,""),"")</f>
        <v/>
      </c>
      <c r="M612" s="172" t="str">
        <f aca="false">IF(B612&lt;&gt;"",RANK(L612,L$516:L$615),"")</f>
        <v/>
      </c>
      <c r="N612" s="172" t="str">
        <f aca="false">IF(B612&lt;&gt;"",'Classement Général'!BF107,"")</f>
        <v/>
      </c>
      <c r="O612" s="172" t="str">
        <f aca="false">IF(B208&lt;&gt;"",'Calculs (M1..M20)'!A110,"")</f>
        <v/>
      </c>
      <c r="P612" s="0"/>
      <c r="Q612" s="0"/>
      <c r="R612" s="0"/>
      <c r="S612" s="0"/>
      <c r="T612" s="0"/>
      <c r="U612" s="0"/>
      <c r="V612" s="0"/>
      <c r="AH612" s="49" t="n">
        <f aca="false">IF($G612&lt;&gt;"",AG612,"")</f>
        <v>0</v>
      </c>
      <c r="AI612" s="169"/>
      <c r="AJ612" s="170"/>
    </row>
    <row r="613" customFormat="false" ht="13" hidden="true" customHeight="false" outlineLevel="0" collapsed="false">
      <c r="A613" s="0"/>
      <c r="B613" s="167" t="str">
        <f aca="false">IF(B512&lt;&gt;"",B512,"")</f>
        <v/>
      </c>
      <c r="C613" s="116" t="str">
        <f aca="false">IF(C512&lt;&gt;"",C512,"")</f>
        <v/>
      </c>
      <c r="D613" s="116" t="str">
        <f aca="false">IF(D512&lt;&gt;"",D512,"")</f>
        <v/>
      </c>
      <c r="E613" s="116" t="str">
        <f aca="false">IF(E512&lt;&gt;"",E512,"")</f>
        <v/>
      </c>
      <c r="F613" s="116" t="n">
        <v>6</v>
      </c>
      <c r="G613" s="168" t="n">
        <f aca="false">G512</f>
        <v>0</v>
      </c>
      <c r="H613" s="49" t="n">
        <f aca="false">IF($G613&lt;&gt;"",G613,"")</f>
        <v>0</v>
      </c>
      <c r="I613" s="169"/>
      <c r="J613" s="170"/>
      <c r="K613" s="171" t="str">
        <f aca="false">IF($B613&lt;&gt;"",IF(I613,(INDEX(P$516:Q$519,MATCH(H613,P$516:P$519),2)/I613)*1000,0),"")</f>
        <v/>
      </c>
      <c r="L613" s="171" t="str">
        <f aca="false">IF(Q$11&lt;&gt;"",IF($B613&lt;&gt;"",K613-J613,""),"")</f>
        <v/>
      </c>
      <c r="M613" s="172" t="str">
        <f aca="false">IF(B613&lt;&gt;"",RANK(L613,L$516:L$615),"")</f>
        <v/>
      </c>
      <c r="N613" s="172" t="str">
        <f aca="false">IF(B613&lt;&gt;"",'Classement Général'!BF108,"")</f>
        <v/>
      </c>
      <c r="O613" s="172" t="str">
        <f aca="false">IF(B209&lt;&gt;"",'Calculs (M1..M20)'!A111,"")</f>
        <v/>
      </c>
      <c r="P613" s="0"/>
      <c r="Q613" s="0"/>
      <c r="R613" s="0"/>
      <c r="S613" s="0"/>
      <c r="T613" s="0"/>
      <c r="U613" s="0"/>
      <c r="V613" s="0"/>
      <c r="AH613" s="49" t="n">
        <f aca="false">IF($G613&lt;&gt;"",AG613,"")</f>
        <v>0</v>
      </c>
      <c r="AI613" s="169"/>
      <c r="AJ613" s="170"/>
    </row>
    <row r="614" customFormat="false" ht="13" hidden="true" customHeight="false" outlineLevel="0" collapsed="false">
      <c r="A614" s="0"/>
      <c r="B614" s="167" t="str">
        <f aca="false">IF(B513&lt;&gt;"",B513,"")</f>
        <v/>
      </c>
      <c r="C614" s="116" t="str">
        <f aca="false">IF(C513&lt;&gt;"",C513,"")</f>
        <v/>
      </c>
      <c r="D614" s="116" t="str">
        <f aca="false">IF(D513&lt;&gt;"",D513,"")</f>
        <v/>
      </c>
      <c r="E614" s="116" t="str">
        <f aca="false">IF(E513&lt;&gt;"",E513,"")</f>
        <v/>
      </c>
      <c r="F614" s="116" t="n">
        <v>6</v>
      </c>
      <c r="G614" s="168" t="n">
        <f aca="false">G513</f>
        <v>0</v>
      </c>
      <c r="H614" s="49" t="n">
        <f aca="false">IF($G614&lt;&gt;"",G614,"")</f>
        <v>0</v>
      </c>
      <c r="I614" s="169"/>
      <c r="J614" s="170"/>
      <c r="K614" s="171" t="str">
        <f aca="false">IF($B614&lt;&gt;"",IF(I614,(INDEX(P$516:Q$519,MATCH(H614,P$516:P$519),2)/I614)*1000,0),"")</f>
        <v/>
      </c>
      <c r="L614" s="171" t="str">
        <f aca="false">IF(Q$11&lt;&gt;"",IF($B614&lt;&gt;"",K614-J614,""),"")</f>
        <v/>
      </c>
      <c r="M614" s="172" t="str">
        <f aca="false">IF(B614&lt;&gt;"",RANK(L614,L$516:L$615),"")</f>
        <v/>
      </c>
      <c r="N614" s="172" t="str">
        <f aca="false">IF(B614&lt;&gt;"",'Classement Général'!BF109,"")</f>
        <v/>
      </c>
      <c r="O614" s="172" t="str">
        <f aca="false">IF(B210&lt;&gt;"",'Calculs (M1..M20)'!A112,"")</f>
        <v/>
      </c>
      <c r="P614" s="0"/>
      <c r="Q614" s="0"/>
      <c r="R614" s="0"/>
      <c r="S614" s="0"/>
      <c r="T614" s="0"/>
      <c r="U614" s="0"/>
      <c r="V614" s="0"/>
      <c r="AH614" s="49" t="n">
        <f aca="false">IF($G614&lt;&gt;"",AG614,"")</f>
        <v>0</v>
      </c>
      <c r="AI614" s="169"/>
      <c r="AJ614" s="170"/>
    </row>
    <row r="615" customFormat="false" ht="13" hidden="true" customHeight="false" outlineLevel="0" collapsed="false">
      <c r="A615" s="0"/>
      <c r="B615" s="167" t="str">
        <f aca="false">IF(B514&lt;&gt;"",B514,"")</f>
        <v/>
      </c>
      <c r="C615" s="116" t="str">
        <f aca="false">IF(C514&lt;&gt;"",C514,"")</f>
        <v/>
      </c>
      <c r="D615" s="116" t="str">
        <f aca="false">IF(D514&lt;&gt;"",D514,"")</f>
        <v/>
      </c>
      <c r="E615" s="116" t="str">
        <f aca="false">IF(E514&lt;&gt;"",E514,"")</f>
        <v/>
      </c>
      <c r="F615" s="116" t="n">
        <v>6</v>
      </c>
      <c r="G615" s="168" t="n">
        <f aca="false">G514</f>
        <v>0</v>
      </c>
      <c r="H615" s="49" t="n">
        <f aca="false">IF($G615&lt;&gt;"",G615,"")</f>
        <v>0</v>
      </c>
      <c r="I615" s="173"/>
      <c r="J615" s="174"/>
      <c r="K615" s="171" t="str">
        <f aca="false">IF($B615&lt;&gt;"",IF(I615,(INDEX(P$516:Q$519,MATCH(H615,P$516:P$519),2)/I615)*1000,0),"")</f>
        <v/>
      </c>
      <c r="L615" s="171" t="str">
        <f aca="false">IF(Q$11&lt;&gt;"",IF($B615&lt;&gt;"",K615-J615,""),"")</f>
        <v/>
      </c>
      <c r="M615" s="172" t="str">
        <f aca="false">IF(B615&lt;&gt;"",RANK(L615,L$516:L$615),"")</f>
        <v/>
      </c>
      <c r="N615" s="172" t="str">
        <f aca="false">IF(B615&lt;&gt;"",'Classement Général'!BF110,"")</f>
        <v/>
      </c>
      <c r="O615" s="172" t="str">
        <f aca="false">IF(B211&lt;&gt;"",'Calculs (M1..M20)'!A113,"")</f>
        <v/>
      </c>
      <c r="P615" s="0"/>
      <c r="Q615" s="0"/>
      <c r="R615" s="0"/>
      <c r="S615" s="0"/>
      <c r="T615" s="0"/>
      <c r="U615" s="0"/>
      <c r="V615" s="0"/>
      <c r="AH615" s="49" t="n">
        <f aca="false">IF($G615&lt;&gt;"",AG615,"")</f>
        <v>0</v>
      </c>
      <c r="AI615" s="173"/>
      <c r="AJ615" s="174"/>
    </row>
    <row r="616" customFormat="false" ht="12.5" hidden="true" customHeight="false" outlineLevel="0" collapsed="false">
      <c r="A616" s="137"/>
      <c r="B616" s="164" t="str">
        <f aca="false">IF(B515&lt;&gt;"",B515,"")</f>
        <v>Nom</v>
      </c>
      <c r="C616" s="165" t="str">
        <f aca="false">IF(C515&lt;&gt;"",C515,"")</f>
        <v>Dossard</v>
      </c>
      <c r="D616" s="165" t="str">
        <f aca="false">IF(D515&lt;&gt;"",D515,"")</f>
        <v>Freq</v>
      </c>
      <c r="E616" s="165" t="str">
        <f aca="false">IF(E515&lt;&gt;"",E515,"")</f>
        <v>Equipe</v>
      </c>
      <c r="F616" s="165" t="s">
        <v>103</v>
      </c>
      <c r="G616" s="165" t="s">
        <v>88</v>
      </c>
      <c r="H616" s="166" t="s">
        <v>104</v>
      </c>
      <c r="I616" s="141" t="s">
        <v>91</v>
      </c>
      <c r="J616" s="142" t="s">
        <v>105</v>
      </c>
      <c r="K616" s="120" t="s">
        <v>106</v>
      </c>
      <c r="L616" s="120" t="s">
        <v>107</v>
      </c>
      <c r="M616" s="120" t="s">
        <v>97</v>
      </c>
      <c r="N616" s="120" t="s">
        <v>100</v>
      </c>
      <c r="O616" s="120" t="s">
        <v>108</v>
      </c>
      <c r="P616" s="143" t="s">
        <v>104</v>
      </c>
      <c r="Q616" s="144" t="s">
        <v>109</v>
      </c>
      <c r="R616" s="145" t="s">
        <v>110</v>
      </c>
      <c r="S616" s="146" t="s">
        <v>111</v>
      </c>
      <c r="T616" s="147" t="s">
        <v>112</v>
      </c>
      <c r="U616" s="5" t="s">
        <v>104</v>
      </c>
      <c r="V616" s="0"/>
      <c r="AH616" s="166" t="s">
        <v>104</v>
      </c>
      <c r="AI616" s="141" t="s">
        <v>91</v>
      </c>
      <c r="AJ616" s="142" t="s">
        <v>105</v>
      </c>
    </row>
    <row r="617" customFormat="false" ht="13" hidden="false" customHeight="false" outlineLevel="0" collapsed="false">
      <c r="A617" s="0"/>
      <c r="B617" s="167" t="str">
        <f aca="false">IF(B516&lt;&gt;"",B516,"")</f>
        <v>Sébastien CHABAUD</v>
      </c>
      <c r="C617" s="116" t="n">
        <f aca="false">IF(C516&lt;&gt;"",C516,"")</f>
        <v>1</v>
      </c>
      <c r="D617" s="116" t="str">
        <f aca="false">IF(D516&lt;&gt;"",D516,"")</f>
        <v>2.4GHz</v>
      </c>
      <c r="E617" s="116" t="str">
        <f aca="false">IF(E516&lt;&gt;"",E516,"")</f>
        <v/>
      </c>
      <c r="F617" s="116" t="n">
        <v>7</v>
      </c>
      <c r="G617" s="168" t="n">
        <f aca="false">G516</f>
        <v>1</v>
      </c>
      <c r="H617" s="49" t="n">
        <f aca="false">IF($G617&lt;&gt;"",G617,"")</f>
        <v>1</v>
      </c>
      <c r="I617" s="169" t="n">
        <v>56.4</v>
      </c>
      <c r="J617" s="170"/>
      <c r="K617" s="171" t="n">
        <f aca="false">IF($B617&lt;&gt;"",IF(I617,(INDEX(P$617:Q$620,MATCH(H617,P$617:P$620),2)/I617)*1000,0),"")</f>
        <v>717.90780141844</v>
      </c>
      <c r="L617" s="171" t="n">
        <f aca="false">IF(Q$617&lt;&gt;"",IF($B617&lt;&gt;"",K617-$J617,""),"")</f>
        <v>717.90780141844</v>
      </c>
      <c r="M617" s="172" t="n">
        <f aca="false">IF(B617&lt;&gt;"",RANK(L617,L$617:L$716),"")</f>
        <v>20</v>
      </c>
      <c r="N617" s="172" t="n">
        <f aca="false">IF(B617&lt;&gt;"",'Classement Général'!BG11,"")</f>
        <v>22</v>
      </c>
      <c r="O617" s="172" t="n">
        <f aca="false">IF(B112&lt;&gt;"",'Calculs (M1..M20)'!A14,"")</f>
        <v>22</v>
      </c>
      <c r="P617" s="154" t="n">
        <f aca="false">IF(DMIN($H616:$I717,$P$10,$U$10:$U$11)&lt;&gt;0,1,"")</f>
        <v>1</v>
      </c>
      <c r="Q617" s="155" t="n">
        <f aca="false">IF(DMIN($H616:$I717,$I$10,$U$10:$U$11)&lt;&gt;0,DMIN($H616:$I717,$I$10,$U$10:$U$11),"")</f>
        <v>40.49</v>
      </c>
      <c r="R617" s="151" t="n">
        <f aca="false">IF(DMAX($H616:$I717,$I$10,$U$10:$U$11)&lt;&gt;0,DMAX($H616:$I717,$I$10,$U$10:$U$11),"")</f>
        <v>61.5</v>
      </c>
      <c r="S617" s="156" t="n">
        <f aca="false">IF($P617&lt;&gt;"",IF(DAVERAGE($H616:$I717,$I$10,$U$10:$U$11)&lt;&gt;0,DAVERAGE($H616:$I717,$I$10,$U$10:$U$11),""),"")</f>
        <v>47.7872727272727</v>
      </c>
      <c r="T617" s="157" t="n">
        <f aca="false">IF($P617&lt;&gt;"",IF(DCOUNTA($H616:$I717,$I$10,$U$10:$U$11)&lt;&gt;0,DCOUNTA($H616:$I717,$I$10,$U$10:$U$11),""),"")</f>
        <v>22</v>
      </c>
      <c r="U617" s="5" t="n">
        <v>1</v>
      </c>
      <c r="V617" s="0"/>
      <c r="AH617" s="49" t="n">
        <f aca="false">IF($G617&lt;&gt;"",AG617,"")</f>
        <v>0</v>
      </c>
      <c r="AI617" s="169"/>
      <c r="AJ617" s="170"/>
    </row>
    <row r="618" customFormat="false" ht="13" hidden="false" customHeight="false" outlineLevel="0" collapsed="false">
      <c r="A618" s="0"/>
      <c r="B618" s="167" t="str">
        <f aca="false">IF(B517&lt;&gt;"",B517,"")</f>
        <v>Herve DALL AVA</v>
      </c>
      <c r="C618" s="116" t="n">
        <f aca="false">IF(C517&lt;&gt;"",C517,"")</f>
        <v>2</v>
      </c>
      <c r="D618" s="116" t="str">
        <f aca="false">IF(D517&lt;&gt;"",D517,"")</f>
        <v>2.4GHz</v>
      </c>
      <c r="E618" s="116" t="str">
        <f aca="false">IF(E517&lt;&gt;"",E517,"")</f>
        <v/>
      </c>
      <c r="F618" s="116" t="n">
        <v>7</v>
      </c>
      <c r="G618" s="168" t="n">
        <f aca="false">G517</f>
        <v>1</v>
      </c>
      <c r="H618" s="49" t="n">
        <f aca="false">IF($G618&lt;&gt;"",G618,"")</f>
        <v>1</v>
      </c>
      <c r="I618" s="169" t="n">
        <v>46.63</v>
      </c>
      <c r="J618" s="170"/>
      <c r="K618" s="171" t="n">
        <f aca="false">IF($B618&lt;&gt;"",IF(I618,(INDEX(P$617:Q$620,MATCH(H618,P$617:P$620),2)/I618)*1000,0),"")</f>
        <v>868.325112588462</v>
      </c>
      <c r="L618" s="171" t="n">
        <f aca="false">IF(Q$11&lt;&gt;"",IF($B618&lt;&gt;"",K618-J618,""),"")</f>
        <v>868.325112588462</v>
      </c>
      <c r="M618" s="172" t="n">
        <f aca="false">IF(B618&lt;&gt;"",RANK(L618,L$617:L$716),"")</f>
        <v>10</v>
      </c>
      <c r="N618" s="172" t="n">
        <f aca="false">IF(B618&lt;&gt;"",'Classement Général'!BG12,"")</f>
        <v>8</v>
      </c>
      <c r="O618" s="172" t="n">
        <f aca="false">IF(B113&lt;&gt;"",'Calculs (M1..M20)'!A15,"")</f>
        <v>8</v>
      </c>
      <c r="P618" s="154" t="str">
        <f aca="false">IF(DMIN($H616:$I717,$P$10,$U$12:$U$13)&lt;&gt;0,2,"")</f>
        <v/>
      </c>
      <c r="Q618" s="155" t="str">
        <f aca="false">IF(DMIN($H616:$I717,$I$10,$U$12:$U$13)&lt;&gt;0,DMIN($H616:$I717,$I$10,$U$12:$U$13),"")</f>
        <v/>
      </c>
      <c r="R618" s="151" t="str">
        <f aca="false">IF(DMAX($H616:$I717,$I$10,$U$12:$U$13)&lt;&gt;0,DMAX($H616:$I717,$I$10,$U$12:$U$13),"")</f>
        <v/>
      </c>
      <c r="S618" s="156" t="str">
        <f aca="false">IF($P618&lt;&gt;"",IF(DAVERAGE($H616:$I717,$I$10,$U$12:$U$13)&lt;&gt;0,DAVERAGE($H616:$I717,$I$10,$U$12:$U$13),""),"")</f>
        <v/>
      </c>
      <c r="T618" s="157" t="str">
        <f aca="false">IF($P617&lt;&gt;"",IF(DCOUNTA($H616:$I717,$I$10,$U$12:$U$13)&lt;&gt;0,DCOUNTA($H616:$I717,$I$10,$U$12:$U$13),""),"")</f>
        <v/>
      </c>
      <c r="U618" s="5" t="s">
        <v>104</v>
      </c>
      <c r="V618" s="0"/>
      <c r="AH618" s="49" t="n">
        <f aca="false">IF($G618&lt;&gt;"",AG618,"")</f>
        <v>0</v>
      </c>
      <c r="AI618" s="169"/>
      <c r="AJ618" s="170"/>
    </row>
    <row r="619" customFormat="false" ht="13" hidden="false" customHeight="false" outlineLevel="0" collapsed="false">
      <c r="A619" s="0"/>
      <c r="B619" s="167" t="str">
        <f aca="false">IF(B518&lt;&gt;"",B518,"")</f>
        <v>Jean Luc FOUCHER</v>
      </c>
      <c r="C619" s="116" t="n">
        <f aca="false">IF(C518&lt;&gt;"",C518,"")</f>
        <v>3</v>
      </c>
      <c r="D619" s="116" t="str">
        <f aca="false">IF(D518&lt;&gt;"",D518,"")</f>
        <v>2.4GHz</v>
      </c>
      <c r="E619" s="116" t="str">
        <f aca="false">IF(E518&lt;&gt;"",E518,"")</f>
        <v/>
      </c>
      <c r="F619" s="116" t="n">
        <v>7</v>
      </c>
      <c r="G619" s="168" t="n">
        <f aca="false">G518</f>
        <v>1</v>
      </c>
      <c r="H619" s="49" t="n">
        <f aca="false">IF($G619&lt;&gt;"",G619,"")</f>
        <v>1</v>
      </c>
      <c r="I619" s="169" t="n">
        <v>47.08</v>
      </c>
      <c r="J619" s="170"/>
      <c r="K619" s="171" t="n">
        <f aca="false">IF($B619&lt;&gt;"",IF(I619,(INDEX(P$617:Q$620,MATCH(H619,P$617:P$620),2)/I619)*1000,0),"")</f>
        <v>860.025488530162</v>
      </c>
      <c r="L619" s="171" t="n">
        <f aca="false">IF(Q$11&lt;&gt;"",IF($B619&lt;&gt;"",K619-J619,""),"")</f>
        <v>860.025488530162</v>
      </c>
      <c r="M619" s="172" t="n">
        <f aca="false">IF(B619&lt;&gt;"",RANK(L619,L$617:L$716),"")</f>
        <v>12</v>
      </c>
      <c r="N619" s="172" t="n">
        <f aca="false">IF(B619&lt;&gt;"",'Classement Général'!BG13,"")</f>
        <v>15</v>
      </c>
      <c r="O619" s="172" t="n">
        <f aca="false">IF(B114&lt;&gt;"",'Calculs (M1..M20)'!A16,"")</f>
        <v>15</v>
      </c>
      <c r="P619" s="154" t="str">
        <f aca="false">IF(DMIN($H616:$I717,$P$10,$U$14:$U$15)&lt;&gt;0,3,"")</f>
        <v/>
      </c>
      <c r="Q619" s="155" t="str">
        <f aca="false">IF(DMIN($H616:$I717,$I$10,$U$14:$U$15)&lt;&gt;0,DMIN($H616:$I717,$I$10,$U$14:$U$15),"")</f>
        <v/>
      </c>
      <c r="R619" s="151" t="str">
        <f aca="false">IF(DMAX($H616:$I717,$I$10,$U$14:$U$15)&lt;&gt;0,DMAX($H616:$I717,$I$10,$U$14:$U$15),"")</f>
        <v/>
      </c>
      <c r="S619" s="156" t="str">
        <f aca="false">IF($P619&lt;&gt;"",IF(DAVERAGE($H616:$I717,$I$10,$U$14:$U$15)&lt;&gt;0,DAVERAGE($H616:$I717,$I$10,$U$14:$U$15),""),"")</f>
        <v/>
      </c>
      <c r="T619" s="157" t="str">
        <f aca="false">IF($P619&lt;&gt;"",IF(DCOUNTA($H616:$I717,$I$10,$U$14:$U$15)&lt;&gt;0,DCOUNTA($H616:$I717,$I$10,$U$14:$U$15),""),"")</f>
        <v/>
      </c>
      <c r="U619" s="5" t="n">
        <v>2</v>
      </c>
      <c r="V619" s="0"/>
      <c r="AH619" s="49" t="n">
        <f aca="false">IF($G619&lt;&gt;"",AG619,"")</f>
        <v>0</v>
      </c>
      <c r="AI619" s="169"/>
      <c r="AJ619" s="170"/>
    </row>
    <row r="620" customFormat="false" ht="13.5" hidden="false" customHeight="false" outlineLevel="0" collapsed="false">
      <c r="A620" s="0"/>
      <c r="B620" s="167" t="str">
        <f aca="false">IF(B519&lt;&gt;"",B519,"")</f>
        <v>Thomas DELARBRE</v>
      </c>
      <c r="C620" s="116" t="n">
        <f aca="false">IF(C519&lt;&gt;"",C519,"")</f>
        <v>4</v>
      </c>
      <c r="D620" s="116" t="str">
        <f aca="false">IF(D519&lt;&gt;"",D519,"")</f>
        <v>2.4GHz</v>
      </c>
      <c r="E620" s="116" t="str">
        <f aca="false">IF(E519&lt;&gt;"",E519,"")</f>
        <v/>
      </c>
      <c r="F620" s="116" t="n">
        <v>7</v>
      </c>
      <c r="G620" s="168" t="n">
        <f aca="false">G519</f>
        <v>1</v>
      </c>
      <c r="H620" s="49" t="n">
        <f aca="false">IF($G620&lt;&gt;"",G620,"")</f>
        <v>1</v>
      </c>
      <c r="I620" s="169" t="n">
        <v>43.97</v>
      </c>
      <c r="J620" s="170"/>
      <c r="K620" s="171" t="n">
        <f aca="false">IF($B620&lt;&gt;"",IF(I620,(INDEX(P$617:Q$620,MATCH(H620,P$617:P$620),2)/I620)*1000,0),"")</f>
        <v>920.855128496702</v>
      </c>
      <c r="L620" s="171" t="n">
        <f aca="false">IF(Q$11&lt;&gt;"",IF($B620&lt;&gt;"",K620-J620,""),"")</f>
        <v>920.855128496702</v>
      </c>
      <c r="M620" s="172" t="n">
        <f aca="false">IF(B620&lt;&gt;"",RANK(L620,L$617:L$716),"")</f>
        <v>6</v>
      </c>
      <c r="N620" s="172" t="n">
        <f aca="false">IF(B620&lt;&gt;"",'Classement Général'!BG14,"")</f>
        <v>10</v>
      </c>
      <c r="O620" s="172" t="n">
        <f aca="false">IF(B115&lt;&gt;"",'Calculs (M1..M20)'!A17,"")</f>
        <v>10</v>
      </c>
      <c r="P620" s="158" t="str">
        <f aca="false">IF(DMIN($H616:$I717,$P$10,$U$16:$U$17)&lt;&gt;0,4,"")</f>
        <v/>
      </c>
      <c r="Q620" s="159" t="str">
        <f aca="false">IF(DMIN($H616:$I717,$I$10,$U$16:$U$17)&lt;&gt;0,DMIN($H616:$I717,$I$10,$U$16:$U$17),"")</f>
        <v/>
      </c>
      <c r="R620" s="160" t="str">
        <f aca="false">IF(DMAX($H616:$I717,$I$10,$U$16:$U$17)&lt;&gt;0,DMAX($H616:$I717,$I$10,$U$16:$U$17),"")</f>
        <v/>
      </c>
      <c r="S620" s="161" t="str">
        <f aca="false">IF($P620&lt;&gt;"",IF(DAVERAGE($H616:$I717,$I$10,$U$16:$U$17)&lt;&gt;0,DAVERAGE($H616:$I717,$I$10,$U$16:$U$17),""),"")</f>
        <v/>
      </c>
      <c r="T620" s="162" t="str">
        <f aca="false">IF($P619&lt;&gt;"",IF(DCOUNTA($H616:$I717,$I$10,$U$16:$U$17)&lt;&gt;0,DCOUNTA($H616:$I717,$I$10,$U$16:$U$17),""),"")</f>
        <v/>
      </c>
      <c r="U620" s="5" t="s">
        <v>104</v>
      </c>
      <c r="V620" s="0"/>
      <c r="AH620" s="49" t="n">
        <f aca="false">IF($G620&lt;&gt;"",AG620,"")</f>
        <v>0</v>
      </c>
      <c r="AI620" s="169"/>
      <c r="AJ620" s="170"/>
    </row>
    <row r="621" customFormat="false" ht="13.5" hidden="false" customHeight="false" outlineLevel="0" collapsed="false">
      <c r="A621" s="0"/>
      <c r="B621" s="167" t="str">
        <f aca="false">IF(B520&lt;&gt;"",B520,"")</f>
        <v>Pierre DIATTA</v>
      </c>
      <c r="C621" s="116" t="n">
        <f aca="false">IF(C520&lt;&gt;"",C520,"")</f>
        <v>5</v>
      </c>
      <c r="D621" s="116" t="str">
        <f aca="false">IF(D520&lt;&gt;"",D520,"")</f>
        <v>2.4GHz</v>
      </c>
      <c r="E621" s="116" t="str">
        <f aca="false">IF(E520&lt;&gt;"",E520,"")</f>
        <v/>
      </c>
      <c r="F621" s="116" t="n">
        <v>7</v>
      </c>
      <c r="G621" s="168" t="n">
        <f aca="false">G520</f>
        <v>1</v>
      </c>
      <c r="H621" s="49" t="n">
        <f aca="false">IF($G621&lt;&gt;"",G621,"")</f>
        <v>1</v>
      </c>
      <c r="I621" s="169" t="n">
        <v>46.42</v>
      </c>
      <c r="J621" s="170"/>
      <c r="K621" s="171" t="n">
        <f aca="false">IF($B621&lt;&gt;"",IF(I621,(INDEX(P$617:Q$620,MATCH(H621,P$617:P$620),2)/I621)*1000,0),"")</f>
        <v>872.253339077984</v>
      </c>
      <c r="L621" s="171" t="n">
        <f aca="false">IF(Q$11&lt;&gt;"",IF($B621&lt;&gt;"",K621-J621,""),"")</f>
        <v>872.253339077984</v>
      </c>
      <c r="M621" s="172" t="n">
        <f aca="false">IF(B621&lt;&gt;"",RANK(L621,L$617:L$716),"")</f>
        <v>9</v>
      </c>
      <c r="N621" s="172" t="n">
        <f aca="false">IF(B621&lt;&gt;"",'Classement Général'!BG15,"")</f>
        <v>20</v>
      </c>
      <c r="O621" s="172" t="n">
        <f aca="false">IF(B116&lt;&gt;"",'Calculs (M1..M20)'!A18,"")</f>
        <v>20</v>
      </c>
      <c r="P621" s="5"/>
      <c r="Q621" s="5"/>
      <c r="R621" s="0"/>
      <c r="S621" s="0"/>
      <c r="T621" s="163" t="n">
        <f aca="false">SUM(T617:T620)</f>
        <v>22</v>
      </c>
      <c r="U621" s="5" t="n">
        <v>3</v>
      </c>
      <c r="V621" s="1" t="n">
        <f aca="false">T621</f>
        <v>22</v>
      </c>
      <c r="AH621" s="49" t="n">
        <f aca="false">IF($G621&lt;&gt;"",AG621,"")</f>
        <v>0</v>
      </c>
      <c r="AI621" s="169"/>
      <c r="AJ621" s="170"/>
    </row>
    <row r="622" customFormat="false" ht="13" hidden="false" customHeight="false" outlineLevel="0" collapsed="false">
      <c r="A622" s="0"/>
      <c r="B622" s="167" t="str">
        <f aca="false">IF(B521&lt;&gt;"",B521,"")</f>
        <v>Olivier MONET</v>
      </c>
      <c r="C622" s="116" t="n">
        <f aca="false">IF(C521&lt;&gt;"",C521,"")</f>
        <v>6</v>
      </c>
      <c r="D622" s="116" t="str">
        <f aca="false">IF(D521&lt;&gt;"",D521,"")</f>
        <v>41.110MHz</v>
      </c>
      <c r="E622" s="116" t="str">
        <f aca="false">IF(E521&lt;&gt;"",E521,"")</f>
        <v/>
      </c>
      <c r="F622" s="116" t="n">
        <v>7</v>
      </c>
      <c r="G622" s="168" t="n">
        <f aca="false">G521</f>
        <v>1</v>
      </c>
      <c r="H622" s="49" t="n">
        <f aca="false">IF($G622&lt;&gt;"",G622,"")</f>
        <v>1</v>
      </c>
      <c r="I622" s="169" t="n">
        <v>48.82</v>
      </c>
      <c r="J622" s="170"/>
      <c r="K622" s="171" t="n">
        <f aca="false">IF($B622&lt;&gt;"",IF(I622,(INDEX(P$617:Q$620,MATCH(H622,P$617:P$620),2)/I622)*1000,0),"")</f>
        <v>829.373207701762</v>
      </c>
      <c r="L622" s="171" t="n">
        <f aca="false">IF(Q$11&lt;&gt;"",IF($B622&lt;&gt;"",K622-J622,""),"")</f>
        <v>829.373207701762</v>
      </c>
      <c r="M622" s="172" t="n">
        <f aca="false">IF(B622&lt;&gt;"",RANK(L622,L$617:L$716),"")</f>
        <v>16</v>
      </c>
      <c r="N622" s="172" t="n">
        <f aca="false">IF(B622&lt;&gt;"",'Classement Général'!BG16,"")</f>
        <v>6</v>
      </c>
      <c r="O622" s="172" t="n">
        <f aca="false">IF(B117&lt;&gt;"",'Calculs (M1..M20)'!A19,"")</f>
        <v>6</v>
      </c>
      <c r="P622" s="5"/>
      <c r="Q622" s="5"/>
      <c r="R622" s="0"/>
      <c r="S622" s="0"/>
      <c r="T622" s="0"/>
      <c r="U622" s="5" t="s">
        <v>104</v>
      </c>
      <c r="V622" s="0"/>
      <c r="AH622" s="49" t="n">
        <f aca="false">IF($G622&lt;&gt;"",AG622,"")</f>
        <v>0</v>
      </c>
      <c r="AI622" s="169"/>
      <c r="AJ622" s="170"/>
    </row>
    <row r="623" customFormat="false" ht="13" hidden="false" customHeight="false" outlineLevel="0" collapsed="false">
      <c r="A623" s="0"/>
      <c r="B623" s="167" t="str">
        <f aca="false">IF(B522&lt;&gt;"",B522,"")</f>
        <v>Pierre RONDEL</v>
      </c>
      <c r="C623" s="116" t="n">
        <f aca="false">IF(C522&lt;&gt;"",C522,"")</f>
        <v>7</v>
      </c>
      <c r="D623" s="116" t="str">
        <f aca="false">IF(D522&lt;&gt;"",D522,"")</f>
        <v>2.4GHz</v>
      </c>
      <c r="E623" s="116" t="str">
        <f aca="false">IF(E522&lt;&gt;"",E522,"")</f>
        <v/>
      </c>
      <c r="F623" s="116" t="n">
        <v>7</v>
      </c>
      <c r="G623" s="168" t="n">
        <f aca="false">G522</f>
        <v>1</v>
      </c>
      <c r="H623" s="49" t="n">
        <f aca="false">IF($G623&lt;&gt;"",G623,"")</f>
        <v>1</v>
      </c>
      <c r="I623" s="169" t="n">
        <v>45.61</v>
      </c>
      <c r="J623" s="170"/>
      <c r="K623" s="171" t="n">
        <f aca="false">IF($B623&lt;&gt;"",IF(I623,(INDEX(P$617:Q$620,MATCH(H623,P$617:P$620),2)/I623)*1000,0),"")</f>
        <v>887.743915807937</v>
      </c>
      <c r="L623" s="171" t="n">
        <f aca="false">IF(Q$11&lt;&gt;"",IF($B623&lt;&gt;"",K623-J623,""),"")</f>
        <v>887.743915807937</v>
      </c>
      <c r="M623" s="172" t="n">
        <f aca="false">IF(B623&lt;&gt;"",RANK(L623,L$617:L$716),"")</f>
        <v>7</v>
      </c>
      <c r="N623" s="172" t="n">
        <f aca="false">IF(B623&lt;&gt;"",'Classement Général'!BG17,"")</f>
        <v>1</v>
      </c>
      <c r="O623" s="172" t="n">
        <f aca="false">IF(B118&lt;&gt;"",'Calculs (M1..M20)'!A20,"")</f>
        <v>1</v>
      </c>
      <c r="P623" s="5"/>
      <c r="Q623" s="5"/>
      <c r="R623" s="0"/>
      <c r="S623" s="0"/>
      <c r="T623" s="0"/>
      <c r="U623" s="5" t="n">
        <v>4</v>
      </c>
      <c r="V623" s="0"/>
      <c r="AH623" s="49" t="n">
        <f aca="false">IF($G623&lt;&gt;"",AG623,"")</f>
        <v>0</v>
      </c>
      <c r="AI623" s="169"/>
      <c r="AJ623" s="170"/>
    </row>
    <row r="624" customFormat="false" ht="13" hidden="false" customHeight="false" outlineLevel="0" collapsed="false">
      <c r="A624" s="0"/>
      <c r="B624" s="167" t="str">
        <f aca="false">IF(B523&lt;&gt;"",B523,"")</f>
        <v>Andreas FRICKE</v>
      </c>
      <c r="C624" s="116" t="n">
        <f aca="false">IF(C523&lt;&gt;"",C523,"")</f>
        <v>8</v>
      </c>
      <c r="D624" s="116" t="str">
        <f aca="false">IF(D523&lt;&gt;"",D523,"")</f>
        <v>2.4GHz</v>
      </c>
      <c r="E624" s="116" t="str">
        <f aca="false">IF(E523&lt;&gt;"",E523,"")</f>
        <v/>
      </c>
      <c r="F624" s="116" t="n">
        <v>7</v>
      </c>
      <c r="G624" s="168" t="n">
        <f aca="false">G523</f>
        <v>1</v>
      </c>
      <c r="H624" s="49" t="n">
        <f aca="false">IF($G624&lt;&gt;"",G624,"")</f>
        <v>1</v>
      </c>
      <c r="I624" s="169" t="n">
        <v>46.97</v>
      </c>
      <c r="J624" s="170"/>
      <c r="K624" s="171" t="n">
        <f aca="false">IF($B624&lt;&gt;"",IF(I624,(INDEX(P$617:Q$620,MATCH(H624,P$617:P$620),2)/I624)*1000,0),"")</f>
        <v>862.039599744518</v>
      </c>
      <c r="L624" s="171" t="n">
        <f aca="false">IF(Q$11&lt;&gt;"",IF($B624&lt;&gt;"",K624-J624,""),"")</f>
        <v>862.039599744518</v>
      </c>
      <c r="M624" s="172" t="n">
        <f aca="false">IF(B624&lt;&gt;"",RANK(L624,L$617:L$716),"")</f>
        <v>11</v>
      </c>
      <c r="N624" s="172" t="n">
        <f aca="false">IF(B624&lt;&gt;"",'Classement Général'!BG18,"")</f>
        <v>18</v>
      </c>
      <c r="O624" s="172" t="n">
        <f aca="false">IF(B119&lt;&gt;"",'Calculs (M1..M20)'!A21,"")</f>
        <v>18</v>
      </c>
      <c r="P624" s="5"/>
      <c r="Q624" s="5"/>
      <c r="R624" s="0"/>
      <c r="S624" s="0"/>
      <c r="T624" s="0"/>
      <c r="U624" s="0"/>
      <c r="V624" s="0"/>
      <c r="AH624" s="49" t="n">
        <f aca="false">IF($G624&lt;&gt;"",AG624,"")</f>
        <v>0</v>
      </c>
      <c r="AI624" s="169"/>
      <c r="AJ624" s="170"/>
    </row>
    <row r="625" customFormat="false" ht="13" hidden="false" customHeight="false" outlineLevel="0" collapsed="false">
      <c r="A625" s="0"/>
      <c r="B625" s="167" t="str">
        <f aca="false">IF(B524&lt;&gt;"",B524,"")</f>
        <v>Thomas FAURE</v>
      </c>
      <c r="C625" s="116" t="n">
        <f aca="false">IF(C524&lt;&gt;"",C524,"")</f>
        <v>9</v>
      </c>
      <c r="D625" s="116" t="str">
        <f aca="false">IF(D524&lt;&gt;"",D524,"")</f>
        <v>2.4GHz</v>
      </c>
      <c r="E625" s="116" t="str">
        <f aca="false">IF(E524&lt;&gt;"",E524,"")</f>
        <v/>
      </c>
      <c r="F625" s="116" t="n">
        <v>7</v>
      </c>
      <c r="G625" s="168" t="n">
        <f aca="false">G524</f>
        <v>1</v>
      </c>
      <c r="H625" s="49" t="n">
        <f aca="false">IF($G625&lt;&gt;"",G625,"")</f>
        <v>1</v>
      </c>
      <c r="I625" s="169" t="n">
        <v>41.95</v>
      </c>
      <c r="J625" s="170"/>
      <c r="K625" s="171" t="n">
        <f aca="false">IF($B625&lt;&gt;"",IF(I625,(INDEX(P$617:Q$620,MATCH(H625,P$617:P$620),2)/I625)*1000,0),"")</f>
        <v>965.196662693683</v>
      </c>
      <c r="L625" s="171" t="n">
        <f aca="false">IF(Q$11&lt;&gt;"",IF($B625&lt;&gt;"",K625-J625,""),"")</f>
        <v>965.196662693683</v>
      </c>
      <c r="M625" s="172" t="n">
        <f aca="false">IF(B625&lt;&gt;"",RANK(L625,L$617:L$716),"")</f>
        <v>2</v>
      </c>
      <c r="N625" s="172" t="n">
        <f aca="false">IF(B625&lt;&gt;"",'Classement Général'!BG19,"")</f>
        <v>11</v>
      </c>
      <c r="O625" s="172" t="n">
        <f aca="false">IF(B120&lt;&gt;"",'Calculs (M1..M20)'!A22,"")</f>
        <v>11</v>
      </c>
      <c r="P625" s="0"/>
      <c r="Q625" s="0"/>
      <c r="R625" s="0"/>
      <c r="S625" s="0"/>
      <c r="T625" s="0"/>
      <c r="U625" s="0"/>
      <c r="V625" s="0"/>
      <c r="AH625" s="49" t="n">
        <f aca="false">IF($G625&lt;&gt;"",AG625,"")</f>
        <v>0</v>
      </c>
      <c r="AI625" s="169"/>
      <c r="AJ625" s="170"/>
    </row>
    <row r="626" customFormat="false" ht="13" hidden="false" customHeight="false" outlineLevel="0" collapsed="false">
      <c r="A626" s="0"/>
      <c r="B626" s="167" t="str">
        <f aca="false">IF(B525&lt;&gt;"",B525,"")</f>
        <v>Philippe LANES</v>
      </c>
      <c r="C626" s="116" t="n">
        <f aca="false">IF(C525&lt;&gt;"",C525,"")</f>
        <v>10</v>
      </c>
      <c r="D626" s="116" t="str">
        <f aca="false">IF(D525&lt;&gt;"",D525,"")</f>
        <v>2.4GHz</v>
      </c>
      <c r="E626" s="116" t="str">
        <f aca="false">IF(E525&lt;&gt;"",E525,"")</f>
        <v/>
      </c>
      <c r="F626" s="116" t="n">
        <v>7</v>
      </c>
      <c r="G626" s="168" t="n">
        <f aca="false">G525</f>
        <v>1</v>
      </c>
      <c r="H626" s="49" t="n">
        <f aca="false">IF($G626&lt;&gt;"",G626,"")</f>
        <v>1</v>
      </c>
      <c r="I626" s="169" t="n">
        <v>40.49</v>
      </c>
      <c r="J626" s="170"/>
      <c r="K626" s="171" t="n">
        <f aca="false">IF($B626&lt;&gt;"",IF(I626,(INDEX(P$617:Q$620,MATCH(H626,P$617:P$620),2)/I626)*1000,0),"")</f>
        <v>1000</v>
      </c>
      <c r="L626" s="171" t="n">
        <f aca="false">IF(Q$11&lt;&gt;"",IF($B626&lt;&gt;"",K626-J626,""),"")</f>
        <v>1000</v>
      </c>
      <c r="M626" s="172" t="n">
        <f aca="false">IF(B626&lt;&gt;"",RANK(L626,L$617:L$716),"")</f>
        <v>1</v>
      </c>
      <c r="N626" s="172" t="n">
        <f aca="false">IF(B626&lt;&gt;"",'Classement Général'!BG20,"")</f>
        <v>14</v>
      </c>
      <c r="O626" s="172" t="n">
        <f aca="false">IF(B121&lt;&gt;"",'Calculs (M1..M20)'!A23,"")</f>
        <v>14</v>
      </c>
      <c r="P626" s="0"/>
      <c r="Q626" s="0"/>
      <c r="R626" s="0"/>
      <c r="S626" s="0"/>
      <c r="T626" s="0"/>
      <c r="U626" s="0"/>
      <c r="V626" s="0"/>
      <c r="AH626" s="49" t="n">
        <f aca="false">IF($G626&lt;&gt;"",AG626,"")</f>
        <v>0</v>
      </c>
      <c r="AI626" s="169"/>
      <c r="AJ626" s="170"/>
    </row>
    <row r="627" customFormat="false" ht="13" hidden="false" customHeight="false" outlineLevel="0" collapsed="false">
      <c r="A627" s="0"/>
      <c r="B627" s="167" t="str">
        <f aca="false">IF(B526&lt;&gt;"",B526,"")</f>
        <v>Julien HONOR</v>
      </c>
      <c r="C627" s="116" t="n">
        <f aca="false">IF(C526&lt;&gt;"",C526,"")</f>
        <v>11</v>
      </c>
      <c r="D627" s="116" t="str">
        <f aca="false">IF(D526&lt;&gt;"",D526,"")</f>
        <v>2.4GHz</v>
      </c>
      <c r="E627" s="116" t="str">
        <f aca="false">IF(E526&lt;&gt;"",E526,"")</f>
        <v/>
      </c>
      <c r="F627" s="116" t="n">
        <v>7</v>
      </c>
      <c r="G627" s="168" t="n">
        <f aca="false">G526</f>
        <v>1</v>
      </c>
      <c r="H627" s="49" t="n">
        <f aca="false">IF($G627&lt;&gt;"",G627,"")</f>
        <v>1</v>
      </c>
      <c r="I627" s="169" t="n">
        <v>43.27</v>
      </c>
      <c r="J627" s="170"/>
      <c r="K627" s="171" t="n">
        <f aca="false">IF($B627&lt;&gt;"",IF(I627,(INDEX(P$617:Q$620,MATCH(H627,P$617:P$620),2)/I627)*1000,0),"")</f>
        <v>935.752253293275</v>
      </c>
      <c r="L627" s="171" t="n">
        <f aca="false">IF(Q$11&lt;&gt;"",IF($B627&lt;&gt;"",K627-J627,""),"")</f>
        <v>935.752253293275</v>
      </c>
      <c r="M627" s="172" t="n">
        <f aca="false">IF(B627&lt;&gt;"",RANK(L627,L$617:L$716),"")</f>
        <v>5</v>
      </c>
      <c r="N627" s="172" t="n">
        <f aca="false">IF(B627&lt;&gt;"",'Classement Général'!BG21,"")</f>
        <v>3</v>
      </c>
      <c r="O627" s="172" t="n">
        <f aca="false">IF(B122&lt;&gt;"",'Calculs (M1..M20)'!A24,"")</f>
        <v>3</v>
      </c>
      <c r="P627" s="0"/>
      <c r="Q627" s="0"/>
      <c r="R627" s="0"/>
      <c r="S627" s="0"/>
      <c r="T627" s="0"/>
      <c r="U627" s="0"/>
      <c r="V627" s="0"/>
      <c r="AH627" s="49" t="n">
        <f aca="false">IF($G627&lt;&gt;"",AG627,"")</f>
        <v>0</v>
      </c>
      <c r="AI627" s="169"/>
      <c r="AJ627" s="170"/>
    </row>
    <row r="628" customFormat="false" ht="13" hidden="false" customHeight="false" outlineLevel="0" collapsed="false">
      <c r="A628" s="0"/>
      <c r="B628" s="167" t="str">
        <f aca="false">IF(B527&lt;&gt;"",B527,"")</f>
        <v>Michael KREBS</v>
      </c>
      <c r="C628" s="116" t="n">
        <f aca="false">IF(C527&lt;&gt;"",C527,"")</f>
        <v>12</v>
      </c>
      <c r="D628" s="116" t="str">
        <f aca="false">IF(D527&lt;&gt;"",D527,"")</f>
        <v>2.4GHz</v>
      </c>
      <c r="E628" s="116" t="str">
        <f aca="false">IF(E527&lt;&gt;"",E527,"")</f>
        <v/>
      </c>
      <c r="F628" s="116" t="n">
        <v>7</v>
      </c>
      <c r="G628" s="168" t="n">
        <f aca="false">G527</f>
        <v>1</v>
      </c>
      <c r="H628" s="49" t="n">
        <f aca="false">IF($G628&lt;&gt;"",G628,"")</f>
        <v>1</v>
      </c>
      <c r="I628" s="169" t="n">
        <v>46.39</v>
      </c>
      <c r="J628" s="170"/>
      <c r="K628" s="171" t="n">
        <f aca="false">IF($B628&lt;&gt;"",IF(I628,(INDEX(P$617:Q$620,MATCH(H628,P$617:P$620),2)/I628)*1000,0),"")</f>
        <v>872.817417546885</v>
      </c>
      <c r="L628" s="171" t="n">
        <f aca="false">IF(Q$11&lt;&gt;"",IF($B628&lt;&gt;"",K628-J628,""),"")</f>
        <v>872.817417546885</v>
      </c>
      <c r="M628" s="172" t="n">
        <f aca="false">IF(B628&lt;&gt;"",RANK(L628,L$617:L$716),"")</f>
        <v>8</v>
      </c>
      <c r="N628" s="172" t="n">
        <f aca="false">IF(B628&lt;&gt;"",'Classement Général'!BG22,"")</f>
        <v>12</v>
      </c>
      <c r="O628" s="172" t="n">
        <f aca="false">IF(B123&lt;&gt;"",'Calculs (M1..M20)'!A25,"")</f>
        <v>12</v>
      </c>
      <c r="P628" s="0"/>
      <c r="Q628" s="0"/>
      <c r="R628" s="0"/>
      <c r="S628" s="0"/>
      <c r="T628" s="0"/>
      <c r="U628" s="0"/>
      <c r="V628" s="0"/>
      <c r="AH628" s="49" t="n">
        <f aca="false">IF($G628&lt;&gt;"",AG628,"")</f>
        <v>0</v>
      </c>
      <c r="AI628" s="169"/>
      <c r="AJ628" s="170"/>
    </row>
    <row r="629" customFormat="false" ht="13" hidden="false" customHeight="false" outlineLevel="0" collapsed="false">
      <c r="A629" s="0"/>
      <c r="B629" s="167" t="str">
        <f aca="false">IF(B528&lt;&gt;"",B528,"")</f>
        <v>Aubry GABANON</v>
      </c>
      <c r="C629" s="116" t="n">
        <f aca="false">IF(C528&lt;&gt;"",C528,"")</f>
        <v>13</v>
      </c>
      <c r="D629" s="116" t="str">
        <f aca="false">IF(D528&lt;&gt;"",D528,"")</f>
        <v>2.4GHz</v>
      </c>
      <c r="E629" s="116" t="str">
        <f aca="false">IF(E528&lt;&gt;"",E528,"")</f>
        <v/>
      </c>
      <c r="F629" s="116" t="n">
        <v>7</v>
      </c>
      <c r="G629" s="168" t="n">
        <f aca="false">G528</f>
        <v>1</v>
      </c>
      <c r="H629" s="49" t="n">
        <f aca="false">IF($G629&lt;&gt;"",G629,"")</f>
        <v>1</v>
      </c>
      <c r="I629" s="169" t="n">
        <v>58.57</v>
      </c>
      <c r="J629" s="170"/>
      <c r="K629" s="171" t="n">
        <f aca="false">IF($B629&lt;&gt;"",IF(I629,(INDEX(P$617:Q$620,MATCH(H629,P$617:P$620),2)/I629)*1000,0),"")</f>
        <v>691.309544135223</v>
      </c>
      <c r="L629" s="171" t="n">
        <f aca="false">IF(Q$11&lt;&gt;"",IF($B629&lt;&gt;"",K629-J629,""),"")</f>
        <v>691.309544135223</v>
      </c>
      <c r="M629" s="172" t="n">
        <f aca="false">IF(B629&lt;&gt;"",RANK(L629,L$617:L$716),"")</f>
        <v>21</v>
      </c>
      <c r="N629" s="172" t="n">
        <f aca="false">IF(B629&lt;&gt;"",'Classement Général'!BG23,"")</f>
        <v>5</v>
      </c>
      <c r="O629" s="172" t="n">
        <f aca="false">IF(B124&lt;&gt;"",'Calculs (M1..M20)'!A26,"")</f>
        <v>5</v>
      </c>
      <c r="P629" s="0"/>
      <c r="Q629" s="0"/>
      <c r="R629" s="0"/>
      <c r="S629" s="0"/>
      <c r="T629" s="0"/>
      <c r="U629" s="0"/>
      <c r="V629" s="0"/>
      <c r="AH629" s="49" t="n">
        <f aca="false">IF($G629&lt;&gt;"",AG629,"")</f>
        <v>0</v>
      </c>
      <c r="AI629" s="169"/>
      <c r="AJ629" s="170"/>
    </row>
    <row r="630" customFormat="false" ht="13" hidden="false" customHeight="false" outlineLevel="0" collapsed="false">
      <c r="A630" s="0"/>
      <c r="B630" s="167" t="str">
        <f aca="false">IF(B529&lt;&gt;"",B529,"")</f>
        <v>Serge DELARBRE</v>
      </c>
      <c r="C630" s="116" t="n">
        <f aca="false">IF(C529&lt;&gt;"",C529,"")</f>
        <v>14</v>
      </c>
      <c r="D630" s="116" t="str">
        <f aca="false">IF(D529&lt;&gt;"",D529,"")</f>
        <v>2.4GHz</v>
      </c>
      <c r="E630" s="116" t="str">
        <f aca="false">IF(E529&lt;&gt;"",E529,"")</f>
        <v/>
      </c>
      <c r="F630" s="116" t="n">
        <v>7</v>
      </c>
      <c r="G630" s="168" t="n">
        <f aca="false">G529</f>
        <v>1</v>
      </c>
      <c r="H630" s="49" t="n">
        <f aca="false">IF($G630&lt;&gt;"",G630,"")</f>
        <v>1</v>
      </c>
      <c r="I630" s="169" t="n">
        <v>49.92</v>
      </c>
      <c r="J630" s="170"/>
      <c r="K630" s="171" t="n">
        <f aca="false">IF($B630&lt;&gt;"",IF(I630,(INDEX(P$617:Q$620,MATCH(H630,P$617:P$620),2)/I630)*1000,0),"")</f>
        <v>811.097756410256</v>
      </c>
      <c r="L630" s="171" t="n">
        <f aca="false">IF(Q$11&lt;&gt;"",IF($B630&lt;&gt;"",K630-J630,""),"")</f>
        <v>811.097756410256</v>
      </c>
      <c r="M630" s="172" t="n">
        <f aca="false">IF(B630&lt;&gt;"",RANK(L630,L$617:L$716),"")</f>
        <v>18</v>
      </c>
      <c r="N630" s="172" t="n">
        <f aca="false">IF(B630&lt;&gt;"",'Classement Général'!BG24,"")</f>
        <v>17</v>
      </c>
      <c r="O630" s="172" t="n">
        <f aca="false">IF(B125&lt;&gt;"",'Calculs (M1..M20)'!A27,"")</f>
        <v>17</v>
      </c>
      <c r="P630" s="0"/>
      <c r="Q630" s="0"/>
      <c r="R630" s="0"/>
      <c r="S630" s="0"/>
      <c r="T630" s="0"/>
      <c r="U630" s="0"/>
      <c r="V630" s="0"/>
      <c r="AH630" s="49" t="n">
        <f aca="false">IF($G630&lt;&gt;"",AG630,"")</f>
        <v>0</v>
      </c>
      <c r="AI630" s="169"/>
      <c r="AJ630" s="170"/>
    </row>
    <row r="631" customFormat="false" ht="13" hidden="false" customHeight="false" outlineLevel="0" collapsed="false">
      <c r="A631" s="0"/>
      <c r="B631" s="167" t="str">
        <f aca="false">IF(B530&lt;&gt;"",B530,"")</f>
        <v>Arnaud LEGER</v>
      </c>
      <c r="C631" s="116" t="n">
        <f aca="false">IF(C530&lt;&gt;"",C530,"")</f>
        <v>15</v>
      </c>
      <c r="D631" s="116" t="str">
        <f aca="false">IF(D530&lt;&gt;"",D530,"")</f>
        <v>2.4GHz</v>
      </c>
      <c r="E631" s="116" t="str">
        <f aca="false">IF(E530&lt;&gt;"",E530,"")</f>
        <v/>
      </c>
      <c r="F631" s="116" t="n">
        <v>7</v>
      </c>
      <c r="G631" s="168" t="n">
        <f aca="false">G530</f>
        <v>1</v>
      </c>
      <c r="H631" s="49" t="n">
        <f aca="false">IF($G631&lt;&gt;"",G631,"")</f>
        <v>1</v>
      </c>
      <c r="I631" s="169" t="n">
        <v>47.89</v>
      </c>
      <c r="J631" s="170"/>
      <c r="K631" s="171" t="n">
        <f aca="false">IF($B631&lt;&gt;"",IF(I631,(INDEX(P$617:Q$620,MATCH(H631,P$617:P$620),2)/I631)*1000,0),"")</f>
        <v>845.479223219879</v>
      </c>
      <c r="L631" s="171" t="n">
        <f aca="false">IF(Q$11&lt;&gt;"",IF($B631&lt;&gt;"",K631-J631,""),"")</f>
        <v>845.479223219879</v>
      </c>
      <c r="M631" s="172" t="n">
        <f aca="false">IF(B631&lt;&gt;"",RANK(L631,L$617:L$716),"")</f>
        <v>15</v>
      </c>
      <c r="N631" s="172" t="n">
        <f aca="false">IF(B631&lt;&gt;"",'Classement Général'!BG25,"")</f>
        <v>7</v>
      </c>
      <c r="O631" s="172" t="n">
        <f aca="false">IF(B126&lt;&gt;"",'Calculs (M1..M20)'!A28,"")</f>
        <v>7</v>
      </c>
      <c r="P631" s="0"/>
      <c r="Q631" s="0"/>
      <c r="R631" s="0"/>
      <c r="S631" s="0"/>
      <c r="T631" s="0"/>
      <c r="U631" s="0"/>
      <c r="V631" s="0"/>
      <c r="AH631" s="49" t="n">
        <f aca="false">IF($G631&lt;&gt;"",AG631,"")</f>
        <v>0</v>
      </c>
      <c r="AI631" s="169"/>
      <c r="AJ631" s="170"/>
    </row>
    <row r="632" customFormat="false" ht="13" hidden="false" customHeight="false" outlineLevel="0" collapsed="false">
      <c r="A632" s="0"/>
      <c r="B632" s="167" t="str">
        <f aca="false">IF(B531&lt;&gt;"",B531,"")</f>
        <v>Thierry POIGNARD</v>
      </c>
      <c r="C632" s="116" t="n">
        <f aca="false">IF(C531&lt;&gt;"",C531,"")</f>
        <v>16</v>
      </c>
      <c r="D632" s="116" t="str">
        <f aca="false">IF(D531&lt;&gt;"",D531,"")</f>
        <v>2.4GHz</v>
      </c>
      <c r="E632" s="116" t="str">
        <f aca="false">IF(E531&lt;&gt;"",E531,"")</f>
        <v/>
      </c>
      <c r="F632" s="116" t="n">
        <v>7</v>
      </c>
      <c r="G632" s="168" t="n">
        <f aca="false">G531</f>
        <v>1</v>
      </c>
      <c r="H632" s="49" t="n">
        <f aca="false">IF($G632&lt;&gt;"",G632,"")</f>
        <v>1</v>
      </c>
      <c r="I632" s="169" t="n">
        <v>50.77</v>
      </c>
      <c r="J632" s="170"/>
      <c r="K632" s="171" t="n">
        <f aca="false">IF($B632&lt;&gt;"",IF(I632,(INDEX(P$617:Q$620,MATCH(H632,P$617:P$620),2)/I632)*1000,0),"")</f>
        <v>797.518219420918</v>
      </c>
      <c r="L632" s="171" t="n">
        <f aca="false">IF(Q$11&lt;&gt;"",IF($B632&lt;&gt;"",K632-J632,""),"")</f>
        <v>797.518219420918</v>
      </c>
      <c r="M632" s="172" t="n">
        <f aca="false">IF(B632&lt;&gt;"",RANK(L632,L$617:L$716),"")</f>
        <v>19</v>
      </c>
      <c r="N632" s="172" t="n">
        <f aca="false">IF(B632&lt;&gt;"",'Classement Général'!BG26,"")</f>
        <v>13</v>
      </c>
      <c r="O632" s="172" t="n">
        <f aca="false">IF(B127&lt;&gt;"",'Calculs (M1..M20)'!A29,"")</f>
        <v>13</v>
      </c>
      <c r="P632" s="0"/>
      <c r="Q632" s="0"/>
      <c r="R632" s="0"/>
      <c r="S632" s="0"/>
      <c r="T632" s="0"/>
      <c r="U632" s="0"/>
      <c r="V632" s="0"/>
      <c r="AH632" s="49" t="n">
        <f aca="false">IF($G632&lt;&gt;"",AG632,"")</f>
        <v>0</v>
      </c>
      <c r="AI632" s="169"/>
      <c r="AJ632" s="170"/>
    </row>
    <row r="633" customFormat="false" ht="13" hidden="false" customHeight="false" outlineLevel="0" collapsed="false">
      <c r="A633" s="0"/>
      <c r="B633" s="167" t="str">
        <f aca="false">IF(B532&lt;&gt;"",B532,"")</f>
        <v>Joel MARIN</v>
      </c>
      <c r="C633" s="116" t="n">
        <f aca="false">IF(C532&lt;&gt;"",C532,"")</f>
        <v>17</v>
      </c>
      <c r="D633" s="116" t="str">
        <f aca="false">IF(D532&lt;&gt;"",D532,"")</f>
        <v>2.4GHz</v>
      </c>
      <c r="E633" s="116" t="str">
        <f aca="false">IF(E532&lt;&gt;"",E532,"")</f>
        <v/>
      </c>
      <c r="F633" s="116" t="n">
        <v>7</v>
      </c>
      <c r="G633" s="168" t="n">
        <f aca="false">G532</f>
        <v>1</v>
      </c>
      <c r="H633" s="49" t="n">
        <f aca="false">IF($G633&lt;&gt;"",G633,"")</f>
        <v>1</v>
      </c>
      <c r="I633" s="169" t="n">
        <v>47.12</v>
      </c>
      <c r="J633" s="170"/>
      <c r="K633" s="171" t="n">
        <f aca="false">IF($B633&lt;&gt;"",IF(I633,(INDEX(P$617:Q$620,MATCH(H633,P$617:P$620),2)/I633)*1000,0),"")</f>
        <v>859.295415959253</v>
      </c>
      <c r="L633" s="171" t="n">
        <f aca="false">IF(Q$11&lt;&gt;"",IF($B633&lt;&gt;"",K633-J633,""),"")</f>
        <v>859.295415959253</v>
      </c>
      <c r="M633" s="172" t="n">
        <f aca="false">IF(B633&lt;&gt;"",RANK(L633,L$617:L$716),"")</f>
        <v>13</v>
      </c>
      <c r="N633" s="172" t="n">
        <f aca="false">IF(B633&lt;&gt;"",'Classement Général'!BG27,"")</f>
        <v>16</v>
      </c>
      <c r="O633" s="172" t="n">
        <f aca="false">IF(B128&lt;&gt;"",'Calculs (M1..M20)'!A30,"")</f>
        <v>16</v>
      </c>
      <c r="P633" s="0"/>
      <c r="Q633" s="0"/>
      <c r="R633" s="0"/>
      <c r="S633" s="0"/>
      <c r="T633" s="0"/>
      <c r="U633" s="0"/>
      <c r="V633" s="0"/>
      <c r="AH633" s="49" t="n">
        <f aca="false">IF($G633&lt;&gt;"",AG633,"")</f>
        <v>0</v>
      </c>
      <c r="AI633" s="169"/>
      <c r="AJ633" s="170"/>
    </row>
    <row r="634" customFormat="false" ht="13" hidden="false" customHeight="false" outlineLevel="0" collapsed="false">
      <c r="A634" s="0"/>
      <c r="B634" s="167" t="str">
        <f aca="false">IF(B533&lt;&gt;"",B533,"")</f>
        <v>Matthieu MERVELET</v>
      </c>
      <c r="C634" s="116" t="n">
        <f aca="false">IF(C533&lt;&gt;"",C533,"")</f>
        <v>18</v>
      </c>
      <c r="D634" s="116" t="str">
        <f aca="false">IF(D533&lt;&gt;"",D533,"")</f>
        <v>2.4GHz</v>
      </c>
      <c r="E634" s="116" t="str">
        <f aca="false">IF(E533&lt;&gt;"",E533,"")</f>
        <v/>
      </c>
      <c r="F634" s="116" t="n">
        <v>7</v>
      </c>
      <c r="G634" s="168" t="n">
        <f aca="false">G533</f>
        <v>1</v>
      </c>
      <c r="H634" s="49" t="n">
        <f aca="false">IF($G634&lt;&gt;"",G634,"")</f>
        <v>1</v>
      </c>
      <c r="I634" s="169" t="n">
        <v>47.53</v>
      </c>
      <c r="J634" s="170"/>
      <c r="K634" s="171" t="n">
        <f aca="false">IF($B634&lt;&gt;"",IF(I634,(INDEX(P$617:Q$620,MATCH(H634,P$617:P$620),2)/I634)*1000,0),"")</f>
        <v>851.883021249737</v>
      </c>
      <c r="L634" s="171" t="n">
        <f aca="false">IF(Q$11&lt;&gt;"",IF($B634&lt;&gt;"",K634-J634,""),"")</f>
        <v>851.883021249737</v>
      </c>
      <c r="M634" s="172" t="n">
        <f aca="false">IF(B634&lt;&gt;"",RANK(L634,L$617:L$716),"")</f>
        <v>14</v>
      </c>
      <c r="N634" s="172" t="n">
        <f aca="false">IF(B634&lt;&gt;"",'Classement Général'!BG28,"")</f>
        <v>2</v>
      </c>
      <c r="O634" s="172" t="n">
        <f aca="false">IF(B129&lt;&gt;"",'Calculs (M1..M20)'!A31,"")</f>
        <v>2</v>
      </c>
      <c r="P634" s="0"/>
      <c r="Q634" s="0"/>
      <c r="R634" s="0"/>
      <c r="S634" s="0"/>
      <c r="T634" s="0"/>
      <c r="U634" s="0"/>
      <c r="V634" s="0"/>
      <c r="AH634" s="49" t="n">
        <f aca="false">IF($G634&lt;&gt;"",AG634,"")</f>
        <v>0</v>
      </c>
      <c r="AI634" s="169"/>
      <c r="AJ634" s="170"/>
    </row>
    <row r="635" customFormat="false" ht="13" hidden="false" customHeight="false" outlineLevel="0" collapsed="false">
      <c r="A635" s="0"/>
      <c r="B635" s="167" t="str">
        <f aca="false">IF(B534&lt;&gt;"",B534,"")</f>
        <v>Gabriel MANTEL</v>
      </c>
      <c r="C635" s="116" t="n">
        <f aca="false">IF(C534&lt;&gt;"",C534,"")</f>
        <v>19</v>
      </c>
      <c r="D635" s="116" t="str">
        <f aca="false">IF(D534&lt;&gt;"",D534,"")</f>
        <v>2.4GHz</v>
      </c>
      <c r="E635" s="116" t="str">
        <f aca="false">IF(E534&lt;&gt;"",E534,"")</f>
        <v/>
      </c>
      <c r="F635" s="116" t="n">
        <v>7</v>
      </c>
      <c r="G635" s="168" t="n">
        <f aca="false">G534</f>
        <v>1</v>
      </c>
      <c r="H635" s="49" t="n">
        <f aca="false">IF($G635&lt;&gt;"",G635,"")</f>
        <v>1</v>
      </c>
      <c r="I635" s="169" t="n">
        <v>61.5</v>
      </c>
      <c r="J635" s="170"/>
      <c r="K635" s="171" t="n">
        <f aca="false">IF($B635&lt;&gt;"",IF(I635,(INDEX(P$617:Q$620,MATCH(H635,P$617:P$620),2)/I635)*1000,0),"")</f>
        <v>658.373983739838</v>
      </c>
      <c r="L635" s="171" t="n">
        <f aca="false">IF(Q$11&lt;&gt;"",IF($B635&lt;&gt;"",K635-J635,""),"")</f>
        <v>658.373983739838</v>
      </c>
      <c r="M635" s="172" t="n">
        <f aca="false">IF(B635&lt;&gt;"",RANK(L635,L$617:L$716),"")</f>
        <v>22</v>
      </c>
      <c r="N635" s="172" t="n">
        <f aca="false">IF(B635&lt;&gt;"",'Classement Général'!BG29,"")</f>
        <v>21</v>
      </c>
      <c r="O635" s="172" t="n">
        <f aca="false">IF(B130&lt;&gt;"",'Calculs (M1..M20)'!A32,"")</f>
        <v>21</v>
      </c>
      <c r="P635" s="0"/>
      <c r="Q635" s="0"/>
      <c r="R635" s="0"/>
      <c r="S635" s="0"/>
      <c r="T635" s="0"/>
      <c r="U635" s="0"/>
      <c r="V635" s="0"/>
      <c r="AH635" s="49" t="n">
        <f aca="false">IF($G635&lt;&gt;"",AG635,"")</f>
        <v>0</v>
      </c>
      <c r="AI635" s="169"/>
      <c r="AJ635" s="170"/>
    </row>
    <row r="636" customFormat="false" ht="13" hidden="false" customHeight="false" outlineLevel="0" collapsed="false">
      <c r="A636" s="0"/>
      <c r="B636" s="167" t="str">
        <f aca="false">IF(B535&lt;&gt;"",B535,"")</f>
        <v>Sylvain PFEFFERKORN</v>
      </c>
      <c r="C636" s="116" t="n">
        <f aca="false">IF(C535&lt;&gt;"",C535,"")</f>
        <v>20</v>
      </c>
      <c r="D636" s="116" t="str">
        <f aca="false">IF(D535&lt;&gt;"",D535,"")</f>
        <v>2.4GHz</v>
      </c>
      <c r="E636" s="116" t="str">
        <f aca="false">IF(E535&lt;&gt;"",E535,"")</f>
        <v/>
      </c>
      <c r="F636" s="116" t="n">
        <v>7</v>
      </c>
      <c r="G636" s="168" t="n">
        <f aca="false">G535</f>
        <v>1</v>
      </c>
      <c r="H636" s="49" t="n">
        <f aca="false">IF($G636&lt;&gt;"",G636,"")</f>
        <v>1</v>
      </c>
      <c r="I636" s="169" t="n">
        <v>42.68</v>
      </c>
      <c r="J636" s="170"/>
      <c r="K636" s="171" t="n">
        <f aca="false">IF($B636&lt;&gt;"",IF(I636,(INDEX(P$617:Q$620,MATCH(H636,P$617:P$620),2)/I636)*1000,0),"")</f>
        <v>948.687910028116</v>
      </c>
      <c r="L636" s="171" t="n">
        <f aca="false">IF(Q$11&lt;&gt;"",IF($B636&lt;&gt;"",K636-J636,""),"")</f>
        <v>948.687910028116</v>
      </c>
      <c r="M636" s="172" t="n">
        <f aca="false">IF(B636&lt;&gt;"",RANK(L636,L$617:L$716),"")</f>
        <v>4</v>
      </c>
      <c r="N636" s="172" t="n">
        <f aca="false">IF(B636&lt;&gt;"",'Classement Général'!BG30,"")</f>
        <v>19</v>
      </c>
      <c r="O636" s="172" t="n">
        <f aca="false">IF(B131&lt;&gt;"",'Calculs (M1..M20)'!A33,"")</f>
        <v>19</v>
      </c>
      <c r="P636" s="0"/>
      <c r="Q636" s="0"/>
      <c r="R636" s="0"/>
      <c r="S636" s="0"/>
      <c r="T636" s="0"/>
      <c r="U636" s="0"/>
      <c r="V636" s="0"/>
      <c r="AH636" s="49" t="n">
        <f aca="false">IF($G636&lt;&gt;"",AG636,"")</f>
        <v>0</v>
      </c>
      <c r="AI636" s="169"/>
      <c r="AJ636" s="170"/>
    </row>
    <row r="637" customFormat="false" ht="13" hidden="false" customHeight="false" outlineLevel="0" collapsed="false">
      <c r="A637" s="0"/>
      <c r="B637" s="167" t="str">
        <f aca="false">IF(B536&lt;&gt;"",B536,"")</f>
        <v>Frederic HOURS</v>
      </c>
      <c r="C637" s="116" t="n">
        <f aca="false">IF(C536&lt;&gt;"",C536,"")</f>
        <v>21</v>
      </c>
      <c r="D637" s="116" t="str">
        <f aca="false">IF(D536&lt;&gt;"",D536,"")</f>
        <v>2.4GHz</v>
      </c>
      <c r="E637" s="116" t="str">
        <f aca="false">IF(E536&lt;&gt;"",E536,"")</f>
        <v/>
      </c>
      <c r="F637" s="116" t="n">
        <v>7</v>
      </c>
      <c r="G637" s="168" t="n">
        <f aca="false">G536</f>
        <v>1</v>
      </c>
      <c r="H637" s="49" t="n">
        <f aca="false">IF($G637&lt;&gt;"",G637,"")</f>
        <v>1</v>
      </c>
      <c r="I637" s="169" t="n">
        <v>48.98</v>
      </c>
      <c r="J637" s="170"/>
      <c r="K637" s="171" t="n">
        <f aca="false">IF($B637&lt;&gt;"",IF(I637,(INDEX(P$617:Q$620,MATCH(H637,P$617:P$620),2)/I637)*1000,0),"")</f>
        <v>826.66394446713</v>
      </c>
      <c r="L637" s="171" t="n">
        <f aca="false">IF(Q$11&lt;&gt;"",IF($B637&lt;&gt;"",K637-J637,""),"")</f>
        <v>826.66394446713</v>
      </c>
      <c r="M637" s="172" t="n">
        <f aca="false">IF(B637&lt;&gt;"",RANK(L637,L$617:L$716),"")</f>
        <v>17</v>
      </c>
      <c r="N637" s="172" t="n">
        <f aca="false">IF(B637&lt;&gt;"",'Classement Général'!BG31,"")</f>
        <v>9</v>
      </c>
      <c r="O637" s="172" t="n">
        <f aca="false">IF(B132&lt;&gt;"",'Calculs (M1..M20)'!A34,"")</f>
        <v>9</v>
      </c>
      <c r="P637" s="0"/>
      <c r="Q637" s="0"/>
      <c r="R637" s="0"/>
      <c r="S637" s="0"/>
      <c r="T637" s="0"/>
      <c r="U637" s="0"/>
      <c r="V637" s="0"/>
      <c r="AH637" s="49" t="n">
        <f aca="false">IF($G637&lt;&gt;"",AG637,"")</f>
        <v>0</v>
      </c>
      <c r="AI637" s="169"/>
      <c r="AJ637" s="170"/>
    </row>
    <row r="638" customFormat="false" ht="13" hidden="false" customHeight="false" outlineLevel="0" collapsed="false">
      <c r="A638" s="0"/>
      <c r="B638" s="167" t="str">
        <f aca="false">IF(B537&lt;&gt;"",B537,"")</f>
        <v>Sébastien LANES</v>
      </c>
      <c r="C638" s="116" t="n">
        <f aca="false">IF(C537&lt;&gt;"",C537,"")</f>
        <v>22</v>
      </c>
      <c r="D638" s="116" t="str">
        <f aca="false">IF(D537&lt;&gt;"",D537,"")</f>
        <v>2.4GHz</v>
      </c>
      <c r="E638" s="116" t="str">
        <f aca="false">IF(E537&lt;&gt;"",E537,"")</f>
        <v/>
      </c>
      <c r="F638" s="116" t="n">
        <v>7</v>
      </c>
      <c r="G638" s="168" t="n">
        <f aca="false">G537</f>
        <v>1</v>
      </c>
      <c r="H638" s="49" t="n">
        <f aca="false">IF($G638&lt;&gt;"",G638,"")</f>
        <v>1</v>
      </c>
      <c r="I638" s="169" t="n">
        <v>42.36</v>
      </c>
      <c r="J638" s="170"/>
      <c r="K638" s="171" t="n">
        <f aca="false">IF($B638&lt;&gt;"",IF(I638,(INDEX(P$617:Q$620,MATCH(H638,P$617:P$620),2)/I638)*1000,0),"")</f>
        <v>955.854579792257</v>
      </c>
      <c r="L638" s="171" t="n">
        <f aca="false">IF(Q$11&lt;&gt;"",IF($B638&lt;&gt;"",K638-J638,""),"")</f>
        <v>955.854579792257</v>
      </c>
      <c r="M638" s="172" t="n">
        <f aca="false">IF(B638&lt;&gt;"",RANK(L638,L$617:L$716),"")</f>
        <v>3</v>
      </c>
      <c r="N638" s="172" t="n">
        <f aca="false">IF(B638&lt;&gt;"",'Classement Général'!BG32,"")</f>
        <v>4</v>
      </c>
      <c r="O638" s="172" t="n">
        <f aca="false">IF(B133&lt;&gt;"",'Calculs (M1..M20)'!A35,"")</f>
        <v>4</v>
      </c>
      <c r="P638" s="0"/>
      <c r="Q638" s="0"/>
      <c r="R638" s="0"/>
      <c r="S638" s="0"/>
      <c r="T638" s="0"/>
      <c r="U638" s="0"/>
      <c r="V638" s="0"/>
      <c r="AH638" s="49" t="n">
        <f aca="false">IF($G638&lt;&gt;"",AG638,"")</f>
        <v>0</v>
      </c>
      <c r="AI638" s="169"/>
      <c r="AJ638" s="170"/>
    </row>
    <row r="639" customFormat="false" ht="13" hidden="false" customHeight="false" outlineLevel="0" collapsed="false">
      <c r="A639" s="0"/>
      <c r="B639" s="167" t="str">
        <f aca="false">IF(B538&lt;&gt;"",B538,"")</f>
        <v/>
      </c>
      <c r="C639" s="116" t="str">
        <f aca="false">IF(C538&lt;&gt;"",C538,"")</f>
        <v/>
      </c>
      <c r="D639" s="116" t="str">
        <f aca="false">IF(D538&lt;&gt;"",D538,"")</f>
        <v/>
      </c>
      <c r="E639" s="116" t="str">
        <f aca="false">IF(E538&lt;&gt;"",E538,"")</f>
        <v/>
      </c>
      <c r="F639" s="116" t="n">
        <v>7</v>
      </c>
      <c r="G639" s="168" t="n">
        <f aca="false">G538</f>
        <v>1</v>
      </c>
      <c r="H639" s="49" t="n">
        <f aca="false">IF($G639&lt;&gt;"",G639,"")</f>
        <v>1</v>
      </c>
      <c r="I639" s="169"/>
      <c r="J639" s="170"/>
      <c r="K639" s="171" t="str">
        <f aca="false">IF($B639&lt;&gt;"",IF(I639,(INDEX(P$617:Q$620,MATCH(H639,P$617:P$620),2)/I639)*1000,0),"")</f>
        <v/>
      </c>
      <c r="L639" s="171" t="str">
        <f aca="false">IF(Q$11&lt;&gt;"",IF($B639&lt;&gt;"",K639-J639,""),"")</f>
        <v/>
      </c>
      <c r="M639" s="172" t="str">
        <f aca="false">IF(B639&lt;&gt;"",RANK(L639,L$617:L$716),"")</f>
        <v/>
      </c>
      <c r="N639" s="172" t="str">
        <f aca="false">IF(B639&lt;&gt;"",'Classement Général'!BG33,"")</f>
        <v/>
      </c>
      <c r="O639" s="172" t="str">
        <f aca="false">IF(B134&lt;&gt;"",'Calculs (M1..M20)'!A36,"")</f>
        <v/>
      </c>
      <c r="P639" s="0"/>
      <c r="Q639" s="0"/>
      <c r="R639" s="0"/>
      <c r="S639" s="0"/>
      <c r="T639" s="0"/>
      <c r="U639" s="0"/>
      <c r="V639" s="0"/>
      <c r="AH639" s="49" t="n">
        <f aca="false">IF($G639&lt;&gt;"",AG639,"")</f>
        <v>0</v>
      </c>
      <c r="AI639" s="169"/>
      <c r="AJ639" s="170"/>
    </row>
    <row r="640" customFormat="false" ht="13" hidden="false" customHeight="false" outlineLevel="0" collapsed="false">
      <c r="A640" s="0"/>
      <c r="B640" s="167" t="str">
        <f aca="false">IF(B539&lt;&gt;"",B539,"")</f>
        <v/>
      </c>
      <c r="C640" s="116" t="str">
        <f aca="false">IF(C539&lt;&gt;"",C539,"")</f>
        <v/>
      </c>
      <c r="D640" s="116" t="str">
        <f aca="false">IF(D539&lt;&gt;"",D539,"")</f>
        <v/>
      </c>
      <c r="E640" s="116" t="str">
        <f aca="false">IF(E539&lt;&gt;"",E539,"")</f>
        <v/>
      </c>
      <c r="F640" s="116" t="n">
        <v>7</v>
      </c>
      <c r="G640" s="168" t="n">
        <f aca="false">G539</f>
        <v>1</v>
      </c>
      <c r="H640" s="49" t="n">
        <f aca="false">IF($G640&lt;&gt;"",G640,"")</f>
        <v>1</v>
      </c>
      <c r="I640" s="169"/>
      <c r="J640" s="170"/>
      <c r="K640" s="171" t="str">
        <f aca="false">IF($B640&lt;&gt;"",IF(I640,(INDEX(P$617:Q$620,MATCH(H640,P$617:P$620),2)/I640)*1000,0),"")</f>
        <v/>
      </c>
      <c r="L640" s="171" t="str">
        <f aca="false">IF(Q$11&lt;&gt;"",IF($B640&lt;&gt;"",K640-J640,""),"")</f>
        <v/>
      </c>
      <c r="M640" s="172" t="str">
        <f aca="false">IF(B640&lt;&gt;"",RANK(L640,L$617:L$716),"")</f>
        <v/>
      </c>
      <c r="N640" s="172" t="str">
        <f aca="false">IF(B640&lt;&gt;"",'Classement Général'!BG34,"")</f>
        <v/>
      </c>
      <c r="O640" s="172" t="str">
        <f aca="false">IF(B135&lt;&gt;"",'Calculs (M1..M20)'!A37,"")</f>
        <v/>
      </c>
      <c r="P640" s="0"/>
      <c r="Q640" s="0"/>
      <c r="R640" s="0"/>
      <c r="S640" s="0"/>
      <c r="T640" s="0"/>
      <c r="U640" s="0"/>
      <c r="V640" s="0"/>
      <c r="AH640" s="49" t="n">
        <f aca="false">IF($G640&lt;&gt;"",AG640,"")</f>
        <v>0</v>
      </c>
      <c r="AI640" s="169"/>
      <c r="AJ640" s="170"/>
    </row>
    <row r="641" customFormat="false" ht="13" hidden="false" customHeight="false" outlineLevel="0" collapsed="false">
      <c r="A641" s="0"/>
      <c r="B641" s="167" t="str">
        <f aca="false">IF(B540&lt;&gt;"",B540,"")</f>
        <v/>
      </c>
      <c r="C641" s="116" t="str">
        <f aca="false">IF(C540&lt;&gt;"",C540,"")</f>
        <v/>
      </c>
      <c r="D641" s="116" t="str">
        <f aca="false">IF(D540&lt;&gt;"",D540,"")</f>
        <v/>
      </c>
      <c r="E641" s="116" t="str">
        <f aca="false">IF(E540&lt;&gt;"",E540,"")</f>
        <v/>
      </c>
      <c r="F641" s="116" t="n">
        <v>7</v>
      </c>
      <c r="G641" s="168" t="n">
        <f aca="false">G540</f>
        <v>1</v>
      </c>
      <c r="H641" s="49" t="n">
        <f aca="false">IF($G641&lt;&gt;"",G641,"")</f>
        <v>1</v>
      </c>
      <c r="I641" s="169"/>
      <c r="J641" s="170"/>
      <c r="K641" s="171" t="str">
        <f aca="false">IF($B641&lt;&gt;"",IF(I641,(INDEX(P$617:Q$620,MATCH(H641,P$617:P$620),2)/I641)*1000,0),"")</f>
        <v/>
      </c>
      <c r="L641" s="171" t="str">
        <f aca="false">IF(Q$11&lt;&gt;"",IF($B641&lt;&gt;"",K641-J641,""),"")</f>
        <v/>
      </c>
      <c r="M641" s="172" t="str">
        <f aca="false">IF(B641&lt;&gt;"",RANK(L641,L$617:L$716),"")</f>
        <v/>
      </c>
      <c r="N641" s="172" t="str">
        <f aca="false">IF(B641&lt;&gt;"",'Classement Général'!BG35,"")</f>
        <v/>
      </c>
      <c r="O641" s="172" t="str">
        <f aca="false">IF(B136&lt;&gt;"",'Calculs (M1..M20)'!A38,"")</f>
        <v/>
      </c>
      <c r="P641" s="0"/>
      <c r="Q641" s="0"/>
      <c r="R641" s="0"/>
      <c r="S641" s="0"/>
      <c r="T641" s="0"/>
      <c r="U641" s="0"/>
      <c r="V641" s="0"/>
      <c r="AH641" s="49" t="n">
        <f aca="false">IF($G641&lt;&gt;"",AG641,"")</f>
        <v>0</v>
      </c>
      <c r="AI641" s="169"/>
      <c r="AJ641" s="170"/>
    </row>
    <row r="642" customFormat="false" ht="13" hidden="false" customHeight="false" outlineLevel="0" collapsed="false">
      <c r="A642" s="0"/>
      <c r="B642" s="167" t="str">
        <f aca="false">IF(B541&lt;&gt;"",B541,"")</f>
        <v/>
      </c>
      <c r="C642" s="116" t="str">
        <f aca="false">IF(C541&lt;&gt;"",C541,"")</f>
        <v/>
      </c>
      <c r="D642" s="116" t="str">
        <f aca="false">IF(D541&lt;&gt;"",D541,"")</f>
        <v/>
      </c>
      <c r="E642" s="116" t="str">
        <f aca="false">IF(E541&lt;&gt;"",E541,"")</f>
        <v/>
      </c>
      <c r="F642" s="116" t="n">
        <v>7</v>
      </c>
      <c r="G642" s="168" t="n">
        <f aca="false">G541</f>
        <v>1</v>
      </c>
      <c r="H642" s="49" t="n">
        <f aca="false">IF($G642&lt;&gt;"",G642,"")</f>
        <v>1</v>
      </c>
      <c r="I642" s="169"/>
      <c r="J642" s="170"/>
      <c r="K642" s="171" t="str">
        <f aca="false">IF($B642&lt;&gt;"",IF(I642,(INDEX(P$617:Q$620,MATCH(H642,P$617:P$620),2)/I642)*1000,0),"")</f>
        <v/>
      </c>
      <c r="L642" s="171" t="str">
        <f aca="false">IF(Q$11&lt;&gt;"",IF($B642&lt;&gt;"",K642-J642,""),"")</f>
        <v/>
      </c>
      <c r="M642" s="172" t="str">
        <f aca="false">IF(B642&lt;&gt;"",RANK(L642,L$617:L$716),"")</f>
        <v/>
      </c>
      <c r="N642" s="172" t="str">
        <f aca="false">IF(B642&lt;&gt;"",'Classement Général'!BG36,"")</f>
        <v/>
      </c>
      <c r="O642" s="172" t="str">
        <f aca="false">IF(B137&lt;&gt;"",'Calculs (M1..M20)'!A39,"")</f>
        <v/>
      </c>
      <c r="P642" s="0"/>
      <c r="Q642" s="0"/>
      <c r="R642" s="0"/>
      <c r="S642" s="0"/>
      <c r="T642" s="0"/>
      <c r="U642" s="0"/>
      <c r="V642" s="0"/>
      <c r="AH642" s="49" t="n">
        <f aca="false">IF($G642&lt;&gt;"",AG642,"")</f>
        <v>0</v>
      </c>
      <c r="AI642" s="169"/>
      <c r="AJ642" s="170"/>
    </row>
    <row r="643" customFormat="false" ht="13" hidden="false" customHeight="false" outlineLevel="0" collapsed="false">
      <c r="A643" s="0"/>
      <c r="B643" s="167" t="str">
        <f aca="false">IF(B542&lt;&gt;"",B542,"")</f>
        <v/>
      </c>
      <c r="C643" s="116" t="str">
        <f aca="false">IF(C542&lt;&gt;"",C542,"")</f>
        <v/>
      </c>
      <c r="D643" s="116" t="str">
        <f aca="false">IF(D542&lt;&gt;"",D542,"")</f>
        <v/>
      </c>
      <c r="E643" s="116" t="str">
        <f aca="false">IF(E542&lt;&gt;"",E542,"")</f>
        <v/>
      </c>
      <c r="F643" s="116" t="n">
        <v>7</v>
      </c>
      <c r="G643" s="168" t="n">
        <f aca="false">G542</f>
        <v>1</v>
      </c>
      <c r="H643" s="49" t="n">
        <f aca="false">IF($G643&lt;&gt;"",G643,"")</f>
        <v>1</v>
      </c>
      <c r="I643" s="169"/>
      <c r="J643" s="170"/>
      <c r="K643" s="171" t="str">
        <f aca="false">IF($B643&lt;&gt;"",IF(I643,(INDEX(P$617:Q$620,MATCH(H643,P$617:P$620),2)/I643)*1000,0),"")</f>
        <v/>
      </c>
      <c r="L643" s="171" t="str">
        <f aca="false">IF(Q$11&lt;&gt;"",IF($B643&lt;&gt;"",K643-J643,""),"")</f>
        <v/>
      </c>
      <c r="M643" s="172" t="str">
        <f aca="false">IF(B643&lt;&gt;"",RANK(L643,L$617:L$716),"")</f>
        <v/>
      </c>
      <c r="N643" s="172" t="str">
        <f aca="false">IF(B643&lt;&gt;"",'Classement Général'!BG37,"")</f>
        <v/>
      </c>
      <c r="O643" s="172" t="str">
        <f aca="false">IF(B138&lt;&gt;"",'Calculs (M1..M20)'!A40,"")</f>
        <v/>
      </c>
      <c r="P643" s="0"/>
      <c r="Q643" s="0"/>
      <c r="R643" s="0"/>
      <c r="S643" s="0"/>
      <c r="T643" s="0"/>
      <c r="U643" s="0"/>
      <c r="V643" s="0"/>
      <c r="AH643" s="49" t="n">
        <f aca="false">IF($G643&lt;&gt;"",AG643,"")</f>
        <v>0</v>
      </c>
      <c r="AI643" s="169"/>
      <c r="AJ643" s="170"/>
    </row>
    <row r="644" customFormat="false" ht="13" hidden="false" customHeight="false" outlineLevel="0" collapsed="false">
      <c r="A644" s="0"/>
      <c r="B644" s="167" t="str">
        <f aca="false">IF(B543&lt;&gt;"",B543,"")</f>
        <v/>
      </c>
      <c r="C644" s="116" t="str">
        <f aca="false">IF(C543&lt;&gt;"",C543,"")</f>
        <v/>
      </c>
      <c r="D644" s="116" t="str">
        <f aca="false">IF(D543&lt;&gt;"",D543,"")</f>
        <v/>
      </c>
      <c r="E644" s="116" t="str">
        <f aca="false">IF(E543&lt;&gt;"",E543,"")</f>
        <v/>
      </c>
      <c r="F644" s="116" t="n">
        <v>7</v>
      </c>
      <c r="G644" s="168" t="n">
        <f aca="false">G543</f>
        <v>1</v>
      </c>
      <c r="H644" s="49" t="n">
        <f aca="false">IF($G644&lt;&gt;"",G644,"")</f>
        <v>1</v>
      </c>
      <c r="I644" s="169"/>
      <c r="J644" s="170"/>
      <c r="K644" s="171" t="str">
        <f aca="false">IF($B644&lt;&gt;"",IF(I644,(INDEX(P$617:Q$620,MATCH(H644,P$617:P$620),2)/I644)*1000,0),"")</f>
        <v/>
      </c>
      <c r="L644" s="171" t="str">
        <f aca="false">IF(Q$11&lt;&gt;"",IF($B644&lt;&gt;"",K644-J644,""),"")</f>
        <v/>
      </c>
      <c r="M644" s="172" t="str">
        <f aca="false">IF(B644&lt;&gt;"",RANK(L644,L$617:L$716),"")</f>
        <v/>
      </c>
      <c r="N644" s="172" t="str">
        <f aca="false">IF(B644&lt;&gt;"",'Classement Général'!BG38,"")</f>
        <v/>
      </c>
      <c r="O644" s="172" t="str">
        <f aca="false">IF(B139&lt;&gt;"",'Calculs (M1..M20)'!A41,"")</f>
        <v/>
      </c>
      <c r="P644" s="0"/>
      <c r="Q644" s="0"/>
      <c r="R644" s="0"/>
      <c r="S644" s="0"/>
      <c r="T644" s="0"/>
      <c r="U644" s="0"/>
      <c r="V644" s="0"/>
      <c r="AH644" s="49" t="n">
        <f aca="false">IF($G644&lt;&gt;"",AG644,"")</f>
        <v>0</v>
      </c>
      <c r="AI644" s="169"/>
      <c r="AJ644" s="170"/>
    </row>
    <row r="645" customFormat="false" ht="13" hidden="false" customHeight="false" outlineLevel="0" collapsed="false">
      <c r="A645" s="0"/>
      <c r="B645" s="167" t="str">
        <f aca="false">IF(B544&lt;&gt;"",B544,"")</f>
        <v/>
      </c>
      <c r="C645" s="116" t="str">
        <f aca="false">IF(C544&lt;&gt;"",C544,"")</f>
        <v/>
      </c>
      <c r="D645" s="116" t="str">
        <f aca="false">IF(D544&lt;&gt;"",D544,"")</f>
        <v/>
      </c>
      <c r="E645" s="116" t="str">
        <f aca="false">IF(E544&lt;&gt;"",E544,"")</f>
        <v/>
      </c>
      <c r="F645" s="116" t="n">
        <v>7</v>
      </c>
      <c r="G645" s="168" t="n">
        <f aca="false">G544</f>
        <v>1</v>
      </c>
      <c r="H645" s="49" t="n">
        <f aca="false">IF($G645&lt;&gt;"",G645,"")</f>
        <v>1</v>
      </c>
      <c r="I645" s="169"/>
      <c r="J645" s="170"/>
      <c r="K645" s="171" t="str">
        <f aca="false">IF($B645&lt;&gt;"",IF(I645,(INDEX(P$617:Q$620,MATCH(H645,P$617:P$620),2)/I645)*1000,0),"")</f>
        <v/>
      </c>
      <c r="L645" s="171" t="str">
        <f aca="false">IF(Q$11&lt;&gt;"",IF($B645&lt;&gt;"",K645-J645,""),"")</f>
        <v/>
      </c>
      <c r="M645" s="172" t="str">
        <f aca="false">IF(B645&lt;&gt;"",RANK(L645,L$617:L$716),"")</f>
        <v/>
      </c>
      <c r="N645" s="172" t="str">
        <f aca="false">IF(B645&lt;&gt;"",'Classement Général'!BG39,"")</f>
        <v/>
      </c>
      <c r="O645" s="172" t="str">
        <f aca="false">IF(B140&lt;&gt;"",'Calculs (M1..M20)'!A42,"")</f>
        <v/>
      </c>
      <c r="P645" s="0"/>
      <c r="Q645" s="0"/>
      <c r="R645" s="0"/>
      <c r="S645" s="0"/>
      <c r="T645" s="0"/>
      <c r="U645" s="0"/>
      <c r="V645" s="0"/>
      <c r="AH645" s="49" t="n">
        <f aca="false">IF($G645&lt;&gt;"",AG645,"")</f>
        <v>0</v>
      </c>
      <c r="AI645" s="169"/>
      <c r="AJ645" s="170"/>
    </row>
    <row r="646" customFormat="false" ht="13" hidden="false" customHeight="false" outlineLevel="0" collapsed="false">
      <c r="A646" s="0"/>
      <c r="B646" s="167" t="str">
        <f aca="false">IF(B545&lt;&gt;"",B545,"")</f>
        <v/>
      </c>
      <c r="C646" s="116" t="str">
        <f aca="false">IF(C545&lt;&gt;"",C545,"")</f>
        <v/>
      </c>
      <c r="D646" s="116" t="str">
        <f aca="false">IF(D545&lt;&gt;"",D545,"")</f>
        <v/>
      </c>
      <c r="E646" s="116" t="str">
        <f aca="false">IF(E545&lt;&gt;"",E545,"")</f>
        <v/>
      </c>
      <c r="F646" s="116" t="n">
        <v>7</v>
      </c>
      <c r="G646" s="168" t="n">
        <f aca="false">G545</f>
        <v>1</v>
      </c>
      <c r="H646" s="49" t="n">
        <f aca="false">IF($G646&lt;&gt;"",G646,"")</f>
        <v>1</v>
      </c>
      <c r="I646" s="169"/>
      <c r="J646" s="170"/>
      <c r="K646" s="171" t="str">
        <f aca="false">IF($B646&lt;&gt;"",IF(I646,(INDEX(P$617:Q$620,MATCH(H646,P$617:P$620),2)/I646)*1000,0),"")</f>
        <v/>
      </c>
      <c r="L646" s="171" t="str">
        <f aca="false">IF(Q$11&lt;&gt;"",IF($B646&lt;&gt;"",K646-J646,""),"")</f>
        <v/>
      </c>
      <c r="M646" s="172" t="str">
        <f aca="false">IF(B646&lt;&gt;"",RANK(L646,L$617:L$716),"")</f>
        <v/>
      </c>
      <c r="N646" s="172" t="str">
        <f aca="false">IF(B646&lt;&gt;"",'Classement Général'!BG40,"")</f>
        <v/>
      </c>
      <c r="O646" s="172" t="str">
        <f aca="false">IF(B141&lt;&gt;"",'Calculs (M1..M20)'!A43,"")</f>
        <v/>
      </c>
      <c r="P646" s="0"/>
      <c r="Q646" s="0"/>
      <c r="R646" s="0"/>
      <c r="S646" s="0"/>
      <c r="T646" s="0"/>
      <c r="U646" s="0"/>
      <c r="V646" s="0"/>
      <c r="AH646" s="49" t="n">
        <f aca="false">IF($G646&lt;&gt;"",AG646,"")</f>
        <v>0</v>
      </c>
      <c r="AI646" s="169"/>
      <c r="AJ646" s="170"/>
    </row>
    <row r="647" customFormat="false" ht="13" hidden="false" customHeight="false" outlineLevel="0" collapsed="false">
      <c r="A647" s="0"/>
      <c r="B647" s="167" t="str">
        <f aca="false">IF(B546&lt;&gt;"",B546,"")</f>
        <v/>
      </c>
      <c r="C647" s="116" t="str">
        <f aca="false">IF(C546&lt;&gt;"",C546,"")</f>
        <v/>
      </c>
      <c r="D647" s="116" t="str">
        <f aca="false">IF(D546&lt;&gt;"",D546,"")</f>
        <v/>
      </c>
      <c r="E647" s="116" t="str">
        <f aca="false">IF(E546&lt;&gt;"",E546,"")</f>
        <v/>
      </c>
      <c r="F647" s="116" t="n">
        <v>7</v>
      </c>
      <c r="G647" s="168" t="n">
        <f aca="false">G546</f>
        <v>1</v>
      </c>
      <c r="H647" s="49" t="n">
        <f aca="false">IF($G647&lt;&gt;"",G647,"")</f>
        <v>1</v>
      </c>
      <c r="I647" s="169"/>
      <c r="J647" s="170"/>
      <c r="K647" s="171" t="str">
        <f aca="false">IF($B647&lt;&gt;"",IF(I647,(INDEX(P$617:Q$620,MATCH(H647,P$617:P$620),2)/I647)*1000,0),"")</f>
        <v/>
      </c>
      <c r="L647" s="171" t="str">
        <f aca="false">IF(Q$11&lt;&gt;"",IF($B647&lt;&gt;"",K647-J647,""),"")</f>
        <v/>
      </c>
      <c r="M647" s="172" t="str">
        <f aca="false">IF(B647&lt;&gt;"",RANK(L647,L$617:L$716),"")</f>
        <v/>
      </c>
      <c r="N647" s="172" t="str">
        <f aca="false">IF(B647&lt;&gt;"",'Classement Général'!BG41,"")</f>
        <v/>
      </c>
      <c r="O647" s="172" t="str">
        <f aca="false">IF(B142&lt;&gt;"",'Calculs (M1..M20)'!A44,"")</f>
        <v/>
      </c>
      <c r="P647" s="0"/>
      <c r="Q647" s="0"/>
      <c r="R647" s="0"/>
      <c r="S647" s="0"/>
      <c r="T647" s="0"/>
      <c r="U647" s="0"/>
      <c r="V647" s="0"/>
      <c r="AH647" s="49" t="n">
        <f aca="false">IF($G647&lt;&gt;"",AG647,"")</f>
        <v>0</v>
      </c>
      <c r="AI647" s="169"/>
      <c r="AJ647" s="170"/>
    </row>
    <row r="648" customFormat="false" ht="13" hidden="false" customHeight="false" outlineLevel="0" collapsed="false">
      <c r="A648" s="0"/>
      <c r="B648" s="167" t="str">
        <f aca="false">IF(B547&lt;&gt;"",B547,"")</f>
        <v/>
      </c>
      <c r="C648" s="116" t="str">
        <f aca="false">IF(C547&lt;&gt;"",C547,"")</f>
        <v/>
      </c>
      <c r="D648" s="116" t="str">
        <f aca="false">IF(D547&lt;&gt;"",D547,"")</f>
        <v/>
      </c>
      <c r="E648" s="116" t="str">
        <f aca="false">IF(E547&lt;&gt;"",E547,"")</f>
        <v/>
      </c>
      <c r="F648" s="116" t="n">
        <v>7</v>
      </c>
      <c r="G648" s="168" t="n">
        <f aca="false">G547</f>
        <v>1</v>
      </c>
      <c r="H648" s="49" t="n">
        <f aca="false">IF($G648&lt;&gt;"",G648,"")</f>
        <v>1</v>
      </c>
      <c r="I648" s="169"/>
      <c r="J648" s="170"/>
      <c r="K648" s="171" t="str">
        <f aca="false">IF($B648&lt;&gt;"",IF(I648,(INDEX(P$617:Q$620,MATCH(H648,P$617:P$620),2)/I648)*1000,0),"")</f>
        <v/>
      </c>
      <c r="L648" s="171" t="str">
        <f aca="false">IF(Q$11&lt;&gt;"",IF($B648&lt;&gt;"",K648-J648,""),"")</f>
        <v/>
      </c>
      <c r="M648" s="172" t="str">
        <f aca="false">IF(B648&lt;&gt;"",RANK(L648,L$617:L$716),"")</f>
        <v/>
      </c>
      <c r="N648" s="172" t="str">
        <f aca="false">IF(B648&lt;&gt;"",'Classement Général'!BG42,"")</f>
        <v/>
      </c>
      <c r="O648" s="172" t="str">
        <f aca="false">IF(B143&lt;&gt;"",'Calculs (M1..M20)'!A45,"")</f>
        <v/>
      </c>
      <c r="P648" s="0"/>
      <c r="Q648" s="0"/>
      <c r="R648" s="0"/>
      <c r="S648" s="0"/>
      <c r="T648" s="0"/>
      <c r="U648" s="0"/>
      <c r="V648" s="0"/>
      <c r="AH648" s="49" t="n">
        <f aca="false">IF($G648&lt;&gt;"",AG648,"")</f>
        <v>0</v>
      </c>
      <c r="AI648" s="169"/>
      <c r="AJ648" s="170"/>
    </row>
    <row r="649" customFormat="false" ht="13" hidden="false" customHeight="false" outlineLevel="0" collapsed="false">
      <c r="A649" s="0"/>
      <c r="B649" s="167" t="str">
        <f aca="false">IF(B548&lt;&gt;"",B548,"")</f>
        <v/>
      </c>
      <c r="C649" s="116" t="str">
        <f aca="false">IF(C548&lt;&gt;"",C548,"")</f>
        <v/>
      </c>
      <c r="D649" s="116" t="str">
        <f aca="false">IF(D548&lt;&gt;"",D548,"")</f>
        <v/>
      </c>
      <c r="E649" s="116" t="str">
        <f aca="false">IF(E548&lt;&gt;"",E548,"")</f>
        <v/>
      </c>
      <c r="F649" s="116" t="n">
        <v>7</v>
      </c>
      <c r="G649" s="168" t="n">
        <f aca="false">G548</f>
        <v>1</v>
      </c>
      <c r="H649" s="49" t="n">
        <f aca="false">IF($G649&lt;&gt;"",G649,"")</f>
        <v>1</v>
      </c>
      <c r="I649" s="169"/>
      <c r="J649" s="170"/>
      <c r="K649" s="171" t="str">
        <f aca="false">IF($B649&lt;&gt;"",IF(I649,(INDEX(P$617:Q$620,MATCH(H649,P$617:P$620),2)/I649)*1000,0),"")</f>
        <v/>
      </c>
      <c r="L649" s="171" t="str">
        <f aca="false">IF(Q$11&lt;&gt;"",IF($B649&lt;&gt;"",K649-J649,""),"")</f>
        <v/>
      </c>
      <c r="M649" s="172" t="str">
        <f aca="false">IF(B649&lt;&gt;"",RANK(L649,L$617:L$716),"")</f>
        <v/>
      </c>
      <c r="N649" s="172" t="str">
        <f aca="false">IF(B649&lt;&gt;"",'Classement Général'!BG43,"")</f>
        <v/>
      </c>
      <c r="O649" s="172" t="str">
        <f aca="false">IF(B144&lt;&gt;"",'Calculs (M1..M20)'!A46,"")</f>
        <v/>
      </c>
      <c r="P649" s="0"/>
      <c r="Q649" s="0"/>
      <c r="R649" s="0"/>
      <c r="S649" s="0"/>
      <c r="T649" s="0"/>
      <c r="U649" s="0"/>
      <c r="V649" s="0"/>
      <c r="AH649" s="49" t="n">
        <f aca="false">IF($G649&lt;&gt;"",AG649,"")</f>
        <v>0</v>
      </c>
      <c r="AI649" s="169"/>
      <c r="AJ649" s="170"/>
    </row>
    <row r="650" customFormat="false" ht="13" hidden="false" customHeight="false" outlineLevel="0" collapsed="false">
      <c r="A650" s="0"/>
      <c r="B650" s="167" t="str">
        <f aca="false">IF(B549&lt;&gt;"",B549,"")</f>
        <v/>
      </c>
      <c r="C650" s="116" t="str">
        <f aca="false">IF(C549&lt;&gt;"",C549,"")</f>
        <v/>
      </c>
      <c r="D650" s="116" t="str">
        <f aca="false">IF(D549&lt;&gt;"",D549,"")</f>
        <v/>
      </c>
      <c r="E650" s="116" t="str">
        <f aca="false">IF(E549&lt;&gt;"",E549,"")</f>
        <v/>
      </c>
      <c r="F650" s="116" t="n">
        <v>7</v>
      </c>
      <c r="G650" s="168" t="n">
        <f aca="false">G549</f>
        <v>1</v>
      </c>
      <c r="H650" s="49" t="n">
        <f aca="false">IF($G650&lt;&gt;"",G650,"")</f>
        <v>1</v>
      </c>
      <c r="I650" s="169"/>
      <c r="J650" s="170"/>
      <c r="K650" s="171" t="str">
        <f aca="false">IF($B650&lt;&gt;"",IF(I650,(INDEX(P$617:Q$620,MATCH(H650,P$617:P$620),2)/I650)*1000,0),"")</f>
        <v/>
      </c>
      <c r="L650" s="171" t="str">
        <f aca="false">IF(Q$11&lt;&gt;"",IF($B650&lt;&gt;"",K650-J650,""),"")</f>
        <v/>
      </c>
      <c r="M650" s="172" t="str">
        <f aca="false">IF(B650&lt;&gt;"",RANK(L650,L$617:L$716),"")</f>
        <v/>
      </c>
      <c r="N650" s="172" t="str">
        <f aca="false">IF(B650&lt;&gt;"",'Classement Général'!BG44,"")</f>
        <v/>
      </c>
      <c r="O650" s="172" t="str">
        <f aca="false">IF(B145&lt;&gt;"",'Calculs (M1..M20)'!A47,"")</f>
        <v/>
      </c>
      <c r="P650" s="0"/>
      <c r="Q650" s="0"/>
      <c r="R650" s="0"/>
      <c r="S650" s="0"/>
      <c r="T650" s="0"/>
      <c r="U650" s="0"/>
      <c r="V650" s="0"/>
      <c r="AH650" s="49" t="n">
        <f aca="false">IF($G650&lt;&gt;"",AG650,"")</f>
        <v>0</v>
      </c>
      <c r="AI650" s="169"/>
      <c r="AJ650" s="170"/>
    </row>
    <row r="651" customFormat="false" ht="13" hidden="false" customHeight="false" outlineLevel="0" collapsed="false">
      <c r="A651" s="0"/>
      <c r="B651" s="167" t="str">
        <f aca="false">IF(B550&lt;&gt;"",B550,"")</f>
        <v/>
      </c>
      <c r="C651" s="116" t="str">
        <f aca="false">IF(C550&lt;&gt;"",C550,"")</f>
        <v/>
      </c>
      <c r="D651" s="116" t="str">
        <f aca="false">IF(D550&lt;&gt;"",D550,"")</f>
        <v/>
      </c>
      <c r="E651" s="116" t="str">
        <f aca="false">IF(E550&lt;&gt;"",E550,"")</f>
        <v/>
      </c>
      <c r="F651" s="116" t="n">
        <v>7</v>
      </c>
      <c r="G651" s="168" t="n">
        <f aca="false">G550</f>
        <v>1</v>
      </c>
      <c r="H651" s="49" t="n">
        <f aca="false">IF($G651&lt;&gt;"",G651,"")</f>
        <v>1</v>
      </c>
      <c r="I651" s="169"/>
      <c r="J651" s="170"/>
      <c r="K651" s="171" t="str">
        <f aca="false">IF($B651&lt;&gt;"",IF(I651,(INDEX(P$617:Q$620,MATCH(H651,P$617:P$620),2)/I651)*1000,0),"")</f>
        <v/>
      </c>
      <c r="L651" s="171" t="str">
        <f aca="false">IF(Q$11&lt;&gt;"",IF($B651&lt;&gt;"",K651-J651,""),"")</f>
        <v/>
      </c>
      <c r="M651" s="172" t="str">
        <f aca="false">IF(B651&lt;&gt;"",RANK(L651,L$617:L$716),"")</f>
        <v/>
      </c>
      <c r="N651" s="172" t="str">
        <f aca="false">IF(B651&lt;&gt;"",'Classement Général'!BG45,"")</f>
        <v/>
      </c>
      <c r="O651" s="172" t="str">
        <f aca="false">IF(B146&lt;&gt;"",'Calculs (M1..M20)'!A48,"")</f>
        <v/>
      </c>
      <c r="P651" s="0"/>
      <c r="Q651" s="0"/>
      <c r="R651" s="0"/>
      <c r="S651" s="0"/>
      <c r="T651" s="0"/>
      <c r="U651" s="0"/>
      <c r="V651" s="0"/>
      <c r="AH651" s="49" t="n">
        <f aca="false">IF($G651&lt;&gt;"",AG651,"")</f>
        <v>0</v>
      </c>
      <c r="AI651" s="169"/>
      <c r="AJ651" s="170"/>
    </row>
    <row r="652" customFormat="false" ht="13" hidden="false" customHeight="false" outlineLevel="0" collapsed="false">
      <c r="A652" s="0"/>
      <c r="B652" s="167" t="str">
        <f aca="false">IF(B551&lt;&gt;"",B551,"")</f>
        <v/>
      </c>
      <c r="C652" s="116" t="str">
        <f aca="false">IF(C551&lt;&gt;"",C551,"")</f>
        <v/>
      </c>
      <c r="D652" s="116" t="str">
        <f aca="false">IF(D551&lt;&gt;"",D551,"")</f>
        <v/>
      </c>
      <c r="E652" s="116" t="str">
        <f aca="false">IF(E551&lt;&gt;"",E551,"")</f>
        <v/>
      </c>
      <c r="F652" s="116" t="n">
        <v>7</v>
      </c>
      <c r="G652" s="168" t="n">
        <f aca="false">G551</f>
        <v>1</v>
      </c>
      <c r="H652" s="49" t="n">
        <f aca="false">IF($G652&lt;&gt;"",G652,"")</f>
        <v>1</v>
      </c>
      <c r="I652" s="169"/>
      <c r="J652" s="170"/>
      <c r="K652" s="171" t="str">
        <f aca="false">IF($B652&lt;&gt;"",IF(I652,(INDEX(P$617:Q$620,MATCH(H652,P$617:P$620),2)/I652)*1000,0),"")</f>
        <v/>
      </c>
      <c r="L652" s="171" t="str">
        <f aca="false">IF(Q$11&lt;&gt;"",IF($B652&lt;&gt;"",K652-J652,""),"")</f>
        <v/>
      </c>
      <c r="M652" s="172" t="str">
        <f aca="false">IF(B652&lt;&gt;"",RANK(L652,L$617:L$716),"")</f>
        <v/>
      </c>
      <c r="N652" s="172" t="str">
        <f aca="false">IF(B652&lt;&gt;"",'Classement Général'!BG46,"")</f>
        <v/>
      </c>
      <c r="O652" s="172" t="str">
        <f aca="false">IF(B147&lt;&gt;"",'Calculs (M1..M20)'!A49,"")</f>
        <v/>
      </c>
      <c r="P652" s="0"/>
      <c r="Q652" s="0"/>
      <c r="R652" s="0"/>
      <c r="S652" s="0"/>
      <c r="T652" s="0"/>
      <c r="U652" s="0"/>
      <c r="V652" s="0"/>
      <c r="AH652" s="49" t="n">
        <f aca="false">IF($G652&lt;&gt;"",AG652,"")</f>
        <v>0</v>
      </c>
      <c r="AI652" s="169"/>
      <c r="AJ652" s="170"/>
    </row>
    <row r="653" customFormat="false" ht="13" hidden="false" customHeight="false" outlineLevel="0" collapsed="false">
      <c r="A653" s="0"/>
      <c r="B653" s="167" t="str">
        <f aca="false">IF(B552&lt;&gt;"",B552,"")</f>
        <v/>
      </c>
      <c r="C653" s="116" t="str">
        <f aca="false">IF(C552&lt;&gt;"",C552,"")</f>
        <v/>
      </c>
      <c r="D653" s="116" t="str">
        <f aca="false">IF(D552&lt;&gt;"",D552,"")</f>
        <v/>
      </c>
      <c r="E653" s="116" t="str">
        <f aca="false">IF(E552&lt;&gt;"",E552,"")</f>
        <v/>
      </c>
      <c r="F653" s="116" t="n">
        <v>7</v>
      </c>
      <c r="G653" s="168" t="n">
        <f aca="false">G552</f>
        <v>1</v>
      </c>
      <c r="H653" s="49" t="n">
        <f aca="false">IF($G653&lt;&gt;"",G653,"")</f>
        <v>1</v>
      </c>
      <c r="I653" s="169"/>
      <c r="J653" s="170"/>
      <c r="K653" s="171" t="str">
        <f aca="false">IF($B653&lt;&gt;"",IF(I653,(INDEX(P$617:Q$620,MATCH(H653,P$617:P$620),2)/I653)*1000,0),"")</f>
        <v/>
      </c>
      <c r="L653" s="171" t="str">
        <f aca="false">IF(Q$11&lt;&gt;"",IF($B653&lt;&gt;"",K653-J653,""),"")</f>
        <v/>
      </c>
      <c r="M653" s="172" t="str">
        <f aca="false">IF(B653&lt;&gt;"",RANK(L653,L$617:L$716),"")</f>
        <v/>
      </c>
      <c r="N653" s="172" t="str">
        <f aca="false">IF(B653&lt;&gt;"",'Classement Général'!BG47,"")</f>
        <v/>
      </c>
      <c r="O653" s="172" t="str">
        <f aca="false">IF(B148&lt;&gt;"",'Calculs (M1..M20)'!A50,"")</f>
        <v/>
      </c>
      <c r="P653" s="0"/>
      <c r="Q653" s="0"/>
      <c r="R653" s="0"/>
      <c r="S653" s="0"/>
      <c r="T653" s="0"/>
      <c r="U653" s="0"/>
      <c r="V653" s="0"/>
      <c r="AH653" s="49" t="n">
        <f aca="false">IF($G653&lt;&gt;"",AG653,"")</f>
        <v>0</v>
      </c>
      <c r="AI653" s="169"/>
      <c r="AJ653" s="170"/>
    </row>
    <row r="654" customFormat="false" ht="13" hidden="false" customHeight="false" outlineLevel="0" collapsed="false">
      <c r="A654" s="0"/>
      <c r="B654" s="167" t="str">
        <f aca="false">IF(B553&lt;&gt;"",B553,"")</f>
        <v/>
      </c>
      <c r="C654" s="116" t="str">
        <f aca="false">IF(C553&lt;&gt;"",C553,"")</f>
        <v/>
      </c>
      <c r="D654" s="116" t="str">
        <f aca="false">IF(D553&lt;&gt;"",D553,"")</f>
        <v/>
      </c>
      <c r="E654" s="116" t="str">
        <f aca="false">IF(E553&lt;&gt;"",E553,"")</f>
        <v/>
      </c>
      <c r="F654" s="116" t="n">
        <v>7</v>
      </c>
      <c r="G654" s="168" t="n">
        <f aca="false">G553</f>
        <v>1</v>
      </c>
      <c r="H654" s="49" t="n">
        <f aca="false">IF($G654&lt;&gt;"",G654,"")</f>
        <v>1</v>
      </c>
      <c r="I654" s="169"/>
      <c r="J654" s="170"/>
      <c r="K654" s="171" t="str">
        <f aca="false">IF($B654&lt;&gt;"",IF(I654,(INDEX(P$617:Q$620,MATCH(H654,P$617:P$620),2)/I654)*1000,0),"")</f>
        <v/>
      </c>
      <c r="L654" s="171" t="str">
        <f aca="false">IF(Q$11&lt;&gt;"",IF($B654&lt;&gt;"",K654-J654,""),"")</f>
        <v/>
      </c>
      <c r="M654" s="172" t="str">
        <f aca="false">IF(B654&lt;&gt;"",RANK(L654,L$617:L$716),"")</f>
        <v/>
      </c>
      <c r="N654" s="172" t="str">
        <f aca="false">IF(B654&lt;&gt;"",'Classement Général'!BG48,"")</f>
        <v/>
      </c>
      <c r="O654" s="172" t="str">
        <f aca="false">IF(B149&lt;&gt;"",'Calculs (M1..M20)'!A51,"")</f>
        <v/>
      </c>
      <c r="P654" s="0"/>
      <c r="Q654" s="0"/>
      <c r="R654" s="0"/>
      <c r="S654" s="0"/>
      <c r="T654" s="0"/>
      <c r="U654" s="0"/>
      <c r="V654" s="0"/>
      <c r="AH654" s="49" t="n">
        <f aca="false">IF($G654&lt;&gt;"",AG654,"")</f>
        <v>0</v>
      </c>
      <c r="AI654" s="169"/>
      <c r="AJ654" s="170"/>
    </row>
    <row r="655" customFormat="false" ht="13" hidden="false" customHeight="false" outlineLevel="0" collapsed="false">
      <c r="A655" s="0"/>
      <c r="B655" s="167" t="str">
        <f aca="false">IF(B554&lt;&gt;"",B554,"")</f>
        <v/>
      </c>
      <c r="C655" s="116" t="str">
        <f aca="false">IF(C554&lt;&gt;"",C554,"")</f>
        <v/>
      </c>
      <c r="D655" s="116" t="str">
        <f aca="false">IF(D554&lt;&gt;"",D554,"")</f>
        <v/>
      </c>
      <c r="E655" s="116" t="str">
        <f aca="false">IF(E554&lt;&gt;"",E554,"")</f>
        <v/>
      </c>
      <c r="F655" s="116" t="n">
        <v>7</v>
      </c>
      <c r="G655" s="168" t="n">
        <f aca="false">G554</f>
        <v>1</v>
      </c>
      <c r="H655" s="49" t="n">
        <f aca="false">IF($G655&lt;&gt;"",G655,"")</f>
        <v>1</v>
      </c>
      <c r="I655" s="169"/>
      <c r="J655" s="170"/>
      <c r="K655" s="171" t="str">
        <f aca="false">IF($B655&lt;&gt;"",IF(I655,(INDEX(P$617:Q$620,MATCH(H655,P$617:P$620),2)/I655)*1000,0),"")</f>
        <v/>
      </c>
      <c r="L655" s="171" t="str">
        <f aca="false">IF(Q$11&lt;&gt;"",IF($B655&lt;&gt;"",K655-J655,""),"")</f>
        <v/>
      </c>
      <c r="M655" s="172" t="str">
        <f aca="false">IF(B655&lt;&gt;"",RANK(L655,L$617:L$716),"")</f>
        <v/>
      </c>
      <c r="N655" s="172" t="str">
        <f aca="false">IF(B655&lt;&gt;"",'Classement Général'!BG49,"")</f>
        <v/>
      </c>
      <c r="O655" s="172" t="str">
        <f aca="false">IF(B150&lt;&gt;"",'Calculs (M1..M20)'!A52,"")</f>
        <v/>
      </c>
      <c r="P655" s="0"/>
      <c r="Q655" s="0"/>
      <c r="R655" s="0"/>
      <c r="S655" s="0"/>
      <c r="T655" s="0"/>
      <c r="U655" s="0"/>
      <c r="V655" s="0"/>
      <c r="AH655" s="49" t="n">
        <f aca="false">IF($G655&lt;&gt;"",AG655,"")</f>
        <v>0</v>
      </c>
      <c r="AI655" s="169"/>
      <c r="AJ655" s="170"/>
    </row>
    <row r="656" customFormat="false" ht="13" hidden="false" customHeight="false" outlineLevel="0" collapsed="false">
      <c r="A656" s="0"/>
      <c r="B656" s="167" t="str">
        <f aca="false">IF(B555&lt;&gt;"",B555,"")</f>
        <v/>
      </c>
      <c r="C656" s="116" t="str">
        <f aca="false">IF(C555&lt;&gt;"",C555,"")</f>
        <v/>
      </c>
      <c r="D656" s="116" t="str">
        <f aca="false">IF(D555&lt;&gt;"",D555,"")</f>
        <v/>
      </c>
      <c r="E656" s="116" t="str">
        <f aca="false">IF(E555&lt;&gt;"",E555,"")</f>
        <v/>
      </c>
      <c r="F656" s="116" t="n">
        <v>7</v>
      </c>
      <c r="G656" s="168" t="n">
        <f aca="false">G555</f>
        <v>1</v>
      </c>
      <c r="H656" s="49" t="n">
        <f aca="false">IF($G656&lt;&gt;"",G656,"")</f>
        <v>1</v>
      </c>
      <c r="I656" s="169"/>
      <c r="J656" s="170"/>
      <c r="K656" s="171" t="str">
        <f aca="false">IF($B656&lt;&gt;"",IF(I656,(INDEX(P$617:Q$620,MATCH(H656,P$617:P$620),2)/I656)*1000,0),"")</f>
        <v/>
      </c>
      <c r="L656" s="171" t="str">
        <f aca="false">IF(Q$11&lt;&gt;"",IF($B656&lt;&gt;"",K656-J656,""),"")</f>
        <v/>
      </c>
      <c r="M656" s="172" t="str">
        <f aca="false">IF(B656&lt;&gt;"",RANK(L656,L$617:L$716),"")</f>
        <v/>
      </c>
      <c r="N656" s="172" t="str">
        <f aca="false">IF(B656&lt;&gt;"",'Classement Général'!BG50,"")</f>
        <v/>
      </c>
      <c r="O656" s="172" t="str">
        <f aca="false">IF(B151&lt;&gt;"",'Calculs (M1..M20)'!A53,"")</f>
        <v/>
      </c>
      <c r="P656" s="0"/>
      <c r="Q656" s="0"/>
      <c r="R656" s="0"/>
      <c r="S656" s="0"/>
      <c r="T656" s="0"/>
      <c r="U656" s="0"/>
      <c r="V656" s="0"/>
      <c r="AH656" s="49" t="n">
        <f aca="false">IF($G656&lt;&gt;"",AG656,"")</f>
        <v>0</v>
      </c>
      <c r="AI656" s="169"/>
      <c r="AJ656" s="170"/>
    </row>
    <row r="657" customFormat="false" ht="13" hidden="false" customHeight="false" outlineLevel="0" collapsed="false">
      <c r="A657" s="0"/>
      <c r="B657" s="167" t="str">
        <f aca="false">IF(B556&lt;&gt;"",B556,"")</f>
        <v/>
      </c>
      <c r="C657" s="116" t="str">
        <f aca="false">IF(C556&lt;&gt;"",C556,"")</f>
        <v/>
      </c>
      <c r="D657" s="116" t="str">
        <f aca="false">IF(D556&lt;&gt;"",D556,"")</f>
        <v/>
      </c>
      <c r="E657" s="116" t="str">
        <f aca="false">IF(E556&lt;&gt;"",E556,"")</f>
        <v/>
      </c>
      <c r="F657" s="116" t="n">
        <v>7</v>
      </c>
      <c r="G657" s="168" t="n">
        <f aca="false">G556</f>
        <v>1</v>
      </c>
      <c r="H657" s="49" t="n">
        <f aca="false">IF($G657&lt;&gt;"",G657,"")</f>
        <v>1</v>
      </c>
      <c r="I657" s="169"/>
      <c r="J657" s="170"/>
      <c r="K657" s="171" t="str">
        <f aca="false">IF($B657&lt;&gt;"",IF(I657,(INDEX(P$617:Q$620,MATCH(H657,P$617:P$620),2)/I657)*1000,0),"")</f>
        <v/>
      </c>
      <c r="L657" s="171" t="str">
        <f aca="false">IF(Q$11&lt;&gt;"",IF($B657&lt;&gt;"",K657-J657,""),"")</f>
        <v/>
      </c>
      <c r="M657" s="172" t="str">
        <f aca="false">IF(B657&lt;&gt;"",RANK(L657,L$617:L$716),"")</f>
        <v/>
      </c>
      <c r="N657" s="172" t="str">
        <f aca="false">IF(B657&lt;&gt;"",'Classement Général'!BG51,"")</f>
        <v/>
      </c>
      <c r="O657" s="172" t="str">
        <f aca="false">IF(B152&lt;&gt;"",'Calculs (M1..M20)'!A54,"")</f>
        <v/>
      </c>
      <c r="P657" s="0"/>
      <c r="Q657" s="0"/>
      <c r="R657" s="0"/>
      <c r="S657" s="0"/>
      <c r="T657" s="0"/>
      <c r="U657" s="0"/>
      <c r="V657" s="0"/>
      <c r="AH657" s="49" t="n">
        <f aca="false">IF($G657&lt;&gt;"",AG657,"")</f>
        <v>0</v>
      </c>
      <c r="AI657" s="169"/>
      <c r="AJ657" s="170"/>
    </row>
    <row r="658" customFormat="false" ht="13" hidden="false" customHeight="false" outlineLevel="0" collapsed="false">
      <c r="A658" s="0"/>
      <c r="B658" s="167" t="str">
        <f aca="false">IF(B557&lt;&gt;"",B557,"")</f>
        <v/>
      </c>
      <c r="C658" s="116" t="str">
        <f aca="false">IF(C557&lt;&gt;"",C557,"")</f>
        <v/>
      </c>
      <c r="D658" s="116" t="str">
        <f aca="false">IF(D557&lt;&gt;"",D557,"")</f>
        <v/>
      </c>
      <c r="E658" s="116" t="str">
        <f aca="false">IF(E557&lt;&gt;"",E557,"")</f>
        <v/>
      </c>
      <c r="F658" s="116" t="n">
        <v>7</v>
      </c>
      <c r="G658" s="168" t="n">
        <f aca="false">G557</f>
        <v>1</v>
      </c>
      <c r="H658" s="49" t="n">
        <f aca="false">IF($G658&lt;&gt;"",G658,"")</f>
        <v>1</v>
      </c>
      <c r="I658" s="169"/>
      <c r="J658" s="170"/>
      <c r="K658" s="171" t="str">
        <f aca="false">IF($B658&lt;&gt;"",IF(I658,(INDEX(P$617:Q$620,MATCH(H658,P$617:P$620),2)/I658)*1000,0),"")</f>
        <v/>
      </c>
      <c r="L658" s="171" t="str">
        <f aca="false">IF(Q$11&lt;&gt;"",IF($B658&lt;&gt;"",K658-J658,""),"")</f>
        <v/>
      </c>
      <c r="M658" s="172" t="str">
        <f aca="false">IF(B658&lt;&gt;"",RANK(L658,L$617:L$716),"")</f>
        <v/>
      </c>
      <c r="N658" s="172" t="str">
        <f aca="false">IF(B658&lt;&gt;"",'Classement Général'!BG52,"")</f>
        <v/>
      </c>
      <c r="O658" s="172" t="str">
        <f aca="false">IF(B153&lt;&gt;"",'Calculs (M1..M20)'!A55,"")</f>
        <v/>
      </c>
      <c r="P658" s="0"/>
      <c r="Q658" s="0"/>
      <c r="R658" s="0"/>
      <c r="S658" s="0"/>
      <c r="T658" s="0"/>
      <c r="U658" s="0"/>
      <c r="V658" s="0"/>
      <c r="AH658" s="49" t="n">
        <f aca="false">IF($G658&lt;&gt;"",AG658,"")</f>
        <v>0</v>
      </c>
      <c r="AI658" s="169"/>
      <c r="AJ658" s="170"/>
    </row>
    <row r="659" customFormat="false" ht="13" hidden="false" customHeight="false" outlineLevel="0" collapsed="false">
      <c r="A659" s="0"/>
      <c r="B659" s="167" t="str">
        <f aca="false">IF(B558&lt;&gt;"",B558,"")</f>
        <v/>
      </c>
      <c r="C659" s="116" t="str">
        <f aca="false">IF(C558&lt;&gt;"",C558,"")</f>
        <v/>
      </c>
      <c r="D659" s="116" t="str">
        <f aca="false">IF(D558&lt;&gt;"",D558,"")</f>
        <v/>
      </c>
      <c r="E659" s="116" t="str">
        <f aca="false">IF(E558&lt;&gt;"",E558,"")</f>
        <v/>
      </c>
      <c r="F659" s="116" t="n">
        <v>7</v>
      </c>
      <c r="G659" s="168" t="n">
        <f aca="false">G558</f>
        <v>1</v>
      </c>
      <c r="H659" s="49" t="n">
        <f aca="false">IF($G659&lt;&gt;"",G659,"")</f>
        <v>1</v>
      </c>
      <c r="I659" s="169"/>
      <c r="J659" s="170"/>
      <c r="K659" s="171" t="str">
        <f aca="false">IF($B659&lt;&gt;"",IF(I659,(INDEX(P$617:Q$620,MATCH(H659,P$617:P$620),2)/I659)*1000,0),"")</f>
        <v/>
      </c>
      <c r="L659" s="171" t="str">
        <f aca="false">IF(Q$11&lt;&gt;"",IF($B659&lt;&gt;"",K659-J659,""),"")</f>
        <v/>
      </c>
      <c r="M659" s="172" t="str">
        <f aca="false">IF(B659&lt;&gt;"",RANK(L659,L$617:L$716),"")</f>
        <v/>
      </c>
      <c r="N659" s="172" t="str">
        <f aca="false">IF(B659&lt;&gt;"",'Classement Général'!BG53,"")</f>
        <v/>
      </c>
      <c r="O659" s="172" t="str">
        <f aca="false">IF(B154&lt;&gt;"",'Calculs (M1..M20)'!A56,"")</f>
        <v/>
      </c>
      <c r="P659" s="0"/>
      <c r="Q659" s="0"/>
      <c r="R659" s="0"/>
      <c r="S659" s="0"/>
      <c r="T659" s="0"/>
      <c r="U659" s="0"/>
      <c r="V659" s="0"/>
      <c r="AH659" s="49" t="n">
        <f aca="false">IF($G659&lt;&gt;"",AG659,"")</f>
        <v>0</v>
      </c>
      <c r="AI659" s="169"/>
      <c r="AJ659" s="170"/>
    </row>
    <row r="660" customFormat="false" ht="13" hidden="false" customHeight="false" outlineLevel="0" collapsed="false">
      <c r="A660" s="0"/>
      <c r="B660" s="167" t="str">
        <f aca="false">IF(B559&lt;&gt;"",B559,"")</f>
        <v/>
      </c>
      <c r="C660" s="116" t="str">
        <f aca="false">IF(C559&lt;&gt;"",C559,"")</f>
        <v/>
      </c>
      <c r="D660" s="116" t="str">
        <f aca="false">IF(D559&lt;&gt;"",D559,"")</f>
        <v/>
      </c>
      <c r="E660" s="116" t="str">
        <f aca="false">IF(E559&lt;&gt;"",E559,"")</f>
        <v/>
      </c>
      <c r="F660" s="116" t="n">
        <v>7</v>
      </c>
      <c r="G660" s="168" t="n">
        <f aca="false">G559</f>
        <v>1</v>
      </c>
      <c r="H660" s="49" t="n">
        <f aca="false">IF($G660&lt;&gt;"",G660,"")</f>
        <v>1</v>
      </c>
      <c r="I660" s="169"/>
      <c r="J660" s="170"/>
      <c r="K660" s="171" t="str">
        <f aca="false">IF($B660&lt;&gt;"",IF(I660,(INDEX(P$617:Q$620,MATCH(H660,P$617:P$620),2)/I660)*1000,0),"")</f>
        <v/>
      </c>
      <c r="L660" s="171" t="str">
        <f aca="false">IF(Q$11&lt;&gt;"",IF($B660&lt;&gt;"",K660-J660,""),"")</f>
        <v/>
      </c>
      <c r="M660" s="172" t="str">
        <f aca="false">IF(B660&lt;&gt;"",RANK(L660,L$617:L$716),"")</f>
        <v/>
      </c>
      <c r="N660" s="172" t="str">
        <f aca="false">IF(B660&lt;&gt;"",'Classement Général'!BG54,"")</f>
        <v/>
      </c>
      <c r="O660" s="172" t="str">
        <f aca="false">IF(B155&lt;&gt;"",'Calculs (M1..M20)'!A57,"")</f>
        <v/>
      </c>
      <c r="P660" s="0"/>
      <c r="Q660" s="0"/>
      <c r="R660" s="0"/>
      <c r="S660" s="0"/>
      <c r="T660" s="0"/>
      <c r="U660" s="0"/>
      <c r="V660" s="0"/>
      <c r="AH660" s="49" t="n">
        <f aca="false">IF($G660&lt;&gt;"",AG660,"")</f>
        <v>0</v>
      </c>
      <c r="AI660" s="169"/>
      <c r="AJ660" s="170"/>
    </row>
    <row r="661" customFormat="false" ht="13" hidden="false" customHeight="false" outlineLevel="0" collapsed="false">
      <c r="A661" s="0"/>
      <c r="B661" s="167" t="str">
        <f aca="false">IF(B560&lt;&gt;"",B560,"")</f>
        <v/>
      </c>
      <c r="C661" s="116" t="str">
        <f aca="false">IF(C560&lt;&gt;"",C560,"")</f>
        <v/>
      </c>
      <c r="D661" s="116" t="str">
        <f aca="false">IF(D560&lt;&gt;"",D560,"")</f>
        <v/>
      </c>
      <c r="E661" s="116" t="str">
        <f aca="false">IF(E560&lt;&gt;"",E560,"")</f>
        <v/>
      </c>
      <c r="F661" s="116" t="n">
        <v>7</v>
      </c>
      <c r="G661" s="168" t="n">
        <f aca="false">G560</f>
        <v>1</v>
      </c>
      <c r="H661" s="49" t="n">
        <f aca="false">IF($G661&lt;&gt;"",G661,"")</f>
        <v>1</v>
      </c>
      <c r="I661" s="169"/>
      <c r="J661" s="170"/>
      <c r="K661" s="171" t="str">
        <f aca="false">IF($B661&lt;&gt;"",IF(I661,(INDEX(P$617:Q$620,MATCH(H661,P$617:P$620),2)/I661)*1000,0),"")</f>
        <v/>
      </c>
      <c r="L661" s="171" t="str">
        <f aca="false">IF(Q$11&lt;&gt;"",IF($B661&lt;&gt;"",K661-J661,""),"")</f>
        <v/>
      </c>
      <c r="M661" s="172" t="str">
        <f aca="false">IF(B661&lt;&gt;"",RANK(L661,L$617:L$716),"")</f>
        <v/>
      </c>
      <c r="N661" s="172" t="str">
        <f aca="false">IF(B661&lt;&gt;"",'Classement Général'!BG55,"")</f>
        <v/>
      </c>
      <c r="O661" s="172" t="str">
        <f aca="false">IF(B156&lt;&gt;"",'Calculs (M1..M20)'!A58,"")</f>
        <v/>
      </c>
      <c r="P661" s="0"/>
      <c r="Q661" s="0"/>
      <c r="R661" s="0"/>
      <c r="S661" s="0"/>
      <c r="T661" s="0"/>
      <c r="U661" s="0"/>
      <c r="V661" s="0"/>
      <c r="AH661" s="49" t="n">
        <f aca="false">IF($G661&lt;&gt;"",AG661,"")</f>
        <v>0</v>
      </c>
      <c r="AI661" s="169"/>
      <c r="AJ661" s="170"/>
    </row>
    <row r="662" customFormat="false" ht="13" hidden="false" customHeight="false" outlineLevel="0" collapsed="false">
      <c r="A662" s="0"/>
      <c r="B662" s="167" t="str">
        <f aca="false">IF(B561&lt;&gt;"",B561,"")</f>
        <v/>
      </c>
      <c r="C662" s="116" t="str">
        <f aca="false">IF(C561&lt;&gt;"",C561,"")</f>
        <v/>
      </c>
      <c r="D662" s="116" t="str">
        <f aca="false">IF(D561&lt;&gt;"",D561,"")</f>
        <v/>
      </c>
      <c r="E662" s="116" t="str">
        <f aca="false">IF(E561&lt;&gt;"",E561,"")</f>
        <v/>
      </c>
      <c r="F662" s="116" t="n">
        <v>7</v>
      </c>
      <c r="G662" s="168" t="n">
        <f aca="false">G561</f>
        <v>1</v>
      </c>
      <c r="H662" s="49" t="n">
        <f aca="false">IF($G662&lt;&gt;"",G662,"")</f>
        <v>1</v>
      </c>
      <c r="I662" s="169"/>
      <c r="J662" s="170"/>
      <c r="K662" s="171" t="str">
        <f aca="false">IF($B662&lt;&gt;"",IF(I662,(INDEX(P$617:Q$620,MATCH(H662,P$617:P$620),2)/I662)*1000,0),"")</f>
        <v/>
      </c>
      <c r="L662" s="171" t="str">
        <f aca="false">IF(Q$11&lt;&gt;"",IF($B662&lt;&gt;"",K662-J662,""),"")</f>
        <v/>
      </c>
      <c r="M662" s="172" t="str">
        <f aca="false">IF(B662&lt;&gt;"",RANK(L662,L$617:L$716),"")</f>
        <v/>
      </c>
      <c r="N662" s="172" t="str">
        <f aca="false">IF(B662&lt;&gt;"",'Classement Général'!BG56,"")</f>
        <v/>
      </c>
      <c r="O662" s="172" t="str">
        <f aca="false">IF(B157&lt;&gt;"",'Calculs (M1..M20)'!A59,"")</f>
        <v/>
      </c>
      <c r="P662" s="0"/>
      <c r="Q662" s="0"/>
      <c r="R662" s="0"/>
      <c r="S662" s="0"/>
      <c r="T662" s="0"/>
      <c r="U662" s="0"/>
      <c r="V662" s="0"/>
      <c r="AH662" s="49" t="n">
        <f aca="false">IF($G662&lt;&gt;"",AG662,"")</f>
        <v>0</v>
      </c>
      <c r="AI662" s="169"/>
      <c r="AJ662" s="170"/>
    </row>
    <row r="663" customFormat="false" ht="13" hidden="false" customHeight="false" outlineLevel="0" collapsed="false">
      <c r="A663" s="0"/>
      <c r="B663" s="167" t="str">
        <f aca="false">IF(B562&lt;&gt;"",B562,"")</f>
        <v/>
      </c>
      <c r="C663" s="116" t="str">
        <f aca="false">IF(C562&lt;&gt;"",C562,"")</f>
        <v/>
      </c>
      <c r="D663" s="116" t="str">
        <f aca="false">IF(D562&lt;&gt;"",D562,"")</f>
        <v/>
      </c>
      <c r="E663" s="116" t="str">
        <f aca="false">IF(E562&lt;&gt;"",E562,"")</f>
        <v/>
      </c>
      <c r="F663" s="116" t="n">
        <v>7</v>
      </c>
      <c r="G663" s="168" t="n">
        <f aca="false">G562</f>
        <v>1</v>
      </c>
      <c r="H663" s="49" t="n">
        <f aca="false">IF($G663&lt;&gt;"",G663,"")</f>
        <v>1</v>
      </c>
      <c r="I663" s="169"/>
      <c r="J663" s="170"/>
      <c r="K663" s="171" t="str">
        <f aca="false">IF($B663&lt;&gt;"",IF(I663,(INDEX(P$617:Q$620,MATCH(H663,P$617:P$620),2)/I663)*1000,0),"")</f>
        <v/>
      </c>
      <c r="L663" s="171" t="str">
        <f aca="false">IF(Q$11&lt;&gt;"",IF($B663&lt;&gt;"",K663-J663,""),"")</f>
        <v/>
      </c>
      <c r="M663" s="172" t="str">
        <f aca="false">IF(B663&lt;&gt;"",RANK(L663,L$617:L$716),"")</f>
        <v/>
      </c>
      <c r="N663" s="172" t="str">
        <f aca="false">IF(B663&lt;&gt;"",'Classement Général'!BG57,"")</f>
        <v/>
      </c>
      <c r="O663" s="172" t="str">
        <f aca="false">IF(B158&lt;&gt;"",'Calculs (M1..M20)'!A60,"")</f>
        <v/>
      </c>
      <c r="P663" s="0"/>
      <c r="Q663" s="0"/>
      <c r="R663" s="0"/>
      <c r="S663" s="0"/>
      <c r="T663" s="0"/>
      <c r="U663" s="0"/>
      <c r="V663" s="0"/>
      <c r="AH663" s="49" t="n">
        <f aca="false">IF($G663&lt;&gt;"",AG663,"")</f>
        <v>0</v>
      </c>
      <c r="AI663" s="169"/>
      <c r="AJ663" s="170"/>
    </row>
    <row r="664" customFormat="false" ht="13" hidden="false" customHeight="false" outlineLevel="0" collapsed="false">
      <c r="A664" s="0"/>
      <c r="B664" s="167" t="str">
        <f aca="false">IF(B563&lt;&gt;"",B563,"")</f>
        <v/>
      </c>
      <c r="C664" s="116" t="str">
        <f aca="false">IF(C563&lt;&gt;"",C563,"")</f>
        <v/>
      </c>
      <c r="D664" s="116" t="str">
        <f aca="false">IF(D563&lt;&gt;"",D563,"")</f>
        <v/>
      </c>
      <c r="E664" s="116" t="str">
        <f aca="false">IF(E563&lt;&gt;"",E563,"")</f>
        <v/>
      </c>
      <c r="F664" s="116" t="n">
        <v>7</v>
      </c>
      <c r="G664" s="168" t="n">
        <f aca="false">G563</f>
        <v>1</v>
      </c>
      <c r="H664" s="49" t="n">
        <f aca="false">IF($G664&lt;&gt;"",G664,"")</f>
        <v>1</v>
      </c>
      <c r="I664" s="169"/>
      <c r="J664" s="170"/>
      <c r="K664" s="171" t="str">
        <f aca="false">IF($B664&lt;&gt;"",IF(I664,(INDEX(P$617:Q$620,MATCH(H664,P$617:P$620),2)/I664)*1000,0),"")</f>
        <v/>
      </c>
      <c r="L664" s="171" t="str">
        <f aca="false">IF(Q$11&lt;&gt;"",IF($B664&lt;&gt;"",K664-J664,""),"")</f>
        <v/>
      </c>
      <c r="M664" s="172" t="str">
        <f aca="false">IF(B664&lt;&gt;"",RANK(L664,L$617:L$716),"")</f>
        <v/>
      </c>
      <c r="N664" s="172" t="str">
        <f aca="false">IF(B664&lt;&gt;"",'Classement Général'!BG58,"")</f>
        <v/>
      </c>
      <c r="O664" s="172" t="str">
        <f aca="false">IF(B159&lt;&gt;"",'Calculs (M1..M20)'!A61,"")</f>
        <v/>
      </c>
      <c r="P664" s="0"/>
      <c r="Q664" s="0"/>
      <c r="R664" s="0"/>
      <c r="S664" s="0"/>
      <c r="T664" s="0"/>
      <c r="U664" s="0"/>
      <c r="V664" s="0"/>
      <c r="AH664" s="49" t="n">
        <f aca="false">IF($G664&lt;&gt;"",AG664,"")</f>
        <v>0</v>
      </c>
      <c r="AI664" s="169"/>
      <c r="AJ664" s="170"/>
    </row>
    <row r="665" customFormat="false" ht="13" hidden="false" customHeight="false" outlineLevel="0" collapsed="false">
      <c r="A665" s="0"/>
      <c r="B665" s="167" t="str">
        <f aca="false">IF(B564&lt;&gt;"",B564,"")</f>
        <v/>
      </c>
      <c r="C665" s="116" t="str">
        <f aca="false">IF(C564&lt;&gt;"",C564,"")</f>
        <v/>
      </c>
      <c r="D665" s="116" t="str">
        <f aca="false">IF(D564&lt;&gt;"",D564,"")</f>
        <v/>
      </c>
      <c r="E665" s="116" t="str">
        <f aca="false">IF(E564&lt;&gt;"",E564,"")</f>
        <v/>
      </c>
      <c r="F665" s="116" t="n">
        <v>7</v>
      </c>
      <c r="G665" s="168" t="n">
        <f aca="false">G564</f>
        <v>1</v>
      </c>
      <c r="H665" s="49" t="n">
        <f aca="false">IF($G665&lt;&gt;"",G665,"")</f>
        <v>1</v>
      </c>
      <c r="I665" s="169"/>
      <c r="J665" s="170"/>
      <c r="K665" s="171" t="str">
        <f aca="false">IF($B665&lt;&gt;"",IF(I665,(INDEX(P$617:Q$620,MATCH(H665,P$617:P$620),2)/I665)*1000,0),"")</f>
        <v/>
      </c>
      <c r="L665" s="171" t="str">
        <f aca="false">IF(Q$11&lt;&gt;"",IF($B665&lt;&gt;"",K665-J665,""),"")</f>
        <v/>
      </c>
      <c r="M665" s="172" t="str">
        <f aca="false">IF(B665&lt;&gt;"",RANK(L665,L$617:L$716),"")</f>
        <v/>
      </c>
      <c r="N665" s="172" t="str">
        <f aca="false">IF(B665&lt;&gt;"",'Classement Général'!BG59,"")</f>
        <v/>
      </c>
      <c r="O665" s="172" t="str">
        <f aca="false">IF(B160&lt;&gt;"",'Calculs (M1..M20)'!A62,"")</f>
        <v/>
      </c>
      <c r="P665" s="0"/>
      <c r="Q665" s="0"/>
      <c r="R665" s="0"/>
      <c r="S665" s="0"/>
      <c r="T665" s="0"/>
      <c r="U665" s="0"/>
      <c r="V665" s="0"/>
      <c r="AH665" s="49" t="n">
        <f aca="false">IF($G665&lt;&gt;"",AG665,"")</f>
        <v>0</v>
      </c>
      <c r="AI665" s="169"/>
      <c r="AJ665" s="170"/>
    </row>
    <row r="666" customFormat="false" ht="13" hidden="false" customHeight="false" outlineLevel="0" collapsed="false">
      <c r="A666" s="0"/>
      <c r="B666" s="167" t="str">
        <f aca="false">IF(B565&lt;&gt;"",B565,"")</f>
        <v/>
      </c>
      <c r="C666" s="116" t="str">
        <f aca="false">IF(C565&lt;&gt;"",C565,"")</f>
        <v/>
      </c>
      <c r="D666" s="116" t="str">
        <f aca="false">IF(D565&lt;&gt;"",D565,"")</f>
        <v/>
      </c>
      <c r="E666" s="116" t="str">
        <f aca="false">IF(E565&lt;&gt;"",E565,"")</f>
        <v/>
      </c>
      <c r="F666" s="116" t="n">
        <v>7</v>
      </c>
      <c r="G666" s="168" t="n">
        <f aca="false">G565</f>
        <v>1</v>
      </c>
      <c r="H666" s="49" t="n">
        <f aca="false">IF($G666&lt;&gt;"",G666,"")</f>
        <v>1</v>
      </c>
      <c r="I666" s="169"/>
      <c r="J666" s="170"/>
      <c r="K666" s="171" t="str">
        <f aca="false">IF($B666&lt;&gt;"",IF(I666,(INDEX(P$617:Q$620,MATCH(H666,P$617:P$620),2)/I666)*1000,0),"")</f>
        <v/>
      </c>
      <c r="L666" s="171" t="str">
        <f aca="false">IF(Q$11&lt;&gt;"",IF($B666&lt;&gt;"",K666-J666,""),"")</f>
        <v/>
      </c>
      <c r="M666" s="172" t="str">
        <f aca="false">IF(B666&lt;&gt;"",RANK(L666,L$617:L$716),"")</f>
        <v/>
      </c>
      <c r="N666" s="172" t="str">
        <f aca="false">IF(B666&lt;&gt;"",'Classement Général'!BG60,"")</f>
        <v/>
      </c>
      <c r="O666" s="172" t="str">
        <f aca="false">IF(B161&lt;&gt;"",'Calculs (M1..M20)'!A63,"")</f>
        <v/>
      </c>
      <c r="P666" s="0"/>
      <c r="Q666" s="0"/>
      <c r="R666" s="0"/>
      <c r="S666" s="0"/>
      <c r="T666" s="0"/>
      <c r="U666" s="0"/>
      <c r="V666" s="0"/>
      <c r="AH666" s="49" t="n">
        <f aca="false">IF($G666&lt;&gt;"",AG666,"")</f>
        <v>0</v>
      </c>
      <c r="AI666" s="169"/>
      <c r="AJ666" s="170"/>
    </row>
    <row r="667" customFormat="false" ht="13" hidden="false" customHeight="false" outlineLevel="0" collapsed="false">
      <c r="A667" s="0"/>
      <c r="B667" s="167" t="str">
        <f aca="false">IF(B566&lt;&gt;"",B566,"")</f>
        <v/>
      </c>
      <c r="C667" s="116" t="str">
        <f aca="false">IF(C566&lt;&gt;"",C566,"")</f>
        <v/>
      </c>
      <c r="D667" s="116" t="str">
        <f aca="false">IF(D566&lt;&gt;"",D566,"")</f>
        <v/>
      </c>
      <c r="E667" s="116" t="str">
        <f aca="false">IF(E566&lt;&gt;"",E566,"")</f>
        <v/>
      </c>
      <c r="F667" s="116" t="n">
        <v>7</v>
      </c>
      <c r="G667" s="168" t="n">
        <f aca="false">G566</f>
        <v>1</v>
      </c>
      <c r="H667" s="49" t="n">
        <f aca="false">IF($G667&lt;&gt;"",G667,"")</f>
        <v>1</v>
      </c>
      <c r="I667" s="169"/>
      <c r="J667" s="170"/>
      <c r="K667" s="171" t="str">
        <f aca="false">IF($B667&lt;&gt;"",IF(I667,(INDEX(P$617:Q$620,MATCH(H667,P$617:P$620),2)/I667)*1000,0),"")</f>
        <v/>
      </c>
      <c r="L667" s="171" t="str">
        <f aca="false">IF(Q$11&lt;&gt;"",IF($B667&lt;&gt;"",K667-J667,""),"")</f>
        <v/>
      </c>
      <c r="M667" s="172" t="str">
        <f aca="false">IF(B667&lt;&gt;"",RANK(L667,L$617:L$716),"")</f>
        <v/>
      </c>
      <c r="N667" s="172" t="str">
        <f aca="false">IF(B667&lt;&gt;"",'Classement Général'!BG61,"")</f>
        <v/>
      </c>
      <c r="O667" s="172" t="str">
        <f aca="false">IF(B162&lt;&gt;"",'Calculs (M1..M20)'!A64,"")</f>
        <v/>
      </c>
      <c r="P667" s="0"/>
      <c r="Q667" s="0"/>
      <c r="R667" s="0"/>
      <c r="S667" s="0"/>
      <c r="T667" s="0"/>
      <c r="U667" s="0"/>
      <c r="V667" s="0"/>
      <c r="AH667" s="49" t="n">
        <f aca="false">IF($G667&lt;&gt;"",AG667,"")</f>
        <v>0</v>
      </c>
      <c r="AI667" s="169"/>
      <c r="AJ667" s="170"/>
    </row>
    <row r="668" customFormat="false" ht="13" hidden="false" customHeight="false" outlineLevel="0" collapsed="false">
      <c r="A668" s="0"/>
      <c r="B668" s="167" t="str">
        <f aca="false">IF(B567&lt;&gt;"",B567,"")</f>
        <v/>
      </c>
      <c r="C668" s="116" t="str">
        <f aca="false">IF(C567&lt;&gt;"",C567,"")</f>
        <v/>
      </c>
      <c r="D668" s="116" t="str">
        <f aca="false">IF(D567&lt;&gt;"",D567,"")</f>
        <v/>
      </c>
      <c r="E668" s="116" t="str">
        <f aca="false">IF(E567&lt;&gt;"",E567,"")</f>
        <v/>
      </c>
      <c r="F668" s="116" t="n">
        <v>7</v>
      </c>
      <c r="G668" s="168" t="n">
        <f aca="false">G567</f>
        <v>1</v>
      </c>
      <c r="H668" s="49" t="n">
        <f aca="false">IF($G668&lt;&gt;"",G668,"")</f>
        <v>1</v>
      </c>
      <c r="I668" s="169"/>
      <c r="J668" s="170"/>
      <c r="K668" s="171" t="str">
        <f aca="false">IF($B668&lt;&gt;"",IF(I668,(INDEX(P$617:Q$620,MATCH(H668,P$617:P$620),2)/I668)*1000,0),"")</f>
        <v/>
      </c>
      <c r="L668" s="171" t="str">
        <f aca="false">IF(Q$11&lt;&gt;"",IF($B668&lt;&gt;"",K668-J668,""),"")</f>
        <v/>
      </c>
      <c r="M668" s="172" t="str">
        <f aca="false">IF(B668&lt;&gt;"",RANK(L668,L$617:L$716),"")</f>
        <v/>
      </c>
      <c r="N668" s="172" t="str">
        <f aca="false">IF(B668&lt;&gt;"",'Classement Général'!BG62,"")</f>
        <v/>
      </c>
      <c r="O668" s="172" t="str">
        <f aca="false">IF(B163&lt;&gt;"",'Calculs (M1..M20)'!A65,"")</f>
        <v/>
      </c>
      <c r="P668" s="0"/>
      <c r="Q668" s="0"/>
      <c r="R668" s="0"/>
      <c r="S668" s="0"/>
      <c r="T668" s="0"/>
      <c r="U668" s="0"/>
      <c r="V668" s="0"/>
      <c r="AH668" s="49" t="n">
        <f aca="false">IF($G668&lt;&gt;"",AG668,"")</f>
        <v>0</v>
      </c>
      <c r="AI668" s="169"/>
      <c r="AJ668" s="170"/>
    </row>
    <row r="669" customFormat="false" ht="13" hidden="false" customHeight="false" outlineLevel="0" collapsed="false">
      <c r="A669" s="0"/>
      <c r="B669" s="167" t="str">
        <f aca="false">IF(B568&lt;&gt;"",B568,"")</f>
        <v/>
      </c>
      <c r="C669" s="116" t="str">
        <f aca="false">IF(C568&lt;&gt;"",C568,"")</f>
        <v/>
      </c>
      <c r="D669" s="116" t="str">
        <f aca="false">IF(D568&lt;&gt;"",D568,"")</f>
        <v/>
      </c>
      <c r="E669" s="116" t="str">
        <f aca="false">IF(E568&lt;&gt;"",E568,"")</f>
        <v/>
      </c>
      <c r="F669" s="116" t="n">
        <v>7</v>
      </c>
      <c r="G669" s="168" t="n">
        <f aca="false">G568</f>
        <v>1</v>
      </c>
      <c r="H669" s="49" t="n">
        <f aca="false">IF($G669&lt;&gt;"",G669,"")</f>
        <v>1</v>
      </c>
      <c r="I669" s="169"/>
      <c r="J669" s="170"/>
      <c r="K669" s="171" t="str">
        <f aca="false">IF($B669&lt;&gt;"",IF(I669,(INDEX(P$617:Q$620,MATCH(H669,P$617:P$620),2)/I669)*1000,0),"")</f>
        <v/>
      </c>
      <c r="L669" s="171" t="str">
        <f aca="false">IF(Q$11&lt;&gt;"",IF($B669&lt;&gt;"",K669-J669,""),"")</f>
        <v/>
      </c>
      <c r="M669" s="172" t="str">
        <f aca="false">IF(B669&lt;&gt;"",RANK(L669,L$617:L$716),"")</f>
        <v/>
      </c>
      <c r="N669" s="172" t="str">
        <f aca="false">IF(B669&lt;&gt;"",'Classement Général'!BG63,"")</f>
        <v/>
      </c>
      <c r="O669" s="172" t="str">
        <f aca="false">IF(B164&lt;&gt;"",'Calculs (M1..M20)'!A66,"")</f>
        <v/>
      </c>
      <c r="P669" s="0"/>
      <c r="Q669" s="0"/>
      <c r="R669" s="0"/>
      <c r="S669" s="0"/>
      <c r="T669" s="0"/>
      <c r="U669" s="0"/>
      <c r="V669" s="0"/>
      <c r="AH669" s="49" t="n">
        <f aca="false">IF($G669&lt;&gt;"",AG669,"")</f>
        <v>0</v>
      </c>
      <c r="AI669" s="169"/>
      <c r="AJ669" s="170"/>
    </row>
    <row r="670" customFormat="false" ht="13" hidden="false" customHeight="false" outlineLevel="0" collapsed="false">
      <c r="A670" s="0"/>
      <c r="B670" s="167" t="str">
        <f aca="false">IF(B569&lt;&gt;"",B569,"")</f>
        <v/>
      </c>
      <c r="C670" s="116" t="str">
        <f aca="false">IF(C569&lt;&gt;"",C569,"")</f>
        <v/>
      </c>
      <c r="D670" s="116" t="str">
        <f aca="false">IF(D569&lt;&gt;"",D569,"")</f>
        <v/>
      </c>
      <c r="E670" s="116" t="str">
        <f aca="false">IF(E569&lt;&gt;"",E569,"")</f>
        <v/>
      </c>
      <c r="F670" s="116" t="n">
        <v>7</v>
      </c>
      <c r="G670" s="168" t="n">
        <f aca="false">G569</f>
        <v>1</v>
      </c>
      <c r="H670" s="49" t="n">
        <f aca="false">IF($G670&lt;&gt;"",G670,"")</f>
        <v>1</v>
      </c>
      <c r="I670" s="169"/>
      <c r="J670" s="170"/>
      <c r="K670" s="171" t="str">
        <f aca="false">IF($B670&lt;&gt;"",IF(I670,(INDEX(P$617:Q$620,MATCH(H670,P$617:P$620),2)/I670)*1000,0),"")</f>
        <v/>
      </c>
      <c r="L670" s="171" t="str">
        <f aca="false">IF(Q$11&lt;&gt;"",IF($B670&lt;&gt;"",K670-J670,""),"")</f>
        <v/>
      </c>
      <c r="M670" s="172" t="str">
        <f aca="false">IF(B670&lt;&gt;"",RANK(L670,L$617:L$716),"")</f>
        <v/>
      </c>
      <c r="N670" s="172" t="str">
        <f aca="false">IF(B670&lt;&gt;"",'Classement Général'!BG64,"")</f>
        <v/>
      </c>
      <c r="O670" s="172" t="str">
        <f aca="false">IF(B165&lt;&gt;"",'Calculs (M1..M20)'!A67,"")</f>
        <v/>
      </c>
      <c r="P670" s="0"/>
      <c r="Q670" s="0"/>
      <c r="R670" s="0"/>
      <c r="S670" s="0"/>
      <c r="T670" s="0"/>
      <c r="U670" s="0"/>
      <c r="V670" s="0"/>
      <c r="AH670" s="49" t="n">
        <f aca="false">IF($G670&lt;&gt;"",AG670,"")</f>
        <v>0</v>
      </c>
      <c r="AI670" s="169"/>
      <c r="AJ670" s="170"/>
    </row>
    <row r="671" customFormat="false" ht="13" hidden="false" customHeight="false" outlineLevel="0" collapsed="false">
      <c r="A671" s="0"/>
      <c r="B671" s="167" t="str">
        <f aca="false">IF(B570&lt;&gt;"",B570,"")</f>
        <v/>
      </c>
      <c r="C671" s="116" t="str">
        <f aca="false">IF(C570&lt;&gt;"",C570,"")</f>
        <v/>
      </c>
      <c r="D671" s="116" t="str">
        <f aca="false">IF(D570&lt;&gt;"",D570,"")</f>
        <v/>
      </c>
      <c r="E671" s="116" t="str">
        <f aca="false">IF(E570&lt;&gt;"",E570,"")</f>
        <v/>
      </c>
      <c r="F671" s="116" t="n">
        <v>7</v>
      </c>
      <c r="G671" s="168" t="n">
        <f aca="false">G570</f>
        <v>1</v>
      </c>
      <c r="H671" s="49" t="n">
        <f aca="false">IF($G671&lt;&gt;"",G671,"")</f>
        <v>1</v>
      </c>
      <c r="I671" s="169"/>
      <c r="J671" s="170"/>
      <c r="K671" s="171" t="str">
        <f aca="false">IF($B671&lt;&gt;"",IF(I671,(INDEX(P$617:Q$620,MATCH(H671,P$617:P$620),2)/I671)*1000,0),"")</f>
        <v/>
      </c>
      <c r="L671" s="171" t="str">
        <f aca="false">IF(Q$11&lt;&gt;"",IF($B671&lt;&gt;"",K671-J671,""),"")</f>
        <v/>
      </c>
      <c r="M671" s="172" t="str">
        <f aca="false">IF(B671&lt;&gt;"",RANK(L671,L$617:L$716),"")</f>
        <v/>
      </c>
      <c r="N671" s="172" t="str">
        <f aca="false">IF(B671&lt;&gt;"",'Classement Général'!BG65,"")</f>
        <v/>
      </c>
      <c r="O671" s="172" t="str">
        <f aca="false">IF(B166&lt;&gt;"",'Calculs (M1..M20)'!A68,"")</f>
        <v/>
      </c>
      <c r="P671" s="0"/>
      <c r="Q671" s="0"/>
      <c r="R671" s="0"/>
      <c r="S671" s="0"/>
      <c r="T671" s="0"/>
      <c r="U671" s="0"/>
      <c r="V671" s="0"/>
      <c r="AH671" s="49" t="n">
        <f aca="false">IF($G671&lt;&gt;"",AG671,"")</f>
        <v>0</v>
      </c>
      <c r="AI671" s="169"/>
      <c r="AJ671" s="170"/>
    </row>
    <row r="672" customFormat="false" ht="13" hidden="false" customHeight="false" outlineLevel="0" collapsed="false">
      <c r="A672" s="0"/>
      <c r="B672" s="167" t="str">
        <f aca="false">IF(B571&lt;&gt;"",B571,"")</f>
        <v/>
      </c>
      <c r="C672" s="116" t="str">
        <f aca="false">IF(C571&lt;&gt;"",C571,"")</f>
        <v/>
      </c>
      <c r="D672" s="116" t="str">
        <f aca="false">IF(D571&lt;&gt;"",D571,"")</f>
        <v/>
      </c>
      <c r="E672" s="116" t="str">
        <f aca="false">IF(E571&lt;&gt;"",E571,"")</f>
        <v/>
      </c>
      <c r="F672" s="116" t="n">
        <v>7</v>
      </c>
      <c r="G672" s="168" t="n">
        <f aca="false">G571</f>
        <v>1</v>
      </c>
      <c r="H672" s="49" t="n">
        <f aca="false">IF($G672&lt;&gt;"",G672,"")</f>
        <v>1</v>
      </c>
      <c r="I672" s="169"/>
      <c r="J672" s="170"/>
      <c r="K672" s="171" t="str">
        <f aca="false">IF($B672&lt;&gt;"",IF(I672,(INDEX(P$617:Q$620,MATCH(H672,P$617:P$620),2)/I672)*1000,0),"")</f>
        <v/>
      </c>
      <c r="L672" s="171" t="str">
        <f aca="false">IF(Q$11&lt;&gt;"",IF($B672&lt;&gt;"",K672-J672,""),"")</f>
        <v/>
      </c>
      <c r="M672" s="172" t="str">
        <f aca="false">IF(B672&lt;&gt;"",RANK(L672,L$617:L$716),"")</f>
        <v/>
      </c>
      <c r="N672" s="172" t="str">
        <f aca="false">IF(B672&lt;&gt;"",'Classement Général'!BG66,"")</f>
        <v/>
      </c>
      <c r="O672" s="172" t="str">
        <f aca="false">IF(B167&lt;&gt;"",'Calculs (M1..M20)'!A69,"")</f>
        <v/>
      </c>
      <c r="P672" s="0"/>
      <c r="Q672" s="0"/>
      <c r="R672" s="0"/>
      <c r="S672" s="0"/>
      <c r="T672" s="0"/>
      <c r="U672" s="0"/>
      <c r="V672" s="0"/>
      <c r="AH672" s="49" t="n">
        <f aca="false">IF($G672&lt;&gt;"",AG672,"")</f>
        <v>0</v>
      </c>
      <c r="AI672" s="169"/>
      <c r="AJ672" s="170"/>
    </row>
    <row r="673" customFormat="false" ht="13" hidden="false" customHeight="false" outlineLevel="0" collapsed="false">
      <c r="A673" s="0"/>
      <c r="B673" s="167" t="str">
        <f aca="false">IF(B572&lt;&gt;"",B572,"")</f>
        <v/>
      </c>
      <c r="C673" s="116" t="str">
        <f aca="false">IF(C572&lt;&gt;"",C572,"")</f>
        <v/>
      </c>
      <c r="D673" s="116" t="str">
        <f aca="false">IF(D572&lt;&gt;"",D572,"")</f>
        <v/>
      </c>
      <c r="E673" s="116" t="str">
        <f aca="false">IF(E572&lt;&gt;"",E572,"")</f>
        <v/>
      </c>
      <c r="F673" s="116" t="n">
        <v>7</v>
      </c>
      <c r="G673" s="168" t="n">
        <f aca="false">G572</f>
        <v>1</v>
      </c>
      <c r="H673" s="49" t="n">
        <f aca="false">IF($G673&lt;&gt;"",G673,"")</f>
        <v>1</v>
      </c>
      <c r="I673" s="169"/>
      <c r="J673" s="170"/>
      <c r="K673" s="171" t="str">
        <f aca="false">IF($B673&lt;&gt;"",IF(I673,(INDEX(P$617:Q$620,MATCH(H673,P$617:P$620),2)/I673)*1000,0),"")</f>
        <v/>
      </c>
      <c r="L673" s="171" t="str">
        <f aca="false">IF(Q$11&lt;&gt;"",IF($B673&lt;&gt;"",K673-J673,""),"")</f>
        <v/>
      </c>
      <c r="M673" s="172" t="str">
        <f aca="false">IF(B673&lt;&gt;"",RANK(L673,L$617:L$716),"")</f>
        <v/>
      </c>
      <c r="N673" s="172" t="str">
        <f aca="false">IF(B673&lt;&gt;"",'Classement Général'!BG67,"")</f>
        <v/>
      </c>
      <c r="O673" s="172" t="str">
        <f aca="false">IF(B168&lt;&gt;"",'Calculs (M1..M20)'!A70,"")</f>
        <v/>
      </c>
      <c r="P673" s="0"/>
      <c r="Q673" s="0"/>
      <c r="R673" s="0"/>
      <c r="S673" s="0"/>
      <c r="T673" s="0"/>
      <c r="U673" s="0"/>
      <c r="V673" s="0"/>
      <c r="AH673" s="49" t="n">
        <f aca="false">IF($G673&lt;&gt;"",AG673,"")</f>
        <v>0</v>
      </c>
      <c r="AI673" s="169"/>
      <c r="AJ673" s="170"/>
    </row>
    <row r="674" customFormat="false" ht="13" hidden="false" customHeight="false" outlineLevel="0" collapsed="false">
      <c r="A674" s="0"/>
      <c r="B674" s="167" t="str">
        <f aca="false">IF(B573&lt;&gt;"",B573,"")</f>
        <v/>
      </c>
      <c r="C674" s="116" t="str">
        <f aca="false">IF(C573&lt;&gt;"",C573,"")</f>
        <v/>
      </c>
      <c r="D674" s="116" t="str">
        <f aca="false">IF(D573&lt;&gt;"",D573,"")</f>
        <v/>
      </c>
      <c r="E674" s="116" t="str">
        <f aca="false">IF(E573&lt;&gt;"",E573,"")</f>
        <v/>
      </c>
      <c r="F674" s="116" t="n">
        <v>7</v>
      </c>
      <c r="G674" s="168" t="n">
        <f aca="false">G573</f>
        <v>0</v>
      </c>
      <c r="H674" s="49" t="n">
        <f aca="false">IF($G674&lt;&gt;"",G674,"")</f>
        <v>0</v>
      </c>
      <c r="I674" s="169"/>
      <c r="J674" s="170"/>
      <c r="K674" s="171" t="str">
        <f aca="false">IF($B674&lt;&gt;"",IF(I674,(INDEX(P$617:Q$620,MATCH(H674,P$617:P$620),2)/I674)*1000,0),"")</f>
        <v/>
      </c>
      <c r="L674" s="171" t="str">
        <f aca="false">IF(Q$11&lt;&gt;"",IF($B674&lt;&gt;"",K674-J674,""),"")</f>
        <v/>
      </c>
      <c r="M674" s="172" t="str">
        <f aca="false">IF(B674&lt;&gt;"",RANK(L674,L$617:L$716),"")</f>
        <v/>
      </c>
      <c r="N674" s="172" t="str">
        <f aca="false">IF(B674&lt;&gt;"",'Classement Général'!BG68,"")</f>
        <v/>
      </c>
      <c r="O674" s="172" t="str">
        <f aca="false">IF(B169&lt;&gt;"",'Calculs (M1..M20)'!A71,"")</f>
        <v/>
      </c>
      <c r="P674" s="0"/>
      <c r="Q674" s="0"/>
      <c r="R674" s="0"/>
      <c r="S674" s="0"/>
      <c r="T674" s="0"/>
      <c r="U674" s="0"/>
      <c r="V674" s="0"/>
      <c r="AH674" s="49" t="n">
        <f aca="false">IF($G674&lt;&gt;"",AG674,"")</f>
        <v>0</v>
      </c>
      <c r="AI674" s="169"/>
      <c r="AJ674" s="170"/>
    </row>
    <row r="675" customFormat="false" ht="13" hidden="false" customHeight="false" outlineLevel="0" collapsed="false">
      <c r="A675" s="0"/>
      <c r="B675" s="167" t="str">
        <f aca="false">IF(B574&lt;&gt;"",B574,"")</f>
        <v/>
      </c>
      <c r="C675" s="116" t="str">
        <f aca="false">IF(C574&lt;&gt;"",C574,"")</f>
        <v/>
      </c>
      <c r="D675" s="116" t="str">
        <f aca="false">IF(D574&lt;&gt;"",D574,"")</f>
        <v/>
      </c>
      <c r="E675" s="116" t="str">
        <f aca="false">IF(E574&lt;&gt;"",E574,"")</f>
        <v/>
      </c>
      <c r="F675" s="116" t="n">
        <v>7</v>
      </c>
      <c r="G675" s="168" t="n">
        <f aca="false">G574</f>
        <v>0</v>
      </c>
      <c r="H675" s="49" t="n">
        <f aca="false">IF($G675&lt;&gt;"",G675,"")</f>
        <v>0</v>
      </c>
      <c r="I675" s="169"/>
      <c r="J675" s="170"/>
      <c r="K675" s="171" t="str">
        <f aca="false">IF($B675&lt;&gt;"",IF(I675,(INDEX(P$617:Q$620,MATCH(H675,P$617:P$620),2)/I675)*1000,0),"")</f>
        <v/>
      </c>
      <c r="L675" s="171" t="str">
        <f aca="false">IF(Q$11&lt;&gt;"",IF($B675&lt;&gt;"",K675-J675,""),"")</f>
        <v/>
      </c>
      <c r="M675" s="172" t="str">
        <f aca="false">IF(B675&lt;&gt;"",RANK(L675,L$617:L$716),"")</f>
        <v/>
      </c>
      <c r="N675" s="172" t="str">
        <f aca="false">IF(B675&lt;&gt;"",'Classement Général'!BG69,"")</f>
        <v/>
      </c>
      <c r="O675" s="172" t="str">
        <f aca="false">IF(B170&lt;&gt;"",'Calculs (M1..M20)'!A72,"")</f>
        <v/>
      </c>
      <c r="P675" s="0"/>
      <c r="Q675" s="0"/>
      <c r="R675" s="0"/>
      <c r="S675" s="0"/>
      <c r="T675" s="0"/>
      <c r="U675" s="0"/>
      <c r="V675" s="0"/>
      <c r="AH675" s="49" t="n">
        <f aca="false">IF($G675&lt;&gt;"",AG675,"")</f>
        <v>0</v>
      </c>
      <c r="AI675" s="169"/>
      <c r="AJ675" s="170"/>
    </row>
    <row r="676" customFormat="false" ht="13" hidden="false" customHeight="false" outlineLevel="0" collapsed="false">
      <c r="A676" s="0"/>
      <c r="B676" s="167" t="str">
        <f aca="false">IF(B575&lt;&gt;"",B575,"")</f>
        <v/>
      </c>
      <c r="C676" s="116" t="str">
        <f aca="false">IF(C575&lt;&gt;"",C575,"")</f>
        <v/>
      </c>
      <c r="D676" s="116" t="str">
        <f aca="false">IF(D575&lt;&gt;"",D575,"")</f>
        <v/>
      </c>
      <c r="E676" s="116" t="str">
        <f aca="false">IF(E575&lt;&gt;"",E575,"")</f>
        <v/>
      </c>
      <c r="F676" s="116" t="n">
        <v>7</v>
      </c>
      <c r="G676" s="168" t="n">
        <f aca="false">G575</f>
        <v>0</v>
      </c>
      <c r="H676" s="49" t="n">
        <f aca="false">IF($G676&lt;&gt;"",G676,"")</f>
        <v>0</v>
      </c>
      <c r="I676" s="169"/>
      <c r="J676" s="170"/>
      <c r="K676" s="171" t="str">
        <f aca="false">IF($B676&lt;&gt;"",IF(I676,(INDEX(P$617:Q$620,MATCH(H676,P$617:P$620),2)/I676)*1000,0),"")</f>
        <v/>
      </c>
      <c r="L676" s="171" t="str">
        <f aca="false">IF(Q$11&lt;&gt;"",IF($B676&lt;&gt;"",K676-J676,""),"")</f>
        <v/>
      </c>
      <c r="M676" s="172" t="str">
        <f aca="false">IF(B676&lt;&gt;"",RANK(L676,L$617:L$716),"")</f>
        <v/>
      </c>
      <c r="N676" s="172" t="str">
        <f aca="false">IF(B676&lt;&gt;"",'Classement Général'!BG70,"")</f>
        <v/>
      </c>
      <c r="O676" s="172" t="str">
        <f aca="false">IF(B171&lt;&gt;"",'Calculs (M1..M20)'!A73,"")</f>
        <v/>
      </c>
      <c r="P676" s="0"/>
      <c r="Q676" s="0"/>
      <c r="R676" s="0"/>
      <c r="S676" s="0"/>
      <c r="T676" s="0"/>
      <c r="U676" s="0"/>
      <c r="V676" s="0"/>
      <c r="AH676" s="49" t="n">
        <f aca="false">IF($G676&lt;&gt;"",AG676,"")</f>
        <v>0</v>
      </c>
      <c r="AI676" s="169"/>
      <c r="AJ676" s="170"/>
    </row>
    <row r="677" customFormat="false" ht="13" hidden="false" customHeight="false" outlineLevel="0" collapsed="false">
      <c r="A677" s="0"/>
      <c r="B677" s="167" t="str">
        <f aca="false">IF(B576&lt;&gt;"",B576,"")</f>
        <v/>
      </c>
      <c r="C677" s="116" t="str">
        <f aca="false">IF(C576&lt;&gt;"",C576,"")</f>
        <v/>
      </c>
      <c r="D677" s="116" t="str">
        <f aca="false">IF(D576&lt;&gt;"",D576,"")</f>
        <v/>
      </c>
      <c r="E677" s="116" t="str">
        <f aca="false">IF(E576&lt;&gt;"",E576,"")</f>
        <v/>
      </c>
      <c r="F677" s="116" t="n">
        <v>7</v>
      </c>
      <c r="G677" s="168" t="n">
        <f aca="false">G576</f>
        <v>0</v>
      </c>
      <c r="H677" s="49" t="n">
        <f aca="false">IF($G677&lt;&gt;"",G677,"")</f>
        <v>0</v>
      </c>
      <c r="I677" s="169"/>
      <c r="J677" s="170"/>
      <c r="K677" s="171" t="str">
        <f aca="false">IF($B677&lt;&gt;"",IF(I677,(INDEX(P$617:Q$620,MATCH(H677,P$617:P$620),2)/I677)*1000,0),"")</f>
        <v/>
      </c>
      <c r="L677" s="171" t="str">
        <f aca="false">IF(Q$11&lt;&gt;"",IF($B677&lt;&gt;"",K677-J677,""),"")</f>
        <v/>
      </c>
      <c r="M677" s="172" t="str">
        <f aca="false">IF(B677&lt;&gt;"",RANK(L677,L$617:L$716),"")</f>
        <v/>
      </c>
      <c r="N677" s="172" t="str">
        <f aca="false">IF(B677&lt;&gt;"",'Classement Général'!BG71,"")</f>
        <v/>
      </c>
      <c r="O677" s="172" t="str">
        <f aca="false">IF(B172&lt;&gt;"",'Calculs (M1..M20)'!A74,"")</f>
        <v/>
      </c>
      <c r="P677" s="0"/>
      <c r="Q677" s="0"/>
      <c r="R677" s="0"/>
      <c r="S677" s="0"/>
      <c r="T677" s="0"/>
      <c r="U677" s="0"/>
      <c r="V677" s="0"/>
      <c r="AH677" s="49" t="n">
        <f aca="false">IF($G677&lt;&gt;"",AG677,"")</f>
        <v>0</v>
      </c>
      <c r="AI677" s="169"/>
      <c r="AJ677" s="170"/>
    </row>
    <row r="678" customFormat="false" ht="13" hidden="false" customHeight="false" outlineLevel="0" collapsed="false">
      <c r="A678" s="0"/>
      <c r="B678" s="167" t="str">
        <f aca="false">IF(B577&lt;&gt;"",B577,"")</f>
        <v/>
      </c>
      <c r="C678" s="116" t="str">
        <f aca="false">IF(C577&lt;&gt;"",C577,"")</f>
        <v/>
      </c>
      <c r="D678" s="116" t="str">
        <f aca="false">IF(D577&lt;&gt;"",D577,"")</f>
        <v/>
      </c>
      <c r="E678" s="116" t="str">
        <f aca="false">IF(E577&lt;&gt;"",E577,"")</f>
        <v/>
      </c>
      <c r="F678" s="116" t="n">
        <v>7</v>
      </c>
      <c r="G678" s="168" t="n">
        <f aca="false">G577</f>
        <v>0</v>
      </c>
      <c r="H678" s="49" t="n">
        <f aca="false">IF($G678&lt;&gt;"",G678,"")</f>
        <v>0</v>
      </c>
      <c r="I678" s="169"/>
      <c r="J678" s="170"/>
      <c r="K678" s="171" t="str">
        <f aca="false">IF($B678&lt;&gt;"",IF(I678,(INDEX(P$617:Q$620,MATCH(H678,P$617:P$620),2)/I678)*1000,0),"")</f>
        <v/>
      </c>
      <c r="L678" s="171" t="str">
        <f aca="false">IF(Q$11&lt;&gt;"",IF($B678&lt;&gt;"",K678-J678,""),"")</f>
        <v/>
      </c>
      <c r="M678" s="172" t="str">
        <f aca="false">IF(B678&lt;&gt;"",RANK(L678,L$617:L$716),"")</f>
        <v/>
      </c>
      <c r="N678" s="172" t="str">
        <f aca="false">IF(B678&lt;&gt;"",'Classement Général'!BG72,"")</f>
        <v/>
      </c>
      <c r="O678" s="172" t="str">
        <f aca="false">IF(B173&lt;&gt;"",'Calculs (M1..M20)'!A75,"")</f>
        <v/>
      </c>
      <c r="P678" s="0"/>
      <c r="Q678" s="0"/>
      <c r="R678" s="0"/>
      <c r="S678" s="0"/>
      <c r="T678" s="0"/>
      <c r="U678" s="0"/>
      <c r="V678" s="0"/>
      <c r="AH678" s="49" t="n">
        <f aca="false">IF($G678&lt;&gt;"",AG678,"")</f>
        <v>0</v>
      </c>
      <c r="AI678" s="169"/>
      <c r="AJ678" s="170"/>
    </row>
    <row r="679" customFormat="false" ht="13" hidden="false" customHeight="false" outlineLevel="0" collapsed="false">
      <c r="A679" s="0"/>
      <c r="B679" s="167" t="str">
        <f aca="false">IF(B578&lt;&gt;"",B578,"")</f>
        <v/>
      </c>
      <c r="C679" s="116" t="str">
        <f aca="false">IF(C578&lt;&gt;"",C578,"")</f>
        <v/>
      </c>
      <c r="D679" s="116" t="str">
        <f aca="false">IF(D578&lt;&gt;"",D578,"")</f>
        <v/>
      </c>
      <c r="E679" s="116" t="str">
        <f aca="false">IF(E578&lt;&gt;"",E578,"")</f>
        <v/>
      </c>
      <c r="F679" s="116" t="n">
        <v>7</v>
      </c>
      <c r="G679" s="168" t="n">
        <f aca="false">G578</f>
        <v>0</v>
      </c>
      <c r="H679" s="49" t="n">
        <f aca="false">IF($G679&lt;&gt;"",G679,"")</f>
        <v>0</v>
      </c>
      <c r="I679" s="169"/>
      <c r="J679" s="170"/>
      <c r="K679" s="171" t="str">
        <f aca="false">IF($B679&lt;&gt;"",IF(I679,(INDEX(P$617:Q$620,MATCH(H679,P$617:P$620),2)/I679)*1000,0),"")</f>
        <v/>
      </c>
      <c r="L679" s="171" t="str">
        <f aca="false">IF(Q$11&lt;&gt;"",IF($B679&lt;&gt;"",K679-J679,""),"")</f>
        <v/>
      </c>
      <c r="M679" s="172" t="str">
        <f aca="false">IF(B679&lt;&gt;"",RANK(L679,L$617:L$716),"")</f>
        <v/>
      </c>
      <c r="N679" s="172" t="str">
        <f aca="false">IF(B679&lt;&gt;"",'Classement Général'!BG73,"")</f>
        <v/>
      </c>
      <c r="O679" s="172" t="str">
        <f aca="false">IF(B174&lt;&gt;"",'Calculs (M1..M20)'!A76,"")</f>
        <v/>
      </c>
      <c r="P679" s="0"/>
      <c r="Q679" s="0"/>
      <c r="R679" s="0"/>
      <c r="S679" s="0"/>
      <c r="T679" s="0"/>
      <c r="U679" s="0"/>
      <c r="V679" s="0"/>
      <c r="AH679" s="49" t="n">
        <f aca="false">IF($G679&lt;&gt;"",AG679,"")</f>
        <v>0</v>
      </c>
      <c r="AI679" s="169"/>
      <c r="AJ679" s="170"/>
    </row>
    <row r="680" customFormat="false" ht="13" hidden="false" customHeight="false" outlineLevel="0" collapsed="false">
      <c r="A680" s="0"/>
      <c r="B680" s="167" t="str">
        <f aca="false">IF(B579&lt;&gt;"",B579,"")</f>
        <v/>
      </c>
      <c r="C680" s="116" t="str">
        <f aca="false">IF(C579&lt;&gt;"",C579,"")</f>
        <v/>
      </c>
      <c r="D680" s="116" t="str">
        <f aca="false">IF(D579&lt;&gt;"",D579,"")</f>
        <v/>
      </c>
      <c r="E680" s="116" t="str">
        <f aca="false">IF(E579&lt;&gt;"",E579,"")</f>
        <v/>
      </c>
      <c r="F680" s="116" t="n">
        <v>7</v>
      </c>
      <c r="G680" s="168" t="n">
        <f aca="false">G579</f>
        <v>0</v>
      </c>
      <c r="H680" s="49" t="n">
        <f aca="false">IF($G680&lt;&gt;"",G680,"")</f>
        <v>0</v>
      </c>
      <c r="I680" s="169"/>
      <c r="J680" s="170"/>
      <c r="K680" s="171" t="str">
        <f aca="false">IF($B680&lt;&gt;"",IF(I680,(INDEX(P$617:Q$620,MATCH(H680,P$617:P$620),2)/I680)*1000,0),"")</f>
        <v/>
      </c>
      <c r="L680" s="171" t="str">
        <f aca="false">IF(Q$11&lt;&gt;"",IF($B680&lt;&gt;"",K680-J680,""),"")</f>
        <v/>
      </c>
      <c r="M680" s="172" t="str">
        <f aca="false">IF(B680&lt;&gt;"",RANK(L680,L$617:L$716),"")</f>
        <v/>
      </c>
      <c r="N680" s="172" t="str">
        <f aca="false">IF(B680&lt;&gt;"",'Classement Général'!BG74,"")</f>
        <v/>
      </c>
      <c r="O680" s="172" t="str">
        <f aca="false">IF(B175&lt;&gt;"",'Calculs (M1..M20)'!A77,"")</f>
        <v/>
      </c>
      <c r="P680" s="0"/>
      <c r="Q680" s="0"/>
      <c r="R680" s="0"/>
      <c r="S680" s="0"/>
      <c r="T680" s="0"/>
      <c r="U680" s="0"/>
      <c r="V680" s="0"/>
      <c r="AH680" s="49" t="n">
        <f aca="false">IF($G680&lt;&gt;"",AG680,"")</f>
        <v>0</v>
      </c>
      <c r="AI680" s="169"/>
      <c r="AJ680" s="170"/>
    </row>
    <row r="681" customFormat="false" ht="13" hidden="false" customHeight="false" outlineLevel="0" collapsed="false">
      <c r="A681" s="0"/>
      <c r="B681" s="167" t="str">
        <f aca="false">IF(B580&lt;&gt;"",B580,"")</f>
        <v/>
      </c>
      <c r="C681" s="116" t="str">
        <f aca="false">IF(C580&lt;&gt;"",C580,"")</f>
        <v/>
      </c>
      <c r="D681" s="116" t="str">
        <f aca="false">IF(D580&lt;&gt;"",D580,"")</f>
        <v/>
      </c>
      <c r="E681" s="116" t="str">
        <f aca="false">IF(E580&lt;&gt;"",E580,"")</f>
        <v/>
      </c>
      <c r="F681" s="116" t="n">
        <v>7</v>
      </c>
      <c r="G681" s="168" t="n">
        <f aca="false">G580</f>
        <v>0</v>
      </c>
      <c r="H681" s="49" t="n">
        <f aca="false">IF($G681&lt;&gt;"",G681,"")</f>
        <v>0</v>
      </c>
      <c r="I681" s="169"/>
      <c r="J681" s="170"/>
      <c r="K681" s="171" t="str">
        <f aca="false">IF($B681&lt;&gt;"",IF(I681,(INDEX(P$617:Q$620,MATCH(H681,P$617:P$620),2)/I681)*1000,0),"")</f>
        <v/>
      </c>
      <c r="L681" s="171" t="str">
        <f aca="false">IF(Q$11&lt;&gt;"",IF($B681&lt;&gt;"",K681-J681,""),"")</f>
        <v/>
      </c>
      <c r="M681" s="172" t="str">
        <f aca="false">IF(B681&lt;&gt;"",RANK(L681,L$617:L$716),"")</f>
        <v/>
      </c>
      <c r="N681" s="172" t="str">
        <f aca="false">IF(B681&lt;&gt;"",'Classement Général'!BG75,"")</f>
        <v/>
      </c>
      <c r="O681" s="172" t="str">
        <f aca="false">IF(B176&lt;&gt;"",'Calculs (M1..M20)'!A78,"")</f>
        <v/>
      </c>
      <c r="P681" s="0"/>
      <c r="Q681" s="0"/>
      <c r="R681" s="0"/>
      <c r="S681" s="0"/>
      <c r="T681" s="0"/>
      <c r="U681" s="0"/>
      <c r="V681" s="0"/>
      <c r="AH681" s="49" t="n">
        <f aca="false">IF($G681&lt;&gt;"",AG681,"")</f>
        <v>0</v>
      </c>
      <c r="AI681" s="169"/>
      <c r="AJ681" s="170"/>
    </row>
    <row r="682" customFormat="false" ht="13" hidden="false" customHeight="false" outlineLevel="0" collapsed="false">
      <c r="A682" s="0"/>
      <c r="B682" s="167" t="str">
        <f aca="false">IF(B581&lt;&gt;"",B581,"")</f>
        <v/>
      </c>
      <c r="C682" s="116" t="str">
        <f aca="false">IF(C581&lt;&gt;"",C581,"")</f>
        <v/>
      </c>
      <c r="D682" s="116" t="str">
        <f aca="false">IF(D581&lt;&gt;"",D581,"")</f>
        <v/>
      </c>
      <c r="E682" s="116" t="str">
        <f aca="false">IF(E581&lt;&gt;"",E581,"")</f>
        <v/>
      </c>
      <c r="F682" s="116" t="n">
        <v>7</v>
      </c>
      <c r="G682" s="168" t="n">
        <f aca="false">G581</f>
        <v>0</v>
      </c>
      <c r="H682" s="49" t="n">
        <f aca="false">IF($G682&lt;&gt;"",G682,"")</f>
        <v>0</v>
      </c>
      <c r="I682" s="169"/>
      <c r="J682" s="170"/>
      <c r="K682" s="171" t="str">
        <f aca="false">IF($B682&lt;&gt;"",IF(I682,(INDEX(P$617:Q$620,MATCH(H682,P$617:P$620),2)/I682)*1000,0),"")</f>
        <v/>
      </c>
      <c r="L682" s="171" t="str">
        <f aca="false">IF(Q$11&lt;&gt;"",IF($B682&lt;&gt;"",K682-J682,""),"")</f>
        <v/>
      </c>
      <c r="M682" s="172" t="str">
        <f aca="false">IF(B682&lt;&gt;"",RANK(L682,L$617:L$716),"")</f>
        <v/>
      </c>
      <c r="N682" s="172" t="str">
        <f aca="false">IF(B682&lt;&gt;"",'Classement Général'!BG76,"")</f>
        <v/>
      </c>
      <c r="O682" s="172" t="str">
        <f aca="false">IF(B177&lt;&gt;"",'Calculs (M1..M20)'!A79,"")</f>
        <v/>
      </c>
      <c r="P682" s="0"/>
      <c r="Q682" s="0"/>
      <c r="R682" s="0"/>
      <c r="S682" s="0"/>
      <c r="T682" s="0"/>
      <c r="U682" s="0"/>
      <c r="V682" s="0"/>
      <c r="AH682" s="49" t="n">
        <f aca="false">IF($G682&lt;&gt;"",AG682,"")</f>
        <v>0</v>
      </c>
      <c r="AI682" s="169"/>
      <c r="AJ682" s="170"/>
    </row>
    <row r="683" customFormat="false" ht="13" hidden="false" customHeight="false" outlineLevel="0" collapsed="false">
      <c r="A683" s="0"/>
      <c r="B683" s="167" t="str">
        <f aca="false">IF(B582&lt;&gt;"",B582,"")</f>
        <v/>
      </c>
      <c r="C683" s="116" t="str">
        <f aca="false">IF(C582&lt;&gt;"",C582,"")</f>
        <v/>
      </c>
      <c r="D683" s="116" t="str">
        <f aca="false">IF(D582&lt;&gt;"",D582,"")</f>
        <v/>
      </c>
      <c r="E683" s="116" t="str">
        <f aca="false">IF(E582&lt;&gt;"",E582,"")</f>
        <v/>
      </c>
      <c r="F683" s="116" t="n">
        <v>7</v>
      </c>
      <c r="G683" s="168" t="n">
        <f aca="false">G582</f>
        <v>0</v>
      </c>
      <c r="H683" s="49" t="n">
        <f aca="false">IF($G683&lt;&gt;"",G683,"")</f>
        <v>0</v>
      </c>
      <c r="I683" s="169"/>
      <c r="J683" s="170"/>
      <c r="K683" s="171" t="str">
        <f aca="false">IF($B683&lt;&gt;"",IF(I683,(INDEX(P$617:Q$620,MATCH(H683,P$617:P$620),2)/I683)*1000,0),"")</f>
        <v/>
      </c>
      <c r="L683" s="171" t="str">
        <f aca="false">IF(Q$11&lt;&gt;"",IF($B683&lt;&gt;"",K683-J683,""),"")</f>
        <v/>
      </c>
      <c r="M683" s="172" t="str">
        <f aca="false">IF(B683&lt;&gt;"",RANK(L683,L$617:L$716),"")</f>
        <v/>
      </c>
      <c r="N683" s="172" t="str">
        <f aca="false">IF(B683&lt;&gt;"",'Classement Général'!BG77,"")</f>
        <v/>
      </c>
      <c r="O683" s="172" t="str">
        <f aca="false">IF(B178&lt;&gt;"",'Calculs (M1..M20)'!A80,"")</f>
        <v/>
      </c>
      <c r="P683" s="0"/>
      <c r="Q683" s="0"/>
      <c r="R683" s="0"/>
      <c r="S683" s="0"/>
      <c r="T683" s="0"/>
      <c r="U683" s="0"/>
      <c r="V683" s="0"/>
      <c r="AH683" s="49" t="n">
        <f aca="false">IF($G683&lt;&gt;"",AG683,"")</f>
        <v>0</v>
      </c>
      <c r="AI683" s="169"/>
      <c r="AJ683" s="170"/>
    </row>
    <row r="684" customFormat="false" ht="13" hidden="false" customHeight="false" outlineLevel="0" collapsed="false">
      <c r="A684" s="0"/>
      <c r="B684" s="167" t="str">
        <f aca="false">IF(B583&lt;&gt;"",B583,"")</f>
        <v/>
      </c>
      <c r="C684" s="116" t="str">
        <f aca="false">IF(C583&lt;&gt;"",C583,"")</f>
        <v/>
      </c>
      <c r="D684" s="116" t="str">
        <f aca="false">IF(D583&lt;&gt;"",D583,"")</f>
        <v/>
      </c>
      <c r="E684" s="116" t="str">
        <f aca="false">IF(E583&lt;&gt;"",E583,"")</f>
        <v/>
      </c>
      <c r="F684" s="116" t="n">
        <v>7</v>
      </c>
      <c r="G684" s="168" t="n">
        <f aca="false">G583</f>
        <v>0</v>
      </c>
      <c r="H684" s="49" t="n">
        <f aca="false">IF($G684&lt;&gt;"",G684,"")</f>
        <v>0</v>
      </c>
      <c r="I684" s="169"/>
      <c r="J684" s="170"/>
      <c r="K684" s="171" t="str">
        <f aca="false">IF($B684&lt;&gt;"",IF(I684,(INDEX(P$617:Q$620,MATCH(H684,P$617:P$620),2)/I684)*1000,0),"")</f>
        <v/>
      </c>
      <c r="L684" s="171" t="str">
        <f aca="false">IF(Q$11&lt;&gt;"",IF($B684&lt;&gt;"",K684-J684,""),"")</f>
        <v/>
      </c>
      <c r="M684" s="172" t="str">
        <f aca="false">IF(B684&lt;&gt;"",RANK(L684,L$617:L$716),"")</f>
        <v/>
      </c>
      <c r="N684" s="172" t="str">
        <f aca="false">IF(B684&lt;&gt;"",'Classement Général'!BG78,"")</f>
        <v/>
      </c>
      <c r="O684" s="172" t="str">
        <f aca="false">IF(B179&lt;&gt;"",'Calculs (M1..M20)'!A81,"")</f>
        <v/>
      </c>
      <c r="P684" s="0"/>
      <c r="Q684" s="0"/>
      <c r="R684" s="0"/>
      <c r="S684" s="0"/>
      <c r="T684" s="0"/>
      <c r="U684" s="0"/>
      <c r="V684" s="0"/>
      <c r="AH684" s="49" t="n">
        <f aca="false">IF($G684&lt;&gt;"",AG684,"")</f>
        <v>0</v>
      </c>
      <c r="AI684" s="169"/>
      <c r="AJ684" s="170"/>
    </row>
    <row r="685" customFormat="false" ht="13" hidden="false" customHeight="false" outlineLevel="0" collapsed="false">
      <c r="A685" s="0"/>
      <c r="B685" s="167" t="str">
        <f aca="false">IF(B584&lt;&gt;"",B584,"")</f>
        <v/>
      </c>
      <c r="C685" s="116" t="str">
        <f aca="false">IF(C584&lt;&gt;"",C584,"")</f>
        <v/>
      </c>
      <c r="D685" s="116" t="str">
        <f aca="false">IF(D584&lt;&gt;"",D584,"")</f>
        <v/>
      </c>
      <c r="E685" s="116" t="str">
        <f aca="false">IF(E584&lt;&gt;"",E584,"")</f>
        <v/>
      </c>
      <c r="F685" s="116" t="n">
        <v>7</v>
      </c>
      <c r="G685" s="168" t="n">
        <f aca="false">G584</f>
        <v>0</v>
      </c>
      <c r="H685" s="49" t="n">
        <f aca="false">IF($G685&lt;&gt;"",G685,"")</f>
        <v>0</v>
      </c>
      <c r="I685" s="169"/>
      <c r="J685" s="170"/>
      <c r="K685" s="171" t="str">
        <f aca="false">IF($B685&lt;&gt;"",IF(I685,(INDEX(P$617:Q$620,MATCH(H685,P$617:P$620),2)/I685)*1000,0),"")</f>
        <v/>
      </c>
      <c r="L685" s="171" t="str">
        <f aca="false">IF(Q$11&lt;&gt;"",IF($B685&lt;&gt;"",K685-J685,""),"")</f>
        <v/>
      </c>
      <c r="M685" s="172" t="str">
        <f aca="false">IF(B685&lt;&gt;"",RANK(L685,L$617:L$716),"")</f>
        <v/>
      </c>
      <c r="N685" s="172" t="str">
        <f aca="false">IF(B685&lt;&gt;"",'Classement Général'!BG79,"")</f>
        <v/>
      </c>
      <c r="O685" s="172" t="str">
        <f aca="false">IF(B180&lt;&gt;"",'Calculs (M1..M20)'!A82,"")</f>
        <v/>
      </c>
      <c r="P685" s="0"/>
      <c r="Q685" s="0"/>
      <c r="R685" s="0"/>
      <c r="S685" s="0"/>
      <c r="T685" s="0"/>
      <c r="U685" s="0"/>
      <c r="V685" s="0"/>
      <c r="AH685" s="49" t="n">
        <f aca="false">IF($G685&lt;&gt;"",AG685,"")</f>
        <v>0</v>
      </c>
      <c r="AI685" s="169"/>
      <c r="AJ685" s="170"/>
    </row>
    <row r="686" customFormat="false" ht="13" hidden="false" customHeight="false" outlineLevel="0" collapsed="false">
      <c r="A686" s="0"/>
      <c r="B686" s="167" t="str">
        <f aca="false">IF(B585&lt;&gt;"",B585,"")</f>
        <v/>
      </c>
      <c r="C686" s="116" t="str">
        <f aca="false">IF(C585&lt;&gt;"",C585,"")</f>
        <v/>
      </c>
      <c r="D686" s="116" t="str">
        <f aca="false">IF(D585&lt;&gt;"",D585,"")</f>
        <v/>
      </c>
      <c r="E686" s="116" t="str">
        <f aca="false">IF(E585&lt;&gt;"",E585,"")</f>
        <v/>
      </c>
      <c r="F686" s="116" t="n">
        <v>7</v>
      </c>
      <c r="G686" s="168" t="n">
        <f aca="false">G585</f>
        <v>0</v>
      </c>
      <c r="H686" s="49" t="n">
        <f aca="false">IF($G686&lt;&gt;"",G686,"")</f>
        <v>0</v>
      </c>
      <c r="I686" s="169"/>
      <c r="J686" s="170"/>
      <c r="K686" s="171" t="str">
        <f aca="false">IF($B686&lt;&gt;"",IF(I686,(INDEX(P$617:Q$620,MATCH(H686,P$617:P$620),2)/I686)*1000,0),"")</f>
        <v/>
      </c>
      <c r="L686" s="171" t="str">
        <f aca="false">IF(Q$11&lt;&gt;"",IF($B686&lt;&gt;"",K686-J686,""),"")</f>
        <v/>
      </c>
      <c r="M686" s="172" t="str">
        <f aca="false">IF(B686&lt;&gt;"",RANK(L686,L$617:L$716),"")</f>
        <v/>
      </c>
      <c r="N686" s="172" t="str">
        <f aca="false">IF(B686&lt;&gt;"",'Classement Général'!BG80,"")</f>
        <v/>
      </c>
      <c r="O686" s="172" t="str">
        <f aca="false">IF(B181&lt;&gt;"",'Calculs (M1..M20)'!A83,"")</f>
        <v/>
      </c>
      <c r="P686" s="0"/>
      <c r="Q686" s="0"/>
      <c r="R686" s="0"/>
      <c r="S686" s="0"/>
      <c r="T686" s="0"/>
      <c r="U686" s="0"/>
      <c r="V686" s="0"/>
      <c r="AH686" s="49" t="n">
        <f aca="false">IF($G686&lt;&gt;"",AG686,"")</f>
        <v>0</v>
      </c>
      <c r="AI686" s="169"/>
      <c r="AJ686" s="170"/>
    </row>
    <row r="687" customFormat="false" ht="13" hidden="false" customHeight="false" outlineLevel="0" collapsed="false">
      <c r="A687" s="0"/>
      <c r="B687" s="167" t="str">
        <f aca="false">IF(B586&lt;&gt;"",B586,"")</f>
        <v/>
      </c>
      <c r="C687" s="116" t="str">
        <f aca="false">IF(C586&lt;&gt;"",C586,"")</f>
        <v/>
      </c>
      <c r="D687" s="116" t="str">
        <f aca="false">IF(D586&lt;&gt;"",D586,"")</f>
        <v/>
      </c>
      <c r="E687" s="116" t="str">
        <f aca="false">IF(E586&lt;&gt;"",E586,"")</f>
        <v/>
      </c>
      <c r="F687" s="116" t="n">
        <v>7</v>
      </c>
      <c r="G687" s="168" t="n">
        <f aca="false">G586</f>
        <v>0</v>
      </c>
      <c r="H687" s="49" t="n">
        <f aca="false">IF($G687&lt;&gt;"",G687,"")</f>
        <v>0</v>
      </c>
      <c r="I687" s="169"/>
      <c r="J687" s="170"/>
      <c r="K687" s="171" t="str">
        <f aca="false">IF($B687&lt;&gt;"",IF(I687,(INDEX(P$617:Q$620,MATCH(H687,P$617:P$620),2)/I687)*1000,0),"")</f>
        <v/>
      </c>
      <c r="L687" s="171" t="str">
        <f aca="false">IF(Q$11&lt;&gt;"",IF($B687&lt;&gt;"",K687-J687,""),"")</f>
        <v/>
      </c>
      <c r="M687" s="172" t="str">
        <f aca="false">IF(B687&lt;&gt;"",RANK(L687,L$617:L$716),"")</f>
        <v/>
      </c>
      <c r="N687" s="172" t="str">
        <f aca="false">IF(B687&lt;&gt;"",'Classement Général'!BG81,"")</f>
        <v/>
      </c>
      <c r="O687" s="172" t="str">
        <f aca="false">IF(B182&lt;&gt;"",'Calculs (M1..M20)'!A84,"")</f>
        <v/>
      </c>
      <c r="P687" s="0"/>
      <c r="Q687" s="0"/>
      <c r="R687" s="0"/>
      <c r="S687" s="0"/>
      <c r="T687" s="0"/>
      <c r="U687" s="0"/>
      <c r="V687" s="0"/>
      <c r="AH687" s="49" t="n">
        <f aca="false">IF($G687&lt;&gt;"",AG687,"")</f>
        <v>0</v>
      </c>
      <c r="AI687" s="169"/>
      <c r="AJ687" s="170"/>
    </row>
    <row r="688" customFormat="false" ht="13" hidden="false" customHeight="false" outlineLevel="0" collapsed="false">
      <c r="A688" s="0"/>
      <c r="B688" s="167" t="str">
        <f aca="false">IF(B587&lt;&gt;"",B587,"")</f>
        <v/>
      </c>
      <c r="C688" s="116" t="str">
        <f aca="false">IF(C587&lt;&gt;"",C587,"")</f>
        <v/>
      </c>
      <c r="D688" s="116" t="str">
        <f aca="false">IF(D587&lt;&gt;"",D587,"")</f>
        <v/>
      </c>
      <c r="E688" s="116" t="str">
        <f aca="false">IF(E587&lt;&gt;"",E587,"")</f>
        <v/>
      </c>
      <c r="F688" s="116" t="n">
        <v>7</v>
      </c>
      <c r="G688" s="168" t="n">
        <f aca="false">G587</f>
        <v>0</v>
      </c>
      <c r="H688" s="49" t="n">
        <f aca="false">IF($G688&lt;&gt;"",G688,"")</f>
        <v>0</v>
      </c>
      <c r="I688" s="169"/>
      <c r="J688" s="170"/>
      <c r="K688" s="171" t="str">
        <f aca="false">IF($B688&lt;&gt;"",IF(I688,(INDEX(P$617:Q$620,MATCH(H688,P$617:P$620),2)/I688)*1000,0),"")</f>
        <v/>
      </c>
      <c r="L688" s="171" t="str">
        <f aca="false">IF(Q$11&lt;&gt;"",IF($B688&lt;&gt;"",K688-J688,""),"")</f>
        <v/>
      </c>
      <c r="M688" s="172" t="str">
        <f aca="false">IF(B688&lt;&gt;"",RANK(L688,L$617:L$716),"")</f>
        <v/>
      </c>
      <c r="N688" s="172" t="str">
        <f aca="false">IF(B688&lt;&gt;"",'Classement Général'!BG82,"")</f>
        <v/>
      </c>
      <c r="O688" s="172" t="str">
        <f aca="false">IF(B183&lt;&gt;"",'Calculs (M1..M20)'!A85,"")</f>
        <v/>
      </c>
      <c r="P688" s="0"/>
      <c r="Q688" s="0"/>
      <c r="R688" s="0"/>
      <c r="S688" s="0"/>
      <c r="T688" s="0"/>
      <c r="U688" s="0"/>
      <c r="V688" s="0"/>
      <c r="AH688" s="49" t="n">
        <f aca="false">IF($G688&lt;&gt;"",AG688,"")</f>
        <v>0</v>
      </c>
      <c r="AI688" s="169"/>
      <c r="AJ688" s="170"/>
    </row>
    <row r="689" customFormat="false" ht="13" hidden="false" customHeight="false" outlineLevel="0" collapsed="false">
      <c r="A689" s="0"/>
      <c r="B689" s="167" t="str">
        <f aca="false">IF(B588&lt;&gt;"",B588,"")</f>
        <v/>
      </c>
      <c r="C689" s="116" t="str">
        <f aca="false">IF(C588&lt;&gt;"",C588,"")</f>
        <v/>
      </c>
      <c r="D689" s="116" t="str">
        <f aca="false">IF(D588&lt;&gt;"",D588,"")</f>
        <v/>
      </c>
      <c r="E689" s="116" t="str">
        <f aca="false">IF(E588&lt;&gt;"",E588,"")</f>
        <v/>
      </c>
      <c r="F689" s="116" t="n">
        <v>7</v>
      </c>
      <c r="G689" s="168" t="n">
        <f aca="false">G588</f>
        <v>0</v>
      </c>
      <c r="H689" s="49" t="n">
        <f aca="false">IF($G689&lt;&gt;"",G689,"")</f>
        <v>0</v>
      </c>
      <c r="I689" s="169"/>
      <c r="J689" s="170"/>
      <c r="K689" s="171" t="str">
        <f aca="false">IF($B689&lt;&gt;"",IF(I689,(INDEX(P$617:Q$620,MATCH(H689,P$617:P$620),2)/I689)*1000,0),"")</f>
        <v/>
      </c>
      <c r="L689" s="171" t="str">
        <f aca="false">IF(Q$11&lt;&gt;"",IF($B689&lt;&gt;"",K689-J689,""),"")</f>
        <v/>
      </c>
      <c r="M689" s="172" t="str">
        <f aca="false">IF(B689&lt;&gt;"",RANK(L689,L$617:L$716),"")</f>
        <v/>
      </c>
      <c r="N689" s="172" t="str">
        <f aca="false">IF(B689&lt;&gt;"",'Classement Général'!BG83,"")</f>
        <v/>
      </c>
      <c r="O689" s="172" t="str">
        <f aca="false">IF(B184&lt;&gt;"",'Calculs (M1..M20)'!A86,"")</f>
        <v/>
      </c>
      <c r="P689" s="0"/>
      <c r="Q689" s="0"/>
      <c r="R689" s="0"/>
      <c r="S689" s="0"/>
      <c r="T689" s="0"/>
      <c r="U689" s="0"/>
      <c r="V689" s="0"/>
      <c r="AH689" s="49" t="n">
        <f aca="false">IF($G689&lt;&gt;"",AG689,"")</f>
        <v>0</v>
      </c>
      <c r="AI689" s="169"/>
      <c r="AJ689" s="170"/>
    </row>
    <row r="690" customFormat="false" ht="13" hidden="false" customHeight="false" outlineLevel="0" collapsed="false">
      <c r="A690" s="0"/>
      <c r="B690" s="167" t="str">
        <f aca="false">IF(B589&lt;&gt;"",B589,"")</f>
        <v/>
      </c>
      <c r="C690" s="116" t="str">
        <f aca="false">IF(C589&lt;&gt;"",C589,"")</f>
        <v/>
      </c>
      <c r="D690" s="116" t="str">
        <f aca="false">IF(D589&lt;&gt;"",D589,"")</f>
        <v/>
      </c>
      <c r="E690" s="116" t="str">
        <f aca="false">IF(E589&lt;&gt;"",E589,"")</f>
        <v/>
      </c>
      <c r="F690" s="116" t="n">
        <v>7</v>
      </c>
      <c r="G690" s="168" t="n">
        <f aca="false">G589</f>
        <v>0</v>
      </c>
      <c r="H690" s="49" t="n">
        <f aca="false">IF($G690&lt;&gt;"",G690,"")</f>
        <v>0</v>
      </c>
      <c r="I690" s="169"/>
      <c r="J690" s="170"/>
      <c r="K690" s="171" t="str">
        <f aca="false">IF($B690&lt;&gt;"",IF(I690,(INDEX(P$617:Q$620,MATCH(H690,P$617:P$620),2)/I690)*1000,0),"")</f>
        <v/>
      </c>
      <c r="L690" s="171" t="str">
        <f aca="false">IF(Q$11&lt;&gt;"",IF($B690&lt;&gt;"",K690-J690,""),"")</f>
        <v/>
      </c>
      <c r="M690" s="172" t="str">
        <f aca="false">IF(B690&lt;&gt;"",RANK(L690,L$617:L$716),"")</f>
        <v/>
      </c>
      <c r="N690" s="172" t="str">
        <f aca="false">IF(B690&lt;&gt;"",'Classement Général'!BG84,"")</f>
        <v/>
      </c>
      <c r="O690" s="172" t="str">
        <f aca="false">IF(B185&lt;&gt;"",'Calculs (M1..M20)'!A87,"")</f>
        <v/>
      </c>
      <c r="P690" s="0"/>
      <c r="Q690" s="0"/>
      <c r="R690" s="0"/>
      <c r="S690" s="0"/>
      <c r="T690" s="0"/>
      <c r="U690" s="0"/>
      <c r="V690" s="0"/>
      <c r="AH690" s="49" t="n">
        <f aca="false">IF($G690&lt;&gt;"",AG690,"")</f>
        <v>0</v>
      </c>
      <c r="AI690" s="169"/>
      <c r="AJ690" s="170"/>
    </row>
    <row r="691" customFormat="false" ht="13" hidden="false" customHeight="false" outlineLevel="0" collapsed="false">
      <c r="A691" s="0"/>
      <c r="B691" s="167" t="str">
        <f aca="false">IF(B590&lt;&gt;"",B590,"")</f>
        <v/>
      </c>
      <c r="C691" s="116" t="str">
        <f aca="false">IF(C590&lt;&gt;"",C590,"")</f>
        <v/>
      </c>
      <c r="D691" s="116" t="str">
        <f aca="false">IF(D590&lt;&gt;"",D590,"")</f>
        <v/>
      </c>
      <c r="E691" s="116" t="str">
        <f aca="false">IF(E590&lt;&gt;"",E590,"")</f>
        <v/>
      </c>
      <c r="F691" s="116" t="n">
        <v>7</v>
      </c>
      <c r="G691" s="168" t="n">
        <f aca="false">G590</f>
        <v>0</v>
      </c>
      <c r="H691" s="49" t="n">
        <f aca="false">IF($G691&lt;&gt;"",G691,"")</f>
        <v>0</v>
      </c>
      <c r="I691" s="169"/>
      <c r="J691" s="170"/>
      <c r="K691" s="171" t="str">
        <f aca="false">IF($B691&lt;&gt;"",IF(I691,(INDEX(P$617:Q$620,MATCH(H691,P$617:P$620),2)/I691)*1000,0),"")</f>
        <v/>
      </c>
      <c r="L691" s="171" t="str">
        <f aca="false">IF(Q$11&lt;&gt;"",IF($B691&lt;&gt;"",K691-J691,""),"")</f>
        <v/>
      </c>
      <c r="M691" s="172" t="str">
        <f aca="false">IF(B691&lt;&gt;"",RANK(L691,L$617:L$716),"")</f>
        <v/>
      </c>
      <c r="N691" s="172" t="str">
        <f aca="false">IF(B691&lt;&gt;"",'Classement Général'!BG85,"")</f>
        <v/>
      </c>
      <c r="O691" s="172" t="str">
        <f aca="false">IF(B186&lt;&gt;"",'Calculs (M1..M20)'!A88,"")</f>
        <v/>
      </c>
      <c r="P691" s="0"/>
      <c r="Q691" s="0"/>
      <c r="R691" s="0"/>
      <c r="S691" s="0"/>
      <c r="T691" s="0"/>
      <c r="U691" s="0"/>
      <c r="V691" s="0"/>
      <c r="AH691" s="49" t="n">
        <f aca="false">IF($G691&lt;&gt;"",AG691,"")</f>
        <v>0</v>
      </c>
      <c r="AI691" s="169"/>
      <c r="AJ691" s="170"/>
    </row>
    <row r="692" customFormat="false" ht="13" hidden="false" customHeight="false" outlineLevel="0" collapsed="false">
      <c r="A692" s="0"/>
      <c r="B692" s="167" t="str">
        <f aca="false">IF(B591&lt;&gt;"",B591,"")</f>
        <v/>
      </c>
      <c r="C692" s="116" t="str">
        <f aca="false">IF(C591&lt;&gt;"",C591,"")</f>
        <v/>
      </c>
      <c r="D692" s="116" t="str">
        <f aca="false">IF(D591&lt;&gt;"",D591,"")</f>
        <v/>
      </c>
      <c r="E692" s="116" t="str">
        <f aca="false">IF(E591&lt;&gt;"",E591,"")</f>
        <v/>
      </c>
      <c r="F692" s="116" t="n">
        <v>7</v>
      </c>
      <c r="G692" s="168" t="n">
        <f aca="false">G591</f>
        <v>0</v>
      </c>
      <c r="H692" s="49" t="n">
        <f aca="false">IF($G692&lt;&gt;"",G692,"")</f>
        <v>0</v>
      </c>
      <c r="I692" s="169"/>
      <c r="J692" s="170"/>
      <c r="K692" s="171" t="str">
        <f aca="false">IF($B692&lt;&gt;"",IF(I692,(INDEX(P$617:Q$620,MATCH(H692,P$617:P$620),2)/I692)*1000,0),"")</f>
        <v/>
      </c>
      <c r="L692" s="171" t="str">
        <f aca="false">IF(Q$11&lt;&gt;"",IF($B692&lt;&gt;"",K692-J692,""),"")</f>
        <v/>
      </c>
      <c r="M692" s="172" t="str">
        <f aca="false">IF(B692&lt;&gt;"",RANK(L692,L$617:L$716),"")</f>
        <v/>
      </c>
      <c r="N692" s="172" t="str">
        <f aca="false">IF(B692&lt;&gt;"",'Classement Général'!BG86,"")</f>
        <v/>
      </c>
      <c r="O692" s="172" t="str">
        <f aca="false">IF(B187&lt;&gt;"",'Calculs (M1..M20)'!A89,"")</f>
        <v/>
      </c>
      <c r="P692" s="0"/>
      <c r="Q692" s="0"/>
      <c r="R692" s="0"/>
      <c r="S692" s="0"/>
      <c r="T692" s="0"/>
      <c r="U692" s="0"/>
      <c r="V692" s="0"/>
      <c r="AH692" s="49" t="n">
        <f aca="false">IF($G692&lt;&gt;"",AG692,"")</f>
        <v>0</v>
      </c>
      <c r="AI692" s="169"/>
      <c r="AJ692" s="170"/>
    </row>
    <row r="693" customFormat="false" ht="13" hidden="false" customHeight="false" outlineLevel="0" collapsed="false">
      <c r="A693" s="0"/>
      <c r="B693" s="167" t="str">
        <f aca="false">IF(B592&lt;&gt;"",B592,"")</f>
        <v/>
      </c>
      <c r="C693" s="116" t="str">
        <f aca="false">IF(C592&lt;&gt;"",C592,"")</f>
        <v/>
      </c>
      <c r="D693" s="116" t="str">
        <f aca="false">IF(D592&lt;&gt;"",D592,"")</f>
        <v/>
      </c>
      <c r="E693" s="116" t="str">
        <f aca="false">IF(E592&lt;&gt;"",E592,"")</f>
        <v/>
      </c>
      <c r="F693" s="116" t="n">
        <v>7</v>
      </c>
      <c r="G693" s="168" t="n">
        <f aca="false">G592</f>
        <v>0</v>
      </c>
      <c r="H693" s="49" t="n">
        <f aca="false">IF($G693&lt;&gt;"",G693,"")</f>
        <v>0</v>
      </c>
      <c r="I693" s="169"/>
      <c r="J693" s="170"/>
      <c r="K693" s="171" t="str">
        <f aca="false">IF($B693&lt;&gt;"",IF(I693,(INDEX(P$617:Q$620,MATCH(H693,P$617:P$620),2)/I693)*1000,0),"")</f>
        <v/>
      </c>
      <c r="L693" s="171" t="str">
        <f aca="false">IF(Q$11&lt;&gt;"",IF($B693&lt;&gt;"",K693-J693,""),"")</f>
        <v/>
      </c>
      <c r="M693" s="172" t="str">
        <f aca="false">IF(B693&lt;&gt;"",RANK(L693,L$617:L$716),"")</f>
        <v/>
      </c>
      <c r="N693" s="172" t="str">
        <f aca="false">IF(B693&lt;&gt;"",'Classement Général'!BG87,"")</f>
        <v/>
      </c>
      <c r="O693" s="172" t="str">
        <f aca="false">IF(B188&lt;&gt;"",'Calculs (M1..M20)'!A90,"")</f>
        <v/>
      </c>
      <c r="P693" s="0"/>
      <c r="Q693" s="0"/>
      <c r="R693" s="0"/>
      <c r="S693" s="0"/>
      <c r="T693" s="0"/>
      <c r="U693" s="0"/>
      <c r="V693" s="0"/>
      <c r="AH693" s="49" t="n">
        <f aca="false">IF($G693&lt;&gt;"",AG693,"")</f>
        <v>0</v>
      </c>
      <c r="AI693" s="169"/>
      <c r="AJ693" s="170"/>
    </row>
    <row r="694" customFormat="false" ht="13" hidden="false" customHeight="false" outlineLevel="0" collapsed="false">
      <c r="A694" s="0"/>
      <c r="B694" s="167" t="str">
        <f aca="false">IF(B593&lt;&gt;"",B593,"")</f>
        <v/>
      </c>
      <c r="C694" s="116" t="str">
        <f aca="false">IF(C593&lt;&gt;"",C593,"")</f>
        <v/>
      </c>
      <c r="D694" s="116" t="str">
        <f aca="false">IF(D593&lt;&gt;"",D593,"")</f>
        <v/>
      </c>
      <c r="E694" s="116" t="str">
        <f aca="false">IF(E593&lt;&gt;"",E593,"")</f>
        <v/>
      </c>
      <c r="F694" s="116" t="n">
        <v>7</v>
      </c>
      <c r="G694" s="168" t="n">
        <f aca="false">G593</f>
        <v>0</v>
      </c>
      <c r="H694" s="49" t="n">
        <f aca="false">IF($G694&lt;&gt;"",G694,"")</f>
        <v>0</v>
      </c>
      <c r="I694" s="169"/>
      <c r="J694" s="170"/>
      <c r="K694" s="171" t="str">
        <f aca="false">IF($B694&lt;&gt;"",IF(I694,(INDEX(P$617:Q$620,MATCH(H694,P$617:P$620),2)/I694)*1000,0),"")</f>
        <v/>
      </c>
      <c r="L694" s="171" t="str">
        <f aca="false">IF(Q$11&lt;&gt;"",IF($B694&lt;&gt;"",K694-J694,""),"")</f>
        <v/>
      </c>
      <c r="M694" s="172" t="str">
        <f aca="false">IF(B694&lt;&gt;"",RANK(L694,L$617:L$716),"")</f>
        <v/>
      </c>
      <c r="N694" s="172" t="str">
        <f aca="false">IF(B694&lt;&gt;"",'Classement Général'!BG88,"")</f>
        <v/>
      </c>
      <c r="O694" s="172" t="str">
        <f aca="false">IF(B189&lt;&gt;"",'Calculs (M1..M20)'!A91,"")</f>
        <v/>
      </c>
      <c r="P694" s="0"/>
      <c r="Q694" s="0"/>
      <c r="R694" s="0"/>
      <c r="S694" s="0"/>
      <c r="T694" s="0"/>
      <c r="U694" s="0"/>
      <c r="V694" s="0"/>
      <c r="AH694" s="49" t="n">
        <f aca="false">IF($G694&lt;&gt;"",AG694,"")</f>
        <v>0</v>
      </c>
      <c r="AI694" s="169"/>
      <c r="AJ694" s="170"/>
    </row>
    <row r="695" customFormat="false" ht="13" hidden="false" customHeight="false" outlineLevel="0" collapsed="false">
      <c r="A695" s="0"/>
      <c r="B695" s="167" t="str">
        <f aca="false">IF(B594&lt;&gt;"",B594,"")</f>
        <v/>
      </c>
      <c r="C695" s="116" t="str">
        <f aca="false">IF(C594&lt;&gt;"",C594,"")</f>
        <v/>
      </c>
      <c r="D695" s="116" t="str">
        <f aca="false">IF(D594&lt;&gt;"",D594,"")</f>
        <v/>
      </c>
      <c r="E695" s="116" t="str">
        <f aca="false">IF(E594&lt;&gt;"",E594,"")</f>
        <v/>
      </c>
      <c r="F695" s="116" t="n">
        <v>7</v>
      </c>
      <c r="G695" s="168" t="n">
        <f aca="false">G594</f>
        <v>0</v>
      </c>
      <c r="H695" s="49" t="n">
        <f aca="false">IF($G695&lt;&gt;"",G695,"")</f>
        <v>0</v>
      </c>
      <c r="I695" s="169"/>
      <c r="J695" s="170"/>
      <c r="K695" s="171" t="str">
        <f aca="false">IF($B695&lt;&gt;"",IF(I695,(INDEX(P$617:Q$620,MATCH(H695,P$617:P$620),2)/I695)*1000,0),"")</f>
        <v/>
      </c>
      <c r="L695" s="171" t="str">
        <f aca="false">IF(Q$11&lt;&gt;"",IF($B695&lt;&gt;"",K695-J695,""),"")</f>
        <v/>
      </c>
      <c r="M695" s="172" t="str">
        <f aca="false">IF(B695&lt;&gt;"",RANK(L695,L$617:L$716),"")</f>
        <v/>
      </c>
      <c r="N695" s="172" t="str">
        <f aca="false">IF(B695&lt;&gt;"",'Classement Général'!BG89,"")</f>
        <v/>
      </c>
      <c r="O695" s="172" t="str">
        <f aca="false">IF(B190&lt;&gt;"",'Calculs (M1..M20)'!A92,"")</f>
        <v/>
      </c>
      <c r="P695" s="0"/>
      <c r="Q695" s="0"/>
      <c r="R695" s="0"/>
      <c r="S695" s="0"/>
      <c r="T695" s="0"/>
      <c r="U695" s="0"/>
      <c r="V695" s="0"/>
      <c r="AH695" s="49" t="n">
        <f aca="false">IF($G695&lt;&gt;"",AG695,"")</f>
        <v>0</v>
      </c>
      <c r="AI695" s="169"/>
      <c r="AJ695" s="170"/>
    </row>
    <row r="696" customFormat="false" ht="13" hidden="false" customHeight="false" outlineLevel="0" collapsed="false">
      <c r="A696" s="0"/>
      <c r="B696" s="167" t="str">
        <f aca="false">IF(B595&lt;&gt;"",B595,"")</f>
        <v/>
      </c>
      <c r="C696" s="116" t="str">
        <f aca="false">IF(C595&lt;&gt;"",C595,"")</f>
        <v/>
      </c>
      <c r="D696" s="116" t="str">
        <f aca="false">IF(D595&lt;&gt;"",D595,"")</f>
        <v/>
      </c>
      <c r="E696" s="116" t="str">
        <f aca="false">IF(E595&lt;&gt;"",E595,"")</f>
        <v/>
      </c>
      <c r="F696" s="116" t="n">
        <v>7</v>
      </c>
      <c r="G696" s="168" t="n">
        <f aca="false">G595</f>
        <v>0</v>
      </c>
      <c r="H696" s="49" t="n">
        <f aca="false">IF($G696&lt;&gt;"",G696,"")</f>
        <v>0</v>
      </c>
      <c r="I696" s="169"/>
      <c r="J696" s="170"/>
      <c r="K696" s="171" t="str">
        <f aca="false">IF($B696&lt;&gt;"",IF(I696,(INDEX(P$617:Q$620,MATCH(H696,P$617:P$620),2)/I696)*1000,0),"")</f>
        <v/>
      </c>
      <c r="L696" s="171" t="str">
        <f aca="false">IF(Q$11&lt;&gt;"",IF($B696&lt;&gt;"",K696-J696,""),"")</f>
        <v/>
      </c>
      <c r="M696" s="172" t="str">
        <f aca="false">IF(B696&lt;&gt;"",RANK(L696,L$617:L$716),"")</f>
        <v/>
      </c>
      <c r="N696" s="172" t="str">
        <f aca="false">IF(B696&lt;&gt;"",'Classement Général'!BG90,"")</f>
        <v/>
      </c>
      <c r="O696" s="172" t="str">
        <f aca="false">IF(B191&lt;&gt;"",'Calculs (M1..M20)'!A93,"")</f>
        <v/>
      </c>
      <c r="P696" s="0"/>
      <c r="Q696" s="0"/>
      <c r="R696" s="0"/>
      <c r="S696" s="0"/>
      <c r="T696" s="0"/>
      <c r="U696" s="0"/>
      <c r="V696" s="0"/>
      <c r="AH696" s="49" t="n">
        <f aca="false">IF($G696&lt;&gt;"",AG696,"")</f>
        <v>0</v>
      </c>
      <c r="AI696" s="169"/>
      <c r="AJ696" s="170"/>
    </row>
    <row r="697" customFormat="false" ht="13" hidden="false" customHeight="false" outlineLevel="0" collapsed="false">
      <c r="A697" s="0"/>
      <c r="B697" s="167" t="str">
        <f aca="false">IF(B596&lt;&gt;"",B596,"")</f>
        <v/>
      </c>
      <c r="C697" s="116" t="str">
        <f aca="false">IF(C596&lt;&gt;"",C596,"")</f>
        <v/>
      </c>
      <c r="D697" s="116" t="str">
        <f aca="false">IF(D596&lt;&gt;"",D596,"")</f>
        <v/>
      </c>
      <c r="E697" s="116" t="str">
        <f aca="false">IF(E596&lt;&gt;"",E596,"")</f>
        <v/>
      </c>
      <c r="F697" s="116" t="n">
        <v>7</v>
      </c>
      <c r="G697" s="168" t="n">
        <f aca="false">G596</f>
        <v>0</v>
      </c>
      <c r="H697" s="49" t="n">
        <f aca="false">IF($G697&lt;&gt;"",G697,"")</f>
        <v>0</v>
      </c>
      <c r="I697" s="169"/>
      <c r="J697" s="170"/>
      <c r="K697" s="171" t="str">
        <f aca="false">IF($B697&lt;&gt;"",IF(I697,(INDEX(P$617:Q$620,MATCH(H697,P$617:P$620),2)/I697)*1000,0),"")</f>
        <v/>
      </c>
      <c r="L697" s="171" t="str">
        <f aca="false">IF(Q$11&lt;&gt;"",IF($B697&lt;&gt;"",K697-J697,""),"")</f>
        <v/>
      </c>
      <c r="M697" s="172" t="str">
        <f aca="false">IF(B697&lt;&gt;"",RANK(L697,L$617:L$716),"")</f>
        <v/>
      </c>
      <c r="N697" s="172" t="str">
        <f aca="false">IF(B697&lt;&gt;"",'Classement Général'!BG91,"")</f>
        <v/>
      </c>
      <c r="O697" s="172" t="str">
        <f aca="false">IF(B192&lt;&gt;"",'Calculs (M1..M20)'!A94,"")</f>
        <v/>
      </c>
      <c r="P697" s="0"/>
      <c r="Q697" s="0"/>
      <c r="R697" s="0"/>
      <c r="S697" s="0"/>
      <c r="T697" s="0"/>
      <c r="U697" s="0"/>
      <c r="V697" s="0"/>
      <c r="AH697" s="49" t="n">
        <f aca="false">IF($G697&lt;&gt;"",AG697,"")</f>
        <v>0</v>
      </c>
      <c r="AI697" s="169"/>
      <c r="AJ697" s="170"/>
    </row>
    <row r="698" customFormat="false" ht="13" hidden="false" customHeight="false" outlineLevel="0" collapsed="false">
      <c r="A698" s="0"/>
      <c r="B698" s="167" t="str">
        <f aca="false">IF(B597&lt;&gt;"",B597,"")</f>
        <v/>
      </c>
      <c r="C698" s="116" t="str">
        <f aca="false">IF(C597&lt;&gt;"",C597,"")</f>
        <v/>
      </c>
      <c r="D698" s="116" t="str">
        <f aca="false">IF(D597&lt;&gt;"",D597,"")</f>
        <v/>
      </c>
      <c r="E698" s="116" t="str">
        <f aca="false">IF(E597&lt;&gt;"",E597,"")</f>
        <v/>
      </c>
      <c r="F698" s="116" t="n">
        <v>7</v>
      </c>
      <c r="G698" s="168" t="n">
        <f aca="false">G597</f>
        <v>0</v>
      </c>
      <c r="H698" s="49" t="n">
        <f aca="false">IF($G698&lt;&gt;"",G698,"")</f>
        <v>0</v>
      </c>
      <c r="I698" s="169"/>
      <c r="J698" s="170"/>
      <c r="K698" s="171" t="str">
        <f aca="false">IF($B698&lt;&gt;"",IF(I698,(INDEX(P$617:Q$620,MATCH(H698,P$617:P$620),2)/I698)*1000,0),"")</f>
        <v/>
      </c>
      <c r="L698" s="171" t="str">
        <f aca="false">IF(Q$11&lt;&gt;"",IF($B698&lt;&gt;"",K698-J698,""),"")</f>
        <v/>
      </c>
      <c r="M698" s="172" t="str">
        <f aca="false">IF(B698&lt;&gt;"",RANK(L698,L$617:L$716),"")</f>
        <v/>
      </c>
      <c r="N698" s="172" t="str">
        <f aca="false">IF(B698&lt;&gt;"",'Classement Général'!BG92,"")</f>
        <v/>
      </c>
      <c r="O698" s="172" t="str">
        <f aca="false">IF(B193&lt;&gt;"",'Calculs (M1..M20)'!A95,"")</f>
        <v/>
      </c>
      <c r="P698" s="0"/>
      <c r="Q698" s="0"/>
      <c r="R698" s="0"/>
      <c r="S698" s="0"/>
      <c r="T698" s="0"/>
      <c r="U698" s="0"/>
      <c r="V698" s="0"/>
      <c r="AH698" s="49" t="n">
        <f aca="false">IF($G698&lt;&gt;"",AG698,"")</f>
        <v>0</v>
      </c>
      <c r="AI698" s="169"/>
      <c r="AJ698" s="170"/>
    </row>
    <row r="699" customFormat="false" ht="13" hidden="false" customHeight="false" outlineLevel="0" collapsed="false">
      <c r="A699" s="0"/>
      <c r="B699" s="167" t="str">
        <f aca="false">IF(B598&lt;&gt;"",B598,"")</f>
        <v/>
      </c>
      <c r="C699" s="116" t="str">
        <f aca="false">IF(C598&lt;&gt;"",C598,"")</f>
        <v/>
      </c>
      <c r="D699" s="116" t="str">
        <f aca="false">IF(D598&lt;&gt;"",D598,"")</f>
        <v/>
      </c>
      <c r="E699" s="116" t="str">
        <f aca="false">IF(E598&lt;&gt;"",E598,"")</f>
        <v/>
      </c>
      <c r="F699" s="116" t="n">
        <v>7</v>
      </c>
      <c r="G699" s="168" t="n">
        <f aca="false">G598</f>
        <v>0</v>
      </c>
      <c r="H699" s="49" t="n">
        <f aca="false">IF($G699&lt;&gt;"",G699,"")</f>
        <v>0</v>
      </c>
      <c r="I699" s="169"/>
      <c r="J699" s="170"/>
      <c r="K699" s="171" t="str">
        <f aca="false">IF($B699&lt;&gt;"",IF(I699,(INDEX(P$617:Q$620,MATCH(H699,P$617:P$620),2)/I699)*1000,0),"")</f>
        <v/>
      </c>
      <c r="L699" s="171" t="str">
        <f aca="false">IF(Q$11&lt;&gt;"",IF($B699&lt;&gt;"",K699-J699,""),"")</f>
        <v/>
      </c>
      <c r="M699" s="172" t="str">
        <f aca="false">IF(B699&lt;&gt;"",RANK(L699,L$617:L$716),"")</f>
        <v/>
      </c>
      <c r="N699" s="172" t="str">
        <f aca="false">IF(B699&lt;&gt;"",'Classement Général'!BG93,"")</f>
        <v/>
      </c>
      <c r="O699" s="172" t="str">
        <f aca="false">IF(B194&lt;&gt;"",'Calculs (M1..M20)'!A96,"")</f>
        <v/>
      </c>
      <c r="P699" s="0"/>
      <c r="Q699" s="0"/>
      <c r="R699" s="0"/>
      <c r="S699" s="0"/>
      <c r="T699" s="0"/>
      <c r="U699" s="0"/>
      <c r="V699" s="0"/>
      <c r="AH699" s="49" t="n">
        <f aca="false">IF($G699&lt;&gt;"",AG699,"")</f>
        <v>0</v>
      </c>
      <c r="AI699" s="169"/>
      <c r="AJ699" s="170"/>
    </row>
    <row r="700" customFormat="false" ht="13" hidden="false" customHeight="false" outlineLevel="0" collapsed="false">
      <c r="A700" s="0"/>
      <c r="B700" s="167" t="str">
        <f aca="false">IF(B599&lt;&gt;"",B599,"")</f>
        <v/>
      </c>
      <c r="C700" s="116" t="str">
        <f aca="false">IF(C599&lt;&gt;"",C599,"")</f>
        <v/>
      </c>
      <c r="D700" s="116" t="str">
        <f aca="false">IF(D599&lt;&gt;"",D599,"")</f>
        <v/>
      </c>
      <c r="E700" s="116" t="str">
        <f aca="false">IF(E599&lt;&gt;"",E599,"")</f>
        <v/>
      </c>
      <c r="F700" s="116" t="n">
        <v>7</v>
      </c>
      <c r="G700" s="168" t="n">
        <f aca="false">G599</f>
        <v>0</v>
      </c>
      <c r="H700" s="49" t="n">
        <f aca="false">IF($G700&lt;&gt;"",G700,"")</f>
        <v>0</v>
      </c>
      <c r="I700" s="169"/>
      <c r="J700" s="170"/>
      <c r="K700" s="171" t="str">
        <f aca="false">IF($B700&lt;&gt;"",IF(I700,(INDEX(P$617:Q$620,MATCH(H700,P$617:P$620),2)/I700)*1000,0),"")</f>
        <v/>
      </c>
      <c r="L700" s="171" t="str">
        <f aca="false">IF(Q$11&lt;&gt;"",IF($B700&lt;&gt;"",K700-J700,""),"")</f>
        <v/>
      </c>
      <c r="M700" s="172" t="str">
        <f aca="false">IF(B700&lt;&gt;"",RANK(L700,L$617:L$716),"")</f>
        <v/>
      </c>
      <c r="N700" s="172" t="str">
        <f aca="false">IF(B700&lt;&gt;"",'Classement Général'!BG94,"")</f>
        <v/>
      </c>
      <c r="O700" s="172" t="str">
        <f aca="false">IF(B195&lt;&gt;"",'Calculs (M1..M20)'!A97,"")</f>
        <v/>
      </c>
      <c r="P700" s="0"/>
      <c r="Q700" s="0"/>
      <c r="R700" s="0"/>
      <c r="S700" s="0"/>
      <c r="T700" s="0"/>
      <c r="U700" s="0"/>
      <c r="V700" s="0"/>
      <c r="AH700" s="49" t="n">
        <f aca="false">IF($G700&lt;&gt;"",AG700,"")</f>
        <v>0</v>
      </c>
      <c r="AI700" s="169"/>
      <c r="AJ700" s="170"/>
    </row>
    <row r="701" customFormat="false" ht="13" hidden="false" customHeight="false" outlineLevel="0" collapsed="false">
      <c r="A701" s="0"/>
      <c r="B701" s="167" t="str">
        <f aca="false">IF(B600&lt;&gt;"",B600,"")</f>
        <v/>
      </c>
      <c r="C701" s="116" t="str">
        <f aca="false">IF(C600&lt;&gt;"",C600,"")</f>
        <v/>
      </c>
      <c r="D701" s="116" t="str">
        <f aca="false">IF(D600&lt;&gt;"",D600,"")</f>
        <v/>
      </c>
      <c r="E701" s="116" t="str">
        <f aca="false">IF(E600&lt;&gt;"",E600,"")</f>
        <v/>
      </c>
      <c r="F701" s="116" t="n">
        <v>7</v>
      </c>
      <c r="G701" s="168" t="n">
        <f aca="false">G600</f>
        <v>0</v>
      </c>
      <c r="H701" s="49" t="n">
        <f aca="false">IF($G701&lt;&gt;"",G701,"")</f>
        <v>0</v>
      </c>
      <c r="I701" s="169"/>
      <c r="J701" s="170"/>
      <c r="K701" s="171" t="str">
        <f aca="false">IF($B701&lt;&gt;"",IF(I701,(INDEX(P$617:Q$620,MATCH(H701,P$617:P$620),2)/I701)*1000,0),"")</f>
        <v/>
      </c>
      <c r="L701" s="171" t="str">
        <f aca="false">IF(Q$11&lt;&gt;"",IF($B701&lt;&gt;"",K701-J701,""),"")</f>
        <v/>
      </c>
      <c r="M701" s="172" t="str">
        <f aca="false">IF(B701&lt;&gt;"",RANK(L701,L$617:L$716),"")</f>
        <v/>
      </c>
      <c r="N701" s="172" t="str">
        <f aca="false">IF(B701&lt;&gt;"",'Classement Général'!BG95,"")</f>
        <v/>
      </c>
      <c r="O701" s="172" t="str">
        <f aca="false">IF(B196&lt;&gt;"",'Calculs (M1..M20)'!A98,"")</f>
        <v/>
      </c>
      <c r="P701" s="0"/>
      <c r="Q701" s="0"/>
      <c r="R701" s="0"/>
      <c r="S701" s="0"/>
      <c r="T701" s="0"/>
      <c r="U701" s="0"/>
      <c r="V701" s="0"/>
      <c r="AH701" s="49" t="n">
        <f aca="false">IF($G701&lt;&gt;"",AG701,"")</f>
        <v>0</v>
      </c>
      <c r="AI701" s="169"/>
      <c r="AJ701" s="170"/>
    </row>
    <row r="702" customFormat="false" ht="13" hidden="false" customHeight="false" outlineLevel="0" collapsed="false">
      <c r="A702" s="0"/>
      <c r="B702" s="167" t="str">
        <f aca="false">IF(B601&lt;&gt;"",B601,"")</f>
        <v/>
      </c>
      <c r="C702" s="116" t="str">
        <f aca="false">IF(C601&lt;&gt;"",C601,"")</f>
        <v/>
      </c>
      <c r="D702" s="116" t="str">
        <f aca="false">IF(D601&lt;&gt;"",D601,"")</f>
        <v/>
      </c>
      <c r="E702" s="116" t="str">
        <f aca="false">IF(E601&lt;&gt;"",E601,"")</f>
        <v/>
      </c>
      <c r="F702" s="116" t="n">
        <v>7</v>
      </c>
      <c r="G702" s="168" t="n">
        <f aca="false">G601</f>
        <v>0</v>
      </c>
      <c r="H702" s="49" t="n">
        <f aca="false">IF($G702&lt;&gt;"",G702,"")</f>
        <v>0</v>
      </c>
      <c r="I702" s="169"/>
      <c r="J702" s="170"/>
      <c r="K702" s="171" t="str">
        <f aca="false">IF($B702&lt;&gt;"",IF(I702,(INDEX(P$617:Q$620,MATCH(H702,P$617:P$620),2)/I702)*1000,0),"")</f>
        <v/>
      </c>
      <c r="L702" s="171" t="str">
        <f aca="false">IF(Q$11&lt;&gt;"",IF($B702&lt;&gt;"",K702-J702,""),"")</f>
        <v/>
      </c>
      <c r="M702" s="172" t="str">
        <f aca="false">IF(B702&lt;&gt;"",RANK(L702,L$617:L$716),"")</f>
        <v/>
      </c>
      <c r="N702" s="172" t="str">
        <f aca="false">IF(B702&lt;&gt;"",'Classement Général'!BG96,"")</f>
        <v/>
      </c>
      <c r="O702" s="172" t="str">
        <f aca="false">IF(B197&lt;&gt;"",'Calculs (M1..M20)'!A99,"")</f>
        <v/>
      </c>
      <c r="P702" s="0"/>
      <c r="Q702" s="0"/>
      <c r="R702" s="0"/>
      <c r="S702" s="0"/>
      <c r="T702" s="0"/>
      <c r="U702" s="0"/>
      <c r="V702" s="0"/>
      <c r="AH702" s="49" t="n">
        <f aca="false">IF($G702&lt;&gt;"",AG702,"")</f>
        <v>0</v>
      </c>
      <c r="AI702" s="169"/>
      <c r="AJ702" s="170"/>
    </row>
    <row r="703" customFormat="false" ht="13" hidden="false" customHeight="false" outlineLevel="0" collapsed="false">
      <c r="A703" s="0"/>
      <c r="B703" s="167" t="str">
        <f aca="false">IF(B602&lt;&gt;"",B602,"")</f>
        <v/>
      </c>
      <c r="C703" s="116" t="str">
        <f aca="false">IF(C602&lt;&gt;"",C602,"")</f>
        <v/>
      </c>
      <c r="D703" s="116" t="str">
        <f aca="false">IF(D602&lt;&gt;"",D602,"")</f>
        <v/>
      </c>
      <c r="E703" s="116" t="str">
        <f aca="false">IF(E602&lt;&gt;"",E602,"")</f>
        <v/>
      </c>
      <c r="F703" s="116" t="n">
        <v>7</v>
      </c>
      <c r="G703" s="168" t="n">
        <f aca="false">G602</f>
        <v>0</v>
      </c>
      <c r="H703" s="49" t="n">
        <f aca="false">IF($G703&lt;&gt;"",G703,"")</f>
        <v>0</v>
      </c>
      <c r="I703" s="169"/>
      <c r="J703" s="170"/>
      <c r="K703" s="171" t="str">
        <f aca="false">IF($B703&lt;&gt;"",IF(I703,(INDEX(P$617:Q$620,MATCH(H703,P$617:P$620),2)/I703)*1000,0),"")</f>
        <v/>
      </c>
      <c r="L703" s="171" t="str">
        <f aca="false">IF(Q$11&lt;&gt;"",IF($B703&lt;&gt;"",K703-J703,""),"")</f>
        <v/>
      </c>
      <c r="M703" s="172" t="str">
        <f aca="false">IF(B703&lt;&gt;"",RANK(L703,L$617:L$716),"")</f>
        <v/>
      </c>
      <c r="N703" s="172" t="str">
        <f aca="false">IF(B703&lt;&gt;"",'Classement Général'!BG97,"")</f>
        <v/>
      </c>
      <c r="O703" s="172" t="str">
        <f aca="false">IF(B198&lt;&gt;"",'Calculs (M1..M20)'!A100,"")</f>
        <v/>
      </c>
      <c r="P703" s="0"/>
      <c r="Q703" s="0"/>
      <c r="R703" s="0"/>
      <c r="S703" s="0"/>
      <c r="T703" s="0"/>
      <c r="U703" s="0"/>
      <c r="V703" s="0"/>
      <c r="AH703" s="49" t="n">
        <f aca="false">IF($G703&lt;&gt;"",AG703,"")</f>
        <v>0</v>
      </c>
      <c r="AI703" s="169"/>
      <c r="AJ703" s="170"/>
    </row>
    <row r="704" customFormat="false" ht="13" hidden="false" customHeight="false" outlineLevel="0" collapsed="false">
      <c r="A704" s="0"/>
      <c r="B704" s="167" t="str">
        <f aca="false">IF(B603&lt;&gt;"",B603,"")</f>
        <v/>
      </c>
      <c r="C704" s="116" t="str">
        <f aca="false">IF(C603&lt;&gt;"",C603,"")</f>
        <v/>
      </c>
      <c r="D704" s="116" t="str">
        <f aca="false">IF(D603&lt;&gt;"",D603,"")</f>
        <v/>
      </c>
      <c r="E704" s="116" t="str">
        <f aca="false">IF(E603&lt;&gt;"",E603,"")</f>
        <v/>
      </c>
      <c r="F704" s="116" t="n">
        <v>7</v>
      </c>
      <c r="G704" s="168" t="n">
        <f aca="false">G603</f>
        <v>0</v>
      </c>
      <c r="H704" s="49" t="n">
        <f aca="false">IF($G704&lt;&gt;"",G704,"")</f>
        <v>0</v>
      </c>
      <c r="I704" s="169"/>
      <c r="J704" s="170"/>
      <c r="K704" s="171" t="str">
        <f aca="false">IF($B704&lt;&gt;"",IF(I704,(INDEX(P$617:Q$620,MATCH(H704,P$617:P$620),2)/I704)*1000,0),"")</f>
        <v/>
      </c>
      <c r="L704" s="171" t="str">
        <f aca="false">IF(Q$11&lt;&gt;"",IF($B704&lt;&gt;"",K704-J704,""),"")</f>
        <v/>
      </c>
      <c r="M704" s="172" t="str">
        <f aca="false">IF(B704&lt;&gt;"",RANK(L704,L$617:L$716),"")</f>
        <v/>
      </c>
      <c r="N704" s="172" t="str">
        <f aca="false">IF(B704&lt;&gt;"",'Classement Général'!BG98,"")</f>
        <v/>
      </c>
      <c r="O704" s="172" t="str">
        <f aca="false">IF(B199&lt;&gt;"",'Calculs (M1..M20)'!A101,"")</f>
        <v/>
      </c>
      <c r="P704" s="0"/>
      <c r="Q704" s="0"/>
      <c r="R704" s="0"/>
      <c r="S704" s="0"/>
      <c r="T704" s="0"/>
      <c r="U704" s="0"/>
      <c r="V704" s="0"/>
      <c r="AH704" s="49" t="n">
        <f aca="false">IF($G704&lt;&gt;"",AG704,"")</f>
        <v>0</v>
      </c>
      <c r="AI704" s="169"/>
      <c r="AJ704" s="170"/>
    </row>
    <row r="705" customFormat="false" ht="13" hidden="false" customHeight="false" outlineLevel="0" collapsed="false">
      <c r="A705" s="0"/>
      <c r="B705" s="167" t="str">
        <f aca="false">IF(B604&lt;&gt;"",B604,"")</f>
        <v/>
      </c>
      <c r="C705" s="116" t="str">
        <f aca="false">IF(C604&lt;&gt;"",C604,"")</f>
        <v/>
      </c>
      <c r="D705" s="116" t="str">
        <f aca="false">IF(D604&lt;&gt;"",D604,"")</f>
        <v/>
      </c>
      <c r="E705" s="116" t="str">
        <f aca="false">IF(E604&lt;&gt;"",E604,"")</f>
        <v/>
      </c>
      <c r="F705" s="116" t="n">
        <v>7</v>
      </c>
      <c r="G705" s="168" t="n">
        <f aca="false">G604</f>
        <v>0</v>
      </c>
      <c r="H705" s="49" t="n">
        <f aca="false">IF($G705&lt;&gt;"",G705,"")</f>
        <v>0</v>
      </c>
      <c r="I705" s="169"/>
      <c r="J705" s="170"/>
      <c r="K705" s="171" t="str">
        <f aca="false">IF($B705&lt;&gt;"",IF(I705,(INDEX(P$617:Q$620,MATCH(H705,P$617:P$620),2)/I705)*1000,0),"")</f>
        <v/>
      </c>
      <c r="L705" s="171" t="str">
        <f aca="false">IF(Q$11&lt;&gt;"",IF($B705&lt;&gt;"",K705-J705,""),"")</f>
        <v/>
      </c>
      <c r="M705" s="172" t="str">
        <f aca="false">IF(B705&lt;&gt;"",RANK(L705,L$617:L$716),"")</f>
        <v/>
      </c>
      <c r="N705" s="172" t="str">
        <f aca="false">IF(B705&lt;&gt;"",'Classement Général'!BG99,"")</f>
        <v/>
      </c>
      <c r="O705" s="172" t="str">
        <f aca="false">IF(B200&lt;&gt;"",'Calculs (M1..M20)'!A102,"")</f>
        <v/>
      </c>
      <c r="P705" s="0"/>
      <c r="Q705" s="0"/>
      <c r="R705" s="0"/>
      <c r="S705" s="0"/>
      <c r="T705" s="0"/>
      <c r="U705" s="0"/>
      <c r="V705" s="0"/>
      <c r="AH705" s="49" t="n">
        <f aca="false">IF($G705&lt;&gt;"",AG705,"")</f>
        <v>0</v>
      </c>
      <c r="AI705" s="169"/>
      <c r="AJ705" s="170"/>
    </row>
    <row r="706" customFormat="false" ht="13" hidden="false" customHeight="false" outlineLevel="0" collapsed="false">
      <c r="A706" s="0"/>
      <c r="B706" s="167" t="str">
        <f aca="false">IF(B605&lt;&gt;"",B605,"")</f>
        <v/>
      </c>
      <c r="C706" s="116" t="str">
        <f aca="false">IF(C605&lt;&gt;"",C605,"")</f>
        <v/>
      </c>
      <c r="D706" s="116" t="str">
        <f aca="false">IF(D605&lt;&gt;"",D605,"")</f>
        <v/>
      </c>
      <c r="E706" s="116" t="str">
        <f aca="false">IF(E605&lt;&gt;"",E605,"")</f>
        <v/>
      </c>
      <c r="F706" s="116" t="n">
        <v>7</v>
      </c>
      <c r="G706" s="168" t="n">
        <f aca="false">G605</f>
        <v>0</v>
      </c>
      <c r="H706" s="49" t="n">
        <f aca="false">IF($G706&lt;&gt;"",G706,"")</f>
        <v>0</v>
      </c>
      <c r="I706" s="169"/>
      <c r="J706" s="170"/>
      <c r="K706" s="171" t="str">
        <f aca="false">IF($B706&lt;&gt;"",IF(I706,(INDEX(P$617:Q$620,MATCH(H706,P$617:P$620),2)/I706)*1000,0),"")</f>
        <v/>
      </c>
      <c r="L706" s="171" t="str">
        <f aca="false">IF(Q$11&lt;&gt;"",IF($B706&lt;&gt;"",K706-J706,""),"")</f>
        <v/>
      </c>
      <c r="M706" s="172" t="str">
        <f aca="false">IF(B706&lt;&gt;"",RANK(L706,L$617:L$716),"")</f>
        <v/>
      </c>
      <c r="N706" s="172" t="str">
        <f aca="false">IF(B706&lt;&gt;"",'Classement Général'!BG100,"")</f>
        <v/>
      </c>
      <c r="O706" s="172" t="str">
        <f aca="false">IF(B201&lt;&gt;"",'Calculs (M1..M20)'!A103,"")</f>
        <v/>
      </c>
      <c r="P706" s="0"/>
      <c r="Q706" s="0"/>
      <c r="R706" s="0"/>
      <c r="S706" s="0"/>
      <c r="T706" s="0"/>
      <c r="U706" s="0"/>
      <c r="V706" s="0"/>
      <c r="AH706" s="49" t="n">
        <f aca="false">IF($G706&lt;&gt;"",AG706,"")</f>
        <v>0</v>
      </c>
      <c r="AI706" s="169"/>
      <c r="AJ706" s="170"/>
    </row>
    <row r="707" customFormat="false" ht="13" hidden="false" customHeight="false" outlineLevel="0" collapsed="false">
      <c r="A707" s="0"/>
      <c r="B707" s="167" t="str">
        <f aca="false">IF(B606&lt;&gt;"",B606,"")</f>
        <v/>
      </c>
      <c r="C707" s="116" t="str">
        <f aca="false">IF(C606&lt;&gt;"",C606,"")</f>
        <v/>
      </c>
      <c r="D707" s="116" t="str">
        <f aca="false">IF(D606&lt;&gt;"",D606,"")</f>
        <v/>
      </c>
      <c r="E707" s="116" t="str">
        <f aca="false">IF(E606&lt;&gt;"",E606,"")</f>
        <v/>
      </c>
      <c r="F707" s="116" t="n">
        <v>7</v>
      </c>
      <c r="G707" s="168" t="n">
        <f aca="false">G606</f>
        <v>0</v>
      </c>
      <c r="H707" s="49" t="n">
        <f aca="false">IF($G707&lt;&gt;"",G707,"")</f>
        <v>0</v>
      </c>
      <c r="I707" s="169"/>
      <c r="J707" s="170"/>
      <c r="K707" s="171" t="str">
        <f aca="false">IF($B707&lt;&gt;"",IF(I707,(INDEX(P$617:Q$620,MATCH(H707,P$617:P$620),2)/I707)*1000,0),"")</f>
        <v/>
      </c>
      <c r="L707" s="171" t="str">
        <f aca="false">IF(Q$11&lt;&gt;"",IF($B707&lt;&gt;"",K707-J707,""),"")</f>
        <v/>
      </c>
      <c r="M707" s="172" t="str">
        <f aca="false">IF(B707&lt;&gt;"",RANK(L707,L$617:L$716),"")</f>
        <v/>
      </c>
      <c r="N707" s="172" t="str">
        <f aca="false">IF(B707&lt;&gt;"",'Classement Général'!BG101,"")</f>
        <v/>
      </c>
      <c r="O707" s="172" t="str">
        <f aca="false">IF(B202&lt;&gt;"",'Calculs (M1..M20)'!A104,"")</f>
        <v/>
      </c>
      <c r="P707" s="0"/>
      <c r="Q707" s="0"/>
      <c r="R707" s="0"/>
      <c r="S707" s="0"/>
      <c r="T707" s="0"/>
      <c r="U707" s="0"/>
      <c r="V707" s="0"/>
      <c r="AH707" s="49" t="n">
        <f aca="false">IF($G707&lt;&gt;"",AG707,"")</f>
        <v>0</v>
      </c>
      <c r="AI707" s="169"/>
      <c r="AJ707" s="170"/>
    </row>
    <row r="708" customFormat="false" ht="13" hidden="false" customHeight="false" outlineLevel="0" collapsed="false">
      <c r="A708" s="0"/>
      <c r="B708" s="167" t="str">
        <f aca="false">IF(B607&lt;&gt;"",B607,"")</f>
        <v/>
      </c>
      <c r="C708" s="116" t="str">
        <f aca="false">IF(C607&lt;&gt;"",C607,"")</f>
        <v/>
      </c>
      <c r="D708" s="116" t="str">
        <f aca="false">IF(D607&lt;&gt;"",D607,"")</f>
        <v/>
      </c>
      <c r="E708" s="116" t="str">
        <f aca="false">IF(E607&lt;&gt;"",E607,"")</f>
        <v/>
      </c>
      <c r="F708" s="116" t="n">
        <v>7</v>
      </c>
      <c r="G708" s="168" t="n">
        <f aca="false">G607</f>
        <v>0</v>
      </c>
      <c r="H708" s="49" t="n">
        <f aca="false">IF($G708&lt;&gt;"",G708,"")</f>
        <v>0</v>
      </c>
      <c r="I708" s="169"/>
      <c r="J708" s="170"/>
      <c r="K708" s="171" t="str">
        <f aca="false">IF($B708&lt;&gt;"",IF(I708,(INDEX(P$617:Q$620,MATCH(H708,P$617:P$620),2)/I708)*1000,0),"")</f>
        <v/>
      </c>
      <c r="L708" s="171" t="str">
        <f aca="false">IF(Q$11&lt;&gt;"",IF($B708&lt;&gt;"",K708-J708,""),"")</f>
        <v/>
      </c>
      <c r="M708" s="172" t="str">
        <f aca="false">IF(B708&lt;&gt;"",RANK(L708,L$617:L$716),"")</f>
        <v/>
      </c>
      <c r="N708" s="172" t="str">
        <f aca="false">IF(B708&lt;&gt;"",'Classement Général'!BG102,"")</f>
        <v/>
      </c>
      <c r="O708" s="172" t="str">
        <f aca="false">IF(B203&lt;&gt;"",'Calculs (M1..M20)'!A105,"")</f>
        <v/>
      </c>
      <c r="P708" s="0"/>
      <c r="Q708" s="0"/>
      <c r="R708" s="0"/>
      <c r="S708" s="0"/>
      <c r="T708" s="0"/>
      <c r="U708" s="0"/>
      <c r="V708" s="0"/>
      <c r="AH708" s="49" t="n">
        <f aca="false">IF($G708&lt;&gt;"",AG708,"")</f>
        <v>0</v>
      </c>
      <c r="AI708" s="169"/>
      <c r="AJ708" s="170"/>
    </row>
    <row r="709" customFormat="false" ht="13" hidden="false" customHeight="false" outlineLevel="0" collapsed="false">
      <c r="A709" s="0"/>
      <c r="B709" s="167" t="str">
        <f aca="false">IF(B608&lt;&gt;"",B608,"")</f>
        <v/>
      </c>
      <c r="C709" s="116" t="str">
        <f aca="false">IF(C608&lt;&gt;"",C608,"")</f>
        <v/>
      </c>
      <c r="D709" s="116" t="str">
        <f aca="false">IF(D608&lt;&gt;"",D608,"")</f>
        <v/>
      </c>
      <c r="E709" s="116" t="str">
        <f aca="false">IF(E608&lt;&gt;"",E608,"")</f>
        <v/>
      </c>
      <c r="F709" s="116" t="n">
        <v>7</v>
      </c>
      <c r="G709" s="168" t="n">
        <f aca="false">G608</f>
        <v>0</v>
      </c>
      <c r="H709" s="49" t="n">
        <f aca="false">IF($G709&lt;&gt;"",G709,"")</f>
        <v>0</v>
      </c>
      <c r="I709" s="169"/>
      <c r="J709" s="170"/>
      <c r="K709" s="171" t="str">
        <f aca="false">IF($B709&lt;&gt;"",IF(I709,(INDEX(P$617:Q$620,MATCH(H709,P$617:P$620),2)/I709)*1000,0),"")</f>
        <v/>
      </c>
      <c r="L709" s="171" t="str">
        <f aca="false">IF(Q$11&lt;&gt;"",IF($B709&lt;&gt;"",K709-J709,""),"")</f>
        <v/>
      </c>
      <c r="M709" s="172" t="str">
        <f aca="false">IF(B709&lt;&gt;"",RANK(L709,L$617:L$716),"")</f>
        <v/>
      </c>
      <c r="N709" s="172" t="str">
        <f aca="false">IF(B709&lt;&gt;"",'Classement Général'!BG103,"")</f>
        <v/>
      </c>
      <c r="O709" s="172" t="str">
        <f aca="false">IF(B204&lt;&gt;"",'Calculs (M1..M20)'!A106,"")</f>
        <v/>
      </c>
      <c r="P709" s="0"/>
      <c r="Q709" s="0"/>
      <c r="R709" s="0"/>
      <c r="S709" s="0"/>
      <c r="T709" s="0"/>
      <c r="U709" s="0"/>
      <c r="V709" s="0"/>
      <c r="AH709" s="49" t="n">
        <f aca="false">IF($G709&lt;&gt;"",AG709,"")</f>
        <v>0</v>
      </c>
      <c r="AI709" s="169"/>
      <c r="AJ709" s="170"/>
    </row>
    <row r="710" customFormat="false" ht="13" hidden="false" customHeight="false" outlineLevel="0" collapsed="false">
      <c r="A710" s="0"/>
      <c r="B710" s="167" t="str">
        <f aca="false">IF(B609&lt;&gt;"",B609,"")</f>
        <v/>
      </c>
      <c r="C710" s="116" t="str">
        <f aca="false">IF(C609&lt;&gt;"",C609,"")</f>
        <v/>
      </c>
      <c r="D710" s="116" t="str">
        <f aca="false">IF(D609&lt;&gt;"",D609,"")</f>
        <v/>
      </c>
      <c r="E710" s="116" t="str">
        <f aca="false">IF(E609&lt;&gt;"",E609,"")</f>
        <v/>
      </c>
      <c r="F710" s="116" t="n">
        <v>7</v>
      </c>
      <c r="G710" s="168" t="n">
        <f aca="false">G609</f>
        <v>0</v>
      </c>
      <c r="H710" s="49" t="n">
        <f aca="false">IF($G710&lt;&gt;"",G710,"")</f>
        <v>0</v>
      </c>
      <c r="I710" s="169"/>
      <c r="J710" s="170"/>
      <c r="K710" s="171" t="str">
        <f aca="false">IF($B710&lt;&gt;"",IF(I710,(INDEX(P$617:Q$620,MATCH(H710,P$617:P$620),2)/I710)*1000,0),"")</f>
        <v/>
      </c>
      <c r="L710" s="171" t="str">
        <f aca="false">IF(Q$11&lt;&gt;"",IF($B710&lt;&gt;"",K710-J710,""),"")</f>
        <v/>
      </c>
      <c r="M710" s="172" t="str">
        <f aca="false">IF(B710&lt;&gt;"",RANK(L710,L$617:L$716),"")</f>
        <v/>
      </c>
      <c r="N710" s="172" t="str">
        <f aca="false">IF(B710&lt;&gt;"",'Classement Général'!BG104,"")</f>
        <v/>
      </c>
      <c r="O710" s="172" t="str">
        <f aca="false">IF(B205&lt;&gt;"",'Calculs (M1..M20)'!A107,"")</f>
        <v/>
      </c>
      <c r="P710" s="0"/>
      <c r="Q710" s="0"/>
      <c r="R710" s="0"/>
      <c r="S710" s="0"/>
      <c r="T710" s="0"/>
      <c r="U710" s="0"/>
      <c r="V710" s="0"/>
      <c r="AH710" s="49" t="n">
        <f aca="false">IF($G710&lt;&gt;"",AG710,"")</f>
        <v>0</v>
      </c>
      <c r="AI710" s="169"/>
      <c r="AJ710" s="170"/>
    </row>
    <row r="711" customFormat="false" ht="13" hidden="false" customHeight="false" outlineLevel="0" collapsed="false">
      <c r="A711" s="0"/>
      <c r="B711" s="167" t="str">
        <f aca="false">IF(B610&lt;&gt;"",B610,"")</f>
        <v/>
      </c>
      <c r="C711" s="116" t="str">
        <f aca="false">IF(C610&lt;&gt;"",C610,"")</f>
        <v/>
      </c>
      <c r="D711" s="116" t="str">
        <f aca="false">IF(D610&lt;&gt;"",D610,"")</f>
        <v/>
      </c>
      <c r="E711" s="116" t="str">
        <f aca="false">IF(E610&lt;&gt;"",E610,"")</f>
        <v/>
      </c>
      <c r="F711" s="116" t="n">
        <v>7</v>
      </c>
      <c r="G711" s="168" t="n">
        <f aca="false">G610</f>
        <v>0</v>
      </c>
      <c r="H711" s="49" t="n">
        <f aca="false">IF($G711&lt;&gt;"",G711,"")</f>
        <v>0</v>
      </c>
      <c r="I711" s="169"/>
      <c r="J711" s="170"/>
      <c r="K711" s="171" t="str">
        <f aca="false">IF($B711&lt;&gt;"",IF(I711,(INDEX(P$617:Q$620,MATCH(H711,P$617:P$620),2)/I711)*1000,0),"")</f>
        <v/>
      </c>
      <c r="L711" s="171" t="str">
        <f aca="false">IF(Q$11&lt;&gt;"",IF($B711&lt;&gt;"",K711-J711,""),"")</f>
        <v/>
      </c>
      <c r="M711" s="172" t="str">
        <f aca="false">IF(B711&lt;&gt;"",RANK(L711,L$617:L$716),"")</f>
        <v/>
      </c>
      <c r="N711" s="172" t="str">
        <f aca="false">IF(B711&lt;&gt;"",'Classement Général'!BG105,"")</f>
        <v/>
      </c>
      <c r="O711" s="172" t="str">
        <f aca="false">IF(B206&lt;&gt;"",'Calculs (M1..M20)'!A108,"")</f>
        <v/>
      </c>
      <c r="P711" s="0"/>
      <c r="Q711" s="0"/>
      <c r="R711" s="0"/>
      <c r="S711" s="0"/>
      <c r="T711" s="0"/>
      <c r="U711" s="0"/>
      <c r="V711" s="0"/>
      <c r="AH711" s="49" t="n">
        <f aca="false">IF($G711&lt;&gt;"",AG711,"")</f>
        <v>0</v>
      </c>
      <c r="AI711" s="169"/>
      <c r="AJ711" s="170"/>
    </row>
    <row r="712" customFormat="false" ht="13" hidden="false" customHeight="false" outlineLevel="0" collapsed="false">
      <c r="A712" s="0"/>
      <c r="B712" s="167" t="str">
        <f aca="false">IF(B611&lt;&gt;"",B611,"")</f>
        <v/>
      </c>
      <c r="C712" s="116" t="str">
        <f aca="false">IF(C611&lt;&gt;"",C611,"")</f>
        <v/>
      </c>
      <c r="D712" s="116" t="str">
        <f aca="false">IF(D611&lt;&gt;"",D611,"")</f>
        <v/>
      </c>
      <c r="E712" s="116" t="str">
        <f aca="false">IF(E611&lt;&gt;"",E611,"")</f>
        <v/>
      </c>
      <c r="F712" s="116" t="n">
        <v>7</v>
      </c>
      <c r="G712" s="168" t="n">
        <f aca="false">G611</f>
        <v>0</v>
      </c>
      <c r="H712" s="49" t="n">
        <f aca="false">IF($G712&lt;&gt;"",G712,"")</f>
        <v>0</v>
      </c>
      <c r="I712" s="169"/>
      <c r="J712" s="170"/>
      <c r="K712" s="171" t="str">
        <f aca="false">IF($B712&lt;&gt;"",IF(I712,(INDEX(P$617:Q$620,MATCH(H712,P$617:P$620),2)/I712)*1000,0),"")</f>
        <v/>
      </c>
      <c r="L712" s="171" t="str">
        <f aca="false">IF(Q$11&lt;&gt;"",IF($B712&lt;&gt;"",K712-J712,""),"")</f>
        <v/>
      </c>
      <c r="M712" s="172" t="str">
        <f aca="false">IF(B712&lt;&gt;"",RANK(L712,L$617:L$716),"")</f>
        <v/>
      </c>
      <c r="N712" s="172" t="str">
        <f aca="false">IF(B712&lt;&gt;"",'Classement Général'!BG106,"")</f>
        <v/>
      </c>
      <c r="O712" s="172" t="str">
        <f aca="false">IF(B207&lt;&gt;"",'Calculs (M1..M20)'!A109,"")</f>
        <v/>
      </c>
      <c r="P712" s="0"/>
      <c r="Q712" s="0"/>
      <c r="R712" s="0"/>
      <c r="S712" s="0"/>
      <c r="T712" s="0"/>
      <c r="U712" s="0"/>
      <c r="V712" s="0"/>
      <c r="AH712" s="49" t="n">
        <f aca="false">IF($G712&lt;&gt;"",AG712,"")</f>
        <v>0</v>
      </c>
      <c r="AI712" s="169"/>
      <c r="AJ712" s="170"/>
    </row>
    <row r="713" customFormat="false" ht="13" hidden="false" customHeight="false" outlineLevel="0" collapsed="false">
      <c r="A713" s="0"/>
      <c r="B713" s="167" t="str">
        <f aca="false">IF(B612&lt;&gt;"",B612,"")</f>
        <v/>
      </c>
      <c r="C713" s="116" t="str">
        <f aca="false">IF(C612&lt;&gt;"",C612,"")</f>
        <v/>
      </c>
      <c r="D713" s="116" t="str">
        <f aca="false">IF(D612&lt;&gt;"",D612,"")</f>
        <v/>
      </c>
      <c r="E713" s="116" t="str">
        <f aca="false">IF(E612&lt;&gt;"",E612,"")</f>
        <v/>
      </c>
      <c r="F713" s="116" t="n">
        <v>7</v>
      </c>
      <c r="G713" s="168" t="n">
        <f aca="false">G612</f>
        <v>0</v>
      </c>
      <c r="H713" s="49" t="n">
        <f aca="false">IF($G713&lt;&gt;"",G713,"")</f>
        <v>0</v>
      </c>
      <c r="I713" s="169"/>
      <c r="J713" s="170"/>
      <c r="K713" s="171" t="str">
        <f aca="false">IF($B713&lt;&gt;"",IF(I713,(INDEX(P$617:Q$620,MATCH(H713,P$617:P$620),2)/I713)*1000,0),"")</f>
        <v/>
      </c>
      <c r="L713" s="171" t="str">
        <f aca="false">IF(Q$11&lt;&gt;"",IF($B713&lt;&gt;"",K713-J713,""),"")</f>
        <v/>
      </c>
      <c r="M713" s="172" t="str">
        <f aca="false">IF(B713&lt;&gt;"",RANK(L713,L$617:L$716),"")</f>
        <v/>
      </c>
      <c r="N713" s="172" t="str">
        <f aca="false">IF(B713&lt;&gt;"",'Classement Général'!BG107,"")</f>
        <v/>
      </c>
      <c r="O713" s="172" t="str">
        <f aca="false">IF(B208&lt;&gt;"",'Calculs (M1..M20)'!A110,"")</f>
        <v/>
      </c>
      <c r="P713" s="0"/>
      <c r="Q713" s="0"/>
      <c r="R713" s="0"/>
      <c r="S713" s="0"/>
      <c r="T713" s="0"/>
      <c r="U713" s="0"/>
      <c r="V713" s="0"/>
      <c r="AH713" s="49" t="n">
        <f aca="false">IF($G713&lt;&gt;"",AG713,"")</f>
        <v>0</v>
      </c>
      <c r="AI713" s="169"/>
      <c r="AJ713" s="170"/>
    </row>
    <row r="714" customFormat="false" ht="13" hidden="false" customHeight="false" outlineLevel="0" collapsed="false">
      <c r="A714" s="0"/>
      <c r="B714" s="167" t="str">
        <f aca="false">IF(B613&lt;&gt;"",B613,"")</f>
        <v/>
      </c>
      <c r="C714" s="116" t="str">
        <f aca="false">IF(C613&lt;&gt;"",C613,"")</f>
        <v/>
      </c>
      <c r="D714" s="116" t="str">
        <f aca="false">IF(D613&lt;&gt;"",D613,"")</f>
        <v/>
      </c>
      <c r="E714" s="116" t="str">
        <f aca="false">IF(E613&lt;&gt;"",E613,"")</f>
        <v/>
      </c>
      <c r="F714" s="116" t="n">
        <v>7</v>
      </c>
      <c r="G714" s="168" t="n">
        <f aca="false">G613</f>
        <v>0</v>
      </c>
      <c r="H714" s="49" t="n">
        <f aca="false">IF($G714&lt;&gt;"",G714,"")</f>
        <v>0</v>
      </c>
      <c r="I714" s="169"/>
      <c r="J714" s="170"/>
      <c r="K714" s="171" t="str">
        <f aca="false">IF($B714&lt;&gt;"",IF(I714,(INDEX(P$617:Q$620,MATCH(H714,P$617:P$620),2)/I714)*1000,0),"")</f>
        <v/>
      </c>
      <c r="L714" s="171" t="str">
        <f aca="false">IF(Q$11&lt;&gt;"",IF($B714&lt;&gt;"",K714-J714,""),"")</f>
        <v/>
      </c>
      <c r="M714" s="172" t="str">
        <f aca="false">IF(B714&lt;&gt;"",RANK(L714,L$617:L$716),"")</f>
        <v/>
      </c>
      <c r="N714" s="172" t="str">
        <f aca="false">IF(B714&lt;&gt;"",'Classement Général'!BG108,"")</f>
        <v/>
      </c>
      <c r="O714" s="172" t="str">
        <f aca="false">IF(B209&lt;&gt;"",'Calculs (M1..M20)'!A111,"")</f>
        <v/>
      </c>
      <c r="P714" s="0"/>
      <c r="Q714" s="0"/>
      <c r="R714" s="0"/>
      <c r="S714" s="0"/>
      <c r="T714" s="0"/>
      <c r="U714" s="0"/>
      <c r="V714" s="0"/>
      <c r="AH714" s="49" t="n">
        <f aca="false">IF($G714&lt;&gt;"",AG714,"")</f>
        <v>0</v>
      </c>
      <c r="AI714" s="169"/>
      <c r="AJ714" s="170"/>
    </row>
    <row r="715" customFormat="false" ht="13" hidden="false" customHeight="false" outlineLevel="0" collapsed="false">
      <c r="A715" s="0"/>
      <c r="B715" s="167" t="str">
        <f aca="false">IF(B614&lt;&gt;"",B614,"")</f>
        <v/>
      </c>
      <c r="C715" s="116" t="str">
        <f aca="false">IF(C614&lt;&gt;"",C614,"")</f>
        <v/>
      </c>
      <c r="D715" s="116" t="str">
        <f aca="false">IF(D614&lt;&gt;"",D614,"")</f>
        <v/>
      </c>
      <c r="E715" s="116" t="str">
        <f aca="false">IF(E614&lt;&gt;"",E614,"")</f>
        <v/>
      </c>
      <c r="F715" s="116" t="n">
        <v>7</v>
      </c>
      <c r="G715" s="168" t="n">
        <f aca="false">G614</f>
        <v>0</v>
      </c>
      <c r="H715" s="49" t="n">
        <f aca="false">IF($G715&lt;&gt;"",G715,"")</f>
        <v>0</v>
      </c>
      <c r="I715" s="169"/>
      <c r="J715" s="170"/>
      <c r="K715" s="171" t="str">
        <f aca="false">IF($B715&lt;&gt;"",IF(I715,(INDEX(P$617:Q$620,MATCH(H715,P$617:P$620),2)/I715)*1000,0),"")</f>
        <v/>
      </c>
      <c r="L715" s="171" t="str">
        <f aca="false">IF(Q$11&lt;&gt;"",IF($B715&lt;&gt;"",K715-J715,""),"")</f>
        <v/>
      </c>
      <c r="M715" s="172" t="str">
        <f aca="false">IF(B715&lt;&gt;"",RANK(L715,L$617:L$716),"")</f>
        <v/>
      </c>
      <c r="N715" s="172" t="str">
        <f aca="false">IF(B715&lt;&gt;"",'Classement Général'!BG109,"")</f>
        <v/>
      </c>
      <c r="O715" s="172" t="str">
        <f aca="false">IF(B210&lt;&gt;"",'Calculs (M1..M20)'!A112,"")</f>
        <v/>
      </c>
      <c r="P715" s="0"/>
      <c r="Q715" s="0"/>
      <c r="R715" s="0"/>
      <c r="S715" s="0"/>
      <c r="T715" s="0"/>
      <c r="U715" s="0"/>
      <c r="V715" s="0"/>
      <c r="AH715" s="49" t="n">
        <f aca="false">IF($G715&lt;&gt;"",AG715,"")</f>
        <v>0</v>
      </c>
      <c r="AI715" s="169"/>
      <c r="AJ715" s="170"/>
    </row>
    <row r="716" customFormat="false" ht="13" hidden="false" customHeight="false" outlineLevel="0" collapsed="false">
      <c r="A716" s="0"/>
      <c r="B716" s="167" t="str">
        <f aca="false">IF(B615&lt;&gt;"",B615,"")</f>
        <v/>
      </c>
      <c r="C716" s="116" t="str">
        <f aca="false">IF(C615&lt;&gt;"",C615,"")</f>
        <v/>
      </c>
      <c r="D716" s="116" t="str">
        <f aca="false">IF(D615&lt;&gt;"",D615,"")</f>
        <v/>
      </c>
      <c r="E716" s="116" t="str">
        <f aca="false">IF(E615&lt;&gt;"",E615,"")</f>
        <v/>
      </c>
      <c r="F716" s="116" t="n">
        <v>7</v>
      </c>
      <c r="G716" s="168" t="n">
        <f aca="false">G615</f>
        <v>0</v>
      </c>
      <c r="H716" s="49" t="n">
        <f aca="false">IF($G716&lt;&gt;"",G716,"")</f>
        <v>0</v>
      </c>
      <c r="I716" s="173"/>
      <c r="J716" s="174"/>
      <c r="K716" s="171" t="str">
        <f aca="false">IF($B716&lt;&gt;"",IF(I716,(INDEX(P$617:Q$620,MATCH(H716,P$617:P$620),2)/I716)*1000,0),"")</f>
        <v/>
      </c>
      <c r="L716" s="171" t="str">
        <f aca="false">IF(Q$11&lt;&gt;"",IF($B716&lt;&gt;"",K716-J716,""),"")</f>
        <v/>
      </c>
      <c r="M716" s="172" t="str">
        <f aca="false">IF(B716&lt;&gt;"",RANK(L716,L$617:L$716),"")</f>
        <v/>
      </c>
      <c r="N716" s="172" t="str">
        <f aca="false">IF(B716&lt;&gt;"",'Classement Général'!BG110,"")</f>
        <v/>
      </c>
      <c r="O716" s="172" t="str">
        <f aca="false">IF(B211&lt;&gt;"",'Calculs (M1..M20)'!A113,"")</f>
        <v/>
      </c>
      <c r="P716" s="0"/>
      <c r="Q716" s="0"/>
      <c r="R716" s="0"/>
      <c r="S716" s="0"/>
      <c r="T716" s="0"/>
      <c r="U716" s="0"/>
      <c r="V716" s="0"/>
      <c r="AH716" s="49" t="n">
        <f aca="false">IF($G716&lt;&gt;"",AG716,"")</f>
        <v>0</v>
      </c>
      <c r="AI716" s="173"/>
      <c r="AJ716" s="174"/>
    </row>
    <row r="717" customFormat="false" ht="12.5" hidden="true" customHeight="false" outlineLevel="0" collapsed="false">
      <c r="A717" s="137"/>
      <c r="B717" s="164" t="str">
        <f aca="false">IF(B616&lt;&gt;"",B616,"")</f>
        <v>Nom</v>
      </c>
      <c r="C717" s="165" t="str">
        <f aca="false">IF(C616&lt;&gt;"",C616,"")</f>
        <v>Dossard</v>
      </c>
      <c r="D717" s="165" t="str">
        <f aca="false">IF(D616&lt;&gt;"",D616,"")</f>
        <v>Freq</v>
      </c>
      <c r="E717" s="165" t="str">
        <f aca="false">IF(E616&lt;&gt;"",E616,"")</f>
        <v>Equipe</v>
      </c>
      <c r="F717" s="165" t="s">
        <v>103</v>
      </c>
      <c r="G717" s="165" t="s">
        <v>88</v>
      </c>
      <c r="H717" s="166" t="s">
        <v>104</v>
      </c>
      <c r="I717" s="141" t="s">
        <v>91</v>
      </c>
      <c r="J717" s="142" t="s">
        <v>105</v>
      </c>
      <c r="K717" s="120" t="s">
        <v>106</v>
      </c>
      <c r="L717" s="120" t="s">
        <v>107</v>
      </c>
      <c r="M717" s="120" t="s">
        <v>97</v>
      </c>
      <c r="N717" s="120" t="s">
        <v>100</v>
      </c>
      <c r="O717" s="120" t="s">
        <v>108</v>
      </c>
      <c r="P717" s="143" t="s">
        <v>104</v>
      </c>
      <c r="Q717" s="144" t="s">
        <v>109</v>
      </c>
      <c r="R717" s="145" t="s">
        <v>110</v>
      </c>
      <c r="S717" s="146" t="s">
        <v>111</v>
      </c>
      <c r="T717" s="147" t="s">
        <v>112</v>
      </c>
      <c r="U717" s="5" t="s">
        <v>104</v>
      </c>
      <c r="V717" s="0"/>
      <c r="AH717" s="166" t="s">
        <v>104</v>
      </c>
      <c r="AI717" s="141" t="s">
        <v>91</v>
      </c>
      <c r="AJ717" s="142" t="s">
        <v>105</v>
      </c>
    </row>
    <row r="718" customFormat="false" ht="13" hidden="true" customHeight="false" outlineLevel="0" collapsed="false">
      <c r="A718" s="0"/>
      <c r="B718" s="167" t="str">
        <f aca="false">IF(B617&lt;&gt;"",B617,"")</f>
        <v>Sébastien CHABAUD</v>
      </c>
      <c r="C718" s="116" t="n">
        <f aca="false">IF(C617&lt;&gt;"",C617,"")</f>
        <v>1</v>
      </c>
      <c r="D718" s="116" t="str">
        <f aca="false">IF(D617&lt;&gt;"",D617,"")</f>
        <v>2.4GHz</v>
      </c>
      <c r="E718" s="116" t="str">
        <f aca="false">IF(E617&lt;&gt;"",E617,"")</f>
        <v/>
      </c>
      <c r="F718" s="116" t="n">
        <v>8</v>
      </c>
      <c r="G718" s="168" t="n">
        <f aca="false">G617</f>
        <v>1</v>
      </c>
      <c r="H718" s="49" t="n">
        <f aca="false">IF($G718&lt;&gt;"",G718,"")</f>
        <v>1</v>
      </c>
      <c r="I718" s="169"/>
      <c r="J718" s="170"/>
      <c r="K718" s="171" t="n">
        <f aca="false">IF($B718&lt;&gt;"",IF(I718,(INDEX(P$718:Q$721,MATCH(H718,P$718:P$721),2)/I718)*1000,0),"")</f>
        <v>0</v>
      </c>
      <c r="L718" s="171" t="str">
        <f aca="false">IF(Q$718&lt;&gt;"",IF($B718&lt;&gt;"",K718-$J718,""),"")</f>
        <v/>
      </c>
      <c r="M718" s="172" t="e">
        <f aca="false">IF(B718&lt;&gt;"",RANK(L718,L$718:L$817),"")</f>
        <v>#VALUE!</v>
      </c>
      <c r="N718" s="172" t="str">
        <f aca="false">IF(B718&lt;&gt;"",'Classement Général'!BH11,"")</f>
        <v/>
      </c>
      <c r="O718" s="172" t="n">
        <f aca="false">IF(B112&lt;&gt;"",'Calculs (M1..M20)'!A14,"")</f>
        <v>22</v>
      </c>
      <c r="P718" s="154" t="n">
        <f aca="false">IF(DMIN($H717:$I818,$P$10,$U$10:$U$11)&lt;&gt;0,1,"")</f>
        <v>1</v>
      </c>
      <c r="Q718" s="155" t="str">
        <f aca="false">IF(DMIN($H717:$I818,$I$10,$U$10:$U$11)&lt;&gt;0,DMIN($H717:$I818,$I$10,$U$10:$U$11),"")</f>
        <v/>
      </c>
      <c r="R718" s="151" t="str">
        <f aca="false">IF(DMAX($H717:$I818,$I$10,$U$10:$U$11)&lt;&gt;0,DMAX($H717:$I818,$I$10,$U$10:$U$11),"")</f>
        <v/>
      </c>
      <c r="S718" s="156" t="e">
        <f aca="false">IF($P718&lt;&gt;"",IF(DAVERAGE($H717:$I818,$I$10,$U$10:$U$11)&lt;&gt;0,DAVERAGE($H717:$I818,$I$10,$U$10:$U$11),""),"")</f>
        <v>#DIV/0!</v>
      </c>
      <c r="T718" s="157" t="str">
        <f aca="false">IF($P718&lt;&gt;"",IF(DCOUNTA($H717:$I818,$I$10,$U$10:$U$11)&lt;&gt;0,DCOUNTA($H717:$I818,$I$10,$U$10:$U$11),""),"")</f>
        <v/>
      </c>
      <c r="U718" s="5" t="n">
        <v>1</v>
      </c>
      <c r="V718" s="0"/>
      <c r="AH718" s="49" t="n">
        <f aca="false">IF($G718&lt;&gt;"",AG718,"")</f>
        <v>0</v>
      </c>
      <c r="AI718" s="169"/>
      <c r="AJ718" s="170"/>
    </row>
    <row r="719" customFormat="false" ht="13" hidden="true" customHeight="false" outlineLevel="0" collapsed="false">
      <c r="A719" s="0"/>
      <c r="B719" s="167" t="str">
        <f aca="false">IF(B618&lt;&gt;"",B618,"")</f>
        <v>Herve DALL AVA</v>
      </c>
      <c r="C719" s="116" t="n">
        <f aca="false">IF(C618&lt;&gt;"",C618,"")</f>
        <v>2</v>
      </c>
      <c r="D719" s="116" t="str">
        <f aca="false">IF(D618&lt;&gt;"",D618,"")</f>
        <v>2.4GHz</v>
      </c>
      <c r="E719" s="116" t="str">
        <f aca="false">IF(E618&lt;&gt;"",E618,"")</f>
        <v/>
      </c>
      <c r="F719" s="116" t="n">
        <v>8</v>
      </c>
      <c r="G719" s="168" t="n">
        <f aca="false">G618</f>
        <v>1</v>
      </c>
      <c r="H719" s="49" t="n">
        <f aca="false">IF($G719&lt;&gt;"",G719,"")</f>
        <v>1</v>
      </c>
      <c r="I719" s="169"/>
      <c r="J719" s="170"/>
      <c r="K719" s="171" t="n">
        <f aca="false">IF($B719&lt;&gt;"",IF(I719,(INDEX(P$718:Q$721,MATCH(H719,P$718:P$721),2)/I719)*1000,0),"")</f>
        <v>0</v>
      </c>
      <c r="L719" s="171" t="n">
        <f aca="false">IF(Q$11&lt;&gt;"",IF($B719&lt;&gt;"",K719-J719,""),"")</f>
        <v>0</v>
      </c>
      <c r="M719" s="172" t="n">
        <f aca="false">IF(B719&lt;&gt;"",RANK(L719,L$718:L$817),"")</f>
        <v>1</v>
      </c>
      <c r="N719" s="172" t="str">
        <f aca="false">IF(B719&lt;&gt;"",'Classement Général'!BH12,"")</f>
        <v/>
      </c>
      <c r="O719" s="172" t="n">
        <f aca="false">IF(B113&lt;&gt;"",'Calculs (M1..M20)'!A15,"")</f>
        <v>8</v>
      </c>
      <c r="P719" s="154" t="str">
        <f aca="false">IF(DMIN($H717:$I818,$P$10,$U$12:$U$13)&lt;&gt;0,2,"")</f>
        <v/>
      </c>
      <c r="Q719" s="155" t="str">
        <f aca="false">IF(DMIN($H717:$I818,$I$10,$U$12:$U$13)&lt;&gt;0,DMIN($H717:$I818,$I$10,$U$12:$U$13),"")</f>
        <v/>
      </c>
      <c r="R719" s="151" t="str">
        <f aca="false">IF(DMAX($H717:$I818,$I$10,$U$12:$U$13)&lt;&gt;0,DMAX($H717:$I818,$I$10,$U$12:$U$13),"")</f>
        <v/>
      </c>
      <c r="S719" s="156" t="str">
        <f aca="false">IF($P719&lt;&gt;"",IF(DAVERAGE($H717:$I818,$I$10,$U$12:$U$13)&lt;&gt;0,DAVERAGE($H717:$I818,$I$10,$U$12:$U$13),""),"")</f>
        <v/>
      </c>
      <c r="T719" s="157" t="str">
        <f aca="false">IF($P718&lt;&gt;"",IF(DCOUNTA($H717:$I818,$I$10,$U$12:$U$13)&lt;&gt;0,DCOUNTA($H717:$I818,$I$10,$U$12:$U$13),""),"")</f>
        <v/>
      </c>
      <c r="U719" s="5" t="s">
        <v>104</v>
      </c>
      <c r="V719" s="0"/>
      <c r="AH719" s="49" t="n">
        <f aca="false">IF($G719&lt;&gt;"",AG719,"")</f>
        <v>0</v>
      </c>
      <c r="AI719" s="169"/>
      <c r="AJ719" s="170"/>
    </row>
    <row r="720" customFormat="false" ht="13" hidden="true" customHeight="false" outlineLevel="0" collapsed="false">
      <c r="A720" s="0"/>
      <c r="B720" s="167" t="str">
        <f aca="false">IF(B619&lt;&gt;"",B619,"")</f>
        <v>Jean Luc FOUCHER</v>
      </c>
      <c r="C720" s="116" t="n">
        <f aca="false">IF(C619&lt;&gt;"",C619,"")</f>
        <v>3</v>
      </c>
      <c r="D720" s="116" t="str">
        <f aca="false">IF(D619&lt;&gt;"",D619,"")</f>
        <v>2.4GHz</v>
      </c>
      <c r="E720" s="116" t="str">
        <f aca="false">IF(E619&lt;&gt;"",E619,"")</f>
        <v/>
      </c>
      <c r="F720" s="116" t="n">
        <v>8</v>
      </c>
      <c r="G720" s="168" t="n">
        <f aca="false">G619</f>
        <v>1</v>
      </c>
      <c r="H720" s="49" t="n">
        <f aca="false">IF($G720&lt;&gt;"",G720,"")</f>
        <v>1</v>
      </c>
      <c r="I720" s="169"/>
      <c r="J720" s="170"/>
      <c r="K720" s="171" t="n">
        <f aca="false">IF($B720&lt;&gt;"",IF(I720,(INDEX(P$718:Q$721,MATCH(H720,P$718:P$721),2)/I720)*1000,0),"")</f>
        <v>0</v>
      </c>
      <c r="L720" s="171" t="n">
        <f aca="false">IF(Q$11&lt;&gt;"",IF($B720&lt;&gt;"",K720-J720,""),"")</f>
        <v>0</v>
      </c>
      <c r="M720" s="172" t="n">
        <f aca="false">IF(B720&lt;&gt;"",RANK(L720,L$718:L$817),"")</f>
        <v>1</v>
      </c>
      <c r="N720" s="172" t="str">
        <f aca="false">IF(B720&lt;&gt;"",'Classement Général'!BH13,"")</f>
        <v/>
      </c>
      <c r="O720" s="172" t="n">
        <f aca="false">IF(B114&lt;&gt;"",'Calculs (M1..M20)'!A16,"")</f>
        <v>15</v>
      </c>
      <c r="P720" s="154" t="str">
        <f aca="false">IF(DMIN($H717:$I818,$P$10,$U$14:$U$15)&lt;&gt;0,3,"")</f>
        <v/>
      </c>
      <c r="Q720" s="155" t="str">
        <f aca="false">IF(DMIN($H717:$I818,$I$10,$U$14:$U$15)&lt;&gt;0,DMIN($H717:$I818,$I$10,$U$14:$U$15),"")</f>
        <v/>
      </c>
      <c r="R720" s="151" t="str">
        <f aca="false">IF(DMAX($H717:$I818,$I$10,$U$14:$U$15)&lt;&gt;0,DMAX($H717:$I818,$I$10,$U$14:$U$15),"")</f>
        <v/>
      </c>
      <c r="S720" s="156" t="str">
        <f aca="false">IF($P720&lt;&gt;"",IF(DAVERAGE($H717:$I818,$I$10,$U$14:$U$15)&lt;&gt;0,DAVERAGE($H717:$I818,$I$10,$U$14:$U$15),""),"")</f>
        <v/>
      </c>
      <c r="T720" s="157" t="str">
        <f aca="false">IF($P720&lt;&gt;"",IF(DCOUNTA($H717:$I818,$I$10,$U$14:$U$15)&lt;&gt;0,DCOUNTA($H717:$I818,$I$10,$U$14:$U$15),""),"")</f>
        <v/>
      </c>
      <c r="U720" s="5" t="n">
        <v>2</v>
      </c>
      <c r="V720" s="0"/>
      <c r="AH720" s="49" t="n">
        <f aca="false">IF($G720&lt;&gt;"",AG720,"")</f>
        <v>0</v>
      </c>
      <c r="AI720" s="169"/>
      <c r="AJ720" s="170"/>
    </row>
    <row r="721" customFormat="false" ht="13.5" hidden="true" customHeight="false" outlineLevel="0" collapsed="false">
      <c r="A721" s="0"/>
      <c r="B721" s="167" t="str">
        <f aca="false">IF(B620&lt;&gt;"",B620,"")</f>
        <v>Thomas DELARBRE</v>
      </c>
      <c r="C721" s="116" t="n">
        <f aca="false">IF(C620&lt;&gt;"",C620,"")</f>
        <v>4</v>
      </c>
      <c r="D721" s="116" t="str">
        <f aca="false">IF(D620&lt;&gt;"",D620,"")</f>
        <v>2.4GHz</v>
      </c>
      <c r="E721" s="116" t="str">
        <f aca="false">IF(E620&lt;&gt;"",E620,"")</f>
        <v/>
      </c>
      <c r="F721" s="116" t="n">
        <v>8</v>
      </c>
      <c r="G721" s="168" t="n">
        <f aca="false">G620</f>
        <v>1</v>
      </c>
      <c r="H721" s="49" t="n">
        <f aca="false">IF($G721&lt;&gt;"",G721,"")</f>
        <v>1</v>
      </c>
      <c r="I721" s="169"/>
      <c r="J721" s="170"/>
      <c r="K721" s="171" t="n">
        <f aca="false">IF($B721&lt;&gt;"",IF(I721,(INDEX(P$718:Q$721,MATCH(H721,P$718:P$721),2)/I721)*1000,0),"")</f>
        <v>0</v>
      </c>
      <c r="L721" s="171" t="n">
        <f aca="false">IF(Q$11&lt;&gt;"",IF($B721&lt;&gt;"",K721-J721,""),"")</f>
        <v>0</v>
      </c>
      <c r="M721" s="172" t="n">
        <f aca="false">IF(B721&lt;&gt;"",RANK(L721,L$718:L$817),"")</f>
        <v>1</v>
      </c>
      <c r="N721" s="172" t="str">
        <f aca="false">IF(B721&lt;&gt;"",'Classement Général'!BH14,"")</f>
        <v/>
      </c>
      <c r="O721" s="172" t="n">
        <f aca="false">IF(B115&lt;&gt;"",'Calculs (M1..M20)'!A17,"")</f>
        <v>10</v>
      </c>
      <c r="P721" s="158" t="str">
        <f aca="false">IF(DMIN($H717:$I818,$P$10,$U$16:$U$17)&lt;&gt;0,4,"")</f>
        <v/>
      </c>
      <c r="Q721" s="159" t="str">
        <f aca="false">IF(DMIN($H717:$I818,$I$10,$U$16:$U$17)&lt;&gt;0,DMIN($H717:$I818,$I$10,$U$16:$U$17),"")</f>
        <v/>
      </c>
      <c r="R721" s="160" t="str">
        <f aca="false">IF(DMAX($H717:$I818,$I$10,$U$16:$U$17)&lt;&gt;0,DMAX($H717:$I818,$I$10,$U$16:$U$17),"")</f>
        <v/>
      </c>
      <c r="S721" s="161" t="str">
        <f aca="false">IF($P721&lt;&gt;"",IF(DAVERAGE($H717:$I818,$I$10,$U$16:$U$17)&lt;&gt;0,DAVERAGE($H717:$I818,$I$10,$U$16:$U$17),""),"")</f>
        <v/>
      </c>
      <c r="T721" s="162" t="str">
        <f aca="false">IF($P720&lt;&gt;"",IF(DCOUNTA($H717:$I818,$I$10,$U$16:$U$17)&lt;&gt;0,DCOUNTA($H717:$I818,$I$10,$U$16:$U$17),""),"")</f>
        <v/>
      </c>
      <c r="U721" s="5" t="s">
        <v>104</v>
      </c>
      <c r="V721" s="0"/>
      <c r="AH721" s="49" t="n">
        <f aca="false">IF($G721&lt;&gt;"",AG721,"")</f>
        <v>0</v>
      </c>
      <c r="AI721" s="169"/>
      <c r="AJ721" s="170"/>
    </row>
    <row r="722" customFormat="false" ht="13.5" hidden="true" customHeight="false" outlineLevel="0" collapsed="false">
      <c r="A722" s="0"/>
      <c r="B722" s="167" t="str">
        <f aca="false">IF(B621&lt;&gt;"",B621,"")</f>
        <v>Pierre DIATTA</v>
      </c>
      <c r="C722" s="116" t="n">
        <f aca="false">IF(C621&lt;&gt;"",C621,"")</f>
        <v>5</v>
      </c>
      <c r="D722" s="116" t="str">
        <f aca="false">IF(D621&lt;&gt;"",D621,"")</f>
        <v>2.4GHz</v>
      </c>
      <c r="E722" s="116" t="str">
        <f aca="false">IF(E621&lt;&gt;"",E621,"")</f>
        <v/>
      </c>
      <c r="F722" s="116" t="n">
        <v>8</v>
      </c>
      <c r="G722" s="168" t="n">
        <f aca="false">G621</f>
        <v>1</v>
      </c>
      <c r="H722" s="49" t="n">
        <f aca="false">IF($G722&lt;&gt;"",G722,"")</f>
        <v>1</v>
      </c>
      <c r="I722" s="169"/>
      <c r="J722" s="170"/>
      <c r="K722" s="171" t="n">
        <f aca="false">IF($B722&lt;&gt;"",IF(I722,(INDEX(P$718:Q$721,MATCH(H722,P$718:P$721),2)/I722)*1000,0),"")</f>
        <v>0</v>
      </c>
      <c r="L722" s="171" t="n">
        <f aca="false">IF(Q$11&lt;&gt;"",IF($B722&lt;&gt;"",K722-J722,""),"")</f>
        <v>0</v>
      </c>
      <c r="M722" s="172" t="n">
        <f aca="false">IF(B722&lt;&gt;"",RANK(L722,L$718:L$817),"")</f>
        <v>1</v>
      </c>
      <c r="N722" s="172" t="str">
        <f aca="false">IF(B722&lt;&gt;"",'Classement Général'!BH15,"")</f>
        <v/>
      </c>
      <c r="O722" s="172" t="n">
        <f aca="false">IF(B116&lt;&gt;"",'Calculs (M1..M20)'!A18,"")</f>
        <v>20</v>
      </c>
      <c r="P722" s="5"/>
      <c r="Q722" s="5"/>
      <c r="R722" s="0"/>
      <c r="S722" s="0"/>
      <c r="T722" s="163" t="n">
        <f aca="false">SUM(T718:T721)</f>
        <v>0</v>
      </c>
      <c r="U722" s="5" t="n">
        <v>3</v>
      </c>
      <c r="V722" s="1" t="n">
        <f aca="false">T722</f>
        <v>0</v>
      </c>
      <c r="AH722" s="49" t="n">
        <f aca="false">IF($G722&lt;&gt;"",AG722,"")</f>
        <v>0</v>
      </c>
      <c r="AI722" s="169"/>
      <c r="AJ722" s="170"/>
    </row>
    <row r="723" customFormat="false" ht="13" hidden="true" customHeight="false" outlineLevel="0" collapsed="false">
      <c r="A723" s="0"/>
      <c r="B723" s="167" t="str">
        <f aca="false">IF(B622&lt;&gt;"",B622,"")</f>
        <v>Olivier MONET</v>
      </c>
      <c r="C723" s="116" t="n">
        <f aca="false">IF(C622&lt;&gt;"",C622,"")</f>
        <v>6</v>
      </c>
      <c r="D723" s="116" t="str">
        <f aca="false">IF(D622&lt;&gt;"",D622,"")</f>
        <v>41.110MHz</v>
      </c>
      <c r="E723" s="116" t="str">
        <f aca="false">IF(E622&lt;&gt;"",E622,"")</f>
        <v/>
      </c>
      <c r="F723" s="116" t="n">
        <v>8</v>
      </c>
      <c r="G723" s="168" t="n">
        <f aca="false">G622</f>
        <v>1</v>
      </c>
      <c r="H723" s="49" t="n">
        <f aca="false">IF($G723&lt;&gt;"",G723,"")</f>
        <v>1</v>
      </c>
      <c r="I723" s="169"/>
      <c r="J723" s="170"/>
      <c r="K723" s="171" t="n">
        <f aca="false">IF($B723&lt;&gt;"",IF(I723,(INDEX(P$718:Q$721,MATCH(H723,P$718:P$721),2)/I723)*1000,0),"")</f>
        <v>0</v>
      </c>
      <c r="L723" s="171" t="n">
        <f aca="false">IF(Q$11&lt;&gt;"",IF($B723&lt;&gt;"",K723-J723,""),"")</f>
        <v>0</v>
      </c>
      <c r="M723" s="172" t="n">
        <f aca="false">IF(B723&lt;&gt;"",RANK(L723,L$718:L$817),"")</f>
        <v>1</v>
      </c>
      <c r="N723" s="172" t="str">
        <f aca="false">IF(B723&lt;&gt;"",'Classement Général'!BH16,"")</f>
        <v/>
      </c>
      <c r="O723" s="172" t="n">
        <f aca="false">IF(B117&lt;&gt;"",'Calculs (M1..M20)'!A19,"")</f>
        <v>6</v>
      </c>
      <c r="P723" s="5"/>
      <c r="Q723" s="5"/>
      <c r="R723" s="0"/>
      <c r="S723" s="0"/>
      <c r="T723" s="0"/>
      <c r="U723" s="5" t="s">
        <v>104</v>
      </c>
      <c r="V723" s="0"/>
      <c r="AH723" s="49" t="n">
        <f aca="false">IF($G723&lt;&gt;"",AG723,"")</f>
        <v>0</v>
      </c>
      <c r="AI723" s="169"/>
      <c r="AJ723" s="170"/>
    </row>
    <row r="724" customFormat="false" ht="13" hidden="true" customHeight="false" outlineLevel="0" collapsed="false">
      <c r="A724" s="0"/>
      <c r="B724" s="167" t="str">
        <f aca="false">IF(B623&lt;&gt;"",B623,"")</f>
        <v>Pierre RONDEL</v>
      </c>
      <c r="C724" s="116" t="n">
        <f aca="false">IF(C623&lt;&gt;"",C623,"")</f>
        <v>7</v>
      </c>
      <c r="D724" s="116" t="str">
        <f aca="false">IF(D623&lt;&gt;"",D623,"")</f>
        <v>2.4GHz</v>
      </c>
      <c r="E724" s="116" t="str">
        <f aca="false">IF(E623&lt;&gt;"",E623,"")</f>
        <v/>
      </c>
      <c r="F724" s="116" t="n">
        <v>8</v>
      </c>
      <c r="G724" s="168" t="n">
        <f aca="false">G623</f>
        <v>1</v>
      </c>
      <c r="H724" s="49" t="n">
        <f aca="false">IF($G724&lt;&gt;"",G724,"")</f>
        <v>1</v>
      </c>
      <c r="I724" s="169"/>
      <c r="J724" s="170"/>
      <c r="K724" s="171" t="n">
        <f aca="false">IF($B724&lt;&gt;"",IF(I724,(INDEX(P$718:Q$721,MATCH(H724,P$718:P$721),2)/I724)*1000,0),"")</f>
        <v>0</v>
      </c>
      <c r="L724" s="171" t="n">
        <f aca="false">IF(Q$11&lt;&gt;"",IF($B724&lt;&gt;"",K724-J724,""),"")</f>
        <v>0</v>
      </c>
      <c r="M724" s="172" t="n">
        <f aca="false">IF(B724&lt;&gt;"",RANK(L724,L$718:L$817),"")</f>
        <v>1</v>
      </c>
      <c r="N724" s="172" t="str">
        <f aca="false">IF(B724&lt;&gt;"",'Classement Général'!BH17,"")</f>
        <v/>
      </c>
      <c r="O724" s="172" t="n">
        <f aca="false">IF(B118&lt;&gt;"",'Calculs (M1..M20)'!A20,"")</f>
        <v>1</v>
      </c>
      <c r="P724" s="5"/>
      <c r="Q724" s="5"/>
      <c r="R724" s="0"/>
      <c r="S724" s="0"/>
      <c r="T724" s="0"/>
      <c r="U724" s="5" t="n">
        <v>4</v>
      </c>
      <c r="V724" s="0"/>
      <c r="AH724" s="49" t="n">
        <f aca="false">IF($G724&lt;&gt;"",AG724,"")</f>
        <v>0</v>
      </c>
      <c r="AI724" s="169"/>
      <c r="AJ724" s="170"/>
    </row>
    <row r="725" customFormat="false" ht="13" hidden="true" customHeight="false" outlineLevel="0" collapsed="false">
      <c r="A725" s="0"/>
      <c r="B725" s="167" t="str">
        <f aca="false">IF(B624&lt;&gt;"",B624,"")</f>
        <v>Andreas FRICKE</v>
      </c>
      <c r="C725" s="116" t="n">
        <f aca="false">IF(C624&lt;&gt;"",C624,"")</f>
        <v>8</v>
      </c>
      <c r="D725" s="116" t="str">
        <f aca="false">IF(D624&lt;&gt;"",D624,"")</f>
        <v>2.4GHz</v>
      </c>
      <c r="E725" s="116" t="str">
        <f aca="false">IF(E624&lt;&gt;"",E624,"")</f>
        <v/>
      </c>
      <c r="F725" s="116" t="n">
        <v>8</v>
      </c>
      <c r="G725" s="168" t="n">
        <f aca="false">G624</f>
        <v>1</v>
      </c>
      <c r="H725" s="49" t="n">
        <f aca="false">IF($G725&lt;&gt;"",G725,"")</f>
        <v>1</v>
      </c>
      <c r="I725" s="169"/>
      <c r="J725" s="170"/>
      <c r="K725" s="171" t="n">
        <f aca="false">IF($B725&lt;&gt;"",IF(I725,(INDEX(P$718:Q$721,MATCH(H725,P$718:P$721),2)/I725)*1000,0),"")</f>
        <v>0</v>
      </c>
      <c r="L725" s="171" t="n">
        <f aca="false">IF(Q$11&lt;&gt;"",IF($B725&lt;&gt;"",K725-J725,""),"")</f>
        <v>0</v>
      </c>
      <c r="M725" s="172" t="n">
        <f aca="false">IF(B725&lt;&gt;"",RANK(L725,L$718:L$817),"")</f>
        <v>1</v>
      </c>
      <c r="N725" s="172" t="str">
        <f aca="false">IF(B725&lt;&gt;"",'Classement Général'!BH18,"")</f>
        <v/>
      </c>
      <c r="O725" s="172" t="n">
        <f aca="false">IF(B119&lt;&gt;"",'Calculs (M1..M20)'!A21,"")</f>
        <v>18</v>
      </c>
      <c r="P725" s="5"/>
      <c r="Q725" s="5"/>
      <c r="R725" s="0"/>
      <c r="S725" s="0"/>
      <c r="T725" s="0"/>
      <c r="U725" s="0"/>
      <c r="V725" s="0"/>
      <c r="AH725" s="49" t="n">
        <f aca="false">IF($G725&lt;&gt;"",AG725,"")</f>
        <v>0</v>
      </c>
      <c r="AI725" s="169"/>
      <c r="AJ725" s="170"/>
    </row>
    <row r="726" customFormat="false" ht="13" hidden="true" customHeight="false" outlineLevel="0" collapsed="false">
      <c r="A726" s="0"/>
      <c r="B726" s="167" t="str">
        <f aca="false">IF(B625&lt;&gt;"",B625,"")</f>
        <v>Thomas FAURE</v>
      </c>
      <c r="C726" s="116" t="n">
        <f aca="false">IF(C625&lt;&gt;"",C625,"")</f>
        <v>9</v>
      </c>
      <c r="D726" s="116" t="str">
        <f aca="false">IF(D625&lt;&gt;"",D625,"")</f>
        <v>2.4GHz</v>
      </c>
      <c r="E726" s="116" t="str">
        <f aca="false">IF(E625&lt;&gt;"",E625,"")</f>
        <v/>
      </c>
      <c r="F726" s="116" t="n">
        <v>8</v>
      </c>
      <c r="G726" s="168" t="n">
        <f aca="false">G625</f>
        <v>1</v>
      </c>
      <c r="H726" s="49" t="n">
        <f aca="false">IF($G726&lt;&gt;"",G726,"")</f>
        <v>1</v>
      </c>
      <c r="I726" s="169"/>
      <c r="J726" s="170"/>
      <c r="K726" s="171" t="n">
        <f aca="false">IF($B726&lt;&gt;"",IF(I726,(INDEX(P$718:Q$721,MATCH(H726,P$718:P$721),2)/I726)*1000,0),"")</f>
        <v>0</v>
      </c>
      <c r="L726" s="171" t="n">
        <f aca="false">IF(Q$11&lt;&gt;"",IF($B726&lt;&gt;"",K726-J726,""),"")</f>
        <v>0</v>
      </c>
      <c r="M726" s="172" t="n">
        <f aca="false">IF(B726&lt;&gt;"",RANK(L726,L$718:L$817),"")</f>
        <v>1</v>
      </c>
      <c r="N726" s="172" t="str">
        <f aca="false">IF(B726&lt;&gt;"",'Classement Général'!BH19,"")</f>
        <v/>
      </c>
      <c r="O726" s="172" t="n">
        <f aca="false">IF(B120&lt;&gt;"",'Calculs (M1..M20)'!A22,"")</f>
        <v>11</v>
      </c>
      <c r="P726" s="0"/>
      <c r="Q726" s="0"/>
      <c r="R726" s="0"/>
      <c r="S726" s="0"/>
      <c r="T726" s="0"/>
      <c r="U726" s="0"/>
      <c r="V726" s="0"/>
      <c r="AH726" s="49" t="n">
        <f aca="false">IF($G726&lt;&gt;"",AG726,"")</f>
        <v>0</v>
      </c>
      <c r="AI726" s="169"/>
      <c r="AJ726" s="170"/>
    </row>
    <row r="727" customFormat="false" ht="13" hidden="true" customHeight="false" outlineLevel="0" collapsed="false">
      <c r="A727" s="0"/>
      <c r="B727" s="167" t="str">
        <f aca="false">IF(B626&lt;&gt;"",B626,"")</f>
        <v>Philippe LANES</v>
      </c>
      <c r="C727" s="116" t="n">
        <f aca="false">IF(C626&lt;&gt;"",C626,"")</f>
        <v>10</v>
      </c>
      <c r="D727" s="116" t="str">
        <f aca="false">IF(D626&lt;&gt;"",D626,"")</f>
        <v>2.4GHz</v>
      </c>
      <c r="E727" s="116" t="str">
        <f aca="false">IF(E626&lt;&gt;"",E626,"")</f>
        <v/>
      </c>
      <c r="F727" s="116" t="n">
        <v>8</v>
      </c>
      <c r="G727" s="168" t="n">
        <f aca="false">G626</f>
        <v>1</v>
      </c>
      <c r="H727" s="49" t="n">
        <f aca="false">IF($G727&lt;&gt;"",G727,"")</f>
        <v>1</v>
      </c>
      <c r="I727" s="169"/>
      <c r="J727" s="170"/>
      <c r="K727" s="171" t="n">
        <f aca="false">IF($B727&lt;&gt;"",IF(I727,(INDEX(P$718:Q$721,MATCH(H727,P$718:P$721),2)/I727)*1000,0),"")</f>
        <v>0</v>
      </c>
      <c r="L727" s="171" t="n">
        <f aca="false">IF(Q$11&lt;&gt;"",IF($B727&lt;&gt;"",K727-J727,""),"")</f>
        <v>0</v>
      </c>
      <c r="M727" s="172" t="n">
        <f aca="false">IF(B727&lt;&gt;"",RANK(L727,L$718:L$817),"")</f>
        <v>1</v>
      </c>
      <c r="N727" s="172" t="str">
        <f aca="false">IF(B727&lt;&gt;"",'Classement Général'!BH20,"")</f>
        <v/>
      </c>
      <c r="O727" s="172" t="n">
        <f aca="false">IF(B121&lt;&gt;"",'Calculs (M1..M20)'!A23,"")</f>
        <v>14</v>
      </c>
      <c r="P727" s="0"/>
      <c r="Q727" s="0"/>
      <c r="R727" s="0"/>
      <c r="S727" s="0"/>
      <c r="T727" s="0"/>
      <c r="U727" s="0"/>
      <c r="V727" s="0"/>
      <c r="AH727" s="49" t="n">
        <f aca="false">IF($G727&lt;&gt;"",AG727,"")</f>
        <v>0</v>
      </c>
      <c r="AI727" s="169"/>
      <c r="AJ727" s="170"/>
    </row>
    <row r="728" customFormat="false" ht="13" hidden="true" customHeight="false" outlineLevel="0" collapsed="false">
      <c r="A728" s="0"/>
      <c r="B728" s="167" t="str">
        <f aca="false">IF(B627&lt;&gt;"",B627,"")</f>
        <v>Julien HONOR</v>
      </c>
      <c r="C728" s="116" t="n">
        <f aca="false">IF(C627&lt;&gt;"",C627,"")</f>
        <v>11</v>
      </c>
      <c r="D728" s="116" t="str">
        <f aca="false">IF(D627&lt;&gt;"",D627,"")</f>
        <v>2.4GHz</v>
      </c>
      <c r="E728" s="116" t="str">
        <f aca="false">IF(E627&lt;&gt;"",E627,"")</f>
        <v/>
      </c>
      <c r="F728" s="116" t="n">
        <v>8</v>
      </c>
      <c r="G728" s="168" t="n">
        <f aca="false">G627</f>
        <v>1</v>
      </c>
      <c r="H728" s="49" t="n">
        <f aca="false">IF($G728&lt;&gt;"",G728,"")</f>
        <v>1</v>
      </c>
      <c r="I728" s="169"/>
      <c r="J728" s="170"/>
      <c r="K728" s="171" t="n">
        <f aca="false">IF($B728&lt;&gt;"",IF(I728,(INDEX(P$718:Q$721,MATCH(H728,P$718:P$721),2)/I728)*1000,0),"")</f>
        <v>0</v>
      </c>
      <c r="L728" s="171" t="n">
        <f aca="false">IF(Q$11&lt;&gt;"",IF($B728&lt;&gt;"",K728-J728,""),"")</f>
        <v>0</v>
      </c>
      <c r="M728" s="172" t="n">
        <f aca="false">IF(B728&lt;&gt;"",RANK(L728,L$718:L$817),"")</f>
        <v>1</v>
      </c>
      <c r="N728" s="172" t="str">
        <f aca="false">IF(B728&lt;&gt;"",'Classement Général'!BH21,"")</f>
        <v/>
      </c>
      <c r="O728" s="172" t="n">
        <f aca="false">IF(B122&lt;&gt;"",'Calculs (M1..M20)'!A24,"")</f>
        <v>3</v>
      </c>
      <c r="P728" s="0"/>
      <c r="Q728" s="0"/>
      <c r="R728" s="0"/>
      <c r="S728" s="0"/>
      <c r="T728" s="0"/>
      <c r="U728" s="0"/>
      <c r="V728" s="0"/>
      <c r="AH728" s="49" t="n">
        <f aca="false">IF($G728&lt;&gt;"",AG728,"")</f>
        <v>0</v>
      </c>
      <c r="AI728" s="169"/>
      <c r="AJ728" s="170"/>
    </row>
    <row r="729" customFormat="false" ht="13" hidden="true" customHeight="false" outlineLevel="0" collapsed="false">
      <c r="A729" s="0"/>
      <c r="B729" s="167" t="str">
        <f aca="false">IF(B628&lt;&gt;"",B628,"")</f>
        <v>Michael KREBS</v>
      </c>
      <c r="C729" s="116" t="n">
        <f aca="false">IF(C628&lt;&gt;"",C628,"")</f>
        <v>12</v>
      </c>
      <c r="D729" s="116" t="str">
        <f aca="false">IF(D628&lt;&gt;"",D628,"")</f>
        <v>2.4GHz</v>
      </c>
      <c r="E729" s="116" t="str">
        <f aca="false">IF(E628&lt;&gt;"",E628,"")</f>
        <v/>
      </c>
      <c r="F729" s="116" t="n">
        <v>8</v>
      </c>
      <c r="G729" s="168" t="n">
        <f aca="false">G628</f>
        <v>1</v>
      </c>
      <c r="H729" s="49" t="n">
        <f aca="false">IF($G729&lt;&gt;"",G729,"")</f>
        <v>1</v>
      </c>
      <c r="I729" s="169"/>
      <c r="J729" s="170"/>
      <c r="K729" s="171" t="n">
        <f aca="false">IF($B729&lt;&gt;"",IF(I729,(INDEX(P$718:Q$721,MATCH(H729,P$718:P$721),2)/I729)*1000,0),"")</f>
        <v>0</v>
      </c>
      <c r="L729" s="171" t="n">
        <f aca="false">IF(Q$11&lt;&gt;"",IF($B729&lt;&gt;"",K729-J729,""),"")</f>
        <v>0</v>
      </c>
      <c r="M729" s="172" t="n">
        <f aca="false">IF(B729&lt;&gt;"",RANK(L729,L$718:L$817),"")</f>
        <v>1</v>
      </c>
      <c r="N729" s="172" t="str">
        <f aca="false">IF(B729&lt;&gt;"",'Classement Général'!BH22,"")</f>
        <v/>
      </c>
      <c r="O729" s="172" t="n">
        <f aca="false">IF(B123&lt;&gt;"",'Calculs (M1..M20)'!A25,"")</f>
        <v>12</v>
      </c>
      <c r="P729" s="0"/>
      <c r="Q729" s="0"/>
      <c r="R729" s="0"/>
      <c r="S729" s="0"/>
      <c r="T729" s="0"/>
      <c r="U729" s="0"/>
      <c r="V729" s="0"/>
      <c r="AH729" s="49" t="n">
        <f aca="false">IF($G729&lt;&gt;"",AG729,"")</f>
        <v>0</v>
      </c>
      <c r="AI729" s="169"/>
      <c r="AJ729" s="170"/>
    </row>
    <row r="730" customFormat="false" ht="13" hidden="true" customHeight="false" outlineLevel="0" collapsed="false">
      <c r="A730" s="0"/>
      <c r="B730" s="167" t="str">
        <f aca="false">IF(B629&lt;&gt;"",B629,"")</f>
        <v>Aubry GABANON</v>
      </c>
      <c r="C730" s="116" t="n">
        <f aca="false">IF(C629&lt;&gt;"",C629,"")</f>
        <v>13</v>
      </c>
      <c r="D730" s="116" t="str">
        <f aca="false">IF(D629&lt;&gt;"",D629,"")</f>
        <v>2.4GHz</v>
      </c>
      <c r="E730" s="116" t="str">
        <f aca="false">IF(E629&lt;&gt;"",E629,"")</f>
        <v/>
      </c>
      <c r="F730" s="116" t="n">
        <v>8</v>
      </c>
      <c r="G730" s="168" t="n">
        <f aca="false">G629</f>
        <v>1</v>
      </c>
      <c r="H730" s="49" t="n">
        <f aca="false">IF($G730&lt;&gt;"",G730,"")</f>
        <v>1</v>
      </c>
      <c r="I730" s="169"/>
      <c r="J730" s="170"/>
      <c r="K730" s="171" t="n">
        <f aca="false">IF($B730&lt;&gt;"",IF(I730,(INDEX(P$718:Q$721,MATCH(H730,P$718:P$721),2)/I730)*1000,0),"")</f>
        <v>0</v>
      </c>
      <c r="L730" s="171" t="n">
        <f aca="false">IF(Q$11&lt;&gt;"",IF($B730&lt;&gt;"",K730-J730,""),"")</f>
        <v>0</v>
      </c>
      <c r="M730" s="172" t="n">
        <f aca="false">IF(B730&lt;&gt;"",RANK(L730,L$718:L$817),"")</f>
        <v>1</v>
      </c>
      <c r="N730" s="172" t="str">
        <f aca="false">IF(B730&lt;&gt;"",'Classement Général'!BH23,"")</f>
        <v/>
      </c>
      <c r="O730" s="172" t="n">
        <f aca="false">IF(B124&lt;&gt;"",'Calculs (M1..M20)'!A26,"")</f>
        <v>5</v>
      </c>
      <c r="P730" s="0"/>
      <c r="Q730" s="0"/>
      <c r="R730" s="0"/>
      <c r="S730" s="0"/>
      <c r="T730" s="0"/>
      <c r="U730" s="0"/>
      <c r="V730" s="0"/>
      <c r="AH730" s="49" t="n">
        <f aca="false">IF($G730&lt;&gt;"",AG730,"")</f>
        <v>0</v>
      </c>
      <c r="AI730" s="169"/>
      <c r="AJ730" s="170"/>
    </row>
    <row r="731" customFormat="false" ht="13" hidden="true" customHeight="false" outlineLevel="0" collapsed="false">
      <c r="A731" s="0"/>
      <c r="B731" s="167" t="str">
        <f aca="false">IF(B630&lt;&gt;"",B630,"")</f>
        <v>Serge DELARBRE</v>
      </c>
      <c r="C731" s="116" t="n">
        <f aca="false">IF(C630&lt;&gt;"",C630,"")</f>
        <v>14</v>
      </c>
      <c r="D731" s="116" t="str">
        <f aca="false">IF(D630&lt;&gt;"",D630,"")</f>
        <v>2.4GHz</v>
      </c>
      <c r="E731" s="116" t="str">
        <f aca="false">IF(E630&lt;&gt;"",E630,"")</f>
        <v/>
      </c>
      <c r="F731" s="116" t="n">
        <v>8</v>
      </c>
      <c r="G731" s="168" t="n">
        <f aca="false">G630</f>
        <v>1</v>
      </c>
      <c r="H731" s="49" t="n">
        <f aca="false">IF($G731&lt;&gt;"",G731,"")</f>
        <v>1</v>
      </c>
      <c r="I731" s="169"/>
      <c r="J731" s="170"/>
      <c r="K731" s="171" t="n">
        <f aca="false">IF($B731&lt;&gt;"",IF(I731,(INDEX(P$718:Q$721,MATCH(H731,P$718:P$721),2)/I731)*1000,0),"")</f>
        <v>0</v>
      </c>
      <c r="L731" s="171" t="n">
        <f aca="false">IF(Q$11&lt;&gt;"",IF($B731&lt;&gt;"",K731-J731,""),"")</f>
        <v>0</v>
      </c>
      <c r="M731" s="172" t="n">
        <f aca="false">IF(B731&lt;&gt;"",RANK(L731,L$718:L$817),"")</f>
        <v>1</v>
      </c>
      <c r="N731" s="172" t="str">
        <f aca="false">IF(B731&lt;&gt;"",'Classement Général'!BH24,"")</f>
        <v/>
      </c>
      <c r="O731" s="172" t="n">
        <f aca="false">IF(B125&lt;&gt;"",'Calculs (M1..M20)'!A27,"")</f>
        <v>17</v>
      </c>
      <c r="P731" s="0"/>
      <c r="Q731" s="0"/>
      <c r="R731" s="0"/>
      <c r="S731" s="0"/>
      <c r="T731" s="0"/>
      <c r="U731" s="0"/>
      <c r="V731" s="0"/>
      <c r="AH731" s="49" t="n">
        <f aca="false">IF($G731&lt;&gt;"",AG731,"")</f>
        <v>0</v>
      </c>
      <c r="AI731" s="169"/>
      <c r="AJ731" s="170"/>
    </row>
    <row r="732" customFormat="false" ht="13" hidden="true" customHeight="false" outlineLevel="0" collapsed="false">
      <c r="A732" s="0"/>
      <c r="B732" s="167" t="str">
        <f aca="false">IF(B631&lt;&gt;"",B631,"")</f>
        <v>Arnaud LEGER</v>
      </c>
      <c r="C732" s="116" t="n">
        <f aca="false">IF(C631&lt;&gt;"",C631,"")</f>
        <v>15</v>
      </c>
      <c r="D732" s="116" t="str">
        <f aca="false">IF(D631&lt;&gt;"",D631,"")</f>
        <v>2.4GHz</v>
      </c>
      <c r="E732" s="116" t="str">
        <f aca="false">IF(E631&lt;&gt;"",E631,"")</f>
        <v/>
      </c>
      <c r="F732" s="116" t="n">
        <v>8</v>
      </c>
      <c r="G732" s="168" t="n">
        <f aca="false">G631</f>
        <v>1</v>
      </c>
      <c r="H732" s="49" t="n">
        <f aca="false">IF($G732&lt;&gt;"",G732,"")</f>
        <v>1</v>
      </c>
      <c r="I732" s="169"/>
      <c r="J732" s="170"/>
      <c r="K732" s="171" t="n">
        <f aca="false">IF($B732&lt;&gt;"",IF(I732,(INDEX(P$718:Q$721,MATCH(H732,P$718:P$721),2)/I732)*1000,0),"")</f>
        <v>0</v>
      </c>
      <c r="L732" s="171" t="n">
        <f aca="false">IF(Q$11&lt;&gt;"",IF($B732&lt;&gt;"",K732-J732,""),"")</f>
        <v>0</v>
      </c>
      <c r="M732" s="172" t="n">
        <f aca="false">IF(B732&lt;&gt;"",RANK(L732,L$718:L$817),"")</f>
        <v>1</v>
      </c>
      <c r="N732" s="172" t="str">
        <f aca="false">IF(B732&lt;&gt;"",'Classement Général'!BH25,"")</f>
        <v/>
      </c>
      <c r="O732" s="172" t="n">
        <f aca="false">IF(B126&lt;&gt;"",'Calculs (M1..M20)'!A28,"")</f>
        <v>7</v>
      </c>
      <c r="P732" s="0"/>
      <c r="Q732" s="0"/>
      <c r="R732" s="0"/>
      <c r="S732" s="0"/>
      <c r="T732" s="0"/>
      <c r="U732" s="0"/>
      <c r="V732" s="0"/>
      <c r="AH732" s="49" t="n">
        <f aca="false">IF($G732&lt;&gt;"",AG732,"")</f>
        <v>0</v>
      </c>
      <c r="AI732" s="169"/>
      <c r="AJ732" s="170"/>
    </row>
    <row r="733" customFormat="false" ht="13" hidden="true" customHeight="false" outlineLevel="0" collapsed="false">
      <c r="A733" s="0"/>
      <c r="B733" s="167" t="str">
        <f aca="false">IF(B632&lt;&gt;"",B632,"")</f>
        <v>Thierry POIGNARD</v>
      </c>
      <c r="C733" s="116" t="n">
        <f aca="false">IF(C632&lt;&gt;"",C632,"")</f>
        <v>16</v>
      </c>
      <c r="D733" s="116" t="str">
        <f aca="false">IF(D632&lt;&gt;"",D632,"")</f>
        <v>2.4GHz</v>
      </c>
      <c r="E733" s="116" t="str">
        <f aca="false">IF(E632&lt;&gt;"",E632,"")</f>
        <v/>
      </c>
      <c r="F733" s="116" t="n">
        <v>8</v>
      </c>
      <c r="G733" s="168" t="n">
        <f aca="false">G632</f>
        <v>1</v>
      </c>
      <c r="H733" s="49" t="n">
        <f aca="false">IF($G733&lt;&gt;"",G733,"")</f>
        <v>1</v>
      </c>
      <c r="I733" s="169"/>
      <c r="J733" s="170"/>
      <c r="K733" s="171" t="n">
        <f aca="false">IF($B733&lt;&gt;"",IF(I733,(INDEX(P$718:Q$721,MATCH(H733,P$718:P$721),2)/I733)*1000,0),"")</f>
        <v>0</v>
      </c>
      <c r="L733" s="171" t="n">
        <f aca="false">IF(Q$11&lt;&gt;"",IF($B733&lt;&gt;"",K733-J733,""),"")</f>
        <v>0</v>
      </c>
      <c r="M733" s="172" t="n">
        <f aca="false">IF(B733&lt;&gt;"",RANK(L733,L$718:L$817),"")</f>
        <v>1</v>
      </c>
      <c r="N733" s="172" t="str">
        <f aca="false">IF(B733&lt;&gt;"",'Classement Général'!BH26,"")</f>
        <v/>
      </c>
      <c r="O733" s="172" t="n">
        <f aca="false">IF(B127&lt;&gt;"",'Calculs (M1..M20)'!A29,"")</f>
        <v>13</v>
      </c>
      <c r="P733" s="0"/>
      <c r="Q733" s="0"/>
      <c r="R733" s="0"/>
      <c r="S733" s="0"/>
      <c r="T733" s="0"/>
      <c r="U733" s="0"/>
      <c r="V733" s="0"/>
      <c r="AH733" s="49" t="n">
        <f aca="false">IF($G733&lt;&gt;"",AG733,"")</f>
        <v>0</v>
      </c>
      <c r="AI733" s="169"/>
      <c r="AJ733" s="170"/>
    </row>
    <row r="734" customFormat="false" ht="13" hidden="true" customHeight="false" outlineLevel="0" collapsed="false">
      <c r="A734" s="0"/>
      <c r="B734" s="167" t="str">
        <f aca="false">IF(B633&lt;&gt;"",B633,"")</f>
        <v>Joel MARIN</v>
      </c>
      <c r="C734" s="116" t="n">
        <f aca="false">IF(C633&lt;&gt;"",C633,"")</f>
        <v>17</v>
      </c>
      <c r="D734" s="116" t="str">
        <f aca="false">IF(D633&lt;&gt;"",D633,"")</f>
        <v>2.4GHz</v>
      </c>
      <c r="E734" s="116" t="str">
        <f aca="false">IF(E633&lt;&gt;"",E633,"")</f>
        <v/>
      </c>
      <c r="F734" s="116" t="n">
        <v>8</v>
      </c>
      <c r="G734" s="168" t="n">
        <f aca="false">G633</f>
        <v>1</v>
      </c>
      <c r="H734" s="49" t="n">
        <f aca="false">IF($G734&lt;&gt;"",G734,"")</f>
        <v>1</v>
      </c>
      <c r="I734" s="169"/>
      <c r="J734" s="170"/>
      <c r="K734" s="171" t="n">
        <f aca="false">IF($B734&lt;&gt;"",IF(I734,(INDEX(P$718:Q$721,MATCH(H734,P$718:P$721),2)/I734)*1000,0),"")</f>
        <v>0</v>
      </c>
      <c r="L734" s="171" t="n">
        <f aca="false">IF(Q$11&lt;&gt;"",IF($B734&lt;&gt;"",K734-J734,""),"")</f>
        <v>0</v>
      </c>
      <c r="M734" s="172" t="n">
        <f aca="false">IF(B734&lt;&gt;"",RANK(L734,L$718:L$817),"")</f>
        <v>1</v>
      </c>
      <c r="N734" s="172" t="str">
        <f aca="false">IF(B734&lt;&gt;"",'Classement Général'!BH27,"")</f>
        <v/>
      </c>
      <c r="O734" s="172" t="n">
        <f aca="false">IF(B128&lt;&gt;"",'Calculs (M1..M20)'!A30,"")</f>
        <v>16</v>
      </c>
      <c r="P734" s="0"/>
      <c r="Q734" s="0"/>
      <c r="R734" s="0"/>
      <c r="S734" s="0"/>
      <c r="T734" s="0"/>
      <c r="U734" s="0"/>
      <c r="V734" s="0"/>
      <c r="AH734" s="49" t="n">
        <f aca="false">IF($G734&lt;&gt;"",AG734,"")</f>
        <v>0</v>
      </c>
      <c r="AI734" s="169"/>
      <c r="AJ734" s="170"/>
    </row>
    <row r="735" customFormat="false" ht="13" hidden="true" customHeight="false" outlineLevel="0" collapsed="false">
      <c r="A735" s="0"/>
      <c r="B735" s="167" t="str">
        <f aca="false">IF(B634&lt;&gt;"",B634,"")</f>
        <v>Matthieu MERVELET</v>
      </c>
      <c r="C735" s="116" t="n">
        <f aca="false">IF(C634&lt;&gt;"",C634,"")</f>
        <v>18</v>
      </c>
      <c r="D735" s="116" t="str">
        <f aca="false">IF(D634&lt;&gt;"",D634,"")</f>
        <v>2.4GHz</v>
      </c>
      <c r="E735" s="116" t="str">
        <f aca="false">IF(E634&lt;&gt;"",E634,"")</f>
        <v/>
      </c>
      <c r="F735" s="116" t="n">
        <v>8</v>
      </c>
      <c r="G735" s="168" t="n">
        <f aca="false">G634</f>
        <v>1</v>
      </c>
      <c r="H735" s="49" t="n">
        <f aca="false">IF($G735&lt;&gt;"",G735,"")</f>
        <v>1</v>
      </c>
      <c r="I735" s="169"/>
      <c r="J735" s="170"/>
      <c r="K735" s="171" t="n">
        <f aca="false">IF($B735&lt;&gt;"",IF(I735,(INDEX(P$718:Q$721,MATCH(H735,P$718:P$721),2)/I735)*1000,0),"")</f>
        <v>0</v>
      </c>
      <c r="L735" s="171" t="n">
        <f aca="false">IF(Q$11&lt;&gt;"",IF($B735&lt;&gt;"",K735-J735,""),"")</f>
        <v>0</v>
      </c>
      <c r="M735" s="172" t="n">
        <f aca="false">IF(B735&lt;&gt;"",RANK(L735,L$718:L$817),"")</f>
        <v>1</v>
      </c>
      <c r="N735" s="172" t="str">
        <f aca="false">IF(B735&lt;&gt;"",'Classement Général'!BH28,"")</f>
        <v/>
      </c>
      <c r="O735" s="172" t="n">
        <f aca="false">IF(B129&lt;&gt;"",'Calculs (M1..M20)'!A31,"")</f>
        <v>2</v>
      </c>
      <c r="P735" s="0"/>
      <c r="Q735" s="0"/>
      <c r="R735" s="0"/>
      <c r="S735" s="0"/>
      <c r="T735" s="0"/>
      <c r="U735" s="0"/>
      <c r="V735" s="0"/>
      <c r="AH735" s="49" t="n">
        <f aca="false">IF($G735&lt;&gt;"",AG735,"")</f>
        <v>0</v>
      </c>
      <c r="AI735" s="169"/>
      <c r="AJ735" s="170"/>
    </row>
    <row r="736" customFormat="false" ht="13" hidden="true" customHeight="false" outlineLevel="0" collapsed="false">
      <c r="A736" s="0"/>
      <c r="B736" s="167" t="str">
        <f aca="false">IF(B635&lt;&gt;"",B635,"")</f>
        <v>Gabriel MANTEL</v>
      </c>
      <c r="C736" s="116" t="n">
        <f aca="false">IF(C635&lt;&gt;"",C635,"")</f>
        <v>19</v>
      </c>
      <c r="D736" s="116" t="str">
        <f aca="false">IF(D635&lt;&gt;"",D635,"")</f>
        <v>2.4GHz</v>
      </c>
      <c r="E736" s="116" t="str">
        <f aca="false">IF(E635&lt;&gt;"",E635,"")</f>
        <v/>
      </c>
      <c r="F736" s="116" t="n">
        <v>8</v>
      </c>
      <c r="G736" s="168" t="n">
        <f aca="false">G635</f>
        <v>1</v>
      </c>
      <c r="H736" s="49" t="n">
        <f aca="false">IF($G736&lt;&gt;"",G736,"")</f>
        <v>1</v>
      </c>
      <c r="I736" s="169"/>
      <c r="J736" s="170"/>
      <c r="K736" s="171" t="n">
        <f aca="false">IF($B736&lt;&gt;"",IF(I736,(INDEX(P$718:Q$721,MATCH(H736,P$718:P$721),2)/I736)*1000,0),"")</f>
        <v>0</v>
      </c>
      <c r="L736" s="171" t="n">
        <f aca="false">IF(Q$11&lt;&gt;"",IF($B736&lt;&gt;"",K736-J736,""),"")</f>
        <v>0</v>
      </c>
      <c r="M736" s="172" t="n">
        <f aca="false">IF(B736&lt;&gt;"",RANK(L736,L$718:L$817),"")</f>
        <v>1</v>
      </c>
      <c r="N736" s="172" t="str">
        <f aca="false">IF(B736&lt;&gt;"",'Classement Général'!BH29,"")</f>
        <v/>
      </c>
      <c r="O736" s="172" t="n">
        <f aca="false">IF(B130&lt;&gt;"",'Calculs (M1..M20)'!A32,"")</f>
        <v>21</v>
      </c>
      <c r="P736" s="0"/>
      <c r="Q736" s="0"/>
      <c r="R736" s="0"/>
      <c r="S736" s="0"/>
      <c r="T736" s="0"/>
      <c r="U736" s="0"/>
      <c r="V736" s="0"/>
      <c r="AH736" s="49" t="n">
        <f aca="false">IF($G736&lt;&gt;"",AG736,"")</f>
        <v>0</v>
      </c>
      <c r="AI736" s="169"/>
      <c r="AJ736" s="170"/>
    </row>
    <row r="737" customFormat="false" ht="13" hidden="true" customHeight="false" outlineLevel="0" collapsed="false">
      <c r="A737" s="0"/>
      <c r="B737" s="167" t="str">
        <f aca="false">IF(B636&lt;&gt;"",B636,"")</f>
        <v>Sylvain PFEFFERKORN</v>
      </c>
      <c r="C737" s="116" t="n">
        <f aca="false">IF(C636&lt;&gt;"",C636,"")</f>
        <v>20</v>
      </c>
      <c r="D737" s="116" t="str">
        <f aca="false">IF(D636&lt;&gt;"",D636,"")</f>
        <v>2.4GHz</v>
      </c>
      <c r="E737" s="116" t="str">
        <f aca="false">IF(E636&lt;&gt;"",E636,"")</f>
        <v/>
      </c>
      <c r="F737" s="116" t="n">
        <v>8</v>
      </c>
      <c r="G737" s="168" t="n">
        <f aca="false">G636</f>
        <v>1</v>
      </c>
      <c r="H737" s="49" t="n">
        <f aca="false">IF($G737&lt;&gt;"",G737,"")</f>
        <v>1</v>
      </c>
      <c r="I737" s="169"/>
      <c r="J737" s="170"/>
      <c r="K737" s="171" t="n">
        <f aca="false">IF($B737&lt;&gt;"",IF(I737,(INDEX(P$718:Q$721,MATCH(H737,P$718:P$721),2)/I737)*1000,0),"")</f>
        <v>0</v>
      </c>
      <c r="L737" s="171" t="n">
        <f aca="false">IF(Q$11&lt;&gt;"",IF($B737&lt;&gt;"",K737-J737,""),"")</f>
        <v>0</v>
      </c>
      <c r="M737" s="172" t="n">
        <f aca="false">IF(B737&lt;&gt;"",RANK(L737,L$718:L$817),"")</f>
        <v>1</v>
      </c>
      <c r="N737" s="172" t="str">
        <f aca="false">IF(B737&lt;&gt;"",'Classement Général'!BH30,"")</f>
        <v/>
      </c>
      <c r="O737" s="172" t="n">
        <f aca="false">IF(B131&lt;&gt;"",'Calculs (M1..M20)'!A33,"")</f>
        <v>19</v>
      </c>
      <c r="P737" s="0"/>
      <c r="Q737" s="0"/>
      <c r="R737" s="0"/>
      <c r="S737" s="0"/>
      <c r="T737" s="0"/>
      <c r="U737" s="0"/>
      <c r="V737" s="0"/>
      <c r="AH737" s="49" t="n">
        <f aca="false">IF($G737&lt;&gt;"",AG737,"")</f>
        <v>0</v>
      </c>
      <c r="AI737" s="169"/>
      <c r="AJ737" s="170"/>
    </row>
    <row r="738" customFormat="false" ht="13" hidden="true" customHeight="false" outlineLevel="0" collapsed="false">
      <c r="A738" s="0"/>
      <c r="B738" s="167" t="str">
        <f aca="false">IF(B637&lt;&gt;"",B637,"")</f>
        <v>Frederic HOURS</v>
      </c>
      <c r="C738" s="116" t="n">
        <f aca="false">IF(C637&lt;&gt;"",C637,"")</f>
        <v>21</v>
      </c>
      <c r="D738" s="116" t="str">
        <f aca="false">IF(D637&lt;&gt;"",D637,"")</f>
        <v>2.4GHz</v>
      </c>
      <c r="E738" s="116" t="str">
        <f aca="false">IF(E637&lt;&gt;"",E637,"")</f>
        <v/>
      </c>
      <c r="F738" s="116" t="n">
        <v>8</v>
      </c>
      <c r="G738" s="168" t="n">
        <f aca="false">G637</f>
        <v>1</v>
      </c>
      <c r="H738" s="49" t="n">
        <f aca="false">IF($G738&lt;&gt;"",G738,"")</f>
        <v>1</v>
      </c>
      <c r="I738" s="169"/>
      <c r="J738" s="170"/>
      <c r="K738" s="171" t="n">
        <f aca="false">IF($B738&lt;&gt;"",IF(I738,(INDEX(P$718:Q$721,MATCH(H738,P$718:P$721),2)/I738)*1000,0),"")</f>
        <v>0</v>
      </c>
      <c r="L738" s="171" t="n">
        <f aca="false">IF(Q$11&lt;&gt;"",IF($B738&lt;&gt;"",K738-J738,""),"")</f>
        <v>0</v>
      </c>
      <c r="M738" s="172" t="n">
        <f aca="false">IF(B738&lt;&gt;"",RANK(L738,L$718:L$817),"")</f>
        <v>1</v>
      </c>
      <c r="N738" s="172" t="str">
        <f aca="false">IF(B738&lt;&gt;"",'Classement Général'!BH31,"")</f>
        <v/>
      </c>
      <c r="O738" s="172" t="n">
        <f aca="false">IF(B132&lt;&gt;"",'Calculs (M1..M20)'!A34,"")</f>
        <v>9</v>
      </c>
      <c r="P738" s="0"/>
      <c r="Q738" s="0"/>
      <c r="R738" s="0"/>
      <c r="S738" s="0"/>
      <c r="T738" s="0"/>
      <c r="U738" s="0"/>
      <c r="V738" s="0"/>
      <c r="AH738" s="49" t="n">
        <f aca="false">IF($G738&lt;&gt;"",AG738,"")</f>
        <v>0</v>
      </c>
      <c r="AI738" s="169"/>
      <c r="AJ738" s="170"/>
    </row>
    <row r="739" customFormat="false" ht="13" hidden="true" customHeight="false" outlineLevel="0" collapsed="false">
      <c r="A739" s="0"/>
      <c r="B739" s="167" t="str">
        <f aca="false">IF(B638&lt;&gt;"",B638,"")</f>
        <v>Sébastien LANES</v>
      </c>
      <c r="C739" s="116" t="n">
        <f aca="false">IF(C638&lt;&gt;"",C638,"")</f>
        <v>22</v>
      </c>
      <c r="D739" s="116" t="str">
        <f aca="false">IF(D638&lt;&gt;"",D638,"")</f>
        <v>2.4GHz</v>
      </c>
      <c r="E739" s="116" t="str">
        <f aca="false">IF(E638&lt;&gt;"",E638,"")</f>
        <v/>
      </c>
      <c r="F739" s="116" t="n">
        <v>8</v>
      </c>
      <c r="G739" s="168" t="n">
        <f aca="false">G638</f>
        <v>1</v>
      </c>
      <c r="H739" s="49" t="n">
        <f aca="false">IF($G739&lt;&gt;"",G739,"")</f>
        <v>1</v>
      </c>
      <c r="I739" s="169"/>
      <c r="J739" s="170"/>
      <c r="K739" s="171" t="n">
        <f aca="false">IF($B739&lt;&gt;"",IF(I739,(INDEX(P$718:Q$721,MATCH(H739,P$718:P$721),2)/I739)*1000,0),"")</f>
        <v>0</v>
      </c>
      <c r="L739" s="171" t="n">
        <f aca="false">IF(Q$11&lt;&gt;"",IF($B739&lt;&gt;"",K739-J739,""),"")</f>
        <v>0</v>
      </c>
      <c r="M739" s="172" t="n">
        <f aca="false">IF(B739&lt;&gt;"",RANK(L739,L$718:L$817),"")</f>
        <v>1</v>
      </c>
      <c r="N739" s="172" t="str">
        <f aca="false">IF(B739&lt;&gt;"",'Classement Général'!BH32,"")</f>
        <v/>
      </c>
      <c r="O739" s="172" t="n">
        <f aca="false">IF(B133&lt;&gt;"",'Calculs (M1..M20)'!A35,"")</f>
        <v>4</v>
      </c>
      <c r="P739" s="0"/>
      <c r="Q739" s="0"/>
      <c r="R739" s="0"/>
      <c r="S739" s="0"/>
      <c r="T739" s="0"/>
      <c r="U739" s="0"/>
      <c r="V739" s="0"/>
      <c r="AH739" s="49" t="n">
        <f aca="false">IF($G739&lt;&gt;"",AG739,"")</f>
        <v>0</v>
      </c>
      <c r="AI739" s="169"/>
      <c r="AJ739" s="170"/>
    </row>
    <row r="740" customFormat="false" ht="13" hidden="true" customHeight="false" outlineLevel="0" collapsed="false">
      <c r="A740" s="0"/>
      <c r="B740" s="167" t="str">
        <f aca="false">IF(B639&lt;&gt;"",B639,"")</f>
        <v/>
      </c>
      <c r="C740" s="116" t="str">
        <f aca="false">IF(C639&lt;&gt;"",C639,"")</f>
        <v/>
      </c>
      <c r="D740" s="116" t="str">
        <f aca="false">IF(D639&lt;&gt;"",D639,"")</f>
        <v/>
      </c>
      <c r="E740" s="116" t="str">
        <f aca="false">IF(E639&lt;&gt;"",E639,"")</f>
        <v/>
      </c>
      <c r="F740" s="116" t="n">
        <v>8</v>
      </c>
      <c r="G740" s="168" t="n">
        <f aca="false">G639</f>
        <v>1</v>
      </c>
      <c r="H740" s="49" t="n">
        <f aca="false">IF($G740&lt;&gt;"",G740,"")</f>
        <v>1</v>
      </c>
      <c r="I740" s="169"/>
      <c r="J740" s="170"/>
      <c r="K740" s="171" t="str">
        <f aca="false">IF($B740&lt;&gt;"",IF(I740,(INDEX(P$718:Q$721,MATCH(H740,P$718:P$721),2)/I740)*1000,0),"")</f>
        <v/>
      </c>
      <c r="L740" s="171" t="str">
        <f aca="false">IF(Q$11&lt;&gt;"",IF($B740&lt;&gt;"",K740-J740,""),"")</f>
        <v/>
      </c>
      <c r="M740" s="172" t="str">
        <f aca="false">IF(B740&lt;&gt;"",RANK(L740,L$718:L$817),"")</f>
        <v/>
      </c>
      <c r="N740" s="172" t="str">
        <f aca="false">IF(B740&lt;&gt;"",'Classement Général'!BH33,"")</f>
        <v/>
      </c>
      <c r="O740" s="172" t="str">
        <f aca="false">IF(B134&lt;&gt;"",'Calculs (M1..M20)'!A36,"")</f>
        <v/>
      </c>
      <c r="P740" s="0"/>
      <c r="Q740" s="0"/>
      <c r="R740" s="0"/>
      <c r="S740" s="0"/>
      <c r="T740" s="0"/>
      <c r="U740" s="0"/>
      <c r="V740" s="0"/>
      <c r="AH740" s="49" t="n">
        <f aca="false">IF($G740&lt;&gt;"",AG740,"")</f>
        <v>0</v>
      </c>
      <c r="AI740" s="169"/>
      <c r="AJ740" s="170"/>
    </row>
    <row r="741" customFormat="false" ht="13" hidden="true" customHeight="false" outlineLevel="0" collapsed="false">
      <c r="A741" s="0"/>
      <c r="B741" s="167" t="str">
        <f aca="false">IF(B640&lt;&gt;"",B640,"")</f>
        <v/>
      </c>
      <c r="C741" s="116" t="str">
        <f aca="false">IF(C640&lt;&gt;"",C640,"")</f>
        <v/>
      </c>
      <c r="D741" s="116" t="str">
        <f aca="false">IF(D640&lt;&gt;"",D640,"")</f>
        <v/>
      </c>
      <c r="E741" s="116" t="str">
        <f aca="false">IF(E640&lt;&gt;"",E640,"")</f>
        <v/>
      </c>
      <c r="F741" s="116" t="n">
        <v>8</v>
      </c>
      <c r="G741" s="168" t="n">
        <f aca="false">G640</f>
        <v>1</v>
      </c>
      <c r="H741" s="49" t="n">
        <f aca="false">IF($G741&lt;&gt;"",G741,"")</f>
        <v>1</v>
      </c>
      <c r="I741" s="169"/>
      <c r="J741" s="170"/>
      <c r="K741" s="171" t="str">
        <f aca="false">IF($B741&lt;&gt;"",IF(I741,(INDEX(P$718:Q$721,MATCH(H741,P$718:P$721),2)/I741)*1000,0),"")</f>
        <v/>
      </c>
      <c r="L741" s="171" t="str">
        <f aca="false">IF(Q$11&lt;&gt;"",IF($B741&lt;&gt;"",K741-J741,""),"")</f>
        <v/>
      </c>
      <c r="M741" s="172" t="str">
        <f aca="false">IF(B741&lt;&gt;"",RANK(L741,L$718:L$817),"")</f>
        <v/>
      </c>
      <c r="N741" s="172" t="str">
        <f aca="false">IF(B741&lt;&gt;"",'Classement Général'!BH34,"")</f>
        <v/>
      </c>
      <c r="O741" s="172" t="str">
        <f aca="false">IF(B135&lt;&gt;"",'Calculs (M1..M20)'!A37,"")</f>
        <v/>
      </c>
      <c r="P741" s="0"/>
      <c r="Q741" s="0"/>
      <c r="R741" s="0"/>
      <c r="S741" s="0"/>
      <c r="T741" s="0"/>
      <c r="U741" s="0"/>
      <c r="V741" s="0"/>
      <c r="AH741" s="49" t="n">
        <f aca="false">IF($G741&lt;&gt;"",AG741,"")</f>
        <v>0</v>
      </c>
      <c r="AI741" s="169"/>
      <c r="AJ741" s="170"/>
    </row>
    <row r="742" customFormat="false" ht="13" hidden="true" customHeight="false" outlineLevel="0" collapsed="false">
      <c r="A742" s="0"/>
      <c r="B742" s="167" t="str">
        <f aca="false">IF(B641&lt;&gt;"",B641,"")</f>
        <v/>
      </c>
      <c r="C742" s="116" t="str">
        <f aca="false">IF(C641&lt;&gt;"",C641,"")</f>
        <v/>
      </c>
      <c r="D742" s="116" t="str">
        <f aca="false">IF(D641&lt;&gt;"",D641,"")</f>
        <v/>
      </c>
      <c r="E742" s="116" t="str">
        <f aca="false">IF(E641&lt;&gt;"",E641,"")</f>
        <v/>
      </c>
      <c r="F742" s="116" t="n">
        <v>8</v>
      </c>
      <c r="G742" s="168" t="n">
        <f aca="false">G641</f>
        <v>1</v>
      </c>
      <c r="H742" s="49" t="n">
        <f aca="false">IF($G742&lt;&gt;"",G742,"")</f>
        <v>1</v>
      </c>
      <c r="I742" s="169"/>
      <c r="J742" s="170"/>
      <c r="K742" s="171" t="str">
        <f aca="false">IF($B742&lt;&gt;"",IF(I742,(INDEX(P$718:Q$721,MATCH(H742,P$718:P$721),2)/I742)*1000,0),"")</f>
        <v/>
      </c>
      <c r="L742" s="171" t="str">
        <f aca="false">IF(Q$11&lt;&gt;"",IF($B742&lt;&gt;"",K742-J742,""),"")</f>
        <v/>
      </c>
      <c r="M742" s="172" t="str">
        <f aca="false">IF(B742&lt;&gt;"",RANK(L742,L$718:L$817),"")</f>
        <v/>
      </c>
      <c r="N742" s="172" t="str">
        <f aca="false">IF(B742&lt;&gt;"",'Classement Général'!BH35,"")</f>
        <v/>
      </c>
      <c r="O742" s="172" t="str">
        <f aca="false">IF(B136&lt;&gt;"",'Calculs (M1..M20)'!A38,"")</f>
        <v/>
      </c>
      <c r="P742" s="0"/>
      <c r="Q742" s="0"/>
      <c r="R742" s="0"/>
      <c r="S742" s="0"/>
      <c r="T742" s="0"/>
      <c r="U742" s="0"/>
      <c r="V742" s="0"/>
      <c r="AH742" s="49" t="n">
        <f aca="false">IF($G742&lt;&gt;"",AG742,"")</f>
        <v>0</v>
      </c>
      <c r="AI742" s="169"/>
      <c r="AJ742" s="170"/>
    </row>
    <row r="743" customFormat="false" ht="13" hidden="true" customHeight="false" outlineLevel="0" collapsed="false">
      <c r="A743" s="0"/>
      <c r="B743" s="167" t="str">
        <f aca="false">IF(B642&lt;&gt;"",B642,"")</f>
        <v/>
      </c>
      <c r="C743" s="116" t="str">
        <f aca="false">IF(C642&lt;&gt;"",C642,"")</f>
        <v/>
      </c>
      <c r="D743" s="116" t="str">
        <f aca="false">IF(D642&lt;&gt;"",D642,"")</f>
        <v/>
      </c>
      <c r="E743" s="116" t="str">
        <f aca="false">IF(E642&lt;&gt;"",E642,"")</f>
        <v/>
      </c>
      <c r="F743" s="116" t="n">
        <v>8</v>
      </c>
      <c r="G743" s="168" t="n">
        <f aca="false">G642</f>
        <v>1</v>
      </c>
      <c r="H743" s="49" t="n">
        <f aca="false">IF($G743&lt;&gt;"",G743,"")</f>
        <v>1</v>
      </c>
      <c r="I743" s="169"/>
      <c r="J743" s="170"/>
      <c r="K743" s="171" t="str">
        <f aca="false">IF($B743&lt;&gt;"",IF(I743,(INDEX(P$718:Q$721,MATCH(H743,P$718:P$721),2)/I743)*1000,0),"")</f>
        <v/>
      </c>
      <c r="L743" s="171" t="str">
        <f aca="false">IF(Q$11&lt;&gt;"",IF($B743&lt;&gt;"",K743-J743,""),"")</f>
        <v/>
      </c>
      <c r="M743" s="172" t="str">
        <f aca="false">IF(B743&lt;&gt;"",RANK(L743,L$718:L$817),"")</f>
        <v/>
      </c>
      <c r="N743" s="172" t="str">
        <f aca="false">IF(B743&lt;&gt;"",'Classement Général'!BH36,"")</f>
        <v/>
      </c>
      <c r="O743" s="172" t="str">
        <f aca="false">IF(B137&lt;&gt;"",'Calculs (M1..M20)'!A39,"")</f>
        <v/>
      </c>
      <c r="P743" s="0"/>
      <c r="Q743" s="0"/>
      <c r="R743" s="0"/>
      <c r="S743" s="0"/>
      <c r="T743" s="0"/>
      <c r="U743" s="0"/>
      <c r="V743" s="0"/>
      <c r="AH743" s="49" t="n">
        <f aca="false">IF($G743&lt;&gt;"",AG743,"")</f>
        <v>0</v>
      </c>
      <c r="AI743" s="169"/>
      <c r="AJ743" s="170"/>
    </row>
    <row r="744" customFormat="false" ht="13" hidden="true" customHeight="false" outlineLevel="0" collapsed="false">
      <c r="A744" s="0"/>
      <c r="B744" s="167" t="str">
        <f aca="false">IF(B643&lt;&gt;"",B643,"")</f>
        <v/>
      </c>
      <c r="C744" s="116" t="str">
        <f aca="false">IF(C643&lt;&gt;"",C643,"")</f>
        <v/>
      </c>
      <c r="D744" s="116" t="str">
        <f aca="false">IF(D643&lt;&gt;"",D643,"")</f>
        <v/>
      </c>
      <c r="E744" s="116" t="str">
        <f aca="false">IF(E643&lt;&gt;"",E643,"")</f>
        <v/>
      </c>
      <c r="F744" s="116" t="n">
        <v>8</v>
      </c>
      <c r="G744" s="168" t="n">
        <f aca="false">G643</f>
        <v>1</v>
      </c>
      <c r="H744" s="49" t="n">
        <f aca="false">IF($G744&lt;&gt;"",G744,"")</f>
        <v>1</v>
      </c>
      <c r="I744" s="169"/>
      <c r="J744" s="170"/>
      <c r="K744" s="171" t="str">
        <f aca="false">IF($B744&lt;&gt;"",IF(I744,(INDEX(P$718:Q$721,MATCH(H744,P$718:P$721),2)/I744)*1000,0),"")</f>
        <v/>
      </c>
      <c r="L744" s="171" t="str">
        <f aca="false">IF(Q$11&lt;&gt;"",IF($B744&lt;&gt;"",K744-J744,""),"")</f>
        <v/>
      </c>
      <c r="M744" s="172" t="str">
        <f aca="false">IF(B744&lt;&gt;"",RANK(L744,L$718:L$817),"")</f>
        <v/>
      </c>
      <c r="N744" s="172" t="str">
        <f aca="false">IF(B744&lt;&gt;"",'Classement Général'!BH37,"")</f>
        <v/>
      </c>
      <c r="O744" s="172" t="str">
        <f aca="false">IF(B138&lt;&gt;"",'Calculs (M1..M20)'!A40,"")</f>
        <v/>
      </c>
      <c r="P744" s="0"/>
      <c r="Q744" s="0"/>
      <c r="R744" s="0"/>
      <c r="S744" s="0"/>
      <c r="T744" s="0"/>
      <c r="U744" s="0"/>
      <c r="V744" s="0"/>
      <c r="AH744" s="49" t="n">
        <f aca="false">IF($G744&lt;&gt;"",AG744,"")</f>
        <v>0</v>
      </c>
      <c r="AI744" s="169"/>
      <c r="AJ744" s="170"/>
    </row>
    <row r="745" customFormat="false" ht="13" hidden="true" customHeight="false" outlineLevel="0" collapsed="false">
      <c r="A745" s="0"/>
      <c r="B745" s="167" t="str">
        <f aca="false">IF(B644&lt;&gt;"",B644,"")</f>
        <v/>
      </c>
      <c r="C745" s="116" t="str">
        <f aca="false">IF(C644&lt;&gt;"",C644,"")</f>
        <v/>
      </c>
      <c r="D745" s="116" t="str">
        <f aca="false">IF(D644&lt;&gt;"",D644,"")</f>
        <v/>
      </c>
      <c r="E745" s="116" t="str">
        <f aca="false">IF(E644&lt;&gt;"",E644,"")</f>
        <v/>
      </c>
      <c r="F745" s="116" t="n">
        <v>8</v>
      </c>
      <c r="G745" s="168" t="n">
        <f aca="false">G644</f>
        <v>1</v>
      </c>
      <c r="H745" s="49" t="n">
        <f aca="false">IF($G745&lt;&gt;"",G745,"")</f>
        <v>1</v>
      </c>
      <c r="I745" s="169"/>
      <c r="J745" s="170"/>
      <c r="K745" s="171" t="str">
        <f aca="false">IF($B745&lt;&gt;"",IF(I745,(INDEX(P$718:Q$721,MATCH(H745,P$718:P$721),2)/I745)*1000,0),"")</f>
        <v/>
      </c>
      <c r="L745" s="171" t="str">
        <f aca="false">IF(Q$11&lt;&gt;"",IF($B745&lt;&gt;"",K745-J745,""),"")</f>
        <v/>
      </c>
      <c r="M745" s="172" t="str">
        <f aca="false">IF(B745&lt;&gt;"",RANK(L745,L$718:L$817),"")</f>
        <v/>
      </c>
      <c r="N745" s="172" t="str">
        <f aca="false">IF(B745&lt;&gt;"",'Classement Général'!BH38,"")</f>
        <v/>
      </c>
      <c r="O745" s="172" t="str">
        <f aca="false">IF(B139&lt;&gt;"",'Calculs (M1..M20)'!A41,"")</f>
        <v/>
      </c>
      <c r="P745" s="0"/>
      <c r="Q745" s="0"/>
      <c r="R745" s="0"/>
      <c r="S745" s="0"/>
      <c r="T745" s="0"/>
      <c r="U745" s="0"/>
      <c r="V745" s="0"/>
      <c r="AH745" s="49" t="n">
        <f aca="false">IF($G745&lt;&gt;"",AG745,"")</f>
        <v>0</v>
      </c>
      <c r="AI745" s="169"/>
      <c r="AJ745" s="170"/>
    </row>
    <row r="746" customFormat="false" ht="13" hidden="true" customHeight="false" outlineLevel="0" collapsed="false">
      <c r="A746" s="0"/>
      <c r="B746" s="167" t="str">
        <f aca="false">IF(B645&lt;&gt;"",B645,"")</f>
        <v/>
      </c>
      <c r="C746" s="116" t="str">
        <f aca="false">IF(C645&lt;&gt;"",C645,"")</f>
        <v/>
      </c>
      <c r="D746" s="116" t="str">
        <f aca="false">IF(D645&lt;&gt;"",D645,"")</f>
        <v/>
      </c>
      <c r="E746" s="116" t="str">
        <f aca="false">IF(E645&lt;&gt;"",E645,"")</f>
        <v/>
      </c>
      <c r="F746" s="116" t="n">
        <v>8</v>
      </c>
      <c r="G746" s="168" t="n">
        <f aca="false">G645</f>
        <v>1</v>
      </c>
      <c r="H746" s="49" t="n">
        <f aca="false">IF($G746&lt;&gt;"",G746,"")</f>
        <v>1</v>
      </c>
      <c r="I746" s="169"/>
      <c r="J746" s="170"/>
      <c r="K746" s="171" t="str">
        <f aca="false">IF($B746&lt;&gt;"",IF(I746,(INDEX(P$718:Q$721,MATCH(H746,P$718:P$721),2)/I746)*1000,0),"")</f>
        <v/>
      </c>
      <c r="L746" s="171" t="str">
        <f aca="false">IF(Q$11&lt;&gt;"",IF($B746&lt;&gt;"",K746-J746,""),"")</f>
        <v/>
      </c>
      <c r="M746" s="172" t="str">
        <f aca="false">IF(B746&lt;&gt;"",RANK(L746,L$718:L$817),"")</f>
        <v/>
      </c>
      <c r="N746" s="172" t="str">
        <f aca="false">IF(B746&lt;&gt;"",'Classement Général'!BH39,"")</f>
        <v/>
      </c>
      <c r="O746" s="172" t="str">
        <f aca="false">IF(B140&lt;&gt;"",'Calculs (M1..M20)'!A42,"")</f>
        <v/>
      </c>
      <c r="P746" s="0"/>
      <c r="Q746" s="0"/>
      <c r="R746" s="0"/>
      <c r="S746" s="0"/>
      <c r="T746" s="0"/>
      <c r="U746" s="0"/>
      <c r="V746" s="0"/>
      <c r="AH746" s="49" t="n">
        <f aca="false">IF($G746&lt;&gt;"",AG746,"")</f>
        <v>0</v>
      </c>
      <c r="AI746" s="169"/>
      <c r="AJ746" s="170"/>
    </row>
    <row r="747" customFormat="false" ht="13" hidden="true" customHeight="false" outlineLevel="0" collapsed="false">
      <c r="A747" s="0"/>
      <c r="B747" s="167" t="str">
        <f aca="false">IF(B646&lt;&gt;"",B646,"")</f>
        <v/>
      </c>
      <c r="C747" s="116" t="str">
        <f aca="false">IF(C646&lt;&gt;"",C646,"")</f>
        <v/>
      </c>
      <c r="D747" s="116" t="str">
        <f aca="false">IF(D646&lt;&gt;"",D646,"")</f>
        <v/>
      </c>
      <c r="E747" s="116" t="str">
        <f aca="false">IF(E646&lt;&gt;"",E646,"")</f>
        <v/>
      </c>
      <c r="F747" s="116" t="n">
        <v>8</v>
      </c>
      <c r="G747" s="168" t="n">
        <f aca="false">G646</f>
        <v>1</v>
      </c>
      <c r="H747" s="49" t="n">
        <f aca="false">IF($G747&lt;&gt;"",G747,"")</f>
        <v>1</v>
      </c>
      <c r="I747" s="169"/>
      <c r="J747" s="170"/>
      <c r="K747" s="171" t="str">
        <f aca="false">IF($B747&lt;&gt;"",IF(I747,(INDEX(P$718:Q$721,MATCH(H747,P$718:P$721),2)/I747)*1000,0),"")</f>
        <v/>
      </c>
      <c r="L747" s="171" t="str">
        <f aca="false">IF(Q$11&lt;&gt;"",IF($B747&lt;&gt;"",K747-J747,""),"")</f>
        <v/>
      </c>
      <c r="M747" s="172" t="str">
        <f aca="false">IF(B747&lt;&gt;"",RANK(L747,L$718:L$817),"")</f>
        <v/>
      </c>
      <c r="N747" s="172" t="str">
        <f aca="false">IF(B747&lt;&gt;"",'Classement Général'!BH40,"")</f>
        <v/>
      </c>
      <c r="O747" s="172" t="str">
        <f aca="false">IF(B141&lt;&gt;"",'Calculs (M1..M20)'!A43,"")</f>
        <v/>
      </c>
      <c r="P747" s="0"/>
      <c r="Q747" s="0"/>
      <c r="R747" s="0"/>
      <c r="S747" s="0"/>
      <c r="T747" s="0"/>
      <c r="U747" s="0"/>
      <c r="V747" s="0"/>
      <c r="AH747" s="49" t="n">
        <f aca="false">IF($G747&lt;&gt;"",AG747,"")</f>
        <v>0</v>
      </c>
      <c r="AI747" s="169"/>
      <c r="AJ747" s="170"/>
    </row>
    <row r="748" customFormat="false" ht="13" hidden="true" customHeight="false" outlineLevel="0" collapsed="false">
      <c r="A748" s="0"/>
      <c r="B748" s="167" t="str">
        <f aca="false">IF(B647&lt;&gt;"",B647,"")</f>
        <v/>
      </c>
      <c r="C748" s="116" t="str">
        <f aca="false">IF(C647&lt;&gt;"",C647,"")</f>
        <v/>
      </c>
      <c r="D748" s="116" t="str">
        <f aca="false">IF(D647&lt;&gt;"",D647,"")</f>
        <v/>
      </c>
      <c r="E748" s="116" t="str">
        <f aca="false">IF(E647&lt;&gt;"",E647,"")</f>
        <v/>
      </c>
      <c r="F748" s="116" t="n">
        <v>8</v>
      </c>
      <c r="G748" s="168" t="n">
        <f aca="false">G647</f>
        <v>1</v>
      </c>
      <c r="H748" s="49" t="n">
        <f aca="false">IF($G748&lt;&gt;"",G748,"")</f>
        <v>1</v>
      </c>
      <c r="I748" s="169"/>
      <c r="J748" s="170"/>
      <c r="K748" s="171" t="str">
        <f aca="false">IF($B748&lt;&gt;"",IF(I748,(INDEX(P$718:Q$721,MATCH(H748,P$718:P$721),2)/I748)*1000,0),"")</f>
        <v/>
      </c>
      <c r="L748" s="171" t="str">
        <f aca="false">IF(Q$11&lt;&gt;"",IF($B748&lt;&gt;"",K748-J748,""),"")</f>
        <v/>
      </c>
      <c r="M748" s="172" t="str">
        <f aca="false">IF(B748&lt;&gt;"",RANK(L748,L$718:L$817),"")</f>
        <v/>
      </c>
      <c r="N748" s="172" t="str">
        <f aca="false">IF(B748&lt;&gt;"",'Classement Général'!BH41,"")</f>
        <v/>
      </c>
      <c r="O748" s="172" t="str">
        <f aca="false">IF(B142&lt;&gt;"",'Calculs (M1..M20)'!A44,"")</f>
        <v/>
      </c>
      <c r="P748" s="0"/>
      <c r="Q748" s="0"/>
      <c r="R748" s="0"/>
      <c r="S748" s="0"/>
      <c r="T748" s="0"/>
      <c r="U748" s="0"/>
      <c r="V748" s="0"/>
      <c r="AH748" s="49" t="n">
        <f aca="false">IF($G748&lt;&gt;"",AG748,"")</f>
        <v>0</v>
      </c>
      <c r="AI748" s="169"/>
      <c r="AJ748" s="170"/>
    </row>
    <row r="749" customFormat="false" ht="13" hidden="true" customHeight="false" outlineLevel="0" collapsed="false">
      <c r="A749" s="0"/>
      <c r="B749" s="167" t="str">
        <f aca="false">IF(B648&lt;&gt;"",B648,"")</f>
        <v/>
      </c>
      <c r="C749" s="116" t="str">
        <f aca="false">IF(C648&lt;&gt;"",C648,"")</f>
        <v/>
      </c>
      <c r="D749" s="116" t="str">
        <f aca="false">IF(D648&lt;&gt;"",D648,"")</f>
        <v/>
      </c>
      <c r="E749" s="116" t="str">
        <f aca="false">IF(E648&lt;&gt;"",E648,"")</f>
        <v/>
      </c>
      <c r="F749" s="116" t="n">
        <v>8</v>
      </c>
      <c r="G749" s="168" t="n">
        <f aca="false">G648</f>
        <v>1</v>
      </c>
      <c r="H749" s="49" t="n">
        <f aca="false">IF($G749&lt;&gt;"",G749,"")</f>
        <v>1</v>
      </c>
      <c r="I749" s="169"/>
      <c r="J749" s="170"/>
      <c r="K749" s="171" t="str">
        <f aca="false">IF($B749&lt;&gt;"",IF(I749,(INDEX(P$718:Q$721,MATCH(H749,P$718:P$721),2)/I749)*1000,0),"")</f>
        <v/>
      </c>
      <c r="L749" s="171" t="str">
        <f aca="false">IF(Q$11&lt;&gt;"",IF($B749&lt;&gt;"",K749-J749,""),"")</f>
        <v/>
      </c>
      <c r="M749" s="172" t="str">
        <f aca="false">IF(B749&lt;&gt;"",RANK(L749,L$718:L$817),"")</f>
        <v/>
      </c>
      <c r="N749" s="172" t="str">
        <f aca="false">IF(B749&lt;&gt;"",'Classement Général'!BH42,"")</f>
        <v/>
      </c>
      <c r="O749" s="172" t="str">
        <f aca="false">IF(B143&lt;&gt;"",'Calculs (M1..M20)'!A45,"")</f>
        <v/>
      </c>
      <c r="P749" s="0"/>
      <c r="Q749" s="0"/>
      <c r="R749" s="0"/>
      <c r="S749" s="0"/>
      <c r="T749" s="0"/>
      <c r="U749" s="0"/>
      <c r="V749" s="0"/>
      <c r="AH749" s="49" t="n">
        <f aca="false">IF($G749&lt;&gt;"",AG749,"")</f>
        <v>0</v>
      </c>
      <c r="AI749" s="169"/>
      <c r="AJ749" s="170"/>
    </row>
    <row r="750" customFormat="false" ht="13" hidden="true" customHeight="false" outlineLevel="0" collapsed="false">
      <c r="A750" s="0"/>
      <c r="B750" s="167" t="str">
        <f aca="false">IF(B649&lt;&gt;"",B649,"")</f>
        <v/>
      </c>
      <c r="C750" s="116" t="str">
        <f aca="false">IF(C649&lt;&gt;"",C649,"")</f>
        <v/>
      </c>
      <c r="D750" s="116" t="str">
        <f aca="false">IF(D649&lt;&gt;"",D649,"")</f>
        <v/>
      </c>
      <c r="E750" s="116" t="str">
        <f aca="false">IF(E649&lt;&gt;"",E649,"")</f>
        <v/>
      </c>
      <c r="F750" s="116" t="n">
        <v>8</v>
      </c>
      <c r="G750" s="168" t="n">
        <f aca="false">G649</f>
        <v>1</v>
      </c>
      <c r="H750" s="49" t="n">
        <f aca="false">IF($G750&lt;&gt;"",G750,"")</f>
        <v>1</v>
      </c>
      <c r="I750" s="169"/>
      <c r="J750" s="170"/>
      <c r="K750" s="171" t="str">
        <f aca="false">IF($B750&lt;&gt;"",IF(I750,(INDEX(P$718:Q$721,MATCH(H750,P$718:P$721),2)/I750)*1000,0),"")</f>
        <v/>
      </c>
      <c r="L750" s="171" t="str">
        <f aca="false">IF(Q$11&lt;&gt;"",IF($B750&lt;&gt;"",K750-J750,""),"")</f>
        <v/>
      </c>
      <c r="M750" s="172" t="str">
        <f aca="false">IF(B750&lt;&gt;"",RANK(L750,L$718:L$817),"")</f>
        <v/>
      </c>
      <c r="N750" s="172" t="str">
        <f aca="false">IF(B750&lt;&gt;"",'Classement Général'!BH43,"")</f>
        <v/>
      </c>
      <c r="O750" s="172" t="str">
        <f aca="false">IF(B144&lt;&gt;"",'Calculs (M1..M20)'!A46,"")</f>
        <v/>
      </c>
      <c r="P750" s="0"/>
      <c r="Q750" s="0"/>
      <c r="R750" s="0"/>
      <c r="S750" s="0"/>
      <c r="T750" s="0"/>
      <c r="U750" s="0"/>
      <c r="V750" s="0"/>
      <c r="AH750" s="49" t="n">
        <f aca="false">IF($G750&lt;&gt;"",AG750,"")</f>
        <v>0</v>
      </c>
      <c r="AI750" s="169"/>
      <c r="AJ750" s="170"/>
    </row>
    <row r="751" customFormat="false" ht="13" hidden="true" customHeight="false" outlineLevel="0" collapsed="false">
      <c r="A751" s="0"/>
      <c r="B751" s="167" t="str">
        <f aca="false">IF(B650&lt;&gt;"",B650,"")</f>
        <v/>
      </c>
      <c r="C751" s="116" t="str">
        <f aca="false">IF(C650&lt;&gt;"",C650,"")</f>
        <v/>
      </c>
      <c r="D751" s="116" t="str">
        <f aca="false">IF(D650&lt;&gt;"",D650,"")</f>
        <v/>
      </c>
      <c r="E751" s="116" t="str">
        <f aca="false">IF(E650&lt;&gt;"",E650,"")</f>
        <v/>
      </c>
      <c r="F751" s="116" t="n">
        <v>8</v>
      </c>
      <c r="G751" s="168" t="n">
        <f aca="false">G650</f>
        <v>1</v>
      </c>
      <c r="H751" s="49" t="n">
        <f aca="false">IF($G751&lt;&gt;"",G751,"")</f>
        <v>1</v>
      </c>
      <c r="I751" s="169"/>
      <c r="J751" s="170"/>
      <c r="K751" s="171" t="str">
        <f aca="false">IF($B751&lt;&gt;"",IF(I751,(INDEX(P$718:Q$721,MATCH(H751,P$718:P$721),2)/I751)*1000,0),"")</f>
        <v/>
      </c>
      <c r="L751" s="171" t="str">
        <f aca="false">IF(Q$11&lt;&gt;"",IF($B751&lt;&gt;"",K751-J751,""),"")</f>
        <v/>
      </c>
      <c r="M751" s="172" t="str">
        <f aca="false">IF(B751&lt;&gt;"",RANK(L751,L$718:L$817),"")</f>
        <v/>
      </c>
      <c r="N751" s="172" t="str">
        <f aca="false">IF(B751&lt;&gt;"",'Classement Général'!BH44,"")</f>
        <v/>
      </c>
      <c r="O751" s="172" t="str">
        <f aca="false">IF(B145&lt;&gt;"",'Calculs (M1..M20)'!A47,"")</f>
        <v/>
      </c>
      <c r="P751" s="0"/>
      <c r="Q751" s="0"/>
      <c r="R751" s="0"/>
      <c r="S751" s="0"/>
      <c r="T751" s="0"/>
      <c r="U751" s="0"/>
      <c r="V751" s="0"/>
      <c r="AH751" s="49" t="n">
        <f aca="false">IF($G751&lt;&gt;"",AG751,"")</f>
        <v>0</v>
      </c>
      <c r="AI751" s="169"/>
      <c r="AJ751" s="170"/>
    </row>
    <row r="752" customFormat="false" ht="13" hidden="true" customHeight="false" outlineLevel="0" collapsed="false">
      <c r="A752" s="0"/>
      <c r="B752" s="167" t="str">
        <f aca="false">IF(B651&lt;&gt;"",B651,"")</f>
        <v/>
      </c>
      <c r="C752" s="116" t="str">
        <f aca="false">IF(C651&lt;&gt;"",C651,"")</f>
        <v/>
      </c>
      <c r="D752" s="116" t="str">
        <f aca="false">IF(D651&lt;&gt;"",D651,"")</f>
        <v/>
      </c>
      <c r="E752" s="116" t="str">
        <f aca="false">IF(E651&lt;&gt;"",E651,"")</f>
        <v/>
      </c>
      <c r="F752" s="116" t="n">
        <v>8</v>
      </c>
      <c r="G752" s="168" t="n">
        <f aca="false">G651</f>
        <v>1</v>
      </c>
      <c r="H752" s="49" t="n">
        <f aca="false">IF($G752&lt;&gt;"",G752,"")</f>
        <v>1</v>
      </c>
      <c r="I752" s="169"/>
      <c r="J752" s="170"/>
      <c r="K752" s="171" t="str">
        <f aca="false">IF($B752&lt;&gt;"",IF(I752,(INDEX(P$718:Q$721,MATCH(H752,P$718:P$721),2)/I752)*1000,0),"")</f>
        <v/>
      </c>
      <c r="L752" s="171" t="str">
        <f aca="false">IF(Q$11&lt;&gt;"",IF($B752&lt;&gt;"",K752-J752,""),"")</f>
        <v/>
      </c>
      <c r="M752" s="172" t="str">
        <f aca="false">IF(B752&lt;&gt;"",RANK(L752,L$718:L$817),"")</f>
        <v/>
      </c>
      <c r="N752" s="172" t="str">
        <f aca="false">IF(B752&lt;&gt;"",'Classement Général'!BH45,"")</f>
        <v/>
      </c>
      <c r="O752" s="172" t="str">
        <f aca="false">IF(B146&lt;&gt;"",'Calculs (M1..M20)'!A48,"")</f>
        <v/>
      </c>
      <c r="P752" s="0"/>
      <c r="Q752" s="0"/>
      <c r="R752" s="0"/>
      <c r="S752" s="0"/>
      <c r="T752" s="0"/>
      <c r="U752" s="0"/>
      <c r="V752" s="0"/>
      <c r="AH752" s="49" t="n">
        <f aca="false">IF($G752&lt;&gt;"",AG752,"")</f>
        <v>0</v>
      </c>
      <c r="AI752" s="169"/>
      <c r="AJ752" s="170"/>
    </row>
    <row r="753" customFormat="false" ht="13" hidden="true" customHeight="false" outlineLevel="0" collapsed="false">
      <c r="A753" s="0"/>
      <c r="B753" s="167" t="str">
        <f aca="false">IF(B652&lt;&gt;"",B652,"")</f>
        <v/>
      </c>
      <c r="C753" s="116" t="str">
        <f aca="false">IF(C652&lt;&gt;"",C652,"")</f>
        <v/>
      </c>
      <c r="D753" s="116" t="str">
        <f aca="false">IF(D652&lt;&gt;"",D652,"")</f>
        <v/>
      </c>
      <c r="E753" s="116" t="str">
        <f aca="false">IF(E652&lt;&gt;"",E652,"")</f>
        <v/>
      </c>
      <c r="F753" s="116" t="n">
        <v>8</v>
      </c>
      <c r="G753" s="168" t="n">
        <f aca="false">G652</f>
        <v>1</v>
      </c>
      <c r="H753" s="49" t="n">
        <f aca="false">IF($G753&lt;&gt;"",G753,"")</f>
        <v>1</v>
      </c>
      <c r="I753" s="169"/>
      <c r="J753" s="170"/>
      <c r="K753" s="171" t="str">
        <f aca="false">IF($B753&lt;&gt;"",IF(I753,(INDEX(P$718:Q$721,MATCH(H753,P$718:P$721),2)/I753)*1000,0),"")</f>
        <v/>
      </c>
      <c r="L753" s="171" t="str">
        <f aca="false">IF(Q$11&lt;&gt;"",IF($B753&lt;&gt;"",K753-J753,""),"")</f>
        <v/>
      </c>
      <c r="M753" s="172" t="str">
        <f aca="false">IF(B753&lt;&gt;"",RANK(L753,L$718:L$817),"")</f>
        <v/>
      </c>
      <c r="N753" s="172" t="str">
        <f aca="false">IF(B753&lt;&gt;"",'Classement Général'!BH46,"")</f>
        <v/>
      </c>
      <c r="O753" s="172" t="str">
        <f aca="false">IF(B147&lt;&gt;"",'Calculs (M1..M20)'!A49,"")</f>
        <v/>
      </c>
      <c r="P753" s="0"/>
      <c r="Q753" s="0"/>
      <c r="R753" s="0"/>
      <c r="S753" s="0"/>
      <c r="T753" s="0"/>
      <c r="U753" s="0"/>
      <c r="V753" s="0"/>
      <c r="AH753" s="49" t="n">
        <f aca="false">IF($G753&lt;&gt;"",AG753,"")</f>
        <v>0</v>
      </c>
      <c r="AI753" s="169"/>
      <c r="AJ753" s="170"/>
    </row>
    <row r="754" customFormat="false" ht="13" hidden="true" customHeight="false" outlineLevel="0" collapsed="false">
      <c r="A754" s="0"/>
      <c r="B754" s="167" t="str">
        <f aca="false">IF(B653&lt;&gt;"",B653,"")</f>
        <v/>
      </c>
      <c r="C754" s="116" t="str">
        <f aca="false">IF(C653&lt;&gt;"",C653,"")</f>
        <v/>
      </c>
      <c r="D754" s="116" t="str">
        <f aca="false">IF(D653&lt;&gt;"",D653,"")</f>
        <v/>
      </c>
      <c r="E754" s="116" t="str">
        <f aca="false">IF(E653&lt;&gt;"",E653,"")</f>
        <v/>
      </c>
      <c r="F754" s="116" t="n">
        <v>8</v>
      </c>
      <c r="G754" s="168" t="n">
        <f aca="false">G653</f>
        <v>1</v>
      </c>
      <c r="H754" s="49" t="n">
        <f aca="false">IF($G754&lt;&gt;"",G754,"")</f>
        <v>1</v>
      </c>
      <c r="I754" s="169"/>
      <c r="J754" s="170"/>
      <c r="K754" s="171" t="str">
        <f aca="false">IF($B754&lt;&gt;"",IF(I754,(INDEX(P$718:Q$721,MATCH(H754,P$718:P$721),2)/I754)*1000,0),"")</f>
        <v/>
      </c>
      <c r="L754" s="171" t="str">
        <f aca="false">IF(Q$11&lt;&gt;"",IF($B754&lt;&gt;"",K754-J754,""),"")</f>
        <v/>
      </c>
      <c r="M754" s="172" t="str">
        <f aca="false">IF(B754&lt;&gt;"",RANK(L754,L$718:L$817),"")</f>
        <v/>
      </c>
      <c r="N754" s="172" t="str">
        <f aca="false">IF(B754&lt;&gt;"",'Classement Général'!BH47,"")</f>
        <v/>
      </c>
      <c r="O754" s="172" t="str">
        <f aca="false">IF(B148&lt;&gt;"",'Calculs (M1..M20)'!A50,"")</f>
        <v/>
      </c>
      <c r="P754" s="0"/>
      <c r="Q754" s="0"/>
      <c r="R754" s="0"/>
      <c r="S754" s="0"/>
      <c r="T754" s="0"/>
      <c r="U754" s="0"/>
      <c r="V754" s="0"/>
      <c r="AH754" s="49" t="n">
        <f aca="false">IF($G754&lt;&gt;"",AG754,"")</f>
        <v>0</v>
      </c>
      <c r="AI754" s="169"/>
      <c r="AJ754" s="170"/>
    </row>
    <row r="755" customFormat="false" ht="13" hidden="true" customHeight="false" outlineLevel="0" collapsed="false">
      <c r="A755" s="0"/>
      <c r="B755" s="167" t="str">
        <f aca="false">IF(B654&lt;&gt;"",B654,"")</f>
        <v/>
      </c>
      <c r="C755" s="116" t="str">
        <f aca="false">IF(C654&lt;&gt;"",C654,"")</f>
        <v/>
      </c>
      <c r="D755" s="116" t="str">
        <f aca="false">IF(D654&lt;&gt;"",D654,"")</f>
        <v/>
      </c>
      <c r="E755" s="116" t="str">
        <f aca="false">IF(E654&lt;&gt;"",E654,"")</f>
        <v/>
      </c>
      <c r="F755" s="116" t="n">
        <v>8</v>
      </c>
      <c r="G755" s="168" t="n">
        <f aca="false">G654</f>
        <v>1</v>
      </c>
      <c r="H755" s="49" t="n">
        <f aca="false">IF($G755&lt;&gt;"",G755,"")</f>
        <v>1</v>
      </c>
      <c r="I755" s="169"/>
      <c r="J755" s="170"/>
      <c r="K755" s="171" t="str">
        <f aca="false">IF($B755&lt;&gt;"",IF(I755,(INDEX(P$718:Q$721,MATCH(H755,P$718:P$721),2)/I755)*1000,0),"")</f>
        <v/>
      </c>
      <c r="L755" s="171" t="str">
        <f aca="false">IF(Q$11&lt;&gt;"",IF($B755&lt;&gt;"",K755-J755,""),"")</f>
        <v/>
      </c>
      <c r="M755" s="172" t="str">
        <f aca="false">IF(B755&lt;&gt;"",RANK(L755,L$718:L$817),"")</f>
        <v/>
      </c>
      <c r="N755" s="172" t="str">
        <f aca="false">IF(B755&lt;&gt;"",'Classement Général'!BH48,"")</f>
        <v/>
      </c>
      <c r="O755" s="172" t="str">
        <f aca="false">IF(B149&lt;&gt;"",'Calculs (M1..M20)'!A51,"")</f>
        <v/>
      </c>
      <c r="P755" s="0"/>
      <c r="Q755" s="0"/>
      <c r="R755" s="0"/>
      <c r="S755" s="0"/>
      <c r="T755" s="0"/>
      <c r="U755" s="0"/>
      <c r="V755" s="0"/>
      <c r="AH755" s="49" t="n">
        <f aca="false">IF($G755&lt;&gt;"",AG755,"")</f>
        <v>0</v>
      </c>
      <c r="AI755" s="169"/>
      <c r="AJ755" s="170"/>
    </row>
    <row r="756" customFormat="false" ht="13" hidden="true" customHeight="false" outlineLevel="0" collapsed="false">
      <c r="A756" s="0"/>
      <c r="B756" s="167" t="str">
        <f aca="false">IF(B655&lt;&gt;"",B655,"")</f>
        <v/>
      </c>
      <c r="C756" s="116" t="str">
        <f aca="false">IF(C655&lt;&gt;"",C655,"")</f>
        <v/>
      </c>
      <c r="D756" s="116" t="str">
        <f aca="false">IF(D655&lt;&gt;"",D655,"")</f>
        <v/>
      </c>
      <c r="E756" s="116" t="str">
        <f aca="false">IF(E655&lt;&gt;"",E655,"")</f>
        <v/>
      </c>
      <c r="F756" s="116" t="n">
        <v>8</v>
      </c>
      <c r="G756" s="168" t="n">
        <f aca="false">G655</f>
        <v>1</v>
      </c>
      <c r="H756" s="49" t="n">
        <f aca="false">IF($G756&lt;&gt;"",G756,"")</f>
        <v>1</v>
      </c>
      <c r="I756" s="169"/>
      <c r="J756" s="170"/>
      <c r="K756" s="171" t="str">
        <f aca="false">IF($B756&lt;&gt;"",IF(I756,(INDEX(P$718:Q$721,MATCH(H756,P$718:P$721),2)/I756)*1000,0),"")</f>
        <v/>
      </c>
      <c r="L756" s="171" t="str">
        <f aca="false">IF(Q$11&lt;&gt;"",IF($B756&lt;&gt;"",K756-J756,""),"")</f>
        <v/>
      </c>
      <c r="M756" s="172" t="str">
        <f aca="false">IF(B756&lt;&gt;"",RANK(L756,L$718:L$817),"")</f>
        <v/>
      </c>
      <c r="N756" s="172" t="str">
        <f aca="false">IF(B756&lt;&gt;"",'Classement Général'!BH49,"")</f>
        <v/>
      </c>
      <c r="O756" s="172" t="str">
        <f aca="false">IF(B150&lt;&gt;"",'Calculs (M1..M20)'!A52,"")</f>
        <v/>
      </c>
      <c r="P756" s="0"/>
      <c r="Q756" s="0"/>
      <c r="R756" s="0"/>
      <c r="S756" s="0"/>
      <c r="T756" s="0"/>
      <c r="U756" s="0"/>
      <c r="V756" s="0"/>
      <c r="AH756" s="49" t="n">
        <f aca="false">IF($G756&lt;&gt;"",AG756,"")</f>
        <v>0</v>
      </c>
      <c r="AI756" s="169"/>
      <c r="AJ756" s="170"/>
    </row>
    <row r="757" customFormat="false" ht="13" hidden="true" customHeight="false" outlineLevel="0" collapsed="false">
      <c r="A757" s="0"/>
      <c r="B757" s="167" t="str">
        <f aca="false">IF(B656&lt;&gt;"",B656,"")</f>
        <v/>
      </c>
      <c r="C757" s="116" t="str">
        <f aca="false">IF(C656&lt;&gt;"",C656,"")</f>
        <v/>
      </c>
      <c r="D757" s="116" t="str">
        <f aca="false">IF(D656&lt;&gt;"",D656,"")</f>
        <v/>
      </c>
      <c r="E757" s="116" t="str">
        <f aca="false">IF(E656&lt;&gt;"",E656,"")</f>
        <v/>
      </c>
      <c r="F757" s="116" t="n">
        <v>8</v>
      </c>
      <c r="G757" s="168" t="n">
        <f aca="false">G656</f>
        <v>1</v>
      </c>
      <c r="H757" s="49" t="n">
        <f aca="false">IF($G757&lt;&gt;"",G757,"")</f>
        <v>1</v>
      </c>
      <c r="I757" s="169"/>
      <c r="J757" s="170"/>
      <c r="K757" s="171" t="str">
        <f aca="false">IF($B757&lt;&gt;"",IF(I757,(INDEX(P$718:Q$721,MATCH(H757,P$718:P$721),2)/I757)*1000,0),"")</f>
        <v/>
      </c>
      <c r="L757" s="171" t="str">
        <f aca="false">IF(Q$11&lt;&gt;"",IF($B757&lt;&gt;"",K757-J757,""),"")</f>
        <v/>
      </c>
      <c r="M757" s="172" t="str">
        <f aca="false">IF(B757&lt;&gt;"",RANK(L757,L$718:L$817),"")</f>
        <v/>
      </c>
      <c r="N757" s="172" t="str">
        <f aca="false">IF(B757&lt;&gt;"",'Classement Général'!BH50,"")</f>
        <v/>
      </c>
      <c r="O757" s="172" t="str">
        <f aca="false">IF(B151&lt;&gt;"",'Calculs (M1..M20)'!A53,"")</f>
        <v/>
      </c>
      <c r="P757" s="0"/>
      <c r="Q757" s="0"/>
      <c r="R757" s="0"/>
      <c r="S757" s="0"/>
      <c r="T757" s="0"/>
      <c r="U757" s="0"/>
      <c r="V757" s="0"/>
      <c r="AH757" s="49" t="n">
        <f aca="false">IF($G757&lt;&gt;"",AG757,"")</f>
        <v>0</v>
      </c>
      <c r="AI757" s="169"/>
      <c r="AJ757" s="170"/>
    </row>
    <row r="758" customFormat="false" ht="13" hidden="true" customHeight="false" outlineLevel="0" collapsed="false">
      <c r="A758" s="0"/>
      <c r="B758" s="167" t="str">
        <f aca="false">IF(B657&lt;&gt;"",B657,"")</f>
        <v/>
      </c>
      <c r="C758" s="116" t="str">
        <f aca="false">IF(C657&lt;&gt;"",C657,"")</f>
        <v/>
      </c>
      <c r="D758" s="116" t="str">
        <f aca="false">IF(D657&lt;&gt;"",D657,"")</f>
        <v/>
      </c>
      <c r="E758" s="116" t="str">
        <f aca="false">IF(E657&lt;&gt;"",E657,"")</f>
        <v/>
      </c>
      <c r="F758" s="116" t="n">
        <v>8</v>
      </c>
      <c r="G758" s="168" t="n">
        <f aca="false">G657</f>
        <v>1</v>
      </c>
      <c r="H758" s="49" t="n">
        <f aca="false">IF($G758&lt;&gt;"",G758,"")</f>
        <v>1</v>
      </c>
      <c r="I758" s="169"/>
      <c r="J758" s="170"/>
      <c r="K758" s="171" t="str">
        <f aca="false">IF($B758&lt;&gt;"",IF(I758,(INDEX(P$718:Q$721,MATCH(H758,P$718:P$721),2)/I758)*1000,0),"")</f>
        <v/>
      </c>
      <c r="L758" s="171" t="str">
        <f aca="false">IF(Q$11&lt;&gt;"",IF($B758&lt;&gt;"",K758-J758,""),"")</f>
        <v/>
      </c>
      <c r="M758" s="172" t="str">
        <f aca="false">IF(B758&lt;&gt;"",RANK(L758,L$718:L$817),"")</f>
        <v/>
      </c>
      <c r="N758" s="172" t="str">
        <f aca="false">IF(B758&lt;&gt;"",'Classement Général'!BH51,"")</f>
        <v/>
      </c>
      <c r="O758" s="172" t="str">
        <f aca="false">IF(B152&lt;&gt;"",'Calculs (M1..M20)'!A54,"")</f>
        <v/>
      </c>
      <c r="P758" s="0"/>
      <c r="Q758" s="0"/>
      <c r="R758" s="0"/>
      <c r="S758" s="0"/>
      <c r="T758" s="0"/>
      <c r="U758" s="0"/>
      <c r="V758" s="0"/>
      <c r="AH758" s="49" t="n">
        <f aca="false">IF($G758&lt;&gt;"",AG758,"")</f>
        <v>0</v>
      </c>
      <c r="AI758" s="169"/>
      <c r="AJ758" s="170"/>
    </row>
    <row r="759" customFormat="false" ht="13" hidden="true" customHeight="false" outlineLevel="0" collapsed="false">
      <c r="A759" s="0"/>
      <c r="B759" s="167" t="str">
        <f aca="false">IF(B658&lt;&gt;"",B658,"")</f>
        <v/>
      </c>
      <c r="C759" s="116" t="str">
        <f aca="false">IF(C658&lt;&gt;"",C658,"")</f>
        <v/>
      </c>
      <c r="D759" s="116" t="str">
        <f aca="false">IF(D658&lt;&gt;"",D658,"")</f>
        <v/>
      </c>
      <c r="E759" s="116" t="str">
        <f aca="false">IF(E658&lt;&gt;"",E658,"")</f>
        <v/>
      </c>
      <c r="F759" s="116" t="n">
        <v>8</v>
      </c>
      <c r="G759" s="168" t="n">
        <f aca="false">G658</f>
        <v>1</v>
      </c>
      <c r="H759" s="49" t="n">
        <f aca="false">IF($G759&lt;&gt;"",G759,"")</f>
        <v>1</v>
      </c>
      <c r="I759" s="169"/>
      <c r="J759" s="170"/>
      <c r="K759" s="171" t="str">
        <f aca="false">IF($B759&lt;&gt;"",IF(I759,(INDEX(P$718:Q$721,MATCH(H759,P$718:P$721),2)/I759)*1000,0),"")</f>
        <v/>
      </c>
      <c r="L759" s="171" t="str">
        <f aca="false">IF(Q$11&lt;&gt;"",IF($B759&lt;&gt;"",K759-J759,""),"")</f>
        <v/>
      </c>
      <c r="M759" s="172" t="str">
        <f aca="false">IF(B759&lt;&gt;"",RANK(L759,L$718:L$817),"")</f>
        <v/>
      </c>
      <c r="N759" s="172" t="str">
        <f aca="false">IF(B759&lt;&gt;"",'Classement Général'!BH52,"")</f>
        <v/>
      </c>
      <c r="O759" s="172" t="str">
        <f aca="false">IF(B153&lt;&gt;"",'Calculs (M1..M20)'!A55,"")</f>
        <v/>
      </c>
      <c r="P759" s="0"/>
      <c r="Q759" s="0"/>
      <c r="R759" s="0"/>
      <c r="S759" s="0"/>
      <c r="T759" s="0"/>
      <c r="U759" s="0"/>
      <c r="V759" s="0"/>
      <c r="AH759" s="49" t="n">
        <f aca="false">IF($G759&lt;&gt;"",AG759,"")</f>
        <v>0</v>
      </c>
      <c r="AI759" s="169"/>
      <c r="AJ759" s="170"/>
    </row>
    <row r="760" customFormat="false" ht="13" hidden="true" customHeight="false" outlineLevel="0" collapsed="false">
      <c r="A760" s="0"/>
      <c r="B760" s="167" t="str">
        <f aca="false">IF(B659&lt;&gt;"",B659,"")</f>
        <v/>
      </c>
      <c r="C760" s="116" t="str">
        <f aca="false">IF(C659&lt;&gt;"",C659,"")</f>
        <v/>
      </c>
      <c r="D760" s="116" t="str">
        <f aca="false">IF(D659&lt;&gt;"",D659,"")</f>
        <v/>
      </c>
      <c r="E760" s="116" t="str">
        <f aca="false">IF(E659&lt;&gt;"",E659,"")</f>
        <v/>
      </c>
      <c r="F760" s="116" t="n">
        <v>8</v>
      </c>
      <c r="G760" s="168" t="n">
        <f aca="false">G659</f>
        <v>1</v>
      </c>
      <c r="H760" s="49" t="n">
        <f aca="false">IF($G760&lt;&gt;"",G760,"")</f>
        <v>1</v>
      </c>
      <c r="I760" s="169"/>
      <c r="J760" s="170"/>
      <c r="K760" s="171" t="str">
        <f aca="false">IF($B760&lt;&gt;"",IF(I760,(INDEX(P$718:Q$721,MATCH(H760,P$718:P$721),2)/I760)*1000,0),"")</f>
        <v/>
      </c>
      <c r="L760" s="171" t="str">
        <f aca="false">IF(Q$11&lt;&gt;"",IF($B760&lt;&gt;"",K760-J760,""),"")</f>
        <v/>
      </c>
      <c r="M760" s="172" t="str">
        <f aca="false">IF(B760&lt;&gt;"",RANK(L760,L$718:L$817),"")</f>
        <v/>
      </c>
      <c r="N760" s="172" t="str">
        <f aca="false">IF(B760&lt;&gt;"",'Classement Général'!BH53,"")</f>
        <v/>
      </c>
      <c r="O760" s="172" t="str">
        <f aca="false">IF(B154&lt;&gt;"",'Calculs (M1..M20)'!A56,"")</f>
        <v/>
      </c>
      <c r="P760" s="0"/>
      <c r="Q760" s="0"/>
      <c r="R760" s="0"/>
      <c r="S760" s="0"/>
      <c r="T760" s="0"/>
      <c r="U760" s="0"/>
      <c r="V760" s="0"/>
      <c r="AH760" s="49" t="n">
        <f aca="false">IF($G760&lt;&gt;"",AG760,"")</f>
        <v>0</v>
      </c>
      <c r="AI760" s="169"/>
      <c r="AJ760" s="170"/>
    </row>
    <row r="761" customFormat="false" ht="13" hidden="true" customHeight="false" outlineLevel="0" collapsed="false">
      <c r="A761" s="0"/>
      <c r="B761" s="167" t="str">
        <f aca="false">IF(B660&lt;&gt;"",B660,"")</f>
        <v/>
      </c>
      <c r="C761" s="116" t="str">
        <f aca="false">IF(C660&lt;&gt;"",C660,"")</f>
        <v/>
      </c>
      <c r="D761" s="116" t="str">
        <f aca="false">IF(D660&lt;&gt;"",D660,"")</f>
        <v/>
      </c>
      <c r="E761" s="116" t="str">
        <f aca="false">IF(E660&lt;&gt;"",E660,"")</f>
        <v/>
      </c>
      <c r="F761" s="116" t="n">
        <v>8</v>
      </c>
      <c r="G761" s="168" t="n">
        <f aca="false">G660</f>
        <v>1</v>
      </c>
      <c r="H761" s="49" t="n">
        <f aca="false">IF($G761&lt;&gt;"",G761,"")</f>
        <v>1</v>
      </c>
      <c r="I761" s="169"/>
      <c r="J761" s="170"/>
      <c r="K761" s="171" t="str">
        <f aca="false">IF($B761&lt;&gt;"",IF(I761,(INDEX(P$718:Q$721,MATCH(H761,P$718:P$721),2)/I761)*1000,0),"")</f>
        <v/>
      </c>
      <c r="L761" s="171" t="str">
        <f aca="false">IF(Q$11&lt;&gt;"",IF($B761&lt;&gt;"",K761-J761,""),"")</f>
        <v/>
      </c>
      <c r="M761" s="172" t="str">
        <f aca="false">IF(B761&lt;&gt;"",RANK(L761,L$718:L$817),"")</f>
        <v/>
      </c>
      <c r="N761" s="172" t="str">
        <f aca="false">IF(B761&lt;&gt;"",'Classement Général'!BH54,"")</f>
        <v/>
      </c>
      <c r="O761" s="172" t="str">
        <f aca="false">IF(B155&lt;&gt;"",'Calculs (M1..M20)'!A57,"")</f>
        <v/>
      </c>
      <c r="P761" s="0"/>
      <c r="Q761" s="0"/>
      <c r="R761" s="0"/>
      <c r="S761" s="0"/>
      <c r="T761" s="0"/>
      <c r="U761" s="0"/>
      <c r="V761" s="0"/>
      <c r="AH761" s="49" t="n">
        <f aca="false">IF($G761&lt;&gt;"",AG761,"")</f>
        <v>0</v>
      </c>
      <c r="AI761" s="169"/>
      <c r="AJ761" s="170"/>
    </row>
    <row r="762" customFormat="false" ht="13" hidden="true" customHeight="false" outlineLevel="0" collapsed="false">
      <c r="A762" s="0"/>
      <c r="B762" s="167" t="str">
        <f aca="false">IF(B661&lt;&gt;"",B661,"")</f>
        <v/>
      </c>
      <c r="C762" s="116" t="str">
        <f aca="false">IF(C661&lt;&gt;"",C661,"")</f>
        <v/>
      </c>
      <c r="D762" s="116" t="str">
        <f aca="false">IF(D661&lt;&gt;"",D661,"")</f>
        <v/>
      </c>
      <c r="E762" s="116" t="str">
        <f aca="false">IF(E661&lt;&gt;"",E661,"")</f>
        <v/>
      </c>
      <c r="F762" s="116" t="n">
        <v>8</v>
      </c>
      <c r="G762" s="168" t="n">
        <f aca="false">G661</f>
        <v>1</v>
      </c>
      <c r="H762" s="49" t="n">
        <f aca="false">IF($G762&lt;&gt;"",G762,"")</f>
        <v>1</v>
      </c>
      <c r="I762" s="169"/>
      <c r="J762" s="170"/>
      <c r="K762" s="171" t="str">
        <f aca="false">IF($B762&lt;&gt;"",IF(I762,(INDEX(P$718:Q$721,MATCH(H762,P$718:P$721),2)/I762)*1000,0),"")</f>
        <v/>
      </c>
      <c r="L762" s="171" t="str">
        <f aca="false">IF(Q$11&lt;&gt;"",IF($B762&lt;&gt;"",K762-J762,""),"")</f>
        <v/>
      </c>
      <c r="M762" s="172" t="str">
        <f aca="false">IF(B762&lt;&gt;"",RANK(L762,L$718:L$817),"")</f>
        <v/>
      </c>
      <c r="N762" s="172" t="str">
        <f aca="false">IF(B762&lt;&gt;"",'Classement Général'!BH55,"")</f>
        <v/>
      </c>
      <c r="O762" s="172" t="str">
        <f aca="false">IF(B156&lt;&gt;"",'Calculs (M1..M20)'!A58,"")</f>
        <v/>
      </c>
      <c r="P762" s="0"/>
      <c r="Q762" s="0"/>
      <c r="R762" s="0"/>
      <c r="S762" s="0"/>
      <c r="T762" s="0"/>
      <c r="U762" s="0"/>
      <c r="V762" s="0"/>
      <c r="AH762" s="49" t="n">
        <f aca="false">IF($G762&lt;&gt;"",AG762,"")</f>
        <v>0</v>
      </c>
      <c r="AI762" s="169"/>
      <c r="AJ762" s="170"/>
    </row>
    <row r="763" customFormat="false" ht="13" hidden="true" customHeight="false" outlineLevel="0" collapsed="false">
      <c r="A763" s="0"/>
      <c r="B763" s="167" t="str">
        <f aca="false">IF(B662&lt;&gt;"",B662,"")</f>
        <v/>
      </c>
      <c r="C763" s="116" t="str">
        <f aca="false">IF(C662&lt;&gt;"",C662,"")</f>
        <v/>
      </c>
      <c r="D763" s="116" t="str">
        <f aca="false">IF(D662&lt;&gt;"",D662,"")</f>
        <v/>
      </c>
      <c r="E763" s="116" t="str">
        <f aca="false">IF(E662&lt;&gt;"",E662,"")</f>
        <v/>
      </c>
      <c r="F763" s="116" t="n">
        <v>8</v>
      </c>
      <c r="G763" s="168" t="n">
        <f aca="false">G662</f>
        <v>1</v>
      </c>
      <c r="H763" s="49" t="n">
        <f aca="false">IF($G763&lt;&gt;"",G763,"")</f>
        <v>1</v>
      </c>
      <c r="I763" s="169"/>
      <c r="J763" s="170"/>
      <c r="K763" s="171" t="str">
        <f aca="false">IF($B763&lt;&gt;"",IF(I763,(INDEX(P$718:Q$721,MATCH(H763,P$718:P$721),2)/I763)*1000,0),"")</f>
        <v/>
      </c>
      <c r="L763" s="171" t="str">
        <f aca="false">IF(Q$11&lt;&gt;"",IF($B763&lt;&gt;"",K763-J763,""),"")</f>
        <v/>
      </c>
      <c r="M763" s="172" t="str">
        <f aca="false">IF(B763&lt;&gt;"",RANK(L763,L$718:L$817),"")</f>
        <v/>
      </c>
      <c r="N763" s="172" t="str">
        <f aca="false">IF(B763&lt;&gt;"",'Classement Général'!BH56,"")</f>
        <v/>
      </c>
      <c r="O763" s="172" t="str">
        <f aca="false">IF(B157&lt;&gt;"",'Calculs (M1..M20)'!A59,"")</f>
        <v/>
      </c>
      <c r="P763" s="0"/>
      <c r="Q763" s="0"/>
      <c r="R763" s="0"/>
      <c r="S763" s="0"/>
      <c r="T763" s="0"/>
      <c r="U763" s="0"/>
      <c r="V763" s="0"/>
      <c r="AH763" s="49" t="n">
        <f aca="false">IF($G763&lt;&gt;"",AG763,"")</f>
        <v>0</v>
      </c>
      <c r="AI763" s="169"/>
      <c r="AJ763" s="170"/>
    </row>
    <row r="764" customFormat="false" ht="13" hidden="true" customHeight="false" outlineLevel="0" collapsed="false">
      <c r="A764" s="0"/>
      <c r="B764" s="167" t="str">
        <f aca="false">IF(B663&lt;&gt;"",B663,"")</f>
        <v/>
      </c>
      <c r="C764" s="116" t="str">
        <f aca="false">IF(C663&lt;&gt;"",C663,"")</f>
        <v/>
      </c>
      <c r="D764" s="116" t="str">
        <f aca="false">IF(D663&lt;&gt;"",D663,"")</f>
        <v/>
      </c>
      <c r="E764" s="116" t="str">
        <f aca="false">IF(E663&lt;&gt;"",E663,"")</f>
        <v/>
      </c>
      <c r="F764" s="116" t="n">
        <v>8</v>
      </c>
      <c r="G764" s="168" t="n">
        <f aca="false">G663</f>
        <v>1</v>
      </c>
      <c r="H764" s="49" t="n">
        <f aca="false">IF($G764&lt;&gt;"",G764,"")</f>
        <v>1</v>
      </c>
      <c r="I764" s="169"/>
      <c r="J764" s="170"/>
      <c r="K764" s="171" t="str">
        <f aca="false">IF($B764&lt;&gt;"",IF(I764,(INDEX(P$718:Q$721,MATCH(H764,P$718:P$721),2)/I764)*1000,0),"")</f>
        <v/>
      </c>
      <c r="L764" s="171" t="str">
        <f aca="false">IF(Q$11&lt;&gt;"",IF($B764&lt;&gt;"",K764-J764,""),"")</f>
        <v/>
      </c>
      <c r="M764" s="172" t="str">
        <f aca="false">IF(B764&lt;&gt;"",RANK(L764,L$718:L$817),"")</f>
        <v/>
      </c>
      <c r="N764" s="172" t="str">
        <f aca="false">IF(B764&lt;&gt;"",'Classement Général'!BH57,"")</f>
        <v/>
      </c>
      <c r="O764" s="172" t="str">
        <f aca="false">IF(B158&lt;&gt;"",'Calculs (M1..M20)'!A60,"")</f>
        <v/>
      </c>
      <c r="P764" s="0"/>
      <c r="Q764" s="0"/>
      <c r="R764" s="0"/>
      <c r="S764" s="0"/>
      <c r="T764" s="0"/>
      <c r="U764" s="0"/>
      <c r="V764" s="0"/>
      <c r="AH764" s="49" t="n">
        <f aca="false">IF($G764&lt;&gt;"",AG764,"")</f>
        <v>0</v>
      </c>
      <c r="AI764" s="169"/>
      <c r="AJ764" s="170"/>
    </row>
    <row r="765" customFormat="false" ht="13" hidden="true" customHeight="false" outlineLevel="0" collapsed="false">
      <c r="A765" s="0"/>
      <c r="B765" s="167" t="str">
        <f aca="false">IF(B664&lt;&gt;"",B664,"")</f>
        <v/>
      </c>
      <c r="C765" s="116" t="str">
        <f aca="false">IF(C664&lt;&gt;"",C664,"")</f>
        <v/>
      </c>
      <c r="D765" s="116" t="str">
        <f aca="false">IF(D664&lt;&gt;"",D664,"")</f>
        <v/>
      </c>
      <c r="E765" s="116" t="str">
        <f aca="false">IF(E664&lt;&gt;"",E664,"")</f>
        <v/>
      </c>
      <c r="F765" s="116" t="n">
        <v>8</v>
      </c>
      <c r="G765" s="168" t="n">
        <f aca="false">G664</f>
        <v>1</v>
      </c>
      <c r="H765" s="49" t="n">
        <f aca="false">IF($G765&lt;&gt;"",G765,"")</f>
        <v>1</v>
      </c>
      <c r="I765" s="169"/>
      <c r="J765" s="170"/>
      <c r="K765" s="171" t="str">
        <f aca="false">IF($B765&lt;&gt;"",IF(I765,(INDEX(P$718:Q$721,MATCH(H765,P$718:P$721),2)/I765)*1000,0),"")</f>
        <v/>
      </c>
      <c r="L765" s="171" t="str">
        <f aca="false">IF(Q$11&lt;&gt;"",IF($B765&lt;&gt;"",K765-J765,""),"")</f>
        <v/>
      </c>
      <c r="M765" s="172" t="str">
        <f aca="false">IF(B765&lt;&gt;"",RANK(L765,L$718:L$817),"")</f>
        <v/>
      </c>
      <c r="N765" s="172" t="str">
        <f aca="false">IF(B765&lt;&gt;"",'Classement Général'!BH58,"")</f>
        <v/>
      </c>
      <c r="O765" s="172" t="str">
        <f aca="false">IF(B159&lt;&gt;"",'Calculs (M1..M20)'!A61,"")</f>
        <v/>
      </c>
      <c r="P765" s="0"/>
      <c r="Q765" s="0"/>
      <c r="R765" s="0"/>
      <c r="S765" s="0"/>
      <c r="T765" s="0"/>
      <c r="U765" s="0"/>
      <c r="V765" s="0"/>
      <c r="AH765" s="49" t="n">
        <f aca="false">IF($G765&lt;&gt;"",AG765,"")</f>
        <v>0</v>
      </c>
      <c r="AI765" s="169"/>
      <c r="AJ765" s="170"/>
    </row>
    <row r="766" customFormat="false" ht="13" hidden="true" customHeight="false" outlineLevel="0" collapsed="false">
      <c r="A766" s="0"/>
      <c r="B766" s="167" t="str">
        <f aca="false">IF(B665&lt;&gt;"",B665,"")</f>
        <v/>
      </c>
      <c r="C766" s="116" t="str">
        <f aca="false">IF(C665&lt;&gt;"",C665,"")</f>
        <v/>
      </c>
      <c r="D766" s="116" t="str">
        <f aca="false">IF(D665&lt;&gt;"",D665,"")</f>
        <v/>
      </c>
      <c r="E766" s="116" t="str">
        <f aca="false">IF(E665&lt;&gt;"",E665,"")</f>
        <v/>
      </c>
      <c r="F766" s="116" t="n">
        <v>8</v>
      </c>
      <c r="G766" s="168" t="n">
        <f aca="false">G665</f>
        <v>1</v>
      </c>
      <c r="H766" s="49" t="n">
        <f aca="false">IF($G766&lt;&gt;"",G766,"")</f>
        <v>1</v>
      </c>
      <c r="I766" s="169"/>
      <c r="J766" s="170"/>
      <c r="K766" s="171" t="str">
        <f aca="false">IF($B766&lt;&gt;"",IF(I766,(INDEX(P$718:Q$721,MATCH(H766,P$718:P$721),2)/I766)*1000,0),"")</f>
        <v/>
      </c>
      <c r="L766" s="171" t="str">
        <f aca="false">IF(Q$11&lt;&gt;"",IF($B766&lt;&gt;"",K766-J766,""),"")</f>
        <v/>
      </c>
      <c r="M766" s="172" t="str">
        <f aca="false">IF(B766&lt;&gt;"",RANK(L766,L$718:L$817),"")</f>
        <v/>
      </c>
      <c r="N766" s="172" t="str">
        <f aca="false">IF(B766&lt;&gt;"",'Classement Général'!BH59,"")</f>
        <v/>
      </c>
      <c r="O766" s="172" t="str">
        <f aca="false">IF(B160&lt;&gt;"",'Calculs (M1..M20)'!A62,"")</f>
        <v/>
      </c>
      <c r="P766" s="0"/>
      <c r="Q766" s="0"/>
      <c r="R766" s="0"/>
      <c r="S766" s="0"/>
      <c r="T766" s="0"/>
      <c r="U766" s="0"/>
      <c r="V766" s="0"/>
      <c r="AH766" s="49" t="n">
        <f aca="false">IF($G766&lt;&gt;"",AG766,"")</f>
        <v>0</v>
      </c>
      <c r="AI766" s="169"/>
      <c r="AJ766" s="170"/>
    </row>
    <row r="767" customFormat="false" ht="13" hidden="true" customHeight="false" outlineLevel="0" collapsed="false">
      <c r="A767" s="0"/>
      <c r="B767" s="167" t="str">
        <f aca="false">IF(B666&lt;&gt;"",B666,"")</f>
        <v/>
      </c>
      <c r="C767" s="116" t="str">
        <f aca="false">IF(C666&lt;&gt;"",C666,"")</f>
        <v/>
      </c>
      <c r="D767" s="116" t="str">
        <f aca="false">IF(D666&lt;&gt;"",D666,"")</f>
        <v/>
      </c>
      <c r="E767" s="116" t="str">
        <f aca="false">IF(E666&lt;&gt;"",E666,"")</f>
        <v/>
      </c>
      <c r="F767" s="116" t="n">
        <v>8</v>
      </c>
      <c r="G767" s="168" t="n">
        <f aca="false">G666</f>
        <v>1</v>
      </c>
      <c r="H767" s="49" t="n">
        <f aca="false">IF($G767&lt;&gt;"",G767,"")</f>
        <v>1</v>
      </c>
      <c r="I767" s="169"/>
      <c r="J767" s="170"/>
      <c r="K767" s="171" t="str">
        <f aca="false">IF($B767&lt;&gt;"",IF(I767,(INDEX(P$718:Q$721,MATCH(H767,P$718:P$721),2)/I767)*1000,0),"")</f>
        <v/>
      </c>
      <c r="L767" s="171" t="str">
        <f aca="false">IF(Q$11&lt;&gt;"",IF($B767&lt;&gt;"",K767-J767,""),"")</f>
        <v/>
      </c>
      <c r="M767" s="172" t="str">
        <f aca="false">IF(B767&lt;&gt;"",RANK(L767,L$718:L$817),"")</f>
        <v/>
      </c>
      <c r="N767" s="172" t="str">
        <f aca="false">IF(B767&lt;&gt;"",'Classement Général'!BH60,"")</f>
        <v/>
      </c>
      <c r="O767" s="172" t="str">
        <f aca="false">IF(B161&lt;&gt;"",'Calculs (M1..M20)'!A63,"")</f>
        <v/>
      </c>
      <c r="P767" s="0"/>
      <c r="Q767" s="0"/>
      <c r="R767" s="0"/>
      <c r="S767" s="0"/>
      <c r="T767" s="0"/>
      <c r="U767" s="0"/>
      <c r="V767" s="0"/>
      <c r="AH767" s="49" t="n">
        <f aca="false">IF($G767&lt;&gt;"",AG767,"")</f>
        <v>0</v>
      </c>
      <c r="AI767" s="169"/>
      <c r="AJ767" s="170"/>
    </row>
    <row r="768" customFormat="false" ht="13" hidden="true" customHeight="false" outlineLevel="0" collapsed="false">
      <c r="A768" s="0"/>
      <c r="B768" s="167" t="str">
        <f aca="false">IF(B667&lt;&gt;"",B667,"")</f>
        <v/>
      </c>
      <c r="C768" s="116" t="str">
        <f aca="false">IF(C667&lt;&gt;"",C667,"")</f>
        <v/>
      </c>
      <c r="D768" s="116" t="str">
        <f aca="false">IF(D667&lt;&gt;"",D667,"")</f>
        <v/>
      </c>
      <c r="E768" s="116" t="str">
        <f aca="false">IF(E667&lt;&gt;"",E667,"")</f>
        <v/>
      </c>
      <c r="F768" s="116" t="n">
        <v>8</v>
      </c>
      <c r="G768" s="168" t="n">
        <f aca="false">G667</f>
        <v>1</v>
      </c>
      <c r="H768" s="49" t="n">
        <f aca="false">IF($G768&lt;&gt;"",G768,"")</f>
        <v>1</v>
      </c>
      <c r="I768" s="169"/>
      <c r="J768" s="170"/>
      <c r="K768" s="171" t="str">
        <f aca="false">IF($B768&lt;&gt;"",IF(I768,(INDEX(P$718:Q$721,MATCH(H768,P$718:P$721),2)/I768)*1000,0),"")</f>
        <v/>
      </c>
      <c r="L768" s="171" t="str">
        <f aca="false">IF(Q$11&lt;&gt;"",IF($B768&lt;&gt;"",K768-J768,""),"")</f>
        <v/>
      </c>
      <c r="M768" s="172" t="str">
        <f aca="false">IF(B768&lt;&gt;"",RANK(L768,L$718:L$817),"")</f>
        <v/>
      </c>
      <c r="N768" s="172" t="str">
        <f aca="false">IF(B768&lt;&gt;"",'Classement Général'!BH61,"")</f>
        <v/>
      </c>
      <c r="O768" s="172" t="str">
        <f aca="false">IF(B162&lt;&gt;"",'Calculs (M1..M20)'!A64,"")</f>
        <v/>
      </c>
      <c r="P768" s="0"/>
      <c r="Q768" s="0"/>
      <c r="R768" s="0"/>
      <c r="S768" s="0"/>
      <c r="T768" s="0"/>
      <c r="U768" s="0"/>
      <c r="V768" s="0"/>
      <c r="AH768" s="49" t="n">
        <f aca="false">IF($G768&lt;&gt;"",AG768,"")</f>
        <v>0</v>
      </c>
      <c r="AI768" s="169"/>
      <c r="AJ768" s="170"/>
    </row>
    <row r="769" customFormat="false" ht="13" hidden="true" customHeight="false" outlineLevel="0" collapsed="false">
      <c r="A769" s="0"/>
      <c r="B769" s="167" t="str">
        <f aca="false">IF(B668&lt;&gt;"",B668,"")</f>
        <v/>
      </c>
      <c r="C769" s="116" t="str">
        <f aca="false">IF(C668&lt;&gt;"",C668,"")</f>
        <v/>
      </c>
      <c r="D769" s="116" t="str">
        <f aca="false">IF(D668&lt;&gt;"",D668,"")</f>
        <v/>
      </c>
      <c r="E769" s="116" t="str">
        <f aca="false">IF(E668&lt;&gt;"",E668,"")</f>
        <v/>
      </c>
      <c r="F769" s="116" t="n">
        <v>8</v>
      </c>
      <c r="G769" s="168" t="n">
        <f aca="false">G668</f>
        <v>1</v>
      </c>
      <c r="H769" s="49" t="n">
        <f aca="false">IF($G769&lt;&gt;"",G769,"")</f>
        <v>1</v>
      </c>
      <c r="I769" s="169"/>
      <c r="J769" s="170"/>
      <c r="K769" s="171" t="str">
        <f aca="false">IF($B769&lt;&gt;"",IF(I769,(INDEX(P$718:Q$721,MATCH(H769,P$718:P$721),2)/I769)*1000,0),"")</f>
        <v/>
      </c>
      <c r="L769" s="171" t="str">
        <f aca="false">IF(Q$11&lt;&gt;"",IF($B769&lt;&gt;"",K769-J769,""),"")</f>
        <v/>
      </c>
      <c r="M769" s="172" t="str">
        <f aca="false">IF(B769&lt;&gt;"",RANK(L769,L$718:L$817),"")</f>
        <v/>
      </c>
      <c r="N769" s="172" t="str">
        <f aca="false">IF(B769&lt;&gt;"",'Classement Général'!BH62,"")</f>
        <v/>
      </c>
      <c r="O769" s="172" t="str">
        <f aca="false">IF(B163&lt;&gt;"",'Calculs (M1..M20)'!A65,"")</f>
        <v/>
      </c>
      <c r="P769" s="0"/>
      <c r="Q769" s="0"/>
      <c r="R769" s="0"/>
      <c r="S769" s="0"/>
      <c r="T769" s="0"/>
      <c r="U769" s="0"/>
      <c r="V769" s="0"/>
      <c r="AH769" s="49" t="n">
        <f aca="false">IF($G769&lt;&gt;"",AG769,"")</f>
        <v>0</v>
      </c>
      <c r="AI769" s="169"/>
      <c r="AJ769" s="170"/>
    </row>
    <row r="770" customFormat="false" ht="13" hidden="true" customHeight="false" outlineLevel="0" collapsed="false">
      <c r="A770" s="0"/>
      <c r="B770" s="167" t="str">
        <f aca="false">IF(B669&lt;&gt;"",B669,"")</f>
        <v/>
      </c>
      <c r="C770" s="116" t="str">
        <f aca="false">IF(C669&lt;&gt;"",C669,"")</f>
        <v/>
      </c>
      <c r="D770" s="116" t="str">
        <f aca="false">IF(D669&lt;&gt;"",D669,"")</f>
        <v/>
      </c>
      <c r="E770" s="116" t="str">
        <f aca="false">IF(E669&lt;&gt;"",E669,"")</f>
        <v/>
      </c>
      <c r="F770" s="116" t="n">
        <v>8</v>
      </c>
      <c r="G770" s="168" t="n">
        <f aca="false">G669</f>
        <v>1</v>
      </c>
      <c r="H770" s="49" t="n">
        <f aca="false">IF($G770&lt;&gt;"",G770,"")</f>
        <v>1</v>
      </c>
      <c r="I770" s="169"/>
      <c r="J770" s="170"/>
      <c r="K770" s="171" t="str">
        <f aca="false">IF($B770&lt;&gt;"",IF(I770,(INDEX(P$718:Q$721,MATCH(H770,P$718:P$721),2)/I770)*1000,0),"")</f>
        <v/>
      </c>
      <c r="L770" s="171" t="str">
        <f aca="false">IF(Q$11&lt;&gt;"",IF($B770&lt;&gt;"",K770-J770,""),"")</f>
        <v/>
      </c>
      <c r="M770" s="172" t="str">
        <f aca="false">IF(B770&lt;&gt;"",RANK(L770,L$718:L$817),"")</f>
        <v/>
      </c>
      <c r="N770" s="172" t="str">
        <f aca="false">IF(B770&lt;&gt;"",'Classement Général'!BH63,"")</f>
        <v/>
      </c>
      <c r="O770" s="172" t="str">
        <f aca="false">IF(B164&lt;&gt;"",'Calculs (M1..M20)'!A66,"")</f>
        <v/>
      </c>
      <c r="P770" s="0"/>
      <c r="Q770" s="0"/>
      <c r="R770" s="0"/>
      <c r="S770" s="0"/>
      <c r="T770" s="0"/>
      <c r="U770" s="0"/>
      <c r="V770" s="0"/>
      <c r="AH770" s="49" t="n">
        <f aca="false">IF($G770&lt;&gt;"",AG770,"")</f>
        <v>0</v>
      </c>
      <c r="AI770" s="169"/>
      <c r="AJ770" s="170"/>
    </row>
    <row r="771" customFormat="false" ht="13" hidden="true" customHeight="false" outlineLevel="0" collapsed="false">
      <c r="A771" s="0"/>
      <c r="B771" s="167" t="str">
        <f aca="false">IF(B670&lt;&gt;"",B670,"")</f>
        <v/>
      </c>
      <c r="C771" s="116" t="str">
        <f aca="false">IF(C670&lt;&gt;"",C670,"")</f>
        <v/>
      </c>
      <c r="D771" s="116" t="str">
        <f aca="false">IF(D670&lt;&gt;"",D670,"")</f>
        <v/>
      </c>
      <c r="E771" s="116" t="str">
        <f aca="false">IF(E670&lt;&gt;"",E670,"")</f>
        <v/>
      </c>
      <c r="F771" s="116" t="n">
        <v>8</v>
      </c>
      <c r="G771" s="168" t="n">
        <f aca="false">G670</f>
        <v>1</v>
      </c>
      <c r="H771" s="49" t="n">
        <f aca="false">IF($G771&lt;&gt;"",G771,"")</f>
        <v>1</v>
      </c>
      <c r="I771" s="169"/>
      <c r="J771" s="170"/>
      <c r="K771" s="171" t="str">
        <f aca="false">IF($B771&lt;&gt;"",IF(I771,(INDEX(P$718:Q$721,MATCH(H771,P$718:P$721),2)/I771)*1000,0),"")</f>
        <v/>
      </c>
      <c r="L771" s="171" t="str">
        <f aca="false">IF(Q$11&lt;&gt;"",IF($B771&lt;&gt;"",K771-J771,""),"")</f>
        <v/>
      </c>
      <c r="M771" s="172" t="str">
        <f aca="false">IF(B771&lt;&gt;"",RANK(L771,L$718:L$817),"")</f>
        <v/>
      </c>
      <c r="N771" s="172" t="str">
        <f aca="false">IF(B771&lt;&gt;"",'Classement Général'!BH64,"")</f>
        <v/>
      </c>
      <c r="O771" s="172" t="str">
        <f aca="false">IF(B165&lt;&gt;"",'Calculs (M1..M20)'!A67,"")</f>
        <v/>
      </c>
      <c r="P771" s="0"/>
      <c r="Q771" s="0"/>
      <c r="R771" s="0"/>
      <c r="S771" s="0"/>
      <c r="T771" s="0"/>
      <c r="U771" s="0"/>
      <c r="V771" s="0"/>
      <c r="AH771" s="49" t="n">
        <f aca="false">IF($G771&lt;&gt;"",AG771,"")</f>
        <v>0</v>
      </c>
      <c r="AI771" s="169"/>
      <c r="AJ771" s="170"/>
    </row>
    <row r="772" customFormat="false" ht="13" hidden="true" customHeight="false" outlineLevel="0" collapsed="false">
      <c r="A772" s="0"/>
      <c r="B772" s="167" t="str">
        <f aca="false">IF(B671&lt;&gt;"",B671,"")</f>
        <v/>
      </c>
      <c r="C772" s="116" t="str">
        <f aca="false">IF(C671&lt;&gt;"",C671,"")</f>
        <v/>
      </c>
      <c r="D772" s="116" t="str">
        <f aca="false">IF(D671&lt;&gt;"",D671,"")</f>
        <v/>
      </c>
      <c r="E772" s="116" t="str">
        <f aca="false">IF(E671&lt;&gt;"",E671,"")</f>
        <v/>
      </c>
      <c r="F772" s="116" t="n">
        <v>8</v>
      </c>
      <c r="G772" s="168" t="n">
        <f aca="false">G671</f>
        <v>1</v>
      </c>
      <c r="H772" s="49" t="n">
        <f aca="false">IF($G772&lt;&gt;"",G772,"")</f>
        <v>1</v>
      </c>
      <c r="I772" s="169"/>
      <c r="J772" s="170"/>
      <c r="K772" s="171" t="str">
        <f aca="false">IF($B772&lt;&gt;"",IF(I772,(INDEX(P$718:Q$721,MATCH(H772,P$718:P$721),2)/I772)*1000,0),"")</f>
        <v/>
      </c>
      <c r="L772" s="171" t="str">
        <f aca="false">IF(Q$11&lt;&gt;"",IF($B772&lt;&gt;"",K772-J772,""),"")</f>
        <v/>
      </c>
      <c r="M772" s="172" t="str">
        <f aca="false">IF(B772&lt;&gt;"",RANK(L772,L$718:L$817),"")</f>
        <v/>
      </c>
      <c r="N772" s="172" t="str">
        <f aca="false">IF(B772&lt;&gt;"",'Classement Général'!BH65,"")</f>
        <v/>
      </c>
      <c r="O772" s="172" t="str">
        <f aca="false">IF(B166&lt;&gt;"",'Calculs (M1..M20)'!A68,"")</f>
        <v/>
      </c>
      <c r="P772" s="0"/>
      <c r="Q772" s="0"/>
      <c r="R772" s="0"/>
      <c r="S772" s="0"/>
      <c r="T772" s="0"/>
      <c r="U772" s="0"/>
      <c r="V772" s="0"/>
      <c r="AH772" s="49" t="n">
        <f aca="false">IF($G772&lt;&gt;"",AG772,"")</f>
        <v>0</v>
      </c>
      <c r="AI772" s="169"/>
      <c r="AJ772" s="170"/>
    </row>
    <row r="773" customFormat="false" ht="13" hidden="true" customHeight="false" outlineLevel="0" collapsed="false">
      <c r="A773" s="0"/>
      <c r="B773" s="167" t="str">
        <f aca="false">IF(B672&lt;&gt;"",B672,"")</f>
        <v/>
      </c>
      <c r="C773" s="116" t="str">
        <f aca="false">IF(C672&lt;&gt;"",C672,"")</f>
        <v/>
      </c>
      <c r="D773" s="116" t="str">
        <f aca="false">IF(D672&lt;&gt;"",D672,"")</f>
        <v/>
      </c>
      <c r="E773" s="116" t="str">
        <f aca="false">IF(E672&lt;&gt;"",E672,"")</f>
        <v/>
      </c>
      <c r="F773" s="116" t="n">
        <v>8</v>
      </c>
      <c r="G773" s="168" t="n">
        <f aca="false">G672</f>
        <v>1</v>
      </c>
      <c r="H773" s="49" t="n">
        <f aca="false">IF($G773&lt;&gt;"",G773,"")</f>
        <v>1</v>
      </c>
      <c r="I773" s="169"/>
      <c r="J773" s="170"/>
      <c r="K773" s="171" t="str">
        <f aca="false">IF($B773&lt;&gt;"",IF(I773,(INDEX(P$718:Q$721,MATCH(H773,P$718:P$721),2)/I773)*1000,0),"")</f>
        <v/>
      </c>
      <c r="L773" s="171" t="str">
        <f aca="false">IF(Q$11&lt;&gt;"",IF($B773&lt;&gt;"",K773-J773,""),"")</f>
        <v/>
      </c>
      <c r="M773" s="172" t="str">
        <f aca="false">IF(B773&lt;&gt;"",RANK(L773,L$718:L$817),"")</f>
        <v/>
      </c>
      <c r="N773" s="172" t="str">
        <f aca="false">IF(B773&lt;&gt;"",'Classement Général'!BH66,"")</f>
        <v/>
      </c>
      <c r="O773" s="172" t="str">
        <f aca="false">IF(B167&lt;&gt;"",'Calculs (M1..M20)'!A69,"")</f>
        <v/>
      </c>
      <c r="P773" s="0"/>
      <c r="Q773" s="0"/>
      <c r="R773" s="0"/>
      <c r="S773" s="0"/>
      <c r="T773" s="0"/>
      <c r="U773" s="0"/>
      <c r="V773" s="0"/>
      <c r="AH773" s="49" t="n">
        <f aca="false">IF($G773&lt;&gt;"",AG773,"")</f>
        <v>0</v>
      </c>
      <c r="AI773" s="169"/>
      <c r="AJ773" s="170"/>
    </row>
    <row r="774" customFormat="false" ht="13" hidden="true" customHeight="false" outlineLevel="0" collapsed="false">
      <c r="A774" s="0"/>
      <c r="B774" s="167" t="str">
        <f aca="false">IF(B673&lt;&gt;"",B673,"")</f>
        <v/>
      </c>
      <c r="C774" s="116" t="str">
        <f aca="false">IF(C673&lt;&gt;"",C673,"")</f>
        <v/>
      </c>
      <c r="D774" s="116" t="str">
        <f aca="false">IF(D673&lt;&gt;"",D673,"")</f>
        <v/>
      </c>
      <c r="E774" s="116" t="str">
        <f aca="false">IF(E673&lt;&gt;"",E673,"")</f>
        <v/>
      </c>
      <c r="F774" s="116" t="n">
        <v>8</v>
      </c>
      <c r="G774" s="168" t="n">
        <f aca="false">G673</f>
        <v>1</v>
      </c>
      <c r="H774" s="49" t="n">
        <f aca="false">IF($G774&lt;&gt;"",G774,"")</f>
        <v>1</v>
      </c>
      <c r="I774" s="169"/>
      <c r="J774" s="170"/>
      <c r="K774" s="171" t="str">
        <f aca="false">IF($B774&lt;&gt;"",IF(I774,(INDEX(P$718:Q$721,MATCH(H774,P$718:P$721),2)/I774)*1000,0),"")</f>
        <v/>
      </c>
      <c r="L774" s="171" t="str">
        <f aca="false">IF(Q$11&lt;&gt;"",IF($B774&lt;&gt;"",K774-J774,""),"")</f>
        <v/>
      </c>
      <c r="M774" s="172" t="str">
        <f aca="false">IF(B774&lt;&gt;"",RANK(L774,L$718:L$817),"")</f>
        <v/>
      </c>
      <c r="N774" s="172" t="str">
        <f aca="false">IF(B774&lt;&gt;"",'Classement Général'!BH67,"")</f>
        <v/>
      </c>
      <c r="O774" s="172" t="str">
        <f aca="false">IF(B168&lt;&gt;"",'Calculs (M1..M20)'!A70,"")</f>
        <v/>
      </c>
      <c r="P774" s="0"/>
      <c r="Q774" s="0"/>
      <c r="R774" s="0"/>
      <c r="S774" s="0"/>
      <c r="T774" s="0"/>
      <c r="U774" s="0"/>
      <c r="V774" s="0"/>
      <c r="AH774" s="49" t="n">
        <f aca="false">IF($G774&lt;&gt;"",AG774,"")</f>
        <v>0</v>
      </c>
      <c r="AI774" s="169"/>
      <c r="AJ774" s="170"/>
    </row>
    <row r="775" customFormat="false" ht="13" hidden="true" customHeight="false" outlineLevel="0" collapsed="false">
      <c r="A775" s="0"/>
      <c r="B775" s="167" t="str">
        <f aca="false">IF(B674&lt;&gt;"",B674,"")</f>
        <v/>
      </c>
      <c r="C775" s="116" t="str">
        <f aca="false">IF(C674&lt;&gt;"",C674,"")</f>
        <v/>
      </c>
      <c r="D775" s="116" t="str">
        <f aca="false">IF(D674&lt;&gt;"",D674,"")</f>
        <v/>
      </c>
      <c r="E775" s="116" t="str">
        <f aca="false">IF(E674&lt;&gt;"",E674,"")</f>
        <v/>
      </c>
      <c r="F775" s="116" t="n">
        <v>8</v>
      </c>
      <c r="G775" s="168" t="n">
        <f aca="false">G674</f>
        <v>0</v>
      </c>
      <c r="H775" s="49" t="n">
        <f aca="false">IF($G775&lt;&gt;"",G775,"")</f>
        <v>0</v>
      </c>
      <c r="I775" s="169"/>
      <c r="J775" s="170"/>
      <c r="K775" s="171" t="str">
        <f aca="false">IF($B775&lt;&gt;"",IF(I775,(INDEX(P$718:Q$721,MATCH(H775,P$718:P$721),2)/I775)*1000,0),"")</f>
        <v/>
      </c>
      <c r="L775" s="171" t="str">
        <f aca="false">IF(Q$11&lt;&gt;"",IF($B775&lt;&gt;"",K775-J775,""),"")</f>
        <v/>
      </c>
      <c r="M775" s="172" t="str">
        <f aca="false">IF(B775&lt;&gt;"",RANK(L775,L$718:L$817),"")</f>
        <v/>
      </c>
      <c r="N775" s="172" t="str">
        <f aca="false">IF(B775&lt;&gt;"",'Classement Général'!BH68,"")</f>
        <v/>
      </c>
      <c r="O775" s="172" t="str">
        <f aca="false">IF(B169&lt;&gt;"",'Calculs (M1..M20)'!A71,"")</f>
        <v/>
      </c>
      <c r="P775" s="0"/>
      <c r="Q775" s="0"/>
      <c r="R775" s="0"/>
      <c r="S775" s="0"/>
      <c r="T775" s="0"/>
      <c r="U775" s="0"/>
      <c r="V775" s="0"/>
      <c r="AH775" s="49" t="n">
        <f aca="false">IF($G775&lt;&gt;"",AG775,"")</f>
        <v>0</v>
      </c>
      <c r="AI775" s="169"/>
      <c r="AJ775" s="170"/>
    </row>
    <row r="776" customFormat="false" ht="13" hidden="true" customHeight="false" outlineLevel="0" collapsed="false">
      <c r="A776" s="0"/>
      <c r="B776" s="167" t="str">
        <f aca="false">IF(B675&lt;&gt;"",B675,"")</f>
        <v/>
      </c>
      <c r="C776" s="116" t="str">
        <f aca="false">IF(C675&lt;&gt;"",C675,"")</f>
        <v/>
      </c>
      <c r="D776" s="116" t="str">
        <f aca="false">IF(D675&lt;&gt;"",D675,"")</f>
        <v/>
      </c>
      <c r="E776" s="116" t="str">
        <f aca="false">IF(E675&lt;&gt;"",E675,"")</f>
        <v/>
      </c>
      <c r="F776" s="116" t="n">
        <v>8</v>
      </c>
      <c r="G776" s="168" t="n">
        <f aca="false">G675</f>
        <v>0</v>
      </c>
      <c r="H776" s="49" t="n">
        <f aca="false">IF($G776&lt;&gt;"",G776,"")</f>
        <v>0</v>
      </c>
      <c r="I776" s="169"/>
      <c r="J776" s="170"/>
      <c r="K776" s="171" t="str">
        <f aca="false">IF($B776&lt;&gt;"",IF(I776,(INDEX(P$718:Q$721,MATCH(H776,P$718:P$721),2)/I776)*1000,0),"")</f>
        <v/>
      </c>
      <c r="L776" s="171" t="str">
        <f aca="false">IF(Q$11&lt;&gt;"",IF($B776&lt;&gt;"",K776-J776,""),"")</f>
        <v/>
      </c>
      <c r="M776" s="172" t="str">
        <f aca="false">IF(B776&lt;&gt;"",RANK(L776,L$718:L$817),"")</f>
        <v/>
      </c>
      <c r="N776" s="172" t="str">
        <f aca="false">IF(B776&lt;&gt;"",'Classement Général'!BH69,"")</f>
        <v/>
      </c>
      <c r="O776" s="172" t="str">
        <f aca="false">IF(B170&lt;&gt;"",'Calculs (M1..M20)'!A72,"")</f>
        <v/>
      </c>
      <c r="P776" s="0"/>
      <c r="Q776" s="0"/>
      <c r="R776" s="0"/>
      <c r="S776" s="0"/>
      <c r="T776" s="0"/>
      <c r="U776" s="0"/>
      <c r="V776" s="0"/>
      <c r="AH776" s="49" t="n">
        <f aca="false">IF($G776&lt;&gt;"",AG776,"")</f>
        <v>0</v>
      </c>
      <c r="AI776" s="169"/>
      <c r="AJ776" s="170"/>
    </row>
    <row r="777" customFormat="false" ht="13" hidden="true" customHeight="false" outlineLevel="0" collapsed="false">
      <c r="A777" s="0"/>
      <c r="B777" s="167" t="str">
        <f aca="false">IF(B676&lt;&gt;"",B676,"")</f>
        <v/>
      </c>
      <c r="C777" s="116" t="str">
        <f aca="false">IF(C676&lt;&gt;"",C676,"")</f>
        <v/>
      </c>
      <c r="D777" s="116" t="str">
        <f aca="false">IF(D676&lt;&gt;"",D676,"")</f>
        <v/>
      </c>
      <c r="E777" s="116" t="str">
        <f aca="false">IF(E676&lt;&gt;"",E676,"")</f>
        <v/>
      </c>
      <c r="F777" s="116" t="n">
        <v>8</v>
      </c>
      <c r="G777" s="168" t="n">
        <f aca="false">G676</f>
        <v>0</v>
      </c>
      <c r="H777" s="49" t="n">
        <f aca="false">IF($G777&lt;&gt;"",G777,"")</f>
        <v>0</v>
      </c>
      <c r="I777" s="169"/>
      <c r="J777" s="170"/>
      <c r="K777" s="171" t="str">
        <f aca="false">IF($B777&lt;&gt;"",IF(I777,(INDEX(P$718:Q$721,MATCH(H777,P$718:P$721),2)/I777)*1000,0),"")</f>
        <v/>
      </c>
      <c r="L777" s="171" t="str">
        <f aca="false">IF(Q$11&lt;&gt;"",IF($B777&lt;&gt;"",K777-J777,""),"")</f>
        <v/>
      </c>
      <c r="M777" s="172" t="str">
        <f aca="false">IF(B777&lt;&gt;"",RANK(L777,L$718:L$817),"")</f>
        <v/>
      </c>
      <c r="N777" s="172" t="str">
        <f aca="false">IF(B777&lt;&gt;"",'Classement Général'!BH70,"")</f>
        <v/>
      </c>
      <c r="O777" s="172" t="str">
        <f aca="false">IF(B171&lt;&gt;"",'Calculs (M1..M20)'!A73,"")</f>
        <v/>
      </c>
      <c r="P777" s="0"/>
      <c r="Q777" s="0"/>
      <c r="R777" s="0"/>
      <c r="S777" s="0"/>
      <c r="T777" s="0"/>
      <c r="U777" s="0"/>
      <c r="V777" s="0"/>
      <c r="AH777" s="49" t="n">
        <f aca="false">IF($G777&lt;&gt;"",AG777,"")</f>
        <v>0</v>
      </c>
      <c r="AI777" s="169"/>
      <c r="AJ777" s="170"/>
    </row>
    <row r="778" customFormat="false" ht="13" hidden="true" customHeight="false" outlineLevel="0" collapsed="false">
      <c r="A778" s="0"/>
      <c r="B778" s="167" t="str">
        <f aca="false">IF(B677&lt;&gt;"",B677,"")</f>
        <v/>
      </c>
      <c r="C778" s="116" t="str">
        <f aca="false">IF(C677&lt;&gt;"",C677,"")</f>
        <v/>
      </c>
      <c r="D778" s="116" t="str">
        <f aca="false">IF(D677&lt;&gt;"",D677,"")</f>
        <v/>
      </c>
      <c r="E778" s="116" t="str">
        <f aca="false">IF(E677&lt;&gt;"",E677,"")</f>
        <v/>
      </c>
      <c r="F778" s="116" t="n">
        <v>8</v>
      </c>
      <c r="G778" s="168" t="n">
        <f aca="false">G677</f>
        <v>0</v>
      </c>
      <c r="H778" s="49" t="n">
        <f aca="false">IF($G778&lt;&gt;"",G778,"")</f>
        <v>0</v>
      </c>
      <c r="I778" s="169"/>
      <c r="J778" s="170"/>
      <c r="K778" s="171" t="str">
        <f aca="false">IF($B778&lt;&gt;"",IF(I778,(INDEX(P$718:Q$721,MATCH(H778,P$718:P$721),2)/I778)*1000,0),"")</f>
        <v/>
      </c>
      <c r="L778" s="171" t="str">
        <f aca="false">IF(Q$11&lt;&gt;"",IF($B778&lt;&gt;"",K778-J778,""),"")</f>
        <v/>
      </c>
      <c r="M778" s="172" t="str">
        <f aca="false">IF(B778&lt;&gt;"",RANK(L778,L$718:L$817),"")</f>
        <v/>
      </c>
      <c r="N778" s="172" t="str">
        <f aca="false">IF(B778&lt;&gt;"",'Classement Général'!BH71,"")</f>
        <v/>
      </c>
      <c r="O778" s="172" t="str">
        <f aca="false">IF(B172&lt;&gt;"",'Calculs (M1..M20)'!A74,"")</f>
        <v/>
      </c>
      <c r="P778" s="0"/>
      <c r="Q778" s="0"/>
      <c r="R778" s="0"/>
      <c r="S778" s="0"/>
      <c r="T778" s="0"/>
      <c r="U778" s="0"/>
      <c r="V778" s="0"/>
      <c r="AH778" s="49" t="n">
        <f aca="false">IF($G778&lt;&gt;"",AG778,"")</f>
        <v>0</v>
      </c>
      <c r="AI778" s="169"/>
      <c r="AJ778" s="170"/>
    </row>
    <row r="779" customFormat="false" ht="13" hidden="true" customHeight="false" outlineLevel="0" collapsed="false">
      <c r="A779" s="0"/>
      <c r="B779" s="167" t="str">
        <f aca="false">IF(B678&lt;&gt;"",B678,"")</f>
        <v/>
      </c>
      <c r="C779" s="116" t="str">
        <f aca="false">IF(C678&lt;&gt;"",C678,"")</f>
        <v/>
      </c>
      <c r="D779" s="116" t="str">
        <f aca="false">IF(D678&lt;&gt;"",D678,"")</f>
        <v/>
      </c>
      <c r="E779" s="116" t="str">
        <f aca="false">IF(E678&lt;&gt;"",E678,"")</f>
        <v/>
      </c>
      <c r="F779" s="116" t="n">
        <v>8</v>
      </c>
      <c r="G779" s="168" t="n">
        <f aca="false">G678</f>
        <v>0</v>
      </c>
      <c r="H779" s="49" t="n">
        <f aca="false">IF($G779&lt;&gt;"",G779,"")</f>
        <v>0</v>
      </c>
      <c r="I779" s="169"/>
      <c r="J779" s="170"/>
      <c r="K779" s="171" t="str">
        <f aca="false">IF($B779&lt;&gt;"",IF(I779,(INDEX(P$718:Q$721,MATCH(H779,P$718:P$721),2)/I779)*1000,0),"")</f>
        <v/>
      </c>
      <c r="L779" s="171" t="str">
        <f aca="false">IF(Q$11&lt;&gt;"",IF($B779&lt;&gt;"",K779-J779,""),"")</f>
        <v/>
      </c>
      <c r="M779" s="172" t="str">
        <f aca="false">IF(B779&lt;&gt;"",RANK(L779,L$718:L$817),"")</f>
        <v/>
      </c>
      <c r="N779" s="172" t="str">
        <f aca="false">IF(B779&lt;&gt;"",'Classement Général'!BH72,"")</f>
        <v/>
      </c>
      <c r="O779" s="172" t="str">
        <f aca="false">IF(B173&lt;&gt;"",'Calculs (M1..M20)'!A75,"")</f>
        <v/>
      </c>
      <c r="P779" s="0"/>
      <c r="Q779" s="0"/>
      <c r="R779" s="0"/>
      <c r="S779" s="0"/>
      <c r="T779" s="0"/>
      <c r="U779" s="0"/>
      <c r="V779" s="0"/>
      <c r="AH779" s="49" t="n">
        <f aca="false">IF($G779&lt;&gt;"",AG779,"")</f>
        <v>0</v>
      </c>
      <c r="AI779" s="169"/>
      <c r="AJ779" s="170"/>
    </row>
    <row r="780" customFormat="false" ht="13" hidden="true" customHeight="false" outlineLevel="0" collapsed="false">
      <c r="A780" s="0"/>
      <c r="B780" s="167" t="str">
        <f aca="false">IF(B679&lt;&gt;"",B679,"")</f>
        <v/>
      </c>
      <c r="C780" s="116" t="str">
        <f aca="false">IF(C679&lt;&gt;"",C679,"")</f>
        <v/>
      </c>
      <c r="D780" s="116" t="str">
        <f aca="false">IF(D679&lt;&gt;"",D679,"")</f>
        <v/>
      </c>
      <c r="E780" s="116" t="str">
        <f aca="false">IF(E679&lt;&gt;"",E679,"")</f>
        <v/>
      </c>
      <c r="F780" s="116" t="n">
        <v>8</v>
      </c>
      <c r="G780" s="168" t="n">
        <f aca="false">G679</f>
        <v>0</v>
      </c>
      <c r="H780" s="49" t="n">
        <f aca="false">IF($G780&lt;&gt;"",G780,"")</f>
        <v>0</v>
      </c>
      <c r="I780" s="169"/>
      <c r="J780" s="170"/>
      <c r="K780" s="171" t="str">
        <f aca="false">IF($B780&lt;&gt;"",IF(I780,(INDEX(P$718:Q$721,MATCH(H780,P$718:P$721),2)/I780)*1000,0),"")</f>
        <v/>
      </c>
      <c r="L780" s="171" t="str">
        <f aca="false">IF(Q$11&lt;&gt;"",IF($B780&lt;&gt;"",K780-J780,""),"")</f>
        <v/>
      </c>
      <c r="M780" s="172" t="str">
        <f aca="false">IF(B780&lt;&gt;"",RANK(L780,L$718:L$817),"")</f>
        <v/>
      </c>
      <c r="N780" s="172" t="str">
        <f aca="false">IF(B780&lt;&gt;"",'Classement Général'!BH73,"")</f>
        <v/>
      </c>
      <c r="O780" s="172" t="str">
        <f aca="false">IF(B174&lt;&gt;"",'Calculs (M1..M20)'!A76,"")</f>
        <v/>
      </c>
      <c r="P780" s="0"/>
      <c r="Q780" s="0"/>
      <c r="R780" s="0"/>
      <c r="S780" s="0"/>
      <c r="T780" s="0"/>
      <c r="U780" s="0"/>
      <c r="V780" s="0"/>
      <c r="AH780" s="49" t="n">
        <f aca="false">IF($G780&lt;&gt;"",AG780,"")</f>
        <v>0</v>
      </c>
      <c r="AI780" s="169"/>
      <c r="AJ780" s="170"/>
    </row>
    <row r="781" customFormat="false" ht="13" hidden="true" customHeight="false" outlineLevel="0" collapsed="false">
      <c r="A781" s="0"/>
      <c r="B781" s="167" t="str">
        <f aca="false">IF(B680&lt;&gt;"",B680,"")</f>
        <v/>
      </c>
      <c r="C781" s="116" t="str">
        <f aca="false">IF(C680&lt;&gt;"",C680,"")</f>
        <v/>
      </c>
      <c r="D781" s="116" t="str">
        <f aca="false">IF(D680&lt;&gt;"",D680,"")</f>
        <v/>
      </c>
      <c r="E781" s="116" t="str">
        <f aca="false">IF(E680&lt;&gt;"",E680,"")</f>
        <v/>
      </c>
      <c r="F781" s="116" t="n">
        <v>8</v>
      </c>
      <c r="G781" s="168" t="n">
        <f aca="false">G680</f>
        <v>0</v>
      </c>
      <c r="H781" s="49" t="n">
        <f aca="false">IF($G781&lt;&gt;"",G781,"")</f>
        <v>0</v>
      </c>
      <c r="I781" s="169"/>
      <c r="J781" s="170"/>
      <c r="K781" s="171" t="str">
        <f aca="false">IF($B781&lt;&gt;"",IF(I781,(INDEX(P$718:Q$721,MATCH(H781,P$718:P$721),2)/I781)*1000,0),"")</f>
        <v/>
      </c>
      <c r="L781" s="171" t="str">
        <f aca="false">IF(Q$11&lt;&gt;"",IF($B781&lt;&gt;"",K781-J781,""),"")</f>
        <v/>
      </c>
      <c r="M781" s="172" t="str">
        <f aca="false">IF(B781&lt;&gt;"",RANK(L781,L$718:L$817),"")</f>
        <v/>
      </c>
      <c r="N781" s="172" t="str">
        <f aca="false">IF(B781&lt;&gt;"",'Classement Général'!BH74,"")</f>
        <v/>
      </c>
      <c r="O781" s="172" t="str">
        <f aca="false">IF(B175&lt;&gt;"",'Calculs (M1..M20)'!A77,"")</f>
        <v/>
      </c>
      <c r="P781" s="0"/>
      <c r="Q781" s="0"/>
      <c r="R781" s="0"/>
      <c r="S781" s="0"/>
      <c r="T781" s="0"/>
      <c r="U781" s="0"/>
      <c r="V781" s="0"/>
      <c r="AH781" s="49" t="n">
        <f aca="false">IF($G781&lt;&gt;"",AG781,"")</f>
        <v>0</v>
      </c>
      <c r="AI781" s="169"/>
      <c r="AJ781" s="170"/>
    </row>
    <row r="782" customFormat="false" ht="13" hidden="true" customHeight="false" outlineLevel="0" collapsed="false">
      <c r="A782" s="0"/>
      <c r="B782" s="167" t="str">
        <f aca="false">IF(B681&lt;&gt;"",B681,"")</f>
        <v/>
      </c>
      <c r="C782" s="116" t="str">
        <f aca="false">IF(C681&lt;&gt;"",C681,"")</f>
        <v/>
      </c>
      <c r="D782" s="116" t="str">
        <f aca="false">IF(D681&lt;&gt;"",D681,"")</f>
        <v/>
      </c>
      <c r="E782" s="116" t="str">
        <f aca="false">IF(E681&lt;&gt;"",E681,"")</f>
        <v/>
      </c>
      <c r="F782" s="116" t="n">
        <v>8</v>
      </c>
      <c r="G782" s="168" t="n">
        <f aca="false">G681</f>
        <v>0</v>
      </c>
      <c r="H782" s="49" t="n">
        <f aca="false">IF($G782&lt;&gt;"",G782,"")</f>
        <v>0</v>
      </c>
      <c r="I782" s="169"/>
      <c r="J782" s="170"/>
      <c r="K782" s="171" t="str">
        <f aca="false">IF($B782&lt;&gt;"",IF(I782,(INDEX(P$718:Q$721,MATCH(H782,P$718:P$721),2)/I782)*1000,0),"")</f>
        <v/>
      </c>
      <c r="L782" s="171" t="str">
        <f aca="false">IF(Q$11&lt;&gt;"",IF($B782&lt;&gt;"",K782-J782,""),"")</f>
        <v/>
      </c>
      <c r="M782" s="172" t="str">
        <f aca="false">IF(B782&lt;&gt;"",RANK(L782,L$718:L$817),"")</f>
        <v/>
      </c>
      <c r="N782" s="172" t="str">
        <f aca="false">IF(B782&lt;&gt;"",'Classement Général'!BH75,"")</f>
        <v/>
      </c>
      <c r="O782" s="172" t="str">
        <f aca="false">IF(B176&lt;&gt;"",'Calculs (M1..M20)'!A78,"")</f>
        <v/>
      </c>
      <c r="P782" s="0"/>
      <c r="Q782" s="0"/>
      <c r="R782" s="0"/>
      <c r="S782" s="0"/>
      <c r="T782" s="0"/>
      <c r="U782" s="0"/>
      <c r="V782" s="0"/>
      <c r="AH782" s="49" t="n">
        <f aca="false">IF($G782&lt;&gt;"",AG782,"")</f>
        <v>0</v>
      </c>
      <c r="AI782" s="169"/>
      <c r="AJ782" s="170"/>
    </row>
    <row r="783" customFormat="false" ht="13" hidden="true" customHeight="false" outlineLevel="0" collapsed="false">
      <c r="A783" s="0"/>
      <c r="B783" s="167" t="str">
        <f aca="false">IF(B682&lt;&gt;"",B682,"")</f>
        <v/>
      </c>
      <c r="C783" s="116" t="str">
        <f aca="false">IF(C682&lt;&gt;"",C682,"")</f>
        <v/>
      </c>
      <c r="D783" s="116" t="str">
        <f aca="false">IF(D682&lt;&gt;"",D682,"")</f>
        <v/>
      </c>
      <c r="E783" s="116" t="str">
        <f aca="false">IF(E682&lt;&gt;"",E682,"")</f>
        <v/>
      </c>
      <c r="F783" s="116" t="n">
        <v>8</v>
      </c>
      <c r="G783" s="168" t="n">
        <f aca="false">G682</f>
        <v>0</v>
      </c>
      <c r="H783" s="49" t="n">
        <f aca="false">IF($G783&lt;&gt;"",G783,"")</f>
        <v>0</v>
      </c>
      <c r="I783" s="169"/>
      <c r="J783" s="170"/>
      <c r="K783" s="171" t="str">
        <f aca="false">IF($B783&lt;&gt;"",IF(I783,(INDEX(P$718:Q$721,MATCH(H783,P$718:P$721),2)/I783)*1000,0),"")</f>
        <v/>
      </c>
      <c r="L783" s="171" t="str">
        <f aca="false">IF(Q$11&lt;&gt;"",IF($B783&lt;&gt;"",K783-J783,""),"")</f>
        <v/>
      </c>
      <c r="M783" s="172" t="str">
        <f aca="false">IF(B783&lt;&gt;"",RANK(L783,L$718:L$817),"")</f>
        <v/>
      </c>
      <c r="N783" s="172" t="str">
        <f aca="false">IF(B783&lt;&gt;"",'Classement Général'!BH76,"")</f>
        <v/>
      </c>
      <c r="O783" s="172" t="str">
        <f aca="false">IF(B177&lt;&gt;"",'Calculs (M1..M20)'!A79,"")</f>
        <v/>
      </c>
      <c r="P783" s="0"/>
      <c r="Q783" s="0"/>
      <c r="R783" s="0"/>
      <c r="S783" s="0"/>
      <c r="T783" s="0"/>
      <c r="U783" s="0"/>
      <c r="V783" s="0"/>
      <c r="AH783" s="49" t="n">
        <f aca="false">IF($G783&lt;&gt;"",AG783,"")</f>
        <v>0</v>
      </c>
      <c r="AI783" s="169"/>
      <c r="AJ783" s="170"/>
    </row>
    <row r="784" customFormat="false" ht="13" hidden="true" customHeight="false" outlineLevel="0" collapsed="false">
      <c r="A784" s="0"/>
      <c r="B784" s="167" t="str">
        <f aca="false">IF(B683&lt;&gt;"",B683,"")</f>
        <v/>
      </c>
      <c r="C784" s="116" t="str">
        <f aca="false">IF(C683&lt;&gt;"",C683,"")</f>
        <v/>
      </c>
      <c r="D784" s="116" t="str">
        <f aca="false">IF(D683&lt;&gt;"",D683,"")</f>
        <v/>
      </c>
      <c r="E784" s="116" t="str">
        <f aca="false">IF(E683&lt;&gt;"",E683,"")</f>
        <v/>
      </c>
      <c r="F784" s="116" t="n">
        <v>8</v>
      </c>
      <c r="G784" s="168" t="n">
        <f aca="false">G683</f>
        <v>0</v>
      </c>
      <c r="H784" s="49" t="n">
        <f aca="false">IF($G784&lt;&gt;"",G784,"")</f>
        <v>0</v>
      </c>
      <c r="I784" s="169"/>
      <c r="J784" s="170"/>
      <c r="K784" s="171" t="str">
        <f aca="false">IF($B784&lt;&gt;"",IF(I784,(INDEX(P$718:Q$721,MATCH(H784,P$718:P$721),2)/I784)*1000,0),"")</f>
        <v/>
      </c>
      <c r="L784" s="171" t="str">
        <f aca="false">IF(Q$11&lt;&gt;"",IF($B784&lt;&gt;"",K784-J784,""),"")</f>
        <v/>
      </c>
      <c r="M784" s="172" t="str">
        <f aca="false">IF(B784&lt;&gt;"",RANK(L784,L$718:L$817),"")</f>
        <v/>
      </c>
      <c r="N784" s="172" t="str">
        <f aca="false">IF(B784&lt;&gt;"",'Classement Général'!BH77,"")</f>
        <v/>
      </c>
      <c r="O784" s="172" t="str">
        <f aca="false">IF(B178&lt;&gt;"",'Calculs (M1..M20)'!A80,"")</f>
        <v/>
      </c>
      <c r="P784" s="0"/>
      <c r="Q784" s="0"/>
      <c r="R784" s="0"/>
      <c r="S784" s="0"/>
      <c r="T784" s="0"/>
      <c r="U784" s="0"/>
      <c r="V784" s="0"/>
      <c r="AH784" s="49" t="n">
        <f aca="false">IF($G784&lt;&gt;"",AG784,"")</f>
        <v>0</v>
      </c>
      <c r="AI784" s="169"/>
      <c r="AJ784" s="170"/>
    </row>
    <row r="785" customFormat="false" ht="13" hidden="true" customHeight="false" outlineLevel="0" collapsed="false">
      <c r="A785" s="0"/>
      <c r="B785" s="167" t="str">
        <f aca="false">IF(B684&lt;&gt;"",B684,"")</f>
        <v/>
      </c>
      <c r="C785" s="116" t="str">
        <f aca="false">IF(C684&lt;&gt;"",C684,"")</f>
        <v/>
      </c>
      <c r="D785" s="116" t="str">
        <f aca="false">IF(D684&lt;&gt;"",D684,"")</f>
        <v/>
      </c>
      <c r="E785" s="116" t="str">
        <f aca="false">IF(E684&lt;&gt;"",E684,"")</f>
        <v/>
      </c>
      <c r="F785" s="116" t="n">
        <v>8</v>
      </c>
      <c r="G785" s="168" t="n">
        <f aca="false">G684</f>
        <v>0</v>
      </c>
      <c r="H785" s="49" t="n">
        <f aca="false">IF($G785&lt;&gt;"",G785,"")</f>
        <v>0</v>
      </c>
      <c r="I785" s="169"/>
      <c r="J785" s="170"/>
      <c r="K785" s="171" t="str">
        <f aca="false">IF($B785&lt;&gt;"",IF(I785,(INDEX(P$718:Q$721,MATCH(H785,P$718:P$721),2)/I785)*1000,0),"")</f>
        <v/>
      </c>
      <c r="L785" s="171" t="str">
        <f aca="false">IF(Q$11&lt;&gt;"",IF($B785&lt;&gt;"",K785-J785,""),"")</f>
        <v/>
      </c>
      <c r="M785" s="172" t="str">
        <f aca="false">IF(B785&lt;&gt;"",RANK(L785,L$718:L$817),"")</f>
        <v/>
      </c>
      <c r="N785" s="172" t="str">
        <f aca="false">IF(B785&lt;&gt;"",'Classement Général'!BH78,"")</f>
        <v/>
      </c>
      <c r="O785" s="172" t="str">
        <f aca="false">IF(B179&lt;&gt;"",'Calculs (M1..M20)'!A81,"")</f>
        <v/>
      </c>
      <c r="P785" s="0"/>
      <c r="Q785" s="0"/>
      <c r="R785" s="0"/>
      <c r="S785" s="0"/>
      <c r="T785" s="0"/>
      <c r="U785" s="0"/>
      <c r="V785" s="0"/>
      <c r="AH785" s="49" t="n">
        <f aca="false">IF($G785&lt;&gt;"",AG785,"")</f>
        <v>0</v>
      </c>
      <c r="AI785" s="169"/>
      <c r="AJ785" s="170"/>
    </row>
    <row r="786" customFormat="false" ht="13" hidden="true" customHeight="false" outlineLevel="0" collapsed="false">
      <c r="A786" s="0"/>
      <c r="B786" s="167" t="str">
        <f aca="false">IF(B685&lt;&gt;"",B685,"")</f>
        <v/>
      </c>
      <c r="C786" s="116" t="str">
        <f aca="false">IF(C685&lt;&gt;"",C685,"")</f>
        <v/>
      </c>
      <c r="D786" s="116" t="str">
        <f aca="false">IF(D685&lt;&gt;"",D685,"")</f>
        <v/>
      </c>
      <c r="E786" s="116" t="str">
        <f aca="false">IF(E685&lt;&gt;"",E685,"")</f>
        <v/>
      </c>
      <c r="F786" s="116" t="n">
        <v>8</v>
      </c>
      <c r="G786" s="168" t="n">
        <f aca="false">G685</f>
        <v>0</v>
      </c>
      <c r="H786" s="49" t="n">
        <f aca="false">IF($G786&lt;&gt;"",G786,"")</f>
        <v>0</v>
      </c>
      <c r="I786" s="169"/>
      <c r="J786" s="170"/>
      <c r="K786" s="171" t="str">
        <f aca="false">IF($B786&lt;&gt;"",IF(I786,(INDEX(P$718:Q$721,MATCH(H786,P$718:P$721),2)/I786)*1000,0),"")</f>
        <v/>
      </c>
      <c r="L786" s="171" t="str">
        <f aca="false">IF(Q$11&lt;&gt;"",IF($B786&lt;&gt;"",K786-J786,""),"")</f>
        <v/>
      </c>
      <c r="M786" s="172" t="str">
        <f aca="false">IF(B786&lt;&gt;"",RANK(L786,L$718:L$817),"")</f>
        <v/>
      </c>
      <c r="N786" s="172" t="str">
        <f aca="false">IF(B786&lt;&gt;"",'Classement Général'!BH79,"")</f>
        <v/>
      </c>
      <c r="O786" s="172" t="str">
        <f aca="false">IF(B180&lt;&gt;"",'Calculs (M1..M20)'!A82,"")</f>
        <v/>
      </c>
      <c r="P786" s="0"/>
      <c r="Q786" s="0"/>
      <c r="R786" s="0"/>
      <c r="S786" s="0"/>
      <c r="T786" s="0"/>
      <c r="U786" s="0"/>
      <c r="V786" s="0"/>
      <c r="AH786" s="49" t="n">
        <f aca="false">IF($G786&lt;&gt;"",AG786,"")</f>
        <v>0</v>
      </c>
      <c r="AI786" s="169"/>
      <c r="AJ786" s="170"/>
    </row>
    <row r="787" customFormat="false" ht="13" hidden="true" customHeight="false" outlineLevel="0" collapsed="false">
      <c r="A787" s="0"/>
      <c r="B787" s="167" t="str">
        <f aca="false">IF(B686&lt;&gt;"",B686,"")</f>
        <v/>
      </c>
      <c r="C787" s="116" t="str">
        <f aca="false">IF(C686&lt;&gt;"",C686,"")</f>
        <v/>
      </c>
      <c r="D787" s="116" t="str">
        <f aca="false">IF(D686&lt;&gt;"",D686,"")</f>
        <v/>
      </c>
      <c r="E787" s="116" t="str">
        <f aca="false">IF(E686&lt;&gt;"",E686,"")</f>
        <v/>
      </c>
      <c r="F787" s="116" t="n">
        <v>8</v>
      </c>
      <c r="G787" s="168" t="n">
        <f aca="false">G686</f>
        <v>0</v>
      </c>
      <c r="H787" s="49" t="n">
        <f aca="false">IF($G787&lt;&gt;"",G787,"")</f>
        <v>0</v>
      </c>
      <c r="I787" s="169"/>
      <c r="J787" s="170"/>
      <c r="K787" s="171" t="str">
        <f aca="false">IF($B787&lt;&gt;"",IF(I787,(INDEX(P$718:Q$721,MATCH(H787,P$718:P$721),2)/I787)*1000,0),"")</f>
        <v/>
      </c>
      <c r="L787" s="171" t="str">
        <f aca="false">IF(Q$11&lt;&gt;"",IF($B787&lt;&gt;"",K787-J787,""),"")</f>
        <v/>
      </c>
      <c r="M787" s="172" t="str">
        <f aca="false">IF(B787&lt;&gt;"",RANK(L787,L$718:L$817),"")</f>
        <v/>
      </c>
      <c r="N787" s="172" t="str">
        <f aca="false">IF(B787&lt;&gt;"",'Classement Général'!BH80,"")</f>
        <v/>
      </c>
      <c r="O787" s="172" t="str">
        <f aca="false">IF(B181&lt;&gt;"",'Calculs (M1..M20)'!A83,"")</f>
        <v/>
      </c>
      <c r="P787" s="0"/>
      <c r="Q787" s="0"/>
      <c r="R787" s="0"/>
      <c r="S787" s="0"/>
      <c r="T787" s="0"/>
      <c r="U787" s="0"/>
      <c r="V787" s="0"/>
      <c r="AH787" s="49" t="n">
        <f aca="false">IF($G787&lt;&gt;"",AG787,"")</f>
        <v>0</v>
      </c>
      <c r="AI787" s="169"/>
      <c r="AJ787" s="170"/>
    </row>
    <row r="788" customFormat="false" ht="13" hidden="true" customHeight="false" outlineLevel="0" collapsed="false">
      <c r="A788" s="0"/>
      <c r="B788" s="167" t="str">
        <f aca="false">IF(B687&lt;&gt;"",B687,"")</f>
        <v/>
      </c>
      <c r="C788" s="116" t="str">
        <f aca="false">IF(C687&lt;&gt;"",C687,"")</f>
        <v/>
      </c>
      <c r="D788" s="116" t="str">
        <f aca="false">IF(D687&lt;&gt;"",D687,"")</f>
        <v/>
      </c>
      <c r="E788" s="116" t="str">
        <f aca="false">IF(E687&lt;&gt;"",E687,"")</f>
        <v/>
      </c>
      <c r="F788" s="116" t="n">
        <v>8</v>
      </c>
      <c r="G788" s="168" t="n">
        <f aca="false">G687</f>
        <v>0</v>
      </c>
      <c r="H788" s="49" t="n">
        <f aca="false">IF($G788&lt;&gt;"",G788,"")</f>
        <v>0</v>
      </c>
      <c r="I788" s="169"/>
      <c r="J788" s="170"/>
      <c r="K788" s="171" t="str">
        <f aca="false">IF($B788&lt;&gt;"",IF(I788,(INDEX(P$718:Q$721,MATCH(H788,P$718:P$721),2)/I788)*1000,0),"")</f>
        <v/>
      </c>
      <c r="L788" s="171" t="str">
        <f aca="false">IF(Q$11&lt;&gt;"",IF($B788&lt;&gt;"",K788-J788,""),"")</f>
        <v/>
      </c>
      <c r="M788" s="172" t="str">
        <f aca="false">IF(B788&lt;&gt;"",RANK(L788,L$718:L$817),"")</f>
        <v/>
      </c>
      <c r="N788" s="172" t="str">
        <f aca="false">IF(B788&lt;&gt;"",'Classement Général'!BH81,"")</f>
        <v/>
      </c>
      <c r="O788" s="172" t="str">
        <f aca="false">IF(B182&lt;&gt;"",'Calculs (M1..M20)'!A84,"")</f>
        <v/>
      </c>
      <c r="P788" s="0"/>
      <c r="Q788" s="0"/>
      <c r="R788" s="0"/>
      <c r="S788" s="0"/>
      <c r="T788" s="0"/>
      <c r="U788" s="0"/>
      <c r="V788" s="0"/>
      <c r="AH788" s="49" t="n">
        <f aca="false">IF($G788&lt;&gt;"",AG788,"")</f>
        <v>0</v>
      </c>
      <c r="AI788" s="169"/>
      <c r="AJ788" s="170"/>
    </row>
    <row r="789" customFormat="false" ht="13" hidden="true" customHeight="false" outlineLevel="0" collapsed="false">
      <c r="A789" s="0"/>
      <c r="B789" s="167" t="str">
        <f aca="false">IF(B688&lt;&gt;"",B688,"")</f>
        <v/>
      </c>
      <c r="C789" s="116" t="str">
        <f aca="false">IF(C688&lt;&gt;"",C688,"")</f>
        <v/>
      </c>
      <c r="D789" s="116" t="str">
        <f aca="false">IF(D688&lt;&gt;"",D688,"")</f>
        <v/>
      </c>
      <c r="E789" s="116" t="str">
        <f aca="false">IF(E688&lt;&gt;"",E688,"")</f>
        <v/>
      </c>
      <c r="F789" s="116" t="n">
        <v>8</v>
      </c>
      <c r="G789" s="168" t="n">
        <f aca="false">G688</f>
        <v>0</v>
      </c>
      <c r="H789" s="49" t="n">
        <f aca="false">IF($G789&lt;&gt;"",G789,"")</f>
        <v>0</v>
      </c>
      <c r="I789" s="169"/>
      <c r="J789" s="170"/>
      <c r="K789" s="171" t="str">
        <f aca="false">IF($B789&lt;&gt;"",IF(I789,(INDEX(P$718:Q$721,MATCH(H789,P$718:P$721),2)/I789)*1000,0),"")</f>
        <v/>
      </c>
      <c r="L789" s="171" t="str">
        <f aca="false">IF(Q$11&lt;&gt;"",IF($B789&lt;&gt;"",K789-J789,""),"")</f>
        <v/>
      </c>
      <c r="M789" s="172" t="str">
        <f aca="false">IF(B789&lt;&gt;"",RANK(L789,L$718:L$817),"")</f>
        <v/>
      </c>
      <c r="N789" s="172" t="str">
        <f aca="false">IF(B789&lt;&gt;"",'Classement Général'!BH82,"")</f>
        <v/>
      </c>
      <c r="O789" s="172" t="str">
        <f aca="false">IF(B183&lt;&gt;"",'Calculs (M1..M20)'!A85,"")</f>
        <v/>
      </c>
      <c r="P789" s="0"/>
      <c r="Q789" s="0"/>
      <c r="R789" s="0"/>
      <c r="S789" s="0"/>
      <c r="T789" s="0"/>
      <c r="U789" s="0"/>
      <c r="V789" s="0"/>
      <c r="AH789" s="49" t="n">
        <f aca="false">IF($G789&lt;&gt;"",AG789,"")</f>
        <v>0</v>
      </c>
      <c r="AI789" s="169"/>
      <c r="AJ789" s="170"/>
    </row>
    <row r="790" customFormat="false" ht="13" hidden="true" customHeight="false" outlineLevel="0" collapsed="false">
      <c r="A790" s="0"/>
      <c r="B790" s="167" t="str">
        <f aca="false">IF(B689&lt;&gt;"",B689,"")</f>
        <v/>
      </c>
      <c r="C790" s="116" t="str">
        <f aca="false">IF(C689&lt;&gt;"",C689,"")</f>
        <v/>
      </c>
      <c r="D790" s="116" t="str">
        <f aca="false">IF(D689&lt;&gt;"",D689,"")</f>
        <v/>
      </c>
      <c r="E790" s="116" t="str">
        <f aca="false">IF(E689&lt;&gt;"",E689,"")</f>
        <v/>
      </c>
      <c r="F790" s="116" t="n">
        <v>8</v>
      </c>
      <c r="G790" s="168" t="n">
        <f aca="false">G689</f>
        <v>0</v>
      </c>
      <c r="H790" s="49" t="n">
        <f aca="false">IF($G790&lt;&gt;"",G790,"")</f>
        <v>0</v>
      </c>
      <c r="I790" s="169"/>
      <c r="J790" s="170"/>
      <c r="K790" s="171" t="str">
        <f aca="false">IF($B790&lt;&gt;"",IF(I790,(INDEX(P$718:Q$721,MATCH(H790,P$718:P$721),2)/I790)*1000,0),"")</f>
        <v/>
      </c>
      <c r="L790" s="171" t="str">
        <f aca="false">IF(Q$11&lt;&gt;"",IF($B790&lt;&gt;"",K790-J790,""),"")</f>
        <v/>
      </c>
      <c r="M790" s="172" t="str">
        <f aca="false">IF(B790&lt;&gt;"",RANK(L790,L$718:L$817),"")</f>
        <v/>
      </c>
      <c r="N790" s="172" t="str">
        <f aca="false">IF(B790&lt;&gt;"",'Classement Général'!BH83,"")</f>
        <v/>
      </c>
      <c r="O790" s="172" t="str">
        <f aca="false">IF(B184&lt;&gt;"",'Calculs (M1..M20)'!A86,"")</f>
        <v/>
      </c>
      <c r="P790" s="0"/>
      <c r="Q790" s="0"/>
      <c r="R790" s="0"/>
      <c r="S790" s="0"/>
      <c r="T790" s="0"/>
      <c r="U790" s="0"/>
      <c r="V790" s="0"/>
      <c r="AH790" s="49" t="n">
        <f aca="false">IF($G790&lt;&gt;"",AG790,"")</f>
        <v>0</v>
      </c>
      <c r="AI790" s="169"/>
      <c r="AJ790" s="170"/>
    </row>
    <row r="791" customFormat="false" ht="13" hidden="true" customHeight="false" outlineLevel="0" collapsed="false">
      <c r="A791" s="0"/>
      <c r="B791" s="167" t="str">
        <f aca="false">IF(B690&lt;&gt;"",B690,"")</f>
        <v/>
      </c>
      <c r="C791" s="116" t="str">
        <f aca="false">IF(C690&lt;&gt;"",C690,"")</f>
        <v/>
      </c>
      <c r="D791" s="116" t="str">
        <f aca="false">IF(D690&lt;&gt;"",D690,"")</f>
        <v/>
      </c>
      <c r="E791" s="116" t="str">
        <f aca="false">IF(E690&lt;&gt;"",E690,"")</f>
        <v/>
      </c>
      <c r="F791" s="116" t="n">
        <v>8</v>
      </c>
      <c r="G791" s="168" t="n">
        <f aca="false">G690</f>
        <v>0</v>
      </c>
      <c r="H791" s="49" t="n">
        <f aca="false">IF($G791&lt;&gt;"",G791,"")</f>
        <v>0</v>
      </c>
      <c r="I791" s="169"/>
      <c r="J791" s="170"/>
      <c r="K791" s="171" t="str">
        <f aca="false">IF($B791&lt;&gt;"",IF(I791,(INDEX(P$718:Q$721,MATCH(H791,P$718:P$721),2)/I791)*1000,0),"")</f>
        <v/>
      </c>
      <c r="L791" s="171" t="str">
        <f aca="false">IF(Q$11&lt;&gt;"",IF($B791&lt;&gt;"",K791-J791,""),"")</f>
        <v/>
      </c>
      <c r="M791" s="172" t="str">
        <f aca="false">IF(B791&lt;&gt;"",RANK(L791,L$718:L$817),"")</f>
        <v/>
      </c>
      <c r="N791" s="172" t="str">
        <f aca="false">IF(B791&lt;&gt;"",'Classement Général'!BH84,"")</f>
        <v/>
      </c>
      <c r="O791" s="172" t="str">
        <f aca="false">IF(B185&lt;&gt;"",'Calculs (M1..M20)'!A87,"")</f>
        <v/>
      </c>
      <c r="P791" s="0"/>
      <c r="Q791" s="0"/>
      <c r="R791" s="0"/>
      <c r="S791" s="0"/>
      <c r="T791" s="0"/>
      <c r="U791" s="0"/>
      <c r="V791" s="0"/>
      <c r="AH791" s="49" t="n">
        <f aca="false">IF($G791&lt;&gt;"",AG791,"")</f>
        <v>0</v>
      </c>
      <c r="AI791" s="169"/>
      <c r="AJ791" s="170"/>
    </row>
    <row r="792" customFormat="false" ht="13" hidden="true" customHeight="false" outlineLevel="0" collapsed="false">
      <c r="A792" s="0"/>
      <c r="B792" s="167" t="str">
        <f aca="false">IF(B691&lt;&gt;"",B691,"")</f>
        <v/>
      </c>
      <c r="C792" s="116" t="str">
        <f aca="false">IF(C691&lt;&gt;"",C691,"")</f>
        <v/>
      </c>
      <c r="D792" s="116" t="str">
        <f aca="false">IF(D691&lt;&gt;"",D691,"")</f>
        <v/>
      </c>
      <c r="E792" s="116" t="str">
        <f aca="false">IF(E691&lt;&gt;"",E691,"")</f>
        <v/>
      </c>
      <c r="F792" s="116" t="n">
        <v>8</v>
      </c>
      <c r="G792" s="168" t="n">
        <f aca="false">G691</f>
        <v>0</v>
      </c>
      <c r="H792" s="49" t="n">
        <f aca="false">IF($G792&lt;&gt;"",G792,"")</f>
        <v>0</v>
      </c>
      <c r="I792" s="169"/>
      <c r="J792" s="170"/>
      <c r="K792" s="171" t="str">
        <f aca="false">IF($B792&lt;&gt;"",IF(I792,(INDEX(P$718:Q$721,MATCH(H792,P$718:P$721),2)/I792)*1000,0),"")</f>
        <v/>
      </c>
      <c r="L792" s="171" t="str">
        <f aca="false">IF(Q$11&lt;&gt;"",IF($B792&lt;&gt;"",K792-J792,""),"")</f>
        <v/>
      </c>
      <c r="M792" s="172" t="str">
        <f aca="false">IF(B792&lt;&gt;"",RANK(L792,L$718:L$817),"")</f>
        <v/>
      </c>
      <c r="N792" s="172" t="str">
        <f aca="false">IF(B792&lt;&gt;"",'Classement Général'!BH85,"")</f>
        <v/>
      </c>
      <c r="O792" s="172" t="str">
        <f aca="false">IF(B186&lt;&gt;"",'Calculs (M1..M20)'!A88,"")</f>
        <v/>
      </c>
      <c r="P792" s="0"/>
      <c r="Q792" s="0"/>
      <c r="R792" s="0"/>
      <c r="S792" s="0"/>
      <c r="T792" s="0"/>
      <c r="U792" s="0"/>
      <c r="V792" s="0"/>
      <c r="AH792" s="49" t="n">
        <f aca="false">IF($G792&lt;&gt;"",AG792,"")</f>
        <v>0</v>
      </c>
      <c r="AI792" s="169"/>
      <c r="AJ792" s="170"/>
    </row>
    <row r="793" customFormat="false" ht="13" hidden="true" customHeight="false" outlineLevel="0" collapsed="false">
      <c r="A793" s="0"/>
      <c r="B793" s="167" t="str">
        <f aca="false">IF(B692&lt;&gt;"",B692,"")</f>
        <v/>
      </c>
      <c r="C793" s="116" t="str">
        <f aca="false">IF(C692&lt;&gt;"",C692,"")</f>
        <v/>
      </c>
      <c r="D793" s="116" t="str">
        <f aca="false">IF(D692&lt;&gt;"",D692,"")</f>
        <v/>
      </c>
      <c r="E793" s="116" t="str">
        <f aca="false">IF(E692&lt;&gt;"",E692,"")</f>
        <v/>
      </c>
      <c r="F793" s="116" t="n">
        <v>8</v>
      </c>
      <c r="G793" s="168" t="n">
        <f aca="false">G692</f>
        <v>0</v>
      </c>
      <c r="H793" s="49" t="n">
        <f aca="false">IF($G793&lt;&gt;"",G793,"")</f>
        <v>0</v>
      </c>
      <c r="I793" s="169"/>
      <c r="J793" s="170"/>
      <c r="K793" s="171" t="str">
        <f aca="false">IF($B793&lt;&gt;"",IF(I793,(INDEX(P$718:Q$721,MATCH(H793,P$718:P$721),2)/I793)*1000,0),"")</f>
        <v/>
      </c>
      <c r="L793" s="171" t="str">
        <f aca="false">IF(Q$11&lt;&gt;"",IF($B793&lt;&gt;"",K793-J793,""),"")</f>
        <v/>
      </c>
      <c r="M793" s="172" t="str">
        <f aca="false">IF(B793&lt;&gt;"",RANK(L793,L$718:L$817),"")</f>
        <v/>
      </c>
      <c r="N793" s="172" t="str">
        <f aca="false">IF(B793&lt;&gt;"",'Classement Général'!BH86,"")</f>
        <v/>
      </c>
      <c r="O793" s="172" t="str">
        <f aca="false">IF(B187&lt;&gt;"",'Calculs (M1..M20)'!A89,"")</f>
        <v/>
      </c>
      <c r="P793" s="0"/>
      <c r="Q793" s="0"/>
      <c r="R793" s="0"/>
      <c r="S793" s="0"/>
      <c r="T793" s="0"/>
      <c r="U793" s="0"/>
      <c r="V793" s="0"/>
      <c r="AH793" s="49" t="n">
        <f aca="false">IF($G793&lt;&gt;"",AG793,"")</f>
        <v>0</v>
      </c>
      <c r="AI793" s="169"/>
      <c r="AJ793" s="170"/>
    </row>
    <row r="794" customFormat="false" ht="13" hidden="true" customHeight="false" outlineLevel="0" collapsed="false">
      <c r="A794" s="0"/>
      <c r="B794" s="167" t="str">
        <f aca="false">IF(B693&lt;&gt;"",B693,"")</f>
        <v/>
      </c>
      <c r="C794" s="116" t="str">
        <f aca="false">IF(C693&lt;&gt;"",C693,"")</f>
        <v/>
      </c>
      <c r="D794" s="116" t="str">
        <f aca="false">IF(D693&lt;&gt;"",D693,"")</f>
        <v/>
      </c>
      <c r="E794" s="116" t="str">
        <f aca="false">IF(E693&lt;&gt;"",E693,"")</f>
        <v/>
      </c>
      <c r="F794" s="116" t="n">
        <v>8</v>
      </c>
      <c r="G794" s="168" t="n">
        <f aca="false">G693</f>
        <v>0</v>
      </c>
      <c r="H794" s="49" t="n">
        <f aca="false">IF($G794&lt;&gt;"",G794,"")</f>
        <v>0</v>
      </c>
      <c r="I794" s="169"/>
      <c r="J794" s="170"/>
      <c r="K794" s="171" t="str">
        <f aca="false">IF($B794&lt;&gt;"",IF(I794,(INDEX(P$718:Q$721,MATCH(H794,P$718:P$721),2)/I794)*1000,0),"")</f>
        <v/>
      </c>
      <c r="L794" s="171" t="str">
        <f aca="false">IF(Q$11&lt;&gt;"",IF($B794&lt;&gt;"",K794-J794,""),"")</f>
        <v/>
      </c>
      <c r="M794" s="172" t="str">
        <f aca="false">IF(B794&lt;&gt;"",RANK(L794,L$718:L$817),"")</f>
        <v/>
      </c>
      <c r="N794" s="172" t="str">
        <f aca="false">IF(B794&lt;&gt;"",'Classement Général'!BH87,"")</f>
        <v/>
      </c>
      <c r="O794" s="172" t="str">
        <f aca="false">IF(B188&lt;&gt;"",'Calculs (M1..M20)'!A90,"")</f>
        <v/>
      </c>
      <c r="P794" s="0"/>
      <c r="Q794" s="0"/>
      <c r="R794" s="0"/>
      <c r="S794" s="0"/>
      <c r="T794" s="0"/>
      <c r="U794" s="0"/>
      <c r="V794" s="0"/>
      <c r="AH794" s="49" t="n">
        <f aca="false">IF($G794&lt;&gt;"",AG794,"")</f>
        <v>0</v>
      </c>
      <c r="AI794" s="169"/>
      <c r="AJ794" s="170"/>
    </row>
    <row r="795" customFormat="false" ht="13" hidden="true" customHeight="false" outlineLevel="0" collapsed="false">
      <c r="A795" s="0"/>
      <c r="B795" s="167" t="str">
        <f aca="false">IF(B694&lt;&gt;"",B694,"")</f>
        <v/>
      </c>
      <c r="C795" s="116" t="str">
        <f aca="false">IF(C694&lt;&gt;"",C694,"")</f>
        <v/>
      </c>
      <c r="D795" s="116" t="str">
        <f aca="false">IF(D694&lt;&gt;"",D694,"")</f>
        <v/>
      </c>
      <c r="E795" s="116" t="str">
        <f aca="false">IF(E694&lt;&gt;"",E694,"")</f>
        <v/>
      </c>
      <c r="F795" s="116" t="n">
        <v>8</v>
      </c>
      <c r="G795" s="168" t="n">
        <f aca="false">G694</f>
        <v>0</v>
      </c>
      <c r="H795" s="49" t="n">
        <f aca="false">IF($G795&lt;&gt;"",G795,"")</f>
        <v>0</v>
      </c>
      <c r="I795" s="169"/>
      <c r="J795" s="170"/>
      <c r="K795" s="171" t="str">
        <f aca="false">IF($B795&lt;&gt;"",IF(I795,(INDEX(P$718:Q$721,MATCH(H795,P$718:P$721),2)/I795)*1000,0),"")</f>
        <v/>
      </c>
      <c r="L795" s="171" t="str">
        <f aca="false">IF(Q$11&lt;&gt;"",IF($B795&lt;&gt;"",K795-J795,""),"")</f>
        <v/>
      </c>
      <c r="M795" s="172" t="str">
        <f aca="false">IF(B795&lt;&gt;"",RANK(L795,L$718:L$817),"")</f>
        <v/>
      </c>
      <c r="N795" s="172" t="str">
        <f aca="false">IF(B795&lt;&gt;"",'Classement Général'!BH88,"")</f>
        <v/>
      </c>
      <c r="O795" s="172" t="str">
        <f aca="false">IF(B189&lt;&gt;"",'Calculs (M1..M20)'!A91,"")</f>
        <v/>
      </c>
      <c r="P795" s="0"/>
      <c r="Q795" s="0"/>
      <c r="R795" s="0"/>
      <c r="S795" s="0"/>
      <c r="T795" s="0"/>
      <c r="U795" s="0"/>
      <c r="V795" s="0"/>
      <c r="AH795" s="49" t="n">
        <f aca="false">IF($G795&lt;&gt;"",AG795,"")</f>
        <v>0</v>
      </c>
      <c r="AI795" s="169"/>
      <c r="AJ795" s="170"/>
    </row>
    <row r="796" customFormat="false" ht="13" hidden="true" customHeight="false" outlineLevel="0" collapsed="false">
      <c r="A796" s="0"/>
      <c r="B796" s="167" t="str">
        <f aca="false">IF(B695&lt;&gt;"",B695,"")</f>
        <v/>
      </c>
      <c r="C796" s="116" t="str">
        <f aca="false">IF(C695&lt;&gt;"",C695,"")</f>
        <v/>
      </c>
      <c r="D796" s="116" t="str">
        <f aca="false">IF(D695&lt;&gt;"",D695,"")</f>
        <v/>
      </c>
      <c r="E796" s="116" t="str">
        <f aca="false">IF(E695&lt;&gt;"",E695,"")</f>
        <v/>
      </c>
      <c r="F796" s="116" t="n">
        <v>8</v>
      </c>
      <c r="G796" s="168" t="n">
        <f aca="false">G695</f>
        <v>0</v>
      </c>
      <c r="H796" s="49" t="n">
        <f aca="false">IF($G796&lt;&gt;"",G796,"")</f>
        <v>0</v>
      </c>
      <c r="I796" s="169"/>
      <c r="J796" s="170"/>
      <c r="K796" s="171" t="str">
        <f aca="false">IF($B796&lt;&gt;"",IF(I796,(INDEX(P$718:Q$721,MATCH(H796,P$718:P$721),2)/I796)*1000,0),"")</f>
        <v/>
      </c>
      <c r="L796" s="171" t="str">
        <f aca="false">IF(Q$11&lt;&gt;"",IF($B796&lt;&gt;"",K796-J796,""),"")</f>
        <v/>
      </c>
      <c r="M796" s="172" t="str">
        <f aca="false">IF(B796&lt;&gt;"",RANK(L796,L$718:L$817),"")</f>
        <v/>
      </c>
      <c r="N796" s="172" t="str">
        <f aca="false">IF(B796&lt;&gt;"",'Classement Général'!BH89,"")</f>
        <v/>
      </c>
      <c r="O796" s="172" t="str">
        <f aca="false">IF(B190&lt;&gt;"",'Calculs (M1..M20)'!A92,"")</f>
        <v/>
      </c>
      <c r="P796" s="0"/>
      <c r="Q796" s="0"/>
      <c r="R796" s="0"/>
      <c r="S796" s="0"/>
      <c r="T796" s="0"/>
      <c r="U796" s="0"/>
      <c r="V796" s="0"/>
      <c r="AH796" s="49" t="n">
        <f aca="false">IF($G796&lt;&gt;"",AG796,"")</f>
        <v>0</v>
      </c>
      <c r="AI796" s="169"/>
      <c r="AJ796" s="170"/>
    </row>
    <row r="797" customFormat="false" ht="13" hidden="true" customHeight="false" outlineLevel="0" collapsed="false">
      <c r="A797" s="0"/>
      <c r="B797" s="167" t="str">
        <f aca="false">IF(B696&lt;&gt;"",B696,"")</f>
        <v/>
      </c>
      <c r="C797" s="116" t="str">
        <f aca="false">IF(C696&lt;&gt;"",C696,"")</f>
        <v/>
      </c>
      <c r="D797" s="116" t="str">
        <f aca="false">IF(D696&lt;&gt;"",D696,"")</f>
        <v/>
      </c>
      <c r="E797" s="116" t="str">
        <f aca="false">IF(E696&lt;&gt;"",E696,"")</f>
        <v/>
      </c>
      <c r="F797" s="116" t="n">
        <v>8</v>
      </c>
      <c r="G797" s="168" t="n">
        <f aca="false">G696</f>
        <v>0</v>
      </c>
      <c r="H797" s="49" t="n">
        <f aca="false">IF($G797&lt;&gt;"",G797,"")</f>
        <v>0</v>
      </c>
      <c r="I797" s="169"/>
      <c r="J797" s="170"/>
      <c r="K797" s="171" t="str">
        <f aca="false">IF($B797&lt;&gt;"",IF(I797,(INDEX(P$718:Q$721,MATCH(H797,P$718:P$721),2)/I797)*1000,0),"")</f>
        <v/>
      </c>
      <c r="L797" s="171" t="str">
        <f aca="false">IF(Q$11&lt;&gt;"",IF($B797&lt;&gt;"",K797-J797,""),"")</f>
        <v/>
      </c>
      <c r="M797" s="172" t="str">
        <f aca="false">IF(B797&lt;&gt;"",RANK(L797,L$718:L$817),"")</f>
        <v/>
      </c>
      <c r="N797" s="172" t="str">
        <f aca="false">IF(B797&lt;&gt;"",'Classement Général'!BH90,"")</f>
        <v/>
      </c>
      <c r="O797" s="172" t="str">
        <f aca="false">IF(B191&lt;&gt;"",'Calculs (M1..M20)'!A93,"")</f>
        <v/>
      </c>
      <c r="P797" s="0"/>
      <c r="Q797" s="0"/>
      <c r="R797" s="0"/>
      <c r="S797" s="0"/>
      <c r="T797" s="0"/>
      <c r="U797" s="0"/>
      <c r="V797" s="0"/>
      <c r="AH797" s="49" t="n">
        <f aca="false">IF($G797&lt;&gt;"",AG797,"")</f>
        <v>0</v>
      </c>
      <c r="AI797" s="169"/>
      <c r="AJ797" s="170"/>
    </row>
    <row r="798" customFormat="false" ht="13" hidden="true" customHeight="false" outlineLevel="0" collapsed="false">
      <c r="A798" s="0"/>
      <c r="B798" s="167" t="str">
        <f aca="false">IF(B697&lt;&gt;"",B697,"")</f>
        <v/>
      </c>
      <c r="C798" s="116" t="str">
        <f aca="false">IF(C697&lt;&gt;"",C697,"")</f>
        <v/>
      </c>
      <c r="D798" s="116" t="str">
        <f aca="false">IF(D697&lt;&gt;"",D697,"")</f>
        <v/>
      </c>
      <c r="E798" s="116" t="str">
        <f aca="false">IF(E697&lt;&gt;"",E697,"")</f>
        <v/>
      </c>
      <c r="F798" s="116" t="n">
        <v>8</v>
      </c>
      <c r="G798" s="168" t="n">
        <f aca="false">G697</f>
        <v>0</v>
      </c>
      <c r="H798" s="49" t="n">
        <f aca="false">IF($G798&lt;&gt;"",G798,"")</f>
        <v>0</v>
      </c>
      <c r="I798" s="169"/>
      <c r="J798" s="170"/>
      <c r="K798" s="171" t="str">
        <f aca="false">IF($B798&lt;&gt;"",IF(I798,(INDEX(P$718:Q$721,MATCH(H798,P$718:P$721),2)/I798)*1000,0),"")</f>
        <v/>
      </c>
      <c r="L798" s="171" t="str">
        <f aca="false">IF(Q$11&lt;&gt;"",IF($B798&lt;&gt;"",K798-J798,""),"")</f>
        <v/>
      </c>
      <c r="M798" s="172" t="str">
        <f aca="false">IF(B798&lt;&gt;"",RANK(L798,L$718:L$817),"")</f>
        <v/>
      </c>
      <c r="N798" s="172" t="str">
        <f aca="false">IF(B798&lt;&gt;"",'Classement Général'!BH91,"")</f>
        <v/>
      </c>
      <c r="O798" s="172" t="str">
        <f aca="false">IF(B192&lt;&gt;"",'Calculs (M1..M20)'!A94,"")</f>
        <v/>
      </c>
      <c r="P798" s="0"/>
      <c r="Q798" s="0"/>
      <c r="R798" s="0"/>
      <c r="S798" s="0"/>
      <c r="T798" s="0"/>
      <c r="U798" s="0"/>
      <c r="V798" s="0"/>
      <c r="AH798" s="49" t="n">
        <f aca="false">IF($G798&lt;&gt;"",AG798,"")</f>
        <v>0</v>
      </c>
      <c r="AI798" s="169"/>
      <c r="AJ798" s="170"/>
    </row>
    <row r="799" customFormat="false" ht="13" hidden="true" customHeight="false" outlineLevel="0" collapsed="false">
      <c r="A799" s="0"/>
      <c r="B799" s="167" t="str">
        <f aca="false">IF(B698&lt;&gt;"",B698,"")</f>
        <v/>
      </c>
      <c r="C799" s="116" t="str">
        <f aca="false">IF(C698&lt;&gt;"",C698,"")</f>
        <v/>
      </c>
      <c r="D799" s="116" t="str">
        <f aca="false">IF(D698&lt;&gt;"",D698,"")</f>
        <v/>
      </c>
      <c r="E799" s="116" t="str">
        <f aca="false">IF(E698&lt;&gt;"",E698,"")</f>
        <v/>
      </c>
      <c r="F799" s="116" t="n">
        <v>8</v>
      </c>
      <c r="G799" s="168" t="n">
        <f aca="false">G698</f>
        <v>0</v>
      </c>
      <c r="H799" s="49" t="n">
        <f aca="false">IF($G799&lt;&gt;"",G799,"")</f>
        <v>0</v>
      </c>
      <c r="I799" s="169"/>
      <c r="J799" s="170"/>
      <c r="K799" s="171" t="str">
        <f aca="false">IF($B799&lt;&gt;"",IF(I799,(INDEX(P$718:Q$721,MATCH(H799,P$718:P$721),2)/I799)*1000,0),"")</f>
        <v/>
      </c>
      <c r="L799" s="171" t="str">
        <f aca="false">IF(Q$11&lt;&gt;"",IF($B799&lt;&gt;"",K799-J799,""),"")</f>
        <v/>
      </c>
      <c r="M799" s="172" t="str">
        <f aca="false">IF(B799&lt;&gt;"",RANK(L799,L$718:L$817),"")</f>
        <v/>
      </c>
      <c r="N799" s="172" t="str">
        <f aca="false">IF(B799&lt;&gt;"",'Classement Général'!BH92,"")</f>
        <v/>
      </c>
      <c r="O799" s="172" t="str">
        <f aca="false">IF(B193&lt;&gt;"",'Calculs (M1..M20)'!A95,"")</f>
        <v/>
      </c>
      <c r="P799" s="0"/>
      <c r="Q799" s="0"/>
      <c r="R799" s="0"/>
      <c r="S799" s="0"/>
      <c r="T799" s="0"/>
      <c r="U799" s="0"/>
      <c r="V799" s="0"/>
      <c r="AH799" s="49" t="n">
        <f aca="false">IF($G799&lt;&gt;"",AG799,"")</f>
        <v>0</v>
      </c>
      <c r="AI799" s="169"/>
      <c r="AJ799" s="170"/>
    </row>
    <row r="800" customFormat="false" ht="13" hidden="true" customHeight="false" outlineLevel="0" collapsed="false">
      <c r="A800" s="0"/>
      <c r="B800" s="167" t="str">
        <f aca="false">IF(B699&lt;&gt;"",B699,"")</f>
        <v/>
      </c>
      <c r="C800" s="116" t="str">
        <f aca="false">IF(C699&lt;&gt;"",C699,"")</f>
        <v/>
      </c>
      <c r="D800" s="116" t="str">
        <f aca="false">IF(D699&lt;&gt;"",D699,"")</f>
        <v/>
      </c>
      <c r="E800" s="116" t="str">
        <f aca="false">IF(E699&lt;&gt;"",E699,"")</f>
        <v/>
      </c>
      <c r="F800" s="116" t="n">
        <v>8</v>
      </c>
      <c r="G800" s="168" t="n">
        <f aca="false">G699</f>
        <v>0</v>
      </c>
      <c r="H800" s="49" t="n">
        <f aca="false">IF($G800&lt;&gt;"",G800,"")</f>
        <v>0</v>
      </c>
      <c r="I800" s="169"/>
      <c r="J800" s="170"/>
      <c r="K800" s="171" t="str">
        <f aca="false">IF($B800&lt;&gt;"",IF(I800,(INDEX(P$718:Q$721,MATCH(H800,P$718:P$721),2)/I800)*1000,0),"")</f>
        <v/>
      </c>
      <c r="L800" s="171" t="str">
        <f aca="false">IF(Q$11&lt;&gt;"",IF($B800&lt;&gt;"",K800-J800,""),"")</f>
        <v/>
      </c>
      <c r="M800" s="172" t="str">
        <f aca="false">IF(B800&lt;&gt;"",RANK(L800,L$718:L$817),"")</f>
        <v/>
      </c>
      <c r="N800" s="172" t="str">
        <f aca="false">IF(B800&lt;&gt;"",'Classement Général'!BH93,"")</f>
        <v/>
      </c>
      <c r="O800" s="172" t="str">
        <f aca="false">IF(B194&lt;&gt;"",'Calculs (M1..M20)'!A96,"")</f>
        <v/>
      </c>
      <c r="P800" s="0"/>
      <c r="Q800" s="0"/>
      <c r="R800" s="0"/>
      <c r="S800" s="0"/>
      <c r="T800" s="0"/>
      <c r="U800" s="0"/>
      <c r="V800" s="0"/>
      <c r="AH800" s="49" t="n">
        <f aca="false">IF($G800&lt;&gt;"",AG800,"")</f>
        <v>0</v>
      </c>
      <c r="AI800" s="169"/>
      <c r="AJ800" s="170"/>
    </row>
    <row r="801" customFormat="false" ht="13" hidden="true" customHeight="false" outlineLevel="0" collapsed="false">
      <c r="A801" s="0"/>
      <c r="B801" s="167" t="str">
        <f aca="false">IF(B700&lt;&gt;"",B700,"")</f>
        <v/>
      </c>
      <c r="C801" s="116" t="str">
        <f aca="false">IF(C700&lt;&gt;"",C700,"")</f>
        <v/>
      </c>
      <c r="D801" s="116" t="str">
        <f aca="false">IF(D700&lt;&gt;"",D700,"")</f>
        <v/>
      </c>
      <c r="E801" s="116" t="str">
        <f aca="false">IF(E700&lt;&gt;"",E700,"")</f>
        <v/>
      </c>
      <c r="F801" s="116" t="n">
        <v>8</v>
      </c>
      <c r="G801" s="168" t="n">
        <f aca="false">G700</f>
        <v>0</v>
      </c>
      <c r="H801" s="49" t="n">
        <f aca="false">IF($G801&lt;&gt;"",G801,"")</f>
        <v>0</v>
      </c>
      <c r="I801" s="169"/>
      <c r="J801" s="170"/>
      <c r="K801" s="171" t="str">
        <f aca="false">IF($B801&lt;&gt;"",IF(I801,(INDEX(P$718:Q$721,MATCH(H801,P$718:P$721),2)/I801)*1000,0),"")</f>
        <v/>
      </c>
      <c r="L801" s="171" t="str">
        <f aca="false">IF(Q$11&lt;&gt;"",IF($B801&lt;&gt;"",K801-J801,""),"")</f>
        <v/>
      </c>
      <c r="M801" s="172" t="str">
        <f aca="false">IF(B801&lt;&gt;"",RANK(L801,L$718:L$817),"")</f>
        <v/>
      </c>
      <c r="N801" s="172" t="str">
        <f aca="false">IF(B801&lt;&gt;"",'Classement Général'!BH94,"")</f>
        <v/>
      </c>
      <c r="O801" s="172" t="str">
        <f aca="false">IF(B195&lt;&gt;"",'Calculs (M1..M20)'!A97,"")</f>
        <v/>
      </c>
      <c r="P801" s="0"/>
      <c r="Q801" s="0"/>
      <c r="R801" s="0"/>
      <c r="S801" s="0"/>
      <c r="T801" s="0"/>
      <c r="U801" s="0"/>
      <c r="V801" s="0"/>
      <c r="AH801" s="49" t="n">
        <f aca="false">IF($G801&lt;&gt;"",AG801,"")</f>
        <v>0</v>
      </c>
      <c r="AI801" s="169"/>
      <c r="AJ801" s="170"/>
    </row>
    <row r="802" customFormat="false" ht="13" hidden="true" customHeight="false" outlineLevel="0" collapsed="false">
      <c r="A802" s="0"/>
      <c r="B802" s="167" t="str">
        <f aca="false">IF(B701&lt;&gt;"",B701,"")</f>
        <v/>
      </c>
      <c r="C802" s="116" t="str">
        <f aca="false">IF(C701&lt;&gt;"",C701,"")</f>
        <v/>
      </c>
      <c r="D802" s="116" t="str">
        <f aca="false">IF(D701&lt;&gt;"",D701,"")</f>
        <v/>
      </c>
      <c r="E802" s="116" t="str">
        <f aca="false">IF(E701&lt;&gt;"",E701,"")</f>
        <v/>
      </c>
      <c r="F802" s="116" t="n">
        <v>8</v>
      </c>
      <c r="G802" s="168" t="n">
        <f aca="false">G701</f>
        <v>0</v>
      </c>
      <c r="H802" s="49" t="n">
        <f aca="false">IF($G802&lt;&gt;"",G802,"")</f>
        <v>0</v>
      </c>
      <c r="I802" s="169"/>
      <c r="J802" s="170"/>
      <c r="K802" s="171" t="str">
        <f aca="false">IF($B802&lt;&gt;"",IF(I802,(INDEX(P$718:Q$721,MATCH(H802,P$718:P$721),2)/I802)*1000,0),"")</f>
        <v/>
      </c>
      <c r="L802" s="171" t="str">
        <f aca="false">IF(Q$11&lt;&gt;"",IF($B802&lt;&gt;"",K802-J802,""),"")</f>
        <v/>
      </c>
      <c r="M802" s="172" t="str">
        <f aca="false">IF(B802&lt;&gt;"",RANK(L802,L$718:L$817),"")</f>
        <v/>
      </c>
      <c r="N802" s="172" t="str">
        <f aca="false">IF(B802&lt;&gt;"",'Classement Général'!BH95,"")</f>
        <v/>
      </c>
      <c r="O802" s="172" t="str">
        <f aca="false">IF(B196&lt;&gt;"",'Calculs (M1..M20)'!A98,"")</f>
        <v/>
      </c>
      <c r="P802" s="0"/>
      <c r="Q802" s="0"/>
      <c r="R802" s="0"/>
      <c r="S802" s="0"/>
      <c r="T802" s="0"/>
      <c r="U802" s="0"/>
      <c r="V802" s="0"/>
      <c r="AH802" s="49" t="n">
        <f aca="false">IF($G802&lt;&gt;"",AG802,"")</f>
        <v>0</v>
      </c>
      <c r="AI802" s="169"/>
      <c r="AJ802" s="170"/>
    </row>
    <row r="803" customFormat="false" ht="13" hidden="true" customHeight="false" outlineLevel="0" collapsed="false">
      <c r="A803" s="0"/>
      <c r="B803" s="167" t="str">
        <f aca="false">IF(B702&lt;&gt;"",B702,"")</f>
        <v/>
      </c>
      <c r="C803" s="116" t="str">
        <f aca="false">IF(C702&lt;&gt;"",C702,"")</f>
        <v/>
      </c>
      <c r="D803" s="116" t="str">
        <f aca="false">IF(D702&lt;&gt;"",D702,"")</f>
        <v/>
      </c>
      <c r="E803" s="116" t="str">
        <f aca="false">IF(E702&lt;&gt;"",E702,"")</f>
        <v/>
      </c>
      <c r="F803" s="116" t="n">
        <v>8</v>
      </c>
      <c r="G803" s="168" t="n">
        <f aca="false">G702</f>
        <v>0</v>
      </c>
      <c r="H803" s="49" t="n">
        <f aca="false">IF($G803&lt;&gt;"",G803,"")</f>
        <v>0</v>
      </c>
      <c r="I803" s="169"/>
      <c r="J803" s="170"/>
      <c r="K803" s="171" t="str">
        <f aca="false">IF($B803&lt;&gt;"",IF(I803,(INDEX(P$718:Q$721,MATCH(H803,P$718:P$721),2)/I803)*1000,0),"")</f>
        <v/>
      </c>
      <c r="L803" s="171" t="str">
        <f aca="false">IF(Q$11&lt;&gt;"",IF($B803&lt;&gt;"",K803-J803,""),"")</f>
        <v/>
      </c>
      <c r="M803" s="172" t="str">
        <f aca="false">IF(B803&lt;&gt;"",RANK(L803,L$718:L$817),"")</f>
        <v/>
      </c>
      <c r="N803" s="172" t="str">
        <f aca="false">IF(B803&lt;&gt;"",'Classement Général'!BH96,"")</f>
        <v/>
      </c>
      <c r="O803" s="172" t="str">
        <f aca="false">IF(B197&lt;&gt;"",'Calculs (M1..M20)'!A99,"")</f>
        <v/>
      </c>
      <c r="P803" s="0"/>
      <c r="Q803" s="0"/>
      <c r="R803" s="0"/>
      <c r="S803" s="0"/>
      <c r="T803" s="0"/>
      <c r="U803" s="0"/>
      <c r="V803" s="0"/>
      <c r="AH803" s="49" t="n">
        <f aca="false">IF($G803&lt;&gt;"",AG803,"")</f>
        <v>0</v>
      </c>
      <c r="AI803" s="169"/>
      <c r="AJ803" s="170"/>
    </row>
    <row r="804" customFormat="false" ht="13" hidden="true" customHeight="false" outlineLevel="0" collapsed="false">
      <c r="A804" s="0"/>
      <c r="B804" s="167" t="str">
        <f aca="false">IF(B703&lt;&gt;"",B703,"")</f>
        <v/>
      </c>
      <c r="C804" s="116" t="str">
        <f aca="false">IF(C703&lt;&gt;"",C703,"")</f>
        <v/>
      </c>
      <c r="D804" s="116" t="str">
        <f aca="false">IF(D703&lt;&gt;"",D703,"")</f>
        <v/>
      </c>
      <c r="E804" s="116" t="str">
        <f aca="false">IF(E703&lt;&gt;"",E703,"")</f>
        <v/>
      </c>
      <c r="F804" s="116" t="n">
        <v>8</v>
      </c>
      <c r="G804" s="168" t="n">
        <f aca="false">G703</f>
        <v>0</v>
      </c>
      <c r="H804" s="49" t="n">
        <f aca="false">IF($G804&lt;&gt;"",G804,"")</f>
        <v>0</v>
      </c>
      <c r="I804" s="169"/>
      <c r="J804" s="170"/>
      <c r="K804" s="171" t="str">
        <f aca="false">IF($B804&lt;&gt;"",IF(I804,(INDEX(P$718:Q$721,MATCH(H804,P$718:P$721),2)/I804)*1000,0),"")</f>
        <v/>
      </c>
      <c r="L804" s="171" t="str">
        <f aca="false">IF(Q$11&lt;&gt;"",IF($B804&lt;&gt;"",K804-J804,""),"")</f>
        <v/>
      </c>
      <c r="M804" s="172" t="str">
        <f aca="false">IF(B804&lt;&gt;"",RANK(L804,L$718:L$817),"")</f>
        <v/>
      </c>
      <c r="N804" s="172" t="str">
        <f aca="false">IF(B804&lt;&gt;"",'Classement Général'!BH97,"")</f>
        <v/>
      </c>
      <c r="O804" s="172" t="str">
        <f aca="false">IF(B198&lt;&gt;"",'Calculs (M1..M20)'!A100,"")</f>
        <v/>
      </c>
      <c r="P804" s="0"/>
      <c r="Q804" s="0"/>
      <c r="R804" s="0"/>
      <c r="S804" s="0"/>
      <c r="T804" s="0"/>
      <c r="U804" s="0"/>
      <c r="V804" s="0"/>
      <c r="AH804" s="49" t="n">
        <f aca="false">IF($G804&lt;&gt;"",AG804,"")</f>
        <v>0</v>
      </c>
      <c r="AI804" s="169"/>
      <c r="AJ804" s="170"/>
    </row>
    <row r="805" customFormat="false" ht="13" hidden="true" customHeight="false" outlineLevel="0" collapsed="false">
      <c r="A805" s="0"/>
      <c r="B805" s="167" t="str">
        <f aca="false">IF(B704&lt;&gt;"",B704,"")</f>
        <v/>
      </c>
      <c r="C805" s="116" t="str">
        <f aca="false">IF(C704&lt;&gt;"",C704,"")</f>
        <v/>
      </c>
      <c r="D805" s="116" t="str">
        <f aca="false">IF(D704&lt;&gt;"",D704,"")</f>
        <v/>
      </c>
      <c r="E805" s="116" t="str">
        <f aca="false">IF(E704&lt;&gt;"",E704,"")</f>
        <v/>
      </c>
      <c r="F805" s="116" t="n">
        <v>8</v>
      </c>
      <c r="G805" s="168" t="n">
        <f aca="false">G704</f>
        <v>0</v>
      </c>
      <c r="H805" s="49" t="n">
        <f aca="false">IF($G805&lt;&gt;"",G805,"")</f>
        <v>0</v>
      </c>
      <c r="I805" s="169"/>
      <c r="J805" s="170"/>
      <c r="K805" s="171" t="str">
        <f aca="false">IF($B805&lt;&gt;"",IF(I805,(INDEX(P$718:Q$721,MATCH(H805,P$718:P$721),2)/I805)*1000,0),"")</f>
        <v/>
      </c>
      <c r="L805" s="171" t="str">
        <f aca="false">IF(Q$11&lt;&gt;"",IF($B805&lt;&gt;"",K805-J805,""),"")</f>
        <v/>
      </c>
      <c r="M805" s="172" t="str">
        <f aca="false">IF(B805&lt;&gt;"",RANK(L805,L$718:L$817),"")</f>
        <v/>
      </c>
      <c r="N805" s="172" t="str">
        <f aca="false">IF(B805&lt;&gt;"",'Classement Général'!BH98,"")</f>
        <v/>
      </c>
      <c r="O805" s="172" t="str">
        <f aca="false">IF(B199&lt;&gt;"",'Calculs (M1..M20)'!A101,"")</f>
        <v/>
      </c>
      <c r="P805" s="0"/>
      <c r="Q805" s="0"/>
      <c r="R805" s="0"/>
      <c r="S805" s="0"/>
      <c r="T805" s="0"/>
      <c r="U805" s="0"/>
      <c r="V805" s="0"/>
      <c r="AH805" s="49" t="n">
        <f aca="false">IF($G805&lt;&gt;"",AG805,"")</f>
        <v>0</v>
      </c>
      <c r="AI805" s="169"/>
      <c r="AJ805" s="170"/>
    </row>
    <row r="806" customFormat="false" ht="13" hidden="true" customHeight="false" outlineLevel="0" collapsed="false">
      <c r="A806" s="0"/>
      <c r="B806" s="167" t="str">
        <f aca="false">IF(B705&lt;&gt;"",B705,"")</f>
        <v/>
      </c>
      <c r="C806" s="116" t="str">
        <f aca="false">IF(C705&lt;&gt;"",C705,"")</f>
        <v/>
      </c>
      <c r="D806" s="116" t="str">
        <f aca="false">IF(D705&lt;&gt;"",D705,"")</f>
        <v/>
      </c>
      <c r="E806" s="116" t="str">
        <f aca="false">IF(E705&lt;&gt;"",E705,"")</f>
        <v/>
      </c>
      <c r="F806" s="116" t="n">
        <v>8</v>
      </c>
      <c r="G806" s="168" t="n">
        <f aca="false">G705</f>
        <v>0</v>
      </c>
      <c r="H806" s="49" t="n">
        <f aca="false">IF($G806&lt;&gt;"",G806,"")</f>
        <v>0</v>
      </c>
      <c r="I806" s="169"/>
      <c r="J806" s="170"/>
      <c r="K806" s="171" t="str">
        <f aca="false">IF($B806&lt;&gt;"",IF(I806,(INDEX(P$718:Q$721,MATCH(H806,P$718:P$721),2)/I806)*1000,0),"")</f>
        <v/>
      </c>
      <c r="L806" s="171" t="str">
        <f aca="false">IF(Q$11&lt;&gt;"",IF($B806&lt;&gt;"",K806-J806,""),"")</f>
        <v/>
      </c>
      <c r="M806" s="172" t="str">
        <f aca="false">IF(B806&lt;&gt;"",RANK(L806,L$718:L$817),"")</f>
        <v/>
      </c>
      <c r="N806" s="172" t="str">
        <f aca="false">IF(B806&lt;&gt;"",'Classement Général'!BH99,"")</f>
        <v/>
      </c>
      <c r="O806" s="172" t="str">
        <f aca="false">IF(B200&lt;&gt;"",'Calculs (M1..M20)'!A102,"")</f>
        <v/>
      </c>
      <c r="P806" s="0"/>
      <c r="Q806" s="0"/>
      <c r="R806" s="0"/>
      <c r="S806" s="0"/>
      <c r="T806" s="0"/>
      <c r="U806" s="0"/>
      <c r="V806" s="0"/>
      <c r="AH806" s="49" t="n">
        <f aca="false">IF($G806&lt;&gt;"",AG806,"")</f>
        <v>0</v>
      </c>
      <c r="AI806" s="169"/>
      <c r="AJ806" s="170"/>
    </row>
    <row r="807" customFormat="false" ht="13" hidden="true" customHeight="false" outlineLevel="0" collapsed="false">
      <c r="A807" s="0"/>
      <c r="B807" s="167" t="str">
        <f aca="false">IF(B706&lt;&gt;"",B706,"")</f>
        <v/>
      </c>
      <c r="C807" s="116" t="str">
        <f aca="false">IF(C706&lt;&gt;"",C706,"")</f>
        <v/>
      </c>
      <c r="D807" s="116" t="str">
        <f aca="false">IF(D706&lt;&gt;"",D706,"")</f>
        <v/>
      </c>
      <c r="E807" s="116" t="str">
        <f aca="false">IF(E706&lt;&gt;"",E706,"")</f>
        <v/>
      </c>
      <c r="F807" s="116" t="n">
        <v>8</v>
      </c>
      <c r="G807" s="168" t="n">
        <f aca="false">G706</f>
        <v>0</v>
      </c>
      <c r="H807" s="49" t="n">
        <f aca="false">IF($G807&lt;&gt;"",G807,"")</f>
        <v>0</v>
      </c>
      <c r="I807" s="169"/>
      <c r="J807" s="170"/>
      <c r="K807" s="171" t="str">
        <f aca="false">IF($B807&lt;&gt;"",IF(I807,(INDEX(P$718:Q$721,MATCH(H807,P$718:P$721),2)/I807)*1000,0),"")</f>
        <v/>
      </c>
      <c r="L807" s="171" t="str">
        <f aca="false">IF(Q$11&lt;&gt;"",IF($B807&lt;&gt;"",K807-J807,""),"")</f>
        <v/>
      </c>
      <c r="M807" s="172" t="str">
        <f aca="false">IF(B807&lt;&gt;"",RANK(L807,L$718:L$817),"")</f>
        <v/>
      </c>
      <c r="N807" s="172" t="str">
        <f aca="false">IF(B807&lt;&gt;"",'Classement Général'!BH100,"")</f>
        <v/>
      </c>
      <c r="O807" s="172" t="str">
        <f aca="false">IF(B201&lt;&gt;"",'Calculs (M1..M20)'!A103,"")</f>
        <v/>
      </c>
      <c r="P807" s="0"/>
      <c r="Q807" s="0"/>
      <c r="R807" s="0"/>
      <c r="S807" s="0"/>
      <c r="T807" s="0"/>
      <c r="U807" s="0"/>
      <c r="V807" s="0"/>
      <c r="AH807" s="49" t="n">
        <f aca="false">IF($G807&lt;&gt;"",AG807,"")</f>
        <v>0</v>
      </c>
      <c r="AI807" s="169"/>
      <c r="AJ807" s="170"/>
    </row>
    <row r="808" customFormat="false" ht="13" hidden="true" customHeight="false" outlineLevel="0" collapsed="false">
      <c r="A808" s="0"/>
      <c r="B808" s="167" t="str">
        <f aca="false">IF(B707&lt;&gt;"",B707,"")</f>
        <v/>
      </c>
      <c r="C808" s="116" t="str">
        <f aca="false">IF(C707&lt;&gt;"",C707,"")</f>
        <v/>
      </c>
      <c r="D808" s="116" t="str">
        <f aca="false">IF(D707&lt;&gt;"",D707,"")</f>
        <v/>
      </c>
      <c r="E808" s="116" t="str">
        <f aca="false">IF(E707&lt;&gt;"",E707,"")</f>
        <v/>
      </c>
      <c r="F808" s="116" t="n">
        <v>8</v>
      </c>
      <c r="G808" s="168" t="n">
        <f aca="false">G707</f>
        <v>0</v>
      </c>
      <c r="H808" s="49" t="n">
        <f aca="false">IF($G808&lt;&gt;"",G808,"")</f>
        <v>0</v>
      </c>
      <c r="I808" s="169"/>
      <c r="J808" s="170"/>
      <c r="K808" s="171" t="str">
        <f aca="false">IF($B808&lt;&gt;"",IF(I808,(INDEX(P$718:Q$721,MATCH(H808,P$718:P$721),2)/I808)*1000,0),"")</f>
        <v/>
      </c>
      <c r="L808" s="171" t="str">
        <f aca="false">IF(Q$11&lt;&gt;"",IF($B808&lt;&gt;"",K808-J808,""),"")</f>
        <v/>
      </c>
      <c r="M808" s="172" t="str">
        <f aca="false">IF(B808&lt;&gt;"",RANK(L808,L$718:L$817),"")</f>
        <v/>
      </c>
      <c r="N808" s="172" t="str">
        <f aca="false">IF(B808&lt;&gt;"",'Classement Général'!BH101,"")</f>
        <v/>
      </c>
      <c r="O808" s="172" t="str">
        <f aca="false">IF(B202&lt;&gt;"",'Calculs (M1..M20)'!A104,"")</f>
        <v/>
      </c>
      <c r="P808" s="0"/>
      <c r="Q808" s="0"/>
      <c r="R808" s="0"/>
      <c r="S808" s="0"/>
      <c r="T808" s="0"/>
      <c r="U808" s="0"/>
      <c r="V808" s="0"/>
      <c r="AH808" s="49" t="n">
        <f aca="false">IF($G808&lt;&gt;"",AG808,"")</f>
        <v>0</v>
      </c>
      <c r="AI808" s="169"/>
      <c r="AJ808" s="170"/>
    </row>
    <row r="809" customFormat="false" ht="13" hidden="true" customHeight="false" outlineLevel="0" collapsed="false">
      <c r="A809" s="0"/>
      <c r="B809" s="167" t="str">
        <f aca="false">IF(B708&lt;&gt;"",B708,"")</f>
        <v/>
      </c>
      <c r="C809" s="116" t="str">
        <f aca="false">IF(C708&lt;&gt;"",C708,"")</f>
        <v/>
      </c>
      <c r="D809" s="116" t="str">
        <f aca="false">IF(D708&lt;&gt;"",D708,"")</f>
        <v/>
      </c>
      <c r="E809" s="116" t="str">
        <f aca="false">IF(E708&lt;&gt;"",E708,"")</f>
        <v/>
      </c>
      <c r="F809" s="116" t="n">
        <v>8</v>
      </c>
      <c r="G809" s="168" t="n">
        <f aca="false">G708</f>
        <v>0</v>
      </c>
      <c r="H809" s="49" t="n">
        <f aca="false">IF($G809&lt;&gt;"",G809,"")</f>
        <v>0</v>
      </c>
      <c r="I809" s="169"/>
      <c r="J809" s="170"/>
      <c r="K809" s="171" t="str">
        <f aca="false">IF($B809&lt;&gt;"",IF(I809,(INDEX(P$718:Q$721,MATCH(H809,P$718:P$721),2)/I809)*1000,0),"")</f>
        <v/>
      </c>
      <c r="L809" s="171" t="str">
        <f aca="false">IF(Q$11&lt;&gt;"",IF($B809&lt;&gt;"",K809-J809,""),"")</f>
        <v/>
      </c>
      <c r="M809" s="172" t="str">
        <f aca="false">IF(B809&lt;&gt;"",RANK(L809,L$718:L$817),"")</f>
        <v/>
      </c>
      <c r="N809" s="172" t="str">
        <f aca="false">IF(B809&lt;&gt;"",'Classement Général'!BH102,"")</f>
        <v/>
      </c>
      <c r="O809" s="172" t="str">
        <f aca="false">IF(B203&lt;&gt;"",'Calculs (M1..M20)'!A105,"")</f>
        <v/>
      </c>
      <c r="P809" s="0"/>
      <c r="Q809" s="0"/>
      <c r="R809" s="0"/>
      <c r="S809" s="0"/>
      <c r="T809" s="0"/>
      <c r="U809" s="0"/>
      <c r="V809" s="0"/>
      <c r="AH809" s="49" t="n">
        <f aca="false">IF($G809&lt;&gt;"",AG809,"")</f>
        <v>0</v>
      </c>
      <c r="AI809" s="169"/>
      <c r="AJ809" s="170"/>
    </row>
    <row r="810" customFormat="false" ht="13" hidden="true" customHeight="false" outlineLevel="0" collapsed="false">
      <c r="A810" s="0"/>
      <c r="B810" s="167" t="str">
        <f aca="false">IF(B709&lt;&gt;"",B709,"")</f>
        <v/>
      </c>
      <c r="C810" s="116" t="str">
        <f aca="false">IF(C709&lt;&gt;"",C709,"")</f>
        <v/>
      </c>
      <c r="D810" s="116" t="str">
        <f aca="false">IF(D709&lt;&gt;"",D709,"")</f>
        <v/>
      </c>
      <c r="E810" s="116" t="str">
        <f aca="false">IF(E709&lt;&gt;"",E709,"")</f>
        <v/>
      </c>
      <c r="F810" s="116" t="n">
        <v>8</v>
      </c>
      <c r="G810" s="168" t="n">
        <f aca="false">G709</f>
        <v>0</v>
      </c>
      <c r="H810" s="49" t="n">
        <f aca="false">IF($G810&lt;&gt;"",G810,"")</f>
        <v>0</v>
      </c>
      <c r="I810" s="169"/>
      <c r="J810" s="170"/>
      <c r="K810" s="171" t="str">
        <f aca="false">IF($B810&lt;&gt;"",IF(I810,(INDEX(P$718:Q$721,MATCH(H810,P$718:P$721),2)/I810)*1000,0),"")</f>
        <v/>
      </c>
      <c r="L810" s="171" t="str">
        <f aca="false">IF(Q$11&lt;&gt;"",IF($B810&lt;&gt;"",K810-J810,""),"")</f>
        <v/>
      </c>
      <c r="M810" s="172" t="str">
        <f aca="false">IF(B810&lt;&gt;"",RANK(L810,L$718:L$817),"")</f>
        <v/>
      </c>
      <c r="N810" s="172" t="str">
        <f aca="false">IF(B810&lt;&gt;"",'Classement Général'!BH103,"")</f>
        <v/>
      </c>
      <c r="O810" s="172" t="str">
        <f aca="false">IF(B204&lt;&gt;"",'Calculs (M1..M20)'!A106,"")</f>
        <v/>
      </c>
      <c r="P810" s="0"/>
      <c r="Q810" s="0"/>
      <c r="R810" s="0"/>
      <c r="S810" s="0"/>
      <c r="T810" s="0"/>
      <c r="U810" s="0"/>
      <c r="V810" s="0"/>
      <c r="AH810" s="49" t="n">
        <f aca="false">IF($G810&lt;&gt;"",AG810,"")</f>
        <v>0</v>
      </c>
      <c r="AI810" s="169"/>
      <c r="AJ810" s="170"/>
    </row>
    <row r="811" customFormat="false" ht="13" hidden="true" customHeight="false" outlineLevel="0" collapsed="false">
      <c r="A811" s="0"/>
      <c r="B811" s="167" t="str">
        <f aca="false">IF(B710&lt;&gt;"",B710,"")</f>
        <v/>
      </c>
      <c r="C811" s="116" t="str">
        <f aca="false">IF(C710&lt;&gt;"",C710,"")</f>
        <v/>
      </c>
      <c r="D811" s="116" t="str">
        <f aca="false">IF(D710&lt;&gt;"",D710,"")</f>
        <v/>
      </c>
      <c r="E811" s="116" t="str">
        <f aca="false">IF(E710&lt;&gt;"",E710,"")</f>
        <v/>
      </c>
      <c r="F811" s="116" t="n">
        <v>8</v>
      </c>
      <c r="G811" s="168" t="n">
        <f aca="false">G710</f>
        <v>0</v>
      </c>
      <c r="H811" s="49" t="n">
        <f aca="false">IF($G811&lt;&gt;"",G811,"")</f>
        <v>0</v>
      </c>
      <c r="I811" s="169"/>
      <c r="J811" s="170"/>
      <c r="K811" s="171" t="str">
        <f aca="false">IF($B811&lt;&gt;"",IF(I811,(INDEX(P$718:Q$721,MATCH(H811,P$718:P$721),2)/I811)*1000,0),"")</f>
        <v/>
      </c>
      <c r="L811" s="171" t="str">
        <f aca="false">IF(Q$11&lt;&gt;"",IF($B811&lt;&gt;"",K811-J811,""),"")</f>
        <v/>
      </c>
      <c r="M811" s="172" t="str">
        <f aca="false">IF(B811&lt;&gt;"",RANK(L811,L$718:L$817),"")</f>
        <v/>
      </c>
      <c r="N811" s="172" t="str">
        <f aca="false">IF(B811&lt;&gt;"",'Classement Général'!BH104,"")</f>
        <v/>
      </c>
      <c r="O811" s="172" t="str">
        <f aca="false">IF(B205&lt;&gt;"",'Calculs (M1..M20)'!A107,"")</f>
        <v/>
      </c>
      <c r="P811" s="0"/>
      <c r="Q811" s="0"/>
      <c r="R811" s="0"/>
      <c r="S811" s="0"/>
      <c r="T811" s="0"/>
      <c r="U811" s="0"/>
      <c r="V811" s="0"/>
      <c r="AH811" s="49" t="n">
        <f aca="false">IF($G811&lt;&gt;"",AG811,"")</f>
        <v>0</v>
      </c>
      <c r="AI811" s="169"/>
      <c r="AJ811" s="170"/>
    </row>
    <row r="812" customFormat="false" ht="13" hidden="true" customHeight="false" outlineLevel="0" collapsed="false">
      <c r="A812" s="0"/>
      <c r="B812" s="167" t="str">
        <f aca="false">IF(B711&lt;&gt;"",B711,"")</f>
        <v/>
      </c>
      <c r="C812" s="116" t="str">
        <f aca="false">IF(C711&lt;&gt;"",C711,"")</f>
        <v/>
      </c>
      <c r="D812" s="116" t="str">
        <f aca="false">IF(D711&lt;&gt;"",D711,"")</f>
        <v/>
      </c>
      <c r="E812" s="116" t="str">
        <f aca="false">IF(E711&lt;&gt;"",E711,"")</f>
        <v/>
      </c>
      <c r="F812" s="116" t="n">
        <v>8</v>
      </c>
      <c r="G812" s="168" t="n">
        <f aca="false">G711</f>
        <v>0</v>
      </c>
      <c r="H812" s="49" t="n">
        <f aca="false">IF($G812&lt;&gt;"",G812,"")</f>
        <v>0</v>
      </c>
      <c r="I812" s="169"/>
      <c r="J812" s="170"/>
      <c r="K812" s="171" t="str">
        <f aca="false">IF($B812&lt;&gt;"",IF(I812,(INDEX(P$718:Q$721,MATCH(H812,P$718:P$721),2)/I812)*1000,0),"")</f>
        <v/>
      </c>
      <c r="L812" s="171" t="str">
        <f aca="false">IF(Q$11&lt;&gt;"",IF($B812&lt;&gt;"",K812-J812,""),"")</f>
        <v/>
      </c>
      <c r="M812" s="172" t="str">
        <f aca="false">IF(B812&lt;&gt;"",RANK(L812,L$718:L$817),"")</f>
        <v/>
      </c>
      <c r="N812" s="172" t="str">
        <f aca="false">IF(B812&lt;&gt;"",'Classement Général'!BH105,"")</f>
        <v/>
      </c>
      <c r="O812" s="172" t="str">
        <f aca="false">IF(B206&lt;&gt;"",'Calculs (M1..M20)'!A108,"")</f>
        <v/>
      </c>
      <c r="P812" s="0"/>
      <c r="Q812" s="0"/>
      <c r="R812" s="0"/>
      <c r="S812" s="0"/>
      <c r="T812" s="0"/>
      <c r="U812" s="0"/>
      <c r="V812" s="0"/>
      <c r="AH812" s="49" t="n">
        <f aca="false">IF($G812&lt;&gt;"",AG812,"")</f>
        <v>0</v>
      </c>
      <c r="AI812" s="169"/>
      <c r="AJ812" s="170"/>
    </row>
    <row r="813" customFormat="false" ht="13" hidden="true" customHeight="false" outlineLevel="0" collapsed="false">
      <c r="A813" s="0"/>
      <c r="B813" s="167" t="str">
        <f aca="false">IF(B712&lt;&gt;"",B712,"")</f>
        <v/>
      </c>
      <c r="C813" s="116" t="str">
        <f aca="false">IF(C712&lt;&gt;"",C712,"")</f>
        <v/>
      </c>
      <c r="D813" s="116" t="str">
        <f aca="false">IF(D712&lt;&gt;"",D712,"")</f>
        <v/>
      </c>
      <c r="E813" s="116" t="str">
        <f aca="false">IF(E712&lt;&gt;"",E712,"")</f>
        <v/>
      </c>
      <c r="F813" s="116" t="n">
        <v>8</v>
      </c>
      <c r="G813" s="168" t="n">
        <f aca="false">G712</f>
        <v>0</v>
      </c>
      <c r="H813" s="49" t="n">
        <f aca="false">IF($G813&lt;&gt;"",G813,"")</f>
        <v>0</v>
      </c>
      <c r="I813" s="169"/>
      <c r="J813" s="170"/>
      <c r="K813" s="171" t="str">
        <f aca="false">IF($B813&lt;&gt;"",IF(I813,(INDEX(P$718:Q$721,MATCH(H813,P$718:P$721),2)/I813)*1000,0),"")</f>
        <v/>
      </c>
      <c r="L813" s="171" t="str">
        <f aca="false">IF(Q$11&lt;&gt;"",IF($B813&lt;&gt;"",K813-J813,""),"")</f>
        <v/>
      </c>
      <c r="M813" s="172" t="str">
        <f aca="false">IF(B813&lt;&gt;"",RANK(L813,L$718:L$817),"")</f>
        <v/>
      </c>
      <c r="N813" s="172" t="str">
        <f aca="false">IF(B813&lt;&gt;"",'Classement Général'!BH106,"")</f>
        <v/>
      </c>
      <c r="O813" s="172" t="str">
        <f aca="false">IF(B207&lt;&gt;"",'Calculs (M1..M20)'!A109,"")</f>
        <v/>
      </c>
      <c r="P813" s="0"/>
      <c r="Q813" s="0"/>
      <c r="R813" s="0"/>
      <c r="S813" s="0"/>
      <c r="T813" s="0"/>
      <c r="U813" s="0"/>
      <c r="V813" s="0"/>
      <c r="AH813" s="49" t="n">
        <f aca="false">IF($G813&lt;&gt;"",AG813,"")</f>
        <v>0</v>
      </c>
      <c r="AI813" s="169"/>
      <c r="AJ813" s="170"/>
    </row>
    <row r="814" customFormat="false" ht="13" hidden="true" customHeight="false" outlineLevel="0" collapsed="false">
      <c r="A814" s="0"/>
      <c r="B814" s="167" t="str">
        <f aca="false">IF(B713&lt;&gt;"",B713,"")</f>
        <v/>
      </c>
      <c r="C814" s="116" t="str">
        <f aca="false">IF(C713&lt;&gt;"",C713,"")</f>
        <v/>
      </c>
      <c r="D814" s="116" t="str">
        <f aca="false">IF(D713&lt;&gt;"",D713,"")</f>
        <v/>
      </c>
      <c r="E814" s="116" t="str">
        <f aca="false">IF(E713&lt;&gt;"",E713,"")</f>
        <v/>
      </c>
      <c r="F814" s="116" t="n">
        <v>8</v>
      </c>
      <c r="G814" s="168" t="n">
        <f aca="false">G713</f>
        <v>0</v>
      </c>
      <c r="H814" s="49" t="n">
        <f aca="false">IF($G814&lt;&gt;"",G814,"")</f>
        <v>0</v>
      </c>
      <c r="I814" s="169"/>
      <c r="J814" s="170"/>
      <c r="K814" s="171" t="str">
        <f aca="false">IF($B814&lt;&gt;"",IF(I814,(INDEX(P$718:Q$721,MATCH(H814,P$718:P$721),2)/I814)*1000,0),"")</f>
        <v/>
      </c>
      <c r="L814" s="171" t="str">
        <f aca="false">IF(Q$11&lt;&gt;"",IF($B814&lt;&gt;"",K814-J814,""),"")</f>
        <v/>
      </c>
      <c r="M814" s="172" t="str">
        <f aca="false">IF(B814&lt;&gt;"",RANK(L814,L$718:L$817),"")</f>
        <v/>
      </c>
      <c r="N814" s="172" t="str">
        <f aca="false">IF(B814&lt;&gt;"",'Classement Général'!BH107,"")</f>
        <v/>
      </c>
      <c r="O814" s="172" t="str">
        <f aca="false">IF(B208&lt;&gt;"",'Calculs (M1..M20)'!A110,"")</f>
        <v/>
      </c>
      <c r="P814" s="0"/>
      <c r="Q814" s="0"/>
      <c r="R814" s="0"/>
      <c r="S814" s="0"/>
      <c r="T814" s="0"/>
      <c r="U814" s="0"/>
      <c r="V814" s="0"/>
      <c r="AH814" s="49" t="n">
        <f aca="false">IF($G814&lt;&gt;"",AG814,"")</f>
        <v>0</v>
      </c>
      <c r="AI814" s="169"/>
      <c r="AJ814" s="170"/>
    </row>
    <row r="815" customFormat="false" ht="13" hidden="true" customHeight="false" outlineLevel="0" collapsed="false">
      <c r="A815" s="0"/>
      <c r="B815" s="167" t="str">
        <f aca="false">IF(B714&lt;&gt;"",B714,"")</f>
        <v/>
      </c>
      <c r="C815" s="116" t="str">
        <f aca="false">IF(C714&lt;&gt;"",C714,"")</f>
        <v/>
      </c>
      <c r="D815" s="116" t="str">
        <f aca="false">IF(D714&lt;&gt;"",D714,"")</f>
        <v/>
      </c>
      <c r="E815" s="116" t="str">
        <f aca="false">IF(E714&lt;&gt;"",E714,"")</f>
        <v/>
      </c>
      <c r="F815" s="116" t="n">
        <v>8</v>
      </c>
      <c r="G815" s="168" t="n">
        <f aca="false">G714</f>
        <v>0</v>
      </c>
      <c r="H815" s="49" t="n">
        <f aca="false">IF($G815&lt;&gt;"",G815,"")</f>
        <v>0</v>
      </c>
      <c r="I815" s="169"/>
      <c r="J815" s="170"/>
      <c r="K815" s="171" t="str">
        <f aca="false">IF($B815&lt;&gt;"",IF(I815,(INDEX(P$718:Q$721,MATCH(H815,P$718:P$721),2)/I815)*1000,0),"")</f>
        <v/>
      </c>
      <c r="L815" s="171" t="str">
        <f aca="false">IF(Q$11&lt;&gt;"",IF($B815&lt;&gt;"",K815-J815,""),"")</f>
        <v/>
      </c>
      <c r="M815" s="172" t="str">
        <f aca="false">IF(B815&lt;&gt;"",RANK(L815,L$718:L$817),"")</f>
        <v/>
      </c>
      <c r="N815" s="172" t="str">
        <f aca="false">IF(B815&lt;&gt;"",'Classement Général'!BH108,"")</f>
        <v/>
      </c>
      <c r="O815" s="172" t="str">
        <f aca="false">IF(B209&lt;&gt;"",'Calculs (M1..M20)'!A111,"")</f>
        <v/>
      </c>
      <c r="P815" s="0"/>
      <c r="Q815" s="0"/>
      <c r="R815" s="0"/>
      <c r="S815" s="0"/>
      <c r="T815" s="0"/>
      <c r="U815" s="0"/>
      <c r="V815" s="0"/>
      <c r="AH815" s="49" t="n">
        <f aca="false">IF($G815&lt;&gt;"",AG815,"")</f>
        <v>0</v>
      </c>
      <c r="AI815" s="169"/>
      <c r="AJ815" s="170"/>
    </row>
    <row r="816" customFormat="false" ht="13" hidden="true" customHeight="false" outlineLevel="0" collapsed="false">
      <c r="A816" s="0"/>
      <c r="B816" s="167" t="str">
        <f aca="false">IF(B715&lt;&gt;"",B715,"")</f>
        <v/>
      </c>
      <c r="C816" s="116" t="str">
        <f aca="false">IF(C715&lt;&gt;"",C715,"")</f>
        <v/>
      </c>
      <c r="D816" s="116" t="str">
        <f aca="false">IF(D715&lt;&gt;"",D715,"")</f>
        <v/>
      </c>
      <c r="E816" s="116" t="str">
        <f aca="false">IF(E715&lt;&gt;"",E715,"")</f>
        <v/>
      </c>
      <c r="F816" s="116" t="n">
        <v>8</v>
      </c>
      <c r="G816" s="168" t="n">
        <f aca="false">G715</f>
        <v>0</v>
      </c>
      <c r="H816" s="49" t="n">
        <f aca="false">IF($G816&lt;&gt;"",G816,"")</f>
        <v>0</v>
      </c>
      <c r="I816" s="169"/>
      <c r="J816" s="170"/>
      <c r="K816" s="171" t="str">
        <f aca="false">IF($B816&lt;&gt;"",IF(I816,(INDEX(P$718:Q$721,MATCH(H816,P$718:P$721),2)/I816)*1000,0),"")</f>
        <v/>
      </c>
      <c r="L816" s="171" t="str">
        <f aca="false">IF(Q$11&lt;&gt;"",IF($B816&lt;&gt;"",K816-J816,""),"")</f>
        <v/>
      </c>
      <c r="M816" s="172" t="str">
        <f aca="false">IF(B816&lt;&gt;"",RANK(L816,L$718:L$817),"")</f>
        <v/>
      </c>
      <c r="N816" s="172" t="str">
        <f aca="false">IF(B816&lt;&gt;"",'Classement Général'!BH109,"")</f>
        <v/>
      </c>
      <c r="O816" s="172" t="str">
        <f aca="false">IF(B210&lt;&gt;"",'Calculs (M1..M20)'!A112,"")</f>
        <v/>
      </c>
      <c r="P816" s="0"/>
      <c r="Q816" s="0"/>
      <c r="R816" s="0"/>
      <c r="S816" s="0"/>
      <c r="T816" s="0"/>
      <c r="U816" s="0"/>
      <c r="V816" s="0"/>
      <c r="AH816" s="49" t="n">
        <f aca="false">IF($G816&lt;&gt;"",AG816,"")</f>
        <v>0</v>
      </c>
      <c r="AI816" s="169"/>
      <c r="AJ816" s="170"/>
    </row>
    <row r="817" customFormat="false" ht="13" hidden="true" customHeight="false" outlineLevel="0" collapsed="false">
      <c r="A817" s="0"/>
      <c r="B817" s="167" t="str">
        <f aca="false">IF(B716&lt;&gt;"",B716,"")</f>
        <v/>
      </c>
      <c r="C817" s="116" t="str">
        <f aca="false">IF(C716&lt;&gt;"",C716,"")</f>
        <v/>
      </c>
      <c r="D817" s="116" t="str">
        <f aca="false">IF(D716&lt;&gt;"",D716,"")</f>
        <v/>
      </c>
      <c r="E817" s="116" t="str">
        <f aca="false">IF(E716&lt;&gt;"",E716,"")</f>
        <v/>
      </c>
      <c r="F817" s="116" t="n">
        <v>8</v>
      </c>
      <c r="G817" s="168" t="n">
        <f aca="false">G716</f>
        <v>0</v>
      </c>
      <c r="H817" s="49" t="n">
        <f aca="false">IF($G817&lt;&gt;"",G817,"")</f>
        <v>0</v>
      </c>
      <c r="I817" s="173"/>
      <c r="J817" s="174"/>
      <c r="K817" s="171" t="str">
        <f aca="false">IF($B817&lt;&gt;"",IF(I817,(INDEX(P$718:Q$721,MATCH(H817,P$718:P$721),2)/I817)*1000,0),"")</f>
        <v/>
      </c>
      <c r="L817" s="171" t="str">
        <f aca="false">IF(Q$11&lt;&gt;"",IF($B817&lt;&gt;"",K817-J817,""),"")</f>
        <v/>
      </c>
      <c r="M817" s="172" t="str">
        <f aca="false">IF(B817&lt;&gt;"",RANK(L817,L$718:L$817),"")</f>
        <v/>
      </c>
      <c r="N817" s="172" t="str">
        <f aca="false">IF(B817&lt;&gt;"",'Classement Général'!BH110,"")</f>
        <v/>
      </c>
      <c r="O817" s="172" t="str">
        <f aca="false">IF(B211&lt;&gt;"",'Calculs (M1..M20)'!A113,"")</f>
        <v/>
      </c>
      <c r="P817" s="0"/>
      <c r="Q817" s="0"/>
      <c r="R817" s="0"/>
      <c r="S817" s="0"/>
      <c r="T817" s="0"/>
      <c r="U817" s="0"/>
      <c r="V817" s="0"/>
      <c r="AH817" s="49" t="n">
        <f aca="false">IF($G817&lt;&gt;"",AG817,"")</f>
        <v>0</v>
      </c>
      <c r="AI817" s="173"/>
      <c r="AJ817" s="174"/>
    </row>
    <row r="818" customFormat="false" ht="12.5" hidden="true" customHeight="false" outlineLevel="0" collapsed="false">
      <c r="A818" s="137"/>
      <c r="B818" s="164" t="str">
        <f aca="false">IF(B717&lt;&gt;"",B717,"")</f>
        <v>Nom</v>
      </c>
      <c r="C818" s="165" t="str">
        <f aca="false">IF(C717&lt;&gt;"",C717,"")</f>
        <v>Dossard</v>
      </c>
      <c r="D818" s="165" t="str">
        <f aca="false">IF(D717&lt;&gt;"",D717,"")</f>
        <v>Freq</v>
      </c>
      <c r="E818" s="165" t="str">
        <f aca="false">IF(E717&lt;&gt;"",E717,"")</f>
        <v>Equipe</v>
      </c>
      <c r="F818" s="165" t="s">
        <v>103</v>
      </c>
      <c r="G818" s="165" t="s">
        <v>88</v>
      </c>
      <c r="H818" s="166" t="s">
        <v>104</v>
      </c>
      <c r="I818" s="141" t="s">
        <v>91</v>
      </c>
      <c r="J818" s="142" t="s">
        <v>105</v>
      </c>
      <c r="K818" s="120" t="s">
        <v>106</v>
      </c>
      <c r="L818" s="120" t="s">
        <v>107</v>
      </c>
      <c r="M818" s="120" t="s">
        <v>97</v>
      </c>
      <c r="N818" s="120" t="s">
        <v>100</v>
      </c>
      <c r="O818" s="120" t="s">
        <v>108</v>
      </c>
      <c r="P818" s="143" t="s">
        <v>104</v>
      </c>
      <c r="Q818" s="144" t="s">
        <v>109</v>
      </c>
      <c r="R818" s="145" t="s">
        <v>110</v>
      </c>
      <c r="S818" s="146" t="s">
        <v>111</v>
      </c>
      <c r="T818" s="147" t="s">
        <v>112</v>
      </c>
      <c r="U818" s="5" t="s">
        <v>104</v>
      </c>
      <c r="V818" s="0"/>
      <c r="AH818" s="166" t="s">
        <v>104</v>
      </c>
      <c r="AI818" s="141" t="s">
        <v>91</v>
      </c>
      <c r="AJ818" s="142" t="s">
        <v>105</v>
      </c>
    </row>
    <row r="819" customFormat="false" ht="13" hidden="true" customHeight="false" outlineLevel="0" collapsed="false">
      <c r="A819" s="0"/>
      <c r="B819" s="167" t="str">
        <f aca="false">IF(B718&lt;&gt;"",B718,"")</f>
        <v>Sébastien CHABAUD</v>
      </c>
      <c r="C819" s="116" t="n">
        <f aca="false">IF(C718&lt;&gt;"",C718,"")</f>
        <v>1</v>
      </c>
      <c r="D819" s="116" t="str">
        <f aca="false">IF(D718&lt;&gt;"",D718,"")</f>
        <v>2.4GHz</v>
      </c>
      <c r="E819" s="116" t="str">
        <f aca="false">IF(E718&lt;&gt;"",E718,"")</f>
        <v/>
      </c>
      <c r="F819" s="116" t="n">
        <v>9</v>
      </c>
      <c r="G819" s="168" t="n">
        <f aca="false">G718</f>
        <v>1</v>
      </c>
      <c r="H819" s="49" t="n">
        <f aca="false">IF($G819&lt;&gt;"",G819,"")</f>
        <v>1</v>
      </c>
      <c r="I819" s="169"/>
      <c r="J819" s="170"/>
      <c r="K819" s="171" t="n">
        <f aca="false">IF($B819&lt;&gt;"",IF(I819,(INDEX(P$819:Q$822,MATCH(H819,P$819:P$822),2)/I819)*1000,0),"")</f>
        <v>0</v>
      </c>
      <c r="L819" s="171" t="str">
        <f aca="false">IF(Q$819&lt;&gt;"",IF($B819&lt;&gt;"",K819-$J819,""),"")</f>
        <v/>
      </c>
      <c r="M819" s="172" t="e">
        <f aca="false">IF(B819&lt;&gt;"",RANK(L819,L$819:L$918),"")</f>
        <v>#VALUE!</v>
      </c>
      <c r="N819" s="172" t="str">
        <f aca="false">IF(B819&lt;&gt;"",'Classement Général'!BI11,"")</f>
        <v/>
      </c>
      <c r="O819" s="172" t="n">
        <f aca="false">IF(B112&lt;&gt;"",'Calculs (M1..M20)'!A14,"")</f>
        <v>22</v>
      </c>
      <c r="P819" s="154" t="n">
        <f aca="false">IF(DMIN($H818:$I919,$P$10,$U$10:$U$11)&lt;&gt;0,1,"")</f>
        <v>1</v>
      </c>
      <c r="Q819" s="155" t="str">
        <f aca="false">IF(DMIN($H818:$I919,$I$10,$U$10:$U$11)&lt;&gt;0,DMIN($H818:$I919,$I$10,$U$10:$U$11),"")</f>
        <v/>
      </c>
      <c r="R819" s="151" t="str">
        <f aca="false">IF(DMAX($H818:$I919,$I$10,$U$10:$U$11)&lt;&gt;0,DMAX($H818:$I919,$I$10,$U$10:$U$11),"")</f>
        <v/>
      </c>
      <c r="S819" s="156" t="e">
        <f aca="false">IF($P819&lt;&gt;"",IF(DAVERAGE($H818:$I919,$I$10,$U$10:$U$11)&lt;&gt;0,DAVERAGE($H818:$I919,$I$10,$U$10:$U$11),""),"")</f>
        <v>#DIV/0!</v>
      </c>
      <c r="T819" s="157" t="str">
        <f aca="false">IF($P819&lt;&gt;"",IF(DCOUNTA($H818:$I919,$I$10,$U$10:$U$11)&lt;&gt;0,DCOUNTA($H818:$I919,$I$10,$U$10:$U$11),""),"")</f>
        <v/>
      </c>
      <c r="U819" s="5" t="n">
        <v>1</v>
      </c>
      <c r="V819" s="0"/>
      <c r="AH819" s="49" t="n">
        <f aca="false">IF($G819&lt;&gt;"",AG819,"")</f>
        <v>0</v>
      </c>
      <c r="AI819" s="169"/>
      <c r="AJ819" s="170"/>
    </row>
    <row r="820" customFormat="false" ht="13" hidden="true" customHeight="false" outlineLevel="0" collapsed="false">
      <c r="A820" s="0"/>
      <c r="B820" s="167" t="str">
        <f aca="false">IF(B719&lt;&gt;"",B719,"")</f>
        <v>Herve DALL AVA</v>
      </c>
      <c r="C820" s="116" t="n">
        <f aca="false">IF(C719&lt;&gt;"",C719,"")</f>
        <v>2</v>
      </c>
      <c r="D820" s="116" t="str">
        <f aca="false">IF(D719&lt;&gt;"",D719,"")</f>
        <v>2.4GHz</v>
      </c>
      <c r="E820" s="116" t="str">
        <f aca="false">IF(E719&lt;&gt;"",E719,"")</f>
        <v/>
      </c>
      <c r="F820" s="116" t="n">
        <v>9</v>
      </c>
      <c r="G820" s="168" t="n">
        <f aca="false">G719</f>
        <v>1</v>
      </c>
      <c r="H820" s="49" t="n">
        <f aca="false">IF($G820&lt;&gt;"",G820,"")</f>
        <v>1</v>
      </c>
      <c r="I820" s="169"/>
      <c r="J820" s="170"/>
      <c r="K820" s="171" t="n">
        <f aca="false">IF($B820&lt;&gt;"",IF(I820,(INDEX(P$819:Q$822,MATCH(H820,P$819:P$822),2)/I820)*1000,0),"")</f>
        <v>0</v>
      </c>
      <c r="L820" s="171" t="n">
        <f aca="false">IF(Q$11&lt;&gt;"",IF($B820&lt;&gt;"",K820-J820,""),"")</f>
        <v>0</v>
      </c>
      <c r="M820" s="172" t="n">
        <f aca="false">IF(B820&lt;&gt;"",RANK(L820,L$819:L$918),"")</f>
        <v>1</v>
      </c>
      <c r="N820" s="172" t="str">
        <f aca="false">IF(B820&lt;&gt;"",'Classement Général'!BI12,"")</f>
        <v/>
      </c>
      <c r="O820" s="172" t="n">
        <f aca="false">IF(B113&lt;&gt;"",'Calculs (M1..M20)'!A15,"")</f>
        <v>8</v>
      </c>
      <c r="P820" s="154" t="str">
        <f aca="false">IF(DMIN($H818:$I919,$P$10,$U$12:$U$13)&lt;&gt;0,2,"")</f>
        <v/>
      </c>
      <c r="Q820" s="155" t="str">
        <f aca="false">IF(DMIN($H818:$I919,$I$10,$U$12:$U$13)&lt;&gt;0,DMIN($H818:$I919,$I$10,$U$12:$U$13),"")</f>
        <v/>
      </c>
      <c r="R820" s="151" t="str">
        <f aca="false">IF(DMAX($H818:$I919,$I$10,$U$12:$U$13)&lt;&gt;0,DMAX($H818:$I919,$I$10,$U$12:$U$13),"")</f>
        <v/>
      </c>
      <c r="S820" s="156" t="str">
        <f aca="false">IF($P820&lt;&gt;"",IF(DAVERAGE($H818:$I919,$I$10,$U$12:$U$13)&lt;&gt;0,DAVERAGE($H818:$I919,$I$10,$U$12:$U$13),""),"")</f>
        <v/>
      </c>
      <c r="T820" s="157" t="str">
        <f aca="false">IF($P819&lt;&gt;"",IF(DCOUNTA($H818:$I919,$I$10,$U$12:$U$13)&lt;&gt;0,DCOUNTA($H818:$I919,$I$10,$U$12:$U$13),""),"")</f>
        <v/>
      </c>
      <c r="U820" s="5" t="s">
        <v>104</v>
      </c>
      <c r="V820" s="0"/>
      <c r="AH820" s="49" t="n">
        <f aca="false">IF($G820&lt;&gt;"",AG820,"")</f>
        <v>0</v>
      </c>
      <c r="AI820" s="169"/>
      <c r="AJ820" s="170"/>
    </row>
    <row r="821" customFormat="false" ht="13" hidden="true" customHeight="false" outlineLevel="0" collapsed="false">
      <c r="A821" s="0"/>
      <c r="B821" s="167" t="str">
        <f aca="false">IF(B720&lt;&gt;"",B720,"")</f>
        <v>Jean Luc FOUCHER</v>
      </c>
      <c r="C821" s="116" t="n">
        <f aca="false">IF(C720&lt;&gt;"",C720,"")</f>
        <v>3</v>
      </c>
      <c r="D821" s="116" t="str">
        <f aca="false">IF(D720&lt;&gt;"",D720,"")</f>
        <v>2.4GHz</v>
      </c>
      <c r="E821" s="116" t="str">
        <f aca="false">IF(E720&lt;&gt;"",E720,"")</f>
        <v/>
      </c>
      <c r="F821" s="116" t="n">
        <v>9</v>
      </c>
      <c r="G821" s="168" t="n">
        <f aca="false">G720</f>
        <v>1</v>
      </c>
      <c r="H821" s="49" t="n">
        <f aca="false">IF($G821&lt;&gt;"",G821,"")</f>
        <v>1</v>
      </c>
      <c r="I821" s="169"/>
      <c r="J821" s="170"/>
      <c r="K821" s="171" t="n">
        <f aca="false">IF($B821&lt;&gt;"",IF(I821,(INDEX(P$819:Q$822,MATCH(H821,P$819:P$822),2)/I821)*1000,0),"")</f>
        <v>0</v>
      </c>
      <c r="L821" s="171" t="n">
        <f aca="false">IF(Q$11&lt;&gt;"",IF($B821&lt;&gt;"",K821-J821,""),"")</f>
        <v>0</v>
      </c>
      <c r="M821" s="172" t="n">
        <f aca="false">IF(B821&lt;&gt;"",RANK(L821,L$819:L$918),"")</f>
        <v>1</v>
      </c>
      <c r="N821" s="172" t="str">
        <f aca="false">IF(B821&lt;&gt;"",'Classement Général'!BI13,"")</f>
        <v/>
      </c>
      <c r="O821" s="172" t="n">
        <f aca="false">IF(B114&lt;&gt;"",'Calculs (M1..M20)'!A16,"")</f>
        <v>15</v>
      </c>
      <c r="P821" s="154" t="str">
        <f aca="false">IF(DMIN($H818:$I919,$P$10,$U$14:$U$15)&lt;&gt;0,3,"")</f>
        <v/>
      </c>
      <c r="Q821" s="155" t="str">
        <f aca="false">IF(DMIN($H818:$I919,$I$10,$U$14:$U$15)&lt;&gt;0,DMIN($H818:$I919,$I$10,$U$14:$U$15),"")</f>
        <v/>
      </c>
      <c r="R821" s="151" t="str">
        <f aca="false">IF(DMAX($H818:$I919,$I$10,$U$14:$U$15)&lt;&gt;0,DMAX($H818:$I919,$I$10,$U$14:$U$15),"")</f>
        <v/>
      </c>
      <c r="S821" s="156" t="str">
        <f aca="false">IF($P821&lt;&gt;"",IF(DAVERAGE($H818:$I919,$I$10,$U$14:$U$15)&lt;&gt;0,DAVERAGE($H818:$I919,$I$10,$U$14:$U$15),""),"")</f>
        <v/>
      </c>
      <c r="T821" s="157" t="str">
        <f aca="false">IF($P821&lt;&gt;"",IF(DCOUNTA($H818:$I919,$I$10,$U$14:$U$15)&lt;&gt;0,DCOUNTA($H818:$I919,$I$10,$U$14:$U$15),""),"")</f>
        <v/>
      </c>
      <c r="U821" s="5" t="n">
        <v>2</v>
      </c>
      <c r="V821" s="0"/>
      <c r="AH821" s="49" t="n">
        <f aca="false">IF($G821&lt;&gt;"",AG821,"")</f>
        <v>0</v>
      </c>
      <c r="AI821" s="169"/>
      <c r="AJ821" s="170"/>
    </row>
    <row r="822" customFormat="false" ht="13.5" hidden="true" customHeight="false" outlineLevel="0" collapsed="false">
      <c r="A822" s="0"/>
      <c r="B822" s="167" t="str">
        <f aca="false">IF(B721&lt;&gt;"",B721,"")</f>
        <v>Thomas DELARBRE</v>
      </c>
      <c r="C822" s="116" t="n">
        <f aca="false">IF(C721&lt;&gt;"",C721,"")</f>
        <v>4</v>
      </c>
      <c r="D822" s="116" t="str">
        <f aca="false">IF(D721&lt;&gt;"",D721,"")</f>
        <v>2.4GHz</v>
      </c>
      <c r="E822" s="116" t="str">
        <f aca="false">IF(E721&lt;&gt;"",E721,"")</f>
        <v/>
      </c>
      <c r="F822" s="116" t="n">
        <v>9</v>
      </c>
      <c r="G822" s="168" t="n">
        <f aca="false">G721</f>
        <v>1</v>
      </c>
      <c r="H822" s="49" t="n">
        <f aca="false">IF($G822&lt;&gt;"",G822,"")</f>
        <v>1</v>
      </c>
      <c r="I822" s="169"/>
      <c r="J822" s="170"/>
      <c r="K822" s="171" t="n">
        <f aca="false">IF($B822&lt;&gt;"",IF(I822,(INDEX(P$819:Q$822,MATCH(H822,P$819:P$822),2)/I822)*1000,0),"")</f>
        <v>0</v>
      </c>
      <c r="L822" s="171" t="n">
        <f aca="false">IF(Q$11&lt;&gt;"",IF($B822&lt;&gt;"",K822-J822,""),"")</f>
        <v>0</v>
      </c>
      <c r="M822" s="172" t="n">
        <f aca="false">IF(B822&lt;&gt;"",RANK(L822,L$819:L$918),"")</f>
        <v>1</v>
      </c>
      <c r="N822" s="172" t="str">
        <f aca="false">IF(B822&lt;&gt;"",'Classement Général'!BI14,"")</f>
        <v/>
      </c>
      <c r="O822" s="172" t="n">
        <f aca="false">IF(B115&lt;&gt;"",'Calculs (M1..M20)'!A17,"")</f>
        <v>10</v>
      </c>
      <c r="P822" s="158" t="str">
        <f aca="false">IF(DMIN($H818:$I919,$P$10,$U$16:$U$17)&lt;&gt;0,4,"")</f>
        <v/>
      </c>
      <c r="Q822" s="159" t="str">
        <f aca="false">IF(DMIN($H818:$I919,$I$10,$U$16:$U$17)&lt;&gt;0,DMIN($H818:$I919,$I$10,$U$16:$U$17),"")</f>
        <v/>
      </c>
      <c r="R822" s="160" t="str">
        <f aca="false">IF(DMAX($H818:$I919,$I$10,$U$16:$U$17)&lt;&gt;0,DMAX($H818:$I919,$I$10,$U$16:$U$17),"")</f>
        <v/>
      </c>
      <c r="S822" s="161" t="str">
        <f aca="false">IF($P822&lt;&gt;"",IF(DAVERAGE($H818:$I919,$I$10,$U$16:$U$17)&lt;&gt;0,DAVERAGE($H818:$I919,$I$10,$U$16:$U$17),""),"")</f>
        <v/>
      </c>
      <c r="T822" s="162" t="str">
        <f aca="false">IF($P821&lt;&gt;"",IF(DCOUNTA($H818:$I919,$I$10,$U$16:$U$17)&lt;&gt;0,DCOUNTA($H818:$I919,$I$10,$U$16:$U$17),""),"")</f>
        <v/>
      </c>
      <c r="U822" s="5" t="s">
        <v>104</v>
      </c>
      <c r="V822" s="0"/>
      <c r="AH822" s="49" t="n">
        <f aca="false">IF($G822&lt;&gt;"",AG822,"")</f>
        <v>0</v>
      </c>
      <c r="AI822" s="169"/>
      <c r="AJ822" s="170"/>
    </row>
    <row r="823" customFormat="false" ht="13.5" hidden="true" customHeight="false" outlineLevel="0" collapsed="false">
      <c r="A823" s="0"/>
      <c r="B823" s="167" t="str">
        <f aca="false">IF(B722&lt;&gt;"",B722,"")</f>
        <v>Pierre DIATTA</v>
      </c>
      <c r="C823" s="116" t="n">
        <f aca="false">IF(C722&lt;&gt;"",C722,"")</f>
        <v>5</v>
      </c>
      <c r="D823" s="116" t="str">
        <f aca="false">IF(D722&lt;&gt;"",D722,"")</f>
        <v>2.4GHz</v>
      </c>
      <c r="E823" s="116" t="str">
        <f aca="false">IF(E722&lt;&gt;"",E722,"")</f>
        <v/>
      </c>
      <c r="F823" s="116" t="n">
        <v>9</v>
      </c>
      <c r="G823" s="168" t="n">
        <f aca="false">G722</f>
        <v>1</v>
      </c>
      <c r="H823" s="49" t="n">
        <f aca="false">IF($G823&lt;&gt;"",G823,"")</f>
        <v>1</v>
      </c>
      <c r="I823" s="169"/>
      <c r="J823" s="170"/>
      <c r="K823" s="171" t="n">
        <f aca="false">IF($B823&lt;&gt;"",IF(I823,(INDEX(P$819:Q$822,MATCH(H823,P$819:P$822),2)/I823)*1000,0),"")</f>
        <v>0</v>
      </c>
      <c r="L823" s="171" t="n">
        <f aca="false">IF(Q$11&lt;&gt;"",IF($B823&lt;&gt;"",K823-J823,""),"")</f>
        <v>0</v>
      </c>
      <c r="M823" s="172" t="n">
        <f aca="false">IF(B823&lt;&gt;"",RANK(L823,L$819:L$918),"")</f>
        <v>1</v>
      </c>
      <c r="N823" s="172" t="str">
        <f aca="false">IF(B823&lt;&gt;"",'Classement Général'!BI15,"")</f>
        <v/>
      </c>
      <c r="O823" s="172" t="n">
        <f aca="false">IF(B116&lt;&gt;"",'Calculs (M1..M20)'!A18,"")</f>
        <v>20</v>
      </c>
      <c r="P823" s="5"/>
      <c r="Q823" s="5"/>
      <c r="R823" s="0"/>
      <c r="S823" s="0"/>
      <c r="T823" s="163" t="n">
        <f aca="false">SUM(T819:T822)</f>
        <v>0</v>
      </c>
      <c r="U823" s="5" t="n">
        <v>3</v>
      </c>
      <c r="V823" s="1" t="n">
        <f aca="false">T823</f>
        <v>0</v>
      </c>
      <c r="AH823" s="49" t="n">
        <f aca="false">IF($G823&lt;&gt;"",AG823,"")</f>
        <v>0</v>
      </c>
      <c r="AI823" s="169"/>
      <c r="AJ823" s="170"/>
    </row>
    <row r="824" customFormat="false" ht="13" hidden="true" customHeight="false" outlineLevel="0" collapsed="false">
      <c r="A824" s="0"/>
      <c r="B824" s="167" t="str">
        <f aca="false">IF(B723&lt;&gt;"",B723,"")</f>
        <v>Olivier MONET</v>
      </c>
      <c r="C824" s="116" t="n">
        <f aca="false">IF(C723&lt;&gt;"",C723,"")</f>
        <v>6</v>
      </c>
      <c r="D824" s="116" t="str">
        <f aca="false">IF(D723&lt;&gt;"",D723,"")</f>
        <v>41.110MHz</v>
      </c>
      <c r="E824" s="116" t="str">
        <f aca="false">IF(E723&lt;&gt;"",E723,"")</f>
        <v/>
      </c>
      <c r="F824" s="116" t="n">
        <v>9</v>
      </c>
      <c r="G824" s="168" t="n">
        <f aca="false">G723</f>
        <v>1</v>
      </c>
      <c r="H824" s="49" t="n">
        <f aca="false">IF($G824&lt;&gt;"",G824,"")</f>
        <v>1</v>
      </c>
      <c r="I824" s="169"/>
      <c r="J824" s="170"/>
      <c r="K824" s="171" t="n">
        <f aca="false">IF($B824&lt;&gt;"",IF(I824,(INDEX(P$819:Q$822,MATCH(H824,P$819:P$822),2)/I824)*1000,0),"")</f>
        <v>0</v>
      </c>
      <c r="L824" s="171" t="n">
        <f aca="false">IF(Q$11&lt;&gt;"",IF($B824&lt;&gt;"",K824-J824,""),"")</f>
        <v>0</v>
      </c>
      <c r="M824" s="172" t="n">
        <f aca="false">IF(B824&lt;&gt;"",RANK(L824,L$819:L$918),"")</f>
        <v>1</v>
      </c>
      <c r="N824" s="172" t="str">
        <f aca="false">IF(B824&lt;&gt;"",'Classement Général'!BI16,"")</f>
        <v/>
      </c>
      <c r="O824" s="172" t="n">
        <f aca="false">IF(B117&lt;&gt;"",'Calculs (M1..M20)'!A19,"")</f>
        <v>6</v>
      </c>
      <c r="P824" s="5"/>
      <c r="Q824" s="5"/>
      <c r="R824" s="0"/>
      <c r="S824" s="0"/>
      <c r="T824" s="0"/>
      <c r="U824" s="5" t="s">
        <v>104</v>
      </c>
      <c r="V824" s="0"/>
      <c r="AH824" s="49" t="n">
        <f aca="false">IF($G824&lt;&gt;"",AG824,"")</f>
        <v>0</v>
      </c>
      <c r="AI824" s="169"/>
      <c r="AJ824" s="170"/>
    </row>
    <row r="825" customFormat="false" ht="13" hidden="true" customHeight="false" outlineLevel="0" collapsed="false">
      <c r="A825" s="0"/>
      <c r="B825" s="167" t="str">
        <f aca="false">IF(B724&lt;&gt;"",B724,"")</f>
        <v>Pierre RONDEL</v>
      </c>
      <c r="C825" s="116" t="n">
        <f aca="false">IF(C724&lt;&gt;"",C724,"")</f>
        <v>7</v>
      </c>
      <c r="D825" s="116" t="str">
        <f aca="false">IF(D724&lt;&gt;"",D724,"")</f>
        <v>2.4GHz</v>
      </c>
      <c r="E825" s="116" t="str">
        <f aca="false">IF(E724&lt;&gt;"",E724,"")</f>
        <v/>
      </c>
      <c r="F825" s="116" t="n">
        <v>9</v>
      </c>
      <c r="G825" s="168" t="n">
        <f aca="false">G724</f>
        <v>1</v>
      </c>
      <c r="H825" s="49" t="n">
        <f aca="false">IF($G825&lt;&gt;"",G825,"")</f>
        <v>1</v>
      </c>
      <c r="I825" s="169"/>
      <c r="J825" s="170"/>
      <c r="K825" s="171" t="n">
        <f aca="false">IF($B825&lt;&gt;"",IF(I825,(INDEX(P$819:Q$822,MATCH(H825,P$819:P$822),2)/I825)*1000,0),"")</f>
        <v>0</v>
      </c>
      <c r="L825" s="171" t="n">
        <f aca="false">IF(Q$11&lt;&gt;"",IF($B825&lt;&gt;"",K825-J825,""),"")</f>
        <v>0</v>
      </c>
      <c r="M825" s="172" t="n">
        <f aca="false">IF(B825&lt;&gt;"",RANK(L825,L$819:L$918),"")</f>
        <v>1</v>
      </c>
      <c r="N825" s="172" t="str">
        <f aca="false">IF(B825&lt;&gt;"",'Classement Général'!BI17,"")</f>
        <v/>
      </c>
      <c r="O825" s="172" t="n">
        <f aca="false">IF(B118&lt;&gt;"",'Calculs (M1..M20)'!A20,"")</f>
        <v>1</v>
      </c>
      <c r="P825" s="5"/>
      <c r="Q825" s="5"/>
      <c r="R825" s="0"/>
      <c r="S825" s="0"/>
      <c r="T825" s="0"/>
      <c r="U825" s="5" t="n">
        <v>4</v>
      </c>
      <c r="V825" s="0"/>
      <c r="AH825" s="49" t="n">
        <f aca="false">IF($G825&lt;&gt;"",AG825,"")</f>
        <v>0</v>
      </c>
      <c r="AI825" s="169"/>
      <c r="AJ825" s="170"/>
    </row>
    <row r="826" customFormat="false" ht="13" hidden="true" customHeight="false" outlineLevel="0" collapsed="false">
      <c r="A826" s="0"/>
      <c r="B826" s="167" t="str">
        <f aca="false">IF(B725&lt;&gt;"",B725,"")</f>
        <v>Andreas FRICKE</v>
      </c>
      <c r="C826" s="116" t="n">
        <f aca="false">IF(C725&lt;&gt;"",C725,"")</f>
        <v>8</v>
      </c>
      <c r="D826" s="116" t="str">
        <f aca="false">IF(D725&lt;&gt;"",D725,"")</f>
        <v>2.4GHz</v>
      </c>
      <c r="E826" s="116" t="str">
        <f aca="false">IF(E725&lt;&gt;"",E725,"")</f>
        <v/>
      </c>
      <c r="F826" s="116" t="n">
        <v>9</v>
      </c>
      <c r="G826" s="168" t="n">
        <f aca="false">G725</f>
        <v>1</v>
      </c>
      <c r="H826" s="49" t="n">
        <f aca="false">IF($G826&lt;&gt;"",G826,"")</f>
        <v>1</v>
      </c>
      <c r="I826" s="169"/>
      <c r="J826" s="170"/>
      <c r="K826" s="171" t="n">
        <f aca="false">IF($B826&lt;&gt;"",IF(I826,(INDEX(P$819:Q$822,MATCH(H826,P$819:P$822),2)/I826)*1000,0),"")</f>
        <v>0</v>
      </c>
      <c r="L826" s="171" t="n">
        <f aca="false">IF(Q$11&lt;&gt;"",IF($B826&lt;&gt;"",K826-J826,""),"")</f>
        <v>0</v>
      </c>
      <c r="M826" s="172" t="n">
        <f aca="false">IF(B826&lt;&gt;"",RANK(L826,L$819:L$918),"")</f>
        <v>1</v>
      </c>
      <c r="N826" s="172" t="str">
        <f aca="false">IF(B826&lt;&gt;"",'Classement Général'!BI18,"")</f>
        <v/>
      </c>
      <c r="O826" s="172" t="n">
        <f aca="false">IF(B119&lt;&gt;"",'Calculs (M1..M20)'!A21,"")</f>
        <v>18</v>
      </c>
      <c r="P826" s="5"/>
      <c r="Q826" s="5"/>
      <c r="R826" s="0"/>
      <c r="S826" s="0"/>
      <c r="T826" s="0"/>
      <c r="U826" s="0"/>
      <c r="V826" s="0"/>
      <c r="AH826" s="49" t="n">
        <f aca="false">IF($G826&lt;&gt;"",AG826,"")</f>
        <v>0</v>
      </c>
      <c r="AI826" s="169"/>
      <c r="AJ826" s="170"/>
    </row>
    <row r="827" customFormat="false" ht="13" hidden="true" customHeight="false" outlineLevel="0" collapsed="false">
      <c r="A827" s="0"/>
      <c r="B827" s="167" t="str">
        <f aca="false">IF(B726&lt;&gt;"",B726,"")</f>
        <v>Thomas FAURE</v>
      </c>
      <c r="C827" s="116" t="n">
        <f aca="false">IF(C726&lt;&gt;"",C726,"")</f>
        <v>9</v>
      </c>
      <c r="D827" s="116" t="str">
        <f aca="false">IF(D726&lt;&gt;"",D726,"")</f>
        <v>2.4GHz</v>
      </c>
      <c r="E827" s="116" t="str">
        <f aca="false">IF(E726&lt;&gt;"",E726,"")</f>
        <v/>
      </c>
      <c r="F827" s="116" t="n">
        <v>9</v>
      </c>
      <c r="G827" s="168" t="n">
        <f aca="false">G726</f>
        <v>1</v>
      </c>
      <c r="H827" s="49" t="n">
        <f aca="false">IF($G827&lt;&gt;"",G827,"")</f>
        <v>1</v>
      </c>
      <c r="I827" s="169"/>
      <c r="J827" s="170"/>
      <c r="K827" s="171" t="n">
        <f aca="false">IF($B827&lt;&gt;"",IF(I827,(INDEX(P$819:Q$822,MATCH(H827,P$819:P$822),2)/I827)*1000,0),"")</f>
        <v>0</v>
      </c>
      <c r="L827" s="171" t="n">
        <f aca="false">IF(Q$11&lt;&gt;"",IF($B827&lt;&gt;"",K827-J827,""),"")</f>
        <v>0</v>
      </c>
      <c r="M827" s="172" t="n">
        <f aca="false">IF(B827&lt;&gt;"",RANK(L827,L$819:L$918),"")</f>
        <v>1</v>
      </c>
      <c r="N827" s="172" t="str">
        <f aca="false">IF(B827&lt;&gt;"",'Classement Général'!BI19,"")</f>
        <v/>
      </c>
      <c r="O827" s="172" t="n">
        <f aca="false">IF(B120&lt;&gt;"",'Calculs (M1..M20)'!A22,"")</f>
        <v>11</v>
      </c>
      <c r="P827" s="0"/>
      <c r="Q827" s="0"/>
      <c r="R827" s="0"/>
      <c r="S827" s="0"/>
      <c r="T827" s="0"/>
      <c r="U827" s="0"/>
      <c r="V827" s="0"/>
      <c r="AH827" s="49" t="n">
        <f aca="false">IF($G827&lt;&gt;"",AG827,"")</f>
        <v>0</v>
      </c>
      <c r="AI827" s="169"/>
      <c r="AJ827" s="170"/>
    </row>
    <row r="828" customFormat="false" ht="13" hidden="true" customHeight="false" outlineLevel="0" collapsed="false">
      <c r="A828" s="0"/>
      <c r="B828" s="167" t="str">
        <f aca="false">IF(B727&lt;&gt;"",B727,"")</f>
        <v>Philippe LANES</v>
      </c>
      <c r="C828" s="116" t="n">
        <f aca="false">IF(C727&lt;&gt;"",C727,"")</f>
        <v>10</v>
      </c>
      <c r="D828" s="116" t="str">
        <f aca="false">IF(D727&lt;&gt;"",D727,"")</f>
        <v>2.4GHz</v>
      </c>
      <c r="E828" s="116" t="str">
        <f aca="false">IF(E727&lt;&gt;"",E727,"")</f>
        <v/>
      </c>
      <c r="F828" s="116" t="n">
        <v>9</v>
      </c>
      <c r="G828" s="168" t="n">
        <f aca="false">G727</f>
        <v>1</v>
      </c>
      <c r="H828" s="49" t="n">
        <f aca="false">IF($G828&lt;&gt;"",G828,"")</f>
        <v>1</v>
      </c>
      <c r="I828" s="169"/>
      <c r="J828" s="170"/>
      <c r="K828" s="171" t="n">
        <f aca="false">IF($B828&lt;&gt;"",IF(I828,(INDEX(P$819:Q$822,MATCH(H828,P$819:P$822),2)/I828)*1000,0),"")</f>
        <v>0</v>
      </c>
      <c r="L828" s="171" t="n">
        <f aca="false">IF(Q$11&lt;&gt;"",IF($B828&lt;&gt;"",K828-J828,""),"")</f>
        <v>0</v>
      </c>
      <c r="M828" s="172" t="n">
        <f aca="false">IF(B828&lt;&gt;"",RANK(L828,L$819:L$918),"")</f>
        <v>1</v>
      </c>
      <c r="N828" s="172" t="str">
        <f aca="false">IF(B828&lt;&gt;"",'Classement Général'!BI20,"")</f>
        <v/>
      </c>
      <c r="O828" s="172" t="n">
        <f aca="false">IF(B121&lt;&gt;"",'Calculs (M1..M20)'!A23,"")</f>
        <v>14</v>
      </c>
      <c r="P828" s="0"/>
      <c r="Q828" s="0"/>
      <c r="R828" s="0"/>
      <c r="S828" s="0"/>
      <c r="T828" s="0"/>
      <c r="U828" s="0"/>
      <c r="V828" s="0"/>
      <c r="AH828" s="49" t="n">
        <f aca="false">IF($G828&lt;&gt;"",AG828,"")</f>
        <v>0</v>
      </c>
      <c r="AI828" s="169"/>
      <c r="AJ828" s="170"/>
    </row>
    <row r="829" customFormat="false" ht="13" hidden="true" customHeight="false" outlineLevel="0" collapsed="false">
      <c r="A829" s="0"/>
      <c r="B829" s="167" t="str">
        <f aca="false">IF(B728&lt;&gt;"",B728,"")</f>
        <v>Julien HONOR</v>
      </c>
      <c r="C829" s="116" t="n">
        <f aca="false">IF(C728&lt;&gt;"",C728,"")</f>
        <v>11</v>
      </c>
      <c r="D829" s="116" t="str">
        <f aca="false">IF(D728&lt;&gt;"",D728,"")</f>
        <v>2.4GHz</v>
      </c>
      <c r="E829" s="116" t="str">
        <f aca="false">IF(E728&lt;&gt;"",E728,"")</f>
        <v/>
      </c>
      <c r="F829" s="116" t="n">
        <v>9</v>
      </c>
      <c r="G829" s="168" t="n">
        <f aca="false">G728</f>
        <v>1</v>
      </c>
      <c r="H829" s="49" t="n">
        <f aca="false">IF($G829&lt;&gt;"",G829,"")</f>
        <v>1</v>
      </c>
      <c r="I829" s="169"/>
      <c r="J829" s="170"/>
      <c r="K829" s="171" t="n">
        <f aca="false">IF($B829&lt;&gt;"",IF(I829,(INDEX(P$819:Q$822,MATCH(H829,P$819:P$822),2)/I829)*1000,0),"")</f>
        <v>0</v>
      </c>
      <c r="L829" s="171" t="n">
        <f aca="false">IF(Q$11&lt;&gt;"",IF($B829&lt;&gt;"",K829-J829,""),"")</f>
        <v>0</v>
      </c>
      <c r="M829" s="172" t="n">
        <f aca="false">IF(B829&lt;&gt;"",RANK(L829,L$819:L$918),"")</f>
        <v>1</v>
      </c>
      <c r="N829" s="172" t="str">
        <f aca="false">IF(B829&lt;&gt;"",'Classement Général'!BI21,"")</f>
        <v/>
      </c>
      <c r="O829" s="172" t="n">
        <f aca="false">IF(B122&lt;&gt;"",'Calculs (M1..M20)'!A24,"")</f>
        <v>3</v>
      </c>
      <c r="P829" s="0"/>
      <c r="Q829" s="0"/>
      <c r="R829" s="0"/>
      <c r="S829" s="0"/>
      <c r="T829" s="0"/>
      <c r="U829" s="0"/>
      <c r="V829" s="0"/>
      <c r="AH829" s="49" t="n">
        <f aca="false">IF($G829&lt;&gt;"",AG829,"")</f>
        <v>0</v>
      </c>
      <c r="AI829" s="169"/>
      <c r="AJ829" s="170"/>
    </row>
    <row r="830" customFormat="false" ht="13" hidden="true" customHeight="false" outlineLevel="0" collapsed="false">
      <c r="A830" s="0"/>
      <c r="B830" s="167" t="str">
        <f aca="false">IF(B729&lt;&gt;"",B729,"")</f>
        <v>Michael KREBS</v>
      </c>
      <c r="C830" s="116" t="n">
        <f aca="false">IF(C729&lt;&gt;"",C729,"")</f>
        <v>12</v>
      </c>
      <c r="D830" s="116" t="str">
        <f aca="false">IF(D729&lt;&gt;"",D729,"")</f>
        <v>2.4GHz</v>
      </c>
      <c r="E830" s="116" t="str">
        <f aca="false">IF(E729&lt;&gt;"",E729,"")</f>
        <v/>
      </c>
      <c r="F830" s="116" t="n">
        <v>9</v>
      </c>
      <c r="G830" s="168" t="n">
        <f aca="false">G729</f>
        <v>1</v>
      </c>
      <c r="H830" s="49" t="n">
        <f aca="false">IF($G830&lt;&gt;"",G830,"")</f>
        <v>1</v>
      </c>
      <c r="I830" s="169"/>
      <c r="J830" s="170"/>
      <c r="K830" s="171" t="n">
        <f aca="false">IF($B830&lt;&gt;"",IF(I830,(INDEX(P$819:Q$822,MATCH(H830,P$819:P$822),2)/I830)*1000,0),"")</f>
        <v>0</v>
      </c>
      <c r="L830" s="171" t="n">
        <f aca="false">IF(Q$11&lt;&gt;"",IF($B830&lt;&gt;"",K830-J830,""),"")</f>
        <v>0</v>
      </c>
      <c r="M830" s="172" t="n">
        <f aca="false">IF(B830&lt;&gt;"",RANK(L830,L$819:L$918),"")</f>
        <v>1</v>
      </c>
      <c r="N830" s="172" t="str">
        <f aca="false">IF(B830&lt;&gt;"",'Classement Général'!BI22,"")</f>
        <v/>
      </c>
      <c r="O830" s="172" t="n">
        <f aca="false">IF(B123&lt;&gt;"",'Calculs (M1..M20)'!A25,"")</f>
        <v>12</v>
      </c>
      <c r="P830" s="0"/>
      <c r="Q830" s="0"/>
      <c r="R830" s="0"/>
      <c r="S830" s="0"/>
      <c r="T830" s="0"/>
      <c r="U830" s="0"/>
      <c r="V830" s="0"/>
      <c r="AH830" s="49" t="n">
        <f aca="false">IF($G830&lt;&gt;"",AG830,"")</f>
        <v>0</v>
      </c>
      <c r="AI830" s="169"/>
      <c r="AJ830" s="170"/>
    </row>
    <row r="831" customFormat="false" ht="13" hidden="true" customHeight="false" outlineLevel="0" collapsed="false">
      <c r="A831" s="0"/>
      <c r="B831" s="167" t="str">
        <f aca="false">IF(B730&lt;&gt;"",B730,"")</f>
        <v>Aubry GABANON</v>
      </c>
      <c r="C831" s="116" t="n">
        <f aca="false">IF(C730&lt;&gt;"",C730,"")</f>
        <v>13</v>
      </c>
      <c r="D831" s="116" t="str">
        <f aca="false">IF(D730&lt;&gt;"",D730,"")</f>
        <v>2.4GHz</v>
      </c>
      <c r="E831" s="116" t="str">
        <f aca="false">IF(E730&lt;&gt;"",E730,"")</f>
        <v/>
      </c>
      <c r="F831" s="116" t="n">
        <v>9</v>
      </c>
      <c r="G831" s="168" t="n">
        <f aca="false">G730</f>
        <v>1</v>
      </c>
      <c r="H831" s="49" t="n">
        <f aca="false">IF($G831&lt;&gt;"",G831,"")</f>
        <v>1</v>
      </c>
      <c r="I831" s="169"/>
      <c r="J831" s="170"/>
      <c r="K831" s="171" t="n">
        <f aca="false">IF($B831&lt;&gt;"",IF(I831,(INDEX(P$819:Q$822,MATCH(H831,P$819:P$822),2)/I831)*1000,0),"")</f>
        <v>0</v>
      </c>
      <c r="L831" s="171" t="n">
        <f aca="false">IF(Q$11&lt;&gt;"",IF($B831&lt;&gt;"",K831-J831,""),"")</f>
        <v>0</v>
      </c>
      <c r="M831" s="172" t="n">
        <f aca="false">IF(B831&lt;&gt;"",RANK(L831,L$819:L$918),"")</f>
        <v>1</v>
      </c>
      <c r="N831" s="172" t="str">
        <f aca="false">IF(B831&lt;&gt;"",'Classement Général'!BI23,"")</f>
        <v/>
      </c>
      <c r="O831" s="172" t="n">
        <f aca="false">IF(B124&lt;&gt;"",'Calculs (M1..M20)'!A26,"")</f>
        <v>5</v>
      </c>
      <c r="P831" s="0"/>
      <c r="Q831" s="0"/>
      <c r="R831" s="0"/>
      <c r="S831" s="0"/>
      <c r="T831" s="0"/>
      <c r="U831" s="0"/>
      <c r="V831" s="0"/>
      <c r="AH831" s="49" t="n">
        <f aca="false">IF($G831&lt;&gt;"",AG831,"")</f>
        <v>0</v>
      </c>
      <c r="AI831" s="169"/>
      <c r="AJ831" s="170"/>
    </row>
    <row r="832" customFormat="false" ht="13" hidden="true" customHeight="false" outlineLevel="0" collapsed="false">
      <c r="A832" s="0"/>
      <c r="B832" s="167" t="str">
        <f aca="false">IF(B731&lt;&gt;"",B731,"")</f>
        <v>Serge DELARBRE</v>
      </c>
      <c r="C832" s="116" t="n">
        <f aca="false">IF(C731&lt;&gt;"",C731,"")</f>
        <v>14</v>
      </c>
      <c r="D832" s="116" t="str">
        <f aca="false">IF(D731&lt;&gt;"",D731,"")</f>
        <v>2.4GHz</v>
      </c>
      <c r="E832" s="116" t="str">
        <f aca="false">IF(E731&lt;&gt;"",E731,"")</f>
        <v/>
      </c>
      <c r="F832" s="116" t="n">
        <v>9</v>
      </c>
      <c r="G832" s="168" t="n">
        <f aca="false">G731</f>
        <v>1</v>
      </c>
      <c r="H832" s="49" t="n">
        <f aca="false">IF($G832&lt;&gt;"",G832,"")</f>
        <v>1</v>
      </c>
      <c r="I832" s="169"/>
      <c r="J832" s="170"/>
      <c r="K832" s="171" t="n">
        <f aca="false">IF($B832&lt;&gt;"",IF(I832,(INDEX(P$819:Q$822,MATCH(H832,P$819:P$822),2)/I832)*1000,0),"")</f>
        <v>0</v>
      </c>
      <c r="L832" s="171" t="n">
        <f aca="false">IF(Q$11&lt;&gt;"",IF($B832&lt;&gt;"",K832-J832,""),"")</f>
        <v>0</v>
      </c>
      <c r="M832" s="172" t="n">
        <f aca="false">IF(B832&lt;&gt;"",RANK(L832,L$819:L$918),"")</f>
        <v>1</v>
      </c>
      <c r="N832" s="172" t="str">
        <f aca="false">IF(B832&lt;&gt;"",'Classement Général'!BI24,"")</f>
        <v/>
      </c>
      <c r="O832" s="172" t="n">
        <f aca="false">IF(B125&lt;&gt;"",'Calculs (M1..M20)'!A27,"")</f>
        <v>17</v>
      </c>
      <c r="P832" s="0"/>
      <c r="Q832" s="0"/>
      <c r="R832" s="0"/>
      <c r="S832" s="0"/>
      <c r="T832" s="0"/>
      <c r="U832" s="0"/>
      <c r="V832" s="0"/>
      <c r="AH832" s="49" t="n">
        <f aca="false">IF($G832&lt;&gt;"",AG832,"")</f>
        <v>0</v>
      </c>
      <c r="AI832" s="169"/>
      <c r="AJ832" s="170"/>
    </row>
    <row r="833" customFormat="false" ht="13" hidden="true" customHeight="false" outlineLevel="0" collapsed="false">
      <c r="A833" s="0"/>
      <c r="B833" s="167" t="str">
        <f aca="false">IF(B732&lt;&gt;"",B732,"")</f>
        <v>Arnaud LEGER</v>
      </c>
      <c r="C833" s="116" t="n">
        <f aca="false">IF(C732&lt;&gt;"",C732,"")</f>
        <v>15</v>
      </c>
      <c r="D833" s="116" t="str">
        <f aca="false">IF(D732&lt;&gt;"",D732,"")</f>
        <v>2.4GHz</v>
      </c>
      <c r="E833" s="116" t="str">
        <f aca="false">IF(E732&lt;&gt;"",E732,"")</f>
        <v/>
      </c>
      <c r="F833" s="116" t="n">
        <v>9</v>
      </c>
      <c r="G833" s="168" t="n">
        <f aca="false">G732</f>
        <v>1</v>
      </c>
      <c r="H833" s="49" t="n">
        <f aca="false">IF($G833&lt;&gt;"",G833,"")</f>
        <v>1</v>
      </c>
      <c r="I833" s="169"/>
      <c r="J833" s="170"/>
      <c r="K833" s="171" t="n">
        <f aca="false">IF($B833&lt;&gt;"",IF(I833,(INDEX(P$819:Q$822,MATCH(H833,P$819:P$822),2)/I833)*1000,0),"")</f>
        <v>0</v>
      </c>
      <c r="L833" s="171" t="n">
        <f aca="false">IF(Q$11&lt;&gt;"",IF($B833&lt;&gt;"",K833-J833,""),"")</f>
        <v>0</v>
      </c>
      <c r="M833" s="172" t="n">
        <f aca="false">IF(B833&lt;&gt;"",RANK(L833,L$819:L$918),"")</f>
        <v>1</v>
      </c>
      <c r="N833" s="172" t="str">
        <f aca="false">IF(B833&lt;&gt;"",'Classement Général'!BI25,"")</f>
        <v/>
      </c>
      <c r="O833" s="172" t="n">
        <f aca="false">IF(B126&lt;&gt;"",'Calculs (M1..M20)'!A28,"")</f>
        <v>7</v>
      </c>
      <c r="P833" s="0"/>
      <c r="Q833" s="0"/>
      <c r="R833" s="0"/>
      <c r="S833" s="0"/>
      <c r="T833" s="0"/>
      <c r="U833" s="0"/>
      <c r="V833" s="0"/>
      <c r="AH833" s="49" t="n">
        <f aca="false">IF($G833&lt;&gt;"",AG833,"")</f>
        <v>0</v>
      </c>
      <c r="AI833" s="169"/>
      <c r="AJ833" s="170"/>
    </row>
    <row r="834" customFormat="false" ht="13" hidden="true" customHeight="false" outlineLevel="0" collapsed="false">
      <c r="A834" s="0"/>
      <c r="B834" s="167" t="str">
        <f aca="false">IF(B733&lt;&gt;"",B733,"")</f>
        <v>Thierry POIGNARD</v>
      </c>
      <c r="C834" s="116" t="n">
        <f aca="false">IF(C733&lt;&gt;"",C733,"")</f>
        <v>16</v>
      </c>
      <c r="D834" s="116" t="str">
        <f aca="false">IF(D733&lt;&gt;"",D733,"")</f>
        <v>2.4GHz</v>
      </c>
      <c r="E834" s="116" t="str">
        <f aca="false">IF(E733&lt;&gt;"",E733,"")</f>
        <v/>
      </c>
      <c r="F834" s="116" t="n">
        <v>9</v>
      </c>
      <c r="G834" s="168" t="n">
        <f aca="false">G733</f>
        <v>1</v>
      </c>
      <c r="H834" s="49" t="n">
        <f aca="false">IF($G834&lt;&gt;"",G834,"")</f>
        <v>1</v>
      </c>
      <c r="I834" s="169"/>
      <c r="J834" s="170"/>
      <c r="K834" s="171" t="n">
        <f aca="false">IF($B834&lt;&gt;"",IF(I834,(INDEX(P$819:Q$822,MATCH(H834,P$819:P$822),2)/I834)*1000,0),"")</f>
        <v>0</v>
      </c>
      <c r="L834" s="171" t="n">
        <f aca="false">IF(Q$11&lt;&gt;"",IF($B834&lt;&gt;"",K834-J834,""),"")</f>
        <v>0</v>
      </c>
      <c r="M834" s="172" t="n">
        <f aca="false">IF(B834&lt;&gt;"",RANK(L834,L$819:L$918),"")</f>
        <v>1</v>
      </c>
      <c r="N834" s="172" t="str">
        <f aca="false">IF(B834&lt;&gt;"",'Classement Général'!BI26,"")</f>
        <v/>
      </c>
      <c r="O834" s="172" t="n">
        <f aca="false">IF(B127&lt;&gt;"",'Calculs (M1..M20)'!A29,"")</f>
        <v>13</v>
      </c>
      <c r="P834" s="0"/>
      <c r="Q834" s="0"/>
      <c r="R834" s="0"/>
      <c r="S834" s="0"/>
      <c r="T834" s="0"/>
      <c r="U834" s="0"/>
      <c r="V834" s="0"/>
      <c r="AH834" s="49" t="n">
        <f aca="false">IF($G834&lt;&gt;"",AG834,"")</f>
        <v>0</v>
      </c>
      <c r="AI834" s="169"/>
      <c r="AJ834" s="170"/>
    </row>
    <row r="835" customFormat="false" ht="13" hidden="true" customHeight="false" outlineLevel="0" collapsed="false">
      <c r="A835" s="0"/>
      <c r="B835" s="167" t="str">
        <f aca="false">IF(B734&lt;&gt;"",B734,"")</f>
        <v>Joel MARIN</v>
      </c>
      <c r="C835" s="116" t="n">
        <f aca="false">IF(C734&lt;&gt;"",C734,"")</f>
        <v>17</v>
      </c>
      <c r="D835" s="116" t="str">
        <f aca="false">IF(D734&lt;&gt;"",D734,"")</f>
        <v>2.4GHz</v>
      </c>
      <c r="E835" s="116" t="str">
        <f aca="false">IF(E734&lt;&gt;"",E734,"")</f>
        <v/>
      </c>
      <c r="F835" s="116" t="n">
        <v>9</v>
      </c>
      <c r="G835" s="168" t="n">
        <f aca="false">G734</f>
        <v>1</v>
      </c>
      <c r="H835" s="49" t="n">
        <f aca="false">IF($G835&lt;&gt;"",G835,"")</f>
        <v>1</v>
      </c>
      <c r="I835" s="169"/>
      <c r="J835" s="170"/>
      <c r="K835" s="171" t="n">
        <f aca="false">IF($B835&lt;&gt;"",IF(I835,(INDEX(P$819:Q$822,MATCH(H835,P$819:P$822),2)/I835)*1000,0),"")</f>
        <v>0</v>
      </c>
      <c r="L835" s="171" t="n">
        <f aca="false">IF(Q$11&lt;&gt;"",IF($B835&lt;&gt;"",K835-J835,""),"")</f>
        <v>0</v>
      </c>
      <c r="M835" s="172" t="n">
        <f aca="false">IF(B835&lt;&gt;"",RANK(L835,L$819:L$918),"")</f>
        <v>1</v>
      </c>
      <c r="N835" s="172" t="str">
        <f aca="false">IF(B835&lt;&gt;"",'Classement Général'!BI27,"")</f>
        <v/>
      </c>
      <c r="O835" s="172" t="n">
        <f aca="false">IF(B128&lt;&gt;"",'Calculs (M1..M20)'!A30,"")</f>
        <v>16</v>
      </c>
      <c r="P835" s="0"/>
      <c r="Q835" s="0"/>
      <c r="R835" s="0"/>
      <c r="S835" s="0"/>
      <c r="T835" s="0"/>
      <c r="U835" s="0"/>
      <c r="V835" s="0"/>
      <c r="AH835" s="49" t="n">
        <f aca="false">IF($G835&lt;&gt;"",AG835,"")</f>
        <v>0</v>
      </c>
      <c r="AI835" s="169"/>
      <c r="AJ835" s="170"/>
    </row>
    <row r="836" customFormat="false" ht="13" hidden="true" customHeight="false" outlineLevel="0" collapsed="false">
      <c r="A836" s="0"/>
      <c r="B836" s="167" t="str">
        <f aca="false">IF(B735&lt;&gt;"",B735,"")</f>
        <v>Matthieu MERVELET</v>
      </c>
      <c r="C836" s="116" t="n">
        <f aca="false">IF(C735&lt;&gt;"",C735,"")</f>
        <v>18</v>
      </c>
      <c r="D836" s="116" t="str">
        <f aca="false">IF(D735&lt;&gt;"",D735,"")</f>
        <v>2.4GHz</v>
      </c>
      <c r="E836" s="116" t="str">
        <f aca="false">IF(E735&lt;&gt;"",E735,"")</f>
        <v/>
      </c>
      <c r="F836" s="116" t="n">
        <v>9</v>
      </c>
      <c r="G836" s="168" t="n">
        <f aca="false">G735</f>
        <v>1</v>
      </c>
      <c r="H836" s="49" t="n">
        <f aca="false">IF($G836&lt;&gt;"",G836,"")</f>
        <v>1</v>
      </c>
      <c r="I836" s="169"/>
      <c r="J836" s="170"/>
      <c r="K836" s="171" t="n">
        <f aca="false">IF($B836&lt;&gt;"",IF(I836,(INDEX(P$819:Q$822,MATCH(H836,P$819:P$822),2)/I836)*1000,0),"")</f>
        <v>0</v>
      </c>
      <c r="L836" s="171" t="n">
        <f aca="false">IF(Q$11&lt;&gt;"",IF($B836&lt;&gt;"",K836-J836,""),"")</f>
        <v>0</v>
      </c>
      <c r="M836" s="172" t="n">
        <f aca="false">IF(B836&lt;&gt;"",RANK(L836,L$819:L$918),"")</f>
        <v>1</v>
      </c>
      <c r="N836" s="172" t="str">
        <f aca="false">IF(B836&lt;&gt;"",'Classement Général'!BI28,"")</f>
        <v/>
      </c>
      <c r="O836" s="172" t="n">
        <f aca="false">IF(B129&lt;&gt;"",'Calculs (M1..M20)'!A31,"")</f>
        <v>2</v>
      </c>
      <c r="P836" s="0"/>
      <c r="Q836" s="0"/>
      <c r="R836" s="0"/>
      <c r="S836" s="0"/>
      <c r="T836" s="0"/>
      <c r="U836" s="0"/>
      <c r="V836" s="0"/>
      <c r="AH836" s="49" t="n">
        <f aca="false">IF($G836&lt;&gt;"",AG836,"")</f>
        <v>0</v>
      </c>
      <c r="AI836" s="169"/>
      <c r="AJ836" s="170"/>
    </row>
    <row r="837" customFormat="false" ht="13" hidden="true" customHeight="false" outlineLevel="0" collapsed="false">
      <c r="A837" s="0"/>
      <c r="B837" s="167" t="str">
        <f aca="false">IF(B736&lt;&gt;"",B736,"")</f>
        <v>Gabriel MANTEL</v>
      </c>
      <c r="C837" s="116" t="n">
        <f aca="false">IF(C736&lt;&gt;"",C736,"")</f>
        <v>19</v>
      </c>
      <c r="D837" s="116" t="str">
        <f aca="false">IF(D736&lt;&gt;"",D736,"")</f>
        <v>2.4GHz</v>
      </c>
      <c r="E837" s="116" t="str">
        <f aca="false">IF(E736&lt;&gt;"",E736,"")</f>
        <v/>
      </c>
      <c r="F837" s="116" t="n">
        <v>9</v>
      </c>
      <c r="G837" s="168" t="n">
        <f aca="false">G736</f>
        <v>1</v>
      </c>
      <c r="H837" s="49" t="n">
        <f aca="false">IF($G837&lt;&gt;"",G837,"")</f>
        <v>1</v>
      </c>
      <c r="I837" s="169"/>
      <c r="J837" s="170"/>
      <c r="K837" s="171" t="n">
        <f aca="false">IF($B837&lt;&gt;"",IF(I837,(INDEX(P$819:Q$822,MATCH(H837,P$819:P$822),2)/I837)*1000,0),"")</f>
        <v>0</v>
      </c>
      <c r="L837" s="171" t="n">
        <f aca="false">IF(Q$11&lt;&gt;"",IF($B837&lt;&gt;"",K837-J837,""),"")</f>
        <v>0</v>
      </c>
      <c r="M837" s="172" t="n">
        <f aca="false">IF(B837&lt;&gt;"",RANK(L837,L$819:L$918),"")</f>
        <v>1</v>
      </c>
      <c r="N837" s="172" t="str">
        <f aca="false">IF(B837&lt;&gt;"",'Classement Général'!BI29,"")</f>
        <v/>
      </c>
      <c r="O837" s="172" t="n">
        <f aca="false">IF(B130&lt;&gt;"",'Calculs (M1..M20)'!A32,"")</f>
        <v>21</v>
      </c>
      <c r="P837" s="0"/>
      <c r="Q837" s="0"/>
      <c r="R837" s="0"/>
      <c r="S837" s="0"/>
      <c r="T837" s="0"/>
      <c r="U837" s="0"/>
      <c r="V837" s="0"/>
      <c r="AH837" s="49" t="n">
        <f aca="false">IF($G837&lt;&gt;"",AG837,"")</f>
        <v>0</v>
      </c>
      <c r="AI837" s="169"/>
      <c r="AJ837" s="170"/>
    </row>
    <row r="838" customFormat="false" ht="13" hidden="true" customHeight="false" outlineLevel="0" collapsed="false">
      <c r="A838" s="0"/>
      <c r="B838" s="167" t="str">
        <f aca="false">IF(B737&lt;&gt;"",B737,"")</f>
        <v>Sylvain PFEFFERKORN</v>
      </c>
      <c r="C838" s="116" t="n">
        <f aca="false">IF(C737&lt;&gt;"",C737,"")</f>
        <v>20</v>
      </c>
      <c r="D838" s="116" t="str">
        <f aca="false">IF(D737&lt;&gt;"",D737,"")</f>
        <v>2.4GHz</v>
      </c>
      <c r="E838" s="116" t="str">
        <f aca="false">IF(E737&lt;&gt;"",E737,"")</f>
        <v/>
      </c>
      <c r="F838" s="116" t="n">
        <v>9</v>
      </c>
      <c r="G838" s="168" t="n">
        <f aca="false">G737</f>
        <v>1</v>
      </c>
      <c r="H838" s="49" t="n">
        <f aca="false">IF($G838&lt;&gt;"",G838,"")</f>
        <v>1</v>
      </c>
      <c r="I838" s="169"/>
      <c r="J838" s="170"/>
      <c r="K838" s="171" t="n">
        <f aca="false">IF($B838&lt;&gt;"",IF(I838,(INDEX(P$819:Q$822,MATCH(H838,P$819:P$822),2)/I838)*1000,0),"")</f>
        <v>0</v>
      </c>
      <c r="L838" s="171" t="n">
        <f aca="false">IF(Q$11&lt;&gt;"",IF($B838&lt;&gt;"",K838-J838,""),"")</f>
        <v>0</v>
      </c>
      <c r="M838" s="172" t="n">
        <f aca="false">IF(B838&lt;&gt;"",RANK(L838,L$819:L$918),"")</f>
        <v>1</v>
      </c>
      <c r="N838" s="172" t="str">
        <f aca="false">IF(B838&lt;&gt;"",'Classement Général'!BI30,"")</f>
        <v/>
      </c>
      <c r="O838" s="172" t="n">
        <f aca="false">IF(B131&lt;&gt;"",'Calculs (M1..M20)'!A33,"")</f>
        <v>19</v>
      </c>
      <c r="P838" s="0"/>
      <c r="Q838" s="0"/>
      <c r="R838" s="0"/>
      <c r="S838" s="0"/>
      <c r="T838" s="0"/>
      <c r="U838" s="0"/>
      <c r="V838" s="0"/>
      <c r="AH838" s="49" t="n">
        <f aca="false">IF($G838&lt;&gt;"",AG838,"")</f>
        <v>0</v>
      </c>
      <c r="AI838" s="169"/>
      <c r="AJ838" s="170"/>
    </row>
    <row r="839" customFormat="false" ht="13" hidden="true" customHeight="false" outlineLevel="0" collapsed="false">
      <c r="A839" s="0"/>
      <c r="B839" s="167" t="str">
        <f aca="false">IF(B738&lt;&gt;"",B738,"")</f>
        <v>Frederic HOURS</v>
      </c>
      <c r="C839" s="116" t="n">
        <f aca="false">IF(C738&lt;&gt;"",C738,"")</f>
        <v>21</v>
      </c>
      <c r="D839" s="116" t="str">
        <f aca="false">IF(D738&lt;&gt;"",D738,"")</f>
        <v>2.4GHz</v>
      </c>
      <c r="E839" s="116" t="str">
        <f aca="false">IF(E738&lt;&gt;"",E738,"")</f>
        <v/>
      </c>
      <c r="F839" s="116" t="n">
        <v>9</v>
      </c>
      <c r="G839" s="168" t="n">
        <f aca="false">G738</f>
        <v>1</v>
      </c>
      <c r="H839" s="49" t="n">
        <f aca="false">IF($G839&lt;&gt;"",G839,"")</f>
        <v>1</v>
      </c>
      <c r="I839" s="169"/>
      <c r="J839" s="170"/>
      <c r="K839" s="171" t="n">
        <f aca="false">IF($B839&lt;&gt;"",IF(I839,(INDEX(P$819:Q$822,MATCH(H839,P$819:P$822),2)/I839)*1000,0),"")</f>
        <v>0</v>
      </c>
      <c r="L839" s="171" t="n">
        <f aca="false">IF(Q$11&lt;&gt;"",IF($B839&lt;&gt;"",K839-J839,""),"")</f>
        <v>0</v>
      </c>
      <c r="M839" s="172" t="n">
        <f aca="false">IF(B839&lt;&gt;"",RANK(L839,L$819:L$918),"")</f>
        <v>1</v>
      </c>
      <c r="N839" s="172" t="str">
        <f aca="false">IF(B839&lt;&gt;"",'Classement Général'!BI31,"")</f>
        <v/>
      </c>
      <c r="O839" s="172" t="n">
        <f aca="false">IF(B132&lt;&gt;"",'Calculs (M1..M20)'!A34,"")</f>
        <v>9</v>
      </c>
      <c r="P839" s="0"/>
      <c r="Q839" s="0"/>
      <c r="R839" s="0"/>
      <c r="S839" s="0"/>
      <c r="T839" s="0"/>
      <c r="U839" s="0"/>
      <c r="V839" s="0"/>
      <c r="AH839" s="49" t="n">
        <f aca="false">IF($G839&lt;&gt;"",AG839,"")</f>
        <v>0</v>
      </c>
      <c r="AI839" s="169"/>
      <c r="AJ839" s="170"/>
    </row>
    <row r="840" customFormat="false" ht="13" hidden="true" customHeight="false" outlineLevel="0" collapsed="false">
      <c r="A840" s="0"/>
      <c r="B840" s="167" t="str">
        <f aca="false">IF(B739&lt;&gt;"",B739,"")</f>
        <v>Sébastien LANES</v>
      </c>
      <c r="C840" s="116" t="n">
        <f aca="false">IF(C739&lt;&gt;"",C739,"")</f>
        <v>22</v>
      </c>
      <c r="D840" s="116" t="str">
        <f aca="false">IF(D739&lt;&gt;"",D739,"")</f>
        <v>2.4GHz</v>
      </c>
      <c r="E840" s="116" t="str">
        <f aca="false">IF(E739&lt;&gt;"",E739,"")</f>
        <v/>
      </c>
      <c r="F840" s="116" t="n">
        <v>9</v>
      </c>
      <c r="G840" s="168" t="n">
        <f aca="false">G739</f>
        <v>1</v>
      </c>
      <c r="H840" s="49" t="n">
        <f aca="false">IF($G840&lt;&gt;"",G840,"")</f>
        <v>1</v>
      </c>
      <c r="I840" s="169"/>
      <c r="J840" s="170"/>
      <c r="K840" s="171" t="n">
        <f aca="false">IF($B840&lt;&gt;"",IF(I840,(INDEX(P$819:Q$822,MATCH(H840,P$819:P$822),2)/I840)*1000,0),"")</f>
        <v>0</v>
      </c>
      <c r="L840" s="171" t="n">
        <f aca="false">IF(Q$11&lt;&gt;"",IF($B840&lt;&gt;"",K840-J840,""),"")</f>
        <v>0</v>
      </c>
      <c r="M840" s="172" t="n">
        <f aca="false">IF(B840&lt;&gt;"",RANK(L840,L$819:L$918),"")</f>
        <v>1</v>
      </c>
      <c r="N840" s="172" t="str">
        <f aca="false">IF(B840&lt;&gt;"",'Classement Général'!BI32,"")</f>
        <v/>
      </c>
      <c r="O840" s="172" t="n">
        <f aca="false">IF(B133&lt;&gt;"",'Calculs (M1..M20)'!A35,"")</f>
        <v>4</v>
      </c>
      <c r="P840" s="0"/>
      <c r="Q840" s="0"/>
      <c r="R840" s="0"/>
      <c r="S840" s="0"/>
      <c r="T840" s="0"/>
      <c r="U840" s="0"/>
      <c r="V840" s="0"/>
      <c r="AH840" s="49" t="n">
        <f aca="false">IF($G840&lt;&gt;"",AG840,"")</f>
        <v>0</v>
      </c>
      <c r="AI840" s="169"/>
      <c r="AJ840" s="170"/>
    </row>
    <row r="841" customFormat="false" ht="13" hidden="true" customHeight="false" outlineLevel="0" collapsed="false">
      <c r="A841" s="0"/>
      <c r="B841" s="167" t="str">
        <f aca="false">IF(B740&lt;&gt;"",B740,"")</f>
        <v/>
      </c>
      <c r="C841" s="116" t="str">
        <f aca="false">IF(C740&lt;&gt;"",C740,"")</f>
        <v/>
      </c>
      <c r="D841" s="116" t="str">
        <f aca="false">IF(D740&lt;&gt;"",D740,"")</f>
        <v/>
      </c>
      <c r="E841" s="116" t="str">
        <f aca="false">IF(E740&lt;&gt;"",E740,"")</f>
        <v/>
      </c>
      <c r="F841" s="116" t="n">
        <v>9</v>
      </c>
      <c r="G841" s="168" t="n">
        <f aca="false">G740</f>
        <v>1</v>
      </c>
      <c r="H841" s="49" t="n">
        <f aca="false">IF($G841&lt;&gt;"",G841,"")</f>
        <v>1</v>
      </c>
      <c r="I841" s="169"/>
      <c r="J841" s="170"/>
      <c r="K841" s="171" t="str">
        <f aca="false">IF($B841&lt;&gt;"",IF(I841,(INDEX(P$819:Q$822,MATCH(H841,P$819:P$822),2)/I841)*1000,0),"")</f>
        <v/>
      </c>
      <c r="L841" s="171" t="str">
        <f aca="false">IF(Q$11&lt;&gt;"",IF($B841&lt;&gt;"",K841-J841,""),"")</f>
        <v/>
      </c>
      <c r="M841" s="172" t="str">
        <f aca="false">IF(B841&lt;&gt;"",RANK(L841,L$819:L$918),"")</f>
        <v/>
      </c>
      <c r="N841" s="172" t="str">
        <f aca="false">IF(B841&lt;&gt;"",'Classement Général'!BI33,"")</f>
        <v/>
      </c>
      <c r="O841" s="172" t="str">
        <f aca="false">IF(B134&lt;&gt;"",'Calculs (M1..M20)'!A36,"")</f>
        <v/>
      </c>
      <c r="P841" s="0"/>
      <c r="Q841" s="0"/>
      <c r="R841" s="0"/>
      <c r="S841" s="0"/>
      <c r="T841" s="0"/>
      <c r="U841" s="0"/>
      <c r="V841" s="0"/>
      <c r="AH841" s="49" t="n">
        <f aca="false">IF($G841&lt;&gt;"",AG841,"")</f>
        <v>0</v>
      </c>
      <c r="AI841" s="169"/>
      <c r="AJ841" s="170"/>
    </row>
    <row r="842" customFormat="false" ht="13" hidden="true" customHeight="false" outlineLevel="0" collapsed="false">
      <c r="A842" s="0"/>
      <c r="B842" s="167" t="str">
        <f aca="false">IF(B741&lt;&gt;"",B741,"")</f>
        <v/>
      </c>
      <c r="C842" s="116" t="str">
        <f aca="false">IF(C741&lt;&gt;"",C741,"")</f>
        <v/>
      </c>
      <c r="D842" s="116" t="str">
        <f aca="false">IF(D741&lt;&gt;"",D741,"")</f>
        <v/>
      </c>
      <c r="E842" s="116" t="str">
        <f aca="false">IF(E741&lt;&gt;"",E741,"")</f>
        <v/>
      </c>
      <c r="F842" s="116" t="n">
        <v>9</v>
      </c>
      <c r="G842" s="168" t="n">
        <f aca="false">G741</f>
        <v>1</v>
      </c>
      <c r="H842" s="49" t="n">
        <f aca="false">IF($G842&lt;&gt;"",G842,"")</f>
        <v>1</v>
      </c>
      <c r="I842" s="169"/>
      <c r="J842" s="170"/>
      <c r="K842" s="171" t="str">
        <f aca="false">IF($B842&lt;&gt;"",IF(I842,(INDEX(P$819:Q$822,MATCH(H842,P$819:P$822),2)/I842)*1000,0),"")</f>
        <v/>
      </c>
      <c r="L842" s="171" t="str">
        <f aca="false">IF(Q$11&lt;&gt;"",IF($B842&lt;&gt;"",K842-J842,""),"")</f>
        <v/>
      </c>
      <c r="M842" s="172" t="str">
        <f aca="false">IF(B842&lt;&gt;"",RANK(L842,L$819:L$918),"")</f>
        <v/>
      </c>
      <c r="N842" s="172" t="str">
        <f aca="false">IF(B842&lt;&gt;"",'Classement Général'!BI34,"")</f>
        <v/>
      </c>
      <c r="O842" s="172" t="str">
        <f aca="false">IF(B135&lt;&gt;"",'Calculs (M1..M20)'!A37,"")</f>
        <v/>
      </c>
      <c r="P842" s="0"/>
      <c r="Q842" s="0"/>
      <c r="R842" s="0"/>
      <c r="S842" s="0"/>
      <c r="T842" s="0"/>
      <c r="U842" s="0"/>
      <c r="V842" s="0"/>
      <c r="AH842" s="49" t="n">
        <f aca="false">IF($G842&lt;&gt;"",AG842,"")</f>
        <v>0</v>
      </c>
      <c r="AI842" s="169"/>
      <c r="AJ842" s="170"/>
    </row>
    <row r="843" customFormat="false" ht="13" hidden="true" customHeight="false" outlineLevel="0" collapsed="false">
      <c r="A843" s="0"/>
      <c r="B843" s="167" t="str">
        <f aca="false">IF(B742&lt;&gt;"",B742,"")</f>
        <v/>
      </c>
      <c r="C843" s="116" t="str">
        <f aca="false">IF(C742&lt;&gt;"",C742,"")</f>
        <v/>
      </c>
      <c r="D843" s="116" t="str">
        <f aca="false">IF(D742&lt;&gt;"",D742,"")</f>
        <v/>
      </c>
      <c r="E843" s="116" t="str">
        <f aca="false">IF(E742&lt;&gt;"",E742,"")</f>
        <v/>
      </c>
      <c r="F843" s="116" t="n">
        <v>9</v>
      </c>
      <c r="G843" s="168" t="n">
        <f aca="false">G742</f>
        <v>1</v>
      </c>
      <c r="H843" s="49" t="n">
        <f aca="false">IF($G843&lt;&gt;"",G843,"")</f>
        <v>1</v>
      </c>
      <c r="I843" s="169"/>
      <c r="J843" s="170"/>
      <c r="K843" s="171" t="str">
        <f aca="false">IF($B843&lt;&gt;"",IF(I843,(INDEX(P$819:Q$822,MATCH(H843,P$819:P$822),2)/I843)*1000,0),"")</f>
        <v/>
      </c>
      <c r="L843" s="171" t="str">
        <f aca="false">IF(Q$11&lt;&gt;"",IF($B843&lt;&gt;"",K843-J843,""),"")</f>
        <v/>
      </c>
      <c r="M843" s="172" t="str">
        <f aca="false">IF(B843&lt;&gt;"",RANK(L843,L$819:L$918),"")</f>
        <v/>
      </c>
      <c r="N843" s="172" t="str">
        <f aca="false">IF(B843&lt;&gt;"",'Classement Général'!BI35,"")</f>
        <v/>
      </c>
      <c r="O843" s="172" t="str">
        <f aca="false">IF(B136&lt;&gt;"",'Calculs (M1..M20)'!A38,"")</f>
        <v/>
      </c>
      <c r="P843" s="0"/>
      <c r="Q843" s="0"/>
      <c r="R843" s="0"/>
      <c r="S843" s="0"/>
      <c r="T843" s="0"/>
      <c r="U843" s="0"/>
      <c r="V843" s="0"/>
      <c r="AH843" s="49" t="n">
        <f aca="false">IF($G843&lt;&gt;"",AG843,"")</f>
        <v>0</v>
      </c>
      <c r="AI843" s="169"/>
      <c r="AJ843" s="170"/>
    </row>
    <row r="844" customFormat="false" ht="13" hidden="true" customHeight="false" outlineLevel="0" collapsed="false">
      <c r="A844" s="0"/>
      <c r="B844" s="167" t="str">
        <f aca="false">IF(B743&lt;&gt;"",B743,"")</f>
        <v/>
      </c>
      <c r="C844" s="116" t="str">
        <f aca="false">IF(C743&lt;&gt;"",C743,"")</f>
        <v/>
      </c>
      <c r="D844" s="116" t="str">
        <f aca="false">IF(D743&lt;&gt;"",D743,"")</f>
        <v/>
      </c>
      <c r="E844" s="116" t="str">
        <f aca="false">IF(E743&lt;&gt;"",E743,"")</f>
        <v/>
      </c>
      <c r="F844" s="116" t="n">
        <v>9</v>
      </c>
      <c r="G844" s="168" t="n">
        <f aca="false">G743</f>
        <v>1</v>
      </c>
      <c r="H844" s="49" t="n">
        <f aca="false">IF($G844&lt;&gt;"",G844,"")</f>
        <v>1</v>
      </c>
      <c r="I844" s="169"/>
      <c r="J844" s="170"/>
      <c r="K844" s="171" t="str">
        <f aca="false">IF($B844&lt;&gt;"",IF(I844,(INDEX(P$819:Q$822,MATCH(H844,P$819:P$822),2)/I844)*1000,0),"")</f>
        <v/>
      </c>
      <c r="L844" s="171" t="str">
        <f aca="false">IF(Q$11&lt;&gt;"",IF($B844&lt;&gt;"",K844-J844,""),"")</f>
        <v/>
      </c>
      <c r="M844" s="172" t="str">
        <f aca="false">IF(B844&lt;&gt;"",RANK(L844,L$819:L$918),"")</f>
        <v/>
      </c>
      <c r="N844" s="172" t="str">
        <f aca="false">IF(B844&lt;&gt;"",'Classement Général'!BI36,"")</f>
        <v/>
      </c>
      <c r="O844" s="172" t="str">
        <f aca="false">IF(B137&lt;&gt;"",'Calculs (M1..M20)'!A39,"")</f>
        <v/>
      </c>
      <c r="P844" s="0"/>
      <c r="Q844" s="0"/>
      <c r="R844" s="0"/>
      <c r="S844" s="0"/>
      <c r="T844" s="0"/>
      <c r="U844" s="0"/>
      <c r="V844" s="0"/>
      <c r="AH844" s="49" t="n">
        <f aca="false">IF($G844&lt;&gt;"",AG844,"")</f>
        <v>0</v>
      </c>
      <c r="AI844" s="169"/>
      <c r="AJ844" s="170"/>
    </row>
    <row r="845" customFormat="false" ht="13" hidden="true" customHeight="false" outlineLevel="0" collapsed="false">
      <c r="A845" s="0"/>
      <c r="B845" s="167" t="str">
        <f aca="false">IF(B744&lt;&gt;"",B744,"")</f>
        <v/>
      </c>
      <c r="C845" s="116" t="str">
        <f aca="false">IF(C744&lt;&gt;"",C744,"")</f>
        <v/>
      </c>
      <c r="D845" s="116" t="str">
        <f aca="false">IF(D744&lt;&gt;"",D744,"")</f>
        <v/>
      </c>
      <c r="E845" s="116" t="str">
        <f aca="false">IF(E744&lt;&gt;"",E744,"")</f>
        <v/>
      </c>
      <c r="F845" s="116" t="n">
        <v>9</v>
      </c>
      <c r="G845" s="168" t="n">
        <f aca="false">G744</f>
        <v>1</v>
      </c>
      <c r="H845" s="49" t="n">
        <f aca="false">IF($G845&lt;&gt;"",G845,"")</f>
        <v>1</v>
      </c>
      <c r="I845" s="169"/>
      <c r="J845" s="170"/>
      <c r="K845" s="171" t="str">
        <f aca="false">IF($B845&lt;&gt;"",IF(I845,(INDEX(P$819:Q$822,MATCH(H845,P$819:P$822),2)/I845)*1000,0),"")</f>
        <v/>
      </c>
      <c r="L845" s="171" t="str">
        <f aca="false">IF(Q$11&lt;&gt;"",IF($B845&lt;&gt;"",K845-J845,""),"")</f>
        <v/>
      </c>
      <c r="M845" s="172" t="str">
        <f aca="false">IF(B845&lt;&gt;"",RANK(L845,L$819:L$918),"")</f>
        <v/>
      </c>
      <c r="N845" s="172" t="str">
        <f aca="false">IF(B845&lt;&gt;"",'Classement Général'!BI37,"")</f>
        <v/>
      </c>
      <c r="O845" s="172" t="str">
        <f aca="false">IF(B138&lt;&gt;"",'Calculs (M1..M20)'!A40,"")</f>
        <v/>
      </c>
      <c r="P845" s="0"/>
      <c r="Q845" s="0"/>
      <c r="R845" s="0"/>
      <c r="S845" s="0"/>
      <c r="T845" s="0"/>
      <c r="U845" s="0"/>
      <c r="V845" s="0"/>
      <c r="AH845" s="49" t="n">
        <f aca="false">IF($G845&lt;&gt;"",AG845,"")</f>
        <v>0</v>
      </c>
      <c r="AI845" s="169"/>
      <c r="AJ845" s="170"/>
    </row>
    <row r="846" customFormat="false" ht="13" hidden="true" customHeight="false" outlineLevel="0" collapsed="false">
      <c r="A846" s="0"/>
      <c r="B846" s="167" t="str">
        <f aca="false">IF(B745&lt;&gt;"",B745,"")</f>
        <v/>
      </c>
      <c r="C846" s="116" t="str">
        <f aca="false">IF(C745&lt;&gt;"",C745,"")</f>
        <v/>
      </c>
      <c r="D846" s="116" t="str">
        <f aca="false">IF(D745&lt;&gt;"",D745,"")</f>
        <v/>
      </c>
      <c r="E846" s="116" t="str">
        <f aca="false">IF(E745&lt;&gt;"",E745,"")</f>
        <v/>
      </c>
      <c r="F846" s="116" t="n">
        <v>9</v>
      </c>
      <c r="G846" s="168" t="n">
        <f aca="false">G745</f>
        <v>1</v>
      </c>
      <c r="H846" s="49" t="n">
        <f aca="false">IF($G846&lt;&gt;"",G846,"")</f>
        <v>1</v>
      </c>
      <c r="I846" s="169"/>
      <c r="J846" s="170"/>
      <c r="K846" s="171" t="str">
        <f aca="false">IF($B846&lt;&gt;"",IF(I846,(INDEX(P$819:Q$822,MATCH(H846,P$819:P$822),2)/I846)*1000,0),"")</f>
        <v/>
      </c>
      <c r="L846" s="171" t="str">
        <f aca="false">IF(Q$11&lt;&gt;"",IF($B846&lt;&gt;"",K846-J846,""),"")</f>
        <v/>
      </c>
      <c r="M846" s="172" t="str">
        <f aca="false">IF(B846&lt;&gt;"",RANK(L846,L$819:L$918),"")</f>
        <v/>
      </c>
      <c r="N846" s="172" t="str">
        <f aca="false">IF(B846&lt;&gt;"",'Classement Général'!BI38,"")</f>
        <v/>
      </c>
      <c r="O846" s="172" t="str">
        <f aca="false">IF(B139&lt;&gt;"",'Calculs (M1..M20)'!A41,"")</f>
        <v/>
      </c>
      <c r="P846" s="0"/>
      <c r="Q846" s="0"/>
      <c r="R846" s="0"/>
      <c r="S846" s="0"/>
      <c r="T846" s="0"/>
      <c r="U846" s="0"/>
      <c r="V846" s="0"/>
      <c r="AH846" s="49" t="n">
        <f aca="false">IF($G846&lt;&gt;"",AG846,"")</f>
        <v>0</v>
      </c>
      <c r="AI846" s="169"/>
      <c r="AJ846" s="170"/>
    </row>
    <row r="847" customFormat="false" ht="13" hidden="true" customHeight="false" outlineLevel="0" collapsed="false">
      <c r="A847" s="0"/>
      <c r="B847" s="167" t="str">
        <f aca="false">IF(B746&lt;&gt;"",B746,"")</f>
        <v/>
      </c>
      <c r="C847" s="116" t="str">
        <f aca="false">IF(C746&lt;&gt;"",C746,"")</f>
        <v/>
      </c>
      <c r="D847" s="116" t="str">
        <f aca="false">IF(D746&lt;&gt;"",D746,"")</f>
        <v/>
      </c>
      <c r="E847" s="116" t="str">
        <f aca="false">IF(E746&lt;&gt;"",E746,"")</f>
        <v/>
      </c>
      <c r="F847" s="116" t="n">
        <v>9</v>
      </c>
      <c r="G847" s="168" t="n">
        <f aca="false">G746</f>
        <v>1</v>
      </c>
      <c r="H847" s="49" t="n">
        <f aca="false">IF($G847&lt;&gt;"",G847,"")</f>
        <v>1</v>
      </c>
      <c r="I847" s="169"/>
      <c r="J847" s="170"/>
      <c r="K847" s="171" t="str">
        <f aca="false">IF($B847&lt;&gt;"",IF(I847,(INDEX(P$819:Q$822,MATCH(H847,P$819:P$822),2)/I847)*1000,0),"")</f>
        <v/>
      </c>
      <c r="L847" s="171" t="str">
        <f aca="false">IF(Q$11&lt;&gt;"",IF($B847&lt;&gt;"",K847-J847,""),"")</f>
        <v/>
      </c>
      <c r="M847" s="172" t="str">
        <f aca="false">IF(B847&lt;&gt;"",RANK(L847,L$819:L$918),"")</f>
        <v/>
      </c>
      <c r="N847" s="172" t="str">
        <f aca="false">IF(B847&lt;&gt;"",'Classement Général'!BI39,"")</f>
        <v/>
      </c>
      <c r="O847" s="172" t="str">
        <f aca="false">IF(B140&lt;&gt;"",'Calculs (M1..M20)'!A42,"")</f>
        <v/>
      </c>
      <c r="P847" s="0"/>
      <c r="Q847" s="0"/>
      <c r="R847" s="0"/>
      <c r="S847" s="0"/>
      <c r="T847" s="0"/>
      <c r="U847" s="0"/>
      <c r="V847" s="0"/>
      <c r="AH847" s="49" t="n">
        <f aca="false">IF($G847&lt;&gt;"",AG847,"")</f>
        <v>0</v>
      </c>
      <c r="AI847" s="169"/>
      <c r="AJ847" s="170"/>
    </row>
    <row r="848" customFormat="false" ht="13" hidden="true" customHeight="false" outlineLevel="0" collapsed="false">
      <c r="A848" s="0"/>
      <c r="B848" s="167" t="str">
        <f aca="false">IF(B747&lt;&gt;"",B747,"")</f>
        <v/>
      </c>
      <c r="C848" s="116" t="str">
        <f aca="false">IF(C747&lt;&gt;"",C747,"")</f>
        <v/>
      </c>
      <c r="D848" s="116" t="str">
        <f aca="false">IF(D747&lt;&gt;"",D747,"")</f>
        <v/>
      </c>
      <c r="E848" s="116" t="str">
        <f aca="false">IF(E747&lt;&gt;"",E747,"")</f>
        <v/>
      </c>
      <c r="F848" s="116" t="n">
        <v>9</v>
      </c>
      <c r="G848" s="168" t="n">
        <f aca="false">G747</f>
        <v>1</v>
      </c>
      <c r="H848" s="49" t="n">
        <f aca="false">IF($G848&lt;&gt;"",G848,"")</f>
        <v>1</v>
      </c>
      <c r="I848" s="169"/>
      <c r="J848" s="170"/>
      <c r="K848" s="171" t="str">
        <f aca="false">IF($B848&lt;&gt;"",IF(I848,(INDEX(P$819:Q$822,MATCH(H848,P$819:P$822),2)/I848)*1000,0),"")</f>
        <v/>
      </c>
      <c r="L848" s="171" t="str">
        <f aca="false">IF(Q$11&lt;&gt;"",IF($B848&lt;&gt;"",K848-J848,""),"")</f>
        <v/>
      </c>
      <c r="M848" s="172" t="str">
        <f aca="false">IF(B848&lt;&gt;"",RANK(L848,L$819:L$918),"")</f>
        <v/>
      </c>
      <c r="N848" s="172" t="str">
        <f aca="false">IF(B848&lt;&gt;"",'Classement Général'!BI40,"")</f>
        <v/>
      </c>
      <c r="O848" s="172" t="str">
        <f aca="false">IF(B141&lt;&gt;"",'Calculs (M1..M20)'!A43,"")</f>
        <v/>
      </c>
      <c r="P848" s="0"/>
      <c r="Q848" s="0"/>
      <c r="R848" s="0"/>
      <c r="S848" s="0"/>
      <c r="T848" s="0"/>
      <c r="U848" s="0"/>
      <c r="V848" s="0"/>
      <c r="AH848" s="49" t="n">
        <f aca="false">IF($G848&lt;&gt;"",AG848,"")</f>
        <v>0</v>
      </c>
      <c r="AI848" s="169"/>
      <c r="AJ848" s="170"/>
    </row>
    <row r="849" customFormat="false" ht="13" hidden="true" customHeight="false" outlineLevel="0" collapsed="false">
      <c r="A849" s="0"/>
      <c r="B849" s="167" t="str">
        <f aca="false">IF(B748&lt;&gt;"",B748,"")</f>
        <v/>
      </c>
      <c r="C849" s="116" t="str">
        <f aca="false">IF(C748&lt;&gt;"",C748,"")</f>
        <v/>
      </c>
      <c r="D849" s="116" t="str">
        <f aca="false">IF(D748&lt;&gt;"",D748,"")</f>
        <v/>
      </c>
      <c r="E849" s="116" t="str">
        <f aca="false">IF(E748&lt;&gt;"",E748,"")</f>
        <v/>
      </c>
      <c r="F849" s="116" t="n">
        <v>9</v>
      </c>
      <c r="G849" s="168" t="n">
        <f aca="false">G748</f>
        <v>1</v>
      </c>
      <c r="H849" s="49" t="n">
        <f aca="false">IF($G849&lt;&gt;"",G849,"")</f>
        <v>1</v>
      </c>
      <c r="I849" s="169"/>
      <c r="J849" s="170"/>
      <c r="K849" s="171" t="str">
        <f aca="false">IF($B849&lt;&gt;"",IF(I849,(INDEX(P$819:Q$822,MATCH(H849,P$819:P$822),2)/I849)*1000,0),"")</f>
        <v/>
      </c>
      <c r="L849" s="171" t="str">
        <f aca="false">IF(Q$11&lt;&gt;"",IF($B849&lt;&gt;"",K849-J849,""),"")</f>
        <v/>
      </c>
      <c r="M849" s="172" t="str">
        <f aca="false">IF(B849&lt;&gt;"",RANK(L849,L$819:L$918),"")</f>
        <v/>
      </c>
      <c r="N849" s="172" t="str">
        <f aca="false">IF(B849&lt;&gt;"",'Classement Général'!BI41,"")</f>
        <v/>
      </c>
      <c r="O849" s="172" t="str">
        <f aca="false">IF(B142&lt;&gt;"",'Calculs (M1..M20)'!A44,"")</f>
        <v/>
      </c>
      <c r="P849" s="0"/>
      <c r="Q849" s="0"/>
      <c r="R849" s="0"/>
      <c r="S849" s="0"/>
      <c r="T849" s="0"/>
      <c r="U849" s="0"/>
      <c r="V849" s="0"/>
      <c r="AH849" s="49" t="n">
        <f aca="false">IF($G849&lt;&gt;"",AG849,"")</f>
        <v>0</v>
      </c>
      <c r="AI849" s="169"/>
      <c r="AJ849" s="170"/>
    </row>
    <row r="850" customFormat="false" ht="13" hidden="true" customHeight="false" outlineLevel="0" collapsed="false">
      <c r="A850" s="0"/>
      <c r="B850" s="167" t="str">
        <f aca="false">IF(B749&lt;&gt;"",B749,"")</f>
        <v/>
      </c>
      <c r="C850" s="116" t="str">
        <f aca="false">IF(C749&lt;&gt;"",C749,"")</f>
        <v/>
      </c>
      <c r="D850" s="116" t="str">
        <f aca="false">IF(D749&lt;&gt;"",D749,"")</f>
        <v/>
      </c>
      <c r="E850" s="116" t="str">
        <f aca="false">IF(E749&lt;&gt;"",E749,"")</f>
        <v/>
      </c>
      <c r="F850" s="116" t="n">
        <v>9</v>
      </c>
      <c r="G850" s="168" t="n">
        <f aca="false">G749</f>
        <v>1</v>
      </c>
      <c r="H850" s="49" t="n">
        <f aca="false">IF($G850&lt;&gt;"",G850,"")</f>
        <v>1</v>
      </c>
      <c r="I850" s="169"/>
      <c r="J850" s="170"/>
      <c r="K850" s="171" t="str">
        <f aca="false">IF($B850&lt;&gt;"",IF(I850,(INDEX(P$819:Q$822,MATCH(H850,P$819:P$822),2)/I850)*1000,0),"")</f>
        <v/>
      </c>
      <c r="L850" s="171" t="str">
        <f aca="false">IF(Q$11&lt;&gt;"",IF($B850&lt;&gt;"",K850-J850,""),"")</f>
        <v/>
      </c>
      <c r="M850" s="172" t="str">
        <f aca="false">IF(B850&lt;&gt;"",RANK(L850,L$819:L$918),"")</f>
        <v/>
      </c>
      <c r="N850" s="172" t="str">
        <f aca="false">IF(B850&lt;&gt;"",'Classement Général'!BI42,"")</f>
        <v/>
      </c>
      <c r="O850" s="172" t="str">
        <f aca="false">IF(B143&lt;&gt;"",'Calculs (M1..M20)'!A45,"")</f>
        <v/>
      </c>
      <c r="P850" s="0"/>
      <c r="Q850" s="0"/>
      <c r="R850" s="0"/>
      <c r="S850" s="0"/>
      <c r="T850" s="0"/>
      <c r="U850" s="0"/>
      <c r="V850" s="0"/>
      <c r="AH850" s="49" t="n">
        <f aca="false">IF($G850&lt;&gt;"",AG850,"")</f>
        <v>0</v>
      </c>
      <c r="AI850" s="169"/>
      <c r="AJ850" s="170"/>
    </row>
    <row r="851" customFormat="false" ht="13" hidden="true" customHeight="false" outlineLevel="0" collapsed="false">
      <c r="A851" s="0"/>
      <c r="B851" s="167" t="str">
        <f aca="false">IF(B750&lt;&gt;"",B750,"")</f>
        <v/>
      </c>
      <c r="C851" s="116" t="str">
        <f aca="false">IF(C750&lt;&gt;"",C750,"")</f>
        <v/>
      </c>
      <c r="D851" s="116" t="str">
        <f aca="false">IF(D750&lt;&gt;"",D750,"")</f>
        <v/>
      </c>
      <c r="E851" s="116" t="str">
        <f aca="false">IF(E750&lt;&gt;"",E750,"")</f>
        <v/>
      </c>
      <c r="F851" s="116" t="n">
        <v>9</v>
      </c>
      <c r="G851" s="168" t="n">
        <f aca="false">G750</f>
        <v>1</v>
      </c>
      <c r="H851" s="49" t="n">
        <f aca="false">IF($G851&lt;&gt;"",G851,"")</f>
        <v>1</v>
      </c>
      <c r="I851" s="169"/>
      <c r="J851" s="170"/>
      <c r="K851" s="171" t="str">
        <f aca="false">IF($B851&lt;&gt;"",IF(I851,(INDEX(P$819:Q$822,MATCH(H851,P$819:P$822),2)/I851)*1000,0),"")</f>
        <v/>
      </c>
      <c r="L851" s="171" t="str">
        <f aca="false">IF(Q$11&lt;&gt;"",IF($B851&lt;&gt;"",K851-J851,""),"")</f>
        <v/>
      </c>
      <c r="M851" s="172" t="str">
        <f aca="false">IF(B851&lt;&gt;"",RANK(L851,L$819:L$918),"")</f>
        <v/>
      </c>
      <c r="N851" s="172" t="str">
        <f aca="false">IF(B851&lt;&gt;"",'Classement Général'!BI43,"")</f>
        <v/>
      </c>
      <c r="O851" s="172" t="str">
        <f aca="false">IF(B144&lt;&gt;"",'Calculs (M1..M20)'!A46,"")</f>
        <v/>
      </c>
      <c r="P851" s="0"/>
      <c r="Q851" s="0"/>
      <c r="R851" s="0"/>
      <c r="S851" s="0"/>
      <c r="T851" s="0"/>
      <c r="U851" s="0"/>
      <c r="V851" s="0"/>
      <c r="AH851" s="49" t="n">
        <f aca="false">IF($G851&lt;&gt;"",AG851,"")</f>
        <v>0</v>
      </c>
      <c r="AI851" s="169"/>
      <c r="AJ851" s="170"/>
    </row>
    <row r="852" customFormat="false" ht="13" hidden="true" customHeight="false" outlineLevel="0" collapsed="false">
      <c r="A852" s="0"/>
      <c r="B852" s="167" t="str">
        <f aca="false">IF(B751&lt;&gt;"",B751,"")</f>
        <v/>
      </c>
      <c r="C852" s="116" t="str">
        <f aca="false">IF(C751&lt;&gt;"",C751,"")</f>
        <v/>
      </c>
      <c r="D852" s="116" t="str">
        <f aca="false">IF(D751&lt;&gt;"",D751,"")</f>
        <v/>
      </c>
      <c r="E852" s="116" t="str">
        <f aca="false">IF(E751&lt;&gt;"",E751,"")</f>
        <v/>
      </c>
      <c r="F852" s="116" t="n">
        <v>9</v>
      </c>
      <c r="G852" s="168" t="n">
        <f aca="false">G751</f>
        <v>1</v>
      </c>
      <c r="H852" s="49" t="n">
        <f aca="false">IF($G852&lt;&gt;"",G852,"")</f>
        <v>1</v>
      </c>
      <c r="I852" s="169"/>
      <c r="J852" s="170"/>
      <c r="K852" s="171" t="str">
        <f aca="false">IF($B852&lt;&gt;"",IF(I852,(INDEX(P$819:Q$822,MATCH(H852,P$819:P$822),2)/I852)*1000,0),"")</f>
        <v/>
      </c>
      <c r="L852" s="171" t="str">
        <f aca="false">IF(Q$11&lt;&gt;"",IF($B852&lt;&gt;"",K852-J852,""),"")</f>
        <v/>
      </c>
      <c r="M852" s="172" t="str">
        <f aca="false">IF(B852&lt;&gt;"",RANK(L852,L$819:L$918),"")</f>
        <v/>
      </c>
      <c r="N852" s="172" t="str">
        <f aca="false">IF(B852&lt;&gt;"",'Classement Général'!BI44,"")</f>
        <v/>
      </c>
      <c r="O852" s="172" t="str">
        <f aca="false">IF(B145&lt;&gt;"",'Calculs (M1..M20)'!A47,"")</f>
        <v/>
      </c>
      <c r="P852" s="0"/>
      <c r="Q852" s="0"/>
      <c r="R852" s="0"/>
      <c r="S852" s="0"/>
      <c r="T852" s="0"/>
      <c r="U852" s="0"/>
      <c r="V852" s="0"/>
      <c r="AH852" s="49" t="n">
        <f aca="false">IF($G852&lt;&gt;"",AG852,"")</f>
        <v>0</v>
      </c>
      <c r="AI852" s="169"/>
      <c r="AJ852" s="170"/>
    </row>
    <row r="853" customFormat="false" ht="13" hidden="true" customHeight="false" outlineLevel="0" collapsed="false">
      <c r="A853" s="0"/>
      <c r="B853" s="167" t="str">
        <f aca="false">IF(B752&lt;&gt;"",B752,"")</f>
        <v/>
      </c>
      <c r="C853" s="116" t="str">
        <f aca="false">IF(C752&lt;&gt;"",C752,"")</f>
        <v/>
      </c>
      <c r="D853" s="116" t="str">
        <f aca="false">IF(D752&lt;&gt;"",D752,"")</f>
        <v/>
      </c>
      <c r="E853" s="116" t="str">
        <f aca="false">IF(E752&lt;&gt;"",E752,"")</f>
        <v/>
      </c>
      <c r="F853" s="116" t="n">
        <v>9</v>
      </c>
      <c r="G853" s="168" t="n">
        <f aca="false">G752</f>
        <v>1</v>
      </c>
      <c r="H853" s="49" t="n">
        <f aca="false">IF($G853&lt;&gt;"",G853,"")</f>
        <v>1</v>
      </c>
      <c r="I853" s="169"/>
      <c r="J853" s="170"/>
      <c r="K853" s="171" t="str">
        <f aca="false">IF($B853&lt;&gt;"",IF(I853,(INDEX(P$819:Q$822,MATCH(H853,P$819:P$822),2)/I853)*1000,0),"")</f>
        <v/>
      </c>
      <c r="L853" s="171" t="str">
        <f aca="false">IF(Q$11&lt;&gt;"",IF($B853&lt;&gt;"",K853-J853,""),"")</f>
        <v/>
      </c>
      <c r="M853" s="172" t="str">
        <f aca="false">IF(B853&lt;&gt;"",RANK(L853,L$819:L$918),"")</f>
        <v/>
      </c>
      <c r="N853" s="172" t="str">
        <f aca="false">IF(B853&lt;&gt;"",'Classement Général'!BI45,"")</f>
        <v/>
      </c>
      <c r="O853" s="172" t="str">
        <f aca="false">IF(B146&lt;&gt;"",'Calculs (M1..M20)'!A48,"")</f>
        <v/>
      </c>
      <c r="P853" s="0"/>
      <c r="Q853" s="0"/>
      <c r="R853" s="0"/>
      <c r="S853" s="0"/>
      <c r="T853" s="0"/>
      <c r="U853" s="0"/>
      <c r="V853" s="0"/>
      <c r="AH853" s="49" t="n">
        <f aca="false">IF($G853&lt;&gt;"",AG853,"")</f>
        <v>0</v>
      </c>
      <c r="AI853" s="169"/>
      <c r="AJ853" s="170"/>
    </row>
    <row r="854" customFormat="false" ht="13" hidden="true" customHeight="false" outlineLevel="0" collapsed="false">
      <c r="A854" s="0"/>
      <c r="B854" s="167" t="str">
        <f aca="false">IF(B753&lt;&gt;"",B753,"")</f>
        <v/>
      </c>
      <c r="C854" s="116" t="str">
        <f aca="false">IF(C753&lt;&gt;"",C753,"")</f>
        <v/>
      </c>
      <c r="D854" s="116" t="str">
        <f aca="false">IF(D753&lt;&gt;"",D753,"")</f>
        <v/>
      </c>
      <c r="E854" s="116" t="str">
        <f aca="false">IF(E753&lt;&gt;"",E753,"")</f>
        <v/>
      </c>
      <c r="F854" s="116" t="n">
        <v>9</v>
      </c>
      <c r="G854" s="168" t="n">
        <f aca="false">G753</f>
        <v>1</v>
      </c>
      <c r="H854" s="49" t="n">
        <f aca="false">IF($G854&lt;&gt;"",G854,"")</f>
        <v>1</v>
      </c>
      <c r="I854" s="169"/>
      <c r="J854" s="170"/>
      <c r="K854" s="171" t="str">
        <f aca="false">IF($B854&lt;&gt;"",IF(I854,(INDEX(P$819:Q$822,MATCH(H854,P$819:P$822),2)/I854)*1000,0),"")</f>
        <v/>
      </c>
      <c r="L854" s="171" t="str">
        <f aca="false">IF(Q$11&lt;&gt;"",IF($B854&lt;&gt;"",K854-J854,""),"")</f>
        <v/>
      </c>
      <c r="M854" s="172" t="str">
        <f aca="false">IF(B854&lt;&gt;"",RANK(L854,L$819:L$918),"")</f>
        <v/>
      </c>
      <c r="N854" s="172" t="str">
        <f aca="false">IF(B854&lt;&gt;"",'Classement Général'!BI46,"")</f>
        <v/>
      </c>
      <c r="O854" s="172" t="str">
        <f aca="false">IF(B147&lt;&gt;"",'Calculs (M1..M20)'!A49,"")</f>
        <v/>
      </c>
      <c r="P854" s="0"/>
      <c r="Q854" s="0"/>
      <c r="R854" s="0"/>
      <c r="S854" s="0"/>
      <c r="T854" s="0"/>
      <c r="U854" s="0"/>
      <c r="V854" s="0"/>
      <c r="AH854" s="49" t="n">
        <f aca="false">IF($G854&lt;&gt;"",AG854,"")</f>
        <v>0</v>
      </c>
      <c r="AI854" s="169"/>
      <c r="AJ854" s="170"/>
    </row>
    <row r="855" customFormat="false" ht="13" hidden="true" customHeight="false" outlineLevel="0" collapsed="false">
      <c r="A855" s="0"/>
      <c r="B855" s="167" t="str">
        <f aca="false">IF(B754&lt;&gt;"",B754,"")</f>
        <v/>
      </c>
      <c r="C855" s="116" t="str">
        <f aca="false">IF(C754&lt;&gt;"",C754,"")</f>
        <v/>
      </c>
      <c r="D855" s="116" t="str">
        <f aca="false">IF(D754&lt;&gt;"",D754,"")</f>
        <v/>
      </c>
      <c r="E855" s="116" t="str">
        <f aca="false">IF(E754&lt;&gt;"",E754,"")</f>
        <v/>
      </c>
      <c r="F855" s="116" t="n">
        <v>9</v>
      </c>
      <c r="G855" s="168" t="n">
        <f aca="false">G754</f>
        <v>1</v>
      </c>
      <c r="H855" s="49" t="n">
        <f aca="false">IF($G855&lt;&gt;"",G855,"")</f>
        <v>1</v>
      </c>
      <c r="I855" s="169"/>
      <c r="J855" s="170"/>
      <c r="K855" s="171" t="str">
        <f aca="false">IF($B855&lt;&gt;"",IF(I855,(INDEX(P$819:Q$822,MATCH(H855,P$819:P$822),2)/I855)*1000,0),"")</f>
        <v/>
      </c>
      <c r="L855" s="171" t="str">
        <f aca="false">IF(Q$11&lt;&gt;"",IF($B855&lt;&gt;"",K855-J855,""),"")</f>
        <v/>
      </c>
      <c r="M855" s="172" t="str">
        <f aca="false">IF(B855&lt;&gt;"",RANK(L855,L$819:L$918),"")</f>
        <v/>
      </c>
      <c r="N855" s="172" t="str">
        <f aca="false">IF(B855&lt;&gt;"",'Classement Général'!BI47,"")</f>
        <v/>
      </c>
      <c r="O855" s="172" t="str">
        <f aca="false">IF(B148&lt;&gt;"",'Calculs (M1..M20)'!A50,"")</f>
        <v/>
      </c>
      <c r="P855" s="0"/>
      <c r="Q855" s="0"/>
      <c r="R855" s="0"/>
      <c r="S855" s="0"/>
      <c r="T855" s="0"/>
      <c r="U855" s="0"/>
      <c r="V855" s="0"/>
      <c r="AH855" s="49" t="n">
        <f aca="false">IF($G855&lt;&gt;"",AG855,"")</f>
        <v>0</v>
      </c>
      <c r="AI855" s="169"/>
      <c r="AJ855" s="170"/>
    </row>
    <row r="856" customFormat="false" ht="13" hidden="true" customHeight="false" outlineLevel="0" collapsed="false">
      <c r="A856" s="0"/>
      <c r="B856" s="167" t="str">
        <f aca="false">IF(B755&lt;&gt;"",B755,"")</f>
        <v/>
      </c>
      <c r="C856" s="116" t="str">
        <f aca="false">IF(C755&lt;&gt;"",C755,"")</f>
        <v/>
      </c>
      <c r="D856" s="116" t="str">
        <f aca="false">IF(D755&lt;&gt;"",D755,"")</f>
        <v/>
      </c>
      <c r="E856" s="116" t="str">
        <f aca="false">IF(E755&lt;&gt;"",E755,"")</f>
        <v/>
      </c>
      <c r="F856" s="116" t="n">
        <v>9</v>
      </c>
      <c r="G856" s="168" t="n">
        <f aca="false">G755</f>
        <v>1</v>
      </c>
      <c r="H856" s="49" t="n">
        <f aca="false">IF($G856&lt;&gt;"",G856,"")</f>
        <v>1</v>
      </c>
      <c r="I856" s="169"/>
      <c r="J856" s="170"/>
      <c r="K856" s="171" t="str">
        <f aca="false">IF($B856&lt;&gt;"",IF(I856,(INDEX(P$819:Q$822,MATCH(H856,P$819:P$822),2)/I856)*1000,0),"")</f>
        <v/>
      </c>
      <c r="L856" s="171" t="str">
        <f aca="false">IF(Q$11&lt;&gt;"",IF($B856&lt;&gt;"",K856-J856,""),"")</f>
        <v/>
      </c>
      <c r="M856" s="172" t="str">
        <f aca="false">IF(B856&lt;&gt;"",RANK(L856,L$819:L$918),"")</f>
        <v/>
      </c>
      <c r="N856" s="172" t="str">
        <f aca="false">IF(B856&lt;&gt;"",'Classement Général'!BI48,"")</f>
        <v/>
      </c>
      <c r="O856" s="172" t="str">
        <f aca="false">IF(B149&lt;&gt;"",'Calculs (M1..M20)'!A51,"")</f>
        <v/>
      </c>
      <c r="P856" s="0"/>
      <c r="Q856" s="0"/>
      <c r="R856" s="0"/>
      <c r="S856" s="0"/>
      <c r="T856" s="0"/>
      <c r="U856" s="0"/>
      <c r="V856" s="0"/>
      <c r="AH856" s="49" t="n">
        <f aca="false">IF($G856&lt;&gt;"",AG856,"")</f>
        <v>0</v>
      </c>
      <c r="AI856" s="169"/>
      <c r="AJ856" s="170"/>
    </row>
    <row r="857" customFormat="false" ht="13" hidden="true" customHeight="false" outlineLevel="0" collapsed="false">
      <c r="A857" s="0"/>
      <c r="B857" s="167" t="str">
        <f aca="false">IF(B756&lt;&gt;"",B756,"")</f>
        <v/>
      </c>
      <c r="C857" s="116" t="str">
        <f aca="false">IF(C756&lt;&gt;"",C756,"")</f>
        <v/>
      </c>
      <c r="D857" s="116" t="str">
        <f aca="false">IF(D756&lt;&gt;"",D756,"")</f>
        <v/>
      </c>
      <c r="E857" s="116" t="str">
        <f aca="false">IF(E756&lt;&gt;"",E756,"")</f>
        <v/>
      </c>
      <c r="F857" s="116" t="n">
        <v>9</v>
      </c>
      <c r="G857" s="168" t="n">
        <f aca="false">G756</f>
        <v>1</v>
      </c>
      <c r="H857" s="49" t="n">
        <f aca="false">IF($G857&lt;&gt;"",G857,"")</f>
        <v>1</v>
      </c>
      <c r="I857" s="169"/>
      <c r="J857" s="170"/>
      <c r="K857" s="171" t="str">
        <f aca="false">IF($B857&lt;&gt;"",IF(I857,(INDEX(P$819:Q$822,MATCH(H857,P$819:P$822),2)/I857)*1000,0),"")</f>
        <v/>
      </c>
      <c r="L857" s="171" t="str">
        <f aca="false">IF(Q$11&lt;&gt;"",IF($B857&lt;&gt;"",K857-J857,""),"")</f>
        <v/>
      </c>
      <c r="M857" s="172" t="str">
        <f aca="false">IF(B857&lt;&gt;"",RANK(L857,L$819:L$918),"")</f>
        <v/>
      </c>
      <c r="N857" s="172" t="str">
        <f aca="false">IF(B857&lt;&gt;"",'Classement Général'!BI49,"")</f>
        <v/>
      </c>
      <c r="O857" s="172" t="str">
        <f aca="false">IF(B150&lt;&gt;"",'Calculs (M1..M20)'!A52,"")</f>
        <v/>
      </c>
      <c r="P857" s="0"/>
      <c r="Q857" s="0"/>
      <c r="R857" s="0"/>
      <c r="S857" s="0"/>
      <c r="T857" s="0"/>
      <c r="U857" s="0"/>
      <c r="V857" s="0"/>
      <c r="AH857" s="49" t="n">
        <f aca="false">IF($G857&lt;&gt;"",AG857,"")</f>
        <v>0</v>
      </c>
      <c r="AI857" s="169"/>
      <c r="AJ857" s="170"/>
    </row>
    <row r="858" customFormat="false" ht="13" hidden="true" customHeight="false" outlineLevel="0" collapsed="false">
      <c r="A858" s="0"/>
      <c r="B858" s="167" t="str">
        <f aca="false">IF(B757&lt;&gt;"",B757,"")</f>
        <v/>
      </c>
      <c r="C858" s="116" t="str">
        <f aca="false">IF(C757&lt;&gt;"",C757,"")</f>
        <v/>
      </c>
      <c r="D858" s="116" t="str">
        <f aca="false">IF(D757&lt;&gt;"",D757,"")</f>
        <v/>
      </c>
      <c r="E858" s="116" t="str">
        <f aca="false">IF(E757&lt;&gt;"",E757,"")</f>
        <v/>
      </c>
      <c r="F858" s="116" t="n">
        <v>9</v>
      </c>
      <c r="G858" s="168" t="n">
        <f aca="false">G757</f>
        <v>1</v>
      </c>
      <c r="H858" s="49" t="n">
        <f aca="false">IF($G858&lt;&gt;"",G858,"")</f>
        <v>1</v>
      </c>
      <c r="I858" s="169"/>
      <c r="J858" s="170"/>
      <c r="K858" s="171" t="str">
        <f aca="false">IF($B858&lt;&gt;"",IF(I858,(INDEX(P$819:Q$822,MATCH(H858,P$819:P$822),2)/I858)*1000,0),"")</f>
        <v/>
      </c>
      <c r="L858" s="171" t="str">
        <f aca="false">IF(Q$11&lt;&gt;"",IF($B858&lt;&gt;"",K858-J858,""),"")</f>
        <v/>
      </c>
      <c r="M858" s="172" t="str">
        <f aca="false">IF(B858&lt;&gt;"",RANK(L858,L$819:L$918),"")</f>
        <v/>
      </c>
      <c r="N858" s="172" t="str">
        <f aca="false">IF(B858&lt;&gt;"",'Classement Général'!BI50,"")</f>
        <v/>
      </c>
      <c r="O858" s="172" t="str">
        <f aca="false">IF(B151&lt;&gt;"",'Calculs (M1..M20)'!A53,"")</f>
        <v/>
      </c>
      <c r="P858" s="0"/>
      <c r="Q858" s="0"/>
      <c r="R858" s="0"/>
      <c r="S858" s="0"/>
      <c r="T858" s="0"/>
      <c r="U858" s="0"/>
      <c r="V858" s="0"/>
      <c r="AH858" s="49" t="n">
        <f aca="false">IF($G858&lt;&gt;"",AG858,"")</f>
        <v>0</v>
      </c>
      <c r="AI858" s="169"/>
      <c r="AJ858" s="170"/>
    </row>
    <row r="859" customFormat="false" ht="13" hidden="true" customHeight="false" outlineLevel="0" collapsed="false">
      <c r="A859" s="0"/>
      <c r="B859" s="167" t="str">
        <f aca="false">IF(B758&lt;&gt;"",B758,"")</f>
        <v/>
      </c>
      <c r="C859" s="116" t="str">
        <f aca="false">IF(C758&lt;&gt;"",C758,"")</f>
        <v/>
      </c>
      <c r="D859" s="116" t="str">
        <f aca="false">IF(D758&lt;&gt;"",D758,"")</f>
        <v/>
      </c>
      <c r="E859" s="116" t="str">
        <f aca="false">IF(E758&lt;&gt;"",E758,"")</f>
        <v/>
      </c>
      <c r="F859" s="116" t="n">
        <v>9</v>
      </c>
      <c r="G859" s="168" t="n">
        <f aca="false">G758</f>
        <v>1</v>
      </c>
      <c r="H859" s="49" t="n">
        <f aca="false">IF($G859&lt;&gt;"",G859,"")</f>
        <v>1</v>
      </c>
      <c r="I859" s="169"/>
      <c r="J859" s="170"/>
      <c r="K859" s="171" t="str">
        <f aca="false">IF($B859&lt;&gt;"",IF(I859,(INDEX(P$819:Q$822,MATCH(H859,P$819:P$822),2)/I859)*1000,0),"")</f>
        <v/>
      </c>
      <c r="L859" s="171" t="str">
        <f aca="false">IF(Q$11&lt;&gt;"",IF($B859&lt;&gt;"",K859-J859,""),"")</f>
        <v/>
      </c>
      <c r="M859" s="172" t="str">
        <f aca="false">IF(B859&lt;&gt;"",RANK(L859,L$819:L$918),"")</f>
        <v/>
      </c>
      <c r="N859" s="172" t="str">
        <f aca="false">IF(B859&lt;&gt;"",'Classement Général'!BI51,"")</f>
        <v/>
      </c>
      <c r="O859" s="172" t="str">
        <f aca="false">IF(B152&lt;&gt;"",'Calculs (M1..M20)'!A54,"")</f>
        <v/>
      </c>
      <c r="P859" s="0"/>
      <c r="Q859" s="0"/>
      <c r="R859" s="0"/>
      <c r="S859" s="0"/>
      <c r="T859" s="0"/>
      <c r="U859" s="0"/>
      <c r="V859" s="0"/>
      <c r="AH859" s="49" t="n">
        <f aca="false">IF($G859&lt;&gt;"",AG859,"")</f>
        <v>0</v>
      </c>
      <c r="AI859" s="169"/>
      <c r="AJ859" s="170"/>
    </row>
    <row r="860" customFormat="false" ht="13" hidden="true" customHeight="false" outlineLevel="0" collapsed="false">
      <c r="A860" s="0"/>
      <c r="B860" s="167" t="str">
        <f aca="false">IF(B759&lt;&gt;"",B759,"")</f>
        <v/>
      </c>
      <c r="C860" s="116" t="str">
        <f aca="false">IF(C759&lt;&gt;"",C759,"")</f>
        <v/>
      </c>
      <c r="D860" s="116" t="str">
        <f aca="false">IF(D759&lt;&gt;"",D759,"")</f>
        <v/>
      </c>
      <c r="E860" s="116" t="str">
        <f aca="false">IF(E759&lt;&gt;"",E759,"")</f>
        <v/>
      </c>
      <c r="F860" s="116" t="n">
        <v>9</v>
      </c>
      <c r="G860" s="168" t="n">
        <f aca="false">G759</f>
        <v>1</v>
      </c>
      <c r="H860" s="49" t="n">
        <f aca="false">IF($G860&lt;&gt;"",G860,"")</f>
        <v>1</v>
      </c>
      <c r="I860" s="169"/>
      <c r="J860" s="170"/>
      <c r="K860" s="171" t="str">
        <f aca="false">IF($B860&lt;&gt;"",IF(I860,(INDEX(P$819:Q$822,MATCH(H860,P$819:P$822),2)/I860)*1000,0),"")</f>
        <v/>
      </c>
      <c r="L860" s="171" t="str">
        <f aca="false">IF(Q$11&lt;&gt;"",IF($B860&lt;&gt;"",K860-J860,""),"")</f>
        <v/>
      </c>
      <c r="M860" s="172" t="str">
        <f aca="false">IF(B860&lt;&gt;"",RANK(L860,L$819:L$918),"")</f>
        <v/>
      </c>
      <c r="N860" s="172" t="str">
        <f aca="false">IF(B860&lt;&gt;"",'Classement Général'!BI52,"")</f>
        <v/>
      </c>
      <c r="O860" s="172" t="str">
        <f aca="false">IF(B153&lt;&gt;"",'Calculs (M1..M20)'!A55,"")</f>
        <v/>
      </c>
      <c r="P860" s="0"/>
      <c r="Q860" s="0"/>
      <c r="R860" s="0"/>
      <c r="S860" s="0"/>
      <c r="T860" s="0"/>
      <c r="U860" s="0"/>
      <c r="V860" s="0"/>
      <c r="AH860" s="49" t="n">
        <f aca="false">IF($G860&lt;&gt;"",AG860,"")</f>
        <v>0</v>
      </c>
      <c r="AI860" s="169"/>
      <c r="AJ860" s="170"/>
    </row>
    <row r="861" customFormat="false" ht="13" hidden="true" customHeight="false" outlineLevel="0" collapsed="false">
      <c r="A861" s="0"/>
      <c r="B861" s="167" t="str">
        <f aca="false">IF(B760&lt;&gt;"",B760,"")</f>
        <v/>
      </c>
      <c r="C861" s="116" t="str">
        <f aca="false">IF(C760&lt;&gt;"",C760,"")</f>
        <v/>
      </c>
      <c r="D861" s="116" t="str">
        <f aca="false">IF(D760&lt;&gt;"",D760,"")</f>
        <v/>
      </c>
      <c r="E861" s="116" t="str">
        <f aca="false">IF(E760&lt;&gt;"",E760,"")</f>
        <v/>
      </c>
      <c r="F861" s="116" t="n">
        <v>9</v>
      </c>
      <c r="G861" s="168" t="n">
        <f aca="false">G760</f>
        <v>1</v>
      </c>
      <c r="H861" s="49" t="n">
        <f aca="false">IF($G861&lt;&gt;"",G861,"")</f>
        <v>1</v>
      </c>
      <c r="I861" s="169"/>
      <c r="J861" s="170"/>
      <c r="K861" s="171" t="str">
        <f aca="false">IF($B861&lt;&gt;"",IF(I861,(INDEX(P$819:Q$822,MATCH(H861,P$819:P$822),2)/I861)*1000,0),"")</f>
        <v/>
      </c>
      <c r="L861" s="171" t="str">
        <f aca="false">IF(Q$11&lt;&gt;"",IF($B861&lt;&gt;"",K861-J861,""),"")</f>
        <v/>
      </c>
      <c r="M861" s="172" t="str">
        <f aca="false">IF(B861&lt;&gt;"",RANK(L861,L$819:L$918),"")</f>
        <v/>
      </c>
      <c r="N861" s="172" t="str">
        <f aca="false">IF(B861&lt;&gt;"",'Classement Général'!BI53,"")</f>
        <v/>
      </c>
      <c r="O861" s="172" t="str">
        <f aca="false">IF(B154&lt;&gt;"",'Calculs (M1..M20)'!A56,"")</f>
        <v/>
      </c>
      <c r="P861" s="0"/>
      <c r="Q861" s="0"/>
      <c r="R861" s="0"/>
      <c r="S861" s="0"/>
      <c r="T861" s="0"/>
      <c r="U861" s="0"/>
      <c r="V861" s="0"/>
      <c r="AH861" s="49" t="n">
        <f aca="false">IF($G861&lt;&gt;"",AG861,"")</f>
        <v>0</v>
      </c>
      <c r="AI861" s="169"/>
      <c r="AJ861" s="170"/>
    </row>
    <row r="862" customFormat="false" ht="13" hidden="true" customHeight="false" outlineLevel="0" collapsed="false">
      <c r="A862" s="0"/>
      <c r="B862" s="167" t="str">
        <f aca="false">IF(B761&lt;&gt;"",B761,"")</f>
        <v/>
      </c>
      <c r="C862" s="116" t="str">
        <f aca="false">IF(C761&lt;&gt;"",C761,"")</f>
        <v/>
      </c>
      <c r="D862" s="116" t="str">
        <f aca="false">IF(D761&lt;&gt;"",D761,"")</f>
        <v/>
      </c>
      <c r="E862" s="116" t="str">
        <f aca="false">IF(E761&lt;&gt;"",E761,"")</f>
        <v/>
      </c>
      <c r="F862" s="116" t="n">
        <v>9</v>
      </c>
      <c r="G862" s="168" t="n">
        <f aca="false">G761</f>
        <v>1</v>
      </c>
      <c r="H862" s="49" t="n">
        <f aca="false">IF($G862&lt;&gt;"",G862,"")</f>
        <v>1</v>
      </c>
      <c r="I862" s="169"/>
      <c r="J862" s="170"/>
      <c r="K862" s="171" t="str">
        <f aca="false">IF($B862&lt;&gt;"",IF(I862,(INDEX(P$819:Q$822,MATCH(H862,P$819:P$822),2)/I862)*1000,0),"")</f>
        <v/>
      </c>
      <c r="L862" s="171" t="str">
        <f aca="false">IF(Q$11&lt;&gt;"",IF($B862&lt;&gt;"",K862-J862,""),"")</f>
        <v/>
      </c>
      <c r="M862" s="172" t="str">
        <f aca="false">IF(B862&lt;&gt;"",RANK(L862,L$819:L$918),"")</f>
        <v/>
      </c>
      <c r="N862" s="172" t="str">
        <f aca="false">IF(B862&lt;&gt;"",'Classement Général'!BI54,"")</f>
        <v/>
      </c>
      <c r="O862" s="172" t="str">
        <f aca="false">IF(B155&lt;&gt;"",'Calculs (M1..M20)'!A57,"")</f>
        <v/>
      </c>
      <c r="P862" s="0"/>
      <c r="Q862" s="0"/>
      <c r="R862" s="0"/>
      <c r="S862" s="0"/>
      <c r="T862" s="0"/>
      <c r="U862" s="0"/>
      <c r="V862" s="0"/>
      <c r="AH862" s="49" t="n">
        <f aca="false">IF($G862&lt;&gt;"",AG862,"")</f>
        <v>0</v>
      </c>
      <c r="AI862" s="169"/>
      <c r="AJ862" s="170"/>
    </row>
    <row r="863" customFormat="false" ht="13" hidden="true" customHeight="false" outlineLevel="0" collapsed="false">
      <c r="A863" s="0"/>
      <c r="B863" s="167" t="str">
        <f aca="false">IF(B762&lt;&gt;"",B762,"")</f>
        <v/>
      </c>
      <c r="C863" s="116" t="str">
        <f aca="false">IF(C762&lt;&gt;"",C762,"")</f>
        <v/>
      </c>
      <c r="D863" s="116" t="str">
        <f aca="false">IF(D762&lt;&gt;"",D762,"")</f>
        <v/>
      </c>
      <c r="E863" s="116" t="str">
        <f aca="false">IF(E762&lt;&gt;"",E762,"")</f>
        <v/>
      </c>
      <c r="F863" s="116" t="n">
        <v>9</v>
      </c>
      <c r="G863" s="168" t="n">
        <f aca="false">G762</f>
        <v>1</v>
      </c>
      <c r="H863" s="49" t="n">
        <f aca="false">IF($G863&lt;&gt;"",G863,"")</f>
        <v>1</v>
      </c>
      <c r="I863" s="169"/>
      <c r="J863" s="170"/>
      <c r="K863" s="171" t="str">
        <f aca="false">IF($B863&lt;&gt;"",IF(I863,(INDEX(P$819:Q$822,MATCH(H863,P$819:P$822),2)/I863)*1000,0),"")</f>
        <v/>
      </c>
      <c r="L863" s="171" t="str">
        <f aca="false">IF(Q$11&lt;&gt;"",IF($B863&lt;&gt;"",K863-J863,""),"")</f>
        <v/>
      </c>
      <c r="M863" s="172" t="str">
        <f aca="false">IF(B863&lt;&gt;"",RANK(L863,L$819:L$918),"")</f>
        <v/>
      </c>
      <c r="N863" s="172" t="str">
        <f aca="false">IF(B863&lt;&gt;"",'Classement Général'!BI55,"")</f>
        <v/>
      </c>
      <c r="O863" s="172" t="str">
        <f aca="false">IF(B156&lt;&gt;"",'Calculs (M1..M20)'!A58,"")</f>
        <v/>
      </c>
      <c r="P863" s="0"/>
      <c r="Q863" s="0"/>
      <c r="R863" s="0"/>
      <c r="S863" s="0"/>
      <c r="T863" s="0"/>
      <c r="U863" s="0"/>
      <c r="V863" s="0"/>
      <c r="AH863" s="49" t="n">
        <f aca="false">IF($G863&lt;&gt;"",AG863,"")</f>
        <v>0</v>
      </c>
      <c r="AI863" s="169"/>
      <c r="AJ863" s="170"/>
    </row>
    <row r="864" customFormat="false" ht="13" hidden="true" customHeight="false" outlineLevel="0" collapsed="false">
      <c r="A864" s="0"/>
      <c r="B864" s="167" t="str">
        <f aca="false">IF(B763&lt;&gt;"",B763,"")</f>
        <v/>
      </c>
      <c r="C864" s="116" t="str">
        <f aca="false">IF(C763&lt;&gt;"",C763,"")</f>
        <v/>
      </c>
      <c r="D864" s="116" t="str">
        <f aca="false">IF(D763&lt;&gt;"",D763,"")</f>
        <v/>
      </c>
      <c r="E864" s="116" t="str">
        <f aca="false">IF(E763&lt;&gt;"",E763,"")</f>
        <v/>
      </c>
      <c r="F864" s="116" t="n">
        <v>9</v>
      </c>
      <c r="G864" s="168" t="n">
        <f aca="false">G763</f>
        <v>1</v>
      </c>
      <c r="H864" s="49" t="n">
        <f aca="false">IF($G864&lt;&gt;"",G864,"")</f>
        <v>1</v>
      </c>
      <c r="I864" s="169"/>
      <c r="J864" s="170"/>
      <c r="K864" s="171" t="str">
        <f aca="false">IF($B864&lt;&gt;"",IF(I864,(INDEX(P$819:Q$822,MATCH(H864,P$819:P$822),2)/I864)*1000,0),"")</f>
        <v/>
      </c>
      <c r="L864" s="171" t="str">
        <f aca="false">IF(Q$11&lt;&gt;"",IF($B864&lt;&gt;"",K864-J864,""),"")</f>
        <v/>
      </c>
      <c r="M864" s="172" t="str">
        <f aca="false">IF(B864&lt;&gt;"",RANK(L864,L$819:L$918),"")</f>
        <v/>
      </c>
      <c r="N864" s="172" t="str">
        <f aca="false">IF(B864&lt;&gt;"",'Classement Général'!BI56,"")</f>
        <v/>
      </c>
      <c r="O864" s="172" t="str">
        <f aca="false">IF(B157&lt;&gt;"",'Calculs (M1..M20)'!A59,"")</f>
        <v/>
      </c>
      <c r="P864" s="0"/>
      <c r="Q864" s="0"/>
      <c r="R864" s="0"/>
      <c r="S864" s="0"/>
      <c r="T864" s="0"/>
      <c r="U864" s="0"/>
      <c r="V864" s="0"/>
      <c r="AH864" s="49" t="n">
        <f aca="false">IF($G864&lt;&gt;"",AG864,"")</f>
        <v>0</v>
      </c>
      <c r="AI864" s="169"/>
      <c r="AJ864" s="170"/>
    </row>
    <row r="865" customFormat="false" ht="13" hidden="true" customHeight="false" outlineLevel="0" collapsed="false">
      <c r="A865" s="0"/>
      <c r="B865" s="167" t="str">
        <f aca="false">IF(B764&lt;&gt;"",B764,"")</f>
        <v/>
      </c>
      <c r="C865" s="116" t="str">
        <f aca="false">IF(C764&lt;&gt;"",C764,"")</f>
        <v/>
      </c>
      <c r="D865" s="116" t="str">
        <f aca="false">IF(D764&lt;&gt;"",D764,"")</f>
        <v/>
      </c>
      <c r="E865" s="116" t="str">
        <f aca="false">IF(E764&lt;&gt;"",E764,"")</f>
        <v/>
      </c>
      <c r="F865" s="116" t="n">
        <v>9</v>
      </c>
      <c r="G865" s="168" t="n">
        <f aca="false">G764</f>
        <v>1</v>
      </c>
      <c r="H865" s="49" t="n">
        <f aca="false">IF($G865&lt;&gt;"",G865,"")</f>
        <v>1</v>
      </c>
      <c r="I865" s="169"/>
      <c r="J865" s="170"/>
      <c r="K865" s="171" t="str">
        <f aca="false">IF($B865&lt;&gt;"",IF(I865,(INDEX(P$819:Q$822,MATCH(H865,P$819:P$822),2)/I865)*1000,0),"")</f>
        <v/>
      </c>
      <c r="L865" s="171" t="str">
        <f aca="false">IF(Q$11&lt;&gt;"",IF($B865&lt;&gt;"",K865-J865,""),"")</f>
        <v/>
      </c>
      <c r="M865" s="172" t="str">
        <f aca="false">IF(B865&lt;&gt;"",RANK(L865,L$819:L$918),"")</f>
        <v/>
      </c>
      <c r="N865" s="172" t="str">
        <f aca="false">IF(B865&lt;&gt;"",'Classement Général'!BI57,"")</f>
        <v/>
      </c>
      <c r="O865" s="172" t="str">
        <f aca="false">IF(B158&lt;&gt;"",'Calculs (M1..M20)'!A60,"")</f>
        <v/>
      </c>
      <c r="P865" s="0"/>
      <c r="Q865" s="0"/>
      <c r="R865" s="0"/>
      <c r="S865" s="0"/>
      <c r="T865" s="0"/>
      <c r="U865" s="0"/>
      <c r="V865" s="0"/>
      <c r="AH865" s="49" t="n">
        <f aca="false">IF($G865&lt;&gt;"",AG865,"")</f>
        <v>0</v>
      </c>
      <c r="AI865" s="169"/>
      <c r="AJ865" s="170"/>
    </row>
    <row r="866" customFormat="false" ht="13" hidden="true" customHeight="false" outlineLevel="0" collapsed="false">
      <c r="A866" s="0"/>
      <c r="B866" s="167" t="str">
        <f aca="false">IF(B765&lt;&gt;"",B765,"")</f>
        <v/>
      </c>
      <c r="C866" s="116" t="str">
        <f aca="false">IF(C765&lt;&gt;"",C765,"")</f>
        <v/>
      </c>
      <c r="D866" s="116" t="str">
        <f aca="false">IF(D765&lt;&gt;"",D765,"")</f>
        <v/>
      </c>
      <c r="E866" s="116" t="str">
        <f aca="false">IF(E765&lt;&gt;"",E765,"")</f>
        <v/>
      </c>
      <c r="F866" s="116" t="n">
        <v>9</v>
      </c>
      <c r="G866" s="168" t="n">
        <f aca="false">G765</f>
        <v>1</v>
      </c>
      <c r="H866" s="49" t="n">
        <f aca="false">IF($G866&lt;&gt;"",G866,"")</f>
        <v>1</v>
      </c>
      <c r="I866" s="169"/>
      <c r="J866" s="170"/>
      <c r="K866" s="171" t="str">
        <f aca="false">IF($B866&lt;&gt;"",IF(I866,(INDEX(P$819:Q$822,MATCH(H866,P$819:P$822),2)/I866)*1000,0),"")</f>
        <v/>
      </c>
      <c r="L866" s="171" t="str">
        <f aca="false">IF(Q$11&lt;&gt;"",IF($B866&lt;&gt;"",K866-J866,""),"")</f>
        <v/>
      </c>
      <c r="M866" s="172" t="str">
        <f aca="false">IF(B866&lt;&gt;"",RANK(L866,L$819:L$918),"")</f>
        <v/>
      </c>
      <c r="N866" s="172" t="str">
        <f aca="false">IF(B866&lt;&gt;"",'Classement Général'!BI58,"")</f>
        <v/>
      </c>
      <c r="O866" s="172" t="str">
        <f aca="false">IF(B159&lt;&gt;"",'Calculs (M1..M20)'!A61,"")</f>
        <v/>
      </c>
      <c r="P866" s="0"/>
      <c r="Q866" s="0"/>
      <c r="R866" s="0"/>
      <c r="S866" s="0"/>
      <c r="T866" s="0"/>
      <c r="U866" s="0"/>
      <c r="V866" s="0"/>
      <c r="AH866" s="49" t="n">
        <f aca="false">IF($G866&lt;&gt;"",AG866,"")</f>
        <v>0</v>
      </c>
      <c r="AI866" s="169"/>
      <c r="AJ866" s="170"/>
    </row>
    <row r="867" customFormat="false" ht="13" hidden="true" customHeight="false" outlineLevel="0" collapsed="false">
      <c r="A867" s="0"/>
      <c r="B867" s="167" t="str">
        <f aca="false">IF(B766&lt;&gt;"",B766,"")</f>
        <v/>
      </c>
      <c r="C867" s="116" t="str">
        <f aca="false">IF(C766&lt;&gt;"",C766,"")</f>
        <v/>
      </c>
      <c r="D867" s="116" t="str">
        <f aca="false">IF(D766&lt;&gt;"",D766,"")</f>
        <v/>
      </c>
      <c r="E867" s="116" t="str">
        <f aca="false">IF(E766&lt;&gt;"",E766,"")</f>
        <v/>
      </c>
      <c r="F867" s="116" t="n">
        <v>9</v>
      </c>
      <c r="G867" s="168" t="n">
        <f aca="false">G766</f>
        <v>1</v>
      </c>
      <c r="H867" s="49" t="n">
        <f aca="false">IF($G867&lt;&gt;"",G867,"")</f>
        <v>1</v>
      </c>
      <c r="I867" s="169"/>
      <c r="J867" s="170"/>
      <c r="K867" s="171" t="str">
        <f aca="false">IF($B867&lt;&gt;"",IF(I867,(INDEX(P$819:Q$822,MATCH(H867,P$819:P$822),2)/I867)*1000,0),"")</f>
        <v/>
      </c>
      <c r="L867" s="171" t="str">
        <f aca="false">IF(Q$11&lt;&gt;"",IF($B867&lt;&gt;"",K867-J867,""),"")</f>
        <v/>
      </c>
      <c r="M867" s="172" t="str">
        <f aca="false">IF(B867&lt;&gt;"",RANK(L867,L$819:L$918),"")</f>
        <v/>
      </c>
      <c r="N867" s="172" t="str">
        <f aca="false">IF(B867&lt;&gt;"",'Classement Général'!BI59,"")</f>
        <v/>
      </c>
      <c r="O867" s="172" t="str">
        <f aca="false">IF(B160&lt;&gt;"",'Calculs (M1..M20)'!A62,"")</f>
        <v/>
      </c>
      <c r="P867" s="0"/>
      <c r="Q867" s="0"/>
      <c r="R867" s="0"/>
      <c r="S867" s="0"/>
      <c r="T867" s="0"/>
      <c r="U867" s="0"/>
      <c r="V867" s="0"/>
      <c r="AH867" s="49" t="n">
        <f aca="false">IF($G867&lt;&gt;"",AG867,"")</f>
        <v>0</v>
      </c>
      <c r="AI867" s="169"/>
      <c r="AJ867" s="170"/>
    </row>
    <row r="868" customFormat="false" ht="13" hidden="true" customHeight="false" outlineLevel="0" collapsed="false">
      <c r="A868" s="0"/>
      <c r="B868" s="167" t="str">
        <f aca="false">IF(B767&lt;&gt;"",B767,"")</f>
        <v/>
      </c>
      <c r="C868" s="116" t="str">
        <f aca="false">IF(C767&lt;&gt;"",C767,"")</f>
        <v/>
      </c>
      <c r="D868" s="116" t="str">
        <f aca="false">IF(D767&lt;&gt;"",D767,"")</f>
        <v/>
      </c>
      <c r="E868" s="116" t="str">
        <f aca="false">IF(E767&lt;&gt;"",E767,"")</f>
        <v/>
      </c>
      <c r="F868" s="116" t="n">
        <v>9</v>
      </c>
      <c r="G868" s="168" t="n">
        <f aca="false">G767</f>
        <v>1</v>
      </c>
      <c r="H868" s="49" t="n">
        <f aca="false">IF($G868&lt;&gt;"",G868,"")</f>
        <v>1</v>
      </c>
      <c r="I868" s="169"/>
      <c r="J868" s="170"/>
      <c r="K868" s="171" t="str">
        <f aca="false">IF($B868&lt;&gt;"",IF(I868,(INDEX(P$819:Q$822,MATCH(H868,P$819:P$822),2)/I868)*1000,0),"")</f>
        <v/>
      </c>
      <c r="L868" s="171" t="str">
        <f aca="false">IF(Q$11&lt;&gt;"",IF($B868&lt;&gt;"",K868-J868,""),"")</f>
        <v/>
      </c>
      <c r="M868" s="172" t="str">
        <f aca="false">IF(B868&lt;&gt;"",RANK(L868,L$819:L$918),"")</f>
        <v/>
      </c>
      <c r="N868" s="172" t="str">
        <f aca="false">IF(B868&lt;&gt;"",'Classement Général'!BI60,"")</f>
        <v/>
      </c>
      <c r="O868" s="172" t="str">
        <f aca="false">IF(B161&lt;&gt;"",'Calculs (M1..M20)'!A63,"")</f>
        <v/>
      </c>
      <c r="P868" s="0"/>
      <c r="Q868" s="0"/>
      <c r="R868" s="0"/>
      <c r="S868" s="0"/>
      <c r="T868" s="0"/>
      <c r="U868" s="0"/>
      <c r="V868" s="0"/>
      <c r="AH868" s="49" t="n">
        <f aca="false">IF($G868&lt;&gt;"",AG868,"")</f>
        <v>0</v>
      </c>
      <c r="AI868" s="169"/>
      <c r="AJ868" s="170"/>
    </row>
    <row r="869" customFormat="false" ht="13" hidden="true" customHeight="false" outlineLevel="0" collapsed="false">
      <c r="A869" s="0"/>
      <c r="B869" s="167" t="str">
        <f aca="false">IF(B768&lt;&gt;"",B768,"")</f>
        <v/>
      </c>
      <c r="C869" s="116" t="str">
        <f aca="false">IF(C768&lt;&gt;"",C768,"")</f>
        <v/>
      </c>
      <c r="D869" s="116" t="str">
        <f aca="false">IF(D768&lt;&gt;"",D768,"")</f>
        <v/>
      </c>
      <c r="E869" s="116" t="str">
        <f aca="false">IF(E768&lt;&gt;"",E768,"")</f>
        <v/>
      </c>
      <c r="F869" s="116" t="n">
        <v>9</v>
      </c>
      <c r="G869" s="168" t="n">
        <f aca="false">G768</f>
        <v>1</v>
      </c>
      <c r="H869" s="49" t="n">
        <f aca="false">IF($G869&lt;&gt;"",G869,"")</f>
        <v>1</v>
      </c>
      <c r="I869" s="169"/>
      <c r="J869" s="170"/>
      <c r="K869" s="171" t="str">
        <f aca="false">IF($B869&lt;&gt;"",IF(I869,(INDEX(P$819:Q$822,MATCH(H869,P$819:P$822),2)/I869)*1000,0),"")</f>
        <v/>
      </c>
      <c r="L869" s="171" t="str">
        <f aca="false">IF(Q$11&lt;&gt;"",IF($B869&lt;&gt;"",K869-J869,""),"")</f>
        <v/>
      </c>
      <c r="M869" s="172" t="str">
        <f aca="false">IF(B869&lt;&gt;"",RANK(L869,L$819:L$918),"")</f>
        <v/>
      </c>
      <c r="N869" s="172" t="str">
        <f aca="false">IF(B869&lt;&gt;"",'Classement Général'!BI61,"")</f>
        <v/>
      </c>
      <c r="O869" s="172" t="str">
        <f aca="false">IF(B162&lt;&gt;"",'Calculs (M1..M20)'!A64,"")</f>
        <v/>
      </c>
      <c r="P869" s="0"/>
      <c r="Q869" s="0"/>
      <c r="R869" s="0"/>
      <c r="S869" s="0"/>
      <c r="T869" s="0"/>
      <c r="U869" s="0"/>
      <c r="V869" s="0"/>
      <c r="AH869" s="49" t="n">
        <f aca="false">IF($G869&lt;&gt;"",AG869,"")</f>
        <v>0</v>
      </c>
      <c r="AI869" s="169"/>
      <c r="AJ869" s="170"/>
    </row>
    <row r="870" customFormat="false" ht="13" hidden="true" customHeight="false" outlineLevel="0" collapsed="false">
      <c r="A870" s="0"/>
      <c r="B870" s="167" t="str">
        <f aca="false">IF(B769&lt;&gt;"",B769,"")</f>
        <v/>
      </c>
      <c r="C870" s="116" t="str">
        <f aca="false">IF(C769&lt;&gt;"",C769,"")</f>
        <v/>
      </c>
      <c r="D870" s="116" t="str">
        <f aca="false">IF(D769&lt;&gt;"",D769,"")</f>
        <v/>
      </c>
      <c r="E870" s="116" t="str">
        <f aca="false">IF(E769&lt;&gt;"",E769,"")</f>
        <v/>
      </c>
      <c r="F870" s="116" t="n">
        <v>9</v>
      </c>
      <c r="G870" s="168" t="n">
        <f aca="false">G769</f>
        <v>1</v>
      </c>
      <c r="H870" s="49" t="n">
        <f aca="false">IF($G870&lt;&gt;"",G870,"")</f>
        <v>1</v>
      </c>
      <c r="I870" s="169"/>
      <c r="J870" s="170"/>
      <c r="K870" s="171" t="str">
        <f aca="false">IF($B870&lt;&gt;"",IF(I870,(INDEX(P$819:Q$822,MATCH(H870,P$819:P$822),2)/I870)*1000,0),"")</f>
        <v/>
      </c>
      <c r="L870" s="171" t="str">
        <f aca="false">IF(Q$11&lt;&gt;"",IF($B870&lt;&gt;"",K870-J870,""),"")</f>
        <v/>
      </c>
      <c r="M870" s="172" t="str">
        <f aca="false">IF(B870&lt;&gt;"",RANK(L870,L$819:L$918),"")</f>
        <v/>
      </c>
      <c r="N870" s="172" t="str">
        <f aca="false">IF(B870&lt;&gt;"",'Classement Général'!BI62,"")</f>
        <v/>
      </c>
      <c r="O870" s="172" t="str">
        <f aca="false">IF(B163&lt;&gt;"",'Calculs (M1..M20)'!A65,"")</f>
        <v/>
      </c>
      <c r="P870" s="0"/>
      <c r="Q870" s="0"/>
      <c r="R870" s="0"/>
      <c r="S870" s="0"/>
      <c r="T870" s="0"/>
      <c r="U870" s="0"/>
      <c r="V870" s="0"/>
      <c r="AH870" s="49" t="n">
        <f aca="false">IF($G870&lt;&gt;"",AG870,"")</f>
        <v>0</v>
      </c>
      <c r="AI870" s="169"/>
      <c r="AJ870" s="170"/>
    </row>
    <row r="871" customFormat="false" ht="13" hidden="true" customHeight="false" outlineLevel="0" collapsed="false">
      <c r="A871" s="0"/>
      <c r="B871" s="167" t="str">
        <f aca="false">IF(B770&lt;&gt;"",B770,"")</f>
        <v/>
      </c>
      <c r="C871" s="116" t="str">
        <f aca="false">IF(C770&lt;&gt;"",C770,"")</f>
        <v/>
      </c>
      <c r="D871" s="116" t="str">
        <f aca="false">IF(D770&lt;&gt;"",D770,"")</f>
        <v/>
      </c>
      <c r="E871" s="116" t="str">
        <f aca="false">IF(E770&lt;&gt;"",E770,"")</f>
        <v/>
      </c>
      <c r="F871" s="116" t="n">
        <v>9</v>
      </c>
      <c r="G871" s="168" t="n">
        <f aca="false">G770</f>
        <v>1</v>
      </c>
      <c r="H871" s="49" t="n">
        <f aca="false">IF($G871&lt;&gt;"",G871,"")</f>
        <v>1</v>
      </c>
      <c r="I871" s="169"/>
      <c r="J871" s="170"/>
      <c r="K871" s="171" t="str">
        <f aca="false">IF($B871&lt;&gt;"",IF(I871,(INDEX(P$819:Q$822,MATCH(H871,P$819:P$822),2)/I871)*1000,0),"")</f>
        <v/>
      </c>
      <c r="L871" s="171" t="str">
        <f aca="false">IF(Q$11&lt;&gt;"",IF($B871&lt;&gt;"",K871-J871,""),"")</f>
        <v/>
      </c>
      <c r="M871" s="172" t="str">
        <f aca="false">IF(B871&lt;&gt;"",RANK(L871,L$819:L$918),"")</f>
        <v/>
      </c>
      <c r="N871" s="172" t="str">
        <f aca="false">IF(B871&lt;&gt;"",'Classement Général'!BI63,"")</f>
        <v/>
      </c>
      <c r="O871" s="172" t="str">
        <f aca="false">IF(B164&lt;&gt;"",'Calculs (M1..M20)'!A66,"")</f>
        <v/>
      </c>
      <c r="P871" s="0"/>
      <c r="Q871" s="0"/>
      <c r="R871" s="0"/>
      <c r="S871" s="0"/>
      <c r="T871" s="0"/>
      <c r="U871" s="0"/>
      <c r="V871" s="0"/>
      <c r="AH871" s="49" t="n">
        <f aca="false">IF($G871&lt;&gt;"",AG871,"")</f>
        <v>0</v>
      </c>
      <c r="AI871" s="169"/>
      <c r="AJ871" s="170"/>
    </row>
    <row r="872" customFormat="false" ht="13" hidden="true" customHeight="false" outlineLevel="0" collapsed="false">
      <c r="A872" s="0"/>
      <c r="B872" s="167" t="str">
        <f aca="false">IF(B771&lt;&gt;"",B771,"")</f>
        <v/>
      </c>
      <c r="C872" s="116" t="str">
        <f aca="false">IF(C771&lt;&gt;"",C771,"")</f>
        <v/>
      </c>
      <c r="D872" s="116" t="str">
        <f aca="false">IF(D771&lt;&gt;"",D771,"")</f>
        <v/>
      </c>
      <c r="E872" s="116" t="str">
        <f aca="false">IF(E771&lt;&gt;"",E771,"")</f>
        <v/>
      </c>
      <c r="F872" s="116" t="n">
        <v>9</v>
      </c>
      <c r="G872" s="168" t="n">
        <f aca="false">G771</f>
        <v>1</v>
      </c>
      <c r="H872" s="49" t="n">
        <f aca="false">IF($G872&lt;&gt;"",G872,"")</f>
        <v>1</v>
      </c>
      <c r="I872" s="169"/>
      <c r="J872" s="170"/>
      <c r="K872" s="171" t="str">
        <f aca="false">IF($B872&lt;&gt;"",IF(I872,(INDEX(P$819:Q$822,MATCH(H872,P$819:P$822),2)/I872)*1000,0),"")</f>
        <v/>
      </c>
      <c r="L872" s="171" t="str">
        <f aca="false">IF(Q$11&lt;&gt;"",IF($B872&lt;&gt;"",K872-J872,""),"")</f>
        <v/>
      </c>
      <c r="M872" s="172" t="str">
        <f aca="false">IF(B872&lt;&gt;"",RANK(L872,L$819:L$918),"")</f>
        <v/>
      </c>
      <c r="N872" s="172" t="str">
        <f aca="false">IF(B872&lt;&gt;"",'Classement Général'!BI64,"")</f>
        <v/>
      </c>
      <c r="O872" s="172" t="str">
        <f aca="false">IF(B165&lt;&gt;"",'Calculs (M1..M20)'!A67,"")</f>
        <v/>
      </c>
      <c r="P872" s="0"/>
      <c r="Q872" s="0"/>
      <c r="R872" s="0"/>
      <c r="S872" s="0"/>
      <c r="T872" s="0"/>
      <c r="U872" s="0"/>
      <c r="V872" s="0"/>
      <c r="AH872" s="49" t="n">
        <f aca="false">IF($G872&lt;&gt;"",AG872,"")</f>
        <v>0</v>
      </c>
      <c r="AI872" s="169"/>
      <c r="AJ872" s="170"/>
    </row>
    <row r="873" customFormat="false" ht="13" hidden="true" customHeight="false" outlineLevel="0" collapsed="false">
      <c r="A873" s="0"/>
      <c r="B873" s="167" t="str">
        <f aca="false">IF(B772&lt;&gt;"",B772,"")</f>
        <v/>
      </c>
      <c r="C873" s="116" t="str">
        <f aca="false">IF(C772&lt;&gt;"",C772,"")</f>
        <v/>
      </c>
      <c r="D873" s="116" t="str">
        <f aca="false">IF(D772&lt;&gt;"",D772,"")</f>
        <v/>
      </c>
      <c r="E873" s="116" t="str">
        <f aca="false">IF(E772&lt;&gt;"",E772,"")</f>
        <v/>
      </c>
      <c r="F873" s="116" t="n">
        <v>9</v>
      </c>
      <c r="G873" s="168" t="n">
        <f aca="false">G772</f>
        <v>1</v>
      </c>
      <c r="H873" s="49" t="n">
        <f aca="false">IF($G873&lt;&gt;"",G873,"")</f>
        <v>1</v>
      </c>
      <c r="I873" s="169"/>
      <c r="J873" s="170"/>
      <c r="K873" s="171" t="str">
        <f aca="false">IF($B873&lt;&gt;"",IF(I873,(INDEX(P$819:Q$822,MATCH(H873,P$819:P$822),2)/I873)*1000,0),"")</f>
        <v/>
      </c>
      <c r="L873" s="171" t="str">
        <f aca="false">IF(Q$11&lt;&gt;"",IF($B873&lt;&gt;"",K873-J873,""),"")</f>
        <v/>
      </c>
      <c r="M873" s="172" t="str">
        <f aca="false">IF(B873&lt;&gt;"",RANK(L873,L$819:L$918),"")</f>
        <v/>
      </c>
      <c r="N873" s="172" t="str">
        <f aca="false">IF(B873&lt;&gt;"",'Classement Général'!BI65,"")</f>
        <v/>
      </c>
      <c r="O873" s="172" t="str">
        <f aca="false">IF(B166&lt;&gt;"",'Calculs (M1..M20)'!A68,"")</f>
        <v/>
      </c>
      <c r="P873" s="0"/>
      <c r="Q873" s="0"/>
      <c r="R873" s="0"/>
      <c r="S873" s="0"/>
      <c r="T873" s="0"/>
      <c r="U873" s="0"/>
      <c r="V873" s="0"/>
      <c r="AH873" s="49" t="n">
        <f aca="false">IF($G873&lt;&gt;"",AG873,"")</f>
        <v>0</v>
      </c>
      <c r="AI873" s="169"/>
      <c r="AJ873" s="170"/>
    </row>
    <row r="874" customFormat="false" ht="13" hidden="true" customHeight="false" outlineLevel="0" collapsed="false">
      <c r="A874" s="0"/>
      <c r="B874" s="167" t="str">
        <f aca="false">IF(B773&lt;&gt;"",B773,"")</f>
        <v/>
      </c>
      <c r="C874" s="116" t="str">
        <f aca="false">IF(C773&lt;&gt;"",C773,"")</f>
        <v/>
      </c>
      <c r="D874" s="116" t="str">
        <f aca="false">IF(D773&lt;&gt;"",D773,"")</f>
        <v/>
      </c>
      <c r="E874" s="116" t="str">
        <f aca="false">IF(E773&lt;&gt;"",E773,"")</f>
        <v/>
      </c>
      <c r="F874" s="116" t="n">
        <v>9</v>
      </c>
      <c r="G874" s="168" t="n">
        <f aca="false">G773</f>
        <v>1</v>
      </c>
      <c r="H874" s="49" t="n">
        <f aca="false">IF($G874&lt;&gt;"",G874,"")</f>
        <v>1</v>
      </c>
      <c r="I874" s="169"/>
      <c r="J874" s="170"/>
      <c r="K874" s="171" t="str">
        <f aca="false">IF($B874&lt;&gt;"",IF(I874,(INDEX(P$819:Q$822,MATCH(H874,P$819:P$822),2)/I874)*1000,0),"")</f>
        <v/>
      </c>
      <c r="L874" s="171" t="str">
        <f aca="false">IF(Q$11&lt;&gt;"",IF($B874&lt;&gt;"",K874-J874,""),"")</f>
        <v/>
      </c>
      <c r="M874" s="172" t="str">
        <f aca="false">IF(B874&lt;&gt;"",RANK(L874,L$819:L$918),"")</f>
        <v/>
      </c>
      <c r="N874" s="172" t="str">
        <f aca="false">IF(B874&lt;&gt;"",'Classement Général'!BI66,"")</f>
        <v/>
      </c>
      <c r="O874" s="172" t="str">
        <f aca="false">IF(B167&lt;&gt;"",'Calculs (M1..M20)'!A69,"")</f>
        <v/>
      </c>
      <c r="P874" s="0"/>
      <c r="Q874" s="0"/>
      <c r="R874" s="0"/>
      <c r="S874" s="0"/>
      <c r="T874" s="0"/>
      <c r="U874" s="0"/>
      <c r="V874" s="0"/>
      <c r="AH874" s="49" t="n">
        <f aca="false">IF($G874&lt;&gt;"",AG874,"")</f>
        <v>0</v>
      </c>
      <c r="AI874" s="169"/>
      <c r="AJ874" s="170"/>
    </row>
    <row r="875" customFormat="false" ht="13" hidden="true" customHeight="false" outlineLevel="0" collapsed="false">
      <c r="A875" s="0"/>
      <c r="B875" s="167" t="str">
        <f aca="false">IF(B774&lt;&gt;"",B774,"")</f>
        <v/>
      </c>
      <c r="C875" s="116" t="str">
        <f aca="false">IF(C774&lt;&gt;"",C774,"")</f>
        <v/>
      </c>
      <c r="D875" s="116" t="str">
        <f aca="false">IF(D774&lt;&gt;"",D774,"")</f>
        <v/>
      </c>
      <c r="E875" s="116" t="str">
        <f aca="false">IF(E774&lt;&gt;"",E774,"")</f>
        <v/>
      </c>
      <c r="F875" s="116" t="n">
        <v>9</v>
      </c>
      <c r="G875" s="168" t="n">
        <f aca="false">G774</f>
        <v>1</v>
      </c>
      <c r="H875" s="49" t="n">
        <f aca="false">IF($G875&lt;&gt;"",G875,"")</f>
        <v>1</v>
      </c>
      <c r="I875" s="169"/>
      <c r="J875" s="170"/>
      <c r="K875" s="171" t="str">
        <f aca="false">IF($B875&lt;&gt;"",IF(I875,(INDEX(P$819:Q$822,MATCH(H875,P$819:P$822),2)/I875)*1000,0),"")</f>
        <v/>
      </c>
      <c r="L875" s="171" t="str">
        <f aca="false">IF(Q$11&lt;&gt;"",IF($B875&lt;&gt;"",K875-J875,""),"")</f>
        <v/>
      </c>
      <c r="M875" s="172" t="str">
        <f aca="false">IF(B875&lt;&gt;"",RANK(L875,L$819:L$918),"")</f>
        <v/>
      </c>
      <c r="N875" s="172" t="str">
        <f aca="false">IF(B875&lt;&gt;"",'Classement Général'!BI67,"")</f>
        <v/>
      </c>
      <c r="O875" s="172" t="str">
        <f aca="false">IF(B168&lt;&gt;"",'Calculs (M1..M20)'!A70,"")</f>
        <v/>
      </c>
      <c r="P875" s="0"/>
      <c r="Q875" s="0"/>
      <c r="R875" s="0"/>
      <c r="S875" s="0"/>
      <c r="T875" s="0"/>
      <c r="U875" s="0"/>
      <c r="V875" s="0"/>
      <c r="AH875" s="49" t="n">
        <f aca="false">IF($G875&lt;&gt;"",AG875,"")</f>
        <v>0</v>
      </c>
      <c r="AI875" s="169"/>
      <c r="AJ875" s="170"/>
    </row>
    <row r="876" customFormat="false" ht="13" hidden="true" customHeight="false" outlineLevel="0" collapsed="false">
      <c r="A876" s="0"/>
      <c r="B876" s="167" t="str">
        <f aca="false">IF(B775&lt;&gt;"",B775,"")</f>
        <v/>
      </c>
      <c r="C876" s="116" t="str">
        <f aca="false">IF(C775&lt;&gt;"",C775,"")</f>
        <v/>
      </c>
      <c r="D876" s="116" t="str">
        <f aca="false">IF(D775&lt;&gt;"",D775,"")</f>
        <v/>
      </c>
      <c r="E876" s="116" t="str">
        <f aca="false">IF(E775&lt;&gt;"",E775,"")</f>
        <v/>
      </c>
      <c r="F876" s="116" t="n">
        <v>9</v>
      </c>
      <c r="G876" s="168" t="n">
        <f aca="false">G775</f>
        <v>0</v>
      </c>
      <c r="H876" s="49" t="n">
        <f aca="false">IF($G876&lt;&gt;"",G876,"")</f>
        <v>0</v>
      </c>
      <c r="I876" s="169"/>
      <c r="J876" s="170"/>
      <c r="K876" s="171" t="str">
        <f aca="false">IF($B876&lt;&gt;"",IF(I876,(INDEX(P$819:Q$822,MATCH(H876,P$819:P$822),2)/I876)*1000,0),"")</f>
        <v/>
      </c>
      <c r="L876" s="171" t="str">
        <f aca="false">IF(Q$11&lt;&gt;"",IF($B876&lt;&gt;"",K876-J876,""),"")</f>
        <v/>
      </c>
      <c r="M876" s="172" t="str">
        <f aca="false">IF(B876&lt;&gt;"",RANK(L876,L$819:L$918),"")</f>
        <v/>
      </c>
      <c r="N876" s="172" t="str">
        <f aca="false">IF(B876&lt;&gt;"",'Classement Général'!BI68,"")</f>
        <v/>
      </c>
      <c r="O876" s="172" t="str">
        <f aca="false">IF(B169&lt;&gt;"",'Calculs (M1..M20)'!A71,"")</f>
        <v/>
      </c>
      <c r="P876" s="0"/>
      <c r="Q876" s="0"/>
      <c r="R876" s="0"/>
      <c r="S876" s="0"/>
      <c r="T876" s="0"/>
      <c r="U876" s="0"/>
      <c r="V876" s="0"/>
      <c r="AH876" s="49" t="n">
        <f aca="false">IF($G876&lt;&gt;"",AG876,"")</f>
        <v>0</v>
      </c>
      <c r="AI876" s="169"/>
      <c r="AJ876" s="170"/>
    </row>
    <row r="877" customFormat="false" ht="13" hidden="true" customHeight="false" outlineLevel="0" collapsed="false">
      <c r="A877" s="0"/>
      <c r="B877" s="167" t="str">
        <f aca="false">IF(B776&lt;&gt;"",B776,"")</f>
        <v/>
      </c>
      <c r="C877" s="116" t="str">
        <f aca="false">IF(C776&lt;&gt;"",C776,"")</f>
        <v/>
      </c>
      <c r="D877" s="116" t="str">
        <f aca="false">IF(D776&lt;&gt;"",D776,"")</f>
        <v/>
      </c>
      <c r="E877" s="116" t="str">
        <f aca="false">IF(E776&lt;&gt;"",E776,"")</f>
        <v/>
      </c>
      <c r="F877" s="116" t="n">
        <v>9</v>
      </c>
      <c r="G877" s="168" t="n">
        <f aca="false">G776</f>
        <v>0</v>
      </c>
      <c r="H877" s="49" t="n">
        <f aca="false">IF($G877&lt;&gt;"",G877,"")</f>
        <v>0</v>
      </c>
      <c r="I877" s="169"/>
      <c r="J877" s="170"/>
      <c r="K877" s="171" t="str">
        <f aca="false">IF($B877&lt;&gt;"",IF(I877,(INDEX(P$819:Q$822,MATCH(H877,P$819:P$822),2)/I877)*1000,0),"")</f>
        <v/>
      </c>
      <c r="L877" s="171" t="str">
        <f aca="false">IF(Q$11&lt;&gt;"",IF($B877&lt;&gt;"",K877-J877,""),"")</f>
        <v/>
      </c>
      <c r="M877" s="172" t="str">
        <f aca="false">IF(B877&lt;&gt;"",RANK(L877,L$819:L$918),"")</f>
        <v/>
      </c>
      <c r="N877" s="172" t="str">
        <f aca="false">IF(B877&lt;&gt;"",'Classement Général'!BI69,"")</f>
        <v/>
      </c>
      <c r="O877" s="172" t="str">
        <f aca="false">IF(B170&lt;&gt;"",'Calculs (M1..M20)'!A72,"")</f>
        <v/>
      </c>
      <c r="P877" s="0"/>
      <c r="Q877" s="0"/>
      <c r="R877" s="0"/>
      <c r="S877" s="0"/>
      <c r="T877" s="0"/>
      <c r="U877" s="0"/>
      <c r="V877" s="0"/>
      <c r="AH877" s="49" t="n">
        <f aca="false">IF($G877&lt;&gt;"",AG877,"")</f>
        <v>0</v>
      </c>
      <c r="AI877" s="169"/>
      <c r="AJ877" s="170"/>
    </row>
    <row r="878" customFormat="false" ht="13" hidden="true" customHeight="false" outlineLevel="0" collapsed="false">
      <c r="A878" s="0"/>
      <c r="B878" s="167" t="str">
        <f aca="false">IF(B777&lt;&gt;"",B777,"")</f>
        <v/>
      </c>
      <c r="C878" s="116" t="str">
        <f aca="false">IF(C777&lt;&gt;"",C777,"")</f>
        <v/>
      </c>
      <c r="D878" s="116" t="str">
        <f aca="false">IF(D777&lt;&gt;"",D777,"")</f>
        <v/>
      </c>
      <c r="E878" s="116" t="str">
        <f aca="false">IF(E777&lt;&gt;"",E777,"")</f>
        <v/>
      </c>
      <c r="F878" s="116" t="n">
        <v>9</v>
      </c>
      <c r="G878" s="168" t="n">
        <f aca="false">G777</f>
        <v>0</v>
      </c>
      <c r="H878" s="49" t="n">
        <f aca="false">IF($G878&lt;&gt;"",G878,"")</f>
        <v>0</v>
      </c>
      <c r="I878" s="169"/>
      <c r="J878" s="170"/>
      <c r="K878" s="171" t="str">
        <f aca="false">IF($B878&lt;&gt;"",IF(I878,(INDEX(P$819:Q$822,MATCH(H878,P$819:P$822),2)/I878)*1000,0),"")</f>
        <v/>
      </c>
      <c r="L878" s="171" t="str">
        <f aca="false">IF(Q$11&lt;&gt;"",IF($B878&lt;&gt;"",K878-J878,""),"")</f>
        <v/>
      </c>
      <c r="M878" s="172" t="str">
        <f aca="false">IF(B878&lt;&gt;"",RANK(L878,L$819:L$918),"")</f>
        <v/>
      </c>
      <c r="N878" s="172" t="str">
        <f aca="false">IF(B878&lt;&gt;"",'Classement Général'!BI70,"")</f>
        <v/>
      </c>
      <c r="O878" s="172" t="str">
        <f aca="false">IF(B171&lt;&gt;"",'Calculs (M1..M20)'!A73,"")</f>
        <v/>
      </c>
      <c r="P878" s="0"/>
      <c r="Q878" s="0"/>
      <c r="R878" s="0"/>
      <c r="S878" s="0"/>
      <c r="T878" s="0"/>
      <c r="U878" s="0"/>
      <c r="V878" s="0"/>
      <c r="AH878" s="49" t="n">
        <f aca="false">IF($G878&lt;&gt;"",AG878,"")</f>
        <v>0</v>
      </c>
      <c r="AI878" s="169"/>
      <c r="AJ878" s="170"/>
    </row>
    <row r="879" customFormat="false" ht="13" hidden="true" customHeight="false" outlineLevel="0" collapsed="false">
      <c r="A879" s="0"/>
      <c r="B879" s="167" t="str">
        <f aca="false">IF(B778&lt;&gt;"",B778,"")</f>
        <v/>
      </c>
      <c r="C879" s="116" t="str">
        <f aca="false">IF(C778&lt;&gt;"",C778,"")</f>
        <v/>
      </c>
      <c r="D879" s="116" t="str">
        <f aca="false">IF(D778&lt;&gt;"",D778,"")</f>
        <v/>
      </c>
      <c r="E879" s="116" t="str">
        <f aca="false">IF(E778&lt;&gt;"",E778,"")</f>
        <v/>
      </c>
      <c r="F879" s="116" t="n">
        <v>9</v>
      </c>
      <c r="G879" s="168" t="n">
        <f aca="false">G778</f>
        <v>0</v>
      </c>
      <c r="H879" s="49" t="n">
        <f aca="false">IF($G879&lt;&gt;"",G879,"")</f>
        <v>0</v>
      </c>
      <c r="I879" s="169"/>
      <c r="J879" s="170"/>
      <c r="K879" s="171" t="str">
        <f aca="false">IF($B879&lt;&gt;"",IF(I879,(INDEX(P$819:Q$822,MATCH(H879,P$819:P$822),2)/I879)*1000,0),"")</f>
        <v/>
      </c>
      <c r="L879" s="171" t="str">
        <f aca="false">IF(Q$11&lt;&gt;"",IF($B879&lt;&gt;"",K879-J879,""),"")</f>
        <v/>
      </c>
      <c r="M879" s="172" t="str">
        <f aca="false">IF(B879&lt;&gt;"",RANK(L879,L$819:L$918),"")</f>
        <v/>
      </c>
      <c r="N879" s="172" t="str">
        <f aca="false">IF(B879&lt;&gt;"",'Classement Général'!BI71,"")</f>
        <v/>
      </c>
      <c r="O879" s="172" t="str">
        <f aca="false">IF(B172&lt;&gt;"",'Calculs (M1..M20)'!A74,"")</f>
        <v/>
      </c>
      <c r="P879" s="0"/>
      <c r="Q879" s="0"/>
      <c r="R879" s="0"/>
      <c r="S879" s="0"/>
      <c r="T879" s="0"/>
      <c r="U879" s="0"/>
      <c r="V879" s="0"/>
      <c r="AH879" s="49" t="n">
        <f aca="false">IF($G879&lt;&gt;"",AG879,"")</f>
        <v>0</v>
      </c>
      <c r="AI879" s="169"/>
      <c r="AJ879" s="170"/>
    </row>
    <row r="880" customFormat="false" ht="13" hidden="true" customHeight="false" outlineLevel="0" collapsed="false">
      <c r="A880" s="0"/>
      <c r="B880" s="167" t="str">
        <f aca="false">IF(B779&lt;&gt;"",B779,"")</f>
        <v/>
      </c>
      <c r="C880" s="116" t="str">
        <f aca="false">IF(C779&lt;&gt;"",C779,"")</f>
        <v/>
      </c>
      <c r="D880" s="116" t="str">
        <f aca="false">IF(D779&lt;&gt;"",D779,"")</f>
        <v/>
      </c>
      <c r="E880" s="116" t="str">
        <f aca="false">IF(E779&lt;&gt;"",E779,"")</f>
        <v/>
      </c>
      <c r="F880" s="116" t="n">
        <v>9</v>
      </c>
      <c r="G880" s="168" t="n">
        <f aca="false">G779</f>
        <v>0</v>
      </c>
      <c r="H880" s="49" t="n">
        <f aca="false">IF($G880&lt;&gt;"",G880,"")</f>
        <v>0</v>
      </c>
      <c r="I880" s="169"/>
      <c r="J880" s="170"/>
      <c r="K880" s="171" t="str">
        <f aca="false">IF($B880&lt;&gt;"",IF(I880,(INDEX(P$819:Q$822,MATCH(H880,P$819:P$822),2)/I880)*1000,0),"")</f>
        <v/>
      </c>
      <c r="L880" s="171" t="str">
        <f aca="false">IF(Q$11&lt;&gt;"",IF($B880&lt;&gt;"",K880-J880,""),"")</f>
        <v/>
      </c>
      <c r="M880" s="172" t="str">
        <f aca="false">IF(B880&lt;&gt;"",RANK(L880,L$819:L$918),"")</f>
        <v/>
      </c>
      <c r="N880" s="172" t="str">
        <f aca="false">IF(B880&lt;&gt;"",'Classement Général'!BI72,"")</f>
        <v/>
      </c>
      <c r="O880" s="172" t="str">
        <f aca="false">IF(B173&lt;&gt;"",'Calculs (M1..M20)'!A75,"")</f>
        <v/>
      </c>
      <c r="P880" s="0"/>
      <c r="Q880" s="0"/>
      <c r="R880" s="0"/>
      <c r="S880" s="0"/>
      <c r="T880" s="0"/>
      <c r="U880" s="0"/>
      <c r="V880" s="0"/>
      <c r="AH880" s="49" t="n">
        <f aca="false">IF($G880&lt;&gt;"",AG880,"")</f>
        <v>0</v>
      </c>
      <c r="AI880" s="169"/>
      <c r="AJ880" s="170"/>
    </row>
    <row r="881" customFormat="false" ht="13" hidden="true" customHeight="false" outlineLevel="0" collapsed="false">
      <c r="A881" s="0"/>
      <c r="B881" s="167" t="str">
        <f aca="false">IF(B780&lt;&gt;"",B780,"")</f>
        <v/>
      </c>
      <c r="C881" s="116" t="str">
        <f aca="false">IF(C780&lt;&gt;"",C780,"")</f>
        <v/>
      </c>
      <c r="D881" s="116" t="str">
        <f aca="false">IF(D780&lt;&gt;"",D780,"")</f>
        <v/>
      </c>
      <c r="E881" s="116" t="str">
        <f aca="false">IF(E780&lt;&gt;"",E780,"")</f>
        <v/>
      </c>
      <c r="F881" s="116" t="n">
        <v>9</v>
      </c>
      <c r="G881" s="168" t="n">
        <f aca="false">G780</f>
        <v>0</v>
      </c>
      <c r="H881" s="49" t="n">
        <f aca="false">IF($G881&lt;&gt;"",G881,"")</f>
        <v>0</v>
      </c>
      <c r="I881" s="169"/>
      <c r="J881" s="170"/>
      <c r="K881" s="171" t="str">
        <f aca="false">IF($B881&lt;&gt;"",IF(I881,(INDEX(P$819:Q$822,MATCH(H881,P$819:P$822),2)/I881)*1000,0),"")</f>
        <v/>
      </c>
      <c r="L881" s="171" t="str">
        <f aca="false">IF(Q$11&lt;&gt;"",IF($B881&lt;&gt;"",K881-J881,""),"")</f>
        <v/>
      </c>
      <c r="M881" s="172" t="str">
        <f aca="false">IF(B881&lt;&gt;"",RANK(L881,L$819:L$918),"")</f>
        <v/>
      </c>
      <c r="N881" s="172" t="str">
        <f aca="false">IF(B881&lt;&gt;"",'Classement Général'!BI73,"")</f>
        <v/>
      </c>
      <c r="O881" s="172" t="str">
        <f aca="false">IF(B174&lt;&gt;"",'Calculs (M1..M20)'!A76,"")</f>
        <v/>
      </c>
      <c r="P881" s="0"/>
      <c r="Q881" s="0"/>
      <c r="R881" s="0"/>
      <c r="S881" s="0"/>
      <c r="T881" s="0"/>
      <c r="U881" s="0"/>
      <c r="V881" s="0"/>
      <c r="AH881" s="49" t="n">
        <f aca="false">IF($G881&lt;&gt;"",AG881,"")</f>
        <v>0</v>
      </c>
      <c r="AI881" s="169"/>
      <c r="AJ881" s="170"/>
    </row>
    <row r="882" customFormat="false" ht="13" hidden="true" customHeight="false" outlineLevel="0" collapsed="false">
      <c r="A882" s="0"/>
      <c r="B882" s="167" t="str">
        <f aca="false">IF(B781&lt;&gt;"",B781,"")</f>
        <v/>
      </c>
      <c r="C882" s="116" t="str">
        <f aca="false">IF(C781&lt;&gt;"",C781,"")</f>
        <v/>
      </c>
      <c r="D882" s="116" t="str">
        <f aca="false">IF(D781&lt;&gt;"",D781,"")</f>
        <v/>
      </c>
      <c r="E882" s="116" t="str">
        <f aca="false">IF(E781&lt;&gt;"",E781,"")</f>
        <v/>
      </c>
      <c r="F882" s="116" t="n">
        <v>9</v>
      </c>
      <c r="G882" s="168" t="n">
        <f aca="false">G781</f>
        <v>0</v>
      </c>
      <c r="H882" s="49" t="n">
        <f aca="false">IF($G882&lt;&gt;"",G882,"")</f>
        <v>0</v>
      </c>
      <c r="I882" s="169"/>
      <c r="J882" s="170"/>
      <c r="K882" s="171" t="str">
        <f aca="false">IF($B882&lt;&gt;"",IF(I882,(INDEX(P$819:Q$822,MATCH(H882,P$819:P$822),2)/I882)*1000,0),"")</f>
        <v/>
      </c>
      <c r="L882" s="171" t="str">
        <f aca="false">IF(Q$11&lt;&gt;"",IF($B882&lt;&gt;"",K882-J882,""),"")</f>
        <v/>
      </c>
      <c r="M882" s="172" t="str">
        <f aca="false">IF(B882&lt;&gt;"",RANK(L882,L$819:L$918),"")</f>
        <v/>
      </c>
      <c r="N882" s="172" t="str">
        <f aca="false">IF(B882&lt;&gt;"",'Classement Général'!BI74,"")</f>
        <v/>
      </c>
      <c r="O882" s="172" t="str">
        <f aca="false">IF(B175&lt;&gt;"",'Calculs (M1..M20)'!A77,"")</f>
        <v/>
      </c>
      <c r="P882" s="0"/>
      <c r="Q882" s="0"/>
      <c r="R882" s="0"/>
      <c r="S882" s="0"/>
      <c r="T882" s="0"/>
      <c r="U882" s="0"/>
      <c r="V882" s="0"/>
      <c r="AH882" s="49" t="n">
        <f aca="false">IF($G882&lt;&gt;"",AG882,"")</f>
        <v>0</v>
      </c>
      <c r="AI882" s="169"/>
      <c r="AJ882" s="170"/>
    </row>
    <row r="883" customFormat="false" ht="13" hidden="true" customHeight="false" outlineLevel="0" collapsed="false">
      <c r="A883" s="0"/>
      <c r="B883" s="167" t="str">
        <f aca="false">IF(B782&lt;&gt;"",B782,"")</f>
        <v/>
      </c>
      <c r="C883" s="116" t="str">
        <f aca="false">IF(C782&lt;&gt;"",C782,"")</f>
        <v/>
      </c>
      <c r="D883" s="116" t="str">
        <f aca="false">IF(D782&lt;&gt;"",D782,"")</f>
        <v/>
      </c>
      <c r="E883" s="116" t="str">
        <f aca="false">IF(E782&lt;&gt;"",E782,"")</f>
        <v/>
      </c>
      <c r="F883" s="116" t="n">
        <v>9</v>
      </c>
      <c r="G883" s="168" t="n">
        <f aca="false">G782</f>
        <v>0</v>
      </c>
      <c r="H883" s="49" t="n">
        <f aca="false">IF($G883&lt;&gt;"",G883,"")</f>
        <v>0</v>
      </c>
      <c r="I883" s="169"/>
      <c r="J883" s="170"/>
      <c r="K883" s="171" t="str">
        <f aca="false">IF($B883&lt;&gt;"",IF(I883,(INDEX(P$819:Q$822,MATCH(H883,P$819:P$822),2)/I883)*1000,0),"")</f>
        <v/>
      </c>
      <c r="L883" s="171" t="str">
        <f aca="false">IF(Q$11&lt;&gt;"",IF($B883&lt;&gt;"",K883-J883,""),"")</f>
        <v/>
      </c>
      <c r="M883" s="172" t="str">
        <f aca="false">IF(B883&lt;&gt;"",RANK(L883,L$819:L$918),"")</f>
        <v/>
      </c>
      <c r="N883" s="172" t="str">
        <f aca="false">IF(B883&lt;&gt;"",'Classement Général'!BI75,"")</f>
        <v/>
      </c>
      <c r="O883" s="172" t="str">
        <f aca="false">IF(B176&lt;&gt;"",'Calculs (M1..M20)'!A78,"")</f>
        <v/>
      </c>
      <c r="P883" s="0"/>
      <c r="Q883" s="0"/>
      <c r="R883" s="0"/>
      <c r="S883" s="0"/>
      <c r="T883" s="0"/>
      <c r="U883" s="0"/>
      <c r="V883" s="0"/>
      <c r="AH883" s="49" t="n">
        <f aca="false">IF($G883&lt;&gt;"",AG883,"")</f>
        <v>0</v>
      </c>
      <c r="AI883" s="169"/>
      <c r="AJ883" s="170"/>
    </row>
    <row r="884" customFormat="false" ht="13" hidden="true" customHeight="false" outlineLevel="0" collapsed="false">
      <c r="A884" s="0"/>
      <c r="B884" s="167" t="str">
        <f aca="false">IF(B783&lt;&gt;"",B783,"")</f>
        <v/>
      </c>
      <c r="C884" s="116" t="str">
        <f aca="false">IF(C783&lt;&gt;"",C783,"")</f>
        <v/>
      </c>
      <c r="D884" s="116" t="str">
        <f aca="false">IF(D783&lt;&gt;"",D783,"")</f>
        <v/>
      </c>
      <c r="E884" s="116" t="str">
        <f aca="false">IF(E783&lt;&gt;"",E783,"")</f>
        <v/>
      </c>
      <c r="F884" s="116" t="n">
        <v>9</v>
      </c>
      <c r="G884" s="168" t="n">
        <f aca="false">G783</f>
        <v>0</v>
      </c>
      <c r="H884" s="49" t="n">
        <f aca="false">IF($G884&lt;&gt;"",G884,"")</f>
        <v>0</v>
      </c>
      <c r="I884" s="169"/>
      <c r="J884" s="170"/>
      <c r="K884" s="171" t="str">
        <f aca="false">IF($B884&lt;&gt;"",IF(I884,(INDEX(P$819:Q$822,MATCH(H884,P$819:P$822),2)/I884)*1000,0),"")</f>
        <v/>
      </c>
      <c r="L884" s="171" t="str">
        <f aca="false">IF(Q$11&lt;&gt;"",IF($B884&lt;&gt;"",K884-J884,""),"")</f>
        <v/>
      </c>
      <c r="M884" s="172" t="str">
        <f aca="false">IF(B884&lt;&gt;"",RANK(L884,L$819:L$918),"")</f>
        <v/>
      </c>
      <c r="N884" s="172" t="str">
        <f aca="false">IF(B884&lt;&gt;"",'Classement Général'!BI76,"")</f>
        <v/>
      </c>
      <c r="O884" s="172" t="str">
        <f aca="false">IF(B177&lt;&gt;"",'Calculs (M1..M20)'!A79,"")</f>
        <v/>
      </c>
      <c r="P884" s="0"/>
      <c r="Q884" s="0"/>
      <c r="R884" s="0"/>
      <c r="S884" s="0"/>
      <c r="T884" s="0"/>
      <c r="U884" s="0"/>
      <c r="V884" s="0"/>
      <c r="AH884" s="49" t="n">
        <f aca="false">IF($G884&lt;&gt;"",AG884,"")</f>
        <v>0</v>
      </c>
      <c r="AI884" s="169"/>
      <c r="AJ884" s="170"/>
    </row>
    <row r="885" customFormat="false" ht="13" hidden="true" customHeight="false" outlineLevel="0" collapsed="false">
      <c r="A885" s="0"/>
      <c r="B885" s="167" t="str">
        <f aca="false">IF(B784&lt;&gt;"",B784,"")</f>
        <v/>
      </c>
      <c r="C885" s="116" t="str">
        <f aca="false">IF(C784&lt;&gt;"",C784,"")</f>
        <v/>
      </c>
      <c r="D885" s="116" t="str">
        <f aca="false">IF(D784&lt;&gt;"",D784,"")</f>
        <v/>
      </c>
      <c r="E885" s="116" t="str">
        <f aca="false">IF(E784&lt;&gt;"",E784,"")</f>
        <v/>
      </c>
      <c r="F885" s="116" t="n">
        <v>9</v>
      </c>
      <c r="G885" s="168" t="n">
        <f aca="false">G784</f>
        <v>0</v>
      </c>
      <c r="H885" s="49" t="n">
        <f aca="false">IF($G885&lt;&gt;"",G885,"")</f>
        <v>0</v>
      </c>
      <c r="I885" s="169"/>
      <c r="J885" s="170"/>
      <c r="K885" s="171" t="str">
        <f aca="false">IF($B885&lt;&gt;"",IF(I885,(INDEX(P$819:Q$822,MATCH(H885,P$819:P$822),2)/I885)*1000,0),"")</f>
        <v/>
      </c>
      <c r="L885" s="171" t="str">
        <f aca="false">IF(Q$11&lt;&gt;"",IF($B885&lt;&gt;"",K885-J885,""),"")</f>
        <v/>
      </c>
      <c r="M885" s="172" t="str">
        <f aca="false">IF(B885&lt;&gt;"",RANK(L885,L$819:L$918),"")</f>
        <v/>
      </c>
      <c r="N885" s="172" t="str">
        <f aca="false">IF(B885&lt;&gt;"",'Classement Général'!BI77,"")</f>
        <v/>
      </c>
      <c r="O885" s="172" t="str">
        <f aca="false">IF(B178&lt;&gt;"",'Calculs (M1..M20)'!A80,"")</f>
        <v/>
      </c>
      <c r="P885" s="0"/>
      <c r="Q885" s="0"/>
      <c r="R885" s="0"/>
      <c r="S885" s="0"/>
      <c r="T885" s="0"/>
      <c r="U885" s="0"/>
      <c r="V885" s="0"/>
      <c r="AH885" s="49" t="n">
        <f aca="false">IF($G885&lt;&gt;"",AG885,"")</f>
        <v>0</v>
      </c>
      <c r="AI885" s="169"/>
      <c r="AJ885" s="170"/>
    </row>
    <row r="886" customFormat="false" ht="13" hidden="true" customHeight="false" outlineLevel="0" collapsed="false">
      <c r="A886" s="0"/>
      <c r="B886" s="167" t="str">
        <f aca="false">IF(B785&lt;&gt;"",B785,"")</f>
        <v/>
      </c>
      <c r="C886" s="116" t="str">
        <f aca="false">IF(C785&lt;&gt;"",C785,"")</f>
        <v/>
      </c>
      <c r="D886" s="116" t="str">
        <f aca="false">IF(D785&lt;&gt;"",D785,"")</f>
        <v/>
      </c>
      <c r="E886" s="116" t="str">
        <f aca="false">IF(E785&lt;&gt;"",E785,"")</f>
        <v/>
      </c>
      <c r="F886" s="116" t="n">
        <v>9</v>
      </c>
      <c r="G886" s="168" t="n">
        <f aca="false">G785</f>
        <v>0</v>
      </c>
      <c r="H886" s="49" t="n">
        <f aca="false">IF($G886&lt;&gt;"",G886,"")</f>
        <v>0</v>
      </c>
      <c r="I886" s="169"/>
      <c r="J886" s="170"/>
      <c r="K886" s="171" t="str">
        <f aca="false">IF($B886&lt;&gt;"",IF(I886,(INDEX(P$819:Q$822,MATCH(H886,P$819:P$822),2)/I886)*1000,0),"")</f>
        <v/>
      </c>
      <c r="L886" s="171" t="str">
        <f aca="false">IF(Q$11&lt;&gt;"",IF($B886&lt;&gt;"",K886-J886,""),"")</f>
        <v/>
      </c>
      <c r="M886" s="172" t="str">
        <f aca="false">IF(B886&lt;&gt;"",RANK(L886,L$819:L$918),"")</f>
        <v/>
      </c>
      <c r="N886" s="172" t="str">
        <f aca="false">IF(B886&lt;&gt;"",'Classement Général'!BI78,"")</f>
        <v/>
      </c>
      <c r="O886" s="172" t="str">
        <f aca="false">IF(B179&lt;&gt;"",'Calculs (M1..M20)'!A81,"")</f>
        <v/>
      </c>
      <c r="P886" s="0"/>
      <c r="Q886" s="0"/>
      <c r="R886" s="0"/>
      <c r="S886" s="0"/>
      <c r="T886" s="0"/>
      <c r="U886" s="0"/>
      <c r="V886" s="0"/>
      <c r="AH886" s="49" t="n">
        <f aca="false">IF($G886&lt;&gt;"",AG886,"")</f>
        <v>0</v>
      </c>
      <c r="AI886" s="169"/>
      <c r="AJ886" s="170"/>
    </row>
    <row r="887" customFormat="false" ht="13" hidden="true" customHeight="false" outlineLevel="0" collapsed="false">
      <c r="A887" s="0"/>
      <c r="B887" s="167" t="str">
        <f aca="false">IF(B786&lt;&gt;"",B786,"")</f>
        <v/>
      </c>
      <c r="C887" s="116" t="str">
        <f aca="false">IF(C786&lt;&gt;"",C786,"")</f>
        <v/>
      </c>
      <c r="D887" s="116" t="str">
        <f aca="false">IF(D786&lt;&gt;"",D786,"")</f>
        <v/>
      </c>
      <c r="E887" s="116" t="str">
        <f aca="false">IF(E786&lt;&gt;"",E786,"")</f>
        <v/>
      </c>
      <c r="F887" s="116" t="n">
        <v>9</v>
      </c>
      <c r="G887" s="168" t="n">
        <f aca="false">G786</f>
        <v>0</v>
      </c>
      <c r="H887" s="49" t="n">
        <f aca="false">IF($G887&lt;&gt;"",G887,"")</f>
        <v>0</v>
      </c>
      <c r="I887" s="169"/>
      <c r="J887" s="170"/>
      <c r="K887" s="171" t="str">
        <f aca="false">IF($B887&lt;&gt;"",IF(I887,(INDEX(P$819:Q$822,MATCH(H887,P$819:P$822),2)/I887)*1000,0),"")</f>
        <v/>
      </c>
      <c r="L887" s="171" t="str">
        <f aca="false">IF(Q$11&lt;&gt;"",IF($B887&lt;&gt;"",K887-J887,""),"")</f>
        <v/>
      </c>
      <c r="M887" s="172" t="str">
        <f aca="false">IF(B887&lt;&gt;"",RANK(L887,L$819:L$918),"")</f>
        <v/>
      </c>
      <c r="N887" s="172" t="str">
        <f aca="false">IF(B887&lt;&gt;"",'Classement Général'!BI79,"")</f>
        <v/>
      </c>
      <c r="O887" s="172" t="str">
        <f aca="false">IF(B180&lt;&gt;"",'Calculs (M1..M20)'!A82,"")</f>
        <v/>
      </c>
      <c r="P887" s="0"/>
      <c r="Q887" s="0"/>
      <c r="R887" s="0"/>
      <c r="S887" s="0"/>
      <c r="T887" s="0"/>
      <c r="U887" s="0"/>
      <c r="V887" s="0"/>
      <c r="AH887" s="49" t="n">
        <f aca="false">IF($G887&lt;&gt;"",AG887,"")</f>
        <v>0</v>
      </c>
      <c r="AI887" s="169"/>
      <c r="AJ887" s="170"/>
    </row>
    <row r="888" customFormat="false" ht="13" hidden="true" customHeight="false" outlineLevel="0" collapsed="false">
      <c r="A888" s="0"/>
      <c r="B888" s="167" t="str">
        <f aca="false">IF(B787&lt;&gt;"",B787,"")</f>
        <v/>
      </c>
      <c r="C888" s="116" t="str">
        <f aca="false">IF(C787&lt;&gt;"",C787,"")</f>
        <v/>
      </c>
      <c r="D888" s="116" t="str">
        <f aca="false">IF(D787&lt;&gt;"",D787,"")</f>
        <v/>
      </c>
      <c r="E888" s="116" t="str">
        <f aca="false">IF(E787&lt;&gt;"",E787,"")</f>
        <v/>
      </c>
      <c r="F888" s="116" t="n">
        <v>9</v>
      </c>
      <c r="G888" s="168" t="n">
        <f aca="false">G787</f>
        <v>0</v>
      </c>
      <c r="H888" s="49" t="n">
        <f aca="false">IF($G888&lt;&gt;"",G888,"")</f>
        <v>0</v>
      </c>
      <c r="I888" s="169"/>
      <c r="J888" s="170"/>
      <c r="K888" s="171" t="str">
        <f aca="false">IF($B888&lt;&gt;"",IF(I888,(INDEX(P$819:Q$822,MATCH(H888,P$819:P$822),2)/I888)*1000,0),"")</f>
        <v/>
      </c>
      <c r="L888" s="171" t="str">
        <f aca="false">IF(Q$11&lt;&gt;"",IF($B888&lt;&gt;"",K888-J888,""),"")</f>
        <v/>
      </c>
      <c r="M888" s="172" t="str">
        <f aca="false">IF(B888&lt;&gt;"",RANK(L888,L$819:L$918),"")</f>
        <v/>
      </c>
      <c r="N888" s="172" t="str">
        <f aca="false">IF(B888&lt;&gt;"",'Classement Général'!BI80,"")</f>
        <v/>
      </c>
      <c r="O888" s="172" t="str">
        <f aca="false">IF(B181&lt;&gt;"",'Calculs (M1..M20)'!A83,"")</f>
        <v/>
      </c>
      <c r="P888" s="0"/>
      <c r="Q888" s="0"/>
      <c r="R888" s="0"/>
      <c r="S888" s="0"/>
      <c r="T888" s="0"/>
      <c r="U888" s="0"/>
      <c r="V888" s="0"/>
      <c r="AH888" s="49" t="n">
        <f aca="false">IF($G888&lt;&gt;"",AG888,"")</f>
        <v>0</v>
      </c>
      <c r="AI888" s="169"/>
      <c r="AJ888" s="170"/>
    </row>
    <row r="889" customFormat="false" ht="13" hidden="true" customHeight="false" outlineLevel="0" collapsed="false">
      <c r="A889" s="0"/>
      <c r="B889" s="167" t="str">
        <f aca="false">IF(B788&lt;&gt;"",B788,"")</f>
        <v/>
      </c>
      <c r="C889" s="116" t="str">
        <f aca="false">IF(C788&lt;&gt;"",C788,"")</f>
        <v/>
      </c>
      <c r="D889" s="116" t="str">
        <f aca="false">IF(D788&lt;&gt;"",D788,"")</f>
        <v/>
      </c>
      <c r="E889" s="116" t="str">
        <f aca="false">IF(E788&lt;&gt;"",E788,"")</f>
        <v/>
      </c>
      <c r="F889" s="116" t="n">
        <v>9</v>
      </c>
      <c r="G889" s="168" t="n">
        <f aca="false">G788</f>
        <v>0</v>
      </c>
      <c r="H889" s="49" t="n">
        <f aca="false">IF($G889&lt;&gt;"",G889,"")</f>
        <v>0</v>
      </c>
      <c r="I889" s="169"/>
      <c r="J889" s="170"/>
      <c r="K889" s="171" t="str">
        <f aca="false">IF($B889&lt;&gt;"",IF(I889,(INDEX(P$819:Q$822,MATCH(H889,P$819:P$822),2)/I889)*1000,0),"")</f>
        <v/>
      </c>
      <c r="L889" s="171" t="str">
        <f aca="false">IF(Q$11&lt;&gt;"",IF($B889&lt;&gt;"",K889-J889,""),"")</f>
        <v/>
      </c>
      <c r="M889" s="172" t="str">
        <f aca="false">IF(B889&lt;&gt;"",RANK(L889,L$819:L$918),"")</f>
        <v/>
      </c>
      <c r="N889" s="172" t="str">
        <f aca="false">IF(B889&lt;&gt;"",'Classement Général'!BI81,"")</f>
        <v/>
      </c>
      <c r="O889" s="172" t="str">
        <f aca="false">IF(B182&lt;&gt;"",'Calculs (M1..M20)'!A84,"")</f>
        <v/>
      </c>
      <c r="P889" s="0"/>
      <c r="Q889" s="0"/>
      <c r="R889" s="0"/>
      <c r="S889" s="0"/>
      <c r="T889" s="0"/>
      <c r="U889" s="0"/>
      <c r="V889" s="0"/>
      <c r="AH889" s="49" t="n">
        <f aca="false">IF($G889&lt;&gt;"",AG889,"")</f>
        <v>0</v>
      </c>
      <c r="AI889" s="169"/>
      <c r="AJ889" s="170"/>
    </row>
    <row r="890" customFormat="false" ht="13" hidden="true" customHeight="false" outlineLevel="0" collapsed="false">
      <c r="A890" s="0"/>
      <c r="B890" s="167" t="str">
        <f aca="false">IF(B789&lt;&gt;"",B789,"")</f>
        <v/>
      </c>
      <c r="C890" s="116" t="str">
        <f aca="false">IF(C789&lt;&gt;"",C789,"")</f>
        <v/>
      </c>
      <c r="D890" s="116" t="str">
        <f aca="false">IF(D789&lt;&gt;"",D789,"")</f>
        <v/>
      </c>
      <c r="E890" s="116" t="str">
        <f aca="false">IF(E789&lt;&gt;"",E789,"")</f>
        <v/>
      </c>
      <c r="F890" s="116" t="n">
        <v>9</v>
      </c>
      <c r="G890" s="168" t="n">
        <f aca="false">G789</f>
        <v>0</v>
      </c>
      <c r="H890" s="49" t="n">
        <f aca="false">IF($G890&lt;&gt;"",G890,"")</f>
        <v>0</v>
      </c>
      <c r="I890" s="169"/>
      <c r="J890" s="170"/>
      <c r="K890" s="171" t="str">
        <f aca="false">IF($B890&lt;&gt;"",IF(I890,(INDEX(P$819:Q$822,MATCH(H890,P$819:P$822),2)/I890)*1000,0),"")</f>
        <v/>
      </c>
      <c r="L890" s="171" t="str">
        <f aca="false">IF(Q$11&lt;&gt;"",IF($B890&lt;&gt;"",K890-J890,""),"")</f>
        <v/>
      </c>
      <c r="M890" s="172" t="str">
        <f aca="false">IF(B890&lt;&gt;"",RANK(L890,L$819:L$918),"")</f>
        <v/>
      </c>
      <c r="N890" s="172" t="str">
        <f aca="false">IF(B890&lt;&gt;"",'Classement Général'!BI82,"")</f>
        <v/>
      </c>
      <c r="O890" s="172" t="str">
        <f aca="false">IF(B183&lt;&gt;"",'Calculs (M1..M20)'!A85,"")</f>
        <v/>
      </c>
      <c r="P890" s="0"/>
      <c r="Q890" s="0"/>
      <c r="R890" s="0"/>
      <c r="S890" s="0"/>
      <c r="T890" s="0"/>
      <c r="U890" s="0"/>
      <c r="V890" s="0"/>
      <c r="AH890" s="49" t="n">
        <f aca="false">IF($G890&lt;&gt;"",AG890,"")</f>
        <v>0</v>
      </c>
      <c r="AI890" s="169"/>
      <c r="AJ890" s="170"/>
    </row>
    <row r="891" customFormat="false" ht="13" hidden="true" customHeight="false" outlineLevel="0" collapsed="false">
      <c r="A891" s="0"/>
      <c r="B891" s="167" t="str">
        <f aca="false">IF(B790&lt;&gt;"",B790,"")</f>
        <v/>
      </c>
      <c r="C891" s="116" t="str">
        <f aca="false">IF(C790&lt;&gt;"",C790,"")</f>
        <v/>
      </c>
      <c r="D891" s="116" t="str">
        <f aca="false">IF(D790&lt;&gt;"",D790,"")</f>
        <v/>
      </c>
      <c r="E891" s="116" t="str">
        <f aca="false">IF(E790&lt;&gt;"",E790,"")</f>
        <v/>
      </c>
      <c r="F891" s="116" t="n">
        <v>9</v>
      </c>
      <c r="G891" s="168" t="n">
        <f aca="false">G790</f>
        <v>0</v>
      </c>
      <c r="H891" s="49" t="n">
        <f aca="false">IF($G891&lt;&gt;"",G891,"")</f>
        <v>0</v>
      </c>
      <c r="I891" s="169"/>
      <c r="J891" s="170"/>
      <c r="K891" s="171" t="str">
        <f aca="false">IF($B891&lt;&gt;"",IF(I891,(INDEX(P$819:Q$822,MATCH(H891,P$819:P$822),2)/I891)*1000,0),"")</f>
        <v/>
      </c>
      <c r="L891" s="171" t="str">
        <f aca="false">IF(Q$11&lt;&gt;"",IF($B891&lt;&gt;"",K891-J891,""),"")</f>
        <v/>
      </c>
      <c r="M891" s="172" t="str">
        <f aca="false">IF(B891&lt;&gt;"",RANK(L891,L$819:L$918),"")</f>
        <v/>
      </c>
      <c r="N891" s="172" t="str">
        <f aca="false">IF(B891&lt;&gt;"",'Classement Général'!BI83,"")</f>
        <v/>
      </c>
      <c r="O891" s="172" t="str">
        <f aca="false">IF(B184&lt;&gt;"",'Calculs (M1..M20)'!A86,"")</f>
        <v/>
      </c>
      <c r="P891" s="0"/>
      <c r="Q891" s="0"/>
      <c r="R891" s="0"/>
      <c r="S891" s="0"/>
      <c r="T891" s="0"/>
      <c r="U891" s="0"/>
      <c r="V891" s="0"/>
      <c r="AH891" s="49" t="n">
        <f aca="false">IF($G891&lt;&gt;"",AG891,"")</f>
        <v>0</v>
      </c>
      <c r="AI891" s="169"/>
      <c r="AJ891" s="170"/>
    </row>
    <row r="892" customFormat="false" ht="13" hidden="true" customHeight="false" outlineLevel="0" collapsed="false">
      <c r="A892" s="0"/>
      <c r="B892" s="167" t="str">
        <f aca="false">IF(B791&lt;&gt;"",B791,"")</f>
        <v/>
      </c>
      <c r="C892" s="116" t="str">
        <f aca="false">IF(C791&lt;&gt;"",C791,"")</f>
        <v/>
      </c>
      <c r="D892" s="116" t="str">
        <f aca="false">IF(D791&lt;&gt;"",D791,"")</f>
        <v/>
      </c>
      <c r="E892" s="116" t="str">
        <f aca="false">IF(E791&lt;&gt;"",E791,"")</f>
        <v/>
      </c>
      <c r="F892" s="116" t="n">
        <v>9</v>
      </c>
      <c r="G892" s="168" t="n">
        <f aca="false">G791</f>
        <v>0</v>
      </c>
      <c r="H892" s="49" t="n">
        <f aca="false">IF($G892&lt;&gt;"",G892,"")</f>
        <v>0</v>
      </c>
      <c r="I892" s="169"/>
      <c r="J892" s="170"/>
      <c r="K892" s="171" t="str">
        <f aca="false">IF($B892&lt;&gt;"",IF(I892,(INDEX(P$819:Q$822,MATCH(H892,P$819:P$822),2)/I892)*1000,0),"")</f>
        <v/>
      </c>
      <c r="L892" s="171" t="str">
        <f aca="false">IF(Q$11&lt;&gt;"",IF($B892&lt;&gt;"",K892-J892,""),"")</f>
        <v/>
      </c>
      <c r="M892" s="172" t="str">
        <f aca="false">IF(B892&lt;&gt;"",RANK(L892,L$819:L$918),"")</f>
        <v/>
      </c>
      <c r="N892" s="172" t="str">
        <f aca="false">IF(B892&lt;&gt;"",'Classement Général'!BI84,"")</f>
        <v/>
      </c>
      <c r="O892" s="172" t="str">
        <f aca="false">IF(B185&lt;&gt;"",'Calculs (M1..M20)'!A87,"")</f>
        <v/>
      </c>
      <c r="P892" s="0"/>
      <c r="Q892" s="0"/>
      <c r="R892" s="0"/>
      <c r="S892" s="0"/>
      <c r="T892" s="0"/>
      <c r="U892" s="0"/>
      <c r="V892" s="0"/>
      <c r="AH892" s="49" t="n">
        <f aca="false">IF($G892&lt;&gt;"",AG892,"")</f>
        <v>0</v>
      </c>
      <c r="AI892" s="169"/>
      <c r="AJ892" s="170"/>
    </row>
    <row r="893" customFormat="false" ht="13" hidden="true" customHeight="false" outlineLevel="0" collapsed="false">
      <c r="A893" s="0"/>
      <c r="B893" s="167" t="str">
        <f aca="false">IF(B792&lt;&gt;"",B792,"")</f>
        <v/>
      </c>
      <c r="C893" s="116" t="str">
        <f aca="false">IF(C792&lt;&gt;"",C792,"")</f>
        <v/>
      </c>
      <c r="D893" s="116" t="str">
        <f aca="false">IF(D792&lt;&gt;"",D792,"")</f>
        <v/>
      </c>
      <c r="E893" s="116" t="str">
        <f aca="false">IF(E792&lt;&gt;"",E792,"")</f>
        <v/>
      </c>
      <c r="F893" s="116" t="n">
        <v>9</v>
      </c>
      <c r="G893" s="168" t="n">
        <f aca="false">G792</f>
        <v>0</v>
      </c>
      <c r="H893" s="49" t="n">
        <f aca="false">IF($G893&lt;&gt;"",G893,"")</f>
        <v>0</v>
      </c>
      <c r="I893" s="169"/>
      <c r="J893" s="170"/>
      <c r="K893" s="171" t="str">
        <f aca="false">IF($B893&lt;&gt;"",IF(I893,(INDEX(P$819:Q$822,MATCH(H893,P$819:P$822),2)/I893)*1000,0),"")</f>
        <v/>
      </c>
      <c r="L893" s="171" t="str">
        <f aca="false">IF(Q$11&lt;&gt;"",IF($B893&lt;&gt;"",K893-J893,""),"")</f>
        <v/>
      </c>
      <c r="M893" s="172" t="str">
        <f aca="false">IF(B893&lt;&gt;"",RANK(L893,L$819:L$918),"")</f>
        <v/>
      </c>
      <c r="N893" s="172" t="str">
        <f aca="false">IF(B893&lt;&gt;"",'Classement Général'!BI85,"")</f>
        <v/>
      </c>
      <c r="O893" s="172" t="str">
        <f aca="false">IF(B186&lt;&gt;"",'Calculs (M1..M20)'!A88,"")</f>
        <v/>
      </c>
      <c r="P893" s="0"/>
      <c r="Q893" s="0"/>
      <c r="R893" s="0"/>
      <c r="S893" s="0"/>
      <c r="T893" s="0"/>
      <c r="U893" s="0"/>
      <c r="V893" s="0"/>
      <c r="AH893" s="49" t="n">
        <f aca="false">IF($G893&lt;&gt;"",AG893,"")</f>
        <v>0</v>
      </c>
      <c r="AI893" s="169"/>
      <c r="AJ893" s="170"/>
    </row>
    <row r="894" customFormat="false" ht="13" hidden="true" customHeight="false" outlineLevel="0" collapsed="false">
      <c r="A894" s="0"/>
      <c r="B894" s="167" t="str">
        <f aca="false">IF(B793&lt;&gt;"",B793,"")</f>
        <v/>
      </c>
      <c r="C894" s="116" t="str">
        <f aca="false">IF(C793&lt;&gt;"",C793,"")</f>
        <v/>
      </c>
      <c r="D894" s="116" t="str">
        <f aca="false">IF(D793&lt;&gt;"",D793,"")</f>
        <v/>
      </c>
      <c r="E894" s="116" t="str">
        <f aca="false">IF(E793&lt;&gt;"",E793,"")</f>
        <v/>
      </c>
      <c r="F894" s="116" t="n">
        <v>9</v>
      </c>
      <c r="G894" s="168" t="n">
        <f aca="false">G793</f>
        <v>0</v>
      </c>
      <c r="H894" s="49" t="n">
        <f aca="false">IF($G894&lt;&gt;"",G894,"")</f>
        <v>0</v>
      </c>
      <c r="I894" s="169"/>
      <c r="J894" s="170"/>
      <c r="K894" s="171" t="str">
        <f aca="false">IF($B894&lt;&gt;"",IF(I894,(INDEX(P$819:Q$822,MATCH(H894,P$819:P$822),2)/I894)*1000,0),"")</f>
        <v/>
      </c>
      <c r="L894" s="171" t="str">
        <f aca="false">IF(Q$11&lt;&gt;"",IF($B894&lt;&gt;"",K894-J894,""),"")</f>
        <v/>
      </c>
      <c r="M894" s="172" t="str">
        <f aca="false">IF(B894&lt;&gt;"",RANK(L894,L$819:L$918),"")</f>
        <v/>
      </c>
      <c r="N894" s="172" t="str">
        <f aca="false">IF(B894&lt;&gt;"",'Classement Général'!BI86,"")</f>
        <v/>
      </c>
      <c r="O894" s="172" t="str">
        <f aca="false">IF(B187&lt;&gt;"",'Calculs (M1..M20)'!A89,"")</f>
        <v/>
      </c>
      <c r="P894" s="0"/>
      <c r="Q894" s="0"/>
      <c r="R894" s="0"/>
      <c r="S894" s="0"/>
      <c r="T894" s="0"/>
      <c r="U894" s="0"/>
      <c r="V894" s="0"/>
      <c r="AH894" s="49" t="n">
        <f aca="false">IF($G894&lt;&gt;"",AG894,"")</f>
        <v>0</v>
      </c>
      <c r="AI894" s="169"/>
      <c r="AJ894" s="170"/>
    </row>
    <row r="895" customFormat="false" ht="13" hidden="true" customHeight="false" outlineLevel="0" collapsed="false">
      <c r="A895" s="0"/>
      <c r="B895" s="167" t="str">
        <f aca="false">IF(B794&lt;&gt;"",B794,"")</f>
        <v/>
      </c>
      <c r="C895" s="116" t="str">
        <f aca="false">IF(C794&lt;&gt;"",C794,"")</f>
        <v/>
      </c>
      <c r="D895" s="116" t="str">
        <f aca="false">IF(D794&lt;&gt;"",D794,"")</f>
        <v/>
      </c>
      <c r="E895" s="116" t="str">
        <f aca="false">IF(E794&lt;&gt;"",E794,"")</f>
        <v/>
      </c>
      <c r="F895" s="116" t="n">
        <v>9</v>
      </c>
      <c r="G895" s="168" t="n">
        <f aca="false">G794</f>
        <v>0</v>
      </c>
      <c r="H895" s="49" t="n">
        <f aca="false">IF($G895&lt;&gt;"",G895,"")</f>
        <v>0</v>
      </c>
      <c r="I895" s="169"/>
      <c r="J895" s="170"/>
      <c r="K895" s="171" t="str">
        <f aca="false">IF($B895&lt;&gt;"",IF(I895,(INDEX(P$819:Q$822,MATCH(H895,P$819:P$822),2)/I895)*1000,0),"")</f>
        <v/>
      </c>
      <c r="L895" s="171" t="str">
        <f aca="false">IF(Q$11&lt;&gt;"",IF($B895&lt;&gt;"",K895-J895,""),"")</f>
        <v/>
      </c>
      <c r="M895" s="172" t="str">
        <f aca="false">IF(B895&lt;&gt;"",RANK(L895,L$819:L$918),"")</f>
        <v/>
      </c>
      <c r="N895" s="172" t="str">
        <f aca="false">IF(B895&lt;&gt;"",'Classement Général'!BI87,"")</f>
        <v/>
      </c>
      <c r="O895" s="172" t="str">
        <f aca="false">IF(B188&lt;&gt;"",'Calculs (M1..M20)'!A90,"")</f>
        <v/>
      </c>
      <c r="P895" s="0"/>
      <c r="Q895" s="0"/>
      <c r="R895" s="0"/>
      <c r="S895" s="0"/>
      <c r="T895" s="0"/>
      <c r="U895" s="0"/>
      <c r="V895" s="0"/>
      <c r="AH895" s="49" t="n">
        <f aca="false">IF($G895&lt;&gt;"",AG895,"")</f>
        <v>0</v>
      </c>
      <c r="AI895" s="169"/>
      <c r="AJ895" s="170"/>
    </row>
    <row r="896" customFormat="false" ht="13" hidden="true" customHeight="false" outlineLevel="0" collapsed="false">
      <c r="A896" s="0"/>
      <c r="B896" s="167" t="str">
        <f aca="false">IF(B795&lt;&gt;"",B795,"")</f>
        <v/>
      </c>
      <c r="C896" s="116" t="str">
        <f aca="false">IF(C795&lt;&gt;"",C795,"")</f>
        <v/>
      </c>
      <c r="D896" s="116" t="str">
        <f aca="false">IF(D795&lt;&gt;"",D795,"")</f>
        <v/>
      </c>
      <c r="E896" s="116" t="str">
        <f aca="false">IF(E795&lt;&gt;"",E795,"")</f>
        <v/>
      </c>
      <c r="F896" s="116" t="n">
        <v>9</v>
      </c>
      <c r="G896" s="168" t="n">
        <f aca="false">G795</f>
        <v>0</v>
      </c>
      <c r="H896" s="49" t="n">
        <f aca="false">IF($G896&lt;&gt;"",G896,"")</f>
        <v>0</v>
      </c>
      <c r="I896" s="169"/>
      <c r="J896" s="170"/>
      <c r="K896" s="171" t="str">
        <f aca="false">IF($B896&lt;&gt;"",IF(I896,(INDEX(P$819:Q$822,MATCH(H896,P$819:P$822),2)/I896)*1000,0),"")</f>
        <v/>
      </c>
      <c r="L896" s="171" t="str">
        <f aca="false">IF(Q$11&lt;&gt;"",IF($B896&lt;&gt;"",K896-J896,""),"")</f>
        <v/>
      </c>
      <c r="M896" s="172" t="str">
        <f aca="false">IF(B896&lt;&gt;"",RANK(L896,L$819:L$918),"")</f>
        <v/>
      </c>
      <c r="N896" s="172" t="str">
        <f aca="false">IF(B896&lt;&gt;"",'Classement Général'!BI88,"")</f>
        <v/>
      </c>
      <c r="O896" s="172" t="str">
        <f aca="false">IF(B189&lt;&gt;"",'Calculs (M1..M20)'!A91,"")</f>
        <v/>
      </c>
      <c r="P896" s="0"/>
      <c r="Q896" s="0"/>
      <c r="R896" s="0"/>
      <c r="S896" s="0"/>
      <c r="T896" s="0"/>
      <c r="U896" s="0"/>
      <c r="V896" s="0"/>
      <c r="AH896" s="49" t="n">
        <f aca="false">IF($G896&lt;&gt;"",AG896,"")</f>
        <v>0</v>
      </c>
      <c r="AI896" s="169"/>
      <c r="AJ896" s="170"/>
    </row>
    <row r="897" customFormat="false" ht="13" hidden="true" customHeight="false" outlineLevel="0" collapsed="false">
      <c r="A897" s="0"/>
      <c r="B897" s="167" t="str">
        <f aca="false">IF(B796&lt;&gt;"",B796,"")</f>
        <v/>
      </c>
      <c r="C897" s="116" t="str">
        <f aca="false">IF(C796&lt;&gt;"",C796,"")</f>
        <v/>
      </c>
      <c r="D897" s="116" t="str">
        <f aca="false">IF(D796&lt;&gt;"",D796,"")</f>
        <v/>
      </c>
      <c r="E897" s="116" t="str">
        <f aca="false">IF(E796&lt;&gt;"",E796,"")</f>
        <v/>
      </c>
      <c r="F897" s="116" t="n">
        <v>9</v>
      </c>
      <c r="G897" s="168" t="n">
        <f aca="false">G796</f>
        <v>0</v>
      </c>
      <c r="H897" s="49" t="n">
        <f aca="false">IF($G897&lt;&gt;"",G897,"")</f>
        <v>0</v>
      </c>
      <c r="I897" s="169"/>
      <c r="J897" s="170"/>
      <c r="K897" s="171" t="str">
        <f aca="false">IF($B897&lt;&gt;"",IF(I897,(INDEX(P$819:Q$822,MATCH(H897,P$819:P$822),2)/I897)*1000,0),"")</f>
        <v/>
      </c>
      <c r="L897" s="171" t="str">
        <f aca="false">IF(Q$11&lt;&gt;"",IF($B897&lt;&gt;"",K897-J897,""),"")</f>
        <v/>
      </c>
      <c r="M897" s="172" t="str">
        <f aca="false">IF(B897&lt;&gt;"",RANK(L897,L$819:L$918),"")</f>
        <v/>
      </c>
      <c r="N897" s="172" t="str">
        <f aca="false">IF(B897&lt;&gt;"",'Classement Général'!BI89,"")</f>
        <v/>
      </c>
      <c r="O897" s="172" t="str">
        <f aca="false">IF(B190&lt;&gt;"",'Calculs (M1..M20)'!A92,"")</f>
        <v/>
      </c>
      <c r="P897" s="0"/>
      <c r="Q897" s="0"/>
      <c r="R897" s="0"/>
      <c r="S897" s="0"/>
      <c r="T897" s="0"/>
      <c r="U897" s="0"/>
      <c r="V897" s="0"/>
      <c r="AH897" s="49" t="n">
        <f aca="false">IF($G897&lt;&gt;"",AG897,"")</f>
        <v>0</v>
      </c>
      <c r="AI897" s="169"/>
      <c r="AJ897" s="170"/>
    </row>
    <row r="898" customFormat="false" ht="13" hidden="true" customHeight="false" outlineLevel="0" collapsed="false">
      <c r="A898" s="0"/>
      <c r="B898" s="167" t="str">
        <f aca="false">IF(B797&lt;&gt;"",B797,"")</f>
        <v/>
      </c>
      <c r="C898" s="116" t="str">
        <f aca="false">IF(C797&lt;&gt;"",C797,"")</f>
        <v/>
      </c>
      <c r="D898" s="116" t="str">
        <f aca="false">IF(D797&lt;&gt;"",D797,"")</f>
        <v/>
      </c>
      <c r="E898" s="116" t="str">
        <f aca="false">IF(E797&lt;&gt;"",E797,"")</f>
        <v/>
      </c>
      <c r="F898" s="116" t="n">
        <v>9</v>
      </c>
      <c r="G898" s="168" t="n">
        <f aca="false">G797</f>
        <v>0</v>
      </c>
      <c r="H898" s="49" t="n">
        <f aca="false">IF($G898&lt;&gt;"",G898,"")</f>
        <v>0</v>
      </c>
      <c r="I898" s="169"/>
      <c r="J898" s="170"/>
      <c r="K898" s="171" t="str">
        <f aca="false">IF($B898&lt;&gt;"",IF(I898,(INDEX(P$819:Q$822,MATCH(H898,P$819:P$822),2)/I898)*1000,0),"")</f>
        <v/>
      </c>
      <c r="L898" s="171" t="str">
        <f aca="false">IF(Q$11&lt;&gt;"",IF($B898&lt;&gt;"",K898-J898,""),"")</f>
        <v/>
      </c>
      <c r="M898" s="172" t="str">
        <f aca="false">IF(B898&lt;&gt;"",RANK(L898,L$819:L$918),"")</f>
        <v/>
      </c>
      <c r="N898" s="172" t="str">
        <f aca="false">IF(B898&lt;&gt;"",'Classement Général'!BI90,"")</f>
        <v/>
      </c>
      <c r="O898" s="172" t="str">
        <f aca="false">IF(B191&lt;&gt;"",'Calculs (M1..M20)'!A93,"")</f>
        <v/>
      </c>
      <c r="P898" s="0"/>
      <c r="Q898" s="0"/>
      <c r="R898" s="0"/>
      <c r="S898" s="0"/>
      <c r="T898" s="0"/>
      <c r="U898" s="0"/>
      <c r="V898" s="0"/>
      <c r="AH898" s="49" t="n">
        <f aca="false">IF($G898&lt;&gt;"",AG898,"")</f>
        <v>0</v>
      </c>
      <c r="AI898" s="169"/>
      <c r="AJ898" s="170"/>
    </row>
    <row r="899" customFormat="false" ht="13" hidden="true" customHeight="false" outlineLevel="0" collapsed="false">
      <c r="A899" s="0"/>
      <c r="B899" s="167" t="str">
        <f aca="false">IF(B798&lt;&gt;"",B798,"")</f>
        <v/>
      </c>
      <c r="C899" s="116" t="str">
        <f aca="false">IF(C798&lt;&gt;"",C798,"")</f>
        <v/>
      </c>
      <c r="D899" s="116" t="str">
        <f aca="false">IF(D798&lt;&gt;"",D798,"")</f>
        <v/>
      </c>
      <c r="E899" s="116" t="str">
        <f aca="false">IF(E798&lt;&gt;"",E798,"")</f>
        <v/>
      </c>
      <c r="F899" s="116" t="n">
        <v>9</v>
      </c>
      <c r="G899" s="168" t="n">
        <f aca="false">G798</f>
        <v>0</v>
      </c>
      <c r="H899" s="49" t="n">
        <f aca="false">IF($G899&lt;&gt;"",G899,"")</f>
        <v>0</v>
      </c>
      <c r="I899" s="169"/>
      <c r="J899" s="170"/>
      <c r="K899" s="171" t="str">
        <f aca="false">IF($B899&lt;&gt;"",IF(I899,(INDEX(P$819:Q$822,MATCH(H899,P$819:P$822),2)/I899)*1000,0),"")</f>
        <v/>
      </c>
      <c r="L899" s="171" t="str">
        <f aca="false">IF(Q$11&lt;&gt;"",IF($B899&lt;&gt;"",K899-J899,""),"")</f>
        <v/>
      </c>
      <c r="M899" s="172" t="str">
        <f aca="false">IF(B899&lt;&gt;"",RANK(L899,L$819:L$918),"")</f>
        <v/>
      </c>
      <c r="N899" s="172" t="str">
        <f aca="false">IF(B899&lt;&gt;"",'Classement Général'!BI91,"")</f>
        <v/>
      </c>
      <c r="O899" s="172" t="str">
        <f aca="false">IF(B192&lt;&gt;"",'Calculs (M1..M20)'!A94,"")</f>
        <v/>
      </c>
      <c r="P899" s="0"/>
      <c r="Q899" s="0"/>
      <c r="R899" s="0"/>
      <c r="S899" s="0"/>
      <c r="T899" s="0"/>
      <c r="U899" s="0"/>
      <c r="V899" s="0"/>
      <c r="AH899" s="49" t="n">
        <f aca="false">IF($G899&lt;&gt;"",AG899,"")</f>
        <v>0</v>
      </c>
      <c r="AI899" s="169"/>
      <c r="AJ899" s="170"/>
    </row>
    <row r="900" customFormat="false" ht="13" hidden="true" customHeight="false" outlineLevel="0" collapsed="false">
      <c r="A900" s="0"/>
      <c r="B900" s="167" t="str">
        <f aca="false">IF(B799&lt;&gt;"",B799,"")</f>
        <v/>
      </c>
      <c r="C900" s="116" t="str">
        <f aca="false">IF(C799&lt;&gt;"",C799,"")</f>
        <v/>
      </c>
      <c r="D900" s="116" t="str">
        <f aca="false">IF(D799&lt;&gt;"",D799,"")</f>
        <v/>
      </c>
      <c r="E900" s="116" t="str">
        <f aca="false">IF(E799&lt;&gt;"",E799,"")</f>
        <v/>
      </c>
      <c r="F900" s="116" t="n">
        <v>9</v>
      </c>
      <c r="G900" s="168" t="n">
        <f aca="false">G799</f>
        <v>0</v>
      </c>
      <c r="H900" s="49" t="n">
        <f aca="false">IF($G900&lt;&gt;"",G900,"")</f>
        <v>0</v>
      </c>
      <c r="I900" s="169"/>
      <c r="J900" s="170"/>
      <c r="K900" s="171" t="str">
        <f aca="false">IF($B900&lt;&gt;"",IF(I900,(INDEX(P$819:Q$822,MATCH(H900,P$819:P$822),2)/I900)*1000,0),"")</f>
        <v/>
      </c>
      <c r="L900" s="171" t="str">
        <f aca="false">IF(Q$11&lt;&gt;"",IF($B900&lt;&gt;"",K900-J900,""),"")</f>
        <v/>
      </c>
      <c r="M900" s="172" t="str">
        <f aca="false">IF(B900&lt;&gt;"",RANK(L900,L$819:L$918),"")</f>
        <v/>
      </c>
      <c r="N900" s="172" t="str">
        <f aca="false">IF(B900&lt;&gt;"",'Classement Général'!BI92,"")</f>
        <v/>
      </c>
      <c r="O900" s="172" t="str">
        <f aca="false">IF(B193&lt;&gt;"",'Calculs (M1..M20)'!A95,"")</f>
        <v/>
      </c>
      <c r="P900" s="0"/>
      <c r="Q900" s="0"/>
      <c r="R900" s="0"/>
      <c r="S900" s="0"/>
      <c r="T900" s="0"/>
      <c r="U900" s="0"/>
      <c r="V900" s="0"/>
      <c r="AH900" s="49" t="n">
        <f aca="false">IF($G900&lt;&gt;"",AG900,"")</f>
        <v>0</v>
      </c>
      <c r="AI900" s="169"/>
      <c r="AJ900" s="170"/>
    </row>
    <row r="901" customFormat="false" ht="13" hidden="true" customHeight="false" outlineLevel="0" collapsed="false">
      <c r="A901" s="0"/>
      <c r="B901" s="167" t="str">
        <f aca="false">IF(B800&lt;&gt;"",B800,"")</f>
        <v/>
      </c>
      <c r="C901" s="116" t="str">
        <f aca="false">IF(C800&lt;&gt;"",C800,"")</f>
        <v/>
      </c>
      <c r="D901" s="116" t="str">
        <f aca="false">IF(D800&lt;&gt;"",D800,"")</f>
        <v/>
      </c>
      <c r="E901" s="116" t="str">
        <f aca="false">IF(E800&lt;&gt;"",E800,"")</f>
        <v/>
      </c>
      <c r="F901" s="116" t="n">
        <v>9</v>
      </c>
      <c r="G901" s="168" t="n">
        <f aca="false">G800</f>
        <v>0</v>
      </c>
      <c r="H901" s="49" t="n">
        <f aca="false">IF($G901&lt;&gt;"",G901,"")</f>
        <v>0</v>
      </c>
      <c r="I901" s="169"/>
      <c r="J901" s="170"/>
      <c r="K901" s="171" t="str">
        <f aca="false">IF($B901&lt;&gt;"",IF(I901,(INDEX(P$819:Q$822,MATCH(H901,P$819:P$822),2)/I901)*1000,0),"")</f>
        <v/>
      </c>
      <c r="L901" s="171" t="str">
        <f aca="false">IF(Q$11&lt;&gt;"",IF($B901&lt;&gt;"",K901-J901,""),"")</f>
        <v/>
      </c>
      <c r="M901" s="172" t="str">
        <f aca="false">IF(B901&lt;&gt;"",RANK(L901,L$819:L$918),"")</f>
        <v/>
      </c>
      <c r="N901" s="172" t="str">
        <f aca="false">IF(B901&lt;&gt;"",'Classement Général'!BI93,"")</f>
        <v/>
      </c>
      <c r="O901" s="172" t="str">
        <f aca="false">IF(B194&lt;&gt;"",'Calculs (M1..M20)'!A96,"")</f>
        <v/>
      </c>
      <c r="P901" s="0"/>
      <c r="Q901" s="0"/>
      <c r="R901" s="0"/>
      <c r="S901" s="0"/>
      <c r="T901" s="0"/>
      <c r="U901" s="0"/>
      <c r="V901" s="0"/>
      <c r="AH901" s="49" t="n">
        <f aca="false">IF($G901&lt;&gt;"",AG901,"")</f>
        <v>0</v>
      </c>
      <c r="AI901" s="169"/>
      <c r="AJ901" s="170"/>
    </row>
    <row r="902" customFormat="false" ht="13" hidden="true" customHeight="false" outlineLevel="0" collapsed="false">
      <c r="A902" s="0"/>
      <c r="B902" s="167" t="str">
        <f aca="false">IF(B801&lt;&gt;"",B801,"")</f>
        <v/>
      </c>
      <c r="C902" s="116" t="str">
        <f aca="false">IF(C801&lt;&gt;"",C801,"")</f>
        <v/>
      </c>
      <c r="D902" s="116" t="str">
        <f aca="false">IF(D801&lt;&gt;"",D801,"")</f>
        <v/>
      </c>
      <c r="E902" s="116" t="str">
        <f aca="false">IF(E801&lt;&gt;"",E801,"")</f>
        <v/>
      </c>
      <c r="F902" s="116" t="n">
        <v>9</v>
      </c>
      <c r="G902" s="168" t="n">
        <f aca="false">G801</f>
        <v>0</v>
      </c>
      <c r="H902" s="49" t="n">
        <f aca="false">IF($G902&lt;&gt;"",G902,"")</f>
        <v>0</v>
      </c>
      <c r="I902" s="169"/>
      <c r="J902" s="170"/>
      <c r="K902" s="171" t="str">
        <f aca="false">IF($B902&lt;&gt;"",IF(I902,(INDEX(P$819:Q$822,MATCH(H902,P$819:P$822),2)/I902)*1000,0),"")</f>
        <v/>
      </c>
      <c r="L902" s="171" t="str">
        <f aca="false">IF(Q$11&lt;&gt;"",IF($B902&lt;&gt;"",K902-J902,""),"")</f>
        <v/>
      </c>
      <c r="M902" s="172" t="str">
        <f aca="false">IF(B902&lt;&gt;"",RANK(L902,L$819:L$918),"")</f>
        <v/>
      </c>
      <c r="N902" s="172" t="str">
        <f aca="false">IF(B902&lt;&gt;"",'Classement Général'!BI94,"")</f>
        <v/>
      </c>
      <c r="O902" s="172" t="str">
        <f aca="false">IF(B195&lt;&gt;"",'Calculs (M1..M20)'!A97,"")</f>
        <v/>
      </c>
      <c r="P902" s="0"/>
      <c r="Q902" s="0"/>
      <c r="R902" s="0"/>
      <c r="S902" s="0"/>
      <c r="T902" s="0"/>
      <c r="U902" s="0"/>
      <c r="V902" s="0"/>
      <c r="AH902" s="49" t="n">
        <f aca="false">IF($G902&lt;&gt;"",AG902,"")</f>
        <v>0</v>
      </c>
      <c r="AI902" s="169"/>
      <c r="AJ902" s="170"/>
    </row>
    <row r="903" customFormat="false" ht="13" hidden="true" customHeight="false" outlineLevel="0" collapsed="false">
      <c r="A903" s="0"/>
      <c r="B903" s="167" t="str">
        <f aca="false">IF(B802&lt;&gt;"",B802,"")</f>
        <v/>
      </c>
      <c r="C903" s="116" t="str">
        <f aca="false">IF(C802&lt;&gt;"",C802,"")</f>
        <v/>
      </c>
      <c r="D903" s="116" t="str">
        <f aca="false">IF(D802&lt;&gt;"",D802,"")</f>
        <v/>
      </c>
      <c r="E903" s="116" t="str">
        <f aca="false">IF(E802&lt;&gt;"",E802,"")</f>
        <v/>
      </c>
      <c r="F903" s="116" t="n">
        <v>9</v>
      </c>
      <c r="G903" s="168" t="n">
        <f aca="false">G802</f>
        <v>0</v>
      </c>
      <c r="H903" s="49" t="n">
        <f aca="false">IF($G903&lt;&gt;"",G903,"")</f>
        <v>0</v>
      </c>
      <c r="I903" s="169"/>
      <c r="J903" s="170"/>
      <c r="K903" s="171" t="str">
        <f aca="false">IF($B903&lt;&gt;"",IF(I903,(INDEX(P$819:Q$822,MATCH(H903,P$819:P$822),2)/I903)*1000,0),"")</f>
        <v/>
      </c>
      <c r="L903" s="171" t="str">
        <f aca="false">IF(Q$11&lt;&gt;"",IF($B903&lt;&gt;"",K903-J903,""),"")</f>
        <v/>
      </c>
      <c r="M903" s="172" t="str">
        <f aca="false">IF(B903&lt;&gt;"",RANK(L903,L$819:L$918),"")</f>
        <v/>
      </c>
      <c r="N903" s="172" t="str">
        <f aca="false">IF(B903&lt;&gt;"",'Classement Général'!BI95,"")</f>
        <v/>
      </c>
      <c r="O903" s="172" t="str">
        <f aca="false">IF(B196&lt;&gt;"",'Calculs (M1..M20)'!A98,"")</f>
        <v/>
      </c>
      <c r="P903" s="0"/>
      <c r="Q903" s="0"/>
      <c r="R903" s="0"/>
      <c r="S903" s="0"/>
      <c r="T903" s="0"/>
      <c r="U903" s="0"/>
      <c r="V903" s="0"/>
      <c r="AH903" s="49" t="n">
        <f aca="false">IF($G903&lt;&gt;"",AG903,"")</f>
        <v>0</v>
      </c>
      <c r="AI903" s="169"/>
      <c r="AJ903" s="170"/>
    </row>
    <row r="904" customFormat="false" ht="13" hidden="true" customHeight="false" outlineLevel="0" collapsed="false">
      <c r="A904" s="0"/>
      <c r="B904" s="167" t="str">
        <f aca="false">IF(B803&lt;&gt;"",B803,"")</f>
        <v/>
      </c>
      <c r="C904" s="116" t="str">
        <f aca="false">IF(C803&lt;&gt;"",C803,"")</f>
        <v/>
      </c>
      <c r="D904" s="116" t="str">
        <f aca="false">IF(D803&lt;&gt;"",D803,"")</f>
        <v/>
      </c>
      <c r="E904" s="116" t="str">
        <f aca="false">IF(E803&lt;&gt;"",E803,"")</f>
        <v/>
      </c>
      <c r="F904" s="116" t="n">
        <v>9</v>
      </c>
      <c r="G904" s="168" t="n">
        <f aca="false">G803</f>
        <v>0</v>
      </c>
      <c r="H904" s="49" t="n">
        <f aca="false">IF($G904&lt;&gt;"",G904,"")</f>
        <v>0</v>
      </c>
      <c r="I904" s="169"/>
      <c r="J904" s="170"/>
      <c r="K904" s="171" t="str">
        <f aca="false">IF($B904&lt;&gt;"",IF(I904,(INDEX(P$819:Q$822,MATCH(H904,P$819:P$822),2)/I904)*1000,0),"")</f>
        <v/>
      </c>
      <c r="L904" s="171" t="str">
        <f aca="false">IF(Q$11&lt;&gt;"",IF($B904&lt;&gt;"",K904-J904,""),"")</f>
        <v/>
      </c>
      <c r="M904" s="172" t="str">
        <f aca="false">IF(B904&lt;&gt;"",RANK(L904,L$819:L$918),"")</f>
        <v/>
      </c>
      <c r="N904" s="172" t="str">
        <f aca="false">IF(B904&lt;&gt;"",'Classement Général'!BI96,"")</f>
        <v/>
      </c>
      <c r="O904" s="172" t="str">
        <f aca="false">IF(B197&lt;&gt;"",'Calculs (M1..M20)'!A99,"")</f>
        <v/>
      </c>
      <c r="P904" s="0"/>
      <c r="Q904" s="0"/>
      <c r="R904" s="0"/>
      <c r="S904" s="0"/>
      <c r="T904" s="0"/>
      <c r="U904" s="0"/>
      <c r="V904" s="0"/>
      <c r="AH904" s="49" t="n">
        <f aca="false">IF($G904&lt;&gt;"",AG904,"")</f>
        <v>0</v>
      </c>
      <c r="AI904" s="169"/>
      <c r="AJ904" s="170"/>
    </row>
    <row r="905" customFormat="false" ht="13" hidden="true" customHeight="false" outlineLevel="0" collapsed="false">
      <c r="A905" s="0"/>
      <c r="B905" s="167" t="str">
        <f aca="false">IF(B804&lt;&gt;"",B804,"")</f>
        <v/>
      </c>
      <c r="C905" s="116" t="str">
        <f aca="false">IF(C804&lt;&gt;"",C804,"")</f>
        <v/>
      </c>
      <c r="D905" s="116" t="str">
        <f aca="false">IF(D804&lt;&gt;"",D804,"")</f>
        <v/>
      </c>
      <c r="E905" s="116" t="str">
        <f aca="false">IF(E804&lt;&gt;"",E804,"")</f>
        <v/>
      </c>
      <c r="F905" s="116" t="n">
        <v>9</v>
      </c>
      <c r="G905" s="168" t="n">
        <f aca="false">G804</f>
        <v>0</v>
      </c>
      <c r="H905" s="49" t="n">
        <f aca="false">IF($G905&lt;&gt;"",G905,"")</f>
        <v>0</v>
      </c>
      <c r="I905" s="169"/>
      <c r="J905" s="170"/>
      <c r="K905" s="171" t="str">
        <f aca="false">IF($B905&lt;&gt;"",IF(I905,(INDEX(P$819:Q$822,MATCH(H905,P$819:P$822),2)/I905)*1000,0),"")</f>
        <v/>
      </c>
      <c r="L905" s="171" t="str">
        <f aca="false">IF(Q$11&lt;&gt;"",IF($B905&lt;&gt;"",K905-J905,""),"")</f>
        <v/>
      </c>
      <c r="M905" s="172" t="str">
        <f aca="false">IF(B905&lt;&gt;"",RANK(L905,L$819:L$918),"")</f>
        <v/>
      </c>
      <c r="N905" s="172" t="str">
        <f aca="false">IF(B905&lt;&gt;"",'Classement Général'!BI97,"")</f>
        <v/>
      </c>
      <c r="O905" s="172" t="str">
        <f aca="false">IF(B198&lt;&gt;"",'Calculs (M1..M20)'!A100,"")</f>
        <v/>
      </c>
      <c r="P905" s="0"/>
      <c r="Q905" s="0"/>
      <c r="R905" s="0"/>
      <c r="S905" s="0"/>
      <c r="T905" s="0"/>
      <c r="U905" s="0"/>
      <c r="V905" s="0"/>
      <c r="AH905" s="49" t="n">
        <f aca="false">IF($G905&lt;&gt;"",AG905,"")</f>
        <v>0</v>
      </c>
      <c r="AI905" s="169"/>
      <c r="AJ905" s="170"/>
    </row>
    <row r="906" customFormat="false" ht="13" hidden="true" customHeight="false" outlineLevel="0" collapsed="false">
      <c r="A906" s="0"/>
      <c r="B906" s="167" t="str">
        <f aca="false">IF(B805&lt;&gt;"",B805,"")</f>
        <v/>
      </c>
      <c r="C906" s="116" t="str">
        <f aca="false">IF(C805&lt;&gt;"",C805,"")</f>
        <v/>
      </c>
      <c r="D906" s="116" t="str">
        <f aca="false">IF(D805&lt;&gt;"",D805,"")</f>
        <v/>
      </c>
      <c r="E906" s="116" t="str">
        <f aca="false">IF(E805&lt;&gt;"",E805,"")</f>
        <v/>
      </c>
      <c r="F906" s="116" t="n">
        <v>9</v>
      </c>
      <c r="G906" s="168" t="n">
        <f aca="false">G805</f>
        <v>0</v>
      </c>
      <c r="H906" s="49" t="n">
        <f aca="false">IF($G906&lt;&gt;"",G906,"")</f>
        <v>0</v>
      </c>
      <c r="I906" s="169"/>
      <c r="J906" s="170"/>
      <c r="K906" s="171" t="str">
        <f aca="false">IF($B906&lt;&gt;"",IF(I906,(INDEX(P$819:Q$822,MATCH(H906,P$819:P$822),2)/I906)*1000,0),"")</f>
        <v/>
      </c>
      <c r="L906" s="171" t="str">
        <f aca="false">IF(Q$11&lt;&gt;"",IF($B906&lt;&gt;"",K906-J906,""),"")</f>
        <v/>
      </c>
      <c r="M906" s="172" t="str">
        <f aca="false">IF(B906&lt;&gt;"",RANK(L906,L$819:L$918),"")</f>
        <v/>
      </c>
      <c r="N906" s="172" t="str">
        <f aca="false">IF(B906&lt;&gt;"",'Classement Général'!BI98,"")</f>
        <v/>
      </c>
      <c r="O906" s="172" t="str">
        <f aca="false">IF(B199&lt;&gt;"",'Calculs (M1..M20)'!A101,"")</f>
        <v/>
      </c>
      <c r="P906" s="0"/>
      <c r="Q906" s="0"/>
      <c r="R906" s="0"/>
      <c r="S906" s="0"/>
      <c r="T906" s="0"/>
      <c r="U906" s="0"/>
      <c r="V906" s="0"/>
      <c r="AH906" s="49" t="n">
        <f aca="false">IF($G906&lt;&gt;"",AG906,"")</f>
        <v>0</v>
      </c>
      <c r="AI906" s="169"/>
      <c r="AJ906" s="170"/>
    </row>
    <row r="907" customFormat="false" ht="13" hidden="true" customHeight="false" outlineLevel="0" collapsed="false">
      <c r="A907" s="0"/>
      <c r="B907" s="167" t="str">
        <f aca="false">IF(B806&lt;&gt;"",B806,"")</f>
        <v/>
      </c>
      <c r="C907" s="116" t="str">
        <f aca="false">IF(C806&lt;&gt;"",C806,"")</f>
        <v/>
      </c>
      <c r="D907" s="116" t="str">
        <f aca="false">IF(D806&lt;&gt;"",D806,"")</f>
        <v/>
      </c>
      <c r="E907" s="116" t="str">
        <f aca="false">IF(E806&lt;&gt;"",E806,"")</f>
        <v/>
      </c>
      <c r="F907" s="116" t="n">
        <v>9</v>
      </c>
      <c r="G907" s="168" t="n">
        <f aca="false">G806</f>
        <v>0</v>
      </c>
      <c r="H907" s="49" t="n">
        <f aca="false">IF($G907&lt;&gt;"",G907,"")</f>
        <v>0</v>
      </c>
      <c r="I907" s="169"/>
      <c r="J907" s="170"/>
      <c r="K907" s="171" t="str">
        <f aca="false">IF($B907&lt;&gt;"",IF(I907,(INDEX(P$819:Q$822,MATCH(H907,P$819:P$822),2)/I907)*1000,0),"")</f>
        <v/>
      </c>
      <c r="L907" s="171" t="str">
        <f aca="false">IF(Q$11&lt;&gt;"",IF($B907&lt;&gt;"",K907-J907,""),"")</f>
        <v/>
      </c>
      <c r="M907" s="172" t="str">
        <f aca="false">IF(B907&lt;&gt;"",RANK(L907,L$819:L$918),"")</f>
        <v/>
      </c>
      <c r="N907" s="172" t="str">
        <f aca="false">IF(B907&lt;&gt;"",'Classement Général'!BI99,"")</f>
        <v/>
      </c>
      <c r="O907" s="172" t="str">
        <f aca="false">IF(B200&lt;&gt;"",'Calculs (M1..M20)'!A102,"")</f>
        <v/>
      </c>
      <c r="P907" s="0"/>
      <c r="Q907" s="0"/>
      <c r="R907" s="0"/>
      <c r="S907" s="0"/>
      <c r="T907" s="0"/>
      <c r="U907" s="0"/>
      <c r="V907" s="0"/>
      <c r="AH907" s="49" t="n">
        <f aca="false">IF($G907&lt;&gt;"",AG907,"")</f>
        <v>0</v>
      </c>
      <c r="AI907" s="169"/>
      <c r="AJ907" s="170"/>
    </row>
    <row r="908" customFormat="false" ht="13" hidden="true" customHeight="false" outlineLevel="0" collapsed="false">
      <c r="A908" s="0"/>
      <c r="B908" s="167" t="str">
        <f aca="false">IF(B807&lt;&gt;"",B807,"")</f>
        <v/>
      </c>
      <c r="C908" s="116" t="str">
        <f aca="false">IF(C807&lt;&gt;"",C807,"")</f>
        <v/>
      </c>
      <c r="D908" s="116" t="str">
        <f aca="false">IF(D807&lt;&gt;"",D807,"")</f>
        <v/>
      </c>
      <c r="E908" s="116" t="str">
        <f aca="false">IF(E807&lt;&gt;"",E807,"")</f>
        <v/>
      </c>
      <c r="F908" s="116" t="n">
        <v>9</v>
      </c>
      <c r="G908" s="168" t="n">
        <f aca="false">G807</f>
        <v>0</v>
      </c>
      <c r="H908" s="49" t="n">
        <f aca="false">IF($G908&lt;&gt;"",G908,"")</f>
        <v>0</v>
      </c>
      <c r="I908" s="169"/>
      <c r="J908" s="170"/>
      <c r="K908" s="171" t="str">
        <f aca="false">IF($B908&lt;&gt;"",IF(I908,(INDEX(P$819:Q$822,MATCH(H908,P$819:P$822),2)/I908)*1000,0),"")</f>
        <v/>
      </c>
      <c r="L908" s="171" t="str">
        <f aca="false">IF(Q$11&lt;&gt;"",IF($B908&lt;&gt;"",K908-J908,""),"")</f>
        <v/>
      </c>
      <c r="M908" s="172" t="str">
        <f aca="false">IF(B908&lt;&gt;"",RANK(L908,L$819:L$918),"")</f>
        <v/>
      </c>
      <c r="N908" s="172" t="str">
        <f aca="false">IF(B908&lt;&gt;"",'Classement Général'!BI100,"")</f>
        <v/>
      </c>
      <c r="O908" s="172" t="str">
        <f aca="false">IF(B201&lt;&gt;"",'Calculs (M1..M20)'!A103,"")</f>
        <v/>
      </c>
      <c r="P908" s="0"/>
      <c r="Q908" s="0"/>
      <c r="R908" s="0"/>
      <c r="S908" s="0"/>
      <c r="T908" s="0"/>
      <c r="U908" s="0"/>
      <c r="V908" s="0"/>
      <c r="AH908" s="49" t="n">
        <f aca="false">IF($G908&lt;&gt;"",AG908,"")</f>
        <v>0</v>
      </c>
      <c r="AI908" s="169"/>
      <c r="AJ908" s="170"/>
    </row>
    <row r="909" customFormat="false" ht="13" hidden="true" customHeight="false" outlineLevel="0" collapsed="false">
      <c r="A909" s="0"/>
      <c r="B909" s="167" t="str">
        <f aca="false">IF(B808&lt;&gt;"",B808,"")</f>
        <v/>
      </c>
      <c r="C909" s="116" t="str">
        <f aca="false">IF(C808&lt;&gt;"",C808,"")</f>
        <v/>
      </c>
      <c r="D909" s="116" t="str">
        <f aca="false">IF(D808&lt;&gt;"",D808,"")</f>
        <v/>
      </c>
      <c r="E909" s="116" t="str">
        <f aca="false">IF(E808&lt;&gt;"",E808,"")</f>
        <v/>
      </c>
      <c r="F909" s="116" t="n">
        <v>9</v>
      </c>
      <c r="G909" s="168" t="n">
        <f aca="false">G808</f>
        <v>0</v>
      </c>
      <c r="H909" s="49" t="n">
        <f aca="false">IF($G909&lt;&gt;"",G909,"")</f>
        <v>0</v>
      </c>
      <c r="I909" s="169"/>
      <c r="J909" s="170"/>
      <c r="K909" s="171" t="str">
        <f aca="false">IF($B909&lt;&gt;"",IF(I909,(INDEX(P$819:Q$822,MATCH(H909,P$819:P$822),2)/I909)*1000,0),"")</f>
        <v/>
      </c>
      <c r="L909" s="171" t="str">
        <f aca="false">IF(Q$11&lt;&gt;"",IF($B909&lt;&gt;"",K909-J909,""),"")</f>
        <v/>
      </c>
      <c r="M909" s="172" t="str">
        <f aca="false">IF(B909&lt;&gt;"",RANK(L909,L$819:L$918),"")</f>
        <v/>
      </c>
      <c r="N909" s="172" t="str">
        <f aca="false">IF(B909&lt;&gt;"",'Classement Général'!BI101,"")</f>
        <v/>
      </c>
      <c r="O909" s="172" t="str">
        <f aca="false">IF(B202&lt;&gt;"",'Calculs (M1..M20)'!A104,"")</f>
        <v/>
      </c>
      <c r="P909" s="0"/>
      <c r="Q909" s="0"/>
      <c r="R909" s="0"/>
      <c r="S909" s="0"/>
      <c r="T909" s="0"/>
      <c r="U909" s="0"/>
      <c r="V909" s="0"/>
      <c r="AH909" s="49" t="n">
        <f aca="false">IF($G909&lt;&gt;"",AG909,"")</f>
        <v>0</v>
      </c>
      <c r="AI909" s="169"/>
      <c r="AJ909" s="170"/>
    </row>
    <row r="910" customFormat="false" ht="13" hidden="true" customHeight="false" outlineLevel="0" collapsed="false">
      <c r="A910" s="0"/>
      <c r="B910" s="167" t="str">
        <f aca="false">IF(B809&lt;&gt;"",B809,"")</f>
        <v/>
      </c>
      <c r="C910" s="116" t="str">
        <f aca="false">IF(C809&lt;&gt;"",C809,"")</f>
        <v/>
      </c>
      <c r="D910" s="116" t="str">
        <f aca="false">IF(D809&lt;&gt;"",D809,"")</f>
        <v/>
      </c>
      <c r="E910" s="116" t="str">
        <f aca="false">IF(E809&lt;&gt;"",E809,"")</f>
        <v/>
      </c>
      <c r="F910" s="116" t="n">
        <v>9</v>
      </c>
      <c r="G910" s="168" t="n">
        <f aca="false">G809</f>
        <v>0</v>
      </c>
      <c r="H910" s="49" t="n">
        <f aca="false">IF($G910&lt;&gt;"",G910,"")</f>
        <v>0</v>
      </c>
      <c r="I910" s="169"/>
      <c r="J910" s="170"/>
      <c r="K910" s="171" t="str">
        <f aca="false">IF($B910&lt;&gt;"",IF(I910,(INDEX(P$819:Q$822,MATCH(H910,P$819:P$822),2)/I910)*1000,0),"")</f>
        <v/>
      </c>
      <c r="L910" s="171" t="str">
        <f aca="false">IF(Q$11&lt;&gt;"",IF($B910&lt;&gt;"",K910-J910,""),"")</f>
        <v/>
      </c>
      <c r="M910" s="172" t="str">
        <f aca="false">IF(B910&lt;&gt;"",RANK(L910,L$819:L$918),"")</f>
        <v/>
      </c>
      <c r="N910" s="172" t="str">
        <f aca="false">IF(B910&lt;&gt;"",'Classement Général'!BI102,"")</f>
        <v/>
      </c>
      <c r="O910" s="172" t="str">
        <f aca="false">IF(B203&lt;&gt;"",'Calculs (M1..M20)'!A105,"")</f>
        <v/>
      </c>
      <c r="P910" s="0"/>
      <c r="Q910" s="0"/>
      <c r="R910" s="0"/>
      <c r="S910" s="0"/>
      <c r="T910" s="0"/>
      <c r="U910" s="0"/>
      <c r="V910" s="0"/>
      <c r="AH910" s="49" t="n">
        <f aca="false">IF($G910&lt;&gt;"",AG910,"")</f>
        <v>0</v>
      </c>
      <c r="AI910" s="169"/>
      <c r="AJ910" s="170"/>
    </row>
    <row r="911" customFormat="false" ht="13" hidden="true" customHeight="false" outlineLevel="0" collapsed="false">
      <c r="A911" s="0"/>
      <c r="B911" s="167" t="str">
        <f aca="false">IF(B810&lt;&gt;"",B810,"")</f>
        <v/>
      </c>
      <c r="C911" s="116" t="str">
        <f aca="false">IF(C810&lt;&gt;"",C810,"")</f>
        <v/>
      </c>
      <c r="D911" s="116" t="str">
        <f aca="false">IF(D810&lt;&gt;"",D810,"")</f>
        <v/>
      </c>
      <c r="E911" s="116" t="str">
        <f aca="false">IF(E810&lt;&gt;"",E810,"")</f>
        <v/>
      </c>
      <c r="F911" s="116" t="n">
        <v>9</v>
      </c>
      <c r="G911" s="168" t="n">
        <f aca="false">G810</f>
        <v>0</v>
      </c>
      <c r="H911" s="49" t="n">
        <f aca="false">IF($G911&lt;&gt;"",G911,"")</f>
        <v>0</v>
      </c>
      <c r="I911" s="169"/>
      <c r="J911" s="170"/>
      <c r="K911" s="171" t="str">
        <f aca="false">IF($B911&lt;&gt;"",IF(I911,(INDEX(P$819:Q$822,MATCH(H911,P$819:P$822),2)/I911)*1000,0),"")</f>
        <v/>
      </c>
      <c r="L911" s="171" t="str">
        <f aca="false">IF(Q$11&lt;&gt;"",IF($B911&lt;&gt;"",K911-J911,""),"")</f>
        <v/>
      </c>
      <c r="M911" s="172" t="str">
        <f aca="false">IF(B911&lt;&gt;"",RANK(L911,L$819:L$918),"")</f>
        <v/>
      </c>
      <c r="N911" s="172" t="str">
        <f aca="false">IF(B911&lt;&gt;"",'Classement Général'!BI103,"")</f>
        <v/>
      </c>
      <c r="O911" s="172" t="str">
        <f aca="false">IF(B204&lt;&gt;"",'Calculs (M1..M20)'!A106,"")</f>
        <v/>
      </c>
      <c r="P911" s="0"/>
      <c r="Q911" s="0"/>
      <c r="R911" s="0"/>
      <c r="S911" s="0"/>
      <c r="T911" s="0"/>
      <c r="U911" s="0"/>
      <c r="V911" s="0"/>
      <c r="AH911" s="49" t="n">
        <f aca="false">IF($G911&lt;&gt;"",AG911,"")</f>
        <v>0</v>
      </c>
      <c r="AI911" s="169"/>
      <c r="AJ911" s="170"/>
    </row>
    <row r="912" customFormat="false" ht="13" hidden="true" customHeight="false" outlineLevel="0" collapsed="false">
      <c r="A912" s="0"/>
      <c r="B912" s="167" t="str">
        <f aca="false">IF(B811&lt;&gt;"",B811,"")</f>
        <v/>
      </c>
      <c r="C912" s="116" t="str">
        <f aca="false">IF(C811&lt;&gt;"",C811,"")</f>
        <v/>
      </c>
      <c r="D912" s="116" t="str">
        <f aca="false">IF(D811&lt;&gt;"",D811,"")</f>
        <v/>
      </c>
      <c r="E912" s="116" t="str">
        <f aca="false">IF(E811&lt;&gt;"",E811,"")</f>
        <v/>
      </c>
      <c r="F912" s="116" t="n">
        <v>9</v>
      </c>
      <c r="G912" s="168" t="n">
        <f aca="false">G811</f>
        <v>0</v>
      </c>
      <c r="H912" s="49" t="n">
        <f aca="false">IF($G912&lt;&gt;"",G912,"")</f>
        <v>0</v>
      </c>
      <c r="I912" s="169"/>
      <c r="J912" s="170"/>
      <c r="K912" s="171" t="str">
        <f aca="false">IF($B912&lt;&gt;"",IF(I912,(INDEX(P$819:Q$822,MATCH(H912,P$819:P$822),2)/I912)*1000,0),"")</f>
        <v/>
      </c>
      <c r="L912" s="171" t="str">
        <f aca="false">IF(Q$11&lt;&gt;"",IF($B912&lt;&gt;"",K912-J912,""),"")</f>
        <v/>
      </c>
      <c r="M912" s="172" t="str">
        <f aca="false">IF(B912&lt;&gt;"",RANK(L912,L$819:L$918),"")</f>
        <v/>
      </c>
      <c r="N912" s="172" t="str">
        <f aca="false">IF(B912&lt;&gt;"",'Classement Général'!BI104,"")</f>
        <v/>
      </c>
      <c r="O912" s="172" t="str">
        <f aca="false">IF(B205&lt;&gt;"",'Calculs (M1..M20)'!A107,"")</f>
        <v/>
      </c>
      <c r="P912" s="0"/>
      <c r="Q912" s="0"/>
      <c r="R912" s="0"/>
      <c r="S912" s="0"/>
      <c r="T912" s="0"/>
      <c r="U912" s="0"/>
      <c r="V912" s="0"/>
      <c r="AH912" s="49" t="n">
        <f aca="false">IF($G912&lt;&gt;"",AG912,"")</f>
        <v>0</v>
      </c>
      <c r="AI912" s="169"/>
      <c r="AJ912" s="170"/>
    </row>
    <row r="913" customFormat="false" ht="13" hidden="true" customHeight="false" outlineLevel="0" collapsed="false">
      <c r="A913" s="0"/>
      <c r="B913" s="167" t="str">
        <f aca="false">IF(B812&lt;&gt;"",B812,"")</f>
        <v/>
      </c>
      <c r="C913" s="116" t="str">
        <f aca="false">IF(C812&lt;&gt;"",C812,"")</f>
        <v/>
      </c>
      <c r="D913" s="116" t="str">
        <f aca="false">IF(D812&lt;&gt;"",D812,"")</f>
        <v/>
      </c>
      <c r="E913" s="116" t="str">
        <f aca="false">IF(E812&lt;&gt;"",E812,"")</f>
        <v/>
      </c>
      <c r="F913" s="116" t="n">
        <v>9</v>
      </c>
      <c r="G913" s="168" t="n">
        <f aca="false">G812</f>
        <v>0</v>
      </c>
      <c r="H913" s="49" t="n">
        <f aca="false">IF($G913&lt;&gt;"",G913,"")</f>
        <v>0</v>
      </c>
      <c r="I913" s="169"/>
      <c r="J913" s="170"/>
      <c r="K913" s="171" t="str">
        <f aca="false">IF($B913&lt;&gt;"",IF(I913,(INDEX(P$819:Q$822,MATCH(H913,P$819:P$822),2)/I913)*1000,0),"")</f>
        <v/>
      </c>
      <c r="L913" s="171" t="str">
        <f aca="false">IF(Q$11&lt;&gt;"",IF($B913&lt;&gt;"",K913-J913,""),"")</f>
        <v/>
      </c>
      <c r="M913" s="172" t="str">
        <f aca="false">IF(B913&lt;&gt;"",RANK(L913,L$819:L$918),"")</f>
        <v/>
      </c>
      <c r="N913" s="172" t="str">
        <f aca="false">IF(B913&lt;&gt;"",'Classement Général'!BI105,"")</f>
        <v/>
      </c>
      <c r="O913" s="172" t="str">
        <f aca="false">IF(B206&lt;&gt;"",'Calculs (M1..M20)'!A108,"")</f>
        <v/>
      </c>
      <c r="P913" s="0"/>
      <c r="Q913" s="0"/>
      <c r="R913" s="0"/>
      <c r="S913" s="0"/>
      <c r="T913" s="0"/>
      <c r="U913" s="0"/>
      <c r="V913" s="0"/>
      <c r="AH913" s="49" t="n">
        <f aca="false">IF($G913&lt;&gt;"",AG913,"")</f>
        <v>0</v>
      </c>
      <c r="AI913" s="169"/>
      <c r="AJ913" s="170"/>
    </row>
    <row r="914" customFormat="false" ht="13" hidden="true" customHeight="false" outlineLevel="0" collapsed="false">
      <c r="A914" s="0"/>
      <c r="B914" s="167" t="str">
        <f aca="false">IF(B813&lt;&gt;"",B813,"")</f>
        <v/>
      </c>
      <c r="C914" s="116" t="str">
        <f aca="false">IF(C813&lt;&gt;"",C813,"")</f>
        <v/>
      </c>
      <c r="D914" s="116" t="str">
        <f aca="false">IF(D813&lt;&gt;"",D813,"")</f>
        <v/>
      </c>
      <c r="E914" s="116" t="str">
        <f aca="false">IF(E813&lt;&gt;"",E813,"")</f>
        <v/>
      </c>
      <c r="F914" s="116" t="n">
        <v>9</v>
      </c>
      <c r="G914" s="168" t="n">
        <f aca="false">G813</f>
        <v>0</v>
      </c>
      <c r="H914" s="49" t="n">
        <f aca="false">IF($G914&lt;&gt;"",G914,"")</f>
        <v>0</v>
      </c>
      <c r="I914" s="169"/>
      <c r="J914" s="170"/>
      <c r="K914" s="171" t="str">
        <f aca="false">IF($B914&lt;&gt;"",IF(I914,(INDEX(P$819:Q$822,MATCH(H914,P$819:P$822),2)/I914)*1000,0),"")</f>
        <v/>
      </c>
      <c r="L914" s="171" t="str">
        <f aca="false">IF(Q$11&lt;&gt;"",IF($B914&lt;&gt;"",K914-J914,""),"")</f>
        <v/>
      </c>
      <c r="M914" s="172" t="str">
        <f aca="false">IF(B914&lt;&gt;"",RANK(L914,L$819:L$918),"")</f>
        <v/>
      </c>
      <c r="N914" s="172" t="str">
        <f aca="false">IF(B914&lt;&gt;"",'Classement Général'!BI106,"")</f>
        <v/>
      </c>
      <c r="O914" s="172" t="str">
        <f aca="false">IF(B207&lt;&gt;"",'Calculs (M1..M20)'!A109,"")</f>
        <v/>
      </c>
      <c r="P914" s="0"/>
      <c r="Q914" s="0"/>
      <c r="R914" s="0"/>
      <c r="S914" s="0"/>
      <c r="T914" s="0"/>
      <c r="U914" s="0"/>
      <c r="V914" s="0"/>
      <c r="AH914" s="49" t="n">
        <f aca="false">IF($G914&lt;&gt;"",AG914,"")</f>
        <v>0</v>
      </c>
      <c r="AI914" s="169"/>
      <c r="AJ914" s="170"/>
    </row>
    <row r="915" customFormat="false" ht="13" hidden="true" customHeight="false" outlineLevel="0" collapsed="false">
      <c r="A915" s="0"/>
      <c r="B915" s="167" t="str">
        <f aca="false">IF(B814&lt;&gt;"",B814,"")</f>
        <v/>
      </c>
      <c r="C915" s="116" t="str">
        <f aca="false">IF(C814&lt;&gt;"",C814,"")</f>
        <v/>
      </c>
      <c r="D915" s="116" t="str">
        <f aca="false">IF(D814&lt;&gt;"",D814,"")</f>
        <v/>
      </c>
      <c r="E915" s="116" t="str">
        <f aca="false">IF(E814&lt;&gt;"",E814,"")</f>
        <v/>
      </c>
      <c r="F915" s="116" t="n">
        <v>9</v>
      </c>
      <c r="G915" s="168" t="n">
        <f aca="false">G814</f>
        <v>0</v>
      </c>
      <c r="H915" s="49" t="n">
        <f aca="false">IF($G915&lt;&gt;"",G915,"")</f>
        <v>0</v>
      </c>
      <c r="I915" s="169"/>
      <c r="J915" s="170"/>
      <c r="K915" s="171" t="str">
        <f aca="false">IF($B915&lt;&gt;"",IF(I915,(INDEX(P$819:Q$822,MATCH(H915,P$819:P$822),2)/I915)*1000,0),"")</f>
        <v/>
      </c>
      <c r="L915" s="171" t="str">
        <f aca="false">IF(Q$11&lt;&gt;"",IF($B915&lt;&gt;"",K915-J915,""),"")</f>
        <v/>
      </c>
      <c r="M915" s="172" t="str">
        <f aca="false">IF(B915&lt;&gt;"",RANK(L915,L$819:L$918),"")</f>
        <v/>
      </c>
      <c r="N915" s="172" t="str">
        <f aca="false">IF(B915&lt;&gt;"",'Classement Général'!BI107,"")</f>
        <v/>
      </c>
      <c r="O915" s="172" t="str">
        <f aca="false">IF(B208&lt;&gt;"",'Calculs (M1..M20)'!A110,"")</f>
        <v/>
      </c>
      <c r="P915" s="0"/>
      <c r="Q915" s="0"/>
      <c r="R915" s="0"/>
      <c r="S915" s="0"/>
      <c r="T915" s="0"/>
      <c r="U915" s="0"/>
      <c r="V915" s="0"/>
      <c r="AH915" s="49" t="n">
        <f aca="false">IF($G915&lt;&gt;"",AG915,"")</f>
        <v>0</v>
      </c>
      <c r="AI915" s="169"/>
      <c r="AJ915" s="170"/>
    </row>
    <row r="916" customFormat="false" ht="13" hidden="true" customHeight="false" outlineLevel="0" collapsed="false">
      <c r="A916" s="0"/>
      <c r="B916" s="167" t="str">
        <f aca="false">IF(B815&lt;&gt;"",B815,"")</f>
        <v/>
      </c>
      <c r="C916" s="116" t="str">
        <f aca="false">IF(C815&lt;&gt;"",C815,"")</f>
        <v/>
      </c>
      <c r="D916" s="116" t="str">
        <f aca="false">IF(D815&lt;&gt;"",D815,"")</f>
        <v/>
      </c>
      <c r="E916" s="116" t="str">
        <f aca="false">IF(E815&lt;&gt;"",E815,"")</f>
        <v/>
      </c>
      <c r="F916" s="116" t="n">
        <v>9</v>
      </c>
      <c r="G916" s="168" t="n">
        <f aca="false">G815</f>
        <v>0</v>
      </c>
      <c r="H916" s="49" t="n">
        <f aca="false">IF($G916&lt;&gt;"",G916,"")</f>
        <v>0</v>
      </c>
      <c r="I916" s="169"/>
      <c r="J916" s="170"/>
      <c r="K916" s="171" t="str">
        <f aca="false">IF($B916&lt;&gt;"",IF(I916,(INDEX(P$819:Q$822,MATCH(H916,P$819:P$822),2)/I916)*1000,0),"")</f>
        <v/>
      </c>
      <c r="L916" s="171" t="str">
        <f aca="false">IF(Q$11&lt;&gt;"",IF($B916&lt;&gt;"",K916-J916,""),"")</f>
        <v/>
      </c>
      <c r="M916" s="172" t="str">
        <f aca="false">IF(B916&lt;&gt;"",RANK(L916,L$819:L$918),"")</f>
        <v/>
      </c>
      <c r="N916" s="172" t="str">
        <f aca="false">IF(B916&lt;&gt;"",'Classement Général'!BI108,"")</f>
        <v/>
      </c>
      <c r="O916" s="172" t="str">
        <f aca="false">IF(B209&lt;&gt;"",'Calculs (M1..M20)'!A111,"")</f>
        <v/>
      </c>
      <c r="P916" s="0"/>
      <c r="Q916" s="0"/>
      <c r="R916" s="0"/>
      <c r="S916" s="0"/>
      <c r="T916" s="0"/>
      <c r="U916" s="0"/>
      <c r="V916" s="0"/>
      <c r="AH916" s="49" t="n">
        <f aca="false">IF($G916&lt;&gt;"",AG916,"")</f>
        <v>0</v>
      </c>
      <c r="AI916" s="169"/>
      <c r="AJ916" s="170"/>
    </row>
    <row r="917" customFormat="false" ht="13" hidden="true" customHeight="false" outlineLevel="0" collapsed="false">
      <c r="A917" s="0"/>
      <c r="B917" s="167" t="str">
        <f aca="false">IF(B816&lt;&gt;"",B816,"")</f>
        <v/>
      </c>
      <c r="C917" s="116" t="str">
        <f aca="false">IF(C816&lt;&gt;"",C816,"")</f>
        <v/>
      </c>
      <c r="D917" s="116" t="str">
        <f aca="false">IF(D816&lt;&gt;"",D816,"")</f>
        <v/>
      </c>
      <c r="E917" s="116" t="str">
        <f aca="false">IF(E816&lt;&gt;"",E816,"")</f>
        <v/>
      </c>
      <c r="F917" s="116" t="n">
        <v>9</v>
      </c>
      <c r="G917" s="168" t="n">
        <f aca="false">G816</f>
        <v>0</v>
      </c>
      <c r="H917" s="49" t="n">
        <f aca="false">IF($G917&lt;&gt;"",G917,"")</f>
        <v>0</v>
      </c>
      <c r="I917" s="169"/>
      <c r="J917" s="170"/>
      <c r="K917" s="171" t="str">
        <f aca="false">IF($B917&lt;&gt;"",IF(I917,(INDEX(P$819:Q$822,MATCH(H917,P$819:P$822),2)/I917)*1000,0),"")</f>
        <v/>
      </c>
      <c r="L917" s="171" t="str">
        <f aca="false">IF(Q$11&lt;&gt;"",IF($B917&lt;&gt;"",K917-J917,""),"")</f>
        <v/>
      </c>
      <c r="M917" s="172" t="str">
        <f aca="false">IF(B917&lt;&gt;"",RANK(L917,L$819:L$918),"")</f>
        <v/>
      </c>
      <c r="N917" s="172" t="str">
        <f aca="false">IF(B917&lt;&gt;"",'Classement Général'!BI109,"")</f>
        <v/>
      </c>
      <c r="O917" s="172" t="str">
        <f aca="false">IF(B210&lt;&gt;"",'Calculs (M1..M20)'!A112,"")</f>
        <v/>
      </c>
      <c r="P917" s="0"/>
      <c r="Q917" s="0"/>
      <c r="R917" s="0"/>
      <c r="S917" s="0"/>
      <c r="T917" s="0"/>
      <c r="U917" s="0"/>
      <c r="V917" s="0"/>
      <c r="AH917" s="49" t="n">
        <f aca="false">IF($G917&lt;&gt;"",AG917,"")</f>
        <v>0</v>
      </c>
      <c r="AI917" s="169"/>
      <c r="AJ917" s="170"/>
    </row>
    <row r="918" customFormat="false" ht="13" hidden="true" customHeight="false" outlineLevel="0" collapsed="false">
      <c r="A918" s="0"/>
      <c r="B918" s="167" t="str">
        <f aca="false">IF(B817&lt;&gt;"",B817,"")</f>
        <v/>
      </c>
      <c r="C918" s="116" t="str">
        <f aca="false">IF(C817&lt;&gt;"",C817,"")</f>
        <v/>
      </c>
      <c r="D918" s="116" t="str">
        <f aca="false">IF(D817&lt;&gt;"",D817,"")</f>
        <v/>
      </c>
      <c r="E918" s="116" t="str">
        <f aca="false">IF(E817&lt;&gt;"",E817,"")</f>
        <v/>
      </c>
      <c r="F918" s="116" t="n">
        <v>9</v>
      </c>
      <c r="G918" s="168" t="n">
        <f aca="false">G817</f>
        <v>0</v>
      </c>
      <c r="H918" s="49" t="n">
        <f aca="false">IF($G918&lt;&gt;"",G918,"")</f>
        <v>0</v>
      </c>
      <c r="I918" s="173"/>
      <c r="J918" s="174"/>
      <c r="K918" s="171" t="str">
        <f aca="false">IF($B918&lt;&gt;"",IF(I918,(INDEX(P$819:Q$822,MATCH(H918,P$819:P$822),2)/I918)*1000,0),"")</f>
        <v/>
      </c>
      <c r="L918" s="171" t="str">
        <f aca="false">IF(Q$11&lt;&gt;"",IF($B918&lt;&gt;"",K918-J918,""),"")</f>
        <v/>
      </c>
      <c r="M918" s="172" t="str">
        <f aca="false">IF(B918&lt;&gt;"",RANK(L918,L$819:L$918),"")</f>
        <v/>
      </c>
      <c r="N918" s="172" t="str">
        <f aca="false">IF(B918&lt;&gt;"",'Classement Général'!BI110,"")</f>
        <v/>
      </c>
      <c r="O918" s="172" t="str">
        <f aca="false">IF(B211&lt;&gt;"",'Calculs (M1..M20)'!A113,"")</f>
        <v/>
      </c>
      <c r="P918" s="0"/>
      <c r="Q918" s="0"/>
      <c r="R918" s="0"/>
      <c r="S918" s="0"/>
      <c r="T918" s="0"/>
      <c r="U918" s="0"/>
      <c r="V918" s="0"/>
      <c r="AH918" s="49" t="n">
        <f aca="false">IF($G918&lt;&gt;"",AG918,"")</f>
        <v>0</v>
      </c>
      <c r="AI918" s="173"/>
      <c r="AJ918" s="174"/>
    </row>
    <row r="919" customFormat="false" ht="12.5" hidden="true" customHeight="false" outlineLevel="0" collapsed="false">
      <c r="A919" s="137"/>
      <c r="B919" s="164" t="str">
        <f aca="false">IF(B818&lt;&gt;"",B818,"")</f>
        <v>Nom</v>
      </c>
      <c r="C919" s="165" t="str">
        <f aca="false">IF(C818&lt;&gt;"",C818,"")</f>
        <v>Dossard</v>
      </c>
      <c r="D919" s="165" t="str">
        <f aca="false">IF(D818&lt;&gt;"",D818,"")</f>
        <v>Freq</v>
      </c>
      <c r="E919" s="165" t="str">
        <f aca="false">IF(E818&lt;&gt;"",E818,"")</f>
        <v>Equipe</v>
      </c>
      <c r="F919" s="165" t="s">
        <v>103</v>
      </c>
      <c r="G919" s="165" t="s">
        <v>88</v>
      </c>
      <c r="H919" s="166" t="s">
        <v>104</v>
      </c>
      <c r="I919" s="141" t="s">
        <v>91</v>
      </c>
      <c r="J919" s="142" t="s">
        <v>105</v>
      </c>
      <c r="K919" s="120" t="s">
        <v>106</v>
      </c>
      <c r="L919" s="120" t="s">
        <v>107</v>
      </c>
      <c r="M919" s="120" t="s">
        <v>97</v>
      </c>
      <c r="N919" s="120" t="s">
        <v>100</v>
      </c>
      <c r="O919" s="120" t="s">
        <v>108</v>
      </c>
      <c r="P919" s="143" t="s">
        <v>104</v>
      </c>
      <c r="Q919" s="144" t="s">
        <v>109</v>
      </c>
      <c r="R919" s="145" t="s">
        <v>110</v>
      </c>
      <c r="S919" s="146" t="s">
        <v>111</v>
      </c>
      <c r="T919" s="147" t="s">
        <v>112</v>
      </c>
      <c r="U919" s="5" t="s">
        <v>104</v>
      </c>
      <c r="V919" s="0"/>
      <c r="AH919" s="166" t="s">
        <v>104</v>
      </c>
      <c r="AI919" s="141" t="s">
        <v>91</v>
      </c>
      <c r="AJ919" s="142" t="s">
        <v>105</v>
      </c>
    </row>
    <row r="920" customFormat="false" ht="13" hidden="true" customHeight="false" outlineLevel="0" collapsed="false">
      <c r="A920" s="0"/>
      <c r="B920" s="167" t="str">
        <f aca="false">IF(B819&lt;&gt;"",B819,"")</f>
        <v>Sébastien CHABAUD</v>
      </c>
      <c r="C920" s="116" t="n">
        <f aca="false">IF(C819&lt;&gt;"",C819,"")</f>
        <v>1</v>
      </c>
      <c r="D920" s="116" t="str">
        <f aca="false">IF(D819&lt;&gt;"",D819,"")</f>
        <v>2.4GHz</v>
      </c>
      <c r="E920" s="116" t="str">
        <f aca="false">IF(E819&lt;&gt;"",E819,"")</f>
        <v/>
      </c>
      <c r="F920" s="116" t="n">
        <v>10</v>
      </c>
      <c r="G920" s="168" t="n">
        <f aca="false">G819</f>
        <v>1</v>
      </c>
      <c r="H920" s="49" t="n">
        <f aca="false">IF($G920&lt;&gt;"",G920,"")</f>
        <v>1</v>
      </c>
      <c r="I920" s="169"/>
      <c r="J920" s="170"/>
      <c r="K920" s="171" t="n">
        <f aca="false">IF($B920&lt;&gt;"",IF(I920,(INDEX(P$920:Q$923,MATCH(H920,P$920:P$923),2)/I920)*1000,0),"")</f>
        <v>0</v>
      </c>
      <c r="L920" s="171" t="str">
        <f aca="false">IF(Q$920&lt;&gt;"",IF($B920&lt;&gt;"",K920-$J920,""),"")</f>
        <v/>
      </c>
      <c r="M920" s="172" t="e">
        <f aca="false">IF(B920&lt;&gt;"",RANK(L920,L$920:L$1019),"")</f>
        <v>#VALUE!</v>
      </c>
      <c r="N920" s="172" t="str">
        <f aca="false">IF(B920&lt;&gt;"",'Classement Général'!BJ11,"")</f>
        <v/>
      </c>
      <c r="O920" s="172" t="n">
        <f aca="false">IF(B112&lt;&gt;"",'Calculs (M1..M20)'!A14,"")</f>
        <v>22</v>
      </c>
      <c r="P920" s="154" t="n">
        <f aca="false">IF(DMIN($H919:$I1020,$P$10,$U$10:$U$11)&lt;&gt;0,1,"")</f>
        <v>1</v>
      </c>
      <c r="Q920" s="155" t="str">
        <f aca="false">IF(DMIN($H919:$I1020,$I$10,$U$10:$U$11)&lt;&gt;0,DMIN($H919:$I1020,$I$10,$U$10:$U$11),"")</f>
        <v/>
      </c>
      <c r="R920" s="151" t="str">
        <f aca="false">IF(DMAX($H919:$I1020,$I$10,$U$10:$U$11)&lt;&gt;0,DMAX($H919:$I1020,$I$10,$U$10:$U$11),"")</f>
        <v/>
      </c>
      <c r="S920" s="156" t="e">
        <f aca="false">IF($P920&lt;&gt;"",IF(DAVERAGE($H919:$I1020,$I$10,$U$10:$U$11)&lt;&gt;0,DAVERAGE($H919:$I1020,$I$10,$U$10:$U$11),""),"")</f>
        <v>#DIV/0!</v>
      </c>
      <c r="T920" s="157" t="str">
        <f aca="false">IF($P920&lt;&gt;"",IF(DCOUNTA($H919:$I1020,$I$10,$U$10:$U$11)&lt;&gt;0,DCOUNTA($H919:$I1020,$I$10,$U$10:$U$11),""),"")</f>
        <v/>
      </c>
      <c r="U920" s="5" t="n">
        <v>1</v>
      </c>
      <c r="V920" s="0"/>
      <c r="AH920" s="49" t="n">
        <f aca="false">IF($G920&lt;&gt;"",AG920,"")</f>
        <v>0</v>
      </c>
      <c r="AI920" s="169"/>
      <c r="AJ920" s="170"/>
    </row>
    <row r="921" customFormat="false" ht="13" hidden="true" customHeight="false" outlineLevel="0" collapsed="false">
      <c r="A921" s="0"/>
      <c r="B921" s="167" t="str">
        <f aca="false">IF(B820&lt;&gt;"",B820,"")</f>
        <v>Herve DALL AVA</v>
      </c>
      <c r="C921" s="116" t="n">
        <f aca="false">IF(C820&lt;&gt;"",C820,"")</f>
        <v>2</v>
      </c>
      <c r="D921" s="116" t="str">
        <f aca="false">IF(D820&lt;&gt;"",D820,"")</f>
        <v>2.4GHz</v>
      </c>
      <c r="E921" s="116" t="str">
        <f aca="false">IF(E820&lt;&gt;"",E820,"")</f>
        <v/>
      </c>
      <c r="F921" s="116" t="n">
        <v>10</v>
      </c>
      <c r="G921" s="168" t="n">
        <f aca="false">G820</f>
        <v>1</v>
      </c>
      <c r="H921" s="49" t="n">
        <f aca="false">IF($G921&lt;&gt;"",G921,"")</f>
        <v>1</v>
      </c>
      <c r="I921" s="169"/>
      <c r="J921" s="170"/>
      <c r="K921" s="171" t="n">
        <f aca="false">IF($B921&lt;&gt;"",IF(I921,(INDEX(P$920:Q$923,MATCH(H921,P$920:P$923),2)/I921)*1000,0),"")</f>
        <v>0</v>
      </c>
      <c r="L921" s="171" t="n">
        <f aca="false">IF(Q$11&lt;&gt;"",IF($B921&lt;&gt;"",K921-J921,""),"")</f>
        <v>0</v>
      </c>
      <c r="M921" s="172" t="n">
        <f aca="false">IF(B921&lt;&gt;"",RANK(L921,L$920:L$1019),"")</f>
        <v>1</v>
      </c>
      <c r="N921" s="172" t="str">
        <f aca="false">IF(B921&lt;&gt;"",'Classement Général'!BJ12,"")</f>
        <v/>
      </c>
      <c r="O921" s="172" t="n">
        <f aca="false">IF(B113&lt;&gt;"",'Calculs (M1..M20)'!A15,"")</f>
        <v>8</v>
      </c>
      <c r="P921" s="154" t="str">
        <f aca="false">IF(DMIN($H919:$I1020,$P$10,$U$12:$U$13)&lt;&gt;0,2,"")</f>
        <v/>
      </c>
      <c r="Q921" s="155" t="str">
        <f aca="false">IF(DMIN($H919:$I1020,$I$10,$U$12:$U$13)&lt;&gt;0,DMIN($H919:$I1020,$I$10,$U$12:$U$13),"")</f>
        <v/>
      </c>
      <c r="R921" s="151" t="str">
        <f aca="false">IF(DMAX($H919:$I1020,$I$10,$U$12:$U$13)&lt;&gt;0,DMAX($H919:$I1020,$I$10,$U$12:$U$13),"")</f>
        <v/>
      </c>
      <c r="S921" s="156" t="str">
        <f aca="false">IF($P921&lt;&gt;"",IF(DAVERAGE($H919:$I1020,$I$10,$U$12:$U$13)&lt;&gt;0,DAVERAGE($H919:$I1020,$I$10,$U$12:$U$13),""),"")</f>
        <v/>
      </c>
      <c r="T921" s="157" t="str">
        <f aca="false">IF($P920&lt;&gt;"",IF(DCOUNTA($H919:$I1020,$I$10,$U$12:$U$13)&lt;&gt;0,DCOUNTA($H919:$I1020,$I$10,$U$12:$U$13),""),"")</f>
        <v/>
      </c>
      <c r="U921" s="5" t="s">
        <v>104</v>
      </c>
      <c r="V921" s="0"/>
      <c r="AH921" s="49" t="n">
        <f aca="false">IF($G921&lt;&gt;"",AG921,"")</f>
        <v>0</v>
      </c>
      <c r="AI921" s="169"/>
      <c r="AJ921" s="170"/>
    </row>
    <row r="922" customFormat="false" ht="13" hidden="true" customHeight="false" outlineLevel="0" collapsed="false">
      <c r="A922" s="0"/>
      <c r="B922" s="167" t="str">
        <f aca="false">IF(B821&lt;&gt;"",B821,"")</f>
        <v>Jean Luc FOUCHER</v>
      </c>
      <c r="C922" s="116" t="n">
        <f aca="false">IF(C821&lt;&gt;"",C821,"")</f>
        <v>3</v>
      </c>
      <c r="D922" s="116" t="str">
        <f aca="false">IF(D821&lt;&gt;"",D821,"")</f>
        <v>2.4GHz</v>
      </c>
      <c r="E922" s="116" t="str">
        <f aca="false">IF(E821&lt;&gt;"",E821,"")</f>
        <v/>
      </c>
      <c r="F922" s="116" t="n">
        <v>10</v>
      </c>
      <c r="G922" s="168" t="n">
        <f aca="false">G821</f>
        <v>1</v>
      </c>
      <c r="H922" s="49" t="n">
        <f aca="false">IF($G922&lt;&gt;"",G922,"")</f>
        <v>1</v>
      </c>
      <c r="I922" s="169"/>
      <c r="J922" s="170"/>
      <c r="K922" s="171" t="n">
        <f aca="false">IF($B922&lt;&gt;"",IF(I922,(INDEX(P$920:Q$923,MATCH(H922,P$920:P$923),2)/I922)*1000,0),"")</f>
        <v>0</v>
      </c>
      <c r="L922" s="171" t="n">
        <f aca="false">IF(Q$11&lt;&gt;"",IF($B922&lt;&gt;"",K922-J922,""),"")</f>
        <v>0</v>
      </c>
      <c r="M922" s="172" t="n">
        <f aca="false">IF(B922&lt;&gt;"",RANK(L922,L$920:L$1019),"")</f>
        <v>1</v>
      </c>
      <c r="N922" s="172" t="str">
        <f aca="false">IF(B922&lt;&gt;"",'Classement Général'!BJ13,"")</f>
        <v/>
      </c>
      <c r="O922" s="172" t="n">
        <f aca="false">IF(B114&lt;&gt;"",'Calculs (M1..M20)'!A16,"")</f>
        <v>15</v>
      </c>
      <c r="P922" s="154" t="str">
        <f aca="false">IF(DMIN($H919:$I1020,$P$10,$U$14:$U$15)&lt;&gt;0,3,"")</f>
        <v/>
      </c>
      <c r="Q922" s="155" t="str">
        <f aca="false">IF(DMIN($H919:$I1020,$I$10,$U$14:$U$15)&lt;&gt;0,DMIN($H919:$I1020,$I$10,$U$14:$U$15),"")</f>
        <v/>
      </c>
      <c r="R922" s="151" t="str">
        <f aca="false">IF(DMAX($H919:$I1020,$I$10,$U$14:$U$15)&lt;&gt;0,DMAX($H919:$I1020,$I$10,$U$14:$U$15),"")</f>
        <v/>
      </c>
      <c r="S922" s="156" t="str">
        <f aca="false">IF($P922&lt;&gt;"",IF(DAVERAGE($H919:$I1020,$I$10,$U$14:$U$15)&lt;&gt;0,DAVERAGE($H919:$I1020,$I$10,$U$14:$U$15),""),"")</f>
        <v/>
      </c>
      <c r="T922" s="157" t="str">
        <f aca="false">IF($P922&lt;&gt;"",IF(DCOUNTA($H919:$I1020,$I$10,$U$14:$U$15)&lt;&gt;0,DCOUNTA($H919:$I1020,$I$10,$U$14:$U$15),""),"")</f>
        <v/>
      </c>
      <c r="U922" s="5" t="n">
        <v>2</v>
      </c>
      <c r="V922" s="0"/>
      <c r="AH922" s="49" t="n">
        <f aca="false">IF($G922&lt;&gt;"",AG922,"")</f>
        <v>0</v>
      </c>
      <c r="AI922" s="169"/>
      <c r="AJ922" s="170"/>
    </row>
    <row r="923" customFormat="false" ht="13.5" hidden="true" customHeight="false" outlineLevel="0" collapsed="false">
      <c r="A923" s="0"/>
      <c r="B923" s="167" t="str">
        <f aca="false">IF(B822&lt;&gt;"",B822,"")</f>
        <v>Thomas DELARBRE</v>
      </c>
      <c r="C923" s="116" t="n">
        <f aca="false">IF(C822&lt;&gt;"",C822,"")</f>
        <v>4</v>
      </c>
      <c r="D923" s="116" t="str">
        <f aca="false">IF(D822&lt;&gt;"",D822,"")</f>
        <v>2.4GHz</v>
      </c>
      <c r="E923" s="116" t="str">
        <f aca="false">IF(E822&lt;&gt;"",E822,"")</f>
        <v/>
      </c>
      <c r="F923" s="116" t="n">
        <v>10</v>
      </c>
      <c r="G923" s="168" t="n">
        <f aca="false">G822</f>
        <v>1</v>
      </c>
      <c r="H923" s="49" t="n">
        <f aca="false">IF($G923&lt;&gt;"",G923,"")</f>
        <v>1</v>
      </c>
      <c r="I923" s="169"/>
      <c r="J923" s="170"/>
      <c r="K923" s="171" t="n">
        <f aca="false">IF($B923&lt;&gt;"",IF(I923,(INDEX(P$920:Q$923,MATCH(H923,P$920:P$923),2)/I923)*1000,0),"")</f>
        <v>0</v>
      </c>
      <c r="L923" s="171" t="n">
        <f aca="false">IF(Q$11&lt;&gt;"",IF($B923&lt;&gt;"",K923-J923,""),"")</f>
        <v>0</v>
      </c>
      <c r="M923" s="172" t="n">
        <f aca="false">IF(B923&lt;&gt;"",RANK(L923,L$920:L$1019),"")</f>
        <v>1</v>
      </c>
      <c r="N923" s="172" t="str">
        <f aca="false">IF(B923&lt;&gt;"",'Classement Général'!BJ14,"")</f>
        <v/>
      </c>
      <c r="O923" s="172" t="n">
        <f aca="false">IF(B115&lt;&gt;"",'Calculs (M1..M20)'!A17,"")</f>
        <v>10</v>
      </c>
      <c r="P923" s="158" t="str">
        <f aca="false">IF(DMIN($H919:$I1020,$P$10,$U$16:$U$17)&lt;&gt;0,4,"")</f>
        <v/>
      </c>
      <c r="Q923" s="159" t="str">
        <f aca="false">IF(DMIN($H919:$I1020,$I$10,$U$16:$U$17)&lt;&gt;0,DMIN($H919:$I1020,$I$10,$U$16:$U$17),"")</f>
        <v/>
      </c>
      <c r="R923" s="160" t="str">
        <f aca="false">IF(DMAX($H919:$I1020,$I$10,$U$16:$U$17)&lt;&gt;0,DMAX($H919:$I1020,$I$10,$U$16:$U$17),"")</f>
        <v/>
      </c>
      <c r="S923" s="161" t="str">
        <f aca="false">IF($P923&lt;&gt;"",IF(DAVERAGE($H919:$I1020,$I$10,$U$16:$U$17)&lt;&gt;0,DAVERAGE($H919:$I1020,$I$10,$U$16:$U$17),""),"")</f>
        <v/>
      </c>
      <c r="T923" s="162" t="str">
        <f aca="false">IF($P922&lt;&gt;"",IF(DCOUNTA($H919:$I1020,$I$10,$U$16:$U$17)&lt;&gt;0,DCOUNTA($H919:$I1020,$I$10,$U$16:$U$17),""),"")</f>
        <v/>
      </c>
      <c r="U923" s="5" t="s">
        <v>104</v>
      </c>
      <c r="V923" s="0"/>
      <c r="AH923" s="49" t="n">
        <f aca="false">IF($G923&lt;&gt;"",AG923,"")</f>
        <v>0</v>
      </c>
      <c r="AI923" s="169"/>
      <c r="AJ923" s="170"/>
    </row>
    <row r="924" customFormat="false" ht="13.5" hidden="true" customHeight="false" outlineLevel="0" collapsed="false">
      <c r="A924" s="0"/>
      <c r="B924" s="167" t="str">
        <f aca="false">IF(B823&lt;&gt;"",B823,"")</f>
        <v>Pierre DIATTA</v>
      </c>
      <c r="C924" s="116" t="n">
        <f aca="false">IF(C823&lt;&gt;"",C823,"")</f>
        <v>5</v>
      </c>
      <c r="D924" s="116" t="str">
        <f aca="false">IF(D823&lt;&gt;"",D823,"")</f>
        <v>2.4GHz</v>
      </c>
      <c r="E924" s="116" t="str">
        <f aca="false">IF(E823&lt;&gt;"",E823,"")</f>
        <v/>
      </c>
      <c r="F924" s="116" t="n">
        <v>10</v>
      </c>
      <c r="G924" s="168" t="n">
        <f aca="false">G823</f>
        <v>1</v>
      </c>
      <c r="H924" s="49" t="n">
        <f aca="false">IF($G924&lt;&gt;"",G924,"")</f>
        <v>1</v>
      </c>
      <c r="I924" s="169"/>
      <c r="J924" s="170"/>
      <c r="K924" s="171" t="n">
        <f aca="false">IF($B924&lt;&gt;"",IF(I924,(INDEX(P$920:Q$923,MATCH(H924,P$920:P$923),2)/I924)*1000,0),"")</f>
        <v>0</v>
      </c>
      <c r="L924" s="171" t="n">
        <f aca="false">IF(Q$11&lt;&gt;"",IF($B924&lt;&gt;"",K924-J924,""),"")</f>
        <v>0</v>
      </c>
      <c r="M924" s="172" t="n">
        <f aca="false">IF(B924&lt;&gt;"",RANK(L924,L$920:L$1019),"")</f>
        <v>1</v>
      </c>
      <c r="N924" s="172" t="str">
        <f aca="false">IF(B924&lt;&gt;"",'Classement Général'!BJ15,"")</f>
        <v/>
      </c>
      <c r="O924" s="172" t="n">
        <f aca="false">IF(B116&lt;&gt;"",'Calculs (M1..M20)'!A18,"")</f>
        <v>20</v>
      </c>
      <c r="P924" s="5"/>
      <c r="Q924" s="5"/>
      <c r="R924" s="0"/>
      <c r="S924" s="0"/>
      <c r="T924" s="163" t="n">
        <f aca="false">SUM(T920:T923)</f>
        <v>0</v>
      </c>
      <c r="U924" s="5" t="n">
        <v>3</v>
      </c>
      <c r="V924" s="1" t="n">
        <f aca="false">T924</f>
        <v>0</v>
      </c>
      <c r="AH924" s="49" t="n">
        <f aca="false">IF($G924&lt;&gt;"",AG924,"")</f>
        <v>0</v>
      </c>
      <c r="AI924" s="169"/>
      <c r="AJ924" s="170"/>
    </row>
    <row r="925" customFormat="false" ht="13" hidden="true" customHeight="false" outlineLevel="0" collapsed="false">
      <c r="A925" s="0"/>
      <c r="B925" s="167" t="str">
        <f aca="false">IF(B824&lt;&gt;"",B824,"")</f>
        <v>Olivier MONET</v>
      </c>
      <c r="C925" s="116" t="n">
        <f aca="false">IF(C824&lt;&gt;"",C824,"")</f>
        <v>6</v>
      </c>
      <c r="D925" s="116" t="str">
        <f aca="false">IF(D824&lt;&gt;"",D824,"")</f>
        <v>41.110MHz</v>
      </c>
      <c r="E925" s="116" t="str">
        <f aca="false">IF(E824&lt;&gt;"",E824,"")</f>
        <v/>
      </c>
      <c r="F925" s="116" t="n">
        <v>10</v>
      </c>
      <c r="G925" s="168" t="n">
        <f aca="false">G824</f>
        <v>1</v>
      </c>
      <c r="H925" s="49" t="n">
        <f aca="false">IF($G925&lt;&gt;"",G925,"")</f>
        <v>1</v>
      </c>
      <c r="I925" s="169"/>
      <c r="J925" s="170"/>
      <c r="K925" s="171" t="n">
        <f aca="false">IF($B925&lt;&gt;"",IF(I925,(INDEX(P$920:Q$923,MATCH(H925,P$920:P$923),2)/I925)*1000,0),"")</f>
        <v>0</v>
      </c>
      <c r="L925" s="171" t="n">
        <f aca="false">IF(Q$11&lt;&gt;"",IF($B925&lt;&gt;"",K925-J925,""),"")</f>
        <v>0</v>
      </c>
      <c r="M925" s="172" t="n">
        <f aca="false">IF(B925&lt;&gt;"",RANK(L925,L$920:L$1019),"")</f>
        <v>1</v>
      </c>
      <c r="N925" s="172" t="str">
        <f aca="false">IF(B925&lt;&gt;"",'Classement Général'!BJ16,"")</f>
        <v/>
      </c>
      <c r="O925" s="172" t="n">
        <f aca="false">IF(B117&lt;&gt;"",'Calculs (M1..M20)'!A19,"")</f>
        <v>6</v>
      </c>
      <c r="P925" s="5"/>
      <c r="Q925" s="5"/>
      <c r="R925" s="0"/>
      <c r="S925" s="0"/>
      <c r="T925" s="0"/>
      <c r="U925" s="5" t="s">
        <v>104</v>
      </c>
      <c r="V925" s="0"/>
      <c r="AH925" s="49" t="n">
        <f aca="false">IF($G925&lt;&gt;"",AG925,"")</f>
        <v>0</v>
      </c>
      <c r="AI925" s="169"/>
      <c r="AJ925" s="170"/>
    </row>
    <row r="926" customFormat="false" ht="13" hidden="true" customHeight="false" outlineLevel="0" collapsed="false">
      <c r="A926" s="0"/>
      <c r="B926" s="167" t="str">
        <f aca="false">IF(B825&lt;&gt;"",B825,"")</f>
        <v>Pierre RONDEL</v>
      </c>
      <c r="C926" s="116" t="n">
        <f aca="false">IF(C825&lt;&gt;"",C825,"")</f>
        <v>7</v>
      </c>
      <c r="D926" s="116" t="str">
        <f aca="false">IF(D825&lt;&gt;"",D825,"")</f>
        <v>2.4GHz</v>
      </c>
      <c r="E926" s="116" t="str">
        <f aca="false">IF(E825&lt;&gt;"",E825,"")</f>
        <v/>
      </c>
      <c r="F926" s="116" t="n">
        <v>10</v>
      </c>
      <c r="G926" s="168" t="n">
        <f aca="false">G825</f>
        <v>1</v>
      </c>
      <c r="H926" s="49" t="n">
        <f aca="false">IF($G926&lt;&gt;"",G926,"")</f>
        <v>1</v>
      </c>
      <c r="I926" s="169"/>
      <c r="J926" s="170"/>
      <c r="K926" s="171" t="n">
        <f aca="false">IF($B926&lt;&gt;"",IF(I926,(INDEX(P$920:Q$923,MATCH(H926,P$920:P$923),2)/I926)*1000,0),"")</f>
        <v>0</v>
      </c>
      <c r="L926" s="171" t="n">
        <f aca="false">IF(Q$11&lt;&gt;"",IF($B926&lt;&gt;"",K926-J926,""),"")</f>
        <v>0</v>
      </c>
      <c r="M926" s="172" t="n">
        <f aca="false">IF(B926&lt;&gt;"",RANK(L926,L$920:L$1019),"")</f>
        <v>1</v>
      </c>
      <c r="N926" s="172" t="str">
        <f aca="false">IF(B926&lt;&gt;"",'Classement Général'!BJ17,"")</f>
        <v/>
      </c>
      <c r="O926" s="172" t="n">
        <f aca="false">IF(B118&lt;&gt;"",'Calculs (M1..M20)'!A20,"")</f>
        <v>1</v>
      </c>
      <c r="P926" s="5"/>
      <c r="Q926" s="5"/>
      <c r="R926" s="0"/>
      <c r="S926" s="0"/>
      <c r="T926" s="0"/>
      <c r="U926" s="5" t="n">
        <v>4</v>
      </c>
      <c r="V926" s="0"/>
      <c r="AH926" s="49" t="n">
        <f aca="false">IF($G926&lt;&gt;"",AG926,"")</f>
        <v>0</v>
      </c>
      <c r="AI926" s="169"/>
      <c r="AJ926" s="170"/>
    </row>
    <row r="927" customFormat="false" ht="13" hidden="true" customHeight="false" outlineLevel="0" collapsed="false">
      <c r="A927" s="0"/>
      <c r="B927" s="167" t="str">
        <f aca="false">IF(B826&lt;&gt;"",B826,"")</f>
        <v>Andreas FRICKE</v>
      </c>
      <c r="C927" s="116" t="n">
        <f aca="false">IF(C826&lt;&gt;"",C826,"")</f>
        <v>8</v>
      </c>
      <c r="D927" s="116" t="str">
        <f aca="false">IF(D826&lt;&gt;"",D826,"")</f>
        <v>2.4GHz</v>
      </c>
      <c r="E927" s="116" t="str">
        <f aca="false">IF(E826&lt;&gt;"",E826,"")</f>
        <v/>
      </c>
      <c r="F927" s="116" t="n">
        <v>10</v>
      </c>
      <c r="G927" s="168" t="n">
        <f aca="false">G826</f>
        <v>1</v>
      </c>
      <c r="H927" s="49" t="n">
        <f aca="false">IF($G927&lt;&gt;"",G927,"")</f>
        <v>1</v>
      </c>
      <c r="I927" s="169"/>
      <c r="J927" s="170"/>
      <c r="K927" s="171" t="n">
        <f aca="false">IF($B927&lt;&gt;"",IF(I927,(INDEX(P$920:Q$923,MATCH(H927,P$920:P$923),2)/I927)*1000,0),"")</f>
        <v>0</v>
      </c>
      <c r="L927" s="171" t="n">
        <f aca="false">IF(Q$11&lt;&gt;"",IF($B927&lt;&gt;"",K927-J927,""),"")</f>
        <v>0</v>
      </c>
      <c r="M927" s="172" t="n">
        <f aca="false">IF(B927&lt;&gt;"",RANK(L927,L$920:L$1019),"")</f>
        <v>1</v>
      </c>
      <c r="N927" s="172" t="str">
        <f aca="false">IF(B927&lt;&gt;"",'Classement Général'!BJ18,"")</f>
        <v/>
      </c>
      <c r="O927" s="172" t="n">
        <f aca="false">IF(B119&lt;&gt;"",'Calculs (M1..M20)'!A21,"")</f>
        <v>18</v>
      </c>
      <c r="P927" s="5"/>
      <c r="Q927" s="5"/>
      <c r="R927" s="0"/>
      <c r="S927" s="0"/>
      <c r="T927" s="0"/>
      <c r="U927" s="0"/>
      <c r="V927" s="0"/>
      <c r="AH927" s="49" t="n">
        <f aca="false">IF($G927&lt;&gt;"",AG927,"")</f>
        <v>0</v>
      </c>
      <c r="AI927" s="169"/>
      <c r="AJ927" s="170"/>
    </row>
    <row r="928" customFormat="false" ht="13" hidden="true" customHeight="false" outlineLevel="0" collapsed="false">
      <c r="A928" s="0"/>
      <c r="B928" s="167" t="str">
        <f aca="false">IF(B827&lt;&gt;"",B827,"")</f>
        <v>Thomas FAURE</v>
      </c>
      <c r="C928" s="116" t="n">
        <f aca="false">IF(C827&lt;&gt;"",C827,"")</f>
        <v>9</v>
      </c>
      <c r="D928" s="116" t="str">
        <f aca="false">IF(D827&lt;&gt;"",D827,"")</f>
        <v>2.4GHz</v>
      </c>
      <c r="E928" s="116" t="str">
        <f aca="false">IF(E827&lt;&gt;"",E827,"")</f>
        <v/>
      </c>
      <c r="F928" s="116" t="n">
        <v>10</v>
      </c>
      <c r="G928" s="168" t="n">
        <f aca="false">G827</f>
        <v>1</v>
      </c>
      <c r="H928" s="49" t="n">
        <f aca="false">IF($G928&lt;&gt;"",G928,"")</f>
        <v>1</v>
      </c>
      <c r="I928" s="169"/>
      <c r="J928" s="170"/>
      <c r="K928" s="171" t="n">
        <f aca="false">IF($B928&lt;&gt;"",IF(I928,(INDEX(P$920:Q$923,MATCH(H928,P$920:P$923),2)/I928)*1000,0),"")</f>
        <v>0</v>
      </c>
      <c r="L928" s="171" t="n">
        <f aca="false">IF(Q$11&lt;&gt;"",IF($B928&lt;&gt;"",K928-J928,""),"")</f>
        <v>0</v>
      </c>
      <c r="M928" s="172" t="n">
        <f aca="false">IF(B928&lt;&gt;"",RANK(L928,L$920:L$1019),"")</f>
        <v>1</v>
      </c>
      <c r="N928" s="172" t="str">
        <f aca="false">IF(B928&lt;&gt;"",'Classement Général'!BJ19,"")</f>
        <v/>
      </c>
      <c r="O928" s="172" t="n">
        <f aca="false">IF(B120&lt;&gt;"",'Calculs (M1..M20)'!A22,"")</f>
        <v>11</v>
      </c>
      <c r="P928" s="0"/>
      <c r="Q928" s="0"/>
      <c r="R928" s="0"/>
      <c r="S928" s="0"/>
      <c r="T928" s="0"/>
      <c r="U928" s="0"/>
      <c r="V928" s="0"/>
      <c r="AH928" s="49" t="n">
        <f aca="false">IF($G928&lt;&gt;"",AG928,"")</f>
        <v>0</v>
      </c>
      <c r="AI928" s="169"/>
      <c r="AJ928" s="170"/>
    </row>
    <row r="929" customFormat="false" ht="13" hidden="true" customHeight="false" outlineLevel="0" collapsed="false">
      <c r="A929" s="0"/>
      <c r="B929" s="167" t="str">
        <f aca="false">IF(B828&lt;&gt;"",B828,"")</f>
        <v>Philippe LANES</v>
      </c>
      <c r="C929" s="116" t="n">
        <f aca="false">IF(C828&lt;&gt;"",C828,"")</f>
        <v>10</v>
      </c>
      <c r="D929" s="116" t="str">
        <f aca="false">IF(D828&lt;&gt;"",D828,"")</f>
        <v>2.4GHz</v>
      </c>
      <c r="E929" s="116" t="str">
        <f aca="false">IF(E828&lt;&gt;"",E828,"")</f>
        <v/>
      </c>
      <c r="F929" s="116" t="n">
        <v>10</v>
      </c>
      <c r="G929" s="168" t="n">
        <f aca="false">G828</f>
        <v>1</v>
      </c>
      <c r="H929" s="49" t="n">
        <f aca="false">IF($G929&lt;&gt;"",G929,"")</f>
        <v>1</v>
      </c>
      <c r="I929" s="169"/>
      <c r="J929" s="170"/>
      <c r="K929" s="171" t="n">
        <f aca="false">IF($B929&lt;&gt;"",IF(I929,(INDEX(P$920:Q$923,MATCH(H929,P$920:P$923),2)/I929)*1000,0),"")</f>
        <v>0</v>
      </c>
      <c r="L929" s="171" t="n">
        <f aca="false">IF(Q$11&lt;&gt;"",IF($B929&lt;&gt;"",K929-J929,""),"")</f>
        <v>0</v>
      </c>
      <c r="M929" s="172" t="n">
        <f aca="false">IF(B929&lt;&gt;"",RANK(L929,L$920:L$1019),"")</f>
        <v>1</v>
      </c>
      <c r="N929" s="172" t="str">
        <f aca="false">IF(B929&lt;&gt;"",'Classement Général'!BJ20,"")</f>
        <v/>
      </c>
      <c r="O929" s="172" t="n">
        <f aca="false">IF(B121&lt;&gt;"",'Calculs (M1..M20)'!A23,"")</f>
        <v>14</v>
      </c>
      <c r="P929" s="0"/>
      <c r="Q929" s="0"/>
      <c r="R929" s="0"/>
      <c r="S929" s="0"/>
      <c r="T929" s="0"/>
      <c r="U929" s="0"/>
      <c r="V929" s="0"/>
      <c r="AH929" s="49" t="n">
        <f aca="false">IF($G929&lt;&gt;"",AG929,"")</f>
        <v>0</v>
      </c>
      <c r="AI929" s="169"/>
      <c r="AJ929" s="170"/>
    </row>
    <row r="930" customFormat="false" ht="13" hidden="true" customHeight="false" outlineLevel="0" collapsed="false">
      <c r="A930" s="0"/>
      <c r="B930" s="167" t="str">
        <f aca="false">IF(B829&lt;&gt;"",B829,"")</f>
        <v>Julien HONOR</v>
      </c>
      <c r="C930" s="116" t="n">
        <f aca="false">IF(C829&lt;&gt;"",C829,"")</f>
        <v>11</v>
      </c>
      <c r="D930" s="116" t="str">
        <f aca="false">IF(D829&lt;&gt;"",D829,"")</f>
        <v>2.4GHz</v>
      </c>
      <c r="E930" s="116" t="str">
        <f aca="false">IF(E829&lt;&gt;"",E829,"")</f>
        <v/>
      </c>
      <c r="F930" s="116" t="n">
        <v>10</v>
      </c>
      <c r="G930" s="168" t="n">
        <f aca="false">G829</f>
        <v>1</v>
      </c>
      <c r="H930" s="49" t="n">
        <f aca="false">IF($G930&lt;&gt;"",G930,"")</f>
        <v>1</v>
      </c>
      <c r="I930" s="169"/>
      <c r="J930" s="170"/>
      <c r="K930" s="171" t="n">
        <f aca="false">IF($B930&lt;&gt;"",IF(I930,(INDEX(P$920:Q$923,MATCH(H930,P$920:P$923),2)/I930)*1000,0),"")</f>
        <v>0</v>
      </c>
      <c r="L930" s="171" t="n">
        <f aca="false">IF(Q$11&lt;&gt;"",IF($B930&lt;&gt;"",K930-J930,""),"")</f>
        <v>0</v>
      </c>
      <c r="M930" s="172" t="n">
        <f aca="false">IF(B930&lt;&gt;"",RANK(L930,L$920:L$1019),"")</f>
        <v>1</v>
      </c>
      <c r="N930" s="172" t="str">
        <f aca="false">IF(B930&lt;&gt;"",'Classement Général'!BJ21,"")</f>
        <v/>
      </c>
      <c r="O930" s="172" t="n">
        <f aca="false">IF(B122&lt;&gt;"",'Calculs (M1..M20)'!A24,"")</f>
        <v>3</v>
      </c>
      <c r="P930" s="0"/>
      <c r="Q930" s="0"/>
      <c r="R930" s="0"/>
      <c r="S930" s="0"/>
      <c r="T930" s="0"/>
      <c r="U930" s="0"/>
      <c r="V930" s="0"/>
      <c r="AH930" s="49" t="n">
        <f aca="false">IF($G930&lt;&gt;"",AG930,"")</f>
        <v>0</v>
      </c>
      <c r="AI930" s="169"/>
      <c r="AJ930" s="170"/>
    </row>
    <row r="931" customFormat="false" ht="13" hidden="true" customHeight="false" outlineLevel="0" collapsed="false">
      <c r="A931" s="0"/>
      <c r="B931" s="167" t="str">
        <f aca="false">IF(B830&lt;&gt;"",B830,"")</f>
        <v>Michael KREBS</v>
      </c>
      <c r="C931" s="116" t="n">
        <f aca="false">IF(C830&lt;&gt;"",C830,"")</f>
        <v>12</v>
      </c>
      <c r="D931" s="116" t="str">
        <f aca="false">IF(D830&lt;&gt;"",D830,"")</f>
        <v>2.4GHz</v>
      </c>
      <c r="E931" s="116" t="str">
        <f aca="false">IF(E830&lt;&gt;"",E830,"")</f>
        <v/>
      </c>
      <c r="F931" s="116" t="n">
        <v>10</v>
      </c>
      <c r="G931" s="168" t="n">
        <f aca="false">G830</f>
        <v>1</v>
      </c>
      <c r="H931" s="49" t="n">
        <f aca="false">IF($G931&lt;&gt;"",G931,"")</f>
        <v>1</v>
      </c>
      <c r="I931" s="169"/>
      <c r="J931" s="170"/>
      <c r="K931" s="171" t="n">
        <f aca="false">IF($B931&lt;&gt;"",IF(I931,(INDEX(P$920:Q$923,MATCH(H931,P$920:P$923),2)/I931)*1000,0),"")</f>
        <v>0</v>
      </c>
      <c r="L931" s="171" t="n">
        <f aca="false">IF(Q$11&lt;&gt;"",IF($B931&lt;&gt;"",K931-J931,""),"")</f>
        <v>0</v>
      </c>
      <c r="M931" s="172" t="n">
        <f aca="false">IF(B931&lt;&gt;"",RANK(L931,L$920:L$1019),"")</f>
        <v>1</v>
      </c>
      <c r="N931" s="172" t="str">
        <f aca="false">IF(B931&lt;&gt;"",'Classement Général'!BJ22,"")</f>
        <v/>
      </c>
      <c r="O931" s="172" t="n">
        <f aca="false">IF(B123&lt;&gt;"",'Calculs (M1..M20)'!A25,"")</f>
        <v>12</v>
      </c>
      <c r="P931" s="0"/>
      <c r="Q931" s="0"/>
      <c r="R931" s="0"/>
      <c r="S931" s="0"/>
      <c r="T931" s="0"/>
      <c r="U931" s="0"/>
      <c r="V931" s="0"/>
      <c r="AH931" s="49" t="n">
        <f aca="false">IF($G931&lt;&gt;"",AG931,"")</f>
        <v>0</v>
      </c>
      <c r="AI931" s="169"/>
      <c r="AJ931" s="170"/>
    </row>
    <row r="932" customFormat="false" ht="13" hidden="true" customHeight="false" outlineLevel="0" collapsed="false">
      <c r="A932" s="0"/>
      <c r="B932" s="167" t="str">
        <f aca="false">IF(B831&lt;&gt;"",B831,"")</f>
        <v>Aubry GABANON</v>
      </c>
      <c r="C932" s="116" t="n">
        <f aca="false">IF(C831&lt;&gt;"",C831,"")</f>
        <v>13</v>
      </c>
      <c r="D932" s="116" t="str">
        <f aca="false">IF(D831&lt;&gt;"",D831,"")</f>
        <v>2.4GHz</v>
      </c>
      <c r="E932" s="116" t="str">
        <f aca="false">IF(E831&lt;&gt;"",E831,"")</f>
        <v/>
      </c>
      <c r="F932" s="116" t="n">
        <v>10</v>
      </c>
      <c r="G932" s="168" t="n">
        <f aca="false">G831</f>
        <v>1</v>
      </c>
      <c r="H932" s="49" t="n">
        <f aca="false">IF($G932&lt;&gt;"",G932,"")</f>
        <v>1</v>
      </c>
      <c r="I932" s="169"/>
      <c r="J932" s="170"/>
      <c r="K932" s="171" t="n">
        <f aca="false">IF($B932&lt;&gt;"",IF(I932,(INDEX(P$920:Q$923,MATCH(H932,P$920:P$923),2)/I932)*1000,0),"")</f>
        <v>0</v>
      </c>
      <c r="L932" s="171" t="n">
        <f aca="false">IF(Q$11&lt;&gt;"",IF($B932&lt;&gt;"",K932-J932,""),"")</f>
        <v>0</v>
      </c>
      <c r="M932" s="172" t="n">
        <f aca="false">IF(B932&lt;&gt;"",RANK(L932,L$920:L$1019),"")</f>
        <v>1</v>
      </c>
      <c r="N932" s="172" t="str">
        <f aca="false">IF(B932&lt;&gt;"",'Classement Général'!BJ23,"")</f>
        <v/>
      </c>
      <c r="O932" s="172" t="n">
        <f aca="false">IF(B124&lt;&gt;"",'Calculs (M1..M20)'!A26,"")</f>
        <v>5</v>
      </c>
      <c r="P932" s="0"/>
      <c r="Q932" s="0"/>
      <c r="R932" s="0"/>
      <c r="S932" s="0"/>
      <c r="T932" s="0"/>
      <c r="U932" s="0"/>
      <c r="V932" s="0"/>
      <c r="AH932" s="49" t="n">
        <f aca="false">IF($G932&lt;&gt;"",AG932,"")</f>
        <v>0</v>
      </c>
      <c r="AI932" s="169"/>
      <c r="AJ932" s="170"/>
    </row>
    <row r="933" customFormat="false" ht="13" hidden="true" customHeight="false" outlineLevel="0" collapsed="false">
      <c r="A933" s="0"/>
      <c r="B933" s="167" t="str">
        <f aca="false">IF(B832&lt;&gt;"",B832,"")</f>
        <v>Serge DELARBRE</v>
      </c>
      <c r="C933" s="116" t="n">
        <f aca="false">IF(C832&lt;&gt;"",C832,"")</f>
        <v>14</v>
      </c>
      <c r="D933" s="116" t="str">
        <f aca="false">IF(D832&lt;&gt;"",D832,"")</f>
        <v>2.4GHz</v>
      </c>
      <c r="E933" s="116" t="str">
        <f aca="false">IF(E832&lt;&gt;"",E832,"")</f>
        <v/>
      </c>
      <c r="F933" s="116" t="n">
        <v>10</v>
      </c>
      <c r="G933" s="168" t="n">
        <f aca="false">G832</f>
        <v>1</v>
      </c>
      <c r="H933" s="49" t="n">
        <f aca="false">IF($G933&lt;&gt;"",G933,"")</f>
        <v>1</v>
      </c>
      <c r="I933" s="169"/>
      <c r="J933" s="170"/>
      <c r="K933" s="171" t="n">
        <f aca="false">IF($B933&lt;&gt;"",IF(I933,(INDEX(P$920:Q$923,MATCH(H933,P$920:P$923),2)/I933)*1000,0),"")</f>
        <v>0</v>
      </c>
      <c r="L933" s="171" t="n">
        <f aca="false">IF(Q$11&lt;&gt;"",IF($B933&lt;&gt;"",K933-J933,""),"")</f>
        <v>0</v>
      </c>
      <c r="M933" s="172" t="n">
        <f aca="false">IF(B933&lt;&gt;"",RANK(L933,L$920:L$1019),"")</f>
        <v>1</v>
      </c>
      <c r="N933" s="172" t="str">
        <f aca="false">IF(B933&lt;&gt;"",'Classement Général'!BJ24,"")</f>
        <v/>
      </c>
      <c r="O933" s="172" t="n">
        <f aca="false">IF(B125&lt;&gt;"",'Calculs (M1..M20)'!A27,"")</f>
        <v>17</v>
      </c>
      <c r="P933" s="0"/>
      <c r="Q933" s="0"/>
      <c r="R933" s="0"/>
      <c r="S933" s="0"/>
      <c r="T933" s="0"/>
      <c r="U933" s="0"/>
      <c r="V933" s="0"/>
      <c r="AH933" s="49" t="n">
        <f aca="false">IF($G933&lt;&gt;"",AG933,"")</f>
        <v>0</v>
      </c>
      <c r="AI933" s="169"/>
      <c r="AJ933" s="170"/>
    </row>
    <row r="934" customFormat="false" ht="13" hidden="true" customHeight="false" outlineLevel="0" collapsed="false">
      <c r="A934" s="0"/>
      <c r="B934" s="167" t="str">
        <f aca="false">IF(B833&lt;&gt;"",B833,"")</f>
        <v>Arnaud LEGER</v>
      </c>
      <c r="C934" s="116" t="n">
        <f aca="false">IF(C833&lt;&gt;"",C833,"")</f>
        <v>15</v>
      </c>
      <c r="D934" s="116" t="str">
        <f aca="false">IF(D833&lt;&gt;"",D833,"")</f>
        <v>2.4GHz</v>
      </c>
      <c r="E934" s="116" t="str">
        <f aca="false">IF(E833&lt;&gt;"",E833,"")</f>
        <v/>
      </c>
      <c r="F934" s="116" t="n">
        <v>10</v>
      </c>
      <c r="G934" s="168" t="n">
        <f aca="false">G833</f>
        <v>1</v>
      </c>
      <c r="H934" s="49" t="n">
        <f aca="false">IF($G934&lt;&gt;"",G934,"")</f>
        <v>1</v>
      </c>
      <c r="I934" s="169"/>
      <c r="J934" s="170"/>
      <c r="K934" s="171" t="n">
        <f aca="false">IF($B934&lt;&gt;"",IF(I934,(INDEX(P$920:Q$923,MATCH(H934,P$920:P$923),2)/I934)*1000,0),"")</f>
        <v>0</v>
      </c>
      <c r="L934" s="171" t="n">
        <f aca="false">IF(Q$11&lt;&gt;"",IF($B934&lt;&gt;"",K934-J934,""),"")</f>
        <v>0</v>
      </c>
      <c r="M934" s="172" t="n">
        <f aca="false">IF(B934&lt;&gt;"",RANK(L934,L$920:L$1019),"")</f>
        <v>1</v>
      </c>
      <c r="N934" s="172" t="str">
        <f aca="false">IF(B934&lt;&gt;"",'Classement Général'!BJ25,"")</f>
        <v/>
      </c>
      <c r="O934" s="172" t="n">
        <f aca="false">IF(B126&lt;&gt;"",'Calculs (M1..M20)'!A28,"")</f>
        <v>7</v>
      </c>
      <c r="P934" s="0"/>
      <c r="Q934" s="0"/>
      <c r="R934" s="0"/>
      <c r="S934" s="0"/>
      <c r="T934" s="0"/>
      <c r="U934" s="0"/>
      <c r="V934" s="0"/>
      <c r="AH934" s="49" t="n">
        <f aca="false">IF($G934&lt;&gt;"",AG934,"")</f>
        <v>0</v>
      </c>
      <c r="AI934" s="169"/>
      <c r="AJ934" s="170"/>
    </row>
    <row r="935" customFormat="false" ht="13" hidden="true" customHeight="false" outlineLevel="0" collapsed="false">
      <c r="A935" s="0"/>
      <c r="B935" s="167" t="str">
        <f aca="false">IF(B834&lt;&gt;"",B834,"")</f>
        <v>Thierry POIGNARD</v>
      </c>
      <c r="C935" s="116" t="n">
        <f aca="false">IF(C834&lt;&gt;"",C834,"")</f>
        <v>16</v>
      </c>
      <c r="D935" s="116" t="str">
        <f aca="false">IF(D834&lt;&gt;"",D834,"")</f>
        <v>2.4GHz</v>
      </c>
      <c r="E935" s="116" t="str">
        <f aca="false">IF(E834&lt;&gt;"",E834,"")</f>
        <v/>
      </c>
      <c r="F935" s="116" t="n">
        <v>10</v>
      </c>
      <c r="G935" s="168" t="n">
        <f aca="false">G834</f>
        <v>1</v>
      </c>
      <c r="H935" s="49" t="n">
        <f aca="false">IF($G935&lt;&gt;"",G935,"")</f>
        <v>1</v>
      </c>
      <c r="I935" s="169"/>
      <c r="J935" s="170"/>
      <c r="K935" s="171" t="n">
        <f aca="false">IF($B935&lt;&gt;"",IF(I935,(INDEX(P$920:Q$923,MATCH(H935,P$920:P$923),2)/I935)*1000,0),"")</f>
        <v>0</v>
      </c>
      <c r="L935" s="171" t="n">
        <f aca="false">IF(Q$11&lt;&gt;"",IF($B935&lt;&gt;"",K935-J935,""),"")</f>
        <v>0</v>
      </c>
      <c r="M935" s="172" t="n">
        <f aca="false">IF(B935&lt;&gt;"",RANK(L935,L$920:L$1019),"")</f>
        <v>1</v>
      </c>
      <c r="N935" s="172" t="str">
        <f aca="false">IF(B935&lt;&gt;"",'Classement Général'!BJ26,"")</f>
        <v/>
      </c>
      <c r="O935" s="172" t="n">
        <f aca="false">IF(B127&lt;&gt;"",'Calculs (M1..M20)'!A29,"")</f>
        <v>13</v>
      </c>
      <c r="P935" s="0"/>
      <c r="Q935" s="0"/>
      <c r="R935" s="0"/>
      <c r="S935" s="0"/>
      <c r="T935" s="0"/>
      <c r="U935" s="0"/>
      <c r="V935" s="0"/>
      <c r="AH935" s="49" t="n">
        <f aca="false">IF($G935&lt;&gt;"",AG935,"")</f>
        <v>0</v>
      </c>
      <c r="AI935" s="169"/>
      <c r="AJ935" s="170"/>
    </row>
    <row r="936" customFormat="false" ht="13" hidden="true" customHeight="false" outlineLevel="0" collapsed="false">
      <c r="A936" s="0"/>
      <c r="B936" s="167" t="str">
        <f aca="false">IF(B835&lt;&gt;"",B835,"")</f>
        <v>Joel MARIN</v>
      </c>
      <c r="C936" s="116" t="n">
        <f aca="false">IF(C835&lt;&gt;"",C835,"")</f>
        <v>17</v>
      </c>
      <c r="D936" s="116" t="str">
        <f aca="false">IF(D835&lt;&gt;"",D835,"")</f>
        <v>2.4GHz</v>
      </c>
      <c r="E936" s="116" t="str">
        <f aca="false">IF(E835&lt;&gt;"",E835,"")</f>
        <v/>
      </c>
      <c r="F936" s="116" t="n">
        <v>10</v>
      </c>
      <c r="G936" s="168" t="n">
        <f aca="false">G835</f>
        <v>1</v>
      </c>
      <c r="H936" s="49" t="n">
        <f aca="false">IF($G936&lt;&gt;"",G936,"")</f>
        <v>1</v>
      </c>
      <c r="I936" s="169"/>
      <c r="J936" s="170"/>
      <c r="K936" s="171" t="n">
        <f aca="false">IF($B936&lt;&gt;"",IF(I936,(INDEX(P$920:Q$923,MATCH(H936,P$920:P$923),2)/I936)*1000,0),"")</f>
        <v>0</v>
      </c>
      <c r="L936" s="171" t="n">
        <f aca="false">IF(Q$11&lt;&gt;"",IF($B936&lt;&gt;"",K936-J936,""),"")</f>
        <v>0</v>
      </c>
      <c r="M936" s="172" t="n">
        <f aca="false">IF(B936&lt;&gt;"",RANK(L936,L$920:L$1019),"")</f>
        <v>1</v>
      </c>
      <c r="N936" s="172" t="str">
        <f aca="false">IF(B936&lt;&gt;"",'Classement Général'!BJ27,"")</f>
        <v/>
      </c>
      <c r="O936" s="172" t="n">
        <f aca="false">IF(B128&lt;&gt;"",'Calculs (M1..M20)'!A30,"")</f>
        <v>16</v>
      </c>
      <c r="P936" s="0"/>
      <c r="Q936" s="0"/>
      <c r="R936" s="0"/>
      <c r="S936" s="0"/>
      <c r="T936" s="0"/>
      <c r="U936" s="0"/>
      <c r="V936" s="0"/>
      <c r="AH936" s="49" t="n">
        <f aca="false">IF($G936&lt;&gt;"",AG936,"")</f>
        <v>0</v>
      </c>
      <c r="AI936" s="169"/>
      <c r="AJ936" s="170"/>
    </row>
    <row r="937" customFormat="false" ht="13" hidden="true" customHeight="false" outlineLevel="0" collapsed="false">
      <c r="A937" s="0"/>
      <c r="B937" s="167" t="str">
        <f aca="false">IF(B836&lt;&gt;"",B836,"")</f>
        <v>Matthieu MERVELET</v>
      </c>
      <c r="C937" s="116" t="n">
        <f aca="false">IF(C836&lt;&gt;"",C836,"")</f>
        <v>18</v>
      </c>
      <c r="D937" s="116" t="str">
        <f aca="false">IF(D836&lt;&gt;"",D836,"")</f>
        <v>2.4GHz</v>
      </c>
      <c r="E937" s="116" t="str">
        <f aca="false">IF(E836&lt;&gt;"",E836,"")</f>
        <v/>
      </c>
      <c r="F937" s="116" t="n">
        <v>10</v>
      </c>
      <c r="G937" s="168" t="n">
        <f aca="false">G836</f>
        <v>1</v>
      </c>
      <c r="H937" s="49" t="n">
        <f aca="false">IF($G937&lt;&gt;"",G937,"")</f>
        <v>1</v>
      </c>
      <c r="I937" s="169"/>
      <c r="J937" s="170"/>
      <c r="K937" s="171" t="n">
        <f aca="false">IF($B937&lt;&gt;"",IF(I937,(INDEX(P$920:Q$923,MATCH(H937,P$920:P$923),2)/I937)*1000,0),"")</f>
        <v>0</v>
      </c>
      <c r="L937" s="171" t="n">
        <f aca="false">IF(Q$11&lt;&gt;"",IF($B937&lt;&gt;"",K937-J937,""),"")</f>
        <v>0</v>
      </c>
      <c r="M937" s="172" t="n">
        <f aca="false">IF(B937&lt;&gt;"",RANK(L937,L$920:L$1019),"")</f>
        <v>1</v>
      </c>
      <c r="N937" s="172" t="str">
        <f aca="false">IF(B937&lt;&gt;"",'Classement Général'!BJ28,"")</f>
        <v/>
      </c>
      <c r="O937" s="172" t="n">
        <f aca="false">IF(B129&lt;&gt;"",'Calculs (M1..M20)'!A31,"")</f>
        <v>2</v>
      </c>
      <c r="P937" s="0"/>
      <c r="Q937" s="0"/>
      <c r="R937" s="0"/>
      <c r="S937" s="0"/>
      <c r="T937" s="0"/>
      <c r="U937" s="0"/>
      <c r="V937" s="0"/>
      <c r="AH937" s="49" t="n">
        <f aca="false">IF($G937&lt;&gt;"",AG937,"")</f>
        <v>0</v>
      </c>
      <c r="AI937" s="169"/>
      <c r="AJ937" s="170"/>
    </row>
    <row r="938" customFormat="false" ht="13" hidden="true" customHeight="false" outlineLevel="0" collapsed="false">
      <c r="A938" s="0"/>
      <c r="B938" s="167" t="str">
        <f aca="false">IF(B837&lt;&gt;"",B837,"")</f>
        <v>Gabriel MANTEL</v>
      </c>
      <c r="C938" s="116" t="n">
        <f aca="false">IF(C837&lt;&gt;"",C837,"")</f>
        <v>19</v>
      </c>
      <c r="D938" s="116" t="str">
        <f aca="false">IF(D837&lt;&gt;"",D837,"")</f>
        <v>2.4GHz</v>
      </c>
      <c r="E938" s="116" t="str">
        <f aca="false">IF(E837&lt;&gt;"",E837,"")</f>
        <v/>
      </c>
      <c r="F938" s="116" t="n">
        <v>10</v>
      </c>
      <c r="G938" s="168" t="n">
        <f aca="false">G837</f>
        <v>1</v>
      </c>
      <c r="H938" s="49" t="n">
        <f aca="false">IF($G938&lt;&gt;"",G938,"")</f>
        <v>1</v>
      </c>
      <c r="I938" s="169"/>
      <c r="J938" s="170"/>
      <c r="K938" s="171" t="n">
        <f aca="false">IF($B938&lt;&gt;"",IF(I938,(INDEX(P$920:Q$923,MATCH(H938,P$920:P$923),2)/I938)*1000,0),"")</f>
        <v>0</v>
      </c>
      <c r="L938" s="171" t="n">
        <f aca="false">IF(Q$11&lt;&gt;"",IF($B938&lt;&gt;"",K938-J938,""),"")</f>
        <v>0</v>
      </c>
      <c r="M938" s="172" t="n">
        <f aca="false">IF(B938&lt;&gt;"",RANK(L938,L$920:L$1019),"")</f>
        <v>1</v>
      </c>
      <c r="N938" s="172" t="str">
        <f aca="false">IF(B938&lt;&gt;"",'Classement Général'!BJ29,"")</f>
        <v/>
      </c>
      <c r="O938" s="172" t="n">
        <f aca="false">IF(B130&lt;&gt;"",'Calculs (M1..M20)'!A32,"")</f>
        <v>21</v>
      </c>
      <c r="P938" s="0"/>
      <c r="Q938" s="0"/>
      <c r="R938" s="0"/>
      <c r="S938" s="0"/>
      <c r="T938" s="0"/>
      <c r="U938" s="0"/>
      <c r="V938" s="0"/>
      <c r="AH938" s="49" t="n">
        <f aca="false">IF($G938&lt;&gt;"",AG938,"")</f>
        <v>0</v>
      </c>
      <c r="AI938" s="169"/>
      <c r="AJ938" s="170"/>
    </row>
    <row r="939" customFormat="false" ht="13" hidden="true" customHeight="false" outlineLevel="0" collapsed="false">
      <c r="A939" s="0"/>
      <c r="B939" s="167" t="str">
        <f aca="false">IF(B838&lt;&gt;"",B838,"")</f>
        <v>Sylvain PFEFFERKORN</v>
      </c>
      <c r="C939" s="116" t="n">
        <f aca="false">IF(C838&lt;&gt;"",C838,"")</f>
        <v>20</v>
      </c>
      <c r="D939" s="116" t="str">
        <f aca="false">IF(D838&lt;&gt;"",D838,"")</f>
        <v>2.4GHz</v>
      </c>
      <c r="E939" s="116" t="str">
        <f aca="false">IF(E838&lt;&gt;"",E838,"")</f>
        <v/>
      </c>
      <c r="F939" s="116" t="n">
        <v>10</v>
      </c>
      <c r="G939" s="168" t="n">
        <f aca="false">G838</f>
        <v>1</v>
      </c>
      <c r="H939" s="49" t="n">
        <f aca="false">IF($G939&lt;&gt;"",G939,"")</f>
        <v>1</v>
      </c>
      <c r="I939" s="169"/>
      <c r="J939" s="170"/>
      <c r="K939" s="171" t="n">
        <f aca="false">IF($B939&lt;&gt;"",IF(I939,(INDEX(P$920:Q$923,MATCH(H939,P$920:P$923),2)/I939)*1000,0),"")</f>
        <v>0</v>
      </c>
      <c r="L939" s="171" t="n">
        <f aca="false">IF(Q$11&lt;&gt;"",IF($B939&lt;&gt;"",K939-J939,""),"")</f>
        <v>0</v>
      </c>
      <c r="M939" s="172" t="n">
        <f aca="false">IF(B939&lt;&gt;"",RANK(L939,L$920:L$1019),"")</f>
        <v>1</v>
      </c>
      <c r="N939" s="172" t="str">
        <f aca="false">IF(B939&lt;&gt;"",'Classement Général'!BJ30,"")</f>
        <v/>
      </c>
      <c r="O939" s="172" t="n">
        <f aca="false">IF(B131&lt;&gt;"",'Calculs (M1..M20)'!A33,"")</f>
        <v>19</v>
      </c>
      <c r="P939" s="0"/>
      <c r="Q939" s="0"/>
      <c r="R939" s="0"/>
      <c r="S939" s="0"/>
      <c r="T939" s="0"/>
      <c r="U939" s="0"/>
      <c r="V939" s="0"/>
      <c r="AH939" s="49" t="n">
        <f aca="false">IF($G939&lt;&gt;"",AG939,"")</f>
        <v>0</v>
      </c>
      <c r="AI939" s="169"/>
      <c r="AJ939" s="170"/>
    </row>
    <row r="940" customFormat="false" ht="13" hidden="true" customHeight="false" outlineLevel="0" collapsed="false">
      <c r="A940" s="0"/>
      <c r="B940" s="167" t="str">
        <f aca="false">IF(B839&lt;&gt;"",B839,"")</f>
        <v>Frederic HOURS</v>
      </c>
      <c r="C940" s="116" t="n">
        <f aca="false">IF(C839&lt;&gt;"",C839,"")</f>
        <v>21</v>
      </c>
      <c r="D940" s="116" t="str">
        <f aca="false">IF(D839&lt;&gt;"",D839,"")</f>
        <v>2.4GHz</v>
      </c>
      <c r="E940" s="116" t="str">
        <f aca="false">IF(E839&lt;&gt;"",E839,"")</f>
        <v/>
      </c>
      <c r="F940" s="116" t="n">
        <v>10</v>
      </c>
      <c r="G940" s="168" t="n">
        <f aca="false">G839</f>
        <v>1</v>
      </c>
      <c r="H940" s="49" t="n">
        <f aca="false">IF($G940&lt;&gt;"",G940,"")</f>
        <v>1</v>
      </c>
      <c r="I940" s="169"/>
      <c r="J940" s="170"/>
      <c r="K940" s="171" t="n">
        <f aca="false">IF($B940&lt;&gt;"",IF(I940,(INDEX(P$920:Q$923,MATCH(H940,P$920:P$923),2)/I940)*1000,0),"")</f>
        <v>0</v>
      </c>
      <c r="L940" s="171" t="n">
        <f aca="false">IF(Q$11&lt;&gt;"",IF($B940&lt;&gt;"",K940-J940,""),"")</f>
        <v>0</v>
      </c>
      <c r="M940" s="172" t="n">
        <f aca="false">IF(B940&lt;&gt;"",RANK(L940,L$920:L$1019),"")</f>
        <v>1</v>
      </c>
      <c r="N940" s="172" t="str">
        <f aca="false">IF(B940&lt;&gt;"",'Classement Général'!BJ31,"")</f>
        <v/>
      </c>
      <c r="O940" s="172" t="n">
        <f aca="false">IF(B132&lt;&gt;"",'Calculs (M1..M20)'!A34,"")</f>
        <v>9</v>
      </c>
      <c r="P940" s="0"/>
      <c r="Q940" s="0"/>
      <c r="R940" s="0"/>
      <c r="S940" s="0"/>
      <c r="T940" s="0"/>
      <c r="U940" s="0"/>
      <c r="V940" s="0"/>
      <c r="AH940" s="49" t="n">
        <f aca="false">IF($G940&lt;&gt;"",AG940,"")</f>
        <v>0</v>
      </c>
      <c r="AI940" s="169"/>
      <c r="AJ940" s="170"/>
    </row>
    <row r="941" customFormat="false" ht="13" hidden="true" customHeight="false" outlineLevel="0" collapsed="false">
      <c r="A941" s="0"/>
      <c r="B941" s="167" t="str">
        <f aca="false">IF(B840&lt;&gt;"",B840,"")</f>
        <v>Sébastien LANES</v>
      </c>
      <c r="C941" s="116" t="n">
        <f aca="false">IF(C840&lt;&gt;"",C840,"")</f>
        <v>22</v>
      </c>
      <c r="D941" s="116" t="str">
        <f aca="false">IF(D840&lt;&gt;"",D840,"")</f>
        <v>2.4GHz</v>
      </c>
      <c r="E941" s="116" t="str">
        <f aca="false">IF(E840&lt;&gt;"",E840,"")</f>
        <v/>
      </c>
      <c r="F941" s="116" t="n">
        <v>10</v>
      </c>
      <c r="G941" s="168" t="n">
        <f aca="false">G840</f>
        <v>1</v>
      </c>
      <c r="H941" s="49" t="n">
        <f aca="false">IF($G941&lt;&gt;"",G941,"")</f>
        <v>1</v>
      </c>
      <c r="I941" s="169"/>
      <c r="J941" s="170"/>
      <c r="K941" s="171" t="n">
        <f aca="false">IF($B941&lt;&gt;"",IF(I941,(INDEX(P$920:Q$923,MATCH(H941,P$920:P$923),2)/I941)*1000,0),"")</f>
        <v>0</v>
      </c>
      <c r="L941" s="171" t="n">
        <f aca="false">IF(Q$11&lt;&gt;"",IF($B941&lt;&gt;"",K941-J941,""),"")</f>
        <v>0</v>
      </c>
      <c r="M941" s="172" t="n">
        <f aca="false">IF(B941&lt;&gt;"",RANK(L941,L$920:L$1019),"")</f>
        <v>1</v>
      </c>
      <c r="N941" s="172" t="str">
        <f aca="false">IF(B941&lt;&gt;"",'Classement Général'!BJ32,"")</f>
        <v/>
      </c>
      <c r="O941" s="172" t="n">
        <f aca="false">IF(B133&lt;&gt;"",'Calculs (M1..M20)'!A35,"")</f>
        <v>4</v>
      </c>
      <c r="P941" s="0"/>
      <c r="Q941" s="0"/>
      <c r="R941" s="0"/>
      <c r="S941" s="0"/>
      <c r="T941" s="0"/>
      <c r="U941" s="0"/>
      <c r="V941" s="0"/>
      <c r="AH941" s="49" t="n">
        <f aca="false">IF($G941&lt;&gt;"",AG941,"")</f>
        <v>0</v>
      </c>
      <c r="AI941" s="169"/>
      <c r="AJ941" s="170"/>
    </row>
    <row r="942" customFormat="false" ht="13" hidden="true" customHeight="false" outlineLevel="0" collapsed="false">
      <c r="A942" s="0"/>
      <c r="B942" s="167" t="str">
        <f aca="false">IF(B841&lt;&gt;"",B841,"")</f>
        <v/>
      </c>
      <c r="C942" s="116" t="str">
        <f aca="false">IF(C841&lt;&gt;"",C841,"")</f>
        <v/>
      </c>
      <c r="D942" s="116" t="str">
        <f aca="false">IF(D841&lt;&gt;"",D841,"")</f>
        <v/>
      </c>
      <c r="E942" s="116" t="str">
        <f aca="false">IF(E841&lt;&gt;"",E841,"")</f>
        <v/>
      </c>
      <c r="F942" s="116" t="n">
        <v>10</v>
      </c>
      <c r="G942" s="168" t="n">
        <f aca="false">G841</f>
        <v>1</v>
      </c>
      <c r="H942" s="49" t="n">
        <f aca="false">IF($G942&lt;&gt;"",G942,"")</f>
        <v>1</v>
      </c>
      <c r="I942" s="169"/>
      <c r="J942" s="170"/>
      <c r="K942" s="171" t="str">
        <f aca="false">IF($B942&lt;&gt;"",IF(I942,(INDEX(P$920:Q$923,MATCH(H942,P$920:P$923),2)/I942)*1000,0),"")</f>
        <v/>
      </c>
      <c r="L942" s="171" t="str">
        <f aca="false">IF(Q$11&lt;&gt;"",IF($B942&lt;&gt;"",K942-J942,""),"")</f>
        <v/>
      </c>
      <c r="M942" s="172" t="str">
        <f aca="false">IF(B942&lt;&gt;"",RANK(L942,L$920:L$1019),"")</f>
        <v/>
      </c>
      <c r="N942" s="172" t="str">
        <f aca="false">IF(B942&lt;&gt;"",'Classement Général'!BJ33,"")</f>
        <v/>
      </c>
      <c r="O942" s="172" t="str">
        <f aca="false">IF(B134&lt;&gt;"",'Calculs (M1..M20)'!A36,"")</f>
        <v/>
      </c>
      <c r="P942" s="0"/>
      <c r="Q942" s="0"/>
      <c r="R942" s="0"/>
      <c r="S942" s="0"/>
      <c r="T942" s="0"/>
      <c r="U942" s="0"/>
      <c r="V942" s="0"/>
      <c r="AH942" s="49" t="n">
        <f aca="false">IF($G942&lt;&gt;"",AG942,"")</f>
        <v>0</v>
      </c>
      <c r="AI942" s="169"/>
      <c r="AJ942" s="170"/>
    </row>
    <row r="943" customFormat="false" ht="13" hidden="true" customHeight="false" outlineLevel="0" collapsed="false">
      <c r="A943" s="0"/>
      <c r="B943" s="167" t="str">
        <f aca="false">IF(B842&lt;&gt;"",B842,"")</f>
        <v/>
      </c>
      <c r="C943" s="116" t="str">
        <f aca="false">IF(C842&lt;&gt;"",C842,"")</f>
        <v/>
      </c>
      <c r="D943" s="116" t="str">
        <f aca="false">IF(D842&lt;&gt;"",D842,"")</f>
        <v/>
      </c>
      <c r="E943" s="116" t="str">
        <f aca="false">IF(E842&lt;&gt;"",E842,"")</f>
        <v/>
      </c>
      <c r="F943" s="116" t="n">
        <v>10</v>
      </c>
      <c r="G943" s="168" t="n">
        <f aca="false">G842</f>
        <v>1</v>
      </c>
      <c r="H943" s="49" t="n">
        <f aca="false">IF($G943&lt;&gt;"",G943,"")</f>
        <v>1</v>
      </c>
      <c r="I943" s="169"/>
      <c r="J943" s="170"/>
      <c r="K943" s="171" t="str">
        <f aca="false">IF($B943&lt;&gt;"",IF(I943,(INDEX(P$920:Q$923,MATCH(H943,P$920:P$923),2)/I943)*1000,0),"")</f>
        <v/>
      </c>
      <c r="L943" s="171" t="str">
        <f aca="false">IF(Q$11&lt;&gt;"",IF($B943&lt;&gt;"",K943-J943,""),"")</f>
        <v/>
      </c>
      <c r="M943" s="172" t="str">
        <f aca="false">IF(B943&lt;&gt;"",RANK(L943,L$920:L$1019),"")</f>
        <v/>
      </c>
      <c r="N943" s="172" t="str">
        <f aca="false">IF(B943&lt;&gt;"",'Classement Général'!BJ34,"")</f>
        <v/>
      </c>
      <c r="O943" s="172" t="str">
        <f aca="false">IF(B135&lt;&gt;"",'Calculs (M1..M20)'!A37,"")</f>
        <v/>
      </c>
      <c r="P943" s="0"/>
      <c r="Q943" s="0"/>
      <c r="R943" s="0"/>
      <c r="S943" s="0"/>
      <c r="T943" s="0"/>
      <c r="U943" s="0"/>
      <c r="V943" s="0"/>
      <c r="AH943" s="49" t="n">
        <f aca="false">IF($G943&lt;&gt;"",AG943,"")</f>
        <v>0</v>
      </c>
      <c r="AI943" s="169"/>
      <c r="AJ943" s="170"/>
    </row>
    <row r="944" customFormat="false" ht="13" hidden="true" customHeight="false" outlineLevel="0" collapsed="false">
      <c r="A944" s="0"/>
      <c r="B944" s="167" t="str">
        <f aca="false">IF(B843&lt;&gt;"",B843,"")</f>
        <v/>
      </c>
      <c r="C944" s="116" t="str">
        <f aca="false">IF(C843&lt;&gt;"",C843,"")</f>
        <v/>
      </c>
      <c r="D944" s="116" t="str">
        <f aca="false">IF(D843&lt;&gt;"",D843,"")</f>
        <v/>
      </c>
      <c r="E944" s="116" t="str">
        <f aca="false">IF(E843&lt;&gt;"",E843,"")</f>
        <v/>
      </c>
      <c r="F944" s="116" t="n">
        <v>10</v>
      </c>
      <c r="G944" s="168" t="n">
        <f aca="false">G843</f>
        <v>1</v>
      </c>
      <c r="H944" s="49" t="n">
        <f aca="false">IF($G944&lt;&gt;"",G944,"")</f>
        <v>1</v>
      </c>
      <c r="I944" s="169"/>
      <c r="J944" s="170"/>
      <c r="K944" s="171" t="str">
        <f aca="false">IF($B944&lt;&gt;"",IF(I944,(INDEX(P$920:Q$923,MATCH(H944,P$920:P$923),2)/I944)*1000,0),"")</f>
        <v/>
      </c>
      <c r="L944" s="171" t="str">
        <f aca="false">IF(Q$11&lt;&gt;"",IF($B944&lt;&gt;"",K944-J944,""),"")</f>
        <v/>
      </c>
      <c r="M944" s="172" t="str">
        <f aca="false">IF(B944&lt;&gt;"",RANK(L944,L$920:L$1019),"")</f>
        <v/>
      </c>
      <c r="N944" s="172" t="str">
        <f aca="false">IF(B944&lt;&gt;"",'Classement Général'!BJ35,"")</f>
        <v/>
      </c>
      <c r="O944" s="172" t="str">
        <f aca="false">IF(B136&lt;&gt;"",'Calculs (M1..M20)'!A38,"")</f>
        <v/>
      </c>
      <c r="P944" s="0"/>
      <c r="Q944" s="0"/>
      <c r="R944" s="0"/>
      <c r="S944" s="0"/>
      <c r="T944" s="0"/>
      <c r="U944" s="0"/>
      <c r="V944" s="0"/>
      <c r="AH944" s="49" t="n">
        <f aca="false">IF($G944&lt;&gt;"",AG944,"")</f>
        <v>0</v>
      </c>
      <c r="AI944" s="169"/>
      <c r="AJ944" s="170"/>
    </row>
    <row r="945" customFormat="false" ht="13" hidden="true" customHeight="false" outlineLevel="0" collapsed="false">
      <c r="A945" s="0"/>
      <c r="B945" s="167" t="str">
        <f aca="false">IF(B844&lt;&gt;"",B844,"")</f>
        <v/>
      </c>
      <c r="C945" s="116" t="str">
        <f aca="false">IF(C844&lt;&gt;"",C844,"")</f>
        <v/>
      </c>
      <c r="D945" s="116" t="str">
        <f aca="false">IF(D844&lt;&gt;"",D844,"")</f>
        <v/>
      </c>
      <c r="E945" s="116" t="str">
        <f aca="false">IF(E844&lt;&gt;"",E844,"")</f>
        <v/>
      </c>
      <c r="F945" s="116" t="n">
        <v>10</v>
      </c>
      <c r="G945" s="168" t="n">
        <f aca="false">G844</f>
        <v>1</v>
      </c>
      <c r="H945" s="49" t="n">
        <f aca="false">IF($G945&lt;&gt;"",G945,"")</f>
        <v>1</v>
      </c>
      <c r="I945" s="169"/>
      <c r="J945" s="170"/>
      <c r="K945" s="171" t="str">
        <f aca="false">IF($B945&lt;&gt;"",IF(I945,(INDEX(P$920:Q$923,MATCH(H945,P$920:P$923),2)/I945)*1000,0),"")</f>
        <v/>
      </c>
      <c r="L945" s="171" t="str">
        <f aca="false">IF(Q$11&lt;&gt;"",IF($B945&lt;&gt;"",K945-J945,""),"")</f>
        <v/>
      </c>
      <c r="M945" s="172" t="str">
        <f aca="false">IF(B945&lt;&gt;"",RANK(L945,L$920:L$1019),"")</f>
        <v/>
      </c>
      <c r="N945" s="172" t="str">
        <f aca="false">IF(B945&lt;&gt;"",'Classement Général'!BJ36,"")</f>
        <v/>
      </c>
      <c r="O945" s="172" t="str">
        <f aca="false">IF(B137&lt;&gt;"",'Calculs (M1..M20)'!A39,"")</f>
        <v/>
      </c>
      <c r="P945" s="0"/>
      <c r="Q945" s="0"/>
      <c r="R945" s="0"/>
      <c r="S945" s="0"/>
      <c r="T945" s="0"/>
      <c r="U945" s="0"/>
      <c r="V945" s="0"/>
      <c r="AH945" s="49" t="n">
        <f aca="false">IF($G945&lt;&gt;"",AG945,"")</f>
        <v>0</v>
      </c>
      <c r="AI945" s="169"/>
      <c r="AJ945" s="170"/>
    </row>
    <row r="946" customFormat="false" ht="13" hidden="true" customHeight="false" outlineLevel="0" collapsed="false">
      <c r="A946" s="0"/>
      <c r="B946" s="167" t="str">
        <f aca="false">IF(B845&lt;&gt;"",B845,"")</f>
        <v/>
      </c>
      <c r="C946" s="116" t="str">
        <f aca="false">IF(C845&lt;&gt;"",C845,"")</f>
        <v/>
      </c>
      <c r="D946" s="116" t="str">
        <f aca="false">IF(D845&lt;&gt;"",D845,"")</f>
        <v/>
      </c>
      <c r="E946" s="116" t="str">
        <f aca="false">IF(E845&lt;&gt;"",E845,"")</f>
        <v/>
      </c>
      <c r="F946" s="116" t="n">
        <v>10</v>
      </c>
      <c r="G946" s="168" t="n">
        <f aca="false">G845</f>
        <v>1</v>
      </c>
      <c r="H946" s="49" t="n">
        <f aca="false">IF($G946&lt;&gt;"",G946,"")</f>
        <v>1</v>
      </c>
      <c r="I946" s="169"/>
      <c r="J946" s="170"/>
      <c r="K946" s="171" t="str">
        <f aca="false">IF($B946&lt;&gt;"",IF(I946,(INDEX(P$920:Q$923,MATCH(H946,P$920:P$923),2)/I946)*1000,0),"")</f>
        <v/>
      </c>
      <c r="L946" s="171" t="str">
        <f aca="false">IF(Q$11&lt;&gt;"",IF($B946&lt;&gt;"",K946-J946,""),"")</f>
        <v/>
      </c>
      <c r="M946" s="172" t="str">
        <f aca="false">IF(B946&lt;&gt;"",RANK(L946,L$920:L$1019),"")</f>
        <v/>
      </c>
      <c r="N946" s="172" t="str">
        <f aca="false">IF(B946&lt;&gt;"",'Classement Général'!BJ37,"")</f>
        <v/>
      </c>
      <c r="O946" s="172" t="str">
        <f aca="false">IF(B138&lt;&gt;"",'Calculs (M1..M20)'!A40,"")</f>
        <v/>
      </c>
      <c r="P946" s="0"/>
      <c r="Q946" s="0"/>
      <c r="R946" s="0"/>
      <c r="S946" s="0"/>
      <c r="T946" s="0"/>
      <c r="U946" s="0"/>
      <c r="V946" s="0"/>
      <c r="AH946" s="49" t="n">
        <f aca="false">IF($G946&lt;&gt;"",AG946,"")</f>
        <v>0</v>
      </c>
      <c r="AI946" s="169"/>
      <c r="AJ946" s="170"/>
    </row>
    <row r="947" customFormat="false" ht="13" hidden="true" customHeight="false" outlineLevel="0" collapsed="false">
      <c r="A947" s="0"/>
      <c r="B947" s="167" t="str">
        <f aca="false">IF(B846&lt;&gt;"",B846,"")</f>
        <v/>
      </c>
      <c r="C947" s="116" t="str">
        <f aca="false">IF(C846&lt;&gt;"",C846,"")</f>
        <v/>
      </c>
      <c r="D947" s="116" t="str">
        <f aca="false">IF(D846&lt;&gt;"",D846,"")</f>
        <v/>
      </c>
      <c r="E947" s="116" t="str">
        <f aca="false">IF(E846&lt;&gt;"",E846,"")</f>
        <v/>
      </c>
      <c r="F947" s="116" t="n">
        <v>10</v>
      </c>
      <c r="G947" s="168" t="n">
        <f aca="false">G846</f>
        <v>1</v>
      </c>
      <c r="H947" s="49" t="n">
        <f aca="false">IF($G947&lt;&gt;"",G947,"")</f>
        <v>1</v>
      </c>
      <c r="I947" s="169"/>
      <c r="J947" s="170"/>
      <c r="K947" s="171" t="str">
        <f aca="false">IF($B947&lt;&gt;"",IF(I947,(INDEX(P$920:Q$923,MATCH(H947,P$920:P$923),2)/I947)*1000,0),"")</f>
        <v/>
      </c>
      <c r="L947" s="171" t="str">
        <f aca="false">IF(Q$11&lt;&gt;"",IF($B947&lt;&gt;"",K947-J947,""),"")</f>
        <v/>
      </c>
      <c r="M947" s="172" t="str">
        <f aca="false">IF(B947&lt;&gt;"",RANK(L947,L$920:L$1019),"")</f>
        <v/>
      </c>
      <c r="N947" s="172" t="str">
        <f aca="false">IF(B947&lt;&gt;"",'Classement Général'!BJ38,"")</f>
        <v/>
      </c>
      <c r="O947" s="172" t="str">
        <f aca="false">IF(B139&lt;&gt;"",'Calculs (M1..M20)'!A41,"")</f>
        <v/>
      </c>
      <c r="P947" s="0"/>
      <c r="Q947" s="0"/>
      <c r="R947" s="0"/>
      <c r="S947" s="0"/>
      <c r="T947" s="0"/>
      <c r="U947" s="0"/>
      <c r="V947" s="0"/>
      <c r="AH947" s="49" t="n">
        <f aca="false">IF($G947&lt;&gt;"",AG947,"")</f>
        <v>0</v>
      </c>
      <c r="AI947" s="169"/>
      <c r="AJ947" s="170"/>
    </row>
    <row r="948" customFormat="false" ht="13" hidden="true" customHeight="false" outlineLevel="0" collapsed="false">
      <c r="A948" s="0"/>
      <c r="B948" s="167" t="str">
        <f aca="false">IF(B847&lt;&gt;"",B847,"")</f>
        <v/>
      </c>
      <c r="C948" s="116" t="str">
        <f aca="false">IF(C847&lt;&gt;"",C847,"")</f>
        <v/>
      </c>
      <c r="D948" s="116" t="str">
        <f aca="false">IF(D847&lt;&gt;"",D847,"")</f>
        <v/>
      </c>
      <c r="E948" s="116" t="str">
        <f aca="false">IF(E847&lt;&gt;"",E847,"")</f>
        <v/>
      </c>
      <c r="F948" s="116" t="n">
        <v>10</v>
      </c>
      <c r="G948" s="168" t="n">
        <f aca="false">G847</f>
        <v>1</v>
      </c>
      <c r="H948" s="49" t="n">
        <f aca="false">IF($G948&lt;&gt;"",G948,"")</f>
        <v>1</v>
      </c>
      <c r="I948" s="169"/>
      <c r="J948" s="170"/>
      <c r="K948" s="171" t="str">
        <f aca="false">IF($B948&lt;&gt;"",IF(I948,(INDEX(P$920:Q$923,MATCH(H948,P$920:P$923),2)/I948)*1000,0),"")</f>
        <v/>
      </c>
      <c r="L948" s="171" t="str">
        <f aca="false">IF(Q$11&lt;&gt;"",IF($B948&lt;&gt;"",K948-J948,""),"")</f>
        <v/>
      </c>
      <c r="M948" s="172" t="str">
        <f aca="false">IF(B948&lt;&gt;"",RANK(L948,L$920:L$1019),"")</f>
        <v/>
      </c>
      <c r="N948" s="172" t="str">
        <f aca="false">IF(B948&lt;&gt;"",'Classement Général'!BJ39,"")</f>
        <v/>
      </c>
      <c r="O948" s="172" t="str">
        <f aca="false">IF(B140&lt;&gt;"",'Calculs (M1..M20)'!A42,"")</f>
        <v/>
      </c>
      <c r="P948" s="0"/>
      <c r="Q948" s="0"/>
      <c r="R948" s="0"/>
      <c r="S948" s="0"/>
      <c r="T948" s="0"/>
      <c r="U948" s="0"/>
      <c r="V948" s="0"/>
      <c r="AH948" s="49" t="n">
        <f aca="false">IF($G948&lt;&gt;"",AG948,"")</f>
        <v>0</v>
      </c>
      <c r="AI948" s="169"/>
      <c r="AJ948" s="170"/>
    </row>
    <row r="949" customFormat="false" ht="13" hidden="true" customHeight="false" outlineLevel="0" collapsed="false">
      <c r="A949" s="0"/>
      <c r="B949" s="167" t="str">
        <f aca="false">IF(B848&lt;&gt;"",B848,"")</f>
        <v/>
      </c>
      <c r="C949" s="116" t="str">
        <f aca="false">IF(C848&lt;&gt;"",C848,"")</f>
        <v/>
      </c>
      <c r="D949" s="116" t="str">
        <f aca="false">IF(D848&lt;&gt;"",D848,"")</f>
        <v/>
      </c>
      <c r="E949" s="116" t="str">
        <f aca="false">IF(E848&lt;&gt;"",E848,"")</f>
        <v/>
      </c>
      <c r="F949" s="116" t="n">
        <v>10</v>
      </c>
      <c r="G949" s="168" t="n">
        <f aca="false">G848</f>
        <v>1</v>
      </c>
      <c r="H949" s="49" t="n">
        <f aca="false">IF($G949&lt;&gt;"",G949,"")</f>
        <v>1</v>
      </c>
      <c r="I949" s="169"/>
      <c r="J949" s="170"/>
      <c r="K949" s="171" t="str">
        <f aca="false">IF($B949&lt;&gt;"",IF(I949,(INDEX(P$920:Q$923,MATCH(H949,P$920:P$923),2)/I949)*1000,0),"")</f>
        <v/>
      </c>
      <c r="L949" s="171" t="str">
        <f aca="false">IF(Q$11&lt;&gt;"",IF($B949&lt;&gt;"",K949-J949,""),"")</f>
        <v/>
      </c>
      <c r="M949" s="172" t="str">
        <f aca="false">IF(B949&lt;&gt;"",RANK(L949,L$920:L$1019),"")</f>
        <v/>
      </c>
      <c r="N949" s="172" t="str">
        <f aca="false">IF(B949&lt;&gt;"",'Classement Général'!BJ40,"")</f>
        <v/>
      </c>
      <c r="O949" s="172" t="str">
        <f aca="false">IF(B141&lt;&gt;"",'Calculs (M1..M20)'!A43,"")</f>
        <v/>
      </c>
      <c r="P949" s="0"/>
      <c r="Q949" s="0"/>
      <c r="R949" s="0"/>
      <c r="S949" s="0"/>
      <c r="T949" s="0"/>
      <c r="U949" s="0"/>
      <c r="V949" s="0"/>
      <c r="AH949" s="49" t="n">
        <f aca="false">IF($G949&lt;&gt;"",AG949,"")</f>
        <v>0</v>
      </c>
      <c r="AI949" s="169"/>
      <c r="AJ949" s="170"/>
    </row>
    <row r="950" customFormat="false" ht="13" hidden="true" customHeight="false" outlineLevel="0" collapsed="false">
      <c r="A950" s="0"/>
      <c r="B950" s="167" t="str">
        <f aca="false">IF(B849&lt;&gt;"",B849,"")</f>
        <v/>
      </c>
      <c r="C950" s="116" t="str">
        <f aca="false">IF(C849&lt;&gt;"",C849,"")</f>
        <v/>
      </c>
      <c r="D950" s="116" t="str">
        <f aca="false">IF(D849&lt;&gt;"",D849,"")</f>
        <v/>
      </c>
      <c r="E950" s="116" t="str">
        <f aca="false">IF(E849&lt;&gt;"",E849,"")</f>
        <v/>
      </c>
      <c r="F950" s="116" t="n">
        <v>10</v>
      </c>
      <c r="G950" s="168" t="n">
        <f aca="false">G849</f>
        <v>1</v>
      </c>
      <c r="H950" s="49" t="n">
        <f aca="false">IF($G950&lt;&gt;"",G950,"")</f>
        <v>1</v>
      </c>
      <c r="I950" s="169"/>
      <c r="J950" s="170"/>
      <c r="K950" s="171" t="str">
        <f aca="false">IF($B950&lt;&gt;"",IF(I950,(INDEX(P$920:Q$923,MATCH(H950,P$920:P$923),2)/I950)*1000,0),"")</f>
        <v/>
      </c>
      <c r="L950" s="171" t="str">
        <f aca="false">IF(Q$11&lt;&gt;"",IF($B950&lt;&gt;"",K950-J950,""),"")</f>
        <v/>
      </c>
      <c r="M950" s="172" t="str">
        <f aca="false">IF(B950&lt;&gt;"",RANK(L950,L$920:L$1019),"")</f>
        <v/>
      </c>
      <c r="N950" s="172" t="str">
        <f aca="false">IF(B950&lt;&gt;"",'Classement Général'!BJ41,"")</f>
        <v/>
      </c>
      <c r="O950" s="172" t="str">
        <f aca="false">IF(B142&lt;&gt;"",'Calculs (M1..M20)'!A44,"")</f>
        <v/>
      </c>
      <c r="P950" s="0"/>
      <c r="Q950" s="0"/>
      <c r="R950" s="0"/>
      <c r="S950" s="0"/>
      <c r="T950" s="0"/>
      <c r="U950" s="0"/>
      <c r="V950" s="0"/>
      <c r="AH950" s="49" t="n">
        <f aca="false">IF($G950&lt;&gt;"",AG950,"")</f>
        <v>0</v>
      </c>
      <c r="AI950" s="169"/>
      <c r="AJ950" s="170"/>
    </row>
    <row r="951" customFormat="false" ht="13" hidden="true" customHeight="false" outlineLevel="0" collapsed="false">
      <c r="A951" s="0"/>
      <c r="B951" s="167" t="str">
        <f aca="false">IF(B850&lt;&gt;"",B850,"")</f>
        <v/>
      </c>
      <c r="C951" s="116" t="str">
        <f aca="false">IF(C850&lt;&gt;"",C850,"")</f>
        <v/>
      </c>
      <c r="D951" s="116" t="str">
        <f aca="false">IF(D850&lt;&gt;"",D850,"")</f>
        <v/>
      </c>
      <c r="E951" s="116" t="str">
        <f aca="false">IF(E850&lt;&gt;"",E850,"")</f>
        <v/>
      </c>
      <c r="F951" s="116" t="n">
        <v>10</v>
      </c>
      <c r="G951" s="168" t="n">
        <f aca="false">G850</f>
        <v>1</v>
      </c>
      <c r="H951" s="49" t="n">
        <f aca="false">IF($G951&lt;&gt;"",G951,"")</f>
        <v>1</v>
      </c>
      <c r="I951" s="169"/>
      <c r="J951" s="170"/>
      <c r="K951" s="171" t="str">
        <f aca="false">IF($B951&lt;&gt;"",IF(I951,(INDEX(P$920:Q$923,MATCH(H951,P$920:P$923),2)/I951)*1000,0),"")</f>
        <v/>
      </c>
      <c r="L951" s="171" t="str">
        <f aca="false">IF(Q$11&lt;&gt;"",IF($B951&lt;&gt;"",K951-J951,""),"")</f>
        <v/>
      </c>
      <c r="M951" s="172" t="str">
        <f aca="false">IF(B951&lt;&gt;"",RANK(L951,L$920:L$1019),"")</f>
        <v/>
      </c>
      <c r="N951" s="172" t="str">
        <f aca="false">IF(B951&lt;&gt;"",'Classement Général'!BJ42,"")</f>
        <v/>
      </c>
      <c r="O951" s="172" t="str">
        <f aca="false">IF(B143&lt;&gt;"",'Calculs (M1..M20)'!A45,"")</f>
        <v/>
      </c>
      <c r="P951" s="0"/>
      <c r="Q951" s="0"/>
      <c r="R951" s="0"/>
      <c r="S951" s="0"/>
      <c r="T951" s="0"/>
      <c r="U951" s="0"/>
      <c r="V951" s="0"/>
      <c r="AH951" s="49" t="n">
        <f aca="false">IF($G951&lt;&gt;"",AG951,"")</f>
        <v>0</v>
      </c>
      <c r="AI951" s="169"/>
      <c r="AJ951" s="170"/>
    </row>
    <row r="952" customFormat="false" ht="13" hidden="true" customHeight="false" outlineLevel="0" collapsed="false">
      <c r="A952" s="0"/>
      <c r="B952" s="167" t="str">
        <f aca="false">IF(B851&lt;&gt;"",B851,"")</f>
        <v/>
      </c>
      <c r="C952" s="116" t="str">
        <f aca="false">IF(C851&lt;&gt;"",C851,"")</f>
        <v/>
      </c>
      <c r="D952" s="116" t="str">
        <f aca="false">IF(D851&lt;&gt;"",D851,"")</f>
        <v/>
      </c>
      <c r="E952" s="116" t="str">
        <f aca="false">IF(E851&lt;&gt;"",E851,"")</f>
        <v/>
      </c>
      <c r="F952" s="116" t="n">
        <v>10</v>
      </c>
      <c r="G952" s="168" t="n">
        <f aca="false">G851</f>
        <v>1</v>
      </c>
      <c r="H952" s="49" t="n">
        <f aca="false">IF($G952&lt;&gt;"",G952,"")</f>
        <v>1</v>
      </c>
      <c r="I952" s="169"/>
      <c r="J952" s="170"/>
      <c r="K952" s="171" t="str">
        <f aca="false">IF($B952&lt;&gt;"",IF(I952,(INDEX(P$920:Q$923,MATCH(H952,P$920:P$923),2)/I952)*1000,0),"")</f>
        <v/>
      </c>
      <c r="L952" s="171" t="str">
        <f aca="false">IF(Q$11&lt;&gt;"",IF($B952&lt;&gt;"",K952-J952,""),"")</f>
        <v/>
      </c>
      <c r="M952" s="172" t="str">
        <f aca="false">IF(B952&lt;&gt;"",RANK(L952,L$920:L$1019),"")</f>
        <v/>
      </c>
      <c r="N952" s="172" t="str">
        <f aca="false">IF(B952&lt;&gt;"",'Classement Général'!BJ43,"")</f>
        <v/>
      </c>
      <c r="O952" s="172" t="str">
        <f aca="false">IF(B144&lt;&gt;"",'Calculs (M1..M20)'!A46,"")</f>
        <v/>
      </c>
      <c r="P952" s="0"/>
      <c r="Q952" s="0"/>
      <c r="R952" s="0"/>
      <c r="S952" s="0"/>
      <c r="T952" s="0"/>
      <c r="U952" s="0"/>
      <c r="V952" s="0"/>
      <c r="AH952" s="49" t="n">
        <f aca="false">IF($G952&lt;&gt;"",AG952,"")</f>
        <v>0</v>
      </c>
      <c r="AI952" s="169"/>
      <c r="AJ952" s="170"/>
    </row>
    <row r="953" customFormat="false" ht="13" hidden="true" customHeight="false" outlineLevel="0" collapsed="false">
      <c r="A953" s="0"/>
      <c r="B953" s="167" t="str">
        <f aca="false">IF(B852&lt;&gt;"",B852,"")</f>
        <v/>
      </c>
      <c r="C953" s="116" t="str">
        <f aca="false">IF(C852&lt;&gt;"",C852,"")</f>
        <v/>
      </c>
      <c r="D953" s="116" t="str">
        <f aca="false">IF(D852&lt;&gt;"",D852,"")</f>
        <v/>
      </c>
      <c r="E953" s="116" t="str">
        <f aca="false">IF(E852&lt;&gt;"",E852,"")</f>
        <v/>
      </c>
      <c r="F953" s="116" t="n">
        <v>10</v>
      </c>
      <c r="G953" s="168" t="n">
        <f aca="false">G852</f>
        <v>1</v>
      </c>
      <c r="H953" s="49" t="n">
        <f aca="false">IF($G953&lt;&gt;"",G953,"")</f>
        <v>1</v>
      </c>
      <c r="I953" s="169"/>
      <c r="J953" s="170"/>
      <c r="K953" s="171" t="str">
        <f aca="false">IF($B953&lt;&gt;"",IF(I953,(INDEX(P$920:Q$923,MATCH(H953,P$920:P$923),2)/I953)*1000,0),"")</f>
        <v/>
      </c>
      <c r="L953" s="171" t="str">
        <f aca="false">IF(Q$11&lt;&gt;"",IF($B953&lt;&gt;"",K953-J953,""),"")</f>
        <v/>
      </c>
      <c r="M953" s="172" t="str">
        <f aca="false">IF(B953&lt;&gt;"",RANK(L953,L$920:L$1019),"")</f>
        <v/>
      </c>
      <c r="N953" s="172" t="str">
        <f aca="false">IF(B953&lt;&gt;"",'Classement Général'!BJ44,"")</f>
        <v/>
      </c>
      <c r="O953" s="172" t="str">
        <f aca="false">IF(B145&lt;&gt;"",'Calculs (M1..M20)'!A47,"")</f>
        <v/>
      </c>
      <c r="P953" s="0"/>
      <c r="Q953" s="0"/>
      <c r="R953" s="0"/>
      <c r="S953" s="0"/>
      <c r="T953" s="0"/>
      <c r="U953" s="0"/>
      <c r="V953" s="0"/>
      <c r="AH953" s="49" t="n">
        <f aca="false">IF($G953&lt;&gt;"",AG953,"")</f>
        <v>0</v>
      </c>
      <c r="AI953" s="169"/>
      <c r="AJ953" s="170"/>
    </row>
    <row r="954" customFormat="false" ht="13" hidden="true" customHeight="false" outlineLevel="0" collapsed="false">
      <c r="A954" s="0"/>
      <c r="B954" s="167" t="str">
        <f aca="false">IF(B853&lt;&gt;"",B853,"")</f>
        <v/>
      </c>
      <c r="C954" s="116" t="str">
        <f aca="false">IF(C853&lt;&gt;"",C853,"")</f>
        <v/>
      </c>
      <c r="D954" s="116" t="str">
        <f aca="false">IF(D853&lt;&gt;"",D853,"")</f>
        <v/>
      </c>
      <c r="E954" s="116" t="str">
        <f aca="false">IF(E853&lt;&gt;"",E853,"")</f>
        <v/>
      </c>
      <c r="F954" s="116" t="n">
        <v>10</v>
      </c>
      <c r="G954" s="168" t="n">
        <f aca="false">G853</f>
        <v>1</v>
      </c>
      <c r="H954" s="49" t="n">
        <f aca="false">IF($G954&lt;&gt;"",G954,"")</f>
        <v>1</v>
      </c>
      <c r="I954" s="169"/>
      <c r="J954" s="170"/>
      <c r="K954" s="171" t="str">
        <f aca="false">IF($B954&lt;&gt;"",IF(I954,(INDEX(P$920:Q$923,MATCH(H954,P$920:P$923),2)/I954)*1000,0),"")</f>
        <v/>
      </c>
      <c r="L954" s="171" t="str">
        <f aca="false">IF(Q$11&lt;&gt;"",IF($B954&lt;&gt;"",K954-J954,""),"")</f>
        <v/>
      </c>
      <c r="M954" s="172" t="str">
        <f aca="false">IF(B954&lt;&gt;"",RANK(L954,L$920:L$1019),"")</f>
        <v/>
      </c>
      <c r="N954" s="172" t="str">
        <f aca="false">IF(B954&lt;&gt;"",'Classement Général'!BJ45,"")</f>
        <v/>
      </c>
      <c r="O954" s="172" t="str">
        <f aca="false">IF(B146&lt;&gt;"",'Calculs (M1..M20)'!A48,"")</f>
        <v/>
      </c>
      <c r="P954" s="0"/>
      <c r="Q954" s="0"/>
      <c r="R954" s="0"/>
      <c r="S954" s="0"/>
      <c r="T954" s="0"/>
      <c r="U954" s="0"/>
      <c r="V954" s="0"/>
      <c r="AH954" s="49" t="n">
        <f aca="false">IF($G954&lt;&gt;"",AG954,"")</f>
        <v>0</v>
      </c>
      <c r="AI954" s="169"/>
      <c r="AJ954" s="170"/>
    </row>
    <row r="955" customFormat="false" ht="13" hidden="true" customHeight="false" outlineLevel="0" collapsed="false">
      <c r="A955" s="0"/>
      <c r="B955" s="167" t="str">
        <f aca="false">IF(B854&lt;&gt;"",B854,"")</f>
        <v/>
      </c>
      <c r="C955" s="116" t="str">
        <f aca="false">IF(C854&lt;&gt;"",C854,"")</f>
        <v/>
      </c>
      <c r="D955" s="116" t="str">
        <f aca="false">IF(D854&lt;&gt;"",D854,"")</f>
        <v/>
      </c>
      <c r="E955" s="116" t="str">
        <f aca="false">IF(E854&lt;&gt;"",E854,"")</f>
        <v/>
      </c>
      <c r="F955" s="116" t="n">
        <v>10</v>
      </c>
      <c r="G955" s="168" t="n">
        <f aca="false">G854</f>
        <v>1</v>
      </c>
      <c r="H955" s="49" t="n">
        <f aca="false">IF($G955&lt;&gt;"",G955,"")</f>
        <v>1</v>
      </c>
      <c r="I955" s="169"/>
      <c r="J955" s="170"/>
      <c r="K955" s="171" t="str">
        <f aca="false">IF($B955&lt;&gt;"",IF(I955,(INDEX(P$920:Q$923,MATCH(H955,P$920:P$923),2)/I955)*1000,0),"")</f>
        <v/>
      </c>
      <c r="L955" s="171" t="str">
        <f aca="false">IF(Q$11&lt;&gt;"",IF($B955&lt;&gt;"",K955-J955,""),"")</f>
        <v/>
      </c>
      <c r="M955" s="172" t="str">
        <f aca="false">IF(B955&lt;&gt;"",RANK(L955,L$920:L$1019),"")</f>
        <v/>
      </c>
      <c r="N955" s="172" t="str">
        <f aca="false">IF(B955&lt;&gt;"",'Classement Général'!BJ46,"")</f>
        <v/>
      </c>
      <c r="O955" s="172" t="str">
        <f aca="false">IF(B147&lt;&gt;"",'Calculs (M1..M20)'!A49,"")</f>
        <v/>
      </c>
      <c r="P955" s="0"/>
      <c r="Q955" s="0"/>
      <c r="R955" s="0"/>
      <c r="S955" s="0"/>
      <c r="T955" s="0"/>
      <c r="U955" s="0"/>
      <c r="V955" s="0"/>
      <c r="AH955" s="49" t="n">
        <f aca="false">IF($G955&lt;&gt;"",AG955,"")</f>
        <v>0</v>
      </c>
      <c r="AI955" s="169"/>
      <c r="AJ955" s="170"/>
    </row>
    <row r="956" customFormat="false" ht="13" hidden="true" customHeight="false" outlineLevel="0" collapsed="false">
      <c r="A956" s="0"/>
      <c r="B956" s="167" t="str">
        <f aca="false">IF(B855&lt;&gt;"",B855,"")</f>
        <v/>
      </c>
      <c r="C956" s="116" t="str">
        <f aca="false">IF(C855&lt;&gt;"",C855,"")</f>
        <v/>
      </c>
      <c r="D956" s="116" t="str">
        <f aca="false">IF(D855&lt;&gt;"",D855,"")</f>
        <v/>
      </c>
      <c r="E956" s="116" t="str">
        <f aca="false">IF(E855&lt;&gt;"",E855,"")</f>
        <v/>
      </c>
      <c r="F956" s="116" t="n">
        <v>10</v>
      </c>
      <c r="G956" s="168" t="n">
        <f aca="false">G855</f>
        <v>1</v>
      </c>
      <c r="H956" s="49" t="n">
        <f aca="false">IF($G956&lt;&gt;"",G956,"")</f>
        <v>1</v>
      </c>
      <c r="I956" s="169"/>
      <c r="J956" s="170"/>
      <c r="K956" s="171" t="str">
        <f aca="false">IF($B956&lt;&gt;"",IF(I956,(INDEX(P$920:Q$923,MATCH(H956,P$920:P$923),2)/I956)*1000,0),"")</f>
        <v/>
      </c>
      <c r="L956" s="171" t="str">
        <f aca="false">IF(Q$11&lt;&gt;"",IF($B956&lt;&gt;"",K956-J956,""),"")</f>
        <v/>
      </c>
      <c r="M956" s="172" t="str">
        <f aca="false">IF(B956&lt;&gt;"",RANK(L956,L$920:L$1019),"")</f>
        <v/>
      </c>
      <c r="N956" s="172" t="str">
        <f aca="false">IF(B956&lt;&gt;"",'Classement Général'!BJ47,"")</f>
        <v/>
      </c>
      <c r="O956" s="172" t="str">
        <f aca="false">IF(B148&lt;&gt;"",'Calculs (M1..M20)'!A50,"")</f>
        <v/>
      </c>
      <c r="P956" s="0"/>
      <c r="Q956" s="0"/>
      <c r="R956" s="0"/>
      <c r="S956" s="0"/>
      <c r="T956" s="0"/>
      <c r="U956" s="0"/>
      <c r="V956" s="0"/>
      <c r="AH956" s="49" t="n">
        <f aca="false">IF($G956&lt;&gt;"",AG956,"")</f>
        <v>0</v>
      </c>
      <c r="AI956" s="169"/>
      <c r="AJ956" s="170"/>
    </row>
    <row r="957" customFormat="false" ht="13" hidden="true" customHeight="false" outlineLevel="0" collapsed="false">
      <c r="A957" s="0"/>
      <c r="B957" s="167" t="str">
        <f aca="false">IF(B856&lt;&gt;"",B856,"")</f>
        <v/>
      </c>
      <c r="C957" s="116" t="str">
        <f aca="false">IF(C856&lt;&gt;"",C856,"")</f>
        <v/>
      </c>
      <c r="D957" s="116" t="str">
        <f aca="false">IF(D856&lt;&gt;"",D856,"")</f>
        <v/>
      </c>
      <c r="E957" s="116" t="str">
        <f aca="false">IF(E856&lt;&gt;"",E856,"")</f>
        <v/>
      </c>
      <c r="F957" s="116" t="n">
        <v>10</v>
      </c>
      <c r="G957" s="168" t="n">
        <f aca="false">G856</f>
        <v>1</v>
      </c>
      <c r="H957" s="49" t="n">
        <f aca="false">IF($G957&lt;&gt;"",G957,"")</f>
        <v>1</v>
      </c>
      <c r="I957" s="169"/>
      <c r="J957" s="170"/>
      <c r="K957" s="171" t="str">
        <f aca="false">IF($B957&lt;&gt;"",IF(I957,(INDEX(P$920:Q$923,MATCH(H957,P$920:P$923),2)/I957)*1000,0),"")</f>
        <v/>
      </c>
      <c r="L957" s="171" t="str">
        <f aca="false">IF(Q$11&lt;&gt;"",IF($B957&lt;&gt;"",K957-J957,""),"")</f>
        <v/>
      </c>
      <c r="M957" s="172" t="str">
        <f aca="false">IF(B957&lt;&gt;"",RANK(L957,L$920:L$1019),"")</f>
        <v/>
      </c>
      <c r="N957" s="172" t="str">
        <f aca="false">IF(B957&lt;&gt;"",'Classement Général'!BJ48,"")</f>
        <v/>
      </c>
      <c r="O957" s="172" t="str">
        <f aca="false">IF(B149&lt;&gt;"",'Calculs (M1..M20)'!A51,"")</f>
        <v/>
      </c>
      <c r="P957" s="0"/>
      <c r="Q957" s="0"/>
      <c r="R957" s="0"/>
      <c r="S957" s="0"/>
      <c r="T957" s="0"/>
      <c r="U957" s="0"/>
      <c r="V957" s="0"/>
      <c r="AH957" s="49" t="n">
        <f aca="false">IF($G957&lt;&gt;"",AG957,"")</f>
        <v>0</v>
      </c>
      <c r="AI957" s="169"/>
      <c r="AJ957" s="170"/>
    </row>
    <row r="958" customFormat="false" ht="13" hidden="true" customHeight="false" outlineLevel="0" collapsed="false">
      <c r="A958" s="0"/>
      <c r="B958" s="167" t="str">
        <f aca="false">IF(B857&lt;&gt;"",B857,"")</f>
        <v/>
      </c>
      <c r="C958" s="116" t="str">
        <f aca="false">IF(C857&lt;&gt;"",C857,"")</f>
        <v/>
      </c>
      <c r="D958" s="116" t="str">
        <f aca="false">IF(D857&lt;&gt;"",D857,"")</f>
        <v/>
      </c>
      <c r="E958" s="116" t="str">
        <f aca="false">IF(E857&lt;&gt;"",E857,"")</f>
        <v/>
      </c>
      <c r="F958" s="116" t="n">
        <v>10</v>
      </c>
      <c r="G958" s="168" t="n">
        <f aca="false">G857</f>
        <v>1</v>
      </c>
      <c r="H958" s="49" t="n">
        <f aca="false">IF($G958&lt;&gt;"",G958,"")</f>
        <v>1</v>
      </c>
      <c r="I958" s="169"/>
      <c r="J958" s="170"/>
      <c r="K958" s="171" t="str">
        <f aca="false">IF($B958&lt;&gt;"",IF(I958,(INDEX(P$920:Q$923,MATCH(H958,P$920:P$923),2)/I958)*1000,0),"")</f>
        <v/>
      </c>
      <c r="L958" s="171" t="str">
        <f aca="false">IF(Q$11&lt;&gt;"",IF($B958&lt;&gt;"",K958-J958,""),"")</f>
        <v/>
      </c>
      <c r="M958" s="172" t="str">
        <f aca="false">IF(B958&lt;&gt;"",RANK(L958,L$920:L$1019),"")</f>
        <v/>
      </c>
      <c r="N958" s="172" t="str">
        <f aca="false">IF(B958&lt;&gt;"",'Classement Général'!BJ49,"")</f>
        <v/>
      </c>
      <c r="O958" s="172" t="str">
        <f aca="false">IF(B150&lt;&gt;"",'Calculs (M1..M20)'!A52,"")</f>
        <v/>
      </c>
      <c r="P958" s="0"/>
      <c r="Q958" s="0"/>
      <c r="R958" s="0"/>
      <c r="S958" s="0"/>
      <c r="T958" s="0"/>
      <c r="U958" s="0"/>
      <c r="V958" s="0"/>
      <c r="AH958" s="49" t="n">
        <f aca="false">IF($G958&lt;&gt;"",AG958,"")</f>
        <v>0</v>
      </c>
      <c r="AI958" s="169"/>
      <c r="AJ958" s="170"/>
    </row>
    <row r="959" customFormat="false" ht="13" hidden="true" customHeight="false" outlineLevel="0" collapsed="false">
      <c r="A959" s="0"/>
      <c r="B959" s="167" t="str">
        <f aca="false">IF(B858&lt;&gt;"",B858,"")</f>
        <v/>
      </c>
      <c r="C959" s="116" t="str">
        <f aca="false">IF(C858&lt;&gt;"",C858,"")</f>
        <v/>
      </c>
      <c r="D959" s="116" t="str">
        <f aca="false">IF(D858&lt;&gt;"",D858,"")</f>
        <v/>
      </c>
      <c r="E959" s="116" t="str">
        <f aca="false">IF(E858&lt;&gt;"",E858,"")</f>
        <v/>
      </c>
      <c r="F959" s="116" t="n">
        <v>10</v>
      </c>
      <c r="G959" s="168" t="n">
        <f aca="false">G858</f>
        <v>1</v>
      </c>
      <c r="H959" s="49" t="n">
        <f aca="false">IF($G959&lt;&gt;"",G959,"")</f>
        <v>1</v>
      </c>
      <c r="I959" s="169"/>
      <c r="J959" s="170"/>
      <c r="K959" s="171" t="str">
        <f aca="false">IF($B959&lt;&gt;"",IF(I959,(INDEX(P$920:Q$923,MATCH(H959,P$920:P$923),2)/I959)*1000,0),"")</f>
        <v/>
      </c>
      <c r="L959" s="171" t="str">
        <f aca="false">IF(Q$11&lt;&gt;"",IF($B959&lt;&gt;"",K959-J959,""),"")</f>
        <v/>
      </c>
      <c r="M959" s="172" t="str">
        <f aca="false">IF(B959&lt;&gt;"",RANK(L959,L$920:L$1019),"")</f>
        <v/>
      </c>
      <c r="N959" s="172" t="str">
        <f aca="false">IF(B959&lt;&gt;"",'Classement Général'!BJ50,"")</f>
        <v/>
      </c>
      <c r="O959" s="172" t="str">
        <f aca="false">IF(B151&lt;&gt;"",'Calculs (M1..M20)'!A53,"")</f>
        <v/>
      </c>
      <c r="P959" s="0"/>
      <c r="Q959" s="0"/>
      <c r="R959" s="0"/>
      <c r="S959" s="0"/>
      <c r="T959" s="0"/>
      <c r="U959" s="0"/>
      <c r="V959" s="0"/>
      <c r="AH959" s="49" t="n">
        <f aca="false">IF($G959&lt;&gt;"",AG959,"")</f>
        <v>0</v>
      </c>
      <c r="AI959" s="169"/>
      <c r="AJ959" s="170"/>
    </row>
    <row r="960" customFormat="false" ht="13" hidden="true" customHeight="false" outlineLevel="0" collapsed="false">
      <c r="A960" s="0"/>
      <c r="B960" s="167" t="str">
        <f aca="false">IF(B859&lt;&gt;"",B859,"")</f>
        <v/>
      </c>
      <c r="C960" s="116" t="str">
        <f aca="false">IF(C859&lt;&gt;"",C859,"")</f>
        <v/>
      </c>
      <c r="D960" s="116" t="str">
        <f aca="false">IF(D859&lt;&gt;"",D859,"")</f>
        <v/>
      </c>
      <c r="E960" s="116" t="str">
        <f aca="false">IF(E859&lt;&gt;"",E859,"")</f>
        <v/>
      </c>
      <c r="F960" s="116" t="n">
        <v>10</v>
      </c>
      <c r="G960" s="168" t="n">
        <f aca="false">G859</f>
        <v>1</v>
      </c>
      <c r="H960" s="49" t="n">
        <f aca="false">IF($G960&lt;&gt;"",G960,"")</f>
        <v>1</v>
      </c>
      <c r="I960" s="169"/>
      <c r="J960" s="170"/>
      <c r="K960" s="171" t="str">
        <f aca="false">IF($B960&lt;&gt;"",IF(I960,(INDEX(P$920:Q$923,MATCH(H960,P$920:P$923),2)/I960)*1000,0),"")</f>
        <v/>
      </c>
      <c r="L960" s="171" t="str">
        <f aca="false">IF(Q$11&lt;&gt;"",IF($B960&lt;&gt;"",K960-J960,""),"")</f>
        <v/>
      </c>
      <c r="M960" s="172" t="str">
        <f aca="false">IF(B960&lt;&gt;"",RANK(L960,L$920:L$1019),"")</f>
        <v/>
      </c>
      <c r="N960" s="172" t="str">
        <f aca="false">IF(B960&lt;&gt;"",'Classement Général'!BJ51,"")</f>
        <v/>
      </c>
      <c r="O960" s="172" t="str">
        <f aca="false">IF(B152&lt;&gt;"",'Calculs (M1..M20)'!A54,"")</f>
        <v/>
      </c>
      <c r="P960" s="0"/>
      <c r="Q960" s="0"/>
      <c r="R960" s="0"/>
      <c r="S960" s="0"/>
      <c r="T960" s="0"/>
      <c r="U960" s="0"/>
      <c r="V960" s="0"/>
      <c r="AH960" s="49" t="n">
        <f aca="false">IF($G960&lt;&gt;"",AG960,"")</f>
        <v>0</v>
      </c>
      <c r="AI960" s="169"/>
      <c r="AJ960" s="170"/>
    </row>
    <row r="961" customFormat="false" ht="13" hidden="true" customHeight="false" outlineLevel="0" collapsed="false">
      <c r="A961" s="0"/>
      <c r="B961" s="167" t="str">
        <f aca="false">IF(B860&lt;&gt;"",B860,"")</f>
        <v/>
      </c>
      <c r="C961" s="116" t="str">
        <f aca="false">IF(C860&lt;&gt;"",C860,"")</f>
        <v/>
      </c>
      <c r="D961" s="116" t="str">
        <f aca="false">IF(D860&lt;&gt;"",D860,"")</f>
        <v/>
      </c>
      <c r="E961" s="116" t="str">
        <f aca="false">IF(E860&lt;&gt;"",E860,"")</f>
        <v/>
      </c>
      <c r="F961" s="116" t="n">
        <v>10</v>
      </c>
      <c r="G961" s="168" t="n">
        <f aca="false">G860</f>
        <v>1</v>
      </c>
      <c r="H961" s="49" t="n">
        <f aca="false">IF($G961&lt;&gt;"",G961,"")</f>
        <v>1</v>
      </c>
      <c r="I961" s="169"/>
      <c r="J961" s="170"/>
      <c r="K961" s="171" t="str">
        <f aca="false">IF($B961&lt;&gt;"",IF(I961,(INDEX(P$920:Q$923,MATCH(H961,P$920:P$923),2)/I961)*1000,0),"")</f>
        <v/>
      </c>
      <c r="L961" s="171" t="str">
        <f aca="false">IF(Q$11&lt;&gt;"",IF($B961&lt;&gt;"",K961-J961,""),"")</f>
        <v/>
      </c>
      <c r="M961" s="172" t="str">
        <f aca="false">IF(B961&lt;&gt;"",RANK(L961,L$920:L$1019),"")</f>
        <v/>
      </c>
      <c r="N961" s="172" t="str">
        <f aca="false">IF(B961&lt;&gt;"",'Classement Général'!BJ52,"")</f>
        <v/>
      </c>
      <c r="O961" s="172" t="str">
        <f aca="false">IF(B153&lt;&gt;"",'Calculs (M1..M20)'!A55,"")</f>
        <v/>
      </c>
      <c r="P961" s="0"/>
      <c r="Q961" s="0"/>
      <c r="R961" s="0"/>
      <c r="S961" s="0"/>
      <c r="T961" s="0"/>
      <c r="U961" s="0"/>
      <c r="V961" s="0"/>
      <c r="AH961" s="49" t="n">
        <f aca="false">IF($G961&lt;&gt;"",AG961,"")</f>
        <v>0</v>
      </c>
      <c r="AI961" s="169"/>
      <c r="AJ961" s="170"/>
    </row>
    <row r="962" customFormat="false" ht="13" hidden="true" customHeight="false" outlineLevel="0" collapsed="false">
      <c r="A962" s="0"/>
      <c r="B962" s="167" t="str">
        <f aca="false">IF(B861&lt;&gt;"",B861,"")</f>
        <v/>
      </c>
      <c r="C962" s="116" t="str">
        <f aca="false">IF(C861&lt;&gt;"",C861,"")</f>
        <v/>
      </c>
      <c r="D962" s="116" t="str">
        <f aca="false">IF(D861&lt;&gt;"",D861,"")</f>
        <v/>
      </c>
      <c r="E962" s="116" t="str">
        <f aca="false">IF(E861&lt;&gt;"",E861,"")</f>
        <v/>
      </c>
      <c r="F962" s="116" t="n">
        <v>10</v>
      </c>
      <c r="G962" s="168" t="n">
        <f aca="false">G861</f>
        <v>1</v>
      </c>
      <c r="H962" s="49" t="n">
        <f aca="false">IF($G962&lt;&gt;"",G962,"")</f>
        <v>1</v>
      </c>
      <c r="I962" s="169"/>
      <c r="J962" s="170"/>
      <c r="K962" s="171" t="str">
        <f aca="false">IF($B962&lt;&gt;"",IF(I962,(INDEX(P$920:Q$923,MATCH(H962,P$920:P$923),2)/I962)*1000,0),"")</f>
        <v/>
      </c>
      <c r="L962" s="171" t="str">
        <f aca="false">IF(Q$11&lt;&gt;"",IF($B962&lt;&gt;"",K962-J962,""),"")</f>
        <v/>
      </c>
      <c r="M962" s="172" t="str">
        <f aca="false">IF(B962&lt;&gt;"",RANK(L962,L$920:L$1019),"")</f>
        <v/>
      </c>
      <c r="N962" s="172" t="str">
        <f aca="false">IF(B962&lt;&gt;"",'Classement Général'!BJ53,"")</f>
        <v/>
      </c>
      <c r="O962" s="172" t="str">
        <f aca="false">IF(B154&lt;&gt;"",'Calculs (M1..M20)'!A56,"")</f>
        <v/>
      </c>
      <c r="P962" s="0"/>
      <c r="Q962" s="0"/>
      <c r="R962" s="0"/>
      <c r="S962" s="0"/>
      <c r="T962" s="0"/>
      <c r="U962" s="0"/>
      <c r="V962" s="0"/>
      <c r="AH962" s="49" t="n">
        <f aca="false">IF($G962&lt;&gt;"",AG962,"")</f>
        <v>0</v>
      </c>
      <c r="AI962" s="169"/>
      <c r="AJ962" s="170"/>
    </row>
    <row r="963" customFormat="false" ht="13" hidden="true" customHeight="false" outlineLevel="0" collapsed="false">
      <c r="A963" s="0"/>
      <c r="B963" s="167" t="str">
        <f aca="false">IF(B862&lt;&gt;"",B862,"")</f>
        <v/>
      </c>
      <c r="C963" s="116" t="str">
        <f aca="false">IF(C862&lt;&gt;"",C862,"")</f>
        <v/>
      </c>
      <c r="D963" s="116" t="str">
        <f aca="false">IF(D862&lt;&gt;"",D862,"")</f>
        <v/>
      </c>
      <c r="E963" s="116" t="str">
        <f aca="false">IF(E862&lt;&gt;"",E862,"")</f>
        <v/>
      </c>
      <c r="F963" s="116" t="n">
        <v>10</v>
      </c>
      <c r="G963" s="168" t="n">
        <f aca="false">G862</f>
        <v>1</v>
      </c>
      <c r="H963" s="49" t="n">
        <f aca="false">IF($G963&lt;&gt;"",G963,"")</f>
        <v>1</v>
      </c>
      <c r="I963" s="169"/>
      <c r="J963" s="170"/>
      <c r="K963" s="171" t="str">
        <f aca="false">IF($B963&lt;&gt;"",IF(I963,(INDEX(P$920:Q$923,MATCH(H963,P$920:P$923),2)/I963)*1000,0),"")</f>
        <v/>
      </c>
      <c r="L963" s="171" t="str">
        <f aca="false">IF(Q$11&lt;&gt;"",IF($B963&lt;&gt;"",K963-J963,""),"")</f>
        <v/>
      </c>
      <c r="M963" s="172" t="str">
        <f aca="false">IF(B963&lt;&gt;"",RANK(L963,L$920:L$1019),"")</f>
        <v/>
      </c>
      <c r="N963" s="172" t="str">
        <f aca="false">IF(B963&lt;&gt;"",'Classement Général'!BJ54,"")</f>
        <v/>
      </c>
      <c r="O963" s="172" t="str">
        <f aca="false">IF(B155&lt;&gt;"",'Calculs (M1..M20)'!A57,"")</f>
        <v/>
      </c>
      <c r="P963" s="0"/>
      <c r="Q963" s="0"/>
      <c r="R963" s="0"/>
      <c r="S963" s="0"/>
      <c r="T963" s="0"/>
      <c r="U963" s="0"/>
      <c r="V963" s="0"/>
      <c r="AH963" s="49" t="n">
        <f aca="false">IF($G963&lt;&gt;"",AG963,"")</f>
        <v>0</v>
      </c>
      <c r="AI963" s="169"/>
      <c r="AJ963" s="170"/>
    </row>
    <row r="964" customFormat="false" ht="13" hidden="true" customHeight="false" outlineLevel="0" collapsed="false">
      <c r="A964" s="0"/>
      <c r="B964" s="167" t="str">
        <f aca="false">IF(B863&lt;&gt;"",B863,"")</f>
        <v/>
      </c>
      <c r="C964" s="116" t="str">
        <f aca="false">IF(C863&lt;&gt;"",C863,"")</f>
        <v/>
      </c>
      <c r="D964" s="116" t="str">
        <f aca="false">IF(D863&lt;&gt;"",D863,"")</f>
        <v/>
      </c>
      <c r="E964" s="116" t="str">
        <f aca="false">IF(E863&lt;&gt;"",E863,"")</f>
        <v/>
      </c>
      <c r="F964" s="116" t="n">
        <v>10</v>
      </c>
      <c r="G964" s="168" t="n">
        <f aca="false">G863</f>
        <v>1</v>
      </c>
      <c r="H964" s="49" t="n">
        <f aca="false">IF($G964&lt;&gt;"",G964,"")</f>
        <v>1</v>
      </c>
      <c r="I964" s="169"/>
      <c r="J964" s="170"/>
      <c r="K964" s="171" t="str">
        <f aca="false">IF($B964&lt;&gt;"",IF(I964,(INDEX(P$920:Q$923,MATCH(H964,P$920:P$923),2)/I964)*1000,0),"")</f>
        <v/>
      </c>
      <c r="L964" s="171" t="str">
        <f aca="false">IF(Q$11&lt;&gt;"",IF($B964&lt;&gt;"",K964-J964,""),"")</f>
        <v/>
      </c>
      <c r="M964" s="172" t="str">
        <f aca="false">IF(B964&lt;&gt;"",RANK(L964,L$920:L$1019),"")</f>
        <v/>
      </c>
      <c r="N964" s="172" t="str">
        <f aca="false">IF(B964&lt;&gt;"",'Classement Général'!BJ55,"")</f>
        <v/>
      </c>
      <c r="O964" s="172" t="str">
        <f aca="false">IF(B156&lt;&gt;"",'Calculs (M1..M20)'!A58,"")</f>
        <v/>
      </c>
      <c r="P964" s="0"/>
      <c r="Q964" s="0"/>
      <c r="R964" s="0"/>
      <c r="S964" s="0"/>
      <c r="T964" s="0"/>
      <c r="U964" s="0"/>
      <c r="V964" s="0"/>
      <c r="AH964" s="49" t="n">
        <f aca="false">IF($G964&lt;&gt;"",AG964,"")</f>
        <v>0</v>
      </c>
      <c r="AI964" s="169"/>
      <c r="AJ964" s="170"/>
    </row>
    <row r="965" customFormat="false" ht="13" hidden="true" customHeight="false" outlineLevel="0" collapsed="false">
      <c r="A965" s="0"/>
      <c r="B965" s="167" t="str">
        <f aca="false">IF(B864&lt;&gt;"",B864,"")</f>
        <v/>
      </c>
      <c r="C965" s="116" t="str">
        <f aca="false">IF(C864&lt;&gt;"",C864,"")</f>
        <v/>
      </c>
      <c r="D965" s="116" t="str">
        <f aca="false">IF(D864&lt;&gt;"",D864,"")</f>
        <v/>
      </c>
      <c r="E965" s="116" t="str">
        <f aca="false">IF(E864&lt;&gt;"",E864,"")</f>
        <v/>
      </c>
      <c r="F965" s="116" t="n">
        <v>10</v>
      </c>
      <c r="G965" s="168" t="n">
        <f aca="false">G864</f>
        <v>1</v>
      </c>
      <c r="H965" s="49" t="n">
        <f aca="false">IF($G965&lt;&gt;"",G965,"")</f>
        <v>1</v>
      </c>
      <c r="I965" s="169"/>
      <c r="J965" s="170"/>
      <c r="K965" s="171" t="str">
        <f aca="false">IF($B965&lt;&gt;"",IF(I965,(INDEX(P$920:Q$923,MATCH(H965,P$920:P$923),2)/I965)*1000,0),"")</f>
        <v/>
      </c>
      <c r="L965" s="171" t="str">
        <f aca="false">IF(Q$11&lt;&gt;"",IF($B965&lt;&gt;"",K965-J965,""),"")</f>
        <v/>
      </c>
      <c r="M965" s="172" t="str">
        <f aca="false">IF(B965&lt;&gt;"",RANK(L965,L$920:L$1019),"")</f>
        <v/>
      </c>
      <c r="N965" s="172" t="str">
        <f aca="false">IF(B965&lt;&gt;"",'Classement Général'!BJ56,"")</f>
        <v/>
      </c>
      <c r="O965" s="172" t="str">
        <f aca="false">IF(B157&lt;&gt;"",'Calculs (M1..M20)'!A59,"")</f>
        <v/>
      </c>
      <c r="P965" s="0"/>
      <c r="Q965" s="0"/>
      <c r="R965" s="0"/>
      <c r="S965" s="0"/>
      <c r="T965" s="0"/>
      <c r="U965" s="0"/>
      <c r="V965" s="0"/>
      <c r="AH965" s="49" t="n">
        <f aca="false">IF($G965&lt;&gt;"",AG965,"")</f>
        <v>0</v>
      </c>
      <c r="AI965" s="169"/>
      <c r="AJ965" s="170"/>
    </row>
    <row r="966" customFormat="false" ht="13" hidden="true" customHeight="false" outlineLevel="0" collapsed="false">
      <c r="A966" s="0"/>
      <c r="B966" s="167" t="str">
        <f aca="false">IF(B865&lt;&gt;"",B865,"")</f>
        <v/>
      </c>
      <c r="C966" s="116" t="str">
        <f aca="false">IF(C865&lt;&gt;"",C865,"")</f>
        <v/>
      </c>
      <c r="D966" s="116" t="str">
        <f aca="false">IF(D865&lt;&gt;"",D865,"")</f>
        <v/>
      </c>
      <c r="E966" s="116" t="str">
        <f aca="false">IF(E865&lt;&gt;"",E865,"")</f>
        <v/>
      </c>
      <c r="F966" s="116" t="n">
        <v>10</v>
      </c>
      <c r="G966" s="168" t="n">
        <f aca="false">G865</f>
        <v>1</v>
      </c>
      <c r="H966" s="49" t="n">
        <f aca="false">IF($G966&lt;&gt;"",G966,"")</f>
        <v>1</v>
      </c>
      <c r="I966" s="169"/>
      <c r="J966" s="170"/>
      <c r="K966" s="171" t="str">
        <f aca="false">IF($B966&lt;&gt;"",IF(I966,(INDEX(P$920:Q$923,MATCH(H966,P$920:P$923),2)/I966)*1000,0),"")</f>
        <v/>
      </c>
      <c r="L966" s="171" t="str">
        <f aca="false">IF(Q$11&lt;&gt;"",IF($B966&lt;&gt;"",K966-J966,""),"")</f>
        <v/>
      </c>
      <c r="M966" s="172" t="str">
        <f aca="false">IF(B966&lt;&gt;"",RANK(L966,L$920:L$1019),"")</f>
        <v/>
      </c>
      <c r="N966" s="172" t="str">
        <f aca="false">IF(B966&lt;&gt;"",'Classement Général'!BJ57,"")</f>
        <v/>
      </c>
      <c r="O966" s="172" t="str">
        <f aca="false">IF(B158&lt;&gt;"",'Calculs (M1..M20)'!A60,"")</f>
        <v/>
      </c>
      <c r="P966" s="0"/>
      <c r="Q966" s="0"/>
      <c r="R966" s="0"/>
      <c r="S966" s="0"/>
      <c r="T966" s="0"/>
      <c r="U966" s="0"/>
      <c r="V966" s="0"/>
      <c r="AH966" s="49" t="n">
        <f aca="false">IF($G966&lt;&gt;"",AG966,"")</f>
        <v>0</v>
      </c>
      <c r="AI966" s="169"/>
      <c r="AJ966" s="170"/>
    </row>
    <row r="967" customFormat="false" ht="13" hidden="true" customHeight="false" outlineLevel="0" collapsed="false">
      <c r="A967" s="0"/>
      <c r="B967" s="167" t="str">
        <f aca="false">IF(B866&lt;&gt;"",B866,"")</f>
        <v/>
      </c>
      <c r="C967" s="116" t="str">
        <f aca="false">IF(C866&lt;&gt;"",C866,"")</f>
        <v/>
      </c>
      <c r="D967" s="116" t="str">
        <f aca="false">IF(D866&lt;&gt;"",D866,"")</f>
        <v/>
      </c>
      <c r="E967" s="116" t="str">
        <f aca="false">IF(E866&lt;&gt;"",E866,"")</f>
        <v/>
      </c>
      <c r="F967" s="116" t="n">
        <v>10</v>
      </c>
      <c r="G967" s="168" t="n">
        <f aca="false">G866</f>
        <v>1</v>
      </c>
      <c r="H967" s="49" t="n">
        <f aca="false">IF($G967&lt;&gt;"",G967,"")</f>
        <v>1</v>
      </c>
      <c r="I967" s="169"/>
      <c r="J967" s="170"/>
      <c r="K967" s="171" t="str">
        <f aca="false">IF($B967&lt;&gt;"",IF(I967,(INDEX(P$920:Q$923,MATCH(H967,P$920:P$923),2)/I967)*1000,0),"")</f>
        <v/>
      </c>
      <c r="L967" s="171" t="str">
        <f aca="false">IF(Q$11&lt;&gt;"",IF($B967&lt;&gt;"",K967-J967,""),"")</f>
        <v/>
      </c>
      <c r="M967" s="172" t="str">
        <f aca="false">IF(B967&lt;&gt;"",RANK(L967,L$920:L$1019),"")</f>
        <v/>
      </c>
      <c r="N967" s="172" t="str">
        <f aca="false">IF(B967&lt;&gt;"",'Classement Général'!BJ58,"")</f>
        <v/>
      </c>
      <c r="O967" s="172" t="str">
        <f aca="false">IF(B159&lt;&gt;"",'Calculs (M1..M20)'!A61,"")</f>
        <v/>
      </c>
      <c r="P967" s="0"/>
      <c r="Q967" s="0"/>
      <c r="R967" s="0"/>
      <c r="S967" s="0"/>
      <c r="T967" s="0"/>
      <c r="U967" s="0"/>
      <c r="V967" s="0"/>
      <c r="AH967" s="49" t="n">
        <f aca="false">IF($G967&lt;&gt;"",AG967,"")</f>
        <v>0</v>
      </c>
      <c r="AI967" s="169"/>
      <c r="AJ967" s="170"/>
    </row>
    <row r="968" customFormat="false" ht="13" hidden="true" customHeight="false" outlineLevel="0" collapsed="false">
      <c r="A968" s="0"/>
      <c r="B968" s="167" t="str">
        <f aca="false">IF(B867&lt;&gt;"",B867,"")</f>
        <v/>
      </c>
      <c r="C968" s="116" t="str">
        <f aca="false">IF(C867&lt;&gt;"",C867,"")</f>
        <v/>
      </c>
      <c r="D968" s="116" t="str">
        <f aca="false">IF(D867&lt;&gt;"",D867,"")</f>
        <v/>
      </c>
      <c r="E968" s="116" t="str">
        <f aca="false">IF(E867&lt;&gt;"",E867,"")</f>
        <v/>
      </c>
      <c r="F968" s="116" t="n">
        <v>10</v>
      </c>
      <c r="G968" s="168" t="n">
        <f aca="false">G867</f>
        <v>1</v>
      </c>
      <c r="H968" s="49" t="n">
        <f aca="false">IF($G968&lt;&gt;"",G968,"")</f>
        <v>1</v>
      </c>
      <c r="I968" s="169"/>
      <c r="J968" s="170"/>
      <c r="K968" s="171" t="str">
        <f aca="false">IF($B968&lt;&gt;"",IF(I968,(INDEX(P$920:Q$923,MATCH(H968,P$920:P$923),2)/I968)*1000,0),"")</f>
        <v/>
      </c>
      <c r="L968" s="171" t="str">
        <f aca="false">IF(Q$11&lt;&gt;"",IF($B968&lt;&gt;"",K968-J968,""),"")</f>
        <v/>
      </c>
      <c r="M968" s="172" t="str">
        <f aca="false">IF(B968&lt;&gt;"",RANK(L968,L$920:L$1019),"")</f>
        <v/>
      </c>
      <c r="N968" s="172" t="str">
        <f aca="false">IF(B968&lt;&gt;"",'Classement Général'!BJ59,"")</f>
        <v/>
      </c>
      <c r="O968" s="172" t="str">
        <f aca="false">IF(B160&lt;&gt;"",'Calculs (M1..M20)'!A62,"")</f>
        <v/>
      </c>
      <c r="P968" s="0"/>
      <c r="Q968" s="0"/>
      <c r="R968" s="0"/>
      <c r="S968" s="0"/>
      <c r="T968" s="0"/>
      <c r="U968" s="0"/>
      <c r="V968" s="0"/>
      <c r="AH968" s="49" t="n">
        <f aca="false">IF($G968&lt;&gt;"",AG968,"")</f>
        <v>0</v>
      </c>
      <c r="AI968" s="169"/>
      <c r="AJ968" s="170"/>
    </row>
    <row r="969" customFormat="false" ht="13" hidden="true" customHeight="false" outlineLevel="0" collapsed="false">
      <c r="A969" s="0"/>
      <c r="B969" s="167" t="str">
        <f aca="false">IF(B868&lt;&gt;"",B868,"")</f>
        <v/>
      </c>
      <c r="C969" s="116" t="str">
        <f aca="false">IF(C868&lt;&gt;"",C868,"")</f>
        <v/>
      </c>
      <c r="D969" s="116" t="str">
        <f aca="false">IF(D868&lt;&gt;"",D868,"")</f>
        <v/>
      </c>
      <c r="E969" s="116" t="str">
        <f aca="false">IF(E868&lt;&gt;"",E868,"")</f>
        <v/>
      </c>
      <c r="F969" s="116" t="n">
        <v>10</v>
      </c>
      <c r="G969" s="168" t="n">
        <f aca="false">G868</f>
        <v>1</v>
      </c>
      <c r="H969" s="49" t="n">
        <f aca="false">IF($G969&lt;&gt;"",G969,"")</f>
        <v>1</v>
      </c>
      <c r="I969" s="169"/>
      <c r="J969" s="170"/>
      <c r="K969" s="171" t="str">
        <f aca="false">IF($B969&lt;&gt;"",IF(I969,(INDEX(P$920:Q$923,MATCH(H969,P$920:P$923),2)/I969)*1000,0),"")</f>
        <v/>
      </c>
      <c r="L969" s="171" t="str">
        <f aca="false">IF(Q$11&lt;&gt;"",IF($B969&lt;&gt;"",K969-J969,""),"")</f>
        <v/>
      </c>
      <c r="M969" s="172" t="str">
        <f aca="false">IF(B969&lt;&gt;"",RANK(L969,L$920:L$1019),"")</f>
        <v/>
      </c>
      <c r="N969" s="172" t="str">
        <f aca="false">IF(B969&lt;&gt;"",'Classement Général'!BJ60,"")</f>
        <v/>
      </c>
      <c r="O969" s="172" t="str">
        <f aca="false">IF(B161&lt;&gt;"",'Calculs (M1..M20)'!A63,"")</f>
        <v/>
      </c>
      <c r="P969" s="0"/>
      <c r="Q969" s="0"/>
      <c r="R969" s="0"/>
      <c r="S969" s="0"/>
      <c r="T969" s="0"/>
      <c r="U969" s="0"/>
      <c r="V969" s="0"/>
      <c r="AH969" s="49" t="n">
        <f aca="false">IF($G969&lt;&gt;"",AG969,"")</f>
        <v>0</v>
      </c>
      <c r="AI969" s="169"/>
      <c r="AJ969" s="170"/>
    </row>
    <row r="970" customFormat="false" ht="13" hidden="true" customHeight="false" outlineLevel="0" collapsed="false">
      <c r="A970" s="0"/>
      <c r="B970" s="167" t="str">
        <f aca="false">IF(B869&lt;&gt;"",B869,"")</f>
        <v/>
      </c>
      <c r="C970" s="116" t="str">
        <f aca="false">IF(C869&lt;&gt;"",C869,"")</f>
        <v/>
      </c>
      <c r="D970" s="116" t="str">
        <f aca="false">IF(D869&lt;&gt;"",D869,"")</f>
        <v/>
      </c>
      <c r="E970" s="116" t="str">
        <f aca="false">IF(E869&lt;&gt;"",E869,"")</f>
        <v/>
      </c>
      <c r="F970" s="116" t="n">
        <v>10</v>
      </c>
      <c r="G970" s="168" t="n">
        <f aca="false">G869</f>
        <v>1</v>
      </c>
      <c r="H970" s="49" t="n">
        <f aca="false">IF($G970&lt;&gt;"",G970,"")</f>
        <v>1</v>
      </c>
      <c r="I970" s="169"/>
      <c r="J970" s="170"/>
      <c r="K970" s="171" t="str">
        <f aca="false">IF($B970&lt;&gt;"",IF(I970,(INDEX(P$920:Q$923,MATCH(H970,P$920:P$923),2)/I970)*1000,0),"")</f>
        <v/>
      </c>
      <c r="L970" s="171" t="str">
        <f aca="false">IF(Q$11&lt;&gt;"",IF($B970&lt;&gt;"",K970-J970,""),"")</f>
        <v/>
      </c>
      <c r="M970" s="172" t="str">
        <f aca="false">IF(B970&lt;&gt;"",RANK(L970,L$920:L$1019),"")</f>
        <v/>
      </c>
      <c r="N970" s="172" t="str">
        <f aca="false">IF(B970&lt;&gt;"",'Classement Général'!BJ61,"")</f>
        <v/>
      </c>
      <c r="O970" s="172" t="str">
        <f aca="false">IF(B162&lt;&gt;"",'Calculs (M1..M20)'!A64,"")</f>
        <v/>
      </c>
      <c r="P970" s="0"/>
      <c r="Q970" s="0"/>
      <c r="R970" s="0"/>
      <c r="S970" s="0"/>
      <c r="T970" s="0"/>
      <c r="U970" s="0"/>
      <c r="V970" s="0"/>
      <c r="AH970" s="49" t="n">
        <f aca="false">IF($G970&lt;&gt;"",AG970,"")</f>
        <v>0</v>
      </c>
      <c r="AI970" s="169"/>
      <c r="AJ970" s="170"/>
    </row>
    <row r="971" customFormat="false" ht="13" hidden="true" customHeight="false" outlineLevel="0" collapsed="false">
      <c r="A971" s="0"/>
      <c r="B971" s="167" t="str">
        <f aca="false">IF(B870&lt;&gt;"",B870,"")</f>
        <v/>
      </c>
      <c r="C971" s="116" t="str">
        <f aca="false">IF(C870&lt;&gt;"",C870,"")</f>
        <v/>
      </c>
      <c r="D971" s="116" t="str">
        <f aca="false">IF(D870&lt;&gt;"",D870,"")</f>
        <v/>
      </c>
      <c r="E971" s="116" t="str">
        <f aca="false">IF(E870&lt;&gt;"",E870,"")</f>
        <v/>
      </c>
      <c r="F971" s="116" t="n">
        <v>10</v>
      </c>
      <c r="G971" s="168" t="n">
        <f aca="false">G870</f>
        <v>1</v>
      </c>
      <c r="H971" s="49" t="n">
        <f aca="false">IF($G971&lt;&gt;"",G971,"")</f>
        <v>1</v>
      </c>
      <c r="I971" s="169"/>
      <c r="J971" s="170"/>
      <c r="K971" s="171" t="str">
        <f aca="false">IF($B971&lt;&gt;"",IF(I971,(INDEX(P$920:Q$923,MATCH(H971,P$920:P$923),2)/I971)*1000,0),"")</f>
        <v/>
      </c>
      <c r="L971" s="171" t="str">
        <f aca="false">IF(Q$11&lt;&gt;"",IF($B971&lt;&gt;"",K971-J971,""),"")</f>
        <v/>
      </c>
      <c r="M971" s="172" t="str">
        <f aca="false">IF(B971&lt;&gt;"",RANK(L971,L$920:L$1019),"")</f>
        <v/>
      </c>
      <c r="N971" s="172" t="str">
        <f aca="false">IF(B971&lt;&gt;"",'Classement Général'!BJ62,"")</f>
        <v/>
      </c>
      <c r="O971" s="172" t="str">
        <f aca="false">IF(B163&lt;&gt;"",'Calculs (M1..M20)'!A65,"")</f>
        <v/>
      </c>
      <c r="P971" s="0"/>
      <c r="Q971" s="0"/>
      <c r="R971" s="0"/>
      <c r="S971" s="0"/>
      <c r="T971" s="0"/>
      <c r="U971" s="0"/>
      <c r="V971" s="0"/>
      <c r="AH971" s="49" t="n">
        <f aca="false">IF($G971&lt;&gt;"",AG971,"")</f>
        <v>0</v>
      </c>
      <c r="AI971" s="169"/>
      <c r="AJ971" s="170"/>
    </row>
    <row r="972" customFormat="false" ht="13" hidden="true" customHeight="false" outlineLevel="0" collapsed="false">
      <c r="A972" s="0"/>
      <c r="B972" s="167" t="str">
        <f aca="false">IF(B871&lt;&gt;"",B871,"")</f>
        <v/>
      </c>
      <c r="C972" s="116" t="str">
        <f aca="false">IF(C871&lt;&gt;"",C871,"")</f>
        <v/>
      </c>
      <c r="D972" s="116" t="str">
        <f aca="false">IF(D871&lt;&gt;"",D871,"")</f>
        <v/>
      </c>
      <c r="E972" s="116" t="str">
        <f aca="false">IF(E871&lt;&gt;"",E871,"")</f>
        <v/>
      </c>
      <c r="F972" s="116" t="n">
        <v>10</v>
      </c>
      <c r="G972" s="168" t="n">
        <f aca="false">G871</f>
        <v>1</v>
      </c>
      <c r="H972" s="49" t="n">
        <f aca="false">IF($G972&lt;&gt;"",G972,"")</f>
        <v>1</v>
      </c>
      <c r="I972" s="169"/>
      <c r="J972" s="170"/>
      <c r="K972" s="171" t="str">
        <f aca="false">IF($B972&lt;&gt;"",IF(I972,(INDEX(P$920:Q$923,MATCH(H972,P$920:P$923),2)/I972)*1000,0),"")</f>
        <v/>
      </c>
      <c r="L972" s="171" t="str">
        <f aca="false">IF(Q$11&lt;&gt;"",IF($B972&lt;&gt;"",K972-J972,""),"")</f>
        <v/>
      </c>
      <c r="M972" s="172" t="str">
        <f aca="false">IF(B972&lt;&gt;"",RANK(L972,L$920:L$1019),"")</f>
        <v/>
      </c>
      <c r="N972" s="172" t="str">
        <f aca="false">IF(B972&lt;&gt;"",'Classement Général'!BJ63,"")</f>
        <v/>
      </c>
      <c r="O972" s="172" t="str">
        <f aca="false">IF(B164&lt;&gt;"",'Calculs (M1..M20)'!A66,"")</f>
        <v/>
      </c>
      <c r="P972" s="0"/>
      <c r="Q972" s="0"/>
      <c r="R972" s="0"/>
      <c r="S972" s="0"/>
      <c r="T972" s="0"/>
      <c r="U972" s="0"/>
      <c r="V972" s="0"/>
      <c r="AH972" s="49" t="n">
        <f aca="false">IF($G972&lt;&gt;"",AG972,"")</f>
        <v>0</v>
      </c>
      <c r="AI972" s="169"/>
      <c r="AJ972" s="170"/>
    </row>
    <row r="973" customFormat="false" ht="13" hidden="true" customHeight="false" outlineLevel="0" collapsed="false">
      <c r="A973" s="0"/>
      <c r="B973" s="167" t="str">
        <f aca="false">IF(B872&lt;&gt;"",B872,"")</f>
        <v/>
      </c>
      <c r="C973" s="116" t="str">
        <f aca="false">IF(C872&lt;&gt;"",C872,"")</f>
        <v/>
      </c>
      <c r="D973" s="116" t="str">
        <f aca="false">IF(D872&lt;&gt;"",D872,"")</f>
        <v/>
      </c>
      <c r="E973" s="116" t="str">
        <f aca="false">IF(E872&lt;&gt;"",E872,"")</f>
        <v/>
      </c>
      <c r="F973" s="116" t="n">
        <v>10</v>
      </c>
      <c r="G973" s="168" t="n">
        <f aca="false">G872</f>
        <v>1</v>
      </c>
      <c r="H973" s="49" t="n">
        <f aca="false">IF($G973&lt;&gt;"",G973,"")</f>
        <v>1</v>
      </c>
      <c r="I973" s="169"/>
      <c r="J973" s="170"/>
      <c r="K973" s="171" t="str">
        <f aca="false">IF($B973&lt;&gt;"",IF(I973,(INDEX(P$920:Q$923,MATCH(H973,P$920:P$923),2)/I973)*1000,0),"")</f>
        <v/>
      </c>
      <c r="L973" s="171" t="str">
        <f aca="false">IF(Q$11&lt;&gt;"",IF($B973&lt;&gt;"",K973-J973,""),"")</f>
        <v/>
      </c>
      <c r="M973" s="172" t="str">
        <f aca="false">IF(B973&lt;&gt;"",RANK(L973,L$920:L$1019),"")</f>
        <v/>
      </c>
      <c r="N973" s="172" t="str">
        <f aca="false">IF(B973&lt;&gt;"",'Classement Général'!BJ64,"")</f>
        <v/>
      </c>
      <c r="O973" s="172" t="str">
        <f aca="false">IF(B165&lt;&gt;"",'Calculs (M1..M20)'!A67,"")</f>
        <v/>
      </c>
      <c r="P973" s="0"/>
      <c r="Q973" s="0"/>
      <c r="R973" s="0"/>
      <c r="S973" s="0"/>
      <c r="T973" s="0"/>
      <c r="U973" s="0"/>
      <c r="V973" s="0"/>
      <c r="AH973" s="49" t="n">
        <f aca="false">IF($G973&lt;&gt;"",AG973,"")</f>
        <v>0</v>
      </c>
      <c r="AI973" s="169"/>
      <c r="AJ973" s="170"/>
    </row>
    <row r="974" customFormat="false" ht="13" hidden="true" customHeight="false" outlineLevel="0" collapsed="false">
      <c r="A974" s="0"/>
      <c r="B974" s="167" t="str">
        <f aca="false">IF(B873&lt;&gt;"",B873,"")</f>
        <v/>
      </c>
      <c r="C974" s="116" t="str">
        <f aca="false">IF(C873&lt;&gt;"",C873,"")</f>
        <v/>
      </c>
      <c r="D974" s="116" t="str">
        <f aca="false">IF(D873&lt;&gt;"",D873,"")</f>
        <v/>
      </c>
      <c r="E974" s="116" t="str">
        <f aca="false">IF(E873&lt;&gt;"",E873,"")</f>
        <v/>
      </c>
      <c r="F974" s="116" t="n">
        <v>10</v>
      </c>
      <c r="G974" s="168" t="n">
        <f aca="false">G873</f>
        <v>1</v>
      </c>
      <c r="H974" s="49" t="n">
        <f aca="false">IF($G974&lt;&gt;"",G974,"")</f>
        <v>1</v>
      </c>
      <c r="I974" s="169"/>
      <c r="J974" s="170"/>
      <c r="K974" s="171" t="str">
        <f aca="false">IF($B974&lt;&gt;"",IF(I974,(INDEX(P$920:Q$923,MATCH(H974,P$920:P$923),2)/I974)*1000,0),"")</f>
        <v/>
      </c>
      <c r="L974" s="171" t="str">
        <f aca="false">IF(Q$11&lt;&gt;"",IF($B974&lt;&gt;"",K974-J974,""),"")</f>
        <v/>
      </c>
      <c r="M974" s="172" t="str">
        <f aca="false">IF(B974&lt;&gt;"",RANK(L974,L$920:L$1019),"")</f>
        <v/>
      </c>
      <c r="N974" s="172" t="str">
        <f aca="false">IF(B974&lt;&gt;"",'Classement Général'!BJ65,"")</f>
        <v/>
      </c>
      <c r="O974" s="172" t="str">
        <f aca="false">IF(B166&lt;&gt;"",'Calculs (M1..M20)'!A68,"")</f>
        <v/>
      </c>
      <c r="P974" s="0"/>
      <c r="Q974" s="0"/>
      <c r="R974" s="0"/>
      <c r="S974" s="0"/>
      <c r="T974" s="0"/>
      <c r="U974" s="0"/>
      <c r="V974" s="0"/>
      <c r="AH974" s="49" t="n">
        <f aca="false">IF($G974&lt;&gt;"",AG974,"")</f>
        <v>0</v>
      </c>
      <c r="AI974" s="169"/>
      <c r="AJ974" s="170"/>
    </row>
    <row r="975" customFormat="false" ht="13" hidden="true" customHeight="false" outlineLevel="0" collapsed="false">
      <c r="A975" s="0"/>
      <c r="B975" s="167" t="str">
        <f aca="false">IF(B874&lt;&gt;"",B874,"")</f>
        <v/>
      </c>
      <c r="C975" s="116" t="str">
        <f aca="false">IF(C874&lt;&gt;"",C874,"")</f>
        <v/>
      </c>
      <c r="D975" s="116" t="str">
        <f aca="false">IF(D874&lt;&gt;"",D874,"")</f>
        <v/>
      </c>
      <c r="E975" s="116" t="str">
        <f aca="false">IF(E874&lt;&gt;"",E874,"")</f>
        <v/>
      </c>
      <c r="F975" s="116" t="n">
        <v>10</v>
      </c>
      <c r="G975" s="168" t="n">
        <f aca="false">G874</f>
        <v>1</v>
      </c>
      <c r="H975" s="49" t="n">
        <f aca="false">IF($G975&lt;&gt;"",G975,"")</f>
        <v>1</v>
      </c>
      <c r="I975" s="169"/>
      <c r="J975" s="170"/>
      <c r="K975" s="171" t="str">
        <f aca="false">IF($B975&lt;&gt;"",IF(I975,(INDEX(P$920:Q$923,MATCH(H975,P$920:P$923),2)/I975)*1000,0),"")</f>
        <v/>
      </c>
      <c r="L975" s="171" t="str">
        <f aca="false">IF(Q$11&lt;&gt;"",IF($B975&lt;&gt;"",K975-J975,""),"")</f>
        <v/>
      </c>
      <c r="M975" s="172" t="str">
        <f aca="false">IF(B975&lt;&gt;"",RANK(L975,L$920:L$1019),"")</f>
        <v/>
      </c>
      <c r="N975" s="172" t="str">
        <f aca="false">IF(B975&lt;&gt;"",'Classement Général'!BJ66,"")</f>
        <v/>
      </c>
      <c r="O975" s="172" t="str">
        <f aca="false">IF(B167&lt;&gt;"",'Calculs (M1..M20)'!A69,"")</f>
        <v/>
      </c>
      <c r="P975" s="0"/>
      <c r="Q975" s="0"/>
      <c r="R975" s="0"/>
      <c r="S975" s="0"/>
      <c r="T975" s="0"/>
      <c r="U975" s="0"/>
      <c r="V975" s="0"/>
      <c r="AH975" s="49" t="n">
        <f aca="false">IF($G975&lt;&gt;"",AG975,"")</f>
        <v>0</v>
      </c>
      <c r="AI975" s="169"/>
      <c r="AJ975" s="170"/>
    </row>
    <row r="976" customFormat="false" ht="13" hidden="true" customHeight="false" outlineLevel="0" collapsed="false">
      <c r="A976" s="0"/>
      <c r="B976" s="167" t="str">
        <f aca="false">IF(B875&lt;&gt;"",B875,"")</f>
        <v/>
      </c>
      <c r="C976" s="116" t="str">
        <f aca="false">IF(C875&lt;&gt;"",C875,"")</f>
        <v/>
      </c>
      <c r="D976" s="116" t="str">
        <f aca="false">IF(D875&lt;&gt;"",D875,"")</f>
        <v/>
      </c>
      <c r="E976" s="116" t="str">
        <f aca="false">IF(E875&lt;&gt;"",E875,"")</f>
        <v/>
      </c>
      <c r="F976" s="116" t="n">
        <v>10</v>
      </c>
      <c r="G976" s="168" t="n">
        <f aca="false">G875</f>
        <v>1</v>
      </c>
      <c r="H976" s="49" t="n">
        <f aca="false">IF($G976&lt;&gt;"",G976,"")</f>
        <v>1</v>
      </c>
      <c r="I976" s="169"/>
      <c r="J976" s="170"/>
      <c r="K976" s="171" t="str">
        <f aca="false">IF($B976&lt;&gt;"",IF(I976,(INDEX(P$920:Q$923,MATCH(H976,P$920:P$923),2)/I976)*1000,0),"")</f>
        <v/>
      </c>
      <c r="L976" s="171" t="str">
        <f aca="false">IF(Q$11&lt;&gt;"",IF($B976&lt;&gt;"",K976-J976,""),"")</f>
        <v/>
      </c>
      <c r="M976" s="172" t="str">
        <f aca="false">IF(B976&lt;&gt;"",RANK(L976,L$920:L$1019),"")</f>
        <v/>
      </c>
      <c r="N976" s="172" t="str">
        <f aca="false">IF(B976&lt;&gt;"",'Classement Général'!BJ67,"")</f>
        <v/>
      </c>
      <c r="O976" s="172" t="str">
        <f aca="false">IF(B168&lt;&gt;"",'Calculs (M1..M20)'!A70,"")</f>
        <v/>
      </c>
      <c r="P976" s="0"/>
      <c r="Q976" s="0"/>
      <c r="R976" s="0"/>
      <c r="S976" s="0"/>
      <c r="T976" s="0"/>
      <c r="U976" s="0"/>
      <c r="V976" s="0"/>
      <c r="AH976" s="49" t="n">
        <f aca="false">IF($G976&lt;&gt;"",AG976,"")</f>
        <v>0</v>
      </c>
      <c r="AI976" s="169"/>
      <c r="AJ976" s="170"/>
    </row>
    <row r="977" customFormat="false" ht="13" hidden="true" customHeight="false" outlineLevel="0" collapsed="false">
      <c r="A977" s="0"/>
      <c r="B977" s="167" t="str">
        <f aca="false">IF(B876&lt;&gt;"",B876,"")</f>
        <v/>
      </c>
      <c r="C977" s="116" t="str">
        <f aca="false">IF(C876&lt;&gt;"",C876,"")</f>
        <v/>
      </c>
      <c r="D977" s="116" t="str">
        <f aca="false">IF(D876&lt;&gt;"",D876,"")</f>
        <v/>
      </c>
      <c r="E977" s="116" t="str">
        <f aca="false">IF(E876&lt;&gt;"",E876,"")</f>
        <v/>
      </c>
      <c r="F977" s="116" t="n">
        <v>10</v>
      </c>
      <c r="G977" s="168" t="n">
        <f aca="false">G876</f>
        <v>0</v>
      </c>
      <c r="H977" s="49" t="n">
        <f aca="false">IF($G977&lt;&gt;"",G977,"")</f>
        <v>0</v>
      </c>
      <c r="I977" s="169"/>
      <c r="J977" s="170"/>
      <c r="K977" s="171" t="str">
        <f aca="false">IF($B977&lt;&gt;"",IF(I977,(INDEX(P$920:Q$923,MATCH(H977,P$920:P$923),2)/I977)*1000,0),"")</f>
        <v/>
      </c>
      <c r="L977" s="171" t="str">
        <f aca="false">IF(Q$11&lt;&gt;"",IF($B977&lt;&gt;"",K977-J977,""),"")</f>
        <v/>
      </c>
      <c r="M977" s="172" t="str">
        <f aca="false">IF(B977&lt;&gt;"",RANK(L977,L$920:L$1019),"")</f>
        <v/>
      </c>
      <c r="N977" s="172" t="str">
        <f aca="false">IF(B977&lt;&gt;"",'Classement Général'!BJ68,"")</f>
        <v/>
      </c>
      <c r="O977" s="172" t="str">
        <f aca="false">IF(B169&lt;&gt;"",'Calculs (M1..M20)'!A71,"")</f>
        <v/>
      </c>
      <c r="P977" s="0"/>
      <c r="Q977" s="0"/>
      <c r="R977" s="0"/>
      <c r="S977" s="0"/>
      <c r="T977" s="0"/>
      <c r="U977" s="0"/>
      <c r="V977" s="0"/>
      <c r="AH977" s="49" t="n">
        <f aca="false">IF($G977&lt;&gt;"",AG977,"")</f>
        <v>0</v>
      </c>
      <c r="AI977" s="169"/>
      <c r="AJ977" s="170"/>
    </row>
    <row r="978" customFormat="false" ht="13" hidden="true" customHeight="false" outlineLevel="0" collapsed="false">
      <c r="A978" s="0"/>
      <c r="B978" s="167" t="str">
        <f aca="false">IF(B877&lt;&gt;"",B877,"")</f>
        <v/>
      </c>
      <c r="C978" s="116" t="str">
        <f aca="false">IF(C877&lt;&gt;"",C877,"")</f>
        <v/>
      </c>
      <c r="D978" s="116" t="str">
        <f aca="false">IF(D877&lt;&gt;"",D877,"")</f>
        <v/>
      </c>
      <c r="E978" s="116" t="str">
        <f aca="false">IF(E877&lt;&gt;"",E877,"")</f>
        <v/>
      </c>
      <c r="F978" s="116" t="n">
        <v>10</v>
      </c>
      <c r="G978" s="168" t="n">
        <f aca="false">G877</f>
        <v>0</v>
      </c>
      <c r="H978" s="49" t="n">
        <f aca="false">IF($G978&lt;&gt;"",G978,"")</f>
        <v>0</v>
      </c>
      <c r="I978" s="169"/>
      <c r="J978" s="170"/>
      <c r="K978" s="171" t="str">
        <f aca="false">IF($B978&lt;&gt;"",IF(I978,(INDEX(P$920:Q$923,MATCH(H978,P$920:P$923),2)/I978)*1000,0),"")</f>
        <v/>
      </c>
      <c r="L978" s="171" t="str">
        <f aca="false">IF(Q$11&lt;&gt;"",IF($B978&lt;&gt;"",K978-J978,""),"")</f>
        <v/>
      </c>
      <c r="M978" s="172" t="str">
        <f aca="false">IF(B978&lt;&gt;"",RANK(L978,L$920:L$1019),"")</f>
        <v/>
      </c>
      <c r="N978" s="172" t="str">
        <f aca="false">IF(B978&lt;&gt;"",'Classement Général'!BJ69,"")</f>
        <v/>
      </c>
      <c r="O978" s="172" t="str">
        <f aca="false">IF(B170&lt;&gt;"",'Calculs (M1..M20)'!A72,"")</f>
        <v/>
      </c>
      <c r="P978" s="0"/>
      <c r="Q978" s="0"/>
      <c r="R978" s="0"/>
      <c r="S978" s="0"/>
      <c r="T978" s="0"/>
      <c r="U978" s="0"/>
      <c r="V978" s="0"/>
      <c r="AH978" s="49" t="n">
        <f aca="false">IF($G978&lt;&gt;"",AG978,"")</f>
        <v>0</v>
      </c>
      <c r="AI978" s="169"/>
      <c r="AJ978" s="170"/>
    </row>
    <row r="979" customFormat="false" ht="13" hidden="true" customHeight="false" outlineLevel="0" collapsed="false">
      <c r="A979" s="0"/>
      <c r="B979" s="167" t="str">
        <f aca="false">IF(B878&lt;&gt;"",B878,"")</f>
        <v/>
      </c>
      <c r="C979" s="116" t="str">
        <f aca="false">IF(C878&lt;&gt;"",C878,"")</f>
        <v/>
      </c>
      <c r="D979" s="116" t="str">
        <f aca="false">IF(D878&lt;&gt;"",D878,"")</f>
        <v/>
      </c>
      <c r="E979" s="116" t="str">
        <f aca="false">IF(E878&lt;&gt;"",E878,"")</f>
        <v/>
      </c>
      <c r="F979" s="116" t="n">
        <v>10</v>
      </c>
      <c r="G979" s="168" t="n">
        <f aca="false">G878</f>
        <v>0</v>
      </c>
      <c r="H979" s="49" t="n">
        <f aca="false">IF($G979&lt;&gt;"",G979,"")</f>
        <v>0</v>
      </c>
      <c r="I979" s="169"/>
      <c r="J979" s="170"/>
      <c r="K979" s="171" t="str">
        <f aca="false">IF($B979&lt;&gt;"",IF(I979,(INDEX(P$920:Q$923,MATCH(H979,P$920:P$923),2)/I979)*1000,0),"")</f>
        <v/>
      </c>
      <c r="L979" s="171" t="str">
        <f aca="false">IF(Q$11&lt;&gt;"",IF($B979&lt;&gt;"",K979-J979,""),"")</f>
        <v/>
      </c>
      <c r="M979" s="172" t="str">
        <f aca="false">IF(B979&lt;&gt;"",RANK(L979,L$920:L$1019),"")</f>
        <v/>
      </c>
      <c r="N979" s="172" t="str">
        <f aca="false">IF(B979&lt;&gt;"",'Classement Général'!BJ70,"")</f>
        <v/>
      </c>
      <c r="O979" s="172" t="str">
        <f aca="false">IF(B171&lt;&gt;"",'Calculs (M1..M20)'!A73,"")</f>
        <v/>
      </c>
      <c r="P979" s="0"/>
      <c r="Q979" s="0"/>
      <c r="R979" s="0"/>
      <c r="S979" s="0"/>
      <c r="T979" s="0"/>
      <c r="U979" s="0"/>
      <c r="V979" s="0"/>
      <c r="AH979" s="49" t="n">
        <f aca="false">IF($G979&lt;&gt;"",AG979,"")</f>
        <v>0</v>
      </c>
      <c r="AI979" s="169"/>
      <c r="AJ979" s="170"/>
    </row>
    <row r="980" customFormat="false" ht="13" hidden="true" customHeight="false" outlineLevel="0" collapsed="false">
      <c r="A980" s="0"/>
      <c r="B980" s="167" t="str">
        <f aca="false">IF(B879&lt;&gt;"",B879,"")</f>
        <v/>
      </c>
      <c r="C980" s="116" t="str">
        <f aca="false">IF(C879&lt;&gt;"",C879,"")</f>
        <v/>
      </c>
      <c r="D980" s="116" t="str">
        <f aca="false">IF(D879&lt;&gt;"",D879,"")</f>
        <v/>
      </c>
      <c r="E980" s="116" t="str">
        <f aca="false">IF(E879&lt;&gt;"",E879,"")</f>
        <v/>
      </c>
      <c r="F980" s="116" t="n">
        <v>10</v>
      </c>
      <c r="G980" s="168" t="n">
        <f aca="false">G879</f>
        <v>0</v>
      </c>
      <c r="H980" s="49" t="n">
        <f aca="false">IF($G980&lt;&gt;"",G980,"")</f>
        <v>0</v>
      </c>
      <c r="I980" s="169"/>
      <c r="J980" s="170"/>
      <c r="K980" s="171" t="str">
        <f aca="false">IF($B980&lt;&gt;"",IF(I980,(INDEX(P$920:Q$923,MATCH(H980,P$920:P$923),2)/I980)*1000,0),"")</f>
        <v/>
      </c>
      <c r="L980" s="171" t="str">
        <f aca="false">IF(Q$11&lt;&gt;"",IF($B980&lt;&gt;"",K980-J980,""),"")</f>
        <v/>
      </c>
      <c r="M980" s="172" t="str">
        <f aca="false">IF(B980&lt;&gt;"",RANK(L980,L$920:L$1019),"")</f>
        <v/>
      </c>
      <c r="N980" s="172" t="str">
        <f aca="false">IF(B980&lt;&gt;"",'Classement Général'!BJ71,"")</f>
        <v/>
      </c>
      <c r="O980" s="172" t="str">
        <f aca="false">IF(B172&lt;&gt;"",'Calculs (M1..M20)'!A74,"")</f>
        <v/>
      </c>
      <c r="P980" s="0"/>
      <c r="Q980" s="0"/>
      <c r="R980" s="0"/>
      <c r="S980" s="0"/>
      <c r="T980" s="0"/>
      <c r="U980" s="0"/>
      <c r="V980" s="0"/>
      <c r="AH980" s="49" t="n">
        <f aca="false">IF($G980&lt;&gt;"",AG980,"")</f>
        <v>0</v>
      </c>
      <c r="AI980" s="169"/>
      <c r="AJ980" s="170"/>
    </row>
    <row r="981" customFormat="false" ht="13" hidden="true" customHeight="false" outlineLevel="0" collapsed="false">
      <c r="A981" s="0"/>
      <c r="B981" s="167" t="str">
        <f aca="false">IF(B880&lt;&gt;"",B880,"")</f>
        <v/>
      </c>
      <c r="C981" s="116" t="str">
        <f aca="false">IF(C880&lt;&gt;"",C880,"")</f>
        <v/>
      </c>
      <c r="D981" s="116" t="str">
        <f aca="false">IF(D880&lt;&gt;"",D880,"")</f>
        <v/>
      </c>
      <c r="E981" s="116" t="str">
        <f aca="false">IF(E880&lt;&gt;"",E880,"")</f>
        <v/>
      </c>
      <c r="F981" s="116" t="n">
        <v>10</v>
      </c>
      <c r="G981" s="168" t="n">
        <f aca="false">G880</f>
        <v>0</v>
      </c>
      <c r="H981" s="49" t="n">
        <f aca="false">IF($G981&lt;&gt;"",G981,"")</f>
        <v>0</v>
      </c>
      <c r="I981" s="169"/>
      <c r="J981" s="170"/>
      <c r="K981" s="171" t="str">
        <f aca="false">IF($B981&lt;&gt;"",IF(I981,(INDEX(P$920:Q$923,MATCH(H981,P$920:P$923),2)/I981)*1000,0),"")</f>
        <v/>
      </c>
      <c r="L981" s="171" t="str">
        <f aca="false">IF(Q$11&lt;&gt;"",IF($B981&lt;&gt;"",K981-J981,""),"")</f>
        <v/>
      </c>
      <c r="M981" s="172" t="str">
        <f aca="false">IF(B981&lt;&gt;"",RANK(L981,L$920:L$1019),"")</f>
        <v/>
      </c>
      <c r="N981" s="172" t="str">
        <f aca="false">IF(B981&lt;&gt;"",'Classement Général'!BJ72,"")</f>
        <v/>
      </c>
      <c r="O981" s="172" t="str">
        <f aca="false">IF(B173&lt;&gt;"",'Calculs (M1..M20)'!A75,"")</f>
        <v/>
      </c>
      <c r="P981" s="0"/>
      <c r="Q981" s="0"/>
      <c r="R981" s="0"/>
      <c r="S981" s="0"/>
      <c r="T981" s="0"/>
      <c r="U981" s="0"/>
      <c r="V981" s="0"/>
      <c r="AH981" s="49" t="n">
        <f aca="false">IF($G981&lt;&gt;"",AG981,"")</f>
        <v>0</v>
      </c>
      <c r="AI981" s="169"/>
      <c r="AJ981" s="170"/>
    </row>
    <row r="982" customFormat="false" ht="13" hidden="true" customHeight="false" outlineLevel="0" collapsed="false">
      <c r="A982" s="0"/>
      <c r="B982" s="167" t="str">
        <f aca="false">IF(B881&lt;&gt;"",B881,"")</f>
        <v/>
      </c>
      <c r="C982" s="116" t="str">
        <f aca="false">IF(C881&lt;&gt;"",C881,"")</f>
        <v/>
      </c>
      <c r="D982" s="116" t="str">
        <f aca="false">IF(D881&lt;&gt;"",D881,"")</f>
        <v/>
      </c>
      <c r="E982" s="116" t="str">
        <f aca="false">IF(E881&lt;&gt;"",E881,"")</f>
        <v/>
      </c>
      <c r="F982" s="116" t="n">
        <v>10</v>
      </c>
      <c r="G982" s="168" t="n">
        <f aca="false">G881</f>
        <v>0</v>
      </c>
      <c r="H982" s="49" t="n">
        <f aca="false">IF($G982&lt;&gt;"",G982,"")</f>
        <v>0</v>
      </c>
      <c r="I982" s="169"/>
      <c r="J982" s="170"/>
      <c r="K982" s="171" t="str">
        <f aca="false">IF($B982&lt;&gt;"",IF(I982,(INDEX(P$920:Q$923,MATCH(H982,P$920:P$923),2)/I982)*1000,0),"")</f>
        <v/>
      </c>
      <c r="L982" s="171" t="str">
        <f aca="false">IF(Q$11&lt;&gt;"",IF($B982&lt;&gt;"",K982-J982,""),"")</f>
        <v/>
      </c>
      <c r="M982" s="172" t="str">
        <f aca="false">IF(B982&lt;&gt;"",RANK(L982,L$920:L$1019),"")</f>
        <v/>
      </c>
      <c r="N982" s="172" t="str">
        <f aca="false">IF(B982&lt;&gt;"",'Classement Général'!BJ73,"")</f>
        <v/>
      </c>
      <c r="O982" s="172" t="str">
        <f aca="false">IF(B174&lt;&gt;"",'Calculs (M1..M20)'!A76,"")</f>
        <v/>
      </c>
      <c r="P982" s="0"/>
      <c r="Q982" s="0"/>
      <c r="R982" s="0"/>
      <c r="S982" s="0"/>
      <c r="T982" s="0"/>
      <c r="U982" s="0"/>
      <c r="V982" s="0"/>
      <c r="AH982" s="49" t="n">
        <f aca="false">IF($G982&lt;&gt;"",AG982,"")</f>
        <v>0</v>
      </c>
      <c r="AI982" s="169"/>
      <c r="AJ982" s="170"/>
    </row>
    <row r="983" customFormat="false" ht="13" hidden="true" customHeight="false" outlineLevel="0" collapsed="false">
      <c r="A983" s="0"/>
      <c r="B983" s="167" t="str">
        <f aca="false">IF(B882&lt;&gt;"",B882,"")</f>
        <v/>
      </c>
      <c r="C983" s="116" t="str">
        <f aca="false">IF(C882&lt;&gt;"",C882,"")</f>
        <v/>
      </c>
      <c r="D983" s="116" t="str">
        <f aca="false">IF(D882&lt;&gt;"",D882,"")</f>
        <v/>
      </c>
      <c r="E983" s="116" t="str">
        <f aca="false">IF(E882&lt;&gt;"",E882,"")</f>
        <v/>
      </c>
      <c r="F983" s="116" t="n">
        <v>10</v>
      </c>
      <c r="G983" s="168" t="n">
        <f aca="false">G882</f>
        <v>0</v>
      </c>
      <c r="H983" s="49" t="n">
        <f aca="false">IF($G983&lt;&gt;"",G983,"")</f>
        <v>0</v>
      </c>
      <c r="I983" s="169"/>
      <c r="J983" s="170"/>
      <c r="K983" s="171" t="str">
        <f aca="false">IF($B983&lt;&gt;"",IF(I983,(INDEX(P$920:Q$923,MATCH(H983,P$920:P$923),2)/I983)*1000,0),"")</f>
        <v/>
      </c>
      <c r="L983" s="171" t="str">
        <f aca="false">IF(Q$11&lt;&gt;"",IF($B983&lt;&gt;"",K983-J983,""),"")</f>
        <v/>
      </c>
      <c r="M983" s="172" t="str">
        <f aca="false">IF(B983&lt;&gt;"",RANK(L983,L$920:L$1019),"")</f>
        <v/>
      </c>
      <c r="N983" s="172" t="str">
        <f aca="false">IF(B983&lt;&gt;"",'Classement Général'!BJ74,"")</f>
        <v/>
      </c>
      <c r="O983" s="172" t="str">
        <f aca="false">IF(B175&lt;&gt;"",'Calculs (M1..M20)'!A77,"")</f>
        <v/>
      </c>
      <c r="P983" s="0"/>
      <c r="Q983" s="0"/>
      <c r="R983" s="0"/>
      <c r="S983" s="0"/>
      <c r="T983" s="0"/>
      <c r="U983" s="0"/>
      <c r="V983" s="0"/>
      <c r="AH983" s="49" t="n">
        <f aca="false">IF($G983&lt;&gt;"",AG983,"")</f>
        <v>0</v>
      </c>
      <c r="AI983" s="169"/>
      <c r="AJ983" s="170"/>
    </row>
    <row r="984" customFormat="false" ht="13" hidden="true" customHeight="false" outlineLevel="0" collapsed="false">
      <c r="A984" s="0"/>
      <c r="B984" s="167" t="str">
        <f aca="false">IF(B883&lt;&gt;"",B883,"")</f>
        <v/>
      </c>
      <c r="C984" s="116" t="str">
        <f aca="false">IF(C883&lt;&gt;"",C883,"")</f>
        <v/>
      </c>
      <c r="D984" s="116" t="str">
        <f aca="false">IF(D883&lt;&gt;"",D883,"")</f>
        <v/>
      </c>
      <c r="E984" s="116" t="str">
        <f aca="false">IF(E883&lt;&gt;"",E883,"")</f>
        <v/>
      </c>
      <c r="F984" s="116" t="n">
        <v>10</v>
      </c>
      <c r="G984" s="168" t="n">
        <f aca="false">G883</f>
        <v>0</v>
      </c>
      <c r="H984" s="49" t="n">
        <f aca="false">IF($G984&lt;&gt;"",G984,"")</f>
        <v>0</v>
      </c>
      <c r="I984" s="169"/>
      <c r="J984" s="170"/>
      <c r="K984" s="171" t="str">
        <f aca="false">IF($B984&lt;&gt;"",IF(I984,(INDEX(P$920:Q$923,MATCH(H984,P$920:P$923),2)/I984)*1000,0),"")</f>
        <v/>
      </c>
      <c r="L984" s="171" t="str">
        <f aca="false">IF(Q$11&lt;&gt;"",IF($B984&lt;&gt;"",K984-J984,""),"")</f>
        <v/>
      </c>
      <c r="M984" s="172" t="str">
        <f aca="false">IF(B984&lt;&gt;"",RANK(L984,L$920:L$1019),"")</f>
        <v/>
      </c>
      <c r="N984" s="172" t="str">
        <f aca="false">IF(B984&lt;&gt;"",'Classement Général'!BJ75,"")</f>
        <v/>
      </c>
      <c r="O984" s="172" t="str">
        <f aca="false">IF(B176&lt;&gt;"",'Calculs (M1..M20)'!A78,"")</f>
        <v/>
      </c>
      <c r="P984" s="0"/>
      <c r="Q984" s="0"/>
      <c r="R984" s="0"/>
      <c r="S984" s="0"/>
      <c r="T984" s="0"/>
      <c r="U984" s="0"/>
      <c r="V984" s="0"/>
      <c r="AH984" s="49" t="n">
        <f aca="false">IF($G984&lt;&gt;"",AG984,"")</f>
        <v>0</v>
      </c>
      <c r="AI984" s="169"/>
      <c r="AJ984" s="170"/>
    </row>
    <row r="985" customFormat="false" ht="13" hidden="true" customHeight="false" outlineLevel="0" collapsed="false">
      <c r="A985" s="0"/>
      <c r="B985" s="167" t="str">
        <f aca="false">IF(B884&lt;&gt;"",B884,"")</f>
        <v/>
      </c>
      <c r="C985" s="116" t="str">
        <f aca="false">IF(C884&lt;&gt;"",C884,"")</f>
        <v/>
      </c>
      <c r="D985" s="116" t="str">
        <f aca="false">IF(D884&lt;&gt;"",D884,"")</f>
        <v/>
      </c>
      <c r="E985" s="116" t="str">
        <f aca="false">IF(E884&lt;&gt;"",E884,"")</f>
        <v/>
      </c>
      <c r="F985" s="116" t="n">
        <v>10</v>
      </c>
      <c r="G985" s="168" t="n">
        <f aca="false">G884</f>
        <v>0</v>
      </c>
      <c r="H985" s="49" t="n">
        <f aca="false">IF($G985&lt;&gt;"",G985,"")</f>
        <v>0</v>
      </c>
      <c r="I985" s="169"/>
      <c r="J985" s="170"/>
      <c r="K985" s="171" t="str">
        <f aca="false">IF($B985&lt;&gt;"",IF(I985,(INDEX(P$920:Q$923,MATCH(H985,P$920:P$923),2)/I985)*1000,0),"")</f>
        <v/>
      </c>
      <c r="L985" s="171" t="str">
        <f aca="false">IF(Q$11&lt;&gt;"",IF($B985&lt;&gt;"",K985-J985,""),"")</f>
        <v/>
      </c>
      <c r="M985" s="172" t="str">
        <f aca="false">IF(B985&lt;&gt;"",RANK(L985,L$920:L$1019),"")</f>
        <v/>
      </c>
      <c r="N985" s="172" t="str">
        <f aca="false">IF(B985&lt;&gt;"",'Classement Général'!BJ76,"")</f>
        <v/>
      </c>
      <c r="O985" s="172" t="str">
        <f aca="false">IF(B177&lt;&gt;"",'Calculs (M1..M20)'!A79,"")</f>
        <v/>
      </c>
      <c r="P985" s="0"/>
      <c r="Q985" s="0"/>
      <c r="R985" s="0"/>
      <c r="S985" s="0"/>
      <c r="T985" s="0"/>
      <c r="U985" s="0"/>
      <c r="V985" s="0"/>
      <c r="AH985" s="49" t="n">
        <f aca="false">IF($G985&lt;&gt;"",AG985,"")</f>
        <v>0</v>
      </c>
      <c r="AI985" s="169"/>
      <c r="AJ985" s="170"/>
    </row>
    <row r="986" customFormat="false" ht="13" hidden="true" customHeight="false" outlineLevel="0" collapsed="false">
      <c r="A986" s="0"/>
      <c r="B986" s="167" t="str">
        <f aca="false">IF(B885&lt;&gt;"",B885,"")</f>
        <v/>
      </c>
      <c r="C986" s="116" t="str">
        <f aca="false">IF(C885&lt;&gt;"",C885,"")</f>
        <v/>
      </c>
      <c r="D986" s="116" t="str">
        <f aca="false">IF(D885&lt;&gt;"",D885,"")</f>
        <v/>
      </c>
      <c r="E986" s="116" t="str">
        <f aca="false">IF(E885&lt;&gt;"",E885,"")</f>
        <v/>
      </c>
      <c r="F986" s="116" t="n">
        <v>10</v>
      </c>
      <c r="G986" s="168" t="n">
        <f aca="false">G885</f>
        <v>0</v>
      </c>
      <c r="H986" s="49" t="n">
        <f aca="false">IF($G986&lt;&gt;"",G986,"")</f>
        <v>0</v>
      </c>
      <c r="I986" s="169"/>
      <c r="J986" s="170"/>
      <c r="K986" s="171" t="str">
        <f aca="false">IF($B986&lt;&gt;"",IF(I986,(INDEX(P$920:Q$923,MATCH(H986,P$920:P$923),2)/I986)*1000,0),"")</f>
        <v/>
      </c>
      <c r="L986" s="171" t="str">
        <f aca="false">IF(Q$11&lt;&gt;"",IF($B986&lt;&gt;"",K986-J986,""),"")</f>
        <v/>
      </c>
      <c r="M986" s="172" t="str">
        <f aca="false">IF(B986&lt;&gt;"",RANK(L986,L$920:L$1019),"")</f>
        <v/>
      </c>
      <c r="N986" s="172" t="str">
        <f aca="false">IF(B986&lt;&gt;"",'Classement Général'!BJ77,"")</f>
        <v/>
      </c>
      <c r="O986" s="172" t="str">
        <f aca="false">IF(B178&lt;&gt;"",'Calculs (M1..M20)'!A80,"")</f>
        <v/>
      </c>
      <c r="P986" s="0"/>
      <c r="Q986" s="0"/>
      <c r="R986" s="0"/>
      <c r="S986" s="0"/>
      <c r="T986" s="0"/>
      <c r="U986" s="0"/>
      <c r="V986" s="0"/>
      <c r="AH986" s="49" t="n">
        <f aca="false">IF($G986&lt;&gt;"",AG986,"")</f>
        <v>0</v>
      </c>
      <c r="AI986" s="169"/>
      <c r="AJ986" s="170"/>
    </row>
    <row r="987" customFormat="false" ht="13" hidden="true" customHeight="false" outlineLevel="0" collapsed="false">
      <c r="A987" s="0"/>
      <c r="B987" s="167" t="str">
        <f aca="false">IF(B886&lt;&gt;"",B886,"")</f>
        <v/>
      </c>
      <c r="C987" s="116" t="str">
        <f aca="false">IF(C886&lt;&gt;"",C886,"")</f>
        <v/>
      </c>
      <c r="D987" s="116" t="str">
        <f aca="false">IF(D886&lt;&gt;"",D886,"")</f>
        <v/>
      </c>
      <c r="E987" s="116" t="str">
        <f aca="false">IF(E886&lt;&gt;"",E886,"")</f>
        <v/>
      </c>
      <c r="F987" s="116" t="n">
        <v>10</v>
      </c>
      <c r="G987" s="168" t="n">
        <f aca="false">G886</f>
        <v>0</v>
      </c>
      <c r="H987" s="49" t="n">
        <f aca="false">IF($G987&lt;&gt;"",G987,"")</f>
        <v>0</v>
      </c>
      <c r="I987" s="169"/>
      <c r="J987" s="170"/>
      <c r="K987" s="171" t="str">
        <f aca="false">IF($B987&lt;&gt;"",IF(I987,(INDEX(P$920:Q$923,MATCH(H987,P$920:P$923),2)/I987)*1000,0),"")</f>
        <v/>
      </c>
      <c r="L987" s="171" t="str">
        <f aca="false">IF(Q$11&lt;&gt;"",IF($B987&lt;&gt;"",K987-J987,""),"")</f>
        <v/>
      </c>
      <c r="M987" s="172" t="str">
        <f aca="false">IF(B987&lt;&gt;"",RANK(L987,L$920:L$1019),"")</f>
        <v/>
      </c>
      <c r="N987" s="172" t="str">
        <f aca="false">IF(B987&lt;&gt;"",'Classement Général'!BJ78,"")</f>
        <v/>
      </c>
      <c r="O987" s="172" t="str">
        <f aca="false">IF(B179&lt;&gt;"",'Calculs (M1..M20)'!A81,"")</f>
        <v/>
      </c>
      <c r="P987" s="0"/>
      <c r="Q987" s="0"/>
      <c r="R987" s="0"/>
      <c r="S987" s="0"/>
      <c r="T987" s="0"/>
      <c r="U987" s="0"/>
      <c r="V987" s="0"/>
      <c r="AH987" s="49" t="n">
        <f aca="false">IF($G987&lt;&gt;"",AG987,"")</f>
        <v>0</v>
      </c>
      <c r="AI987" s="169"/>
      <c r="AJ987" s="170"/>
    </row>
    <row r="988" customFormat="false" ht="13" hidden="true" customHeight="false" outlineLevel="0" collapsed="false">
      <c r="A988" s="0"/>
      <c r="B988" s="167" t="str">
        <f aca="false">IF(B887&lt;&gt;"",B887,"")</f>
        <v/>
      </c>
      <c r="C988" s="116" t="str">
        <f aca="false">IF(C887&lt;&gt;"",C887,"")</f>
        <v/>
      </c>
      <c r="D988" s="116" t="str">
        <f aca="false">IF(D887&lt;&gt;"",D887,"")</f>
        <v/>
      </c>
      <c r="E988" s="116" t="str">
        <f aca="false">IF(E887&lt;&gt;"",E887,"")</f>
        <v/>
      </c>
      <c r="F988" s="116" t="n">
        <v>10</v>
      </c>
      <c r="G988" s="168" t="n">
        <f aca="false">G887</f>
        <v>0</v>
      </c>
      <c r="H988" s="49" t="n">
        <f aca="false">IF($G988&lt;&gt;"",G988,"")</f>
        <v>0</v>
      </c>
      <c r="I988" s="169"/>
      <c r="J988" s="170"/>
      <c r="K988" s="171" t="str">
        <f aca="false">IF($B988&lt;&gt;"",IF(I988,(INDEX(P$920:Q$923,MATCH(H988,P$920:P$923),2)/I988)*1000,0),"")</f>
        <v/>
      </c>
      <c r="L988" s="171" t="str">
        <f aca="false">IF(Q$11&lt;&gt;"",IF($B988&lt;&gt;"",K988-J988,""),"")</f>
        <v/>
      </c>
      <c r="M988" s="172" t="str">
        <f aca="false">IF(B988&lt;&gt;"",RANK(L988,L$920:L$1019),"")</f>
        <v/>
      </c>
      <c r="N988" s="172" t="str">
        <f aca="false">IF(B988&lt;&gt;"",'Classement Général'!BJ79,"")</f>
        <v/>
      </c>
      <c r="O988" s="172" t="str">
        <f aca="false">IF(B180&lt;&gt;"",'Calculs (M1..M20)'!A82,"")</f>
        <v/>
      </c>
      <c r="P988" s="0"/>
      <c r="Q988" s="0"/>
      <c r="R988" s="0"/>
      <c r="S988" s="0"/>
      <c r="T988" s="0"/>
      <c r="U988" s="0"/>
      <c r="V988" s="0"/>
      <c r="AH988" s="49" t="n">
        <f aca="false">IF($G988&lt;&gt;"",AG988,"")</f>
        <v>0</v>
      </c>
      <c r="AI988" s="169"/>
      <c r="AJ988" s="170"/>
    </row>
    <row r="989" customFormat="false" ht="13" hidden="true" customHeight="false" outlineLevel="0" collapsed="false">
      <c r="A989" s="0"/>
      <c r="B989" s="167" t="str">
        <f aca="false">IF(B888&lt;&gt;"",B888,"")</f>
        <v/>
      </c>
      <c r="C989" s="116" t="str">
        <f aca="false">IF(C888&lt;&gt;"",C888,"")</f>
        <v/>
      </c>
      <c r="D989" s="116" t="str">
        <f aca="false">IF(D888&lt;&gt;"",D888,"")</f>
        <v/>
      </c>
      <c r="E989" s="116" t="str">
        <f aca="false">IF(E888&lt;&gt;"",E888,"")</f>
        <v/>
      </c>
      <c r="F989" s="116" t="n">
        <v>10</v>
      </c>
      <c r="G989" s="168" t="n">
        <f aca="false">G888</f>
        <v>0</v>
      </c>
      <c r="H989" s="49" t="n">
        <f aca="false">IF($G989&lt;&gt;"",G989,"")</f>
        <v>0</v>
      </c>
      <c r="I989" s="169"/>
      <c r="J989" s="170"/>
      <c r="K989" s="171" t="str">
        <f aca="false">IF($B989&lt;&gt;"",IF(I989,(INDEX(P$920:Q$923,MATCH(H989,P$920:P$923),2)/I989)*1000,0),"")</f>
        <v/>
      </c>
      <c r="L989" s="171" t="str">
        <f aca="false">IF(Q$11&lt;&gt;"",IF($B989&lt;&gt;"",K989-J989,""),"")</f>
        <v/>
      </c>
      <c r="M989" s="172" t="str">
        <f aca="false">IF(B989&lt;&gt;"",RANK(L989,L$920:L$1019),"")</f>
        <v/>
      </c>
      <c r="N989" s="172" t="str">
        <f aca="false">IF(B989&lt;&gt;"",'Classement Général'!BJ80,"")</f>
        <v/>
      </c>
      <c r="O989" s="172" t="str">
        <f aca="false">IF(B181&lt;&gt;"",'Calculs (M1..M20)'!A83,"")</f>
        <v/>
      </c>
      <c r="P989" s="0"/>
      <c r="Q989" s="0"/>
      <c r="R989" s="0"/>
      <c r="S989" s="0"/>
      <c r="T989" s="0"/>
      <c r="U989" s="0"/>
      <c r="V989" s="0"/>
      <c r="AH989" s="49" t="n">
        <f aca="false">IF($G989&lt;&gt;"",AG989,"")</f>
        <v>0</v>
      </c>
      <c r="AI989" s="169"/>
      <c r="AJ989" s="170"/>
    </row>
    <row r="990" customFormat="false" ht="13" hidden="true" customHeight="false" outlineLevel="0" collapsed="false">
      <c r="A990" s="0"/>
      <c r="B990" s="167" t="str">
        <f aca="false">IF(B889&lt;&gt;"",B889,"")</f>
        <v/>
      </c>
      <c r="C990" s="116" t="str">
        <f aca="false">IF(C889&lt;&gt;"",C889,"")</f>
        <v/>
      </c>
      <c r="D990" s="116" t="str">
        <f aca="false">IF(D889&lt;&gt;"",D889,"")</f>
        <v/>
      </c>
      <c r="E990" s="116" t="str">
        <f aca="false">IF(E889&lt;&gt;"",E889,"")</f>
        <v/>
      </c>
      <c r="F990" s="116" t="n">
        <v>10</v>
      </c>
      <c r="G990" s="168" t="n">
        <f aca="false">G889</f>
        <v>0</v>
      </c>
      <c r="H990" s="49" t="n">
        <f aca="false">IF($G990&lt;&gt;"",G990,"")</f>
        <v>0</v>
      </c>
      <c r="I990" s="169"/>
      <c r="J990" s="170"/>
      <c r="K990" s="171" t="str">
        <f aca="false">IF($B990&lt;&gt;"",IF(I990,(INDEX(P$920:Q$923,MATCH(H990,P$920:P$923),2)/I990)*1000,0),"")</f>
        <v/>
      </c>
      <c r="L990" s="171" t="str">
        <f aca="false">IF(Q$11&lt;&gt;"",IF($B990&lt;&gt;"",K990-J990,""),"")</f>
        <v/>
      </c>
      <c r="M990" s="172" t="str">
        <f aca="false">IF(B990&lt;&gt;"",RANK(L990,L$920:L$1019),"")</f>
        <v/>
      </c>
      <c r="N990" s="172" t="str">
        <f aca="false">IF(B990&lt;&gt;"",'Classement Général'!BJ81,"")</f>
        <v/>
      </c>
      <c r="O990" s="172" t="str">
        <f aca="false">IF(B182&lt;&gt;"",'Calculs (M1..M20)'!A84,"")</f>
        <v/>
      </c>
      <c r="P990" s="0"/>
      <c r="Q990" s="0"/>
      <c r="R990" s="0"/>
      <c r="S990" s="0"/>
      <c r="T990" s="0"/>
      <c r="U990" s="0"/>
      <c r="V990" s="0"/>
      <c r="AH990" s="49" t="n">
        <f aca="false">IF($G990&lt;&gt;"",AG990,"")</f>
        <v>0</v>
      </c>
      <c r="AI990" s="169"/>
      <c r="AJ990" s="170"/>
    </row>
    <row r="991" customFormat="false" ht="13" hidden="true" customHeight="false" outlineLevel="0" collapsed="false">
      <c r="A991" s="0"/>
      <c r="B991" s="167" t="str">
        <f aca="false">IF(B890&lt;&gt;"",B890,"")</f>
        <v/>
      </c>
      <c r="C991" s="116" t="str">
        <f aca="false">IF(C890&lt;&gt;"",C890,"")</f>
        <v/>
      </c>
      <c r="D991" s="116" t="str">
        <f aca="false">IF(D890&lt;&gt;"",D890,"")</f>
        <v/>
      </c>
      <c r="E991" s="116" t="str">
        <f aca="false">IF(E890&lt;&gt;"",E890,"")</f>
        <v/>
      </c>
      <c r="F991" s="116" t="n">
        <v>10</v>
      </c>
      <c r="G991" s="168" t="n">
        <f aca="false">G890</f>
        <v>0</v>
      </c>
      <c r="H991" s="49" t="n">
        <f aca="false">IF($G991&lt;&gt;"",G991,"")</f>
        <v>0</v>
      </c>
      <c r="I991" s="169"/>
      <c r="J991" s="170"/>
      <c r="K991" s="171" t="str">
        <f aca="false">IF($B991&lt;&gt;"",IF(I991,(INDEX(P$920:Q$923,MATCH(H991,P$920:P$923),2)/I991)*1000,0),"")</f>
        <v/>
      </c>
      <c r="L991" s="171" t="str">
        <f aca="false">IF(Q$11&lt;&gt;"",IF($B991&lt;&gt;"",K991-J991,""),"")</f>
        <v/>
      </c>
      <c r="M991" s="172" t="str">
        <f aca="false">IF(B991&lt;&gt;"",RANK(L991,L$920:L$1019),"")</f>
        <v/>
      </c>
      <c r="N991" s="172" t="str">
        <f aca="false">IF(B991&lt;&gt;"",'Classement Général'!BJ82,"")</f>
        <v/>
      </c>
      <c r="O991" s="172" t="str">
        <f aca="false">IF(B183&lt;&gt;"",'Calculs (M1..M20)'!A85,"")</f>
        <v/>
      </c>
      <c r="P991" s="0"/>
      <c r="Q991" s="0"/>
      <c r="R991" s="0"/>
      <c r="S991" s="0"/>
      <c r="T991" s="0"/>
      <c r="U991" s="0"/>
      <c r="V991" s="0"/>
      <c r="AH991" s="49" t="n">
        <f aca="false">IF($G991&lt;&gt;"",AG991,"")</f>
        <v>0</v>
      </c>
      <c r="AI991" s="169"/>
      <c r="AJ991" s="170"/>
    </row>
    <row r="992" customFormat="false" ht="13" hidden="true" customHeight="false" outlineLevel="0" collapsed="false">
      <c r="A992" s="0"/>
      <c r="B992" s="167" t="str">
        <f aca="false">IF(B891&lt;&gt;"",B891,"")</f>
        <v/>
      </c>
      <c r="C992" s="116" t="str">
        <f aca="false">IF(C891&lt;&gt;"",C891,"")</f>
        <v/>
      </c>
      <c r="D992" s="116" t="str">
        <f aca="false">IF(D891&lt;&gt;"",D891,"")</f>
        <v/>
      </c>
      <c r="E992" s="116" t="str">
        <f aca="false">IF(E891&lt;&gt;"",E891,"")</f>
        <v/>
      </c>
      <c r="F992" s="116" t="n">
        <v>10</v>
      </c>
      <c r="G992" s="168" t="n">
        <f aca="false">G891</f>
        <v>0</v>
      </c>
      <c r="H992" s="49" t="n">
        <f aca="false">IF($G992&lt;&gt;"",G992,"")</f>
        <v>0</v>
      </c>
      <c r="I992" s="169"/>
      <c r="J992" s="170"/>
      <c r="K992" s="171" t="str">
        <f aca="false">IF($B992&lt;&gt;"",IF(I992,(INDEX(P$920:Q$923,MATCH(H992,P$920:P$923),2)/I992)*1000,0),"")</f>
        <v/>
      </c>
      <c r="L992" s="171" t="str">
        <f aca="false">IF(Q$11&lt;&gt;"",IF($B992&lt;&gt;"",K992-J992,""),"")</f>
        <v/>
      </c>
      <c r="M992" s="172" t="str">
        <f aca="false">IF(B992&lt;&gt;"",RANK(L992,L$920:L$1019),"")</f>
        <v/>
      </c>
      <c r="N992" s="172" t="str">
        <f aca="false">IF(B992&lt;&gt;"",'Classement Général'!BJ83,"")</f>
        <v/>
      </c>
      <c r="O992" s="172" t="str">
        <f aca="false">IF(B184&lt;&gt;"",'Calculs (M1..M20)'!A86,"")</f>
        <v/>
      </c>
      <c r="P992" s="0"/>
      <c r="Q992" s="0"/>
      <c r="R992" s="0"/>
      <c r="S992" s="0"/>
      <c r="T992" s="0"/>
      <c r="U992" s="0"/>
      <c r="V992" s="0"/>
      <c r="AH992" s="49" t="n">
        <f aca="false">IF($G992&lt;&gt;"",AG992,"")</f>
        <v>0</v>
      </c>
      <c r="AI992" s="169"/>
      <c r="AJ992" s="170"/>
    </row>
    <row r="993" customFormat="false" ht="13" hidden="true" customHeight="false" outlineLevel="0" collapsed="false">
      <c r="A993" s="0"/>
      <c r="B993" s="167" t="str">
        <f aca="false">IF(B892&lt;&gt;"",B892,"")</f>
        <v/>
      </c>
      <c r="C993" s="116" t="str">
        <f aca="false">IF(C892&lt;&gt;"",C892,"")</f>
        <v/>
      </c>
      <c r="D993" s="116" t="str">
        <f aca="false">IF(D892&lt;&gt;"",D892,"")</f>
        <v/>
      </c>
      <c r="E993" s="116" t="str">
        <f aca="false">IF(E892&lt;&gt;"",E892,"")</f>
        <v/>
      </c>
      <c r="F993" s="116" t="n">
        <v>10</v>
      </c>
      <c r="G993" s="168" t="n">
        <f aca="false">G892</f>
        <v>0</v>
      </c>
      <c r="H993" s="49" t="n">
        <f aca="false">IF($G993&lt;&gt;"",G993,"")</f>
        <v>0</v>
      </c>
      <c r="I993" s="169"/>
      <c r="J993" s="170"/>
      <c r="K993" s="171" t="str">
        <f aca="false">IF($B993&lt;&gt;"",IF(I993,(INDEX(P$920:Q$923,MATCH(H993,P$920:P$923),2)/I993)*1000,0),"")</f>
        <v/>
      </c>
      <c r="L993" s="171" t="str">
        <f aca="false">IF(Q$11&lt;&gt;"",IF($B993&lt;&gt;"",K993-J993,""),"")</f>
        <v/>
      </c>
      <c r="M993" s="172" t="str">
        <f aca="false">IF(B993&lt;&gt;"",RANK(L993,L$920:L$1019),"")</f>
        <v/>
      </c>
      <c r="N993" s="172" t="str">
        <f aca="false">IF(B993&lt;&gt;"",'Classement Général'!BJ84,"")</f>
        <v/>
      </c>
      <c r="O993" s="172" t="str">
        <f aca="false">IF(B185&lt;&gt;"",'Calculs (M1..M20)'!A87,"")</f>
        <v/>
      </c>
      <c r="P993" s="0"/>
      <c r="Q993" s="0"/>
      <c r="R993" s="0"/>
      <c r="S993" s="0"/>
      <c r="T993" s="0"/>
      <c r="U993" s="0"/>
      <c r="V993" s="0"/>
      <c r="AH993" s="49" t="n">
        <f aca="false">IF($G993&lt;&gt;"",AG993,"")</f>
        <v>0</v>
      </c>
      <c r="AI993" s="169"/>
      <c r="AJ993" s="170"/>
    </row>
    <row r="994" customFormat="false" ht="13" hidden="true" customHeight="false" outlineLevel="0" collapsed="false">
      <c r="A994" s="0"/>
      <c r="B994" s="167" t="str">
        <f aca="false">IF(B893&lt;&gt;"",B893,"")</f>
        <v/>
      </c>
      <c r="C994" s="116" t="str">
        <f aca="false">IF(C893&lt;&gt;"",C893,"")</f>
        <v/>
      </c>
      <c r="D994" s="116" t="str">
        <f aca="false">IF(D893&lt;&gt;"",D893,"")</f>
        <v/>
      </c>
      <c r="E994" s="116" t="str">
        <f aca="false">IF(E893&lt;&gt;"",E893,"")</f>
        <v/>
      </c>
      <c r="F994" s="116" t="n">
        <v>10</v>
      </c>
      <c r="G994" s="168" t="n">
        <f aca="false">G893</f>
        <v>0</v>
      </c>
      <c r="H994" s="49" t="n">
        <f aca="false">IF($G994&lt;&gt;"",G994,"")</f>
        <v>0</v>
      </c>
      <c r="I994" s="169"/>
      <c r="J994" s="170"/>
      <c r="K994" s="171" t="str">
        <f aca="false">IF($B994&lt;&gt;"",IF(I994,(INDEX(P$920:Q$923,MATCH(H994,P$920:P$923),2)/I994)*1000,0),"")</f>
        <v/>
      </c>
      <c r="L994" s="171" t="str">
        <f aca="false">IF(Q$11&lt;&gt;"",IF($B994&lt;&gt;"",K994-J994,""),"")</f>
        <v/>
      </c>
      <c r="M994" s="172" t="str">
        <f aca="false">IF(B994&lt;&gt;"",RANK(L994,L$920:L$1019),"")</f>
        <v/>
      </c>
      <c r="N994" s="172" t="str">
        <f aca="false">IF(B994&lt;&gt;"",'Classement Général'!BJ85,"")</f>
        <v/>
      </c>
      <c r="O994" s="172" t="str">
        <f aca="false">IF(B186&lt;&gt;"",'Calculs (M1..M20)'!A88,"")</f>
        <v/>
      </c>
      <c r="P994" s="0"/>
      <c r="Q994" s="0"/>
      <c r="R994" s="0"/>
      <c r="S994" s="0"/>
      <c r="T994" s="0"/>
      <c r="U994" s="0"/>
      <c r="V994" s="0"/>
      <c r="AH994" s="49" t="n">
        <f aca="false">IF($G994&lt;&gt;"",AG994,"")</f>
        <v>0</v>
      </c>
      <c r="AI994" s="169"/>
      <c r="AJ994" s="170"/>
    </row>
    <row r="995" customFormat="false" ht="13" hidden="true" customHeight="false" outlineLevel="0" collapsed="false">
      <c r="A995" s="0"/>
      <c r="B995" s="167" t="str">
        <f aca="false">IF(B894&lt;&gt;"",B894,"")</f>
        <v/>
      </c>
      <c r="C995" s="116" t="str">
        <f aca="false">IF(C894&lt;&gt;"",C894,"")</f>
        <v/>
      </c>
      <c r="D995" s="116" t="str">
        <f aca="false">IF(D894&lt;&gt;"",D894,"")</f>
        <v/>
      </c>
      <c r="E995" s="116" t="str">
        <f aca="false">IF(E894&lt;&gt;"",E894,"")</f>
        <v/>
      </c>
      <c r="F995" s="116" t="n">
        <v>10</v>
      </c>
      <c r="G995" s="168" t="n">
        <f aca="false">G894</f>
        <v>0</v>
      </c>
      <c r="H995" s="49" t="n">
        <f aca="false">IF($G995&lt;&gt;"",G995,"")</f>
        <v>0</v>
      </c>
      <c r="I995" s="169"/>
      <c r="J995" s="170"/>
      <c r="K995" s="171" t="str">
        <f aca="false">IF($B995&lt;&gt;"",IF(I995,(INDEX(P$920:Q$923,MATCH(H995,P$920:P$923),2)/I995)*1000,0),"")</f>
        <v/>
      </c>
      <c r="L995" s="171" t="str">
        <f aca="false">IF(Q$11&lt;&gt;"",IF($B995&lt;&gt;"",K995-J995,""),"")</f>
        <v/>
      </c>
      <c r="M995" s="172" t="str">
        <f aca="false">IF(B995&lt;&gt;"",RANK(L995,L$920:L$1019),"")</f>
        <v/>
      </c>
      <c r="N995" s="172" t="str">
        <f aca="false">IF(B995&lt;&gt;"",'Classement Général'!BJ86,"")</f>
        <v/>
      </c>
      <c r="O995" s="172" t="str">
        <f aca="false">IF(B187&lt;&gt;"",'Calculs (M1..M20)'!A89,"")</f>
        <v/>
      </c>
      <c r="P995" s="0"/>
      <c r="Q995" s="0"/>
      <c r="R995" s="0"/>
      <c r="S995" s="0"/>
      <c r="T995" s="0"/>
      <c r="U995" s="0"/>
      <c r="V995" s="0"/>
      <c r="AH995" s="49" t="n">
        <f aca="false">IF($G995&lt;&gt;"",AG995,"")</f>
        <v>0</v>
      </c>
      <c r="AI995" s="169"/>
      <c r="AJ995" s="170"/>
    </row>
    <row r="996" customFormat="false" ht="13" hidden="true" customHeight="false" outlineLevel="0" collapsed="false">
      <c r="A996" s="0"/>
      <c r="B996" s="167" t="str">
        <f aca="false">IF(B895&lt;&gt;"",B895,"")</f>
        <v/>
      </c>
      <c r="C996" s="116" t="str">
        <f aca="false">IF(C895&lt;&gt;"",C895,"")</f>
        <v/>
      </c>
      <c r="D996" s="116" t="str">
        <f aca="false">IF(D895&lt;&gt;"",D895,"")</f>
        <v/>
      </c>
      <c r="E996" s="116" t="str">
        <f aca="false">IF(E895&lt;&gt;"",E895,"")</f>
        <v/>
      </c>
      <c r="F996" s="116" t="n">
        <v>10</v>
      </c>
      <c r="G996" s="168" t="n">
        <f aca="false">G895</f>
        <v>0</v>
      </c>
      <c r="H996" s="49" t="n">
        <f aca="false">IF($G996&lt;&gt;"",G996,"")</f>
        <v>0</v>
      </c>
      <c r="I996" s="169"/>
      <c r="J996" s="170"/>
      <c r="K996" s="171" t="str">
        <f aca="false">IF($B996&lt;&gt;"",IF(I996,(INDEX(P$920:Q$923,MATCH(H996,P$920:P$923),2)/I996)*1000,0),"")</f>
        <v/>
      </c>
      <c r="L996" s="171" t="str">
        <f aca="false">IF(Q$11&lt;&gt;"",IF($B996&lt;&gt;"",K996-J996,""),"")</f>
        <v/>
      </c>
      <c r="M996" s="172" t="str">
        <f aca="false">IF(B996&lt;&gt;"",RANK(L996,L$920:L$1019),"")</f>
        <v/>
      </c>
      <c r="N996" s="172" t="str">
        <f aca="false">IF(B996&lt;&gt;"",'Classement Général'!BJ87,"")</f>
        <v/>
      </c>
      <c r="O996" s="172" t="str">
        <f aca="false">IF(B188&lt;&gt;"",'Calculs (M1..M20)'!A90,"")</f>
        <v/>
      </c>
      <c r="P996" s="0"/>
      <c r="Q996" s="0"/>
      <c r="R996" s="0"/>
      <c r="S996" s="0"/>
      <c r="T996" s="0"/>
      <c r="U996" s="0"/>
      <c r="V996" s="0"/>
      <c r="AH996" s="49" t="n">
        <f aca="false">IF($G996&lt;&gt;"",AG996,"")</f>
        <v>0</v>
      </c>
      <c r="AI996" s="169"/>
      <c r="AJ996" s="170"/>
    </row>
    <row r="997" customFormat="false" ht="13" hidden="true" customHeight="false" outlineLevel="0" collapsed="false">
      <c r="A997" s="0"/>
      <c r="B997" s="167" t="str">
        <f aca="false">IF(B896&lt;&gt;"",B896,"")</f>
        <v/>
      </c>
      <c r="C997" s="116" t="str">
        <f aca="false">IF(C896&lt;&gt;"",C896,"")</f>
        <v/>
      </c>
      <c r="D997" s="116" t="str">
        <f aca="false">IF(D896&lt;&gt;"",D896,"")</f>
        <v/>
      </c>
      <c r="E997" s="116" t="str">
        <f aca="false">IF(E896&lt;&gt;"",E896,"")</f>
        <v/>
      </c>
      <c r="F997" s="116" t="n">
        <v>10</v>
      </c>
      <c r="G997" s="168" t="n">
        <f aca="false">G896</f>
        <v>0</v>
      </c>
      <c r="H997" s="49" t="n">
        <f aca="false">IF($G997&lt;&gt;"",G997,"")</f>
        <v>0</v>
      </c>
      <c r="I997" s="169"/>
      <c r="J997" s="170"/>
      <c r="K997" s="171" t="str">
        <f aca="false">IF($B997&lt;&gt;"",IF(I997,(INDEX(P$920:Q$923,MATCH(H997,P$920:P$923),2)/I997)*1000,0),"")</f>
        <v/>
      </c>
      <c r="L997" s="171" t="str">
        <f aca="false">IF(Q$11&lt;&gt;"",IF($B997&lt;&gt;"",K997-J997,""),"")</f>
        <v/>
      </c>
      <c r="M997" s="172" t="str">
        <f aca="false">IF(B997&lt;&gt;"",RANK(L997,L$920:L$1019),"")</f>
        <v/>
      </c>
      <c r="N997" s="172" t="str">
        <f aca="false">IF(B997&lt;&gt;"",'Classement Général'!BJ88,"")</f>
        <v/>
      </c>
      <c r="O997" s="172" t="str">
        <f aca="false">IF(B189&lt;&gt;"",'Calculs (M1..M20)'!A91,"")</f>
        <v/>
      </c>
      <c r="P997" s="0"/>
      <c r="Q997" s="0"/>
      <c r="R997" s="0"/>
      <c r="S997" s="0"/>
      <c r="T997" s="0"/>
      <c r="U997" s="0"/>
      <c r="V997" s="0"/>
      <c r="AH997" s="49" t="n">
        <f aca="false">IF($G997&lt;&gt;"",AG997,"")</f>
        <v>0</v>
      </c>
      <c r="AI997" s="169"/>
      <c r="AJ997" s="170"/>
    </row>
    <row r="998" customFormat="false" ht="13" hidden="true" customHeight="false" outlineLevel="0" collapsed="false">
      <c r="A998" s="0"/>
      <c r="B998" s="167" t="str">
        <f aca="false">IF(B897&lt;&gt;"",B897,"")</f>
        <v/>
      </c>
      <c r="C998" s="116" t="str">
        <f aca="false">IF(C897&lt;&gt;"",C897,"")</f>
        <v/>
      </c>
      <c r="D998" s="116" t="str">
        <f aca="false">IF(D897&lt;&gt;"",D897,"")</f>
        <v/>
      </c>
      <c r="E998" s="116" t="str">
        <f aca="false">IF(E897&lt;&gt;"",E897,"")</f>
        <v/>
      </c>
      <c r="F998" s="116" t="n">
        <v>10</v>
      </c>
      <c r="G998" s="168" t="n">
        <f aca="false">G897</f>
        <v>0</v>
      </c>
      <c r="H998" s="49" t="n">
        <f aca="false">IF($G998&lt;&gt;"",G998,"")</f>
        <v>0</v>
      </c>
      <c r="I998" s="169"/>
      <c r="J998" s="170"/>
      <c r="K998" s="171" t="str">
        <f aca="false">IF($B998&lt;&gt;"",IF(I998,(INDEX(P$920:Q$923,MATCH(H998,P$920:P$923),2)/I998)*1000,0),"")</f>
        <v/>
      </c>
      <c r="L998" s="171" t="str">
        <f aca="false">IF(Q$11&lt;&gt;"",IF($B998&lt;&gt;"",K998-J998,""),"")</f>
        <v/>
      </c>
      <c r="M998" s="172" t="str">
        <f aca="false">IF(B998&lt;&gt;"",RANK(L998,L$920:L$1019),"")</f>
        <v/>
      </c>
      <c r="N998" s="172" t="str">
        <f aca="false">IF(B998&lt;&gt;"",'Classement Général'!BJ89,"")</f>
        <v/>
      </c>
      <c r="O998" s="172" t="str">
        <f aca="false">IF(B190&lt;&gt;"",'Calculs (M1..M20)'!A92,"")</f>
        <v/>
      </c>
      <c r="P998" s="0"/>
      <c r="Q998" s="0"/>
      <c r="R998" s="0"/>
      <c r="S998" s="0"/>
      <c r="T998" s="0"/>
      <c r="U998" s="0"/>
      <c r="V998" s="0"/>
      <c r="AH998" s="49" t="n">
        <f aca="false">IF($G998&lt;&gt;"",AG998,"")</f>
        <v>0</v>
      </c>
      <c r="AI998" s="169"/>
      <c r="AJ998" s="170"/>
    </row>
    <row r="999" customFormat="false" ht="13" hidden="true" customHeight="false" outlineLevel="0" collapsed="false">
      <c r="A999" s="0"/>
      <c r="B999" s="167" t="str">
        <f aca="false">IF(B898&lt;&gt;"",B898,"")</f>
        <v/>
      </c>
      <c r="C999" s="116" t="str">
        <f aca="false">IF(C898&lt;&gt;"",C898,"")</f>
        <v/>
      </c>
      <c r="D999" s="116" t="str">
        <f aca="false">IF(D898&lt;&gt;"",D898,"")</f>
        <v/>
      </c>
      <c r="E999" s="116" t="str">
        <f aca="false">IF(E898&lt;&gt;"",E898,"")</f>
        <v/>
      </c>
      <c r="F999" s="116" t="n">
        <v>10</v>
      </c>
      <c r="G999" s="168" t="n">
        <f aca="false">G898</f>
        <v>0</v>
      </c>
      <c r="H999" s="49" t="n">
        <f aca="false">IF($G999&lt;&gt;"",G999,"")</f>
        <v>0</v>
      </c>
      <c r="I999" s="169"/>
      <c r="J999" s="170"/>
      <c r="K999" s="171" t="str">
        <f aca="false">IF($B999&lt;&gt;"",IF(I999,(INDEX(P$920:Q$923,MATCH(H999,P$920:P$923),2)/I999)*1000,0),"")</f>
        <v/>
      </c>
      <c r="L999" s="171" t="str">
        <f aca="false">IF(Q$11&lt;&gt;"",IF($B999&lt;&gt;"",K999-J999,""),"")</f>
        <v/>
      </c>
      <c r="M999" s="172" t="str">
        <f aca="false">IF(B999&lt;&gt;"",RANK(L999,L$920:L$1019),"")</f>
        <v/>
      </c>
      <c r="N999" s="172" t="str">
        <f aca="false">IF(B999&lt;&gt;"",'Classement Général'!BJ90,"")</f>
        <v/>
      </c>
      <c r="O999" s="172" t="str">
        <f aca="false">IF(B191&lt;&gt;"",'Calculs (M1..M20)'!A93,"")</f>
        <v/>
      </c>
      <c r="P999" s="0"/>
      <c r="Q999" s="0"/>
      <c r="R999" s="0"/>
      <c r="S999" s="0"/>
      <c r="T999" s="0"/>
      <c r="U999" s="0"/>
      <c r="V999" s="0"/>
      <c r="AH999" s="49" t="n">
        <f aca="false">IF($G999&lt;&gt;"",AG999,"")</f>
        <v>0</v>
      </c>
      <c r="AI999" s="169"/>
      <c r="AJ999" s="170"/>
    </row>
    <row r="1000" customFormat="false" ht="13" hidden="true" customHeight="false" outlineLevel="0" collapsed="false">
      <c r="A1000" s="0"/>
      <c r="B1000" s="167" t="str">
        <f aca="false">IF(B899&lt;&gt;"",B899,"")</f>
        <v/>
      </c>
      <c r="C1000" s="116" t="str">
        <f aca="false">IF(C899&lt;&gt;"",C899,"")</f>
        <v/>
      </c>
      <c r="D1000" s="116" t="str">
        <f aca="false">IF(D899&lt;&gt;"",D899,"")</f>
        <v/>
      </c>
      <c r="E1000" s="116" t="str">
        <f aca="false">IF(E899&lt;&gt;"",E899,"")</f>
        <v/>
      </c>
      <c r="F1000" s="116" t="n">
        <v>10</v>
      </c>
      <c r="G1000" s="168" t="n">
        <f aca="false">G899</f>
        <v>0</v>
      </c>
      <c r="H1000" s="49" t="n">
        <f aca="false">IF($G1000&lt;&gt;"",G1000,"")</f>
        <v>0</v>
      </c>
      <c r="I1000" s="169"/>
      <c r="J1000" s="170"/>
      <c r="K1000" s="171" t="str">
        <f aca="false">IF($B1000&lt;&gt;"",IF(I1000,(INDEX(P$920:Q$923,MATCH(H1000,P$920:P$923),2)/I1000)*1000,0),"")</f>
        <v/>
      </c>
      <c r="L1000" s="171" t="str">
        <f aca="false">IF(Q$11&lt;&gt;"",IF($B1000&lt;&gt;"",K1000-J1000,""),"")</f>
        <v/>
      </c>
      <c r="M1000" s="172" t="str">
        <f aca="false">IF(B1000&lt;&gt;"",RANK(L1000,L$920:L$1019),"")</f>
        <v/>
      </c>
      <c r="N1000" s="172" t="str">
        <f aca="false">IF(B1000&lt;&gt;"",'Classement Général'!BJ91,"")</f>
        <v/>
      </c>
      <c r="O1000" s="172" t="str">
        <f aca="false">IF(B192&lt;&gt;"",'Calculs (M1..M20)'!A94,"")</f>
        <v/>
      </c>
      <c r="P1000" s="0"/>
      <c r="Q1000" s="0"/>
      <c r="R1000" s="0"/>
      <c r="S1000" s="0"/>
      <c r="T1000" s="0"/>
      <c r="U1000" s="0"/>
      <c r="V1000" s="0"/>
      <c r="AH1000" s="49" t="n">
        <f aca="false">IF($G1000&lt;&gt;"",AG1000,"")</f>
        <v>0</v>
      </c>
      <c r="AI1000" s="169"/>
      <c r="AJ1000" s="170"/>
    </row>
    <row r="1001" customFormat="false" ht="13" hidden="true" customHeight="false" outlineLevel="0" collapsed="false">
      <c r="A1001" s="0"/>
      <c r="B1001" s="167" t="str">
        <f aca="false">IF(B900&lt;&gt;"",B900,"")</f>
        <v/>
      </c>
      <c r="C1001" s="116" t="str">
        <f aca="false">IF(C900&lt;&gt;"",C900,"")</f>
        <v/>
      </c>
      <c r="D1001" s="116" t="str">
        <f aca="false">IF(D900&lt;&gt;"",D900,"")</f>
        <v/>
      </c>
      <c r="E1001" s="116" t="str">
        <f aca="false">IF(E900&lt;&gt;"",E900,"")</f>
        <v/>
      </c>
      <c r="F1001" s="116" t="n">
        <v>10</v>
      </c>
      <c r="G1001" s="168" t="n">
        <f aca="false">G900</f>
        <v>0</v>
      </c>
      <c r="H1001" s="49" t="n">
        <f aca="false">IF($G1001&lt;&gt;"",G1001,"")</f>
        <v>0</v>
      </c>
      <c r="I1001" s="169"/>
      <c r="J1001" s="170"/>
      <c r="K1001" s="171" t="str">
        <f aca="false">IF($B1001&lt;&gt;"",IF(I1001,(INDEX(P$920:Q$923,MATCH(H1001,P$920:P$923),2)/I1001)*1000,0),"")</f>
        <v/>
      </c>
      <c r="L1001" s="171" t="str">
        <f aca="false">IF(Q$11&lt;&gt;"",IF($B1001&lt;&gt;"",K1001-J1001,""),"")</f>
        <v/>
      </c>
      <c r="M1001" s="172" t="str">
        <f aca="false">IF(B1001&lt;&gt;"",RANK(L1001,L$920:L$1019),"")</f>
        <v/>
      </c>
      <c r="N1001" s="172" t="str">
        <f aca="false">IF(B1001&lt;&gt;"",'Classement Général'!BJ92,"")</f>
        <v/>
      </c>
      <c r="O1001" s="172" t="str">
        <f aca="false">IF(B193&lt;&gt;"",'Calculs (M1..M20)'!A95,"")</f>
        <v/>
      </c>
      <c r="P1001" s="0"/>
      <c r="Q1001" s="0"/>
      <c r="R1001" s="0"/>
      <c r="S1001" s="0"/>
      <c r="T1001" s="0"/>
      <c r="U1001" s="0"/>
      <c r="V1001" s="0"/>
      <c r="AH1001" s="49" t="n">
        <f aca="false">IF($G1001&lt;&gt;"",AG1001,"")</f>
        <v>0</v>
      </c>
      <c r="AI1001" s="169"/>
      <c r="AJ1001" s="170"/>
    </row>
    <row r="1002" customFormat="false" ht="13" hidden="true" customHeight="false" outlineLevel="0" collapsed="false">
      <c r="A1002" s="0"/>
      <c r="B1002" s="167" t="str">
        <f aca="false">IF(B901&lt;&gt;"",B901,"")</f>
        <v/>
      </c>
      <c r="C1002" s="116" t="str">
        <f aca="false">IF(C901&lt;&gt;"",C901,"")</f>
        <v/>
      </c>
      <c r="D1002" s="116" t="str">
        <f aca="false">IF(D901&lt;&gt;"",D901,"")</f>
        <v/>
      </c>
      <c r="E1002" s="116" t="str">
        <f aca="false">IF(E901&lt;&gt;"",E901,"")</f>
        <v/>
      </c>
      <c r="F1002" s="116" t="n">
        <v>10</v>
      </c>
      <c r="G1002" s="168" t="n">
        <f aca="false">G901</f>
        <v>0</v>
      </c>
      <c r="H1002" s="49" t="n">
        <f aca="false">IF($G1002&lt;&gt;"",G1002,"")</f>
        <v>0</v>
      </c>
      <c r="I1002" s="169"/>
      <c r="J1002" s="170"/>
      <c r="K1002" s="171" t="str">
        <f aca="false">IF($B1002&lt;&gt;"",IF(I1002,(INDEX(P$920:Q$923,MATCH(H1002,P$920:P$923),2)/I1002)*1000,0),"")</f>
        <v/>
      </c>
      <c r="L1002" s="171" t="str">
        <f aca="false">IF(Q$11&lt;&gt;"",IF($B1002&lt;&gt;"",K1002-J1002,""),"")</f>
        <v/>
      </c>
      <c r="M1002" s="172" t="str">
        <f aca="false">IF(B1002&lt;&gt;"",RANK(L1002,L$920:L$1019),"")</f>
        <v/>
      </c>
      <c r="N1002" s="172" t="str">
        <f aca="false">IF(B1002&lt;&gt;"",'Classement Général'!BJ93,"")</f>
        <v/>
      </c>
      <c r="O1002" s="172" t="str">
        <f aca="false">IF(B194&lt;&gt;"",'Calculs (M1..M20)'!A96,"")</f>
        <v/>
      </c>
      <c r="P1002" s="0"/>
      <c r="Q1002" s="0"/>
      <c r="R1002" s="0"/>
      <c r="S1002" s="0"/>
      <c r="T1002" s="0"/>
      <c r="U1002" s="0"/>
      <c r="V1002" s="0"/>
      <c r="AH1002" s="49" t="n">
        <f aca="false">IF($G1002&lt;&gt;"",AG1002,"")</f>
        <v>0</v>
      </c>
      <c r="AI1002" s="169"/>
      <c r="AJ1002" s="170"/>
    </row>
    <row r="1003" customFormat="false" ht="13" hidden="true" customHeight="false" outlineLevel="0" collapsed="false">
      <c r="A1003" s="0"/>
      <c r="B1003" s="167" t="str">
        <f aca="false">IF(B902&lt;&gt;"",B902,"")</f>
        <v/>
      </c>
      <c r="C1003" s="116" t="str">
        <f aca="false">IF(C902&lt;&gt;"",C902,"")</f>
        <v/>
      </c>
      <c r="D1003" s="116" t="str">
        <f aca="false">IF(D902&lt;&gt;"",D902,"")</f>
        <v/>
      </c>
      <c r="E1003" s="116" t="str">
        <f aca="false">IF(E902&lt;&gt;"",E902,"")</f>
        <v/>
      </c>
      <c r="F1003" s="116" t="n">
        <v>10</v>
      </c>
      <c r="G1003" s="168" t="n">
        <f aca="false">G902</f>
        <v>0</v>
      </c>
      <c r="H1003" s="49" t="n">
        <f aca="false">IF($G1003&lt;&gt;"",G1003,"")</f>
        <v>0</v>
      </c>
      <c r="I1003" s="169"/>
      <c r="J1003" s="170"/>
      <c r="K1003" s="171" t="str">
        <f aca="false">IF($B1003&lt;&gt;"",IF(I1003,(INDEX(P$920:Q$923,MATCH(H1003,P$920:P$923),2)/I1003)*1000,0),"")</f>
        <v/>
      </c>
      <c r="L1003" s="171" t="str">
        <f aca="false">IF(Q$11&lt;&gt;"",IF($B1003&lt;&gt;"",K1003-J1003,""),"")</f>
        <v/>
      </c>
      <c r="M1003" s="172" t="str">
        <f aca="false">IF(B1003&lt;&gt;"",RANK(L1003,L$920:L$1019),"")</f>
        <v/>
      </c>
      <c r="N1003" s="172" t="str">
        <f aca="false">IF(B1003&lt;&gt;"",'Classement Général'!BJ94,"")</f>
        <v/>
      </c>
      <c r="O1003" s="172" t="str">
        <f aca="false">IF(B195&lt;&gt;"",'Calculs (M1..M20)'!A97,"")</f>
        <v/>
      </c>
      <c r="P1003" s="0"/>
      <c r="Q1003" s="0"/>
      <c r="R1003" s="0"/>
      <c r="S1003" s="0"/>
      <c r="T1003" s="0"/>
      <c r="U1003" s="0"/>
      <c r="V1003" s="0"/>
      <c r="AH1003" s="49" t="n">
        <f aca="false">IF($G1003&lt;&gt;"",AG1003,"")</f>
        <v>0</v>
      </c>
      <c r="AI1003" s="169"/>
      <c r="AJ1003" s="170"/>
    </row>
    <row r="1004" customFormat="false" ht="13" hidden="true" customHeight="false" outlineLevel="0" collapsed="false">
      <c r="A1004" s="0"/>
      <c r="B1004" s="167" t="str">
        <f aca="false">IF(B903&lt;&gt;"",B903,"")</f>
        <v/>
      </c>
      <c r="C1004" s="116" t="str">
        <f aca="false">IF(C903&lt;&gt;"",C903,"")</f>
        <v/>
      </c>
      <c r="D1004" s="116" t="str">
        <f aca="false">IF(D903&lt;&gt;"",D903,"")</f>
        <v/>
      </c>
      <c r="E1004" s="116" t="str">
        <f aca="false">IF(E903&lt;&gt;"",E903,"")</f>
        <v/>
      </c>
      <c r="F1004" s="116" t="n">
        <v>10</v>
      </c>
      <c r="G1004" s="168" t="n">
        <f aca="false">G903</f>
        <v>0</v>
      </c>
      <c r="H1004" s="49" t="n">
        <f aca="false">IF($G1004&lt;&gt;"",G1004,"")</f>
        <v>0</v>
      </c>
      <c r="I1004" s="169"/>
      <c r="J1004" s="170"/>
      <c r="K1004" s="171" t="str">
        <f aca="false">IF($B1004&lt;&gt;"",IF(I1004,(INDEX(P$920:Q$923,MATCH(H1004,P$920:P$923),2)/I1004)*1000,0),"")</f>
        <v/>
      </c>
      <c r="L1004" s="171" t="str">
        <f aca="false">IF(Q$11&lt;&gt;"",IF($B1004&lt;&gt;"",K1004-J1004,""),"")</f>
        <v/>
      </c>
      <c r="M1004" s="172" t="str">
        <f aca="false">IF(B1004&lt;&gt;"",RANK(L1004,L$920:L$1019),"")</f>
        <v/>
      </c>
      <c r="N1004" s="172" t="str">
        <f aca="false">IF(B1004&lt;&gt;"",'Classement Général'!BJ95,"")</f>
        <v/>
      </c>
      <c r="O1004" s="172" t="str">
        <f aca="false">IF(B196&lt;&gt;"",'Calculs (M1..M20)'!A98,"")</f>
        <v/>
      </c>
      <c r="P1004" s="0"/>
      <c r="Q1004" s="0"/>
      <c r="R1004" s="0"/>
      <c r="S1004" s="0"/>
      <c r="T1004" s="0"/>
      <c r="U1004" s="0"/>
      <c r="V1004" s="0"/>
      <c r="AH1004" s="49" t="n">
        <f aca="false">IF($G1004&lt;&gt;"",AG1004,"")</f>
        <v>0</v>
      </c>
      <c r="AI1004" s="169"/>
      <c r="AJ1004" s="170"/>
    </row>
    <row r="1005" customFormat="false" ht="13" hidden="true" customHeight="false" outlineLevel="0" collapsed="false">
      <c r="A1005" s="0"/>
      <c r="B1005" s="167" t="str">
        <f aca="false">IF(B904&lt;&gt;"",B904,"")</f>
        <v/>
      </c>
      <c r="C1005" s="116" t="str">
        <f aca="false">IF(C904&lt;&gt;"",C904,"")</f>
        <v/>
      </c>
      <c r="D1005" s="116" t="str">
        <f aca="false">IF(D904&lt;&gt;"",D904,"")</f>
        <v/>
      </c>
      <c r="E1005" s="116" t="str">
        <f aca="false">IF(E904&lt;&gt;"",E904,"")</f>
        <v/>
      </c>
      <c r="F1005" s="116" t="n">
        <v>10</v>
      </c>
      <c r="G1005" s="168" t="n">
        <f aca="false">G904</f>
        <v>0</v>
      </c>
      <c r="H1005" s="49" t="n">
        <f aca="false">IF($G1005&lt;&gt;"",G1005,"")</f>
        <v>0</v>
      </c>
      <c r="I1005" s="169"/>
      <c r="J1005" s="170"/>
      <c r="K1005" s="171" t="str">
        <f aca="false">IF($B1005&lt;&gt;"",IF(I1005,(INDEX(P$920:Q$923,MATCH(H1005,P$920:P$923),2)/I1005)*1000,0),"")</f>
        <v/>
      </c>
      <c r="L1005" s="171" t="str">
        <f aca="false">IF(Q$11&lt;&gt;"",IF($B1005&lt;&gt;"",K1005-J1005,""),"")</f>
        <v/>
      </c>
      <c r="M1005" s="172" t="str">
        <f aca="false">IF(B1005&lt;&gt;"",RANK(L1005,L$920:L$1019),"")</f>
        <v/>
      </c>
      <c r="N1005" s="172" t="str">
        <f aca="false">IF(B1005&lt;&gt;"",'Classement Général'!BJ96,"")</f>
        <v/>
      </c>
      <c r="O1005" s="172" t="str">
        <f aca="false">IF(B197&lt;&gt;"",'Calculs (M1..M20)'!A99,"")</f>
        <v/>
      </c>
      <c r="P1005" s="0"/>
      <c r="Q1005" s="0"/>
      <c r="R1005" s="0"/>
      <c r="S1005" s="0"/>
      <c r="T1005" s="0"/>
      <c r="U1005" s="0"/>
      <c r="V1005" s="0"/>
      <c r="AH1005" s="49" t="n">
        <f aca="false">IF($G1005&lt;&gt;"",AG1005,"")</f>
        <v>0</v>
      </c>
      <c r="AI1005" s="169"/>
      <c r="AJ1005" s="170"/>
    </row>
    <row r="1006" customFormat="false" ht="13" hidden="true" customHeight="false" outlineLevel="0" collapsed="false">
      <c r="A1006" s="0"/>
      <c r="B1006" s="167" t="str">
        <f aca="false">IF(B905&lt;&gt;"",B905,"")</f>
        <v/>
      </c>
      <c r="C1006" s="116" t="str">
        <f aca="false">IF(C905&lt;&gt;"",C905,"")</f>
        <v/>
      </c>
      <c r="D1006" s="116" t="str">
        <f aca="false">IF(D905&lt;&gt;"",D905,"")</f>
        <v/>
      </c>
      <c r="E1006" s="116" t="str">
        <f aca="false">IF(E905&lt;&gt;"",E905,"")</f>
        <v/>
      </c>
      <c r="F1006" s="116" t="n">
        <v>10</v>
      </c>
      <c r="G1006" s="168" t="n">
        <f aca="false">G905</f>
        <v>0</v>
      </c>
      <c r="H1006" s="49" t="n">
        <f aca="false">IF($G1006&lt;&gt;"",G1006,"")</f>
        <v>0</v>
      </c>
      <c r="I1006" s="169"/>
      <c r="J1006" s="170"/>
      <c r="K1006" s="171" t="str">
        <f aca="false">IF($B1006&lt;&gt;"",IF(I1006,(INDEX(P$920:Q$923,MATCH(H1006,P$920:P$923),2)/I1006)*1000,0),"")</f>
        <v/>
      </c>
      <c r="L1006" s="171" t="str">
        <f aca="false">IF(Q$11&lt;&gt;"",IF($B1006&lt;&gt;"",K1006-J1006,""),"")</f>
        <v/>
      </c>
      <c r="M1006" s="172" t="str">
        <f aca="false">IF(B1006&lt;&gt;"",RANK(L1006,L$920:L$1019),"")</f>
        <v/>
      </c>
      <c r="N1006" s="172" t="str">
        <f aca="false">IF(B1006&lt;&gt;"",'Classement Général'!BJ97,"")</f>
        <v/>
      </c>
      <c r="O1006" s="172" t="str">
        <f aca="false">IF(B198&lt;&gt;"",'Calculs (M1..M20)'!A100,"")</f>
        <v/>
      </c>
      <c r="P1006" s="0"/>
      <c r="Q1006" s="0"/>
      <c r="R1006" s="0"/>
      <c r="S1006" s="0"/>
      <c r="T1006" s="0"/>
      <c r="U1006" s="0"/>
      <c r="V1006" s="0"/>
      <c r="AH1006" s="49" t="n">
        <f aca="false">IF($G1006&lt;&gt;"",AG1006,"")</f>
        <v>0</v>
      </c>
      <c r="AI1006" s="169"/>
      <c r="AJ1006" s="170"/>
    </row>
    <row r="1007" customFormat="false" ht="13" hidden="true" customHeight="false" outlineLevel="0" collapsed="false">
      <c r="A1007" s="0"/>
      <c r="B1007" s="167" t="str">
        <f aca="false">IF(B906&lt;&gt;"",B906,"")</f>
        <v/>
      </c>
      <c r="C1007" s="116" t="str">
        <f aca="false">IF(C906&lt;&gt;"",C906,"")</f>
        <v/>
      </c>
      <c r="D1007" s="116" t="str">
        <f aca="false">IF(D906&lt;&gt;"",D906,"")</f>
        <v/>
      </c>
      <c r="E1007" s="116" t="str">
        <f aca="false">IF(E906&lt;&gt;"",E906,"")</f>
        <v/>
      </c>
      <c r="F1007" s="116" t="n">
        <v>10</v>
      </c>
      <c r="G1007" s="168" t="n">
        <f aca="false">G906</f>
        <v>0</v>
      </c>
      <c r="H1007" s="49" t="n">
        <f aca="false">IF($G1007&lt;&gt;"",G1007,"")</f>
        <v>0</v>
      </c>
      <c r="I1007" s="169"/>
      <c r="J1007" s="170"/>
      <c r="K1007" s="171" t="str">
        <f aca="false">IF($B1007&lt;&gt;"",IF(I1007,(INDEX(P$920:Q$923,MATCH(H1007,P$920:P$923),2)/I1007)*1000,0),"")</f>
        <v/>
      </c>
      <c r="L1007" s="171" t="str">
        <f aca="false">IF(Q$11&lt;&gt;"",IF($B1007&lt;&gt;"",K1007-J1007,""),"")</f>
        <v/>
      </c>
      <c r="M1007" s="172" t="str">
        <f aca="false">IF(B1007&lt;&gt;"",RANK(L1007,L$920:L$1019),"")</f>
        <v/>
      </c>
      <c r="N1007" s="172" t="str">
        <f aca="false">IF(B1007&lt;&gt;"",'Classement Général'!BJ98,"")</f>
        <v/>
      </c>
      <c r="O1007" s="172" t="str">
        <f aca="false">IF(B199&lt;&gt;"",'Calculs (M1..M20)'!A101,"")</f>
        <v/>
      </c>
      <c r="P1007" s="0"/>
      <c r="Q1007" s="0"/>
      <c r="R1007" s="0"/>
      <c r="S1007" s="0"/>
      <c r="T1007" s="0"/>
      <c r="U1007" s="0"/>
      <c r="V1007" s="0"/>
      <c r="AH1007" s="49" t="n">
        <f aca="false">IF($G1007&lt;&gt;"",AG1007,"")</f>
        <v>0</v>
      </c>
      <c r="AI1007" s="169"/>
      <c r="AJ1007" s="170"/>
    </row>
    <row r="1008" customFormat="false" ht="13" hidden="true" customHeight="false" outlineLevel="0" collapsed="false">
      <c r="A1008" s="0"/>
      <c r="B1008" s="167" t="str">
        <f aca="false">IF(B907&lt;&gt;"",B907,"")</f>
        <v/>
      </c>
      <c r="C1008" s="116" t="str">
        <f aca="false">IF(C907&lt;&gt;"",C907,"")</f>
        <v/>
      </c>
      <c r="D1008" s="116" t="str">
        <f aca="false">IF(D907&lt;&gt;"",D907,"")</f>
        <v/>
      </c>
      <c r="E1008" s="116" t="str">
        <f aca="false">IF(E907&lt;&gt;"",E907,"")</f>
        <v/>
      </c>
      <c r="F1008" s="116" t="n">
        <v>10</v>
      </c>
      <c r="G1008" s="168" t="n">
        <f aca="false">G907</f>
        <v>0</v>
      </c>
      <c r="H1008" s="49" t="n">
        <f aca="false">IF($G1008&lt;&gt;"",G1008,"")</f>
        <v>0</v>
      </c>
      <c r="I1008" s="169"/>
      <c r="J1008" s="170"/>
      <c r="K1008" s="171" t="str">
        <f aca="false">IF($B1008&lt;&gt;"",IF(I1008,(INDEX(P$920:Q$923,MATCH(H1008,P$920:P$923),2)/I1008)*1000,0),"")</f>
        <v/>
      </c>
      <c r="L1008" s="171" t="str">
        <f aca="false">IF(Q$11&lt;&gt;"",IF($B1008&lt;&gt;"",K1008-J1008,""),"")</f>
        <v/>
      </c>
      <c r="M1008" s="172" t="str">
        <f aca="false">IF(B1008&lt;&gt;"",RANK(L1008,L$920:L$1019),"")</f>
        <v/>
      </c>
      <c r="N1008" s="172" t="str">
        <f aca="false">IF(B1008&lt;&gt;"",'Classement Général'!BJ99,"")</f>
        <v/>
      </c>
      <c r="O1008" s="172" t="str">
        <f aca="false">IF(B200&lt;&gt;"",'Calculs (M1..M20)'!A102,"")</f>
        <v/>
      </c>
      <c r="P1008" s="0"/>
      <c r="Q1008" s="0"/>
      <c r="R1008" s="0"/>
      <c r="S1008" s="0"/>
      <c r="T1008" s="0"/>
      <c r="U1008" s="0"/>
      <c r="V1008" s="0"/>
      <c r="AH1008" s="49" t="n">
        <f aca="false">IF($G1008&lt;&gt;"",AG1008,"")</f>
        <v>0</v>
      </c>
      <c r="AI1008" s="169"/>
      <c r="AJ1008" s="170"/>
    </row>
    <row r="1009" customFormat="false" ht="13" hidden="true" customHeight="false" outlineLevel="0" collapsed="false">
      <c r="A1009" s="0"/>
      <c r="B1009" s="167" t="str">
        <f aca="false">IF(B908&lt;&gt;"",B908,"")</f>
        <v/>
      </c>
      <c r="C1009" s="116" t="str">
        <f aca="false">IF(C908&lt;&gt;"",C908,"")</f>
        <v/>
      </c>
      <c r="D1009" s="116" t="str">
        <f aca="false">IF(D908&lt;&gt;"",D908,"")</f>
        <v/>
      </c>
      <c r="E1009" s="116" t="str">
        <f aca="false">IF(E908&lt;&gt;"",E908,"")</f>
        <v/>
      </c>
      <c r="F1009" s="116" t="n">
        <v>10</v>
      </c>
      <c r="G1009" s="168" t="n">
        <f aca="false">G908</f>
        <v>0</v>
      </c>
      <c r="H1009" s="49" t="n">
        <f aca="false">IF($G1009&lt;&gt;"",G1009,"")</f>
        <v>0</v>
      </c>
      <c r="I1009" s="169"/>
      <c r="J1009" s="170"/>
      <c r="K1009" s="171" t="str">
        <f aca="false">IF($B1009&lt;&gt;"",IF(I1009,(INDEX(P$920:Q$923,MATCH(H1009,P$920:P$923),2)/I1009)*1000,0),"")</f>
        <v/>
      </c>
      <c r="L1009" s="171" t="str">
        <f aca="false">IF(Q$11&lt;&gt;"",IF($B1009&lt;&gt;"",K1009-J1009,""),"")</f>
        <v/>
      </c>
      <c r="M1009" s="172" t="str">
        <f aca="false">IF(B1009&lt;&gt;"",RANK(L1009,L$920:L$1019),"")</f>
        <v/>
      </c>
      <c r="N1009" s="172" t="str">
        <f aca="false">IF(B1009&lt;&gt;"",'Classement Général'!BJ100,"")</f>
        <v/>
      </c>
      <c r="O1009" s="172" t="str">
        <f aca="false">IF(B201&lt;&gt;"",'Calculs (M1..M20)'!A103,"")</f>
        <v/>
      </c>
      <c r="P1009" s="0"/>
      <c r="Q1009" s="0"/>
      <c r="R1009" s="0"/>
      <c r="S1009" s="0"/>
      <c r="T1009" s="0"/>
      <c r="U1009" s="0"/>
      <c r="V1009" s="0"/>
      <c r="AH1009" s="49" t="n">
        <f aca="false">IF($G1009&lt;&gt;"",AG1009,"")</f>
        <v>0</v>
      </c>
      <c r="AI1009" s="169"/>
      <c r="AJ1009" s="170"/>
    </row>
    <row r="1010" customFormat="false" ht="13" hidden="true" customHeight="false" outlineLevel="0" collapsed="false">
      <c r="A1010" s="0"/>
      <c r="B1010" s="167" t="str">
        <f aca="false">IF(B909&lt;&gt;"",B909,"")</f>
        <v/>
      </c>
      <c r="C1010" s="116" t="str">
        <f aca="false">IF(C909&lt;&gt;"",C909,"")</f>
        <v/>
      </c>
      <c r="D1010" s="116" t="str">
        <f aca="false">IF(D909&lt;&gt;"",D909,"")</f>
        <v/>
      </c>
      <c r="E1010" s="116" t="str">
        <f aca="false">IF(E909&lt;&gt;"",E909,"")</f>
        <v/>
      </c>
      <c r="F1010" s="116" t="n">
        <v>10</v>
      </c>
      <c r="G1010" s="168" t="n">
        <f aca="false">G909</f>
        <v>0</v>
      </c>
      <c r="H1010" s="49" t="n">
        <f aca="false">IF($G1010&lt;&gt;"",G1010,"")</f>
        <v>0</v>
      </c>
      <c r="I1010" s="169"/>
      <c r="J1010" s="170"/>
      <c r="K1010" s="171" t="str">
        <f aca="false">IF($B1010&lt;&gt;"",IF(I1010,(INDEX(P$920:Q$923,MATCH(H1010,P$920:P$923),2)/I1010)*1000,0),"")</f>
        <v/>
      </c>
      <c r="L1010" s="171" t="str">
        <f aca="false">IF(Q$11&lt;&gt;"",IF($B1010&lt;&gt;"",K1010-J1010,""),"")</f>
        <v/>
      </c>
      <c r="M1010" s="172" t="str">
        <f aca="false">IF(B1010&lt;&gt;"",RANK(L1010,L$920:L$1019),"")</f>
        <v/>
      </c>
      <c r="N1010" s="172" t="str">
        <f aca="false">IF(B1010&lt;&gt;"",'Classement Général'!BJ101,"")</f>
        <v/>
      </c>
      <c r="O1010" s="172" t="str">
        <f aca="false">IF(B202&lt;&gt;"",'Calculs (M1..M20)'!A104,"")</f>
        <v/>
      </c>
      <c r="P1010" s="0"/>
      <c r="Q1010" s="0"/>
      <c r="R1010" s="0"/>
      <c r="S1010" s="0"/>
      <c r="T1010" s="0"/>
      <c r="U1010" s="0"/>
      <c r="V1010" s="0"/>
      <c r="AH1010" s="49" t="n">
        <f aca="false">IF($G1010&lt;&gt;"",AG1010,"")</f>
        <v>0</v>
      </c>
      <c r="AI1010" s="169"/>
      <c r="AJ1010" s="170"/>
    </row>
    <row r="1011" customFormat="false" ht="13" hidden="true" customHeight="false" outlineLevel="0" collapsed="false">
      <c r="A1011" s="0"/>
      <c r="B1011" s="167" t="str">
        <f aca="false">IF(B910&lt;&gt;"",B910,"")</f>
        <v/>
      </c>
      <c r="C1011" s="116" t="str">
        <f aca="false">IF(C910&lt;&gt;"",C910,"")</f>
        <v/>
      </c>
      <c r="D1011" s="116" t="str">
        <f aca="false">IF(D910&lt;&gt;"",D910,"")</f>
        <v/>
      </c>
      <c r="E1011" s="116" t="str">
        <f aca="false">IF(E910&lt;&gt;"",E910,"")</f>
        <v/>
      </c>
      <c r="F1011" s="116" t="n">
        <v>10</v>
      </c>
      <c r="G1011" s="168" t="n">
        <f aca="false">G910</f>
        <v>0</v>
      </c>
      <c r="H1011" s="49" t="n">
        <f aca="false">IF($G1011&lt;&gt;"",G1011,"")</f>
        <v>0</v>
      </c>
      <c r="I1011" s="169"/>
      <c r="J1011" s="170"/>
      <c r="K1011" s="171" t="str">
        <f aca="false">IF($B1011&lt;&gt;"",IF(I1011,(INDEX(P$920:Q$923,MATCH(H1011,P$920:P$923),2)/I1011)*1000,0),"")</f>
        <v/>
      </c>
      <c r="L1011" s="171" t="str">
        <f aca="false">IF(Q$11&lt;&gt;"",IF($B1011&lt;&gt;"",K1011-J1011,""),"")</f>
        <v/>
      </c>
      <c r="M1011" s="172" t="str">
        <f aca="false">IF(B1011&lt;&gt;"",RANK(L1011,L$920:L$1019),"")</f>
        <v/>
      </c>
      <c r="N1011" s="172" t="str">
        <f aca="false">IF(B1011&lt;&gt;"",'Classement Général'!BJ102,"")</f>
        <v/>
      </c>
      <c r="O1011" s="172" t="str">
        <f aca="false">IF(B203&lt;&gt;"",'Calculs (M1..M20)'!A105,"")</f>
        <v/>
      </c>
      <c r="P1011" s="0"/>
      <c r="Q1011" s="0"/>
      <c r="R1011" s="0"/>
      <c r="S1011" s="0"/>
      <c r="T1011" s="0"/>
      <c r="U1011" s="0"/>
      <c r="V1011" s="0"/>
      <c r="AH1011" s="49" t="n">
        <f aca="false">IF($G1011&lt;&gt;"",AG1011,"")</f>
        <v>0</v>
      </c>
      <c r="AI1011" s="169"/>
      <c r="AJ1011" s="170"/>
    </row>
    <row r="1012" customFormat="false" ht="13" hidden="true" customHeight="false" outlineLevel="0" collapsed="false">
      <c r="A1012" s="0"/>
      <c r="B1012" s="167" t="str">
        <f aca="false">IF(B911&lt;&gt;"",B911,"")</f>
        <v/>
      </c>
      <c r="C1012" s="116" t="str">
        <f aca="false">IF(C911&lt;&gt;"",C911,"")</f>
        <v/>
      </c>
      <c r="D1012" s="116" t="str">
        <f aca="false">IF(D911&lt;&gt;"",D911,"")</f>
        <v/>
      </c>
      <c r="E1012" s="116" t="str">
        <f aca="false">IF(E911&lt;&gt;"",E911,"")</f>
        <v/>
      </c>
      <c r="F1012" s="116" t="n">
        <v>10</v>
      </c>
      <c r="G1012" s="168" t="n">
        <f aca="false">G911</f>
        <v>0</v>
      </c>
      <c r="H1012" s="49" t="n">
        <f aca="false">IF($G1012&lt;&gt;"",G1012,"")</f>
        <v>0</v>
      </c>
      <c r="I1012" s="169"/>
      <c r="J1012" s="170"/>
      <c r="K1012" s="171" t="str">
        <f aca="false">IF($B1012&lt;&gt;"",IF(I1012,(INDEX(P$920:Q$923,MATCH(H1012,P$920:P$923),2)/I1012)*1000,0),"")</f>
        <v/>
      </c>
      <c r="L1012" s="171" t="str">
        <f aca="false">IF(Q$11&lt;&gt;"",IF($B1012&lt;&gt;"",K1012-J1012,""),"")</f>
        <v/>
      </c>
      <c r="M1012" s="172" t="str">
        <f aca="false">IF(B1012&lt;&gt;"",RANK(L1012,L$920:L$1019),"")</f>
        <v/>
      </c>
      <c r="N1012" s="172" t="str">
        <f aca="false">IF(B1012&lt;&gt;"",'Classement Général'!BJ103,"")</f>
        <v/>
      </c>
      <c r="O1012" s="172" t="str">
        <f aca="false">IF(B204&lt;&gt;"",'Calculs (M1..M20)'!A106,"")</f>
        <v/>
      </c>
      <c r="P1012" s="0"/>
      <c r="Q1012" s="0"/>
      <c r="R1012" s="0"/>
      <c r="S1012" s="0"/>
      <c r="T1012" s="0"/>
      <c r="U1012" s="0"/>
      <c r="V1012" s="0"/>
      <c r="AH1012" s="49" t="n">
        <f aca="false">IF($G1012&lt;&gt;"",AG1012,"")</f>
        <v>0</v>
      </c>
      <c r="AI1012" s="169"/>
      <c r="AJ1012" s="170"/>
    </row>
    <row r="1013" customFormat="false" ht="13" hidden="true" customHeight="false" outlineLevel="0" collapsed="false">
      <c r="A1013" s="0"/>
      <c r="B1013" s="167" t="str">
        <f aca="false">IF(B912&lt;&gt;"",B912,"")</f>
        <v/>
      </c>
      <c r="C1013" s="116" t="str">
        <f aca="false">IF(C912&lt;&gt;"",C912,"")</f>
        <v/>
      </c>
      <c r="D1013" s="116" t="str">
        <f aca="false">IF(D912&lt;&gt;"",D912,"")</f>
        <v/>
      </c>
      <c r="E1013" s="116" t="str">
        <f aca="false">IF(E912&lt;&gt;"",E912,"")</f>
        <v/>
      </c>
      <c r="F1013" s="116" t="n">
        <v>10</v>
      </c>
      <c r="G1013" s="168" t="n">
        <f aca="false">G912</f>
        <v>0</v>
      </c>
      <c r="H1013" s="49" t="n">
        <f aca="false">IF($G1013&lt;&gt;"",G1013,"")</f>
        <v>0</v>
      </c>
      <c r="I1013" s="169"/>
      <c r="J1013" s="170"/>
      <c r="K1013" s="171" t="str">
        <f aca="false">IF($B1013&lt;&gt;"",IF(I1013,(INDEX(P$920:Q$923,MATCH(H1013,P$920:P$923),2)/I1013)*1000,0),"")</f>
        <v/>
      </c>
      <c r="L1013" s="171" t="str">
        <f aca="false">IF(Q$11&lt;&gt;"",IF($B1013&lt;&gt;"",K1013-J1013,""),"")</f>
        <v/>
      </c>
      <c r="M1013" s="172" t="str">
        <f aca="false">IF(B1013&lt;&gt;"",RANK(L1013,L$920:L$1019),"")</f>
        <v/>
      </c>
      <c r="N1013" s="172" t="str">
        <f aca="false">IF(B1013&lt;&gt;"",'Classement Général'!BJ104,"")</f>
        <v/>
      </c>
      <c r="O1013" s="172" t="str">
        <f aca="false">IF(B205&lt;&gt;"",'Calculs (M1..M20)'!A107,"")</f>
        <v/>
      </c>
      <c r="P1013" s="0"/>
      <c r="Q1013" s="0"/>
      <c r="R1013" s="0"/>
      <c r="S1013" s="0"/>
      <c r="T1013" s="0"/>
      <c r="U1013" s="0"/>
      <c r="V1013" s="0"/>
      <c r="AH1013" s="49" t="n">
        <f aca="false">IF($G1013&lt;&gt;"",AG1013,"")</f>
        <v>0</v>
      </c>
      <c r="AI1013" s="169"/>
      <c r="AJ1013" s="170"/>
    </row>
    <row r="1014" customFormat="false" ht="13" hidden="true" customHeight="false" outlineLevel="0" collapsed="false">
      <c r="A1014" s="0"/>
      <c r="B1014" s="167" t="str">
        <f aca="false">IF(B913&lt;&gt;"",B913,"")</f>
        <v/>
      </c>
      <c r="C1014" s="116" t="str">
        <f aca="false">IF(C913&lt;&gt;"",C913,"")</f>
        <v/>
      </c>
      <c r="D1014" s="116" t="str">
        <f aca="false">IF(D913&lt;&gt;"",D913,"")</f>
        <v/>
      </c>
      <c r="E1014" s="116" t="str">
        <f aca="false">IF(E913&lt;&gt;"",E913,"")</f>
        <v/>
      </c>
      <c r="F1014" s="116" t="n">
        <v>10</v>
      </c>
      <c r="G1014" s="168" t="n">
        <f aca="false">G913</f>
        <v>0</v>
      </c>
      <c r="H1014" s="49" t="n">
        <f aca="false">IF($G1014&lt;&gt;"",G1014,"")</f>
        <v>0</v>
      </c>
      <c r="I1014" s="169"/>
      <c r="J1014" s="170"/>
      <c r="K1014" s="171" t="str">
        <f aca="false">IF($B1014&lt;&gt;"",IF(I1014,(INDEX(P$920:Q$923,MATCH(H1014,P$920:P$923),2)/I1014)*1000,0),"")</f>
        <v/>
      </c>
      <c r="L1014" s="171" t="str">
        <f aca="false">IF(Q$11&lt;&gt;"",IF($B1014&lt;&gt;"",K1014-J1014,""),"")</f>
        <v/>
      </c>
      <c r="M1014" s="172" t="str">
        <f aca="false">IF(B1014&lt;&gt;"",RANK(L1014,L$920:L$1019),"")</f>
        <v/>
      </c>
      <c r="N1014" s="172" t="str">
        <f aca="false">IF(B1014&lt;&gt;"",'Classement Général'!BJ105,"")</f>
        <v/>
      </c>
      <c r="O1014" s="172" t="str">
        <f aca="false">IF(B206&lt;&gt;"",'Calculs (M1..M20)'!A108,"")</f>
        <v/>
      </c>
      <c r="P1014" s="0"/>
      <c r="Q1014" s="0"/>
      <c r="R1014" s="0"/>
      <c r="S1014" s="0"/>
      <c r="T1014" s="0"/>
      <c r="U1014" s="0"/>
      <c r="V1014" s="0"/>
      <c r="AH1014" s="49" t="n">
        <f aca="false">IF($G1014&lt;&gt;"",AG1014,"")</f>
        <v>0</v>
      </c>
      <c r="AI1014" s="169"/>
      <c r="AJ1014" s="170"/>
    </row>
    <row r="1015" customFormat="false" ht="13" hidden="true" customHeight="false" outlineLevel="0" collapsed="false">
      <c r="A1015" s="0"/>
      <c r="B1015" s="167" t="str">
        <f aca="false">IF(B914&lt;&gt;"",B914,"")</f>
        <v/>
      </c>
      <c r="C1015" s="116" t="str">
        <f aca="false">IF(C914&lt;&gt;"",C914,"")</f>
        <v/>
      </c>
      <c r="D1015" s="116" t="str">
        <f aca="false">IF(D914&lt;&gt;"",D914,"")</f>
        <v/>
      </c>
      <c r="E1015" s="116" t="str">
        <f aca="false">IF(E914&lt;&gt;"",E914,"")</f>
        <v/>
      </c>
      <c r="F1015" s="116" t="n">
        <v>10</v>
      </c>
      <c r="G1015" s="168" t="n">
        <f aca="false">G914</f>
        <v>0</v>
      </c>
      <c r="H1015" s="49" t="n">
        <f aca="false">IF($G1015&lt;&gt;"",G1015,"")</f>
        <v>0</v>
      </c>
      <c r="I1015" s="169"/>
      <c r="J1015" s="170"/>
      <c r="K1015" s="171" t="str">
        <f aca="false">IF($B1015&lt;&gt;"",IF(I1015,(INDEX(P$920:Q$923,MATCH(H1015,P$920:P$923),2)/I1015)*1000,0),"")</f>
        <v/>
      </c>
      <c r="L1015" s="171" t="str">
        <f aca="false">IF(Q$11&lt;&gt;"",IF($B1015&lt;&gt;"",K1015-J1015,""),"")</f>
        <v/>
      </c>
      <c r="M1015" s="172" t="str">
        <f aca="false">IF(B1015&lt;&gt;"",RANK(L1015,L$920:L$1019),"")</f>
        <v/>
      </c>
      <c r="N1015" s="172" t="str">
        <f aca="false">IF(B1015&lt;&gt;"",'Classement Général'!BJ106,"")</f>
        <v/>
      </c>
      <c r="O1015" s="172" t="str">
        <f aca="false">IF(B207&lt;&gt;"",'Calculs (M1..M20)'!A109,"")</f>
        <v/>
      </c>
      <c r="P1015" s="0"/>
      <c r="Q1015" s="0"/>
      <c r="R1015" s="0"/>
      <c r="S1015" s="0"/>
      <c r="T1015" s="0"/>
      <c r="U1015" s="0"/>
      <c r="V1015" s="0"/>
      <c r="AH1015" s="49" t="n">
        <f aca="false">IF($G1015&lt;&gt;"",AG1015,"")</f>
        <v>0</v>
      </c>
      <c r="AI1015" s="169"/>
      <c r="AJ1015" s="170"/>
    </row>
    <row r="1016" customFormat="false" ht="13" hidden="true" customHeight="false" outlineLevel="0" collapsed="false">
      <c r="A1016" s="0"/>
      <c r="B1016" s="167" t="str">
        <f aca="false">IF(B915&lt;&gt;"",B915,"")</f>
        <v/>
      </c>
      <c r="C1016" s="116" t="str">
        <f aca="false">IF(C915&lt;&gt;"",C915,"")</f>
        <v/>
      </c>
      <c r="D1016" s="116" t="str">
        <f aca="false">IF(D915&lt;&gt;"",D915,"")</f>
        <v/>
      </c>
      <c r="E1016" s="116" t="str">
        <f aca="false">IF(E915&lt;&gt;"",E915,"")</f>
        <v/>
      </c>
      <c r="F1016" s="116" t="n">
        <v>10</v>
      </c>
      <c r="G1016" s="168" t="n">
        <f aca="false">G915</f>
        <v>0</v>
      </c>
      <c r="H1016" s="49" t="n">
        <f aca="false">IF($G1016&lt;&gt;"",G1016,"")</f>
        <v>0</v>
      </c>
      <c r="I1016" s="169"/>
      <c r="J1016" s="170"/>
      <c r="K1016" s="171" t="str">
        <f aca="false">IF($B1016&lt;&gt;"",IF(I1016,(INDEX(P$920:Q$923,MATCH(H1016,P$920:P$923),2)/I1016)*1000,0),"")</f>
        <v/>
      </c>
      <c r="L1016" s="171" t="str">
        <f aca="false">IF(Q$11&lt;&gt;"",IF($B1016&lt;&gt;"",K1016-J1016,""),"")</f>
        <v/>
      </c>
      <c r="M1016" s="172" t="str">
        <f aca="false">IF(B1016&lt;&gt;"",RANK(L1016,L$920:L$1019),"")</f>
        <v/>
      </c>
      <c r="N1016" s="172" t="str">
        <f aca="false">IF(B1016&lt;&gt;"",'Classement Général'!BJ107,"")</f>
        <v/>
      </c>
      <c r="O1016" s="172" t="str">
        <f aca="false">IF(B208&lt;&gt;"",'Calculs (M1..M20)'!A110,"")</f>
        <v/>
      </c>
      <c r="P1016" s="0"/>
      <c r="Q1016" s="0"/>
      <c r="R1016" s="0"/>
      <c r="S1016" s="0"/>
      <c r="T1016" s="0"/>
      <c r="U1016" s="0"/>
      <c r="V1016" s="0"/>
      <c r="AH1016" s="49" t="n">
        <f aca="false">IF($G1016&lt;&gt;"",AG1016,"")</f>
        <v>0</v>
      </c>
      <c r="AI1016" s="169"/>
      <c r="AJ1016" s="170"/>
    </row>
    <row r="1017" customFormat="false" ht="13" hidden="true" customHeight="false" outlineLevel="0" collapsed="false">
      <c r="A1017" s="0"/>
      <c r="B1017" s="167" t="str">
        <f aca="false">IF(B916&lt;&gt;"",B916,"")</f>
        <v/>
      </c>
      <c r="C1017" s="116" t="str">
        <f aca="false">IF(C916&lt;&gt;"",C916,"")</f>
        <v/>
      </c>
      <c r="D1017" s="116" t="str">
        <f aca="false">IF(D916&lt;&gt;"",D916,"")</f>
        <v/>
      </c>
      <c r="E1017" s="116" t="str">
        <f aca="false">IF(E916&lt;&gt;"",E916,"")</f>
        <v/>
      </c>
      <c r="F1017" s="116" t="n">
        <v>10</v>
      </c>
      <c r="G1017" s="168" t="n">
        <f aca="false">G916</f>
        <v>0</v>
      </c>
      <c r="H1017" s="49" t="n">
        <f aca="false">IF($G1017&lt;&gt;"",G1017,"")</f>
        <v>0</v>
      </c>
      <c r="I1017" s="169"/>
      <c r="J1017" s="170"/>
      <c r="K1017" s="171" t="str">
        <f aca="false">IF($B1017&lt;&gt;"",IF(I1017,(INDEX(P$920:Q$923,MATCH(H1017,P$920:P$923),2)/I1017)*1000,0),"")</f>
        <v/>
      </c>
      <c r="L1017" s="171" t="str">
        <f aca="false">IF(Q$11&lt;&gt;"",IF($B1017&lt;&gt;"",K1017-J1017,""),"")</f>
        <v/>
      </c>
      <c r="M1017" s="172" t="str">
        <f aca="false">IF(B1017&lt;&gt;"",RANK(L1017,L$920:L$1019),"")</f>
        <v/>
      </c>
      <c r="N1017" s="172" t="str">
        <f aca="false">IF(B1017&lt;&gt;"",'Classement Général'!BJ108,"")</f>
        <v/>
      </c>
      <c r="O1017" s="172" t="str">
        <f aca="false">IF(B209&lt;&gt;"",'Calculs (M1..M20)'!A111,"")</f>
        <v/>
      </c>
      <c r="P1017" s="0"/>
      <c r="Q1017" s="0"/>
      <c r="R1017" s="0"/>
      <c r="S1017" s="0"/>
      <c r="T1017" s="0"/>
      <c r="U1017" s="0"/>
      <c r="V1017" s="0"/>
      <c r="AH1017" s="49" t="n">
        <f aca="false">IF($G1017&lt;&gt;"",AG1017,"")</f>
        <v>0</v>
      </c>
      <c r="AI1017" s="169"/>
      <c r="AJ1017" s="170"/>
    </row>
    <row r="1018" customFormat="false" ht="13" hidden="true" customHeight="false" outlineLevel="0" collapsed="false">
      <c r="A1018" s="0"/>
      <c r="B1018" s="167" t="str">
        <f aca="false">IF(B917&lt;&gt;"",B917,"")</f>
        <v/>
      </c>
      <c r="C1018" s="116" t="str">
        <f aca="false">IF(C917&lt;&gt;"",C917,"")</f>
        <v/>
      </c>
      <c r="D1018" s="116" t="str">
        <f aca="false">IF(D917&lt;&gt;"",D917,"")</f>
        <v/>
      </c>
      <c r="E1018" s="116" t="str">
        <f aca="false">IF(E917&lt;&gt;"",E917,"")</f>
        <v/>
      </c>
      <c r="F1018" s="116" t="n">
        <v>10</v>
      </c>
      <c r="G1018" s="168" t="n">
        <f aca="false">G917</f>
        <v>0</v>
      </c>
      <c r="H1018" s="49" t="n">
        <f aca="false">IF($G1018&lt;&gt;"",G1018,"")</f>
        <v>0</v>
      </c>
      <c r="I1018" s="169"/>
      <c r="J1018" s="170"/>
      <c r="K1018" s="171" t="str">
        <f aca="false">IF($B1018&lt;&gt;"",IF(I1018,(INDEX(P$920:Q$923,MATCH(H1018,P$920:P$923),2)/I1018)*1000,0),"")</f>
        <v/>
      </c>
      <c r="L1018" s="171" t="str">
        <f aca="false">IF(Q$11&lt;&gt;"",IF($B1018&lt;&gt;"",K1018-J1018,""),"")</f>
        <v/>
      </c>
      <c r="M1018" s="172" t="str">
        <f aca="false">IF(B1018&lt;&gt;"",RANK(L1018,L$920:L$1019),"")</f>
        <v/>
      </c>
      <c r="N1018" s="172" t="str">
        <f aca="false">IF(B1018&lt;&gt;"",'Classement Général'!BJ109,"")</f>
        <v/>
      </c>
      <c r="O1018" s="172" t="str">
        <f aca="false">IF(B210&lt;&gt;"",'Calculs (M1..M20)'!A112,"")</f>
        <v/>
      </c>
      <c r="P1018" s="0"/>
      <c r="Q1018" s="0"/>
      <c r="R1018" s="0"/>
      <c r="S1018" s="0"/>
      <c r="T1018" s="0"/>
      <c r="U1018" s="0"/>
      <c r="V1018" s="0"/>
      <c r="AH1018" s="49" t="n">
        <f aca="false">IF($G1018&lt;&gt;"",AG1018,"")</f>
        <v>0</v>
      </c>
      <c r="AI1018" s="169"/>
      <c r="AJ1018" s="170"/>
    </row>
    <row r="1019" customFormat="false" ht="13" hidden="true" customHeight="false" outlineLevel="0" collapsed="false">
      <c r="A1019" s="0"/>
      <c r="B1019" s="167" t="str">
        <f aca="false">IF(B918&lt;&gt;"",B918,"")</f>
        <v/>
      </c>
      <c r="C1019" s="116" t="str">
        <f aca="false">IF(C918&lt;&gt;"",C918,"")</f>
        <v/>
      </c>
      <c r="D1019" s="116" t="str">
        <f aca="false">IF(D918&lt;&gt;"",D918,"")</f>
        <v/>
      </c>
      <c r="E1019" s="116" t="str">
        <f aca="false">IF(E918&lt;&gt;"",E918,"")</f>
        <v/>
      </c>
      <c r="F1019" s="116" t="n">
        <v>10</v>
      </c>
      <c r="G1019" s="168" t="n">
        <f aca="false">G918</f>
        <v>0</v>
      </c>
      <c r="H1019" s="49" t="n">
        <f aca="false">IF($G1019&lt;&gt;"",G1019,"")</f>
        <v>0</v>
      </c>
      <c r="I1019" s="173"/>
      <c r="J1019" s="174"/>
      <c r="K1019" s="171" t="str">
        <f aca="false">IF($B1019&lt;&gt;"",IF(I1019,(INDEX(P$920:Q$923,MATCH(H1019,P$920:P$923),2)/I1019)*1000,0),"")</f>
        <v/>
      </c>
      <c r="L1019" s="171" t="str">
        <f aca="false">IF(Q$11&lt;&gt;"",IF($B1019&lt;&gt;"",K1019-J1019,""),"")</f>
        <v/>
      </c>
      <c r="M1019" s="172" t="str">
        <f aca="false">IF(B1019&lt;&gt;"",RANK(L1019,L$920:L$1019),"")</f>
        <v/>
      </c>
      <c r="N1019" s="172" t="str">
        <f aca="false">IF(B1019&lt;&gt;"",'Classement Général'!BJ110,"")</f>
        <v/>
      </c>
      <c r="O1019" s="172" t="str">
        <f aca="false">IF(B211&lt;&gt;"",'Calculs (M1..M20)'!A113,"")</f>
        <v/>
      </c>
      <c r="P1019" s="0"/>
      <c r="Q1019" s="0"/>
      <c r="R1019" s="0"/>
      <c r="S1019" s="0"/>
      <c r="T1019" s="0"/>
      <c r="U1019" s="0"/>
      <c r="V1019" s="0"/>
      <c r="AH1019" s="49" t="n">
        <f aca="false">IF($G1019&lt;&gt;"",AG1019,"")</f>
        <v>0</v>
      </c>
      <c r="AI1019" s="173"/>
      <c r="AJ1019" s="174"/>
    </row>
    <row r="1020" customFormat="false" ht="12.5" hidden="true" customHeight="false" outlineLevel="0" collapsed="false">
      <c r="A1020" s="137"/>
      <c r="B1020" s="164" t="str">
        <f aca="false">IF(B919&lt;&gt;"",B919,"")</f>
        <v>Nom</v>
      </c>
      <c r="C1020" s="165" t="str">
        <f aca="false">IF(C919&lt;&gt;"",C919,"")</f>
        <v>Dossard</v>
      </c>
      <c r="D1020" s="165" t="str">
        <f aca="false">IF(D919&lt;&gt;"",D919,"")</f>
        <v>Freq</v>
      </c>
      <c r="E1020" s="165" t="str">
        <f aca="false">IF(E919&lt;&gt;"",E919,"")</f>
        <v>Equipe</v>
      </c>
      <c r="F1020" s="165" t="s">
        <v>103</v>
      </c>
      <c r="G1020" s="165" t="s">
        <v>88</v>
      </c>
      <c r="H1020" s="166" t="s">
        <v>104</v>
      </c>
      <c r="I1020" s="141" t="s">
        <v>91</v>
      </c>
      <c r="J1020" s="142" t="s">
        <v>105</v>
      </c>
      <c r="K1020" s="120" t="s">
        <v>106</v>
      </c>
      <c r="L1020" s="120" t="s">
        <v>107</v>
      </c>
      <c r="M1020" s="120" t="s">
        <v>97</v>
      </c>
      <c r="N1020" s="120" t="s">
        <v>100</v>
      </c>
      <c r="O1020" s="120" t="s">
        <v>108</v>
      </c>
      <c r="P1020" s="143" t="s">
        <v>104</v>
      </c>
      <c r="Q1020" s="144" t="s">
        <v>109</v>
      </c>
      <c r="R1020" s="145" t="s">
        <v>110</v>
      </c>
      <c r="S1020" s="146" t="s">
        <v>111</v>
      </c>
      <c r="T1020" s="147" t="s">
        <v>112</v>
      </c>
      <c r="U1020" s="5" t="s">
        <v>104</v>
      </c>
      <c r="V1020" s="0"/>
      <c r="AH1020" s="166" t="s">
        <v>104</v>
      </c>
      <c r="AI1020" s="141" t="s">
        <v>91</v>
      </c>
      <c r="AJ1020" s="142" t="s">
        <v>105</v>
      </c>
    </row>
    <row r="1021" customFormat="false" ht="13" hidden="true" customHeight="false" outlineLevel="0" collapsed="false">
      <c r="A1021" s="0"/>
      <c r="B1021" s="167" t="str">
        <f aca="false">IF(B920&lt;&gt;"",B920,"")</f>
        <v>Sébastien CHABAUD</v>
      </c>
      <c r="C1021" s="116" t="n">
        <f aca="false">IF(C920&lt;&gt;"",C920,"")</f>
        <v>1</v>
      </c>
      <c r="D1021" s="116" t="str">
        <f aca="false">IF(D920&lt;&gt;"",D920,"")</f>
        <v>2.4GHz</v>
      </c>
      <c r="E1021" s="116" t="str">
        <f aca="false">IF(E920&lt;&gt;"",E920,"")</f>
        <v/>
      </c>
      <c r="F1021" s="116" t="n">
        <v>11</v>
      </c>
      <c r="G1021" s="168" t="n">
        <f aca="false">G920</f>
        <v>1</v>
      </c>
      <c r="H1021" s="49" t="n">
        <f aca="false">IF($G1021&lt;&gt;"",G1021,"")</f>
        <v>1</v>
      </c>
      <c r="I1021" s="169"/>
      <c r="J1021" s="170"/>
      <c r="K1021" s="171" t="n">
        <f aca="false">IF($B1021&lt;&gt;"",IF(I1021,(INDEX(P$1021:Q$1024,MATCH(H1021,P$1021:P$1024),2)/I1021)*1000,0),"")</f>
        <v>0</v>
      </c>
      <c r="L1021" s="171" t="n">
        <f aca="false">IF(Q$11&lt;&gt;"",IF($B1021&lt;&gt;"",K1021-$J1021,""),"")</f>
        <v>0</v>
      </c>
      <c r="M1021" s="172" t="n">
        <f aca="false">IF(B1021&lt;&gt;"",RANK(L1021,L$1021:L$1120),"")</f>
        <v>1</v>
      </c>
      <c r="N1021" s="172" t="str">
        <f aca="false">IF(B1021&lt;&gt;"",'Classement Général'!BK11,"")</f>
        <v/>
      </c>
      <c r="O1021" s="172" t="n">
        <f aca="false">IF(B112&lt;&gt;"",'Calculs (M1..M20)'!A14,"")</f>
        <v>22</v>
      </c>
      <c r="P1021" s="154" t="n">
        <f aca="false">IF(DMIN($H1020:$I1121,$P$10,$U$10:$U$11)&lt;&gt;0,1,"")</f>
        <v>1</v>
      </c>
      <c r="Q1021" s="155" t="str">
        <f aca="false">IF(DMIN($H1020:$I1121,$I$10,$U$10:$U$11)&lt;&gt;0,DMIN($H1020:$I1121,$I$10,$U$10:$U$11),"")</f>
        <v/>
      </c>
      <c r="R1021" s="151" t="str">
        <f aca="false">IF(DMAX($H1020:$I1121,$I$10,$U$10:$U$11)&lt;&gt;0,DMAX($H1020:$I1121,$I$10,$U$10:$U$11),"")</f>
        <v/>
      </c>
      <c r="S1021" s="156" t="e">
        <f aca="false">IF($P1021&lt;&gt;"",IF(DAVERAGE($H1020:$I1121,$I$10,$U$10:$U$11)&lt;&gt;0,DAVERAGE($H1020:$I1121,$I$10,$U$10:$U$11),""),"")</f>
        <v>#DIV/0!</v>
      </c>
      <c r="T1021" s="157" t="str">
        <f aca="false">IF($P1021&lt;&gt;"",IF(DCOUNTA($H1020:$I1121,$I$10,$U$10:$U$11)&lt;&gt;0,DCOUNTA($H1020:$I1121,$I$10,$U$10:$U$11),""),"")</f>
        <v/>
      </c>
      <c r="U1021" s="5" t="n">
        <v>1</v>
      </c>
      <c r="V1021" s="0"/>
      <c r="AH1021" s="49" t="n">
        <f aca="false">IF($G1021&lt;&gt;"",AG1021,"")</f>
        <v>0</v>
      </c>
      <c r="AI1021" s="169"/>
      <c r="AJ1021" s="170"/>
    </row>
    <row r="1022" customFormat="false" ht="13" hidden="true" customHeight="false" outlineLevel="0" collapsed="false">
      <c r="A1022" s="0"/>
      <c r="B1022" s="167" t="str">
        <f aca="false">IF(B921&lt;&gt;"",B921,"")</f>
        <v>Herve DALL AVA</v>
      </c>
      <c r="C1022" s="116" t="n">
        <f aca="false">IF(C921&lt;&gt;"",C921,"")</f>
        <v>2</v>
      </c>
      <c r="D1022" s="116" t="str">
        <f aca="false">IF(D921&lt;&gt;"",D921,"")</f>
        <v>2.4GHz</v>
      </c>
      <c r="E1022" s="116" t="str">
        <f aca="false">IF(E921&lt;&gt;"",E921,"")</f>
        <v/>
      </c>
      <c r="F1022" s="116" t="n">
        <v>11</v>
      </c>
      <c r="G1022" s="168" t="n">
        <f aca="false">G921</f>
        <v>1</v>
      </c>
      <c r="H1022" s="49" t="n">
        <f aca="false">IF($G1022&lt;&gt;"",G1022,"")</f>
        <v>1</v>
      </c>
      <c r="I1022" s="169"/>
      <c r="J1022" s="170"/>
      <c r="K1022" s="171" t="n">
        <f aca="false">IF($B1022&lt;&gt;"",IF(I1022,(INDEX(P$1021:Q$1024,MATCH(H1022,P$1021:P$1024),2)/I1022)*1000,0),"")</f>
        <v>0</v>
      </c>
      <c r="L1022" s="171" t="n">
        <f aca="false">IF(Q$11&lt;&gt;"",IF($B1022&lt;&gt;"",K1022-J1022,""),"")</f>
        <v>0</v>
      </c>
      <c r="M1022" s="172" t="n">
        <f aca="false">IF(B1022&lt;&gt;"",RANK(L1022,L$1021:L$1120),"")</f>
        <v>1</v>
      </c>
      <c r="N1022" s="172" t="str">
        <f aca="false">IF(B1022&lt;&gt;"",'Classement Général'!BK12,"")</f>
        <v/>
      </c>
      <c r="O1022" s="172" t="n">
        <f aca="false">IF(B113&lt;&gt;"",'Calculs (M1..M20)'!A15,"")</f>
        <v>8</v>
      </c>
      <c r="P1022" s="154" t="str">
        <f aca="false">IF(DMIN($H1020:$I1121,$P$10,$U$12:$U$13)&lt;&gt;0,2,"")</f>
        <v/>
      </c>
      <c r="Q1022" s="155" t="str">
        <f aca="false">IF(DMIN($H1020:$I1121,$I$10,$U$12:$U$13)&lt;&gt;0,DMIN($H1020:$I1121,$I$10,$U$12:$U$13),"")</f>
        <v/>
      </c>
      <c r="R1022" s="151" t="str">
        <f aca="false">IF(DMAX($H1020:$I1121,$I$10,$U$12:$U$13)&lt;&gt;0,DMAX($H1020:$I1121,$I$10,$U$12:$U$13),"")</f>
        <v/>
      </c>
      <c r="S1022" s="156" t="str">
        <f aca="false">IF($P1022&lt;&gt;"",IF(DAVERAGE($H1020:$I1121,$I$10,$U$12:$U$13)&lt;&gt;0,DAVERAGE($H1020:$I1121,$I$10,$U$12:$U$13),""),"")</f>
        <v/>
      </c>
      <c r="T1022" s="157" t="str">
        <f aca="false">IF($P1021&lt;&gt;"",IF(DCOUNTA($H1020:$I1121,$I$10,$U$12:$U$13)&lt;&gt;0,DCOUNTA($H1020:$I1121,$I$10,$U$12:$U$13),""),"")</f>
        <v/>
      </c>
      <c r="U1022" s="5" t="s">
        <v>104</v>
      </c>
      <c r="V1022" s="0"/>
      <c r="AH1022" s="49" t="n">
        <f aca="false">IF($G1022&lt;&gt;"",AG1022,"")</f>
        <v>0</v>
      </c>
      <c r="AI1022" s="169"/>
      <c r="AJ1022" s="170"/>
    </row>
    <row r="1023" customFormat="false" ht="13" hidden="true" customHeight="false" outlineLevel="0" collapsed="false">
      <c r="A1023" s="0"/>
      <c r="B1023" s="167" t="str">
        <f aca="false">IF(B922&lt;&gt;"",B922,"")</f>
        <v>Jean Luc FOUCHER</v>
      </c>
      <c r="C1023" s="116" t="n">
        <f aca="false">IF(C922&lt;&gt;"",C922,"")</f>
        <v>3</v>
      </c>
      <c r="D1023" s="116" t="str">
        <f aca="false">IF(D922&lt;&gt;"",D922,"")</f>
        <v>2.4GHz</v>
      </c>
      <c r="E1023" s="116" t="str">
        <f aca="false">IF(E922&lt;&gt;"",E922,"")</f>
        <v/>
      </c>
      <c r="F1023" s="116" t="n">
        <v>11</v>
      </c>
      <c r="G1023" s="168" t="n">
        <f aca="false">G922</f>
        <v>1</v>
      </c>
      <c r="H1023" s="49" t="n">
        <f aca="false">IF($G1023&lt;&gt;"",G1023,"")</f>
        <v>1</v>
      </c>
      <c r="I1023" s="169"/>
      <c r="J1023" s="170"/>
      <c r="K1023" s="171" t="n">
        <f aca="false">IF($B1023&lt;&gt;"",IF(I1023,(INDEX(P$1021:Q$1024,MATCH(H1023,P$1021:P$1024),2)/I1023)*1000,0),"")</f>
        <v>0</v>
      </c>
      <c r="L1023" s="171" t="n">
        <f aca="false">IF(Q$11&lt;&gt;"",IF($B1023&lt;&gt;"",K1023-J1023,""),"")</f>
        <v>0</v>
      </c>
      <c r="M1023" s="172" t="n">
        <f aca="false">IF(B1023&lt;&gt;"",RANK(L1023,L$1021:L$1120),"")</f>
        <v>1</v>
      </c>
      <c r="N1023" s="172" t="str">
        <f aca="false">IF(B1023&lt;&gt;"",'Classement Général'!BK13,"")</f>
        <v/>
      </c>
      <c r="O1023" s="172" t="n">
        <f aca="false">IF(B114&lt;&gt;"",'Calculs (M1..M20)'!A16,"")</f>
        <v>15</v>
      </c>
      <c r="P1023" s="154" t="str">
        <f aca="false">IF(DMIN($H1020:$I1121,$P$10,$U$14:$U$15)&lt;&gt;0,3,"")</f>
        <v/>
      </c>
      <c r="Q1023" s="155" t="str">
        <f aca="false">IF(DMIN($H1020:$I1121,$I$10,$U$14:$U$15)&lt;&gt;0,DMIN($H1020:$I1121,$I$10,$U$14:$U$15),"")</f>
        <v/>
      </c>
      <c r="R1023" s="151" t="str">
        <f aca="false">IF(DMAX($H1020:$I1121,$I$10,$U$14:$U$15)&lt;&gt;0,DMAX($H1020:$I1121,$I$10,$U$14:$U$15),"")</f>
        <v/>
      </c>
      <c r="S1023" s="156" t="str">
        <f aca="false">IF($P1023&lt;&gt;"",IF(DAVERAGE($H1020:$I1121,$I$10,$U$14:$U$15)&lt;&gt;0,DAVERAGE($H1020:$I1121,$I$10,$U$14:$U$15),""),"")</f>
        <v/>
      </c>
      <c r="T1023" s="157" t="str">
        <f aca="false">IF($P1023&lt;&gt;"",IF(DCOUNTA($H1020:$I1121,$I$10,$U$14:$U$15)&lt;&gt;0,DCOUNTA($H1020:$I1121,$I$10,$U$14:$U$15),""),"")</f>
        <v/>
      </c>
      <c r="U1023" s="5" t="n">
        <v>2</v>
      </c>
      <c r="V1023" s="0"/>
      <c r="AH1023" s="49" t="n">
        <f aca="false">IF($G1023&lt;&gt;"",AG1023,"")</f>
        <v>0</v>
      </c>
      <c r="AI1023" s="169"/>
      <c r="AJ1023" s="170"/>
    </row>
    <row r="1024" customFormat="false" ht="13.5" hidden="true" customHeight="false" outlineLevel="0" collapsed="false">
      <c r="A1024" s="0"/>
      <c r="B1024" s="167" t="str">
        <f aca="false">IF(B923&lt;&gt;"",B923,"")</f>
        <v>Thomas DELARBRE</v>
      </c>
      <c r="C1024" s="116" t="n">
        <f aca="false">IF(C923&lt;&gt;"",C923,"")</f>
        <v>4</v>
      </c>
      <c r="D1024" s="116" t="str">
        <f aca="false">IF(D923&lt;&gt;"",D923,"")</f>
        <v>2.4GHz</v>
      </c>
      <c r="E1024" s="116" t="str">
        <f aca="false">IF(E923&lt;&gt;"",E923,"")</f>
        <v/>
      </c>
      <c r="F1024" s="116" t="n">
        <v>11</v>
      </c>
      <c r="G1024" s="168" t="n">
        <f aca="false">G923</f>
        <v>1</v>
      </c>
      <c r="H1024" s="49" t="n">
        <f aca="false">IF($G1024&lt;&gt;"",G1024,"")</f>
        <v>1</v>
      </c>
      <c r="I1024" s="169"/>
      <c r="J1024" s="170"/>
      <c r="K1024" s="171" t="n">
        <f aca="false">IF($B1024&lt;&gt;"",IF(I1024,(INDEX(P$1021:Q$1024,MATCH(H1024,P$1021:P$1024),2)/I1024)*1000,0),"")</f>
        <v>0</v>
      </c>
      <c r="L1024" s="171" t="n">
        <f aca="false">IF(Q$11&lt;&gt;"",IF($B1024&lt;&gt;"",K1024-J1024,""),"")</f>
        <v>0</v>
      </c>
      <c r="M1024" s="172" t="n">
        <f aca="false">IF(B1024&lt;&gt;"",RANK(L1024,L$1021:L$1120),"")</f>
        <v>1</v>
      </c>
      <c r="N1024" s="172" t="str">
        <f aca="false">IF(B1024&lt;&gt;"",'Classement Général'!BK14,"")</f>
        <v/>
      </c>
      <c r="O1024" s="172" t="n">
        <f aca="false">IF(B115&lt;&gt;"",'Calculs (M1..M20)'!A17,"")</f>
        <v>10</v>
      </c>
      <c r="P1024" s="158" t="str">
        <f aca="false">IF(DMIN($H1020:$I1121,$P$10,$U$16:$U$17)&lt;&gt;0,4,"")</f>
        <v/>
      </c>
      <c r="Q1024" s="159" t="str">
        <f aca="false">IF(DMIN($H1020:$I1121,$I$10,$U$16:$U$17)&lt;&gt;0,DMIN($H1020:$I1121,$I$10,$U$16:$U$17),"")</f>
        <v/>
      </c>
      <c r="R1024" s="160" t="str">
        <f aca="false">IF(DMAX($H1020:$I1121,$I$10,$U$16:$U$17)&lt;&gt;0,DMAX($H1020:$I1121,$I$10,$U$16:$U$17),"")</f>
        <v/>
      </c>
      <c r="S1024" s="161" t="str">
        <f aca="false">IF($P1024&lt;&gt;"",IF(DAVERAGE($H1020:$I1121,$I$10,$U$16:$U$17)&lt;&gt;0,DAVERAGE($H1020:$I1121,$I$10,$U$16:$U$17),""),"")</f>
        <v/>
      </c>
      <c r="T1024" s="162" t="str">
        <f aca="false">IF($P1023&lt;&gt;"",IF(DCOUNTA($H1020:$I1121,$I$10,$U$16:$U$17)&lt;&gt;0,DCOUNTA($H1020:$I1121,$I$10,$U$16:$U$17),""),"")</f>
        <v/>
      </c>
      <c r="U1024" s="5" t="s">
        <v>104</v>
      </c>
      <c r="V1024" s="0"/>
      <c r="AH1024" s="49" t="n">
        <f aca="false">IF($G1024&lt;&gt;"",AG1024,"")</f>
        <v>0</v>
      </c>
      <c r="AI1024" s="169"/>
      <c r="AJ1024" s="170"/>
    </row>
    <row r="1025" customFormat="false" ht="13.5" hidden="true" customHeight="false" outlineLevel="0" collapsed="false">
      <c r="A1025" s="0"/>
      <c r="B1025" s="167" t="str">
        <f aca="false">IF(B924&lt;&gt;"",B924,"")</f>
        <v>Pierre DIATTA</v>
      </c>
      <c r="C1025" s="116" t="n">
        <f aca="false">IF(C924&lt;&gt;"",C924,"")</f>
        <v>5</v>
      </c>
      <c r="D1025" s="116" t="str">
        <f aca="false">IF(D924&lt;&gt;"",D924,"")</f>
        <v>2.4GHz</v>
      </c>
      <c r="E1025" s="116" t="str">
        <f aca="false">IF(E924&lt;&gt;"",E924,"")</f>
        <v/>
      </c>
      <c r="F1025" s="116" t="n">
        <v>11</v>
      </c>
      <c r="G1025" s="168" t="n">
        <f aca="false">G924</f>
        <v>1</v>
      </c>
      <c r="H1025" s="49" t="n">
        <f aca="false">IF($G1025&lt;&gt;"",G1025,"")</f>
        <v>1</v>
      </c>
      <c r="I1025" s="169"/>
      <c r="J1025" s="170"/>
      <c r="K1025" s="171" t="n">
        <f aca="false">IF($B1025&lt;&gt;"",IF(I1025,(INDEX(P$1021:Q$1024,MATCH(H1025,P$1021:P$1024),2)/I1025)*1000,0),"")</f>
        <v>0</v>
      </c>
      <c r="L1025" s="171" t="n">
        <f aca="false">IF(Q$11&lt;&gt;"",IF($B1025&lt;&gt;"",K1025-J1025,""),"")</f>
        <v>0</v>
      </c>
      <c r="M1025" s="172" t="n">
        <f aca="false">IF(B1025&lt;&gt;"",RANK(L1025,L$1021:L$1120),"")</f>
        <v>1</v>
      </c>
      <c r="N1025" s="172" t="str">
        <f aca="false">IF(B1025&lt;&gt;"",'Classement Général'!BK15,"")</f>
        <v/>
      </c>
      <c r="O1025" s="172" t="n">
        <f aca="false">IF(B116&lt;&gt;"",'Calculs (M1..M20)'!A18,"")</f>
        <v>20</v>
      </c>
      <c r="P1025" s="5"/>
      <c r="Q1025" s="5"/>
      <c r="R1025" s="0"/>
      <c r="S1025" s="0"/>
      <c r="T1025" s="163" t="n">
        <f aca="false">SUM(T1021:T1024)</f>
        <v>0</v>
      </c>
      <c r="U1025" s="5" t="n">
        <v>3</v>
      </c>
      <c r="V1025" s="1" t="n">
        <f aca="false">T1025</f>
        <v>0</v>
      </c>
      <c r="AH1025" s="49" t="n">
        <f aca="false">IF($G1025&lt;&gt;"",AG1025,"")</f>
        <v>0</v>
      </c>
      <c r="AI1025" s="169"/>
      <c r="AJ1025" s="170"/>
    </row>
    <row r="1026" customFormat="false" ht="13" hidden="true" customHeight="false" outlineLevel="0" collapsed="false">
      <c r="A1026" s="0"/>
      <c r="B1026" s="167" t="str">
        <f aca="false">IF(B925&lt;&gt;"",B925,"")</f>
        <v>Olivier MONET</v>
      </c>
      <c r="C1026" s="116" t="n">
        <f aca="false">IF(C925&lt;&gt;"",C925,"")</f>
        <v>6</v>
      </c>
      <c r="D1026" s="116" t="str">
        <f aca="false">IF(D925&lt;&gt;"",D925,"")</f>
        <v>41.110MHz</v>
      </c>
      <c r="E1026" s="116" t="str">
        <f aca="false">IF(E925&lt;&gt;"",E925,"")</f>
        <v/>
      </c>
      <c r="F1026" s="116" t="n">
        <v>11</v>
      </c>
      <c r="G1026" s="168" t="n">
        <f aca="false">G925</f>
        <v>1</v>
      </c>
      <c r="H1026" s="49" t="n">
        <f aca="false">IF($G1026&lt;&gt;"",G1026,"")</f>
        <v>1</v>
      </c>
      <c r="I1026" s="169"/>
      <c r="J1026" s="170"/>
      <c r="K1026" s="171" t="n">
        <f aca="false">IF($B1026&lt;&gt;"",IF(I1026,(INDEX(P$1021:Q$1024,MATCH(H1026,P$1021:P$1024),2)/I1026)*1000,0),"")</f>
        <v>0</v>
      </c>
      <c r="L1026" s="171" t="n">
        <f aca="false">IF(Q$11&lt;&gt;"",IF($B1026&lt;&gt;"",K1026-J1026,""),"")</f>
        <v>0</v>
      </c>
      <c r="M1026" s="172" t="n">
        <f aca="false">IF(B1026&lt;&gt;"",RANK(L1026,L$1021:L$1120),"")</f>
        <v>1</v>
      </c>
      <c r="N1026" s="172" t="str">
        <f aca="false">IF(B1026&lt;&gt;"",'Classement Général'!BK16,"")</f>
        <v/>
      </c>
      <c r="O1026" s="172" t="n">
        <f aca="false">IF(B117&lt;&gt;"",'Calculs (M1..M20)'!A19,"")</f>
        <v>6</v>
      </c>
      <c r="P1026" s="5"/>
      <c r="Q1026" s="5"/>
      <c r="R1026" s="0"/>
      <c r="S1026" s="0"/>
      <c r="T1026" s="0"/>
      <c r="U1026" s="5" t="s">
        <v>104</v>
      </c>
      <c r="V1026" s="0"/>
      <c r="AH1026" s="49" t="n">
        <f aca="false">IF($G1026&lt;&gt;"",AG1026,"")</f>
        <v>0</v>
      </c>
      <c r="AI1026" s="169"/>
      <c r="AJ1026" s="170"/>
    </row>
    <row r="1027" customFormat="false" ht="13" hidden="true" customHeight="false" outlineLevel="0" collapsed="false">
      <c r="A1027" s="0"/>
      <c r="B1027" s="167" t="str">
        <f aca="false">IF(B926&lt;&gt;"",B926,"")</f>
        <v>Pierre RONDEL</v>
      </c>
      <c r="C1027" s="116" t="n">
        <f aca="false">IF(C926&lt;&gt;"",C926,"")</f>
        <v>7</v>
      </c>
      <c r="D1027" s="116" t="str">
        <f aca="false">IF(D926&lt;&gt;"",D926,"")</f>
        <v>2.4GHz</v>
      </c>
      <c r="E1027" s="116" t="str">
        <f aca="false">IF(E926&lt;&gt;"",E926,"")</f>
        <v/>
      </c>
      <c r="F1027" s="116" t="n">
        <v>11</v>
      </c>
      <c r="G1027" s="168" t="n">
        <f aca="false">G926</f>
        <v>1</v>
      </c>
      <c r="H1027" s="49" t="n">
        <f aca="false">IF($G1027&lt;&gt;"",G1027,"")</f>
        <v>1</v>
      </c>
      <c r="I1027" s="169"/>
      <c r="J1027" s="170"/>
      <c r="K1027" s="171" t="n">
        <f aca="false">IF($B1027&lt;&gt;"",IF(I1027,(INDEX(P$1021:Q$1024,MATCH(H1027,P$1021:P$1024),2)/I1027)*1000,0),"")</f>
        <v>0</v>
      </c>
      <c r="L1027" s="171" t="n">
        <f aca="false">IF(Q$11&lt;&gt;"",IF($B1027&lt;&gt;"",K1027-J1027,""),"")</f>
        <v>0</v>
      </c>
      <c r="M1027" s="172" t="n">
        <f aca="false">IF(B1027&lt;&gt;"",RANK(L1027,L$1021:L$1120),"")</f>
        <v>1</v>
      </c>
      <c r="N1027" s="172" t="str">
        <f aca="false">IF(B1027&lt;&gt;"",'Classement Général'!BK17,"")</f>
        <v/>
      </c>
      <c r="O1027" s="172" t="n">
        <f aca="false">IF(B118&lt;&gt;"",'Calculs (M1..M20)'!A20,"")</f>
        <v>1</v>
      </c>
      <c r="P1027" s="5"/>
      <c r="Q1027" s="5"/>
      <c r="R1027" s="0"/>
      <c r="S1027" s="0"/>
      <c r="T1027" s="0"/>
      <c r="U1027" s="5" t="n">
        <v>4</v>
      </c>
      <c r="V1027" s="0"/>
      <c r="AH1027" s="49" t="n">
        <f aca="false">IF($G1027&lt;&gt;"",AG1027,"")</f>
        <v>0</v>
      </c>
      <c r="AI1027" s="169"/>
      <c r="AJ1027" s="170"/>
    </row>
    <row r="1028" customFormat="false" ht="13" hidden="true" customHeight="false" outlineLevel="0" collapsed="false">
      <c r="A1028" s="0"/>
      <c r="B1028" s="167" t="str">
        <f aca="false">IF(B927&lt;&gt;"",B927,"")</f>
        <v>Andreas FRICKE</v>
      </c>
      <c r="C1028" s="116" t="n">
        <f aca="false">IF(C927&lt;&gt;"",C927,"")</f>
        <v>8</v>
      </c>
      <c r="D1028" s="116" t="str">
        <f aca="false">IF(D927&lt;&gt;"",D927,"")</f>
        <v>2.4GHz</v>
      </c>
      <c r="E1028" s="116" t="str">
        <f aca="false">IF(E927&lt;&gt;"",E927,"")</f>
        <v/>
      </c>
      <c r="F1028" s="116" t="n">
        <v>11</v>
      </c>
      <c r="G1028" s="168" t="n">
        <f aca="false">G927</f>
        <v>1</v>
      </c>
      <c r="H1028" s="49" t="n">
        <f aca="false">IF($G1028&lt;&gt;"",G1028,"")</f>
        <v>1</v>
      </c>
      <c r="I1028" s="169"/>
      <c r="J1028" s="170"/>
      <c r="K1028" s="171" t="n">
        <f aca="false">IF($B1028&lt;&gt;"",IF(I1028,(INDEX(P$1021:Q$1024,MATCH(H1028,P$1021:P$1024),2)/I1028)*1000,0),"")</f>
        <v>0</v>
      </c>
      <c r="L1028" s="171" t="n">
        <f aca="false">IF(Q$11&lt;&gt;"",IF($B1028&lt;&gt;"",K1028-J1028,""),"")</f>
        <v>0</v>
      </c>
      <c r="M1028" s="172" t="n">
        <f aca="false">IF(B1028&lt;&gt;"",RANK(L1028,L$1021:L$1120),"")</f>
        <v>1</v>
      </c>
      <c r="N1028" s="172" t="str">
        <f aca="false">IF(B1028&lt;&gt;"",'Classement Général'!BK18,"")</f>
        <v/>
      </c>
      <c r="O1028" s="172" t="n">
        <f aca="false">IF(B119&lt;&gt;"",'Calculs (M1..M20)'!A21,"")</f>
        <v>18</v>
      </c>
      <c r="P1028" s="5"/>
      <c r="Q1028" s="5"/>
      <c r="R1028" s="0"/>
      <c r="S1028" s="0"/>
      <c r="T1028" s="0"/>
      <c r="U1028" s="0"/>
      <c r="V1028" s="0"/>
      <c r="AH1028" s="49" t="n">
        <f aca="false">IF($G1028&lt;&gt;"",AG1028,"")</f>
        <v>0</v>
      </c>
      <c r="AI1028" s="169"/>
      <c r="AJ1028" s="170"/>
    </row>
    <row r="1029" customFormat="false" ht="13" hidden="true" customHeight="false" outlineLevel="0" collapsed="false">
      <c r="A1029" s="0"/>
      <c r="B1029" s="167" t="str">
        <f aca="false">IF(B928&lt;&gt;"",B928,"")</f>
        <v>Thomas FAURE</v>
      </c>
      <c r="C1029" s="116" t="n">
        <f aca="false">IF(C928&lt;&gt;"",C928,"")</f>
        <v>9</v>
      </c>
      <c r="D1029" s="116" t="str">
        <f aca="false">IF(D928&lt;&gt;"",D928,"")</f>
        <v>2.4GHz</v>
      </c>
      <c r="E1029" s="116" t="str">
        <f aca="false">IF(E928&lt;&gt;"",E928,"")</f>
        <v/>
      </c>
      <c r="F1029" s="116" t="n">
        <v>11</v>
      </c>
      <c r="G1029" s="168" t="n">
        <f aca="false">G928</f>
        <v>1</v>
      </c>
      <c r="H1029" s="49" t="n">
        <f aca="false">IF($G1029&lt;&gt;"",G1029,"")</f>
        <v>1</v>
      </c>
      <c r="I1029" s="169"/>
      <c r="J1029" s="170"/>
      <c r="K1029" s="171" t="n">
        <f aca="false">IF($B1029&lt;&gt;"",IF(I1029,(INDEX(P$1021:Q$1024,MATCH(H1029,P$1021:P$1024),2)/I1029)*1000,0),"")</f>
        <v>0</v>
      </c>
      <c r="L1029" s="171" t="n">
        <f aca="false">IF(Q$11&lt;&gt;"",IF($B1029&lt;&gt;"",K1029-J1029,""),"")</f>
        <v>0</v>
      </c>
      <c r="M1029" s="172" t="n">
        <f aca="false">IF(B1029&lt;&gt;"",RANK(L1029,L$1021:L$1120),"")</f>
        <v>1</v>
      </c>
      <c r="N1029" s="172" t="str">
        <f aca="false">IF(B1029&lt;&gt;"",'Classement Général'!BK19,"")</f>
        <v/>
      </c>
      <c r="O1029" s="172" t="n">
        <f aca="false">IF(B120&lt;&gt;"",'Calculs (M1..M20)'!A22,"")</f>
        <v>11</v>
      </c>
      <c r="P1029" s="0"/>
      <c r="Q1029" s="0"/>
      <c r="R1029" s="0"/>
      <c r="S1029" s="0"/>
      <c r="T1029" s="0"/>
      <c r="U1029" s="0"/>
      <c r="V1029" s="0"/>
      <c r="AH1029" s="49" t="n">
        <f aca="false">IF($G1029&lt;&gt;"",AG1029,"")</f>
        <v>0</v>
      </c>
      <c r="AI1029" s="169"/>
      <c r="AJ1029" s="170"/>
    </row>
    <row r="1030" customFormat="false" ht="13" hidden="true" customHeight="false" outlineLevel="0" collapsed="false">
      <c r="A1030" s="0"/>
      <c r="B1030" s="167" t="str">
        <f aca="false">IF(B929&lt;&gt;"",B929,"")</f>
        <v>Philippe LANES</v>
      </c>
      <c r="C1030" s="116" t="n">
        <f aca="false">IF(C929&lt;&gt;"",C929,"")</f>
        <v>10</v>
      </c>
      <c r="D1030" s="116" t="str">
        <f aca="false">IF(D929&lt;&gt;"",D929,"")</f>
        <v>2.4GHz</v>
      </c>
      <c r="E1030" s="116" t="str">
        <f aca="false">IF(E929&lt;&gt;"",E929,"")</f>
        <v/>
      </c>
      <c r="F1030" s="116" t="n">
        <v>11</v>
      </c>
      <c r="G1030" s="168" t="n">
        <f aca="false">G929</f>
        <v>1</v>
      </c>
      <c r="H1030" s="49" t="n">
        <f aca="false">IF($G1030&lt;&gt;"",G1030,"")</f>
        <v>1</v>
      </c>
      <c r="I1030" s="169"/>
      <c r="J1030" s="170"/>
      <c r="K1030" s="171" t="n">
        <f aca="false">IF($B1030&lt;&gt;"",IF(I1030,(INDEX(P$1021:Q$1024,MATCH(H1030,P$1021:P$1024),2)/I1030)*1000,0),"")</f>
        <v>0</v>
      </c>
      <c r="L1030" s="171" t="n">
        <f aca="false">IF(Q$11&lt;&gt;"",IF($B1030&lt;&gt;"",K1030-J1030,""),"")</f>
        <v>0</v>
      </c>
      <c r="M1030" s="172" t="n">
        <f aca="false">IF(B1030&lt;&gt;"",RANK(L1030,L$1021:L$1120),"")</f>
        <v>1</v>
      </c>
      <c r="N1030" s="172" t="str">
        <f aca="false">IF(B1030&lt;&gt;"",'Classement Général'!BK20,"")</f>
        <v/>
      </c>
      <c r="O1030" s="172" t="n">
        <f aca="false">IF(B121&lt;&gt;"",'Calculs (M1..M20)'!A23,"")</f>
        <v>14</v>
      </c>
      <c r="P1030" s="0"/>
      <c r="Q1030" s="0"/>
      <c r="R1030" s="0"/>
      <c r="S1030" s="0"/>
      <c r="T1030" s="0"/>
      <c r="U1030" s="0"/>
      <c r="V1030" s="0"/>
      <c r="AH1030" s="49" t="n">
        <f aca="false">IF($G1030&lt;&gt;"",AG1030,"")</f>
        <v>0</v>
      </c>
      <c r="AI1030" s="169"/>
      <c r="AJ1030" s="170"/>
    </row>
    <row r="1031" customFormat="false" ht="13" hidden="true" customHeight="false" outlineLevel="0" collapsed="false">
      <c r="A1031" s="0"/>
      <c r="B1031" s="167" t="str">
        <f aca="false">IF(B930&lt;&gt;"",B930,"")</f>
        <v>Julien HONOR</v>
      </c>
      <c r="C1031" s="116" t="n">
        <f aca="false">IF(C930&lt;&gt;"",C930,"")</f>
        <v>11</v>
      </c>
      <c r="D1031" s="116" t="str">
        <f aca="false">IF(D930&lt;&gt;"",D930,"")</f>
        <v>2.4GHz</v>
      </c>
      <c r="E1031" s="116" t="str">
        <f aca="false">IF(E930&lt;&gt;"",E930,"")</f>
        <v/>
      </c>
      <c r="F1031" s="116" t="n">
        <v>11</v>
      </c>
      <c r="G1031" s="168" t="n">
        <f aca="false">G930</f>
        <v>1</v>
      </c>
      <c r="H1031" s="49" t="n">
        <f aca="false">IF($G1031&lt;&gt;"",G1031,"")</f>
        <v>1</v>
      </c>
      <c r="I1031" s="169"/>
      <c r="J1031" s="170"/>
      <c r="K1031" s="171" t="n">
        <f aca="false">IF($B1031&lt;&gt;"",IF(I1031,(INDEX(P$1021:Q$1024,MATCH(H1031,P$1021:P$1024),2)/I1031)*1000,0),"")</f>
        <v>0</v>
      </c>
      <c r="L1031" s="171" t="n">
        <f aca="false">IF(Q$11&lt;&gt;"",IF($B1031&lt;&gt;"",K1031-J1031,""),"")</f>
        <v>0</v>
      </c>
      <c r="M1031" s="172" t="n">
        <f aca="false">IF(B1031&lt;&gt;"",RANK(L1031,L$1021:L$1120),"")</f>
        <v>1</v>
      </c>
      <c r="N1031" s="172" t="str">
        <f aca="false">IF(B1031&lt;&gt;"",'Classement Général'!BK21,"")</f>
        <v/>
      </c>
      <c r="O1031" s="172" t="n">
        <f aca="false">IF(B122&lt;&gt;"",'Calculs (M1..M20)'!A24,"")</f>
        <v>3</v>
      </c>
      <c r="P1031" s="0"/>
      <c r="Q1031" s="0"/>
      <c r="R1031" s="0"/>
      <c r="S1031" s="0"/>
      <c r="T1031" s="0"/>
      <c r="U1031" s="0"/>
      <c r="V1031" s="0"/>
      <c r="AH1031" s="49" t="n">
        <f aca="false">IF($G1031&lt;&gt;"",AG1031,"")</f>
        <v>0</v>
      </c>
      <c r="AI1031" s="169"/>
      <c r="AJ1031" s="170"/>
    </row>
    <row r="1032" customFormat="false" ht="13" hidden="true" customHeight="false" outlineLevel="0" collapsed="false">
      <c r="A1032" s="0"/>
      <c r="B1032" s="167" t="str">
        <f aca="false">IF(B931&lt;&gt;"",B931,"")</f>
        <v>Michael KREBS</v>
      </c>
      <c r="C1032" s="116" t="n">
        <f aca="false">IF(C931&lt;&gt;"",C931,"")</f>
        <v>12</v>
      </c>
      <c r="D1032" s="116" t="str">
        <f aca="false">IF(D931&lt;&gt;"",D931,"")</f>
        <v>2.4GHz</v>
      </c>
      <c r="E1032" s="116" t="str">
        <f aca="false">IF(E931&lt;&gt;"",E931,"")</f>
        <v/>
      </c>
      <c r="F1032" s="116" t="n">
        <v>11</v>
      </c>
      <c r="G1032" s="168" t="n">
        <f aca="false">G931</f>
        <v>1</v>
      </c>
      <c r="H1032" s="49" t="n">
        <f aca="false">IF($G1032&lt;&gt;"",G1032,"")</f>
        <v>1</v>
      </c>
      <c r="I1032" s="169"/>
      <c r="J1032" s="170"/>
      <c r="K1032" s="171" t="n">
        <f aca="false">IF($B1032&lt;&gt;"",IF(I1032,(INDEX(P$1021:Q$1024,MATCH(H1032,P$1021:P$1024),2)/I1032)*1000,0),"")</f>
        <v>0</v>
      </c>
      <c r="L1032" s="171" t="n">
        <f aca="false">IF(Q$11&lt;&gt;"",IF($B1032&lt;&gt;"",K1032-J1032,""),"")</f>
        <v>0</v>
      </c>
      <c r="M1032" s="172" t="n">
        <f aca="false">IF(B1032&lt;&gt;"",RANK(L1032,L$1021:L$1120),"")</f>
        <v>1</v>
      </c>
      <c r="N1032" s="172" t="str">
        <f aca="false">IF(B1032&lt;&gt;"",'Classement Général'!BK22,"")</f>
        <v/>
      </c>
      <c r="O1032" s="172" t="n">
        <f aca="false">IF(B123&lt;&gt;"",'Calculs (M1..M20)'!A25,"")</f>
        <v>12</v>
      </c>
      <c r="P1032" s="0"/>
      <c r="Q1032" s="0"/>
      <c r="R1032" s="0"/>
      <c r="S1032" s="0"/>
      <c r="T1032" s="0"/>
      <c r="U1032" s="0"/>
      <c r="V1032" s="0"/>
      <c r="AH1032" s="49" t="n">
        <f aca="false">IF($G1032&lt;&gt;"",AG1032,"")</f>
        <v>0</v>
      </c>
      <c r="AI1032" s="169"/>
      <c r="AJ1032" s="170"/>
    </row>
    <row r="1033" customFormat="false" ht="13" hidden="true" customHeight="false" outlineLevel="0" collapsed="false">
      <c r="A1033" s="0"/>
      <c r="B1033" s="167" t="str">
        <f aca="false">IF(B932&lt;&gt;"",B932,"")</f>
        <v>Aubry GABANON</v>
      </c>
      <c r="C1033" s="116" t="n">
        <f aca="false">IF(C932&lt;&gt;"",C932,"")</f>
        <v>13</v>
      </c>
      <c r="D1033" s="116" t="str">
        <f aca="false">IF(D932&lt;&gt;"",D932,"")</f>
        <v>2.4GHz</v>
      </c>
      <c r="E1033" s="116" t="str">
        <f aca="false">IF(E932&lt;&gt;"",E932,"")</f>
        <v/>
      </c>
      <c r="F1033" s="116" t="n">
        <v>11</v>
      </c>
      <c r="G1033" s="168" t="n">
        <f aca="false">G932</f>
        <v>1</v>
      </c>
      <c r="H1033" s="49" t="n">
        <f aca="false">IF($G1033&lt;&gt;"",G1033,"")</f>
        <v>1</v>
      </c>
      <c r="I1033" s="169"/>
      <c r="J1033" s="170"/>
      <c r="K1033" s="171" t="n">
        <f aca="false">IF($B1033&lt;&gt;"",IF(I1033,(INDEX(P$1021:Q$1024,MATCH(H1033,P$1021:P$1024),2)/I1033)*1000,0),"")</f>
        <v>0</v>
      </c>
      <c r="L1033" s="171" t="n">
        <f aca="false">IF(Q$11&lt;&gt;"",IF($B1033&lt;&gt;"",K1033-J1033,""),"")</f>
        <v>0</v>
      </c>
      <c r="M1033" s="172" t="n">
        <f aca="false">IF(B1033&lt;&gt;"",RANK(L1033,L$1021:L$1120),"")</f>
        <v>1</v>
      </c>
      <c r="N1033" s="172" t="str">
        <f aca="false">IF(B1033&lt;&gt;"",'Classement Général'!BK23,"")</f>
        <v/>
      </c>
      <c r="O1033" s="172" t="n">
        <f aca="false">IF(B124&lt;&gt;"",'Calculs (M1..M20)'!A26,"")</f>
        <v>5</v>
      </c>
      <c r="P1033" s="0"/>
      <c r="Q1033" s="0"/>
      <c r="R1033" s="0"/>
      <c r="S1033" s="0"/>
      <c r="T1033" s="0"/>
      <c r="U1033" s="0"/>
      <c r="V1033" s="0"/>
      <c r="AH1033" s="49" t="n">
        <f aca="false">IF($G1033&lt;&gt;"",AG1033,"")</f>
        <v>0</v>
      </c>
      <c r="AI1033" s="169"/>
      <c r="AJ1033" s="170"/>
    </row>
    <row r="1034" customFormat="false" ht="13" hidden="true" customHeight="false" outlineLevel="0" collapsed="false">
      <c r="A1034" s="0"/>
      <c r="B1034" s="167" t="str">
        <f aca="false">IF(B933&lt;&gt;"",B933,"")</f>
        <v>Serge DELARBRE</v>
      </c>
      <c r="C1034" s="116" t="n">
        <f aca="false">IF(C933&lt;&gt;"",C933,"")</f>
        <v>14</v>
      </c>
      <c r="D1034" s="116" t="str">
        <f aca="false">IF(D933&lt;&gt;"",D933,"")</f>
        <v>2.4GHz</v>
      </c>
      <c r="E1034" s="116" t="str">
        <f aca="false">IF(E933&lt;&gt;"",E933,"")</f>
        <v/>
      </c>
      <c r="F1034" s="116" t="n">
        <v>11</v>
      </c>
      <c r="G1034" s="168" t="n">
        <f aca="false">G933</f>
        <v>1</v>
      </c>
      <c r="H1034" s="49" t="n">
        <f aca="false">IF($G1034&lt;&gt;"",G1034,"")</f>
        <v>1</v>
      </c>
      <c r="I1034" s="169"/>
      <c r="J1034" s="170"/>
      <c r="K1034" s="171" t="n">
        <f aca="false">IF($B1034&lt;&gt;"",IF(I1034,(INDEX(P$1021:Q$1024,MATCH(H1034,P$1021:P$1024),2)/I1034)*1000,0),"")</f>
        <v>0</v>
      </c>
      <c r="L1034" s="171" t="n">
        <f aca="false">IF(Q$11&lt;&gt;"",IF($B1034&lt;&gt;"",K1034-J1034,""),"")</f>
        <v>0</v>
      </c>
      <c r="M1034" s="172" t="n">
        <f aca="false">IF(B1034&lt;&gt;"",RANK(L1034,L$1021:L$1120),"")</f>
        <v>1</v>
      </c>
      <c r="N1034" s="172" t="str">
        <f aca="false">IF(B1034&lt;&gt;"",'Classement Général'!BK24,"")</f>
        <v/>
      </c>
      <c r="O1034" s="172" t="n">
        <f aca="false">IF(B125&lt;&gt;"",'Calculs (M1..M20)'!A27,"")</f>
        <v>17</v>
      </c>
      <c r="P1034" s="0"/>
      <c r="Q1034" s="0"/>
      <c r="R1034" s="0"/>
      <c r="S1034" s="0"/>
      <c r="T1034" s="0"/>
      <c r="U1034" s="0"/>
      <c r="V1034" s="0"/>
      <c r="AH1034" s="49" t="n">
        <f aca="false">IF($G1034&lt;&gt;"",AG1034,"")</f>
        <v>0</v>
      </c>
      <c r="AI1034" s="169"/>
      <c r="AJ1034" s="170"/>
    </row>
    <row r="1035" customFormat="false" ht="13" hidden="true" customHeight="false" outlineLevel="0" collapsed="false">
      <c r="A1035" s="0"/>
      <c r="B1035" s="167" t="str">
        <f aca="false">IF(B934&lt;&gt;"",B934,"")</f>
        <v>Arnaud LEGER</v>
      </c>
      <c r="C1035" s="116" t="n">
        <f aca="false">IF(C934&lt;&gt;"",C934,"")</f>
        <v>15</v>
      </c>
      <c r="D1035" s="116" t="str">
        <f aca="false">IF(D934&lt;&gt;"",D934,"")</f>
        <v>2.4GHz</v>
      </c>
      <c r="E1035" s="116" t="str">
        <f aca="false">IF(E934&lt;&gt;"",E934,"")</f>
        <v/>
      </c>
      <c r="F1035" s="116" t="n">
        <v>11</v>
      </c>
      <c r="G1035" s="168" t="n">
        <f aca="false">G934</f>
        <v>1</v>
      </c>
      <c r="H1035" s="49" t="n">
        <f aca="false">IF($G1035&lt;&gt;"",G1035,"")</f>
        <v>1</v>
      </c>
      <c r="I1035" s="169"/>
      <c r="J1035" s="170"/>
      <c r="K1035" s="171" t="n">
        <f aca="false">IF($B1035&lt;&gt;"",IF(I1035,(INDEX(P$1021:Q$1024,MATCH(H1035,P$1021:P$1024),2)/I1035)*1000,0),"")</f>
        <v>0</v>
      </c>
      <c r="L1035" s="171" t="n">
        <f aca="false">IF(Q$11&lt;&gt;"",IF($B1035&lt;&gt;"",K1035-J1035,""),"")</f>
        <v>0</v>
      </c>
      <c r="M1035" s="172" t="n">
        <f aca="false">IF(B1035&lt;&gt;"",RANK(L1035,L$1021:L$1120),"")</f>
        <v>1</v>
      </c>
      <c r="N1035" s="172" t="str">
        <f aca="false">IF(B1035&lt;&gt;"",'Classement Général'!BK25,"")</f>
        <v/>
      </c>
      <c r="O1035" s="172" t="n">
        <f aca="false">IF(B126&lt;&gt;"",'Calculs (M1..M20)'!A28,"")</f>
        <v>7</v>
      </c>
      <c r="P1035" s="0"/>
      <c r="Q1035" s="0"/>
      <c r="R1035" s="0"/>
      <c r="S1035" s="0"/>
      <c r="T1035" s="0"/>
      <c r="U1035" s="0"/>
      <c r="V1035" s="0"/>
      <c r="AH1035" s="49" t="n">
        <f aca="false">IF($G1035&lt;&gt;"",AG1035,"")</f>
        <v>0</v>
      </c>
      <c r="AI1035" s="169"/>
      <c r="AJ1035" s="170"/>
    </row>
    <row r="1036" customFormat="false" ht="13" hidden="true" customHeight="false" outlineLevel="0" collapsed="false">
      <c r="A1036" s="0"/>
      <c r="B1036" s="167" t="str">
        <f aca="false">IF(B935&lt;&gt;"",B935,"")</f>
        <v>Thierry POIGNARD</v>
      </c>
      <c r="C1036" s="116" t="n">
        <f aca="false">IF(C935&lt;&gt;"",C935,"")</f>
        <v>16</v>
      </c>
      <c r="D1036" s="116" t="str">
        <f aca="false">IF(D935&lt;&gt;"",D935,"")</f>
        <v>2.4GHz</v>
      </c>
      <c r="E1036" s="116" t="str">
        <f aca="false">IF(E935&lt;&gt;"",E935,"")</f>
        <v/>
      </c>
      <c r="F1036" s="116" t="n">
        <v>11</v>
      </c>
      <c r="G1036" s="168" t="n">
        <f aca="false">G935</f>
        <v>1</v>
      </c>
      <c r="H1036" s="49" t="n">
        <f aca="false">IF($G1036&lt;&gt;"",G1036,"")</f>
        <v>1</v>
      </c>
      <c r="I1036" s="169"/>
      <c r="J1036" s="170"/>
      <c r="K1036" s="171" t="n">
        <f aca="false">IF($B1036&lt;&gt;"",IF(I1036,(INDEX(P$1021:Q$1024,MATCH(H1036,P$1021:P$1024),2)/I1036)*1000,0),"")</f>
        <v>0</v>
      </c>
      <c r="L1036" s="171" t="n">
        <f aca="false">IF(Q$11&lt;&gt;"",IF($B1036&lt;&gt;"",K1036-J1036,""),"")</f>
        <v>0</v>
      </c>
      <c r="M1036" s="172" t="n">
        <f aca="false">IF(B1036&lt;&gt;"",RANK(L1036,L$1021:L$1120),"")</f>
        <v>1</v>
      </c>
      <c r="N1036" s="172" t="str">
        <f aca="false">IF(B1036&lt;&gt;"",'Classement Général'!BK26,"")</f>
        <v/>
      </c>
      <c r="O1036" s="172" t="n">
        <f aca="false">IF(B127&lt;&gt;"",'Calculs (M1..M20)'!A29,"")</f>
        <v>13</v>
      </c>
      <c r="P1036" s="0"/>
      <c r="Q1036" s="0"/>
      <c r="R1036" s="0"/>
      <c r="S1036" s="0"/>
      <c r="T1036" s="0"/>
      <c r="U1036" s="0"/>
      <c r="V1036" s="0"/>
      <c r="AH1036" s="49" t="n">
        <f aca="false">IF($G1036&lt;&gt;"",AG1036,"")</f>
        <v>0</v>
      </c>
      <c r="AI1036" s="169"/>
      <c r="AJ1036" s="170"/>
    </row>
    <row r="1037" customFormat="false" ht="13" hidden="true" customHeight="false" outlineLevel="0" collapsed="false">
      <c r="A1037" s="0"/>
      <c r="B1037" s="167" t="str">
        <f aca="false">IF(B936&lt;&gt;"",B936,"")</f>
        <v>Joel MARIN</v>
      </c>
      <c r="C1037" s="116" t="n">
        <f aca="false">IF(C936&lt;&gt;"",C936,"")</f>
        <v>17</v>
      </c>
      <c r="D1037" s="116" t="str">
        <f aca="false">IF(D936&lt;&gt;"",D936,"")</f>
        <v>2.4GHz</v>
      </c>
      <c r="E1037" s="116" t="str">
        <f aca="false">IF(E936&lt;&gt;"",E936,"")</f>
        <v/>
      </c>
      <c r="F1037" s="116" t="n">
        <v>11</v>
      </c>
      <c r="G1037" s="168" t="n">
        <f aca="false">G936</f>
        <v>1</v>
      </c>
      <c r="H1037" s="49" t="n">
        <f aca="false">IF($G1037&lt;&gt;"",G1037,"")</f>
        <v>1</v>
      </c>
      <c r="I1037" s="169"/>
      <c r="J1037" s="170"/>
      <c r="K1037" s="171" t="n">
        <f aca="false">IF($B1037&lt;&gt;"",IF(I1037,(INDEX(P$1021:Q$1024,MATCH(H1037,P$1021:P$1024),2)/I1037)*1000,0),"")</f>
        <v>0</v>
      </c>
      <c r="L1037" s="171" t="n">
        <f aca="false">IF(Q$11&lt;&gt;"",IF($B1037&lt;&gt;"",K1037-J1037,""),"")</f>
        <v>0</v>
      </c>
      <c r="M1037" s="172" t="n">
        <f aca="false">IF(B1037&lt;&gt;"",RANK(L1037,L$1021:L$1120),"")</f>
        <v>1</v>
      </c>
      <c r="N1037" s="172" t="str">
        <f aca="false">IF(B1037&lt;&gt;"",'Classement Général'!BK27,"")</f>
        <v/>
      </c>
      <c r="O1037" s="172" t="n">
        <f aca="false">IF(B128&lt;&gt;"",'Calculs (M1..M20)'!A30,"")</f>
        <v>16</v>
      </c>
      <c r="P1037" s="0"/>
      <c r="Q1037" s="0"/>
      <c r="R1037" s="0"/>
      <c r="S1037" s="0"/>
      <c r="T1037" s="0"/>
      <c r="U1037" s="0"/>
      <c r="V1037" s="0"/>
      <c r="AH1037" s="49" t="n">
        <f aca="false">IF($G1037&lt;&gt;"",AG1037,"")</f>
        <v>0</v>
      </c>
      <c r="AI1037" s="169"/>
      <c r="AJ1037" s="170"/>
    </row>
    <row r="1038" customFormat="false" ht="13" hidden="true" customHeight="false" outlineLevel="0" collapsed="false">
      <c r="A1038" s="0"/>
      <c r="B1038" s="167" t="str">
        <f aca="false">IF(B937&lt;&gt;"",B937,"")</f>
        <v>Matthieu MERVELET</v>
      </c>
      <c r="C1038" s="116" t="n">
        <f aca="false">IF(C937&lt;&gt;"",C937,"")</f>
        <v>18</v>
      </c>
      <c r="D1038" s="116" t="str">
        <f aca="false">IF(D937&lt;&gt;"",D937,"")</f>
        <v>2.4GHz</v>
      </c>
      <c r="E1038" s="116" t="str">
        <f aca="false">IF(E937&lt;&gt;"",E937,"")</f>
        <v/>
      </c>
      <c r="F1038" s="116" t="n">
        <v>11</v>
      </c>
      <c r="G1038" s="168" t="n">
        <f aca="false">G937</f>
        <v>1</v>
      </c>
      <c r="H1038" s="49" t="n">
        <f aca="false">IF($G1038&lt;&gt;"",G1038,"")</f>
        <v>1</v>
      </c>
      <c r="I1038" s="169"/>
      <c r="J1038" s="170"/>
      <c r="K1038" s="171" t="n">
        <f aca="false">IF($B1038&lt;&gt;"",IF(I1038,(INDEX(P$1021:Q$1024,MATCH(H1038,P$1021:P$1024),2)/I1038)*1000,0),"")</f>
        <v>0</v>
      </c>
      <c r="L1038" s="171" t="n">
        <f aca="false">IF(Q$11&lt;&gt;"",IF($B1038&lt;&gt;"",K1038-J1038,""),"")</f>
        <v>0</v>
      </c>
      <c r="M1038" s="172" t="n">
        <f aca="false">IF(B1038&lt;&gt;"",RANK(L1038,L$1021:L$1120),"")</f>
        <v>1</v>
      </c>
      <c r="N1038" s="172" t="str">
        <f aca="false">IF(B1038&lt;&gt;"",'Classement Général'!BK28,"")</f>
        <v/>
      </c>
      <c r="O1038" s="172" t="n">
        <f aca="false">IF(B129&lt;&gt;"",'Calculs (M1..M20)'!A31,"")</f>
        <v>2</v>
      </c>
      <c r="P1038" s="0"/>
      <c r="Q1038" s="0"/>
      <c r="R1038" s="0"/>
      <c r="S1038" s="0"/>
      <c r="T1038" s="0"/>
      <c r="U1038" s="0"/>
      <c r="V1038" s="0"/>
      <c r="AH1038" s="49" t="n">
        <f aca="false">IF($G1038&lt;&gt;"",AG1038,"")</f>
        <v>0</v>
      </c>
      <c r="AI1038" s="169"/>
      <c r="AJ1038" s="170"/>
    </row>
    <row r="1039" customFormat="false" ht="13" hidden="true" customHeight="false" outlineLevel="0" collapsed="false">
      <c r="A1039" s="0"/>
      <c r="B1039" s="167" t="str">
        <f aca="false">IF(B938&lt;&gt;"",B938,"")</f>
        <v>Gabriel MANTEL</v>
      </c>
      <c r="C1039" s="116" t="n">
        <f aca="false">IF(C938&lt;&gt;"",C938,"")</f>
        <v>19</v>
      </c>
      <c r="D1039" s="116" t="str">
        <f aca="false">IF(D938&lt;&gt;"",D938,"")</f>
        <v>2.4GHz</v>
      </c>
      <c r="E1039" s="116" t="str">
        <f aca="false">IF(E938&lt;&gt;"",E938,"")</f>
        <v/>
      </c>
      <c r="F1039" s="116" t="n">
        <v>11</v>
      </c>
      <c r="G1039" s="168" t="n">
        <f aca="false">G938</f>
        <v>1</v>
      </c>
      <c r="H1039" s="49" t="n">
        <f aca="false">IF($G1039&lt;&gt;"",G1039,"")</f>
        <v>1</v>
      </c>
      <c r="I1039" s="169"/>
      <c r="J1039" s="170"/>
      <c r="K1039" s="171" t="n">
        <f aca="false">IF($B1039&lt;&gt;"",IF(I1039,(INDEX(P$1021:Q$1024,MATCH(H1039,P$1021:P$1024),2)/I1039)*1000,0),"")</f>
        <v>0</v>
      </c>
      <c r="L1039" s="171" t="n">
        <f aca="false">IF(Q$11&lt;&gt;"",IF($B1039&lt;&gt;"",K1039-J1039,""),"")</f>
        <v>0</v>
      </c>
      <c r="M1039" s="172" t="n">
        <f aca="false">IF(B1039&lt;&gt;"",RANK(L1039,L$1021:L$1120),"")</f>
        <v>1</v>
      </c>
      <c r="N1039" s="172" t="str">
        <f aca="false">IF(B1039&lt;&gt;"",'Classement Général'!BK29,"")</f>
        <v/>
      </c>
      <c r="O1039" s="172" t="n">
        <f aca="false">IF(B130&lt;&gt;"",'Calculs (M1..M20)'!A32,"")</f>
        <v>21</v>
      </c>
      <c r="P1039" s="0"/>
      <c r="Q1039" s="0"/>
      <c r="R1039" s="0"/>
      <c r="S1039" s="0"/>
      <c r="T1039" s="0"/>
      <c r="U1039" s="0"/>
      <c r="V1039" s="0"/>
      <c r="AH1039" s="49" t="n">
        <f aca="false">IF($G1039&lt;&gt;"",AG1039,"")</f>
        <v>0</v>
      </c>
      <c r="AI1039" s="169"/>
      <c r="AJ1039" s="170"/>
    </row>
    <row r="1040" customFormat="false" ht="13" hidden="true" customHeight="false" outlineLevel="0" collapsed="false">
      <c r="A1040" s="0"/>
      <c r="B1040" s="167" t="str">
        <f aca="false">IF(B939&lt;&gt;"",B939,"")</f>
        <v>Sylvain PFEFFERKORN</v>
      </c>
      <c r="C1040" s="116" t="n">
        <f aca="false">IF(C939&lt;&gt;"",C939,"")</f>
        <v>20</v>
      </c>
      <c r="D1040" s="116" t="str">
        <f aca="false">IF(D939&lt;&gt;"",D939,"")</f>
        <v>2.4GHz</v>
      </c>
      <c r="E1040" s="116" t="str">
        <f aca="false">IF(E939&lt;&gt;"",E939,"")</f>
        <v/>
      </c>
      <c r="F1040" s="116" t="n">
        <v>11</v>
      </c>
      <c r="G1040" s="168" t="n">
        <f aca="false">G939</f>
        <v>1</v>
      </c>
      <c r="H1040" s="49" t="n">
        <f aca="false">IF($G1040&lt;&gt;"",G1040,"")</f>
        <v>1</v>
      </c>
      <c r="I1040" s="169"/>
      <c r="J1040" s="170"/>
      <c r="K1040" s="171" t="n">
        <f aca="false">IF($B1040&lt;&gt;"",IF(I1040,(INDEX(P$1021:Q$1024,MATCH(H1040,P$1021:P$1024),2)/I1040)*1000,0),"")</f>
        <v>0</v>
      </c>
      <c r="L1040" s="171" t="n">
        <f aca="false">IF(Q$11&lt;&gt;"",IF($B1040&lt;&gt;"",K1040-J1040,""),"")</f>
        <v>0</v>
      </c>
      <c r="M1040" s="172" t="n">
        <f aca="false">IF(B1040&lt;&gt;"",RANK(L1040,L$1021:L$1120),"")</f>
        <v>1</v>
      </c>
      <c r="N1040" s="172" t="str">
        <f aca="false">IF(B1040&lt;&gt;"",'Classement Général'!BK30,"")</f>
        <v/>
      </c>
      <c r="O1040" s="172" t="n">
        <f aca="false">IF(B131&lt;&gt;"",'Calculs (M1..M20)'!A33,"")</f>
        <v>19</v>
      </c>
      <c r="P1040" s="0"/>
      <c r="Q1040" s="0"/>
      <c r="R1040" s="0"/>
      <c r="S1040" s="0"/>
      <c r="T1040" s="0"/>
      <c r="U1040" s="0"/>
      <c r="V1040" s="0"/>
      <c r="AH1040" s="49" t="n">
        <f aca="false">IF($G1040&lt;&gt;"",AG1040,"")</f>
        <v>0</v>
      </c>
      <c r="AI1040" s="169"/>
      <c r="AJ1040" s="170"/>
    </row>
    <row r="1041" customFormat="false" ht="13" hidden="true" customHeight="false" outlineLevel="0" collapsed="false">
      <c r="A1041" s="0"/>
      <c r="B1041" s="167" t="str">
        <f aca="false">IF(B940&lt;&gt;"",B940,"")</f>
        <v>Frederic HOURS</v>
      </c>
      <c r="C1041" s="116" t="n">
        <f aca="false">IF(C940&lt;&gt;"",C940,"")</f>
        <v>21</v>
      </c>
      <c r="D1041" s="116" t="str">
        <f aca="false">IF(D940&lt;&gt;"",D940,"")</f>
        <v>2.4GHz</v>
      </c>
      <c r="E1041" s="116" t="str">
        <f aca="false">IF(E940&lt;&gt;"",E940,"")</f>
        <v/>
      </c>
      <c r="F1041" s="116" t="n">
        <v>11</v>
      </c>
      <c r="G1041" s="168" t="n">
        <f aca="false">G940</f>
        <v>1</v>
      </c>
      <c r="H1041" s="49" t="n">
        <f aca="false">IF($G1041&lt;&gt;"",G1041,"")</f>
        <v>1</v>
      </c>
      <c r="I1041" s="169"/>
      <c r="J1041" s="170"/>
      <c r="K1041" s="171" t="n">
        <f aca="false">IF($B1041&lt;&gt;"",IF(I1041,(INDEX(P$1021:Q$1024,MATCH(H1041,P$1021:P$1024),2)/I1041)*1000,0),"")</f>
        <v>0</v>
      </c>
      <c r="L1041" s="171" t="n">
        <f aca="false">IF(Q$11&lt;&gt;"",IF($B1041&lt;&gt;"",K1041-J1041,""),"")</f>
        <v>0</v>
      </c>
      <c r="M1041" s="172" t="n">
        <f aca="false">IF(B1041&lt;&gt;"",RANK(L1041,L$1021:L$1120),"")</f>
        <v>1</v>
      </c>
      <c r="N1041" s="172" t="str">
        <f aca="false">IF(B1041&lt;&gt;"",'Classement Général'!BK31,"")</f>
        <v/>
      </c>
      <c r="O1041" s="172" t="n">
        <f aca="false">IF(B132&lt;&gt;"",'Calculs (M1..M20)'!A34,"")</f>
        <v>9</v>
      </c>
      <c r="P1041" s="0"/>
      <c r="Q1041" s="0"/>
      <c r="R1041" s="0"/>
      <c r="S1041" s="0"/>
      <c r="T1041" s="0"/>
      <c r="U1041" s="0"/>
      <c r="V1041" s="0"/>
      <c r="AH1041" s="49" t="n">
        <f aca="false">IF($G1041&lt;&gt;"",AG1041,"")</f>
        <v>0</v>
      </c>
      <c r="AI1041" s="169"/>
      <c r="AJ1041" s="170"/>
    </row>
    <row r="1042" customFormat="false" ht="13" hidden="true" customHeight="false" outlineLevel="0" collapsed="false">
      <c r="A1042" s="0"/>
      <c r="B1042" s="167" t="str">
        <f aca="false">IF(B941&lt;&gt;"",B941,"")</f>
        <v>Sébastien LANES</v>
      </c>
      <c r="C1042" s="116" t="n">
        <f aca="false">IF(C941&lt;&gt;"",C941,"")</f>
        <v>22</v>
      </c>
      <c r="D1042" s="116" t="str">
        <f aca="false">IF(D941&lt;&gt;"",D941,"")</f>
        <v>2.4GHz</v>
      </c>
      <c r="E1042" s="116" t="str">
        <f aca="false">IF(E941&lt;&gt;"",E941,"")</f>
        <v/>
      </c>
      <c r="F1042" s="116" t="n">
        <v>11</v>
      </c>
      <c r="G1042" s="168" t="n">
        <f aca="false">G941</f>
        <v>1</v>
      </c>
      <c r="H1042" s="49" t="n">
        <f aca="false">IF($G1042&lt;&gt;"",G1042,"")</f>
        <v>1</v>
      </c>
      <c r="I1042" s="169"/>
      <c r="J1042" s="170"/>
      <c r="K1042" s="171" t="n">
        <f aca="false">IF($B1042&lt;&gt;"",IF(I1042,(INDEX(P$1021:Q$1024,MATCH(H1042,P$1021:P$1024),2)/I1042)*1000,0),"")</f>
        <v>0</v>
      </c>
      <c r="L1042" s="171" t="n">
        <f aca="false">IF(Q$11&lt;&gt;"",IF($B1042&lt;&gt;"",K1042-J1042,""),"")</f>
        <v>0</v>
      </c>
      <c r="M1042" s="172" t="n">
        <f aca="false">IF(B1042&lt;&gt;"",RANK(L1042,L$1021:L$1120),"")</f>
        <v>1</v>
      </c>
      <c r="N1042" s="172" t="str">
        <f aca="false">IF(B1042&lt;&gt;"",'Classement Général'!BK32,"")</f>
        <v/>
      </c>
      <c r="O1042" s="172" t="n">
        <f aca="false">IF(B133&lt;&gt;"",'Calculs (M1..M20)'!A35,"")</f>
        <v>4</v>
      </c>
      <c r="P1042" s="0"/>
      <c r="Q1042" s="0"/>
      <c r="R1042" s="0"/>
      <c r="S1042" s="0"/>
      <c r="T1042" s="0"/>
      <c r="U1042" s="0"/>
      <c r="V1042" s="0"/>
      <c r="AH1042" s="49" t="n">
        <f aca="false">IF($G1042&lt;&gt;"",AG1042,"")</f>
        <v>0</v>
      </c>
      <c r="AI1042" s="169"/>
      <c r="AJ1042" s="170"/>
    </row>
    <row r="1043" customFormat="false" ht="13" hidden="true" customHeight="false" outlineLevel="0" collapsed="false">
      <c r="A1043" s="0"/>
      <c r="B1043" s="167" t="str">
        <f aca="false">IF(B942&lt;&gt;"",B942,"")</f>
        <v/>
      </c>
      <c r="C1043" s="116" t="str">
        <f aca="false">IF(C942&lt;&gt;"",C942,"")</f>
        <v/>
      </c>
      <c r="D1043" s="116" t="str">
        <f aca="false">IF(D942&lt;&gt;"",D942,"")</f>
        <v/>
      </c>
      <c r="E1043" s="116" t="str">
        <f aca="false">IF(E942&lt;&gt;"",E942,"")</f>
        <v/>
      </c>
      <c r="F1043" s="116" t="n">
        <v>11</v>
      </c>
      <c r="G1043" s="168" t="n">
        <f aca="false">G942</f>
        <v>1</v>
      </c>
      <c r="H1043" s="49" t="n">
        <f aca="false">IF($G1043&lt;&gt;"",G1043,"")</f>
        <v>1</v>
      </c>
      <c r="I1043" s="169"/>
      <c r="J1043" s="170"/>
      <c r="K1043" s="171" t="str">
        <f aca="false">IF($B1043&lt;&gt;"",IF(I1043,(INDEX(P$1021:Q$1024,MATCH(H1043,P$1021:P$1024),2)/I1043)*1000,0),"")</f>
        <v/>
      </c>
      <c r="L1043" s="171" t="str">
        <f aca="false">IF(Q$11&lt;&gt;"",IF($B1043&lt;&gt;"",K1043-J1043,""),"")</f>
        <v/>
      </c>
      <c r="M1043" s="172" t="str">
        <f aca="false">IF(B1043&lt;&gt;"",RANK(L1043,L$1021:L$1120),"")</f>
        <v/>
      </c>
      <c r="N1043" s="172" t="str">
        <f aca="false">IF(B1043&lt;&gt;"",'Classement Général'!BK33,"")</f>
        <v/>
      </c>
      <c r="O1043" s="172" t="str">
        <f aca="false">IF(B134&lt;&gt;"",'Calculs (M1..M20)'!A36,"")</f>
        <v/>
      </c>
      <c r="P1043" s="0"/>
      <c r="Q1043" s="0"/>
      <c r="R1043" s="0"/>
      <c r="S1043" s="0"/>
      <c r="T1043" s="0"/>
      <c r="U1043" s="0"/>
      <c r="V1043" s="0"/>
      <c r="AH1043" s="49" t="n">
        <f aca="false">IF($G1043&lt;&gt;"",AG1043,"")</f>
        <v>0</v>
      </c>
      <c r="AI1043" s="169"/>
      <c r="AJ1043" s="170"/>
    </row>
    <row r="1044" customFormat="false" ht="13" hidden="true" customHeight="false" outlineLevel="0" collapsed="false">
      <c r="A1044" s="0"/>
      <c r="B1044" s="167" t="str">
        <f aca="false">IF(B943&lt;&gt;"",B943,"")</f>
        <v/>
      </c>
      <c r="C1044" s="116" t="str">
        <f aca="false">IF(C943&lt;&gt;"",C943,"")</f>
        <v/>
      </c>
      <c r="D1044" s="116" t="str">
        <f aca="false">IF(D943&lt;&gt;"",D943,"")</f>
        <v/>
      </c>
      <c r="E1044" s="116" t="str">
        <f aca="false">IF(E943&lt;&gt;"",E943,"")</f>
        <v/>
      </c>
      <c r="F1044" s="116" t="n">
        <v>11</v>
      </c>
      <c r="G1044" s="168" t="n">
        <f aca="false">G943</f>
        <v>1</v>
      </c>
      <c r="H1044" s="49" t="n">
        <f aca="false">IF($G1044&lt;&gt;"",G1044,"")</f>
        <v>1</v>
      </c>
      <c r="I1044" s="169"/>
      <c r="J1044" s="170"/>
      <c r="K1044" s="171" t="str">
        <f aca="false">IF($B1044&lt;&gt;"",IF(I1044,(INDEX(P$1021:Q$1024,MATCH(H1044,P$1021:P$1024),2)/I1044)*1000,0),"")</f>
        <v/>
      </c>
      <c r="L1044" s="171" t="str">
        <f aca="false">IF(Q$11&lt;&gt;"",IF($B1044&lt;&gt;"",K1044-J1044,""),"")</f>
        <v/>
      </c>
      <c r="M1044" s="172" t="str">
        <f aca="false">IF(B1044&lt;&gt;"",RANK(L1044,L$1021:L$1120),"")</f>
        <v/>
      </c>
      <c r="N1044" s="172" t="str">
        <f aca="false">IF(B1044&lt;&gt;"",'Classement Général'!BK34,"")</f>
        <v/>
      </c>
      <c r="O1044" s="172" t="str">
        <f aca="false">IF(B135&lt;&gt;"",'Calculs (M1..M20)'!A37,"")</f>
        <v/>
      </c>
      <c r="P1044" s="0"/>
      <c r="Q1044" s="0"/>
      <c r="R1044" s="0"/>
      <c r="S1044" s="0"/>
      <c r="T1044" s="0"/>
      <c r="U1044" s="0"/>
      <c r="V1044" s="0"/>
      <c r="AH1044" s="49" t="n">
        <f aca="false">IF($G1044&lt;&gt;"",AG1044,"")</f>
        <v>0</v>
      </c>
      <c r="AI1044" s="169"/>
      <c r="AJ1044" s="170"/>
    </row>
    <row r="1045" customFormat="false" ht="13" hidden="true" customHeight="false" outlineLevel="0" collapsed="false">
      <c r="A1045" s="0"/>
      <c r="B1045" s="167" t="str">
        <f aca="false">IF(B944&lt;&gt;"",B944,"")</f>
        <v/>
      </c>
      <c r="C1045" s="116" t="str">
        <f aca="false">IF(C944&lt;&gt;"",C944,"")</f>
        <v/>
      </c>
      <c r="D1045" s="116" t="str">
        <f aca="false">IF(D944&lt;&gt;"",D944,"")</f>
        <v/>
      </c>
      <c r="E1045" s="116" t="str">
        <f aca="false">IF(E944&lt;&gt;"",E944,"")</f>
        <v/>
      </c>
      <c r="F1045" s="116" t="n">
        <v>11</v>
      </c>
      <c r="G1045" s="168" t="n">
        <f aca="false">G944</f>
        <v>1</v>
      </c>
      <c r="H1045" s="49" t="n">
        <f aca="false">IF($G1045&lt;&gt;"",G1045,"")</f>
        <v>1</v>
      </c>
      <c r="I1045" s="169"/>
      <c r="J1045" s="170"/>
      <c r="K1045" s="171" t="str">
        <f aca="false">IF($B1045&lt;&gt;"",IF(I1045,(INDEX(P$1021:Q$1024,MATCH(H1045,P$1021:P$1024),2)/I1045)*1000,0),"")</f>
        <v/>
      </c>
      <c r="L1045" s="171" t="str">
        <f aca="false">IF(Q$11&lt;&gt;"",IF($B1045&lt;&gt;"",K1045-J1045,""),"")</f>
        <v/>
      </c>
      <c r="M1045" s="172" t="str">
        <f aca="false">IF(B1045&lt;&gt;"",RANK(L1045,L$1021:L$1120),"")</f>
        <v/>
      </c>
      <c r="N1045" s="172" t="str">
        <f aca="false">IF(B1045&lt;&gt;"",'Classement Général'!BK35,"")</f>
        <v/>
      </c>
      <c r="O1045" s="172" t="str">
        <f aca="false">IF(B136&lt;&gt;"",'Calculs (M1..M20)'!A38,"")</f>
        <v/>
      </c>
      <c r="P1045" s="0"/>
      <c r="Q1045" s="0"/>
      <c r="R1045" s="0"/>
      <c r="S1045" s="0"/>
      <c r="T1045" s="0"/>
      <c r="U1045" s="0"/>
      <c r="V1045" s="0"/>
      <c r="AH1045" s="49" t="n">
        <f aca="false">IF($G1045&lt;&gt;"",AG1045,"")</f>
        <v>0</v>
      </c>
      <c r="AI1045" s="169"/>
      <c r="AJ1045" s="170"/>
    </row>
    <row r="1046" customFormat="false" ht="13" hidden="true" customHeight="false" outlineLevel="0" collapsed="false">
      <c r="A1046" s="0"/>
      <c r="B1046" s="167" t="str">
        <f aca="false">IF(B945&lt;&gt;"",B945,"")</f>
        <v/>
      </c>
      <c r="C1046" s="116" t="str">
        <f aca="false">IF(C945&lt;&gt;"",C945,"")</f>
        <v/>
      </c>
      <c r="D1046" s="116" t="str">
        <f aca="false">IF(D945&lt;&gt;"",D945,"")</f>
        <v/>
      </c>
      <c r="E1046" s="116" t="str">
        <f aca="false">IF(E945&lt;&gt;"",E945,"")</f>
        <v/>
      </c>
      <c r="F1046" s="116" t="n">
        <v>11</v>
      </c>
      <c r="G1046" s="168" t="n">
        <f aca="false">G945</f>
        <v>1</v>
      </c>
      <c r="H1046" s="49" t="n">
        <f aca="false">IF($G1046&lt;&gt;"",G1046,"")</f>
        <v>1</v>
      </c>
      <c r="I1046" s="169"/>
      <c r="J1046" s="170"/>
      <c r="K1046" s="171" t="str">
        <f aca="false">IF($B1046&lt;&gt;"",IF(I1046,(INDEX(P$1021:Q$1024,MATCH(H1046,P$1021:P$1024),2)/I1046)*1000,0),"")</f>
        <v/>
      </c>
      <c r="L1046" s="171" t="str">
        <f aca="false">IF(Q$11&lt;&gt;"",IF($B1046&lt;&gt;"",K1046-J1046,""),"")</f>
        <v/>
      </c>
      <c r="M1046" s="172" t="str">
        <f aca="false">IF(B1046&lt;&gt;"",RANK(L1046,L$1021:L$1120),"")</f>
        <v/>
      </c>
      <c r="N1046" s="172" t="str">
        <f aca="false">IF(B1046&lt;&gt;"",'Classement Général'!BK36,"")</f>
        <v/>
      </c>
      <c r="O1046" s="172" t="str">
        <f aca="false">IF(B137&lt;&gt;"",'Calculs (M1..M20)'!A39,"")</f>
        <v/>
      </c>
      <c r="P1046" s="0"/>
      <c r="Q1046" s="0"/>
      <c r="R1046" s="0"/>
      <c r="S1046" s="0"/>
      <c r="T1046" s="0"/>
      <c r="U1046" s="0"/>
      <c r="V1046" s="0"/>
      <c r="AH1046" s="49" t="n">
        <f aca="false">IF($G1046&lt;&gt;"",AG1046,"")</f>
        <v>0</v>
      </c>
      <c r="AI1046" s="169"/>
      <c r="AJ1046" s="170"/>
    </row>
    <row r="1047" customFormat="false" ht="13" hidden="true" customHeight="false" outlineLevel="0" collapsed="false">
      <c r="A1047" s="0"/>
      <c r="B1047" s="167" t="str">
        <f aca="false">IF(B946&lt;&gt;"",B946,"")</f>
        <v/>
      </c>
      <c r="C1047" s="116" t="str">
        <f aca="false">IF(C946&lt;&gt;"",C946,"")</f>
        <v/>
      </c>
      <c r="D1047" s="116" t="str">
        <f aca="false">IF(D946&lt;&gt;"",D946,"")</f>
        <v/>
      </c>
      <c r="E1047" s="116" t="str">
        <f aca="false">IF(E946&lt;&gt;"",E946,"")</f>
        <v/>
      </c>
      <c r="F1047" s="116" t="n">
        <v>11</v>
      </c>
      <c r="G1047" s="168" t="n">
        <f aca="false">G946</f>
        <v>1</v>
      </c>
      <c r="H1047" s="49" t="n">
        <f aca="false">IF($G1047&lt;&gt;"",G1047,"")</f>
        <v>1</v>
      </c>
      <c r="I1047" s="169"/>
      <c r="J1047" s="170"/>
      <c r="K1047" s="171" t="str">
        <f aca="false">IF($B1047&lt;&gt;"",IF(I1047,(INDEX(P$1021:Q$1024,MATCH(H1047,P$1021:P$1024),2)/I1047)*1000,0),"")</f>
        <v/>
      </c>
      <c r="L1047" s="171" t="str">
        <f aca="false">IF(Q$11&lt;&gt;"",IF($B1047&lt;&gt;"",K1047-J1047,""),"")</f>
        <v/>
      </c>
      <c r="M1047" s="172" t="str">
        <f aca="false">IF(B1047&lt;&gt;"",RANK(L1047,L$1021:L$1120),"")</f>
        <v/>
      </c>
      <c r="N1047" s="172" t="str">
        <f aca="false">IF(B1047&lt;&gt;"",'Classement Général'!BK37,"")</f>
        <v/>
      </c>
      <c r="O1047" s="172" t="str">
        <f aca="false">IF(B138&lt;&gt;"",'Calculs (M1..M20)'!A40,"")</f>
        <v/>
      </c>
      <c r="P1047" s="0"/>
      <c r="Q1047" s="0"/>
      <c r="R1047" s="0"/>
      <c r="S1047" s="0"/>
      <c r="T1047" s="0"/>
      <c r="U1047" s="0"/>
      <c r="V1047" s="0"/>
      <c r="AH1047" s="49" t="n">
        <f aca="false">IF($G1047&lt;&gt;"",AG1047,"")</f>
        <v>0</v>
      </c>
      <c r="AI1047" s="169"/>
      <c r="AJ1047" s="170"/>
    </row>
    <row r="1048" customFormat="false" ht="13" hidden="true" customHeight="false" outlineLevel="0" collapsed="false">
      <c r="A1048" s="0"/>
      <c r="B1048" s="167" t="str">
        <f aca="false">IF(B947&lt;&gt;"",B947,"")</f>
        <v/>
      </c>
      <c r="C1048" s="116" t="str">
        <f aca="false">IF(C947&lt;&gt;"",C947,"")</f>
        <v/>
      </c>
      <c r="D1048" s="116" t="str">
        <f aca="false">IF(D947&lt;&gt;"",D947,"")</f>
        <v/>
      </c>
      <c r="E1048" s="116" t="str">
        <f aca="false">IF(E947&lt;&gt;"",E947,"")</f>
        <v/>
      </c>
      <c r="F1048" s="116" t="n">
        <v>11</v>
      </c>
      <c r="G1048" s="168" t="n">
        <f aca="false">G947</f>
        <v>1</v>
      </c>
      <c r="H1048" s="49" t="n">
        <f aca="false">IF($G1048&lt;&gt;"",G1048,"")</f>
        <v>1</v>
      </c>
      <c r="I1048" s="169"/>
      <c r="J1048" s="170"/>
      <c r="K1048" s="171" t="str">
        <f aca="false">IF($B1048&lt;&gt;"",IF(I1048,(INDEX(P$1021:Q$1024,MATCH(H1048,P$1021:P$1024),2)/I1048)*1000,0),"")</f>
        <v/>
      </c>
      <c r="L1048" s="171" t="str">
        <f aca="false">IF(Q$11&lt;&gt;"",IF($B1048&lt;&gt;"",K1048-J1048,""),"")</f>
        <v/>
      </c>
      <c r="M1048" s="172" t="str">
        <f aca="false">IF(B1048&lt;&gt;"",RANK(L1048,L$1021:L$1120),"")</f>
        <v/>
      </c>
      <c r="N1048" s="172" t="str">
        <f aca="false">IF(B1048&lt;&gt;"",'Classement Général'!BK38,"")</f>
        <v/>
      </c>
      <c r="O1048" s="172" t="str">
        <f aca="false">IF(B139&lt;&gt;"",'Calculs (M1..M20)'!A41,"")</f>
        <v/>
      </c>
      <c r="P1048" s="0"/>
      <c r="Q1048" s="0"/>
      <c r="R1048" s="0"/>
      <c r="S1048" s="0"/>
      <c r="T1048" s="0"/>
      <c r="U1048" s="0"/>
      <c r="V1048" s="0"/>
      <c r="AH1048" s="49" t="n">
        <f aca="false">IF($G1048&lt;&gt;"",AG1048,"")</f>
        <v>0</v>
      </c>
      <c r="AI1048" s="169"/>
      <c r="AJ1048" s="170"/>
    </row>
    <row r="1049" customFormat="false" ht="13" hidden="true" customHeight="false" outlineLevel="0" collapsed="false">
      <c r="A1049" s="0"/>
      <c r="B1049" s="167" t="str">
        <f aca="false">IF(B948&lt;&gt;"",B948,"")</f>
        <v/>
      </c>
      <c r="C1049" s="116" t="str">
        <f aca="false">IF(C948&lt;&gt;"",C948,"")</f>
        <v/>
      </c>
      <c r="D1049" s="116" t="str">
        <f aca="false">IF(D948&lt;&gt;"",D948,"")</f>
        <v/>
      </c>
      <c r="E1049" s="116" t="str">
        <f aca="false">IF(E948&lt;&gt;"",E948,"")</f>
        <v/>
      </c>
      <c r="F1049" s="116" t="n">
        <v>11</v>
      </c>
      <c r="G1049" s="168" t="n">
        <f aca="false">G948</f>
        <v>1</v>
      </c>
      <c r="H1049" s="49" t="n">
        <f aca="false">IF($G1049&lt;&gt;"",G1049,"")</f>
        <v>1</v>
      </c>
      <c r="I1049" s="169"/>
      <c r="J1049" s="170"/>
      <c r="K1049" s="171" t="str">
        <f aca="false">IF($B1049&lt;&gt;"",IF(I1049,(INDEX(P$1021:Q$1024,MATCH(H1049,P$1021:P$1024),2)/I1049)*1000,0),"")</f>
        <v/>
      </c>
      <c r="L1049" s="171" t="str">
        <f aca="false">IF(Q$11&lt;&gt;"",IF($B1049&lt;&gt;"",K1049-J1049,""),"")</f>
        <v/>
      </c>
      <c r="M1049" s="172" t="str">
        <f aca="false">IF(B1049&lt;&gt;"",RANK(L1049,L$1021:L$1120),"")</f>
        <v/>
      </c>
      <c r="N1049" s="172" t="str">
        <f aca="false">IF(B1049&lt;&gt;"",'Classement Général'!BK39,"")</f>
        <v/>
      </c>
      <c r="O1049" s="172" t="str">
        <f aca="false">IF(B140&lt;&gt;"",'Calculs (M1..M20)'!A42,"")</f>
        <v/>
      </c>
      <c r="P1049" s="0"/>
      <c r="Q1049" s="0"/>
      <c r="R1049" s="0"/>
      <c r="S1049" s="0"/>
      <c r="T1049" s="0"/>
      <c r="U1049" s="0"/>
      <c r="V1049" s="0"/>
      <c r="AH1049" s="49" t="n">
        <f aca="false">IF($G1049&lt;&gt;"",AG1049,"")</f>
        <v>0</v>
      </c>
      <c r="AI1049" s="169"/>
      <c r="AJ1049" s="170"/>
    </row>
    <row r="1050" customFormat="false" ht="13" hidden="true" customHeight="false" outlineLevel="0" collapsed="false">
      <c r="A1050" s="0"/>
      <c r="B1050" s="167" t="str">
        <f aca="false">IF(B949&lt;&gt;"",B949,"")</f>
        <v/>
      </c>
      <c r="C1050" s="116" t="str">
        <f aca="false">IF(C949&lt;&gt;"",C949,"")</f>
        <v/>
      </c>
      <c r="D1050" s="116" t="str">
        <f aca="false">IF(D949&lt;&gt;"",D949,"")</f>
        <v/>
      </c>
      <c r="E1050" s="116" t="str">
        <f aca="false">IF(E949&lt;&gt;"",E949,"")</f>
        <v/>
      </c>
      <c r="F1050" s="116" t="n">
        <v>11</v>
      </c>
      <c r="G1050" s="168" t="n">
        <f aca="false">G949</f>
        <v>1</v>
      </c>
      <c r="H1050" s="49" t="n">
        <f aca="false">IF($G1050&lt;&gt;"",G1050,"")</f>
        <v>1</v>
      </c>
      <c r="I1050" s="169"/>
      <c r="J1050" s="170"/>
      <c r="K1050" s="171" t="str">
        <f aca="false">IF($B1050&lt;&gt;"",IF(I1050,(INDEX(P$1021:Q$1024,MATCH(H1050,P$1021:P$1024),2)/I1050)*1000,0),"")</f>
        <v/>
      </c>
      <c r="L1050" s="171" t="str">
        <f aca="false">IF(Q$11&lt;&gt;"",IF($B1050&lt;&gt;"",K1050-J1050,""),"")</f>
        <v/>
      </c>
      <c r="M1050" s="172" t="str">
        <f aca="false">IF(B1050&lt;&gt;"",RANK(L1050,L$1021:L$1120),"")</f>
        <v/>
      </c>
      <c r="N1050" s="172" t="str">
        <f aca="false">IF(B1050&lt;&gt;"",'Classement Général'!BK40,"")</f>
        <v/>
      </c>
      <c r="O1050" s="172" t="str">
        <f aca="false">IF(B141&lt;&gt;"",'Calculs (M1..M20)'!A43,"")</f>
        <v/>
      </c>
      <c r="P1050" s="0"/>
      <c r="Q1050" s="0"/>
      <c r="R1050" s="0"/>
      <c r="S1050" s="0"/>
      <c r="T1050" s="0"/>
      <c r="U1050" s="0"/>
      <c r="V1050" s="0"/>
      <c r="AH1050" s="49" t="n">
        <f aca="false">IF($G1050&lt;&gt;"",AG1050,"")</f>
        <v>0</v>
      </c>
      <c r="AI1050" s="169"/>
      <c r="AJ1050" s="170"/>
    </row>
    <row r="1051" customFormat="false" ht="13" hidden="true" customHeight="false" outlineLevel="0" collapsed="false">
      <c r="A1051" s="0"/>
      <c r="B1051" s="167" t="str">
        <f aca="false">IF(B950&lt;&gt;"",B950,"")</f>
        <v/>
      </c>
      <c r="C1051" s="116" t="str">
        <f aca="false">IF(C950&lt;&gt;"",C950,"")</f>
        <v/>
      </c>
      <c r="D1051" s="116" t="str">
        <f aca="false">IF(D950&lt;&gt;"",D950,"")</f>
        <v/>
      </c>
      <c r="E1051" s="116" t="str">
        <f aca="false">IF(E950&lt;&gt;"",E950,"")</f>
        <v/>
      </c>
      <c r="F1051" s="116" t="n">
        <v>11</v>
      </c>
      <c r="G1051" s="168" t="n">
        <f aca="false">G950</f>
        <v>1</v>
      </c>
      <c r="H1051" s="49" t="n">
        <f aca="false">IF($G1051&lt;&gt;"",G1051,"")</f>
        <v>1</v>
      </c>
      <c r="I1051" s="169"/>
      <c r="J1051" s="170"/>
      <c r="K1051" s="171" t="str">
        <f aca="false">IF($B1051&lt;&gt;"",IF(I1051,(INDEX(P$1021:Q$1024,MATCH(H1051,P$1021:P$1024),2)/I1051)*1000,0),"")</f>
        <v/>
      </c>
      <c r="L1051" s="171" t="str">
        <f aca="false">IF(Q$11&lt;&gt;"",IF($B1051&lt;&gt;"",K1051-J1051,""),"")</f>
        <v/>
      </c>
      <c r="M1051" s="172" t="str">
        <f aca="false">IF(B1051&lt;&gt;"",RANK(L1051,L$1021:L$1120),"")</f>
        <v/>
      </c>
      <c r="N1051" s="172" t="str">
        <f aca="false">IF(B1051&lt;&gt;"",'Classement Général'!BK41,"")</f>
        <v/>
      </c>
      <c r="O1051" s="172" t="str">
        <f aca="false">IF(B142&lt;&gt;"",'Calculs (M1..M20)'!A44,"")</f>
        <v/>
      </c>
      <c r="P1051" s="0"/>
      <c r="Q1051" s="0"/>
      <c r="R1051" s="0"/>
      <c r="S1051" s="0"/>
      <c r="T1051" s="0"/>
      <c r="U1051" s="0"/>
      <c r="V1051" s="0"/>
      <c r="AH1051" s="49" t="n">
        <f aca="false">IF($G1051&lt;&gt;"",AG1051,"")</f>
        <v>0</v>
      </c>
      <c r="AI1051" s="169"/>
      <c r="AJ1051" s="170"/>
    </row>
    <row r="1052" customFormat="false" ht="13" hidden="true" customHeight="false" outlineLevel="0" collapsed="false">
      <c r="A1052" s="0"/>
      <c r="B1052" s="167" t="str">
        <f aca="false">IF(B951&lt;&gt;"",B951,"")</f>
        <v/>
      </c>
      <c r="C1052" s="116" t="str">
        <f aca="false">IF(C951&lt;&gt;"",C951,"")</f>
        <v/>
      </c>
      <c r="D1052" s="116" t="str">
        <f aca="false">IF(D951&lt;&gt;"",D951,"")</f>
        <v/>
      </c>
      <c r="E1052" s="116" t="str">
        <f aca="false">IF(E951&lt;&gt;"",E951,"")</f>
        <v/>
      </c>
      <c r="F1052" s="116" t="n">
        <v>11</v>
      </c>
      <c r="G1052" s="168" t="n">
        <f aca="false">G951</f>
        <v>1</v>
      </c>
      <c r="H1052" s="49" t="n">
        <f aca="false">IF($G1052&lt;&gt;"",G1052,"")</f>
        <v>1</v>
      </c>
      <c r="I1052" s="169"/>
      <c r="J1052" s="170"/>
      <c r="K1052" s="171" t="str">
        <f aca="false">IF($B1052&lt;&gt;"",IF(I1052,(INDEX(P$1021:Q$1024,MATCH(H1052,P$1021:P$1024),2)/I1052)*1000,0),"")</f>
        <v/>
      </c>
      <c r="L1052" s="171" t="str">
        <f aca="false">IF(Q$11&lt;&gt;"",IF($B1052&lt;&gt;"",K1052-J1052,""),"")</f>
        <v/>
      </c>
      <c r="M1052" s="172" t="str">
        <f aca="false">IF(B1052&lt;&gt;"",RANK(L1052,L$1021:L$1120),"")</f>
        <v/>
      </c>
      <c r="N1052" s="172" t="str">
        <f aca="false">IF(B1052&lt;&gt;"",'Classement Général'!BK42,"")</f>
        <v/>
      </c>
      <c r="O1052" s="172" t="str">
        <f aca="false">IF(B143&lt;&gt;"",'Calculs (M1..M20)'!A45,"")</f>
        <v/>
      </c>
      <c r="P1052" s="0"/>
      <c r="Q1052" s="0"/>
      <c r="R1052" s="0"/>
      <c r="S1052" s="0"/>
      <c r="T1052" s="0"/>
      <c r="U1052" s="0"/>
      <c r="V1052" s="0"/>
      <c r="AH1052" s="49" t="n">
        <f aca="false">IF($G1052&lt;&gt;"",AG1052,"")</f>
        <v>0</v>
      </c>
      <c r="AI1052" s="169"/>
      <c r="AJ1052" s="170"/>
    </row>
    <row r="1053" customFormat="false" ht="13" hidden="true" customHeight="false" outlineLevel="0" collapsed="false">
      <c r="A1053" s="0"/>
      <c r="B1053" s="167" t="str">
        <f aca="false">IF(B952&lt;&gt;"",B952,"")</f>
        <v/>
      </c>
      <c r="C1053" s="116" t="str">
        <f aca="false">IF(C952&lt;&gt;"",C952,"")</f>
        <v/>
      </c>
      <c r="D1053" s="116" t="str">
        <f aca="false">IF(D952&lt;&gt;"",D952,"")</f>
        <v/>
      </c>
      <c r="E1053" s="116" t="str">
        <f aca="false">IF(E952&lt;&gt;"",E952,"")</f>
        <v/>
      </c>
      <c r="F1053" s="116" t="n">
        <v>11</v>
      </c>
      <c r="G1053" s="168" t="n">
        <f aca="false">G952</f>
        <v>1</v>
      </c>
      <c r="H1053" s="49" t="n">
        <f aca="false">IF($G1053&lt;&gt;"",G1053,"")</f>
        <v>1</v>
      </c>
      <c r="I1053" s="169"/>
      <c r="J1053" s="170"/>
      <c r="K1053" s="171" t="str">
        <f aca="false">IF($B1053&lt;&gt;"",IF(I1053,(INDEX(P$1021:Q$1024,MATCH(H1053,P$1021:P$1024),2)/I1053)*1000,0),"")</f>
        <v/>
      </c>
      <c r="L1053" s="171" t="str">
        <f aca="false">IF(Q$11&lt;&gt;"",IF($B1053&lt;&gt;"",K1053-J1053,""),"")</f>
        <v/>
      </c>
      <c r="M1053" s="172" t="str">
        <f aca="false">IF(B1053&lt;&gt;"",RANK(L1053,L$1021:L$1120),"")</f>
        <v/>
      </c>
      <c r="N1053" s="172" t="str">
        <f aca="false">IF(B1053&lt;&gt;"",'Classement Général'!BK43,"")</f>
        <v/>
      </c>
      <c r="O1053" s="172" t="str">
        <f aca="false">IF(B144&lt;&gt;"",'Calculs (M1..M20)'!A46,"")</f>
        <v/>
      </c>
      <c r="P1053" s="0"/>
      <c r="Q1053" s="0"/>
      <c r="R1053" s="0"/>
      <c r="S1053" s="0"/>
      <c r="T1053" s="0"/>
      <c r="U1053" s="0"/>
      <c r="V1053" s="0"/>
      <c r="AH1053" s="49" t="n">
        <f aca="false">IF($G1053&lt;&gt;"",AG1053,"")</f>
        <v>0</v>
      </c>
      <c r="AI1053" s="169"/>
      <c r="AJ1053" s="170"/>
    </row>
    <row r="1054" customFormat="false" ht="13" hidden="true" customHeight="false" outlineLevel="0" collapsed="false">
      <c r="A1054" s="0"/>
      <c r="B1054" s="167" t="str">
        <f aca="false">IF(B953&lt;&gt;"",B953,"")</f>
        <v/>
      </c>
      <c r="C1054" s="116" t="str">
        <f aca="false">IF(C953&lt;&gt;"",C953,"")</f>
        <v/>
      </c>
      <c r="D1054" s="116" t="str">
        <f aca="false">IF(D953&lt;&gt;"",D953,"")</f>
        <v/>
      </c>
      <c r="E1054" s="116" t="str">
        <f aca="false">IF(E953&lt;&gt;"",E953,"")</f>
        <v/>
      </c>
      <c r="F1054" s="116" t="n">
        <v>11</v>
      </c>
      <c r="G1054" s="168" t="n">
        <f aca="false">G953</f>
        <v>1</v>
      </c>
      <c r="H1054" s="49" t="n">
        <f aca="false">IF($G1054&lt;&gt;"",G1054,"")</f>
        <v>1</v>
      </c>
      <c r="I1054" s="169"/>
      <c r="J1054" s="170"/>
      <c r="K1054" s="171" t="str">
        <f aca="false">IF($B1054&lt;&gt;"",IF(I1054,(INDEX(P$1021:Q$1024,MATCH(H1054,P$1021:P$1024),2)/I1054)*1000,0),"")</f>
        <v/>
      </c>
      <c r="L1054" s="171" t="str">
        <f aca="false">IF(Q$11&lt;&gt;"",IF($B1054&lt;&gt;"",K1054-J1054,""),"")</f>
        <v/>
      </c>
      <c r="M1054" s="172" t="str">
        <f aca="false">IF(B1054&lt;&gt;"",RANK(L1054,L$1021:L$1120),"")</f>
        <v/>
      </c>
      <c r="N1054" s="172" t="str">
        <f aca="false">IF(B1054&lt;&gt;"",'Classement Général'!BK44,"")</f>
        <v/>
      </c>
      <c r="O1054" s="172" t="str">
        <f aca="false">IF(B145&lt;&gt;"",'Calculs (M1..M20)'!A47,"")</f>
        <v/>
      </c>
      <c r="P1054" s="0"/>
      <c r="Q1054" s="0"/>
      <c r="R1054" s="0"/>
      <c r="S1054" s="0"/>
      <c r="T1054" s="0"/>
      <c r="U1054" s="0"/>
      <c r="V1054" s="0"/>
      <c r="AH1054" s="49" t="n">
        <f aca="false">IF($G1054&lt;&gt;"",AG1054,"")</f>
        <v>0</v>
      </c>
      <c r="AI1054" s="169"/>
      <c r="AJ1054" s="170"/>
    </row>
    <row r="1055" customFormat="false" ht="13" hidden="true" customHeight="false" outlineLevel="0" collapsed="false">
      <c r="A1055" s="0"/>
      <c r="B1055" s="167" t="str">
        <f aca="false">IF(B954&lt;&gt;"",B954,"")</f>
        <v/>
      </c>
      <c r="C1055" s="116" t="str">
        <f aca="false">IF(C954&lt;&gt;"",C954,"")</f>
        <v/>
      </c>
      <c r="D1055" s="116" t="str">
        <f aca="false">IF(D954&lt;&gt;"",D954,"")</f>
        <v/>
      </c>
      <c r="E1055" s="116" t="str">
        <f aca="false">IF(E954&lt;&gt;"",E954,"")</f>
        <v/>
      </c>
      <c r="F1055" s="116" t="n">
        <v>11</v>
      </c>
      <c r="G1055" s="168" t="n">
        <f aca="false">G954</f>
        <v>1</v>
      </c>
      <c r="H1055" s="49" t="n">
        <f aca="false">IF($G1055&lt;&gt;"",G1055,"")</f>
        <v>1</v>
      </c>
      <c r="I1055" s="169"/>
      <c r="J1055" s="170"/>
      <c r="K1055" s="171" t="str">
        <f aca="false">IF($B1055&lt;&gt;"",IF(I1055,(INDEX(P$1021:Q$1024,MATCH(H1055,P$1021:P$1024),2)/I1055)*1000,0),"")</f>
        <v/>
      </c>
      <c r="L1055" s="171" t="str">
        <f aca="false">IF(Q$11&lt;&gt;"",IF($B1055&lt;&gt;"",K1055-J1055,""),"")</f>
        <v/>
      </c>
      <c r="M1055" s="172" t="str">
        <f aca="false">IF(B1055&lt;&gt;"",RANK(L1055,L$1021:L$1120),"")</f>
        <v/>
      </c>
      <c r="N1055" s="172" t="str">
        <f aca="false">IF(B1055&lt;&gt;"",'Classement Général'!BK45,"")</f>
        <v/>
      </c>
      <c r="O1055" s="172" t="str">
        <f aca="false">IF(B146&lt;&gt;"",'Calculs (M1..M20)'!A48,"")</f>
        <v/>
      </c>
      <c r="P1055" s="0"/>
      <c r="Q1055" s="0"/>
      <c r="R1055" s="0"/>
      <c r="S1055" s="0"/>
      <c r="T1055" s="0"/>
      <c r="U1055" s="0"/>
      <c r="V1055" s="0"/>
      <c r="AH1055" s="49" t="n">
        <f aca="false">IF($G1055&lt;&gt;"",AG1055,"")</f>
        <v>0</v>
      </c>
      <c r="AI1055" s="169"/>
      <c r="AJ1055" s="170"/>
    </row>
    <row r="1056" customFormat="false" ht="13" hidden="true" customHeight="false" outlineLevel="0" collapsed="false">
      <c r="A1056" s="0"/>
      <c r="B1056" s="167" t="str">
        <f aca="false">IF(B955&lt;&gt;"",B955,"")</f>
        <v/>
      </c>
      <c r="C1056" s="116" t="str">
        <f aca="false">IF(C955&lt;&gt;"",C955,"")</f>
        <v/>
      </c>
      <c r="D1056" s="116" t="str">
        <f aca="false">IF(D955&lt;&gt;"",D955,"")</f>
        <v/>
      </c>
      <c r="E1056" s="116" t="str">
        <f aca="false">IF(E955&lt;&gt;"",E955,"")</f>
        <v/>
      </c>
      <c r="F1056" s="116" t="n">
        <v>11</v>
      </c>
      <c r="G1056" s="168" t="n">
        <f aca="false">G955</f>
        <v>1</v>
      </c>
      <c r="H1056" s="49" t="n">
        <f aca="false">IF($G1056&lt;&gt;"",G1056,"")</f>
        <v>1</v>
      </c>
      <c r="I1056" s="169"/>
      <c r="J1056" s="170"/>
      <c r="K1056" s="171" t="str">
        <f aca="false">IF($B1056&lt;&gt;"",IF(I1056,(INDEX(P$1021:Q$1024,MATCH(H1056,P$1021:P$1024),2)/I1056)*1000,0),"")</f>
        <v/>
      </c>
      <c r="L1056" s="171" t="str">
        <f aca="false">IF(Q$11&lt;&gt;"",IF($B1056&lt;&gt;"",K1056-J1056,""),"")</f>
        <v/>
      </c>
      <c r="M1056" s="172" t="str">
        <f aca="false">IF(B1056&lt;&gt;"",RANK(L1056,L$1021:L$1120),"")</f>
        <v/>
      </c>
      <c r="N1056" s="172" t="str">
        <f aca="false">IF(B1056&lt;&gt;"",'Classement Général'!BK46,"")</f>
        <v/>
      </c>
      <c r="O1056" s="172" t="str">
        <f aca="false">IF(B147&lt;&gt;"",'Calculs (M1..M20)'!A49,"")</f>
        <v/>
      </c>
      <c r="P1056" s="0"/>
      <c r="Q1056" s="0"/>
      <c r="R1056" s="0"/>
      <c r="S1056" s="0"/>
      <c r="T1056" s="0"/>
      <c r="U1056" s="0"/>
      <c r="V1056" s="0"/>
      <c r="AH1056" s="49" t="n">
        <f aca="false">IF($G1056&lt;&gt;"",AG1056,"")</f>
        <v>0</v>
      </c>
      <c r="AI1056" s="169"/>
      <c r="AJ1056" s="170"/>
    </row>
    <row r="1057" customFormat="false" ht="13" hidden="true" customHeight="false" outlineLevel="0" collapsed="false">
      <c r="A1057" s="0"/>
      <c r="B1057" s="167" t="str">
        <f aca="false">IF(B956&lt;&gt;"",B956,"")</f>
        <v/>
      </c>
      <c r="C1057" s="116" t="str">
        <f aca="false">IF(C956&lt;&gt;"",C956,"")</f>
        <v/>
      </c>
      <c r="D1057" s="116" t="str">
        <f aca="false">IF(D956&lt;&gt;"",D956,"")</f>
        <v/>
      </c>
      <c r="E1057" s="116" t="str">
        <f aca="false">IF(E956&lt;&gt;"",E956,"")</f>
        <v/>
      </c>
      <c r="F1057" s="116" t="n">
        <v>11</v>
      </c>
      <c r="G1057" s="168" t="n">
        <f aca="false">G956</f>
        <v>1</v>
      </c>
      <c r="H1057" s="49" t="n">
        <f aca="false">IF($G1057&lt;&gt;"",G1057,"")</f>
        <v>1</v>
      </c>
      <c r="I1057" s="169"/>
      <c r="J1057" s="170"/>
      <c r="K1057" s="171" t="str">
        <f aca="false">IF($B1057&lt;&gt;"",IF(I1057,(INDEX(P$1021:Q$1024,MATCH(H1057,P$1021:P$1024),2)/I1057)*1000,0),"")</f>
        <v/>
      </c>
      <c r="L1057" s="171" t="str">
        <f aca="false">IF(Q$11&lt;&gt;"",IF($B1057&lt;&gt;"",K1057-J1057,""),"")</f>
        <v/>
      </c>
      <c r="M1057" s="172" t="str">
        <f aca="false">IF(B1057&lt;&gt;"",RANK(L1057,L$1021:L$1120),"")</f>
        <v/>
      </c>
      <c r="N1057" s="172" t="str">
        <f aca="false">IF(B1057&lt;&gt;"",'Classement Général'!BK47,"")</f>
        <v/>
      </c>
      <c r="O1057" s="172" t="str">
        <f aca="false">IF(B148&lt;&gt;"",'Calculs (M1..M20)'!A50,"")</f>
        <v/>
      </c>
      <c r="P1057" s="0"/>
      <c r="Q1057" s="0"/>
      <c r="R1057" s="0"/>
      <c r="S1057" s="0"/>
      <c r="T1057" s="0"/>
      <c r="U1057" s="0"/>
      <c r="V1057" s="0"/>
      <c r="AH1057" s="49" t="n">
        <f aca="false">IF($G1057&lt;&gt;"",AG1057,"")</f>
        <v>0</v>
      </c>
      <c r="AI1057" s="169"/>
      <c r="AJ1057" s="170"/>
    </row>
    <row r="1058" customFormat="false" ht="13" hidden="true" customHeight="false" outlineLevel="0" collapsed="false">
      <c r="A1058" s="0"/>
      <c r="B1058" s="167" t="str">
        <f aca="false">IF(B957&lt;&gt;"",B957,"")</f>
        <v/>
      </c>
      <c r="C1058" s="116" t="str">
        <f aca="false">IF(C957&lt;&gt;"",C957,"")</f>
        <v/>
      </c>
      <c r="D1058" s="116" t="str">
        <f aca="false">IF(D957&lt;&gt;"",D957,"")</f>
        <v/>
      </c>
      <c r="E1058" s="116" t="str">
        <f aca="false">IF(E957&lt;&gt;"",E957,"")</f>
        <v/>
      </c>
      <c r="F1058" s="116" t="n">
        <v>11</v>
      </c>
      <c r="G1058" s="168" t="n">
        <f aca="false">G957</f>
        <v>1</v>
      </c>
      <c r="H1058" s="49" t="n">
        <f aca="false">IF($G1058&lt;&gt;"",G1058,"")</f>
        <v>1</v>
      </c>
      <c r="I1058" s="169"/>
      <c r="J1058" s="170"/>
      <c r="K1058" s="171" t="str">
        <f aca="false">IF($B1058&lt;&gt;"",IF(I1058,(INDEX(P$1021:Q$1024,MATCH(H1058,P$1021:P$1024),2)/I1058)*1000,0),"")</f>
        <v/>
      </c>
      <c r="L1058" s="171" t="str">
        <f aca="false">IF(Q$11&lt;&gt;"",IF($B1058&lt;&gt;"",K1058-J1058,""),"")</f>
        <v/>
      </c>
      <c r="M1058" s="172" t="str">
        <f aca="false">IF(B1058&lt;&gt;"",RANK(L1058,L$1021:L$1120),"")</f>
        <v/>
      </c>
      <c r="N1058" s="172" t="str">
        <f aca="false">IF(B1058&lt;&gt;"",'Classement Général'!BK48,"")</f>
        <v/>
      </c>
      <c r="O1058" s="172" t="str">
        <f aca="false">IF(B149&lt;&gt;"",'Calculs (M1..M20)'!A51,"")</f>
        <v/>
      </c>
      <c r="P1058" s="0"/>
      <c r="Q1058" s="0"/>
      <c r="R1058" s="0"/>
      <c r="S1058" s="0"/>
      <c r="T1058" s="0"/>
      <c r="U1058" s="0"/>
      <c r="V1058" s="0"/>
      <c r="AH1058" s="49" t="n">
        <f aca="false">IF($G1058&lt;&gt;"",AG1058,"")</f>
        <v>0</v>
      </c>
      <c r="AI1058" s="169"/>
      <c r="AJ1058" s="170"/>
    </row>
    <row r="1059" customFormat="false" ht="13" hidden="true" customHeight="false" outlineLevel="0" collapsed="false">
      <c r="A1059" s="0"/>
      <c r="B1059" s="167" t="str">
        <f aca="false">IF(B958&lt;&gt;"",B958,"")</f>
        <v/>
      </c>
      <c r="C1059" s="116" t="str">
        <f aca="false">IF(C958&lt;&gt;"",C958,"")</f>
        <v/>
      </c>
      <c r="D1059" s="116" t="str">
        <f aca="false">IF(D958&lt;&gt;"",D958,"")</f>
        <v/>
      </c>
      <c r="E1059" s="116" t="str">
        <f aca="false">IF(E958&lt;&gt;"",E958,"")</f>
        <v/>
      </c>
      <c r="F1059" s="116" t="n">
        <v>11</v>
      </c>
      <c r="G1059" s="168" t="n">
        <f aca="false">G958</f>
        <v>1</v>
      </c>
      <c r="H1059" s="49" t="n">
        <f aca="false">IF($G1059&lt;&gt;"",G1059,"")</f>
        <v>1</v>
      </c>
      <c r="I1059" s="169"/>
      <c r="J1059" s="170"/>
      <c r="K1059" s="171" t="str">
        <f aca="false">IF($B1059&lt;&gt;"",IF(I1059,(INDEX(P$1021:Q$1024,MATCH(H1059,P$1021:P$1024),2)/I1059)*1000,0),"")</f>
        <v/>
      </c>
      <c r="L1059" s="171" t="str">
        <f aca="false">IF(Q$11&lt;&gt;"",IF($B1059&lt;&gt;"",K1059-J1059,""),"")</f>
        <v/>
      </c>
      <c r="M1059" s="172" t="str">
        <f aca="false">IF(B1059&lt;&gt;"",RANK(L1059,L$1021:L$1120),"")</f>
        <v/>
      </c>
      <c r="N1059" s="172" t="str">
        <f aca="false">IF(B1059&lt;&gt;"",'Classement Général'!BK49,"")</f>
        <v/>
      </c>
      <c r="O1059" s="172" t="str">
        <f aca="false">IF(B150&lt;&gt;"",'Calculs (M1..M20)'!A52,"")</f>
        <v/>
      </c>
      <c r="P1059" s="0"/>
      <c r="Q1059" s="0"/>
      <c r="R1059" s="0"/>
      <c r="S1059" s="0"/>
      <c r="T1059" s="0"/>
      <c r="U1059" s="0"/>
      <c r="V1059" s="0"/>
      <c r="AH1059" s="49" t="n">
        <f aca="false">IF($G1059&lt;&gt;"",AG1059,"")</f>
        <v>0</v>
      </c>
      <c r="AI1059" s="169"/>
      <c r="AJ1059" s="170"/>
    </row>
    <row r="1060" customFormat="false" ht="13" hidden="true" customHeight="false" outlineLevel="0" collapsed="false">
      <c r="A1060" s="0"/>
      <c r="B1060" s="167" t="str">
        <f aca="false">IF(B959&lt;&gt;"",B959,"")</f>
        <v/>
      </c>
      <c r="C1060" s="116" t="str">
        <f aca="false">IF(C959&lt;&gt;"",C959,"")</f>
        <v/>
      </c>
      <c r="D1060" s="116" t="str">
        <f aca="false">IF(D959&lt;&gt;"",D959,"")</f>
        <v/>
      </c>
      <c r="E1060" s="116" t="str">
        <f aca="false">IF(E959&lt;&gt;"",E959,"")</f>
        <v/>
      </c>
      <c r="F1060" s="116" t="n">
        <v>11</v>
      </c>
      <c r="G1060" s="168" t="n">
        <f aca="false">G959</f>
        <v>1</v>
      </c>
      <c r="H1060" s="49" t="n">
        <f aca="false">IF($G1060&lt;&gt;"",G1060,"")</f>
        <v>1</v>
      </c>
      <c r="I1060" s="169"/>
      <c r="J1060" s="170"/>
      <c r="K1060" s="171" t="str">
        <f aca="false">IF($B1060&lt;&gt;"",IF(I1060,(INDEX(P$1021:Q$1024,MATCH(H1060,P$1021:P$1024),2)/I1060)*1000,0),"")</f>
        <v/>
      </c>
      <c r="L1060" s="171" t="str">
        <f aca="false">IF(Q$11&lt;&gt;"",IF($B1060&lt;&gt;"",K1060-J1060,""),"")</f>
        <v/>
      </c>
      <c r="M1060" s="172" t="str">
        <f aca="false">IF(B1060&lt;&gt;"",RANK(L1060,L$1021:L$1120),"")</f>
        <v/>
      </c>
      <c r="N1060" s="172" t="str">
        <f aca="false">IF(B1060&lt;&gt;"",'Classement Général'!BK50,"")</f>
        <v/>
      </c>
      <c r="O1060" s="172" t="str">
        <f aca="false">IF(B151&lt;&gt;"",'Calculs (M1..M20)'!A53,"")</f>
        <v/>
      </c>
      <c r="P1060" s="0"/>
      <c r="Q1060" s="0"/>
      <c r="R1060" s="0"/>
      <c r="S1060" s="0"/>
      <c r="T1060" s="0"/>
      <c r="U1060" s="0"/>
      <c r="V1060" s="0"/>
      <c r="AH1060" s="49" t="n">
        <f aca="false">IF($G1060&lt;&gt;"",AG1060,"")</f>
        <v>0</v>
      </c>
      <c r="AI1060" s="169"/>
      <c r="AJ1060" s="170"/>
    </row>
    <row r="1061" customFormat="false" ht="13" hidden="true" customHeight="false" outlineLevel="0" collapsed="false">
      <c r="A1061" s="0"/>
      <c r="B1061" s="167" t="str">
        <f aca="false">IF(B960&lt;&gt;"",B960,"")</f>
        <v/>
      </c>
      <c r="C1061" s="116" t="str">
        <f aca="false">IF(C960&lt;&gt;"",C960,"")</f>
        <v/>
      </c>
      <c r="D1061" s="116" t="str">
        <f aca="false">IF(D960&lt;&gt;"",D960,"")</f>
        <v/>
      </c>
      <c r="E1061" s="116" t="str">
        <f aca="false">IF(E960&lt;&gt;"",E960,"")</f>
        <v/>
      </c>
      <c r="F1061" s="116" t="n">
        <v>11</v>
      </c>
      <c r="G1061" s="168" t="n">
        <f aca="false">G960</f>
        <v>1</v>
      </c>
      <c r="H1061" s="49" t="n">
        <f aca="false">IF($G1061&lt;&gt;"",G1061,"")</f>
        <v>1</v>
      </c>
      <c r="I1061" s="169"/>
      <c r="J1061" s="170"/>
      <c r="K1061" s="171" t="str">
        <f aca="false">IF($B1061&lt;&gt;"",IF(I1061,(INDEX(P$1021:Q$1024,MATCH(H1061,P$1021:P$1024),2)/I1061)*1000,0),"")</f>
        <v/>
      </c>
      <c r="L1061" s="171" t="str">
        <f aca="false">IF(Q$11&lt;&gt;"",IF($B1061&lt;&gt;"",K1061-J1061,""),"")</f>
        <v/>
      </c>
      <c r="M1061" s="172" t="str">
        <f aca="false">IF(B1061&lt;&gt;"",RANK(L1061,L$1021:L$1120),"")</f>
        <v/>
      </c>
      <c r="N1061" s="172" t="str">
        <f aca="false">IF(B1061&lt;&gt;"",'Classement Général'!BK51,"")</f>
        <v/>
      </c>
      <c r="O1061" s="172" t="str">
        <f aca="false">IF(B152&lt;&gt;"",'Calculs (M1..M20)'!A54,"")</f>
        <v/>
      </c>
      <c r="P1061" s="0"/>
      <c r="Q1061" s="0"/>
      <c r="R1061" s="0"/>
      <c r="S1061" s="0"/>
      <c r="T1061" s="0"/>
      <c r="U1061" s="0"/>
      <c r="V1061" s="0"/>
      <c r="AH1061" s="49" t="n">
        <f aca="false">IF($G1061&lt;&gt;"",AG1061,"")</f>
        <v>0</v>
      </c>
      <c r="AI1061" s="169"/>
      <c r="AJ1061" s="170"/>
    </row>
    <row r="1062" customFormat="false" ht="13" hidden="true" customHeight="false" outlineLevel="0" collapsed="false">
      <c r="A1062" s="0"/>
      <c r="B1062" s="167" t="str">
        <f aca="false">IF(B961&lt;&gt;"",B961,"")</f>
        <v/>
      </c>
      <c r="C1062" s="116" t="str">
        <f aca="false">IF(C961&lt;&gt;"",C961,"")</f>
        <v/>
      </c>
      <c r="D1062" s="116" t="str">
        <f aca="false">IF(D961&lt;&gt;"",D961,"")</f>
        <v/>
      </c>
      <c r="E1062" s="116" t="str">
        <f aca="false">IF(E961&lt;&gt;"",E961,"")</f>
        <v/>
      </c>
      <c r="F1062" s="116" t="n">
        <v>11</v>
      </c>
      <c r="G1062" s="168" t="n">
        <f aca="false">G961</f>
        <v>1</v>
      </c>
      <c r="H1062" s="49" t="n">
        <f aca="false">IF($G1062&lt;&gt;"",G1062,"")</f>
        <v>1</v>
      </c>
      <c r="I1062" s="169"/>
      <c r="J1062" s="170"/>
      <c r="K1062" s="171" t="str">
        <f aca="false">IF($B1062&lt;&gt;"",IF(I1062,(INDEX(P$1021:Q$1024,MATCH(H1062,P$1021:P$1024),2)/I1062)*1000,0),"")</f>
        <v/>
      </c>
      <c r="L1062" s="171" t="str">
        <f aca="false">IF(Q$11&lt;&gt;"",IF($B1062&lt;&gt;"",K1062-J1062,""),"")</f>
        <v/>
      </c>
      <c r="M1062" s="172" t="str">
        <f aca="false">IF(B1062&lt;&gt;"",RANK(L1062,L$1021:L$1120),"")</f>
        <v/>
      </c>
      <c r="N1062" s="172" t="str">
        <f aca="false">IF(B1062&lt;&gt;"",'Classement Général'!BK52,"")</f>
        <v/>
      </c>
      <c r="O1062" s="172" t="str">
        <f aca="false">IF(B153&lt;&gt;"",'Calculs (M1..M20)'!A55,"")</f>
        <v/>
      </c>
      <c r="P1062" s="0"/>
      <c r="Q1062" s="0"/>
      <c r="R1062" s="0"/>
      <c r="S1062" s="0"/>
      <c r="T1062" s="0"/>
      <c r="U1062" s="0"/>
      <c r="V1062" s="0"/>
      <c r="AH1062" s="49" t="n">
        <f aca="false">IF($G1062&lt;&gt;"",AG1062,"")</f>
        <v>0</v>
      </c>
      <c r="AI1062" s="169"/>
      <c r="AJ1062" s="170"/>
    </row>
    <row r="1063" customFormat="false" ht="13" hidden="true" customHeight="false" outlineLevel="0" collapsed="false">
      <c r="A1063" s="0"/>
      <c r="B1063" s="167" t="str">
        <f aca="false">IF(B962&lt;&gt;"",B962,"")</f>
        <v/>
      </c>
      <c r="C1063" s="116" t="str">
        <f aca="false">IF(C962&lt;&gt;"",C962,"")</f>
        <v/>
      </c>
      <c r="D1063" s="116" t="str">
        <f aca="false">IF(D962&lt;&gt;"",D962,"")</f>
        <v/>
      </c>
      <c r="E1063" s="116" t="str">
        <f aca="false">IF(E962&lt;&gt;"",E962,"")</f>
        <v/>
      </c>
      <c r="F1063" s="116" t="n">
        <v>11</v>
      </c>
      <c r="G1063" s="168" t="n">
        <f aca="false">G962</f>
        <v>1</v>
      </c>
      <c r="H1063" s="49" t="n">
        <f aca="false">IF($G1063&lt;&gt;"",G1063,"")</f>
        <v>1</v>
      </c>
      <c r="I1063" s="169"/>
      <c r="J1063" s="170"/>
      <c r="K1063" s="171" t="str">
        <f aca="false">IF($B1063&lt;&gt;"",IF(I1063,(INDEX(P$1021:Q$1024,MATCH(H1063,P$1021:P$1024),2)/I1063)*1000,0),"")</f>
        <v/>
      </c>
      <c r="L1063" s="171" t="str">
        <f aca="false">IF(Q$11&lt;&gt;"",IF($B1063&lt;&gt;"",K1063-J1063,""),"")</f>
        <v/>
      </c>
      <c r="M1063" s="172" t="str">
        <f aca="false">IF(B1063&lt;&gt;"",RANK(L1063,L$1021:L$1120),"")</f>
        <v/>
      </c>
      <c r="N1063" s="172" t="str">
        <f aca="false">IF(B1063&lt;&gt;"",'Classement Général'!BK53,"")</f>
        <v/>
      </c>
      <c r="O1063" s="172" t="str">
        <f aca="false">IF(B154&lt;&gt;"",'Calculs (M1..M20)'!A56,"")</f>
        <v/>
      </c>
      <c r="P1063" s="0"/>
      <c r="Q1063" s="0"/>
      <c r="R1063" s="0"/>
      <c r="S1063" s="0"/>
      <c r="T1063" s="0"/>
      <c r="U1063" s="0"/>
      <c r="V1063" s="0"/>
      <c r="AH1063" s="49" t="n">
        <f aca="false">IF($G1063&lt;&gt;"",AG1063,"")</f>
        <v>0</v>
      </c>
      <c r="AI1063" s="169"/>
      <c r="AJ1063" s="170"/>
    </row>
    <row r="1064" customFormat="false" ht="13" hidden="true" customHeight="false" outlineLevel="0" collapsed="false">
      <c r="A1064" s="0"/>
      <c r="B1064" s="167" t="str">
        <f aca="false">IF(B963&lt;&gt;"",B963,"")</f>
        <v/>
      </c>
      <c r="C1064" s="116" t="str">
        <f aca="false">IF(C963&lt;&gt;"",C963,"")</f>
        <v/>
      </c>
      <c r="D1064" s="116" t="str">
        <f aca="false">IF(D963&lt;&gt;"",D963,"")</f>
        <v/>
      </c>
      <c r="E1064" s="116" t="str">
        <f aca="false">IF(E963&lt;&gt;"",E963,"")</f>
        <v/>
      </c>
      <c r="F1064" s="116" t="n">
        <v>11</v>
      </c>
      <c r="G1064" s="168" t="n">
        <f aca="false">G963</f>
        <v>1</v>
      </c>
      <c r="H1064" s="49" t="n">
        <f aca="false">IF($G1064&lt;&gt;"",G1064,"")</f>
        <v>1</v>
      </c>
      <c r="I1064" s="169"/>
      <c r="J1064" s="170"/>
      <c r="K1064" s="171" t="str">
        <f aca="false">IF($B1064&lt;&gt;"",IF(I1064,(INDEX(P$1021:Q$1024,MATCH(H1064,P$1021:P$1024),2)/I1064)*1000,0),"")</f>
        <v/>
      </c>
      <c r="L1064" s="171" t="str">
        <f aca="false">IF(Q$11&lt;&gt;"",IF($B1064&lt;&gt;"",K1064-J1064,""),"")</f>
        <v/>
      </c>
      <c r="M1064" s="172" t="str">
        <f aca="false">IF(B1064&lt;&gt;"",RANK(L1064,L$1021:L$1120),"")</f>
        <v/>
      </c>
      <c r="N1064" s="172" t="str">
        <f aca="false">IF(B1064&lt;&gt;"",'Classement Général'!BK54,"")</f>
        <v/>
      </c>
      <c r="O1064" s="172" t="str">
        <f aca="false">IF(B155&lt;&gt;"",'Calculs (M1..M20)'!A57,"")</f>
        <v/>
      </c>
      <c r="P1064" s="0"/>
      <c r="Q1064" s="0"/>
      <c r="R1064" s="0"/>
      <c r="S1064" s="0"/>
      <c r="T1064" s="0"/>
      <c r="U1064" s="0"/>
      <c r="V1064" s="0"/>
      <c r="AH1064" s="49" t="n">
        <f aca="false">IF($G1064&lt;&gt;"",AG1064,"")</f>
        <v>0</v>
      </c>
      <c r="AI1064" s="169"/>
      <c r="AJ1064" s="170"/>
    </row>
    <row r="1065" customFormat="false" ht="13" hidden="true" customHeight="false" outlineLevel="0" collapsed="false">
      <c r="A1065" s="0"/>
      <c r="B1065" s="167" t="str">
        <f aca="false">IF(B964&lt;&gt;"",B964,"")</f>
        <v/>
      </c>
      <c r="C1065" s="116" t="str">
        <f aca="false">IF(C964&lt;&gt;"",C964,"")</f>
        <v/>
      </c>
      <c r="D1065" s="116" t="str">
        <f aca="false">IF(D964&lt;&gt;"",D964,"")</f>
        <v/>
      </c>
      <c r="E1065" s="116" t="str">
        <f aca="false">IF(E964&lt;&gt;"",E964,"")</f>
        <v/>
      </c>
      <c r="F1065" s="116" t="n">
        <v>11</v>
      </c>
      <c r="G1065" s="168" t="n">
        <f aca="false">G964</f>
        <v>1</v>
      </c>
      <c r="H1065" s="49" t="n">
        <f aca="false">IF($G1065&lt;&gt;"",G1065,"")</f>
        <v>1</v>
      </c>
      <c r="I1065" s="169"/>
      <c r="J1065" s="170"/>
      <c r="K1065" s="171" t="str">
        <f aca="false">IF($B1065&lt;&gt;"",IF(I1065,(INDEX(P$1021:Q$1024,MATCH(H1065,P$1021:P$1024),2)/I1065)*1000,0),"")</f>
        <v/>
      </c>
      <c r="L1065" s="171" t="str">
        <f aca="false">IF(Q$11&lt;&gt;"",IF($B1065&lt;&gt;"",K1065-J1065,""),"")</f>
        <v/>
      </c>
      <c r="M1065" s="172" t="str">
        <f aca="false">IF(B1065&lt;&gt;"",RANK(L1065,L$1021:L$1120),"")</f>
        <v/>
      </c>
      <c r="N1065" s="172" t="str">
        <f aca="false">IF(B1065&lt;&gt;"",'Classement Général'!BK55,"")</f>
        <v/>
      </c>
      <c r="O1065" s="172" t="str">
        <f aca="false">IF(B156&lt;&gt;"",'Calculs (M1..M20)'!A58,"")</f>
        <v/>
      </c>
      <c r="P1065" s="0"/>
      <c r="Q1065" s="0"/>
      <c r="R1065" s="0"/>
      <c r="S1065" s="0"/>
      <c r="T1065" s="0"/>
      <c r="U1065" s="0"/>
      <c r="V1065" s="0"/>
      <c r="AH1065" s="49" t="n">
        <f aca="false">IF($G1065&lt;&gt;"",AG1065,"")</f>
        <v>0</v>
      </c>
      <c r="AI1065" s="169"/>
      <c r="AJ1065" s="170"/>
    </row>
    <row r="1066" customFormat="false" ht="13" hidden="true" customHeight="false" outlineLevel="0" collapsed="false">
      <c r="A1066" s="0"/>
      <c r="B1066" s="167" t="str">
        <f aca="false">IF(B965&lt;&gt;"",B965,"")</f>
        <v/>
      </c>
      <c r="C1066" s="116" t="str">
        <f aca="false">IF(C965&lt;&gt;"",C965,"")</f>
        <v/>
      </c>
      <c r="D1066" s="116" t="str">
        <f aca="false">IF(D965&lt;&gt;"",D965,"")</f>
        <v/>
      </c>
      <c r="E1066" s="116" t="str">
        <f aca="false">IF(E965&lt;&gt;"",E965,"")</f>
        <v/>
      </c>
      <c r="F1066" s="116" t="n">
        <v>11</v>
      </c>
      <c r="G1066" s="168" t="n">
        <f aca="false">G965</f>
        <v>1</v>
      </c>
      <c r="H1066" s="49" t="n">
        <f aca="false">IF($G1066&lt;&gt;"",G1066,"")</f>
        <v>1</v>
      </c>
      <c r="I1066" s="169"/>
      <c r="J1066" s="170"/>
      <c r="K1066" s="171" t="str">
        <f aca="false">IF($B1066&lt;&gt;"",IF(I1066,(INDEX(P$1021:Q$1024,MATCH(H1066,P$1021:P$1024),2)/I1066)*1000,0),"")</f>
        <v/>
      </c>
      <c r="L1066" s="171" t="str">
        <f aca="false">IF(Q$11&lt;&gt;"",IF($B1066&lt;&gt;"",K1066-J1066,""),"")</f>
        <v/>
      </c>
      <c r="M1066" s="172" t="str">
        <f aca="false">IF(B1066&lt;&gt;"",RANK(L1066,L$1021:L$1120),"")</f>
        <v/>
      </c>
      <c r="N1066" s="172" t="str">
        <f aca="false">IF(B1066&lt;&gt;"",'Classement Général'!BK56,"")</f>
        <v/>
      </c>
      <c r="O1066" s="172" t="str">
        <f aca="false">IF(B157&lt;&gt;"",'Calculs (M1..M20)'!A59,"")</f>
        <v/>
      </c>
      <c r="P1066" s="0"/>
      <c r="Q1066" s="0"/>
      <c r="R1066" s="0"/>
      <c r="S1066" s="0"/>
      <c r="T1066" s="0"/>
      <c r="U1066" s="0"/>
      <c r="V1066" s="0"/>
      <c r="AH1066" s="49" t="n">
        <f aca="false">IF($G1066&lt;&gt;"",AG1066,"")</f>
        <v>0</v>
      </c>
      <c r="AI1066" s="169"/>
      <c r="AJ1066" s="170"/>
    </row>
    <row r="1067" customFormat="false" ht="13" hidden="true" customHeight="false" outlineLevel="0" collapsed="false">
      <c r="A1067" s="0"/>
      <c r="B1067" s="167" t="str">
        <f aca="false">IF(B966&lt;&gt;"",B966,"")</f>
        <v/>
      </c>
      <c r="C1067" s="116" t="str">
        <f aca="false">IF(C966&lt;&gt;"",C966,"")</f>
        <v/>
      </c>
      <c r="D1067" s="116" t="str">
        <f aca="false">IF(D966&lt;&gt;"",D966,"")</f>
        <v/>
      </c>
      <c r="E1067" s="116" t="str">
        <f aca="false">IF(E966&lt;&gt;"",E966,"")</f>
        <v/>
      </c>
      <c r="F1067" s="116" t="n">
        <v>11</v>
      </c>
      <c r="G1067" s="168" t="n">
        <f aca="false">G966</f>
        <v>1</v>
      </c>
      <c r="H1067" s="49" t="n">
        <f aca="false">IF($G1067&lt;&gt;"",G1067,"")</f>
        <v>1</v>
      </c>
      <c r="I1067" s="169"/>
      <c r="J1067" s="170"/>
      <c r="K1067" s="171" t="str">
        <f aca="false">IF($B1067&lt;&gt;"",IF(I1067,(INDEX(P$1021:Q$1024,MATCH(H1067,P$1021:P$1024),2)/I1067)*1000,0),"")</f>
        <v/>
      </c>
      <c r="L1067" s="171" t="str">
        <f aca="false">IF(Q$11&lt;&gt;"",IF($B1067&lt;&gt;"",K1067-J1067,""),"")</f>
        <v/>
      </c>
      <c r="M1067" s="172" t="str">
        <f aca="false">IF(B1067&lt;&gt;"",RANK(L1067,L$1021:L$1120),"")</f>
        <v/>
      </c>
      <c r="N1067" s="172" t="str">
        <f aca="false">IF(B1067&lt;&gt;"",'Classement Général'!BK57,"")</f>
        <v/>
      </c>
      <c r="O1067" s="172" t="str">
        <f aca="false">IF(B158&lt;&gt;"",'Calculs (M1..M20)'!A60,"")</f>
        <v/>
      </c>
      <c r="P1067" s="0"/>
      <c r="Q1067" s="0"/>
      <c r="R1067" s="0"/>
      <c r="S1067" s="0"/>
      <c r="T1067" s="0"/>
      <c r="U1067" s="0"/>
      <c r="V1067" s="0"/>
      <c r="AH1067" s="49" t="n">
        <f aca="false">IF($G1067&lt;&gt;"",AG1067,"")</f>
        <v>0</v>
      </c>
      <c r="AI1067" s="169"/>
      <c r="AJ1067" s="170"/>
    </row>
    <row r="1068" customFormat="false" ht="13" hidden="true" customHeight="false" outlineLevel="0" collapsed="false">
      <c r="A1068" s="0"/>
      <c r="B1068" s="167" t="str">
        <f aca="false">IF(B967&lt;&gt;"",B967,"")</f>
        <v/>
      </c>
      <c r="C1068" s="116" t="str">
        <f aca="false">IF(C967&lt;&gt;"",C967,"")</f>
        <v/>
      </c>
      <c r="D1068" s="116" t="str">
        <f aca="false">IF(D967&lt;&gt;"",D967,"")</f>
        <v/>
      </c>
      <c r="E1068" s="116" t="str">
        <f aca="false">IF(E967&lt;&gt;"",E967,"")</f>
        <v/>
      </c>
      <c r="F1068" s="116" t="n">
        <v>11</v>
      </c>
      <c r="G1068" s="168" t="n">
        <f aca="false">G967</f>
        <v>1</v>
      </c>
      <c r="H1068" s="49" t="n">
        <f aca="false">IF($G1068&lt;&gt;"",G1068,"")</f>
        <v>1</v>
      </c>
      <c r="I1068" s="169"/>
      <c r="J1068" s="170"/>
      <c r="K1068" s="171" t="str">
        <f aca="false">IF($B1068&lt;&gt;"",IF(I1068,(INDEX(P$1021:Q$1024,MATCH(H1068,P$1021:P$1024),2)/I1068)*1000,0),"")</f>
        <v/>
      </c>
      <c r="L1068" s="171" t="str">
        <f aca="false">IF(Q$11&lt;&gt;"",IF($B1068&lt;&gt;"",K1068-J1068,""),"")</f>
        <v/>
      </c>
      <c r="M1068" s="172" t="str">
        <f aca="false">IF(B1068&lt;&gt;"",RANK(L1068,L$1021:L$1120),"")</f>
        <v/>
      </c>
      <c r="N1068" s="172" t="str">
        <f aca="false">IF(B1068&lt;&gt;"",'Classement Général'!BK58,"")</f>
        <v/>
      </c>
      <c r="O1068" s="172" t="str">
        <f aca="false">IF(B159&lt;&gt;"",'Calculs (M1..M20)'!A61,"")</f>
        <v/>
      </c>
      <c r="P1068" s="0"/>
      <c r="Q1068" s="0"/>
      <c r="R1068" s="0"/>
      <c r="S1068" s="0"/>
      <c r="T1068" s="0"/>
      <c r="U1068" s="0"/>
      <c r="V1068" s="0"/>
      <c r="AH1068" s="49" t="n">
        <f aca="false">IF($G1068&lt;&gt;"",AG1068,"")</f>
        <v>0</v>
      </c>
      <c r="AI1068" s="169"/>
      <c r="AJ1068" s="170"/>
    </row>
    <row r="1069" customFormat="false" ht="13" hidden="true" customHeight="false" outlineLevel="0" collapsed="false">
      <c r="A1069" s="0"/>
      <c r="B1069" s="167" t="str">
        <f aca="false">IF(B968&lt;&gt;"",B968,"")</f>
        <v/>
      </c>
      <c r="C1069" s="116" t="str">
        <f aca="false">IF(C968&lt;&gt;"",C968,"")</f>
        <v/>
      </c>
      <c r="D1069" s="116" t="str">
        <f aca="false">IF(D968&lt;&gt;"",D968,"")</f>
        <v/>
      </c>
      <c r="E1069" s="116" t="str">
        <f aca="false">IF(E968&lt;&gt;"",E968,"")</f>
        <v/>
      </c>
      <c r="F1069" s="116" t="n">
        <v>11</v>
      </c>
      <c r="G1069" s="168" t="n">
        <f aca="false">G968</f>
        <v>1</v>
      </c>
      <c r="H1069" s="49" t="n">
        <f aca="false">IF($G1069&lt;&gt;"",G1069,"")</f>
        <v>1</v>
      </c>
      <c r="I1069" s="169"/>
      <c r="J1069" s="170"/>
      <c r="K1069" s="171" t="str">
        <f aca="false">IF($B1069&lt;&gt;"",IF(I1069,(INDEX(P$1021:Q$1024,MATCH(H1069,P$1021:P$1024),2)/I1069)*1000,0),"")</f>
        <v/>
      </c>
      <c r="L1069" s="171" t="str">
        <f aca="false">IF(Q$11&lt;&gt;"",IF($B1069&lt;&gt;"",K1069-J1069,""),"")</f>
        <v/>
      </c>
      <c r="M1069" s="172" t="str">
        <f aca="false">IF(B1069&lt;&gt;"",RANK(L1069,L$1021:L$1120),"")</f>
        <v/>
      </c>
      <c r="N1069" s="172" t="str">
        <f aca="false">IF(B1069&lt;&gt;"",'Classement Général'!BK59,"")</f>
        <v/>
      </c>
      <c r="O1069" s="172" t="str">
        <f aca="false">IF(B160&lt;&gt;"",'Calculs (M1..M20)'!A62,"")</f>
        <v/>
      </c>
      <c r="P1069" s="0"/>
      <c r="Q1069" s="0"/>
      <c r="R1069" s="0"/>
      <c r="S1069" s="0"/>
      <c r="T1069" s="0"/>
      <c r="U1069" s="0"/>
      <c r="V1069" s="0"/>
      <c r="AH1069" s="49" t="n">
        <f aca="false">IF($G1069&lt;&gt;"",AG1069,"")</f>
        <v>0</v>
      </c>
      <c r="AI1069" s="169"/>
      <c r="AJ1069" s="170"/>
    </row>
    <row r="1070" customFormat="false" ht="13" hidden="true" customHeight="false" outlineLevel="0" collapsed="false">
      <c r="A1070" s="0"/>
      <c r="B1070" s="167" t="str">
        <f aca="false">IF(B969&lt;&gt;"",B969,"")</f>
        <v/>
      </c>
      <c r="C1070" s="116" t="str">
        <f aca="false">IF(C969&lt;&gt;"",C969,"")</f>
        <v/>
      </c>
      <c r="D1070" s="116" t="str">
        <f aca="false">IF(D969&lt;&gt;"",D969,"")</f>
        <v/>
      </c>
      <c r="E1070" s="116" t="str">
        <f aca="false">IF(E969&lt;&gt;"",E969,"")</f>
        <v/>
      </c>
      <c r="F1070" s="116" t="n">
        <v>11</v>
      </c>
      <c r="G1070" s="168" t="n">
        <f aca="false">G969</f>
        <v>1</v>
      </c>
      <c r="H1070" s="49" t="n">
        <f aca="false">IF($G1070&lt;&gt;"",G1070,"")</f>
        <v>1</v>
      </c>
      <c r="I1070" s="169"/>
      <c r="J1070" s="170"/>
      <c r="K1070" s="171" t="str">
        <f aca="false">IF($B1070&lt;&gt;"",IF(I1070,(INDEX(P$1021:Q$1024,MATCH(H1070,P$1021:P$1024),2)/I1070)*1000,0),"")</f>
        <v/>
      </c>
      <c r="L1070" s="171" t="str">
        <f aca="false">IF(Q$11&lt;&gt;"",IF($B1070&lt;&gt;"",K1070-J1070,""),"")</f>
        <v/>
      </c>
      <c r="M1070" s="172" t="str">
        <f aca="false">IF(B1070&lt;&gt;"",RANK(L1070,L$1021:L$1120),"")</f>
        <v/>
      </c>
      <c r="N1070" s="172" t="str">
        <f aca="false">IF(B1070&lt;&gt;"",'Classement Général'!BK60,"")</f>
        <v/>
      </c>
      <c r="O1070" s="172" t="str">
        <f aca="false">IF(B161&lt;&gt;"",'Calculs (M1..M20)'!A63,"")</f>
        <v/>
      </c>
      <c r="P1070" s="0"/>
      <c r="Q1070" s="0"/>
      <c r="R1070" s="0"/>
      <c r="S1070" s="0"/>
      <c r="T1070" s="0"/>
      <c r="U1070" s="0"/>
      <c r="V1070" s="0"/>
      <c r="AH1070" s="49" t="n">
        <f aca="false">IF($G1070&lt;&gt;"",AG1070,"")</f>
        <v>0</v>
      </c>
      <c r="AI1070" s="169"/>
      <c r="AJ1070" s="170"/>
    </row>
    <row r="1071" customFormat="false" ht="13" hidden="true" customHeight="false" outlineLevel="0" collapsed="false">
      <c r="A1071" s="0"/>
      <c r="B1071" s="167" t="str">
        <f aca="false">IF(B970&lt;&gt;"",B970,"")</f>
        <v/>
      </c>
      <c r="C1071" s="116" t="str">
        <f aca="false">IF(C970&lt;&gt;"",C970,"")</f>
        <v/>
      </c>
      <c r="D1071" s="116" t="str">
        <f aca="false">IF(D970&lt;&gt;"",D970,"")</f>
        <v/>
      </c>
      <c r="E1071" s="116" t="str">
        <f aca="false">IF(E970&lt;&gt;"",E970,"")</f>
        <v/>
      </c>
      <c r="F1071" s="116" t="n">
        <v>11</v>
      </c>
      <c r="G1071" s="168" t="n">
        <f aca="false">G970</f>
        <v>1</v>
      </c>
      <c r="H1071" s="49" t="n">
        <f aca="false">IF($G1071&lt;&gt;"",G1071,"")</f>
        <v>1</v>
      </c>
      <c r="I1071" s="169"/>
      <c r="J1071" s="170"/>
      <c r="K1071" s="171" t="str">
        <f aca="false">IF($B1071&lt;&gt;"",IF(I1071,(INDEX(P$1021:Q$1024,MATCH(H1071,P$1021:P$1024),2)/I1071)*1000,0),"")</f>
        <v/>
      </c>
      <c r="L1071" s="171" t="str">
        <f aca="false">IF(Q$11&lt;&gt;"",IF($B1071&lt;&gt;"",K1071-J1071,""),"")</f>
        <v/>
      </c>
      <c r="M1071" s="172" t="str">
        <f aca="false">IF(B1071&lt;&gt;"",RANK(L1071,L$1021:L$1120),"")</f>
        <v/>
      </c>
      <c r="N1071" s="172" t="str">
        <f aca="false">IF(B1071&lt;&gt;"",'Classement Général'!BK61,"")</f>
        <v/>
      </c>
      <c r="O1071" s="172" t="str">
        <f aca="false">IF(B162&lt;&gt;"",'Calculs (M1..M20)'!A64,"")</f>
        <v/>
      </c>
      <c r="P1071" s="0"/>
      <c r="Q1071" s="0"/>
      <c r="R1071" s="0"/>
      <c r="S1071" s="0"/>
      <c r="T1071" s="0"/>
      <c r="U1071" s="0"/>
      <c r="V1071" s="0"/>
      <c r="AH1071" s="49" t="n">
        <f aca="false">IF($G1071&lt;&gt;"",AG1071,"")</f>
        <v>0</v>
      </c>
      <c r="AI1071" s="169"/>
      <c r="AJ1071" s="170"/>
    </row>
    <row r="1072" customFormat="false" ht="13" hidden="true" customHeight="false" outlineLevel="0" collapsed="false">
      <c r="A1072" s="0"/>
      <c r="B1072" s="167" t="str">
        <f aca="false">IF(B971&lt;&gt;"",B971,"")</f>
        <v/>
      </c>
      <c r="C1072" s="116" t="str">
        <f aca="false">IF(C971&lt;&gt;"",C971,"")</f>
        <v/>
      </c>
      <c r="D1072" s="116" t="str">
        <f aca="false">IF(D971&lt;&gt;"",D971,"")</f>
        <v/>
      </c>
      <c r="E1072" s="116" t="str">
        <f aca="false">IF(E971&lt;&gt;"",E971,"")</f>
        <v/>
      </c>
      <c r="F1072" s="116" t="n">
        <v>11</v>
      </c>
      <c r="G1072" s="168" t="n">
        <f aca="false">G971</f>
        <v>1</v>
      </c>
      <c r="H1072" s="49" t="n">
        <f aca="false">IF($G1072&lt;&gt;"",G1072,"")</f>
        <v>1</v>
      </c>
      <c r="I1072" s="169"/>
      <c r="J1072" s="170"/>
      <c r="K1072" s="171" t="str">
        <f aca="false">IF($B1072&lt;&gt;"",IF(I1072,(INDEX(P$1021:Q$1024,MATCH(H1072,P$1021:P$1024),2)/I1072)*1000,0),"")</f>
        <v/>
      </c>
      <c r="L1072" s="171" t="str">
        <f aca="false">IF(Q$11&lt;&gt;"",IF($B1072&lt;&gt;"",K1072-J1072,""),"")</f>
        <v/>
      </c>
      <c r="M1072" s="172" t="str">
        <f aca="false">IF(B1072&lt;&gt;"",RANK(L1072,L$1021:L$1120),"")</f>
        <v/>
      </c>
      <c r="N1072" s="172" t="str">
        <f aca="false">IF(B1072&lt;&gt;"",'Classement Général'!BK62,"")</f>
        <v/>
      </c>
      <c r="O1072" s="172" t="str">
        <f aca="false">IF(B163&lt;&gt;"",'Calculs (M1..M20)'!A65,"")</f>
        <v/>
      </c>
      <c r="P1072" s="0"/>
      <c r="Q1072" s="0"/>
      <c r="R1072" s="0"/>
      <c r="S1072" s="0"/>
      <c r="T1072" s="0"/>
      <c r="U1072" s="0"/>
      <c r="V1072" s="0"/>
      <c r="AH1072" s="49" t="n">
        <f aca="false">IF($G1072&lt;&gt;"",AG1072,"")</f>
        <v>0</v>
      </c>
      <c r="AI1072" s="169"/>
      <c r="AJ1072" s="170"/>
    </row>
    <row r="1073" customFormat="false" ht="13" hidden="true" customHeight="false" outlineLevel="0" collapsed="false">
      <c r="A1073" s="0"/>
      <c r="B1073" s="167" t="str">
        <f aca="false">IF(B972&lt;&gt;"",B972,"")</f>
        <v/>
      </c>
      <c r="C1073" s="116" t="str">
        <f aca="false">IF(C972&lt;&gt;"",C972,"")</f>
        <v/>
      </c>
      <c r="D1073" s="116" t="str">
        <f aca="false">IF(D972&lt;&gt;"",D972,"")</f>
        <v/>
      </c>
      <c r="E1073" s="116" t="str">
        <f aca="false">IF(E972&lt;&gt;"",E972,"")</f>
        <v/>
      </c>
      <c r="F1073" s="116" t="n">
        <v>11</v>
      </c>
      <c r="G1073" s="168" t="n">
        <f aca="false">G972</f>
        <v>1</v>
      </c>
      <c r="H1073" s="49" t="n">
        <f aca="false">IF($G1073&lt;&gt;"",G1073,"")</f>
        <v>1</v>
      </c>
      <c r="I1073" s="169"/>
      <c r="J1073" s="170"/>
      <c r="K1073" s="171" t="str">
        <f aca="false">IF($B1073&lt;&gt;"",IF(I1073,(INDEX(P$1021:Q$1024,MATCH(H1073,P$1021:P$1024),2)/I1073)*1000,0),"")</f>
        <v/>
      </c>
      <c r="L1073" s="171" t="str">
        <f aca="false">IF(Q$11&lt;&gt;"",IF($B1073&lt;&gt;"",K1073-J1073,""),"")</f>
        <v/>
      </c>
      <c r="M1073" s="172" t="str">
        <f aca="false">IF(B1073&lt;&gt;"",RANK(L1073,L$1021:L$1120),"")</f>
        <v/>
      </c>
      <c r="N1073" s="172" t="str">
        <f aca="false">IF(B1073&lt;&gt;"",'Classement Général'!BK63,"")</f>
        <v/>
      </c>
      <c r="O1073" s="172" t="str">
        <f aca="false">IF(B164&lt;&gt;"",'Calculs (M1..M20)'!A66,"")</f>
        <v/>
      </c>
      <c r="P1073" s="0"/>
      <c r="Q1073" s="0"/>
      <c r="R1073" s="0"/>
      <c r="S1073" s="0"/>
      <c r="T1073" s="0"/>
      <c r="U1073" s="0"/>
      <c r="V1073" s="0"/>
      <c r="AH1073" s="49" t="n">
        <f aca="false">IF($G1073&lt;&gt;"",AG1073,"")</f>
        <v>0</v>
      </c>
      <c r="AI1073" s="169"/>
      <c r="AJ1073" s="170"/>
    </row>
    <row r="1074" customFormat="false" ht="13" hidden="true" customHeight="false" outlineLevel="0" collapsed="false">
      <c r="A1074" s="0"/>
      <c r="B1074" s="167" t="str">
        <f aca="false">IF(B973&lt;&gt;"",B973,"")</f>
        <v/>
      </c>
      <c r="C1074" s="116" t="str">
        <f aca="false">IF(C973&lt;&gt;"",C973,"")</f>
        <v/>
      </c>
      <c r="D1074" s="116" t="str">
        <f aca="false">IF(D973&lt;&gt;"",D973,"")</f>
        <v/>
      </c>
      <c r="E1074" s="116" t="str">
        <f aca="false">IF(E973&lt;&gt;"",E973,"")</f>
        <v/>
      </c>
      <c r="F1074" s="116" t="n">
        <v>11</v>
      </c>
      <c r="G1074" s="168" t="n">
        <f aca="false">G973</f>
        <v>1</v>
      </c>
      <c r="H1074" s="49" t="n">
        <f aca="false">IF($G1074&lt;&gt;"",G1074,"")</f>
        <v>1</v>
      </c>
      <c r="I1074" s="169"/>
      <c r="J1074" s="170"/>
      <c r="K1074" s="171" t="str">
        <f aca="false">IF($B1074&lt;&gt;"",IF(I1074,(INDEX(P$1021:Q$1024,MATCH(H1074,P$1021:P$1024),2)/I1074)*1000,0),"")</f>
        <v/>
      </c>
      <c r="L1074" s="171" t="str">
        <f aca="false">IF(Q$11&lt;&gt;"",IF($B1074&lt;&gt;"",K1074-J1074,""),"")</f>
        <v/>
      </c>
      <c r="M1074" s="172" t="str">
        <f aca="false">IF(B1074&lt;&gt;"",RANK(L1074,L$1021:L$1120),"")</f>
        <v/>
      </c>
      <c r="N1074" s="172" t="str">
        <f aca="false">IF(B1074&lt;&gt;"",'Classement Général'!BK64,"")</f>
        <v/>
      </c>
      <c r="O1074" s="172" t="str">
        <f aca="false">IF(B165&lt;&gt;"",'Calculs (M1..M20)'!A67,"")</f>
        <v/>
      </c>
      <c r="P1074" s="0"/>
      <c r="Q1074" s="0"/>
      <c r="R1074" s="0"/>
      <c r="S1074" s="0"/>
      <c r="T1074" s="0"/>
      <c r="U1074" s="0"/>
      <c r="V1074" s="0"/>
      <c r="AH1074" s="49" t="n">
        <f aca="false">IF($G1074&lt;&gt;"",AG1074,"")</f>
        <v>0</v>
      </c>
      <c r="AI1074" s="169"/>
      <c r="AJ1074" s="170"/>
    </row>
    <row r="1075" customFormat="false" ht="13" hidden="true" customHeight="false" outlineLevel="0" collapsed="false">
      <c r="A1075" s="0"/>
      <c r="B1075" s="167" t="str">
        <f aca="false">IF(B974&lt;&gt;"",B974,"")</f>
        <v/>
      </c>
      <c r="C1075" s="116" t="str">
        <f aca="false">IF(C974&lt;&gt;"",C974,"")</f>
        <v/>
      </c>
      <c r="D1075" s="116" t="str">
        <f aca="false">IF(D974&lt;&gt;"",D974,"")</f>
        <v/>
      </c>
      <c r="E1075" s="116" t="str">
        <f aca="false">IF(E974&lt;&gt;"",E974,"")</f>
        <v/>
      </c>
      <c r="F1075" s="116" t="n">
        <v>11</v>
      </c>
      <c r="G1075" s="168" t="n">
        <f aca="false">G974</f>
        <v>1</v>
      </c>
      <c r="H1075" s="49" t="n">
        <f aca="false">IF($G1075&lt;&gt;"",G1075,"")</f>
        <v>1</v>
      </c>
      <c r="I1075" s="169"/>
      <c r="J1075" s="170"/>
      <c r="K1075" s="171" t="str">
        <f aca="false">IF($B1075&lt;&gt;"",IF(I1075,(INDEX(P$1021:Q$1024,MATCH(H1075,P$1021:P$1024),2)/I1075)*1000,0),"")</f>
        <v/>
      </c>
      <c r="L1075" s="171" t="str">
        <f aca="false">IF(Q$11&lt;&gt;"",IF($B1075&lt;&gt;"",K1075-J1075,""),"")</f>
        <v/>
      </c>
      <c r="M1075" s="172" t="str">
        <f aca="false">IF(B1075&lt;&gt;"",RANK(L1075,L$1021:L$1120),"")</f>
        <v/>
      </c>
      <c r="N1075" s="172" t="str">
        <f aca="false">IF(B1075&lt;&gt;"",'Classement Général'!BK65,"")</f>
        <v/>
      </c>
      <c r="O1075" s="172" t="str">
        <f aca="false">IF(B166&lt;&gt;"",'Calculs (M1..M20)'!A68,"")</f>
        <v/>
      </c>
      <c r="P1075" s="0"/>
      <c r="Q1075" s="0"/>
      <c r="R1075" s="0"/>
      <c r="S1075" s="0"/>
      <c r="T1075" s="0"/>
      <c r="U1075" s="0"/>
      <c r="V1075" s="0"/>
      <c r="AH1075" s="49" t="n">
        <f aca="false">IF($G1075&lt;&gt;"",AG1075,"")</f>
        <v>0</v>
      </c>
      <c r="AI1075" s="169"/>
      <c r="AJ1075" s="170"/>
    </row>
    <row r="1076" customFormat="false" ht="13" hidden="true" customHeight="false" outlineLevel="0" collapsed="false">
      <c r="A1076" s="0"/>
      <c r="B1076" s="167" t="str">
        <f aca="false">IF(B975&lt;&gt;"",B975,"")</f>
        <v/>
      </c>
      <c r="C1076" s="116" t="str">
        <f aca="false">IF(C975&lt;&gt;"",C975,"")</f>
        <v/>
      </c>
      <c r="D1076" s="116" t="str">
        <f aca="false">IF(D975&lt;&gt;"",D975,"")</f>
        <v/>
      </c>
      <c r="E1076" s="116" t="str">
        <f aca="false">IF(E975&lt;&gt;"",E975,"")</f>
        <v/>
      </c>
      <c r="F1076" s="116" t="n">
        <v>11</v>
      </c>
      <c r="G1076" s="168" t="n">
        <f aca="false">G975</f>
        <v>1</v>
      </c>
      <c r="H1076" s="49" t="n">
        <f aca="false">IF($G1076&lt;&gt;"",G1076,"")</f>
        <v>1</v>
      </c>
      <c r="I1076" s="169"/>
      <c r="J1076" s="170"/>
      <c r="K1076" s="171" t="str">
        <f aca="false">IF($B1076&lt;&gt;"",IF(I1076,(INDEX(P$1021:Q$1024,MATCH(H1076,P$1021:P$1024),2)/I1076)*1000,0),"")</f>
        <v/>
      </c>
      <c r="L1076" s="171" t="str">
        <f aca="false">IF(Q$11&lt;&gt;"",IF($B1076&lt;&gt;"",K1076-J1076,""),"")</f>
        <v/>
      </c>
      <c r="M1076" s="172" t="str">
        <f aca="false">IF(B1076&lt;&gt;"",RANK(L1076,L$1021:L$1120),"")</f>
        <v/>
      </c>
      <c r="N1076" s="172" t="str">
        <f aca="false">IF(B1076&lt;&gt;"",'Classement Général'!BK66,"")</f>
        <v/>
      </c>
      <c r="O1076" s="172" t="str">
        <f aca="false">IF(B167&lt;&gt;"",'Calculs (M1..M20)'!A69,"")</f>
        <v/>
      </c>
      <c r="P1076" s="0"/>
      <c r="Q1076" s="0"/>
      <c r="R1076" s="0"/>
      <c r="S1076" s="0"/>
      <c r="T1076" s="0"/>
      <c r="U1076" s="0"/>
      <c r="V1076" s="0"/>
      <c r="AH1076" s="49" t="n">
        <f aca="false">IF($G1076&lt;&gt;"",AG1076,"")</f>
        <v>0</v>
      </c>
      <c r="AI1076" s="169"/>
      <c r="AJ1076" s="170"/>
    </row>
    <row r="1077" customFormat="false" ht="13" hidden="true" customHeight="false" outlineLevel="0" collapsed="false">
      <c r="A1077" s="0"/>
      <c r="B1077" s="167" t="str">
        <f aca="false">IF(B976&lt;&gt;"",B976,"")</f>
        <v/>
      </c>
      <c r="C1077" s="116" t="str">
        <f aca="false">IF(C976&lt;&gt;"",C976,"")</f>
        <v/>
      </c>
      <c r="D1077" s="116" t="str">
        <f aca="false">IF(D976&lt;&gt;"",D976,"")</f>
        <v/>
      </c>
      <c r="E1077" s="116" t="str">
        <f aca="false">IF(E976&lt;&gt;"",E976,"")</f>
        <v/>
      </c>
      <c r="F1077" s="116" t="n">
        <v>11</v>
      </c>
      <c r="G1077" s="168" t="n">
        <f aca="false">G976</f>
        <v>1</v>
      </c>
      <c r="H1077" s="49" t="n">
        <f aca="false">IF($G1077&lt;&gt;"",G1077,"")</f>
        <v>1</v>
      </c>
      <c r="I1077" s="169"/>
      <c r="J1077" s="170"/>
      <c r="K1077" s="171" t="str">
        <f aca="false">IF($B1077&lt;&gt;"",IF(I1077,(INDEX(P$1021:Q$1024,MATCH(H1077,P$1021:P$1024),2)/I1077)*1000,0),"")</f>
        <v/>
      </c>
      <c r="L1077" s="171" t="str">
        <f aca="false">IF(Q$11&lt;&gt;"",IF($B1077&lt;&gt;"",K1077-J1077,""),"")</f>
        <v/>
      </c>
      <c r="M1077" s="172" t="str">
        <f aca="false">IF(B1077&lt;&gt;"",RANK(L1077,L$1021:L$1120),"")</f>
        <v/>
      </c>
      <c r="N1077" s="172" t="str">
        <f aca="false">IF(B1077&lt;&gt;"",'Classement Général'!BK67,"")</f>
        <v/>
      </c>
      <c r="O1077" s="172" t="str">
        <f aca="false">IF(B168&lt;&gt;"",'Calculs (M1..M20)'!A70,"")</f>
        <v/>
      </c>
      <c r="P1077" s="0"/>
      <c r="Q1077" s="0"/>
      <c r="R1077" s="0"/>
      <c r="S1077" s="0"/>
      <c r="T1077" s="0"/>
      <c r="U1077" s="0"/>
      <c r="V1077" s="0"/>
      <c r="AH1077" s="49" t="n">
        <f aca="false">IF($G1077&lt;&gt;"",AG1077,"")</f>
        <v>0</v>
      </c>
      <c r="AI1077" s="169"/>
      <c r="AJ1077" s="170"/>
    </row>
    <row r="1078" customFormat="false" ht="13" hidden="true" customHeight="false" outlineLevel="0" collapsed="false">
      <c r="A1078" s="0"/>
      <c r="B1078" s="167" t="str">
        <f aca="false">IF(B977&lt;&gt;"",B977,"")</f>
        <v/>
      </c>
      <c r="C1078" s="116" t="str">
        <f aca="false">IF(C977&lt;&gt;"",C977,"")</f>
        <v/>
      </c>
      <c r="D1078" s="116" t="str">
        <f aca="false">IF(D977&lt;&gt;"",D977,"")</f>
        <v/>
      </c>
      <c r="E1078" s="116" t="str">
        <f aca="false">IF(E977&lt;&gt;"",E977,"")</f>
        <v/>
      </c>
      <c r="F1078" s="116" t="n">
        <v>11</v>
      </c>
      <c r="G1078" s="168" t="n">
        <f aca="false">G977</f>
        <v>0</v>
      </c>
      <c r="H1078" s="49" t="n">
        <f aca="false">IF($G1078&lt;&gt;"",G1078,"")</f>
        <v>0</v>
      </c>
      <c r="I1078" s="169"/>
      <c r="J1078" s="170"/>
      <c r="K1078" s="171" t="str">
        <f aca="false">IF($B1078&lt;&gt;"",IF(I1078,(INDEX(P$1021:Q$1024,MATCH(H1078,P$1021:P$1024),2)/I1078)*1000,0),"")</f>
        <v/>
      </c>
      <c r="L1078" s="171" t="str">
        <f aca="false">IF(Q$11&lt;&gt;"",IF($B1078&lt;&gt;"",K1078-J1078,""),"")</f>
        <v/>
      </c>
      <c r="M1078" s="172" t="str">
        <f aca="false">IF(B1078&lt;&gt;"",RANK(L1078,L$1021:L$1120),"")</f>
        <v/>
      </c>
      <c r="N1078" s="172" t="str">
        <f aca="false">IF(B1078&lt;&gt;"",'Classement Général'!BK68,"")</f>
        <v/>
      </c>
      <c r="O1078" s="172" t="str">
        <f aca="false">IF(B169&lt;&gt;"",'Calculs (M1..M20)'!A71,"")</f>
        <v/>
      </c>
      <c r="P1078" s="0"/>
      <c r="Q1078" s="0"/>
      <c r="R1078" s="0"/>
      <c r="S1078" s="0"/>
      <c r="T1078" s="0"/>
      <c r="U1078" s="0"/>
      <c r="V1078" s="0"/>
      <c r="AH1078" s="49" t="n">
        <f aca="false">IF($G1078&lt;&gt;"",AG1078,"")</f>
        <v>0</v>
      </c>
      <c r="AI1078" s="169"/>
      <c r="AJ1078" s="170"/>
    </row>
    <row r="1079" customFormat="false" ht="13" hidden="true" customHeight="false" outlineLevel="0" collapsed="false">
      <c r="A1079" s="0"/>
      <c r="B1079" s="167" t="str">
        <f aca="false">IF(B978&lt;&gt;"",B978,"")</f>
        <v/>
      </c>
      <c r="C1079" s="116" t="str">
        <f aca="false">IF(C978&lt;&gt;"",C978,"")</f>
        <v/>
      </c>
      <c r="D1079" s="116" t="str">
        <f aca="false">IF(D978&lt;&gt;"",D978,"")</f>
        <v/>
      </c>
      <c r="E1079" s="116" t="str">
        <f aca="false">IF(E978&lt;&gt;"",E978,"")</f>
        <v/>
      </c>
      <c r="F1079" s="116" t="n">
        <v>11</v>
      </c>
      <c r="G1079" s="168" t="n">
        <f aca="false">G978</f>
        <v>0</v>
      </c>
      <c r="H1079" s="49" t="n">
        <f aca="false">IF($G1079&lt;&gt;"",G1079,"")</f>
        <v>0</v>
      </c>
      <c r="I1079" s="169"/>
      <c r="J1079" s="170"/>
      <c r="K1079" s="171" t="str">
        <f aca="false">IF($B1079&lt;&gt;"",IF(I1079,(INDEX(P$1021:Q$1024,MATCH(H1079,P$1021:P$1024),2)/I1079)*1000,0),"")</f>
        <v/>
      </c>
      <c r="L1079" s="171" t="str">
        <f aca="false">IF(Q$11&lt;&gt;"",IF($B1079&lt;&gt;"",K1079-J1079,""),"")</f>
        <v/>
      </c>
      <c r="M1079" s="172" t="str">
        <f aca="false">IF(B1079&lt;&gt;"",RANK(L1079,L$1021:L$1120),"")</f>
        <v/>
      </c>
      <c r="N1079" s="172" t="str">
        <f aca="false">IF(B1079&lt;&gt;"",'Classement Général'!BK69,"")</f>
        <v/>
      </c>
      <c r="O1079" s="172" t="str">
        <f aca="false">IF(B170&lt;&gt;"",'Calculs (M1..M20)'!A72,"")</f>
        <v/>
      </c>
      <c r="P1079" s="0"/>
      <c r="Q1079" s="0"/>
      <c r="R1079" s="0"/>
      <c r="S1079" s="0"/>
      <c r="T1079" s="0"/>
      <c r="U1079" s="0"/>
      <c r="V1079" s="0"/>
      <c r="AH1079" s="49" t="n">
        <f aca="false">IF($G1079&lt;&gt;"",AG1079,"")</f>
        <v>0</v>
      </c>
      <c r="AI1079" s="169"/>
      <c r="AJ1079" s="170"/>
    </row>
    <row r="1080" customFormat="false" ht="13" hidden="true" customHeight="false" outlineLevel="0" collapsed="false">
      <c r="A1080" s="0"/>
      <c r="B1080" s="167" t="str">
        <f aca="false">IF(B979&lt;&gt;"",B979,"")</f>
        <v/>
      </c>
      <c r="C1080" s="116" t="str">
        <f aca="false">IF(C979&lt;&gt;"",C979,"")</f>
        <v/>
      </c>
      <c r="D1080" s="116" t="str">
        <f aca="false">IF(D979&lt;&gt;"",D979,"")</f>
        <v/>
      </c>
      <c r="E1080" s="116" t="str">
        <f aca="false">IF(E979&lt;&gt;"",E979,"")</f>
        <v/>
      </c>
      <c r="F1080" s="116" t="n">
        <v>11</v>
      </c>
      <c r="G1080" s="168" t="n">
        <f aca="false">G979</f>
        <v>0</v>
      </c>
      <c r="H1080" s="49" t="n">
        <f aca="false">IF($G1080&lt;&gt;"",G1080,"")</f>
        <v>0</v>
      </c>
      <c r="I1080" s="169"/>
      <c r="J1080" s="170"/>
      <c r="K1080" s="171" t="str">
        <f aca="false">IF($B1080&lt;&gt;"",IF(I1080,(INDEX(P$1021:Q$1024,MATCH(H1080,P$1021:P$1024),2)/I1080)*1000,0),"")</f>
        <v/>
      </c>
      <c r="L1080" s="171" t="str">
        <f aca="false">IF(Q$11&lt;&gt;"",IF($B1080&lt;&gt;"",K1080-J1080,""),"")</f>
        <v/>
      </c>
      <c r="M1080" s="172" t="str">
        <f aca="false">IF(B1080&lt;&gt;"",RANK(L1080,L$1021:L$1120),"")</f>
        <v/>
      </c>
      <c r="N1080" s="172" t="str">
        <f aca="false">IF(B1080&lt;&gt;"",'Classement Général'!BK70,"")</f>
        <v/>
      </c>
      <c r="O1080" s="172" t="str">
        <f aca="false">IF(B171&lt;&gt;"",'Calculs (M1..M20)'!A73,"")</f>
        <v/>
      </c>
      <c r="P1080" s="0"/>
      <c r="Q1080" s="0"/>
      <c r="R1080" s="0"/>
      <c r="S1080" s="0"/>
      <c r="T1080" s="0"/>
      <c r="U1080" s="0"/>
      <c r="V1080" s="0"/>
      <c r="AH1080" s="49" t="n">
        <f aca="false">IF($G1080&lt;&gt;"",AG1080,"")</f>
        <v>0</v>
      </c>
      <c r="AI1080" s="169"/>
      <c r="AJ1080" s="170"/>
    </row>
    <row r="1081" customFormat="false" ht="13" hidden="true" customHeight="false" outlineLevel="0" collapsed="false">
      <c r="A1081" s="0"/>
      <c r="B1081" s="167" t="str">
        <f aca="false">IF(B980&lt;&gt;"",B980,"")</f>
        <v/>
      </c>
      <c r="C1081" s="116" t="str">
        <f aca="false">IF(C980&lt;&gt;"",C980,"")</f>
        <v/>
      </c>
      <c r="D1081" s="116" t="str">
        <f aca="false">IF(D980&lt;&gt;"",D980,"")</f>
        <v/>
      </c>
      <c r="E1081" s="116" t="str">
        <f aca="false">IF(E980&lt;&gt;"",E980,"")</f>
        <v/>
      </c>
      <c r="F1081" s="116" t="n">
        <v>11</v>
      </c>
      <c r="G1081" s="168" t="n">
        <f aca="false">G980</f>
        <v>0</v>
      </c>
      <c r="H1081" s="49" t="n">
        <f aca="false">IF($G1081&lt;&gt;"",G1081,"")</f>
        <v>0</v>
      </c>
      <c r="I1081" s="169"/>
      <c r="J1081" s="170"/>
      <c r="K1081" s="171" t="str">
        <f aca="false">IF($B1081&lt;&gt;"",IF(I1081,(INDEX(P$1021:Q$1024,MATCH(H1081,P$1021:P$1024),2)/I1081)*1000,0),"")</f>
        <v/>
      </c>
      <c r="L1081" s="171" t="str">
        <f aca="false">IF(Q$11&lt;&gt;"",IF($B1081&lt;&gt;"",K1081-J1081,""),"")</f>
        <v/>
      </c>
      <c r="M1081" s="172" t="str">
        <f aca="false">IF(B1081&lt;&gt;"",RANK(L1081,L$1021:L$1120),"")</f>
        <v/>
      </c>
      <c r="N1081" s="172" t="str">
        <f aca="false">IF(B1081&lt;&gt;"",'Classement Général'!BK71,"")</f>
        <v/>
      </c>
      <c r="O1081" s="172" t="str">
        <f aca="false">IF(B172&lt;&gt;"",'Calculs (M1..M20)'!A74,"")</f>
        <v/>
      </c>
      <c r="P1081" s="0"/>
      <c r="Q1081" s="0"/>
      <c r="R1081" s="0"/>
      <c r="S1081" s="0"/>
      <c r="T1081" s="0"/>
      <c r="U1081" s="0"/>
      <c r="V1081" s="0"/>
      <c r="AH1081" s="49" t="n">
        <f aca="false">IF($G1081&lt;&gt;"",AG1081,"")</f>
        <v>0</v>
      </c>
      <c r="AI1081" s="169"/>
      <c r="AJ1081" s="170"/>
    </row>
    <row r="1082" customFormat="false" ht="13" hidden="true" customHeight="false" outlineLevel="0" collapsed="false">
      <c r="A1082" s="0"/>
      <c r="B1082" s="167" t="str">
        <f aca="false">IF(B981&lt;&gt;"",B981,"")</f>
        <v/>
      </c>
      <c r="C1082" s="116" t="str">
        <f aca="false">IF(C981&lt;&gt;"",C981,"")</f>
        <v/>
      </c>
      <c r="D1082" s="116" t="str">
        <f aca="false">IF(D981&lt;&gt;"",D981,"")</f>
        <v/>
      </c>
      <c r="E1082" s="116" t="str">
        <f aca="false">IF(E981&lt;&gt;"",E981,"")</f>
        <v/>
      </c>
      <c r="F1082" s="116" t="n">
        <v>11</v>
      </c>
      <c r="G1082" s="168" t="n">
        <f aca="false">G981</f>
        <v>0</v>
      </c>
      <c r="H1082" s="49" t="n">
        <f aca="false">IF($G1082&lt;&gt;"",G1082,"")</f>
        <v>0</v>
      </c>
      <c r="I1082" s="169"/>
      <c r="J1082" s="170"/>
      <c r="K1082" s="171" t="str">
        <f aca="false">IF($B1082&lt;&gt;"",IF(I1082,(INDEX(P$1021:Q$1024,MATCH(H1082,P$1021:P$1024),2)/I1082)*1000,0),"")</f>
        <v/>
      </c>
      <c r="L1082" s="171" t="str">
        <f aca="false">IF(Q$11&lt;&gt;"",IF($B1082&lt;&gt;"",K1082-J1082,""),"")</f>
        <v/>
      </c>
      <c r="M1082" s="172" t="str">
        <f aca="false">IF(B1082&lt;&gt;"",RANK(L1082,L$1021:L$1120),"")</f>
        <v/>
      </c>
      <c r="N1082" s="172" t="str">
        <f aca="false">IF(B1082&lt;&gt;"",'Classement Général'!BK72,"")</f>
        <v/>
      </c>
      <c r="O1082" s="172" t="str">
        <f aca="false">IF(B173&lt;&gt;"",'Calculs (M1..M20)'!A75,"")</f>
        <v/>
      </c>
      <c r="P1082" s="0"/>
      <c r="Q1082" s="0"/>
      <c r="R1082" s="0"/>
      <c r="S1082" s="0"/>
      <c r="T1082" s="0"/>
      <c r="U1082" s="0"/>
      <c r="V1082" s="0"/>
      <c r="AH1082" s="49" t="n">
        <f aca="false">IF($G1082&lt;&gt;"",AG1082,"")</f>
        <v>0</v>
      </c>
      <c r="AI1082" s="169"/>
      <c r="AJ1082" s="170"/>
    </row>
    <row r="1083" customFormat="false" ht="13" hidden="true" customHeight="false" outlineLevel="0" collapsed="false">
      <c r="A1083" s="0"/>
      <c r="B1083" s="167" t="str">
        <f aca="false">IF(B982&lt;&gt;"",B982,"")</f>
        <v/>
      </c>
      <c r="C1083" s="116" t="str">
        <f aca="false">IF(C982&lt;&gt;"",C982,"")</f>
        <v/>
      </c>
      <c r="D1083" s="116" t="str">
        <f aca="false">IF(D982&lt;&gt;"",D982,"")</f>
        <v/>
      </c>
      <c r="E1083" s="116" t="str">
        <f aca="false">IF(E982&lt;&gt;"",E982,"")</f>
        <v/>
      </c>
      <c r="F1083" s="116" t="n">
        <v>11</v>
      </c>
      <c r="G1083" s="168" t="n">
        <f aca="false">G982</f>
        <v>0</v>
      </c>
      <c r="H1083" s="49" t="n">
        <f aca="false">IF($G1083&lt;&gt;"",G1083,"")</f>
        <v>0</v>
      </c>
      <c r="I1083" s="169"/>
      <c r="J1083" s="170"/>
      <c r="K1083" s="171" t="str">
        <f aca="false">IF($B1083&lt;&gt;"",IF(I1083,(INDEX(P$1021:Q$1024,MATCH(H1083,P$1021:P$1024),2)/I1083)*1000,0),"")</f>
        <v/>
      </c>
      <c r="L1083" s="171" t="str">
        <f aca="false">IF(Q$11&lt;&gt;"",IF($B1083&lt;&gt;"",K1083-J1083,""),"")</f>
        <v/>
      </c>
      <c r="M1083" s="172" t="str">
        <f aca="false">IF(B1083&lt;&gt;"",RANK(L1083,L$1021:L$1120),"")</f>
        <v/>
      </c>
      <c r="N1083" s="172" t="str">
        <f aca="false">IF(B1083&lt;&gt;"",'Classement Général'!BK73,"")</f>
        <v/>
      </c>
      <c r="O1083" s="172" t="str">
        <f aca="false">IF(B174&lt;&gt;"",'Calculs (M1..M20)'!A76,"")</f>
        <v/>
      </c>
      <c r="P1083" s="0"/>
      <c r="Q1083" s="0"/>
      <c r="R1083" s="0"/>
      <c r="S1083" s="0"/>
      <c r="T1083" s="0"/>
      <c r="U1083" s="0"/>
      <c r="V1083" s="0"/>
      <c r="AH1083" s="49" t="n">
        <f aca="false">IF($G1083&lt;&gt;"",AG1083,"")</f>
        <v>0</v>
      </c>
      <c r="AI1083" s="169"/>
      <c r="AJ1083" s="170"/>
    </row>
    <row r="1084" customFormat="false" ht="13" hidden="true" customHeight="false" outlineLevel="0" collapsed="false">
      <c r="A1084" s="0"/>
      <c r="B1084" s="167" t="str">
        <f aca="false">IF(B983&lt;&gt;"",B983,"")</f>
        <v/>
      </c>
      <c r="C1084" s="116" t="str">
        <f aca="false">IF(C983&lt;&gt;"",C983,"")</f>
        <v/>
      </c>
      <c r="D1084" s="116" t="str">
        <f aca="false">IF(D983&lt;&gt;"",D983,"")</f>
        <v/>
      </c>
      <c r="E1084" s="116" t="str">
        <f aca="false">IF(E983&lt;&gt;"",E983,"")</f>
        <v/>
      </c>
      <c r="F1084" s="116" t="n">
        <v>11</v>
      </c>
      <c r="G1084" s="168" t="n">
        <f aca="false">G983</f>
        <v>0</v>
      </c>
      <c r="H1084" s="49" t="n">
        <f aca="false">IF($G1084&lt;&gt;"",G1084,"")</f>
        <v>0</v>
      </c>
      <c r="I1084" s="169"/>
      <c r="J1084" s="170"/>
      <c r="K1084" s="171" t="str">
        <f aca="false">IF($B1084&lt;&gt;"",IF(I1084,(INDEX(P$1021:Q$1024,MATCH(H1084,P$1021:P$1024),2)/I1084)*1000,0),"")</f>
        <v/>
      </c>
      <c r="L1084" s="171" t="str">
        <f aca="false">IF(Q$11&lt;&gt;"",IF($B1084&lt;&gt;"",K1084-J1084,""),"")</f>
        <v/>
      </c>
      <c r="M1084" s="172" t="str">
        <f aca="false">IF(B1084&lt;&gt;"",RANK(L1084,L$1021:L$1120),"")</f>
        <v/>
      </c>
      <c r="N1084" s="172" t="str">
        <f aca="false">IF(B1084&lt;&gt;"",'Classement Général'!BK74,"")</f>
        <v/>
      </c>
      <c r="O1084" s="172" t="str">
        <f aca="false">IF(B175&lt;&gt;"",'Calculs (M1..M20)'!A77,"")</f>
        <v/>
      </c>
      <c r="P1084" s="0"/>
      <c r="Q1084" s="0"/>
      <c r="R1084" s="0"/>
      <c r="S1084" s="0"/>
      <c r="T1084" s="0"/>
      <c r="U1084" s="0"/>
      <c r="V1084" s="0"/>
      <c r="AH1084" s="49" t="n">
        <f aca="false">IF($G1084&lt;&gt;"",AG1084,"")</f>
        <v>0</v>
      </c>
      <c r="AI1084" s="169"/>
      <c r="AJ1084" s="170"/>
    </row>
    <row r="1085" customFormat="false" ht="13" hidden="true" customHeight="false" outlineLevel="0" collapsed="false">
      <c r="A1085" s="0"/>
      <c r="B1085" s="167" t="str">
        <f aca="false">IF(B984&lt;&gt;"",B984,"")</f>
        <v/>
      </c>
      <c r="C1085" s="116" t="str">
        <f aca="false">IF(C984&lt;&gt;"",C984,"")</f>
        <v/>
      </c>
      <c r="D1085" s="116" t="str">
        <f aca="false">IF(D984&lt;&gt;"",D984,"")</f>
        <v/>
      </c>
      <c r="E1085" s="116" t="str">
        <f aca="false">IF(E984&lt;&gt;"",E984,"")</f>
        <v/>
      </c>
      <c r="F1085" s="116" t="n">
        <v>11</v>
      </c>
      <c r="G1085" s="168" t="n">
        <f aca="false">G984</f>
        <v>0</v>
      </c>
      <c r="H1085" s="49" t="n">
        <f aca="false">IF($G1085&lt;&gt;"",G1085,"")</f>
        <v>0</v>
      </c>
      <c r="I1085" s="169"/>
      <c r="J1085" s="170"/>
      <c r="K1085" s="171" t="str">
        <f aca="false">IF($B1085&lt;&gt;"",IF(I1085,(INDEX(P$1021:Q$1024,MATCH(H1085,P$1021:P$1024),2)/I1085)*1000,0),"")</f>
        <v/>
      </c>
      <c r="L1085" s="171" t="str">
        <f aca="false">IF(Q$11&lt;&gt;"",IF($B1085&lt;&gt;"",K1085-J1085,""),"")</f>
        <v/>
      </c>
      <c r="M1085" s="172" t="str">
        <f aca="false">IF(B1085&lt;&gt;"",RANK(L1085,L$1021:L$1120),"")</f>
        <v/>
      </c>
      <c r="N1085" s="172" t="str">
        <f aca="false">IF(B1085&lt;&gt;"",'Classement Général'!BK75,"")</f>
        <v/>
      </c>
      <c r="O1085" s="172" t="str">
        <f aca="false">IF(B176&lt;&gt;"",'Calculs (M1..M20)'!A78,"")</f>
        <v/>
      </c>
      <c r="P1085" s="0"/>
      <c r="Q1085" s="0"/>
      <c r="R1085" s="0"/>
      <c r="S1085" s="0"/>
      <c r="T1085" s="0"/>
      <c r="U1085" s="0"/>
      <c r="V1085" s="0"/>
      <c r="AH1085" s="49" t="n">
        <f aca="false">IF($G1085&lt;&gt;"",AG1085,"")</f>
        <v>0</v>
      </c>
      <c r="AI1085" s="169"/>
      <c r="AJ1085" s="170"/>
    </row>
    <row r="1086" customFormat="false" ht="13" hidden="true" customHeight="false" outlineLevel="0" collapsed="false">
      <c r="A1086" s="0"/>
      <c r="B1086" s="167" t="str">
        <f aca="false">IF(B985&lt;&gt;"",B985,"")</f>
        <v/>
      </c>
      <c r="C1086" s="116" t="str">
        <f aca="false">IF(C985&lt;&gt;"",C985,"")</f>
        <v/>
      </c>
      <c r="D1086" s="116" t="str">
        <f aca="false">IF(D985&lt;&gt;"",D985,"")</f>
        <v/>
      </c>
      <c r="E1086" s="116" t="str">
        <f aca="false">IF(E985&lt;&gt;"",E985,"")</f>
        <v/>
      </c>
      <c r="F1086" s="116" t="n">
        <v>11</v>
      </c>
      <c r="G1086" s="168" t="n">
        <f aca="false">G985</f>
        <v>0</v>
      </c>
      <c r="H1086" s="49" t="n">
        <f aca="false">IF($G1086&lt;&gt;"",G1086,"")</f>
        <v>0</v>
      </c>
      <c r="I1086" s="169"/>
      <c r="J1086" s="170"/>
      <c r="K1086" s="171" t="str">
        <f aca="false">IF($B1086&lt;&gt;"",IF(I1086,(INDEX(P$1021:Q$1024,MATCH(H1086,P$1021:P$1024),2)/I1086)*1000,0),"")</f>
        <v/>
      </c>
      <c r="L1086" s="171" t="str">
        <f aca="false">IF(Q$11&lt;&gt;"",IF($B1086&lt;&gt;"",K1086-J1086,""),"")</f>
        <v/>
      </c>
      <c r="M1086" s="172" t="str">
        <f aca="false">IF(B1086&lt;&gt;"",RANK(L1086,L$1021:L$1120),"")</f>
        <v/>
      </c>
      <c r="N1086" s="172" t="str">
        <f aca="false">IF(B1086&lt;&gt;"",'Classement Général'!BK76,"")</f>
        <v/>
      </c>
      <c r="O1086" s="172" t="str">
        <f aca="false">IF(B177&lt;&gt;"",'Calculs (M1..M20)'!A79,"")</f>
        <v/>
      </c>
      <c r="P1086" s="0"/>
      <c r="Q1086" s="0"/>
      <c r="R1086" s="0"/>
      <c r="S1086" s="0"/>
      <c r="T1086" s="0"/>
      <c r="U1086" s="0"/>
      <c r="V1086" s="0"/>
      <c r="AH1086" s="49" t="n">
        <f aca="false">IF($G1086&lt;&gt;"",AG1086,"")</f>
        <v>0</v>
      </c>
      <c r="AI1086" s="169"/>
      <c r="AJ1086" s="170"/>
    </row>
    <row r="1087" customFormat="false" ht="13" hidden="true" customHeight="false" outlineLevel="0" collapsed="false">
      <c r="A1087" s="0"/>
      <c r="B1087" s="167" t="str">
        <f aca="false">IF(B986&lt;&gt;"",B986,"")</f>
        <v/>
      </c>
      <c r="C1087" s="116" t="str">
        <f aca="false">IF(C986&lt;&gt;"",C986,"")</f>
        <v/>
      </c>
      <c r="D1087" s="116" t="str">
        <f aca="false">IF(D986&lt;&gt;"",D986,"")</f>
        <v/>
      </c>
      <c r="E1087" s="116" t="str">
        <f aca="false">IF(E986&lt;&gt;"",E986,"")</f>
        <v/>
      </c>
      <c r="F1087" s="116" t="n">
        <v>11</v>
      </c>
      <c r="G1087" s="168" t="n">
        <f aca="false">G986</f>
        <v>0</v>
      </c>
      <c r="H1087" s="49" t="n">
        <f aca="false">IF($G1087&lt;&gt;"",G1087,"")</f>
        <v>0</v>
      </c>
      <c r="I1087" s="169"/>
      <c r="J1087" s="170"/>
      <c r="K1087" s="171" t="str">
        <f aca="false">IF($B1087&lt;&gt;"",IF(I1087,(INDEX(P$1021:Q$1024,MATCH(H1087,P$1021:P$1024),2)/I1087)*1000,0),"")</f>
        <v/>
      </c>
      <c r="L1087" s="171" t="str">
        <f aca="false">IF(Q$11&lt;&gt;"",IF($B1087&lt;&gt;"",K1087-J1087,""),"")</f>
        <v/>
      </c>
      <c r="M1087" s="172" t="str">
        <f aca="false">IF(B1087&lt;&gt;"",RANK(L1087,L$1021:L$1120),"")</f>
        <v/>
      </c>
      <c r="N1087" s="172" t="str">
        <f aca="false">IF(B1087&lt;&gt;"",'Classement Général'!BK77,"")</f>
        <v/>
      </c>
      <c r="O1087" s="172" t="str">
        <f aca="false">IF(B178&lt;&gt;"",'Calculs (M1..M20)'!A80,"")</f>
        <v/>
      </c>
      <c r="P1087" s="0"/>
      <c r="Q1087" s="0"/>
      <c r="R1087" s="0"/>
      <c r="S1087" s="0"/>
      <c r="T1087" s="0"/>
      <c r="U1087" s="0"/>
      <c r="V1087" s="0"/>
      <c r="AH1087" s="49" t="n">
        <f aca="false">IF($G1087&lt;&gt;"",AG1087,"")</f>
        <v>0</v>
      </c>
      <c r="AI1087" s="169"/>
      <c r="AJ1087" s="170"/>
    </row>
    <row r="1088" customFormat="false" ht="13" hidden="true" customHeight="false" outlineLevel="0" collapsed="false">
      <c r="A1088" s="0"/>
      <c r="B1088" s="167" t="str">
        <f aca="false">IF(B987&lt;&gt;"",B987,"")</f>
        <v/>
      </c>
      <c r="C1088" s="116" t="str">
        <f aca="false">IF(C987&lt;&gt;"",C987,"")</f>
        <v/>
      </c>
      <c r="D1088" s="116" t="str">
        <f aca="false">IF(D987&lt;&gt;"",D987,"")</f>
        <v/>
      </c>
      <c r="E1088" s="116" t="str">
        <f aca="false">IF(E987&lt;&gt;"",E987,"")</f>
        <v/>
      </c>
      <c r="F1088" s="116" t="n">
        <v>11</v>
      </c>
      <c r="G1088" s="168" t="n">
        <f aca="false">G987</f>
        <v>0</v>
      </c>
      <c r="H1088" s="49" t="n">
        <f aca="false">IF($G1088&lt;&gt;"",G1088,"")</f>
        <v>0</v>
      </c>
      <c r="I1088" s="169"/>
      <c r="J1088" s="170"/>
      <c r="K1088" s="171" t="str">
        <f aca="false">IF($B1088&lt;&gt;"",IF(I1088,(INDEX(P$1021:Q$1024,MATCH(H1088,P$1021:P$1024),2)/I1088)*1000,0),"")</f>
        <v/>
      </c>
      <c r="L1088" s="171" t="str">
        <f aca="false">IF(Q$11&lt;&gt;"",IF($B1088&lt;&gt;"",K1088-J1088,""),"")</f>
        <v/>
      </c>
      <c r="M1088" s="172" t="str">
        <f aca="false">IF(B1088&lt;&gt;"",RANK(L1088,L$1021:L$1120),"")</f>
        <v/>
      </c>
      <c r="N1088" s="172" t="str">
        <f aca="false">IF(B1088&lt;&gt;"",'Classement Général'!BK78,"")</f>
        <v/>
      </c>
      <c r="O1088" s="172" t="str">
        <f aca="false">IF(B179&lt;&gt;"",'Calculs (M1..M20)'!A81,"")</f>
        <v/>
      </c>
      <c r="P1088" s="0"/>
      <c r="Q1088" s="0"/>
      <c r="R1088" s="0"/>
      <c r="S1088" s="0"/>
      <c r="T1088" s="0"/>
      <c r="U1088" s="0"/>
      <c r="V1088" s="0"/>
      <c r="AH1088" s="49" t="n">
        <f aca="false">IF($G1088&lt;&gt;"",AG1088,"")</f>
        <v>0</v>
      </c>
      <c r="AI1088" s="169"/>
      <c r="AJ1088" s="170"/>
    </row>
    <row r="1089" customFormat="false" ht="13" hidden="true" customHeight="false" outlineLevel="0" collapsed="false">
      <c r="A1089" s="0"/>
      <c r="B1089" s="167" t="str">
        <f aca="false">IF(B988&lt;&gt;"",B988,"")</f>
        <v/>
      </c>
      <c r="C1089" s="116" t="str">
        <f aca="false">IF(C988&lt;&gt;"",C988,"")</f>
        <v/>
      </c>
      <c r="D1089" s="116" t="str">
        <f aca="false">IF(D988&lt;&gt;"",D988,"")</f>
        <v/>
      </c>
      <c r="E1089" s="116" t="str">
        <f aca="false">IF(E988&lt;&gt;"",E988,"")</f>
        <v/>
      </c>
      <c r="F1089" s="116" t="n">
        <v>11</v>
      </c>
      <c r="G1089" s="168" t="n">
        <f aca="false">G988</f>
        <v>0</v>
      </c>
      <c r="H1089" s="49" t="n">
        <f aca="false">IF($G1089&lt;&gt;"",G1089,"")</f>
        <v>0</v>
      </c>
      <c r="I1089" s="169"/>
      <c r="J1089" s="170"/>
      <c r="K1089" s="171" t="str">
        <f aca="false">IF($B1089&lt;&gt;"",IF(I1089,(INDEX(P$1021:Q$1024,MATCH(H1089,P$1021:P$1024),2)/I1089)*1000,0),"")</f>
        <v/>
      </c>
      <c r="L1089" s="171" t="str">
        <f aca="false">IF(Q$11&lt;&gt;"",IF($B1089&lt;&gt;"",K1089-J1089,""),"")</f>
        <v/>
      </c>
      <c r="M1089" s="172" t="str">
        <f aca="false">IF(B1089&lt;&gt;"",RANK(L1089,L$1021:L$1120),"")</f>
        <v/>
      </c>
      <c r="N1089" s="172" t="str">
        <f aca="false">IF(B1089&lt;&gt;"",'Classement Général'!BK79,"")</f>
        <v/>
      </c>
      <c r="O1089" s="172" t="str">
        <f aca="false">IF(B180&lt;&gt;"",'Calculs (M1..M20)'!A82,"")</f>
        <v/>
      </c>
      <c r="P1089" s="0"/>
      <c r="Q1089" s="0"/>
      <c r="R1089" s="0"/>
      <c r="S1089" s="0"/>
      <c r="T1089" s="0"/>
      <c r="U1089" s="0"/>
      <c r="V1089" s="0"/>
      <c r="AH1089" s="49" t="n">
        <f aca="false">IF($G1089&lt;&gt;"",AG1089,"")</f>
        <v>0</v>
      </c>
      <c r="AI1089" s="169"/>
      <c r="AJ1089" s="170"/>
    </row>
    <row r="1090" customFormat="false" ht="13" hidden="true" customHeight="false" outlineLevel="0" collapsed="false">
      <c r="A1090" s="0"/>
      <c r="B1090" s="167" t="str">
        <f aca="false">IF(B989&lt;&gt;"",B989,"")</f>
        <v/>
      </c>
      <c r="C1090" s="116" t="str">
        <f aca="false">IF(C989&lt;&gt;"",C989,"")</f>
        <v/>
      </c>
      <c r="D1090" s="116" t="str">
        <f aca="false">IF(D989&lt;&gt;"",D989,"")</f>
        <v/>
      </c>
      <c r="E1090" s="116" t="str">
        <f aca="false">IF(E989&lt;&gt;"",E989,"")</f>
        <v/>
      </c>
      <c r="F1090" s="116" t="n">
        <v>11</v>
      </c>
      <c r="G1090" s="168" t="n">
        <f aca="false">G989</f>
        <v>0</v>
      </c>
      <c r="H1090" s="49" t="n">
        <f aca="false">IF($G1090&lt;&gt;"",G1090,"")</f>
        <v>0</v>
      </c>
      <c r="I1090" s="169"/>
      <c r="J1090" s="170"/>
      <c r="K1090" s="171" t="str">
        <f aca="false">IF($B1090&lt;&gt;"",IF(I1090,(INDEX(P$1021:Q$1024,MATCH(H1090,P$1021:P$1024),2)/I1090)*1000,0),"")</f>
        <v/>
      </c>
      <c r="L1090" s="171" t="str">
        <f aca="false">IF(Q$11&lt;&gt;"",IF($B1090&lt;&gt;"",K1090-J1090,""),"")</f>
        <v/>
      </c>
      <c r="M1090" s="172" t="str">
        <f aca="false">IF(B1090&lt;&gt;"",RANK(L1090,L$1021:L$1120),"")</f>
        <v/>
      </c>
      <c r="N1090" s="172" t="str">
        <f aca="false">IF(B1090&lt;&gt;"",'Classement Général'!BK80,"")</f>
        <v/>
      </c>
      <c r="O1090" s="172" t="str">
        <f aca="false">IF(B181&lt;&gt;"",'Calculs (M1..M20)'!A83,"")</f>
        <v/>
      </c>
      <c r="P1090" s="0"/>
      <c r="Q1090" s="0"/>
      <c r="R1090" s="0"/>
      <c r="S1090" s="0"/>
      <c r="T1090" s="0"/>
      <c r="U1090" s="0"/>
      <c r="V1090" s="0"/>
      <c r="AH1090" s="49" t="n">
        <f aca="false">IF($G1090&lt;&gt;"",AG1090,"")</f>
        <v>0</v>
      </c>
      <c r="AI1090" s="169"/>
      <c r="AJ1090" s="170"/>
    </row>
    <row r="1091" customFormat="false" ht="13" hidden="true" customHeight="false" outlineLevel="0" collapsed="false">
      <c r="A1091" s="0"/>
      <c r="B1091" s="167" t="str">
        <f aca="false">IF(B990&lt;&gt;"",B990,"")</f>
        <v/>
      </c>
      <c r="C1091" s="116" t="str">
        <f aca="false">IF(C990&lt;&gt;"",C990,"")</f>
        <v/>
      </c>
      <c r="D1091" s="116" t="str">
        <f aca="false">IF(D990&lt;&gt;"",D990,"")</f>
        <v/>
      </c>
      <c r="E1091" s="116" t="str">
        <f aca="false">IF(E990&lt;&gt;"",E990,"")</f>
        <v/>
      </c>
      <c r="F1091" s="116" t="n">
        <v>11</v>
      </c>
      <c r="G1091" s="168" t="n">
        <f aca="false">G990</f>
        <v>0</v>
      </c>
      <c r="H1091" s="49" t="n">
        <f aca="false">IF($G1091&lt;&gt;"",G1091,"")</f>
        <v>0</v>
      </c>
      <c r="I1091" s="169"/>
      <c r="J1091" s="170"/>
      <c r="K1091" s="171" t="str">
        <f aca="false">IF($B1091&lt;&gt;"",IF(I1091,(INDEX(P$1021:Q$1024,MATCH(H1091,P$1021:P$1024),2)/I1091)*1000,0),"")</f>
        <v/>
      </c>
      <c r="L1091" s="171" t="str">
        <f aca="false">IF(Q$11&lt;&gt;"",IF($B1091&lt;&gt;"",K1091-J1091,""),"")</f>
        <v/>
      </c>
      <c r="M1091" s="172" t="str">
        <f aca="false">IF(B1091&lt;&gt;"",RANK(L1091,L$1021:L$1120),"")</f>
        <v/>
      </c>
      <c r="N1091" s="172" t="str">
        <f aca="false">IF(B1091&lt;&gt;"",'Classement Général'!BK81,"")</f>
        <v/>
      </c>
      <c r="O1091" s="172" t="str">
        <f aca="false">IF(B182&lt;&gt;"",'Calculs (M1..M20)'!A84,"")</f>
        <v/>
      </c>
      <c r="P1091" s="0"/>
      <c r="Q1091" s="0"/>
      <c r="R1091" s="0"/>
      <c r="S1091" s="0"/>
      <c r="T1091" s="0"/>
      <c r="U1091" s="0"/>
      <c r="V1091" s="0"/>
      <c r="AH1091" s="49" t="n">
        <f aca="false">IF($G1091&lt;&gt;"",AG1091,"")</f>
        <v>0</v>
      </c>
      <c r="AI1091" s="169"/>
      <c r="AJ1091" s="170"/>
    </row>
    <row r="1092" customFormat="false" ht="13" hidden="true" customHeight="false" outlineLevel="0" collapsed="false">
      <c r="A1092" s="0"/>
      <c r="B1092" s="167" t="str">
        <f aca="false">IF(B991&lt;&gt;"",B991,"")</f>
        <v/>
      </c>
      <c r="C1092" s="116" t="str">
        <f aca="false">IF(C991&lt;&gt;"",C991,"")</f>
        <v/>
      </c>
      <c r="D1092" s="116" t="str">
        <f aca="false">IF(D991&lt;&gt;"",D991,"")</f>
        <v/>
      </c>
      <c r="E1092" s="116" t="str">
        <f aca="false">IF(E991&lt;&gt;"",E991,"")</f>
        <v/>
      </c>
      <c r="F1092" s="116" t="n">
        <v>11</v>
      </c>
      <c r="G1092" s="168" t="n">
        <f aca="false">G991</f>
        <v>0</v>
      </c>
      <c r="H1092" s="49" t="n">
        <f aca="false">IF($G1092&lt;&gt;"",G1092,"")</f>
        <v>0</v>
      </c>
      <c r="I1092" s="169"/>
      <c r="J1092" s="170"/>
      <c r="K1092" s="171" t="str">
        <f aca="false">IF($B1092&lt;&gt;"",IF(I1092,(INDEX(P$1021:Q$1024,MATCH(H1092,P$1021:P$1024),2)/I1092)*1000,0),"")</f>
        <v/>
      </c>
      <c r="L1092" s="171" t="str">
        <f aca="false">IF(Q$11&lt;&gt;"",IF($B1092&lt;&gt;"",K1092-J1092,""),"")</f>
        <v/>
      </c>
      <c r="M1092" s="172" t="str">
        <f aca="false">IF(B1092&lt;&gt;"",RANK(L1092,L$1021:L$1120),"")</f>
        <v/>
      </c>
      <c r="N1092" s="172" t="str">
        <f aca="false">IF(B1092&lt;&gt;"",'Classement Général'!BK82,"")</f>
        <v/>
      </c>
      <c r="O1092" s="172" t="str">
        <f aca="false">IF(B183&lt;&gt;"",'Calculs (M1..M20)'!A85,"")</f>
        <v/>
      </c>
      <c r="P1092" s="0"/>
      <c r="Q1092" s="0"/>
      <c r="R1092" s="0"/>
      <c r="S1092" s="0"/>
      <c r="T1092" s="0"/>
      <c r="U1092" s="0"/>
      <c r="V1092" s="0"/>
      <c r="AH1092" s="49" t="n">
        <f aca="false">IF($G1092&lt;&gt;"",AG1092,"")</f>
        <v>0</v>
      </c>
      <c r="AI1092" s="169"/>
      <c r="AJ1092" s="170"/>
    </row>
    <row r="1093" customFormat="false" ht="13" hidden="true" customHeight="false" outlineLevel="0" collapsed="false">
      <c r="A1093" s="0"/>
      <c r="B1093" s="167" t="str">
        <f aca="false">IF(B992&lt;&gt;"",B992,"")</f>
        <v/>
      </c>
      <c r="C1093" s="116" t="str">
        <f aca="false">IF(C992&lt;&gt;"",C992,"")</f>
        <v/>
      </c>
      <c r="D1093" s="116" t="str">
        <f aca="false">IF(D992&lt;&gt;"",D992,"")</f>
        <v/>
      </c>
      <c r="E1093" s="116" t="str">
        <f aca="false">IF(E992&lt;&gt;"",E992,"")</f>
        <v/>
      </c>
      <c r="F1093" s="116" t="n">
        <v>11</v>
      </c>
      <c r="G1093" s="168" t="n">
        <f aca="false">G992</f>
        <v>0</v>
      </c>
      <c r="H1093" s="49" t="n">
        <f aca="false">IF($G1093&lt;&gt;"",G1093,"")</f>
        <v>0</v>
      </c>
      <c r="I1093" s="169"/>
      <c r="J1093" s="170"/>
      <c r="K1093" s="171" t="str">
        <f aca="false">IF($B1093&lt;&gt;"",IF(I1093,(INDEX(P$1021:Q$1024,MATCH(H1093,P$1021:P$1024),2)/I1093)*1000,0),"")</f>
        <v/>
      </c>
      <c r="L1093" s="171" t="str">
        <f aca="false">IF(Q$11&lt;&gt;"",IF($B1093&lt;&gt;"",K1093-J1093,""),"")</f>
        <v/>
      </c>
      <c r="M1093" s="172" t="str">
        <f aca="false">IF(B1093&lt;&gt;"",RANK(L1093,L$1021:L$1120),"")</f>
        <v/>
      </c>
      <c r="N1093" s="172" t="str">
        <f aca="false">IF(B1093&lt;&gt;"",'Classement Général'!BK83,"")</f>
        <v/>
      </c>
      <c r="O1093" s="172" t="str">
        <f aca="false">IF(B184&lt;&gt;"",'Calculs (M1..M20)'!A86,"")</f>
        <v/>
      </c>
      <c r="P1093" s="0"/>
      <c r="Q1093" s="0"/>
      <c r="R1093" s="0"/>
      <c r="S1093" s="0"/>
      <c r="T1093" s="0"/>
      <c r="U1093" s="0"/>
      <c r="V1093" s="0"/>
      <c r="AH1093" s="49" t="n">
        <f aca="false">IF($G1093&lt;&gt;"",AG1093,"")</f>
        <v>0</v>
      </c>
      <c r="AI1093" s="169"/>
      <c r="AJ1093" s="170"/>
    </row>
    <row r="1094" customFormat="false" ht="13" hidden="true" customHeight="false" outlineLevel="0" collapsed="false">
      <c r="A1094" s="0"/>
      <c r="B1094" s="167" t="str">
        <f aca="false">IF(B993&lt;&gt;"",B993,"")</f>
        <v/>
      </c>
      <c r="C1094" s="116" t="str">
        <f aca="false">IF(C993&lt;&gt;"",C993,"")</f>
        <v/>
      </c>
      <c r="D1094" s="116" t="str">
        <f aca="false">IF(D993&lt;&gt;"",D993,"")</f>
        <v/>
      </c>
      <c r="E1094" s="116" t="str">
        <f aca="false">IF(E993&lt;&gt;"",E993,"")</f>
        <v/>
      </c>
      <c r="F1094" s="116" t="n">
        <v>11</v>
      </c>
      <c r="G1094" s="168" t="n">
        <f aca="false">G993</f>
        <v>0</v>
      </c>
      <c r="H1094" s="49" t="n">
        <f aca="false">IF($G1094&lt;&gt;"",G1094,"")</f>
        <v>0</v>
      </c>
      <c r="I1094" s="169"/>
      <c r="J1094" s="170"/>
      <c r="K1094" s="171" t="str">
        <f aca="false">IF($B1094&lt;&gt;"",IF(I1094,(INDEX(P$1021:Q$1024,MATCH(H1094,P$1021:P$1024),2)/I1094)*1000,0),"")</f>
        <v/>
      </c>
      <c r="L1094" s="171" t="str">
        <f aca="false">IF(Q$11&lt;&gt;"",IF($B1094&lt;&gt;"",K1094-J1094,""),"")</f>
        <v/>
      </c>
      <c r="M1094" s="172" t="str">
        <f aca="false">IF(B1094&lt;&gt;"",RANK(L1094,L$1021:L$1120),"")</f>
        <v/>
      </c>
      <c r="N1094" s="172" t="str">
        <f aca="false">IF(B1094&lt;&gt;"",'Classement Général'!BK84,"")</f>
        <v/>
      </c>
      <c r="O1094" s="172" t="str">
        <f aca="false">IF(B185&lt;&gt;"",'Calculs (M1..M20)'!A87,"")</f>
        <v/>
      </c>
      <c r="P1094" s="0"/>
      <c r="Q1094" s="0"/>
      <c r="R1094" s="0"/>
      <c r="S1094" s="0"/>
      <c r="T1094" s="0"/>
      <c r="U1094" s="0"/>
      <c r="V1094" s="0"/>
      <c r="AH1094" s="49" t="n">
        <f aca="false">IF($G1094&lt;&gt;"",AG1094,"")</f>
        <v>0</v>
      </c>
      <c r="AI1094" s="169"/>
      <c r="AJ1094" s="170"/>
    </row>
    <row r="1095" customFormat="false" ht="13" hidden="true" customHeight="false" outlineLevel="0" collapsed="false">
      <c r="A1095" s="0"/>
      <c r="B1095" s="167" t="str">
        <f aca="false">IF(B994&lt;&gt;"",B994,"")</f>
        <v/>
      </c>
      <c r="C1095" s="116" t="str">
        <f aca="false">IF(C994&lt;&gt;"",C994,"")</f>
        <v/>
      </c>
      <c r="D1095" s="116" t="str">
        <f aca="false">IF(D994&lt;&gt;"",D994,"")</f>
        <v/>
      </c>
      <c r="E1095" s="116" t="str">
        <f aca="false">IF(E994&lt;&gt;"",E994,"")</f>
        <v/>
      </c>
      <c r="F1095" s="116" t="n">
        <v>11</v>
      </c>
      <c r="G1095" s="168" t="n">
        <f aca="false">G994</f>
        <v>0</v>
      </c>
      <c r="H1095" s="49" t="n">
        <f aca="false">IF($G1095&lt;&gt;"",G1095,"")</f>
        <v>0</v>
      </c>
      <c r="I1095" s="169"/>
      <c r="J1095" s="170"/>
      <c r="K1095" s="171" t="str">
        <f aca="false">IF($B1095&lt;&gt;"",IF(I1095,(INDEX(P$1021:Q$1024,MATCH(H1095,P$1021:P$1024),2)/I1095)*1000,0),"")</f>
        <v/>
      </c>
      <c r="L1095" s="171" t="str">
        <f aca="false">IF(Q$11&lt;&gt;"",IF($B1095&lt;&gt;"",K1095-J1095,""),"")</f>
        <v/>
      </c>
      <c r="M1095" s="172" t="str">
        <f aca="false">IF(B1095&lt;&gt;"",RANK(L1095,L$1021:L$1120),"")</f>
        <v/>
      </c>
      <c r="N1095" s="172" t="str">
        <f aca="false">IF(B1095&lt;&gt;"",'Classement Général'!BK85,"")</f>
        <v/>
      </c>
      <c r="O1095" s="172" t="str">
        <f aca="false">IF(B186&lt;&gt;"",'Calculs (M1..M20)'!A88,"")</f>
        <v/>
      </c>
      <c r="P1095" s="0"/>
      <c r="Q1095" s="0"/>
      <c r="R1095" s="0"/>
      <c r="S1095" s="0"/>
      <c r="T1095" s="0"/>
      <c r="U1095" s="0"/>
      <c r="V1095" s="0"/>
      <c r="AH1095" s="49" t="n">
        <f aca="false">IF($G1095&lt;&gt;"",AG1095,"")</f>
        <v>0</v>
      </c>
      <c r="AI1095" s="169"/>
      <c r="AJ1095" s="170"/>
    </row>
    <row r="1096" customFormat="false" ht="13" hidden="true" customHeight="false" outlineLevel="0" collapsed="false">
      <c r="A1096" s="0"/>
      <c r="B1096" s="167" t="str">
        <f aca="false">IF(B995&lt;&gt;"",B995,"")</f>
        <v/>
      </c>
      <c r="C1096" s="116" t="str">
        <f aca="false">IF(C995&lt;&gt;"",C995,"")</f>
        <v/>
      </c>
      <c r="D1096" s="116" t="str">
        <f aca="false">IF(D995&lt;&gt;"",D995,"")</f>
        <v/>
      </c>
      <c r="E1096" s="116" t="str">
        <f aca="false">IF(E995&lt;&gt;"",E995,"")</f>
        <v/>
      </c>
      <c r="F1096" s="116" t="n">
        <v>11</v>
      </c>
      <c r="G1096" s="168" t="n">
        <f aca="false">G995</f>
        <v>0</v>
      </c>
      <c r="H1096" s="49" t="n">
        <f aca="false">IF($G1096&lt;&gt;"",G1096,"")</f>
        <v>0</v>
      </c>
      <c r="I1096" s="169"/>
      <c r="J1096" s="170"/>
      <c r="K1096" s="171" t="str">
        <f aca="false">IF($B1096&lt;&gt;"",IF(I1096,(INDEX(P$1021:Q$1024,MATCH(H1096,P$1021:P$1024),2)/I1096)*1000,0),"")</f>
        <v/>
      </c>
      <c r="L1096" s="171" t="str">
        <f aca="false">IF(Q$11&lt;&gt;"",IF($B1096&lt;&gt;"",K1096-J1096,""),"")</f>
        <v/>
      </c>
      <c r="M1096" s="172" t="str">
        <f aca="false">IF(B1096&lt;&gt;"",RANK(L1096,L$1021:L$1120),"")</f>
        <v/>
      </c>
      <c r="N1096" s="172" t="str">
        <f aca="false">IF(B1096&lt;&gt;"",'Classement Général'!BK86,"")</f>
        <v/>
      </c>
      <c r="O1096" s="172" t="str">
        <f aca="false">IF(B187&lt;&gt;"",'Calculs (M1..M20)'!A89,"")</f>
        <v/>
      </c>
      <c r="P1096" s="0"/>
      <c r="Q1096" s="0"/>
      <c r="R1096" s="0"/>
      <c r="S1096" s="0"/>
      <c r="T1096" s="0"/>
      <c r="U1096" s="0"/>
      <c r="V1096" s="0"/>
      <c r="AH1096" s="49" t="n">
        <f aca="false">IF($G1096&lt;&gt;"",AG1096,"")</f>
        <v>0</v>
      </c>
      <c r="AI1096" s="169"/>
      <c r="AJ1096" s="170"/>
    </row>
    <row r="1097" customFormat="false" ht="13" hidden="true" customHeight="false" outlineLevel="0" collapsed="false">
      <c r="A1097" s="0"/>
      <c r="B1097" s="167" t="str">
        <f aca="false">IF(B996&lt;&gt;"",B996,"")</f>
        <v/>
      </c>
      <c r="C1097" s="116" t="str">
        <f aca="false">IF(C996&lt;&gt;"",C996,"")</f>
        <v/>
      </c>
      <c r="D1097" s="116" t="str">
        <f aca="false">IF(D996&lt;&gt;"",D996,"")</f>
        <v/>
      </c>
      <c r="E1097" s="116" t="str">
        <f aca="false">IF(E996&lt;&gt;"",E996,"")</f>
        <v/>
      </c>
      <c r="F1097" s="116" t="n">
        <v>11</v>
      </c>
      <c r="G1097" s="168" t="n">
        <f aca="false">G996</f>
        <v>0</v>
      </c>
      <c r="H1097" s="49" t="n">
        <f aca="false">IF($G1097&lt;&gt;"",G1097,"")</f>
        <v>0</v>
      </c>
      <c r="I1097" s="169"/>
      <c r="J1097" s="170"/>
      <c r="K1097" s="171" t="str">
        <f aca="false">IF($B1097&lt;&gt;"",IF(I1097,(INDEX(P$1021:Q$1024,MATCH(H1097,P$1021:P$1024),2)/I1097)*1000,0),"")</f>
        <v/>
      </c>
      <c r="L1097" s="171" t="str">
        <f aca="false">IF(Q$11&lt;&gt;"",IF($B1097&lt;&gt;"",K1097-J1097,""),"")</f>
        <v/>
      </c>
      <c r="M1097" s="172" t="str">
        <f aca="false">IF(B1097&lt;&gt;"",RANK(L1097,L$1021:L$1120),"")</f>
        <v/>
      </c>
      <c r="N1097" s="172" t="str">
        <f aca="false">IF(B1097&lt;&gt;"",'Classement Général'!BK87,"")</f>
        <v/>
      </c>
      <c r="O1097" s="172" t="str">
        <f aca="false">IF(B188&lt;&gt;"",'Calculs (M1..M20)'!A90,"")</f>
        <v/>
      </c>
      <c r="P1097" s="0"/>
      <c r="Q1097" s="0"/>
      <c r="R1097" s="0"/>
      <c r="S1097" s="0"/>
      <c r="T1097" s="0"/>
      <c r="U1097" s="0"/>
      <c r="V1097" s="0"/>
      <c r="AH1097" s="49" t="n">
        <f aca="false">IF($G1097&lt;&gt;"",AG1097,"")</f>
        <v>0</v>
      </c>
      <c r="AI1097" s="169"/>
      <c r="AJ1097" s="170"/>
    </row>
    <row r="1098" customFormat="false" ht="13" hidden="true" customHeight="false" outlineLevel="0" collapsed="false">
      <c r="A1098" s="0"/>
      <c r="B1098" s="167" t="str">
        <f aca="false">IF(B997&lt;&gt;"",B997,"")</f>
        <v/>
      </c>
      <c r="C1098" s="116" t="str">
        <f aca="false">IF(C997&lt;&gt;"",C997,"")</f>
        <v/>
      </c>
      <c r="D1098" s="116" t="str">
        <f aca="false">IF(D997&lt;&gt;"",D997,"")</f>
        <v/>
      </c>
      <c r="E1098" s="116" t="str">
        <f aca="false">IF(E997&lt;&gt;"",E997,"")</f>
        <v/>
      </c>
      <c r="F1098" s="116" t="n">
        <v>11</v>
      </c>
      <c r="G1098" s="168" t="n">
        <f aca="false">G997</f>
        <v>0</v>
      </c>
      <c r="H1098" s="49" t="n">
        <f aca="false">IF($G1098&lt;&gt;"",G1098,"")</f>
        <v>0</v>
      </c>
      <c r="I1098" s="169"/>
      <c r="J1098" s="170"/>
      <c r="K1098" s="171" t="str">
        <f aca="false">IF($B1098&lt;&gt;"",IF(I1098,(INDEX(P$1021:Q$1024,MATCH(H1098,P$1021:P$1024),2)/I1098)*1000,0),"")</f>
        <v/>
      </c>
      <c r="L1098" s="171" t="str">
        <f aca="false">IF(Q$11&lt;&gt;"",IF($B1098&lt;&gt;"",K1098-J1098,""),"")</f>
        <v/>
      </c>
      <c r="M1098" s="172" t="str">
        <f aca="false">IF(B1098&lt;&gt;"",RANK(L1098,L$1021:L$1120),"")</f>
        <v/>
      </c>
      <c r="N1098" s="172" t="str">
        <f aca="false">IF(B1098&lt;&gt;"",'Classement Général'!BK88,"")</f>
        <v/>
      </c>
      <c r="O1098" s="172" t="str">
        <f aca="false">IF(B189&lt;&gt;"",'Calculs (M1..M20)'!A91,"")</f>
        <v/>
      </c>
      <c r="P1098" s="0"/>
      <c r="Q1098" s="0"/>
      <c r="R1098" s="0"/>
      <c r="S1098" s="0"/>
      <c r="T1098" s="0"/>
      <c r="U1098" s="0"/>
      <c r="V1098" s="0"/>
      <c r="AH1098" s="49" t="n">
        <f aca="false">IF($G1098&lt;&gt;"",AG1098,"")</f>
        <v>0</v>
      </c>
      <c r="AI1098" s="169"/>
      <c r="AJ1098" s="170"/>
    </row>
    <row r="1099" customFormat="false" ht="13" hidden="true" customHeight="false" outlineLevel="0" collapsed="false">
      <c r="A1099" s="0"/>
      <c r="B1099" s="167" t="str">
        <f aca="false">IF(B998&lt;&gt;"",B998,"")</f>
        <v/>
      </c>
      <c r="C1099" s="116" t="str">
        <f aca="false">IF(C998&lt;&gt;"",C998,"")</f>
        <v/>
      </c>
      <c r="D1099" s="116" t="str">
        <f aca="false">IF(D998&lt;&gt;"",D998,"")</f>
        <v/>
      </c>
      <c r="E1099" s="116" t="str">
        <f aca="false">IF(E998&lt;&gt;"",E998,"")</f>
        <v/>
      </c>
      <c r="F1099" s="116" t="n">
        <v>11</v>
      </c>
      <c r="G1099" s="168" t="n">
        <f aca="false">G998</f>
        <v>0</v>
      </c>
      <c r="H1099" s="49" t="n">
        <f aca="false">IF($G1099&lt;&gt;"",G1099,"")</f>
        <v>0</v>
      </c>
      <c r="I1099" s="169"/>
      <c r="J1099" s="170"/>
      <c r="K1099" s="171" t="str">
        <f aca="false">IF($B1099&lt;&gt;"",IF(I1099,(INDEX(P$1021:Q$1024,MATCH(H1099,P$1021:P$1024),2)/I1099)*1000,0),"")</f>
        <v/>
      </c>
      <c r="L1099" s="171" t="str">
        <f aca="false">IF(Q$11&lt;&gt;"",IF($B1099&lt;&gt;"",K1099-J1099,""),"")</f>
        <v/>
      </c>
      <c r="M1099" s="172" t="str">
        <f aca="false">IF(B1099&lt;&gt;"",RANK(L1099,L$1021:L$1120),"")</f>
        <v/>
      </c>
      <c r="N1099" s="172" t="str">
        <f aca="false">IF(B1099&lt;&gt;"",'Classement Général'!BK89,"")</f>
        <v/>
      </c>
      <c r="O1099" s="172" t="str">
        <f aca="false">IF(B190&lt;&gt;"",'Calculs (M1..M20)'!A92,"")</f>
        <v/>
      </c>
      <c r="P1099" s="0"/>
      <c r="Q1099" s="0"/>
      <c r="R1099" s="0"/>
      <c r="S1099" s="0"/>
      <c r="T1099" s="0"/>
      <c r="U1099" s="0"/>
      <c r="V1099" s="0"/>
      <c r="AH1099" s="49" t="n">
        <f aca="false">IF($G1099&lt;&gt;"",AG1099,"")</f>
        <v>0</v>
      </c>
      <c r="AI1099" s="169"/>
      <c r="AJ1099" s="170"/>
    </row>
    <row r="1100" customFormat="false" ht="13" hidden="true" customHeight="false" outlineLevel="0" collapsed="false">
      <c r="A1100" s="0"/>
      <c r="B1100" s="167" t="str">
        <f aca="false">IF(B999&lt;&gt;"",B999,"")</f>
        <v/>
      </c>
      <c r="C1100" s="116" t="str">
        <f aca="false">IF(C999&lt;&gt;"",C999,"")</f>
        <v/>
      </c>
      <c r="D1100" s="116" t="str">
        <f aca="false">IF(D999&lt;&gt;"",D999,"")</f>
        <v/>
      </c>
      <c r="E1100" s="116" t="str">
        <f aca="false">IF(E999&lt;&gt;"",E999,"")</f>
        <v/>
      </c>
      <c r="F1100" s="116" t="n">
        <v>11</v>
      </c>
      <c r="G1100" s="168" t="n">
        <f aca="false">G999</f>
        <v>0</v>
      </c>
      <c r="H1100" s="49" t="n">
        <f aca="false">IF($G1100&lt;&gt;"",G1100,"")</f>
        <v>0</v>
      </c>
      <c r="I1100" s="169"/>
      <c r="J1100" s="170"/>
      <c r="K1100" s="171" t="str">
        <f aca="false">IF($B1100&lt;&gt;"",IF(I1100,(INDEX(P$1021:Q$1024,MATCH(H1100,P$1021:P$1024),2)/I1100)*1000,0),"")</f>
        <v/>
      </c>
      <c r="L1100" s="171" t="str">
        <f aca="false">IF(Q$11&lt;&gt;"",IF($B1100&lt;&gt;"",K1100-J1100,""),"")</f>
        <v/>
      </c>
      <c r="M1100" s="172" t="str">
        <f aca="false">IF(B1100&lt;&gt;"",RANK(L1100,L$1021:L$1120),"")</f>
        <v/>
      </c>
      <c r="N1100" s="172" t="str">
        <f aca="false">IF(B1100&lt;&gt;"",'Classement Général'!BK90,"")</f>
        <v/>
      </c>
      <c r="O1100" s="172" t="str">
        <f aca="false">IF(B191&lt;&gt;"",'Calculs (M1..M20)'!A93,"")</f>
        <v/>
      </c>
      <c r="P1100" s="0"/>
      <c r="Q1100" s="0"/>
      <c r="R1100" s="0"/>
      <c r="S1100" s="0"/>
      <c r="T1100" s="0"/>
      <c r="U1100" s="0"/>
      <c r="V1100" s="0"/>
      <c r="AH1100" s="49" t="n">
        <f aca="false">IF($G1100&lt;&gt;"",AG1100,"")</f>
        <v>0</v>
      </c>
      <c r="AI1100" s="169"/>
      <c r="AJ1100" s="170"/>
    </row>
    <row r="1101" customFormat="false" ht="13" hidden="true" customHeight="false" outlineLevel="0" collapsed="false">
      <c r="A1101" s="0"/>
      <c r="B1101" s="167" t="str">
        <f aca="false">IF(B1000&lt;&gt;"",B1000,"")</f>
        <v/>
      </c>
      <c r="C1101" s="116" t="str">
        <f aca="false">IF(C1000&lt;&gt;"",C1000,"")</f>
        <v/>
      </c>
      <c r="D1101" s="116" t="str">
        <f aca="false">IF(D1000&lt;&gt;"",D1000,"")</f>
        <v/>
      </c>
      <c r="E1101" s="116" t="str">
        <f aca="false">IF(E1000&lt;&gt;"",E1000,"")</f>
        <v/>
      </c>
      <c r="F1101" s="116" t="n">
        <v>11</v>
      </c>
      <c r="G1101" s="168" t="n">
        <f aca="false">G1000</f>
        <v>0</v>
      </c>
      <c r="H1101" s="49" t="n">
        <f aca="false">IF($G1101&lt;&gt;"",G1101,"")</f>
        <v>0</v>
      </c>
      <c r="I1101" s="169"/>
      <c r="J1101" s="170"/>
      <c r="K1101" s="171" t="str">
        <f aca="false">IF($B1101&lt;&gt;"",IF(I1101,(INDEX(P$1021:Q$1024,MATCH(H1101,P$1021:P$1024),2)/I1101)*1000,0),"")</f>
        <v/>
      </c>
      <c r="L1101" s="171" t="str">
        <f aca="false">IF(Q$11&lt;&gt;"",IF($B1101&lt;&gt;"",K1101-J1101,""),"")</f>
        <v/>
      </c>
      <c r="M1101" s="172" t="str">
        <f aca="false">IF(B1101&lt;&gt;"",RANK(L1101,L$1021:L$1120),"")</f>
        <v/>
      </c>
      <c r="N1101" s="172" t="str">
        <f aca="false">IF(B1101&lt;&gt;"",'Classement Général'!BK91,"")</f>
        <v/>
      </c>
      <c r="O1101" s="172" t="str">
        <f aca="false">IF(B192&lt;&gt;"",'Calculs (M1..M20)'!A94,"")</f>
        <v/>
      </c>
      <c r="P1101" s="0"/>
      <c r="Q1101" s="0"/>
      <c r="R1101" s="0"/>
      <c r="S1101" s="0"/>
      <c r="T1101" s="0"/>
      <c r="U1101" s="0"/>
      <c r="V1101" s="0"/>
      <c r="AH1101" s="49" t="n">
        <f aca="false">IF($G1101&lt;&gt;"",AG1101,"")</f>
        <v>0</v>
      </c>
      <c r="AI1101" s="169"/>
      <c r="AJ1101" s="170"/>
    </row>
    <row r="1102" customFormat="false" ht="13" hidden="true" customHeight="false" outlineLevel="0" collapsed="false">
      <c r="A1102" s="0"/>
      <c r="B1102" s="167" t="str">
        <f aca="false">IF(B1001&lt;&gt;"",B1001,"")</f>
        <v/>
      </c>
      <c r="C1102" s="116" t="str">
        <f aca="false">IF(C1001&lt;&gt;"",C1001,"")</f>
        <v/>
      </c>
      <c r="D1102" s="116" t="str">
        <f aca="false">IF(D1001&lt;&gt;"",D1001,"")</f>
        <v/>
      </c>
      <c r="E1102" s="116" t="str">
        <f aca="false">IF(E1001&lt;&gt;"",E1001,"")</f>
        <v/>
      </c>
      <c r="F1102" s="116" t="n">
        <v>11</v>
      </c>
      <c r="G1102" s="168" t="n">
        <f aca="false">G1001</f>
        <v>0</v>
      </c>
      <c r="H1102" s="49" t="n">
        <f aca="false">IF($G1102&lt;&gt;"",G1102,"")</f>
        <v>0</v>
      </c>
      <c r="I1102" s="169"/>
      <c r="J1102" s="170"/>
      <c r="K1102" s="171" t="str">
        <f aca="false">IF($B1102&lt;&gt;"",IF(I1102,(INDEX(P$1021:Q$1024,MATCH(H1102,P$1021:P$1024),2)/I1102)*1000,0),"")</f>
        <v/>
      </c>
      <c r="L1102" s="171" t="str">
        <f aca="false">IF(Q$11&lt;&gt;"",IF($B1102&lt;&gt;"",K1102-J1102,""),"")</f>
        <v/>
      </c>
      <c r="M1102" s="172" t="str">
        <f aca="false">IF(B1102&lt;&gt;"",RANK(L1102,L$1021:L$1120),"")</f>
        <v/>
      </c>
      <c r="N1102" s="172" t="str">
        <f aca="false">IF(B1102&lt;&gt;"",'Classement Général'!BK92,"")</f>
        <v/>
      </c>
      <c r="O1102" s="172" t="str">
        <f aca="false">IF(B193&lt;&gt;"",'Calculs (M1..M20)'!A95,"")</f>
        <v/>
      </c>
      <c r="P1102" s="0"/>
      <c r="Q1102" s="0"/>
      <c r="R1102" s="0"/>
      <c r="S1102" s="0"/>
      <c r="T1102" s="0"/>
      <c r="U1102" s="0"/>
      <c r="V1102" s="0"/>
      <c r="AH1102" s="49" t="n">
        <f aca="false">IF($G1102&lt;&gt;"",AG1102,"")</f>
        <v>0</v>
      </c>
      <c r="AI1102" s="169"/>
      <c r="AJ1102" s="170"/>
    </row>
    <row r="1103" customFormat="false" ht="13" hidden="true" customHeight="false" outlineLevel="0" collapsed="false">
      <c r="A1103" s="0"/>
      <c r="B1103" s="167" t="str">
        <f aca="false">IF(B1002&lt;&gt;"",B1002,"")</f>
        <v/>
      </c>
      <c r="C1103" s="116" t="str">
        <f aca="false">IF(C1002&lt;&gt;"",C1002,"")</f>
        <v/>
      </c>
      <c r="D1103" s="116" t="str">
        <f aca="false">IF(D1002&lt;&gt;"",D1002,"")</f>
        <v/>
      </c>
      <c r="E1103" s="116" t="str">
        <f aca="false">IF(E1002&lt;&gt;"",E1002,"")</f>
        <v/>
      </c>
      <c r="F1103" s="116" t="n">
        <v>11</v>
      </c>
      <c r="G1103" s="168" t="n">
        <f aca="false">G1002</f>
        <v>0</v>
      </c>
      <c r="H1103" s="49" t="n">
        <f aca="false">IF($G1103&lt;&gt;"",G1103,"")</f>
        <v>0</v>
      </c>
      <c r="I1103" s="169"/>
      <c r="J1103" s="170"/>
      <c r="K1103" s="171" t="str">
        <f aca="false">IF($B1103&lt;&gt;"",IF(I1103,(INDEX(P$1021:Q$1024,MATCH(H1103,P$1021:P$1024),2)/I1103)*1000,0),"")</f>
        <v/>
      </c>
      <c r="L1103" s="171" t="str">
        <f aca="false">IF(Q$11&lt;&gt;"",IF($B1103&lt;&gt;"",K1103-J1103,""),"")</f>
        <v/>
      </c>
      <c r="M1103" s="172" t="str">
        <f aca="false">IF(B1103&lt;&gt;"",RANK(L1103,L$1021:L$1120),"")</f>
        <v/>
      </c>
      <c r="N1103" s="172" t="str">
        <f aca="false">IF(B1103&lt;&gt;"",'Classement Général'!BK93,"")</f>
        <v/>
      </c>
      <c r="O1103" s="172" t="str">
        <f aca="false">IF(B194&lt;&gt;"",'Calculs (M1..M20)'!A96,"")</f>
        <v/>
      </c>
      <c r="P1103" s="0"/>
      <c r="Q1103" s="0"/>
      <c r="R1103" s="0"/>
      <c r="S1103" s="0"/>
      <c r="T1103" s="0"/>
      <c r="U1103" s="0"/>
      <c r="V1103" s="0"/>
      <c r="AH1103" s="49" t="n">
        <f aca="false">IF($G1103&lt;&gt;"",AG1103,"")</f>
        <v>0</v>
      </c>
      <c r="AI1103" s="169"/>
      <c r="AJ1103" s="170"/>
    </row>
    <row r="1104" customFormat="false" ht="13" hidden="true" customHeight="false" outlineLevel="0" collapsed="false">
      <c r="A1104" s="0"/>
      <c r="B1104" s="167" t="str">
        <f aca="false">IF(B1003&lt;&gt;"",B1003,"")</f>
        <v/>
      </c>
      <c r="C1104" s="116" t="str">
        <f aca="false">IF(C1003&lt;&gt;"",C1003,"")</f>
        <v/>
      </c>
      <c r="D1104" s="116" t="str">
        <f aca="false">IF(D1003&lt;&gt;"",D1003,"")</f>
        <v/>
      </c>
      <c r="E1104" s="116" t="str">
        <f aca="false">IF(E1003&lt;&gt;"",E1003,"")</f>
        <v/>
      </c>
      <c r="F1104" s="116" t="n">
        <v>11</v>
      </c>
      <c r="G1104" s="168" t="n">
        <f aca="false">G1003</f>
        <v>0</v>
      </c>
      <c r="H1104" s="49" t="n">
        <f aca="false">IF($G1104&lt;&gt;"",G1104,"")</f>
        <v>0</v>
      </c>
      <c r="I1104" s="169"/>
      <c r="J1104" s="170"/>
      <c r="K1104" s="171" t="str">
        <f aca="false">IF($B1104&lt;&gt;"",IF(I1104,(INDEX(P$1021:Q$1024,MATCH(H1104,P$1021:P$1024),2)/I1104)*1000,0),"")</f>
        <v/>
      </c>
      <c r="L1104" s="171" t="str">
        <f aca="false">IF(Q$11&lt;&gt;"",IF($B1104&lt;&gt;"",K1104-J1104,""),"")</f>
        <v/>
      </c>
      <c r="M1104" s="172" t="str">
        <f aca="false">IF(B1104&lt;&gt;"",RANK(L1104,L$1021:L$1120),"")</f>
        <v/>
      </c>
      <c r="N1104" s="172" t="str">
        <f aca="false">IF(B1104&lt;&gt;"",'Classement Général'!BK94,"")</f>
        <v/>
      </c>
      <c r="O1104" s="172" t="str">
        <f aca="false">IF(B195&lt;&gt;"",'Calculs (M1..M20)'!A97,"")</f>
        <v/>
      </c>
      <c r="P1104" s="0"/>
      <c r="Q1104" s="0"/>
      <c r="R1104" s="0"/>
      <c r="S1104" s="0"/>
      <c r="T1104" s="0"/>
      <c r="U1104" s="0"/>
      <c r="V1104" s="0"/>
      <c r="AH1104" s="49" t="n">
        <f aca="false">IF($G1104&lt;&gt;"",AG1104,"")</f>
        <v>0</v>
      </c>
      <c r="AI1104" s="169"/>
      <c r="AJ1104" s="170"/>
    </row>
    <row r="1105" customFormat="false" ht="13" hidden="true" customHeight="false" outlineLevel="0" collapsed="false">
      <c r="A1105" s="0"/>
      <c r="B1105" s="167" t="str">
        <f aca="false">IF(B1004&lt;&gt;"",B1004,"")</f>
        <v/>
      </c>
      <c r="C1105" s="116" t="str">
        <f aca="false">IF(C1004&lt;&gt;"",C1004,"")</f>
        <v/>
      </c>
      <c r="D1105" s="116" t="str">
        <f aca="false">IF(D1004&lt;&gt;"",D1004,"")</f>
        <v/>
      </c>
      <c r="E1105" s="116" t="str">
        <f aca="false">IF(E1004&lt;&gt;"",E1004,"")</f>
        <v/>
      </c>
      <c r="F1105" s="116" t="n">
        <v>11</v>
      </c>
      <c r="G1105" s="168" t="n">
        <f aca="false">G1004</f>
        <v>0</v>
      </c>
      <c r="H1105" s="49" t="n">
        <f aca="false">IF($G1105&lt;&gt;"",G1105,"")</f>
        <v>0</v>
      </c>
      <c r="I1105" s="169"/>
      <c r="J1105" s="170"/>
      <c r="K1105" s="171" t="str">
        <f aca="false">IF($B1105&lt;&gt;"",IF(I1105,(INDEX(P$1021:Q$1024,MATCH(H1105,P$1021:P$1024),2)/I1105)*1000,0),"")</f>
        <v/>
      </c>
      <c r="L1105" s="171" t="str">
        <f aca="false">IF(Q$11&lt;&gt;"",IF($B1105&lt;&gt;"",K1105-J1105,""),"")</f>
        <v/>
      </c>
      <c r="M1105" s="172" t="str">
        <f aca="false">IF(B1105&lt;&gt;"",RANK(L1105,L$1021:L$1120),"")</f>
        <v/>
      </c>
      <c r="N1105" s="172" t="str">
        <f aca="false">IF(B1105&lt;&gt;"",'Classement Général'!BK95,"")</f>
        <v/>
      </c>
      <c r="O1105" s="172" t="str">
        <f aca="false">IF(B196&lt;&gt;"",'Calculs (M1..M20)'!A98,"")</f>
        <v/>
      </c>
      <c r="P1105" s="0"/>
      <c r="Q1105" s="0"/>
      <c r="R1105" s="0"/>
      <c r="S1105" s="0"/>
      <c r="T1105" s="0"/>
      <c r="U1105" s="0"/>
      <c r="V1105" s="0"/>
      <c r="AH1105" s="49" t="n">
        <f aca="false">IF($G1105&lt;&gt;"",AG1105,"")</f>
        <v>0</v>
      </c>
      <c r="AI1105" s="169"/>
      <c r="AJ1105" s="170"/>
    </row>
    <row r="1106" customFormat="false" ht="13" hidden="true" customHeight="false" outlineLevel="0" collapsed="false">
      <c r="A1106" s="0"/>
      <c r="B1106" s="167" t="str">
        <f aca="false">IF(B1005&lt;&gt;"",B1005,"")</f>
        <v/>
      </c>
      <c r="C1106" s="116" t="str">
        <f aca="false">IF(C1005&lt;&gt;"",C1005,"")</f>
        <v/>
      </c>
      <c r="D1106" s="116" t="str">
        <f aca="false">IF(D1005&lt;&gt;"",D1005,"")</f>
        <v/>
      </c>
      <c r="E1106" s="116" t="str">
        <f aca="false">IF(E1005&lt;&gt;"",E1005,"")</f>
        <v/>
      </c>
      <c r="F1106" s="116" t="n">
        <v>11</v>
      </c>
      <c r="G1106" s="168" t="n">
        <f aca="false">G1005</f>
        <v>0</v>
      </c>
      <c r="H1106" s="49" t="n">
        <f aca="false">IF($G1106&lt;&gt;"",G1106,"")</f>
        <v>0</v>
      </c>
      <c r="I1106" s="169"/>
      <c r="J1106" s="170"/>
      <c r="K1106" s="171" t="str">
        <f aca="false">IF($B1106&lt;&gt;"",IF(I1106,(INDEX(P$1021:Q$1024,MATCH(H1106,P$1021:P$1024),2)/I1106)*1000,0),"")</f>
        <v/>
      </c>
      <c r="L1106" s="171" t="str">
        <f aca="false">IF(Q$11&lt;&gt;"",IF($B1106&lt;&gt;"",K1106-J1106,""),"")</f>
        <v/>
      </c>
      <c r="M1106" s="172" t="str">
        <f aca="false">IF(B1106&lt;&gt;"",RANK(L1106,L$1021:L$1120),"")</f>
        <v/>
      </c>
      <c r="N1106" s="172" t="str">
        <f aca="false">IF(B1106&lt;&gt;"",'Classement Général'!BK96,"")</f>
        <v/>
      </c>
      <c r="O1106" s="172" t="str">
        <f aca="false">IF(B197&lt;&gt;"",'Calculs (M1..M20)'!A99,"")</f>
        <v/>
      </c>
      <c r="P1106" s="0"/>
      <c r="Q1106" s="0"/>
      <c r="R1106" s="0"/>
      <c r="S1106" s="0"/>
      <c r="T1106" s="0"/>
      <c r="U1106" s="0"/>
      <c r="V1106" s="0"/>
      <c r="AH1106" s="49" t="n">
        <f aca="false">IF($G1106&lt;&gt;"",AG1106,"")</f>
        <v>0</v>
      </c>
      <c r="AI1106" s="169"/>
      <c r="AJ1106" s="170"/>
    </row>
    <row r="1107" customFormat="false" ht="13" hidden="true" customHeight="false" outlineLevel="0" collapsed="false">
      <c r="A1107" s="0"/>
      <c r="B1107" s="167" t="str">
        <f aca="false">IF(B1006&lt;&gt;"",B1006,"")</f>
        <v/>
      </c>
      <c r="C1107" s="116" t="str">
        <f aca="false">IF(C1006&lt;&gt;"",C1006,"")</f>
        <v/>
      </c>
      <c r="D1107" s="116" t="str">
        <f aca="false">IF(D1006&lt;&gt;"",D1006,"")</f>
        <v/>
      </c>
      <c r="E1107" s="116" t="str">
        <f aca="false">IF(E1006&lt;&gt;"",E1006,"")</f>
        <v/>
      </c>
      <c r="F1107" s="116" t="n">
        <v>11</v>
      </c>
      <c r="G1107" s="168" t="n">
        <f aca="false">G1006</f>
        <v>0</v>
      </c>
      <c r="H1107" s="49" t="n">
        <f aca="false">IF($G1107&lt;&gt;"",G1107,"")</f>
        <v>0</v>
      </c>
      <c r="I1107" s="169"/>
      <c r="J1107" s="170"/>
      <c r="K1107" s="171" t="str">
        <f aca="false">IF($B1107&lt;&gt;"",IF(I1107,(INDEX(P$1021:Q$1024,MATCH(H1107,P$1021:P$1024),2)/I1107)*1000,0),"")</f>
        <v/>
      </c>
      <c r="L1107" s="171" t="str">
        <f aca="false">IF(Q$11&lt;&gt;"",IF($B1107&lt;&gt;"",K1107-J1107,""),"")</f>
        <v/>
      </c>
      <c r="M1107" s="172" t="str">
        <f aca="false">IF(B1107&lt;&gt;"",RANK(L1107,L$1021:L$1120),"")</f>
        <v/>
      </c>
      <c r="N1107" s="172" t="str">
        <f aca="false">IF(B1107&lt;&gt;"",'Classement Général'!BK97,"")</f>
        <v/>
      </c>
      <c r="O1107" s="172" t="str">
        <f aca="false">IF(B198&lt;&gt;"",'Calculs (M1..M20)'!A100,"")</f>
        <v/>
      </c>
      <c r="P1107" s="0"/>
      <c r="Q1107" s="0"/>
      <c r="R1107" s="0"/>
      <c r="S1107" s="0"/>
      <c r="T1107" s="0"/>
      <c r="U1107" s="0"/>
      <c r="V1107" s="0"/>
      <c r="AH1107" s="49" t="n">
        <f aca="false">IF($G1107&lt;&gt;"",AG1107,"")</f>
        <v>0</v>
      </c>
      <c r="AI1107" s="169"/>
      <c r="AJ1107" s="170"/>
    </row>
    <row r="1108" customFormat="false" ht="13" hidden="true" customHeight="false" outlineLevel="0" collapsed="false">
      <c r="A1108" s="0"/>
      <c r="B1108" s="167" t="str">
        <f aca="false">IF(B1007&lt;&gt;"",B1007,"")</f>
        <v/>
      </c>
      <c r="C1108" s="116" t="str">
        <f aca="false">IF(C1007&lt;&gt;"",C1007,"")</f>
        <v/>
      </c>
      <c r="D1108" s="116" t="str">
        <f aca="false">IF(D1007&lt;&gt;"",D1007,"")</f>
        <v/>
      </c>
      <c r="E1108" s="116" t="str">
        <f aca="false">IF(E1007&lt;&gt;"",E1007,"")</f>
        <v/>
      </c>
      <c r="F1108" s="116" t="n">
        <v>11</v>
      </c>
      <c r="G1108" s="168" t="n">
        <f aca="false">G1007</f>
        <v>0</v>
      </c>
      <c r="H1108" s="49" t="n">
        <f aca="false">IF($G1108&lt;&gt;"",G1108,"")</f>
        <v>0</v>
      </c>
      <c r="I1108" s="169"/>
      <c r="J1108" s="170"/>
      <c r="K1108" s="171" t="str">
        <f aca="false">IF($B1108&lt;&gt;"",IF(I1108,(INDEX(P$1021:Q$1024,MATCH(H1108,P$1021:P$1024),2)/I1108)*1000,0),"")</f>
        <v/>
      </c>
      <c r="L1108" s="171" t="str">
        <f aca="false">IF(Q$11&lt;&gt;"",IF($B1108&lt;&gt;"",K1108-J1108,""),"")</f>
        <v/>
      </c>
      <c r="M1108" s="172" t="str">
        <f aca="false">IF(B1108&lt;&gt;"",RANK(L1108,L$1021:L$1120),"")</f>
        <v/>
      </c>
      <c r="N1108" s="172" t="str">
        <f aca="false">IF(B1108&lt;&gt;"",'Classement Général'!BK98,"")</f>
        <v/>
      </c>
      <c r="O1108" s="172" t="str">
        <f aca="false">IF(B199&lt;&gt;"",'Calculs (M1..M20)'!A101,"")</f>
        <v/>
      </c>
      <c r="P1108" s="0"/>
      <c r="Q1108" s="0"/>
      <c r="R1108" s="0"/>
      <c r="S1108" s="0"/>
      <c r="T1108" s="0"/>
      <c r="U1108" s="0"/>
      <c r="V1108" s="0"/>
      <c r="AH1108" s="49" t="n">
        <f aca="false">IF($G1108&lt;&gt;"",AG1108,"")</f>
        <v>0</v>
      </c>
      <c r="AI1108" s="169"/>
      <c r="AJ1108" s="170"/>
    </row>
    <row r="1109" customFormat="false" ht="13" hidden="true" customHeight="false" outlineLevel="0" collapsed="false">
      <c r="A1109" s="0"/>
      <c r="B1109" s="167" t="str">
        <f aca="false">IF(B1008&lt;&gt;"",B1008,"")</f>
        <v/>
      </c>
      <c r="C1109" s="116" t="str">
        <f aca="false">IF(C1008&lt;&gt;"",C1008,"")</f>
        <v/>
      </c>
      <c r="D1109" s="116" t="str">
        <f aca="false">IF(D1008&lt;&gt;"",D1008,"")</f>
        <v/>
      </c>
      <c r="E1109" s="116" t="str">
        <f aca="false">IF(E1008&lt;&gt;"",E1008,"")</f>
        <v/>
      </c>
      <c r="F1109" s="116" t="n">
        <v>11</v>
      </c>
      <c r="G1109" s="168" t="n">
        <f aca="false">G1008</f>
        <v>0</v>
      </c>
      <c r="H1109" s="49" t="n">
        <f aca="false">IF($G1109&lt;&gt;"",G1109,"")</f>
        <v>0</v>
      </c>
      <c r="I1109" s="169"/>
      <c r="J1109" s="170"/>
      <c r="K1109" s="171" t="str">
        <f aca="false">IF($B1109&lt;&gt;"",IF(I1109,(INDEX(P$1021:Q$1024,MATCH(H1109,P$1021:P$1024),2)/I1109)*1000,0),"")</f>
        <v/>
      </c>
      <c r="L1109" s="171" t="str">
        <f aca="false">IF(Q$11&lt;&gt;"",IF($B1109&lt;&gt;"",K1109-J1109,""),"")</f>
        <v/>
      </c>
      <c r="M1109" s="172" t="str">
        <f aca="false">IF(B1109&lt;&gt;"",RANK(L1109,L$1021:L$1120),"")</f>
        <v/>
      </c>
      <c r="N1109" s="172" t="str">
        <f aca="false">IF(B1109&lt;&gt;"",'Classement Général'!BK99,"")</f>
        <v/>
      </c>
      <c r="O1109" s="172" t="str">
        <f aca="false">IF(B200&lt;&gt;"",'Calculs (M1..M20)'!A102,"")</f>
        <v/>
      </c>
      <c r="P1109" s="0"/>
      <c r="Q1109" s="0"/>
      <c r="R1109" s="0"/>
      <c r="S1109" s="0"/>
      <c r="T1109" s="0"/>
      <c r="U1109" s="0"/>
      <c r="V1109" s="0"/>
      <c r="AH1109" s="49" t="n">
        <f aca="false">IF($G1109&lt;&gt;"",AG1109,"")</f>
        <v>0</v>
      </c>
      <c r="AI1109" s="169"/>
      <c r="AJ1109" s="170"/>
    </row>
    <row r="1110" customFormat="false" ht="13" hidden="true" customHeight="false" outlineLevel="0" collapsed="false">
      <c r="A1110" s="0"/>
      <c r="B1110" s="167" t="str">
        <f aca="false">IF(B1009&lt;&gt;"",B1009,"")</f>
        <v/>
      </c>
      <c r="C1110" s="116" t="str">
        <f aca="false">IF(C1009&lt;&gt;"",C1009,"")</f>
        <v/>
      </c>
      <c r="D1110" s="116" t="str">
        <f aca="false">IF(D1009&lt;&gt;"",D1009,"")</f>
        <v/>
      </c>
      <c r="E1110" s="116" t="str">
        <f aca="false">IF(E1009&lt;&gt;"",E1009,"")</f>
        <v/>
      </c>
      <c r="F1110" s="116" t="n">
        <v>11</v>
      </c>
      <c r="G1110" s="168" t="n">
        <f aca="false">G1009</f>
        <v>0</v>
      </c>
      <c r="H1110" s="49" t="n">
        <f aca="false">IF($G1110&lt;&gt;"",G1110,"")</f>
        <v>0</v>
      </c>
      <c r="I1110" s="169"/>
      <c r="J1110" s="170"/>
      <c r="K1110" s="171" t="str">
        <f aca="false">IF($B1110&lt;&gt;"",IF(I1110,(INDEX(P$1021:Q$1024,MATCH(H1110,P$1021:P$1024),2)/I1110)*1000,0),"")</f>
        <v/>
      </c>
      <c r="L1110" s="171" t="str">
        <f aca="false">IF(Q$11&lt;&gt;"",IF($B1110&lt;&gt;"",K1110-J1110,""),"")</f>
        <v/>
      </c>
      <c r="M1110" s="172" t="str">
        <f aca="false">IF(B1110&lt;&gt;"",RANK(L1110,L$1021:L$1120),"")</f>
        <v/>
      </c>
      <c r="N1110" s="172" t="str">
        <f aca="false">IF(B1110&lt;&gt;"",'Classement Général'!BK100,"")</f>
        <v/>
      </c>
      <c r="O1110" s="172" t="str">
        <f aca="false">IF(B201&lt;&gt;"",'Calculs (M1..M20)'!A103,"")</f>
        <v/>
      </c>
      <c r="P1110" s="0"/>
      <c r="Q1110" s="0"/>
      <c r="R1110" s="0"/>
      <c r="S1110" s="0"/>
      <c r="T1110" s="0"/>
      <c r="U1110" s="0"/>
      <c r="V1110" s="0"/>
      <c r="AH1110" s="49" t="n">
        <f aca="false">IF($G1110&lt;&gt;"",AG1110,"")</f>
        <v>0</v>
      </c>
      <c r="AI1110" s="169"/>
      <c r="AJ1110" s="170"/>
    </row>
    <row r="1111" customFormat="false" ht="13" hidden="true" customHeight="false" outlineLevel="0" collapsed="false">
      <c r="A1111" s="0"/>
      <c r="B1111" s="167" t="str">
        <f aca="false">IF(B1010&lt;&gt;"",B1010,"")</f>
        <v/>
      </c>
      <c r="C1111" s="116" t="str">
        <f aca="false">IF(C1010&lt;&gt;"",C1010,"")</f>
        <v/>
      </c>
      <c r="D1111" s="116" t="str">
        <f aca="false">IF(D1010&lt;&gt;"",D1010,"")</f>
        <v/>
      </c>
      <c r="E1111" s="116" t="str">
        <f aca="false">IF(E1010&lt;&gt;"",E1010,"")</f>
        <v/>
      </c>
      <c r="F1111" s="116" t="n">
        <v>11</v>
      </c>
      <c r="G1111" s="168" t="n">
        <f aca="false">G1010</f>
        <v>0</v>
      </c>
      <c r="H1111" s="49" t="n">
        <f aca="false">IF($G1111&lt;&gt;"",G1111,"")</f>
        <v>0</v>
      </c>
      <c r="I1111" s="169"/>
      <c r="J1111" s="170"/>
      <c r="K1111" s="171" t="str">
        <f aca="false">IF($B1111&lt;&gt;"",IF(I1111,(INDEX(P$1021:Q$1024,MATCH(H1111,P$1021:P$1024),2)/I1111)*1000,0),"")</f>
        <v/>
      </c>
      <c r="L1111" s="171" t="str">
        <f aca="false">IF(Q$11&lt;&gt;"",IF($B1111&lt;&gt;"",K1111-J1111,""),"")</f>
        <v/>
      </c>
      <c r="M1111" s="172" t="str">
        <f aca="false">IF(B1111&lt;&gt;"",RANK(L1111,L$1021:L$1120),"")</f>
        <v/>
      </c>
      <c r="N1111" s="172" t="str">
        <f aca="false">IF(B1111&lt;&gt;"",'Classement Général'!BK101,"")</f>
        <v/>
      </c>
      <c r="O1111" s="172" t="str">
        <f aca="false">IF(B202&lt;&gt;"",'Calculs (M1..M20)'!A104,"")</f>
        <v/>
      </c>
      <c r="P1111" s="0"/>
      <c r="Q1111" s="0"/>
      <c r="R1111" s="0"/>
      <c r="S1111" s="0"/>
      <c r="T1111" s="0"/>
      <c r="U1111" s="0"/>
      <c r="V1111" s="0"/>
      <c r="AH1111" s="49" t="n">
        <f aca="false">IF($G1111&lt;&gt;"",AG1111,"")</f>
        <v>0</v>
      </c>
      <c r="AI1111" s="169"/>
      <c r="AJ1111" s="170"/>
    </row>
    <row r="1112" customFormat="false" ht="13" hidden="true" customHeight="false" outlineLevel="0" collapsed="false">
      <c r="A1112" s="0"/>
      <c r="B1112" s="167" t="str">
        <f aca="false">IF(B1011&lt;&gt;"",B1011,"")</f>
        <v/>
      </c>
      <c r="C1112" s="116" t="str">
        <f aca="false">IF(C1011&lt;&gt;"",C1011,"")</f>
        <v/>
      </c>
      <c r="D1112" s="116" t="str">
        <f aca="false">IF(D1011&lt;&gt;"",D1011,"")</f>
        <v/>
      </c>
      <c r="E1112" s="116" t="str">
        <f aca="false">IF(E1011&lt;&gt;"",E1011,"")</f>
        <v/>
      </c>
      <c r="F1112" s="116" t="n">
        <v>11</v>
      </c>
      <c r="G1112" s="168" t="n">
        <f aca="false">G1011</f>
        <v>0</v>
      </c>
      <c r="H1112" s="49" t="n">
        <f aca="false">IF($G1112&lt;&gt;"",G1112,"")</f>
        <v>0</v>
      </c>
      <c r="I1112" s="169"/>
      <c r="J1112" s="170"/>
      <c r="K1112" s="171" t="str">
        <f aca="false">IF($B1112&lt;&gt;"",IF(I1112,(INDEX(P$1021:Q$1024,MATCH(H1112,P$1021:P$1024),2)/I1112)*1000,0),"")</f>
        <v/>
      </c>
      <c r="L1112" s="171" t="str">
        <f aca="false">IF(Q$11&lt;&gt;"",IF($B1112&lt;&gt;"",K1112-J1112,""),"")</f>
        <v/>
      </c>
      <c r="M1112" s="172" t="str">
        <f aca="false">IF(B1112&lt;&gt;"",RANK(L1112,L$1021:L$1120),"")</f>
        <v/>
      </c>
      <c r="N1112" s="172" t="str">
        <f aca="false">IF(B1112&lt;&gt;"",'Classement Général'!BK102,"")</f>
        <v/>
      </c>
      <c r="O1112" s="172" t="str">
        <f aca="false">IF(B203&lt;&gt;"",'Calculs (M1..M20)'!A105,"")</f>
        <v/>
      </c>
      <c r="P1112" s="0"/>
      <c r="Q1112" s="0"/>
      <c r="R1112" s="0"/>
      <c r="S1112" s="0"/>
      <c r="T1112" s="0"/>
      <c r="U1112" s="0"/>
      <c r="V1112" s="0"/>
      <c r="AH1112" s="49" t="n">
        <f aca="false">IF($G1112&lt;&gt;"",AG1112,"")</f>
        <v>0</v>
      </c>
      <c r="AI1112" s="169"/>
      <c r="AJ1112" s="170"/>
    </row>
    <row r="1113" customFormat="false" ht="13" hidden="true" customHeight="false" outlineLevel="0" collapsed="false">
      <c r="A1113" s="0"/>
      <c r="B1113" s="167" t="str">
        <f aca="false">IF(B1012&lt;&gt;"",B1012,"")</f>
        <v/>
      </c>
      <c r="C1113" s="116" t="str">
        <f aca="false">IF(C1012&lt;&gt;"",C1012,"")</f>
        <v/>
      </c>
      <c r="D1113" s="116" t="str">
        <f aca="false">IF(D1012&lt;&gt;"",D1012,"")</f>
        <v/>
      </c>
      <c r="E1113" s="116" t="str">
        <f aca="false">IF(E1012&lt;&gt;"",E1012,"")</f>
        <v/>
      </c>
      <c r="F1113" s="116" t="n">
        <v>11</v>
      </c>
      <c r="G1113" s="168" t="n">
        <f aca="false">G1012</f>
        <v>0</v>
      </c>
      <c r="H1113" s="49" t="n">
        <f aca="false">IF($G1113&lt;&gt;"",G1113,"")</f>
        <v>0</v>
      </c>
      <c r="I1113" s="169"/>
      <c r="J1113" s="170"/>
      <c r="K1113" s="171" t="str">
        <f aca="false">IF($B1113&lt;&gt;"",IF(I1113,(INDEX(P$1021:Q$1024,MATCH(H1113,P$1021:P$1024),2)/I1113)*1000,0),"")</f>
        <v/>
      </c>
      <c r="L1113" s="171" t="str">
        <f aca="false">IF(Q$11&lt;&gt;"",IF($B1113&lt;&gt;"",K1113-J1113,""),"")</f>
        <v/>
      </c>
      <c r="M1113" s="172" t="str">
        <f aca="false">IF(B1113&lt;&gt;"",RANK(L1113,L$1021:L$1120),"")</f>
        <v/>
      </c>
      <c r="N1113" s="172" t="str">
        <f aca="false">IF(B1113&lt;&gt;"",'Classement Général'!BK103,"")</f>
        <v/>
      </c>
      <c r="O1113" s="172" t="str">
        <f aca="false">IF(B204&lt;&gt;"",'Calculs (M1..M20)'!A106,"")</f>
        <v/>
      </c>
      <c r="P1113" s="0"/>
      <c r="Q1113" s="0"/>
      <c r="R1113" s="0"/>
      <c r="S1113" s="0"/>
      <c r="T1113" s="0"/>
      <c r="U1113" s="0"/>
      <c r="V1113" s="0"/>
      <c r="AH1113" s="49" t="n">
        <f aca="false">IF($G1113&lt;&gt;"",AG1113,"")</f>
        <v>0</v>
      </c>
      <c r="AI1113" s="169"/>
      <c r="AJ1113" s="170"/>
    </row>
    <row r="1114" customFormat="false" ht="13" hidden="true" customHeight="false" outlineLevel="0" collapsed="false">
      <c r="A1114" s="0"/>
      <c r="B1114" s="167" t="str">
        <f aca="false">IF(B1013&lt;&gt;"",B1013,"")</f>
        <v/>
      </c>
      <c r="C1114" s="116" t="str">
        <f aca="false">IF(C1013&lt;&gt;"",C1013,"")</f>
        <v/>
      </c>
      <c r="D1114" s="116" t="str">
        <f aca="false">IF(D1013&lt;&gt;"",D1013,"")</f>
        <v/>
      </c>
      <c r="E1114" s="116" t="str">
        <f aca="false">IF(E1013&lt;&gt;"",E1013,"")</f>
        <v/>
      </c>
      <c r="F1114" s="116" t="n">
        <v>11</v>
      </c>
      <c r="G1114" s="168" t="n">
        <f aca="false">G1013</f>
        <v>0</v>
      </c>
      <c r="H1114" s="49" t="n">
        <f aca="false">IF($G1114&lt;&gt;"",G1114,"")</f>
        <v>0</v>
      </c>
      <c r="I1114" s="169"/>
      <c r="J1114" s="170"/>
      <c r="K1114" s="171" t="str">
        <f aca="false">IF($B1114&lt;&gt;"",IF(I1114,(INDEX(P$1021:Q$1024,MATCH(H1114,P$1021:P$1024),2)/I1114)*1000,0),"")</f>
        <v/>
      </c>
      <c r="L1114" s="171" t="str">
        <f aca="false">IF(Q$11&lt;&gt;"",IF($B1114&lt;&gt;"",K1114-J1114,""),"")</f>
        <v/>
      </c>
      <c r="M1114" s="172" t="str">
        <f aca="false">IF(B1114&lt;&gt;"",RANK(L1114,L$1021:L$1120),"")</f>
        <v/>
      </c>
      <c r="N1114" s="172" t="str">
        <f aca="false">IF(B1114&lt;&gt;"",'Classement Général'!BK104,"")</f>
        <v/>
      </c>
      <c r="O1114" s="172" t="str">
        <f aca="false">IF(B205&lt;&gt;"",'Calculs (M1..M20)'!A107,"")</f>
        <v/>
      </c>
      <c r="P1114" s="0"/>
      <c r="Q1114" s="0"/>
      <c r="R1114" s="0"/>
      <c r="S1114" s="0"/>
      <c r="T1114" s="0"/>
      <c r="U1114" s="0"/>
      <c r="V1114" s="0"/>
      <c r="AH1114" s="49" t="n">
        <f aca="false">IF($G1114&lt;&gt;"",AG1114,"")</f>
        <v>0</v>
      </c>
      <c r="AI1114" s="169"/>
      <c r="AJ1114" s="170"/>
    </row>
    <row r="1115" customFormat="false" ht="13" hidden="true" customHeight="false" outlineLevel="0" collapsed="false">
      <c r="A1115" s="0"/>
      <c r="B1115" s="167" t="str">
        <f aca="false">IF(B1014&lt;&gt;"",B1014,"")</f>
        <v/>
      </c>
      <c r="C1115" s="116" t="str">
        <f aca="false">IF(C1014&lt;&gt;"",C1014,"")</f>
        <v/>
      </c>
      <c r="D1115" s="116" t="str">
        <f aca="false">IF(D1014&lt;&gt;"",D1014,"")</f>
        <v/>
      </c>
      <c r="E1115" s="116" t="str">
        <f aca="false">IF(E1014&lt;&gt;"",E1014,"")</f>
        <v/>
      </c>
      <c r="F1115" s="116" t="n">
        <v>11</v>
      </c>
      <c r="G1115" s="168" t="n">
        <f aca="false">G1014</f>
        <v>0</v>
      </c>
      <c r="H1115" s="49" t="n">
        <f aca="false">IF($G1115&lt;&gt;"",G1115,"")</f>
        <v>0</v>
      </c>
      <c r="I1115" s="169"/>
      <c r="J1115" s="170"/>
      <c r="K1115" s="171" t="str">
        <f aca="false">IF($B1115&lt;&gt;"",IF(I1115,(INDEX(P$1021:Q$1024,MATCH(H1115,P$1021:P$1024),2)/I1115)*1000,0),"")</f>
        <v/>
      </c>
      <c r="L1115" s="171" t="str">
        <f aca="false">IF(Q$11&lt;&gt;"",IF($B1115&lt;&gt;"",K1115-J1115,""),"")</f>
        <v/>
      </c>
      <c r="M1115" s="172" t="str">
        <f aca="false">IF(B1115&lt;&gt;"",RANK(L1115,L$1021:L$1120),"")</f>
        <v/>
      </c>
      <c r="N1115" s="172" t="str">
        <f aca="false">IF(B1115&lt;&gt;"",'Classement Général'!BK105,"")</f>
        <v/>
      </c>
      <c r="O1115" s="172" t="str">
        <f aca="false">IF(B206&lt;&gt;"",'Calculs (M1..M20)'!A108,"")</f>
        <v/>
      </c>
      <c r="P1115" s="0"/>
      <c r="Q1115" s="0"/>
      <c r="R1115" s="0"/>
      <c r="S1115" s="0"/>
      <c r="T1115" s="0"/>
      <c r="U1115" s="0"/>
      <c r="V1115" s="0"/>
      <c r="AH1115" s="49" t="n">
        <f aca="false">IF($G1115&lt;&gt;"",AG1115,"")</f>
        <v>0</v>
      </c>
      <c r="AI1115" s="169"/>
      <c r="AJ1115" s="170"/>
    </row>
    <row r="1116" customFormat="false" ht="13" hidden="true" customHeight="false" outlineLevel="0" collapsed="false">
      <c r="A1116" s="0"/>
      <c r="B1116" s="167" t="str">
        <f aca="false">IF(B1015&lt;&gt;"",B1015,"")</f>
        <v/>
      </c>
      <c r="C1116" s="116" t="str">
        <f aca="false">IF(C1015&lt;&gt;"",C1015,"")</f>
        <v/>
      </c>
      <c r="D1116" s="116" t="str">
        <f aca="false">IF(D1015&lt;&gt;"",D1015,"")</f>
        <v/>
      </c>
      <c r="E1116" s="116" t="str">
        <f aca="false">IF(E1015&lt;&gt;"",E1015,"")</f>
        <v/>
      </c>
      <c r="F1116" s="116" t="n">
        <v>11</v>
      </c>
      <c r="G1116" s="168" t="n">
        <f aca="false">G1015</f>
        <v>0</v>
      </c>
      <c r="H1116" s="49" t="n">
        <f aca="false">IF($G1116&lt;&gt;"",G1116,"")</f>
        <v>0</v>
      </c>
      <c r="I1116" s="169"/>
      <c r="J1116" s="170"/>
      <c r="K1116" s="171" t="str">
        <f aca="false">IF($B1116&lt;&gt;"",IF(I1116,(INDEX(P$1021:Q$1024,MATCH(H1116,P$1021:P$1024),2)/I1116)*1000,0),"")</f>
        <v/>
      </c>
      <c r="L1116" s="171" t="str">
        <f aca="false">IF(Q$11&lt;&gt;"",IF($B1116&lt;&gt;"",K1116-J1116,""),"")</f>
        <v/>
      </c>
      <c r="M1116" s="172" t="str">
        <f aca="false">IF(B1116&lt;&gt;"",RANK(L1116,L$1021:L$1120),"")</f>
        <v/>
      </c>
      <c r="N1116" s="172" t="str">
        <f aca="false">IF(B1116&lt;&gt;"",'Classement Général'!BK106,"")</f>
        <v/>
      </c>
      <c r="O1116" s="172" t="str">
        <f aca="false">IF(B207&lt;&gt;"",'Calculs (M1..M20)'!A109,"")</f>
        <v/>
      </c>
      <c r="P1116" s="0"/>
      <c r="Q1116" s="0"/>
      <c r="R1116" s="0"/>
      <c r="S1116" s="0"/>
      <c r="T1116" s="0"/>
      <c r="U1116" s="0"/>
      <c r="V1116" s="0"/>
      <c r="AH1116" s="49" t="n">
        <f aca="false">IF($G1116&lt;&gt;"",AG1116,"")</f>
        <v>0</v>
      </c>
      <c r="AI1116" s="169"/>
      <c r="AJ1116" s="170"/>
    </row>
    <row r="1117" customFormat="false" ht="13" hidden="true" customHeight="false" outlineLevel="0" collapsed="false">
      <c r="A1117" s="0"/>
      <c r="B1117" s="167" t="str">
        <f aca="false">IF(B1016&lt;&gt;"",B1016,"")</f>
        <v/>
      </c>
      <c r="C1117" s="116" t="str">
        <f aca="false">IF(C1016&lt;&gt;"",C1016,"")</f>
        <v/>
      </c>
      <c r="D1117" s="116" t="str">
        <f aca="false">IF(D1016&lt;&gt;"",D1016,"")</f>
        <v/>
      </c>
      <c r="E1117" s="116" t="str">
        <f aca="false">IF(E1016&lt;&gt;"",E1016,"")</f>
        <v/>
      </c>
      <c r="F1117" s="116" t="n">
        <v>11</v>
      </c>
      <c r="G1117" s="168" t="n">
        <f aca="false">G1016</f>
        <v>0</v>
      </c>
      <c r="H1117" s="49" t="n">
        <f aca="false">IF($G1117&lt;&gt;"",G1117,"")</f>
        <v>0</v>
      </c>
      <c r="I1117" s="169"/>
      <c r="J1117" s="170"/>
      <c r="K1117" s="171" t="str">
        <f aca="false">IF($B1117&lt;&gt;"",IF(I1117,(INDEX(P$1021:Q$1024,MATCH(H1117,P$1021:P$1024),2)/I1117)*1000,0),"")</f>
        <v/>
      </c>
      <c r="L1117" s="171" t="str">
        <f aca="false">IF(Q$11&lt;&gt;"",IF($B1117&lt;&gt;"",K1117-J1117,""),"")</f>
        <v/>
      </c>
      <c r="M1117" s="172" t="str">
        <f aca="false">IF(B1117&lt;&gt;"",RANK(L1117,L$1021:L$1120),"")</f>
        <v/>
      </c>
      <c r="N1117" s="172" t="str">
        <f aca="false">IF(B1117&lt;&gt;"",'Classement Général'!BK107,"")</f>
        <v/>
      </c>
      <c r="O1117" s="172" t="str">
        <f aca="false">IF(B208&lt;&gt;"",'Calculs (M1..M20)'!A110,"")</f>
        <v/>
      </c>
      <c r="P1117" s="0"/>
      <c r="Q1117" s="0"/>
      <c r="R1117" s="0"/>
      <c r="S1117" s="0"/>
      <c r="T1117" s="0"/>
      <c r="U1117" s="0"/>
      <c r="V1117" s="0"/>
      <c r="AH1117" s="49" t="n">
        <f aca="false">IF($G1117&lt;&gt;"",AG1117,"")</f>
        <v>0</v>
      </c>
      <c r="AI1117" s="169"/>
      <c r="AJ1117" s="170"/>
    </row>
    <row r="1118" customFormat="false" ht="13" hidden="true" customHeight="false" outlineLevel="0" collapsed="false">
      <c r="A1118" s="0"/>
      <c r="B1118" s="167" t="str">
        <f aca="false">IF(B1017&lt;&gt;"",B1017,"")</f>
        <v/>
      </c>
      <c r="C1118" s="116" t="str">
        <f aca="false">IF(C1017&lt;&gt;"",C1017,"")</f>
        <v/>
      </c>
      <c r="D1118" s="116" t="str">
        <f aca="false">IF(D1017&lt;&gt;"",D1017,"")</f>
        <v/>
      </c>
      <c r="E1118" s="116" t="str">
        <f aca="false">IF(E1017&lt;&gt;"",E1017,"")</f>
        <v/>
      </c>
      <c r="F1118" s="116" t="n">
        <v>11</v>
      </c>
      <c r="G1118" s="168" t="n">
        <f aca="false">G1017</f>
        <v>0</v>
      </c>
      <c r="H1118" s="49" t="n">
        <f aca="false">IF($G1118&lt;&gt;"",G1118,"")</f>
        <v>0</v>
      </c>
      <c r="I1118" s="169"/>
      <c r="J1118" s="170"/>
      <c r="K1118" s="171" t="str">
        <f aca="false">IF($B1118&lt;&gt;"",IF(I1118,(INDEX(P$1021:Q$1024,MATCH(H1118,P$1021:P$1024),2)/I1118)*1000,0),"")</f>
        <v/>
      </c>
      <c r="L1118" s="171" t="str">
        <f aca="false">IF(Q$11&lt;&gt;"",IF($B1118&lt;&gt;"",K1118-J1118,""),"")</f>
        <v/>
      </c>
      <c r="M1118" s="172" t="str">
        <f aca="false">IF(B1118&lt;&gt;"",RANK(L1118,L$1021:L$1120),"")</f>
        <v/>
      </c>
      <c r="N1118" s="172" t="str">
        <f aca="false">IF(B1118&lt;&gt;"",'Classement Général'!BK108,"")</f>
        <v/>
      </c>
      <c r="O1118" s="172" t="str">
        <f aca="false">IF(B209&lt;&gt;"",'Calculs (M1..M20)'!A111,"")</f>
        <v/>
      </c>
      <c r="P1118" s="0"/>
      <c r="Q1118" s="0"/>
      <c r="R1118" s="0"/>
      <c r="S1118" s="0"/>
      <c r="T1118" s="0"/>
      <c r="U1118" s="0"/>
      <c r="V1118" s="0"/>
      <c r="AH1118" s="49" t="n">
        <f aca="false">IF($G1118&lt;&gt;"",AG1118,"")</f>
        <v>0</v>
      </c>
      <c r="AI1118" s="169"/>
      <c r="AJ1118" s="170"/>
    </row>
    <row r="1119" customFormat="false" ht="13" hidden="true" customHeight="false" outlineLevel="0" collapsed="false">
      <c r="A1119" s="0"/>
      <c r="B1119" s="167" t="str">
        <f aca="false">IF(B1018&lt;&gt;"",B1018,"")</f>
        <v/>
      </c>
      <c r="C1119" s="116" t="str">
        <f aca="false">IF(C1018&lt;&gt;"",C1018,"")</f>
        <v/>
      </c>
      <c r="D1119" s="116" t="str">
        <f aca="false">IF(D1018&lt;&gt;"",D1018,"")</f>
        <v/>
      </c>
      <c r="E1119" s="116" t="str">
        <f aca="false">IF(E1018&lt;&gt;"",E1018,"")</f>
        <v/>
      </c>
      <c r="F1119" s="116" t="n">
        <v>11</v>
      </c>
      <c r="G1119" s="168" t="n">
        <f aca="false">G1018</f>
        <v>0</v>
      </c>
      <c r="H1119" s="49" t="n">
        <f aca="false">IF($G1119&lt;&gt;"",G1119,"")</f>
        <v>0</v>
      </c>
      <c r="I1119" s="169"/>
      <c r="J1119" s="170"/>
      <c r="K1119" s="171" t="str">
        <f aca="false">IF($B1119&lt;&gt;"",IF(I1119,(INDEX(P$1021:Q$1024,MATCH(H1119,P$1021:P$1024),2)/I1119)*1000,0),"")</f>
        <v/>
      </c>
      <c r="L1119" s="171" t="str">
        <f aca="false">IF(Q$11&lt;&gt;"",IF($B1119&lt;&gt;"",K1119-J1119,""),"")</f>
        <v/>
      </c>
      <c r="M1119" s="172" t="str">
        <f aca="false">IF(B1119&lt;&gt;"",RANK(L1119,L$1021:L$1120),"")</f>
        <v/>
      </c>
      <c r="N1119" s="172" t="str">
        <f aca="false">IF(B1119&lt;&gt;"",'Classement Général'!BK109,"")</f>
        <v/>
      </c>
      <c r="O1119" s="172" t="str">
        <f aca="false">IF(B210&lt;&gt;"",'Calculs (M1..M20)'!A112,"")</f>
        <v/>
      </c>
      <c r="P1119" s="0"/>
      <c r="Q1119" s="0"/>
      <c r="R1119" s="0"/>
      <c r="S1119" s="0"/>
      <c r="T1119" s="0"/>
      <c r="U1119" s="0"/>
      <c r="V1119" s="0"/>
      <c r="AH1119" s="49" t="n">
        <f aca="false">IF($G1119&lt;&gt;"",AG1119,"")</f>
        <v>0</v>
      </c>
      <c r="AI1119" s="169"/>
      <c r="AJ1119" s="170"/>
    </row>
    <row r="1120" customFormat="false" ht="13" hidden="true" customHeight="false" outlineLevel="0" collapsed="false">
      <c r="A1120" s="0"/>
      <c r="B1120" s="167" t="str">
        <f aca="false">IF(B1019&lt;&gt;"",B1019,"")</f>
        <v/>
      </c>
      <c r="C1120" s="116" t="str">
        <f aca="false">IF(C1019&lt;&gt;"",C1019,"")</f>
        <v/>
      </c>
      <c r="D1120" s="116" t="str">
        <f aca="false">IF(D1019&lt;&gt;"",D1019,"")</f>
        <v/>
      </c>
      <c r="E1120" s="116" t="str">
        <f aca="false">IF(E1019&lt;&gt;"",E1019,"")</f>
        <v/>
      </c>
      <c r="F1120" s="116" t="n">
        <v>11</v>
      </c>
      <c r="G1120" s="168" t="n">
        <f aca="false">G1019</f>
        <v>0</v>
      </c>
      <c r="H1120" s="49" t="n">
        <f aca="false">IF($G1120&lt;&gt;"",G1120,"")</f>
        <v>0</v>
      </c>
      <c r="I1120" s="173"/>
      <c r="J1120" s="174"/>
      <c r="K1120" s="171" t="str">
        <f aca="false">IF($B1120&lt;&gt;"",IF(I1120,(INDEX(P$1021:Q$1024,MATCH(H1120,P$1021:P$1024),2)/I1120)*1000,0),"")</f>
        <v/>
      </c>
      <c r="L1120" s="171" t="str">
        <f aca="false">IF(Q$11&lt;&gt;"",IF($B1120&lt;&gt;"",K1120-J1120,""),"")</f>
        <v/>
      </c>
      <c r="M1120" s="172" t="str">
        <f aca="false">IF(B1120&lt;&gt;"",RANK(L1120,L$1021:L$1120),"")</f>
        <v/>
      </c>
      <c r="N1120" s="172" t="str">
        <f aca="false">IF(B1120&lt;&gt;"",'Classement Général'!BK110,"")</f>
        <v/>
      </c>
      <c r="O1120" s="172" t="str">
        <f aca="false">IF(B211&lt;&gt;"",'Calculs (M1..M20)'!A113,"")</f>
        <v/>
      </c>
      <c r="P1120" s="0"/>
      <c r="Q1120" s="0"/>
      <c r="R1120" s="0"/>
      <c r="S1120" s="0"/>
      <c r="T1120" s="0"/>
      <c r="U1120" s="0"/>
      <c r="V1120" s="0"/>
      <c r="AH1120" s="49" t="n">
        <f aca="false">IF($G1120&lt;&gt;"",AG1120,"")</f>
        <v>0</v>
      </c>
      <c r="AI1120" s="173"/>
      <c r="AJ1120" s="174"/>
    </row>
    <row r="1121" customFormat="false" ht="12.5" hidden="true" customHeight="false" outlineLevel="0" collapsed="false">
      <c r="A1121" s="137"/>
      <c r="B1121" s="164" t="str">
        <f aca="false">IF(B1020&lt;&gt;"",B1020,"")</f>
        <v>Nom</v>
      </c>
      <c r="C1121" s="165" t="str">
        <f aca="false">IF(C1020&lt;&gt;"",C1020,"")</f>
        <v>Dossard</v>
      </c>
      <c r="D1121" s="165" t="str">
        <f aca="false">IF(D1020&lt;&gt;"",D1020,"")</f>
        <v>Freq</v>
      </c>
      <c r="E1121" s="165" t="str">
        <f aca="false">IF(E1020&lt;&gt;"",E1020,"")</f>
        <v>Equipe</v>
      </c>
      <c r="F1121" s="165" t="s">
        <v>103</v>
      </c>
      <c r="G1121" s="165" t="s">
        <v>88</v>
      </c>
      <c r="H1121" s="166" t="s">
        <v>104</v>
      </c>
      <c r="I1121" s="141" t="s">
        <v>91</v>
      </c>
      <c r="J1121" s="142" t="s">
        <v>105</v>
      </c>
      <c r="K1121" s="120" t="s">
        <v>106</v>
      </c>
      <c r="L1121" s="120" t="s">
        <v>107</v>
      </c>
      <c r="M1121" s="120" t="s">
        <v>97</v>
      </c>
      <c r="N1121" s="120" t="s">
        <v>100</v>
      </c>
      <c r="O1121" s="120" t="s">
        <v>108</v>
      </c>
      <c r="P1121" s="143" t="s">
        <v>104</v>
      </c>
      <c r="Q1121" s="144" t="s">
        <v>109</v>
      </c>
      <c r="R1121" s="145" t="s">
        <v>110</v>
      </c>
      <c r="S1121" s="146" t="s">
        <v>111</v>
      </c>
      <c r="T1121" s="147" t="s">
        <v>112</v>
      </c>
      <c r="U1121" s="5" t="s">
        <v>104</v>
      </c>
      <c r="V1121" s="0"/>
      <c r="AH1121" s="166" t="s">
        <v>104</v>
      </c>
      <c r="AI1121" s="141" t="s">
        <v>91</v>
      </c>
      <c r="AJ1121" s="142" t="s">
        <v>105</v>
      </c>
    </row>
    <row r="1122" customFormat="false" ht="13" hidden="true" customHeight="false" outlineLevel="0" collapsed="false">
      <c r="A1122" s="0"/>
      <c r="B1122" s="167" t="str">
        <f aca="false">IF(B1021&lt;&gt;"",B1021,"")</f>
        <v>Sébastien CHABAUD</v>
      </c>
      <c r="C1122" s="116" t="n">
        <f aca="false">IF(C1021&lt;&gt;"",C1021,"")</f>
        <v>1</v>
      </c>
      <c r="D1122" s="116" t="str">
        <f aca="false">IF(D1021&lt;&gt;"",D1021,"")</f>
        <v>2.4GHz</v>
      </c>
      <c r="E1122" s="116" t="str">
        <f aca="false">IF(E1021&lt;&gt;"",E1021,"")</f>
        <v/>
      </c>
      <c r="F1122" s="116" t="n">
        <v>12</v>
      </c>
      <c r="G1122" s="168" t="n">
        <f aca="false">G1021</f>
        <v>1</v>
      </c>
      <c r="H1122" s="49" t="n">
        <f aca="false">IF($G1122&lt;&gt;"",G1122,"")</f>
        <v>1</v>
      </c>
      <c r="I1122" s="169"/>
      <c r="J1122" s="170"/>
      <c r="K1122" s="171" t="n">
        <f aca="false">IF($B1122&lt;&gt;"",IF(I1122,(INDEX(P$1122:Q$1125,MATCH(H1122,P$1122:P$1125),2)/I1122)*1000,0),"")</f>
        <v>0</v>
      </c>
      <c r="L1122" s="171" t="n">
        <f aca="false">IF(Q$11&lt;&gt;"",IF($B1122&lt;&gt;"",K1122-$J1122,""),"")</f>
        <v>0</v>
      </c>
      <c r="M1122" s="172" t="n">
        <f aca="false">IF(B1122&lt;&gt;"",RANK(L1122,L$1122:L$1221),"")</f>
        <v>1</v>
      </c>
      <c r="N1122" s="172" t="str">
        <f aca="false">IF(B1122&lt;&gt;"",'Classement Général'!BL11,"")</f>
        <v/>
      </c>
      <c r="O1122" s="172" t="n">
        <f aca="false">IF(B112&lt;&gt;"",'Calculs (M1..M20)'!A14,"")</f>
        <v>22</v>
      </c>
      <c r="P1122" s="154" t="n">
        <f aca="false">IF(DMIN($H1121:$I1222,$P$10,$U$10:$U$11)&lt;&gt;0,1,"")</f>
        <v>1</v>
      </c>
      <c r="Q1122" s="155" t="str">
        <f aca="false">IF(DMIN($H1121:$I1222,$I$10,$U$10:$U$11)&lt;&gt;0,DMIN($H1121:$I1222,$I$10,$U$10:$U$11),"")</f>
        <v/>
      </c>
      <c r="R1122" s="151" t="str">
        <f aca="false">IF(DMAX($H1121:$I1222,$I$10,$U$10:$U$11)&lt;&gt;0,DMAX($H1121:$I1222,$I$10,$U$10:$U$11),"")</f>
        <v/>
      </c>
      <c r="S1122" s="156" t="e">
        <f aca="false">IF($P1122&lt;&gt;"",IF(DAVERAGE($H1121:$I1222,$I$10,$U$10:$U$11)&lt;&gt;0,DAVERAGE($H1121:$I1222,$I$10,$U$10:$U$11),""),"")</f>
        <v>#DIV/0!</v>
      </c>
      <c r="T1122" s="157" t="str">
        <f aca="false">IF($P1122&lt;&gt;"",IF(DCOUNTA($H1121:$I1222,$I$10,$U$10:$U$11)&lt;&gt;0,DCOUNTA($H1121:$I1222,$I$10,$U$10:$U$11),""),"")</f>
        <v/>
      </c>
      <c r="U1122" s="5" t="n">
        <v>1</v>
      </c>
      <c r="V1122" s="0"/>
      <c r="AH1122" s="49" t="n">
        <f aca="false">IF($G1122&lt;&gt;"",AG1122,"")</f>
        <v>0</v>
      </c>
      <c r="AI1122" s="169"/>
      <c r="AJ1122" s="170"/>
    </row>
    <row r="1123" customFormat="false" ht="13" hidden="true" customHeight="false" outlineLevel="0" collapsed="false">
      <c r="A1123" s="0"/>
      <c r="B1123" s="167" t="str">
        <f aca="false">IF(B1022&lt;&gt;"",B1022,"")</f>
        <v>Herve DALL AVA</v>
      </c>
      <c r="C1123" s="116" t="n">
        <f aca="false">IF(C1022&lt;&gt;"",C1022,"")</f>
        <v>2</v>
      </c>
      <c r="D1123" s="116" t="str">
        <f aca="false">IF(D1022&lt;&gt;"",D1022,"")</f>
        <v>2.4GHz</v>
      </c>
      <c r="E1123" s="116" t="str">
        <f aca="false">IF(E1022&lt;&gt;"",E1022,"")</f>
        <v/>
      </c>
      <c r="F1123" s="116" t="n">
        <v>12</v>
      </c>
      <c r="G1123" s="168" t="n">
        <f aca="false">G1022</f>
        <v>1</v>
      </c>
      <c r="H1123" s="49" t="n">
        <f aca="false">IF($G1123&lt;&gt;"",G1123,"")</f>
        <v>1</v>
      </c>
      <c r="I1123" s="169"/>
      <c r="J1123" s="170"/>
      <c r="K1123" s="171" t="n">
        <f aca="false">IF($B1123&lt;&gt;"",IF(I1123,(INDEX(P$1122:Q$1125,MATCH(H1123,P$1122:P$1125),2)/I1123)*1000,0),"")</f>
        <v>0</v>
      </c>
      <c r="L1123" s="171" t="n">
        <f aca="false">IF(Q$11&lt;&gt;"",IF($B1123&lt;&gt;"",K1123-J1123,""),"")</f>
        <v>0</v>
      </c>
      <c r="M1123" s="172" t="n">
        <f aca="false">IF(B1123&lt;&gt;"",RANK(L1123,L$1122:L$1221),"")</f>
        <v>1</v>
      </c>
      <c r="N1123" s="172" t="str">
        <f aca="false">IF(B1123&lt;&gt;"",'Classement Général'!BL12,"")</f>
        <v/>
      </c>
      <c r="O1123" s="172" t="n">
        <f aca="false">IF(B113&lt;&gt;"",'Calculs (M1..M20)'!A15,"")</f>
        <v>8</v>
      </c>
      <c r="P1123" s="154" t="str">
        <f aca="false">IF(DMIN($H1121:$I1222,$P$10,$U$12:$U$13)&lt;&gt;0,2,"")</f>
        <v/>
      </c>
      <c r="Q1123" s="155" t="str">
        <f aca="false">IF(DMIN($H1121:$I1222,$I$10,$U$12:$U$13)&lt;&gt;0,DMIN($H1121:$I1222,$I$10,$U$12:$U$13),"")</f>
        <v/>
      </c>
      <c r="R1123" s="151" t="str">
        <f aca="false">IF(DMAX($H1121:$I1222,$I$10,$U$12:$U$13)&lt;&gt;0,DMAX($H1121:$I1222,$I$10,$U$12:$U$13),"")</f>
        <v/>
      </c>
      <c r="S1123" s="156" t="str">
        <f aca="false">IF($P1123&lt;&gt;"",IF(DAVERAGE($H1121:$I1222,$I$10,$U$12:$U$13)&lt;&gt;0,DAVERAGE($H1121:$I1222,$I$10,$U$12:$U$13),""),"")</f>
        <v/>
      </c>
      <c r="T1123" s="157" t="str">
        <f aca="false">IF($P1122&lt;&gt;"",IF(DCOUNTA($H1121:$I1222,$I$10,$U$12:$U$13)&lt;&gt;0,DCOUNTA($H1121:$I1222,$I$10,$U$12:$U$13),""),"")</f>
        <v/>
      </c>
      <c r="U1123" s="5" t="s">
        <v>104</v>
      </c>
      <c r="V1123" s="0"/>
      <c r="AH1123" s="49" t="n">
        <f aca="false">IF($G1123&lt;&gt;"",AG1123,"")</f>
        <v>0</v>
      </c>
      <c r="AI1123" s="169"/>
      <c r="AJ1123" s="170"/>
    </row>
    <row r="1124" customFormat="false" ht="13" hidden="true" customHeight="false" outlineLevel="0" collapsed="false">
      <c r="A1124" s="0"/>
      <c r="B1124" s="167" t="str">
        <f aca="false">IF(B1023&lt;&gt;"",B1023,"")</f>
        <v>Jean Luc FOUCHER</v>
      </c>
      <c r="C1124" s="116" t="n">
        <f aca="false">IF(C1023&lt;&gt;"",C1023,"")</f>
        <v>3</v>
      </c>
      <c r="D1124" s="116" t="str">
        <f aca="false">IF(D1023&lt;&gt;"",D1023,"")</f>
        <v>2.4GHz</v>
      </c>
      <c r="E1124" s="116" t="str">
        <f aca="false">IF(E1023&lt;&gt;"",E1023,"")</f>
        <v/>
      </c>
      <c r="F1124" s="116" t="n">
        <v>12</v>
      </c>
      <c r="G1124" s="168" t="n">
        <f aca="false">G1023</f>
        <v>1</v>
      </c>
      <c r="H1124" s="49" t="n">
        <f aca="false">IF($G1124&lt;&gt;"",G1124,"")</f>
        <v>1</v>
      </c>
      <c r="I1124" s="169"/>
      <c r="J1124" s="170"/>
      <c r="K1124" s="171" t="n">
        <f aca="false">IF($B1124&lt;&gt;"",IF(I1124,(INDEX(P$1122:Q$1125,MATCH(H1124,P$1122:P$1125),2)/I1124)*1000,0),"")</f>
        <v>0</v>
      </c>
      <c r="L1124" s="171" t="n">
        <f aca="false">IF(Q$11&lt;&gt;"",IF($B1124&lt;&gt;"",K1124-J1124,""),"")</f>
        <v>0</v>
      </c>
      <c r="M1124" s="172" t="n">
        <f aca="false">IF(B1124&lt;&gt;"",RANK(L1124,L$1122:L$1221),"")</f>
        <v>1</v>
      </c>
      <c r="N1124" s="172" t="str">
        <f aca="false">IF(B1124&lt;&gt;"",'Classement Général'!BL13,"")</f>
        <v/>
      </c>
      <c r="O1124" s="172" t="n">
        <f aca="false">IF(B114&lt;&gt;"",'Calculs (M1..M20)'!A16,"")</f>
        <v>15</v>
      </c>
      <c r="P1124" s="154" t="str">
        <f aca="false">IF(DMIN($H1121:$I1222,$P$10,$U$14:$U$15)&lt;&gt;0,3,"")</f>
        <v/>
      </c>
      <c r="Q1124" s="155" t="str">
        <f aca="false">IF(DMIN($H1121:$I1222,$I$10,$U$14:$U$15)&lt;&gt;0,DMIN($H1121:$I1222,$I$10,$U$14:$U$15),"")</f>
        <v/>
      </c>
      <c r="R1124" s="151" t="str">
        <f aca="false">IF(DMAX($H1121:$I1222,$I$10,$U$14:$U$15)&lt;&gt;0,DMAX($H1121:$I1222,$I$10,$U$14:$U$15),"")</f>
        <v/>
      </c>
      <c r="S1124" s="156" t="str">
        <f aca="false">IF($P1124&lt;&gt;"",IF(DAVERAGE($H1121:$I1222,$I$10,$U$14:$U$15)&lt;&gt;0,DAVERAGE($H1121:$I1222,$I$10,$U$14:$U$15),""),"")</f>
        <v/>
      </c>
      <c r="T1124" s="157" t="str">
        <f aca="false">IF($P1124&lt;&gt;"",IF(DCOUNTA($H1121:$I1222,$I$10,$U$14:$U$15)&lt;&gt;0,DCOUNTA($H1121:$I1222,$I$10,$U$14:$U$15),""),"")</f>
        <v/>
      </c>
      <c r="U1124" s="5" t="n">
        <v>2</v>
      </c>
      <c r="V1124" s="0"/>
      <c r="AH1124" s="49" t="n">
        <f aca="false">IF($G1124&lt;&gt;"",AG1124,"")</f>
        <v>0</v>
      </c>
      <c r="AI1124" s="169"/>
      <c r="AJ1124" s="170"/>
    </row>
    <row r="1125" customFormat="false" ht="13.5" hidden="true" customHeight="false" outlineLevel="0" collapsed="false">
      <c r="A1125" s="0"/>
      <c r="B1125" s="167" t="str">
        <f aca="false">IF(B1024&lt;&gt;"",B1024,"")</f>
        <v>Thomas DELARBRE</v>
      </c>
      <c r="C1125" s="116" t="n">
        <f aca="false">IF(C1024&lt;&gt;"",C1024,"")</f>
        <v>4</v>
      </c>
      <c r="D1125" s="116" t="str">
        <f aca="false">IF(D1024&lt;&gt;"",D1024,"")</f>
        <v>2.4GHz</v>
      </c>
      <c r="E1125" s="116" t="str">
        <f aca="false">IF(E1024&lt;&gt;"",E1024,"")</f>
        <v/>
      </c>
      <c r="F1125" s="116" t="n">
        <v>12</v>
      </c>
      <c r="G1125" s="168" t="n">
        <f aca="false">G1024</f>
        <v>1</v>
      </c>
      <c r="H1125" s="49" t="n">
        <f aca="false">IF($G1125&lt;&gt;"",G1125,"")</f>
        <v>1</v>
      </c>
      <c r="I1125" s="169"/>
      <c r="J1125" s="170"/>
      <c r="K1125" s="171" t="n">
        <f aca="false">IF($B1125&lt;&gt;"",IF(I1125,(INDEX(P$1122:Q$1125,MATCH(H1125,P$1122:P$1125),2)/I1125)*1000,0),"")</f>
        <v>0</v>
      </c>
      <c r="L1125" s="171" t="n">
        <f aca="false">IF(Q$11&lt;&gt;"",IF($B1125&lt;&gt;"",K1125-J1125,""),"")</f>
        <v>0</v>
      </c>
      <c r="M1125" s="172" t="n">
        <f aca="false">IF(B1125&lt;&gt;"",RANK(L1125,L$1122:L$1221),"")</f>
        <v>1</v>
      </c>
      <c r="N1125" s="172" t="str">
        <f aca="false">IF(B1125&lt;&gt;"",'Classement Général'!BL14,"")</f>
        <v/>
      </c>
      <c r="O1125" s="172" t="n">
        <f aca="false">IF(B115&lt;&gt;"",'Calculs (M1..M20)'!A17,"")</f>
        <v>10</v>
      </c>
      <c r="P1125" s="158" t="str">
        <f aca="false">IF(DMIN($H1121:$I1222,$P$10,$U$16:$U$17)&lt;&gt;0,4,"")</f>
        <v/>
      </c>
      <c r="Q1125" s="159" t="str">
        <f aca="false">IF(DMIN($H1121:$I1222,$I$10,$U$16:$U$17)&lt;&gt;0,DMIN($H1121:$I1222,$I$10,$U$16:$U$17),"")</f>
        <v/>
      </c>
      <c r="R1125" s="160" t="str">
        <f aca="false">IF(DMAX($H1121:$I1222,$I$10,$U$16:$U$17)&lt;&gt;0,DMAX($H1121:$I1222,$I$10,$U$16:$U$17),"")</f>
        <v/>
      </c>
      <c r="S1125" s="161" t="str">
        <f aca="false">IF($P1125&lt;&gt;"",IF(DAVERAGE($H1121:$I1222,$I$10,$U$16:$U$17)&lt;&gt;0,DAVERAGE($H1121:$I1222,$I$10,$U$16:$U$17),""),"")</f>
        <v/>
      </c>
      <c r="T1125" s="162" t="str">
        <f aca="false">IF($P1124&lt;&gt;"",IF(DCOUNTA($H1121:$I1222,$I$10,$U$16:$U$17)&lt;&gt;0,DCOUNTA($H1121:$I1222,$I$10,$U$16:$U$17),""),"")</f>
        <v/>
      </c>
      <c r="U1125" s="5" t="s">
        <v>104</v>
      </c>
      <c r="V1125" s="0"/>
      <c r="AH1125" s="49" t="n">
        <f aca="false">IF($G1125&lt;&gt;"",AG1125,"")</f>
        <v>0</v>
      </c>
      <c r="AI1125" s="169"/>
      <c r="AJ1125" s="170"/>
    </row>
    <row r="1126" customFormat="false" ht="13.5" hidden="true" customHeight="false" outlineLevel="0" collapsed="false">
      <c r="A1126" s="0"/>
      <c r="B1126" s="167" t="str">
        <f aca="false">IF(B1025&lt;&gt;"",B1025,"")</f>
        <v>Pierre DIATTA</v>
      </c>
      <c r="C1126" s="116" t="n">
        <f aca="false">IF(C1025&lt;&gt;"",C1025,"")</f>
        <v>5</v>
      </c>
      <c r="D1126" s="116" t="str">
        <f aca="false">IF(D1025&lt;&gt;"",D1025,"")</f>
        <v>2.4GHz</v>
      </c>
      <c r="E1126" s="116" t="str">
        <f aca="false">IF(E1025&lt;&gt;"",E1025,"")</f>
        <v/>
      </c>
      <c r="F1126" s="116" t="n">
        <v>12</v>
      </c>
      <c r="G1126" s="168" t="n">
        <f aca="false">G1025</f>
        <v>1</v>
      </c>
      <c r="H1126" s="49" t="n">
        <f aca="false">IF($G1126&lt;&gt;"",G1126,"")</f>
        <v>1</v>
      </c>
      <c r="I1126" s="169"/>
      <c r="J1126" s="170"/>
      <c r="K1126" s="171" t="n">
        <f aca="false">IF($B1126&lt;&gt;"",IF(I1126,(INDEX(P$1122:Q$1125,MATCH(H1126,P$1122:P$1125),2)/I1126)*1000,0),"")</f>
        <v>0</v>
      </c>
      <c r="L1126" s="171" t="n">
        <f aca="false">IF(Q$11&lt;&gt;"",IF($B1126&lt;&gt;"",K1126-J1126,""),"")</f>
        <v>0</v>
      </c>
      <c r="M1126" s="172" t="n">
        <f aca="false">IF(B1126&lt;&gt;"",RANK(L1126,L$1122:L$1221),"")</f>
        <v>1</v>
      </c>
      <c r="N1126" s="172" t="str">
        <f aca="false">IF(B1126&lt;&gt;"",'Classement Général'!BL15,"")</f>
        <v/>
      </c>
      <c r="O1126" s="172" t="n">
        <f aca="false">IF(B116&lt;&gt;"",'Calculs (M1..M20)'!A18,"")</f>
        <v>20</v>
      </c>
      <c r="P1126" s="5"/>
      <c r="Q1126" s="5"/>
      <c r="R1126" s="0"/>
      <c r="S1126" s="0"/>
      <c r="T1126" s="163" t="n">
        <f aca="false">SUM(T1122:T1125)</f>
        <v>0</v>
      </c>
      <c r="U1126" s="5" t="n">
        <v>3</v>
      </c>
      <c r="V1126" s="1" t="n">
        <f aca="false">T1126</f>
        <v>0</v>
      </c>
      <c r="AH1126" s="49" t="n">
        <f aca="false">IF($G1126&lt;&gt;"",AG1126,"")</f>
        <v>0</v>
      </c>
      <c r="AI1126" s="169"/>
      <c r="AJ1126" s="170"/>
    </row>
    <row r="1127" customFormat="false" ht="13" hidden="true" customHeight="false" outlineLevel="0" collapsed="false">
      <c r="A1127" s="0"/>
      <c r="B1127" s="167" t="str">
        <f aca="false">IF(B1026&lt;&gt;"",B1026,"")</f>
        <v>Olivier MONET</v>
      </c>
      <c r="C1127" s="116" t="n">
        <f aca="false">IF(C1026&lt;&gt;"",C1026,"")</f>
        <v>6</v>
      </c>
      <c r="D1127" s="116" t="str">
        <f aca="false">IF(D1026&lt;&gt;"",D1026,"")</f>
        <v>41.110MHz</v>
      </c>
      <c r="E1127" s="116" t="str">
        <f aca="false">IF(E1026&lt;&gt;"",E1026,"")</f>
        <v/>
      </c>
      <c r="F1127" s="116" t="n">
        <v>12</v>
      </c>
      <c r="G1127" s="168" t="n">
        <f aca="false">G1026</f>
        <v>1</v>
      </c>
      <c r="H1127" s="49" t="n">
        <f aca="false">IF($G1127&lt;&gt;"",G1127,"")</f>
        <v>1</v>
      </c>
      <c r="I1127" s="169"/>
      <c r="J1127" s="170"/>
      <c r="K1127" s="171" t="n">
        <f aca="false">IF($B1127&lt;&gt;"",IF(I1127,(INDEX(P$1122:Q$1125,MATCH(H1127,P$1122:P$1125),2)/I1127)*1000,0),"")</f>
        <v>0</v>
      </c>
      <c r="L1127" s="171" t="n">
        <f aca="false">IF(Q$11&lt;&gt;"",IF($B1127&lt;&gt;"",K1127-J1127,""),"")</f>
        <v>0</v>
      </c>
      <c r="M1127" s="172" t="n">
        <f aca="false">IF(B1127&lt;&gt;"",RANK(L1127,L$1122:L$1221),"")</f>
        <v>1</v>
      </c>
      <c r="N1127" s="172" t="str">
        <f aca="false">IF(B1127&lt;&gt;"",'Classement Général'!BL16,"")</f>
        <v/>
      </c>
      <c r="O1127" s="172" t="n">
        <f aca="false">IF(B117&lt;&gt;"",'Calculs (M1..M20)'!A19,"")</f>
        <v>6</v>
      </c>
      <c r="P1127" s="5"/>
      <c r="Q1127" s="5"/>
      <c r="R1127" s="0"/>
      <c r="S1127" s="0"/>
      <c r="T1127" s="0"/>
      <c r="U1127" s="5" t="s">
        <v>104</v>
      </c>
      <c r="V1127" s="0"/>
      <c r="AH1127" s="49" t="n">
        <f aca="false">IF($G1127&lt;&gt;"",AG1127,"")</f>
        <v>0</v>
      </c>
      <c r="AI1127" s="169"/>
      <c r="AJ1127" s="170"/>
    </row>
    <row r="1128" customFormat="false" ht="13" hidden="true" customHeight="false" outlineLevel="0" collapsed="false">
      <c r="A1128" s="0"/>
      <c r="B1128" s="167" t="str">
        <f aca="false">IF(B1027&lt;&gt;"",B1027,"")</f>
        <v>Pierre RONDEL</v>
      </c>
      <c r="C1128" s="116" t="n">
        <f aca="false">IF(C1027&lt;&gt;"",C1027,"")</f>
        <v>7</v>
      </c>
      <c r="D1128" s="116" t="str">
        <f aca="false">IF(D1027&lt;&gt;"",D1027,"")</f>
        <v>2.4GHz</v>
      </c>
      <c r="E1128" s="116" t="str">
        <f aca="false">IF(E1027&lt;&gt;"",E1027,"")</f>
        <v/>
      </c>
      <c r="F1128" s="116" t="n">
        <v>12</v>
      </c>
      <c r="G1128" s="168" t="n">
        <f aca="false">G1027</f>
        <v>1</v>
      </c>
      <c r="H1128" s="49" t="n">
        <f aca="false">IF($G1128&lt;&gt;"",G1128,"")</f>
        <v>1</v>
      </c>
      <c r="I1128" s="169"/>
      <c r="J1128" s="170"/>
      <c r="K1128" s="171" t="n">
        <f aca="false">IF($B1128&lt;&gt;"",IF(I1128,(INDEX(P$1122:Q$1125,MATCH(H1128,P$1122:P$1125),2)/I1128)*1000,0),"")</f>
        <v>0</v>
      </c>
      <c r="L1128" s="171" t="n">
        <f aca="false">IF(Q$11&lt;&gt;"",IF($B1128&lt;&gt;"",K1128-J1128,""),"")</f>
        <v>0</v>
      </c>
      <c r="M1128" s="172" t="n">
        <f aca="false">IF(B1128&lt;&gt;"",RANK(L1128,L$1122:L$1221),"")</f>
        <v>1</v>
      </c>
      <c r="N1128" s="172" t="str">
        <f aca="false">IF(B1128&lt;&gt;"",'Classement Général'!BL17,"")</f>
        <v/>
      </c>
      <c r="O1128" s="172" t="n">
        <f aca="false">IF(B118&lt;&gt;"",'Calculs (M1..M20)'!A20,"")</f>
        <v>1</v>
      </c>
      <c r="P1128" s="5"/>
      <c r="Q1128" s="5"/>
      <c r="R1128" s="0"/>
      <c r="S1128" s="0"/>
      <c r="T1128" s="0"/>
      <c r="U1128" s="5" t="n">
        <v>4</v>
      </c>
      <c r="V1128" s="0"/>
      <c r="AH1128" s="49" t="n">
        <f aca="false">IF($G1128&lt;&gt;"",AG1128,"")</f>
        <v>0</v>
      </c>
      <c r="AI1128" s="169"/>
      <c r="AJ1128" s="170"/>
    </row>
    <row r="1129" customFormat="false" ht="13" hidden="true" customHeight="false" outlineLevel="0" collapsed="false">
      <c r="A1129" s="0"/>
      <c r="B1129" s="167" t="str">
        <f aca="false">IF(B1028&lt;&gt;"",B1028,"")</f>
        <v>Andreas FRICKE</v>
      </c>
      <c r="C1129" s="116" t="n">
        <f aca="false">IF(C1028&lt;&gt;"",C1028,"")</f>
        <v>8</v>
      </c>
      <c r="D1129" s="116" t="str">
        <f aca="false">IF(D1028&lt;&gt;"",D1028,"")</f>
        <v>2.4GHz</v>
      </c>
      <c r="E1129" s="116" t="str">
        <f aca="false">IF(E1028&lt;&gt;"",E1028,"")</f>
        <v/>
      </c>
      <c r="F1129" s="116" t="n">
        <v>12</v>
      </c>
      <c r="G1129" s="168" t="n">
        <f aca="false">G1028</f>
        <v>1</v>
      </c>
      <c r="H1129" s="49" t="n">
        <f aca="false">IF($G1129&lt;&gt;"",G1129,"")</f>
        <v>1</v>
      </c>
      <c r="I1129" s="169"/>
      <c r="J1129" s="170"/>
      <c r="K1129" s="171" t="n">
        <f aca="false">IF($B1129&lt;&gt;"",IF(I1129,(INDEX(P$1122:Q$1125,MATCH(H1129,P$1122:P$1125),2)/I1129)*1000,0),"")</f>
        <v>0</v>
      </c>
      <c r="L1129" s="171" t="n">
        <f aca="false">IF(Q$11&lt;&gt;"",IF($B1129&lt;&gt;"",K1129-J1129,""),"")</f>
        <v>0</v>
      </c>
      <c r="M1129" s="172" t="n">
        <f aca="false">IF(B1129&lt;&gt;"",RANK(L1129,L$1122:L$1221),"")</f>
        <v>1</v>
      </c>
      <c r="N1129" s="172" t="str">
        <f aca="false">IF(B1129&lt;&gt;"",'Classement Général'!BL18,"")</f>
        <v/>
      </c>
      <c r="O1129" s="172" t="n">
        <f aca="false">IF(B119&lt;&gt;"",'Calculs (M1..M20)'!A21,"")</f>
        <v>18</v>
      </c>
      <c r="P1129" s="5"/>
      <c r="Q1129" s="5"/>
      <c r="R1129" s="0"/>
      <c r="S1129" s="0"/>
      <c r="T1129" s="0"/>
      <c r="U1129" s="0"/>
      <c r="V1129" s="0"/>
      <c r="AH1129" s="49" t="n">
        <f aca="false">IF($G1129&lt;&gt;"",AG1129,"")</f>
        <v>0</v>
      </c>
      <c r="AI1129" s="169"/>
      <c r="AJ1129" s="170"/>
    </row>
    <row r="1130" customFormat="false" ht="13" hidden="true" customHeight="false" outlineLevel="0" collapsed="false">
      <c r="A1130" s="0"/>
      <c r="B1130" s="167" t="str">
        <f aca="false">IF(B1029&lt;&gt;"",B1029,"")</f>
        <v>Thomas FAURE</v>
      </c>
      <c r="C1130" s="116" t="n">
        <f aca="false">IF(C1029&lt;&gt;"",C1029,"")</f>
        <v>9</v>
      </c>
      <c r="D1130" s="116" t="str">
        <f aca="false">IF(D1029&lt;&gt;"",D1029,"")</f>
        <v>2.4GHz</v>
      </c>
      <c r="E1130" s="116" t="str">
        <f aca="false">IF(E1029&lt;&gt;"",E1029,"")</f>
        <v/>
      </c>
      <c r="F1130" s="116" t="n">
        <v>12</v>
      </c>
      <c r="G1130" s="168" t="n">
        <f aca="false">G1029</f>
        <v>1</v>
      </c>
      <c r="H1130" s="49" t="n">
        <f aca="false">IF($G1130&lt;&gt;"",G1130,"")</f>
        <v>1</v>
      </c>
      <c r="I1130" s="169"/>
      <c r="J1130" s="170"/>
      <c r="K1130" s="171" t="n">
        <f aca="false">IF($B1130&lt;&gt;"",IF(I1130,(INDEX(P$1122:Q$1125,MATCH(H1130,P$1122:P$1125),2)/I1130)*1000,0),"")</f>
        <v>0</v>
      </c>
      <c r="L1130" s="171" t="n">
        <f aca="false">IF(Q$11&lt;&gt;"",IF($B1130&lt;&gt;"",K1130-J1130,""),"")</f>
        <v>0</v>
      </c>
      <c r="M1130" s="172" t="n">
        <f aca="false">IF(B1130&lt;&gt;"",RANK(L1130,L$1122:L$1221),"")</f>
        <v>1</v>
      </c>
      <c r="N1130" s="172" t="str">
        <f aca="false">IF(B1130&lt;&gt;"",'Classement Général'!BL19,"")</f>
        <v/>
      </c>
      <c r="O1130" s="172" t="n">
        <f aca="false">IF(B120&lt;&gt;"",'Calculs (M1..M20)'!A22,"")</f>
        <v>11</v>
      </c>
      <c r="P1130" s="0"/>
      <c r="Q1130" s="0"/>
      <c r="R1130" s="0"/>
      <c r="S1130" s="0"/>
      <c r="T1130" s="0"/>
      <c r="U1130" s="0"/>
      <c r="V1130" s="0"/>
      <c r="AH1130" s="49" t="n">
        <f aca="false">IF($G1130&lt;&gt;"",AG1130,"")</f>
        <v>0</v>
      </c>
      <c r="AI1130" s="169"/>
      <c r="AJ1130" s="170"/>
    </row>
    <row r="1131" customFormat="false" ht="13" hidden="true" customHeight="false" outlineLevel="0" collapsed="false">
      <c r="A1131" s="0"/>
      <c r="B1131" s="167" t="str">
        <f aca="false">IF(B1030&lt;&gt;"",B1030,"")</f>
        <v>Philippe LANES</v>
      </c>
      <c r="C1131" s="116" t="n">
        <f aca="false">IF(C1030&lt;&gt;"",C1030,"")</f>
        <v>10</v>
      </c>
      <c r="D1131" s="116" t="str">
        <f aca="false">IF(D1030&lt;&gt;"",D1030,"")</f>
        <v>2.4GHz</v>
      </c>
      <c r="E1131" s="116" t="str">
        <f aca="false">IF(E1030&lt;&gt;"",E1030,"")</f>
        <v/>
      </c>
      <c r="F1131" s="116" t="n">
        <v>12</v>
      </c>
      <c r="G1131" s="168" t="n">
        <f aca="false">G1030</f>
        <v>1</v>
      </c>
      <c r="H1131" s="49" t="n">
        <f aca="false">IF($G1131&lt;&gt;"",G1131,"")</f>
        <v>1</v>
      </c>
      <c r="I1131" s="169"/>
      <c r="J1131" s="170"/>
      <c r="K1131" s="171" t="n">
        <f aca="false">IF($B1131&lt;&gt;"",IF(I1131,(INDEX(P$1122:Q$1125,MATCH(H1131,P$1122:P$1125),2)/I1131)*1000,0),"")</f>
        <v>0</v>
      </c>
      <c r="L1131" s="171" t="n">
        <f aca="false">IF(Q$11&lt;&gt;"",IF($B1131&lt;&gt;"",K1131-J1131,""),"")</f>
        <v>0</v>
      </c>
      <c r="M1131" s="172" t="n">
        <f aca="false">IF(B1131&lt;&gt;"",RANK(L1131,L$1122:L$1221),"")</f>
        <v>1</v>
      </c>
      <c r="N1131" s="172" t="str">
        <f aca="false">IF(B1131&lt;&gt;"",'Classement Général'!BL20,"")</f>
        <v/>
      </c>
      <c r="O1131" s="172" t="n">
        <f aca="false">IF(B121&lt;&gt;"",'Calculs (M1..M20)'!A23,"")</f>
        <v>14</v>
      </c>
      <c r="P1131" s="0"/>
      <c r="Q1131" s="0"/>
      <c r="R1131" s="0"/>
      <c r="S1131" s="0"/>
      <c r="T1131" s="0"/>
      <c r="U1131" s="0"/>
      <c r="V1131" s="0"/>
      <c r="AH1131" s="49" t="n">
        <f aca="false">IF($G1131&lt;&gt;"",AG1131,"")</f>
        <v>0</v>
      </c>
      <c r="AI1131" s="169"/>
      <c r="AJ1131" s="170"/>
    </row>
    <row r="1132" customFormat="false" ht="13" hidden="true" customHeight="false" outlineLevel="0" collapsed="false">
      <c r="A1132" s="0"/>
      <c r="B1132" s="167" t="str">
        <f aca="false">IF(B1031&lt;&gt;"",B1031,"")</f>
        <v>Julien HONOR</v>
      </c>
      <c r="C1132" s="116" t="n">
        <f aca="false">IF(C1031&lt;&gt;"",C1031,"")</f>
        <v>11</v>
      </c>
      <c r="D1132" s="116" t="str">
        <f aca="false">IF(D1031&lt;&gt;"",D1031,"")</f>
        <v>2.4GHz</v>
      </c>
      <c r="E1132" s="116" t="str">
        <f aca="false">IF(E1031&lt;&gt;"",E1031,"")</f>
        <v/>
      </c>
      <c r="F1132" s="116" t="n">
        <v>12</v>
      </c>
      <c r="G1132" s="168" t="n">
        <f aca="false">G1031</f>
        <v>1</v>
      </c>
      <c r="H1132" s="49" t="n">
        <f aca="false">IF($G1132&lt;&gt;"",G1132,"")</f>
        <v>1</v>
      </c>
      <c r="I1132" s="169"/>
      <c r="J1132" s="170"/>
      <c r="K1132" s="171" t="n">
        <f aca="false">IF($B1132&lt;&gt;"",IF(I1132,(INDEX(P$1122:Q$1125,MATCH(H1132,P$1122:P$1125),2)/I1132)*1000,0),"")</f>
        <v>0</v>
      </c>
      <c r="L1132" s="171" t="n">
        <f aca="false">IF(Q$11&lt;&gt;"",IF($B1132&lt;&gt;"",K1132-J1132,""),"")</f>
        <v>0</v>
      </c>
      <c r="M1132" s="172" t="n">
        <f aca="false">IF(B1132&lt;&gt;"",RANK(L1132,L$1122:L$1221),"")</f>
        <v>1</v>
      </c>
      <c r="N1132" s="172" t="str">
        <f aca="false">IF(B1132&lt;&gt;"",'Classement Général'!BL21,"")</f>
        <v/>
      </c>
      <c r="O1132" s="172" t="n">
        <f aca="false">IF(B122&lt;&gt;"",'Calculs (M1..M20)'!A24,"")</f>
        <v>3</v>
      </c>
      <c r="P1132" s="0"/>
      <c r="Q1132" s="0"/>
      <c r="R1132" s="0"/>
      <c r="S1132" s="0"/>
      <c r="T1132" s="0"/>
      <c r="U1132" s="0"/>
      <c r="V1132" s="0"/>
      <c r="AH1132" s="49" t="n">
        <f aca="false">IF($G1132&lt;&gt;"",AG1132,"")</f>
        <v>0</v>
      </c>
      <c r="AI1132" s="169"/>
      <c r="AJ1132" s="170"/>
    </row>
    <row r="1133" customFormat="false" ht="13" hidden="true" customHeight="false" outlineLevel="0" collapsed="false">
      <c r="A1133" s="0"/>
      <c r="B1133" s="167" t="str">
        <f aca="false">IF(B1032&lt;&gt;"",B1032,"")</f>
        <v>Michael KREBS</v>
      </c>
      <c r="C1133" s="116" t="n">
        <f aca="false">IF(C1032&lt;&gt;"",C1032,"")</f>
        <v>12</v>
      </c>
      <c r="D1133" s="116" t="str">
        <f aca="false">IF(D1032&lt;&gt;"",D1032,"")</f>
        <v>2.4GHz</v>
      </c>
      <c r="E1133" s="116" t="str">
        <f aca="false">IF(E1032&lt;&gt;"",E1032,"")</f>
        <v/>
      </c>
      <c r="F1133" s="116" t="n">
        <v>12</v>
      </c>
      <c r="G1133" s="168" t="n">
        <f aca="false">G1032</f>
        <v>1</v>
      </c>
      <c r="H1133" s="49" t="n">
        <f aca="false">IF($G1133&lt;&gt;"",G1133,"")</f>
        <v>1</v>
      </c>
      <c r="I1133" s="169"/>
      <c r="J1133" s="170"/>
      <c r="K1133" s="171" t="n">
        <f aca="false">IF($B1133&lt;&gt;"",IF(I1133,(INDEX(P$1122:Q$1125,MATCH(H1133,P$1122:P$1125),2)/I1133)*1000,0),"")</f>
        <v>0</v>
      </c>
      <c r="L1133" s="171" t="n">
        <f aca="false">IF(Q$11&lt;&gt;"",IF($B1133&lt;&gt;"",K1133-J1133,""),"")</f>
        <v>0</v>
      </c>
      <c r="M1133" s="172" t="n">
        <f aca="false">IF(B1133&lt;&gt;"",RANK(L1133,L$1122:L$1221),"")</f>
        <v>1</v>
      </c>
      <c r="N1133" s="172" t="str">
        <f aca="false">IF(B1133&lt;&gt;"",'Classement Général'!BL22,"")</f>
        <v/>
      </c>
      <c r="O1133" s="172" t="n">
        <f aca="false">IF(B123&lt;&gt;"",'Calculs (M1..M20)'!A25,"")</f>
        <v>12</v>
      </c>
      <c r="P1133" s="0"/>
      <c r="Q1133" s="0"/>
      <c r="R1133" s="0"/>
      <c r="S1133" s="0"/>
      <c r="T1133" s="0"/>
      <c r="U1133" s="0"/>
      <c r="V1133" s="0"/>
      <c r="AH1133" s="49" t="n">
        <f aca="false">IF($G1133&lt;&gt;"",AG1133,"")</f>
        <v>0</v>
      </c>
      <c r="AI1133" s="169"/>
      <c r="AJ1133" s="170"/>
    </row>
    <row r="1134" customFormat="false" ht="13" hidden="true" customHeight="false" outlineLevel="0" collapsed="false">
      <c r="A1134" s="0"/>
      <c r="B1134" s="167" t="str">
        <f aca="false">IF(B1033&lt;&gt;"",B1033,"")</f>
        <v>Aubry GABANON</v>
      </c>
      <c r="C1134" s="116" t="n">
        <f aca="false">IF(C1033&lt;&gt;"",C1033,"")</f>
        <v>13</v>
      </c>
      <c r="D1134" s="116" t="str">
        <f aca="false">IF(D1033&lt;&gt;"",D1033,"")</f>
        <v>2.4GHz</v>
      </c>
      <c r="E1134" s="116" t="str">
        <f aca="false">IF(E1033&lt;&gt;"",E1033,"")</f>
        <v/>
      </c>
      <c r="F1134" s="116" t="n">
        <v>12</v>
      </c>
      <c r="G1134" s="168" t="n">
        <f aca="false">G1033</f>
        <v>1</v>
      </c>
      <c r="H1134" s="49" t="n">
        <f aca="false">IF($G1134&lt;&gt;"",G1134,"")</f>
        <v>1</v>
      </c>
      <c r="I1134" s="169"/>
      <c r="J1134" s="170"/>
      <c r="K1134" s="171" t="n">
        <f aca="false">IF($B1134&lt;&gt;"",IF(I1134,(INDEX(P$1122:Q$1125,MATCH(H1134,P$1122:P$1125),2)/I1134)*1000,0),"")</f>
        <v>0</v>
      </c>
      <c r="L1134" s="171" t="n">
        <f aca="false">IF(Q$11&lt;&gt;"",IF($B1134&lt;&gt;"",K1134-J1134,""),"")</f>
        <v>0</v>
      </c>
      <c r="M1134" s="172" t="n">
        <f aca="false">IF(B1134&lt;&gt;"",RANK(L1134,L$1122:L$1221),"")</f>
        <v>1</v>
      </c>
      <c r="N1134" s="172" t="str">
        <f aca="false">IF(B1134&lt;&gt;"",'Classement Général'!BL23,"")</f>
        <v/>
      </c>
      <c r="O1134" s="172" t="n">
        <f aca="false">IF(B124&lt;&gt;"",'Calculs (M1..M20)'!A26,"")</f>
        <v>5</v>
      </c>
      <c r="P1134" s="0"/>
      <c r="Q1134" s="0"/>
      <c r="R1134" s="0"/>
      <c r="S1134" s="0"/>
      <c r="T1134" s="0"/>
      <c r="U1134" s="0"/>
      <c r="V1134" s="0"/>
      <c r="AH1134" s="49" t="n">
        <f aca="false">IF($G1134&lt;&gt;"",AG1134,"")</f>
        <v>0</v>
      </c>
      <c r="AI1134" s="169"/>
      <c r="AJ1134" s="170"/>
    </row>
    <row r="1135" customFormat="false" ht="13" hidden="true" customHeight="false" outlineLevel="0" collapsed="false">
      <c r="A1135" s="0"/>
      <c r="B1135" s="167" t="str">
        <f aca="false">IF(B1034&lt;&gt;"",B1034,"")</f>
        <v>Serge DELARBRE</v>
      </c>
      <c r="C1135" s="116" t="n">
        <f aca="false">IF(C1034&lt;&gt;"",C1034,"")</f>
        <v>14</v>
      </c>
      <c r="D1135" s="116" t="str">
        <f aca="false">IF(D1034&lt;&gt;"",D1034,"")</f>
        <v>2.4GHz</v>
      </c>
      <c r="E1135" s="116" t="str">
        <f aca="false">IF(E1034&lt;&gt;"",E1034,"")</f>
        <v/>
      </c>
      <c r="F1135" s="116" t="n">
        <v>12</v>
      </c>
      <c r="G1135" s="168" t="n">
        <f aca="false">G1034</f>
        <v>1</v>
      </c>
      <c r="H1135" s="49" t="n">
        <f aca="false">IF($G1135&lt;&gt;"",G1135,"")</f>
        <v>1</v>
      </c>
      <c r="I1135" s="169"/>
      <c r="J1135" s="170"/>
      <c r="K1135" s="171" t="n">
        <f aca="false">IF($B1135&lt;&gt;"",IF(I1135,(INDEX(P$1122:Q$1125,MATCH(H1135,P$1122:P$1125),2)/I1135)*1000,0),"")</f>
        <v>0</v>
      </c>
      <c r="L1135" s="171" t="n">
        <f aca="false">IF(Q$11&lt;&gt;"",IF($B1135&lt;&gt;"",K1135-J1135,""),"")</f>
        <v>0</v>
      </c>
      <c r="M1135" s="172" t="n">
        <f aca="false">IF(B1135&lt;&gt;"",RANK(L1135,L$1122:L$1221),"")</f>
        <v>1</v>
      </c>
      <c r="N1135" s="172" t="str">
        <f aca="false">IF(B1135&lt;&gt;"",'Classement Général'!BL24,"")</f>
        <v/>
      </c>
      <c r="O1135" s="172" t="n">
        <f aca="false">IF(B125&lt;&gt;"",'Calculs (M1..M20)'!A27,"")</f>
        <v>17</v>
      </c>
      <c r="P1135" s="0"/>
      <c r="Q1135" s="0"/>
      <c r="R1135" s="0"/>
      <c r="S1135" s="0"/>
      <c r="T1135" s="0"/>
      <c r="U1135" s="0"/>
      <c r="V1135" s="0"/>
      <c r="AH1135" s="49" t="n">
        <f aca="false">IF($G1135&lt;&gt;"",AG1135,"")</f>
        <v>0</v>
      </c>
      <c r="AI1135" s="169"/>
      <c r="AJ1135" s="170"/>
    </row>
    <row r="1136" customFormat="false" ht="13" hidden="true" customHeight="false" outlineLevel="0" collapsed="false">
      <c r="A1136" s="0"/>
      <c r="B1136" s="167" t="str">
        <f aca="false">IF(B1035&lt;&gt;"",B1035,"")</f>
        <v>Arnaud LEGER</v>
      </c>
      <c r="C1136" s="116" t="n">
        <f aca="false">IF(C1035&lt;&gt;"",C1035,"")</f>
        <v>15</v>
      </c>
      <c r="D1136" s="116" t="str">
        <f aca="false">IF(D1035&lt;&gt;"",D1035,"")</f>
        <v>2.4GHz</v>
      </c>
      <c r="E1136" s="116" t="str">
        <f aca="false">IF(E1035&lt;&gt;"",E1035,"")</f>
        <v/>
      </c>
      <c r="F1136" s="116" t="n">
        <v>12</v>
      </c>
      <c r="G1136" s="168" t="n">
        <f aca="false">G1035</f>
        <v>1</v>
      </c>
      <c r="H1136" s="49" t="n">
        <f aca="false">IF($G1136&lt;&gt;"",G1136,"")</f>
        <v>1</v>
      </c>
      <c r="I1136" s="169"/>
      <c r="J1136" s="170"/>
      <c r="K1136" s="171" t="n">
        <f aca="false">IF($B1136&lt;&gt;"",IF(I1136,(INDEX(P$1122:Q$1125,MATCH(H1136,P$1122:P$1125),2)/I1136)*1000,0),"")</f>
        <v>0</v>
      </c>
      <c r="L1136" s="171" t="n">
        <f aca="false">IF(Q$11&lt;&gt;"",IF($B1136&lt;&gt;"",K1136-J1136,""),"")</f>
        <v>0</v>
      </c>
      <c r="M1136" s="172" t="n">
        <f aca="false">IF(B1136&lt;&gt;"",RANK(L1136,L$1122:L$1221),"")</f>
        <v>1</v>
      </c>
      <c r="N1136" s="172" t="str">
        <f aca="false">IF(B1136&lt;&gt;"",'Classement Général'!BL25,"")</f>
        <v/>
      </c>
      <c r="O1136" s="172" t="n">
        <f aca="false">IF(B126&lt;&gt;"",'Calculs (M1..M20)'!A28,"")</f>
        <v>7</v>
      </c>
      <c r="P1136" s="0"/>
      <c r="Q1136" s="0"/>
      <c r="R1136" s="0"/>
      <c r="S1136" s="0"/>
      <c r="T1136" s="0"/>
      <c r="U1136" s="0"/>
      <c r="V1136" s="0"/>
      <c r="AH1136" s="49" t="n">
        <f aca="false">IF($G1136&lt;&gt;"",AG1136,"")</f>
        <v>0</v>
      </c>
      <c r="AI1136" s="169"/>
      <c r="AJ1136" s="170"/>
    </row>
    <row r="1137" customFormat="false" ht="13" hidden="true" customHeight="false" outlineLevel="0" collapsed="false">
      <c r="A1137" s="0"/>
      <c r="B1137" s="167" t="str">
        <f aca="false">IF(B1036&lt;&gt;"",B1036,"")</f>
        <v>Thierry POIGNARD</v>
      </c>
      <c r="C1137" s="116" t="n">
        <f aca="false">IF(C1036&lt;&gt;"",C1036,"")</f>
        <v>16</v>
      </c>
      <c r="D1137" s="116" t="str">
        <f aca="false">IF(D1036&lt;&gt;"",D1036,"")</f>
        <v>2.4GHz</v>
      </c>
      <c r="E1137" s="116" t="str">
        <f aca="false">IF(E1036&lt;&gt;"",E1036,"")</f>
        <v/>
      </c>
      <c r="F1137" s="116" t="n">
        <v>12</v>
      </c>
      <c r="G1137" s="168" t="n">
        <f aca="false">G1036</f>
        <v>1</v>
      </c>
      <c r="H1137" s="49" t="n">
        <f aca="false">IF($G1137&lt;&gt;"",G1137,"")</f>
        <v>1</v>
      </c>
      <c r="I1137" s="169"/>
      <c r="J1137" s="170"/>
      <c r="K1137" s="171" t="n">
        <f aca="false">IF($B1137&lt;&gt;"",IF(I1137,(INDEX(P$1122:Q$1125,MATCH(H1137,P$1122:P$1125),2)/I1137)*1000,0),"")</f>
        <v>0</v>
      </c>
      <c r="L1137" s="171" t="n">
        <f aca="false">IF(Q$11&lt;&gt;"",IF($B1137&lt;&gt;"",K1137-J1137,""),"")</f>
        <v>0</v>
      </c>
      <c r="M1137" s="172" t="n">
        <f aca="false">IF(B1137&lt;&gt;"",RANK(L1137,L$1122:L$1221),"")</f>
        <v>1</v>
      </c>
      <c r="N1137" s="172" t="str">
        <f aca="false">IF(B1137&lt;&gt;"",'Classement Général'!BL26,"")</f>
        <v/>
      </c>
      <c r="O1137" s="172" t="n">
        <f aca="false">IF(B127&lt;&gt;"",'Calculs (M1..M20)'!A29,"")</f>
        <v>13</v>
      </c>
      <c r="P1137" s="0"/>
      <c r="Q1137" s="0"/>
      <c r="R1137" s="0"/>
      <c r="S1137" s="0"/>
      <c r="T1137" s="0"/>
      <c r="U1137" s="0"/>
      <c r="V1137" s="0"/>
      <c r="AH1137" s="49" t="n">
        <f aca="false">IF($G1137&lt;&gt;"",AG1137,"")</f>
        <v>0</v>
      </c>
      <c r="AI1137" s="169"/>
      <c r="AJ1137" s="170"/>
    </row>
    <row r="1138" customFormat="false" ht="13" hidden="true" customHeight="false" outlineLevel="0" collapsed="false">
      <c r="A1138" s="0"/>
      <c r="B1138" s="167" t="str">
        <f aca="false">IF(B1037&lt;&gt;"",B1037,"")</f>
        <v>Joel MARIN</v>
      </c>
      <c r="C1138" s="116" t="n">
        <f aca="false">IF(C1037&lt;&gt;"",C1037,"")</f>
        <v>17</v>
      </c>
      <c r="D1138" s="116" t="str">
        <f aca="false">IF(D1037&lt;&gt;"",D1037,"")</f>
        <v>2.4GHz</v>
      </c>
      <c r="E1138" s="116" t="str">
        <f aca="false">IF(E1037&lt;&gt;"",E1037,"")</f>
        <v/>
      </c>
      <c r="F1138" s="116" t="n">
        <v>12</v>
      </c>
      <c r="G1138" s="168" t="n">
        <f aca="false">G1037</f>
        <v>1</v>
      </c>
      <c r="H1138" s="49" t="n">
        <f aca="false">IF($G1138&lt;&gt;"",G1138,"")</f>
        <v>1</v>
      </c>
      <c r="I1138" s="169"/>
      <c r="J1138" s="170"/>
      <c r="K1138" s="171" t="n">
        <f aca="false">IF($B1138&lt;&gt;"",IF(I1138,(INDEX(P$1122:Q$1125,MATCH(H1138,P$1122:P$1125),2)/I1138)*1000,0),"")</f>
        <v>0</v>
      </c>
      <c r="L1138" s="171" t="n">
        <f aca="false">IF(Q$11&lt;&gt;"",IF($B1138&lt;&gt;"",K1138-J1138,""),"")</f>
        <v>0</v>
      </c>
      <c r="M1138" s="172" t="n">
        <f aca="false">IF(B1138&lt;&gt;"",RANK(L1138,L$1122:L$1221),"")</f>
        <v>1</v>
      </c>
      <c r="N1138" s="172" t="str">
        <f aca="false">IF(B1138&lt;&gt;"",'Classement Général'!BL27,"")</f>
        <v/>
      </c>
      <c r="O1138" s="172" t="n">
        <f aca="false">IF(B128&lt;&gt;"",'Calculs (M1..M20)'!A30,"")</f>
        <v>16</v>
      </c>
      <c r="P1138" s="0"/>
      <c r="Q1138" s="0"/>
      <c r="R1138" s="0"/>
      <c r="S1138" s="0"/>
      <c r="T1138" s="0"/>
      <c r="U1138" s="0"/>
      <c r="V1138" s="0"/>
      <c r="AH1138" s="49" t="n">
        <f aca="false">IF($G1138&lt;&gt;"",AG1138,"")</f>
        <v>0</v>
      </c>
      <c r="AI1138" s="169"/>
      <c r="AJ1138" s="170"/>
    </row>
    <row r="1139" customFormat="false" ht="13" hidden="true" customHeight="false" outlineLevel="0" collapsed="false">
      <c r="A1139" s="0"/>
      <c r="B1139" s="167" t="str">
        <f aca="false">IF(B1038&lt;&gt;"",B1038,"")</f>
        <v>Matthieu MERVELET</v>
      </c>
      <c r="C1139" s="116" t="n">
        <f aca="false">IF(C1038&lt;&gt;"",C1038,"")</f>
        <v>18</v>
      </c>
      <c r="D1139" s="116" t="str">
        <f aca="false">IF(D1038&lt;&gt;"",D1038,"")</f>
        <v>2.4GHz</v>
      </c>
      <c r="E1139" s="116" t="str">
        <f aca="false">IF(E1038&lt;&gt;"",E1038,"")</f>
        <v/>
      </c>
      <c r="F1139" s="116" t="n">
        <v>12</v>
      </c>
      <c r="G1139" s="168" t="n">
        <f aca="false">G1038</f>
        <v>1</v>
      </c>
      <c r="H1139" s="49" t="n">
        <f aca="false">IF($G1139&lt;&gt;"",G1139,"")</f>
        <v>1</v>
      </c>
      <c r="I1139" s="169"/>
      <c r="J1139" s="170"/>
      <c r="K1139" s="171" t="n">
        <f aca="false">IF($B1139&lt;&gt;"",IF(I1139,(INDEX(P$1122:Q$1125,MATCH(H1139,P$1122:P$1125),2)/I1139)*1000,0),"")</f>
        <v>0</v>
      </c>
      <c r="L1139" s="171" t="n">
        <f aca="false">IF(Q$11&lt;&gt;"",IF($B1139&lt;&gt;"",K1139-J1139,""),"")</f>
        <v>0</v>
      </c>
      <c r="M1139" s="172" t="n">
        <f aca="false">IF(B1139&lt;&gt;"",RANK(L1139,L$1122:L$1221),"")</f>
        <v>1</v>
      </c>
      <c r="N1139" s="172" t="str">
        <f aca="false">IF(B1139&lt;&gt;"",'Classement Général'!BL28,"")</f>
        <v/>
      </c>
      <c r="O1139" s="172" t="n">
        <f aca="false">IF(B129&lt;&gt;"",'Calculs (M1..M20)'!A31,"")</f>
        <v>2</v>
      </c>
      <c r="P1139" s="0"/>
      <c r="Q1139" s="0"/>
      <c r="R1139" s="0"/>
      <c r="S1139" s="0"/>
      <c r="T1139" s="0"/>
      <c r="U1139" s="0"/>
      <c r="V1139" s="0"/>
      <c r="AH1139" s="49" t="n">
        <f aca="false">IF($G1139&lt;&gt;"",AG1139,"")</f>
        <v>0</v>
      </c>
      <c r="AI1139" s="169"/>
      <c r="AJ1139" s="170"/>
    </row>
    <row r="1140" customFormat="false" ht="13" hidden="true" customHeight="false" outlineLevel="0" collapsed="false">
      <c r="A1140" s="0"/>
      <c r="B1140" s="167" t="str">
        <f aca="false">IF(B1039&lt;&gt;"",B1039,"")</f>
        <v>Gabriel MANTEL</v>
      </c>
      <c r="C1140" s="116" t="n">
        <f aca="false">IF(C1039&lt;&gt;"",C1039,"")</f>
        <v>19</v>
      </c>
      <c r="D1140" s="116" t="str">
        <f aca="false">IF(D1039&lt;&gt;"",D1039,"")</f>
        <v>2.4GHz</v>
      </c>
      <c r="E1140" s="116" t="str">
        <f aca="false">IF(E1039&lt;&gt;"",E1039,"")</f>
        <v/>
      </c>
      <c r="F1140" s="116" t="n">
        <v>12</v>
      </c>
      <c r="G1140" s="168" t="n">
        <f aca="false">G1039</f>
        <v>1</v>
      </c>
      <c r="H1140" s="49" t="n">
        <f aca="false">IF($G1140&lt;&gt;"",G1140,"")</f>
        <v>1</v>
      </c>
      <c r="I1140" s="169"/>
      <c r="J1140" s="170"/>
      <c r="K1140" s="171" t="n">
        <f aca="false">IF($B1140&lt;&gt;"",IF(I1140,(INDEX(P$1122:Q$1125,MATCH(H1140,P$1122:P$1125),2)/I1140)*1000,0),"")</f>
        <v>0</v>
      </c>
      <c r="L1140" s="171" t="n">
        <f aca="false">IF(Q$11&lt;&gt;"",IF($B1140&lt;&gt;"",K1140-J1140,""),"")</f>
        <v>0</v>
      </c>
      <c r="M1140" s="172" t="n">
        <f aca="false">IF(B1140&lt;&gt;"",RANK(L1140,L$1122:L$1221),"")</f>
        <v>1</v>
      </c>
      <c r="N1140" s="172" t="str">
        <f aca="false">IF(B1140&lt;&gt;"",'Classement Général'!BL29,"")</f>
        <v/>
      </c>
      <c r="O1140" s="172" t="n">
        <f aca="false">IF(B130&lt;&gt;"",'Calculs (M1..M20)'!A32,"")</f>
        <v>21</v>
      </c>
      <c r="P1140" s="0"/>
      <c r="Q1140" s="0"/>
      <c r="R1140" s="0"/>
      <c r="S1140" s="0"/>
      <c r="T1140" s="0"/>
      <c r="U1140" s="0"/>
      <c r="V1140" s="0"/>
      <c r="AH1140" s="49" t="n">
        <f aca="false">IF($G1140&lt;&gt;"",AG1140,"")</f>
        <v>0</v>
      </c>
      <c r="AI1140" s="169"/>
      <c r="AJ1140" s="170"/>
    </row>
    <row r="1141" customFormat="false" ht="13" hidden="true" customHeight="false" outlineLevel="0" collapsed="false">
      <c r="A1141" s="0"/>
      <c r="B1141" s="167" t="str">
        <f aca="false">IF(B1040&lt;&gt;"",B1040,"")</f>
        <v>Sylvain PFEFFERKORN</v>
      </c>
      <c r="C1141" s="116" t="n">
        <f aca="false">IF(C1040&lt;&gt;"",C1040,"")</f>
        <v>20</v>
      </c>
      <c r="D1141" s="116" t="str">
        <f aca="false">IF(D1040&lt;&gt;"",D1040,"")</f>
        <v>2.4GHz</v>
      </c>
      <c r="E1141" s="116" t="str">
        <f aca="false">IF(E1040&lt;&gt;"",E1040,"")</f>
        <v/>
      </c>
      <c r="F1141" s="116" t="n">
        <v>12</v>
      </c>
      <c r="G1141" s="168" t="n">
        <f aca="false">G1040</f>
        <v>1</v>
      </c>
      <c r="H1141" s="49" t="n">
        <f aca="false">IF($G1141&lt;&gt;"",G1141,"")</f>
        <v>1</v>
      </c>
      <c r="I1141" s="169"/>
      <c r="J1141" s="170"/>
      <c r="K1141" s="171" t="n">
        <f aca="false">IF($B1141&lt;&gt;"",IF(I1141,(INDEX(P$1122:Q$1125,MATCH(H1141,P$1122:P$1125),2)/I1141)*1000,0),"")</f>
        <v>0</v>
      </c>
      <c r="L1141" s="171" t="n">
        <f aca="false">IF(Q$11&lt;&gt;"",IF($B1141&lt;&gt;"",K1141-J1141,""),"")</f>
        <v>0</v>
      </c>
      <c r="M1141" s="172" t="n">
        <f aca="false">IF(B1141&lt;&gt;"",RANK(L1141,L$1122:L$1221),"")</f>
        <v>1</v>
      </c>
      <c r="N1141" s="172" t="str">
        <f aca="false">IF(B1141&lt;&gt;"",'Classement Général'!BL30,"")</f>
        <v/>
      </c>
      <c r="O1141" s="172" t="n">
        <f aca="false">IF(B131&lt;&gt;"",'Calculs (M1..M20)'!A33,"")</f>
        <v>19</v>
      </c>
      <c r="P1141" s="0"/>
      <c r="Q1141" s="0"/>
      <c r="R1141" s="0"/>
      <c r="S1141" s="0"/>
      <c r="T1141" s="0"/>
      <c r="U1141" s="0"/>
      <c r="V1141" s="0"/>
      <c r="AH1141" s="49" t="n">
        <f aca="false">IF($G1141&lt;&gt;"",AG1141,"")</f>
        <v>0</v>
      </c>
      <c r="AI1141" s="169"/>
      <c r="AJ1141" s="170"/>
    </row>
    <row r="1142" customFormat="false" ht="13" hidden="true" customHeight="false" outlineLevel="0" collapsed="false">
      <c r="A1142" s="0"/>
      <c r="B1142" s="167" t="str">
        <f aca="false">IF(B1041&lt;&gt;"",B1041,"")</f>
        <v>Frederic HOURS</v>
      </c>
      <c r="C1142" s="116" t="n">
        <f aca="false">IF(C1041&lt;&gt;"",C1041,"")</f>
        <v>21</v>
      </c>
      <c r="D1142" s="116" t="str">
        <f aca="false">IF(D1041&lt;&gt;"",D1041,"")</f>
        <v>2.4GHz</v>
      </c>
      <c r="E1142" s="116" t="str">
        <f aca="false">IF(E1041&lt;&gt;"",E1041,"")</f>
        <v/>
      </c>
      <c r="F1142" s="116" t="n">
        <v>12</v>
      </c>
      <c r="G1142" s="168" t="n">
        <f aca="false">G1041</f>
        <v>1</v>
      </c>
      <c r="H1142" s="49" t="n">
        <f aca="false">IF($G1142&lt;&gt;"",G1142,"")</f>
        <v>1</v>
      </c>
      <c r="I1142" s="169"/>
      <c r="J1142" s="170"/>
      <c r="K1142" s="171" t="n">
        <f aca="false">IF($B1142&lt;&gt;"",IF(I1142,(INDEX(P$1122:Q$1125,MATCH(H1142,P$1122:P$1125),2)/I1142)*1000,0),"")</f>
        <v>0</v>
      </c>
      <c r="L1142" s="171" t="n">
        <f aca="false">IF(Q$11&lt;&gt;"",IF($B1142&lt;&gt;"",K1142-J1142,""),"")</f>
        <v>0</v>
      </c>
      <c r="M1142" s="172" t="n">
        <f aca="false">IF(B1142&lt;&gt;"",RANK(L1142,L$1122:L$1221),"")</f>
        <v>1</v>
      </c>
      <c r="N1142" s="172" t="str">
        <f aca="false">IF(B1142&lt;&gt;"",'Classement Général'!BL31,"")</f>
        <v/>
      </c>
      <c r="O1142" s="172" t="n">
        <f aca="false">IF(B132&lt;&gt;"",'Calculs (M1..M20)'!A34,"")</f>
        <v>9</v>
      </c>
      <c r="P1142" s="0"/>
      <c r="Q1142" s="0"/>
      <c r="R1142" s="0"/>
      <c r="S1142" s="0"/>
      <c r="T1142" s="0"/>
      <c r="U1142" s="0"/>
      <c r="V1142" s="0"/>
      <c r="AH1142" s="49" t="n">
        <f aca="false">IF($G1142&lt;&gt;"",AG1142,"")</f>
        <v>0</v>
      </c>
      <c r="AI1142" s="169"/>
      <c r="AJ1142" s="170"/>
    </row>
    <row r="1143" customFormat="false" ht="13" hidden="true" customHeight="false" outlineLevel="0" collapsed="false">
      <c r="A1143" s="0"/>
      <c r="B1143" s="167" t="str">
        <f aca="false">IF(B1042&lt;&gt;"",B1042,"")</f>
        <v>Sébastien LANES</v>
      </c>
      <c r="C1143" s="116" t="n">
        <f aca="false">IF(C1042&lt;&gt;"",C1042,"")</f>
        <v>22</v>
      </c>
      <c r="D1143" s="116" t="str">
        <f aca="false">IF(D1042&lt;&gt;"",D1042,"")</f>
        <v>2.4GHz</v>
      </c>
      <c r="E1143" s="116" t="str">
        <f aca="false">IF(E1042&lt;&gt;"",E1042,"")</f>
        <v/>
      </c>
      <c r="F1143" s="116" t="n">
        <v>12</v>
      </c>
      <c r="G1143" s="168" t="n">
        <f aca="false">G1042</f>
        <v>1</v>
      </c>
      <c r="H1143" s="49" t="n">
        <f aca="false">IF($G1143&lt;&gt;"",G1143,"")</f>
        <v>1</v>
      </c>
      <c r="I1143" s="169"/>
      <c r="J1143" s="170"/>
      <c r="K1143" s="171" t="n">
        <f aca="false">IF($B1143&lt;&gt;"",IF(I1143,(INDEX(P$1122:Q$1125,MATCH(H1143,P$1122:P$1125),2)/I1143)*1000,0),"")</f>
        <v>0</v>
      </c>
      <c r="L1143" s="171" t="n">
        <f aca="false">IF(Q$11&lt;&gt;"",IF($B1143&lt;&gt;"",K1143-J1143,""),"")</f>
        <v>0</v>
      </c>
      <c r="M1143" s="172" t="n">
        <f aca="false">IF(B1143&lt;&gt;"",RANK(L1143,L$1122:L$1221),"")</f>
        <v>1</v>
      </c>
      <c r="N1143" s="172" t="str">
        <f aca="false">IF(B1143&lt;&gt;"",'Classement Général'!BL32,"")</f>
        <v/>
      </c>
      <c r="O1143" s="172" t="n">
        <f aca="false">IF(B133&lt;&gt;"",'Calculs (M1..M20)'!A35,"")</f>
        <v>4</v>
      </c>
      <c r="P1143" s="0"/>
      <c r="Q1143" s="0"/>
      <c r="R1143" s="0"/>
      <c r="S1143" s="0"/>
      <c r="T1143" s="0"/>
      <c r="U1143" s="0"/>
      <c r="V1143" s="0"/>
      <c r="AH1143" s="49" t="n">
        <f aca="false">IF($G1143&lt;&gt;"",AG1143,"")</f>
        <v>0</v>
      </c>
      <c r="AI1143" s="169"/>
      <c r="AJ1143" s="170"/>
    </row>
    <row r="1144" customFormat="false" ht="13" hidden="true" customHeight="false" outlineLevel="0" collapsed="false">
      <c r="A1144" s="0"/>
      <c r="B1144" s="167" t="str">
        <f aca="false">IF(B1043&lt;&gt;"",B1043,"")</f>
        <v/>
      </c>
      <c r="C1144" s="116" t="str">
        <f aca="false">IF(C1043&lt;&gt;"",C1043,"")</f>
        <v/>
      </c>
      <c r="D1144" s="116" t="str">
        <f aca="false">IF(D1043&lt;&gt;"",D1043,"")</f>
        <v/>
      </c>
      <c r="E1144" s="116" t="str">
        <f aca="false">IF(E1043&lt;&gt;"",E1043,"")</f>
        <v/>
      </c>
      <c r="F1144" s="116" t="n">
        <v>12</v>
      </c>
      <c r="G1144" s="168" t="n">
        <f aca="false">G1043</f>
        <v>1</v>
      </c>
      <c r="H1144" s="49" t="n">
        <f aca="false">IF($G1144&lt;&gt;"",G1144,"")</f>
        <v>1</v>
      </c>
      <c r="I1144" s="169"/>
      <c r="J1144" s="170"/>
      <c r="K1144" s="171" t="str">
        <f aca="false">IF($B1144&lt;&gt;"",IF(I1144,(INDEX(P$1122:Q$1125,MATCH(H1144,P$1122:P$1125),2)/I1144)*1000,0),"")</f>
        <v/>
      </c>
      <c r="L1144" s="171" t="str">
        <f aca="false">IF(Q$11&lt;&gt;"",IF($B1144&lt;&gt;"",K1144-J1144,""),"")</f>
        <v/>
      </c>
      <c r="M1144" s="172" t="str">
        <f aca="false">IF(B1144&lt;&gt;"",RANK(L1144,L$1122:L$1221),"")</f>
        <v/>
      </c>
      <c r="N1144" s="172" t="str">
        <f aca="false">IF(B1144&lt;&gt;"",'Classement Général'!BL33,"")</f>
        <v/>
      </c>
      <c r="O1144" s="172" t="str">
        <f aca="false">IF(B134&lt;&gt;"",'Calculs (M1..M20)'!A36,"")</f>
        <v/>
      </c>
      <c r="P1144" s="0"/>
      <c r="Q1144" s="0"/>
      <c r="R1144" s="0"/>
      <c r="S1144" s="0"/>
      <c r="T1144" s="0"/>
      <c r="U1144" s="0"/>
      <c r="V1144" s="0"/>
      <c r="AH1144" s="49" t="n">
        <f aca="false">IF($G1144&lt;&gt;"",AG1144,"")</f>
        <v>0</v>
      </c>
      <c r="AI1144" s="169"/>
      <c r="AJ1144" s="170"/>
    </row>
    <row r="1145" customFormat="false" ht="13" hidden="true" customHeight="false" outlineLevel="0" collapsed="false">
      <c r="A1145" s="0"/>
      <c r="B1145" s="167" t="str">
        <f aca="false">IF(B1044&lt;&gt;"",B1044,"")</f>
        <v/>
      </c>
      <c r="C1145" s="116" t="str">
        <f aca="false">IF(C1044&lt;&gt;"",C1044,"")</f>
        <v/>
      </c>
      <c r="D1145" s="116" t="str">
        <f aca="false">IF(D1044&lt;&gt;"",D1044,"")</f>
        <v/>
      </c>
      <c r="E1145" s="116" t="str">
        <f aca="false">IF(E1044&lt;&gt;"",E1044,"")</f>
        <v/>
      </c>
      <c r="F1145" s="116" t="n">
        <v>12</v>
      </c>
      <c r="G1145" s="168" t="n">
        <f aca="false">G1044</f>
        <v>1</v>
      </c>
      <c r="H1145" s="49" t="n">
        <f aca="false">IF($G1145&lt;&gt;"",G1145,"")</f>
        <v>1</v>
      </c>
      <c r="I1145" s="169"/>
      <c r="J1145" s="170"/>
      <c r="K1145" s="171" t="str">
        <f aca="false">IF($B1145&lt;&gt;"",IF(I1145,(INDEX(P$1122:Q$1125,MATCH(H1145,P$1122:P$1125),2)/I1145)*1000,0),"")</f>
        <v/>
      </c>
      <c r="L1145" s="171" t="str">
        <f aca="false">IF(Q$11&lt;&gt;"",IF($B1145&lt;&gt;"",K1145-J1145,""),"")</f>
        <v/>
      </c>
      <c r="M1145" s="172" t="str">
        <f aca="false">IF(B1145&lt;&gt;"",RANK(L1145,L$1122:L$1221),"")</f>
        <v/>
      </c>
      <c r="N1145" s="172" t="str">
        <f aca="false">IF(B1145&lt;&gt;"",'Classement Général'!BL34,"")</f>
        <v/>
      </c>
      <c r="O1145" s="172" t="str">
        <f aca="false">IF(B135&lt;&gt;"",'Calculs (M1..M20)'!A37,"")</f>
        <v/>
      </c>
      <c r="P1145" s="0"/>
      <c r="Q1145" s="0"/>
      <c r="R1145" s="0"/>
      <c r="S1145" s="0"/>
      <c r="T1145" s="0"/>
      <c r="U1145" s="0"/>
      <c r="V1145" s="0"/>
      <c r="AH1145" s="49" t="n">
        <f aca="false">IF($G1145&lt;&gt;"",AG1145,"")</f>
        <v>0</v>
      </c>
      <c r="AI1145" s="169"/>
      <c r="AJ1145" s="170"/>
    </row>
    <row r="1146" customFormat="false" ht="13" hidden="true" customHeight="false" outlineLevel="0" collapsed="false">
      <c r="A1146" s="0"/>
      <c r="B1146" s="167" t="str">
        <f aca="false">IF(B1045&lt;&gt;"",B1045,"")</f>
        <v/>
      </c>
      <c r="C1146" s="116" t="str">
        <f aca="false">IF(C1045&lt;&gt;"",C1045,"")</f>
        <v/>
      </c>
      <c r="D1146" s="116" t="str">
        <f aca="false">IF(D1045&lt;&gt;"",D1045,"")</f>
        <v/>
      </c>
      <c r="E1146" s="116" t="str">
        <f aca="false">IF(E1045&lt;&gt;"",E1045,"")</f>
        <v/>
      </c>
      <c r="F1146" s="116" t="n">
        <v>12</v>
      </c>
      <c r="G1146" s="168" t="n">
        <f aca="false">G1045</f>
        <v>1</v>
      </c>
      <c r="H1146" s="49" t="n">
        <f aca="false">IF($G1146&lt;&gt;"",G1146,"")</f>
        <v>1</v>
      </c>
      <c r="I1146" s="169"/>
      <c r="J1146" s="170"/>
      <c r="K1146" s="171" t="str">
        <f aca="false">IF($B1146&lt;&gt;"",IF(I1146,(INDEX(P$1122:Q$1125,MATCH(H1146,P$1122:P$1125),2)/I1146)*1000,0),"")</f>
        <v/>
      </c>
      <c r="L1146" s="171" t="str">
        <f aca="false">IF(Q$11&lt;&gt;"",IF($B1146&lt;&gt;"",K1146-J1146,""),"")</f>
        <v/>
      </c>
      <c r="M1146" s="172" t="str">
        <f aca="false">IF(B1146&lt;&gt;"",RANK(L1146,L$1122:L$1221),"")</f>
        <v/>
      </c>
      <c r="N1146" s="172" t="str">
        <f aca="false">IF(B1146&lt;&gt;"",'Classement Général'!BL35,"")</f>
        <v/>
      </c>
      <c r="O1146" s="172" t="str">
        <f aca="false">IF(B136&lt;&gt;"",'Calculs (M1..M20)'!A38,"")</f>
        <v/>
      </c>
      <c r="P1146" s="0"/>
      <c r="Q1146" s="0"/>
      <c r="R1146" s="0"/>
      <c r="S1146" s="0"/>
      <c r="T1146" s="0"/>
      <c r="U1146" s="0"/>
      <c r="V1146" s="0"/>
      <c r="AH1146" s="49" t="n">
        <f aca="false">IF($G1146&lt;&gt;"",AG1146,"")</f>
        <v>0</v>
      </c>
      <c r="AI1146" s="169"/>
      <c r="AJ1146" s="170"/>
    </row>
    <row r="1147" customFormat="false" ht="13" hidden="true" customHeight="false" outlineLevel="0" collapsed="false">
      <c r="A1147" s="0"/>
      <c r="B1147" s="167" t="str">
        <f aca="false">IF(B1046&lt;&gt;"",B1046,"")</f>
        <v/>
      </c>
      <c r="C1147" s="116" t="str">
        <f aca="false">IF(C1046&lt;&gt;"",C1046,"")</f>
        <v/>
      </c>
      <c r="D1147" s="116" t="str">
        <f aca="false">IF(D1046&lt;&gt;"",D1046,"")</f>
        <v/>
      </c>
      <c r="E1147" s="116" t="str">
        <f aca="false">IF(E1046&lt;&gt;"",E1046,"")</f>
        <v/>
      </c>
      <c r="F1147" s="116" t="n">
        <v>12</v>
      </c>
      <c r="G1147" s="168" t="n">
        <f aca="false">G1046</f>
        <v>1</v>
      </c>
      <c r="H1147" s="49" t="n">
        <f aca="false">IF($G1147&lt;&gt;"",G1147,"")</f>
        <v>1</v>
      </c>
      <c r="I1147" s="169"/>
      <c r="J1147" s="170"/>
      <c r="K1147" s="171" t="str">
        <f aca="false">IF($B1147&lt;&gt;"",IF(I1147,(INDEX(P$1122:Q$1125,MATCH(H1147,P$1122:P$1125),2)/I1147)*1000,0),"")</f>
        <v/>
      </c>
      <c r="L1147" s="171" t="str">
        <f aca="false">IF(Q$11&lt;&gt;"",IF($B1147&lt;&gt;"",K1147-J1147,""),"")</f>
        <v/>
      </c>
      <c r="M1147" s="172" t="str">
        <f aca="false">IF(B1147&lt;&gt;"",RANK(L1147,L$1122:L$1221),"")</f>
        <v/>
      </c>
      <c r="N1147" s="172" t="str">
        <f aca="false">IF(B1147&lt;&gt;"",'Classement Général'!BL36,"")</f>
        <v/>
      </c>
      <c r="O1147" s="172" t="str">
        <f aca="false">IF(B137&lt;&gt;"",'Calculs (M1..M20)'!A39,"")</f>
        <v/>
      </c>
      <c r="P1147" s="0"/>
      <c r="Q1147" s="0"/>
      <c r="R1147" s="0"/>
      <c r="S1147" s="0"/>
      <c r="T1147" s="0"/>
      <c r="U1147" s="0"/>
      <c r="V1147" s="0"/>
      <c r="AH1147" s="49" t="n">
        <f aca="false">IF($G1147&lt;&gt;"",AG1147,"")</f>
        <v>0</v>
      </c>
      <c r="AI1147" s="169"/>
      <c r="AJ1147" s="170"/>
    </row>
    <row r="1148" customFormat="false" ht="13" hidden="true" customHeight="false" outlineLevel="0" collapsed="false">
      <c r="A1148" s="0"/>
      <c r="B1148" s="167" t="str">
        <f aca="false">IF(B1047&lt;&gt;"",B1047,"")</f>
        <v/>
      </c>
      <c r="C1148" s="116" t="str">
        <f aca="false">IF(C1047&lt;&gt;"",C1047,"")</f>
        <v/>
      </c>
      <c r="D1148" s="116" t="str">
        <f aca="false">IF(D1047&lt;&gt;"",D1047,"")</f>
        <v/>
      </c>
      <c r="E1148" s="116" t="str">
        <f aca="false">IF(E1047&lt;&gt;"",E1047,"")</f>
        <v/>
      </c>
      <c r="F1148" s="116" t="n">
        <v>12</v>
      </c>
      <c r="G1148" s="168" t="n">
        <f aca="false">G1047</f>
        <v>1</v>
      </c>
      <c r="H1148" s="49" t="n">
        <f aca="false">IF($G1148&lt;&gt;"",G1148,"")</f>
        <v>1</v>
      </c>
      <c r="I1148" s="169"/>
      <c r="J1148" s="170"/>
      <c r="K1148" s="171" t="str">
        <f aca="false">IF($B1148&lt;&gt;"",IF(I1148,(INDEX(P$1122:Q$1125,MATCH(H1148,P$1122:P$1125),2)/I1148)*1000,0),"")</f>
        <v/>
      </c>
      <c r="L1148" s="171" t="str">
        <f aca="false">IF(Q$11&lt;&gt;"",IF($B1148&lt;&gt;"",K1148-J1148,""),"")</f>
        <v/>
      </c>
      <c r="M1148" s="172" t="str">
        <f aca="false">IF(B1148&lt;&gt;"",RANK(L1148,L$1122:L$1221),"")</f>
        <v/>
      </c>
      <c r="N1148" s="172" t="str">
        <f aca="false">IF(B1148&lt;&gt;"",'Classement Général'!BL37,"")</f>
        <v/>
      </c>
      <c r="O1148" s="172" t="str">
        <f aca="false">IF(B138&lt;&gt;"",'Calculs (M1..M20)'!A40,"")</f>
        <v/>
      </c>
      <c r="P1148" s="0"/>
      <c r="Q1148" s="0"/>
      <c r="R1148" s="0"/>
      <c r="S1148" s="0"/>
      <c r="T1148" s="0"/>
      <c r="U1148" s="0"/>
      <c r="V1148" s="0"/>
      <c r="AH1148" s="49" t="n">
        <f aca="false">IF($G1148&lt;&gt;"",AG1148,"")</f>
        <v>0</v>
      </c>
      <c r="AI1148" s="169"/>
      <c r="AJ1148" s="170"/>
    </row>
    <row r="1149" customFormat="false" ht="13" hidden="true" customHeight="false" outlineLevel="0" collapsed="false">
      <c r="A1149" s="0"/>
      <c r="B1149" s="167" t="str">
        <f aca="false">IF(B1048&lt;&gt;"",B1048,"")</f>
        <v/>
      </c>
      <c r="C1149" s="116" t="str">
        <f aca="false">IF(C1048&lt;&gt;"",C1048,"")</f>
        <v/>
      </c>
      <c r="D1149" s="116" t="str">
        <f aca="false">IF(D1048&lt;&gt;"",D1048,"")</f>
        <v/>
      </c>
      <c r="E1149" s="116" t="str">
        <f aca="false">IF(E1048&lt;&gt;"",E1048,"")</f>
        <v/>
      </c>
      <c r="F1149" s="116" t="n">
        <v>12</v>
      </c>
      <c r="G1149" s="168" t="n">
        <f aca="false">G1048</f>
        <v>1</v>
      </c>
      <c r="H1149" s="49" t="n">
        <f aca="false">IF($G1149&lt;&gt;"",G1149,"")</f>
        <v>1</v>
      </c>
      <c r="I1149" s="169"/>
      <c r="J1149" s="170"/>
      <c r="K1149" s="171" t="str">
        <f aca="false">IF($B1149&lt;&gt;"",IF(I1149,(INDEX(P$1122:Q$1125,MATCH(H1149,P$1122:P$1125),2)/I1149)*1000,0),"")</f>
        <v/>
      </c>
      <c r="L1149" s="171" t="str">
        <f aca="false">IF(Q$11&lt;&gt;"",IF($B1149&lt;&gt;"",K1149-J1149,""),"")</f>
        <v/>
      </c>
      <c r="M1149" s="172" t="str">
        <f aca="false">IF(B1149&lt;&gt;"",RANK(L1149,L$1122:L$1221),"")</f>
        <v/>
      </c>
      <c r="N1149" s="172" t="str">
        <f aca="false">IF(B1149&lt;&gt;"",'Classement Général'!BL38,"")</f>
        <v/>
      </c>
      <c r="O1149" s="172" t="str">
        <f aca="false">IF(B139&lt;&gt;"",'Calculs (M1..M20)'!A41,"")</f>
        <v/>
      </c>
      <c r="P1149" s="0"/>
      <c r="Q1149" s="0"/>
      <c r="R1149" s="0"/>
      <c r="S1149" s="0"/>
      <c r="T1149" s="0"/>
      <c r="U1149" s="0"/>
      <c r="V1149" s="0"/>
      <c r="AH1149" s="49" t="n">
        <f aca="false">IF($G1149&lt;&gt;"",AG1149,"")</f>
        <v>0</v>
      </c>
      <c r="AI1149" s="169"/>
      <c r="AJ1149" s="170"/>
    </row>
    <row r="1150" customFormat="false" ht="13" hidden="true" customHeight="false" outlineLevel="0" collapsed="false">
      <c r="A1150" s="0"/>
      <c r="B1150" s="167" t="str">
        <f aca="false">IF(B1049&lt;&gt;"",B1049,"")</f>
        <v/>
      </c>
      <c r="C1150" s="116" t="str">
        <f aca="false">IF(C1049&lt;&gt;"",C1049,"")</f>
        <v/>
      </c>
      <c r="D1150" s="116" t="str">
        <f aca="false">IF(D1049&lt;&gt;"",D1049,"")</f>
        <v/>
      </c>
      <c r="E1150" s="116" t="str">
        <f aca="false">IF(E1049&lt;&gt;"",E1049,"")</f>
        <v/>
      </c>
      <c r="F1150" s="116" t="n">
        <v>12</v>
      </c>
      <c r="G1150" s="168" t="n">
        <f aca="false">G1049</f>
        <v>1</v>
      </c>
      <c r="H1150" s="49" t="n">
        <f aca="false">IF($G1150&lt;&gt;"",G1150,"")</f>
        <v>1</v>
      </c>
      <c r="I1150" s="169"/>
      <c r="J1150" s="170"/>
      <c r="K1150" s="171" t="str">
        <f aca="false">IF($B1150&lt;&gt;"",IF(I1150,(INDEX(P$1122:Q$1125,MATCH(H1150,P$1122:P$1125),2)/I1150)*1000,0),"")</f>
        <v/>
      </c>
      <c r="L1150" s="171" t="str">
        <f aca="false">IF(Q$11&lt;&gt;"",IF($B1150&lt;&gt;"",K1150-J1150,""),"")</f>
        <v/>
      </c>
      <c r="M1150" s="172" t="str">
        <f aca="false">IF(B1150&lt;&gt;"",RANK(L1150,L$1122:L$1221),"")</f>
        <v/>
      </c>
      <c r="N1150" s="172" t="str">
        <f aca="false">IF(B1150&lt;&gt;"",'Classement Général'!BL39,"")</f>
        <v/>
      </c>
      <c r="O1150" s="172" t="str">
        <f aca="false">IF(B140&lt;&gt;"",'Calculs (M1..M20)'!A42,"")</f>
        <v/>
      </c>
      <c r="P1150" s="0"/>
      <c r="Q1150" s="0"/>
      <c r="R1150" s="0"/>
      <c r="S1150" s="0"/>
      <c r="T1150" s="0"/>
      <c r="U1150" s="0"/>
      <c r="V1150" s="0"/>
      <c r="AH1150" s="49" t="n">
        <f aca="false">IF($G1150&lt;&gt;"",AG1150,"")</f>
        <v>0</v>
      </c>
      <c r="AI1150" s="169"/>
      <c r="AJ1150" s="170"/>
    </row>
    <row r="1151" customFormat="false" ht="13" hidden="true" customHeight="false" outlineLevel="0" collapsed="false">
      <c r="A1151" s="0"/>
      <c r="B1151" s="167" t="str">
        <f aca="false">IF(B1050&lt;&gt;"",B1050,"")</f>
        <v/>
      </c>
      <c r="C1151" s="116" t="str">
        <f aca="false">IF(C1050&lt;&gt;"",C1050,"")</f>
        <v/>
      </c>
      <c r="D1151" s="116" t="str">
        <f aca="false">IF(D1050&lt;&gt;"",D1050,"")</f>
        <v/>
      </c>
      <c r="E1151" s="116" t="str">
        <f aca="false">IF(E1050&lt;&gt;"",E1050,"")</f>
        <v/>
      </c>
      <c r="F1151" s="116" t="n">
        <v>12</v>
      </c>
      <c r="G1151" s="168" t="n">
        <f aca="false">G1050</f>
        <v>1</v>
      </c>
      <c r="H1151" s="49" t="n">
        <f aca="false">IF($G1151&lt;&gt;"",G1151,"")</f>
        <v>1</v>
      </c>
      <c r="I1151" s="169"/>
      <c r="J1151" s="170"/>
      <c r="K1151" s="171" t="str">
        <f aca="false">IF($B1151&lt;&gt;"",IF(I1151,(INDEX(P$1122:Q$1125,MATCH(H1151,P$1122:P$1125),2)/I1151)*1000,0),"")</f>
        <v/>
      </c>
      <c r="L1151" s="171" t="str">
        <f aca="false">IF(Q$11&lt;&gt;"",IF($B1151&lt;&gt;"",K1151-J1151,""),"")</f>
        <v/>
      </c>
      <c r="M1151" s="172" t="str">
        <f aca="false">IF(B1151&lt;&gt;"",RANK(L1151,L$1122:L$1221),"")</f>
        <v/>
      </c>
      <c r="N1151" s="172" t="str">
        <f aca="false">IF(B1151&lt;&gt;"",'Classement Général'!BL40,"")</f>
        <v/>
      </c>
      <c r="O1151" s="172" t="str">
        <f aca="false">IF(B141&lt;&gt;"",'Calculs (M1..M20)'!A43,"")</f>
        <v/>
      </c>
      <c r="P1151" s="0"/>
      <c r="Q1151" s="0"/>
      <c r="R1151" s="0"/>
      <c r="S1151" s="0"/>
      <c r="T1151" s="0"/>
      <c r="U1151" s="0"/>
      <c r="V1151" s="0"/>
      <c r="AH1151" s="49" t="n">
        <f aca="false">IF($G1151&lt;&gt;"",AG1151,"")</f>
        <v>0</v>
      </c>
      <c r="AI1151" s="169"/>
      <c r="AJ1151" s="170"/>
    </row>
    <row r="1152" customFormat="false" ht="13" hidden="true" customHeight="false" outlineLevel="0" collapsed="false">
      <c r="A1152" s="0"/>
      <c r="B1152" s="167" t="str">
        <f aca="false">IF(B1051&lt;&gt;"",B1051,"")</f>
        <v/>
      </c>
      <c r="C1152" s="116" t="str">
        <f aca="false">IF(C1051&lt;&gt;"",C1051,"")</f>
        <v/>
      </c>
      <c r="D1152" s="116" t="str">
        <f aca="false">IF(D1051&lt;&gt;"",D1051,"")</f>
        <v/>
      </c>
      <c r="E1152" s="116" t="str">
        <f aca="false">IF(E1051&lt;&gt;"",E1051,"")</f>
        <v/>
      </c>
      <c r="F1152" s="116" t="n">
        <v>12</v>
      </c>
      <c r="G1152" s="168" t="n">
        <f aca="false">G1051</f>
        <v>1</v>
      </c>
      <c r="H1152" s="49" t="n">
        <f aca="false">IF($G1152&lt;&gt;"",G1152,"")</f>
        <v>1</v>
      </c>
      <c r="I1152" s="169"/>
      <c r="J1152" s="170"/>
      <c r="K1152" s="171" t="str">
        <f aca="false">IF($B1152&lt;&gt;"",IF(I1152,(INDEX(P$1122:Q$1125,MATCH(H1152,P$1122:P$1125),2)/I1152)*1000,0),"")</f>
        <v/>
      </c>
      <c r="L1152" s="171" t="str">
        <f aca="false">IF(Q$11&lt;&gt;"",IF($B1152&lt;&gt;"",K1152-J1152,""),"")</f>
        <v/>
      </c>
      <c r="M1152" s="172" t="str">
        <f aca="false">IF(B1152&lt;&gt;"",RANK(L1152,L$1122:L$1221),"")</f>
        <v/>
      </c>
      <c r="N1152" s="172" t="str">
        <f aca="false">IF(B1152&lt;&gt;"",'Classement Général'!BL41,"")</f>
        <v/>
      </c>
      <c r="O1152" s="172" t="str">
        <f aca="false">IF(B142&lt;&gt;"",'Calculs (M1..M20)'!A44,"")</f>
        <v/>
      </c>
      <c r="P1152" s="0"/>
      <c r="Q1152" s="0"/>
      <c r="R1152" s="0"/>
      <c r="S1152" s="0"/>
      <c r="T1152" s="0"/>
      <c r="U1152" s="0"/>
      <c r="V1152" s="0"/>
      <c r="AH1152" s="49" t="n">
        <f aca="false">IF($G1152&lt;&gt;"",AG1152,"")</f>
        <v>0</v>
      </c>
      <c r="AI1152" s="169"/>
      <c r="AJ1152" s="170"/>
    </row>
    <row r="1153" customFormat="false" ht="13" hidden="true" customHeight="false" outlineLevel="0" collapsed="false">
      <c r="A1153" s="0"/>
      <c r="B1153" s="167" t="str">
        <f aca="false">IF(B1052&lt;&gt;"",B1052,"")</f>
        <v/>
      </c>
      <c r="C1153" s="116" t="str">
        <f aca="false">IF(C1052&lt;&gt;"",C1052,"")</f>
        <v/>
      </c>
      <c r="D1153" s="116" t="str">
        <f aca="false">IF(D1052&lt;&gt;"",D1052,"")</f>
        <v/>
      </c>
      <c r="E1153" s="116" t="str">
        <f aca="false">IF(E1052&lt;&gt;"",E1052,"")</f>
        <v/>
      </c>
      <c r="F1153" s="116" t="n">
        <v>12</v>
      </c>
      <c r="G1153" s="168" t="n">
        <f aca="false">G1052</f>
        <v>1</v>
      </c>
      <c r="H1153" s="49" t="n">
        <f aca="false">IF($G1153&lt;&gt;"",G1153,"")</f>
        <v>1</v>
      </c>
      <c r="I1153" s="169"/>
      <c r="J1153" s="170"/>
      <c r="K1153" s="171" t="str">
        <f aca="false">IF($B1153&lt;&gt;"",IF(I1153,(INDEX(P$1122:Q$1125,MATCH(H1153,P$1122:P$1125),2)/I1153)*1000,0),"")</f>
        <v/>
      </c>
      <c r="L1153" s="171" t="str">
        <f aca="false">IF(Q$11&lt;&gt;"",IF($B1153&lt;&gt;"",K1153-J1153,""),"")</f>
        <v/>
      </c>
      <c r="M1153" s="172" t="str">
        <f aca="false">IF(B1153&lt;&gt;"",RANK(L1153,L$1122:L$1221),"")</f>
        <v/>
      </c>
      <c r="N1153" s="172" t="str">
        <f aca="false">IF(B1153&lt;&gt;"",'Classement Général'!BL42,"")</f>
        <v/>
      </c>
      <c r="O1153" s="172" t="str">
        <f aca="false">IF(B143&lt;&gt;"",'Calculs (M1..M20)'!A45,"")</f>
        <v/>
      </c>
      <c r="P1153" s="0"/>
      <c r="Q1153" s="0"/>
      <c r="R1153" s="0"/>
      <c r="S1153" s="0"/>
      <c r="T1153" s="0"/>
      <c r="U1153" s="0"/>
      <c r="V1153" s="0"/>
      <c r="AH1153" s="49" t="n">
        <f aca="false">IF($G1153&lt;&gt;"",AG1153,"")</f>
        <v>0</v>
      </c>
      <c r="AI1153" s="169"/>
      <c r="AJ1153" s="170"/>
    </row>
    <row r="1154" customFormat="false" ht="13" hidden="true" customHeight="false" outlineLevel="0" collapsed="false">
      <c r="A1154" s="0"/>
      <c r="B1154" s="167" t="str">
        <f aca="false">IF(B1053&lt;&gt;"",B1053,"")</f>
        <v/>
      </c>
      <c r="C1154" s="116" t="str">
        <f aca="false">IF(C1053&lt;&gt;"",C1053,"")</f>
        <v/>
      </c>
      <c r="D1154" s="116" t="str">
        <f aca="false">IF(D1053&lt;&gt;"",D1053,"")</f>
        <v/>
      </c>
      <c r="E1154" s="116" t="str">
        <f aca="false">IF(E1053&lt;&gt;"",E1053,"")</f>
        <v/>
      </c>
      <c r="F1154" s="116" t="n">
        <v>12</v>
      </c>
      <c r="G1154" s="168" t="n">
        <f aca="false">G1053</f>
        <v>1</v>
      </c>
      <c r="H1154" s="49" t="n">
        <f aca="false">IF($G1154&lt;&gt;"",G1154,"")</f>
        <v>1</v>
      </c>
      <c r="I1154" s="169"/>
      <c r="J1154" s="170"/>
      <c r="K1154" s="171" t="str">
        <f aca="false">IF($B1154&lt;&gt;"",IF(I1154,(INDEX(P$1122:Q$1125,MATCH(H1154,P$1122:P$1125),2)/I1154)*1000,0),"")</f>
        <v/>
      </c>
      <c r="L1154" s="171" t="str">
        <f aca="false">IF(Q$11&lt;&gt;"",IF($B1154&lt;&gt;"",K1154-J1154,""),"")</f>
        <v/>
      </c>
      <c r="M1154" s="172" t="str">
        <f aca="false">IF(B1154&lt;&gt;"",RANK(L1154,L$1122:L$1221),"")</f>
        <v/>
      </c>
      <c r="N1154" s="172" t="str">
        <f aca="false">IF(B1154&lt;&gt;"",'Classement Général'!BL43,"")</f>
        <v/>
      </c>
      <c r="O1154" s="172" t="str">
        <f aca="false">IF(B144&lt;&gt;"",'Calculs (M1..M20)'!A46,"")</f>
        <v/>
      </c>
      <c r="P1154" s="0"/>
      <c r="Q1154" s="0"/>
      <c r="R1154" s="0"/>
      <c r="S1154" s="0"/>
      <c r="T1154" s="0"/>
      <c r="U1154" s="0"/>
      <c r="V1154" s="0"/>
      <c r="AH1154" s="49" t="n">
        <f aca="false">IF($G1154&lt;&gt;"",AG1154,"")</f>
        <v>0</v>
      </c>
      <c r="AI1154" s="169"/>
      <c r="AJ1154" s="170"/>
    </row>
    <row r="1155" customFormat="false" ht="13" hidden="true" customHeight="false" outlineLevel="0" collapsed="false">
      <c r="A1155" s="0"/>
      <c r="B1155" s="167" t="str">
        <f aca="false">IF(B1054&lt;&gt;"",B1054,"")</f>
        <v/>
      </c>
      <c r="C1155" s="116" t="str">
        <f aca="false">IF(C1054&lt;&gt;"",C1054,"")</f>
        <v/>
      </c>
      <c r="D1155" s="116" t="str">
        <f aca="false">IF(D1054&lt;&gt;"",D1054,"")</f>
        <v/>
      </c>
      <c r="E1155" s="116" t="str">
        <f aca="false">IF(E1054&lt;&gt;"",E1054,"")</f>
        <v/>
      </c>
      <c r="F1155" s="116" t="n">
        <v>12</v>
      </c>
      <c r="G1155" s="168" t="n">
        <f aca="false">G1054</f>
        <v>1</v>
      </c>
      <c r="H1155" s="49" t="n">
        <f aca="false">IF($G1155&lt;&gt;"",G1155,"")</f>
        <v>1</v>
      </c>
      <c r="I1155" s="169"/>
      <c r="J1155" s="170"/>
      <c r="K1155" s="171" t="str">
        <f aca="false">IF($B1155&lt;&gt;"",IF(I1155,(INDEX(P$1122:Q$1125,MATCH(H1155,P$1122:P$1125),2)/I1155)*1000,0),"")</f>
        <v/>
      </c>
      <c r="L1155" s="171" t="str">
        <f aca="false">IF(Q$11&lt;&gt;"",IF($B1155&lt;&gt;"",K1155-J1155,""),"")</f>
        <v/>
      </c>
      <c r="M1155" s="172" t="str">
        <f aca="false">IF(B1155&lt;&gt;"",RANK(L1155,L$1122:L$1221),"")</f>
        <v/>
      </c>
      <c r="N1155" s="172" t="str">
        <f aca="false">IF(B1155&lt;&gt;"",'Classement Général'!BL44,"")</f>
        <v/>
      </c>
      <c r="O1155" s="172" t="str">
        <f aca="false">IF(B145&lt;&gt;"",'Calculs (M1..M20)'!A47,"")</f>
        <v/>
      </c>
      <c r="P1155" s="0"/>
      <c r="Q1155" s="0"/>
      <c r="R1155" s="0"/>
      <c r="S1155" s="0"/>
      <c r="T1155" s="0"/>
      <c r="U1155" s="0"/>
      <c r="V1155" s="0"/>
      <c r="AH1155" s="49" t="n">
        <f aca="false">IF($G1155&lt;&gt;"",AG1155,"")</f>
        <v>0</v>
      </c>
      <c r="AI1155" s="169"/>
      <c r="AJ1155" s="170"/>
    </row>
    <row r="1156" customFormat="false" ht="13" hidden="true" customHeight="false" outlineLevel="0" collapsed="false">
      <c r="A1156" s="0"/>
      <c r="B1156" s="167" t="str">
        <f aca="false">IF(B1055&lt;&gt;"",B1055,"")</f>
        <v/>
      </c>
      <c r="C1156" s="116" t="str">
        <f aca="false">IF(C1055&lt;&gt;"",C1055,"")</f>
        <v/>
      </c>
      <c r="D1156" s="116" t="str">
        <f aca="false">IF(D1055&lt;&gt;"",D1055,"")</f>
        <v/>
      </c>
      <c r="E1156" s="116" t="str">
        <f aca="false">IF(E1055&lt;&gt;"",E1055,"")</f>
        <v/>
      </c>
      <c r="F1156" s="116" t="n">
        <v>12</v>
      </c>
      <c r="G1156" s="168" t="n">
        <f aca="false">G1055</f>
        <v>1</v>
      </c>
      <c r="H1156" s="49" t="n">
        <f aca="false">IF($G1156&lt;&gt;"",G1156,"")</f>
        <v>1</v>
      </c>
      <c r="I1156" s="169"/>
      <c r="J1156" s="170"/>
      <c r="K1156" s="171" t="str">
        <f aca="false">IF($B1156&lt;&gt;"",IF(I1156,(INDEX(P$1122:Q$1125,MATCH(H1156,P$1122:P$1125),2)/I1156)*1000,0),"")</f>
        <v/>
      </c>
      <c r="L1156" s="171" t="str">
        <f aca="false">IF(Q$11&lt;&gt;"",IF($B1156&lt;&gt;"",K1156-J1156,""),"")</f>
        <v/>
      </c>
      <c r="M1156" s="172" t="str">
        <f aca="false">IF(B1156&lt;&gt;"",RANK(L1156,L$1122:L$1221),"")</f>
        <v/>
      </c>
      <c r="N1156" s="172" t="str">
        <f aca="false">IF(B1156&lt;&gt;"",'Classement Général'!BL45,"")</f>
        <v/>
      </c>
      <c r="O1156" s="172" t="str">
        <f aca="false">IF(B146&lt;&gt;"",'Calculs (M1..M20)'!A48,"")</f>
        <v/>
      </c>
      <c r="P1156" s="0"/>
      <c r="Q1156" s="0"/>
      <c r="R1156" s="0"/>
      <c r="S1156" s="0"/>
      <c r="T1156" s="0"/>
      <c r="U1156" s="0"/>
      <c r="V1156" s="0"/>
      <c r="AH1156" s="49" t="n">
        <f aca="false">IF($G1156&lt;&gt;"",AG1156,"")</f>
        <v>0</v>
      </c>
      <c r="AI1156" s="169"/>
      <c r="AJ1156" s="170"/>
    </row>
    <row r="1157" customFormat="false" ht="13" hidden="true" customHeight="false" outlineLevel="0" collapsed="false">
      <c r="A1157" s="0"/>
      <c r="B1157" s="167" t="str">
        <f aca="false">IF(B1056&lt;&gt;"",B1056,"")</f>
        <v/>
      </c>
      <c r="C1157" s="116" t="str">
        <f aca="false">IF(C1056&lt;&gt;"",C1056,"")</f>
        <v/>
      </c>
      <c r="D1157" s="116" t="str">
        <f aca="false">IF(D1056&lt;&gt;"",D1056,"")</f>
        <v/>
      </c>
      <c r="E1157" s="116" t="str">
        <f aca="false">IF(E1056&lt;&gt;"",E1056,"")</f>
        <v/>
      </c>
      <c r="F1157" s="116" t="n">
        <v>12</v>
      </c>
      <c r="G1157" s="168" t="n">
        <f aca="false">G1056</f>
        <v>1</v>
      </c>
      <c r="H1157" s="49" t="n">
        <f aca="false">IF($G1157&lt;&gt;"",G1157,"")</f>
        <v>1</v>
      </c>
      <c r="I1157" s="169"/>
      <c r="J1157" s="170"/>
      <c r="K1157" s="171" t="str">
        <f aca="false">IF($B1157&lt;&gt;"",IF(I1157,(INDEX(P$1122:Q$1125,MATCH(H1157,P$1122:P$1125),2)/I1157)*1000,0),"")</f>
        <v/>
      </c>
      <c r="L1157" s="171" t="str">
        <f aca="false">IF(Q$11&lt;&gt;"",IF($B1157&lt;&gt;"",K1157-J1157,""),"")</f>
        <v/>
      </c>
      <c r="M1157" s="172" t="str">
        <f aca="false">IF(B1157&lt;&gt;"",RANK(L1157,L$1122:L$1221),"")</f>
        <v/>
      </c>
      <c r="N1157" s="172" t="str">
        <f aca="false">IF(B1157&lt;&gt;"",'Classement Général'!BL46,"")</f>
        <v/>
      </c>
      <c r="O1157" s="172" t="str">
        <f aca="false">IF(B147&lt;&gt;"",'Calculs (M1..M20)'!A49,"")</f>
        <v/>
      </c>
      <c r="P1157" s="0"/>
      <c r="Q1157" s="0"/>
      <c r="R1157" s="0"/>
      <c r="S1157" s="0"/>
      <c r="T1157" s="0"/>
      <c r="U1157" s="0"/>
      <c r="V1157" s="0"/>
      <c r="AH1157" s="49" t="n">
        <f aca="false">IF($G1157&lt;&gt;"",AG1157,"")</f>
        <v>0</v>
      </c>
      <c r="AI1157" s="169"/>
      <c r="AJ1157" s="170"/>
    </row>
    <row r="1158" customFormat="false" ht="13" hidden="true" customHeight="false" outlineLevel="0" collapsed="false">
      <c r="A1158" s="0"/>
      <c r="B1158" s="167" t="str">
        <f aca="false">IF(B1057&lt;&gt;"",B1057,"")</f>
        <v/>
      </c>
      <c r="C1158" s="116" t="str">
        <f aca="false">IF(C1057&lt;&gt;"",C1057,"")</f>
        <v/>
      </c>
      <c r="D1158" s="116" t="str">
        <f aca="false">IF(D1057&lt;&gt;"",D1057,"")</f>
        <v/>
      </c>
      <c r="E1158" s="116" t="str">
        <f aca="false">IF(E1057&lt;&gt;"",E1057,"")</f>
        <v/>
      </c>
      <c r="F1158" s="116" t="n">
        <v>12</v>
      </c>
      <c r="G1158" s="168" t="n">
        <f aca="false">G1057</f>
        <v>1</v>
      </c>
      <c r="H1158" s="49" t="n">
        <f aca="false">IF($G1158&lt;&gt;"",G1158,"")</f>
        <v>1</v>
      </c>
      <c r="I1158" s="169"/>
      <c r="J1158" s="170"/>
      <c r="K1158" s="171" t="str">
        <f aca="false">IF($B1158&lt;&gt;"",IF(I1158,(INDEX(P$1122:Q$1125,MATCH(H1158,P$1122:P$1125),2)/I1158)*1000,0),"")</f>
        <v/>
      </c>
      <c r="L1158" s="171" t="str">
        <f aca="false">IF(Q$11&lt;&gt;"",IF($B1158&lt;&gt;"",K1158-J1158,""),"")</f>
        <v/>
      </c>
      <c r="M1158" s="172" t="str">
        <f aca="false">IF(B1158&lt;&gt;"",RANK(L1158,L$1122:L$1221),"")</f>
        <v/>
      </c>
      <c r="N1158" s="172" t="str">
        <f aca="false">IF(B1158&lt;&gt;"",'Classement Général'!BL47,"")</f>
        <v/>
      </c>
      <c r="O1158" s="172" t="str">
        <f aca="false">IF(B148&lt;&gt;"",'Calculs (M1..M20)'!A50,"")</f>
        <v/>
      </c>
      <c r="P1158" s="0"/>
      <c r="Q1158" s="0"/>
      <c r="R1158" s="0"/>
      <c r="S1158" s="0"/>
      <c r="T1158" s="0"/>
      <c r="U1158" s="0"/>
      <c r="V1158" s="0"/>
      <c r="AH1158" s="49" t="n">
        <f aca="false">IF($G1158&lt;&gt;"",AG1158,"")</f>
        <v>0</v>
      </c>
      <c r="AI1158" s="169"/>
      <c r="AJ1158" s="170"/>
    </row>
    <row r="1159" customFormat="false" ht="13" hidden="true" customHeight="false" outlineLevel="0" collapsed="false">
      <c r="A1159" s="0"/>
      <c r="B1159" s="167" t="str">
        <f aca="false">IF(B1058&lt;&gt;"",B1058,"")</f>
        <v/>
      </c>
      <c r="C1159" s="116" t="str">
        <f aca="false">IF(C1058&lt;&gt;"",C1058,"")</f>
        <v/>
      </c>
      <c r="D1159" s="116" t="str">
        <f aca="false">IF(D1058&lt;&gt;"",D1058,"")</f>
        <v/>
      </c>
      <c r="E1159" s="116" t="str">
        <f aca="false">IF(E1058&lt;&gt;"",E1058,"")</f>
        <v/>
      </c>
      <c r="F1159" s="116" t="n">
        <v>12</v>
      </c>
      <c r="G1159" s="168" t="n">
        <f aca="false">G1058</f>
        <v>1</v>
      </c>
      <c r="H1159" s="49" t="n">
        <f aca="false">IF($G1159&lt;&gt;"",G1159,"")</f>
        <v>1</v>
      </c>
      <c r="I1159" s="169"/>
      <c r="J1159" s="170"/>
      <c r="K1159" s="171" t="str">
        <f aca="false">IF($B1159&lt;&gt;"",IF(I1159,(INDEX(P$1122:Q$1125,MATCH(H1159,P$1122:P$1125),2)/I1159)*1000,0),"")</f>
        <v/>
      </c>
      <c r="L1159" s="171" t="str">
        <f aca="false">IF(Q$11&lt;&gt;"",IF($B1159&lt;&gt;"",K1159-J1159,""),"")</f>
        <v/>
      </c>
      <c r="M1159" s="172" t="str">
        <f aca="false">IF(B1159&lt;&gt;"",RANK(L1159,L$1122:L$1221),"")</f>
        <v/>
      </c>
      <c r="N1159" s="172" t="str">
        <f aca="false">IF(B1159&lt;&gt;"",'Classement Général'!BL48,"")</f>
        <v/>
      </c>
      <c r="O1159" s="172" t="str">
        <f aca="false">IF(B149&lt;&gt;"",'Calculs (M1..M20)'!A51,"")</f>
        <v/>
      </c>
      <c r="P1159" s="0"/>
      <c r="Q1159" s="0"/>
      <c r="R1159" s="0"/>
      <c r="S1159" s="0"/>
      <c r="T1159" s="0"/>
      <c r="U1159" s="0"/>
      <c r="V1159" s="0"/>
      <c r="AH1159" s="49" t="n">
        <f aca="false">IF($G1159&lt;&gt;"",AG1159,"")</f>
        <v>0</v>
      </c>
      <c r="AI1159" s="169"/>
      <c r="AJ1159" s="170"/>
    </row>
    <row r="1160" customFormat="false" ht="13" hidden="true" customHeight="false" outlineLevel="0" collapsed="false">
      <c r="A1160" s="0"/>
      <c r="B1160" s="167" t="str">
        <f aca="false">IF(B1059&lt;&gt;"",B1059,"")</f>
        <v/>
      </c>
      <c r="C1160" s="116" t="str">
        <f aca="false">IF(C1059&lt;&gt;"",C1059,"")</f>
        <v/>
      </c>
      <c r="D1160" s="116" t="str">
        <f aca="false">IF(D1059&lt;&gt;"",D1059,"")</f>
        <v/>
      </c>
      <c r="E1160" s="116" t="str">
        <f aca="false">IF(E1059&lt;&gt;"",E1059,"")</f>
        <v/>
      </c>
      <c r="F1160" s="116" t="n">
        <v>12</v>
      </c>
      <c r="G1160" s="168" t="n">
        <f aca="false">G1059</f>
        <v>1</v>
      </c>
      <c r="H1160" s="49" t="n">
        <f aca="false">IF($G1160&lt;&gt;"",G1160,"")</f>
        <v>1</v>
      </c>
      <c r="I1160" s="169"/>
      <c r="J1160" s="170"/>
      <c r="K1160" s="171" t="str">
        <f aca="false">IF($B1160&lt;&gt;"",IF(I1160,(INDEX(P$1122:Q$1125,MATCH(H1160,P$1122:P$1125),2)/I1160)*1000,0),"")</f>
        <v/>
      </c>
      <c r="L1160" s="171" t="str">
        <f aca="false">IF(Q$11&lt;&gt;"",IF($B1160&lt;&gt;"",K1160-J1160,""),"")</f>
        <v/>
      </c>
      <c r="M1160" s="172" t="str">
        <f aca="false">IF(B1160&lt;&gt;"",RANK(L1160,L$1122:L$1221),"")</f>
        <v/>
      </c>
      <c r="N1160" s="172" t="str">
        <f aca="false">IF(B1160&lt;&gt;"",'Classement Général'!BL49,"")</f>
        <v/>
      </c>
      <c r="O1160" s="172" t="str">
        <f aca="false">IF(B150&lt;&gt;"",'Calculs (M1..M20)'!A52,"")</f>
        <v/>
      </c>
      <c r="P1160" s="0"/>
      <c r="Q1160" s="0"/>
      <c r="R1160" s="0"/>
      <c r="S1160" s="0"/>
      <c r="T1160" s="0"/>
      <c r="U1160" s="0"/>
      <c r="V1160" s="0"/>
      <c r="AH1160" s="49" t="n">
        <f aca="false">IF($G1160&lt;&gt;"",AG1160,"")</f>
        <v>0</v>
      </c>
      <c r="AI1160" s="169"/>
      <c r="AJ1160" s="170"/>
    </row>
    <row r="1161" customFormat="false" ht="13" hidden="true" customHeight="false" outlineLevel="0" collapsed="false">
      <c r="A1161" s="0"/>
      <c r="B1161" s="167" t="str">
        <f aca="false">IF(B1060&lt;&gt;"",B1060,"")</f>
        <v/>
      </c>
      <c r="C1161" s="116" t="str">
        <f aca="false">IF(C1060&lt;&gt;"",C1060,"")</f>
        <v/>
      </c>
      <c r="D1161" s="116" t="str">
        <f aca="false">IF(D1060&lt;&gt;"",D1060,"")</f>
        <v/>
      </c>
      <c r="E1161" s="116" t="str">
        <f aca="false">IF(E1060&lt;&gt;"",E1060,"")</f>
        <v/>
      </c>
      <c r="F1161" s="116" t="n">
        <v>12</v>
      </c>
      <c r="G1161" s="168" t="n">
        <f aca="false">G1060</f>
        <v>1</v>
      </c>
      <c r="H1161" s="49" t="n">
        <f aca="false">IF($G1161&lt;&gt;"",G1161,"")</f>
        <v>1</v>
      </c>
      <c r="I1161" s="169"/>
      <c r="J1161" s="170"/>
      <c r="K1161" s="171" t="str">
        <f aca="false">IF($B1161&lt;&gt;"",IF(I1161,(INDEX(P$1122:Q$1125,MATCH(H1161,P$1122:P$1125),2)/I1161)*1000,0),"")</f>
        <v/>
      </c>
      <c r="L1161" s="171" t="str">
        <f aca="false">IF(Q$11&lt;&gt;"",IF($B1161&lt;&gt;"",K1161-J1161,""),"")</f>
        <v/>
      </c>
      <c r="M1161" s="172" t="str">
        <f aca="false">IF(B1161&lt;&gt;"",RANK(L1161,L$1122:L$1221),"")</f>
        <v/>
      </c>
      <c r="N1161" s="172" t="str">
        <f aca="false">IF(B1161&lt;&gt;"",'Classement Général'!BL50,"")</f>
        <v/>
      </c>
      <c r="O1161" s="172" t="str">
        <f aca="false">IF(B151&lt;&gt;"",'Calculs (M1..M20)'!A53,"")</f>
        <v/>
      </c>
      <c r="P1161" s="0"/>
      <c r="Q1161" s="0"/>
      <c r="R1161" s="0"/>
      <c r="S1161" s="0"/>
      <c r="T1161" s="0"/>
      <c r="U1161" s="0"/>
      <c r="V1161" s="0"/>
      <c r="AH1161" s="49" t="n">
        <f aca="false">IF($G1161&lt;&gt;"",AG1161,"")</f>
        <v>0</v>
      </c>
      <c r="AI1161" s="169"/>
      <c r="AJ1161" s="170"/>
    </row>
    <row r="1162" customFormat="false" ht="13" hidden="true" customHeight="false" outlineLevel="0" collapsed="false">
      <c r="A1162" s="0"/>
      <c r="B1162" s="167" t="str">
        <f aca="false">IF(B1061&lt;&gt;"",B1061,"")</f>
        <v/>
      </c>
      <c r="C1162" s="116" t="str">
        <f aca="false">IF(C1061&lt;&gt;"",C1061,"")</f>
        <v/>
      </c>
      <c r="D1162" s="116" t="str">
        <f aca="false">IF(D1061&lt;&gt;"",D1061,"")</f>
        <v/>
      </c>
      <c r="E1162" s="116" t="str">
        <f aca="false">IF(E1061&lt;&gt;"",E1061,"")</f>
        <v/>
      </c>
      <c r="F1162" s="116" t="n">
        <v>12</v>
      </c>
      <c r="G1162" s="168" t="n">
        <f aca="false">G1061</f>
        <v>1</v>
      </c>
      <c r="H1162" s="49" t="n">
        <f aca="false">IF($G1162&lt;&gt;"",G1162,"")</f>
        <v>1</v>
      </c>
      <c r="I1162" s="169"/>
      <c r="J1162" s="170"/>
      <c r="K1162" s="171" t="str">
        <f aca="false">IF($B1162&lt;&gt;"",IF(I1162,(INDEX(P$1122:Q$1125,MATCH(H1162,P$1122:P$1125),2)/I1162)*1000,0),"")</f>
        <v/>
      </c>
      <c r="L1162" s="171" t="str">
        <f aca="false">IF(Q$11&lt;&gt;"",IF($B1162&lt;&gt;"",K1162-J1162,""),"")</f>
        <v/>
      </c>
      <c r="M1162" s="172" t="str">
        <f aca="false">IF(B1162&lt;&gt;"",RANK(L1162,L$1122:L$1221),"")</f>
        <v/>
      </c>
      <c r="N1162" s="172" t="str">
        <f aca="false">IF(B1162&lt;&gt;"",'Classement Général'!BL51,"")</f>
        <v/>
      </c>
      <c r="O1162" s="172" t="str">
        <f aca="false">IF(B152&lt;&gt;"",'Calculs (M1..M20)'!A54,"")</f>
        <v/>
      </c>
      <c r="P1162" s="0"/>
      <c r="Q1162" s="0"/>
      <c r="R1162" s="0"/>
      <c r="S1162" s="0"/>
      <c r="T1162" s="0"/>
      <c r="U1162" s="0"/>
      <c r="V1162" s="0"/>
      <c r="AH1162" s="49" t="n">
        <f aca="false">IF($G1162&lt;&gt;"",AG1162,"")</f>
        <v>0</v>
      </c>
      <c r="AI1162" s="169"/>
      <c r="AJ1162" s="170"/>
    </row>
    <row r="1163" customFormat="false" ht="13" hidden="true" customHeight="false" outlineLevel="0" collapsed="false">
      <c r="A1163" s="0"/>
      <c r="B1163" s="167" t="str">
        <f aca="false">IF(B1062&lt;&gt;"",B1062,"")</f>
        <v/>
      </c>
      <c r="C1163" s="116" t="str">
        <f aca="false">IF(C1062&lt;&gt;"",C1062,"")</f>
        <v/>
      </c>
      <c r="D1163" s="116" t="str">
        <f aca="false">IF(D1062&lt;&gt;"",D1062,"")</f>
        <v/>
      </c>
      <c r="E1163" s="116" t="str">
        <f aca="false">IF(E1062&lt;&gt;"",E1062,"")</f>
        <v/>
      </c>
      <c r="F1163" s="116" t="n">
        <v>12</v>
      </c>
      <c r="G1163" s="168" t="n">
        <f aca="false">G1062</f>
        <v>1</v>
      </c>
      <c r="H1163" s="49" t="n">
        <f aca="false">IF($G1163&lt;&gt;"",G1163,"")</f>
        <v>1</v>
      </c>
      <c r="I1163" s="169"/>
      <c r="J1163" s="170"/>
      <c r="K1163" s="171" t="str">
        <f aca="false">IF($B1163&lt;&gt;"",IF(I1163,(INDEX(P$1122:Q$1125,MATCH(H1163,P$1122:P$1125),2)/I1163)*1000,0),"")</f>
        <v/>
      </c>
      <c r="L1163" s="171" t="str">
        <f aca="false">IF(Q$11&lt;&gt;"",IF($B1163&lt;&gt;"",K1163-J1163,""),"")</f>
        <v/>
      </c>
      <c r="M1163" s="172" t="str">
        <f aca="false">IF(B1163&lt;&gt;"",RANK(L1163,L$1122:L$1221),"")</f>
        <v/>
      </c>
      <c r="N1163" s="172" t="str">
        <f aca="false">IF(B1163&lt;&gt;"",'Classement Général'!BL52,"")</f>
        <v/>
      </c>
      <c r="O1163" s="172" t="str">
        <f aca="false">IF(B153&lt;&gt;"",'Calculs (M1..M20)'!A55,"")</f>
        <v/>
      </c>
      <c r="P1163" s="0"/>
      <c r="Q1163" s="0"/>
      <c r="R1163" s="0"/>
      <c r="S1163" s="0"/>
      <c r="T1163" s="0"/>
      <c r="U1163" s="0"/>
      <c r="V1163" s="0"/>
      <c r="AH1163" s="49" t="n">
        <f aca="false">IF($G1163&lt;&gt;"",AG1163,"")</f>
        <v>0</v>
      </c>
      <c r="AI1163" s="169"/>
      <c r="AJ1163" s="170"/>
    </row>
    <row r="1164" customFormat="false" ht="13" hidden="true" customHeight="false" outlineLevel="0" collapsed="false">
      <c r="A1164" s="0"/>
      <c r="B1164" s="167" t="str">
        <f aca="false">IF(B1063&lt;&gt;"",B1063,"")</f>
        <v/>
      </c>
      <c r="C1164" s="116" t="str">
        <f aca="false">IF(C1063&lt;&gt;"",C1063,"")</f>
        <v/>
      </c>
      <c r="D1164" s="116" t="str">
        <f aca="false">IF(D1063&lt;&gt;"",D1063,"")</f>
        <v/>
      </c>
      <c r="E1164" s="116" t="str">
        <f aca="false">IF(E1063&lt;&gt;"",E1063,"")</f>
        <v/>
      </c>
      <c r="F1164" s="116" t="n">
        <v>12</v>
      </c>
      <c r="G1164" s="168" t="n">
        <f aca="false">G1063</f>
        <v>1</v>
      </c>
      <c r="H1164" s="49" t="n">
        <f aca="false">IF($G1164&lt;&gt;"",G1164,"")</f>
        <v>1</v>
      </c>
      <c r="I1164" s="169"/>
      <c r="J1164" s="170"/>
      <c r="K1164" s="171" t="str">
        <f aca="false">IF($B1164&lt;&gt;"",IF(I1164,(INDEX(P$1122:Q$1125,MATCH(H1164,P$1122:P$1125),2)/I1164)*1000,0),"")</f>
        <v/>
      </c>
      <c r="L1164" s="171" t="str">
        <f aca="false">IF(Q$11&lt;&gt;"",IF($B1164&lt;&gt;"",K1164-J1164,""),"")</f>
        <v/>
      </c>
      <c r="M1164" s="172" t="str">
        <f aca="false">IF(B1164&lt;&gt;"",RANK(L1164,L$1122:L$1221),"")</f>
        <v/>
      </c>
      <c r="N1164" s="172" t="str">
        <f aca="false">IF(B1164&lt;&gt;"",'Classement Général'!BL53,"")</f>
        <v/>
      </c>
      <c r="O1164" s="172" t="str">
        <f aca="false">IF(B154&lt;&gt;"",'Calculs (M1..M20)'!A56,"")</f>
        <v/>
      </c>
      <c r="P1164" s="0"/>
      <c r="Q1164" s="0"/>
      <c r="R1164" s="0"/>
      <c r="S1164" s="0"/>
      <c r="T1164" s="0"/>
      <c r="U1164" s="0"/>
      <c r="V1164" s="0"/>
      <c r="AH1164" s="49" t="n">
        <f aca="false">IF($G1164&lt;&gt;"",AG1164,"")</f>
        <v>0</v>
      </c>
      <c r="AI1164" s="169"/>
      <c r="AJ1164" s="170"/>
    </row>
    <row r="1165" customFormat="false" ht="13" hidden="true" customHeight="false" outlineLevel="0" collapsed="false">
      <c r="A1165" s="0"/>
      <c r="B1165" s="167" t="str">
        <f aca="false">IF(B1064&lt;&gt;"",B1064,"")</f>
        <v/>
      </c>
      <c r="C1165" s="116" t="str">
        <f aca="false">IF(C1064&lt;&gt;"",C1064,"")</f>
        <v/>
      </c>
      <c r="D1165" s="116" t="str">
        <f aca="false">IF(D1064&lt;&gt;"",D1064,"")</f>
        <v/>
      </c>
      <c r="E1165" s="116" t="str">
        <f aca="false">IF(E1064&lt;&gt;"",E1064,"")</f>
        <v/>
      </c>
      <c r="F1165" s="116" t="n">
        <v>12</v>
      </c>
      <c r="G1165" s="168" t="n">
        <f aca="false">G1064</f>
        <v>1</v>
      </c>
      <c r="H1165" s="49" t="n">
        <f aca="false">IF($G1165&lt;&gt;"",G1165,"")</f>
        <v>1</v>
      </c>
      <c r="I1165" s="169"/>
      <c r="J1165" s="170"/>
      <c r="K1165" s="171" t="str">
        <f aca="false">IF($B1165&lt;&gt;"",IF(I1165,(INDEX(P$1122:Q$1125,MATCH(H1165,P$1122:P$1125),2)/I1165)*1000,0),"")</f>
        <v/>
      </c>
      <c r="L1165" s="171" t="str">
        <f aca="false">IF(Q$11&lt;&gt;"",IF($B1165&lt;&gt;"",K1165-J1165,""),"")</f>
        <v/>
      </c>
      <c r="M1165" s="172" t="str">
        <f aca="false">IF(B1165&lt;&gt;"",RANK(L1165,L$1122:L$1221),"")</f>
        <v/>
      </c>
      <c r="N1165" s="172" t="str">
        <f aca="false">IF(B1165&lt;&gt;"",'Classement Général'!BL54,"")</f>
        <v/>
      </c>
      <c r="O1165" s="172" t="str">
        <f aca="false">IF(B155&lt;&gt;"",'Calculs (M1..M20)'!A57,"")</f>
        <v/>
      </c>
      <c r="P1165" s="0"/>
      <c r="Q1165" s="0"/>
      <c r="R1165" s="0"/>
      <c r="S1165" s="0"/>
      <c r="T1165" s="0"/>
      <c r="U1165" s="0"/>
      <c r="V1165" s="0"/>
      <c r="AH1165" s="49" t="n">
        <f aca="false">IF($G1165&lt;&gt;"",AG1165,"")</f>
        <v>0</v>
      </c>
      <c r="AI1165" s="169"/>
      <c r="AJ1165" s="170"/>
    </row>
    <row r="1166" customFormat="false" ht="13" hidden="true" customHeight="false" outlineLevel="0" collapsed="false">
      <c r="A1166" s="0"/>
      <c r="B1166" s="167" t="str">
        <f aca="false">IF(B1065&lt;&gt;"",B1065,"")</f>
        <v/>
      </c>
      <c r="C1166" s="116" t="str">
        <f aca="false">IF(C1065&lt;&gt;"",C1065,"")</f>
        <v/>
      </c>
      <c r="D1166" s="116" t="str">
        <f aca="false">IF(D1065&lt;&gt;"",D1065,"")</f>
        <v/>
      </c>
      <c r="E1166" s="116" t="str">
        <f aca="false">IF(E1065&lt;&gt;"",E1065,"")</f>
        <v/>
      </c>
      <c r="F1166" s="116" t="n">
        <v>12</v>
      </c>
      <c r="G1166" s="168" t="n">
        <f aca="false">G1065</f>
        <v>1</v>
      </c>
      <c r="H1166" s="49" t="n">
        <f aca="false">IF($G1166&lt;&gt;"",G1166,"")</f>
        <v>1</v>
      </c>
      <c r="I1166" s="169"/>
      <c r="J1166" s="170"/>
      <c r="K1166" s="171" t="str">
        <f aca="false">IF($B1166&lt;&gt;"",IF(I1166,(INDEX(P$1122:Q$1125,MATCH(H1166,P$1122:P$1125),2)/I1166)*1000,0),"")</f>
        <v/>
      </c>
      <c r="L1166" s="171" t="str">
        <f aca="false">IF(Q$11&lt;&gt;"",IF($B1166&lt;&gt;"",K1166-J1166,""),"")</f>
        <v/>
      </c>
      <c r="M1166" s="172" t="str">
        <f aca="false">IF(B1166&lt;&gt;"",RANK(L1166,L$1122:L$1221),"")</f>
        <v/>
      </c>
      <c r="N1166" s="172" t="str">
        <f aca="false">IF(B1166&lt;&gt;"",'Classement Général'!BL55,"")</f>
        <v/>
      </c>
      <c r="O1166" s="172" t="str">
        <f aca="false">IF(B156&lt;&gt;"",'Calculs (M1..M20)'!A58,"")</f>
        <v/>
      </c>
      <c r="P1166" s="0"/>
      <c r="Q1166" s="0"/>
      <c r="R1166" s="0"/>
      <c r="S1166" s="0"/>
      <c r="T1166" s="0"/>
      <c r="U1166" s="0"/>
      <c r="V1166" s="0"/>
      <c r="AH1166" s="49" t="n">
        <f aca="false">IF($G1166&lt;&gt;"",AG1166,"")</f>
        <v>0</v>
      </c>
      <c r="AI1166" s="169"/>
      <c r="AJ1166" s="170"/>
    </row>
    <row r="1167" customFormat="false" ht="13" hidden="true" customHeight="false" outlineLevel="0" collapsed="false">
      <c r="A1167" s="0"/>
      <c r="B1167" s="167" t="str">
        <f aca="false">IF(B1066&lt;&gt;"",B1066,"")</f>
        <v/>
      </c>
      <c r="C1167" s="116" t="str">
        <f aca="false">IF(C1066&lt;&gt;"",C1066,"")</f>
        <v/>
      </c>
      <c r="D1167" s="116" t="str">
        <f aca="false">IF(D1066&lt;&gt;"",D1066,"")</f>
        <v/>
      </c>
      <c r="E1167" s="116" t="str">
        <f aca="false">IF(E1066&lt;&gt;"",E1066,"")</f>
        <v/>
      </c>
      <c r="F1167" s="116" t="n">
        <v>12</v>
      </c>
      <c r="G1167" s="168" t="n">
        <f aca="false">G1066</f>
        <v>1</v>
      </c>
      <c r="H1167" s="49" t="n">
        <f aca="false">IF($G1167&lt;&gt;"",G1167,"")</f>
        <v>1</v>
      </c>
      <c r="I1167" s="169"/>
      <c r="J1167" s="170"/>
      <c r="K1167" s="171" t="str">
        <f aca="false">IF($B1167&lt;&gt;"",IF(I1167,(INDEX(P$1122:Q$1125,MATCH(H1167,P$1122:P$1125),2)/I1167)*1000,0),"")</f>
        <v/>
      </c>
      <c r="L1167" s="171" t="str">
        <f aca="false">IF(Q$11&lt;&gt;"",IF($B1167&lt;&gt;"",K1167-J1167,""),"")</f>
        <v/>
      </c>
      <c r="M1167" s="172" t="str">
        <f aca="false">IF(B1167&lt;&gt;"",RANK(L1167,L$1122:L$1221),"")</f>
        <v/>
      </c>
      <c r="N1167" s="172" t="str">
        <f aca="false">IF(B1167&lt;&gt;"",'Classement Général'!BL56,"")</f>
        <v/>
      </c>
      <c r="O1167" s="172" t="str">
        <f aca="false">IF(B157&lt;&gt;"",'Calculs (M1..M20)'!A59,"")</f>
        <v/>
      </c>
      <c r="P1167" s="0"/>
      <c r="Q1167" s="0"/>
      <c r="R1167" s="0"/>
      <c r="S1167" s="0"/>
      <c r="T1167" s="0"/>
      <c r="U1167" s="0"/>
      <c r="V1167" s="0"/>
      <c r="AH1167" s="49" t="n">
        <f aca="false">IF($G1167&lt;&gt;"",AG1167,"")</f>
        <v>0</v>
      </c>
      <c r="AI1167" s="169"/>
      <c r="AJ1167" s="170"/>
    </row>
    <row r="1168" customFormat="false" ht="13" hidden="true" customHeight="false" outlineLevel="0" collapsed="false">
      <c r="A1168" s="0"/>
      <c r="B1168" s="167" t="str">
        <f aca="false">IF(B1067&lt;&gt;"",B1067,"")</f>
        <v/>
      </c>
      <c r="C1168" s="116" t="str">
        <f aca="false">IF(C1067&lt;&gt;"",C1067,"")</f>
        <v/>
      </c>
      <c r="D1168" s="116" t="str">
        <f aca="false">IF(D1067&lt;&gt;"",D1067,"")</f>
        <v/>
      </c>
      <c r="E1168" s="116" t="str">
        <f aca="false">IF(E1067&lt;&gt;"",E1067,"")</f>
        <v/>
      </c>
      <c r="F1168" s="116" t="n">
        <v>12</v>
      </c>
      <c r="G1168" s="168" t="n">
        <f aca="false">G1067</f>
        <v>1</v>
      </c>
      <c r="H1168" s="49" t="n">
        <f aca="false">IF($G1168&lt;&gt;"",G1168,"")</f>
        <v>1</v>
      </c>
      <c r="I1168" s="169"/>
      <c r="J1168" s="170"/>
      <c r="K1168" s="171" t="str">
        <f aca="false">IF($B1168&lt;&gt;"",IF(I1168,(INDEX(P$1122:Q$1125,MATCH(H1168,P$1122:P$1125),2)/I1168)*1000,0),"")</f>
        <v/>
      </c>
      <c r="L1168" s="171" t="str">
        <f aca="false">IF(Q$11&lt;&gt;"",IF($B1168&lt;&gt;"",K1168-J1168,""),"")</f>
        <v/>
      </c>
      <c r="M1168" s="172" t="str">
        <f aca="false">IF(B1168&lt;&gt;"",RANK(L1168,L$1122:L$1221),"")</f>
        <v/>
      </c>
      <c r="N1168" s="172" t="str">
        <f aca="false">IF(B1168&lt;&gt;"",'Classement Général'!BL57,"")</f>
        <v/>
      </c>
      <c r="O1168" s="172" t="str">
        <f aca="false">IF(B158&lt;&gt;"",'Calculs (M1..M20)'!A60,"")</f>
        <v/>
      </c>
      <c r="P1168" s="0"/>
      <c r="Q1168" s="0"/>
      <c r="R1168" s="0"/>
      <c r="S1168" s="0"/>
      <c r="T1168" s="0"/>
      <c r="U1168" s="0"/>
      <c r="V1168" s="0"/>
      <c r="AH1168" s="49" t="n">
        <f aca="false">IF($G1168&lt;&gt;"",AG1168,"")</f>
        <v>0</v>
      </c>
      <c r="AI1168" s="169"/>
      <c r="AJ1168" s="170"/>
    </row>
    <row r="1169" customFormat="false" ht="13" hidden="true" customHeight="false" outlineLevel="0" collapsed="false">
      <c r="A1169" s="0"/>
      <c r="B1169" s="167" t="str">
        <f aca="false">IF(B1068&lt;&gt;"",B1068,"")</f>
        <v/>
      </c>
      <c r="C1169" s="116" t="str">
        <f aca="false">IF(C1068&lt;&gt;"",C1068,"")</f>
        <v/>
      </c>
      <c r="D1169" s="116" t="str">
        <f aca="false">IF(D1068&lt;&gt;"",D1068,"")</f>
        <v/>
      </c>
      <c r="E1169" s="116" t="str">
        <f aca="false">IF(E1068&lt;&gt;"",E1068,"")</f>
        <v/>
      </c>
      <c r="F1169" s="116" t="n">
        <v>12</v>
      </c>
      <c r="G1169" s="168" t="n">
        <f aca="false">G1068</f>
        <v>1</v>
      </c>
      <c r="H1169" s="49" t="n">
        <f aca="false">IF($G1169&lt;&gt;"",G1169,"")</f>
        <v>1</v>
      </c>
      <c r="I1169" s="169"/>
      <c r="J1169" s="170"/>
      <c r="K1169" s="171" t="str">
        <f aca="false">IF($B1169&lt;&gt;"",IF(I1169,(INDEX(P$1122:Q$1125,MATCH(H1169,P$1122:P$1125),2)/I1169)*1000,0),"")</f>
        <v/>
      </c>
      <c r="L1169" s="171" t="str">
        <f aca="false">IF(Q$11&lt;&gt;"",IF($B1169&lt;&gt;"",K1169-J1169,""),"")</f>
        <v/>
      </c>
      <c r="M1169" s="172" t="str">
        <f aca="false">IF(B1169&lt;&gt;"",RANK(L1169,L$1122:L$1221),"")</f>
        <v/>
      </c>
      <c r="N1169" s="172" t="str">
        <f aca="false">IF(B1169&lt;&gt;"",'Classement Général'!BL58,"")</f>
        <v/>
      </c>
      <c r="O1169" s="172" t="str">
        <f aca="false">IF(B159&lt;&gt;"",'Calculs (M1..M20)'!A61,"")</f>
        <v/>
      </c>
      <c r="P1169" s="0"/>
      <c r="Q1169" s="0"/>
      <c r="R1169" s="0"/>
      <c r="S1169" s="0"/>
      <c r="T1169" s="0"/>
      <c r="U1169" s="0"/>
      <c r="V1169" s="0"/>
      <c r="AH1169" s="49" t="n">
        <f aca="false">IF($G1169&lt;&gt;"",AG1169,"")</f>
        <v>0</v>
      </c>
      <c r="AI1169" s="169"/>
      <c r="AJ1169" s="170"/>
    </row>
    <row r="1170" customFormat="false" ht="13" hidden="true" customHeight="false" outlineLevel="0" collapsed="false">
      <c r="A1170" s="0"/>
      <c r="B1170" s="167" t="str">
        <f aca="false">IF(B1069&lt;&gt;"",B1069,"")</f>
        <v/>
      </c>
      <c r="C1170" s="116" t="str">
        <f aca="false">IF(C1069&lt;&gt;"",C1069,"")</f>
        <v/>
      </c>
      <c r="D1170" s="116" t="str">
        <f aca="false">IF(D1069&lt;&gt;"",D1069,"")</f>
        <v/>
      </c>
      <c r="E1170" s="116" t="str">
        <f aca="false">IF(E1069&lt;&gt;"",E1069,"")</f>
        <v/>
      </c>
      <c r="F1170" s="116" t="n">
        <v>12</v>
      </c>
      <c r="G1170" s="168" t="n">
        <f aca="false">G1069</f>
        <v>1</v>
      </c>
      <c r="H1170" s="49" t="n">
        <f aca="false">IF($G1170&lt;&gt;"",G1170,"")</f>
        <v>1</v>
      </c>
      <c r="I1170" s="169"/>
      <c r="J1170" s="170"/>
      <c r="K1170" s="171" t="str">
        <f aca="false">IF($B1170&lt;&gt;"",IF(I1170,(INDEX(P$1122:Q$1125,MATCH(H1170,P$1122:P$1125),2)/I1170)*1000,0),"")</f>
        <v/>
      </c>
      <c r="L1170" s="171" t="str">
        <f aca="false">IF(Q$11&lt;&gt;"",IF($B1170&lt;&gt;"",K1170-J1170,""),"")</f>
        <v/>
      </c>
      <c r="M1170" s="172" t="str">
        <f aca="false">IF(B1170&lt;&gt;"",RANK(L1170,L$1122:L$1221),"")</f>
        <v/>
      </c>
      <c r="N1170" s="172" t="str">
        <f aca="false">IF(B1170&lt;&gt;"",'Classement Général'!BL59,"")</f>
        <v/>
      </c>
      <c r="O1170" s="172" t="str">
        <f aca="false">IF(B160&lt;&gt;"",'Calculs (M1..M20)'!A62,"")</f>
        <v/>
      </c>
      <c r="P1170" s="0"/>
      <c r="Q1170" s="0"/>
      <c r="R1170" s="0"/>
      <c r="S1170" s="0"/>
      <c r="T1170" s="0"/>
      <c r="U1170" s="0"/>
      <c r="V1170" s="0"/>
      <c r="AH1170" s="49" t="n">
        <f aca="false">IF($G1170&lt;&gt;"",AG1170,"")</f>
        <v>0</v>
      </c>
      <c r="AI1170" s="169"/>
      <c r="AJ1170" s="170"/>
    </row>
    <row r="1171" customFormat="false" ht="13" hidden="true" customHeight="false" outlineLevel="0" collapsed="false">
      <c r="A1171" s="0"/>
      <c r="B1171" s="167" t="str">
        <f aca="false">IF(B1070&lt;&gt;"",B1070,"")</f>
        <v/>
      </c>
      <c r="C1171" s="116" t="str">
        <f aca="false">IF(C1070&lt;&gt;"",C1070,"")</f>
        <v/>
      </c>
      <c r="D1171" s="116" t="str">
        <f aca="false">IF(D1070&lt;&gt;"",D1070,"")</f>
        <v/>
      </c>
      <c r="E1171" s="116" t="str">
        <f aca="false">IF(E1070&lt;&gt;"",E1070,"")</f>
        <v/>
      </c>
      <c r="F1171" s="116" t="n">
        <v>12</v>
      </c>
      <c r="G1171" s="168" t="n">
        <f aca="false">G1070</f>
        <v>1</v>
      </c>
      <c r="H1171" s="49" t="n">
        <f aca="false">IF($G1171&lt;&gt;"",G1171,"")</f>
        <v>1</v>
      </c>
      <c r="I1171" s="169"/>
      <c r="J1171" s="170"/>
      <c r="K1171" s="171" t="str">
        <f aca="false">IF($B1171&lt;&gt;"",IF(I1171,(INDEX(P$1122:Q$1125,MATCH(H1171,P$1122:P$1125),2)/I1171)*1000,0),"")</f>
        <v/>
      </c>
      <c r="L1171" s="171" t="str">
        <f aca="false">IF(Q$11&lt;&gt;"",IF($B1171&lt;&gt;"",K1171-J1171,""),"")</f>
        <v/>
      </c>
      <c r="M1171" s="172" t="str">
        <f aca="false">IF(B1171&lt;&gt;"",RANK(L1171,L$1122:L$1221),"")</f>
        <v/>
      </c>
      <c r="N1171" s="172" t="str">
        <f aca="false">IF(B1171&lt;&gt;"",'Classement Général'!BL60,"")</f>
        <v/>
      </c>
      <c r="O1171" s="172" t="str">
        <f aca="false">IF(B161&lt;&gt;"",'Calculs (M1..M20)'!A63,"")</f>
        <v/>
      </c>
      <c r="P1171" s="0"/>
      <c r="Q1171" s="0"/>
      <c r="R1171" s="0"/>
      <c r="S1171" s="0"/>
      <c r="T1171" s="0"/>
      <c r="U1171" s="0"/>
      <c r="V1171" s="0"/>
      <c r="AH1171" s="49" t="n">
        <f aca="false">IF($G1171&lt;&gt;"",AG1171,"")</f>
        <v>0</v>
      </c>
      <c r="AI1171" s="169"/>
      <c r="AJ1171" s="170"/>
    </row>
    <row r="1172" customFormat="false" ht="13" hidden="true" customHeight="false" outlineLevel="0" collapsed="false">
      <c r="A1172" s="0"/>
      <c r="B1172" s="167" t="str">
        <f aca="false">IF(B1071&lt;&gt;"",B1071,"")</f>
        <v/>
      </c>
      <c r="C1172" s="116" t="str">
        <f aca="false">IF(C1071&lt;&gt;"",C1071,"")</f>
        <v/>
      </c>
      <c r="D1172" s="116" t="str">
        <f aca="false">IF(D1071&lt;&gt;"",D1071,"")</f>
        <v/>
      </c>
      <c r="E1172" s="116" t="str">
        <f aca="false">IF(E1071&lt;&gt;"",E1071,"")</f>
        <v/>
      </c>
      <c r="F1172" s="116" t="n">
        <v>12</v>
      </c>
      <c r="G1172" s="168" t="n">
        <f aca="false">G1071</f>
        <v>1</v>
      </c>
      <c r="H1172" s="49" t="n">
        <f aca="false">IF($G1172&lt;&gt;"",G1172,"")</f>
        <v>1</v>
      </c>
      <c r="I1172" s="169"/>
      <c r="J1172" s="170"/>
      <c r="K1172" s="171" t="str">
        <f aca="false">IF($B1172&lt;&gt;"",IF(I1172,(INDEX(P$1122:Q$1125,MATCH(H1172,P$1122:P$1125),2)/I1172)*1000,0),"")</f>
        <v/>
      </c>
      <c r="L1172" s="171" t="str">
        <f aca="false">IF(Q$11&lt;&gt;"",IF($B1172&lt;&gt;"",K1172-J1172,""),"")</f>
        <v/>
      </c>
      <c r="M1172" s="172" t="str">
        <f aca="false">IF(B1172&lt;&gt;"",RANK(L1172,L$1122:L$1221),"")</f>
        <v/>
      </c>
      <c r="N1172" s="172" t="str">
        <f aca="false">IF(B1172&lt;&gt;"",'Classement Général'!BL61,"")</f>
        <v/>
      </c>
      <c r="O1172" s="172" t="str">
        <f aca="false">IF(B162&lt;&gt;"",'Calculs (M1..M20)'!A64,"")</f>
        <v/>
      </c>
      <c r="P1172" s="0"/>
      <c r="Q1172" s="0"/>
      <c r="R1172" s="0"/>
      <c r="S1172" s="0"/>
      <c r="T1172" s="0"/>
      <c r="U1172" s="0"/>
      <c r="V1172" s="0"/>
      <c r="AH1172" s="49" t="n">
        <f aca="false">IF($G1172&lt;&gt;"",AG1172,"")</f>
        <v>0</v>
      </c>
      <c r="AI1172" s="169"/>
      <c r="AJ1172" s="170"/>
    </row>
    <row r="1173" customFormat="false" ht="13" hidden="true" customHeight="false" outlineLevel="0" collapsed="false">
      <c r="A1173" s="0"/>
      <c r="B1173" s="167" t="str">
        <f aca="false">IF(B1072&lt;&gt;"",B1072,"")</f>
        <v/>
      </c>
      <c r="C1173" s="116" t="str">
        <f aca="false">IF(C1072&lt;&gt;"",C1072,"")</f>
        <v/>
      </c>
      <c r="D1173" s="116" t="str">
        <f aca="false">IF(D1072&lt;&gt;"",D1072,"")</f>
        <v/>
      </c>
      <c r="E1173" s="116" t="str">
        <f aca="false">IF(E1072&lt;&gt;"",E1072,"")</f>
        <v/>
      </c>
      <c r="F1173" s="116" t="n">
        <v>12</v>
      </c>
      <c r="G1173" s="168" t="n">
        <f aca="false">G1072</f>
        <v>1</v>
      </c>
      <c r="H1173" s="49" t="n">
        <f aca="false">IF($G1173&lt;&gt;"",G1173,"")</f>
        <v>1</v>
      </c>
      <c r="I1173" s="169"/>
      <c r="J1173" s="170"/>
      <c r="K1173" s="171" t="str">
        <f aca="false">IF($B1173&lt;&gt;"",IF(I1173,(INDEX(P$1122:Q$1125,MATCH(H1173,P$1122:P$1125),2)/I1173)*1000,0),"")</f>
        <v/>
      </c>
      <c r="L1173" s="171" t="str">
        <f aca="false">IF(Q$11&lt;&gt;"",IF($B1173&lt;&gt;"",K1173-J1173,""),"")</f>
        <v/>
      </c>
      <c r="M1173" s="172" t="str">
        <f aca="false">IF(B1173&lt;&gt;"",RANK(L1173,L$1122:L$1221),"")</f>
        <v/>
      </c>
      <c r="N1173" s="172" t="str">
        <f aca="false">IF(B1173&lt;&gt;"",'Classement Général'!BL62,"")</f>
        <v/>
      </c>
      <c r="O1173" s="172" t="str">
        <f aca="false">IF(B163&lt;&gt;"",'Calculs (M1..M20)'!A65,"")</f>
        <v/>
      </c>
      <c r="P1173" s="0"/>
      <c r="Q1173" s="0"/>
      <c r="R1173" s="0"/>
      <c r="S1173" s="0"/>
      <c r="T1173" s="0"/>
      <c r="U1173" s="0"/>
      <c r="V1173" s="0"/>
      <c r="AH1173" s="49" t="n">
        <f aca="false">IF($G1173&lt;&gt;"",AG1173,"")</f>
        <v>0</v>
      </c>
      <c r="AI1173" s="169"/>
      <c r="AJ1173" s="170"/>
    </row>
    <row r="1174" customFormat="false" ht="13" hidden="true" customHeight="false" outlineLevel="0" collapsed="false">
      <c r="A1174" s="0"/>
      <c r="B1174" s="167" t="str">
        <f aca="false">IF(B1073&lt;&gt;"",B1073,"")</f>
        <v/>
      </c>
      <c r="C1174" s="116" t="str">
        <f aca="false">IF(C1073&lt;&gt;"",C1073,"")</f>
        <v/>
      </c>
      <c r="D1174" s="116" t="str">
        <f aca="false">IF(D1073&lt;&gt;"",D1073,"")</f>
        <v/>
      </c>
      <c r="E1174" s="116" t="str">
        <f aca="false">IF(E1073&lt;&gt;"",E1073,"")</f>
        <v/>
      </c>
      <c r="F1174" s="116" t="n">
        <v>12</v>
      </c>
      <c r="G1174" s="168" t="n">
        <f aca="false">G1073</f>
        <v>1</v>
      </c>
      <c r="H1174" s="49" t="n">
        <f aca="false">IF($G1174&lt;&gt;"",G1174,"")</f>
        <v>1</v>
      </c>
      <c r="I1174" s="169"/>
      <c r="J1174" s="170"/>
      <c r="K1174" s="171" t="str">
        <f aca="false">IF($B1174&lt;&gt;"",IF(I1174,(INDEX(P$1122:Q$1125,MATCH(H1174,P$1122:P$1125),2)/I1174)*1000,0),"")</f>
        <v/>
      </c>
      <c r="L1174" s="171" t="str">
        <f aca="false">IF(Q$11&lt;&gt;"",IF($B1174&lt;&gt;"",K1174-J1174,""),"")</f>
        <v/>
      </c>
      <c r="M1174" s="172" t="str">
        <f aca="false">IF(B1174&lt;&gt;"",RANK(L1174,L$1122:L$1221),"")</f>
        <v/>
      </c>
      <c r="N1174" s="172" t="str">
        <f aca="false">IF(B1174&lt;&gt;"",'Classement Général'!BL63,"")</f>
        <v/>
      </c>
      <c r="O1174" s="172" t="str">
        <f aca="false">IF(B164&lt;&gt;"",'Calculs (M1..M20)'!A66,"")</f>
        <v/>
      </c>
      <c r="P1174" s="0"/>
      <c r="Q1174" s="0"/>
      <c r="R1174" s="0"/>
      <c r="S1174" s="0"/>
      <c r="T1174" s="0"/>
      <c r="U1174" s="0"/>
      <c r="V1174" s="0"/>
      <c r="AH1174" s="49" t="n">
        <f aca="false">IF($G1174&lt;&gt;"",AG1174,"")</f>
        <v>0</v>
      </c>
      <c r="AI1174" s="169"/>
      <c r="AJ1174" s="170"/>
    </row>
    <row r="1175" customFormat="false" ht="13" hidden="true" customHeight="false" outlineLevel="0" collapsed="false">
      <c r="A1175" s="0"/>
      <c r="B1175" s="167" t="str">
        <f aca="false">IF(B1074&lt;&gt;"",B1074,"")</f>
        <v/>
      </c>
      <c r="C1175" s="116" t="str">
        <f aca="false">IF(C1074&lt;&gt;"",C1074,"")</f>
        <v/>
      </c>
      <c r="D1175" s="116" t="str">
        <f aca="false">IF(D1074&lt;&gt;"",D1074,"")</f>
        <v/>
      </c>
      <c r="E1175" s="116" t="str">
        <f aca="false">IF(E1074&lt;&gt;"",E1074,"")</f>
        <v/>
      </c>
      <c r="F1175" s="116" t="n">
        <v>12</v>
      </c>
      <c r="G1175" s="168" t="n">
        <f aca="false">G1074</f>
        <v>1</v>
      </c>
      <c r="H1175" s="49" t="n">
        <f aca="false">IF($G1175&lt;&gt;"",G1175,"")</f>
        <v>1</v>
      </c>
      <c r="I1175" s="169"/>
      <c r="J1175" s="170"/>
      <c r="K1175" s="171" t="str">
        <f aca="false">IF($B1175&lt;&gt;"",IF(I1175,(INDEX(P$1122:Q$1125,MATCH(H1175,P$1122:P$1125),2)/I1175)*1000,0),"")</f>
        <v/>
      </c>
      <c r="L1175" s="171" t="str">
        <f aca="false">IF(Q$11&lt;&gt;"",IF($B1175&lt;&gt;"",K1175-J1175,""),"")</f>
        <v/>
      </c>
      <c r="M1175" s="172" t="str">
        <f aca="false">IF(B1175&lt;&gt;"",RANK(L1175,L$1122:L$1221),"")</f>
        <v/>
      </c>
      <c r="N1175" s="172" t="str">
        <f aca="false">IF(B1175&lt;&gt;"",'Classement Général'!BL64,"")</f>
        <v/>
      </c>
      <c r="O1175" s="172" t="str">
        <f aca="false">IF(B165&lt;&gt;"",'Calculs (M1..M20)'!A67,"")</f>
        <v/>
      </c>
      <c r="P1175" s="0"/>
      <c r="Q1175" s="0"/>
      <c r="R1175" s="0"/>
      <c r="S1175" s="0"/>
      <c r="T1175" s="0"/>
      <c r="U1175" s="0"/>
      <c r="V1175" s="0"/>
      <c r="AH1175" s="49" t="n">
        <f aca="false">IF($G1175&lt;&gt;"",AG1175,"")</f>
        <v>0</v>
      </c>
      <c r="AI1175" s="169"/>
      <c r="AJ1175" s="170"/>
    </row>
    <row r="1176" customFormat="false" ht="13" hidden="true" customHeight="false" outlineLevel="0" collapsed="false">
      <c r="A1176" s="0"/>
      <c r="B1176" s="167" t="str">
        <f aca="false">IF(B1075&lt;&gt;"",B1075,"")</f>
        <v/>
      </c>
      <c r="C1176" s="116" t="str">
        <f aca="false">IF(C1075&lt;&gt;"",C1075,"")</f>
        <v/>
      </c>
      <c r="D1176" s="116" t="str">
        <f aca="false">IF(D1075&lt;&gt;"",D1075,"")</f>
        <v/>
      </c>
      <c r="E1176" s="116" t="str">
        <f aca="false">IF(E1075&lt;&gt;"",E1075,"")</f>
        <v/>
      </c>
      <c r="F1176" s="116" t="n">
        <v>12</v>
      </c>
      <c r="G1176" s="168" t="n">
        <f aca="false">G1075</f>
        <v>1</v>
      </c>
      <c r="H1176" s="49" t="n">
        <f aca="false">IF($G1176&lt;&gt;"",G1176,"")</f>
        <v>1</v>
      </c>
      <c r="I1176" s="169"/>
      <c r="J1176" s="170"/>
      <c r="K1176" s="171" t="str">
        <f aca="false">IF($B1176&lt;&gt;"",IF(I1176,(INDEX(P$1122:Q$1125,MATCH(H1176,P$1122:P$1125),2)/I1176)*1000,0),"")</f>
        <v/>
      </c>
      <c r="L1176" s="171" t="str">
        <f aca="false">IF(Q$11&lt;&gt;"",IF($B1176&lt;&gt;"",K1176-J1176,""),"")</f>
        <v/>
      </c>
      <c r="M1176" s="172" t="str">
        <f aca="false">IF(B1176&lt;&gt;"",RANK(L1176,L$1122:L$1221),"")</f>
        <v/>
      </c>
      <c r="N1176" s="172" t="str">
        <f aca="false">IF(B1176&lt;&gt;"",'Classement Général'!BL65,"")</f>
        <v/>
      </c>
      <c r="O1176" s="172" t="str">
        <f aca="false">IF(B166&lt;&gt;"",'Calculs (M1..M20)'!A68,"")</f>
        <v/>
      </c>
      <c r="P1176" s="0"/>
      <c r="Q1176" s="0"/>
      <c r="R1176" s="0"/>
      <c r="S1176" s="0"/>
      <c r="T1176" s="0"/>
      <c r="U1176" s="0"/>
      <c r="V1176" s="0"/>
      <c r="AH1176" s="49" t="n">
        <f aca="false">IF($G1176&lt;&gt;"",AG1176,"")</f>
        <v>0</v>
      </c>
      <c r="AI1176" s="169"/>
      <c r="AJ1176" s="170"/>
    </row>
    <row r="1177" customFormat="false" ht="13" hidden="true" customHeight="false" outlineLevel="0" collapsed="false">
      <c r="A1177" s="0"/>
      <c r="B1177" s="167" t="str">
        <f aca="false">IF(B1076&lt;&gt;"",B1076,"")</f>
        <v/>
      </c>
      <c r="C1177" s="116" t="str">
        <f aca="false">IF(C1076&lt;&gt;"",C1076,"")</f>
        <v/>
      </c>
      <c r="D1177" s="116" t="str">
        <f aca="false">IF(D1076&lt;&gt;"",D1076,"")</f>
        <v/>
      </c>
      <c r="E1177" s="116" t="str">
        <f aca="false">IF(E1076&lt;&gt;"",E1076,"")</f>
        <v/>
      </c>
      <c r="F1177" s="116" t="n">
        <v>12</v>
      </c>
      <c r="G1177" s="168" t="n">
        <f aca="false">G1076</f>
        <v>1</v>
      </c>
      <c r="H1177" s="49" t="n">
        <f aca="false">IF($G1177&lt;&gt;"",G1177,"")</f>
        <v>1</v>
      </c>
      <c r="I1177" s="169"/>
      <c r="J1177" s="170"/>
      <c r="K1177" s="171" t="str">
        <f aca="false">IF($B1177&lt;&gt;"",IF(I1177,(INDEX(P$1122:Q$1125,MATCH(H1177,P$1122:P$1125),2)/I1177)*1000,0),"")</f>
        <v/>
      </c>
      <c r="L1177" s="171" t="str">
        <f aca="false">IF(Q$11&lt;&gt;"",IF($B1177&lt;&gt;"",K1177-J1177,""),"")</f>
        <v/>
      </c>
      <c r="M1177" s="172" t="str">
        <f aca="false">IF(B1177&lt;&gt;"",RANK(L1177,L$1122:L$1221),"")</f>
        <v/>
      </c>
      <c r="N1177" s="172" t="str">
        <f aca="false">IF(B1177&lt;&gt;"",'Classement Général'!BL66,"")</f>
        <v/>
      </c>
      <c r="O1177" s="172" t="str">
        <f aca="false">IF(B167&lt;&gt;"",'Calculs (M1..M20)'!A69,"")</f>
        <v/>
      </c>
      <c r="P1177" s="0"/>
      <c r="Q1177" s="0"/>
      <c r="R1177" s="0"/>
      <c r="S1177" s="0"/>
      <c r="T1177" s="0"/>
      <c r="U1177" s="0"/>
      <c r="V1177" s="0"/>
      <c r="AH1177" s="49" t="n">
        <f aca="false">IF($G1177&lt;&gt;"",AG1177,"")</f>
        <v>0</v>
      </c>
      <c r="AI1177" s="169"/>
      <c r="AJ1177" s="170"/>
    </row>
    <row r="1178" customFormat="false" ht="13" hidden="true" customHeight="false" outlineLevel="0" collapsed="false">
      <c r="A1178" s="0"/>
      <c r="B1178" s="167" t="str">
        <f aca="false">IF(B1077&lt;&gt;"",B1077,"")</f>
        <v/>
      </c>
      <c r="C1178" s="116" t="str">
        <f aca="false">IF(C1077&lt;&gt;"",C1077,"")</f>
        <v/>
      </c>
      <c r="D1178" s="116" t="str">
        <f aca="false">IF(D1077&lt;&gt;"",D1077,"")</f>
        <v/>
      </c>
      <c r="E1178" s="116" t="str">
        <f aca="false">IF(E1077&lt;&gt;"",E1077,"")</f>
        <v/>
      </c>
      <c r="F1178" s="116" t="n">
        <v>12</v>
      </c>
      <c r="G1178" s="168" t="n">
        <f aca="false">G1077</f>
        <v>1</v>
      </c>
      <c r="H1178" s="49" t="n">
        <f aca="false">IF($G1178&lt;&gt;"",G1178,"")</f>
        <v>1</v>
      </c>
      <c r="I1178" s="169"/>
      <c r="J1178" s="170"/>
      <c r="K1178" s="171" t="str">
        <f aca="false">IF($B1178&lt;&gt;"",IF(I1178,(INDEX(P$1122:Q$1125,MATCH(H1178,P$1122:P$1125),2)/I1178)*1000,0),"")</f>
        <v/>
      </c>
      <c r="L1178" s="171" t="str">
        <f aca="false">IF(Q$11&lt;&gt;"",IF($B1178&lt;&gt;"",K1178-J1178,""),"")</f>
        <v/>
      </c>
      <c r="M1178" s="172" t="str">
        <f aca="false">IF(B1178&lt;&gt;"",RANK(L1178,L$1122:L$1221),"")</f>
        <v/>
      </c>
      <c r="N1178" s="172" t="str">
        <f aca="false">IF(B1178&lt;&gt;"",'Classement Général'!BL67,"")</f>
        <v/>
      </c>
      <c r="O1178" s="172" t="str">
        <f aca="false">IF(B168&lt;&gt;"",'Calculs (M1..M20)'!A70,"")</f>
        <v/>
      </c>
      <c r="P1178" s="0"/>
      <c r="Q1178" s="0"/>
      <c r="R1178" s="0"/>
      <c r="S1178" s="0"/>
      <c r="T1178" s="0"/>
      <c r="U1178" s="0"/>
      <c r="V1178" s="0"/>
      <c r="AH1178" s="49" t="n">
        <f aca="false">IF($G1178&lt;&gt;"",AG1178,"")</f>
        <v>0</v>
      </c>
      <c r="AI1178" s="169"/>
      <c r="AJ1178" s="170"/>
    </row>
    <row r="1179" customFormat="false" ht="13" hidden="true" customHeight="false" outlineLevel="0" collapsed="false">
      <c r="A1179" s="0"/>
      <c r="B1179" s="167" t="str">
        <f aca="false">IF(B1078&lt;&gt;"",B1078,"")</f>
        <v/>
      </c>
      <c r="C1179" s="116" t="str">
        <f aca="false">IF(C1078&lt;&gt;"",C1078,"")</f>
        <v/>
      </c>
      <c r="D1179" s="116" t="str">
        <f aca="false">IF(D1078&lt;&gt;"",D1078,"")</f>
        <v/>
      </c>
      <c r="E1179" s="116" t="str">
        <f aca="false">IF(E1078&lt;&gt;"",E1078,"")</f>
        <v/>
      </c>
      <c r="F1179" s="116" t="n">
        <v>12</v>
      </c>
      <c r="G1179" s="168" t="n">
        <f aca="false">G1078</f>
        <v>0</v>
      </c>
      <c r="H1179" s="49" t="n">
        <f aca="false">IF($G1179&lt;&gt;"",G1179,"")</f>
        <v>0</v>
      </c>
      <c r="I1179" s="169"/>
      <c r="J1179" s="170"/>
      <c r="K1179" s="171" t="str">
        <f aca="false">IF($B1179&lt;&gt;"",IF(I1179,(INDEX(P$1122:Q$1125,MATCH(H1179,P$1122:P$1125),2)/I1179)*1000,0),"")</f>
        <v/>
      </c>
      <c r="L1179" s="171" t="str">
        <f aca="false">IF(Q$11&lt;&gt;"",IF($B1179&lt;&gt;"",K1179-J1179,""),"")</f>
        <v/>
      </c>
      <c r="M1179" s="172" t="str">
        <f aca="false">IF(B1179&lt;&gt;"",RANK(L1179,L$1122:L$1221),"")</f>
        <v/>
      </c>
      <c r="N1179" s="172" t="str">
        <f aca="false">IF(B1179&lt;&gt;"",'Classement Général'!BL68,"")</f>
        <v/>
      </c>
      <c r="O1179" s="172" t="str">
        <f aca="false">IF(B169&lt;&gt;"",'Calculs (M1..M20)'!A71,"")</f>
        <v/>
      </c>
      <c r="P1179" s="0"/>
      <c r="Q1179" s="0"/>
      <c r="R1179" s="0"/>
      <c r="S1179" s="0"/>
      <c r="T1179" s="0"/>
      <c r="U1179" s="0"/>
      <c r="V1179" s="0"/>
      <c r="AH1179" s="49" t="n">
        <f aca="false">IF($G1179&lt;&gt;"",AG1179,"")</f>
        <v>0</v>
      </c>
      <c r="AI1179" s="169"/>
      <c r="AJ1179" s="170"/>
    </row>
    <row r="1180" customFormat="false" ht="13" hidden="true" customHeight="false" outlineLevel="0" collapsed="false">
      <c r="A1180" s="0"/>
      <c r="B1180" s="167" t="str">
        <f aca="false">IF(B1079&lt;&gt;"",B1079,"")</f>
        <v/>
      </c>
      <c r="C1180" s="116" t="str">
        <f aca="false">IF(C1079&lt;&gt;"",C1079,"")</f>
        <v/>
      </c>
      <c r="D1180" s="116" t="str">
        <f aca="false">IF(D1079&lt;&gt;"",D1079,"")</f>
        <v/>
      </c>
      <c r="E1180" s="116" t="str">
        <f aca="false">IF(E1079&lt;&gt;"",E1079,"")</f>
        <v/>
      </c>
      <c r="F1180" s="116" t="n">
        <v>12</v>
      </c>
      <c r="G1180" s="168" t="n">
        <f aca="false">G1079</f>
        <v>0</v>
      </c>
      <c r="H1180" s="49" t="n">
        <f aca="false">IF($G1180&lt;&gt;"",G1180,"")</f>
        <v>0</v>
      </c>
      <c r="I1180" s="169"/>
      <c r="J1180" s="170"/>
      <c r="K1180" s="171" t="str">
        <f aca="false">IF($B1180&lt;&gt;"",IF(I1180,(INDEX(P$1122:Q$1125,MATCH(H1180,P$1122:P$1125),2)/I1180)*1000,0),"")</f>
        <v/>
      </c>
      <c r="L1180" s="171" t="str">
        <f aca="false">IF(Q$11&lt;&gt;"",IF($B1180&lt;&gt;"",K1180-J1180,""),"")</f>
        <v/>
      </c>
      <c r="M1180" s="172" t="str">
        <f aca="false">IF(B1180&lt;&gt;"",RANK(L1180,L$1122:L$1221),"")</f>
        <v/>
      </c>
      <c r="N1180" s="172" t="str">
        <f aca="false">IF(B1180&lt;&gt;"",'Classement Général'!BL69,"")</f>
        <v/>
      </c>
      <c r="O1180" s="172" t="str">
        <f aca="false">IF(B170&lt;&gt;"",'Calculs (M1..M20)'!A72,"")</f>
        <v/>
      </c>
      <c r="P1180" s="0"/>
      <c r="Q1180" s="0"/>
      <c r="R1180" s="0"/>
      <c r="S1180" s="0"/>
      <c r="T1180" s="0"/>
      <c r="U1180" s="0"/>
      <c r="V1180" s="0"/>
      <c r="AH1180" s="49" t="n">
        <f aca="false">IF($G1180&lt;&gt;"",AG1180,"")</f>
        <v>0</v>
      </c>
      <c r="AI1180" s="169"/>
      <c r="AJ1180" s="170"/>
    </row>
    <row r="1181" customFormat="false" ht="13" hidden="true" customHeight="false" outlineLevel="0" collapsed="false">
      <c r="A1181" s="0"/>
      <c r="B1181" s="167" t="str">
        <f aca="false">IF(B1080&lt;&gt;"",B1080,"")</f>
        <v/>
      </c>
      <c r="C1181" s="116" t="str">
        <f aca="false">IF(C1080&lt;&gt;"",C1080,"")</f>
        <v/>
      </c>
      <c r="D1181" s="116" t="str">
        <f aca="false">IF(D1080&lt;&gt;"",D1080,"")</f>
        <v/>
      </c>
      <c r="E1181" s="116" t="str">
        <f aca="false">IF(E1080&lt;&gt;"",E1080,"")</f>
        <v/>
      </c>
      <c r="F1181" s="116" t="n">
        <v>12</v>
      </c>
      <c r="G1181" s="168" t="n">
        <f aca="false">G1080</f>
        <v>0</v>
      </c>
      <c r="H1181" s="49" t="n">
        <f aca="false">IF($G1181&lt;&gt;"",G1181,"")</f>
        <v>0</v>
      </c>
      <c r="I1181" s="169"/>
      <c r="J1181" s="170"/>
      <c r="K1181" s="171" t="str">
        <f aca="false">IF($B1181&lt;&gt;"",IF(I1181,(INDEX(P$1122:Q$1125,MATCH(H1181,P$1122:P$1125),2)/I1181)*1000,0),"")</f>
        <v/>
      </c>
      <c r="L1181" s="171" t="str">
        <f aca="false">IF(Q$11&lt;&gt;"",IF($B1181&lt;&gt;"",K1181-J1181,""),"")</f>
        <v/>
      </c>
      <c r="M1181" s="172" t="str">
        <f aca="false">IF(B1181&lt;&gt;"",RANK(L1181,L$1122:L$1221),"")</f>
        <v/>
      </c>
      <c r="N1181" s="172" t="str">
        <f aca="false">IF(B1181&lt;&gt;"",'Classement Général'!BL70,"")</f>
        <v/>
      </c>
      <c r="O1181" s="172" t="str">
        <f aca="false">IF(B171&lt;&gt;"",'Calculs (M1..M20)'!A73,"")</f>
        <v/>
      </c>
      <c r="P1181" s="0"/>
      <c r="Q1181" s="0"/>
      <c r="R1181" s="0"/>
      <c r="S1181" s="0"/>
      <c r="T1181" s="0"/>
      <c r="U1181" s="0"/>
      <c r="V1181" s="0"/>
      <c r="AH1181" s="49" t="n">
        <f aca="false">IF($G1181&lt;&gt;"",AG1181,"")</f>
        <v>0</v>
      </c>
      <c r="AI1181" s="169"/>
      <c r="AJ1181" s="170"/>
    </row>
    <row r="1182" customFormat="false" ht="13" hidden="true" customHeight="false" outlineLevel="0" collapsed="false">
      <c r="A1182" s="0"/>
      <c r="B1182" s="167" t="str">
        <f aca="false">IF(B1081&lt;&gt;"",B1081,"")</f>
        <v/>
      </c>
      <c r="C1182" s="116" t="str">
        <f aca="false">IF(C1081&lt;&gt;"",C1081,"")</f>
        <v/>
      </c>
      <c r="D1182" s="116" t="str">
        <f aca="false">IF(D1081&lt;&gt;"",D1081,"")</f>
        <v/>
      </c>
      <c r="E1182" s="116" t="str">
        <f aca="false">IF(E1081&lt;&gt;"",E1081,"")</f>
        <v/>
      </c>
      <c r="F1182" s="116" t="n">
        <v>12</v>
      </c>
      <c r="G1182" s="168" t="n">
        <f aca="false">G1081</f>
        <v>0</v>
      </c>
      <c r="H1182" s="49" t="n">
        <f aca="false">IF($G1182&lt;&gt;"",G1182,"")</f>
        <v>0</v>
      </c>
      <c r="I1182" s="169"/>
      <c r="J1182" s="170"/>
      <c r="K1182" s="171" t="str">
        <f aca="false">IF($B1182&lt;&gt;"",IF(I1182,(INDEX(P$1122:Q$1125,MATCH(H1182,P$1122:P$1125),2)/I1182)*1000,0),"")</f>
        <v/>
      </c>
      <c r="L1182" s="171" t="str">
        <f aca="false">IF(Q$11&lt;&gt;"",IF($B1182&lt;&gt;"",K1182-J1182,""),"")</f>
        <v/>
      </c>
      <c r="M1182" s="172" t="str">
        <f aca="false">IF(B1182&lt;&gt;"",RANK(L1182,L$1122:L$1221),"")</f>
        <v/>
      </c>
      <c r="N1182" s="172" t="str">
        <f aca="false">IF(B1182&lt;&gt;"",'Classement Général'!BL71,"")</f>
        <v/>
      </c>
      <c r="O1182" s="172" t="str">
        <f aca="false">IF(B172&lt;&gt;"",'Calculs (M1..M20)'!A74,"")</f>
        <v/>
      </c>
      <c r="P1182" s="0"/>
      <c r="Q1182" s="0"/>
      <c r="R1182" s="0"/>
      <c r="S1182" s="0"/>
      <c r="T1182" s="0"/>
      <c r="U1182" s="0"/>
      <c r="V1182" s="0"/>
      <c r="AH1182" s="49" t="n">
        <f aca="false">IF($G1182&lt;&gt;"",AG1182,"")</f>
        <v>0</v>
      </c>
      <c r="AI1182" s="169"/>
      <c r="AJ1182" s="170"/>
    </row>
    <row r="1183" customFormat="false" ht="13" hidden="true" customHeight="false" outlineLevel="0" collapsed="false">
      <c r="A1183" s="0"/>
      <c r="B1183" s="167" t="str">
        <f aca="false">IF(B1082&lt;&gt;"",B1082,"")</f>
        <v/>
      </c>
      <c r="C1183" s="116" t="str">
        <f aca="false">IF(C1082&lt;&gt;"",C1082,"")</f>
        <v/>
      </c>
      <c r="D1183" s="116" t="str">
        <f aca="false">IF(D1082&lt;&gt;"",D1082,"")</f>
        <v/>
      </c>
      <c r="E1183" s="116" t="str">
        <f aca="false">IF(E1082&lt;&gt;"",E1082,"")</f>
        <v/>
      </c>
      <c r="F1183" s="116" t="n">
        <v>12</v>
      </c>
      <c r="G1183" s="168" t="n">
        <f aca="false">G1082</f>
        <v>0</v>
      </c>
      <c r="H1183" s="49" t="n">
        <f aca="false">IF($G1183&lt;&gt;"",G1183,"")</f>
        <v>0</v>
      </c>
      <c r="I1183" s="169"/>
      <c r="J1183" s="170"/>
      <c r="K1183" s="171" t="str">
        <f aca="false">IF($B1183&lt;&gt;"",IF(I1183,(INDEX(P$1122:Q$1125,MATCH(H1183,P$1122:P$1125),2)/I1183)*1000,0),"")</f>
        <v/>
      </c>
      <c r="L1183" s="171" t="str">
        <f aca="false">IF(Q$11&lt;&gt;"",IF($B1183&lt;&gt;"",K1183-J1183,""),"")</f>
        <v/>
      </c>
      <c r="M1183" s="172" t="str">
        <f aca="false">IF(B1183&lt;&gt;"",RANK(L1183,L$1122:L$1221),"")</f>
        <v/>
      </c>
      <c r="N1183" s="172" t="str">
        <f aca="false">IF(B1183&lt;&gt;"",'Classement Général'!BL72,"")</f>
        <v/>
      </c>
      <c r="O1183" s="172" t="str">
        <f aca="false">IF(B173&lt;&gt;"",'Calculs (M1..M20)'!A75,"")</f>
        <v/>
      </c>
      <c r="P1183" s="0"/>
      <c r="Q1183" s="0"/>
      <c r="R1183" s="0"/>
      <c r="S1183" s="0"/>
      <c r="T1183" s="0"/>
      <c r="U1183" s="0"/>
      <c r="V1183" s="0"/>
      <c r="AH1183" s="49" t="n">
        <f aca="false">IF($G1183&lt;&gt;"",AG1183,"")</f>
        <v>0</v>
      </c>
      <c r="AI1183" s="169"/>
      <c r="AJ1183" s="170"/>
    </row>
    <row r="1184" customFormat="false" ht="13" hidden="true" customHeight="false" outlineLevel="0" collapsed="false">
      <c r="A1184" s="0"/>
      <c r="B1184" s="167" t="str">
        <f aca="false">IF(B1083&lt;&gt;"",B1083,"")</f>
        <v/>
      </c>
      <c r="C1184" s="116" t="str">
        <f aca="false">IF(C1083&lt;&gt;"",C1083,"")</f>
        <v/>
      </c>
      <c r="D1184" s="116" t="str">
        <f aca="false">IF(D1083&lt;&gt;"",D1083,"")</f>
        <v/>
      </c>
      <c r="E1184" s="116" t="str">
        <f aca="false">IF(E1083&lt;&gt;"",E1083,"")</f>
        <v/>
      </c>
      <c r="F1184" s="116" t="n">
        <v>12</v>
      </c>
      <c r="G1184" s="168" t="n">
        <f aca="false">G1083</f>
        <v>0</v>
      </c>
      <c r="H1184" s="49" t="n">
        <f aca="false">IF($G1184&lt;&gt;"",G1184,"")</f>
        <v>0</v>
      </c>
      <c r="I1184" s="169"/>
      <c r="J1184" s="170"/>
      <c r="K1184" s="171" t="str">
        <f aca="false">IF($B1184&lt;&gt;"",IF(I1184,(INDEX(P$1122:Q$1125,MATCH(H1184,P$1122:P$1125),2)/I1184)*1000,0),"")</f>
        <v/>
      </c>
      <c r="L1184" s="171" t="str">
        <f aca="false">IF(Q$11&lt;&gt;"",IF($B1184&lt;&gt;"",K1184-J1184,""),"")</f>
        <v/>
      </c>
      <c r="M1184" s="172" t="str">
        <f aca="false">IF(B1184&lt;&gt;"",RANK(L1184,L$1122:L$1221),"")</f>
        <v/>
      </c>
      <c r="N1184" s="172" t="str">
        <f aca="false">IF(B1184&lt;&gt;"",'Classement Général'!BL73,"")</f>
        <v/>
      </c>
      <c r="O1184" s="172" t="str">
        <f aca="false">IF(B174&lt;&gt;"",'Calculs (M1..M20)'!A76,"")</f>
        <v/>
      </c>
      <c r="P1184" s="0"/>
      <c r="Q1184" s="0"/>
      <c r="R1184" s="0"/>
      <c r="S1184" s="0"/>
      <c r="T1184" s="0"/>
      <c r="U1184" s="0"/>
      <c r="V1184" s="0"/>
      <c r="AH1184" s="49" t="n">
        <f aca="false">IF($G1184&lt;&gt;"",AG1184,"")</f>
        <v>0</v>
      </c>
      <c r="AI1184" s="169"/>
      <c r="AJ1184" s="170"/>
    </row>
    <row r="1185" customFormat="false" ht="13" hidden="true" customHeight="false" outlineLevel="0" collapsed="false">
      <c r="A1185" s="0"/>
      <c r="B1185" s="167" t="str">
        <f aca="false">IF(B1084&lt;&gt;"",B1084,"")</f>
        <v/>
      </c>
      <c r="C1185" s="116" t="str">
        <f aca="false">IF(C1084&lt;&gt;"",C1084,"")</f>
        <v/>
      </c>
      <c r="D1185" s="116" t="str">
        <f aca="false">IF(D1084&lt;&gt;"",D1084,"")</f>
        <v/>
      </c>
      <c r="E1185" s="116" t="str">
        <f aca="false">IF(E1084&lt;&gt;"",E1084,"")</f>
        <v/>
      </c>
      <c r="F1185" s="116" t="n">
        <v>12</v>
      </c>
      <c r="G1185" s="168" t="n">
        <f aca="false">G1084</f>
        <v>0</v>
      </c>
      <c r="H1185" s="49" t="n">
        <f aca="false">IF($G1185&lt;&gt;"",G1185,"")</f>
        <v>0</v>
      </c>
      <c r="I1185" s="169"/>
      <c r="J1185" s="170"/>
      <c r="K1185" s="171" t="str">
        <f aca="false">IF($B1185&lt;&gt;"",IF(I1185,(INDEX(P$1122:Q$1125,MATCH(H1185,P$1122:P$1125),2)/I1185)*1000,0),"")</f>
        <v/>
      </c>
      <c r="L1185" s="171" t="str">
        <f aca="false">IF(Q$11&lt;&gt;"",IF($B1185&lt;&gt;"",K1185-J1185,""),"")</f>
        <v/>
      </c>
      <c r="M1185" s="172" t="str">
        <f aca="false">IF(B1185&lt;&gt;"",RANK(L1185,L$1122:L$1221),"")</f>
        <v/>
      </c>
      <c r="N1185" s="172" t="str">
        <f aca="false">IF(B1185&lt;&gt;"",'Classement Général'!BL74,"")</f>
        <v/>
      </c>
      <c r="O1185" s="172" t="str">
        <f aca="false">IF(B175&lt;&gt;"",'Calculs (M1..M20)'!A77,"")</f>
        <v/>
      </c>
      <c r="P1185" s="0"/>
      <c r="Q1185" s="0"/>
      <c r="R1185" s="0"/>
      <c r="S1185" s="0"/>
      <c r="T1185" s="0"/>
      <c r="U1185" s="0"/>
      <c r="V1185" s="0"/>
      <c r="AH1185" s="49" t="n">
        <f aca="false">IF($G1185&lt;&gt;"",AG1185,"")</f>
        <v>0</v>
      </c>
      <c r="AI1185" s="169"/>
      <c r="AJ1185" s="170"/>
    </row>
    <row r="1186" customFormat="false" ht="13" hidden="true" customHeight="false" outlineLevel="0" collapsed="false">
      <c r="A1186" s="0"/>
      <c r="B1186" s="167" t="str">
        <f aca="false">IF(B1085&lt;&gt;"",B1085,"")</f>
        <v/>
      </c>
      <c r="C1186" s="116" t="str">
        <f aca="false">IF(C1085&lt;&gt;"",C1085,"")</f>
        <v/>
      </c>
      <c r="D1186" s="116" t="str">
        <f aca="false">IF(D1085&lt;&gt;"",D1085,"")</f>
        <v/>
      </c>
      <c r="E1186" s="116" t="str">
        <f aca="false">IF(E1085&lt;&gt;"",E1085,"")</f>
        <v/>
      </c>
      <c r="F1186" s="116" t="n">
        <v>12</v>
      </c>
      <c r="G1186" s="168" t="n">
        <f aca="false">G1085</f>
        <v>0</v>
      </c>
      <c r="H1186" s="49" t="n">
        <f aca="false">IF($G1186&lt;&gt;"",G1186,"")</f>
        <v>0</v>
      </c>
      <c r="I1186" s="169"/>
      <c r="J1186" s="170"/>
      <c r="K1186" s="171" t="str">
        <f aca="false">IF($B1186&lt;&gt;"",IF(I1186,(INDEX(P$1122:Q$1125,MATCH(H1186,P$1122:P$1125),2)/I1186)*1000,0),"")</f>
        <v/>
      </c>
      <c r="L1186" s="171" t="str">
        <f aca="false">IF(Q$11&lt;&gt;"",IF($B1186&lt;&gt;"",K1186-J1186,""),"")</f>
        <v/>
      </c>
      <c r="M1186" s="172" t="str">
        <f aca="false">IF(B1186&lt;&gt;"",RANK(L1186,L$1122:L$1221),"")</f>
        <v/>
      </c>
      <c r="N1186" s="172" t="str">
        <f aca="false">IF(B1186&lt;&gt;"",'Classement Général'!BL75,"")</f>
        <v/>
      </c>
      <c r="O1186" s="172" t="str">
        <f aca="false">IF(B176&lt;&gt;"",'Calculs (M1..M20)'!A78,"")</f>
        <v/>
      </c>
      <c r="P1186" s="0"/>
      <c r="Q1186" s="0"/>
      <c r="R1186" s="0"/>
      <c r="S1186" s="0"/>
      <c r="T1186" s="0"/>
      <c r="U1186" s="0"/>
      <c r="V1186" s="0"/>
      <c r="AH1186" s="49" t="n">
        <f aca="false">IF($G1186&lt;&gt;"",AG1186,"")</f>
        <v>0</v>
      </c>
      <c r="AI1186" s="169"/>
      <c r="AJ1186" s="170"/>
    </row>
    <row r="1187" customFormat="false" ht="13" hidden="true" customHeight="false" outlineLevel="0" collapsed="false">
      <c r="A1187" s="0"/>
      <c r="B1187" s="167" t="str">
        <f aca="false">IF(B1086&lt;&gt;"",B1086,"")</f>
        <v/>
      </c>
      <c r="C1187" s="116" t="str">
        <f aca="false">IF(C1086&lt;&gt;"",C1086,"")</f>
        <v/>
      </c>
      <c r="D1187" s="116" t="str">
        <f aca="false">IF(D1086&lt;&gt;"",D1086,"")</f>
        <v/>
      </c>
      <c r="E1187" s="116" t="str">
        <f aca="false">IF(E1086&lt;&gt;"",E1086,"")</f>
        <v/>
      </c>
      <c r="F1187" s="116" t="n">
        <v>12</v>
      </c>
      <c r="G1187" s="168" t="n">
        <f aca="false">G1086</f>
        <v>0</v>
      </c>
      <c r="H1187" s="49" t="n">
        <f aca="false">IF($G1187&lt;&gt;"",G1187,"")</f>
        <v>0</v>
      </c>
      <c r="I1187" s="169"/>
      <c r="J1187" s="170"/>
      <c r="K1187" s="171" t="str">
        <f aca="false">IF($B1187&lt;&gt;"",IF(I1187,(INDEX(P$1122:Q$1125,MATCH(H1187,P$1122:P$1125),2)/I1187)*1000,0),"")</f>
        <v/>
      </c>
      <c r="L1187" s="171" t="str">
        <f aca="false">IF(Q$11&lt;&gt;"",IF($B1187&lt;&gt;"",K1187-J1187,""),"")</f>
        <v/>
      </c>
      <c r="M1187" s="172" t="str">
        <f aca="false">IF(B1187&lt;&gt;"",RANK(L1187,L$1122:L$1221),"")</f>
        <v/>
      </c>
      <c r="N1187" s="172" t="str">
        <f aca="false">IF(B1187&lt;&gt;"",'Classement Général'!BL76,"")</f>
        <v/>
      </c>
      <c r="O1187" s="172" t="str">
        <f aca="false">IF(B177&lt;&gt;"",'Calculs (M1..M20)'!A79,"")</f>
        <v/>
      </c>
      <c r="P1187" s="0"/>
      <c r="Q1187" s="0"/>
      <c r="R1187" s="0"/>
      <c r="S1187" s="0"/>
      <c r="T1187" s="0"/>
      <c r="U1187" s="0"/>
      <c r="V1187" s="0"/>
      <c r="AH1187" s="49" t="n">
        <f aca="false">IF($G1187&lt;&gt;"",AG1187,"")</f>
        <v>0</v>
      </c>
      <c r="AI1187" s="169"/>
      <c r="AJ1187" s="170"/>
    </row>
    <row r="1188" customFormat="false" ht="13" hidden="true" customHeight="false" outlineLevel="0" collapsed="false">
      <c r="A1188" s="0"/>
      <c r="B1188" s="167" t="str">
        <f aca="false">IF(B1087&lt;&gt;"",B1087,"")</f>
        <v/>
      </c>
      <c r="C1188" s="116" t="str">
        <f aca="false">IF(C1087&lt;&gt;"",C1087,"")</f>
        <v/>
      </c>
      <c r="D1188" s="116" t="str">
        <f aca="false">IF(D1087&lt;&gt;"",D1087,"")</f>
        <v/>
      </c>
      <c r="E1188" s="116" t="str">
        <f aca="false">IF(E1087&lt;&gt;"",E1087,"")</f>
        <v/>
      </c>
      <c r="F1188" s="116" t="n">
        <v>12</v>
      </c>
      <c r="G1188" s="168" t="n">
        <f aca="false">G1087</f>
        <v>0</v>
      </c>
      <c r="H1188" s="49" t="n">
        <f aca="false">IF($G1188&lt;&gt;"",G1188,"")</f>
        <v>0</v>
      </c>
      <c r="I1188" s="169"/>
      <c r="J1188" s="170"/>
      <c r="K1188" s="171" t="str">
        <f aca="false">IF($B1188&lt;&gt;"",IF(I1188,(INDEX(P$1122:Q$1125,MATCH(H1188,P$1122:P$1125),2)/I1188)*1000,0),"")</f>
        <v/>
      </c>
      <c r="L1188" s="171" t="str">
        <f aca="false">IF(Q$11&lt;&gt;"",IF($B1188&lt;&gt;"",K1188-J1188,""),"")</f>
        <v/>
      </c>
      <c r="M1188" s="172" t="str">
        <f aca="false">IF(B1188&lt;&gt;"",RANK(L1188,L$1122:L$1221),"")</f>
        <v/>
      </c>
      <c r="N1188" s="172" t="str">
        <f aca="false">IF(B1188&lt;&gt;"",'Classement Général'!BL77,"")</f>
        <v/>
      </c>
      <c r="O1188" s="172" t="str">
        <f aca="false">IF(B178&lt;&gt;"",'Calculs (M1..M20)'!A80,"")</f>
        <v/>
      </c>
      <c r="P1188" s="0"/>
      <c r="Q1188" s="0"/>
      <c r="R1188" s="0"/>
      <c r="S1188" s="0"/>
      <c r="T1188" s="0"/>
      <c r="U1188" s="0"/>
      <c r="V1188" s="0"/>
      <c r="AH1188" s="49" t="n">
        <f aca="false">IF($G1188&lt;&gt;"",AG1188,"")</f>
        <v>0</v>
      </c>
      <c r="AI1188" s="169"/>
      <c r="AJ1188" s="170"/>
    </row>
    <row r="1189" customFormat="false" ht="13" hidden="true" customHeight="false" outlineLevel="0" collapsed="false">
      <c r="A1189" s="0"/>
      <c r="B1189" s="167" t="str">
        <f aca="false">IF(B1088&lt;&gt;"",B1088,"")</f>
        <v/>
      </c>
      <c r="C1189" s="116" t="str">
        <f aca="false">IF(C1088&lt;&gt;"",C1088,"")</f>
        <v/>
      </c>
      <c r="D1189" s="116" t="str">
        <f aca="false">IF(D1088&lt;&gt;"",D1088,"")</f>
        <v/>
      </c>
      <c r="E1189" s="116" t="str">
        <f aca="false">IF(E1088&lt;&gt;"",E1088,"")</f>
        <v/>
      </c>
      <c r="F1189" s="116" t="n">
        <v>12</v>
      </c>
      <c r="G1189" s="168" t="n">
        <f aca="false">G1088</f>
        <v>0</v>
      </c>
      <c r="H1189" s="49" t="n">
        <f aca="false">IF($G1189&lt;&gt;"",G1189,"")</f>
        <v>0</v>
      </c>
      <c r="I1189" s="169"/>
      <c r="J1189" s="170"/>
      <c r="K1189" s="171" t="str">
        <f aca="false">IF($B1189&lt;&gt;"",IF(I1189,(INDEX(P$1122:Q$1125,MATCH(H1189,P$1122:P$1125),2)/I1189)*1000,0),"")</f>
        <v/>
      </c>
      <c r="L1189" s="171" t="str">
        <f aca="false">IF(Q$11&lt;&gt;"",IF($B1189&lt;&gt;"",K1189-J1189,""),"")</f>
        <v/>
      </c>
      <c r="M1189" s="172" t="str">
        <f aca="false">IF(B1189&lt;&gt;"",RANK(L1189,L$1122:L$1221),"")</f>
        <v/>
      </c>
      <c r="N1189" s="172" t="str">
        <f aca="false">IF(B1189&lt;&gt;"",'Classement Général'!BL78,"")</f>
        <v/>
      </c>
      <c r="O1189" s="172" t="str">
        <f aca="false">IF(B179&lt;&gt;"",'Calculs (M1..M20)'!A81,"")</f>
        <v/>
      </c>
      <c r="P1189" s="0"/>
      <c r="Q1189" s="0"/>
      <c r="R1189" s="0"/>
      <c r="S1189" s="0"/>
      <c r="T1189" s="0"/>
      <c r="U1189" s="0"/>
      <c r="V1189" s="0"/>
      <c r="AH1189" s="49" t="n">
        <f aca="false">IF($G1189&lt;&gt;"",AG1189,"")</f>
        <v>0</v>
      </c>
      <c r="AI1189" s="169"/>
      <c r="AJ1189" s="170"/>
    </row>
    <row r="1190" customFormat="false" ht="13" hidden="true" customHeight="false" outlineLevel="0" collapsed="false">
      <c r="A1190" s="0"/>
      <c r="B1190" s="167" t="str">
        <f aca="false">IF(B1089&lt;&gt;"",B1089,"")</f>
        <v/>
      </c>
      <c r="C1190" s="116" t="str">
        <f aca="false">IF(C1089&lt;&gt;"",C1089,"")</f>
        <v/>
      </c>
      <c r="D1190" s="116" t="str">
        <f aca="false">IF(D1089&lt;&gt;"",D1089,"")</f>
        <v/>
      </c>
      <c r="E1190" s="116" t="str">
        <f aca="false">IF(E1089&lt;&gt;"",E1089,"")</f>
        <v/>
      </c>
      <c r="F1190" s="116" t="n">
        <v>12</v>
      </c>
      <c r="G1190" s="168" t="n">
        <f aca="false">G1089</f>
        <v>0</v>
      </c>
      <c r="H1190" s="49" t="n">
        <f aca="false">IF($G1190&lt;&gt;"",G1190,"")</f>
        <v>0</v>
      </c>
      <c r="I1190" s="169"/>
      <c r="J1190" s="170"/>
      <c r="K1190" s="171" t="str">
        <f aca="false">IF($B1190&lt;&gt;"",IF(I1190,(INDEX(P$1122:Q$1125,MATCH(H1190,P$1122:P$1125),2)/I1190)*1000,0),"")</f>
        <v/>
      </c>
      <c r="L1190" s="171" t="str">
        <f aca="false">IF(Q$11&lt;&gt;"",IF($B1190&lt;&gt;"",K1190-J1190,""),"")</f>
        <v/>
      </c>
      <c r="M1190" s="172" t="str">
        <f aca="false">IF(B1190&lt;&gt;"",RANK(L1190,L$1122:L$1221),"")</f>
        <v/>
      </c>
      <c r="N1190" s="172" t="str">
        <f aca="false">IF(B1190&lt;&gt;"",'Classement Général'!BL79,"")</f>
        <v/>
      </c>
      <c r="O1190" s="172" t="str">
        <f aca="false">IF(B180&lt;&gt;"",'Calculs (M1..M20)'!A82,"")</f>
        <v/>
      </c>
      <c r="P1190" s="0"/>
      <c r="Q1190" s="0"/>
      <c r="R1190" s="0"/>
      <c r="S1190" s="0"/>
      <c r="T1190" s="0"/>
      <c r="U1190" s="0"/>
      <c r="V1190" s="0"/>
      <c r="AH1190" s="49" t="n">
        <f aca="false">IF($G1190&lt;&gt;"",AG1190,"")</f>
        <v>0</v>
      </c>
      <c r="AI1190" s="169"/>
      <c r="AJ1190" s="170"/>
    </row>
    <row r="1191" customFormat="false" ht="13" hidden="true" customHeight="false" outlineLevel="0" collapsed="false">
      <c r="A1191" s="0"/>
      <c r="B1191" s="167" t="str">
        <f aca="false">IF(B1090&lt;&gt;"",B1090,"")</f>
        <v/>
      </c>
      <c r="C1191" s="116" t="str">
        <f aca="false">IF(C1090&lt;&gt;"",C1090,"")</f>
        <v/>
      </c>
      <c r="D1191" s="116" t="str">
        <f aca="false">IF(D1090&lt;&gt;"",D1090,"")</f>
        <v/>
      </c>
      <c r="E1191" s="116" t="str">
        <f aca="false">IF(E1090&lt;&gt;"",E1090,"")</f>
        <v/>
      </c>
      <c r="F1191" s="116" t="n">
        <v>12</v>
      </c>
      <c r="G1191" s="168" t="n">
        <f aca="false">G1090</f>
        <v>0</v>
      </c>
      <c r="H1191" s="49" t="n">
        <f aca="false">IF($G1191&lt;&gt;"",G1191,"")</f>
        <v>0</v>
      </c>
      <c r="I1191" s="169"/>
      <c r="J1191" s="170"/>
      <c r="K1191" s="171" t="str">
        <f aca="false">IF($B1191&lt;&gt;"",IF(I1191,(INDEX(P$1122:Q$1125,MATCH(H1191,P$1122:P$1125),2)/I1191)*1000,0),"")</f>
        <v/>
      </c>
      <c r="L1191" s="171" t="str">
        <f aca="false">IF(Q$11&lt;&gt;"",IF($B1191&lt;&gt;"",K1191-J1191,""),"")</f>
        <v/>
      </c>
      <c r="M1191" s="172" t="str">
        <f aca="false">IF(B1191&lt;&gt;"",RANK(L1191,L$1122:L$1221),"")</f>
        <v/>
      </c>
      <c r="N1191" s="172" t="str">
        <f aca="false">IF(B1191&lt;&gt;"",'Classement Général'!BL80,"")</f>
        <v/>
      </c>
      <c r="O1191" s="172" t="str">
        <f aca="false">IF(B181&lt;&gt;"",'Calculs (M1..M20)'!A83,"")</f>
        <v/>
      </c>
      <c r="P1191" s="0"/>
      <c r="Q1191" s="0"/>
      <c r="R1191" s="0"/>
      <c r="S1191" s="0"/>
      <c r="T1191" s="0"/>
      <c r="U1191" s="0"/>
      <c r="V1191" s="0"/>
      <c r="AH1191" s="49" t="n">
        <f aca="false">IF($G1191&lt;&gt;"",AG1191,"")</f>
        <v>0</v>
      </c>
      <c r="AI1191" s="169"/>
      <c r="AJ1191" s="170"/>
    </row>
    <row r="1192" customFormat="false" ht="13" hidden="true" customHeight="false" outlineLevel="0" collapsed="false">
      <c r="A1192" s="0"/>
      <c r="B1192" s="167" t="str">
        <f aca="false">IF(B1091&lt;&gt;"",B1091,"")</f>
        <v/>
      </c>
      <c r="C1192" s="116" t="str">
        <f aca="false">IF(C1091&lt;&gt;"",C1091,"")</f>
        <v/>
      </c>
      <c r="D1192" s="116" t="str">
        <f aca="false">IF(D1091&lt;&gt;"",D1091,"")</f>
        <v/>
      </c>
      <c r="E1192" s="116" t="str">
        <f aca="false">IF(E1091&lt;&gt;"",E1091,"")</f>
        <v/>
      </c>
      <c r="F1192" s="116" t="n">
        <v>12</v>
      </c>
      <c r="G1192" s="168" t="n">
        <f aca="false">G1091</f>
        <v>0</v>
      </c>
      <c r="H1192" s="49" t="n">
        <f aca="false">IF($G1192&lt;&gt;"",G1192,"")</f>
        <v>0</v>
      </c>
      <c r="I1192" s="169"/>
      <c r="J1192" s="170"/>
      <c r="K1192" s="171" t="str">
        <f aca="false">IF($B1192&lt;&gt;"",IF(I1192,(INDEX(P$1122:Q$1125,MATCH(H1192,P$1122:P$1125),2)/I1192)*1000,0),"")</f>
        <v/>
      </c>
      <c r="L1192" s="171" t="str">
        <f aca="false">IF(Q$11&lt;&gt;"",IF($B1192&lt;&gt;"",K1192-J1192,""),"")</f>
        <v/>
      </c>
      <c r="M1192" s="172" t="str">
        <f aca="false">IF(B1192&lt;&gt;"",RANK(L1192,L$1122:L$1221),"")</f>
        <v/>
      </c>
      <c r="N1192" s="172" t="str">
        <f aca="false">IF(B1192&lt;&gt;"",'Classement Général'!BL81,"")</f>
        <v/>
      </c>
      <c r="O1192" s="172" t="str">
        <f aca="false">IF(B182&lt;&gt;"",'Calculs (M1..M20)'!A84,"")</f>
        <v/>
      </c>
      <c r="P1192" s="0"/>
      <c r="Q1192" s="0"/>
      <c r="R1192" s="0"/>
      <c r="S1192" s="0"/>
      <c r="T1192" s="0"/>
      <c r="U1192" s="0"/>
      <c r="V1192" s="0"/>
      <c r="AH1192" s="49" t="n">
        <f aca="false">IF($G1192&lt;&gt;"",AG1192,"")</f>
        <v>0</v>
      </c>
      <c r="AI1192" s="169"/>
      <c r="AJ1192" s="170"/>
    </row>
    <row r="1193" customFormat="false" ht="13" hidden="true" customHeight="false" outlineLevel="0" collapsed="false">
      <c r="A1193" s="0"/>
      <c r="B1193" s="167" t="str">
        <f aca="false">IF(B1092&lt;&gt;"",B1092,"")</f>
        <v/>
      </c>
      <c r="C1193" s="116" t="str">
        <f aca="false">IF(C1092&lt;&gt;"",C1092,"")</f>
        <v/>
      </c>
      <c r="D1193" s="116" t="str">
        <f aca="false">IF(D1092&lt;&gt;"",D1092,"")</f>
        <v/>
      </c>
      <c r="E1193" s="116" t="str">
        <f aca="false">IF(E1092&lt;&gt;"",E1092,"")</f>
        <v/>
      </c>
      <c r="F1193" s="116" t="n">
        <v>12</v>
      </c>
      <c r="G1193" s="168" t="n">
        <f aca="false">G1092</f>
        <v>0</v>
      </c>
      <c r="H1193" s="49" t="n">
        <f aca="false">IF($G1193&lt;&gt;"",G1193,"")</f>
        <v>0</v>
      </c>
      <c r="I1193" s="169"/>
      <c r="J1193" s="170"/>
      <c r="K1193" s="171" t="str">
        <f aca="false">IF($B1193&lt;&gt;"",IF(I1193,(INDEX(P$1122:Q$1125,MATCH(H1193,P$1122:P$1125),2)/I1193)*1000,0),"")</f>
        <v/>
      </c>
      <c r="L1193" s="171" t="str">
        <f aca="false">IF(Q$11&lt;&gt;"",IF($B1193&lt;&gt;"",K1193-J1193,""),"")</f>
        <v/>
      </c>
      <c r="M1193" s="172" t="str">
        <f aca="false">IF(B1193&lt;&gt;"",RANK(L1193,L$1122:L$1221),"")</f>
        <v/>
      </c>
      <c r="N1193" s="172" t="str">
        <f aca="false">IF(B1193&lt;&gt;"",'Classement Général'!BL82,"")</f>
        <v/>
      </c>
      <c r="O1193" s="172" t="str">
        <f aca="false">IF(B183&lt;&gt;"",'Calculs (M1..M20)'!A85,"")</f>
        <v/>
      </c>
      <c r="P1193" s="0"/>
      <c r="Q1193" s="0"/>
      <c r="R1193" s="0"/>
      <c r="S1193" s="0"/>
      <c r="T1193" s="0"/>
      <c r="U1193" s="0"/>
      <c r="V1193" s="0"/>
      <c r="AH1193" s="49" t="n">
        <f aca="false">IF($G1193&lt;&gt;"",AG1193,"")</f>
        <v>0</v>
      </c>
      <c r="AI1193" s="169"/>
      <c r="AJ1193" s="170"/>
    </row>
    <row r="1194" customFormat="false" ht="13" hidden="true" customHeight="false" outlineLevel="0" collapsed="false">
      <c r="A1194" s="0"/>
      <c r="B1194" s="167" t="str">
        <f aca="false">IF(B1093&lt;&gt;"",B1093,"")</f>
        <v/>
      </c>
      <c r="C1194" s="116" t="str">
        <f aca="false">IF(C1093&lt;&gt;"",C1093,"")</f>
        <v/>
      </c>
      <c r="D1194" s="116" t="str">
        <f aca="false">IF(D1093&lt;&gt;"",D1093,"")</f>
        <v/>
      </c>
      <c r="E1194" s="116" t="str">
        <f aca="false">IF(E1093&lt;&gt;"",E1093,"")</f>
        <v/>
      </c>
      <c r="F1194" s="116" t="n">
        <v>12</v>
      </c>
      <c r="G1194" s="168" t="n">
        <f aca="false">G1093</f>
        <v>0</v>
      </c>
      <c r="H1194" s="49" t="n">
        <f aca="false">IF($G1194&lt;&gt;"",G1194,"")</f>
        <v>0</v>
      </c>
      <c r="I1194" s="169"/>
      <c r="J1194" s="170"/>
      <c r="K1194" s="171" t="str">
        <f aca="false">IF($B1194&lt;&gt;"",IF(I1194,(INDEX(P$1122:Q$1125,MATCH(H1194,P$1122:P$1125),2)/I1194)*1000,0),"")</f>
        <v/>
      </c>
      <c r="L1194" s="171" t="str">
        <f aca="false">IF(Q$11&lt;&gt;"",IF($B1194&lt;&gt;"",K1194-J1194,""),"")</f>
        <v/>
      </c>
      <c r="M1194" s="172" t="str">
        <f aca="false">IF(B1194&lt;&gt;"",RANK(L1194,L$1122:L$1221),"")</f>
        <v/>
      </c>
      <c r="N1194" s="172" t="str">
        <f aca="false">IF(B1194&lt;&gt;"",'Classement Général'!BL83,"")</f>
        <v/>
      </c>
      <c r="O1194" s="172" t="str">
        <f aca="false">IF(B184&lt;&gt;"",'Calculs (M1..M20)'!A86,"")</f>
        <v/>
      </c>
      <c r="P1194" s="0"/>
      <c r="Q1194" s="0"/>
      <c r="R1194" s="0"/>
      <c r="S1194" s="0"/>
      <c r="T1194" s="0"/>
      <c r="U1194" s="0"/>
      <c r="V1194" s="0"/>
      <c r="AH1194" s="49" t="n">
        <f aca="false">IF($G1194&lt;&gt;"",AG1194,"")</f>
        <v>0</v>
      </c>
      <c r="AI1194" s="169"/>
      <c r="AJ1194" s="170"/>
    </row>
    <row r="1195" customFormat="false" ht="13" hidden="true" customHeight="false" outlineLevel="0" collapsed="false">
      <c r="A1195" s="0"/>
      <c r="B1195" s="167" t="str">
        <f aca="false">IF(B1094&lt;&gt;"",B1094,"")</f>
        <v/>
      </c>
      <c r="C1195" s="116" t="str">
        <f aca="false">IF(C1094&lt;&gt;"",C1094,"")</f>
        <v/>
      </c>
      <c r="D1195" s="116" t="str">
        <f aca="false">IF(D1094&lt;&gt;"",D1094,"")</f>
        <v/>
      </c>
      <c r="E1195" s="116" t="str">
        <f aca="false">IF(E1094&lt;&gt;"",E1094,"")</f>
        <v/>
      </c>
      <c r="F1195" s="116" t="n">
        <v>12</v>
      </c>
      <c r="G1195" s="168" t="n">
        <f aca="false">G1094</f>
        <v>0</v>
      </c>
      <c r="H1195" s="49" t="n">
        <f aca="false">IF($G1195&lt;&gt;"",G1195,"")</f>
        <v>0</v>
      </c>
      <c r="I1195" s="169"/>
      <c r="J1195" s="170"/>
      <c r="K1195" s="171" t="str">
        <f aca="false">IF($B1195&lt;&gt;"",IF(I1195,(INDEX(P$1122:Q$1125,MATCH(H1195,P$1122:P$1125),2)/I1195)*1000,0),"")</f>
        <v/>
      </c>
      <c r="L1195" s="171" t="str">
        <f aca="false">IF(Q$11&lt;&gt;"",IF($B1195&lt;&gt;"",K1195-J1195,""),"")</f>
        <v/>
      </c>
      <c r="M1195" s="172" t="str">
        <f aca="false">IF(B1195&lt;&gt;"",RANK(L1195,L$1122:L$1221),"")</f>
        <v/>
      </c>
      <c r="N1195" s="172" t="str">
        <f aca="false">IF(B1195&lt;&gt;"",'Classement Général'!BL84,"")</f>
        <v/>
      </c>
      <c r="O1195" s="172" t="str">
        <f aca="false">IF(B185&lt;&gt;"",'Calculs (M1..M20)'!A87,"")</f>
        <v/>
      </c>
      <c r="P1195" s="0"/>
      <c r="Q1195" s="0"/>
      <c r="R1195" s="0"/>
      <c r="S1195" s="0"/>
      <c r="T1195" s="0"/>
      <c r="U1195" s="0"/>
      <c r="V1195" s="0"/>
      <c r="AH1195" s="49" t="n">
        <f aca="false">IF($G1195&lt;&gt;"",AG1195,"")</f>
        <v>0</v>
      </c>
      <c r="AI1195" s="169"/>
      <c r="AJ1195" s="170"/>
    </row>
    <row r="1196" customFormat="false" ht="13" hidden="true" customHeight="false" outlineLevel="0" collapsed="false">
      <c r="A1196" s="0"/>
      <c r="B1196" s="167" t="str">
        <f aca="false">IF(B1095&lt;&gt;"",B1095,"")</f>
        <v/>
      </c>
      <c r="C1196" s="116" t="str">
        <f aca="false">IF(C1095&lt;&gt;"",C1095,"")</f>
        <v/>
      </c>
      <c r="D1196" s="116" t="str">
        <f aca="false">IF(D1095&lt;&gt;"",D1095,"")</f>
        <v/>
      </c>
      <c r="E1196" s="116" t="str">
        <f aca="false">IF(E1095&lt;&gt;"",E1095,"")</f>
        <v/>
      </c>
      <c r="F1196" s="116" t="n">
        <v>12</v>
      </c>
      <c r="G1196" s="168" t="n">
        <f aca="false">G1095</f>
        <v>0</v>
      </c>
      <c r="H1196" s="49" t="n">
        <f aca="false">IF($G1196&lt;&gt;"",G1196,"")</f>
        <v>0</v>
      </c>
      <c r="I1196" s="169"/>
      <c r="J1196" s="170"/>
      <c r="K1196" s="171" t="str">
        <f aca="false">IF($B1196&lt;&gt;"",IF(I1196,(INDEX(P$1122:Q$1125,MATCH(H1196,P$1122:P$1125),2)/I1196)*1000,0),"")</f>
        <v/>
      </c>
      <c r="L1196" s="171" t="str">
        <f aca="false">IF(Q$11&lt;&gt;"",IF($B1196&lt;&gt;"",K1196-J1196,""),"")</f>
        <v/>
      </c>
      <c r="M1196" s="172" t="str">
        <f aca="false">IF(B1196&lt;&gt;"",RANK(L1196,L$1122:L$1221),"")</f>
        <v/>
      </c>
      <c r="N1196" s="172" t="str">
        <f aca="false">IF(B1196&lt;&gt;"",'Classement Général'!BL85,"")</f>
        <v/>
      </c>
      <c r="O1196" s="172" t="str">
        <f aca="false">IF(B186&lt;&gt;"",'Calculs (M1..M20)'!A88,"")</f>
        <v/>
      </c>
      <c r="P1196" s="0"/>
      <c r="Q1196" s="0"/>
      <c r="R1196" s="0"/>
      <c r="S1196" s="0"/>
      <c r="T1196" s="0"/>
      <c r="U1196" s="0"/>
      <c r="V1196" s="0"/>
      <c r="AH1196" s="49" t="n">
        <f aca="false">IF($G1196&lt;&gt;"",AG1196,"")</f>
        <v>0</v>
      </c>
      <c r="AI1196" s="169"/>
      <c r="AJ1196" s="170"/>
    </row>
    <row r="1197" customFormat="false" ht="13" hidden="true" customHeight="false" outlineLevel="0" collapsed="false">
      <c r="A1197" s="0"/>
      <c r="B1197" s="167" t="str">
        <f aca="false">IF(B1096&lt;&gt;"",B1096,"")</f>
        <v/>
      </c>
      <c r="C1197" s="116" t="str">
        <f aca="false">IF(C1096&lt;&gt;"",C1096,"")</f>
        <v/>
      </c>
      <c r="D1197" s="116" t="str">
        <f aca="false">IF(D1096&lt;&gt;"",D1096,"")</f>
        <v/>
      </c>
      <c r="E1197" s="116" t="str">
        <f aca="false">IF(E1096&lt;&gt;"",E1096,"")</f>
        <v/>
      </c>
      <c r="F1197" s="116" t="n">
        <v>12</v>
      </c>
      <c r="G1197" s="168" t="n">
        <f aca="false">G1096</f>
        <v>0</v>
      </c>
      <c r="H1197" s="49" t="n">
        <f aca="false">IF($G1197&lt;&gt;"",G1197,"")</f>
        <v>0</v>
      </c>
      <c r="I1197" s="169"/>
      <c r="J1197" s="170"/>
      <c r="K1197" s="171" t="str">
        <f aca="false">IF($B1197&lt;&gt;"",IF(I1197,(INDEX(P$1122:Q$1125,MATCH(H1197,P$1122:P$1125),2)/I1197)*1000,0),"")</f>
        <v/>
      </c>
      <c r="L1197" s="171" t="str">
        <f aca="false">IF(Q$11&lt;&gt;"",IF($B1197&lt;&gt;"",K1197-J1197,""),"")</f>
        <v/>
      </c>
      <c r="M1197" s="172" t="str">
        <f aca="false">IF(B1197&lt;&gt;"",RANK(L1197,L$1122:L$1221),"")</f>
        <v/>
      </c>
      <c r="N1197" s="172" t="str">
        <f aca="false">IF(B1197&lt;&gt;"",'Classement Général'!BL86,"")</f>
        <v/>
      </c>
      <c r="O1197" s="172" t="str">
        <f aca="false">IF(B187&lt;&gt;"",'Calculs (M1..M20)'!A89,"")</f>
        <v/>
      </c>
      <c r="P1197" s="0"/>
      <c r="Q1197" s="0"/>
      <c r="R1197" s="0"/>
      <c r="S1197" s="0"/>
      <c r="T1197" s="0"/>
      <c r="U1197" s="0"/>
      <c r="V1197" s="0"/>
      <c r="AH1197" s="49" t="n">
        <f aca="false">IF($G1197&lt;&gt;"",AG1197,"")</f>
        <v>0</v>
      </c>
      <c r="AI1197" s="169"/>
      <c r="AJ1197" s="170"/>
    </row>
    <row r="1198" customFormat="false" ht="13" hidden="true" customHeight="false" outlineLevel="0" collapsed="false">
      <c r="A1198" s="0"/>
      <c r="B1198" s="167" t="str">
        <f aca="false">IF(B1097&lt;&gt;"",B1097,"")</f>
        <v/>
      </c>
      <c r="C1198" s="116" t="str">
        <f aca="false">IF(C1097&lt;&gt;"",C1097,"")</f>
        <v/>
      </c>
      <c r="D1198" s="116" t="str">
        <f aca="false">IF(D1097&lt;&gt;"",D1097,"")</f>
        <v/>
      </c>
      <c r="E1198" s="116" t="str">
        <f aca="false">IF(E1097&lt;&gt;"",E1097,"")</f>
        <v/>
      </c>
      <c r="F1198" s="116" t="n">
        <v>12</v>
      </c>
      <c r="G1198" s="168" t="n">
        <f aca="false">G1097</f>
        <v>0</v>
      </c>
      <c r="H1198" s="49" t="n">
        <f aca="false">IF($G1198&lt;&gt;"",G1198,"")</f>
        <v>0</v>
      </c>
      <c r="I1198" s="169"/>
      <c r="J1198" s="170"/>
      <c r="K1198" s="171" t="str">
        <f aca="false">IF($B1198&lt;&gt;"",IF(I1198,(INDEX(P$1122:Q$1125,MATCH(H1198,P$1122:P$1125),2)/I1198)*1000,0),"")</f>
        <v/>
      </c>
      <c r="L1198" s="171" t="str">
        <f aca="false">IF(Q$11&lt;&gt;"",IF($B1198&lt;&gt;"",K1198-J1198,""),"")</f>
        <v/>
      </c>
      <c r="M1198" s="172" t="str">
        <f aca="false">IF(B1198&lt;&gt;"",RANK(L1198,L$1122:L$1221),"")</f>
        <v/>
      </c>
      <c r="N1198" s="172" t="str">
        <f aca="false">IF(B1198&lt;&gt;"",'Classement Général'!BL87,"")</f>
        <v/>
      </c>
      <c r="O1198" s="172" t="str">
        <f aca="false">IF(B188&lt;&gt;"",'Calculs (M1..M20)'!A90,"")</f>
        <v/>
      </c>
      <c r="P1198" s="0"/>
      <c r="Q1198" s="0"/>
      <c r="R1198" s="0"/>
      <c r="S1198" s="0"/>
      <c r="T1198" s="0"/>
      <c r="U1198" s="0"/>
      <c r="V1198" s="0"/>
      <c r="AH1198" s="49" t="n">
        <f aca="false">IF($G1198&lt;&gt;"",AG1198,"")</f>
        <v>0</v>
      </c>
      <c r="AI1198" s="169"/>
      <c r="AJ1198" s="170"/>
    </row>
    <row r="1199" customFormat="false" ht="13" hidden="true" customHeight="false" outlineLevel="0" collapsed="false">
      <c r="A1199" s="0"/>
      <c r="B1199" s="167" t="str">
        <f aca="false">IF(B1098&lt;&gt;"",B1098,"")</f>
        <v/>
      </c>
      <c r="C1199" s="116" t="str">
        <f aca="false">IF(C1098&lt;&gt;"",C1098,"")</f>
        <v/>
      </c>
      <c r="D1199" s="116" t="str">
        <f aca="false">IF(D1098&lt;&gt;"",D1098,"")</f>
        <v/>
      </c>
      <c r="E1199" s="116" t="str">
        <f aca="false">IF(E1098&lt;&gt;"",E1098,"")</f>
        <v/>
      </c>
      <c r="F1199" s="116" t="n">
        <v>12</v>
      </c>
      <c r="G1199" s="168" t="n">
        <f aca="false">G1098</f>
        <v>0</v>
      </c>
      <c r="H1199" s="49" t="n">
        <f aca="false">IF($G1199&lt;&gt;"",G1199,"")</f>
        <v>0</v>
      </c>
      <c r="I1199" s="169"/>
      <c r="J1199" s="170"/>
      <c r="K1199" s="171" t="str">
        <f aca="false">IF($B1199&lt;&gt;"",IF(I1199,(INDEX(P$1122:Q$1125,MATCH(H1199,P$1122:P$1125),2)/I1199)*1000,0),"")</f>
        <v/>
      </c>
      <c r="L1199" s="171" t="str">
        <f aca="false">IF(Q$11&lt;&gt;"",IF($B1199&lt;&gt;"",K1199-J1199,""),"")</f>
        <v/>
      </c>
      <c r="M1199" s="172" t="str">
        <f aca="false">IF(B1199&lt;&gt;"",RANK(L1199,L$1122:L$1221),"")</f>
        <v/>
      </c>
      <c r="N1199" s="172" t="str">
        <f aca="false">IF(B1199&lt;&gt;"",'Classement Général'!BL88,"")</f>
        <v/>
      </c>
      <c r="O1199" s="172" t="str">
        <f aca="false">IF(B189&lt;&gt;"",'Calculs (M1..M20)'!A91,"")</f>
        <v/>
      </c>
      <c r="P1199" s="0"/>
      <c r="Q1199" s="0"/>
      <c r="R1199" s="0"/>
      <c r="S1199" s="0"/>
      <c r="T1199" s="0"/>
      <c r="U1199" s="0"/>
      <c r="V1199" s="0"/>
      <c r="AH1199" s="49" t="n">
        <f aca="false">IF($G1199&lt;&gt;"",AG1199,"")</f>
        <v>0</v>
      </c>
      <c r="AI1199" s="169"/>
      <c r="AJ1199" s="170"/>
    </row>
    <row r="1200" customFormat="false" ht="13" hidden="true" customHeight="false" outlineLevel="0" collapsed="false">
      <c r="A1200" s="0"/>
      <c r="B1200" s="167" t="str">
        <f aca="false">IF(B1099&lt;&gt;"",B1099,"")</f>
        <v/>
      </c>
      <c r="C1200" s="116" t="str">
        <f aca="false">IF(C1099&lt;&gt;"",C1099,"")</f>
        <v/>
      </c>
      <c r="D1200" s="116" t="str">
        <f aca="false">IF(D1099&lt;&gt;"",D1099,"")</f>
        <v/>
      </c>
      <c r="E1200" s="116" t="str">
        <f aca="false">IF(E1099&lt;&gt;"",E1099,"")</f>
        <v/>
      </c>
      <c r="F1200" s="116" t="n">
        <v>12</v>
      </c>
      <c r="G1200" s="168" t="n">
        <f aca="false">G1099</f>
        <v>0</v>
      </c>
      <c r="H1200" s="49" t="n">
        <f aca="false">IF($G1200&lt;&gt;"",G1200,"")</f>
        <v>0</v>
      </c>
      <c r="I1200" s="169"/>
      <c r="J1200" s="170"/>
      <c r="K1200" s="171" t="str">
        <f aca="false">IF($B1200&lt;&gt;"",IF(I1200,(INDEX(P$1122:Q$1125,MATCH(H1200,P$1122:P$1125),2)/I1200)*1000,0),"")</f>
        <v/>
      </c>
      <c r="L1200" s="171" t="str">
        <f aca="false">IF(Q$11&lt;&gt;"",IF($B1200&lt;&gt;"",K1200-J1200,""),"")</f>
        <v/>
      </c>
      <c r="M1200" s="172" t="str">
        <f aca="false">IF(B1200&lt;&gt;"",RANK(L1200,L$1122:L$1221),"")</f>
        <v/>
      </c>
      <c r="N1200" s="172" t="str">
        <f aca="false">IF(B1200&lt;&gt;"",'Classement Général'!BL89,"")</f>
        <v/>
      </c>
      <c r="O1200" s="172" t="str">
        <f aca="false">IF(B190&lt;&gt;"",'Calculs (M1..M20)'!A92,"")</f>
        <v/>
      </c>
      <c r="P1200" s="0"/>
      <c r="Q1200" s="0"/>
      <c r="R1200" s="0"/>
      <c r="S1200" s="0"/>
      <c r="T1200" s="0"/>
      <c r="U1200" s="0"/>
      <c r="V1200" s="0"/>
      <c r="AH1200" s="49" t="n">
        <f aca="false">IF($G1200&lt;&gt;"",AG1200,"")</f>
        <v>0</v>
      </c>
      <c r="AI1200" s="169"/>
      <c r="AJ1200" s="170"/>
    </row>
    <row r="1201" customFormat="false" ht="13" hidden="true" customHeight="false" outlineLevel="0" collapsed="false">
      <c r="A1201" s="0"/>
      <c r="B1201" s="167" t="str">
        <f aca="false">IF(B1100&lt;&gt;"",B1100,"")</f>
        <v/>
      </c>
      <c r="C1201" s="116" t="str">
        <f aca="false">IF(C1100&lt;&gt;"",C1100,"")</f>
        <v/>
      </c>
      <c r="D1201" s="116" t="str">
        <f aca="false">IF(D1100&lt;&gt;"",D1100,"")</f>
        <v/>
      </c>
      <c r="E1201" s="116" t="str">
        <f aca="false">IF(E1100&lt;&gt;"",E1100,"")</f>
        <v/>
      </c>
      <c r="F1201" s="116" t="n">
        <v>12</v>
      </c>
      <c r="G1201" s="168" t="n">
        <f aca="false">G1100</f>
        <v>0</v>
      </c>
      <c r="H1201" s="49" t="n">
        <f aca="false">IF($G1201&lt;&gt;"",G1201,"")</f>
        <v>0</v>
      </c>
      <c r="I1201" s="169"/>
      <c r="J1201" s="170"/>
      <c r="K1201" s="171" t="str">
        <f aca="false">IF($B1201&lt;&gt;"",IF(I1201,(INDEX(P$1122:Q$1125,MATCH(H1201,P$1122:P$1125),2)/I1201)*1000,0),"")</f>
        <v/>
      </c>
      <c r="L1201" s="171" t="str">
        <f aca="false">IF(Q$11&lt;&gt;"",IF($B1201&lt;&gt;"",K1201-J1201,""),"")</f>
        <v/>
      </c>
      <c r="M1201" s="172" t="str">
        <f aca="false">IF(B1201&lt;&gt;"",RANK(L1201,L$1122:L$1221),"")</f>
        <v/>
      </c>
      <c r="N1201" s="172" t="str">
        <f aca="false">IF(B1201&lt;&gt;"",'Classement Général'!BL90,"")</f>
        <v/>
      </c>
      <c r="O1201" s="172" t="str">
        <f aca="false">IF(B191&lt;&gt;"",'Calculs (M1..M20)'!A93,"")</f>
        <v/>
      </c>
      <c r="P1201" s="0"/>
      <c r="Q1201" s="0"/>
      <c r="R1201" s="0"/>
      <c r="S1201" s="0"/>
      <c r="T1201" s="0"/>
      <c r="U1201" s="0"/>
      <c r="V1201" s="0"/>
      <c r="AH1201" s="49" t="n">
        <f aca="false">IF($G1201&lt;&gt;"",AG1201,"")</f>
        <v>0</v>
      </c>
      <c r="AI1201" s="169"/>
      <c r="AJ1201" s="170"/>
    </row>
    <row r="1202" customFormat="false" ht="13" hidden="true" customHeight="false" outlineLevel="0" collapsed="false">
      <c r="A1202" s="0"/>
      <c r="B1202" s="167" t="str">
        <f aca="false">IF(B1101&lt;&gt;"",B1101,"")</f>
        <v/>
      </c>
      <c r="C1202" s="116" t="str">
        <f aca="false">IF(C1101&lt;&gt;"",C1101,"")</f>
        <v/>
      </c>
      <c r="D1202" s="116" t="str">
        <f aca="false">IF(D1101&lt;&gt;"",D1101,"")</f>
        <v/>
      </c>
      <c r="E1202" s="116" t="str">
        <f aca="false">IF(E1101&lt;&gt;"",E1101,"")</f>
        <v/>
      </c>
      <c r="F1202" s="116" t="n">
        <v>12</v>
      </c>
      <c r="G1202" s="168" t="n">
        <f aca="false">G1101</f>
        <v>0</v>
      </c>
      <c r="H1202" s="49" t="n">
        <f aca="false">IF($G1202&lt;&gt;"",G1202,"")</f>
        <v>0</v>
      </c>
      <c r="I1202" s="169"/>
      <c r="J1202" s="170"/>
      <c r="K1202" s="171" t="str">
        <f aca="false">IF($B1202&lt;&gt;"",IF(I1202,(INDEX(P$1122:Q$1125,MATCH(H1202,P$1122:P$1125),2)/I1202)*1000,0),"")</f>
        <v/>
      </c>
      <c r="L1202" s="171" t="str">
        <f aca="false">IF(Q$11&lt;&gt;"",IF($B1202&lt;&gt;"",K1202-J1202,""),"")</f>
        <v/>
      </c>
      <c r="M1202" s="172" t="str">
        <f aca="false">IF(B1202&lt;&gt;"",RANK(L1202,L$1122:L$1221),"")</f>
        <v/>
      </c>
      <c r="N1202" s="172" t="str">
        <f aca="false">IF(B1202&lt;&gt;"",'Classement Général'!BL91,"")</f>
        <v/>
      </c>
      <c r="O1202" s="172" t="str">
        <f aca="false">IF(B192&lt;&gt;"",'Calculs (M1..M20)'!A94,"")</f>
        <v/>
      </c>
      <c r="P1202" s="0"/>
      <c r="Q1202" s="0"/>
      <c r="R1202" s="0"/>
      <c r="S1202" s="0"/>
      <c r="T1202" s="0"/>
      <c r="U1202" s="0"/>
      <c r="V1202" s="0"/>
      <c r="AH1202" s="49" t="n">
        <f aca="false">IF($G1202&lt;&gt;"",AG1202,"")</f>
        <v>0</v>
      </c>
      <c r="AI1202" s="169"/>
      <c r="AJ1202" s="170"/>
    </row>
    <row r="1203" customFormat="false" ht="13" hidden="true" customHeight="false" outlineLevel="0" collapsed="false">
      <c r="A1203" s="0"/>
      <c r="B1203" s="167" t="str">
        <f aca="false">IF(B1102&lt;&gt;"",B1102,"")</f>
        <v/>
      </c>
      <c r="C1203" s="116" t="str">
        <f aca="false">IF(C1102&lt;&gt;"",C1102,"")</f>
        <v/>
      </c>
      <c r="D1203" s="116" t="str">
        <f aca="false">IF(D1102&lt;&gt;"",D1102,"")</f>
        <v/>
      </c>
      <c r="E1203" s="116" t="str">
        <f aca="false">IF(E1102&lt;&gt;"",E1102,"")</f>
        <v/>
      </c>
      <c r="F1203" s="116" t="n">
        <v>12</v>
      </c>
      <c r="G1203" s="168" t="n">
        <f aca="false">G1102</f>
        <v>0</v>
      </c>
      <c r="H1203" s="49" t="n">
        <f aca="false">IF($G1203&lt;&gt;"",G1203,"")</f>
        <v>0</v>
      </c>
      <c r="I1203" s="169"/>
      <c r="J1203" s="170"/>
      <c r="K1203" s="171" t="str">
        <f aca="false">IF($B1203&lt;&gt;"",IF(I1203,(INDEX(P$1122:Q$1125,MATCH(H1203,P$1122:P$1125),2)/I1203)*1000,0),"")</f>
        <v/>
      </c>
      <c r="L1203" s="171" t="str">
        <f aca="false">IF(Q$11&lt;&gt;"",IF($B1203&lt;&gt;"",K1203-J1203,""),"")</f>
        <v/>
      </c>
      <c r="M1203" s="172" t="str">
        <f aca="false">IF(B1203&lt;&gt;"",RANK(L1203,L$1122:L$1221),"")</f>
        <v/>
      </c>
      <c r="N1203" s="172" t="str">
        <f aca="false">IF(B1203&lt;&gt;"",'Classement Général'!BL92,"")</f>
        <v/>
      </c>
      <c r="O1203" s="172" t="str">
        <f aca="false">IF(B193&lt;&gt;"",'Calculs (M1..M20)'!A95,"")</f>
        <v/>
      </c>
      <c r="P1203" s="0"/>
      <c r="Q1203" s="0"/>
      <c r="R1203" s="0"/>
      <c r="S1203" s="0"/>
      <c r="T1203" s="0"/>
      <c r="U1203" s="0"/>
      <c r="V1203" s="0"/>
      <c r="AH1203" s="49" t="n">
        <f aca="false">IF($G1203&lt;&gt;"",AG1203,"")</f>
        <v>0</v>
      </c>
      <c r="AI1203" s="169"/>
      <c r="AJ1203" s="170"/>
    </row>
    <row r="1204" customFormat="false" ht="13" hidden="true" customHeight="false" outlineLevel="0" collapsed="false">
      <c r="A1204" s="0"/>
      <c r="B1204" s="167" t="str">
        <f aca="false">IF(B1103&lt;&gt;"",B1103,"")</f>
        <v/>
      </c>
      <c r="C1204" s="116" t="str">
        <f aca="false">IF(C1103&lt;&gt;"",C1103,"")</f>
        <v/>
      </c>
      <c r="D1204" s="116" t="str">
        <f aca="false">IF(D1103&lt;&gt;"",D1103,"")</f>
        <v/>
      </c>
      <c r="E1204" s="116" t="str">
        <f aca="false">IF(E1103&lt;&gt;"",E1103,"")</f>
        <v/>
      </c>
      <c r="F1204" s="116" t="n">
        <v>12</v>
      </c>
      <c r="G1204" s="168" t="n">
        <f aca="false">G1103</f>
        <v>0</v>
      </c>
      <c r="H1204" s="49" t="n">
        <f aca="false">IF($G1204&lt;&gt;"",G1204,"")</f>
        <v>0</v>
      </c>
      <c r="I1204" s="169"/>
      <c r="J1204" s="170"/>
      <c r="K1204" s="171" t="str">
        <f aca="false">IF($B1204&lt;&gt;"",IF(I1204,(INDEX(P$1122:Q$1125,MATCH(H1204,P$1122:P$1125),2)/I1204)*1000,0),"")</f>
        <v/>
      </c>
      <c r="L1204" s="171" t="str">
        <f aca="false">IF(Q$11&lt;&gt;"",IF($B1204&lt;&gt;"",K1204-J1204,""),"")</f>
        <v/>
      </c>
      <c r="M1204" s="172" t="str">
        <f aca="false">IF(B1204&lt;&gt;"",RANK(L1204,L$1122:L$1221),"")</f>
        <v/>
      </c>
      <c r="N1204" s="172" t="str">
        <f aca="false">IF(B1204&lt;&gt;"",'Classement Général'!BL93,"")</f>
        <v/>
      </c>
      <c r="O1204" s="172" t="str">
        <f aca="false">IF(B194&lt;&gt;"",'Calculs (M1..M20)'!A96,"")</f>
        <v/>
      </c>
      <c r="P1204" s="0"/>
      <c r="Q1204" s="0"/>
      <c r="R1204" s="0"/>
      <c r="S1204" s="0"/>
      <c r="T1204" s="0"/>
      <c r="U1204" s="0"/>
      <c r="V1204" s="0"/>
      <c r="AH1204" s="49" t="n">
        <f aca="false">IF($G1204&lt;&gt;"",AG1204,"")</f>
        <v>0</v>
      </c>
      <c r="AI1204" s="169"/>
      <c r="AJ1204" s="170"/>
    </row>
    <row r="1205" customFormat="false" ht="13" hidden="true" customHeight="false" outlineLevel="0" collapsed="false">
      <c r="A1205" s="0"/>
      <c r="B1205" s="167" t="str">
        <f aca="false">IF(B1104&lt;&gt;"",B1104,"")</f>
        <v/>
      </c>
      <c r="C1205" s="116" t="str">
        <f aca="false">IF(C1104&lt;&gt;"",C1104,"")</f>
        <v/>
      </c>
      <c r="D1205" s="116" t="str">
        <f aca="false">IF(D1104&lt;&gt;"",D1104,"")</f>
        <v/>
      </c>
      <c r="E1205" s="116" t="str">
        <f aca="false">IF(E1104&lt;&gt;"",E1104,"")</f>
        <v/>
      </c>
      <c r="F1205" s="116" t="n">
        <v>12</v>
      </c>
      <c r="G1205" s="168" t="n">
        <f aca="false">G1104</f>
        <v>0</v>
      </c>
      <c r="H1205" s="49" t="n">
        <f aca="false">IF($G1205&lt;&gt;"",G1205,"")</f>
        <v>0</v>
      </c>
      <c r="I1205" s="169"/>
      <c r="J1205" s="170"/>
      <c r="K1205" s="171" t="str">
        <f aca="false">IF($B1205&lt;&gt;"",IF(I1205,(INDEX(P$1122:Q$1125,MATCH(H1205,P$1122:P$1125),2)/I1205)*1000,0),"")</f>
        <v/>
      </c>
      <c r="L1205" s="171" t="str">
        <f aca="false">IF(Q$11&lt;&gt;"",IF($B1205&lt;&gt;"",K1205-J1205,""),"")</f>
        <v/>
      </c>
      <c r="M1205" s="172" t="str">
        <f aca="false">IF(B1205&lt;&gt;"",RANK(L1205,L$1122:L$1221),"")</f>
        <v/>
      </c>
      <c r="N1205" s="172" t="str">
        <f aca="false">IF(B1205&lt;&gt;"",'Classement Général'!BL94,"")</f>
        <v/>
      </c>
      <c r="O1205" s="172" t="str">
        <f aca="false">IF(B195&lt;&gt;"",'Calculs (M1..M20)'!A97,"")</f>
        <v/>
      </c>
      <c r="P1205" s="0"/>
      <c r="Q1205" s="0"/>
      <c r="R1205" s="0"/>
      <c r="S1205" s="0"/>
      <c r="T1205" s="0"/>
      <c r="U1205" s="0"/>
      <c r="V1205" s="0"/>
      <c r="AH1205" s="49" t="n">
        <f aca="false">IF($G1205&lt;&gt;"",AG1205,"")</f>
        <v>0</v>
      </c>
      <c r="AI1205" s="169"/>
      <c r="AJ1205" s="170"/>
    </row>
    <row r="1206" customFormat="false" ht="13" hidden="true" customHeight="false" outlineLevel="0" collapsed="false">
      <c r="A1206" s="0"/>
      <c r="B1206" s="167" t="str">
        <f aca="false">IF(B1105&lt;&gt;"",B1105,"")</f>
        <v/>
      </c>
      <c r="C1206" s="116" t="str">
        <f aca="false">IF(C1105&lt;&gt;"",C1105,"")</f>
        <v/>
      </c>
      <c r="D1206" s="116" t="str">
        <f aca="false">IF(D1105&lt;&gt;"",D1105,"")</f>
        <v/>
      </c>
      <c r="E1206" s="116" t="str">
        <f aca="false">IF(E1105&lt;&gt;"",E1105,"")</f>
        <v/>
      </c>
      <c r="F1206" s="116" t="n">
        <v>12</v>
      </c>
      <c r="G1206" s="168" t="n">
        <f aca="false">G1105</f>
        <v>0</v>
      </c>
      <c r="H1206" s="49" t="n">
        <f aca="false">IF($G1206&lt;&gt;"",G1206,"")</f>
        <v>0</v>
      </c>
      <c r="I1206" s="169"/>
      <c r="J1206" s="170"/>
      <c r="K1206" s="171" t="str">
        <f aca="false">IF($B1206&lt;&gt;"",IF(I1206,(INDEX(P$1122:Q$1125,MATCH(H1206,P$1122:P$1125),2)/I1206)*1000,0),"")</f>
        <v/>
      </c>
      <c r="L1206" s="171" t="str">
        <f aca="false">IF(Q$11&lt;&gt;"",IF($B1206&lt;&gt;"",K1206-J1206,""),"")</f>
        <v/>
      </c>
      <c r="M1206" s="172" t="str">
        <f aca="false">IF(B1206&lt;&gt;"",RANK(L1206,L$1122:L$1221),"")</f>
        <v/>
      </c>
      <c r="N1206" s="172" t="str">
        <f aca="false">IF(B1206&lt;&gt;"",'Classement Général'!BL95,"")</f>
        <v/>
      </c>
      <c r="O1206" s="172" t="str">
        <f aca="false">IF(B196&lt;&gt;"",'Calculs (M1..M20)'!A98,"")</f>
        <v/>
      </c>
      <c r="P1206" s="0"/>
      <c r="Q1206" s="0"/>
      <c r="R1206" s="0"/>
      <c r="S1206" s="0"/>
      <c r="T1206" s="0"/>
      <c r="U1206" s="0"/>
      <c r="V1206" s="0"/>
      <c r="AH1206" s="49" t="n">
        <f aca="false">IF($G1206&lt;&gt;"",AG1206,"")</f>
        <v>0</v>
      </c>
      <c r="AI1206" s="169"/>
      <c r="AJ1206" s="170"/>
    </row>
    <row r="1207" customFormat="false" ht="13" hidden="true" customHeight="false" outlineLevel="0" collapsed="false">
      <c r="A1207" s="0"/>
      <c r="B1207" s="167" t="str">
        <f aca="false">IF(B1106&lt;&gt;"",B1106,"")</f>
        <v/>
      </c>
      <c r="C1207" s="116" t="str">
        <f aca="false">IF(C1106&lt;&gt;"",C1106,"")</f>
        <v/>
      </c>
      <c r="D1207" s="116" t="str">
        <f aca="false">IF(D1106&lt;&gt;"",D1106,"")</f>
        <v/>
      </c>
      <c r="E1207" s="116" t="str">
        <f aca="false">IF(E1106&lt;&gt;"",E1106,"")</f>
        <v/>
      </c>
      <c r="F1207" s="116" t="n">
        <v>12</v>
      </c>
      <c r="G1207" s="168" t="n">
        <f aca="false">G1106</f>
        <v>0</v>
      </c>
      <c r="H1207" s="49" t="n">
        <f aca="false">IF($G1207&lt;&gt;"",G1207,"")</f>
        <v>0</v>
      </c>
      <c r="I1207" s="169"/>
      <c r="J1207" s="170"/>
      <c r="K1207" s="171" t="str">
        <f aca="false">IF($B1207&lt;&gt;"",IF(I1207,(INDEX(P$1122:Q$1125,MATCH(H1207,P$1122:P$1125),2)/I1207)*1000,0),"")</f>
        <v/>
      </c>
      <c r="L1207" s="171" t="str">
        <f aca="false">IF(Q$11&lt;&gt;"",IF($B1207&lt;&gt;"",K1207-J1207,""),"")</f>
        <v/>
      </c>
      <c r="M1207" s="172" t="str">
        <f aca="false">IF(B1207&lt;&gt;"",RANK(L1207,L$1122:L$1221),"")</f>
        <v/>
      </c>
      <c r="N1207" s="172" t="str">
        <f aca="false">IF(B1207&lt;&gt;"",'Classement Général'!BL96,"")</f>
        <v/>
      </c>
      <c r="O1207" s="172" t="str">
        <f aca="false">IF(B197&lt;&gt;"",'Calculs (M1..M20)'!A99,"")</f>
        <v/>
      </c>
      <c r="P1207" s="0"/>
      <c r="Q1207" s="0"/>
      <c r="R1207" s="0"/>
      <c r="S1207" s="0"/>
      <c r="T1207" s="0"/>
      <c r="U1207" s="0"/>
      <c r="V1207" s="0"/>
      <c r="AH1207" s="49" t="n">
        <f aca="false">IF($G1207&lt;&gt;"",AG1207,"")</f>
        <v>0</v>
      </c>
      <c r="AI1207" s="169"/>
      <c r="AJ1207" s="170"/>
    </row>
    <row r="1208" customFormat="false" ht="13" hidden="true" customHeight="false" outlineLevel="0" collapsed="false">
      <c r="A1208" s="0"/>
      <c r="B1208" s="167" t="str">
        <f aca="false">IF(B1107&lt;&gt;"",B1107,"")</f>
        <v/>
      </c>
      <c r="C1208" s="116" t="str">
        <f aca="false">IF(C1107&lt;&gt;"",C1107,"")</f>
        <v/>
      </c>
      <c r="D1208" s="116" t="str">
        <f aca="false">IF(D1107&lt;&gt;"",D1107,"")</f>
        <v/>
      </c>
      <c r="E1208" s="116" t="str">
        <f aca="false">IF(E1107&lt;&gt;"",E1107,"")</f>
        <v/>
      </c>
      <c r="F1208" s="116" t="n">
        <v>12</v>
      </c>
      <c r="G1208" s="168" t="n">
        <f aca="false">G1107</f>
        <v>0</v>
      </c>
      <c r="H1208" s="49" t="n">
        <f aca="false">IF($G1208&lt;&gt;"",G1208,"")</f>
        <v>0</v>
      </c>
      <c r="I1208" s="169"/>
      <c r="J1208" s="170"/>
      <c r="K1208" s="171" t="str">
        <f aca="false">IF($B1208&lt;&gt;"",IF(I1208,(INDEX(P$1122:Q$1125,MATCH(H1208,P$1122:P$1125),2)/I1208)*1000,0),"")</f>
        <v/>
      </c>
      <c r="L1208" s="171" t="str">
        <f aca="false">IF(Q$11&lt;&gt;"",IF($B1208&lt;&gt;"",K1208-J1208,""),"")</f>
        <v/>
      </c>
      <c r="M1208" s="172" t="str">
        <f aca="false">IF(B1208&lt;&gt;"",RANK(L1208,L$1122:L$1221),"")</f>
        <v/>
      </c>
      <c r="N1208" s="172" t="str">
        <f aca="false">IF(B1208&lt;&gt;"",'Classement Général'!BL97,"")</f>
        <v/>
      </c>
      <c r="O1208" s="172" t="str">
        <f aca="false">IF(B198&lt;&gt;"",'Calculs (M1..M20)'!A100,"")</f>
        <v/>
      </c>
      <c r="P1208" s="0"/>
      <c r="Q1208" s="0"/>
      <c r="R1208" s="0"/>
      <c r="S1208" s="0"/>
      <c r="T1208" s="0"/>
      <c r="U1208" s="0"/>
      <c r="V1208" s="0"/>
      <c r="AH1208" s="49" t="n">
        <f aca="false">IF($G1208&lt;&gt;"",AG1208,"")</f>
        <v>0</v>
      </c>
      <c r="AI1208" s="169"/>
      <c r="AJ1208" s="170"/>
    </row>
    <row r="1209" customFormat="false" ht="13" hidden="true" customHeight="false" outlineLevel="0" collapsed="false">
      <c r="A1209" s="0"/>
      <c r="B1209" s="167" t="str">
        <f aca="false">IF(B1108&lt;&gt;"",B1108,"")</f>
        <v/>
      </c>
      <c r="C1209" s="116" t="str">
        <f aca="false">IF(C1108&lt;&gt;"",C1108,"")</f>
        <v/>
      </c>
      <c r="D1209" s="116" t="str">
        <f aca="false">IF(D1108&lt;&gt;"",D1108,"")</f>
        <v/>
      </c>
      <c r="E1209" s="116" t="str">
        <f aca="false">IF(E1108&lt;&gt;"",E1108,"")</f>
        <v/>
      </c>
      <c r="F1209" s="116" t="n">
        <v>12</v>
      </c>
      <c r="G1209" s="168" t="n">
        <f aca="false">G1108</f>
        <v>0</v>
      </c>
      <c r="H1209" s="49" t="n">
        <f aca="false">IF($G1209&lt;&gt;"",G1209,"")</f>
        <v>0</v>
      </c>
      <c r="I1209" s="169"/>
      <c r="J1209" s="170"/>
      <c r="K1209" s="171" t="str">
        <f aca="false">IF($B1209&lt;&gt;"",IF(I1209,(INDEX(P$1122:Q$1125,MATCH(H1209,P$1122:P$1125),2)/I1209)*1000,0),"")</f>
        <v/>
      </c>
      <c r="L1209" s="171" t="str">
        <f aca="false">IF(Q$11&lt;&gt;"",IF($B1209&lt;&gt;"",K1209-J1209,""),"")</f>
        <v/>
      </c>
      <c r="M1209" s="172" t="str">
        <f aca="false">IF(B1209&lt;&gt;"",RANK(L1209,L$1122:L$1221),"")</f>
        <v/>
      </c>
      <c r="N1209" s="172" t="str">
        <f aca="false">IF(B1209&lt;&gt;"",'Classement Général'!BL98,"")</f>
        <v/>
      </c>
      <c r="O1209" s="172" t="str">
        <f aca="false">IF(B199&lt;&gt;"",'Calculs (M1..M20)'!A101,"")</f>
        <v/>
      </c>
      <c r="P1209" s="0"/>
      <c r="Q1209" s="0"/>
      <c r="R1209" s="0"/>
      <c r="S1209" s="0"/>
      <c r="T1209" s="0"/>
      <c r="U1209" s="0"/>
      <c r="V1209" s="0"/>
      <c r="AH1209" s="49" t="n">
        <f aca="false">IF($G1209&lt;&gt;"",AG1209,"")</f>
        <v>0</v>
      </c>
      <c r="AI1209" s="169"/>
      <c r="AJ1209" s="170"/>
    </row>
    <row r="1210" customFormat="false" ht="13" hidden="true" customHeight="false" outlineLevel="0" collapsed="false">
      <c r="A1210" s="0"/>
      <c r="B1210" s="167" t="str">
        <f aca="false">IF(B1109&lt;&gt;"",B1109,"")</f>
        <v/>
      </c>
      <c r="C1210" s="116" t="str">
        <f aca="false">IF(C1109&lt;&gt;"",C1109,"")</f>
        <v/>
      </c>
      <c r="D1210" s="116" t="str">
        <f aca="false">IF(D1109&lt;&gt;"",D1109,"")</f>
        <v/>
      </c>
      <c r="E1210" s="116" t="str">
        <f aca="false">IF(E1109&lt;&gt;"",E1109,"")</f>
        <v/>
      </c>
      <c r="F1210" s="116" t="n">
        <v>12</v>
      </c>
      <c r="G1210" s="168" t="n">
        <f aca="false">G1109</f>
        <v>0</v>
      </c>
      <c r="H1210" s="49" t="n">
        <f aca="false">IF($G1210&lt;&gt;"",G1210,"")</f>
        <v>0</v>
      </c>
      <c r="I1210" s="169"/>
      <c r="J1210" s="170"/>
      <c r="K1210" s="171" t="str">
        <f aca="false">IF($B1210&lt;&gt;"",IF(I1210,(INDEX(P$1122:Q$1125,MATCH(H1210,P$1122:P$1125),2)/I1210)*1000,0),"")</f>
        <v/>
      </c>
      <c r="L1210" s="171" t="str">
        <f aca="false">IF(Q$11&lt;&gt;"",IF($B1210&lt;&gt;"",K1210-J1210,""),"")</f>
        <v/>
      </c>
      <c r="M1210" s="172" t="str">
        <f aca="false">IF(B1210&lt;&gt;"",RANK(L1210,L$1122:L$1221),"")</f>
        <v/>
      </c>
      <c r="N1210" s="172" t="str">
        <f aca="false">IF(B1210&lt;&gt;"",'Classement Général'!BL99,"")</f>
        <v/>
      </c>
      <c r="O1210" s="172" t="str">
        <f aca="false">IF(B200&lt;&gt;"",'Calculs (M1..M20)'!A102,"")</f>
        <v/>
      </c>
      <c r="P1210" s="0"/>
      <c r="Q1210" s="0"/>
      <c r="R1210" s="0"/>
      <c r="S1210" s="0"/>
      <c r="T1210" s="0"/>
      <c r="U1210" s="0"/>
      <c r="V1210" s="0"/>
      <c r="AH1210" s="49" t="n">
        <f aca="false">IF($G1210&lt;&gt;"",AG1210,"")</f>
        <v>0</v>
      </c>
      <c r="AI1210" s="169"/>
      <c r="AJ1210" s="170"/>
    </row>
    <row r="1211" customFormat="false" ht="13" hidden="true" customHeight="false" outlineLevel="0" collapsed="false">
      <c r="A1211" s="0"/>
      <c r="B1211" s="167" t="str">
        <f aca="false">IF(B1110&lt;&gt;"",B1110,"")</f>
        <v/>
      </c>
      <c r="C1211" s="116" t="str">
        <f aca="false">IF(C1110&lt;&gt;"",C1110,"")</f>
        <v/>
      </c>
      <c r="D1211" s="116" t="str">
        <f aca="false">IF(D1110&lt;&gt;"",D1110,"")</f>
        <v/>
      </c>
      <c r="E1211" s="116" t="str">
        <f aca="false">IF(E1110&lt;&gt;"",E1110,"")</f>
        <v/>
      </c>
      <c r="F1211" s="116" t="n">
        <v>12</v>
      </c>
      <c r="G1211" s="168" t="n">
        <f aca="false">G1110</f>
        <v>0</v>
      </c>
      <c r="H1211" s="49" t="n">
        <f aca="false">IF($G1211&lt;&gt;"",G1211,"")</f>
        <v>0</v>
      </c>
      <c r="I1211" s="169"/>
      <c r="J1211" s="170"/>
      <c r="K1211" s="171" t="str">
        <f aca="false">IF($B1211&lt;&gt;"",IF(I1211,(INDEX(P$1122:Q$1125,MATCH(H1211,P$1122:P$1125),2)/I1211)*1000,0),"")</f>
        <v/>
      </c>
      <c r="L1211" s="171" t="str">
        <f aca="false">IF(Q$11&lt;&gt;"",IF($B1211&lt;&gt;"",K1211-J1211,""),"")</f>
        <v/>
      </c>
      <c r="M1211" s="172" t="str">
        <f aca="false">IF(B1211&lt;&gt;"",RANK(L1211,L$1122:L$1221),"")</f>
        <v/>
      </c>
      <c r="N1211" s="172" t="str">
        <f aca="false">IF(B1211&lt;&gt;"",'Classement Général'!BL100,"")</f>
        <v/>
      </c>
      <c r="O1211" s="172" t="str">
        <f aca="false">IF(B201&lt;&gt;"",'Calculs (M1..M20)'!A103,"")</f>
        <v/>
      </c>
      <c r="P1211" s="0"/>
      <c r="Q1211" s="0"/>
      <c r="R1211" s="0"/>
      <c r="S1211" s="0"/>
      <c r="T1211" s="0"/>
      <c r="U1211" s="0"/>
      <c r="V1211" s="0"/>
      <c r="AH1211" s="49" t="n">
        <f aca="false">IF($G1211&lt;&gt;"",AG1211,"")</f>
        <v>0</v>
      </c>
      <c r="AI1211" s="169"/>
      <c r="AJ1211" s="170"/>
    </row>
    <row r="1212" customFormat="false" ht="13" hidden="true" customHeight="false" outlineLevel="0" collapsed="false">
      <c r="A1212" s="0"/>
      <c r="B1212" s="167" t="str">
        <f aca="false">IF(B1111&lt;&gt;"",B1111,"")</f>
        <v/>
      </c>
      <c r="C1212" s="116" t="str">
        <f aca="false">IF(C1111&lt;&gt;"",C1111,"")</f>
        <v/>
      </c>
      <c r="D1212" s="116" t="str">
        <f aca="false">IF(D1111&lt;&gt;"",D1111,"")</f>
        <v/>
      </c>
      <c r="E1212" s="116" t="str">
        <f aca="false">IF(E1111&lt;&gt;"",E1111,"")</f>
        <v/>
      </c>
      <c r="F1212" s="116" t="n">
        <v>12</v>
      </c>
      <c r="G1212" s="168" t="n">
        <f aca="false">G1111</f>
        <v>0</v>
      </c>
      <c r="H1212" s="49" t="n">
        <f aca="false">IF($G1212&lt;&gt;"",G1212,"")</f>
        <v>0</v>
      </c>
      <c r="I1212" s="169"/>
      <c r="J1212" s="170"/>
      <c r="K1212" s="171" t="str">
        <f aca="false">IF($B1212&lt;&gt;"",IF(I1212,(INDEX(P$1122:Q$1125,MATCH(H1212,P$1122:P$1125),2)/I1212)*1000,0),"")</f>
        <v/>
      </c>
      <c r="L1212" s="171" t="str">
        <f aca="false">IF(Q$11&lt;&gt;"",IF($B1212&lt;&gt;"",K1212-J1212,""),"")</f>
        <v/>
      </c>
      <c r="M1212" s="172" t="str">
        <f aca="false">IF(B1212&lt;&gt;"",RANK(L1212,L$1122:L$1221),"")</f>
        <v/>
      </c>
      <c r="N1212" s="172" t="str">
        <f aca="false">IF(B1212&lt;&gt;"",'Classement Général'!BL101,"")</f>
        <v/>
      </c>
      <c r="O1212" s="172" t="str">
        <f aca="false">IF(B202&lt;&gt;"",'Calculs (M1..M20)'!A104,"")</f>
        <v/>
      </c>
      <c r="P1212" s="0"/>
      <c r="Q1212" s="0"/>
      <c r="R1212" s="0"/>
      <c r="S1212" s="0"/>
      <c r="T1212" s="0"/>
      <c r="U1212" s="0"/>
      <c r="V1212" s="0"/>
      <c r="AH1212" s="49" t="n">
        <f aca="false">IF($G1212&lt;&gt;"",AG1212,"")</f>
        <v>0</v>
      </c>
      <c r="AI1212" s="169"/>
      <c r="AJ1212" s="170"/>
    </row>
    <row r="1213" customFormat="false" ht="13" hidden="true" customHeight="false" outlineLevel="0" collapsed="false">
      <c r="A1213" s="0"/>
      <c r="B1213" s="167" t="str">
        <f aca="false">IF(B1112&lt;&gt;"",B1112,"")</f>
        <v/>
      </c>
      <c r="C1213" s="116" t="str">
        <f aca="false">IF(C1112&lt;&gt;"",C1112,"")</f>
        <v/>
      </c>
      <c r="D1213" s="116" t="str">
        <f aca="false">IF(D1112&lt;&gt;"",D1112,"")</f>
        <v/>
      </c>
      <c r="E1213" s="116" t="str">
        <f aca="false">IF(E1112&lt;&gt;"",E1112,"")</f>
        <v/>
      </c>
      <c r="F1213" s="116" t="n">
        <v>12</v>
      </c>
      <c r="G1213" s="168" t="n">
        <f aca="false">G1112</f>
        <v>0</v>
      </c>
      <c r="H1213" s="49" t="n">
        <f aca="false">IF($G1213&lt;&gt;"",G1213,"")</f>
        <v>0</v>
      </c>
      <c r="I1213" s="169"/>
      <c r="J1213" s="170"/>
      <c r="K1213" s="171" t="str">
        <f aca="false">IF($B1213&lt;&gt;"",IF(I1213,(INDEX(P$1122:Q$1125,MATCH(H1213,P$1122:P$1125),2)/I1213)*1000,0),"")</f>
        <v/>
      </c>
      <c r="L1213" s="171" t="str">
        <f aca="false">IF(Q$11&lt;&gt;"",IF($B1213&lt;&gt;"",K1213-J1213,""),"")</f>
        <v/>
      </c>
      <c r="M1213" s="172" t="str">
        <f aca="false">IF(B1213&lt;&gt;"",RANK(L1213,L$1122:L$1221),"")</f>
        <v/>
      </c>
      <c r="N1213" s="172" t="str">
        <f aca="false">IF(B1213&lt;&gt;"",'Classement Général'!BL102,"")</f>
        <v/>
      </c>
      <c r="O1213" s="172" t="str">
        <f aca="false">IF(B203&lt;&gt;"",'Calculs (M1..M20)'!A105,"")</f>
        <v/>
      </c>
      <c r="P1213" s="0"/>
      <c r="Q1213" s="0"/>
      <c r="R1213" s="0"/>
      <c r="S1213" s="0"/>
      <c r="T1213" s="0"/>
      <c r="U1213" s="0"/>
      <c r="V1213" s="0"/>
      <c r="AH1213" s="49" t="n">
        <f aca="false">IF($G1213&lt;&gt;"",AG1213,"")</f>
        <v>0</v>
      </c>
      <c r="AI1213" s="169"/>
      <c r="AJ1213" s="170"/>
    </row>
    <row r="1214" customFormat="false" ht="13" hidden="true" customHeight="false" outlineLevel="0" collapsed="false">
      <c r="A1214" s="0"/>
      <c r="B1214" s="167" t="str">
        <f aca="false">IF(B1113&lt;&gt;"",B1113,"")</f>
        <v/>
      </c>
      <c r="C1214" s="116" t="str">
        <f aca="false">IF(C1113&lt;&gt;"",C1113,"")</f>
        <v/>
      </c>
      <c r="D1214" s="116" t="str">
        <f aca="false">IF(D1113&lt;&gt;"",D1113,"")</f>
        <v/>
      </c>
      <c r="E1214" s="116" t="str">
        <f aca="false">IF(E1113&lt;&gt;"",E1113,"")</f>
        <v/>
      </c>
      <c r="F1214" s="116" t="n">
        <v>12</v>
      </c>
      <c r="G1214" s="168" t="n">
        <f aca="false">G1113</f>
        <v>0</v>
      </c>
      <c r="H1214" s="49" t="n">
        <f aca="false">IF($G1214&lt;&gt;"",G1214,"")</f>
        <v>0</v>
      </c>
      <c r="I1214" s="169"/>
      <c r="J1214" s="170"/>
      <c r="K1214" s="171" t="str">
        <f aca="false">IF($B1214&lt;&gt;"",IF(I1214,(INDEX(P$1122:Q$1125,MATCH(H1214,P$1122:P$1125),2)/I1214)*1000,0),"")</f>
        <v/>
      </c>
      <c r="L1214" s="171" t="str">
        <f aca="false">IF(Q$11&lt;&gt;"",IF($B1214&lt;&gt;"",K1214-J1214,""),"")</f>
        <v/>
      </c>
      <c r="M1214" s="172" t="str">
        <f aca="false">IF(B1214&lt;&gt;"",RANK(L1214,L$1122:L$1221),"")</f>
        <v/>
      </c>
      <c r="N1214" s="172" t="str">
        <f aca="false">IF(B1214&lt;&gt;"",'Classement Général'!BL103,"")</f>
        <v/>
      </c>
      <c r="O1214" s="172" t="str">
        <f aca="false">IF(B204&lt;&gt;"",'Calculs (M1..M20)'!A106,"")</f>
        <v/>
      </c>
      <c r="P1214" s="0"/>
      <c r="Q1214" s="0"/>
      <c r="R1214" s="0"/>
      <c r="S1214" s="0"/>
      <c r="T1214" s="0"/>
      <c r="U1214" s="0"/>
      <c r="V1214" s="0"/>
      <c r="AH1214" s="49" t="n">
        <f aca="false">IF($G1214&lt;&gt;"",AG1214,"")</f>
        <v>0</v>
      </c>
      <c r="AI1214" s="169"/>
      <c r="AJ1214" s="170"/>
    </row>
    <row r="1215" customFormat="false" ht="13" hidden="true" customHeight="false" outlineLevel="0" collapsed="false">
      <c r="A1215" s="0"/>
      <c r="B1215" s="167" t="str">
        <f aca="false">IF(B1114&lt;&gt;"",B1114,"")</f>
        <v/>
      </c>
      <c r="C1215" s="116" t="str">
        <f aca="false">IF(C1114&lt;&gt;"",C1114,"")</f>
        <v/>
      </c>
      <c r="D1215" s="116" t="str">
        <f aca="false">IF(D1114&lt;&gt;"",D1114,"")</f>
        <v/>
      </c>
      <c r="E1215" s="116" t="str">
        <f aca="false">IF(E1114&lt;&gt;"",E1114,"")</f>
        <v/>
      </c>
      <c r="F1215" s="116" t="n">
        <v>12</v>
      </c>
      <c r="G1215" s="168" t="n">
        <f aca="false">G1114</f>
        <v>0</v>
      </c>
      <c r="H1215" s="49" t="n">
        <f aca="false">IF($G1215&lt;&gt;"",G1215,"")</f>
        <v>0</v>
      </c>
      <c r="I1215" s="169"/>
      <c r="J1215" s="170"/>
      <c r="K1215" s="171" t="str">
        <f aca="false">IF($B1215&lt;&gt;"",IF(I1215,(INDEX(P$1122:Q$1125,MATCH(H1215,P$1122:P$1125),2)/I1215)*1000,0),"")</f>
        <v/>
      </c>
      <c r="L1215" s="171" t="str">
        <f aca="false">IF(Q$11&lt;&gt;"",IF($B1215&lt;&gt;"",K1215-J1215,""),"")</f>
        <v/>
      </c>
      <c r="M1215" s="172" t="str">
        <f aca="false">IF(B1215&lt;&gt;"",RANK(L1215,L$1122:L$1221),"")</f>
        <v/>
      </c>
      <c r="N1215" s="172" t="str">
        <f aca="false">IF(B1215&lt;&gt;"",'Classement Général'!BL104,"")</f>
        <v/>
      </c>
      <c r="O1215" s="172" t="str">
        <f aca="false">IF(B205&lt;&gt;"",'Calculs (M1..M20)'!A107,"")</f>
        <v/>
      </c>
      <c r="P1215" s="0"/>
      <c r="Q1215" s="0"/>
      <c r="R1215" s="0"/>
      <c r="S1215" s="0"/>
      <c r="T1215" s="0"/>
      <c r="U1215" s="0"/>
      <c r="V1215" s="0"/>
      <c r="AH1215" s="49" t="n">
        <f aca="false">IF($G1215&lt;&gt;"",AG1215,"")</f>
        <v>0</v>
      </c>
      <c r="AI1215" s="169"/>
      <c r="AJ1215" s="170"/>
    </row>
    <row r="1216" customFormat="false" ht="13" hidden="true" customHeight="false" outlineLevel="0" collapsed="false">
      <c r="A1216" s="0"/>
      <c r="B1216" s="167" t="str">
        <f aca="false">IF(B1115&lt;&gt;"",B1115,"")</f>
        <v/>
      </c>
      <c r="C1216" s="116" t="str">
        <f aca="false">IF(C1115&lt;&gt;"",C1115,"")</f>
        <v/>
      </c>
      <c r="D1216" s="116" t="str">
        <f aca="false">IF(D1115&lt;&gt;"",D1115,"")</f>
        <v/>
      </c>
      <c r="E1216" s="116" t="str">
        <f aca="false">IF(E1115&lt;&gt;"",E1115,"")</f>
        <v/>
      </c>
      <c r="F1216" s="116" t="n">
        <v>12</v>
      </c>
      <c r="G1216" s="168" t="n">
        <f aca="false">G1115</f>
        <v>0</v>
      </c>
      <c r="H1216" s="49" t="n">
        <f aca="false">IF($G1216&lt;&gt;"",G1216,"")</f>
        <v>0</v>
      </c>
      <c r="I1216" s="169"/>
      <c r="J1216" s="170"/>
      <c r="K1216" s="171" t="str">
        <f aca="false">IF($B1216&lt;&gt;"",IF(I1216,(INDEX(P$1122:Q$1125,MATCH(H1216,P$1122:P$1125),2)/I1216)*1000,0),"")</f>
        <v/>
      </c>
      <c r="L1216" s="171" t="str">
        <f aca="false">IF(Q$11&lt;&gt;"",IF($B1216&lt;&gt;"",K1216-J1216,""),"")</f>
        <v/>
      </c>
      <c r="M1216" s="172" t="str">
        <f aca="false">IF(B1216&lt;&gt;"",RANK(L1216,L$1122:L$1221),"")</f>
        <v/>
      </c>
      <c r="N1216" s="172" t="str">
        <f aca="false">IF(B1216&lt;&gt;"",'Classement Général'!BL105,"")</f>
        <v/>
      </c>
      <c r="O1216" s="172" t="str">
        <f aca="false">IF(B206&lt;&gt;"",'Calculs (M1..M20)'!A108,"")</f>
        <v/>
      </c>
      <c r="P1216" s="0"/>
      <c r="Q1216" s="0"/>
      <c r="R1216" s="0"/>
      <c r="S1216" s="0"/>
      <c r="T1216" s="0"/>
      <c r="U1216" s="0"/>
      <c r="V1216" s="0"/>
      <c r="AH1216" s="49" t="n">
        <f aca="false">IF($G1216&lt;&gt;"",AG1216,"")</f>
        <v>0</v>
      </c>
      <c r="AI1216" s="169"/>
      <c r="AJ1216" s="170"/>
    </row>
    <row r="1217" customFormat="false" ht="13" hidden="true" customHeight="false" outlineLevel="0" collapsed="false">
      <c r="A1217" s="0"/>
      <c r="B1217" s="167" t="str">
        <f aca="false">IF(B1116&lt;&gt;"",B1116,"")</f>
        <v/>
      </c>
      <c r="C1217" s="116" t="str">
        <f aca="false">IF(C1116&lt;&gt;"",C1116,"")</f>
        <v/>
      </c>
      <c r="D1217" s="116" t="str">
        <f aca="false">IF(D1116&lt;&gt;"",D1116,"")</f>
        <v/>
      </c>
      <c r="E1217" s="116" t="str">
        <f aca="false">IF(E1116&lt;&gt;"",E1116,"")</f>
        <v/>
      </c>
      <c r="F1217" s="116" t="n">
        <v>12</v>
      </c>
      <c r="G1217" s="168" t="n">
        <f aca="false">G1116</f>
        <v>0</v>
      </c>
      <c r="H1217" s="49" t="n">
        <f aca="false">IF($G1217&lt;&gt;"",G1217,"")</f>
        <v>0</v>
      </c>
      <c r="I1217" s="169"/>
      <c r="J1217" s="170"/>
      <c r="K1217" s="171" t="str">
        <f aca="false">IF($B1217&lt;&gt;"",IF(I1217,(INDEX(P$1122:Q$1125,MATCH(H1217,P$1122:P$1125),2)/I1217)*1000,0),"")</f>
        <v/>
      </c>
      <c r="L1217" s="171" t="str">
        <f aca="false">IF(Q$11&lt;&gt;"",IF($B1217&lt;&gt;"",K1217-J1217,""),"")</f>
        <v/>
      </c>
      <c r="M1217" s="172" t="str">
        <f aca="false">IF(B1217&lt;&gt;"",RANK(L1217,L$1122:L$1221),"")</f>
        <v/>
      </c>
      <c r="N1217" s="172" t="str">
        <f aca="false">IF(B1217&lt;&gt;"",'Classement Général'!BL106,"")</f>
        <v/>
      </c>
      <c r="O1217" s="172" t="str">
        <f aca="false">IF(B207&lt;&gt;"",'Calculs (M1..M20)'!A109,"")</f>
        <v/>
      </c>
      <c r="P1217" s="0"/>
      <c r="Q1217" s="0"/>
      <c r="R1217" s="0"/>
      <c r="S1217" s="0"/>
      <c r="T1217" s="0"/>
      <c r="U1217" s="0"/>
      <c r="V1217" s="0"/>
      <c r="AH1217" s="49" t="n">
        <f aca="false">IF($G1217&lt;&gt;"",AG1217,"")</f>
        <v>0</v>
      </c>
      <c r="AI1217" s="169"/>
      <c r="AJ1217" s="170"/>
    </row>
    <row r="1218" customFormat="false" ht="13" hidden="true" customHeight="false" outlineLevel="0" collapsed="false">
      <c r="A1218" s="0"/>
      <c r="B1218" s="167" t="str">
        <f aca="false">IF(B1117&lt;&gt;"",B1117,"")</f>
        <v/>
      </c>
      <c r="C1218" s="116" t="str">
        <f aca="false">IF(C1117&lt;&gt;"",C1117,"")</f>
        <v/>
      </c>
      <c r="D1218" s="116" t="str">
        <f aca="false">IF(D1117&lt;&gt;"",D1117,"")</f>
        <v/>
      </c>
      <c r="E1218" s="116" t="str">
        <f aca="false">IF(E1117&lt;&gt;"",E1117,"")</f>
        <v/>
      </c>
      <c r="F1218" s="116" t="n">
        <v>12</v>
      </c>
      <c r="G1218" s="168" t="n">
        <f aca="false">G1117</f>
        <v>0</v>
      </c>
      <c r="H1218" s="49" t="n">
        <f aca="false">IF($G1218&lt;&gt;"",G1218,"")</f>
        <v>0</v>
      </c>
      <c r="I1218" s="169"/>
      <c r="J1218" s="170"/>
      <c r="K1218" s="171" t="str">
        <f aca="false">IF($B1218&lt;&gt;"",IF(I1218,(INDEX(P$1122:Q$1125,MATCH(H1218,P$1122:P$1125),2)/I1218)*1000,0),"")</f>
        <v/>
      </c>
      <c r="L1218" s="171" t="str">
        <f aca="false">IF(Q$11&lt;&gt;"",IF($B1218&lt;&gt;"",K1218-J1218,""),"")</f>
        <v/>
      </c>
      <c r="M1218" s="172" t="str">
        <f aca="false">IF(B1218&lt;&gt;"",RANK(L1218,L$1122:L$1221),"")</f>
        <v/>
      </c>
      <c r="N1218" s="172" t="str">
        <f aca="false">IF(B1218&lt;&gt;"",'Classement Général'!BL107,"")</f>
        <v/>
      </c>
      <c r="O1218" s="172" t="str">
        <f aca="false">IF(B208&lt;&gt;"",'Calculs (M1..M20)'!A110,"")</f>
        <v/>
      </c>
      <c r="P1218" s="0"/>
      <c r="Q1218" s="0"/>
      <c r="R1218" s="0"/>
      <c r="S1218" s="0"/>
      <c r="T1218" s="0"/>
      <c r="U1218" s="0"/>
      <c r="V1218" s="0"/>
      <c r="AH1218" s="49" t="n">
        <f aca="false">IF($G1218&lt;&gt;"",AG1218,"")</f>
        <v>0</v>
      </c>
      <c r="AI1218" s="169"/>
      <c r="AJ1218" s="170"/>
    </row>
    <row r="1219" customFormat="false" ht="13" hidden="true" customHeight="false" outlineLevel="0" collapsed="false">
      <c r="A1219" s="0"/>
      <c r="B1219" s="167" t="str">
        <f aca="false">IF(B1118&lt;&gt;"",B1118,"")</f>
        <v/>
      </c>
      <c r="C1219" s="116" t="str">
        <f aca="false">IF(C1118&lt;&gt;"",C1118,"")</f>
        <v/>
      </c>
      <c r="D1219" s="116" t="str">
        <f aca="false">IF(D1118&lt;&gt;"",D1118,"")</f>
        <v/>
      </c>
      <c r="E1219" s="116" t="str">
        <f aca="false">IF(E1118&lt;&gt;"",E1118,"")</f>
        <v/>
      </c>
      <c r="F1219" s="116" t="n">
        <v>12</v>
      </c>
      <c r="G1219" s="168" t="n">
        <f aca="false">G1118</f>
        <v>0</v>
      </c>
      <c r="H1219" s="49" t="n">
        <f aca="false">IF($G1219&lt;&gt;"",G1219,"")</f>
        <v>0</v>
      </c>
      <c r="I1219" s="169"/>
      <c r="J1219" s="170"/>
      <c r="K1219" s="171" t="str">
        <f aca="false">IF($B1219&lt;&gt;"",IF(I1219,(INDEX(P$1122:Q$1125,MATCH(H1219,P$1122:P$1125),2)/I1219)*1000,0),"")</f>
        <v/>
      </c>
      <c r="L1219" s="171" t="str">
        <f aca="false">IF(Q$11&lt;&gt;"",IF($B1219&lt;&gt;"",K1219-J1219,""),"")</f>
        <v/>
      </c>
      <c r="M1219" s="172" t="str">
        <f aca="false">IF(B1219&lt;&gt;"",RANK(L1219,L$1122:L$1221),"")</f>
        <v/>
      </c>
      <c r="N1219" s="172" t="str">
        <f aca="false">IF(B1219&lt;&gt;"",'Classement Général'!BL108,"")</f>
        <v/>
      </c>
      <c r="O1219" s="172" t="str">
        <f aca="false">IF(B209&lt;&gt;"",'Calculs (M1..M20)'!A111,"")</f>
        <v/>
      </c>
      <c r="P1219" s="0"/>
      <c r="Q1219" s="0"/>
      <c r="R1219" s="0"/>
      <c r="S1219" s="0"/>
      <c r="T1219" s="0"/>
      <c r="U1219" s="0"/>
      <c r="V1219" s="0"/>
      <c r="AH1219" s="49" t="n">
        <f aca="false">IF($G1219&lt;&gt;"",AG1219,"")</f>
        <v>0</v>
      </c>
      <c r="AI1219" s="169"/>
      <c r="AJ1219" s="170"/>
    </row>
    <row r="1220" customFormat="false" ht="13" hidden="true" customHeight="false" outlineLevel="0" collapsed="false">
      <c r="A1220" s="0"/>
      <c r="B1220" s="167" t="str">
        <f aca="false">IF(B1119&lt;&gt;"",B1119,"")</f>
        <v/>
      </c>
      <c r="C1220" s="116" t="str">
        <f aca="false">IF(C1119&lt;&gt;"",C1119,"")</f>
        <v/>
      </c>
      <c r="D1220" s="116" t="str">
        <f aca="false">IF(D1119&lt;&gt;"",D1119,"")</f>
        <v/>
      </c>
      <c r="E1220" s="116" t="str">
        <f aca="false">IF(E1119&lt;&gt;"",E1119,"")</f>
        <v/>
      </c>
      <c r="F1220" s="116" t="n">
        <v>12</v>
      </c>
      <c r="G1220" s="168" t="n">
        <f aca="false">G1119</f>
        <v>0</v>
      </c>
      <c r="H1220" s="49" t="n">
        <f aca="false">IF($G1220&lt;&gt;"",G1220,"")</f>
        <v>0</v>
      </c>
      <c r="I1220" s="169"/>
      <c r="J1220" s="170"/>
      <c r="K1220" s="171" t="str">
        <f aca="false">IF($B1220&lt;&gt;"",IF(I1220,(INDEX(P$1122:Q$1125,MATCH(H1220,P$1122:P$1125),2)/I1220)*1000,0),"")</f>
        <v/>
      </c>
      <c r="L1220" s="171" t="str">
        <f aca="false">IF(Q$11&lt;&gt;"",IF($B1220&lt;&gt;"",K1220-J1220,""),"")</f>
        <v/>
      </c>
      <c r="M1220" s="172" t="str">
        <f aca="false">IF(B1220&lt;&gt;"",RANK(L1220,L$1122:L$1221),"")</f>
        <v/>
      </c>
      <c r="N1220" s="172" t="str">
        <f aca="false">IF(B1220&lt;&gt;"",'Classement Général'!BL109,"")</f>
        <v/>
      </c>
      <c r="O1220" s="172" t="str">
        <f aca="false">IF(B210&lt;&gt;"",'Calculs (M1..M20)'!A112,"")</f>
        <v/>
      </c>
      <c r="P1220" s="0"/>
      <c r="Q1220" s="0"/>
      <c r="R1220" s="0"/>
      <c r="S1220" s="0"/>
      <c r="T1220" s="0"/>
      <c r="U1220" s="0"/>
      <c r="V1220" s="0"/>
      <c r="AH1220" s="49" t="n">
        <f aca="false">IF($G1220&lt;&gt;"",AG1220,"")</f>
        <v>0</v>
      </c>
      <c r="AI1220" s="169"/>
      <c r="AJ1220" s="170"/>
    </row>
    <row r="1221" customFormat="false" ht="13" hidden="true" customHeight="false" outlineLevel="0" collapsed="false">
      <c r="A1221" s="0"/>
      <c r="B1221" s="167" t="str">
        <f aca="false">IF(B1120&lt;&gt;"",B1120,"")</f>
        <v/>
      </c>
      <c r="C1221" s="116" t="str">
        <f aca="false">IF(C1120&lt;&gt;"",C1120,"")</f>
        <v/>
      </c>
      <c r="D1221" s="116" t="str">
        <f aca="false">IF(D1120&lt;&gt;"",D1120,"")</f>
        <v/>
      </c>
      <c r="E1221" s="116" t="str">
        <f aca="false">IF(E1120&lt;&gt;"",E1120,"")</f>
        <v/>
      </c>
      <c r="F1221" s="116" t="n">
        <v>12</v>
      </c>
      <c r="G1221" s="168" t="n">
        <f aca="false">G1120</f>
        <v>0</v>
      </c>
      <c r="H1221" s="49" t="n">
        <f aca="false">IF($G1221&lt;&gt;"",G1221,"")</f>
        <v>0</v>
      </c>
      <c r="I1221" s="173"/>
      <c r="J1221" s="174"/>
      <c r="K1221" s="171" t="str">
        <f aca="false">IF($B1221&lt;&gt;"",IF(I1221,(INDEX(P$1122:Q$1125,MATCH(H1221,P$1122:P$1125),2)/I1221)*1000,0),"")</f>
        <v/>
      </c>
      <c r="L1221" s="171" t="str">
        <f aca="false">IF(Q$11&lt;&gt;"",IF($B1221&lt;&gt;"",K1221-J1221,""),"")</f>
        <v/>
      </c>
      <c r="M1221" s="172" t="str">
        <f aca="false">IF(B1221&lt;&gt;"",RANK(L1221,L$1122:L$1221),"")</f>
        <v/>
      </c>
      <c r="N1221" s="172" t="str">
        <f aca="false">IF(B1221&lt;&gt;"",'Classement Général'!BL110,"")</f>
        <v/>
      </c>
      <c r="O1221" s="172" t="str">
        <f aca="false">IF(B211&lt;&gt;"",'Calculs (M1..M20)'!A113,"")</f>
        <v/>
      </c>
      <c r="P1221" s="0"/>
      <c r="Q1221" s="0"/>
      <c r="R1221" s="0"/>
      <c r="S1221" s="0"/>
      <c r="T1221" s="0"/>
      <c r="U1221" s="0"/>
      <c r="V1221" s="0"/>
      <c r="AH1221" s="49" t="n">
        <f aca="false">IF($G1221&lt;&gt;"",AG1221,"")</f>
        <v>0</v>
      </c>
      <c r="AI1221" s="173"/>
      <c r="AJ1221" s="174"/>
    </row>
    <row r="1222" customFormat="false" ht="12.5" hidden="true" customHeight="false" outlineLevel="0" collapsed="false">
      <c r="A1222" s="137"/>
      <c r="B1222" s="164" t="str">
        <f aca="false">IF(B1121&lt;&gt;"",B1121,"")</f>
        <v>Nom</v>
      </c>
      <c r="C1222" s="165" t="str">
        <f aca="false">IF(C1121&lt;&gt;"",C1121,"")</f>
        <v>Dossard</v>
      </c>
      <c r="D1222" s="165" t="str">
        <f aca="false">IF(D1121&lt;&gt;"",D1121,"")</f>
        <v>Freq</v>
      </c>
      <c r="E1222" s="165" t="str">
        <f aca="false">IF(E1121&lt;&gt;"",E1121,"")</f>
        <v>Equipe</v>
      </c>
      <c r="F1222" s="165" t="s">
        <v>103</v>
      </c>
      <c r="G1222" s="165" t="s">
        <v>88</v>
      </c>
      <c r="H1222" s="166" t="s">
        <v>104</v>
      </c>
      <c r="I1222" s="141" t="s">
        <v>91</v>
      </c>
      <c r="J1222" s="142" t="s">
        <v>105</v>
      </c>
      <c r="K1222" s="120" t="s">
        <v>106</v>
      </c>
      <c r="L1222" s="120" t="s">
        <v>107</v>
      </c>
      <c r="M1222" s="120" t="s">
        <v>97</v>
      </c>
      <c r="N1222" s="120" t="s">
        <v>100</v>
      </c>
      <c r="O1222" s="120" t="s">
        <v>108</v>
      </c>
      <c r="P1222" s="143" t="s">
        <v>104</v>
      </c>
      <c r="Q1222" s="144" t="s">
        <v>109</v>
      </c>
      <c r="R1222" s="145" t="s">
        <v>110</v>
      </c>
      <c r="S1222" s="146" t="s">
        <v>111</v>
      </c>
      <c r="T1222" s="147" t="s">
        <v>112</v>
      </c>
      <c r="U1222" s="5" t="s">
        <v>104</v>
      </c>
      <c r="V1222" s="0"/>
      <c r="AH1222" s="166" t="s">
        <v>104</v>
      </c>
      <c r="AI1222" s="141" t="s">
        <v>91</v>
      </c>
      <c r="AJ1222" s="142" t="s">
        <v>105</v>
      </c>
    </row>
    <row r="1223" customFormat="false" ht="13" hidden="true" customHeight="false" outlineLevel="0" collapsed="false">
      <c r="A1223" s="0"/>
      <c r="B1223" s="167" t="str">
        <f aca="false">IF(B1122&lt;&gt;"",B1122,"")</f>
        <v>Sébastien CHABAUD</v>
      </c>
      <c r="C1223" s="116" t="n">
        <f aca="false">IF(C1122&lt;&gt;"",C1122,"")</f>
        <v>1</v>
      </c>
      <c r="D1223" s="116" t="str">
        <f aca="false">IF(D1122&lt;&gt;"",D1122,"")</f>
        <v>2.4GHz</v>
      </c>
      <c r="E1223" s="116" t="str">
        <f aca="false">IF(E1122&lt;&gt;"",E1122,"")</f>
        <v/>
      </c>
      <c r="F1223" s="116" t="n">
        <v>13</v>
      </c>
      <c r="G1223" s="168" t="n">
        <f aca="false">G1122</f>
        <v>1</v>
      </c>
      <c r="H1223" s="49" t="n">
        <f aca="false">IF($G1223&lt;&gt;"",G1223,"")</f>
        <v>1</v>
      </c>
      <c r="I1223" s="169"/>
      <c r="J1223" s="170"/>
      <c r="K1223" s="171" t="n">
        <f aca="false">IF($B1223&lt;&gt;"",IF(I1223,(INDEX(P$1223:Q$1226,MATCH(H1223,P$1223:P$1226),2)/I1223)*1000,0),"")</f>
        <v>0</v>
      </c>
      <c r="L1223" s="171" t="n">
        <f aca="false">IF(Q$11&lt;&gt;"",IF($B1223&lt;&gt;"",K1223-$J1223,""),"")</f>
        <v>0</v>
      </c>
      <c r="M1223" s="172" t="n">
        <f aca="false">IF(B1223&lt;&gt;"",RANK(L1223,L$1223:L$1322),"")</f>
        <v>1</v>
      </c>
      <c r="N1223" s="172" t="str">
        <f aca="false">IF(B1223&lt;&gt;"",'Classement Général'!BM11,"")</f>
        <v/>
      </c>
      <c r="O1223" s="172" t="n">
        <f aca="false">IF(B112&lt;&gt;"",'Calculs (M1..M20)'!A14,"")</f>
        <v>22</v>
      </c>
      <c r="P1223" s="154" t="n">
        <f aca="false">IF(DMIN($H1222:$I1323,$P$10,$U$10:$U$11)&lt;&gt;0,1,"")</f>
        <v>1</v>
      </c>
      <c r="Q1223" s="155" t="str">
        <f aca="false">IF(DMIN($H1222:$I1323,$I$10,$U$10:$U$11)&lt;&gt;0,DMIN($H1222:$I1323,$I$10,$U$10:$U$11),"")</f>
        <v/>
      </c>
      <c r="R1223" s="151" t="str">
        <f aca="false">IF(DMAX($H1222:$I1323,$I$10,$U$10:$U$11)&lt;&gt;0,DMAX($H1222:$I1323,$I$10,$U$10:$U$11),"")</f>
        <v/>
      </c>
      <c r="S1223" s="156" t="e">
        <f aca="false">IF($P1223&lt;&gt;"",IF(DAVERAGE($H1222:$I1323,$I$10,$U$10:$U$11)&lt;&gt;0,DAVERAGE($H1222:$I1323,$I$10,$U$10:$U$11),""),"")</f>
        <v>#DIV/0!</v>
      </c>
      <c r="T1223" s="157" t="str">
        <f aca="false">IF($P1223&lt;&gt;"",IF(DCOUNTA($H1222:$I1323,$I$10,$U$10:$U$11)&lt;&gt;0,DCOUNTA($H1222:$I1323,$I$10,$U$10:$U$11),""),"")</f>
        <v/>
      </c>
      <c r="U1223" s="5" t="n">
        <v>1</v>
      </c>
      <c r="V1223" s="0"/>
      <c r="AH1223" s="49" t="n">
        <f aca="false">IF($G1223&lt;&gt;"",AG1223,"")</f>
        <v>0</v>
      </c>
      <c r="AI1223" s="169"/>
      <c r="AJ1223" s="170"/>
    </row>
    <row r="1224" customFormat="false" ht="13" hidden="true" customHeight="false" outlineLevel="0" collapsed="false">
      <c r="A1224" s="0"/>
      <c r="B1224" s="167" t="str">
        <f aca="false">IF(B1123&lt;&gt;"",B1123,"")</f>
        <v>Herve DALL AVA</v>
      </c>
      <c r="C1224" s="116" t="n">
        <f aca="false">IF(C1123&lt;&gt;"",C1123,"")</f>
        <v>2</v>
      </c>
      <c r="D1224" s="116" t="str">
        <f aca="false">IF(D1123&lt;&gt;"",D1123,"")</f>
        <v>2.4GHz</v>
      </c>
      <c r="E1224" s="116" t="str">
        <f aca="false">IF(E1123&lt;&gt;"",E1123,"")</f>
        <v/>
      </c>
      <c r="F1224" s="116" t="n">
        <v>13</v>
      </c>
      <c r="G1224" s="168" t="n">
        <f aca="false">G1123</f>
        <v>1</v>
      </c>
      <c r="H1224" s="49" t="n">
        <f aca="false">IF($G1224&lt;&gt;"",G1224,"")</f>
        <v>1</v>
      </c>
      <c r="I1224" s="169"/>
      <c r="J1224" s="170"/>
      <c r="K1224" s="171" t="n">
        <f aca="false">IF($B1224&lt;&gt;"",IF(I1224,(INDEX(P$1223:Q$1226,MATCH(H1224,P$1223:P$1226),2)/I1224)*1000,0),"")</f>
        <v>0</v>
      </c>
      <c r="L1224" s="171" t="n">
        <f aca="false">IF(Q$11&lt;&gt;"",IF($B1224&lt;&gt;"",K1224-J1224,""),"")</f>
        <v>0</v>
      </c>
      <c r="M1224" s="172" t="n">
        <f aca="false">IF(B1224&lt;&gt;"",RANK(L1224,L$1223:L$1322),"")</f>
        <v>1</v>
      </c>
      <c r="N1224" s="172" t="str">
        <f aca="false">IF(B1224&lt;&gt;"",'Classement Général'!BM12,"")</f>
        <v/>
      </c>
      <c r="O1224" s="172" t="n">
        <f aca="false">IF(B113&lt;&gt;"",'Calculs (M1..M20)'!A15,"")</f>
        <v>8</v>
      </c>
      <c r="P1224" s="154" t="str">
        <f aca="false">IF(DMIN($H1222:$I1323,$P$10,$U$12:$U$13)&lt;&gt;0,2,"")</f>
        <v/>
      </c>
      <c r="Q1224" s="155" t="str">
        <f aca="false">IF(DMIN($H1222:$I1323,$I$10,$U$12:$U$13)&lt;&gt;0,DMIN($H1222:$I1323,$I$10,$U$12:$U$13),"")</f>
        <v/>
      </c>
      <c r="R1224" s="151" t="str">
        <f aca="false">IF(DMAX($H1222:$I1323,$I$10,$U$12:$U$13)&lt;&gt;0,DMAX($H1222:$I1323,$I$10,$U$12:$U$13),"")</f>
        <v/>
      </c>
      <c r="S1224" s="156" t="str">
        <f aca="false">IF($P1224&lt;&gt;"",IF(DAVERAGE($H1222:$I1323,$I$10,$U$12:$U$13)&lt;&gt;0,DAVERAGE($H1222:$I1323,$I$10,$U$12:$U$13),""),"")</f>
        <v/>
      </c>
      <c r="T1224" s="157" t="str">
        <f aca="false">IF($P1223&lt;&gt;"",IF(DCOUNTA($H1222:$I1323,$I$10,$U$12:$U$13)&lt;&gt;0,DCOUNTA($H1222:$I1323,$I$10,$U$12:$U$13),""),"")</f>
        <v/>
      </c>
      <c r="U1224" s="5" t="s">
        <v>104</v>
      </c>
      <c r="V1224" s="0"/>
      <c r="AH1224" s="49" t="n">
        <f aca="false">IF($G1224&lt;&gt;"",AG1224,"")</f>
        <v>0</v>
      </c>
      <c r="AI1224" s="169"/>
      <c r="AJ1224" s="170"/>
    </row>
    <row r="1225" customFormat="false" ht="13" hidden="true" customHeight="false" outlineLevel="0" collapsed="false">
      <c r="A1225" s="0"/>
      <c r="B1225" s="167" t="str">
        <f aca="false">IF(B1124&lt;&gt;"",B1124,"")</f>
        <v>Jean Luc FOUCHER</v>
      </c>
      <c r="C1225" s="116" t="n">
        <f aca="false">IF(C1124&lt;&gt;"",C1124,"")</f>
        <v>3</v>
      </c>
      <c r="D1225" s="116" t="str">
        <f aca="false">IF(D1124&lt;&gt;"",D1124,"")</f>
        <v>2.4GHz</v>
      </c>
      <c r="E1225" s="116" t="str">
        <f aca="false">IF(E1124&lt;&gt;"",E1124,"")</f>
        <v/>
      </c>
      <c r="F1225" s="116" t="n">
        <v>13</v>
      </c>
      <c r="G1225" s="168" t="n">
        <f aca="false">G1124</f>
        <v>1</v>
      </c>
      <c r="H1225" s="49" t="n">
        <f aca="false">IF($G1225&lt;&gt;"",G1225,"")</f>
        <v>1</v>
      </c>
      <c r="I1225" s="169"/>
      <c r="J1225" s="170"/>
      <c r="K1225" s="171" t="n">
        <f aca="false">IF($B1225&lt;&gt;"",IF(I1225,(INDEX(P$1223:Q$1226,MATCH(H1225,P$1223:P$1226),2)/I1225)*1000,0),"")</f>
        <v>0</v>
      </c>
      <c r="L1225" s="171" t="n">
        <f aca="false">IF(Q$11&lt;&gt;"",IF($B1225&lt;&gt;"",K1225-J1225,""),"")</f>
        <v>0</v>
      </c>
      <c r="M1225" s="172" t="n">
        <f aca="false">IF(B1225&lt;&gt;"",RANK(L1225,L$1223:L$1322),"")</f>
        <v>1</v>
      </c>
      <c r="N1225" s="172" t="str">
        <f aca="false">IF(B1225&lt;&gt;"",'Classement Général'!BM13,"")</f>
        <v/>
      </c>
      <c r="O1225" s="172" t="n">
        <f aca="false">IF(B114&lt;&gt;"",'Calculs (M1..M20)'!A16,"")</f>
        <v>15</v>
      </c>
      <c r="P1225" s="154" t="str">
        <f aca="false">IF(DMIN($H1222:$I1323,$P$10,$U$14:$U$15)&lt;&gt;0,3,"")</f>
        <v/>
      </c>
      <c r="Q1225" s="155" t="str">
        <f aca="false">IF(DMIN($H1222:$I1323,$I$10,$U$14:$U$15)&lt;&gt;0,DMIN($H1222:$I1323,$I$10,$U$14:$U$15),"")</f>
        <v/>
      </c>
      <c r="R1225" s="151" t="str">
        <f aca="false">IF(DMAX($H1222:$I1323,$I$10,$U$14:$U$15)&lt;&gt;0,DMAX($H1222:$I1323,$I$10,$U$14:$U$15),"")</f>
        <v/>
      </c>
      <c r="S1225" s="156" t="str">
        <f aca="false">IF($P1225&lt;&gt;"",IF(DAVERAGE($H1222:$I1323,$I$10,$U$14:$U$15)&lt;&gt;0,DAVERAGE($H1222:$I1323,$I$10,$U$14:$U$15),""),"")</f>
        <v/>
      </c>
      <c r="T1225" s="157" t="str">
        <f aca="false">IF($P1225&lt;&gt;"",IF(DCOUNTA($H1222:$I1323,$I$10,$U$14:$U$15)&lt;&gt;0,DCOUNTA($H1222:$I1323,$I$10,$U$14:$U$15),""),"")</f>
        <v/>
      </c>
      <c r="U1225" s="5" t="n">
        <v>2</v>
      </c>
      <c r="V1225" s="0"/>
      <c r="AH1225" s="49" t="n">
        <f aca="false">IF($G1225&lt;&gt;"",AG1225,"")</f>
        <v>0</v>
      </c>
      <c r="AI1225" s="169"/>
      <c r="AJ1225" s="170"/>
    </row>
    <row r="1226" customFormat="false" ht="13.5" hidden="true" customHeight="false" outlineLevel="0" collapsed="false">
      <c r="A1226" s="0"/>
      <c r="B1226" s="167" t="str">
        <f aca="false">IF(B1125&lt;&gt;"",B1125,"")</f>
        <v>Thomas DELARBRE</v>
      </c>
      <c r="C1226" s="116" t="n">
        <f aca="false">IF(C1125&lt;&gt;"",C1125,"")</f>
        <v>4</v>
      </c>
      <c r="D1226" s="116" t="str">
        <f aca="false">IF(D1125&lt;&gt;"",D1125,"")</f>
        <v>2.4GHz</v>
      </c>
      <c r="E1226" s="116" t="str">
        <f aca="false">IF(E1125&lt;&gt;"",E1125,"")</f>
        <v/>
      </c>
      <c r="F1226" s="116" t="n">
        <v>13</v>
      </c>
      <c r="G1226" s="168" t="n">
        <f aca="false">G1125</f>
        <v>1</v>
      </c>
      <c r="H1226" s="49" t="n">
        <f aca="false">IF($G1226&lt;&gt;"",G1226,"")</f>
        <v>1</v>
      </c>
      <c r="I1226" s="169"/>
      <c r="J1226" s="170"/>
      <c r="K1226" s="171" t="n">
        <f aca="false">IF($B1226&lt;&gt;"",IF(I1226,(INDEX(P$1223:Q$1226,MATCH(H1226,P$1223:P$1226),2)/I1226)*1000,0),"")</f>
        <v>0</v>
      </c>
      <c r="L1226" s="171" t="n">
        <f aca="false">IF(Q$11&lt;&gt;"",IF($B1226&lt;&gt;"",K1226-J1226,""),"")</f>
        <v>0</v>
      </c>
      <c r="M1226" s="172" t="n">
        <f aca="false">IF(B1226&lt;&gt;"",RANK(L1226,L$1223:L$1322),"")</f>
        <v>1</v>
      </c>
      <c r="N1226" s="172" t="str">
        <f aca="false">IF(B1226&lt;&gt;"",'Classement Général'!BM14,"")</f>
        <v/>
      </c>
      <c r="O1226" s="172" t="n">
        <f aca="false">IF(B115&lt;&gt;"",'Calculs (M1..M20)'!A17,"")</f>
        <v>10</v>
      </c>
      <c r="P1226" s="158" t="str">
        <f aca="false">IF(DMIN($H1222:$I1323,$P$10,$U$16:$U$17)&lt;&gt;0,4,"")</f>
        <v/>
      </c>
      <c r="Q1226" s="159" t="str">
        <f aca="false">IF(DMIN($H1222:$I1323,$I$10,$U$16:$U$17)&lt;&gt;0,DMIN($H1222:$I1323,$I$10,$U$16:$U$17),"")</f>
        <v/>
      </c>
      <c r="R1226" s="160" t="str">
        <f aca="false">IF(DMAX($H1222:$I1323,$I$10,$U$16:$U$17)&lt;&gt;0,DMAX($H1222:$I1323,$I$10,$U$16:$U$17),"")</f>
        <v/>
      </c>
      <c r="S1226" s="161" t="str">
        <f aca="false">IF($P1226&lt;&gt;"",IF(DAVERAGE($H1222:$I1323,$I$10,$U$16:$U$17)&lt;&gt;0,DAVERAGE($H1222:$I1323,$I$10,$U$16:$U$17),""),"")</f>
        <v/>
      </c>
      <c r="T1226" s="162" t="str">
        <f aca="false">IF($P1225&lt;&gt;"",IF(DCOUNTA($H1222:$I1323,$I$10,$U$16:$U$17)&lt;&gt;0,DCOUNTA($H1222:$I1323,$I$10,$U$16:$U$17),""),"")</f>
        <v/>
      </c>
      <c r="U1226" s="5" t="s">
        <v>104</v>
      </c>
      <c r="V1226" s="0"/>
      <c r="AH1226" s="49" t="n">
        <f aca="false">IF($G1226&lt;&gt;"",AG1226,"")</f>
        <v>0</v>
      </c>
      <c r="AI1226" s="169"/>
      <c r="AJ1226" s="170"/>
    </row>
    <row r="1227" customFormat="false" ht="13.5" hidden="true" customHeight="false" outlineLevel="0" collapsed="false">
      <c r="A1227" s="0"/>
      <c r="B1227" s="167" t="str">
        <f aca="false">IF(B1126&lt;&gt;"",B1126,"")</f>
        <v>Pierre DIATTA</v>
      </c>
      <c r="C1227" s="116" t="n">
        <f aca="false">IF(C1126&lt;&gt;"",C1126,"")</f>
        <v>5</v>
      </c>
      <c r="D1227" s="116" t="str">
        <f aca="false">IF(D1126&lt;&gt;"",D1126,"")</f>
        <v>2.4GHz</v>
      </c>
      <c r="E1227" s="116" t="str">
        <f aca="false">IF(E1126&lt;&gt;"",E1126,"")</f>
        <v/>
      </c>
      <c r="F1227" s="116" t="n">
        <v>13</v>
      </c>
      <c r="G1227" s="168" t="n">
        <f aca="false">G1126</f>
        <v>1</v>
      </c>
      <c r="H1227" s="49" t="n">
        <f aca="false">IF($G1227&lt;&gt;"",G1227,"")</f>
        <v>1</v>
      </c>
      <c r="I1227" s="169"/>
      <c r="J1227" s="170"/>
      <c r="K1227" s="171" t="n">
        <f aca="false">IF($B1227&lt;&gt;"",IF(I1227,(INDEX(P$1223:Q$1226,MATCH(H1227,P$1223:P$1226),2)/I1227)*1000,0),"")</f>
        <v>0</v>
      </c>
      <c r="L1227" s="171" t="n">
        <f aca="false">IF(Q$11&lt;&gt;"",IF($B1227&lt;&gt;"",K1227-J1227,""),"")</f>
        <v>0</v>
      </c>
      <c r="M1227" s="172" t="n">
        <f aca="false">IF(B1227&lt;&gt;"",RANK(L1227,L$1223:L$1322),"")</f>
        <v>1</v>
      </c>
      <c r="N1227" s="172" t="str">
        <f aca="false">IF(B1227&lt;&gt;"",'Classement Général'!BM15,"")</f>
        <v/>
      </c>
      <c r="O1227" s="172" t="n">
        <f aca="false">IF(B116&lt;&gt;"",'Calculs (M1..M20)'!A18,"")</f>
        <v>20</v>
      </c>
      <c r="P1227" s="5"/>
      <c r="Q1227" s="5"/>
      <c r="R1227" s="0"/>
      <c r="S1227" s="0"/>
      <c r="T1227" s="163" t="n">
        <f aca="false">SUM(T1223:T1226)</f>
        <v>0</v>
      </c>
      <c r="U1227" s="5" t="n">
        <v>3</v>
      </c>
      <c r="V1227" s="1" t="n">
        <f aca="false">T1227</f>
        <v>0</v>
      </c>
      <c r="AH1227" s="49" t="n">
        <f aca="false">IF($G1227&lt;&gt;"",AG1227,"")</f>
        <v>0</v>
      </c>
      <c r="AI1227" s="169"/>
      <c r="AJ1227" s="170"/>
    </row>
    <row r="1228" customFormat="false" ht="13" hidden="true" customHeight="false" outlineLevel="0" collapsed="false">
      <c r="A1228" s="0"/>
      <c r="B1228" s="167" t="str">
        <f aca="false">IF(B1127&lt;&gt;"",B1127,"")</f>
        <v>Olivier MONET</v>
      </c>
      <c r="C1228" s="116" t="n">
        <f aca="false">IF(C1127&lt;&gt;"",C1127,"")</f>
        <v>6</v>
      </c>
      <c r="D1228" s="116" t="str">
        <f aca="false">IF(D1127&lt;&gt;"",D1127,"")</f>
        <v>41.110MHz</v>
      </c>
      <c r="E1228" s="116" t="str">
        <f aca="false">IF(E1127&lt;&gt;"",E1127,"")</f>
        <v/>
      </c>
      <c r="F1228" s="116" t="n">
        <v>13</v>
      </c>
      <c r="G1228" s="168" t="n">
        <f aca="false">G1127</f>
        <v>1</v>
      </c>
      <c r="H1228" s="49" t="n">
        <f aca="false">IF($G1228&lt;&gt;"",G1228,"")</f>
        <v>1</v>
      </c>
      <c r="I1228" s="169"/>
      <c r="J1228" s="170"/>
      <c r="K1228" s="171" t="n">
        <f aca="false">IF($B1228&lt;&gt;"",IF(I1228,(INDEX(P$1223:Q$1226,MATCH(H1228,P$1223:P$1226),2)/I1228)*1000,0),"")</f>
        <v>0</v>
      </c>
      <c r="L1228" s="171" t="n">
        <f aca="false">IF(Q$11&lt;&gt;"",IF($B1228&lt;&gt;"",K1228-J1228,""),"")</f>
        <v>0</v>
      </c>
      <c r="M1228" s="172" t="n">
        <f aca="false">IF(B1228&lt;&gt;"",RANK(L1228,L$1223:L$1322),"")</f>
        <v>1</v>
      </c>
      <c r="N1228" s="172" t="str">
        <f aca="false">IF(B1228&lt;&gt;"",'Classement Général'!BM16,"")</f>
        <v/>
      </c>
      <c r="O1228" s="172" t="n">
        <f aca="false">IF(B117&lt;&gt;"",'Calculs (M1..M20)'!A19,"")</f>
        <v>6</v>
      </c>
      <c r="P1228" s="5"/>
      <c r="Q1228" s="5"/>
      <c r="R1228" s="0"/>
      <c r="S1228" s="0"/>
      <c r="T1228" s="0"/>
      <c r="U1228" s="5" t="s">
        <v>104</v>
      </c>
      <c r="V1228" s="0"/>
      <c r="AH1228" s="49" t="n">
        <f aca="false">IF($G1228&lt;&gt;"",AG1228,"")</f>
        <v>0</v>
      </c>
      <c r="AI1228" s="169"/>
      <c r="AJ1228" s="170"/>
    </row>
    <row r="1229" customFormat="false" ht="13" hidden="true" customHeight="false" outlineLevel="0" collapsed="false">
      <c r="A1229" s="0"/>
      <c r="B1229" s="167" t="str">
        <f aca="false">IF(B1128&lt;&gt;"",B1128,"")</f>
        <v>Pierre RONDEL</v>
      </c>
      <c r="C1229" s="116" t="n">
        <f aca="false">IF(C1128&lt;&gt;"",C1128,"")</f>
        <v>7</v>
      </c>
      <c r="D1229" s="116" t="str">
        <f aca="false">IF(D1128&lt;&gt;"",D1128,"")</f>
        <v>2.4GHz</v>
      </c>
      <c r="E1229" s="116" t="str">
        <f aca="false">IF(E1128&lt;&gt;"",E1128,"")</f>
        <v/>
      </c>
      <c r="F1229" s="116" t="n">
        <v>13</v>
      </c>
      <c r="G1229" s="168" t="n">
        <f aca="false">G1128</f>
        <v>1</v>
      </c>
      <c r="H1229" s="49" t="n">
        <f aca="false">IF($G1229&lt;&gt;"",G1229,"")</f>
        <v>1</v>
      </c>
      <c r="I1229" s="169"/>
      <c r="J1229" s="170"/>
      <c r="K1229" s="171" t="n">
        <f aca="false">IF($B1229&lt;&gt;"",IF(I1229,(INDEX(P$1223:Q$1226,MATCH(H1229,P$1223:P$1226),2)/I1229)*1000,0),"")</f>
        <v>0</v>
      </c>
      <c r="L1229" s="171" t="n">
        <f aca="false">IF(Q$11&lt;&gt;"",IF($B1229&lt;&gt;"",K1229-J1229,""),"")</f>
        <v>0</v>
      </c>
      <c r="M1229" s="172" t="n">
        <f aca="false">IF(B1229&lt;&gt;"",RANK(L1229,L$1223:L$1322),"")</f>
        <v>1</v>
      </c>
      <c r="N1229" s="172" t="str">
        <f aca="false">IF(B1229&lt;&gt;"",'Classement Général'!BM17,"")</f>
        <v/>
      </c>
      <c r="O1229" s="172" t="n">
        <f aca="false">IF(B118&lt;&gt;"",'Calculs (M1..M20)'!A20,"")</f>
        <v>1</v>
      </c>
      <c r="P1229" s="5"/>
      <c r="Q1229" s="5"/>
      <c r="R1229" s="0"/>
      <c r="S1229" s="0"/>
      <c r="T1229" s="0"/>
      <c r="U1229" s="5" t="n">
        <v>4</v>
      </c>
      <c r="V1229" s="0"/>
      <c r="AH1229" s="49" t="n">
        <f aca="false">IF($G1229&lt;&gt;"",AG1229,"")</f>
        <v>0</v>
      </c>
      <c r="AI1229" s="169"/>
      <c r="AJ1229" s="170"/>
    </row>
    <row r="1230" customFormat="false" ht="13" hidden="true" customHeight="false" outlineLevel="0" collapsed="false">
      <c r="A1230" s="0"/>
      <c r="B1230" s="167" t="str">
        <f aca="false">IF(B1129&lt;&gt;"",B1129,"")</f>
        <v>Andreas FRICKE</v>
      </c>
      <c r="C1230" s="116" t="n">
        <f aca="false">IF(C1129&lt;&gt;"",C1129,"")</f>
        <v>8</v>
      </c>
      <c r="D1230" s="116" t="str">
        <f aca="false">IF(D1129&lt;&gt;"",D1129,"")</f>
        <v>2.4GHz</v>
      </c>
      <c r="E1230" s="116" t="str">
        <f aca="false">IF(E1129&lt;&gt;"",E1129,"")</f>
        <v/>
      </c>
      <c r="F1230" s="116" t="n">
        <v>13</v>
      </c>
      <c r="G1230" s="168" t="n">
        <f aca="false">G1129</f>
        <v>1</v>
      </c>
      <c r="H1230" s="49" t="n">
        <f aca="false">IF($G1230&lt;&gt;"",G1230,"")</f>
        <v>1</v>
      </c>
      <c r="I1230" s="169"/>
      <c r="J1230" s="170"/>
      <c r="K1230" s="171" t="n">
        <f aca="false">IF($B1230&lt;&gt;"",IF(I1230,(INDEX(P$1223:Q$1226,MATCH(H1230,P$1223:P$1226),2)/I1230)*1000,0),"")</f>
        <v>0</v>
      </c>
      <c r="L1230" s="171" t="n">
        <f aca="false">IF(Q$11&lt;&gt;"",IF($B1230&lt;&gt;"",K1230-J1230,""),"")</f>
        <v>0</v>
      </c>
      <c r="M1230" s="172" t="n">
        <f aca="false">IF(B1230&lt;&gt;"",RANK(L1230,L$1223:L$1322),"")</f>
        <v>1</v>
      </c>
      <c r="N1230" s="172" t="str">
        <f aca="false">IF(B1230&lt;&gt;"",'Classement Général'!BM18,"")</f>
        <v/>
      </c>
      <c r="O1230" s="172" t="n">
        <f aca="false">IF(B119&lt;&gt;"",'Calculs (M1..M20)'!A21,"")</f>
        <v>18</v>
      </c>
      <c r="P1230" s="5"/>
      <c r="Q1230" s="5"/>
      <c r="R1230" s="0"/>
      <c r="S1230" s="0"/>
      <c r="T1230" s="0"/>
      <c r="U1230" s="0"/>
      <c r="V1230" s="0"/>
      <c r="AH1230" s="49" t="n">
        <f aca="false">IF($G1230&lt;&gt;"",AG1230,"")</f>
        <v>0</v>
      </c>
      <c r="AI1230" s="169"/>
      <c r="AJ1230" s="170"/>
    </row>
    <row r="1231" customFormat="false" ht="13" hidden="true" customHeight="false" outlineLevel="0" collapsed="false">
      <c r="A1231" s="0"/>
      <c r="B1231" s="167" t="str">
        <f aca="false">IF(B1130&lt;&gt;"",B1130,"")</f>
        <v>Thomas FAURE</v>
      </c>
      <c r="C1231" s="116" t="n">
        <f aca="false">IF(C1130&lt;&gt;"",C1130,"")</f>
        <v>9</v>
      </c>
      <c r="D1231" s="116" t="str">
        <f aca="false">IF(D1130&lt;&gt;"",D1130,"")</f>
        <v>2.4GHz</v>
      </c>
      <c r="E1231" s="116" t="str">
        <f aca="false">IF(E1130&lt;&gt;"",E1130,"")</f>
        <v/>
      </c>
      <c r="F1231" s="116" t="n">
        <v>13</v>
      </c>
      <c r="G1231" s="168" t="n">
        <f aca="false">G1130</f>
        <v>1</v>
      </c>
      <c r="H1231" s="49" t="n">
        <f aca="false">IF($G1231&lt;&gt;"",G1231,"")</f>
        <v>1</v>
      </c>
      <c r="I1231" s="169"/>
      <c r="J1231" s="170"/>
      <c r="K1231" s="171" t="n">
        <f aca="false">IF($B1231&lt;&gt;"",IF(I1231,(INDEX(P$1223:Q$1226,MATCH(H1231,P$1223:P$1226),2)/I1231)*1000,0),"")</f>
        <v>0</v>
      </c>
      <c r="L1231" s="171" t="n">
        <f aca="false">IF(Q$11&lt;&gt;"",IF($B1231&lt;&gt;"",K1231-J1231,""),"")</f>
        <v>0</v>
      </c>
      <c r="M1231" s="172" t="n">
        <f aca="false">IF(B1231&lt;&gt;"",RANK(L1231,L$1223:L$1322),"")</f>
        <v>1</v>
      </c>
      <c r="N1231" s="172" t="str">
        <f aca="false">IF(B1231&lt;&gt;"",'Classement Général'!BM19,"")</f>
        <v/>
      </c>
      <c r="O1231" s="172" t="n">
        <f aca="false">IF(B120&lt;&gt;"",'Calculs (M1..M20)'!A22,"")</f>
        <v>11</v>
      </c>
      <c r="P1231" s="0"/>
      <c r="Q1231" s="0"/>
      <c r="R1231" s="0"/>
      <c r="S1231" s="0"/>
      <c r="T1231" s="0"/>
      <c r="U1231" s="0"/>
      <c r="V1231" s="0"/>
      <c r="AH1231" s="49" t="n">
        <f aca="false">IF($G1231&lt;&gt;"",AG1231,"")</f>
        <v>0</v>
      </c>
      <c r="AI1231" s="169"/>
      <c r="AJ1231" s="170"/>
    </row>
    <row r="1232" customFormat="false" ht="13" hidden="true" customHeight="false" outlineLevel="0" collapsed="false">
      <c r="A1232" s="0"/>
      <c r="B1232" s="167" t="str">
        <f aca="false">IF(B1131&lt;&gt;"",B1131,"")</f>
        <v>Philippe LANES</v>
      </c>
      <c r="C1232" s="116" t="n">
        <f aca="false">IF(C1131&lt;&gt;"",C1131,"")</f>
        <v>10</v>
      </c>
      <c r="D1232" s="116" t="str">
        <f aca="false">IF(D1131&lt;&gt;"",D1131,"")</f>
        <v>2.4GHz</v>
      </c>
      <c r="E1232" s="116" t="str">
        <f aca="false">IF(E1131&lt;&gt;"",E1131,"")</f>
        <v/>
      </c>
      <c r="F1232" s="116" t="n">
        <v>13</v>
      </c>
      <c r="G1232" s="168" t="n">
        <f aca="false">G1131</f>
        <v>1</v>
      </c>
      <c r="H1232" s="49" t="n">
        <f aca="false">IF($G1232&lt;&gt;"",G1232,"")</f>
        <v>1</v>
      </c>
      <c r="I1232" s="169"/>
      <c r="J1232" s="170"/>
      <c r="K1232" s="171" t="n">
        <f aca="false">IF($B1232&lt;&gt;"",IF(I1232,(INDEX(P$1223:Q$1226,MATCH(H1232,P$1223:P$1226),2)/I1232)*1000,0),"")</f>
        <v>0</v>
      </c>
      <c r="L1232" s="171" t="n">
        <f aca="false">IF(Q$11&lt;&gt;"",IF($B1232&lt;&gt;"",K1232-J1232,""),"")</f>
        <v>0</v>
      </c>
      <c r="M1232" s="172" t="n">
        <f aca="false">IF(B1232&lt;&gt;"",RANK(L1232,L$1223:L$1322),"")</f>
        <v>1</v>
      </c>
      <c r="N1232" s="172" t="str">
        <f aca="false">IF(B1232&lt;&gt;"",'Classement Général'!BM20,"")</f>
        <v/>
      </c>
      <c r="O1232" s="172" t="n">
        <f aca="false">IF(B121&lt;&gt;"",'Calculs (M1..M20)'!A23,"")</f>
        <v>14</v>
      </c>
      <c r="P1232" s="0"/>
      <c r="Q1232" s="0"/>
      <c r="R1232" s="0"/>
      <c r="S1232" s="0"/>
      <c r="T1232" s="0"/>
      <c r="U1232" s="0"/>
      <c r="V1232" s="0"/>
      <c r="AH1232" s="49" t="n">
        <f aca="false">IF($G1232&lt;&gt;"",AG1232,"")</f>
        <v>0</v>
      </c>
      <c r="AI1232" s="169"/>
      <c r="AJ1232" s="170"/>
    </row>
    <row r="1233" customFormat="false" ht="13" hidden="true" customHeight="false" outlineLevel="0" collapsed="false">
      <c r="A1233" s="0"/>
      <c r="B1233" s="167" t="str">
        <f aca="false">IF(B1132&lt;&gt;"",B1132,"")</f>
        <v>Julien HONOR</v>
      </c>
      <c r="C1233" s="116" t="n">
        <f aca="false">IF(C1132&lt;&gt;"",C1132,"")</f>
        <v>11</v>
      </c>
      <c r="D1233" s="116" t="str">
        <f aca="false">IF(D1132&lt;&gt;"",D1132,"")</f>
        <v>2.4GHz</v>
      </c>
      <c r="E1233" s="116" t="str">
        <f aca="false">IF(E1132&lt;&gt;"",E1132,"")</f>
        <v/>
      </c>
      <c r="F1233" s="116" t="n">
        <v>13</v>
      </c>
      <c r="G1233" s="168" t="n">
        <f aca="false">G1132</f>
        <v>1</v>
      </c>
      <c r="H1233" s="49" t="n">
        <f aca="false">IF($G1233&lt;&gt;"",G1233,"")</f>
        <v>1</v>
      </c>
      <c r="I1233" s="169"/>
      <c r="J1233" s="170"/>
      <c r="K1233" s="171" t="n">
        <f aca="false">IF($B1233&lt;&gt;"",IF(I1233,(INDEX(P$1223:Q$1226,MATCH(H1233,P$1223:P$1226),2)/I1233)*1000,0),"")</f>
        <v>0</v>
      </c>
      <c r="L1233" s="171" t="n">
        <f aca="false">IF(Q$11&lt;&gt;"",IF($B1233&lt;&gt;"",K1233-J1233,""),"")</f>
        <v>0</v>
      </c>
      <c r="M1233" s="172" t="n">
        <f aca="false">IF(B1233&lt;&gt;"",RANK(L1233,L$1223:L$1322),"")</f>
        <v>1</v>
      </c>
      <c r="N1233" s="172" t="str">
        <f aca="false">IF(B1233&lt;&gt;"",'Classement Général'!BM21,"")</f>
        <v/>
      </c>
      <c r="O1233" s="172" t="n">
        <f aca="false">IF(B122&lt;&gt;"",'Calculs (M1..M20)'!A24,"")</f>
        <v>3</v>
      </c>
      <c r="P1233" s="0"/>
      <c r="Q1233" s="0"/>
      <c r="R1233" s="0"/>
      <c r="S1233" s="0"/>
      <c r="T1233" s="0"/>
      <c r="U1233" s="0"/>
      <c r="V1233" s="0"/>
      <c r="AH1233" s="49" t="n">
        <f aca="false">IF($G1233&lt;&gt;"",AG1233,"")</f>
        <v>0</v>
      </c>
      <c r="AI1233" s="169"/>
      <c r="AJ1233" s="170"/>
    </row>
    <row r="1234" customFormat="false" ht="13" hidden="true" customHeight="false" outlineLevel="0" collapsed="false">
      <c r="A1234" s="0"/>
      <c r="B1234" s="167" t="str">
        <f aca="false">IF(B1133&lt;&gt;"",B1133,"")</f>
        <v>Michael KREBS</v>
      </c>
      <c r="C1234" s="116" t="n">
        <f aca="false">IF(C1133&lt;&gt;"",C1133,"")</f>
        <v>12</v>
      </c>
      <c r="D1234" s="116" t="str">
        <f aca="false">IF(D1133&lt;&gt;"",D1133,"")</f>
        <v>2.4GHz</v>
      </c>
      <c r="E1234" s="116" t="str">
        <f aca="false">IF(E1133&lt;&gt;"",E1133,"")</f>
        <v/>
      </c>
      <c r="F1234" s="116" t="n">
        <v>13</v>
      </c>
      <c r="G1234" s="168" t="n">
        <f aca="false">G1133</f>
        <v>1</v>
      </c>
      <c r="H1234" s="49" t="n">
        <f aca="false">IF($G1234&lt;&gt;"",G1234,"")</f>
        <v>1</v>
      </c>
      <c r="I1234" s="169"/>
      <c r="J1234" s="170"/>
      <c r="K1234" s="171" t="n">
        <f aca="false">IF($B1234&lt;&gt;"",IF(I1234,(INDEX(P$1223:Q$1226,MATCH(H1234,P$1223:P$1226),2)/I1234)*1000,0),"")</f>
        <v>0</v>
      </c>
      <c r="L1234" s="171" t="n">
        <f aca="false">IF(Q$11&lt;&gt;"",IF($B1234&lt;&gt;"",K1234-J1234,""),"")</f>
        <v>0</v>
      </c>
      <c r="M1234" s="172" t="n">
        <f aca="false">IF(B1234&lt;&gt;"",RANK(L1234,L$1223:L$1322),"")</f>
        <v>1</v>
      </c>
      <c r="N1234" s="172" t="str">
        <f aca="false">IF(B1234&lt;&gt;"",'Classement Général'!BM22,"")</f>
        <v/>
      </c>
      <c r="O1234" s="172" t="n">
        <f aca="false">IF(B123&lt;&gt;"",'Calculs (M1..M20)'!A25,"")</f>
        <v>12</v>
      </c>
      <c r="P1234" s="0"/>
      <c r="Q1234" s="0"/>
      <c r="R1234" s="0"/>
      <c r="S1234" s="0"/>
      <c r="T1234" s="0"/>
      <c r="U1234" s="0"/>
      <c r="V1234" s="0"/>
      <c r="AH1234" s="49" t="n">
        <f aca="false">IF($G1234&lt;&gt;"",AG1234,"")</f>
        <v>0</v>
      </c>
      <c r="AI1234" s="169"/>
      <c r="AJ1234" s="170"/>
    </row>
    <row r="1235" customFormat="false" ht="13" hidden="true" customHeight="false" outlineLevel="0" collapsed="false">
      <c r="A1235" s="0"/>
      <c r="B1235" s="167" t="str">
        <f aca="false">IF(B1134&lt;&gt;"",B1134,"")</f>
        <v>Aubry GABANON</v>
      </c>
      <c r="C1235" s="116" t="n">
        <f aca="false">IF(C1134&lt;&gt;"",C1134,"")</f>
        <v>13</v>
      </c>
      <c r="D1235" s="116" t="str">
        <f aca="false">IF(D1134&lt;&gt;"",D1134,"")</f>
        <v>2.4GHz</v>
      </c>
      <c r="E1235" s="116" t="str">
        <f aca="false">IF(E1134&lt;&gt;"",E1134,"")</f>
        <v/>
      </c>
      <c r="F1235" s="116" t="n">
        <v>13</v>
      </c>
      <c r="G1235" s="168" t="n">
        <f aca="false">G1134</f>
        <v>1</v>
      </c>
      <c r="H1235" s="49" t="n">
        <f aca="false">IF($G1235&lt;&gt;"",G1235,"")</f>
        <v>1</v>
      </c>
      <c r="I1235" s="169"/>
      <c r="J1235" s="170"/>
      <c r="K1235" s="171" t="n">
        <f aca="false">IF($B1235&lt;&gt;"",IF(I1235,(INDEX(P$1223:Q$1226,MATCH(H1235,P$1223:P$1226),2)/I1235)*1000,0),"")</f>
        <v>0</v>
      </c>
      <c r="L1235" s="171" t="n">
        <f aca="false">IF(Q$11&lt;&gt;"",IF($B1235&lt;&gt;"",K1235-J1235,""),"")</f>
        <v>0</v>
      </c>
      <c r="M1235" s="172" t="n">
        <f aca="false">IF(B1235&lt;&gt;"",RANK(L1235,L$1223:L$1322),"")</f>
        <v>1</v>
      </c>
      <c r="N1235" s="172" t="str">
        <f aca="false">IF(B1235&lt;&gt;"",'Classement Général'!BM23,"")</f>
        <v/>
      </c>
      <c r="O1235" s="172" t="n">
        <f aca="false">IF(B124&lt;&gt;"",'Calculs (M1..M20)'!A26,"")</f>
        <v>5</v>
      </c>
      <c r="P1235" s="0"/>
      <c r="Q1235" s="0"/>
      <c r="R1235" s="0"/>
      <c r="S1235" s="0"/>
      <c r="T1235" s="0"/>
      <c r="U1235" s="0"/>
      <c r="V1235" s="0"/>
      <c r="AH1235" s="49" t="n">
        <f aca="false">IF($G1235&lt;&gt;"",AG1235,"")</f>
        <v>0</v>
      </c>
      <c r="AI1235" s="169"/>
      <c r="AJ1235" s="170"/>
    </row>
    <row r="1236" customFormat="false" ht="13" hidden="true" customHeight="false" outlineLevel="0" collapsed="false">
      <c r="A1236" s="0"/>
      <c r="B1236" s="167" t="str">
        <f aca="false">IF(B1135&lt;&gt;"",B1135,"")</f>
        <v>Serge DELARBRE</v>
      </c>
      <c r="C1236" s="116" t="n">
        <f aca="false">IF(C1135&lt;&gt;"",C1135,"")</f>
        <v>14</v>
      </c>
      <c r="D1236" s="116" t="str">
        <f aca="false">IF(D1135&lt;&gt;"",D1135,"")</f>
        <v>2.4GHz</v>
      </c>
      <c r="E1236" s="116" t="str">
        <f aca="false">IF(E1135&lt;&gt;"",E1135,"")</f>
        <v/>
      </c>
      <c r="F1236" s="116" t="n">
        <v>13</v>
      </c>
      <c r="G1236" s="168" t="n">
        <f aca="false">G1135</f>
        <v>1</v>
      </c>
      <c r="H1236" s="49" t="n">
        <f aca="false">IF($G1236&lt;&gt;"",G1236,"")</f>
        <v>1</v>
      </c>
      <c r="I1236" s="169"/>
      <c r="J1236" s="170"/>
      <c r="K1236" s="171" t="n">
        <f aca="false">IF($B1236&lt;&gt;"",IF(I1236,(INDEX(P$1223:Q$1226,MATCH(H1236,P$1223:P$1226),2)/I1236)*1000,0),"")</f>
        <v>0</v>
      </c>
      <c r="L1236" s="171" t="n">
        <f aca="false">IF(Q$11&lt;&gt;"",IF($B1236&lt;&gt;"",K1236-J1236,""),"")</f>
        <v>0</v>
      </c>
      <c r="M1236" s="172" t="n">
        <f aca="false">IF(B1236&lt;&gt;"",RANK(L1236,L$1223:L$1322),"")</f>
        <v>1</v>
      </c>
      <c r="N1236" s="172" t="str">
        <f aca="false">IF(B1236&lt;&gt;"",'Classement Général'!BM24,"")</f>
        <v/>
      </c>
      <c r="O1236" s="172" t="n">
        <f aca="false">IF(B125&lt;&gt;"",'Calculs (M1..M20)'!A27,"")</f>
        <v>17</v>
      </c>
      <c r="P1236" s="0"/>
      <c r="Q1236" s="0"/>
      <c r="R1236" s="0"/>
      <c r="S1236" s="0"/>
      <c r="T1236" s="0"/>
      <c r="U1236" s="0"/>
      <c r="V1236" s="0"/>
      <c r="AH1236" s="49" t="n">
        <f aca="false">IF($G1236&lt;&gt;"",AG1236,"")</f>
        <v>0</v>
      </c>
      <c r="AI1236" s="169"/>
      <c r="AJ1236" s="170"/>
    </row>
    <row r="1237" customFormat="false" ht="13" hidden="true" customHeight="false" outlineLevel="0" collapsed="false">
      <c r="A1237" s="0"/>
      <c r="B1237" s="167" t="str">
        <f aca="false">IF(B1136&lt;&gt;"",B1136,"")</f>
        <v>Arnaud LEGER</v>
      </c>
      <c r="C1237" s="116" t="n">
        <f aca="false">IF(C1136&lt;&gt;"",C1136,"")</f>
        <v>15</v>
      </c>
      <c r="D1237" s="116" t="str">
        <f aca="false">IF(D1136&lt;&gt;"",D1136,"")</f>
        <v>2.4GHz</v>
      </c>
      <c r="E1237" s="116" t="str">
        <f aca="false">IF(E1136&lt;&gt;"",E1136,"")</f>
        <v/>
      </c>
      <c r="F1237" s="116" t="n">
        <v>13</v>
      </c>
      <c r="G1237" s="168" t="n">
        <f aca="false">G1136</f>
        <v>1</v>
      </c>
      <c r="H1237" s="49" t="n">
        <f aca="false">IF($G1237&lt;&gt;"",G1237,"")</f>
        <v>1</v>
      </c>
      <c r="I1237" s="169"/>
      <c r="J1237" s="170"/>
      <c r="K1237" s="171" t="n">
        <f aca="false">IF($B1237&lt;&gt;"",IF(I1237,(INDEX(P$1223:Q$1226,MATCH(H1237,P$1223:P$1226),2)/I1237)*1000,0),"")</f>
        <v>0</v>
      </c>
      <c r="L1237" s="171" t="n">
        <f aca="false">IF(Q$11&lt;&gt;"",IF($B1237&lt;&gt;"",K1237-J1237,""),"")</f>
        <v>0</v>
      </c>
      <c r="M1237" s="172" t="n">
        <f aca="false">IF(B1237&lt;&gt;"",RANK(L1237,L$1223:L$1322),"")</f>
        <v>1</v>
      </c>
      <c r="N1237" s="172" t="str">
        <f aca="false">IF(B1237&lt;&gt;"",'Classement Général'!BM25,"")</f>
        <v/>
      </c>
      <c r="O1237" s="172" t="n">
        <f aca="false">IF(B126&lt;&gt;"",'Calculs (M1..M20)'!A28,"")</f>
        <v>7</v>
      </c>
      <c r="P1237" s="0"/>
      <c r="Q1237" s="0"/>
      <c r="R1237" s="0"/>
      <c r="S1237" s="0"/>
      <c r="T1237" s="0"/>
      <c r="U1237" s="0"/>
      <c r="V1237" s="0"/>
      <c r="AH1237" s="49" t="n">
        <f aca="false">IF($G1237&lt;&gt;"",AG1237,"")</f>
        <v>0</v>
      </c>
      <c r="AI1237" s="169"/>
      <c r="AJ1237" s="170"/>
    </row>
    <row r="1238" customFormat="false" ht="13" hidden="true" customHeight="false" outlineLevel="0" collapsed="false">
      <c r="A1238" s="0"/>
      <c r="B1238" s="167" t="str">
        <f aca="false">IF(B1137&lt;&gt;"",B1137,"")</f>
        <v>Thierry POIGNARD</v>
      </c>
      <c r="C1238" s="116" t="n">
        <f aca="false">IF(C1137&lt;&gt;"",C1137,"")</f>
        <v>16</v>
      </c>
      <c r="D1238" s="116" t="str">
        <f aca="false">IF(D1137&lt;&gt;"",D1137,"")</f>
        <v>2.4GHz</v>
      </c>
      <c r="E1238" s="116" t="str">
        <f aca="false">IF(E1137&lt;&gt;"",E1137,"")</f>
        <v/>
      </c>
      <c r="F1238" s="116" t="n">
        <v>13</v>
      </c>
      <c r="G1238" s="168" t="n">
        <f aca="false">G1137</f>
        <v>1</v>
      </c>
      <c r="H1238" s="49" t="n">
        <f aca="false">IF($G1238&lt;&gt;"",G1238,"")</f>
        <v>1</v>
      </c>
      <c r="I1238" s="169"/>
      <c r="J1238" s="170"/>
      <c r="K1238" s="171" t="n">
        <f aca="false">IF($B1238&lt;&gt;"",IF(I1238,(INDEX(P$1223:Q$1226,MATCH(H1238,P$1223:P$1226),2)/I1238)*1000,0),"")</f>
        <v>0</v>
      </c>
      <c r="L1238" s="171" t="n">
        <f aca="false">IF(Q$11&lt;&gt;"",IF($B1238&lt;&gt;"",K1238-J1238,""),"")</f>
        <v>0</v>
      </c>
      <c r="M1238" s="172" t="n">
        <f aca="false">IF(B1238&lt;&gt;"",RANK(L1238,L$1223:L$1322),"")</f>
        <v>1</v>
      </c>
      <c r="N1238" s="172" t="str">
        <f aca="false">IF(B1238&lt;&gt;"",'Classement Général'!BM26,"")</f>
        <v/>
      </c>
      <c r="O1238" s="172" t="n">
        <f aca="false">IF(B127&lt;&gt;"",'Calculs (M1..M20)'!A29,"")</f>
        <v>13</v>
      </c>
      <c r="P1238" s="0"/>
      <c r="Q1238" s="0"/>
      <c r="R1238" s="0"/>
      <c r="S1238" s="0"/>
      <c r="T1238" s="0"/>
      <c r="U1238" s="0"/>
      <c r="V1238" s="0"/>
      <c r="AH1238" s="49" t="n">
        <f aca="false">IF($G1238&lt;&gt;"",AG1238,"")</f>
        <v>0</v>
      </c>
      <c r="AI1238" s="169"/>
      <c r="AJ1238" s="170"/>
    </row>
    <row r="1239" customFormat="false" ht="13" hidden="true" customHeight="false" outlineLevel="0" collapsed="false">
      <c r="A1239" s="0"/>
      <c r="B1239" s="167" t="str">
        <f aca="false">IF(B1138&lt;&gt;"",B1138,"")</f>
        <v>Joel MARIN</v>
      </c>
      <c r="C1239" s="116" t="n">
        <f aca="false">IF(C1138&lt;&gt;"",C1138,"")</f>
        <v>17</v>
      </c>
      <c r="D1239" s="116" t="str">
        <f aca="false">IF(D1138&lt;&gt;"",D1138,"")</f>
        <v>2.4GHz</v>
      </c>
      <c r="E1239" s="116" t="str">
        <f aca="false">IF(E1138&lt;&gt;"",E1138,"")</f>
        <v/>
      </c>
      <c r="F1239" s="116" t="n">
        <v>13</v>
      </c>
      <c r="G1239" s="168" t="n">
        <f aca="false">G1138</f>
        <v>1</v>
      </c>
      <c r="H1239" s="49" t="n">
        <f aca="false">IF($G1239&lt;&gt;"",G1239,"")</f>
        <v>1</v>
      </c>
      <c r="I1239" s="169"/>
      <c r="J1239" s="170"/>
      <c r="K1239" s="171" t="n">
        <f aca="false">IF($B1239&lt;&gt;"",IF(I1239,(INDEX(P$1223:Q$1226,MATCH(H1239,P$1223:P$1226),2)/I1239)*1000,0),"")</f>
        <v>0</v>
      </c>
      <c r="L1239" s="171" t="n">
        <f aca="false">IF(Q$11&lt;&gt;"",IF($B1239&lt;&gt;"",K1239-J1239,""),"")</f>
        <v>0</v>
      </c>
      <c r="M1239" s="172" t="n">
        <f aca="false">IF(B1239&lt;&gt;"",RANK(L1239,L$1223:L$1322),"")</f>
        <v>1</v>
      </c>
      <c r="N1239" s="172" t="str">
        <f aca="false">IF(B1239&lt;&gt;"",'Classement Général'!BM27,"")</f>
        <v/>
      </c>
      <c r="O1239" s="172" t="n">
        <f aca="false">IF(B128&lt;&gt;"",'Calculs (M1..M20)'!A30,"")</f>
        <v>16</v>
      </c>
      <c r="P1239" s="0"/>
      <c r="Q1239" s="0"/>
      <c r="R1239" s="0"/>
      <c r="S1239" s="0"/>
      <c r="T1239" s="0"/>
      <c r="U1239" s="0"/>
      <c r="V1239" s="0"/>
      <c r="AH1239" s="49" t="n">
        <f aca="false">IF($G1239&lt;&gt;"",AG1239,"")</f>
        <v>0</v>
      </c>
      <c r="AI1239" s="169"/>
      <c r="AJ1239" s="170"/>
    </row>
    <row r="1240" customFormat="false" ht="13" hidden="true" customHeight="false" outlineLevel="0" collapsed="false">
      <c r="A1240" s="0"/>
      <c r="B1240" s="167" t="str">
        <f aca="false">IF(B1139&lt;&gt;"",B1139,"")</f>
        <v>Matthieu MERVELET</v>
      </c>
      <c r="C1240" s="116" t="n">
        <f aca="false">IF(C1139&lt;&gt;"",C1139,"")</f>
        <v>18</v>
      </c>
      <c r="D1240" s="116" t="str">
        <f aca="false">IF(D1139&lt;&gt;"",D1139,"")</f>
        <v>2.4GHz</v>
      </c>
      <c r="E1240" s="116" t="str">
        <f aca="false">IF(E1139&lt;&gt;"",E1139,"")</f>
        <v/>
      </c>
      <c r="F1240" s="116" t="n">
        <v>13</v>
      </c>
      <c r="G1240" s="168" t="n">
        <f aca="false">G1139</f>
        <v>1</v>
      </c>
      <c r="H1240" s="49" t="n">
        <f aca="false">IF($G1240&lt;&gt;"",G1240,"")</f>
        <v>1</v>
      </c>
      <c r="I1240" s="169"/>
      <c r="J1240" s="170"/>
      <c r="K1240" s="171" t="n">
        <f aca="false">IF($B1240&lt;&gt;"",IF(I1240,(INDEX(P$1223:Q$1226,MATCH(H1240,P$1223:P$1226),2)/I1240)*1000,0),"")</f>
        <v>0</v>
      </c>
      <c r="L1240" s="171" t="n">
        <f aca="false">IF(Q$11&lt;&gt;"",IF($B1240&lt;&gt;"",K1240-J1240,""),"")</f>
        <v>0</v>
      </c>
      <c r="M1240" s="172" t="n">
        <f aca="false">IF(B1240&lt;&gt;"",RANK(L1240,L$1223:L$1322),"")</f>
        <v>1</v>
      </c>
      <c r="N1240" s="172" t="str">
        <f aca="false">IF(B1240&lt;&gt;"",'Classement Général'!BM28,"")</f>
        <v/>
      </c>
      <c r="O1240" s="172" t="n">
        <f aca="false">IF(B129&lt;&gt;"",'Calculs (M1..M20)'!A31,"")</f>
        <v>2</v>
      </c>
      <c r="P1240" s="0"/>
      <c r="Q1240" s="0"/>
      <c r="R1240" s="0"/>
      <c r="S1240" s="0"/>
      <c r="T1240" s="0"/>
      <c r="U1240" s="0"/>
      <c r="V1240" s="0"/>
      <c r="AH1240" s="49" t="n">
        <f aca="false">IF($G1240&lt;&gt;"",AG1240,"")</f>
        <v>0</v>
      </c>
      <c r="AI1240" s="169"/>
      <c r="AJ1240" s="170"/>
    </row>
    <row r="1241" customFormat="false" ht="13" hidden="true" customHeight="false" outlineLevel="0" collapsed="false">
      <c r="A1241" s="0"/>
      <c r="B1241" s="167" t="str">
        <f aca="false">IF(B1140&lt;&gt;"",B1140,"")</f>
        <v>Gabriel MANTEL</v>
      </c>
      <c r="C1241" s="116" t="n">
        <f aca="false">IF(C1140&lt;&gt;"",C1140,"")</f>
        <v>19</v>
      </c>
      <c r="D1241" s="116" t="str">
        <f aca="false">IF(D1140&lt;&gt;"",D1140,"")</f>
        <v>2.4GHz</v>
      </c>
      <c r="E1241" s="116" t="str">
        <f aca="false">IF(E1140&lt;&gt;"",E1140,"")</f>
        <v/>
      </c>
      <c r="F1241" s="116" t="n">
        <v>13</v>
      </c>
      <c r="G1241" s="168" t="n">
        <f aca="false">G1140</f>
        <v>1</v>
      </c>
      <c r="H1241" s="49" t="n">
        <f aca="false">IF($G1241&lt;&gt;"",G1241,"")</f>
        <v>1</v>
      </c>
      <c r="I1241" s="169"/>
      <c r="J1241" s="170"/>
      <c r="K1241" s="171" t="n">
        <f aca="false">IF($B1241&lt;&gt;"",IF(I1241,(INDEX(P$1223:Q$1226,MATCH(H1241,P$1223:P$1226),2)/I1241)*1000,0),"")</f>
        <v>0</v>
      </c>
      <c r="L1241" s="171" t="n">
        <f aca="false">IF(Q$11&lt;&gt;"",IF($B1241&lt;&gt;"",K1241-J1241,""),"")</f>
        <v>0</v>
      </c>
      <c r="M1241" s="172" t="n">
        <f aca="false">IF(B1241&lt;&gt;"",RANK(L1241,L$1223:L$1322),"")</f>
        <v>1</v>
      </c>
      <c r="N1241" s="172" t="str">
        <f aca="false">IF(B1241&lt;&gt;"",'Classement Général'!BM29,"")</f>
        <v/>
      </c>
      <c r="O1241" s="172" t="n">
        <f aca="false">IF(B130&lt;&gt;"",'Calculs (M1..M20)'!A32,"")</f>
        <v>21</v>
      </c>
      <c r="P1241" s="0"/>
      <c r="Q1241" s="0"/>
      <c r="R1241" s="0"/>
      <c r="S1241" s="0"/>
      <c r="T1241" s="0"/>
      <c r="U1241" s="0"/>
      <c r="V1241" s="0"/>
      <c r="AH1241" s="49" t="n">
        <f aca="false">IF($G1241&lt;&gt;"",AG1241,"")</f>
        <v>0</v>
      </c>
      <c r="AI1241" s="169"/>
      <c r="AJ1241" s="170"/>
    </row>
    <row r="1242" customFormat="false" ht="13" hidden="true" customHeight="false" outlineLevel="0" collapsed="false">
      <c r="A1242" s="0"/>
      <c r="B1242" s="167" t="str">
        <f aca="false">IF(B1141&lt;&gt;"",B1141,"")</f>
        <v>Sylvain PFEFFERKORN</v>
      </c>
      <c r="C1242" s="116" t="n">
        <f aca="false">IF(C1141&lt;&gt;"",C1141,"")</f>
        <v>20</v>
      </c>
      <c r="D1242" s="116" t="str">
        <f aca="false">IF(D1141&lt;&gt;"",D1141,"")</f>
        <v>2.4GHz</v>
      </c>
      <c r="E1242" s="116" t="str">
        <f aca="false">IF(E1141&lt;&gt;"",E1141,"")</f>
        <v/>
      </c>
      <c r="F1242" s="116" t="n">
        <v>13</v>
      </c>
      <c r="G1242" s="168" t="n">
        <f aca="false">G1141</f>
        <v>1</v>
      </c>
      <c r="H1242" s="49" t="n">
        <f aca="false">IF($G1242&lt;&gt;"",G1242,"")</f>
        <v>1</v>
      </c>
      <c r="I1242" s="169"/>
      <c r="J1242" s="170"/>
      <c r="K1242" s="171" t="n">
        <f aca="false">IF($B1242&lt;&gt;"",IF(I1242,(INDEX(P$1223:Q$1226,MATCH(H1242,P$1223:P$1226),2)/I1242)*1000,0),"")</f>
        <v>0</v>
      </c>
      <c r="L1242" s="171" t="n">
        <f aca="false">IF(Q$11&lt;&gt;"",IF($B1242&lt;&gt;"",K1242-J1242,""),"")</f>
        <v>0</v>
      </c>
      <c r="M1242" s="172" t="n">
        <f aca="false">IF(B1242&lt;&gt;"",RANK(L1242,L$1223:L$1322),"")</f>
        <v>1</v>
      </c>
      <c r="N1242" s="172" t="str">
        <f aca="false">IF(B1242&lt;&gt;"",'Classement Général'!BM30,"")</f>
        <v/>
      </c>
      <c r="O1242" s="172" t="n">
        <f aca="false">IF(B131&lt;&gt;"",'Calculs (M1..M20)'!A33,"")</f>
        <v>19</v>
      </c>
      <c r="P1242" s="0"/>
      <c r="Q1242" s="0"/>
      <c r="R1242" s="0"/>
      <c r="S1242" s="0"/>
      <c r="T1242" s="0"/>
      <c r="U1242" s="0"/>
      <c r="V1242" s="0"/>
      <c r="AH1242" s="49" t="n">
        <f aca="false">IF($G1242&lt;&gt;"",AG1242,"")</f>
        <v>0</v>
      </c>
      <c r="AI1242" s="169"/>
      <c r="AJ1242" s="170"/>
    </row>
    <row r="1243" customFormat="false" ht="13" hidden="true" customHeight="false" outlineLevel="0" collapsed="false">
      <c r="A1243" s="0"/>
      <c r="B1243" s="167" t="str">
        <f aca="false">IF(B1142&lt;&gt;"",B1142,"")</f>
        <v>Frederic HOURS</v>
      </c>
      <c r="C1243" s="116" t="n">
        <f aca="false">IF(C1142&lt;&gt;"",C1142,"")</f>
        <v>21</v>
      </c>
      <c r="D1243" s="116" t="str">
        <f aca="false">IF(D1142&lt;&gt;"",D1142,"")</f>
        <v>2.4GHz</v>
      </c>
      <c r="E1243" s="116" t="str">
        <f aca="false">IF(E1142&lt;&gt;"",E1142,"")</f>
        <v/>
      </c>
      <c r="F1243" s="116" t="n">
        <v>13</v>
      </c>
      <c r="G1243" s="168" t="n">
        <f aca="false">G1142</f>
        <v>1</v>
      </c>
      <c r="H1243" s="49" t="n">
        <f aca="false">IF($G1243&lt;&gt;"",G1243,"")</f>
        <v>1</v>
      </c>
      <c r="I1243" s="169"/>
      <c r="J1243" s="170"/>
      <c r="K1243" s="171" t="n">
        <f aca="false">IF($B1243&lt;&gt;"",IF(I1243,(INDEX(P$1223:Q$1226,MATCH(H1243,P$1223:P$1226),2)/I1243)*1000,0),"")</f>
        <v>0</v>
      </c>
      <c r="L1243" s="171" t="n">
        <f aca="false">IF(Q$11&lt;&gt;"",IF($B1243&lt;&gt;"",K1243-J1243,""),"")</f>
        <v>0</v>
      </c>
      <c r="M1243" s="172" t="n">
        <f aca="false">IF(B1243&lt;&gt;"",RANK(L1243,L$1223:L$1322),"")</f>
        <v>1</v>
      </c>
      <c r="N1243" s="172" t="str">
        <f aca="false">IF(B1243&lt;&gt;"",'Classement Général'!BM31,"")</f>
        <v/>
      </c>
      <c r="O1243" s="172" t="n">
        <f aca="false">IF(B132&lt;&gt;"",'Calculs (M1..M20)'!A34,"")</f>
        <v>9</v>
      </c>
      <c r="P1243" s="0"/>
      <c r="Q1243" s="0"/>
      <c r="R1243" s="0"/>
      <c r="S1243" s="0"/>
      <c r="T1243" s="0"/>
      <c r="U1243" s="0"/>
      <c r="V1243" s="0"/>
      <c r="AH1243" s="49" t="n">
        <f aca="false">IF($G1243&lt;&gt;"",AG1243,"")</f>
        <v>0</v>
      </c>
      <c r="AI1243" s="169"/>
      <c r="AJ1243" s="170"/>
    </row>
    <row r="1244" customFormat="false" ht="13" hidden="true" customHeight="false" outlineLevel="0" collapsed="false">
      <c r="A1244" s="0"/>
      <c r="B1244" s="167" t="str">
        <f aca="false">IF(B1143&lt;&gt;"",B1143,"")</f>
        <v>Sébastien LANES</v>
      </c>
      <c r="C1244" s="116" t="n">
        <f aca="false">IF(C1143&lt;&gt;"",C1143,"")</f>
        <v>22</v>
      </c>
      <c r="D1244" s="116" t="str">
        <f aca="false">IF(D1143&lt;&gt;"",D1143,"")</f>
        <v>2.4GHz</v>
      </c>
      <c r="E1244" s="116" t="str">
        <f aca="false">IF(E1143&lt;&gt;"",E1143,"")</f>
        <v/>
      </c>
      <c r="F1244" s="116" t="n">
        <v>13</v>
      </c>
      <c r="G1244" s="168" t="n">
        <f aca="false">G1143</f>
        <v>1</v>
      </c>
      <c r="H1244" s="49" t="n">
        <f aca="false">IF($G1244&lt;&gt;"",G1244,"")</f>
        <v>1</v>
      </c>
      <c r="I1244" s="169"/>
      <c r="J1244" s="170"/>
      <c r="K1244" s="171" t="n">
        <f aca="false">IF($B1244&lt;&gt;"",IF(I1244,(INDEX(P$1223:Q$1226,MATCH(H1244,P$1223:P$1226),2)/I1244)*1000,0),"")</f>
        <v>0</v>
      </c>
      <c r="L1244" s="171" t="n">
        <f aca="false">IF(Q$11&lt;&gt;"",IF($B1244&lt;&gt;"",K1244-J1244,""),"")</f>
        <v>0</v>
      </c>
      <c r="M1244" s="172" t="n">
        <f aca="false">IF(B1244&lt;&gt;"",RANK(L1244,L$1223:L$1322),"")</f>
        <v>1</v>
      </c>
      <c r="N1244" s="172" t="str">
        <f aca="false">IF(B1244&lt;&gt;"",'Classement Général'!BM32,"")</f>
        <v/>
      </c>
      <c r="O1244" s="172" t="n">
        <f aca="false">IF(B133&lt;&gt;"",'Calculs (M1..M20)'!A35,"")</f>
        <v>4</v>
      </c>
      <c r="P1244" s="0"/>
      <c r="Q1244" s="0"/>
      <c r="R1244" s="0"/>
      <c r="S1244" s="0"/>
      <c r="T1244" s="0"/>
      <c r="U1244" s="0"/>
      <c r="V1244" s="0"/>
      <c r="AH1244" s="49" t="n">
        <f aca="false">IF($G1244&lt;&gt;"",AG1244,"")</f>
        <v>0</v>
      </c>
      <c r="AI1244" s="169"/>
      <c r="AJ1244" s="170"/>
    </row>
    <row r="1245" customFormat="false" ht="13" hidden="true" customHeight="false" outlineLevel="0" collapsed="false">
      <c r="A1245" s="0"/>
      <c r="B1245" s="167" t="str">
        <f aca="false">IF(B1144&lt;&gt;"",B1144,"")</f>
        <v/>
      </c>
      <c r="C1245" s="116" t="str">
        <f aca="false">IF(C1144&lt;&gt;"",C1144,"")</f>
        <v/>
      </c>
      <c r="D1245" s="116" t="str">
        <f aca="false">IF(D1144&lt;&gt;"",D1144,"")</f>
        <v/>
      </c>
      <c r="E1245" s="116" t="str">
        <f aca="false">IF(E1144&lt;&gt;"",E1144,"")</f>
        <v/>
      </c>
      <c r="F1245" s="116" t="n">
        <v>13</v>
      </c>
      <c r="G1245" s="168" t="n">
        <f aca="false">G1144</f>
        <v>1</v>
      </c>
      <c r="H1245" s="49" t="n">
        <f aca="false">IF($G1245&lt;&gt;"",G1245,"")</f>
        <v>1</v>
      </c>
      <c r="I1245" s="169"/>
      <c r="J1245" s="170"/>
      <c r="K1245" s="171" t="str">
        <f aca="false">IF($B1245&lt;&gt;"",IF(I1245,(INDEX(P$1223:Q$1226,MATCH(H1245,P$1223:P$1226),2)/I1245)*1000,0),"")</f>
        <v/>
      </c>
      <c r="L1245" s="171" t="str">
        <f aca="false">IF(Q$11&lt;&gt;"",IF($B1245&lt;&gt;"",K1245-J1245,""),"")</f>
        <v/>
      </c>
      <c r="M1245" s="172" t="str">
        <f aca="false">IF(B1245&lt;&gt;"",RANK(L1245,L$1223:L$1322),"")</f>
        <v/>
      </c>
      <c r="N1245" s="172" t="str">
        <f aca="false">IF(B1245&lt;&gt;"",'Classement Général'!BM33,"")</f>
        <v/>
      </c>
      <c r="O1245" s="172" t="str">
        <f aca="false">IF(B134&lt;&gt;"",'Calculs (M1..M20)'!A36,"")</f>
        <v/>
      </c>
      <c r="P1245" s="0"/>
      <c r="Q1245" s="0"/>
      <c r="R1245" s="0"/>
      <c r="S1245" s="0"/>
      <c r="T1245" s="0"/>
      <c r="U1245" s="0"/>
      <c r="V1245" s="0"/>
      <c r="AH1245" s="49" t="n">
        <f aca="false">IF($G1245&lt;&gt;"",AG1245,"")</f>
        <v>0</v>
      </c>
      <c r="AI1245" s="169"/>
      <c r="AJ1245" s="170"/>
    </row>
    <row r="1246" customFormat="false" ht="13" hidden="true" customHeight="false" outlineLevel="0" collapsed="false">
      <c r="A1246" s="0"/>
      <c r="B1246" s="167" t="str">
        <f aca="false">IF(B1145&lt;&gt;"",B1145,"")</f>
        <v/>
      </c>
      <c r="C1246" s="116" t="str">
        <f aca="false">IF(C1145&lt;&gt;"",C1145,"")</f>
        <v/>
      </c>
      <c r="D1246" s="116" t="str">
        <f aca="false">IF(D1145&lt;&gt;"",D1145,"")</f>
        <v/>
      </c>
      <c r="E1246" s="116" t="str">
        <f aca="false">IF(E1145&lt;&gt;"",E1145,"")</f>
        <v/>
      </c>
      <c r="F1246" s="116" t="n">
        <v>13</v>
      </c>
      <c r="G1246" s="168" t="n">
        <f aca="false">G1145</f>
        <v>1</v>
      </c>
      <c r="H1246" s="49" t="n">
        <f aca="false">IF($G1246&lt;&gt;"",G1246,"")</f>
        <v>1</v>
      </c>
      <c r="I1246" s="169"/>
      <c r="J1246" s="170"/>
      <c r="K1246" s="171" t="str">
        <f aca="false">IF($B1246&lt;&gt;"",IF(I1246,(INDEX(P$1223:Q$1226,MATCH(H1246,P$1223:P$1226),2)/I1246)*1000,0),"")</f>
        <v/>
      </c>
      <c r="L1246" s="171" t="str">
        <f aca="false">IF(Q$11&lt;&gt;"",IF($B1246&lt;&gt;"",K1246-J1246,""),"")</f>
        <v/>
      </c>
      <c r="M1246" s="172" t="str">
        <f aca="false">IF(B1246&lt;&gt;"",RANK(L1246,L$1223:L$1322),"")</f>
        <v/>
      </c>
      <c r="N1246" s="172" t="str">
        <f aca="false">IF(B1246&lt;&gt;"",'Classement Général'!BM34,"")</f>
        <v/>
      </c>
      <c r="O1246" s="172" t="str">
        <f aca="false">IF(B135&lt;&gt;"",'Calculs (M1..M20)'!A37,"")</f>
        <v/>
      </c>
      <c r="P1246" s="0"/>
      <c r="Q1246" s="0"/>
      <c r="R1246" s="0"/>
      <c r="S1246" s="0"/>
      <c r="T1246" s="0"/>
      <c r="U1246" s="0"/>
      <c r="V1246" s="0"/>
      <c r="AH1246" s="49" t="n">
        <f aca="false">IF($G1246&lt;&gt;"",AG1246,"")</f>
        <v>0</v>
      </c>
      <c r="AI1246" s="169"/>
      <c r="AJ1246" s="170"/>
    </row>
    <row r="1247" customFormat="false" ht="13" hidden="true" customHeight="false" outlineLevel="0" collapsed="false">
      <c r="A1247" s="0"/>
      <c r="B1247" s="167" t="str">
        <f aca="false">IF(B1146&lt;&gt;"",B1146,"")</f>
        <v/>
      </c>
      <c r="C1247" s="116" t="str">
        <f aca="false">IF(C1146&lt;&gt;"",C1146,"")</f>
        <v/>
      </c>
      <c r="D1247" s="116" t="str">
        <f aca="false">IF(D1146&lt;&gt;"",D1146,"")</f>
        <v/>
      </c>
      <c r="E1247" s="116" t="str">
        <f aca="false">IF(E1146&lt;&gt;"",E1146,"")</f>
        <v/>
      </c>
      <c r="F1247" s="116" t="n">
        <v>13</v>
      </c>
      <c r="G1247" s="168" t="n">
        <f aca="false">G1146</f>
        <v>1</v>
      </c>
      <c r="H1247" s="49" t="n">
        <f aca="false">IF($G1247&lt;&gt;"",G1247,"")</f>
        <v>1</v>
      </c>
      <c r="I1247" s="169"/>
      <c r="J1247" s="170"/>
      <c r="K1247" s="171" t="str">
        <f aca="false">IF($B1247&lt;&gt;"",IF(I1247,(INDEX(P$1223:Q$1226,MATCH(H1247,P$1223:P$1226),2)/I1247)*1000,0),"")</f>
        <v/>
      </c>
      <c r="L1247" s="171" t="str">
        <f aca="false">IF(Q$11&lt;&gt;"",IF($B1247&lt;&gt;"",K1247-J1247,""),"")</f>
        <v/>
      </c>
      <c r="M1247" s="172" t="str">
        <f aca="false">IF(B1247&lt;&gt;"",RANK(L1247,L$1223:L$1322),"")</f>
        <v/>
      </c>
      <c r="N1247" s="172" t="str">
        <f aca="false">IF(B1247&lt;&gt;"",'Classement Général'!BM35,"")</f>
        <v/>
      </c>
      <c r="O1247" s="172" t="str">
        <f aca="false">IF(B136&lt;&gt;"",'Calculs (M1..M20)'!A38,"")</f>
        <v/>
      </c>
      <c r="P1247" s="0"/>
      <c r="Q1247" s="0"/>
      <c r="R1247" s="0"/>
      <c r="S1247" s="0"/>
      <c r="T1247" s="0"/>
      <c r="U1247" s="0"/>
      <c r="V1247" s="0"/>
      <c r="AH1247" s="49" t="n">
        <f aca="false">IF($G1247&lt;&gt;"",AG1247,"")</f>
        <v>0</v>
      </c>
      <c r="AI1247" s="169"/>
      <c r="AJ1247" s="170"/>
    </row>
    <row r="1248" customFormat="false" ht="13" hidden="true" customHeight="false" outlineLevel="0" collapsed="false">
      <c r="A1248" s="0"/>
      <c r="B1248" s="167" t="str">
        <f aca="false">IF(B1147&lt;&gt;"",B1147,"")</f>
        <v/>
      </c>
      <c r="C1248" s="116" t="str">
        <f aca="false">IF(C1147&lt;&gt;"",C1147,"")</f>
        <v/>
      </c>
      <c r="D1248" s="116" t="str">
        <f aca="false">IF(D1147&lt;&gt;"",D1147,"")</f>
        <v/>
      </c>
      <c r="E1248" s="116" t="str">
        <f aca="false">IF(E1147&lt;&gt;"",E1147,"")</f>
        <v/>
      </c>
      <c r="F1248" s="116" t="n">
        <v>13</v>
      </c>
      <c r="G1248" s="168" t="n">
        <f aca="false">G1147</f>
        <v>1</v>
      </c>
      <c r="H1248" s="49" t="n">
        <f aca="false">IF($G1248&lt;&gt;"",G1248,"")</f>
        <v>1</v>
      </c>
      <c r="I1248" s="169"/>
      <c r="J1248" s="170"/>
      <c r="K1248" s="171" t="str">
        <f aca="false">IF($B1248&lt;&gt;"",IF(I1248,(INDEX(P$1223:Q$1226,MATCH(H1248,P$1223:P$1226),2)/I1248)*1000,0),"")</f>
        <v/>
      </c>
      <c r="L1248" s="171" t="str">
        <f aca="false">IF(Q$11&lt;&gt;"",IF($B1248&lt;&gt;"",K1248-J1248,""),"")</f>
        <v/>
      </c>
      <c r="M1248" s="172" t="str">
        <f aca="false">IF(B1248&lt;&gt;"",RANK(L1248,L$1223:L$1322),"")</f>
        <v/>
      </c>
      <c r="N1248" s="172" t="str">
        <f aca="false">IF(B1248&lt;&gt;"",'Classement Général'!BM36,"")</f>
        <v/>
      </c>
      <c r="O1248" s="172" t="str">
        <f aca="false">IF(B137&lt;&gt;"",'Calculs (M1..M20)'!A39,"")</f>
        <v/>
      </c>
      <c r="P1248" s="0"/>
      <c r="Q1248" s="0"/>
      <c r="R1248" s="0"/>
      <c r="S1248" s="0"/>
      <c r="T1248" s="0"/>
      <c r="U1248" s="0"/>
      <c r="V1248" s="0"/>
      <c r="AH1248" s="49" t="n">
        <f aca="false">IF($G1248&lt;&gt;"",AG1248,"")</f>
        <v>0</v>
      </c>
      <c r="AI1248" s="169"/>
      <c r="AJ1248" s="170"/>
    </row>
    <row r="1249" customFormat="false" ht="13" hidden="true" customHeight="false" outlineLevel="0" collapsed="false">
      <c r="A1249" s="0"/>
      <c r="B1249" s="167" t="str">
        <f aca="false">IF(B1148&lt;&gt;"",B1148,"")</f>
        <v/>
      </c>
      <c r="C1249" s="116" t="str">
        <f aca="false">IF(C1148&lt;&gt;"",C1148,"")</f>
        <v/>
      </c>
      <c r="D1249" s="116" t="str">
        <f aca="false">IF(D1148&lt;&gt;"",D1148,"")</f>
        <v/>
      </c>
      <c r="E1249" s="116" t="str">
        <f aca="false">IF(E1148&lt;&gt;"",E1148,"")</f>
        <v/>
      </c>
      <c r="F1249" s="116" t="n">
        <v>13</v>
      </c>
      <c r="G1249" s="168" t="n">
        <f aca="false">G1148</f>
        <v>1</v>
      </c>
      <c r="H1249" s="49" t="n">
        <f aca="false">IF($G1249&lt;&gt;"",G1249,"")</f>
        <v>1</v>
      </c>
      <c r="I1249" s="169"/>
      <c r="J1249" s="170"/>
      <c r="K1249" s="171" t="str">
        <f aca="false">IF($B1249&lt;&gt;"",IF(I1249,(INDEX(P$1223:Q$1226,MATCH(H1249,P$1223:P$1226),2)/I1249)*1000,0),"")</f>
        <v/>
      </c>
      <c r="L1249" s="171" t="str">
        <f aca="false">IF(Q$11&lt;&gt;"",IF($B1249&lt;&gt;"",K1249-J1249,""),"")</f>
        <v/>
      </c>
      <c r="M1249" s="172" t="str">
        <f aca="false">IF(B1249&lt;&gt;"",RANK(L1249,L$1223:L$1322),"")</f>
        <v/>
      </c>
      <c r="N1249" s="172" t="str">
        <f aca="false">IF(B1249&lt;&gt;"",'Classement Général'!BM37,"")</f>
        <v/>
      </c>
      <c r="O1249" s="172" t="str">
        <f aca="false">IF(B138&lt;&gt;"",'Calculs (M1..M20)'!A40,"")</f>
        <v/>
      </c>
      <c r="P1249" s="0"/>
      <c r="Q1249" s="0"/>
      <c r="R1249" s="0"/>
      <c r="S1249" s="0"/>
      <c r="T1249" s="0"/>
      <c r="U1249" s="0"/>
      <c r="V1249" s="0"/>
      <c r="AH1249" s="49" t="n">
        <f aca="false">IF($G1249&lt;&gt;"",AG1249,"")</f>
        <v>0</v>
      </c>
      <c r="AI1249" s="169"/>
      <c r="AJ1249" s="170"/>
    </row>
    <row r="1250" customFormat="false" ht="13" hidden="true" customHeight="false" outlineLevel="0" collapsed="false">
      <c r="A1250" s="0"/>
      <c r="B1250" s="167" t="str">
        <f aca="false">IF(B1149&lt;&gt;"",B1149,"")</f>
        <v/>
      </c>
      <c r="C1250" s="116" t="str">
        <f aca="false">IF(C1149&lt;&gt;"",C1149,"")</f>
        <v/>
      </c>
      <c r="D1250" s="116" t="str">
        <f aca="false">IF(D1149&lt;&gt;"",D1149,"")</f>
        <v/>
      </c>
      <c r="E1250" s="116" t="str">
        <f aca="false">IF(E1149&lt;&gt;"",E1149,"")</f>
        <v/>
      </c>
      <c r="F1250" s="116" t="n">
        <v>13</v>
      </c>
      <c r="G1250" s="168" t="n">
        <f aca="false">G1149</f>
        <v>1</v>
      </c>
      <c r="H1250" s="49" t="n">
        <f aca="false">IF($G1250&lt;&gt;"",G1250,"")</f>
        <v>1</v>
      </c>
      <c r="I1250" s="169"/>
      <c r="J1250" s="170"/>
      <c r="K1250" s="171" t="str">
        <f aca="false">IF($B1250&lt;&gt;"",IF(I1250,(INDEX(P$1223:Q$1226,MATCH(H1250,P$1223:P$1226),2)/I1250)*1000,0),"")</f>
        <v/>
      </c>
      <c r="L1250" s="171" t="str">
        <f aca="false">IF(Q$11&lt;&gt;"",IF($B1250&lt;&gt;"",K1250-J1250,""),"")</f>
        <v/>
      </c>
      <c r="M1250" s="172" t="str">
        <f aca="false">IF(B1250&lt;&gt;"",RANK(L1250,L$1223:L$1322),"")</f>
        <v/>
      </c>
      <c r="N1250" s="172" t="str">
        <f aca="false">IF(B1250&lt;&gt;"",'Classement Général'!BM38,"")</f>
        <v/>
      </c>
      <c r="O1250" s="172" t="str">
        <f aca="false">IF(B139&lt;&gt;"",'Calculs (M1..M20)'!A41,"")</f>
        <v/>
      </c>
      <c r="P1250" s="0"/>
      <c r="Q1250" s="0"/>
      <c r="R1250" s="0"/>
      <c r="S1250" s="0"/>
      <c r="T1250" s="0"/>
      <c r="U1250" s="0"/>
      <c r="V1250" s="0"/>
      <c r="AH1250" s="49" t="n">
        <f aca="false">IF($G1250&lt;&gt;"",AG1250,"")</f>
        <v>0</v>
      </c>
      <c r="AI1250" s="169"/>
      <c r="AJ1250" s="170"/>
    </row>
    <row r="1251" customFormat="false" ht="13" hidden="true" customHeight="false" outlineLevel="0" collapsed="false">
      <c r="A1251" s="0"/>
      <c r="B1251" s="167" t="str">
        <f aca="false">IF(B1150&lt;&gt;"",B1150,"")</f>
        <v/>
      </c>
      <c r="C1251" s="116" t="str">
        <f aca="false">IF(C1150&lt;&gt;"",C1150,"")</f>
        <v/>
      </c>
      <c r="D1251" s="116" t="str">
        <f aca="false">IF(D1150&lt;&gt;"",D1150,"")</f>
        <v/>
      </c>
      <c r="E1251" s="116" t="str">
        <f aca="false">IF(E1150&lt;&gt;"",E1150,"")</f>
        <v/>
      </c>
      <c r="F1251" s="116" t="n">
        <v>13</v>
      </c>
      <c r="G1251" s="168" t="n">
        <f aca="false">G1150</f>
        <v>1</v>
      </c>
      <c r="H1251" s="49" t="n">
        <f aca="false">IF($G1251&lt;&gt;"",G1251,"")</f>
        <v>1</v>
      </c>
      <c r="I1251" s="169"/>
      <c r="J1251" s="170"/>
      <c r="K1251" s="171" t="str">
        <f aca="false">IF($B1251&lt;&gt;"",IF(I1251,(INDEX(P$1223:Q$1226,MATCH(H1251,P$1223:P$1226),2)/I1251)*1000,0),"")</f>
        <v/>
      </c>
      <c r="L1251" s="171" t="str">
        <f aca="false">IF(Q$11&lt;&gt;"",IF($B1251&lt;&gt;"",K1251-J1251,""),"")</f>
        <v/>
      </c>
      <c r="M1251" s="172" t="str">
        <f aca="false">IF(B1251&lt;&gt;"",RANK(L1251,L$1223:L$1322),"")</f>
        <v/>
      </c>
      <c r="N1251" s="172" t="str">
        <f aca="false">IF(B1251&lt;&gt;"",'Classement Général'!BM39,"")</f>
        <v/>
      </c>
      <c r="O1251" s="172" t="str">
        <f aca="false">IF(B140&lt;&gt;"",'Calculs (M1..M20)'!A42,"")</f>
        <v/>
      </c>
      <c r="P1251" s="0"/>
      <c r="Q1251" s="0"/>
      <c r="R1251" s="0"/>
      <c r="S1251" s="0"/>
      <c r="T1251" s="0"/>
      <c r="U1251" s="0"/>
      <c r="V1251" s="0"/>
      <c r="AH1251" s="49" t="n">
        <f aca="false">IF($G1251&lt;&gt;"",AG1251,"")</f>
        <v>0</v>
      </c>
      <c r="AI1251" s="169"/>
      <c r="AJ1251" s="170"/>
    </row>
    <row r="1252" customFormat="false" ht="13" hidden="true" customHeight="false" outlineLevel="0" collapsed="false">
      <c r="A1252" s="0"/>
      <c r="B1252" s="167" t="str">
        <f aca="false">IF(B1151&lt;&gt;"",B1151,"")</f>
        <v/>
      </c>
      <c r="C1252" s="116" t="str">
        <f aca="false">IF(C1151&lt;&gt;"",C1151,"")</f>
        <v/>
      </c>
      <c r="D1252" s="116" t="str">
        <f aca="false">IF(D1151&lt;&gt;"",D1151,"")</f>
        <v/>
      </c>
      <c r="E1252" s="116" t="str">
        <f aca="false">IF(E1151&lt;&gt;"",E1151,"")</f>
        <v/>
      </c>
      <c r="F1252" s="116" t="n">
        <v>13</v>
      </c>
      <c r="G1252" s="168" t="n">
        <f aca="false">G1151</f>
        <v>1</v>
      </c>
      <c r="H1252" s="49" t="n">
        <f aca="false">IF($G1252&lt;&gt;"",G1252,"")</f>
        <v>1</v>
      </c>
      <c r="I1252" s="169"/>
      <c r="J1252" s="170"/>
      <c r="K1252" s="171" t="str">
        <f aca="false">IF($B1252&lt;&gt;"",IF(I1252,(INDEX(P$1223:Q$1226,MATCH(H1252,P$1223:P$1226),2)/I1252)*1000,0),"")</f>
        <v/>
      </c>
      <c r="L1252" s="171" t="str">
        <f aca="false">IF(Q$11&lt;&gt;"",IF($B1252&lt;&gt;"",K1252-J1252,""),"")</f>
        <v/>
      </c>
      <c r="M1252" s="172" t="str">
        <f aca="false">IF(B1252&lt;&gt;"",RANK(L1252,L$1223:L$1322),"")</f>
        <v/>
      </c>
      <c r="N1252" s="172" t="str">
        <f aca="false">IF(B1252&lt;&gt;"",'Classement Général'!BM40,"")</f>
        <v/>
      </c>
      <c r="O1252" s="172" t="str">
        <f aca="false">IF(B141&lt;&gt;"",'Calculs (M1..M20)'!A43,"")</f>
        <v/>
      </c>
      <c r="P1252" s="0"/>
      <c r="Q1252" s="0"/>
      <c r="R1252" s="0"/>
      <c r="S1252" s="0"/>
      <c r="T1252" s="0"/>
      <c r="U1252" s="0"/>
      <c r="V1252" s="0"/>
      <c r="AH1252" s="49" t="n">
        <f aca="false">IF($G1252&lt;&gt;"",AG1252,"")</f>
        <v>0</v>
      </c>
      <c r="AI1252" s="169"/>
      <c r="AJ1252" s="170"/>
    </row>
    <row r="1253" customFormat="false" ht="13" hidden="true" customHeight="false" outlineLevel="0" collapsed="false">
      <c r="A1253" s="0"/>
      <c r="B1253" s="167" t="str">
        <f aca="false">IF(B1152&lt;&gt;"",B1152,"")</f>
        <v/>
      </c>
      <c r="C1253" s="116" t="str">
        <f aca="false">IF(C1152&lt;&gt;"",C1152,"")</f>
        <v/>
      </c>
      <c r="D1253" s="116" t="str">
        <f aca="false">IF(D1152&lt;&gt;"",D1152,"")</f>
        <v/>
      </c>
      <c r="E1253" s="116" t="str">
        <f aca="false">IF(E1152&lt;&gt;"",E1152,"")</f>
        <v/>
      </c>
      <c r="F1253" s="116" t="n">
        <v>13</v>
      </c>
      <c r="G1253" s="168" t="n">
        <f aca="false">G1152</f>
        <v>1</v>
      </c>
      <c r="H1253" s="49" t="n">
        <f aca="false">IF($G1253&lt;&gt;"",G1253,"")</f>
        <v>1</v>
      </c>
      <c r="I1253" s="169"/>
      <c r="J1253" s="170"/>
      <c r="K1253" s="171" t="str">
        <f aca="false">IF($B1253&lt;&gt;"",IF(I1253,(INDEX(P$1223:Q$1226,MATCH(H1253,P$1223:P$1226),2)/I1253)*1000,0),"")</f>
        <v/>
      </c>
      <c r="L1253" s="171" t="str">
        <f aca="false">IF(Q$11&lt;&gt;"",IF($B1253&lt;&gt;"",K1253-J1253,""),"")</f>
        <v/>
      </c>
      <c r="M1253" s="172" t="str">
        <f aca="false">IF(B1253&lt;&gt;"",RANK(L1253,L$1223:L$1322),"")</f>
        <v/>
      </c>
      <c r="N1253" s="172" t="str">
        <f aca="false">IF(B1253&lt;&gt;"",'Classement Général'!BM41,"")</f>
        <v/>
      </c>
      <c r="O1253" s="172" t="str">
        <f aca="false">IF(B142&lt;&gt;"",'Calculs (M1..M20)'!A44,"")</f>
        <v/>
      </c>
      <c r="P1253" s="0"/>
      <c r="Q1253" s="0"/>
      <c r="R1253" s="0"/>
      <c r="S1253" s="0"/>
      <c r="T1253" s="0"/>
      <c r="U1253" s="0"/>
      <c r="V1253" s="0"/>
      <c r="AH1253" s="49" t="n">
        <f aca="false">IF($G1253&lt;&gt;"",AG1253,"")</f>
        <v>0</v>
      </c>
      <c r="AI1253" s="169"/>
      <c r="AJ1253" s="170"/>
    </row>
    <row r="1254" customFormat="false" ht="13" hidden="true" customHeight="false" outlineLevel="0" collapsed="false">
      <c r="A1254" s="0"/>
      <c r="B1254" s="167" t="str">
        <f aca="false">IF(B1153&lt;&gt;"",B1153,"")</f>
        <v/>
      </c>
      <c r="C1254" s="116" t="str">
        <f aca="false">IF(C1153&lt;&gt;"",C1153,"")</f>
        <v/>
      </c>
      <c r="D1254" s="116" t="str">
        <f aca="false">IF(D1153&lt;&gt;"",D1153,"")</f>
        <v/>
      </c>
      <c r="E1254" s="116" t="str">
        <f aca="false">IF(E1153&lt;&gt;"",E1153,"")</f>
        <v/>
      </c>
      <c r="F1254" s="116" t="n">
        <v>13</v>
      </c>
      <c r="G1254" s="168" t="n">
        <f aca="false">G1153</f>
        <v>1</v>
      </c>
      <c r="H1254" s="49" t="n">
        <f aca="false">IF($G1254&lt;&gt;"",G1254,"")</f>
        <v>1</v>
      </c>
      <c r="I1254" s="169"/>
      <c r="J1254" s="170"/>
      <c r="K1254" s="171" t="str">
        <f aca="false">IF($B1254&lt;&gt;"",IF(I1254,(INDEX(P$1223:Q$1226,MATCH(H1254,P$1223:P$1226),2)/I1254)*1000,0),"")</f>
        <v/>
      </c>
      <c r="L1254" s="171" t="str">
        <f aca="false">IF(Q$11&lt;&gt;"",IF($B1254&lt;&gt;"",K1254-J1254,""),"")</f>
        <v/>
      </c>
      <c r="M1254" s="172" t="str">
        <f aca="false">IF(B1254&lt;&gt;"",RANK(L1254,L$1223:L$1322),"")</f>
        <v/>
      </c>
      <c r="N1254" s="172" t="str">
        <f aca="false">IF(B1254&lt;&gt;"",'Classement Général'!BM42,"")</f>
        <v/>
      </c>
      <c r="O1254" s="172" t="str">
        <f aca="false">IF(B143&lt;&gt;"",'Calculs (M1..M20)'!A45,"")</f>
        <v/>
      </c>
      <c r="P1254" s="0"/>
      <c r="Q1254" s="0"/>
      <c r="R1254" s="0"/>
      <c r="S1254" s="0"/>
      <c r="T1254" s="0"/>
      <c r="U1254" s="0"/>
      <c r="V1254" s="0"/>
      <c r="AH1254" s="49" t="n">
        <f aca="false">IF($G1254&lt;&gt;"",AG1254,"")</f>
        <v>0</v>
      </c>
      <c r="AI1254" s="169"/>
      <c r="AJ1254" s="170"/>
    </row>
    <row r="1255" customFormat="false" ht="13" hidden="true" customHeight="false" outlineLevel="0" collapsed="false">
      <c r="A1255" s="0"/>
      <c r="B1255" s="167" t="str">
        <f aca="false">IF(B1154&lt;&gt;"",B1154,"")</f>
        <v/>
      </c>
      <c r="C1255" s="116" t="str">
        <f aca="false">IF(C1154&lt;&gt;"",C1154,"")</f>
        <v/>
      </c>
      <c r="D1255" s="116" t="str">
        <f aca="false">IF(D1154&lt;&gt;"",D1154,"")</f>
        <v/>
      </c>
      <c r="E1255" s="116" t="str">
        <f aca="false">IF(E1154&lt;&gt;"",E1154,"")</f>
        <v/>
      </c>
      <c r="F1255" s="116" t="n">
        <v>13</v>
      </c>
      <c r="G1255" s="168" t="n">
        <f aca="false">G1154</f>
        <v>1</v>
      </c>
      <c r="H1255" s="49" t="n">
        <f aca="false">IF($G1255&lt;&gt;"",G1255,"")</f>
        <v>1</v>
      </c>
      <c r="I1255" s="169"/>
      <c r="J1255" s="170"/>
      <c r="K1255" s="171" t="str">
        <f aca="false">IF($B1255&lt;&gt;"",IF(I1255,(INDEX(P$1223:Q$1226,MATCH(H1255,P$1223:P$1226),2)/I1255)*1000,0),"")</f>
        <v/>
      </c>
      <c r="L1255" s="171" t="str">
        <f aca="false">IF(Q$11&lt;&gt;"",IF($B1255&lt;&gt;"",K1255-J1255,""),"")</f>
        <v/>
      </c>
      <c r="M1255" s="172" t="str">
        <f aca="false">IF(B1255&lt;&gt;"",RANK(L1255,L$1223:L$1322),"")</f>
        <v/>
      </c>
      <c r="N1255" s="172" t="str">
        <f aca="false">IF(B1255&lt;&gt;"",'Classement Général'!BM43,"")</f>
        <v/>
      </c>
      <c r="O1255" s="172" t="str">
        <f aca="false">IF(B144&lt;&gt;"",'Calculs (M1..M20)'!A46,"")</f>
        <v/>
      </c>
      <c r="P1255" s="0"/>
      <c r="Q1255" s="0"/>
      <c r="R1255" s="0"/>
      <c r="S1255" s="0"/>
      <c r="T1255" s="0"/>
      <c r="U1255" s="0"/>
      <c r="V1255" s="0"/>
      <c r="AH1255" s="49" t="n">
        <f aca="false">IF($G1255&lt;&gt;"",AG1255,"")</f>
        <v>0</v>
      </c>
      <c r="AI1255" s="169"/>
      <c r="AJ1255" s="170"/>
    </row>
    <row r="1256" customFormat="false" ht="13" hidden="true" customHeight="false" outlineLevel="0" collapsed="false">
      <c r="A1256" s="0"/>
      <c r="B1256" s="167" t="str">
        <f aca="false">IF(B1155&lt;&gt;"",B1155,"")</f>
        <v/>
      </c>
      <c r="C1256" s="116" t="str">
        <f aca="false">IF(C1155&lt;&gt;"",C1155,"")</f>
        <v/>
      </c>
      <c r="D1256" s="116" t="str">
        <f aca="false">IF(D1155&lt;&gt;"",D1155,"")</f>
        <v/>
      </c>
      <c r="E1256" s="116" t="str">
        <f aca="false">IF(E1155&lt;&gt;"",E1155,"")</f>
        <v/>
      </c>
      <c r="F1256" s="116" t="n">
        <v>13</v>
      </c>
      <c r="G1256" s="168" t="n">
        <f aca="false">G1155</f>
        <v>1</v>
      </c>
      <c r="H1256" s="49" t="n">
        <f aca="false">IF($G1256&lt;&gt;"",G1256,"")</f>
        <v>1</v>
      </c>
      <c r="I1256" s="169"/>
      <c r="J1256" s="170"/>
      <c r="K1256" s="171" t="str">
        <f aca="false">IF($B1256&lt;&gt;"",IF(I1256,(INDEX(P$1223:Q$1226,MATCH(H1256,P$1223:P$1226),2)/I1256)*1000,0),"")</f>
        <v/>
      </c>
      <c r="L1256" s="171" t="str">
        <f aca="false">IF(Q$11&lt;&gt;"",IF($B1256&lt;&gt;"",K1256-J1256,""),"")</f>
        <v/>
      </c>
      <c r="M1256" s="172" t="str">
        <f aca="false">IF(B1256&lt;&gt;"",RANK(L1256,L$1223:L$1322),"")</f>
        <v/>
      </c>
      <c r="N1256" s="172" t="str">
        <f aca="false">IF(B1256&lt;&gt;"",'Classement Général'!BM44,"")</f>
        <v/>
      </c>
      <c r="O1256" s="172" t="str">
        <f aca="false">IF(B145&lt;&gt;"",'Calculs (M1..M20)'!A47,"")</f>
        <v/>
      </c>
      <c r="P1256" s="0"/>
      <c r="Q1256" s="0"/>
      <c r="R1256" s="0"/>
      <c r="S1256" s="0"/>
      <c r="T1256" s="0"/>
      <c r="U1256" s="0"/>
      <c r="V1256" s="0"/>
      <c r="AH1256" s="49" t="n">
        <f aca="false">IF($G1256&lt;&gt;"",AG1256,"")</f>
        <v>0</v>
      </c>
      <c r="AI1256" s="169"/>
      <c r="AJ1256" s="170"/>
    </row>
    <row r="1257" customFormat="false" ht="13" hidden="true" customHeight="false" outlineLevel="0" collapsed="false">
      <c r="A1257" s="0"/>
      <c r="B1257" s="167" t="str">
        <f aca="false">IF(B1156&lt;&gt;"",B1156,"")</f>
        <v/>
      </c>
      <c r="C1257" s="116" t="str">
        <f aca="false">IF(C1156&lt;&gt;"",C1156,"")</f>
        <v/>
      </c>
      <c r="D1257" s="116" t="str">
        <f aca="false">IF(D1156&lt;&gt;"",D1156,"")</f>
        <v/>
      </c>
      <c r="E1257" s="116" t="str">
        <f aca="false">IF(E1156&lt;&gt;"",E1156,"")</f>
        <v/>
      </c>
      <c r="F1257" s="116" t="n">
        <v>13</v>
      </c>
      <c r="G1257" s="168" t="n">
        <f aca="false">G1156</f>
        <v>1</v>
      </c>
      <c r="H1257" s="49" t="n">
        <f aca="false">IF($G1257&lt;&gt;"",G1257,"")</f>
        <v>1</v>
      </c>
      <c r="I1257" s="169"/>
      <c r="J1257" s="170"/>
      <c r="K1257" s="171" t="str">
        <f aca="false">IF($B1257&lt;&gt;"",IF(I1257,(INDEX(P$1223:Q$1226,MATCH(H1257,P$1223:P$1226),2)/I1257)*1000,0),"")</f>
        <v/>
      </c>
      <c r="L1257" s="171" t="str">
        <f aca="false">IF(Q$11&lt;&gt;"",IF($B1257&lt;&gt;"",K1257-J1257,""),"")</f>
        <v/>
      </c>
      <c r="M1257" s="172" t="str">
        <f aca="false">IF(B1257&lt;&gt;"",RANK(L1257,L$1223:L$1322),"")</f>
        <v/>
      </c>
      <c r="N1257" s="172" t="str">
        <f aca="false">IF(B1257&lt;&gt;"",'Classement Général'!BM45,"")</f>
        <v/>
      </c>
      <c r="O1257" s="172" t="str">
        <f aca="false">IF(B146&lt;&gt;"",'Calculs (M1..M20)'!A48,"")</f>
        <v/>
      </c>
      <c r="P1257" s="0"/>
      <c r="Q1257" s="0"/>
      <c r="R1257" s="0"/>
      <c r="S1257" s="0"/>
      <c r="T1257" s="0"/>
      <c r="U1257" s="0"/>
      <c r="V1257" s="0"/>
      <c r="AH1257" s="49" t="n">
        <f aca="false">IF($G1257&lt;&gt;"",AG1257,"")</f>
        <v>0</v>
      </c>
      <c r="AI1257" s="169"/>
      <c r="AJ1257" s="170"/>
    </row>
    <row r="1258" customFormat="false" ht="13" hidden="true" customHeight="false" outlineLevel="0" collapsed="false">
      <c r="A1258" s="0"/>
      <c r="B1258" s="167" t="str">
        <f aca="false">IF(B1157&lt;&gt;"",B1157,"")</f>
        <v/>
      </c>
      <c r="C1258" s="116" t="str">
        <f aca="false">IF(C1157&lt;&gt;"",C1157,"")</f>
        <v/>
      </c>
      <c r="D1258" s="116" t="str">
        <f aca="false">IF(D1157&lt;&gt;"",D1157,"")</f>
        <v/>
      </c>
      <c r="E1258" s="116" t="str">
        <f aca="false">IF(E1157&lt;&gt;"",E1157,"")</f>
        <v/>
      </c>
      <c r="F1258" s="116" t="n">
        <v>13</v>
      </c>
      <c r="G1258" s="168" t="n">
        <f aca="false">G1157</f>
        <v>1</v>
      </c>
      <c r="H1258" s="49" t="n">
        <f aca="false">IF($G1258&lt;&gt;"",G1258,"")</f>
        <v>1</v>
      </c>
      <c r="I1258" s="169"/>
      <c r="J1258" s="170"/>
      <c r="K1258" s="171" t="str">
        <f aca="false">IF($B1258&lt;&gt;"",IF(I1258,(INDEX(P$1223:Q$1226,MATCH(H1258,P$1223:P$1226),2)/I1258)*1000,0),"")</f>
        <v/>
      </c>
      <c r="L1258" s="171" t="str">
        <f aca="false">IF(Q$11&lt;&gt;"",IF($B1258&lt;&gt;"",K1258-J1258,""),"")</f>
        <v/>
      </c>
      <c r="M1258" s="172" t="str">
        <f aca="false">IF(B1258&lt;&gt;"",RANK(L1258,L$1223:L$1322),"")</f>
        <v/>
      </c>
      <c r="N1258" s="172" t="str">
        <f aca="false">IF(B1258&lt;&gt;"",'Classement Général'!BM46,"")</f>
        <v/>
      </c>
      <c r="O1258" s="172" t="str">
        <f aca="false">IF(B147&lt;&gt;"",'Calculs (M1..M20)'!A49,"")</f>
        <v/>
      </c>
      <c r="P1258" s="0"/>
      <c r="Q1258" s="0"/>
      <c r="R1258" s="0"/>
      <c r="S1258" s="0"/>
      <c r="T1258" s="0"/>
      <c r="U1258" s="0"/>
      <c r="V1258" s="0"/>
      <c r="AH1258" s="49" t="n">
        <f aca="false">IF($G1258&lt;&gt;"",AG1258,"")</f>
        <v>0</v>
      </c>
      <c r="AI1258" s="169"/>
      <c r="AJ1258" s="170"/>
    </row>
    <row r="1259" customFormat="false" ht="13" hidden="true" customHeight="false" outlineLevel="0" collapsed="false">
      <c r="A1259" s="0"/>
      <c r="B1259" s="167" t="str">
        <f aca="false">IF(B1158&lt;&gt;"",B1158,"")</f>
        <v/>
      </c>
      <c r="C1259" s="116" t="str">
        <f aca="false">IF(C1158&lt;&gt;"",C1158,"")</f>
        <v/>
      </c>
      <c r="D1259" s="116" t="str">
        <f aca="false">IF(D1158&lt;&gt;"",D1158,"")</f>
        <v/>
      </c>
      <c r="E1259" s="116" t="str">
        <f aca="false">IF(E1158&lt;&gt;"",E1158,"")</f>
        <v/>
      </c>
      <c r="F1259" s="116" t="n">
        <v>13</v>
      </c>
      <c r="G1259" s="168" t="n">
        <f aca="false">G1158</f>
        <v>1</v>
      </c>
      <c r="H1259" s="49" t="n">
        <f aca="false">IF($G1259&lt;&gt;"",G1259,"")</f>
        <v>1</v>
      </c>
      <c r="I1259" s="169"/>
      <c r="J1259" s="170"/>
      <c r="K1259" s="171" t="str">
        <f aca="false">IF($B1259&lt;&gt;"",IF(I1259,(INDEX(P$1223:Q$1226,MATCH(H1259,P$1223:P$1226),2)/I1259)*1000,0),"")</f>
        <v/>
      </c>
      <c r="L1259" s="171" t="str">
        <f aca="false">IF(Q$11&lt;&gt;"",IF($B1259&lt;&gt;"",K1259-J1259,""),"")</f>
        <v/>
      </c>
      <c r="M1259" s="172" t="str">
        <f aca="false">IF(B1259&lt;&gt;"",RANK(L1259,L$1223:L$1322),"")</f>
        <v/>
      </c>
      <c r="N1259" s="172" t="str">
        <f aca="false">IF(B1259&lt;&gt;"",'Classement Général'!BM47,"")</f>
        <v/>
      </c>
      <c r="O1259" s="172" t="str">
        <f aca="false">IF(B148&lt;&gt;"",'Calculs (M1..M20)'!A50,"")</f>
        <v/>
      </c>
      <c r="P1259" s="0"/>
      <c r="Q1259" s="0"/>
      <c r="R1259" s="0"/>
      <c r="S1259" s="0"/>
      <c r="T1259" s="0"/>
      <c r="U1259" s="0"/>
      <c r="V1259" s="0"/>
      <c r="AH1259" s="49" t="n">
        <f aca="false">IF($G1259&lt;&gt;"",AG1259,"")</f>
        <v>0</v>
      </c>
      <c r="AI1259" s="169"/>
      <c r="AJ1259" s="170"/>
    </row>
    <row r="1260" customFormat="false" ht="13" hidden="true" customHeight="false" outlineLevel="0" collapsed="false">
      <c r="A1260" s="0"/>
      <c r="B1260" s="167" t="str">
        <f aca="false">IF(B1159&lt;&gt;"",B1159,"")</f>
        <v/>
      </c>
      <c r="C1260" s="116" t="str">
        <f aca="false">IF(C1159&lt;&gt;"",C1159,"")</f>
        <v/>
      </c>
      <c r="D1260" s="116" t="str">
        <f aca="false">IF(D1159&lt;&gt;"",D1159,"")</f>
        <v/>
      </c>
      <c r="E1260" s="116" t="str">
        <f aca="false">IF(E1159&lt;&gt;"",E1159,"")</f>
        <v/>
      </c>
      <c r="F1260" s="116" t="n">
        <v>13</v>
      </c>
      <c r="G1260" s="168" t="n">
        <f aca="false">G1159</f>
        <v>1</v>
      </c>
      <c r="H1260" s="49" t="n">
        <f aca="false">IF($G1260&lt;&gt;"",G1260,"")</f>
        <v>1</v>
      </c>
      <c r="I1260" s="169"/>
      <c r="J1260" s="170"/>
      <c r="K1260" s="171" t="str">
        <f aca="false">IF($B1260&lt;&gt;"",IF(I1260,(INDEX(P$1223:Q$1226,MATCH(H1260,P$1223:P$1226),2)/I1260)*1000,0),"")</f>
        <v/>
      </c>
      <c r="L1260" s="171" t="str">
        <f aca="false">IF(Q$11&lt;&gt;"",IF($B1260&lt;&gt;"",K1260-J1260,""),"")</f>
        <v/>
      </c>
      <c r="M1260" s="172" t="str">
        <f aca="false">IF(B1260&lt;&gt;"",RANK(L1260,L$1223:L$1322),"")</f>
        <v/>
      </c>
      <c r="N1260" s="172" t="str">
        <f aca="false">IF(B1260&lt;&gt;"",'Classement Général'!BM48,"")</f>
        <v/>
      </c>
      <c r="O1260" s="172" t="str">
        <f aca="false">IF(B149&lt;&gt;"",'Calculs (M1..M20)'!A51,"")</f>
        <v/>
      </c>
      <c r="P1260" s="0"/>
      <c r="Q1260" s="0"/>
      <c r="R1260" s="0"/>
      <c r="S1260" s="0"/>
      <c r="T1260" s="0"/>
      <c r="U1260" s="0"/>
      <c r="V1260" s="0"/>
      <c r="AH1260" s="49" t="n">
        <f aca="false">IF($G1260&lt;&gt;"",AG1260,"")</f>
        <v>0</v>
      </c>
      <c r="AI1260" s="169"/>
      <c r="AJ1260" s="170"/>
    </row>
    <row r="1261" customFormat="false" ht="13" hidden="true" customHeight="false" outlineLevel="0" collapsed="false">
      <c r="A1261" s="0"/>
      <c r="B1261" s="167" t="str">
        <f aca="false">IF(B1160&lt;&gt;"",B1160,"")</f>
        <v/>
      </c>
      <c r="C1261" s="116" t="str">
        <f aca="false">IF(C1160&lt;&gt;"",C1160,"")</f>
        <v/>
      </c>
      <c r="D1261" s="116" t="str">
        <f aca="false">IF(D1160&lt;&gt;"",D1160,"")</f>
        <v/>
      </c>
      <c r="E1261" s="116" t="str">
        <f aca="false">IF(E1160&lt;&gt;"",E1160,"")</f>
        <v/>
      </c>
      <c r="F1261" s="116" t="n">
        <v>13</v>
      </c>
      <c r="G1261" s="168" t="n">
        <f aca="false">G1160</f>
        <v>1</v>
      </c>
      <c r="H1261" s="49" t="n">
        <f aca="false">IF($G1261&lt;&gt;"",G1261,"")</f>
        <v>1</v>
      </c>
      <c r="I1261" s="169"/>
      <c r="J1261" s="170"/>
      <c r="K1261" s="171" t="str">
        <f aca="false">IF($B1261&lt;&gt;"",IF(I1261,(INDEX(P$1223:Q$1226,MATCH(H1261,P$1223:P$1226),2)/I1261)*1000,0),"")</f>
        <v/>
      </c>
      <c r="L1261" s="171" t="str">
        <f aca="false">IF(Q$11&lt;&gt;"",IF($B1261&lt;&gt;"",K1261-J1261,""),"")</f>
        <v/>
      </c>
      <c r="M1261" s="172" t="str">
        <f aca="false">IF(B1261&lt;&gt;"",RANK(L1261,L$1223:L$1322),"")</f>
        <v/>
      </c>
      <c r="N1261" s="172" t="str">
        <f aca="false">IF(B1261&lt;&gt;"",'Classement Général'!BM49,"")</f>
        <v/>
      </c>
      <c r="O1261" s="172" t="str">
        <f aca="false">IF(B150&lt;&gt;"",'Calculs (M1..M20)'!A52,"")</f>
        <v/>
      </c>
      <c r="P1261" s="0"/>
      <c r="Q1261" s="0"/>
      <c r="R1261" s="0"/>
      <c r="S1261" s="0"/>
      <c r="T1261" s="0"/>
      <c r="U1261" s="0"/>
      <c r="V1261" s="0"/>
      <c r="AH1261" s="49" t="n">
        <f aca="false">IF($G1261&lt;&gt;"",AG1261,"")</f>
        <v>0</v>
      </c>
      <c r="AI1261" s="169"/>
      <c r="AJ1261" s="170"/>
    </row>
    <row r="1262" customFormat="false" ht="13" hidden="true" customHeight="false" outlineLevel="0" collapsed="false">
      <c r="A1262" s="0"/>
      <c r="B1262" s="167" t="str">
        <f aca="false">IF(B1161&lt;&gt;"",B1161,"")</f>
        <v/>
      </c>
      <c r="C1262" s="116" t="str">
        <f aca="false">IF(C1161&lt;&gt;"",C1161,"")</f>
        <v/>
      </c>
      <c r="D1262" s="116" t="str">
        <f aca="false">IF(D1161&lt;&gt;"",D1161,"")</f>
        <v/>
      </c>
      <c r="E1262" s="116" t="str">
        <f aca="false">IF(E1161&lt;&gt;"",E1161,"")</f>
        <v/>
      </c>
      <c r="F1262" s="116" t="n">
        <v>13</v>
      </c>
      <c r="G1262" s="168" t="n">
        <f aca="false">G1161</f>
        <v>1</v>
      </c>
      <c r="H1262" s="49" t="n">
        <f aca="false">IF($G1262&lt;&gt;"",G1262,"")</f>
        <v>1</v>
      </c>
      <c r="I1262" s="169"/>
      <c r="J1262" s="170"/>
      <c r="K1262" s="171" t="str">
        <f aca="false">IF($B1262&lt;&gt;"",IF(I1262,(INDEX(P$1223:Q$1226,MATCH(H1262,P$1223:P$1226),2)/I1262)*1000,0),"")</f>
        <v/>
      </c>
      <c r="L1262" s="171" t="str">
        <f aca="false">IF(Q$11&lt;&gt;"",IF($B1262&lt;&gt;"",K1262-J1262,""),"")</f>
        <v/>
      </c>
      <c r="M1262" s="172" t="str">
        <f aca="false">IF(B1262&lt;&gt;"",RANK(L1262,L$1223:L$1322),"")</f>
        <v/>
      </c>
      <c r="N1262" s="172" t="str">
        <f aca="false">IF(B1262&lt;&gt;"",'Classement Général'!BM50,"")</f>
        <v/>
      </c>
      <c r="O1262" s="172" t="str">
        <f aca="false">IF(B151&lt;&gt;"",'Calculs (M1..M20)'!A53,"")</f>
        <v/>
      </c>
      <c r="P1262" s="0"/>
      <c r="Q1262" s="0"/>
      <c r="R1262" s="0"/>
      <c r="S1262" s="0"/>
      <c r="T1262" s="0"/>
      <c r="U1262" s="0"/>
      <c r="V1262" s="0"/>
      <c r="AH1262" s="49" t="n">
        <f aca="false">IF($G1262&lt;&gt;"",AG1262,"")</f>
        <v>0</v>
      </c>
      <c r="AI1262" s="169"/>
      <c r="AJ1262" s="170"/>
    </row>
    <row r="1263" customFormat="false" ht="13" hidden="true" customHeight="false" outlineLevel="0" collapsed="false">
      <c r="A1263" s="0"/>
      <c r="B1263" s="167" t="str">
        <f aca="false">IF(B1162&lt;&gt;"",B1162,"")</f>
        <v/>
      </c>
      <c r="C1263" s="116" t="str">
        <f aca="false">IF(C1162&lt;&gt;"",C1162,"")</f>
        <v/>
      </c>
      <c r="D1263" s="116" t="str">
        <f aca="false">IF(D1162&lt;&gt;"",D1162,"")</f>
        <v/>
      </c>
      <c r="E1263" s="116" t="str">
        <f aca="false">IF(E1162&lt;&gt;"",E1162,"")</f>
        <v/>
      </c>
      <c r="F1263" s="116" t="n">
        <v>13</v>
      </c>
      <c r="G1263" s="168" t="n">
        <f aca="false">G1162</f>
        <v>1</v>
      </c>
      <c r="H1263" s="49" t="n">
        <f aca="false">IF($G1263&lt;&gt;"",G1263,"")</f>
        <v>1</v>
      </c>
      <c r="I1263" s="169"/>
      <c r="J1263" s="170"/>
      <c r="K1263" s="171" t="str">
        <f aca="false">IF($B1263&lt;&gt;"",IF(I1263,(INDEX(P$1223:Q$1226,MATCH(H1263,P$1223:P$1226),2)/I1263)*1000,0),"")</f>
        <v/>
      </c>
      <c r="L1263" s="171" t="str">
        <f aca="false">IF(Q$11&lt;&gt;"",IF($B1263&lt;&gt;"",K1263-J1263,""),"")</f>
        <v/>
      </c>
      <c r="M1263" s="172" t="str">
        <f aca="false">IF(B1263&lt;&gt;"",RANK(L1263,L$1223:L$1322),"")</f>
        <v/>
      </c>
      <c r="N1263" s="172" t="str">
        <f aca="false">IF(B1263&lt;&gt;"",'Classement Général'!BM51,"")</f>
        <v/>
      </c>
      <c r="O1263" s="172" t="str">
        <f aca="false">IF(B152&lt;&gt;"",'Calculs (M1..M20)'!A54,"")</f>
        <v/>
      </c>
      <c r="P1263" s="0"/>
      <c r="Q1263" s="0"/>
      <c r="R1263" s="0"/>
      <c r="S1263" s="0"/>
      <c r="T1263" s="0"/>
      <c r="U1263" s="0"/>
      <c r="V1263" s="0"/>
      <c r="AH1263" s="49" t="n">
        <f aca="false">IF($G1263&lt;&gt;"",AG1263,"")</f>
        <v>0</v>
      </c>
      <c r="AI1263" s="169"/>
      <c r="AJ1263" s="170"/>
    </row>
    <row r="1264" customFormat="false" ht="13" hidden="true" customHeight="false" outlineLevel="0" collapsed="false">
      <c r="A1264" s="0"/>
      <c r="B1264" s="167" t="str">
        <f aca="false">IF(B1163&lt;&gt;"",B1163,"")</f>
        <v/>
      </c>
      <c r="C1264" s="116" t="str">
        <f aca="false">IF(C1163&lt;&gt;"",C1163,"")</f>
        <v/>
      </c>
      <c r="D1264" s="116" t="str">
        <f aca="false">IF(D1163&lt;&gt;"",D1163,"")</f>
        <v/>
      </c>
      <c r="E1264" s="116" t="str">
        <f aca="false">IF(E1163&lt;&gt;"",E1163,"")</f>
        <v/>
      </c>
      <c r="F1264" s="116" t="n">
        <v>13</v>
      </c>
      <c r="G1264" s="168" t="n">
        <f aca="false">G1163</f>
        <v>1</v>
      </c>
      <c r="H1264" s="49" t="n">
        <f aca="false">IF($G1264&lt;&gt;"",G1264,"")</f>
        <v>1</v>
      </c>
      <c r="I1264" s="169"/>
      <c r="J1264" s="170"/>
      <c r="K1264" s="171" t="str">
        <f aca="false">IF($B1264&lt;&gt;"",IF(I1264,(INDEX(P$1223:Q$1226,MATCH(H1264,P$1223:P$1226),2)/I1264)*1000,0),"")</f>
        <v/>
      </c>
      <c r="L1264" s="171" t="str">
        <f aca="false">IF(Q$11&lt;&gt;"",IF($B1264&lt;&gt;"",K1264-J1264,""),"")</f>
        <v/>
      </c>
      <c r="M1264" s="172" t="str">
        <f aca="false">IF(B1264&lt;&gt;"",RANK(L1264,L$1223:L$1322),"")</f>
        <v/>
      </c>
      <c r="N1264" s="172" t="str">
        <f aca="false">IF(B1264&lt;&gt;"",'Classement Général'!BM52,"")</f>
        <v/>
      </c>
      <c r="O1264" s="172" t="str">
        <f aca="false">IF(B153&lt;&gt;"",'Calculs (M1..M20)'!A55,"")</f>
        <v/>
      </c>
      <c r="P1264" s="0"/>
      <c r="Q1264" s="0"/>
      <c r="R1264" s="0"/>
      <c r="S1264" s="0"/>
      <c r="T1264" s="0"/>
      <c r="U1264" s="0"/>
      <c r="V1264" s="0"/>
      <c r="AH1264" s="49" t="n">
        <f aca="false">IF($G1264&lt;&gt;"",AG1264,"")</f>
        <v>0</v>
      </c>
      <c r="AI1264" s="169"/>
      <c r="AJ1264" s="170"/>
    </row>
    <row r="1265" customFormat="false" ht="13" hidden="true" customHeight="false" outlineLevel="0" collapsed="false">
      <c r="A1265" s="0"/>
      <c r="B1265" s="167" t="str">
        <f aca="false">IF(B1164&lt;&gt;"",B1164,"")</f>
        <v/>
      </c>
      <c r="C1265" s="116" t="str">
        <f aca="false">IF(C1164&lt;&gt;"",C1164,"")</f>
        <v/>
      </c>
      <c r="D1265" s="116" t="str">
        <f aca="false">IF(D1164&lt;&gt;"",D1164,"")</f>
        <v/>
      </c>
      <c r="E1265" s="116" t="str">
        <f aca="false">IF(E1164&lt;&gt;"",E1164,"")</f>
        <v/>
      </c>
      <c r="F1265" s="116" t="n">
        <v>13</v>
      </c>
      <c r="G1265" s="168" t="n">
        <f aca="false">G1164</f>
        <v>1</v>
      </c>
      <c r="H1265" s="49" t="n">
        <f aca="false">IF($G1265&lt;&gt;"",G1265,"")</f>
        <v>1</v>
      </c>
      <c r="I1265" s="169"/>
      <c r="J1265" s="170"/>
      <c r="K1265" s="171" t="str">
        <f aca="false">IF($B1265&lt;&gt;"",IF(I1265,(INDEX(P$1223:Q$1226,MATCH(H1265,P$1223:P$1226),2)/I1265)*1000,0),"")</f>
        <v/>
      </c>
      <c r="L1265" s="171" t="str">
        <f aca="false">IF(Q$11&lt;&gt;"",IF($B1265&lt;&gt;"",K1265-J1265,""),"")</f>
        <v/>
      </c>
      <c r="M1265" s="172" t="str">
        <f aca="false">IF(B1265&lt;&gt;"",RANK(L1265,L$1223:L$1322),"")</f>
        <v/>
      </c>
      <c r="N1265" s="172" t="str">
        <f aca="false">IF(B1265&lt;&gt;"",'Classement Général'!BM53,"")</f>
        <v/>
      </c>
      <c r="O1265" s="172" t="str">
        <f aca="false">IF(B154&lt;&gt;"",'Calculs (M1..M20)'!A56,"")</f>
        <v/>
      </c>
      <c r="P1265" s="0"/>
      <c r="Q1265" s="0"/>
      <c r="R1265" s="0"/>
      <c r="S1265" s="0"/>
      <c r="T1265" s="0"/>
      <c r="U1265" s="0"/>
      <c r="V1265" s="0"/>
      <c r="AH1265" s="49" t="n">
        <f aca="false">IF($G1265&lt;&gt;"",AG1265,"")</f>
        <v>0</v>
      </c>
      <c r="AI1265" s="169"/>
      <c r="AJ1265" s="170"/>
    </row>
    <row r="1266" customFormat="false" ht="13" hidden="true" customHeight="false" outlineLevel="0" collapsed="false">
      <c r="A1266" s="0"/>
      <c r="B1266" s="167" t="str">
        <f aca="false">IF(B1165&lt;&gt;"",B1165,"")</f>
        <v/>
      </c>
      <c r="C1266" s="116" t="str">
        <f aca="false">IF(C1165&lt;&gt;"",C1165,"")</f>
        <v/>
      </c>
      <c r="D1266" s="116" t="str">
        <f aca="false">IF(D1165&lt;&gt;"",D1165,"")</f>
        <v/>
      </c>
      <c r="E1266" s="116" t="str">
        <f aca="false">IF(E1165&lt;&gt;"",E1165,"")</f>
        <v/>
      </c>
      <c r="F1266" s="116" t="n">
        <v>13</v>
      </c>
      <c r="G1266" s="168" t="n">
        <f aca="false">G1165</f>
        <v>1</v>
      </c>
      <c r="H1266" s="49" t="n">
        <f aca="false">IF($G1266&lt;&gt;"",G1266,"")</f>
        <v>1</v>
      </c>
      <c r="I1266" s="169"/>
      <c r="J1266" s="170"/>
      <c r="K1266" s="171" t="str">
        <f aca="false">IF($B1266&lt;&gt;"",IF(I1266,(INDEX(P$1223:Q$1226,MATCH(H1266,P$1223:P$1226),2)/I1266)*1000,0),"")</f>
        <v/>
      </c>
      <c r="L1266" s="171" t="str">
        <f aca="false">IF(Q$11&lt;&gt;"",IF($B1266&lt;&gt;"",K1266-J1266,""),"")</f>
        <v/>
      </c>
      <c r="M1266" s="172" t="str">
        <f aca="false">IF(B1266&lt;&gt;"",RANK(L1266,L$1223:L$1322),"")</f>
        <v/>
      </c>
      <c r="N1266" s="172" t="str">
        <f aca="false">IF(B1266&lt;&gt;"",'Classement Général'!BM54,"")</f>
        <v/>
      </c>
      <c r="O1266" s="172" t="str">
        <f aca="false">IF(B155&lt;&gt;"",'Calculs (M1..M20)'!A57,"")</f>
        <v/>
      </c>
      <c r="P1266" s="0"/>
      <c r="Q1266" s="0"/>
      <c r="R1266" s="0"/>
      <c r="S1266" s="0"/>
      <c r="T1266" s="0"/>
      <c r="U1266" s="0"/>
      <c r="V1266" s="0"/>
      <c r="AH1266" s="49" t="n">
        <f aca="false">IF($G1266&lt;&gt;"",AG1266,"")</f>
        <v>0</v>
      </c>
      <c r="AI1266" s="169"/>
      <c r="AJ1266" s="170"/>
    </row>
    <row r="1267" customFormat="false" ht="13" hidden="true" customHeight="false" outlineLevel="0" collapsed="false">
      <c r="A1267" s="0"/>
      <c r="B1267" s="167" t="str">
        <f aca="false">IF(B1166&lt;&gt;"",B1166,"")</f>
        <v/>
      </c>
      <c r="C1267" s="116" t="str">
        <f aca="false">IF(C1166&lt;&gt;"",C1166,"")</f>
        <v/>
      </c>
      <c r="D1267" s="116" t="str">
        <f aca="false">IF(D1166&lt;&gt;"",D1166,"")</f>
        <v/>
      </c>
      <c r="E1267" s="116" t="str">
        <f aca="false">IF(E1166&lt;&gt;"",E1166,"")</f>
        <v/>
      </c>
      <c r="F1267" s="116" t="n">
        <v>13</v>
      </c>
      <c r="G1267" s="168" t="n">
        <f aca="false">G1166</f>
        <v>1</v>
      </c>
      <c r="H1267" s="49" t="n">
        <f aca="false">IF($G1267&lt;&gt;"",G1267,"")</f>
        <v>1</v>
      </c>
      <c r="I1267" s="169"/>
      <c r="J1267" s="170"/>
      <c r="K1267" s="171" t="str">
        <f aca="false">IF($B1267&lt;&gt;"",IF(I1267,(INDEX(P$1223:Q$1226,MATCH(H1267,P$1223:P$1226),2)/I1267)*1000,0),"")</f>
        <v/>
      </c>
      <c r="L1267" s="171" t="str">
        <f aca="false">IF(Q$11&lt;&gt;"",IF($B1267&lt;&gt;"",K1267-J1267,""),"")</f>
        <v/>
      </c>
      <c r="M1267" s="172" t="str">
        <f aca="false">IF(B1267&lt;&gt;"",RANK(L1267,L$1223:L$1322),"")</f>
        <v/>
      </c>
      <c r="N1267" s="172" t="str">
        <f aca="false">IF(B1267&lt;&gt;"",'Classement Général'!BM55,"")</f>
        <v/>
      </c>
      <c r="O1267" s="172" t="str">
        <f aca="false">IF(B156&lt;&gt;"",'Calculs (M1..M20)'!A58,"")</f>
        <v/>
      </c>
      <c r="P1267" s="0"/>
      <c r="Q1267" s="0"/>
      <c r="R1267" s="0"/>
      <c r="S1267" s="0"/>
      <c r="T1267" s="0"/>
      <c r="U1267" s="0"/>
      <c r="V1267" s="0"/>
      <c r="AH1267" s="49" t="n">
        <f aca="false">IF($G1267&lt;&gt;"",AG1267,"")</f>
        <v>0</v>
      </c>
      <c r="AI1267" s="169"/>
      <c r="AJ1267" s="170"/>
    </row>
    <row r="1268" customFormat="false" ht="13" hidden="true" customHeight="false" outlineLevel="0" collapsed="false">
      <c r="A1268" s="0"/>
      <c r="B1268" s="167" t="str">
        <f aca="false">IF(B1167&lt;&gt;"",B1167,"")</f>
        <v/>
      </c>
      <c r="C1268" s="116" t="str">
        <f aca="false">IF(C1167&lt;&gt;"",C1167,"")</f>
        <v/>
      </c>
      <c r="D1268" s="116" t="str">
        <f aca="false">IF(D1167&lt;&gt;"",D1167,"")</f>
        <v/>
      </c>
      <c r="E1268" s="116" t="str">
        <f aca="false">IF(E1167&lt;&gt;"",E1167,"")</f>
        <v/>
      </c>
      <c r="F1268" s="116" t="n">
        <v>13</v>
      </c>
      <c r="G1268" s="168" t="n">
        <f aca="false">G1167</f>
        <v>1</v>
      </c>
      <c r="H1268" s="49" t="n">
        <f aca="false">IF($G1268&lt;&gt;"",G1268,"")</f>
        <v>1</v>
      </c>
      <c r="I1268" s="169"/>
      <c r="J1268" s="170"/>
      <c r="K1268" s="171" t="str">
        <f aca="false">IF($B1268&lt;&gt;"",IF(I1268,(INDEX(P$1223:Q$1226,MATCH(H1268,P$1223:P$1226),2)/I1268)*1000,0),"")</f>
        <v/>
      </c>
      <c r="L1268" s="171" t="str">
        <f aca="false">IF(Q$11&lt;&gt;"",IF($B1268&lt;&gt;"",K1268-J1268,""),"")</f>
        <v/>
      </c>
      <c r="M1268" s="172" t="str">
        <f aca="false">IF(B1268&lt;&gt;"",RANK(L1268,L$1223:L$1322),"")</f>
        <v/>
      </c>
      <c r="N1268" s="172" t="str">
        <f aca="false">IF(B1268&lt;&gt;"",'Classement Général'!BM56,"")</f>
        <v/>
      </c>
      <c r="O1268" s="172" t="str">
        <f aca="false">IF(B157&lt;&gt;"",'Calculs (M1..M20)'!A59,"")</f>
        <v/>
      </c>
      <c r="P1268" s="0"/>
      <c r="Q1268" s="0"/>
      <c r="R1268" s="0"/>
      <c r="S1268" s="0"/>
      <c r="T1268" s="0"/>
      <c r="U1268" s="0"/>
      <c r="V1268" s="0"/>
      <c r="AH1268" s="49" t="n">
        <f aca="false">IF($G1268&lt;&gt;"",AG1268,"")</f>
        <v>0</v>
      </c>
      <c r="AI1268" s="169"/>
      <c r="AJ1268" s="170"/>
    </row>
    <row r="1269" customFormat="false" ht="13" hidden="true" customHeight="false" outlineLevel="0" collapsed="false">
      <c r="A1269" s="0"/>
      <c r="B1269" s="167" t="str">
        <f aca="false">IF(B1168&lt;&gt;"",B1168,"")</f>
        <v/>
      </c>
      <c r="C1269" s="116" t="str">
        <f aca="false">IF(C1168&lt;&gt;"",C1168,"")</f>
        <v/>
      </c>
      <c r="D1269" s="116" t="str">
        <f aca="false">IF(D1168&lt;&gt;"",D1168,"")</f>
        <v/>
      </c>
      <c r="E1269" s="116" t="str">
        <f aca="false">IF(E1168&lt;&gt;"",E1168,"")</f>
        <v/>
      </c>
      <c r="F1269" s="116" t="n">
        <v>13</v>
      </c>
      <c r="G1269" s="168" t="n">
        <f aca="false">G1168</f>
        <v>1</v>
      </c>
      <c r="H1269" s="49" t="n">
        <f aca="false">IF($G1269&lt;&gt;"",G1269,"")</f>
        <v>1</v>
      </c>
      <c r="I1269" s="169"/>
      <c r="J1269" s="170"/>
      <c r="K1269" s="171" t="str">
        <f aca="false">IF($B1269&lt;&gt;"",IF(I1269,(INDEX(P$1223:Q$1226,MATCH(H1269,P$1223:P$1226),2)/I1269)*1000,0),"")</f>
        <v/>
      </c>
      <c r="L1269" s="171" t="str">
        <f aca="false">IF(Q$11&lt;&gt;"",IF($B1269&lt;&gt;"",K1269-J1269,""),"")</f>
        <v/>
      </c>
      <c r="M1269" s="172" t="str">
        <f aca="false">IF(B1269&lt;&gt;"",RANK(L1269,L$1223:L$1322),"")</f>
        <v/>
      </c>
      <c r="N1269" s="172" t="str">
        <f aca="false">IF(B1269&lt;&gt;"",'Classement Général'!BM57,"")</f>
        <v/>
      </c>
      <c r="O1269" s="172" t="str">
        <f aca="false">IF(B158&lt;&gt;"",'Calculs (M1..M20)'!A60,"")</f>
        <v/>
      </c>
      <c r="P1269" s="0"/>
      <c r="Q1269" s="0"/>
      <c r="R1269" s="0"/>
      <c r="S1269" s="0"/>
      <c r="T1269" s="0"/>
      <c r="U1269" s="0"/>
      <c r="V1269" s="0"/>
      <c r="AH1269" s="49" t="n">
        <f aca="false">IF($G1269&lt;&gt;"",AG1269,"")</f>
        <v>0</v>
      </c>
      <c r="AI1269" s="169"/>
      <c r="AJ1269" s="170"/>
    </row>
    <row r="1270" customFormat="false" ht="13" hidden="true" customHeight="false" outlineLevel="0" collapsed="false">
      <c r="A1270" s="0"/>
      <c r="B1270" s="167" t="str">
        <f aca="false">IF(B1169&lt;&gt;"",B1169,"")</f>
        <v/>
      </c>
      <c r="C1270" s="116" t="str">
        <f aca="false">IF(C1169&lt;&gt;"",C1169,"")</f>
        <v/>
      </c>
      <c r="D1270" s="116" t="str">
        <f aca="false">IF(D1169&lt;&gt;"",D1169,"")</f>
        <v/>
      </c>
      <c r="E1270" s="116" t="str">
        <f aca="false">IF(E1169&lt;&gt;"",E1169,"")</f>
        <v/>
      </c>
      <c r="F1270" s="116" t="n">
        <v>13</v>
      </c>
      <c r="G1270" s="168" t="n">
        <f aca="false">G1169</f>
        <v>1</v>
      </c>
      <c r="H1270" s="49" t="n">
        <f aca="false">IF($G1270&lt;&gt;"",G1270,"")</f>
        <v>1</v>
      </c>
      <c r="I1270" s="169"/>
      <c r="J1270" s="170"/>
      <c r="K1270" s="171" t="str">
        <f aca="false">IF($B1270&lt;&gt;"",IF(I1270,(INDEX(P$1223:Q$1226,MATCH(H1270,P$1223:P$1226),2)/I1270)*1000,0),"")</f>
        <v/>
      </c>
      <c r="L1270" s="171" t="str">
        <f aca="false">IF(Q$11&lt;&gt;"",IF($B1270&lt;&gt;"",K1270-J1270,""),"")</f>
        <v/>
      </c>
      <c r="M1270" s="172" t="str">
        <f aca="false">IF(B1270&lt;&gt;"",RANK(L1270,L$1223:L$1322),"")</f>
        <v/>
      </c>
      <c r="N1270" s="172" t="str">
        <f aca="false">IF(B1270&lt;&gt;"",'Classement Général'!BM58,"")</f>
        <v/>
      </c>
      <c r="O1270" s="172" t="str">
        <f aca="false">IF(B159&lt;&gt;"",'Calculs (M1..M20)'!A61,"")</f>
        <v/>
      </c>
      <c r="P1270" s="0"/>
      <c r="Q1270" s="0"/>
      <c r="R1270" s="0"/>
      <c r="S1270" s="0"/>
      <c r="T1270" s="0"/>
      <c r="U1270" s="0"/>
      <c r="V1270" s="0"/>
      <c r="AH1270" s="49" t="n">
        <f aca="false">IF($G1270&lt;&gt;"",AG1270,"")</f>
        <v>0</v>
      </c>
      <c r="AI1270" s="169"/>
      <c r="AJ1270" s="170"/>
    </row>
    <row r="1271" customFormat="false" ht="13" hidden="true" customHeight="false" outlineLevel="0" collapsed="false">
      <c r="A1271" s="0"/>
      <c r="B1271" s="167" t="str">
        <f aca="false">IF(B1170&lt;&gt;"",B1170,"")</f>
        <v/>
      </c>
      <c r="C1271" s="116" t="str">
        <f aca="false">IF(C1170&lt;&gt;"",C1170,"")</f>
        <v/>
      </c>
      <c r="D1271" s="116" t="str">
        <f aca="false">IF(D1170&lt;&gt;"",D1170,"")</f>
        <v/>
      </c>
      <c r="E1271" s="116" t="str">
        <f aca="false">IF(E1170&lt;&gt;"",E1170,"")</f>
        <v/>
      </c>
      <c r="F1271" s="116" t="n">
        <v>13</v>
      </c>
      <c r="G1271" s="168" t="n">
        <f aca="false">G1170</f>
        <v>1</v>
      </c>
      <c r="H1271" s="49" t="n">
        <f aca="false">IF($G1271&lt;&gt;"",G1271,"")</f>
        <v>1</v>
      </c>
      <c r="I1271" s="169"/>
      <c r="J1271" s="170"/>
      <c r="K1271" s="171" t="str">
        <f aca="false">IF($B1271&lt;&gt;"",IF(I1271,(INDEX(P$1223:Q$1226,MATCH(H1271,P$1223:P$1226),2)/I1271)*1000,0),"")</f>
        <v/>
      </c>
      <c r="L1271" s="171" t="str">
        <f aca="false">IF(Q$11&lt;&gt;"",IF($B1271&lt;&gt;"",K1271-J1271,""),"")</f>
        <v/>
      </c>
      <c r="M1271" s="172" t="str">
        <f aca="false">IF(B1271&lt;&gt;"",RANK(L1271,L$1223:L$1322),"")</f>
        <v/>
      </c>
      <c r="N1271" s="172" t="str">
        <f aca="false">IF(B1271&lt;&gt;"",'Classement Général'!BM59,"")</f>
        <v/>
      </c>
      <c r="O1271" s="172" t="str">
        <f aca="false">IF(B160&lt;&gt;"",'Calculs (M1..M20)'!A62,"")</f>
        <v/>
      </c>
      <c r="P1271" s="0"/>
      <c r="Q1271" s="0"/>
      <c r="R1271" s="0"/>
      <c r="S1271" s="0"/>
      <c r="T1271" s="0"/>
      <c r="U1271" s="0"/>
      <c r="V1271" s="0"/>
      <c r="AH1271" s="49" t="n">
        <f aca="false">IF($G1271&lt;&gt;"",AG1271,"")</f>
        <v>0</v>
      </c>
      <c r="AI1271" s="169"/>
      <c r="AJ1271" s="170"/>
    </row>
    <row r="1272" customFormat="false" ht="13" hidden="true" customHeight="false" outlineLevel="0" collapsed="false">
      <c r="A1272" s="0"/>
      <c r="B1272" s="167" t="str">
        <f aca="false">IF(B1171&lt;&gt;"",B1171,"")</f>
        <v/>
      </c>
      <c r="C1272" s="116" t="str">
        <f aca="false">IF(C1171&lt;&gt;"",C1171,"")</f>
        <v/>
      </c>
      <c r="D1272" s="116" t="str">
        <f aca="false">IF(D1171&lt;&gt;"",D1171,"")</f>
        <v/>
      </c>
      <c r="E1272" s="116" t="str">
        <f aca="false">IF(E1171&lt;&gt;"",E1171,"")</f>
        <v/>
      </c>
      <c r="F1272" s="116" t="n">
        <v>13</v>
      </c>
      <c r="G1272" s="168" t="n">
        <f aca="false">G1171</f>
        <v>1</v>
      </c>
      <c r="H1272" s="49" t="n">
        <f aca="false">IF($G1272&lt;&gt;"",G1272,"")</f>
        <v>1</v>
      </c>
      <c r="I1272" s="169"/>
      <c r="J1272" s="170"/>
      <c r="K1272" s="171" t="str">
        <f aca="false">IF($B1272&lt;&gt;"",IF(I1272,(INDEX(P$1223:Q$1226,MATCH(H1272,P$1223:P$1226),2)/I1272)*1000,0),"")</f>
        <v/>
      </c>
      <c r="L1272" s="171" t="str">
        <f aca="false">IF(Q$11&lt;&gt;"",IF($B1272&lt;&gt;"",K1272-J1272,""),"")</f>
        <v/>
      </c>
      <c r="M1272" s="172" t="str">
        <f aca="false">IF(B1272&lt;&gt;"",RANK(L1272,L$1223:L$1322),"")</f>
        <v/>
      </c>
      <c r="N1272" s="172" t="str">
        <f aca="false">IF(B1272&lt;&gt;"",'Classement Général'!BM60,"")</f>
        <v/>
      </c>
      <c r="O1272" s="172" t="str">
        <f aca="false">IF(B161&lt;&gt;"",'Calculs (M1..M20)'!A63,"")</f>
        <v/>
      </c>
      <c r="P1272" s="0"/>
      <c r="Q1272" s="0"/>
      <c r="R1272" s="0"/>
      <c r="S1272" s="0"/>
      <c r="T1272" s="0"/>
      <c r="U1272" s="0"/>
      <c r="V1272" s="0"/>
      <c r="AH1272" s="49" t="n">
        <f aca="false">IF($G1272&lt;&gt;"",AG1272,"")</f>
        <v>0</v>
      </c>
      <c r="AI1272" s="169"/>
      <c r="AJ1272" s="170"/>
    </row>
    <row r="1273" customFormat="false" ht="13" hidden="true" customHeight="false" outlineLevel="0" collapsed="false">
      <c r="A1273" s="0"/>
      <c r="B1273" s="167" t="str">
        <f aca="false">IF(B1172&lt;&gt;"",B1172,"")</f>
        <v/>
      </c>
      <c r="C1273" s="116" t="str">
        <f aca="false">IF(C1172&lt;&gt;"",C1172,"")</f>
        <v/>
      </c>
      <c r="D1273" s="116" t="str">
        <f aca="false">IF(D1172&lt;&gt;"",D1172,"")</f>
        <v/>
      </c>
      <c r="E1273" s="116" t="str">
        <f aca="false">IF(E1172&lt;&gt;"",E1172,"")</f>
        <v/>
      </c>
      <c r="F1273" s="116" t="n">
        <v>13</v>
      </c>
      <c r="G1273" s="168" t="n">
        <f aca="false">G1172</f>
        <v>1</v>
      </c>
      <c r="H1273" s="49" t="n">
        <f aca="false">IF($G1273&lt;&gt;"",G1273,"")</f>
        <v>1</v>
      </c>
      <c r="I1273" s="169"/>
      <c r="J1273" s="170"/>
      <c r="K1273" s="171" t="str">
        <f aca="false">IF($B1273&lt;&gt;"",IF(I1273,(INDEX(P$1223:Q$1226,MATCH(H1273,P$1223:P$1226),2)/I1273)*1000,0),"")</f>
        <v/>
      </c>
      <c r="L1273" s="171" t="str">
        <f aca="false">IF(Q$11&lt;&gt;"",IF($B1273&lt;&gt;"",K1273-J1273,""),"")</f>
        <v/>
      </c>
      <c r="M1273" s="172" t="str">
        <f aca="false">IF(B1273&lt;&gt;"",RANK(L1273,L$1223:L$1322),"")</f>
        <v/>
      </c>
      <c r="N1273" s="172" t="str">
        <f aca="false">IF(B1273&lt;&gt;"",'Classement Général'!BM61,"")</f>
        <v/>
      </c>
      <c r="O1273" s="172" t="str">
        <f aca="false">IF(B162&lt;&gt;"",'Calculs (M1..M20)'!A64,"")</f>
        <v/>
      </c>
      <c r="P1273" s="0"/>
      <c r="Q1273" s="0"/>
      <c r="R1273" s="0"/>
      <c r="S1273" s="0"/>
      <c r="T1273" s="0"/>
      <c r="U1273" s="0"/>
      <c r="V1273" s="0"/>
      <c r="AH1273" s="49" t="n">
        <f aca="false">IF($G1273&lt;&gt;"",AG1273,"")</f>
        <v>0</v>
      </c>
      <c r="AI1273" s="169"/>
      <c r="AJ1273" s="170"/>
    </row>
    <row r="1274" customFormat="false" ht="13" hidden="true" customHeight="false" outlineLevel="0" collapsed="false">
      <c r="A1274" s="0"/>
      <c r="B1274" s="167" t="str">
        <f aca="false">IF(B1173&lt;&gt;"",B1173,"")</f>
        <v/>
      </c>
      <c r="C1274" s="116" t="str">
        <f aca="false">IF(C1173&lt;&gt;"",C1173,"")</f>
        <v/>
      </c>
      <c r="D1274" s="116" t="str">
        <f aca="false">IF(D1173&lt;&gt;"",D1173,"")</f>
        <v/>
      </c>
      <c r="E1274" s="116" t="str">
        <f aca="false">IF(E1173&lt;&gt;"",E1173,"")</f>
        <v/>
      </c>
      <c r="F1274" s="116" t="n">
        <v>13</v>
      </c>
      <c r="G1274" s="168" t="n">
        <f aca="false">G1173</f>
        <v>1</v>
      </c>
      <c r="H1274" s="49" t="n">
        <f aca="false">IF($G1274&lt;&gt;"",G1274,"")</f>
        <v>1</v>
      </c>
      <c r="I1274" s="169"/>
      <c r="J1274" s="170"/>
      <c r="K1274" s="171" t="str">
        <f aca="false">IF($B1274&lt;&gt;"",IF(I1274,(INDEX(P$1223:Q$1226,MATCH(H1274,P$1223:P$1226),2)/I1274)*1000,0),"")</f>
        <v/>
      </c>
      <c r="L1274" s="171" t="str">
        <f aca="false">IF(Q$11&lt;&gt;"",IF($B1274&lt;&gt;"",K1274-J1274,""),"")</f>
        <v/>
      </c>
      <c r="M1274" s="172" t="str">
        <f aca="false">IF(B1274&lt;&gt;"",RANK(L1274,L$1223:L$1322),"")</f>
        <v/>
      </c>
      <c r="N1274" s="172" t="str">
        <f aca="false">IF(B1274&lt;&gt;"",'Classement Général'!BM62,"")</f>
        <v/>
      </c>
      <c r="O1274" s="172" t="str">
        <f aca="false">IF(B163&lt;&gt;"",'Calculs (M1..M20)'!A65,"")</f>
        <v/>
      </c>
      <c r="P1274" s="0"/>
      <c r="Q1274" s="0"/>
      <c r="R1274" s="0"/>
      <c r="S1274" s="0"/>
      <c r="T1274" s="0"/>
      <c r="U1274" s="0"/>
      <c r="V1274" s="0"/>
      <c r="AH1274" s="49" t="n">
        <f aca="false">IF($G1274&lt;&gt;"",AG1274,"")</f>
        <v>0</v>
      </c>
      <c r="AI1274" s="169"/>
      <c r="AJ1274" s="170"/>
    </row>
    <row r="1275" customFormat="false" ht="13" hidden="true" customHeight="false" outlineLevel="0" collapsed="false">
      <c r="A1275" s="0"/>
      <c r="B1275" s="167" t="str">
        <f aca="false">IF(B1174&lt;&gt;"",B1174,"")</f>
        <v/>
      </c>
      <c r="C1275" s="116" t="str">
        <f aca="false">IF(C1174&lt;&gt;"",C1174,"")</f>
        <v/>
      </c>
      <c r="D1275" s="116" t="str">
        <f aca="false">IF(D1174&lt;&gt;"",D1174,"")</f>
        <v/>
      </c>
      <c r="E1275" s="116" t="str">
        <f aca="false">IF(E1174&lt;&gt;"",E1174,"")</f>
        <v/>
      </c>
      <c r="F1275" s="116" t="n">
        <v>13</v>
      </c>
      <c r="G1275" s="168" t="n">
        <f aca="false">G1174</f>
        <v>1</v>
      </c>
      <c r="H1275" s="49" t="n">
        <f aca="false">IF($G1275&lt;&gt;"",G1275,"")</f>
        <v>1</v>
      </c>
      <c r="I1275" s="169"/>
      <c r="J1275" s="170"/>
      <c r="K1275" s="171" t="str">
        <f aca="false">IF($B1275&lt;&gt;"",IF(I1275,(INDEX(P$1223:Q$1226,MATCH(H1275,P$1223:P$1226),2)/I1275)*1000,0),"")</f>
        <v/>
      </c>
      <c r="L1275" s="171" t="str">
        <f aca="false">IF(Q$11&lt;&gt;"",IF($B1275&lt;&gt;"",K1275-J1275,""),"")</f>
        <v/>
      </c>
      <c r="M1275" s="172" t="str">
        <f aca="false">IF(B1275&lt;&gt;"",RANK(L1275,L$1223:L$1322),"")</f>
        <v/>
      </c>
      <c r="N1275" s="172" t="str">
        <f aca="false">IF(B1275&lt;&gt;"",'Classement Général'!BM63,"")</f>
        <v/>
      </c>
      <c r="O1275" s="172" t="str">
        <f aca="false">IF(B164&lt;&gt;"",'Calculs (M1..M20)'!A66,"")</f>
        <v/>
      </c>
      <c r="P1275" s="0"/>
      <c r="Q1275" s="0"/>
      <c r="R1275" s="0"/>
      <c r="S1275" s="0"/>
      <c r="T1275" s="0"/>
      <c r="U1275" s="0"/>
      <c r="V1275" s="0"/>
      <c r="AH1275" s="49" t="n">
        <f aca="false">IF($G1275&lt;&gt;"",AG1275,"")</f>
        <v>0</v>
      </c>
      <c r="AI1275" s="169"/>
      <c r="AJ1275" s="170"/>
    </row>
    <row r="1276" customFormat="false" ht="13" hidden="true" customHeight="false" outlineLevel="0" collapsed="false">
      <c r="A1276" s="0"/>
      <c r="B1276" s="167" t="str">
        <f aca="false">IF(B1175&lt;&gt;"",B1175,"")</f>
        <v/>
      </c>
      <c r="C1276" s="116" t="str">
        <f aca="false">IF(C1175&lt;&gt;"",C1175,"")</f>
        <v/>
      </c>
      <c r="D1276" s="116" t="str">
        <f aca="false">IF(D1175&lt;&gt;"",D1175,"")</f>
        <v/>
      </c>
      <c r="E1276" s="116" t="str">
        <f aca="false">IF(E1175&lt;&gt;"",E1175,"")</f>
        <v/>
      </c>
      <c r="F1276" s="116" t="n">
        <v>13</v>
      </c>
      <c r="G1276" s="168" t="n">
        <f aca="false">G1175</f>
        <v>1</v>
      </c>
      <c r="H1276" s="49" t="n">
        <f aca="false">IF($G1276&lt;&gt;"",G1276,"")</f>
        <v>1</v>
      </c>
      <c r="I1276" s="169"/>
      <c r="J1276" s="170"/>
      <c r="K1276" s="171" t="str">
        <f aca="false">IF($B1276&lt;&gt;"",IF(I1276,(INDEX(P$1223:Q$1226,MATCH(H1276,P$1223:P$1226),2)/I1276)*1000,0),"")</f>
        <v/>
      </c>
      <c r="L1276" s="171" t="str">
        <f aca="false">IF(Q$11&lt;&gt;"",IF($B1276&lt;&gt;"",K1276-J1276,""),"")</f>
        <v/>
      </c>
      <c r="M1276" s="172" t="str">
        <f aca="false">IF(B1276&lt;&gt;"",RANK(L1276,L$1223:L$1322),"")</f>
        <v/>
      </c>
      <c r="N1276" s="172" t="str">
        <f aca="false">IF(B1276&lt;&gt;"",'Classement Général'!BM64,"")</f>
        <v/>
      </c>
      <c r="O1276" s="172" t="str">
        <f aca="false">IF(B165&lt;&gt;"",'Calculs (M1..M20)'!A67,"")</f>
        <v/>
      </c>
      <c r="P1276" s="0"/>
      <c r="Q1276" s="0"/>
      <c r="R1276" s="0"/>
      <c r="S1276" s="0"/>
      <c r="T1276" s="0"/>
      <c r="U1276" s="0"/>
      <c r="V1276" s="0"/>
      <c r="AH1276" s="49" t="n">
        <f aca="false">IF($G1276&lt;&gt;"",AG1276,"")</f>
        <v>0</v>
      </c>
      <c r="AI1276" s="169"/>
      <c r="AJ1276" s="170"/>
    </row>
    <row r="1277" customFormat="false" ht="13" hidden="true" customHeight="false" outlineLevel="0" collapsed="false">
      <c r="A1277" s="0"/>
      <c r="B1277" s="167" t="str">
        <f aca="false">IF(B1176&lt;&gt;"",B1176,"")</f>
        <v/>
      </c>
      <c r="C1277" s="116" t="str">
        <f aca="false">IF(C1176&lt;&gt;"",C1176,"")</f>
        <v/>
      </c>
      <c r="D1277" s="116" t="str">
        <f aca="false">IF(D1176&lt;&gt;"",D1176,"")</f>
        <v/>
      </c>
      <c r="E1277" s="116" t="str">
        <f aca="false">IF(E1176&lt;&gt;"",E1176,"")</f>
        <v/>
      </c>
      <c r="F1277" s="116" t="n">
        <v>13</v>
      </c>
      <c r="G1277" s="168" t="n">
        <f aca="false">G1176</f>
        <v>1</v>
      </c>
      <c r="H1277" s="49" t="n">
        <f aca="false">IF($G1277&lt;&gt;"",G1277,"")</f>
        <v>1</v>
      </c>
      <c r="I1277" s="169"/>
      <c r="J1277" s="170"/>
      <c r="K1277" s="171" t="str">
        <f aca="false">IF($B1277&lt;&gt;"",IF(I1277,(INDEX(P$1223:Q$1226,MATCH(H1277,P$1223:P$1226),2)/I1277)*1000,0),"")</f>
        <v/>
      </c>
      <c r="L1277" s="171" t="str">
        <f aca="false">IF(Q$11&lt;&gt;"",IF($B1277&lt;&gt;"",K1277-J1277,""),"")</f>
        <v/>
      </c>
      <c r="M1277" s="172" t="str">
        <f aca="false">IF(B1277&lt;&gt;"",RANK(L1277,L$1223:L$1322),"")</f>
        <v/>
      </c>
      <c r="N1277" s="172" t="str">
        <f aca="false">IF(B1277&lt;&gt;"",'Classement Général'!BM65,"")</f>
        <v/>
      </c>
      <c r="O1277" s="172" t="str">
        <f aca="false">IF(B166&lt;&gt;"",'Calculs (M1..M20)'!A68,"")</f>
        <v/>
      </c>
      <c r="P1277" s="0"/>
      <c r="Q1277" s="0"/>
      <c r="R1277" s="0"/>
      <c r="S1277" s="0"/>
      <c r="T1277" s="0"/>
      <c r="U1277" s="0"/>
      <c r="V1277" s="0"/>
      <c r="AH1277" s="49" t="n">
        <f aca="false">IF($G1277&lt;&gt;"",AG1277,"")</f>
        <v>0</v>
      </c>
      <c r="AI1277" s="169"/>
      <c r="AJ1277" s="170"/>
    </row>
    <row r="1278" customFormat="false" ht="13" hidden="true" customHeight="false" outlineLevel="0" collapsed="false">
      <c r="A1278" s="0"/>
      <c r="B1278" s="167" t="str">
        <f aca="false">IF(B1177&lt;&gt;"",B1177,"")</f>
        <v/>
      </c>
      <c r="C1278" s="116" t="str">
        <f aca="false">IF(C1177&lt;&gt;"",C1177,"")</f>
        <v/>
      </c>
      <c r="D1278" s="116" t="str">
        <f aca="false">IF(D1177&lt;&gt;"",D1177,"")</f>
        <v/>
      </c>
      <c r="E1278" s="116" t="str">
        <f aca="false">IF(E1177&lt;&gt;"",E1177,"")</f>
        <v/>
      </c>
      <c r="F1278" s="116" t="n">
        <v>13</v>
      </c>
      <c r="G1278" s="168" t="n">
        <f aca="false">G1177</f>
        <v>1</v>
      </c>
      <c r="H1278" s="49" t="n">
        <f aca="false">IF($G1278&lt;&gt;"",G1278,"")</f>
        <v>1</v>
      </c>
      <c r="I1278" s="169"/>
      <c r="J1278" s="170"/>
      <c r="K1278" s="171" t="str">
        <f aca="false">IF($B1278&lt;&gt;"",IF(I1278,(INDEX(P$1223:Q$1226,MATCH(H1278,P$1223:P$1226),2)/I1278)*1000,0),"")</f>
        <v/>
      </c>
      <c r="L1278" s="171" t="str">
        <f aca="false">IF(Q$11&lt;&gt;"",IF($B1278&lt;&gt;"",K1278-J1278,""),"")</f>
        <v/>
      </c>
      <c r="M1278" s="172" t="str">
        <f aca="false">IF(B1278&lt;&gt;"",RANK(L1278,L$1223:L$1322),"")</f>
        <v/>
      </c>
      <c r="N1278" s="172" t="str">
        <f aca="false">IF(B1278&lt;&gt;"",'Classement Général'!BM66,"")</f>
        <v/>
      </c>
      <c r="O1278" s="172" t="str">
        <f aca="false">IF(B167&lt;&gt;"",'Calculs (M1..M20)'!A69,"")</f>
        <v/>
      </c>
      <c r="P1278" s="0"/>
      <c r="Q1278" s="0"/>
      <c r="R1278" s="0"/>
      <c r="S1278" s="0"/>
      <c r="T1278" s="0"/>
      <c r="U1278" s="0"/>
      <c r="V1278" s="0"/>
      <c r="AH1278" s="49" t="n">
        <f aca="false">IF($G1278&lt;&gt;"",AG1278,"")</f>
        <v>0</v>
      </c>
      <c r="AI1278" s="169"/>
      <c r="AJ1278" s="170"/>
    </row>
    <row r="1279" customFormat="false" ht="13" hidden="true" customHeight="false" outlineLevel="0" collapsed="false">
      <c r="A1279" s="0"/>
      <c r="B1279" s="167" t="str">
        <f aca="false">IF(B1178&lt;&gt;"",B1178,"")</f>
        <v/>
      </c>
      <c r="C1279" s="116" t="str">
        <f aca="false">IF(C1178&lt;&gt;"",C1178,"")</f>
        <v/>
      </c>
      <c r="D1279" s="116" t="str">
        <f aca="false">IF(D1178&lt;&gt;"",D1178,"")</f>
        <v/>
      </c>
      <c r="E1279" s="116" t="str">
        <f aca="false">IF(E1178&lt;&gt;"",E1178,"")</f>
        <v/>
      </c>
      <c r="F1279" s="116" t="n">
        <v>13</v>
      </c>
      <c r="G1279" s="168" t="n">
        <f aca="false">G1178</f>
        <v>1</v>
      </c>
      <c r="H1279" s="49" t="n">
        <f aca="false">IF($G1279&lt;&gt;"",G1279,"")</f>
        <v>1</v>
      </c>
      <c r="I1279" s="169"/>
      <c r="J1279" s="170"/>
      <c r="K1279" s="171" t="str">
        <f aca="false">IF($B1279&lt;&gt;"",IF(I1279,(INDEX(P$1223:Q$1226,MATCH(H1279,P$1223:P$1226),2)/I1279)*1000,0),"")</f>
        <v/>
      </c>
      <c r="L1279" s="171" t="str">
        <f aca="false">IF(Q$11&lt;&gt;"",IF($B1279&lt;&gt;"",K1279-J1279,""),"")</f>
        <v/>
      </c>
      <c r="M1279" s="172" t="str">
        <f aca="false">IF(B1279&lt;&gt;"",RANK(L1279,L$1223:L$1322),"")</f>
        <v/>
      </c>
      <c r="N1279" s="172" t="str">
        <f aca="false">IF(B1279&lt;&gt;"",'Classement Général'!BM67,"")</f>
        <v/>
      </c>
      <c r="O1279" s="172" t="str">
        <f aca="false">IF(B168&lt;&gt;"",'Calculs (M1..M20)'!A70,"")</f>
        <v/>
      </c>
      <c r="P1279" s="0"/>
      <c r="Q1279" s="0"/>
      <c r="R1279" s="0"/>
      <c r="S1279" s="0"/>
      <c r="T1279" s="0"/>
      <c r="U1279" s="0"/>
      <c r="V1279" s="0"/>
      <c r="AH1279" s="49" t="n">
        <f aca="false">IF($G1279&lt;&gt;"",AG1279,"")</f>
        <v>0</v>
      </c>
      <c r="AI1279" s="169"/>
      <c r="AJ1279" s="170"/>
    </row>
    <row r="1280" customFormat="false" ht="13" hidden="true" customHeight="false" outlineLevel="0" collapsed="false">
      <c r="A1280" s="0"/>
      <c r="B1280" s="167" t="str">
        <f aca="false">IF(B1179&lt;&gt;"",B1179,"")</f>
        <v/>
      </c>
      <c r="C1280" s="116" t="str">
        <f aca="false">IF(C1179&lt;&gt;"",C1179,"")</f>
        <v/>
      </c>
      <c r="D1280" s="116" t="str">
        <f aca="false">IF(D1179&lt;&gt;"",D1179,"")</f>
        <v/>
      </c>
      <c r="E1280" s="116" t="str">
        <f aca="false">IF(E1179&lt;&gt;"",E1179,"")</f>
        <v/>
      </c>
      <c r="F1280" s="116" t="n">
        <v>13</v>
      </c>
      <c r="G1280" s="168" t="n">
        <f aca="false">G1179</f>
        <v>0</v>
      </c>
      <c r="H1280" s="49" t="n">
        <f aca="false">IF($G1280&lt;&gt;"",G1280,"")</f>
        <v>0</v>
      </c>
      <c r="I1280" s="169"/>
      <c r="J1280" s="170"/>
      <c r="K1280" s="171" t="str">
        <f aca="false">IF($B1280&lt;&gt;"",IF(I1280,(INDEX(P$1223:Q$1226,MATCH(H1280,P$1223:P$1226),2)/I1280)*1000,0),"")</f>
        <v/>
      </c>
      <c r="L1280" s="171" t="str">
        <f aca="false">IF(Q$11&lt;&gt;"",IF($B1280&lt;&gt;"",K1280-J1280,""),"")</f>
        <v/>
      </c>
      <c r="M1280" s="172" t="str">
        <f aca="false">IF(B1280&lt;&gt;"",RANK(L1280,L$1223:L$1322),"")</f>
        <v/>
      </c>
      <c r="N1280" s="172" t="str">
        <f aca="false">IF(B1280&lt;&gt;"",'Classement Général'!BM68,"")</f>
        <v/>
      </c>
      <c r="O1280" s="172" t="str">
        <f aca="false">IF(B169&lt;&gt;"",'Calculs (M1..M20)'!A71,"")</f>
        <v/>
      </c>
      <c r="P1280" s="0"/>
      <c r="Q1280" s="0"/>
      <c r="R1280" s="0"/>
      <c r="S1280" s="0"/>
      <c r="T1280" s="0"/>
      <c r="U1280" s="0"/>
      <c r="V1280" s="0"/>
      <c r="AH1280" s="49" t="n">
        <f aca="false">IF($G1280&lt;&gt;"",AG1280,"")</f>
        <v>0</v>
      </c>
      <c r="AI1280" s="169"/>
      <c r="AJ1280" s="170"/>
    </row>
    <row r="1281" customFormat="false" ht="13" hidden="true" customHeight="false" outlineLevel="0" collapsed="false">
      <c r="A1281" s="0"/>
      <c r="B1281" s="167" t="str">
        <f aca="false">IF(B1180&lt;&gt;"",B1180,"")</f>
        <v/>
      </c>
      <c r="C1281" s="116" t="str">
        <f aca="false">IF(C1180&lt;&gt;"",C1180,"")</f>
        <v/>
      </c>
      <c r="D1281" s="116" t="str">
        <f aca="false">IF(D1180&lt;&gt;"",D1180,"")</f>
        <v/>
      </c>
      <c r="E1281" s="116" t="str">
        <f aca="false">IF(E1180&lt;&gt;"",E1180,"")</f>
        <v/>
      </c>
      <c r="F1281" s="116" t="n">
        <v>13</v>
      </c>
      <c r="G1281" s="168" t="n">
        <f aca="false">G1180</f>
        <v>0</v>
      </c>
      <c r="H1281" s="49" t="n">
        <f aca="false">IF($G1281&lt;&gt;"",G1281,"")</f>
        <v>0</v>
      </c>
      <c r="I1281" s="169"/>
      <c r="J1281" s="170"/>
      <c r="K1281" s="171" t="str">
        <f aca="false">IF($B1281&lt;&gt;"",IF(I1281,(INDEX(P$1223:Q$1226,MATCH(H1281,P$1223:P$1226),2)/I1281)*1000,0),"")</f>
        <v/>
      </c>
      <c r="L1281" s="171" t="str">
        <f aca="false">IF(Q$11&lt;&gt;"",IF($B1281&lt;&gt;"",K1281-J1281,""),"")</f>
        <v/>
      </c>
      <c r="M1281" s="172" t="str">
        <f aca="false">IF(B1281&lt;&gt;"",RANK(L1281,L$1223:L$1322),"")</f>
        <v/>
      </c>
      <c r="N1281" s="172" t="str">
        <f aca="false">IF(B1281&lt;&gt;"",'Classement Général'!BM69,"")</f>
        <v/>
      </c>
      <c r="O1281" s="172" t="str">
        <f aca="false">IF(B170&lt;&gt;"",'Calculs (M1..M20)'!A72,"")</f>
        <v/>
      </c>
      <c r="P1281" s="0"/>
      <c r="Q1281" s="0"/>
      <c r="R1281" s="0"/>
      <c r="S1281" s="0"/>
      <c r="T1281" s="0"/>
      <c r="U1281" s="0"/>
      <c r="V1281" s="0"/>
      <c r="AH1281" s="49" t="n">
        <f aca="false">IF($G1281&lt;&gt;"",AG1281,"")</f>
        <v>0</v>
      </c>
      <c r="AI1281" s="169"/>
      <c r="AJ1281" s="170"/>
    </row>
    <row r="1282" customFormat="false" ht="13" hidden="true" customHeight="false" outlineLevel="0" collapsed="false">
      <c r="A1282" s="0"/>
      <c r="B1282" s="167" t="str">
        <f aca="false">IF(B1181&lt;&gt;"",B1181,"")</f>
        <v/>
      </c>
      <c r="C1282" s="116" t="str">
        <f aca="false">IF(C1181&lt;&gt;"",C1181,"")</f>
        <v/>
      </c>
      <c r="D1282" s="116" t="str">
        <f aca="false">IF(D1181&lt;&gt;"",D1181,"")</f>
        <v/>
      </c>
      <c r="E1282" s="116" t="str">
        <f aca="false">IF(E1181&lt;&gt;"",E1181,"")</f>
        <v/>
      </c>
      <c r="F1282" s="116" t="n">
        <v>13</v>
      </c>
      <c r="G1282" s="168" t="n">
        <f aca="false">G1181</f>
        <v>0</v>
      </c>
      <c r="H1282" s="49" t="n">
        <f aca="false">IF($G1282&lt;&gt;"",G1282,"")</f>
        <v>0</v>
      </c>
      <c r="I1282" s="169"/>
      <c r="J1282" s="170"/>
      <c r="K1282" s="171" t="str">
        <f aca="false">IF($B1282&lt;&gt;"",IF(I1282,(INDEX(P$1223:Q$1226,MATCH(H1282,P$1223:P$1226),2)/I1282)*1000,0),"")</f>
        <v/>
      </c>
      <c r="L1282" s="171" t="str">
        <f aca="false">IF(Q$11&lt;&gt;"",IF($B1282&lt;&gt;"",K1282-J1282,""),"")</f>
        <v/>
      </c>
      <c r="M1282" s="172" t="str">
        <f aca="false">IF(B1282&lt;&gt;"",RANK(L1282,L$1223:L$1322),"")</f>
        <v/>
      </c>
      <c r="N1282" s="172" t="str">
        <f aca="false">IF(B1282&lt;&gt;"",'Classement Général'!BM70,"")</f>
        <v/>
      </c>
      <c r="O1282" s="172" t="str">
        <f aca="false">IF(B171&lt;&gt;"",'Calculs (M1..M20)'!A73,"")</f>
        <v/>
      </c>
      <c r="P1282" s="0"/>
      <c r="Q1282" s="0"/>
      <c r="R1282" s="0"/>
      <c r="S1282" s="0"/>
      <c r="T1282" s="0"/>
      <c r="U1282" s="0"/>
      <c r="V1282" s="0"/>
      <c r="AH1282" s="49" t="n">
        <f aca="false">IF($G1282&lt;&gt;"",AG1282,"")</f>
        <v>0</v>
      </c>
      <c r="AI1282" s="169"/>
      <c r="AJ1282" s="170"/>
    </row>
    <row r="1283" customFormat="false" ht="13" hidden="true" customHeight="false" outlineLevel="0" collapsed="false">
      <c r="A1283" s="0"/>
      <c r="B1283" s="167" t="str">
        <f aca="false">IF(B1182&lt;&gt;"",B1182,"")</f>
        <v/>
      </c>
      <c r="C1283" s="116" t="str">
        <f aca="false">IF(C1182&lt;&gt;"",C1182,"")</f>
        <v/>
      </c>
      <c r="D1283" s="116" t="str">
        <f aca="false">IF(D1182&lt;&gt;"",D1182,"")</f>
        <v/>
      </c>
      <c r="E1283" s="116" t="str">
        <f aca="false">IF(E1182&lt;&gt;"",E1182,"")</f>
        <v/>
      </c>
      <c r="F1283" s="116" t="n">
        <v>13</v>
      </c>
      <c r="G1283" s="168" t="n">
        <f aca="false">G1182</f>
        <v>0</v>
      </c>
      <c r="H1283" s="49" t="n">
        <f aca="false">IF($G1283&lt;&gt;"",G1283,"")</f>
        <v>0</v>
      </c>
      <c r="I1283" s="169"/>
      <c r="J1283" s="170"/>
      <c r="K1283" s="171" t="str">
        <f aca="false">IF($B1283&lt;&gt;"",IF(I1283,(INDEX(P$1223:Q$1226,MATCH(H1283,P$1223:P$1226),2)/I1283)*1000,0),"")</f>
        <v/>
      </c>
      <c r="L1283" s="171" t="str">
        <f aca="false">IF(Q$11&lt;&gt;"",IF($B1283&lt;&gt;"",K1283-J1283,""),"")</f>
        <v/>
      </c>
      <c r="M1283" s="172" t="str">
        <f aca="false">IF(B1283&lt;&gt;"",RANK(L1283,L$1223:L$1322),"")</f>
        <v/>
      </c>
      <c r="N1283" s="172" t="str">
        <f aca="false">IF(B1283&lt;&gt;"",'Classement Général'!BM71,"")</f>
        <v/>
      </c>
      <c r="O1283" s="172" t="str">
        <f aca="false">IF(B172&lt;&gt;"",'Calculs (M1..M20)'!A74,"")</f>
        <v/>
      </c>
      <c r="P1283" s="0"/>
      <c r="Q1283" s="0"/>
      <c r="R1283" s="0"/>
      <c r="S1283" s="0"/>
      <c r="T1283" s="0"/>
      <c r="U1283" s="0"/>
      <c r="V1283" s="0"/>
      <c r="AH1283" s="49" t="n">
        <f aca="false">IF($G1283&lt;&gt;"",AG1283,"")</f>
        <v>0</v>
      </c>
      <c r="AI1283" s="169"/>
      <c r="AJ1283" s="170"/>
    </row>
    <row r="1284" customFormat="false" ht="13" hidden="true" customHeight="false" outlineLevel="0" collapsed="false">
      <c r="A1284" s="0"/>
      <c r="B1284" s="167" t="str">
        <f aca="false">IF(B1183&lt;&gt;"",B1183,"")</f>
        <v/>
      </c>
      <c r="C1284" s="116" t="str">
        <f aca="false">IF(C1183&lt;&gt;"",C1183,"")</f>
        <v/>
      </c>
      <c r="D1284" s="116" t="str">
        <f aca="false">IF(D1183&lt;&gt;"",D1183,"")</f>
        <v/>
      </c>
      <c r="E1284" s="116" t="str">
        <f aca="false">IF(E1183&lt;&gt;"",E1183,"")</f>
        <v/>
      </c>
      <c r="F1284" s="116" t="n">
        <v>13</v>
      </c>
      <c r="G1284" s="168" t="n">
        <f aca="false">G1183</f>
        <v>0</v>
      </c>
      <c r="H1284" s="49" t="n">
        <f aca="false">IF($G1284&lt;&gt;"",G1284,"")</f>
        <v>0</v>
      </c>
      <c r="I1284" s="169"/>
      <c r="J1284" s="170"/>
      <c r="K1284" s="171" t="str">
        <f aca="false">IF($B1284&lt;&gt;"",IF(I1284,(INDEX(P$1223:Q$1226,MATCH(H1284,P$1223:P$1226),2)/I1284)*1000,0),"")</f>
        <v/>
      </c>
      <c r="L1284" s="171" t="str">
        <f aca="false">IF(Q$11&lt;&gt;"",IF($B1284&lt;&gt;"",K1284-J1284,""),"")</f>
        <v/>
      </c>
      <c r="M1284" s="172" t="str">
        <f aca="false">IF(B1284&lt;&gt;"",RANK(L1284,L$1223:L$1322),"")</f>
        <v/>
      </c>
      <c r="N1284" s="172" t="str">
        <f aca="false">IF(B1284&lt;&gt;"",'Classement Général'!BM72,"")</f>
        <v/>
      </c>
      <c r="O1284" s="172" t="str">
        <f aca="false">IF(B173&lt;&gt;"",'Calculs (M1..M20)'!A75,"")</f>
        <v/>
      </c>
      <c r="P1284" s="0"/>
      <c r="Q1284" s="0"/>
      <c r="R1284" s="0"/>
      <c r="S1284" s="0"/>
      <c r="T1284" s="0"/>
      <c r="U1284" s="0"/>
      <c r="V1284" s="0"/>
      <c r="AH1284" s="49" t="n">
        <f aca="false">IF($G1284&lt;&gt;"",AG1284,"")</f>
        <v>0</v>
      </c>
      <c r="AI1284" s="169"/>
      <c r="AJ1284" s="170"/>
    </row>
    <row r="1285" customFormat="false" ht="13" hidden="true" customHeight="false" outlineLevel="0" collapsed="false">
      <c r="A1285" s="0"/>
      <c r="B1285" s="167" t="str">
        <f aca="false">IF(B1184&lt;&gt;"",B1184,"")</f>
        <v/>
      </c>
      <c r="C1285" s="116" t="str">
        <f aca="false">IF(C1184&lt;&gt;"",C1184,"")</f>
        <v/>
      </c>
      <c r="D1285" s="116" t="str">
        <f aca="false">IF(D1184&lt;&gt;"",D1184,"")</f>
        <v/>
      </c>
      <c r="E1285" s="116" t="str">
        <f aca="false">IF(E1184&lt;&gt;"",E1184,"")</f>
        <v/>
      </c>
      <c r="F1285" s="116" t="n">
        <v>13</v>
      </c>
      <c r="G1285" s="168" t="n">
        <f aca="false">G1184</f>
        <v>0</v>
      </c>
      <c r="H1285" s="49" t="n">
        <f aca="false">IF($G1285&lt;&gt;"",G1285,"")</f>
        <v>0</v>
      </c>
      <c r="I1285" s="169"/>
      <c r="J1285" s="170"/>
      <c r="K1285" s="171" t="str">
        <f aca="false">IF($B1285&lt;&gt;"",IF(I1285,(INDEX(P$1223:Q$1226,MATCH(H1285,P$1223:P$1226),2)/I1285)*1000,0),"")</f>
        <v/>
      </c>
      <c r="L1285" s="171" t="str">
        <f aca="false">IF(Q$11&lt;&gt;"",IF($B1285&lt;&gt;"",K1285-J1285,""),"")</f>
        <v/>
      </c>
      <c r="M1285" s="172" t="str">
        <f aca="false">IF(B1285&lt;&gt;"",RANK(L1285,L$1223:L$1322),"")</f>
        <v/>
      </c>
      <c r="N1285" s="172" t="str">
        <f aca="false">IF(B1285&lt;&gt;"",'Classement Général'!BM73,"")</f>
        <v/>
      </c>
      <c r="O1285" s="172" t="str">
        <f aca="false">IF(B174&lt;&gt;"",'Calculs (M1..M20)'!A76,"")</f>
        <v/>
      </c>
      <c r="P1285" s="0"/>
      <c r="Q1285" s="0"/>
      <c r="R1285" s="0"/>
      <c r="S1285" s="0"/>
      <c r="T1285" s="0"/>
      <c r="U1285" s="0"/>
      <c r="V1285" s="0"/>
      <c r="AH1285" s="49" t="n">
        <f aca="false">IF($G1285&lt;&gt;"",AG1285,"")</f>
        <v>0</v>
      </c>
      <c r="AI1285" s="169"/>
      <c r="AJ1285" s="170"/>
    </row>
    <row r="1286" customFormat="false" ht="13" hidden="true" customHeight="false" outlineLevel="0" collapsed="false">
      <c r="A1286" s="0"/>
      <c r="B1286" s="167" t="str">
        <f aca="false">IF(B1185&lt;&gt;"",B1185,"")</f>
        <v/>
      </c>
      <c r="C1286" s="116" t="str">
        <f aca="false">IF(C1185&lt;&gt;"",C1185,"")</f>
        <v/>
      </c>
      <c r="D1286" s="116" t="str">
        <f aca="false">IF(D1185&lt;&gt;"",D1185,"")</f>
        <v/>
      </c>
      <c r="E1286" s="116" t="str">
        <f aca="false">IF(E1185&lt;&gt;"",E1185,"")</f>
        <v/>
      </c>
      <c r="F1286" s="116" t="n">
        <v>13</v>
      </c>
      <c r="G1286" s="168" t="n">
        <f aca="false">G1185</f>
        <v>0</v>
      </c>
      <c r="H1286" s="49" t="n">
        <f aca="false">IF($G1286&lt;&gt;"",G1286,"")</f>
        <v>0</v>
      </c>
      <c r="I1286" s="169"/>
      <c r="J1286" s="170"/>
      <c r="K1286" s="171" t="str">
        <f aca="false">IF($B1286&lt;&gt;"",IF(I1286,(INDEX(P$1223:Q$1226,MATCH(H1286,P$1223:P$1226),2)/I1286)*1000,0),"")</f>
        <v/>
      </c>
      <c r="L1286" s="171" t="str">
        <f aca="false">IF(Q$11&lt;&gt;"",IF($B1286&lt;&gt;"",K1286-J1286,""),"")</f>
        <v/>
      </c>
      <c r="M1286" s="172" t="str">
        <f aca="false">IF(B1286&lt;&gt;"",RANK(L1286,L$1223:L$1322),"")</f>
        <v/>
      </c>
      <c r="N1286" s="172" t="str">
        <f aca="false">IF(B1286&lt;&gt;"",'Classement Général'!BM74,"")</f>
        <v/>
      </c>
      <c r="O1286" s="172" t="str">
        <f aca="false">IF(B175&lt;&gt;"",'Calculs (M1..M20)'!A77,"")</f>
        <v/>
      </c>
      <c r="P1286" s="0"/>
      <c r="Q1286" s="0"/>
      <c r="R1286" s="0"/>
      <c r="S1286" s="0"/>
      <c r="T1286" s="0"/>
      <c r="U1286" s="0"/>
      <c r="V1286" s="0"/>
      <c r="AH1286" s="49" t="n">
        <f aca="false">IF($G1286&lt;&gt;"",AG1286,"")</f>
        <v>0</v>
      </c>
      <c r="AI1286" s="169"/>
      <c r="AJ1286" s="170"/>
    </row>
    <row r="1287" customFormat="false" ht="13" hidden="true" customHeight="false" outlineLevel="0" collapsed="false">
      <c r="A1287" s="0"/>
      <c r="B1287" s="167" t="str">
        <f aca="false">IF(B1186&lt;&gt;"",B1186,"")</f>
        <v/>
      </c>
      <c r="C1287" s="116" t="str">
        <f aca="false">IF(C1186&lt;&gt;"",C1186,"")</f>
        <v/>
      </c>
      <c r="D1287" s="116" t="str">
        <f aca="false">IF(D1186&lt;&gt;"",D1186,"")</f>
        <v/>
      </c>
      <c r="E1287" s="116" t="str">
        <f aca="false">IF(E1186&lt;&gt;"",E1186,"")</f>
        <v/>
      </c>
      <c r="F1287" s="116" t="n">
        <v>13</v>
      </c>
      <c r="G1287" s="168" t="n">
        <f aca="false">G1186</f>
        <v>0</v>
      </c>
      <c r="H1287" s="49" t="n">
        <f aca="false">IF($G1287&lt;&gt;"",G1287,"")</f>
        <v>0</v>
      </c>
      <c r="I1287" s="169"/>
      <c r="J1287" s="170"/>
      <c r="K1287" s="171" t="str">
        <f aca="false">IF($B1287&lt;&gt;"",IF(I1287,(INDEX(P$1223:Q$1226,MATCH(H1287,P$1223:P$1226),2)/I1287)*1000,0),"")</f>
        <v/>
      </c>
      <c r="L1287" s="171" t="str">
        <f aca="false">IF(Q$11&lt;&gt;"",IF($B1287&lt;&gt;"",K1287-J1287,""),"")</f>
        <v/>
      </c>
      <c r="M1287" s="172" t="str">
        <f aca="false">IF(B1287&lt;&gt;"",RANK(L1287,L$1223:L$1322),"")</f>
        <v/>
      </c>
      <c r="N1287" s="172" t="str">
        <f aca="false">IF(B1287&lt;&gt;"",'Classement Général'!BM75,"")</f>
        <v/>
      </c>
      <c r="O1287" s="172" t="str">
        <f aca="false">IF(B176&lt;&gt;"",'Calculs (M1..M20)'!A78,"")</f>
        <v/>
      </c>
      <c r="P1287" s="0"/>
      <c r="Q1287" s="0"/>
      <c r="R1287" s="0"/>
      <c r="S1287" s="0"/>
      <c r="T1287" s="0"/>
      <c r="U1287" s="0"/>
      <c r="V1287" s="0"/>
      <c r="AH1287" s="49" t="n">
        <f aca="false">IF($G1287&lt;&gt;"",AG1287,"")</f>
        <v>0</v>
      </c>
      <c r="AI1287" s="169"/>
      <c r="AJ1287" s="170"/>
    </row>
    <row r="1288" customFormat="false" ht="13" hidden="true" customHeight="false" outlineLevel="0" collapsed="false">
      <c r="A1288" s="0"/>
      <c r="B1288" s="167" t="str">
        <f aca="false">IF(B1187&lt;&gt;"",B1187,"")</f>
        <v/>
      </c>
      <c r="C1288" s="116" t="str">
        <f aca="false">IF(C1187&lt;&gt;"",C1187,"")</f>
        <v/>
      </c>
      <c r="D1288" s="116" t="str">
        <f aca="false">IF(D1187&lt;&gt;"",D1187,"")</f>
        <v/>
      </c>
      <c r="E1288" s="116" t="str">
        <f aca="false">IF(E1187&lt;&gt;"",E1187,"")</f>
        <v/>
      </c>
      <c r="F1288" s="116" t="n">
        <v>13</v>
      </c>
      <c r="G1288" s="168" t="n">
        <f aca="false">G1187</f>
        <v>0</v>
      </c>
      <c r="H1288" s="49" t="n">
        <f aca="false">IF($G1288&lt;&gt;"",G1288,"")</f>
        <v>0</v>
      </c>
      <c r="I1288" s="169"/>
      <c r="J1288" s="170"/>
      <c r="K1288" s="171" t="str">
        <f aca="false">IF($B1288&lt;&gt;"",IF(I1288,(INDEX(P$1223:Q$1226,MATCH(H1288,P$1223:P$1226),2)/I1288)*1000,0),"")</f>
        <v/>
      </c>
      <c r="L1288" s="171" t="str">
        <f aca="false">IF(Q$11&lt;&gt;"",IF($B1288&lt;&gt;"",K1288-J1288,""),"")</f>
        <v/>
      </c>
      <c r="M1288" s="172" t="str">
        <f aca="false">IF(B1288&lt;&gt;"",RANK(L1288,L$1223:L$1322),"")</f>
        <v/>
      </c>
      <c r="N1288" s="172" t="str">
        <f aca="false">IF(B1288&lt;&gt;"",'Classement Général'!BM76,"")</f>
        <v/>
      </c>
      <c r="O1288" s="172" t="str">
        <f aca="false">IF(B177&lt;&gt;"",'Calculs (M1..M20)'!A79,"")</f>
        <v/>
      </c>
      <c r="P1288" s="0"/>
      <c r="Q1288" s="0"/>
      <c r="R1288" s="0"/>
      <c r="S1288" s="0"/>
      <c r="T1288" s="0"/>
      <c r="U1288" s="0"/>
      <c r="V1288" s="0"/>
      <c r="AH1288" s="49" t="n">
        <f aca="false">IF($G1288&lt;&gt;"",AG1288,"")</f>
        <v>0</v>
      </c>
      <c r="AI1288" s="169"/>
      <c r="AJ1288" s="170"/>
    </row>
    <row r="1289" customFormat="false" ht="13" hidden="true" customHeight="false" outlineLevel="0" collapsed="false">
      <c r="A1289" s="0"/>
      <c r="B1289" s="167" t="str">
        <f aca="false">IF(B1188&lt;&gt;"",B1188,"")</f>
        <v/>
      </c>
      <c r="C1289" s="116" t="str">
        <f aca="false">IF(C1188&lt;&gt;"",C1188,"")</f>
        <v/>
      </c>
      <c r="D1289" s="116" t="str">
        <f aca="false">IF(D1188&lt;&gt;"",D1188,"")</f>
        <v/>
      </c>
      <c r="E1289" s="116" t="str">
        <f aca="false">IF(E1188&lt;&gt;"",E1188,"")</f>
        <v/>
      </c>
      <c r="F1289" s="116" t="n">
        <v>13</v>
      </c>
      <c r="G1289" s="168" t="n">
        <f aca="false">G1188</f>
        <v>0</v>
      </c>
      <c r="H1289" s="49" t="n">
        <f aca="false">IF($G1289&lt;&gt;"",G1289,"")</f>
        <v>0</v>
      </c>
      <c r="I1289" s="169"/>
      <c r="J1289" s="170"/>
      <c r="K1289" s="171" t="str">
        <f aca="false">IF($B1289&lt;&gt;"",IF(I1289,(INDEX(P$1223:Q$1226,MATCH(H1289,P$1223:P$1226),2)/I1289)*1000,0),"")</f>
        <v/>
      </c>
      <c r="L1289" s="171" t="str">
        <f aca="false">IF(Q$11&lt;&gt;"",IF($B1289&lt;&gt;"",K1289-J1289,""),"")</f>
        <v/>
      </c>
      <c r="M1289" s="172" t="str">
        <f aca="false">IF(B1289&lt;&gt;"",RANK(L1289,L$1223:L$1322),"")</f>
        <v/>
      </c>
      <c r="N1289" s="172" t="str">
        <f aca="false">IF(B1289&lt;&gt;"",'Classement Général'!BM77,"")</f>
        <v/>
      </c>
      <c r="O1289" s="172" t="str">
        <f aca="false">IF(B178&lt;&gt;"",'Calculs (M1..M20)'!A80,"")</f>
        <v/>
      </c>
      <c r="P1289" s="0"/>
      <c r="Q1289" s="0"/>
      <c r="R1289" s="0"/>
      <c r="S1289" s="0"/>
      <c r="T1289" s="0"/>
      <c r="U1289" s="0"/>
      <c r="V1289" s="0"/>
      <c r="AH1289" s="49" t="n">
        <f aca="false">IF($G1289&lt;&gt;"",AG1289,"")</f>
        <v>0</v>
      </c>
      <c r="AI1289" s="169"/>
      <c r="AJ1289" s="170"/>
    </row>
    <row r="1290" customFormat="false" ht="13" hidden="true" customHeight="false" outlineLevel="0" collapsed="false">
      <c r="A1290" s="0"/>
      <c r="B1290" s="167" t="str">
        <f aca="false">IF(B1189&lt;&gt;"",B1189,"")</f>
        <v/>
      </c>
      <c r="C1290" s="116" t="str">
        <f aca="false">IF(C1189&lt;&gt;"",C1189,"")</f>
        <v/>
      </c>
      <c r="D1290" s="116" t="str">
        <f aca="false">IF(D1189&lt;&gt;"",D1189,"")</f>
        <v/>
      </c>
      <c r="E1290" s="116" t="str">
        <f aca="false">IF(E1189&lt;&gt;"",E1189,"")</f>
        <v/>
      </c>
      <c r="F1290" s="116" t="n">
        <v>13</v>
      </c>
      <c r="G1290" s="168" t="n">
        <f aca="false">G1189</f>
        <v>0</v>
      </c>
      <c r="H1290" s="49" t="n">
        <f aca="false">IF($G1290&lt;&gt;"",G1290,"")</f>
        <v>0</v>
      </c>
      <c r="I1290" s="169"/>
      <c r="J1290" s="170"/>
      <c r="K1290" s="171" t="str">
        <f aca="false">IF($B1290&lt;&gt;"",IF(I1290,(INDEX(P$1223:Q$1226,MATCH(H1290,P$1223:P$1226),2)/I1290)*1000,0),"")</f>
        <v/>
      </c>
      <c r="L1290" s="171" t="str">
        <f aca="false">IF(Q$11&lt;&gt;"",IF($B1290&lt;&gt;"",K1290-J1290,""),"")</f>
        <v/>
      </c>
      <c r="M1290" s="172" t="str">
        <f aca="false">IF(B1290&lt;&gt;"",RANK(L1290,L$1223:L$1322),"")</f>
        <v/>
      </c>
      <c r="N1290" s="172" t="str">
        <f aca="false">IF(B1290&lt;&gt;"",'Classement Général'!BM78,"")</f>
        <v/>
      </c>
      <c r="O1290" s="172" t="str">
        <f aca="false">IF(B179&lt;&gt;"",'Calculs (M1..M20)'!A81,"")</f>
        <v/>
      </c>
      <c r="P1290" s="0"/>
      <c r="Q1290" s="0"/>
      <c r="R1290" s="0"/>
      <c r="S1290" s="0"/>
      <c r="T1290" s="0"/>
      <c r="U1290" s="0"/>
      <c r="V1290" s="0"/>
      <c r="AH1290" s="49" t="n">
        <f aca="false">IF($G1290&lt;&gt;"",AG1290,"")</f>
        <v>0</v>
      </c>
      <c r="AI1290" s="169"/>
      <c r="AJ1290" s="170"/>
    </row>
    <row r="1291" customFormat="false" ht="13" hidden="true" customHeight="false" outlineLevel="0" collapsed="false">
      <c r="A1291" s="0"/>
      <c r="B1291" s="167" t="str">
        <f aca="false">IF(B1190&lt;&gt;"",B1190,"")</f>
        <v/>
      </c>
      <c r="C1291" s="116" t="str">
        <f aca="false">IF(C1190&lt;&gt;"",C1190,"")</f>
        <v/>
      </c>
      <c r="D1291" s="116" t="str">
        <f aca="false">IF(D1190&lt;&gt;"",D1190,"")</f>
        <v/>
      </c>
      <c r="E1291" s="116" t="str">
        <f aca="false">IF(E1190&lt;&gt;"",E1190,"")</f>
        <v/>
      </c>
      <c r="F1291" s="116" t="n">
        <v>13</v>
      </c>
      <c r="G1291" s="168" t="n">
        <f aca="false">G1190</f>
        <v>0</v>
      </c>
      <c r="H1291" s="49" t="n">
        <f aca="false">IF($G1291&lt;&gt;"",G1291,"")</f>
        <v>0</v>
      </c>
      <c r="I1291" s="169"/>
      <c r="J1291" s="170"/>
      <c r="K1291" s="171" t="str">
        <f aca="false">IF($B1291&lt;&gt;"",IF(I1291,(INDEX(P$1223:Q$1226,MATCH(H1291,P$1223:P$1226),2)/I1291)*1000,0),"")</f>
        <v/>
      </c>
      <c r="L1291" s="171" t="str">
        <f aca="false">IF(Q$11&lt;&gt;"",IF($B1291&lt;&gt;"",K1291-J1291,""),"")</f>
        <v/>
      </c>
      <c r="M1291" s="172" t="str">
        <f aca="false">IF(B1291&lt;&gt;"",RANK(L1291,L$1223:L$1322),"")</f>
        <v/>
      </c>
      <c r="N1291" s="172" t="str">
        <f aca="false">IF(B1291&lt;&gt;"",'Classement Général'!BM79,"")</f>
        <v/>
      </c>
      <c r="O1291" s="172" t="str">
        <f aca="false">IF(B180&lt;&gt;"",'Calculs (M1..M20)'!A82,"")</f>
        <v/>
      </c>
      <c r="P1291" s="0"/>
      <c r="Q1291" s="0"/>
      <c r="R1291" s="0"/>
      <c r="S1291" s="0"/>
      <c r="T1291" s="0"/>
      <c r="U1291" s="0"/>
      <c r="V1291" s="0"/>
      <c r="AH1291" s="49" t="n">
        <f aca="false">IF($G1291&lt;&gt;"",AG1291,"")</f>
        <v>0</v>
      </c>
      <c r="AI1291" s="169"/>
      <c r="AJ1291" s="170"/>
    </row>
    <row r="1292" customFormat="false" ht="13" hidden="true" customHeight="false" outlineLevel="0" collapsed="false">
      <c r="A1292" s="0"/>
      <c r="B1292" s="167" t="str">
        <f aca="false">IF(B1191&lt;&gt;"",B1191,"")</f>
        <v/>
      </c>
      <c r="C1292" s="116" t="str">
        <f aca="false">IF(C1191&lt;&gt;"",C1191,"")</f>
        <v/>
      </c>
      <c r="D1292" s="116" t="str">
        <f aca="false">IF(D1191&lt;&gt;"",D1191,"")</f>
        <v/>
      </c>
      <c r="E1292" s="116" t="str">
        <f aca="false">IF(E1191&lt;&gt;"",E1191,"")</f>
        <v/>
      </c>
      <c r="F1292" s="116" t="n">
        <v>13</v>
      </c>
      <c r="G1292" s="168" t="n">
        <f aca="false">G1191</f>
        <v>0</v>
      </c>
      <c r="H1292" s="49" t="n">
        <f aca="false">IF($G1292&lt;&gt;"",G1292,"")</f>
        <v>0</v>
      </c>
      <c r="I1292" s="169"/>
      <c r="J1292" s="170"/>
      <c r="K1292" s="171" t="str">
        <f aca="false">IF($B1292&lt;&gt;"",IF(I1292,(INDEX(P$1223:Q$1226,MATCH(H1292,P$1223:P$1226),2)/I1292)*1000,0),"")</f>
        <v/>
      </c>
      <c r="L1292" s="171" t="str">
        <f aca="false">IF(Q$11&lt;&gt;"",IF($B1292&lt;&gt;"",K1292-J1292,""),"")</f>
        <v/>
      </c>
      <c r="M1292" s="172" t="str">
        <f aca="false">IF(B1292&lt;&gt;"",RANK(L1292,L$1223:L$1322),"")</f>
        <v/>
      </c>
      <c r="N1292" s="172" t="str">
        <f aca="false">IF(B1292&lt;&gt;"",'Classement Général'!BM80,"")</f>
        <v/>
      </c>
      <c r="O1292" s="172" t="str">
        <f aca="false">IF(B181&lt;&gt;"",'Calculs (M1..M20)'!A83,"")</f>
        <v/>
      </c>
      <c r="P1292" s="0"/>
      <c r="Q1292" s="0"/>
      <c r="R1292" s="0"/>
      <c r="S1292" s="0"/>
      <c r="T1292" s="0"/>
      <c r="U1292" s="0"/>
      <c r="V1292" s="0"/>
      <c r="AH1292" s="49" t="n">
        <f aca="false">IF($G1292&lt;&gt;"",AG1292,"")</f>
        <v>0</v>
      </c>
      <c r="AI1292" s="169"/>
      <c r="AJ1292" s="170"/>
    </row>
    <row r="1293" customFormat="false" ht="13" hidden="true" customHeight="false" outlineLevel="0" collapsed="false">
      <c r="A1293" s="0"/>
      <c r="B1293" s="167" t="str">
        <f aca="false">IF(B1192&lt;&gt;"",B1192,"")</f>
        <v/>
      </c>
      <c r="C1293" s="116" t="str">
        <f aca="false">IF(C1192&lt;&gt;"",C1192,"")</f>
        <v/>
      </c>
      <c r="D1293" s="116" t="str">
        <f aca="false">IF(D1192&lt;&gt;"",D1192,"")</f>
        <v/>
      </c>
      <c r="E1293" s="116" t="str">
        <f aca="false">IF(E1192&lt;&gt;"",E1192,"")</f>
        <v/>
      </c>
      <c r="F1293" s="116" t="n">
        <v>13</v>
      </c>
      <c r="G1293" s="168" t="n">
        <f aca="false">G1192</f>
        <v>0</v>
      </c>
      <c r="H1293" s="49" t="n">
        <f aca="false">IF($G1293&lt;&gt;"",G1293,"")</f>
        <v>0</v>
      </c>
      <c r="I1293" s="169"/>
      <c r="J1293" s="170"/>
      <c r="K1293" s="171" t="str">
        <f aca="false">IF($B1293&lt;&gt;"",IF(I1293,(INDEX(P$1223:Q$1226,MATCH(H1293,P$1223:P$1226),2)/I1293)*1000,0),"")</f>
        <v/>
      </c>
      <c r="L1293" s="171" t="str">
        <f aca="false">IF(Q$11&lt;&gt;"",IF($B1293&lt;&gt;"",K1293-J1293,""),"")</f>
        <v/>
      </c>
      <c r="M1293" s="172" t="str">
        <f aca="false">IF(B1293&lt;&gt;"",RANK(L1293,L$1223:L$1322),"")</f>
        <v/>
      </c>
      <c r="N1293" s="172" t="str">
        <f aca="false">IF(B1293&lt;&gt;"",'Classement Général'!BM81,"")</f>
        <v/>
      </c>
      <c r="O1293" s="172" t="str">
        <f aca="false">IF(B182&lt;&gt;"",'Calculs (M1..M20)'!A84,"")</f>
        <v/>
      </c>
      <c r="P1293" s="0"/>
      <c r="Q1293" s="0"/>
      <c r="R1293" s="0"/>
      <c r="S1293" s="0"/>
      <c r="T1293" s="0"/>
      <c r="U1293" s="0"/>
      <c r="V1293" s="0"/>
      <c r="AH1293" s="49" t="n">
        <f aca="false">IF($G1293&lt;&gt;"",AG1293,"")</f>
        <v>0</v>
      </c>
      <c r="AI1293" s="169"/>
      <c r="AJ1293" s="170"/>
    </row>
    <row r="1294" customFormat="false" ht="13" hidden="true" customHeight="false" outlineLevel="0" collapsed="false">
      <c r="A1294" s="0"/>
      <c r="B1294" s="167" t="str">
        <f aca="false">IF(B1193&lt;&gt;"",B1193,"")</f>
        <v/>
      </c>
      <c r="C1294" s="116" t="str">
        <f aca="false">IF(C1193&lt;&gt;"",C1193,"")</f>
        <v/>
      </c>
      <c r="D1294" s="116" t="str">
        <f aca="false">IF(D1193&lt;&gt;"",D1193,"")</f>
        <v/>
      </c>
      <c r="E1294" s="116" t="str">
        <f aca="false">IF(E1193&lt;&gt;"",E1193,"")</f>
        <v/>
      </c>
      <c r="F1294" s="116" t="n">
        <v>13</v>
      </c>
      <c r="G1294" s="168" t="n">
        <f aca="false">G1193</f>
        <v>0</v>
      </c>
      <c r="H1294" s="49" t="n">
        <f aca="false">IF($G1294&lt;&gt;"",G1294,"")</f>
        <v>0</v>
      </c>
      <c r="I1294" s="169"/>
      <c r="J1294" s="170"/>
      <c r="K1294" s="171" t="str">
        <f aca="false">IF($B1294&lt;&gt;"",IF(I1294,(INDEX(P$1223:Q$1226,MATCH(H1294,P$1223:P$1226),2)/I1294)*1000,0),"")</f>
        <v/>
      </c>
      <c r="L1294" s="171" t="str">
        <f aca="false">IF(Q$11&lt;&gt;"",IF($B1294&lt;&gt;"",K1294-J1294,""),"")</f>
        <v/>
      </c>
      <c r="M1294" s="172" t="str">
        <f aca="false">IF(B1294&lt;&gt;"",RANK(L1294,L$1223:L$1322),"")</f>
        <v/>
      </c>
      <c r="N1294" s="172" t="str">
        <f aca="false">IF(B1294&lt;&gt;"",'Classement Général'!BM82,"")</f>
        <v/>
      </c>
      <c r="O1294" s="172" t="str">
        <f aca="false">IF(B183&lt;&gt;"",'Calculs (M1..M20)'!A85,"")</f>
        <v/>
      </c>
      <c r="P1294" s="0"/>
      <c r="Q1294" s="0"/>
      <c r="R1294" s="0"/>
      <c r="S1294" s="0"/>
      <c r="T1294" s="0"/>
      <c r="U1294" s="0"/>
      <c r="V1294" s="0"/>
      <c r="AH1294" s="49" t="n">
        <f aca="false">IF($G1294&lt;&gt;"",AG1294,"")</f>
        <v>0</v>
      </c>
      <c r="AI1294" s="169"/>
      <c r="AJ1294" s="170"/>
    </row>
    <row r="1295" customFormat="false" ht="13" hidden="true" customHeight="false" outlineLevel="0" collapsed="false">
      <c r="A1295" s="0"/>
      <c r="B1295" s="167" t="str">
        <f aca="false">IF(B1194&lt;&gt;"",B1194,"")</f>
        <v/>
      </c>
      <c r="C1295" s="116" t="str">
        <f aca="false">IF(C1194&lt;&gt;"",C1194,"")</f>
        <v/>
      </c>
      <c r="D1295" s="116" t="str">
        <f aca="false">IF(D1194&lt;&gt;"",D1194,"")</f>
        <v/>
      </c>
      <c r="E1295" s="116" t="str">
        <f aca="false">IF(E1194&lt;&gt;"",E1194,"")</f>
        <v/>
      </c>
      <c r="F1295" s="116" t="n">
        <v>13</v>
      </c>
      <c r="G1295" s="168" t="n">
        <f aca="false">G1194</f>
        <v>0</v>
      </c>
      <c r="H1295" s="49" t="n">
        <f aca="false">IF($G1295&lt;&gt;"",G1295,"")</f>
        <v>0</v>
      </c>
      <c r="I1295" s="169"/>
      <c r="J1295" s="170"/>
      <c r="K1295" s="171" t="str">
        <f aca="false">IF($B1295&lt;&gt;"",IF(I1295,(INDEX(P$1223:Q$1226,MATCH(H1295,P$1223:P$1226),2)/I1295)*1000,0),"")</f>
        <v/>
      </c>
      <c r="L1295" s="171" t="str">
        <f aca="false">IF(Q$11&lt;&gt;"",IF($B1295&lt;&gt;"",K1295-J1295,""),"")</f>
        <v/>
      </c>
      <c r="M1295" s="172" t="str">
        <f aca="false">IF(B1295&lt;&gt;"",RANK(L1295,L$1223:L$1322),"")</f>
        <v/>
      </c>
      <c r="N1295" s="172" t="str">
        <f aca="false">IF(B1295&lt;&gt;"",'Classement Général'!BM83,"")</f>
        <v/>
      </c>
      <c r="O1295" s="172" t="str">
        <f aca="false">IF(B184&lt;&gt;"",'Calculs (M1..M20)'!A86,"")</f>
        <v/>
      </c>
      <c r="P1295" s="0"/>
      <c r="Q1295" s="0"/>
      <c r="R1295" s="0"/>
      <c r="S1295" s="0"/>
      <c r="T1295" s="0"/>
      <c r="U1295" s="0"/>
      <c r="V1295" s="0"/>
      <c r="AH1295" s="49" t="n">
        <f aca="false">IF($G1295&lt;&gt;"",AG1295,"")</f>
        <v>0</v>
      </c>
      <c r="AI1295" s="169"/>
      <c r="AJ1295" s="170"/>
    </row>
    <row r="1296" customFormat="false" ht="13" hidden="true" customHeight="false" outlineLevel="0" collapsed="false">
      <c r="A1296" s="0"/>
      <c r="B1296" s="167" t="str">
        <f aca="false">IF(B1195&lt;&gt;"",B1195,"")</f>
        <v/>
      </c>
      <c r="C1296" s="116" t="str">
        <f aca="false">IF(C1195&lt;&gt;"",C1195,"")</f>
        <v/>
      </c>
      <c r="D1296" s="116" t="str">
        <f aca="false">IF(D1195&lt;&gt;"",D1195,"")</f>
        <v/>
      </c>
      <c r="E1296" s="116" t="str">
        <f aca="false">IF(E1195&lt;&gt;"",E1195,"")</f>
        <v/>
      </c>
      <c r="F1296" s="116" t="n">
        <v>13</v>
      </c>
      <c r="G1296" s="168" t="n">
        <f aca="false">G1195</f>
        <v>0</v>
      </c>
      <c r="H1296" s="49" t="n">
        <f aca="false">IF($G1296&lt;&gt;"",G1296,"")</f>
        <v>0</v>
      </c>
      <c r="I1296" s="169"/>
      <c r="J1296" s="170"/>
      <c r="K1296" s="171" t="str">
        <f aca="false">IF($B1296&lt;&gt;"",IF(I1296,(INDEX(P$1223:Q$1226,MATCH(H1296,P$1223:P$1226),2)/I1296)*1000,0),"")</f>
        <v/>
      </c>
      <c r="L1296" s="171" t="str">
        <f aca="false">IF(Q$11&lt;&gt;"",IF($B1296&lt;&gt;"",K1296-J1296,""),"")</f>
        <v/>
      </c>
      <c r="M1296" s="172" t="str">
        <f aca="false">IF(B1296&lt;&gt;"",RANK(L1296,L$1223:L$1322),"")</f>
        <v/>
      </c>
      <c r="N1296" s="172" t="str">
        <f aca="false">IF(B1296&lt;&gt;"",'Classement Général'!BM84,"")</f>
        <v/>
      </c>
      <c r="O1296" s="172" t="str">
        <f aca="false">IF(B185&lt;&gt;"",'Calculs (M1..M20)'!A87,"")</f>
        <v/>
      </c>
      <c r="P1296" s="0"/>
      <c r="Q1296" s="0"/>
      <c r="R1296" s="0"/>
      <c r="S1296" s="0"/>
      <c r="T1296" s="0"/>
      <c r="U1296" s="0"/>
      <c r="V1296" s="0"/>
      <c r="AH1296" s="49" t="n">
        <f aca="false">IF($G1296&lt;&gt;"",AG1296,"")</f>
        <v>0</v>
      </c>
      <c r="AI1296" s="169"/>
      <c r="AJ1296" s="170"/>
    </row>
    <row r="1297" customFormat="false" ht="13" hidden="true" customHeight="false" outlineLevel="0" collapsed="false">
      <c r="A1297" s="0"/>
      <c r="B1297" s="167" t="str">
        <f aca="false">IF(B1196&lt;&gt;"",B1196,"")</f>
        <v/>
      </c>
      <c r="C1297" s="116" t="str">
        <f aca="false">IF(C1196&lt;&gt;"",C1196,"")</f>
        <v/>
      </c>
      <c r="D1297" s="116" t="str">
        <f aca="false">IF(D1196&lt;&gt;"",D1196,"")</f>
        <v/>
      </c>
      <c r="E1297" s="116" t="str">
        <f aca="false">IF(E1196&lt;&gt;"",E1196,"")</f>
        <v/>
      </c>
      <c r="F1297" s="116" t="n">
        <v>13</v>
      </c>
      <c r="G1297" s="168" t="n">
        <f aca="false">G1196</f>
        <v>0</v>
      </c>
      <c r="H1297" s="49" t="n">
        <f aca="false">IF($G1297&lt;&gt;"",G1297,"")</f>
        <v>0</v>
      </c>
      <c r="I1297" s="169"/>
      <c r="J1297" s="170"/>
      <c r="K1297" s="171" t="str">
        <f aca="false">IF($B1297&lt;&gt;"",IF(I1297,(INDEX(P$1223:Q$1226,MATCH(H1297,P$1223:P$1226),2)/I1297)*1000,0),"")</f>
        <v/>
      </c>
      <c r="L1297" s="171" t="str">
        <f aca="false">IF(Q$11&lt;&gt;"",IF($B1297&lt;&gt;"",K1297-J1297,""),"")</f>
        <v/>
      </c>
      <c r="M1297" s="172" t="str">
        <f aca="false">IF(B1297&lt;&gt;"",RANK(L1297,L$1223:L$1322),"")</f>
        <v/>
      </c>
      <c r="N1297" s="172" t="str">
        <f aca="false">IF(B1297&lt;&gt;"",'Classement Général'!BM85,"")</f>
        <v/>
      </c>
      <c r="O1297" s="172" t="str">
        <f aca="false">IF(B186&lt;&gt;"",'Calculs (M1..M20)'!A88,"")</f>
        <v/>
      </c>
      <c r="P1297" s="0"/>
      <c r="Q1297" s="0"/>
      <c r="R1297" s="0"/>
      <c r="S1297" s="0"/>
      <c r="T1297" s="0"/>
      <c r="U1297" s="0"/>
      <c r="V1297" s="0"/>
      <c r="AH1297" s="49" t="n">
        <f aca="false">IF($G1297&lt;&gt;"",AG1297,"")</f>
        <v>0</v>
      </c>
      <c r="AI1297" s="169"/>
      <c r="AJ1297" s="170"/>
    </row>
    <row r="1298" customFormat="false" ht="13" hidden="true" customHeight="false" outlineLevel="0" collapsed="false">
      <c r="A1298" s="0"/>
      <c r="B1298" s="167" t="str">
        <f aca="false">IF(B1197&lt;&gt;"",B1197,"")</f>
        <v/>
      </c>
      <c r="C1298" s="116" t="str">
        <f aca="false">IF(C1197&lt;&gt;"",C1197,"")</f>
        <v/>
      </c>
      <c r="D1298" s="116" t="str">
        <f aca="false">IF(D1197&lt;&gt;"",D1197,"")</f>
        <v/>
      </c>
      <c r="E1298" s="116" t="str">
        <f aca="false">IF(E1197&lt;&gt;"",E1197,"")</f>
        <v/>
      </c>
      <c r="F1298" s="116" t="n">
        <v>13</v>
      </c>
      <c r="G1298" s="168" t="n">
        <f aca="false">G1197</f>
        <v>0</v>
      </c>
      <c r="H1298" s="49" t="n">
        <f aca="false">IF($G1298&lt;&gt;"",G1298,"")</f>
        <v>0</v>
      </c>
      <c r="I1298" s="169"/>
      <c r="J1298" s="170"/>
      <c r="K1298" s="171" t="str">
        <f aca="false">IF($B1298&lt;&gt;"",IF(I1298,(INDEX(P$1223:Q$1226,MATCH(H1298,P$1223:P$1226),2)/I1298)*1000,0),"")</f>
        <v/>
      </c>
      <c r="L1298" s="171" t="str">
        <f aca="false">IF(Q$11&lt;&gt;"",IF($B1298&lt;&gt;"",K1298-J1298,""),"")</f>
        <v/>
      </c>
      <c r="M1298" s="172" t="str">
        <f aca="false">IF(B1298&lt;&gt;"",RANK(L1298,L$1223:L$1322),"")</f>
        <v/>
      </c>
      <c r="N1298" s="172" t="str">
        <f aca="false">IF(B1298&lt;&gt;"",'Classement Général'!BM86,"")</f>
        <v/>
      </c>
      <c r="O1298" s="172" t="str">
        <f aca="false">IF(B187&lt;&gt;"",'Calculs (M1..M20)'!A89,"")</f>
        <v/>
      </c>
      <c r="P1298" s="0"/>
      <c r="Q1298" s="0"/>
      <c r="R1298" s="0"/>
      <c r="S1298" s="0"/>
      <c r="T1298" s="0"/>
      <c r="U1298" s="0"/>
      <c r="V1298" s="0"/>
      <c r="AH1298" s="49" t="n">
        <f aca="false">IF($G1298&lt;&gt;"",AG1298,"")</f>
        <v>0</v>
      </c>
      <c r="AI1298" s="169"/>
      <c r="AJ1298" s="170"/>
    </row>
    <row r="1299" customFormat="false" ht="13" hidden="true" customHeight="false" outlineLevel="0" collapsed="false">
      <c r="A1299" s="0"/>
      <c r="B1299" s="167" t="str">
        <f aca="false">IF(B1198&lt;&gt;"",B1198,"")</f>
        <v/>
      </c>
      <c r="C1299" s="116" t="str">
        <f aca="false">IF(C1198&lt;&gt;"",C1198,"")</f>
        <v/>
      </c>
      <c r="D1299" s="116" t="str">
        <f aca="false">IF(D1198&lt;&gt;"",D1198,"")</f>
        <v/>
      </c>
      <c r="E1299" s="116" t="str">
        <f aca="false">IF(E1198&lt;&gt;"",E1198,"")</f>
        <v/>
      </c>
      <c r="F1299" s="116" t="n">
        <v>13</v>
      </c>
      <c r="G1299" s="168" t="n">
        <f aca="false">G1198</f>
        <v>0</v>
      </c>
      <c r="H1299" s="49" t="n">
        <f aca="false">IF($G1299&lt;&gt;"",G1299,"")</f>
        <v>0</v>
      </c>
      <c r="I1299" s="169"/>
      <c r="J1299" s="170"/>
      <c r="K1299" s="171" t="str">
        <f aca="false">IF($B1299&lt;&gt;"",IF(I1299,(INDEX(P$1223:Q$1226,MATCH(H1299,P$1223:P$1226),2)/I1299)*1000,0),"")</f>
        <v/>
      </c>
      <c r="L1299" s="171" t="str">
        <f aca="false">IF(Q$11&lt;&gt;"",IF($B1299&lt;&gt;"",K1299-J1299,""),"")</f>
        <v/>
      </c>
      <c r="M1299" s="172" t="str">
        <f aca="false">IF(B1299&lt;&gt;"",RANK(L1299,L$1223:L$1322),"")</f>
        <v/>
      </c>
      <c r="N1299" s="172" t="str">
        <f aca="false">IF(B1299&lt;&gt;"",'Classement Général'!BM87,"")</f>
        <v/>
      </c>
      <c r="O1299" s="172" t="str">
        <f aca="false">IF(B188&lt;&gt;"",'Calculs (M1..M20)'!A90,"")</f>
        <v/>
      </c>
      <c r="P1299" s="0"/>
      <c r="Q1299" s="0"/>
      <c r="R1299" s="0"/>
      <c r="S1299" s="0"/>
      <c r="T1299" s="0"/>
      <c r="U1299" s="0"/>
      <c r="V1299" s="0"/>
      <c r="AH1299" s="49" t="n">
        <f aca="false">IF($G1299&lt;&gt;"",AG1299,"")</f>
        <v>0</v>
      </c>
      <c r="AI1299" s="169"/>
      <c r="AJ1299" s="170"/>
    </row>
    <row r="1300" customFormat="false" ht="13" hidden="true" customHeight="false" outlineLevel="0" collapsed="false">
      <c r="A1300" s="0"/>
      <c r="B1300" s="167" t="str">
        <f aca="false">IF(B1199&lt;&gt;"",B1199,"")</f>
        <v/>
      </c>
      <c r="C1300" s="116" t="str">
        <f aca="false">IF(C1199&lt;&gt;"",C1199,"")</f>
        <v/>
      </c>
      <c r="D1300" s="116" t="str">
        <f aca="false">IF(D1199&lt;&gt;"",D1199,"")</f>
        <v/>
      </c>
      <c r="E1300" s="116" t="str">
        <f aca="false">IF(E1199&lt;&gt;"",E1199,"")</f>
        <v/>
      </c>
      <c r="F1300" s="116" t="n">
        <v>13</v>
      </c>
      <c r="G1300" s="168" t="n">
        <f aca="false">G1199</f>
        <v>0</v>
      </c>
      <c r="H1300" s="49" t="n">
        <f aca="false">IF($G1300&lt;&gt;"",G1300,"")</f>
        <v>0</v>
      </c>
      <c r="I1300" s="169"/>
      <c r="J1300" s="170"/>
      <c r="K1300" s="171" t="str">
        <f aca="false">IF($B1300&lt;&gt;"",IF(I1300,(INDEX(P$1223:Q$1226,MATCH(H1300,P$1223:P$1226),2)/I1300)*1000,0),"")</f>
        <v/>
      </c>
      <c r="L1300" s="171" t="str">
        <f aca="false">IF(Q$11&lt;&gt;"",IF($B1300&lt;&gt;"",K1300-J1300,""),"")</f>
        <v/>
      </c>
      <c r="M1300" s="172" t="str">
        <f aca="false">IF(B1300&lt;&gt;"",RANK(L1300,L$1223:L$1322),"")</f>
        <v/>
      </c>
      <c r="N1300" s="172" t="str">
        <f aca="false">IF(B1300&lt;&gt;"",'Classement Général'!BM88,"")</f>
        <v/>
      </c>
      <c r="O1300" s="172" t="str">
        <f aca="false">IF(B189&lt;&gt;"",'Calculs (M1..M20)'!A91,"")</f>
        <v/>
      </c>
      <c r="P1300" s="0"/>
      <c r="Q1300" s="0"/>
      <c r="R1300" s="0"/>
      <c r="S1300" s="0"/>
      <c r="T1300" s="0"/>
      <c r="U1300" s="0"/>
      <c r="V1300" s="0"/>
      <c r="AH1300" s="49" t="n">
        <f aca="false">IF($G1300&lt;&gt;"",AG1300,"")</f>
        <v>0</v>
      </c>
      <c r="AI1300" s="169"/>
      <c r="AJ1300" s="170"/>
    </row>
    <row r="1301" customFormat="false" ht="13" hidden="true" customHeight="false" outlineLevel="0" collapsed="false">
      <c r="A1301" s="0"/>
      <c r="B1301" s="167" t="str">
        <f aca="false">IF(B1200&lt;&gt;"",B1200,"")</f>
        <v/>
      </c>
      <c r="C1301" s="116" t="str">
        <f aca="false">IF(C1200&lt;&gt;"",C1200,"")</f>
        <v/>
      </c>
      <c r="D1301" s="116" t="str">
        <f aca="false">IF(D1200&lt;&gt;"",D1200,"")</f>
        <v/>
      </c>
      <c r="E1301" s="116" t="str">
        <f aca="false">IF(E1200&lt;&gt;"",E1200,"")</f>
        <v/>
      </c>
      <c r="F1301" s="116" t="n">
        <v>13</v>
      </c>
      <c r="G1301" s="168" t="n">
        <f aca="false">G1200</f>
        <v>0</v>
      </c>
      <c r="H1301" s="49" t="n">
        <f aca="false">IF($G1301&lt;&gt;"",G1301,"")</f>
        <v>0</v>
      </c>
      <c r="I1301" s="169"/>
      <c r="J1301" s="170"/>
      <c r="K1301" s="171" t="str">
        <f aca="false">IF($B1301&lt;&gt;"",IF(I1301,(INDEX(P$1223:Q$1226,MATCH(H1301,P$1223:P$1226),2)/I1301)*1000,0),"")</f>
        <v/>
      </c>
      <c r="L1301" s="171" t="str">
        <f aca="false">IF(Q$11&lt;&gt;"",IF($B1301&lt;&gt;"",K1301-J1301,""),"")</f>
        <v/>
      </c>
      <c r="M1301" s="172" t="str">
        <f aca="false">IF(B1301&lt;&gt;"",RANK(L1301,L$1223:L$1322),"")</f>
        <v/>
      </c>
      <c r="N1301" s="172" t="str">
        <f aca="false">IF(B1301&lt;&gt;"",'Classement Général'!BM89,"")</f>
        <v/>
      </c>
      <c r="O1301" s="172" t="str">
        <f aca="false">IF(B190&lt;&gt;"",'Calculs (M1..M20)'!A92,"")</f>
        <v/>
      </c>
      <c r="P1301" s="0"/>
      <c r="Q1301" s="0"/>
      <c r="R1301" s="0"/>
      <c r="S1301" s="0"/>
      <c r="T1301" s="0"/>
      <c r="U1301" s="0"/>
      <c r="V1301" s="0"/>
      <c r="AH1301" s="49" t="n">
        <f aca="false">IF($G1301&lt;&gt;"",AG1301,"")</f>
        <v>0</v>
      </c>
      <c r="AI1301" s="169"/>
      <c r="AJ1301" s="170"/>
    </row>
    <row r="1302" customFormat="false" ht="13" hidden="true" customHeight="false" outlineLevel="0" collapsed="false">
      <c r="A1302" s="0"/>
      <c r="B1302" s="167" t="str">
        <f aca="false">IF(B1201&lt;&gt;"",B1201,"")</f>
        <v/>
      </c>
      <c r="C1302" s="116" t="str">
        <f aca="false">IF(C1201&lt;&gt;"",C1201,"")</f>
        <v/>
      </c>
      <c r="D1302" s="116" t="str">
        <f aca="false">IF(D1201&lt;&gt;"",D1201,"")</f>
        <v/>
      </c>
      <c r="E1302" s="116" t="str">
        <f aca="false">IF(E1201&lt;&gt;"",E1201,"")</f>
        <v/>
      </c>
      <c r="F1302" s="116" t="n">
        <v>13</v>
      </c>
      <c r="G1302" s="168" t="n">
        <f aca="false">G1201</f>
        <v>0</v>
      </c>
      <c r="H1302" s="49" t="n">
        <f aca="false">IF($G1302&lt;&gt;"",G1302,"")</f>
        <v>0</v>
      </c>
      <c r="I1302" s="169"/>
      <c r="J1302" s="170"/>
      <c r="K1302" s="171" t="str">
        <f aca="false">IF($B1302&lt;&gt;"",IF(I1302,(INDEX(P$1223:Q$1226,MATCH(H1302,P$1223:P$1226),2)/I1302)*1000,0),"")</f>
        <v/>
      </c>
      <c r="L1302" s="171" t="str">
        <f aca="false">IF(Q$11&lt;&gt;"",IF($B1302&lt;&gt;"",K1302-J1302,""),"")</f>
        <v/>
      </c>
      <c r="M1302" s="172" t="str">
        <f aca="false">IF(B1302&lt;&gt;"",RANK(L1302,L$1223:L$1322),"")</f>
        <v/>
      </c>
      <c r="N1302" s="172" t="str">
        <f aca="false">IF(B1302&lt;&gt;"",'Classement Général'!BM90,"")</f>
        <v/>
      </c>
      <c r="O1302" s="172" t="str">
        <f aca="false">IF(B191&lt;&gt;"",'Calculs (M1..M20)'!A93,"")</f>
        <v/>
      </c>
      <c r="P1302" s="0"/>
      <c r="Q1302" s="0"/>
      <c r="R1302" s="0"/>
      <c r="S1302" s="0"/>
      <c r="T1302" s="0"/>
      <c r="U1302" s="0"/>
      <c r="V1302" s="0"/>
      <c r="AH1302" s="49" t="n">
        <f aca="false">IF($G1302&lt;&gt;"",AG1302,"")</f>
        <v>0</v>
      </c>
      <c r="AI1302" s="169"/>
      <c r="AJ1302" s="170"/>
    </row>
    <row r="1303" customFormat="false" ht="13" hidden="true" customHeight="false" outlineLevel="0" collapsed="false">
      <c r="A1303" s="0"/>
      <c r="B1303" s="167" t="str">
        <f aca="false">IF(B1202&lt;&gt;"",B1202,"")</f>
        <v/>
      </c>
      <c r="C1303" s="116" t="str">
        <f aca="false">IF(C1202&lt;&gt;"",C1202,"")</f>
        <v/>
      </c>
      <c r="D1303" s="116" t="str">
        <f aca="false">IF(D1202&lt;&gt;"",D1202,"")</f>
        <v/>
      </c>
      <c r="E1303" s="116" t="str">
        <f aca="false">IF(E1202&lt;&gt;"",E1202,"")</f>
        <v/>
      </c>
      <c r="F1303" s="116" t="n">
        <v>13</v>
      </c>
      <c r="G1303" s="168" t="n">
        <f aca="false">G1202</f>
        <v>0</v>
      </c>
      <c r="H1303" s="49" t="n">
        <f aca="false">IF($G1303&lt;&gt;"",G1303,"")</f>
        <v>0</v>
      </c>
      <c r="I1303" s="169"/>
      <c r="J1303" s="170"/>
      <c r="K1303" s="171" t="str">
        <f aca="false">IF($B1303&lt;&gt;"",IF(I1303,(INDEX(P$1223:Q$1226,MATCH(H1303,P$1223:P$1226),2)/I1303)*1000,0),"")</f>
        <v/>
      </c>
      <c r="L1303" s="171" t="str">
        <f aca="false">IF(Q$11&lt;&gt;"",IF($B1303&lt;&gt;"",K1303-J1303,""),"")</f>
        <v/>
      </c>
      <c r="M1303" s="172" t="str">
        <f aca="false">IF(B1303&lt;&gt;"",RANK(L1303,L$1223:L$1322),"")</f>
        <v/>
      </c>
      <c r="N1303" s="172" t="str">
        <f aca="false">IF(B1303&lt;&gt;"",'Classement Général'!BM91,"")</f>
        <v/>
      </c>
      <c r="O1303" s="172" t="str">
        <f aca="false">IF(B192&lt;&gt;"",'Calculs (M1..M20)'!A94,"")</f>
        <v/>
      </c>
      <c r="P1303" s="0"/>
      <c r="Q1303" s="0"/>
      <c r="R1303" s="0"/>
      <c r="S1303" s="0"/>
      <c r="T1303" s="0"/>
      <c r="U1303" s="0"/>
      <c r="V1303" s="0"/>
      <c r="AH1303" s="49" t="n">
        <f aca="false">IF($G1303&lt;&gt;"",AG1303,"")</f>
        <v>0</v>
      </c>
      <c r="AI1303" s="169"/>
      <c r="AJ1303" s="170"/>
    </row>
    <row r="1304" customFormat="false" ht="13" hidden="true" customHeight="false" outlineLevel="0" collapsed="false">
      <c r="A1304" s="0"/>
      <c r="B1304" s="167" t="str">
        <f aca="false">IF(B1203&lt;&gt;"",B1203,"")</f>
        <v/>
      </c>
      <c r="C1304" s="116" t="str">
        <f aca="false">IF(C1203&lt;&gt;"",C1203,"")</f>
        <v/>
      </c>
      <c r="D1304" s="116" t="str">
        <f aca="false">IF(D1203&lt;&gt;"",D1203,"")</f>
        <v/>
      </c>
      <c r="E1304" s="116" t="str">
        <f aca="false">IF(E1203&lt;&gt;"",E1203,"")</f>
        <v/>
      </c>
      <c r="F1304" s="116" t="n">
        <v>13</v>
      </c>
      <c r="G1304" s="168" t="n">
        <f aca="false">G1203</f>
        <v>0</v>
      </c>
      <c r="H1304" s="49" t="n">
        <f aca="false">IF($G1304&lt;&gt;"",G1304,"")</f>
        <v>0</v>
      </c>
      <c r="I1304" s="169"/>
      <c r="J1304" s="170"/>
      <c r="K1304" s="171" t="str">
        <f aca="false">IF($B1304&lt;&gt;"",IF(I1304,(INDEX(P$1223:Q$1226,MATCH(H1304,P$1223:P$1226),2)/I1304)*1000,0),"")</f>
        <v/>
      </c>
      <c r="L1304" s="171" t="str">
        <f aca="false">IF(Q$11&lt;&gt;"",IF($B1304&lt;&gt;"",K1304-J1304,""),"")</f>
        <v/>
      </c>
      <c r="M1304" s="172" t="str">
        <f aca="false">IF(B1304&lt;&gt;"",RANK(L1304,L$1223:L$1322),"")</f>
        <v/>
      </c>
      <c r="N1304" s="172" t="str">
        <f aca="false">IF(B1304&lt;&gt;"",'Classement Général'!BM92,"")</f>
        <v/>
      </c>
      <c r="O1304" s="172" t="str">
        <f aca="false">IF(B193&lt;&gt;"",'Calculs (M1..M20)'!A95,"")</f>
        <v/>
      </c>
      <c r="P1304" s="0"/>
      <c r="Q1304" s="0"/>
      <c r="R1304" s="0"/>
      <c r="S1304" s="0"/>
      <c r="T1304" s="0"/>
      <c r="U1304" s="0"/>
      <c r="V1304" s="0"/>
      <c r="AH1304" s="49" t="n">
        <f aca="false">IF($G1304&lt;&gt;"",AG1304,"")</f>
        <v>0</v>
      </c>
      <c r="AI1304" s="169"/>
      <c r="AJ1304" s="170"/>
    </row>
    <row r="1305" customFormat="false" ht="13" hidden="true" customHeight="false" outlineLevel="0" collapsed="false">
      <c r="A1305" s="0"/>
      <c r="B1305" s="167" t="str">
        <f aca="false">IF(B1204&lt;&gt;"",B1204,"")</f>
        <v/>
      </c>
      <c r="C1305" s="116" t="str">
        <f aca="false">IF(C1204&lt;&gt;"",C1204,"")</f>
        <v/>
      </c>
      <c r="D1305" s="116" t="str">
        <f aca="false">IF(D1204&lt;&gt;"",D1204,"")</f>
        <v/>
      </c>
      <c r="E1305" s="116" t="str">
        <f aca="false">IF(E1204&lt;&gt;"",E1204,"")</f>
        <v/>
      </c>
      <c r="F1305" s="116" t="n">
        <v>13</v>
      </c>
      <c r="G1305" s="168" t="n">
        <f aca="false">G1204</f>
        <v>0</v>
      </c>
      <c r="H1305" s="49" t="n">
        <f aca="false">IF($G1305&lt;&gt;"",G1305,"")</f>
        <v>0</v>
      </c>
      <c r="I1305" s="169"/>
      <c r="J1305" s="170"/>
      <c r="K1305" s="171" t="str">
        <f aca="false">IF($B1305&lt;&gt;"",IF(I1305,(INDEX(P$1223:Q$1226,MATCH(H1305,P$1223:P$1226),2)/I1305)*1000,0),"")</f>
        <v/>
      </c>
      <c r="L1305" s="171" t="str">
        <f aca="false">IF(Q$11&lt;&gt;"",IF($B1305&lt;&gt;"",K1305-J1305,""),"")</f>
        <v/>
      </c>
      <c r="M1305" s="172" t="str">
        <f aca="false">IF(B1305&lt;&gt;"",RANK(L1305,L$1223:L$1322),"")</f>
        <v/>
      </c>
      <c r="N1305" s="172" t="str">
        <f aca="false">IF(B1305&lt;&gt;"",'Classement Général'!BM93,"")</f>
        <v/>
      </c>
      <c r="O1305" s="172" t="str">
        <f aca="false">IF(B194&lt;&gt;"",'Calculs (M1..M20)'!A96,"")</f>
        <v/>
      </c>
      <c r="P1305" s="0"/>
      <c r="Q1305" s="0"/>
      <c r="R1305" s="0"/>
      <c r="S1305" s="0"/>
      <c r="T1305" s="0"/>
      <c r="U1305" s="0"/>
      <c r="V1305" s="0"/>
      <c r="AH1305" s="49" t="n">
        <f aca="false">IF($G1305&lt;&gt;"",AG1305,"")</f>
        <v>0</v>
      </c>
      <c r="AI1305" s="169"/>
      <c r="AJ1305" s="170"/>
    </row>
    <row r="1306" customFormat="false" ht="13" hidden="true" customHeight="false" outlineLevel="0" collapsed="false">
      <c r="A1306" s="0"/>
      <c r="B1306" s="167" t="str">
        <f aca="false">IF(B1205&lt;&gt;"",B1205,"")</f>
        <v/>
      </c>
      <c r="C1306" s="116" t="str">
        <f aca="false">IF(C1205&lt;&gt;"",C1205,"")</f>
        <v/>
      </c>
      <c r="D1306" s="116" t="str">
        <f aca="false">IF(D1205&lt;&gt;"",D1205,"")</f>
        <v/>
      </c>
      <c r="E1306" s="116" t="str">
        <f aca="false">IF(E1205&lt;&gt;"",E1205,"")</f>
        <v/>
      </c>
      <c r="F1306" s="116" t="n">
        <v>13</v>
      </c>
      <c r="G1306" s="168" t="n">
        <f aca="false">G1205</f>
        <v>0</v>
      </c>
      <c r="H1306" s="49" t="n">
        <f aca="false">IF($G1306&lt;&gt;"",G1306,"")</f>
        <v>0</v>
      </c>
      <c r="I1306" s="169"/>
      <c r="J1306" s="170"/>
      <c r="K1306" s="171" t="str">
        <f aca="false">IF($B1306&lt;&gt;"",IF(I1306,(INDEX(P$1223:Q$1226,MATCH(H1306,P$1223:P$1226),2)/I1306)*1000,0),"")</f>
        <v/>
      </c>
      <c r="L1306" s="171" t="str">
        <f aca="false">IF(Q$11&lt;&gt;"",IF($B1306&lt;&gt;"",K1306-J1306,""),"")</f>
        <v/>
      </c>
      <c r="M1306" s="172" t="str">
        <f aca="false">IF(B1306&lt;&gt;"",RANK(L1306,L$1223:L$1322),"")</f>
        <v/>
      </c>
      <c r="N1306" s="172" t="str">
        <f aca="false">IF(B1306&lt;&gt;"",'Classement Général'!BM94,"")</f>
        <v/>
      </c>
      <c r="O1306" s="172" t="str">
        <f aca="false">IF(B195&lt;&gt;"",'Calculs (M1..M20)'!A97,"")</f>
        <v/>
      </c>
      <c r="P1306" s="0"/>
      <c r="Q1306" s="0"/>
      <c r="R1306" s="0"/>
      <c r="S1306" s="0"/>
      <c r="T1306" s="0"/>
      <c r="U1306" s="0"/>
      <c r="V1306" s="0"/>
      <c r="AH1306" s="49" t="n">
        <f aca="false">IF($G1306&lt;&gt;"",AG1306,"")</f>
        <v>0</v>
      </c>
      <c r="AI1306" s="169"/>
      <c r="AJ1306" s="170"/>
    </row>
    <row r="1307" customFormat="false" ht="13" hidden="true" customHeight="false" outlineLevel="0" collapsed="false">
      <c r="A1307" s="0"/>
      <c r="B1307" s="167" t="str">
        <f aca="false">IF(B1206&lt;&gt;"",B1206,"")</f>
        <v/>
      </c>
      <c r="C1307" s="116" t="str">
        <f aca="false">IF(C1206&lt;&gt;"",C1206,"")</f>
        <v/>
      </c>
      <c r="D1307" s="116" t="str">
        <f aca="false">IF(D1206&lt;&gt;"",D1206,"")</f>
        <v/>
      </c>
      <c r="E1307" s="116" t="str">
        <f aca="false">IF(E1206&lt;&gt;"",E1206,"")</f>
        <v/>
      </c>
      <c r="F1307" s="116" t="n">
        <v>13</v>
      </c>
      <c r="G1307" s="168" t="n">
        <f aca="false">G1206</f>
        <v>0</v>
      </c>
      <c r="H1307" s="49" t="n">
        <f aca="false">IF($G1307&lt;&gt;"",G1307,"")</f>
        <v>0</v>
      </c>
      <c r="I1307" s="169"/>
      <c r="J1307" s="170"/>
      <c r="K1307" s="171" t="str">
        <f aca="false">IF($B1307&lt;&gt;"",IF(I1307,(INDEX(P$1223:Q$1226,MATCH(H1307,P$1223:P$1226),2)/I1307)*1000,0),"")</f>
        <v/>
      </c>
      <c r="L1307" s="171" t="str">
        <f aca="false">IF(Q$11&lt;&gt;"",IF($B1307&lt;&gt;"",K1307-J1307,""),"")</f>
        <v/>
      </c>
      <c r="M1307" s="172" t="str">
        <f aca="false">IF(B1307&lt;&gt;"",RANK(L1307,L$1223:L$1322),"")</f>
        <v/>
      </c>
      <c r="N1307" s="172" t="str">
        <f aca="false">IF(B1307&lt;&gt;"",'Classement Général'!BM95,"")</f>
        <v/>
      </c>
      <c r="O1307" s="172" t="str">
        <f aca="false">IF(B196&lt;&gt;"",'Calculs (M1..M20)'!A98,"")</f>
        <v/>
      </c>
      <c r="P1307" s="0"/>
      <c r="Q1307" s="0"/>
      <c r="R1307" s="0"/>
      <c r="S1307" s="0"/>
      <c r="T1307" s="0"/>
      <c r="U1307" s="0"/>
      <c r="V1307" s="0"/>
      <c r="AH1307" s="49" t="n">
        <f aca="false">IF($G1307&lt;&gt;"",AG1307,"")</f>
        <v>0</v>
      </c>
      <c r="AI1307" s="169"/>
      <c r="AJ1307" s="170"/>
    </row>
    <row r="1308" customFormat="false" ht="13" hidden="true" customHeight="false" outlineLevel="0" collapsed="false">
      <c r="A1308" s="0"/>
      <c r="B1308" s="167" t="str">
        <f aca="false">IF(B1207&lt;&gt;"",B1207,"")</f>
        <v/>
      </c>
      <c r="C1308" s="116" t="str">
        <f aca="false">IF(C1207&lt;&gt;"",C1207,"")</f>
        <v/>
      </c>
      <c r="D1308" s="116" t="str">
        <f aca="false">IF(D1207&lt;&gt;"",D1207,"")</f>
        <v/>
      </c>
      <c r="E1308" s="116" t="str">
        <f aca="false">IF(E1207&lt;&gt;"",E1207,"")</f>
        <v/>
      </c>
      <c r="F1308" s="116" t="n">
        <v>13</v>
      </c>
      <c r="G1308" s="168" t="n">
        <f aca="false">G1207</f>
        <v>0</v>
      </c>
      <c r="H1308" s="49" t="n">
        <f aca="false">IF($G1308&lt;&gt;"",G1308,"")</f>
        <v>0</v>
      </c>
      <c r="I1308" s="169"/>
      <c r="J1308" s="170"/>
      <c r="K1308" s="171" t="str">
        <f aca="false">IF($B1308&lt;&gt;"",IF(I1308,(INDEX(P$1223:Q$1226,MATCH(H1308,P$1223:P$1226),2)/I1308)*1000,0),"")</f>
        <v/>
      </c>
      <c r="L1308" s="171" t="str">
        <f aca="false">IF(Q$11&lt;&gt;"",IF($B1308&lt;&gt;"",K1308-J1308,""),"")</f>
        <v/>
      </c>
      <c r="M1308" s="172" t="str">
        <f aca="false">IF(B1308&lt;&gt;"",RANK(L1308,L$1223:L$1322),"")</f>
        <v/>
      </c>
      <c r="N1308" s="172" t="str">
        <f aca="false">IF(B1308&lt;&gt;"",'Classement Général'!BM96,"")</f>
        <v/>
      </c>
      <c r="O1308" s="172" t="str">
        <f aca="false">IF(B197&lt;&gt;"",'Calculs (M1..M20)'!A99,"")</f>
        <v/>
      </c>
      <c r="P1308" s="0"/>
      <c r="Q1308" s="0"/>
      <c r="R1308" s="0"/>
      <c r="S1308" s="0"/>
      <c r="T1308" s="0"/>
      <c r="U1308" s="0"/>
      <c r="V1308" s="0"/>
      <c r="AH1308" s="49" t="n">
        <f aca="false">IF($G1308&lt;&gt;"",AG1308,"")</f>
        <v>0</v>
      </c>
      <c r="AI1308" s="169"/>
      <c r="AJ1308" s="170"/>
    </row>
    <row r="1309" customFormat="false" ht="13" hidden="true" customHeight="false" outlineLevel="0" collapsed="false">
      <c r="A1309" s="0"/>
      <c r="B1309" s="167" t="str">
        <f aca="false">IF(B1208&lt;&gt;"",B1208,"")</f>
        <v/>
      </c>
      <c r="C1309" s="116" t="str">
        <f aca="false">IF(C1208&lt;&gt;"",C1208,"")</f>
        <v/>
      </c>
      <c r="D1309" s="116" t="str">
        <f aca="false">IF(D1208&lt;&gt;"",D1208,"")</f>
        <v/>
      </c>
      <c r="E1309" s="116" t="str">
        <f aca="false">IF(E1208&lt;&gt;"",E1208,"")</f>
        <v/>
      </c>
      <c r="F1309" s="116" t="n">
        <v>13</v>
      </c>
      <c r="G1309" s="168" t="n">
        <f aca="false">G1208</f>
        <v>0</v>
      </c>
      <c r="H1309" s="49" t="n">
        <f aca="false">IF($G1309&lt;&gt;"",G1309,"")</f>
        <v>0</v>
      </c>
      <c r="I1309" s="169"/>
      <c r="J1309" s="170"/>
      <c r="K1309" s="171" t="str">
        <f aca="false">IF($B1309&lt;&gt;"",IF(I1309,(INDEX(P$1223:Q$1226,MATCH(H1309,P$1223:P$1226),2)/I1309)*1000,0),"")</f>
        <v/>
      </c>
      <c r="L1309" s="171" t="str">
        <f aca="false">IF(Q$11&lt;&gt;"",IF($B1309&lt;&gt;"",K1309-J1309,""),"")</f>
        <v/>
      </c>
      <c r="M1309" s="172" t="str">
        <f aca="false">IF(B1309&lt;&gt;"",RANK(L1309,L$1223:L$1322),"")</f>
        <v/>
      </c>
      <c r="N1309" s="172" t="str">
        <f aca="false">IF(B1309&lt;&gt;"",'Classement Général'!BM97,"")</f>
        <v/>
      </c>
      <c r="O1309" s="172" t="str">
        <f aca="false">IF(B198&lt;&gt;"",'Calculs (M1..M20)'!A100,"")</f>
        <v/>
      </c>
      <c r="P1309" s="0"/>
      <c r="Q1309" s="0"/>
      <c r="R1309" s="0"/>
      <c r="S1309" s="0"/>
      <c r="T1309" s="0"/>
      <c r="U1309" s="0"/>
      <c r="V1309" s="0"/>
      <c r="AH1309" s="49" t="n">
        <f aca="false">IF($G1309&lt;&gt;"",AG1309,"")</f>
        <v>0</v>
      </c>
      <c r="AI1309" s="169"/>
      <c r="AJ1309" s="170"/>
    </row>
    <row r="1310" customFormat="false" ht="13" hidden="true" customHeight="false" outlineLevel="0" collapsed="false">
      <c r="A1310" s="0"/>
      <c r="B1310" s="167" t="str">
        <f aca="false">IF(B1209&lt;&gt;"",B1209,"")</f>
        <v/>
      </c>
      <c r="C1310" s="116" t="str">
        <f aca="false">IF(C1209&lt;&gt;"",C1209,"")</f>
        <v/>
      </c>
      <c r="D1310" s="116" t="str">
        <f aca="false">IF(D1209&lt;&gt;"",D1209,"")</f>
        <v/>
      </c>
      <c r="E1310" s="116" t="str">
        <f aca="false">IF(E1209&lt;&gt;"",E1209,"")</f>
        <v/>
      </c>
      <c r="F1310" s="116" t="n">
        <v>13</v>
      </c>
      <c r="G1310" s="168" t="n">
        <f aca="false">G1209</f>
        <v>0</v>
      </c>
      <c r="H1310" s="49" t="n">
        <f aca="false">IF($G1310&lt;&gt;"",G1310,"")</f>
        <v>0</v>
      </c>
      <c r="I1310" s="169"/>
      <c r="J1310" s="170"/>
      <c r="K1310" s="171" t="str">
        <f aca="false">IF($B1310&lt;&gt;"",IF(I1310,(INDEX(P$1223:Q$1226,MATCH(H1310,P$1223:P$1226),2)/I1310)*1000,0),"")</f>
        <v/>
      </c>
      <c r="L1310" s="171" t="str">
        <f aca="false">IF(Q$11&lt;&gt;"",IF($B1310&lt;&gt;"",K1310-J1310,""),"")</f>
        <v/>
      </c>
      <c r="M1310" s="172" t="str">
        <f aca="false">IF(B1310&lt;&gt;"",RANK(L1310,L$1223:L$1322),"")</f>
        <v/>
      </c>
      <c r="N1310" s="172" t="str">
        <f aca="false">IF(B1310&lt;&gt;"",'Classement Général'!BM98,"")</f>
        <v/>
      </c>
      <c r="O1310" s="172" t="str">
        <f aca="false">IF(B199&lt;&gt;"",'Calculs (M1..M20)'!A101,"")</f>
        <v/>
      </c>
      <c r="P1310" s="0"/>
      <c r="Q1310" s="0"/>
      <c r="R1310" s="0"/>
      <c r="S1310" s="0"/>
      <c r="T1310" s="0"/>
      <c r="U1310" s="0"/>
      <c r="V1310" s="0"/>
      <c r="AH1310" s="49" t="n">
        <f aca="false">IF($G1310&lt;&gt;"",AG1310,"")</f>
        <v>0</v>
      </c>
      <c r="AI1310" s="169"/>
      <c r="AJ1310" s="170"/>
    </row>
    <row r="1311" customFormat="false" ht="13" hidden="true" customHeight="false" outlineLevel="0" collapsed="false">
      <c r="A1311" s="0"/>
      <c r="B1311" s="167" t="str">
        <f aca="false">IF(B1210&lt;&gt;"",B1210,"")</f>
        <v/>
      </c>
      <c r="C1311" s="116" t="str">
        <f aca="false">IF(C1210&lt;&gt;"",C1210,"")</f>
        <v/>
      </c>
      <c r="D1311" s="116" t="str">
        <f aca="false">IF(D1210&lt;&gt;"",D1210,"")</f>
        <v/>
      </c>
      <c r="E1311" s="116" t="str">
        <f aca="false">IF(E1210&lt;&gt;"",E1210,"")</f>
        <v/>
      </c>
      <c r="F1311" s="116" t="n">
        <v>13</v>
      </c>
      <c r="G1311" s="168" t="n">
        <f aca="false">G1210</f>
        <v>0</v>
      </c>
      <c r="H1311" s="49" t="n">
        <f aca="false">IF($G1311&lt;&gt;"",G1311,"")</f>
        <v>0</v>
      </c>
      <c r="I1311" s="169"/>
      <c r="J1311" s="170"/>
      <c r="K1311" s="171" t="str">
        <f aca="false">IF($B1311&lt;&gt;"",IF(I1311,(INDEX(P$1223:Q$1226,MATCH(H1311,P$1223:P$1226),2)/I1311)*1000,0),"")</f>
        <v/>
      </c>
      <c r="L1311" s="171" t="str">
        <f aca="false">IF(Q$11&lt;&gt;"",IF($B1311&lt;&gt;"",K1311-J1311,""),"")</f>
        <v/>
      </c>
      <c r="M1311" s="172" t="str">
        <f aca="false">IF(B1311&lt;&gt;"",RANK(L1311,L$1223:L$1322),"")</f>
        <v/>
      </c>
      <c r="N1311" s="172" t="str">
        <f aca="false">IF(B1311&lt;&gt;"",'Classement Général'!BM99,"")</f>
        <v/>
      </c>
      <c r="O1311" s="172" t="str">
        <f aca="false">IF(B200&lt;&gt;"",'Calculs (M1..M20)'!A102,"")</f>
        <v/>
      </c>
      <c r="P1311" s="0"/>
      <c r="Q1311" s="0"/>
      <c r="R1311" s="0"/>
      <c r="S1311" s="0"/>
      <c r="T1311" s="0"/>
      <c r="U1311" s="0"/>
      <c r="V1311" s="0"/>
      <c r="AH1311" s="49" t="n">
        <f aca="false">IF($G1311&lt;&gt;"",AG1311,"")</f>
        <v>0</v>
      </c>
      <c r="AI1311" s="169"/>
      <c r="AJ1311" s="170"/>
    </row>
    <row r="1312" customFormat="false" ht="13" hidden="true" customHeight="false" outlineLevel="0" collapsed="false">
      <c r="A1312" s="0"/>
      <c r="B1312" s="167" t="str">
        <f aca="false">IF(B1211&lt;&gt;"",B1211,"")</f>
        <v/>
      </c>
      <c r="C1312" s="116" t="str">
        <f aca="false">IF(C1211&lt;&gt;"",C1211,"")</f>
        <v/>
      </c>
      <c r="D1312" s="116" t="str">
        <f aca="false">IF(D1211&lt;&gt;"",D1211,"")</f>
        <v/>
      </c>
      <c r="E1312" s="116" t="str">
        <f aca="false">IF(E1211&lt;&gt;"",E1211,"")</f>
        <v/>
      </c>
      <c r="F1312" s="116" t="n">
        <v>13</v>
      </c>
      <c r="G1312" s="168" t="n">
        <f aca="false">G1211</f>
        <v>0</v>
      </c>
      <c r="H1312" s="49" t="n">
        <f aca="false">IF($G1312&lt;&gt;"",G1312,"")</f>
        <v>0</v>
      </c>
      <c r="I1312" s="169"/>
      <c r="J1312" s="170"/>
      <c r="K1312" s="171" t="str">
        <f aca="false">IF($B1312&lt;&gt;"",IF(I1312,(INDEX(P$1223:Q$1226,MATCH(H1312,P$1223:P$1226),2)/I1312)*1000,0),"")</f>
        <v/>
      </c>
      <c r="L1312" s="171" t="str">
        <f aca="false">IF(Q$11&lt;&gt;"",IF($B1312&lt;&gt;"",K1312-J1312,""),"")</f>
        <v/>
      </c>
      <c r="M1312" s="172" t="str">
        <f aca="false">IF(B1312&lt;&gt;"",RANK(L1312,L$1223:L$1322),"")</f>
        <v/>
      </c>
      <c r="N1312" s="172" t="str">
        <f aca="false">IF(B1312&lt;&gt;"",'Classement Général'!BM100,"")</f>
        <v/>
      </c>
      <c r="O1312" s="172" t="str">
        <f aca="false">IF(B201&lt;&gt;"",'Calculs (M1..M20)'!A103,"")</f>
        <v/>
      </c>
      <c r="P1312" s="0"/>
      <c r="Q1312" s="0"/>
      <c r="R1312" s="0"/>
      <c r="S1312" s="0"/>
      <c r="T1312" s="0"/>
      <c r="U1312" s="0"/>
      <c r="V1312" s="0"/>
      <c r="AH1312" s="49" t="n">
        <f aca="false">IF($G1312&lt;&gt;"",AG1312,"")</f>
        <v>0</v>
      </c>
      <c r="AI1312" s="169"/>
      <c r="AJ1312" s="170"/>
    </row>
    <row r="1313" customFormat="false" ht="13" hidden="true" customHeight="false" outlineLevel="0" collapsed="false">
      <c r="A1313" s="0"/>
      <c r="B1313" s="167" t="str">
        <f aca="false">IF(B1212&lt;&gt;"",B1212,"")</f>
        <v/>
      </c>
      <c r="C1313" s="116" t="str">
        <f aca="false">IF(C1212&lt;&gt;"",C1212,"")</f>
        <v/>
      </c>
      <c r="D1313" s="116" t="str">
        <f aca="false">IF(D1212&lt;&gt;"",D1212,"")</f>
        <v/>
      </c>
      <c r="E1313" s="116" t="str">
        <f aca="false">IF(E1212&lt;&gt;"",E1212,"")</f>
        <v/>
      </c>
      <c r="F1313" s="116" t="n">
        <v>13</v>
      </c>
      <c r="G1313" s="168" t="n">
        <f aca="false">G1212</f>
        <v>0</v>
      </c>
      <c r="H1313" s="49" t="n">
        <f aca="false">IF($G1313&lt;&gt;"",G1313,"")</f>
        <v>0</v>
      </c>
      <c r="I1313" s="169"/>
      <c r="J1313" s="170"/>
      <c r="K1313" s="171" t="str">
        <f aca="false">IF($B1313&lt;&gt;"",IF(I1313,(INDEX(P$1223:Q$1226,MATCH(H1313,P$1223:P$1226),2)/I1313)*1000,0),"")</f>
        <v/>
      </c>
      <c r="L1313" s="171" t="str">
        <f aca="false">IF(Q$11&lt;&gt;"",IF($B1313&lt;&gt;"",K1313-J1313,""),"")</f>
        <v/>
      </c>
      <c r="M1313" s="172" t="str">
        <f aca="false">IF(B1313&lt;&gt;"",RANK(L1313,L$1223:L$1322),"")</f>
        <v/>
      </c>
      <c r="N1313" s="172" t="str">
        <f aca="false">IF(B1313&lt;&gt;"",'Classement Général'!BM101,"")</f>
        <v/>
      </c>
      <c r="O1313" s="172" t="str">
        <f aca="false">IF(B202&lt;&gt;"",'Calculs (M1..M20)'!A104,"")</f>
        <v/>
      </c>
      <c r="P1313" s="0"/>
      <c r="Q1313" s="0"/>
      <c r="R1313" s="0"/>
      <c r="S1313" s="0"/>
      <c r="T1313" s="0"/>
      <c r="U1313" s="0"/>
      <c r="V1313" s="0"/>
      <c r="AH1313" s="49" t="n">
        <f aca="false">IF($G1313&lt;&gt;"",AG1313,"")</f>
        <v>0</v>
      </c>
      <c r="AI1313" s="169"/>
      <c r="AJ1313" s="170"/>
    </row>
    <row r="1314" customFormat="false" ht="13" hidden="true" customHeight="false" outlineLevel="0" collapsed="false">
      <c r="A1314" s="0"/>
      <c r="B1314" s="167" t="str">
        <f aca="false">IF(B1213&lt;&gt;"",B1213,"")</f>
        <v/>
      </c>
      <c r="C1314" s="116" t="str">
        <f aca="false">IF(C1213&lt;&gt;"",C1213,"")</f>
        <v/>
      </c>
      <c r="D1314" s="116" t="str">
        <f aca="false">IF(D1213&lt;&gt;"",D1213,"")</f>
        <v/>
      </c>
      <c r="E1314" s="116" t="str">
        <f aca="false">IF(E1213&lt;&gt;"",E1213,"")</f>
        <v/>
      </c>
      <c r="F1314" s="116" t="n">
        <v>13</v>
      </c>
      <c r="G1314" s="168" t="n">
        <f aca="false">G1213</f>
        <v>0</v>
      </c>
      <c r="H1314" s="49" t="n">
        <f aca="false">IF($G1314&lt;&gt;"",G1314,"")</f>
        <v>0</v>
      </c>
      <c r="I1314" s="169"/>
      <c r="J1314" s="170"/>
      <c r="K1314" s="171" t="str">
        <f aca="false">IF($B1314&lt;&gt;"",IF(I1314,(INDEX(P$1223:Q$1226,MATCH(H1314,P$1223:P$1226),2)/I1314)*1000,0),"")</f>
        <v/>
      </c>
      <c r="L1314" s="171" t="str">
        <f aca="false">IF(Q$11&lt;&gt;"",IF($B1314&lt;&gt;"",K1314-J1314,""),"")</f>
        <v/>
      </c>
      <c r="M1314" s="172" t="str">
        <f aca="false">IF(B1314&lt;&gt;"",RANK(L1314,L$1223:L$1322),"")</f>
        <v/>
      </c>
      <c r="N1314" s="172" t="str">
        <f aca="false">IF(B1314&lt;&gt;"",'Classement Général'!BM102,"")</f>
        <v/>
      </c>
      <c r="O1314" s="172" t="str">
        <f aca="false">IF(B203&lt;&gt;"",'Calculs (M1..M20)'!A105,"")</f>
        <v/>
      </c>
      <c r="P1314" s="0"/>
      <c r="Q1314" s="0"/>
      <c r="R1314" s="0"/>
      <c r="S1314" s="0"/>
      <c r="T1314" s="0"/>
      <c r="U1314" s="0"/>
      <c r="V1314" s="0"/>
      <c r="AH1314" s="49" t="n">
        <f aca="false">IF($G1314&lt;&gt;"",AG1314,"")</f>
        <v>0</v>
      </c>
      <c r="AI1314" s="169"/>
      <c r="AJ1314" s="170"/>
    </row>
    <row r="1315" customFormat="false" ht="13" hidden="true" customHeight="false" outlineLevel="0" collapsed="false">
      <c r="A1315" s="0"/>
      <c r="B1315" s="167" t="str">
        <f aca="false">IF(B1214&lt;&gt;"",B1214,"")</f>
        <v/>
      </c>
      <c r="C1315" s="116" t="str">
        <f aca="false">IF(C1214&lt;&gt;"",C1214,"")</f>
        <v/>
      </c>
      <c r="D1315" s="116" t="str">
        <f aca="false">IF(D1214&lt;&gt;"",D1214,"")</f>
        <v/>
      </c>
      <c r="E1315" s="116" t="str">
        <f aca="false">IF(E1214&lt;&gt;"",E1214,"")</f>
        <v/>
      </c>
      <c r="F1315" s="116" t="n">
        <v>13</v>
      </c>
      <c r="G1315" s="168" t="n">
        <f aca="false">G1214</f>
        <v>0</v>
      </c>
      <c r="H1315" s="49" t="n">
        <f aca="false">IF($G1315&lt;&gt;"",G1315,"")</f>
        <v>0</v>
      </c>
      <c r="I1315" s="169"/>
      <c r="J1315" s="170"/>
      <c r="K1315" s="171" t="str">
        <f aca="false">IF($B1315&lt;&gt;"",IF(I1315,(INDEX(P$1223:Q$1226,MATCH(H1315,P$1223:P$1226),2)/I1315)*1000,0),"")</f>
        <v/>
      </c>
      <c r="L1315" s="171" t="str">
        <f aca="false">IF(Q$11&lt;&gt;"",IF($B1315&lt;&gt;"",K1315-J1315,""),"")</f>
        <v/>
      </c>
      <c r="M1315" s="172" t="str">
        <f aca="false">IF(B1315&lt;&gt;"",RANK(L1315,L$1223:L$1322),"")</f>
        <v/>
      </c>
      <c r="N1315" s="172" t="str">
        <f aca="false">IF(B1315&lt;&gt;"",'Classement Général'!BM103,"")</f>
        <v/>
      </c>
      <c r="O1315" s="172" t="str">
        <f aca="false">IF(B204&lt;&gt;"",'Calculs (M1..M20)'!A106,"")</f>
        <v/>
      </c>
      <c r="P1315" s="0"/>
      <c r="Q1315" s="0"/>
      <c r="R1315" s="0"/>
      <c r="S1315" s="0"/>
      <c r="T1315" s="0"/>
      <c r="U1315" s="0"/>
      <c r="V1315" s="0"/>
      <c r="AH1315" s="49" t="n">
        <f aca="false">IF($G1315&lt;&gt;"",AG1315,"")</f>
        <v>0</v>
      </c>
      <c r="AI1315" s="169"/>
      <c r="AJ1315" s="170"/>
    </row>
    <row r="1316" customFormat="false" ht="13" hidden="true" customHeight="false" outlineLevel="0" collapsed="false">
      <c r="A1316" s="0"/>
      <c r="B1316" s="167" t="str">
        <f aca="false">IF(B1215&lt;&gt;"",B1215,"")</f>
        <v/>
      </c>
      <c r="C1316" s="116" t="str">
        <f aca="false">IF(C1215&lt;&gt;"",C1215,"")</f>
        <v/>
      </c>
      <c r="D1316" s="116" t="str">
        <f aca="false">IF(D1215&lt;&gt;"",D1215,"")</f>
        <v/>
      </c>
      <c r="E1316" s="116" t="str">
        <f aca="false">IF(E1215&lt;&gt;"",E1215,"")</f>
        <v/>
      </c>
      <c r="F1316" s="116" t="n">
        <v>13</v>
      </c>
      <c r="G1316" s="168" t="n">
        <f aca="false">G1215</f>
        <v>0</v>
      </c>
      <c r="H1316" s="49" t="n">
        <f aca="false">IF($G1316&lt;&gt;"",G1316,"")</f>
        <v>0</v>
      </c>
      <c r="I1316" s="169"/>
      <c r="J1316" s="170"/>
      <c r="K1316" s="171" t="str">
        <f aca="false">IF($B1316&lt;&gt;"",IF(I1316,(INDEX(P$1223:Q$1226,MATCH(H1316,P$1223:P$1226),2)/I1316)*1000,0),"")</f>
        <v/>
      </c>
      <c r="L1316" s="171" t="str">
        <f aca="false">IF(Q$11&lt;&gt;"",IF($B1316&lt;&gt;"",K1316-J1316,""),"")</f>
        <v/>
      </c>
      <c r="M1316" s="172" t="str">
        <f aca="false">IF(B1316&lt;&gt;"",RANK(L1316,L$1223:L$1322),"")</f>
        <v/>
      </c>
      <c r="N1316" s="172" t="str">
        <f aca="false">IF(B1316&lt;&gt;"",'Classement Général'!BM104,"")</f>
        <v/>
      </c>
      <c r="O1316" s="172" t="str">
        <f aca="false">IF(B205&lt;&gt;"",'Calculs (M1..M20)'!A107,"")</f>
        <v/>
      </c>
      <c r="P1316" s="0"/>
      <c r="Q1316" s="0"/>
      <c r="R1316" s="0"/>
      <c r="S1316" s="0"/>
      <c r="T1316" s="0"/>
      <c r="U1316" s="0"/>
      <c r="V1316" s="0"/>
      <c r="AH1316" s="49" t="n">
        <f aca="false">IF($G1316&lt;&gt;"",AG1316,"")</f>
        <v>0</v>
      </c>
      <c r="AI1316" s="169"/>
      <c r="AJ1316" s="170"/>
    </row>
    <row r="1317" customFormat="false" ht="13" hidden="true" customHeight="false" outlineLevel="0" collapsed="false">
      <c r="A1317" s="0"/>
      <c r="B1317" s="167" t="str">
        <f aca="false">IF(B1216&lt;&gt;"",B1216,"")</f>
        <v/>
      </c>
      <c r="C1317" s="116" t="str">
        <f aca="false">IF(C1216&lt;&gt;"",C1216,"")</f>
        <v/>
      </c>
      <c r="D1317" s="116" t="str">
        <f aca="false">IF(D1216&lt;&gt;"",D1216,"")</f>
        <v/>
      </c>
      <c r="E1317" s="116" t="str">
        <f aca="false">IF(E1216&lt;&gt;"",E1216,"")</f>
        <v/>
      </c>
      <c r="F1317" s="116" t="n">
        <v>13</v>
      </c>
      <c r="G1317" s="168" t="n">
        <f aca="false">G1216</f>
        <v>0</v>
      </c>
      <c r="H1317" s="49" t="n">
        <f aca="false">IF($G1317&lt;&gt;"",G1317,"")</f>
        <v>0</v>
      </c>
      <c r="I1317" s="169"/>
      <c r="J1317" s="170"/>
      <c r="K1317" s="171" t="str">
        <f aca="false">IF($B1317&lt;&gt;"",IF(I1317,(INDEX(P$1223:Q$1226,MATCH(H1317,P$1223:P$1226),2)/I1317)*1000,0),"")</f>
        <v/>
      </c>
      <c r="L1317" s="171" t="str">
        <f aca="false">IF(Q$11&lt;&gt;"",IF($B1317&lt;&gt;"",K1317-J1317,""),"")</f>
        <v/>
      </c>
      <c r="M1317" s="172" t="str">
        <f aca="false">IF(B1317&lt;&gt;"",RANK(L1317,L$1223:L$1322),"")</f>
        <v/>
      </c>
      <c r="N1317" s="172" t="str">
        <f aca="false">IF(B1317&lt;&gt;"",'Classement Général'!BM105,"")</f>
        <v/>
      </c>
      <c r="O1317" s="172" t="str">
        <f aca="false">IF(B206&lt;&gt;"",'Calculs (M1..M20)'!A108,"")</f>
        <v/>
      </c>
      <c r="P1317" s="0"/>
      <c r="Q1317" s="0"/>
      <c r="R1317" s="0"/>
      <c r="S1317" s="0"/>
      <c r="T1317" s="0"/>
      <c r="U1317" s="0"/>
      <c r="V1317" s="0"/>
      <c r="AH1317" s="49" t="n">
        <f aca="false">IF($G1317&lt;&gt;"",AG1317,"")</f>
        <v>0</v>
      </c>
      <c r="AI1317" s="169"/>
      <c r="AJ1317" s="170"/>
    </row>
    <row r="1318" customFormat="false" ht="13" hidden="true" customHeight="false" outlineLevel="0" collapsed="false">
      <c r="A1318" s="0"/>
      <c r="B1318" s="167" t="str">
        <f aca="false">IF(B1217&lt;&gt;"",B1217,"")</f>
        <v/>
      </c>
      <c r="C1318" s="116" t="str">
        <f aca="false">IF(C1217&lt;&gt;"",C1217,"")</f>
        <v/>
      </c>
      <c r="D1318" s="116" t="str">
        <f aca="false">IF(D1217&lt;&gt;"",D1217,"")</f>
        <v/>
      </c>
      <c r="E1318" s="116" t="str">
        <f aca="false">IF(E1217&lt;&gt;"",E1217,"")</f>
        <v/>
      </c>
      <c r="F1318" s="116" t="n">
        <v>13</v>
      </c>
      <c r="G1318" s="168" t="n">
        <f aca="false">G1217</f>
        <v>0</v>
      </c>
      <c r="H1318" s="49" t="n">
        <f aca="false">IF($G1318&lt;&gt;"",G1318,"")</f>
        <v>0</v>
      </c>
      <c r="I1318" s="169"/>
      <c r="J1318" s="170"/>
      <c r="K1318" s="171" t="str">
        <f aca="false">IF($B1318&lt;&gt;"",IF(I1318,(INDEX(P$1223:Q$1226,MATCH(H1318,P$1223:P$1226),2)/I1318)*1000,0),"")</f>
        <v/>
      </c>
      <c r="L1318" s="171" t="str">
        <f aca="false">IF(Q$11&lt;&gt;"",IF($B1318&lt;&gt;"",K1318-J1318,""),"")</f>
        <v/>
      </c>
      <c r="M1318" s="172" t="str">
        <f aca="false">IF(B1318&lt;&gt;"",RANK(L1318,L$1223:L$1322),"")</f>
        <v/>
      </c>
      <c r="N1318" s="172" t="str">
        <f aca="false">IF(B1318&lt;&gt;"",'Classement Général'!BM106,"")</f>
        <v/>
      </c>
      <c r="O1318" s="172" t="str">
        <f aca="false">IF(B207&lt;&gt;"",'Calculs (M1..M20)'!A109,"")</f>
        <v/>
      </c>
      <c r="P1318" s="0"/>
      <c r="Q1318" s="0"/>
      <c r="R1318" s="0"/>
      <c r="S1318" s="0"/>
      <c r="T1318" s="0"/>
      <c r="U1318" s="0"/>
      <c r="V1318" s="0"/>
      <c r="AH1318" s="49" t="n">
        <f aca="false">IF($G1318&lt;&gt;"",AG1318,"")</f>
        <v>0</v>
      </c>
      <c r="AI1318" s="169"/>
      <c r="AJ1318" s="170"/>
    </row>
    <row r="1319" customFormat="false" ht="13" hidden="true" customHeight="false" outlineLevel="0" collapsed="false">
      <c r="A1319" s="0"/>
      <c r="B1319" s="167" t="str">
        <f aca="false">IF(B1218&lt;&gt;"",B1218,"")</f>
        <v/>
      </c>
      <c r="C1319" s="116" t="str">
        <f aca="false">IF(C1218&lt;&gt;"",C1218,"")</f>
        <v/>
      </c>
      <c r="D1319" s="116" t="str">
        <f aca="false">IF(D1218&lt;&gt;"",D1218,"")</f>
        <v/>
      </c>
      <c r="E1319" s="116" t="str">
        <f aca="false">IF(E1218&lt;&gt;"",E1218,"")</f>
        <v/>
      </c>
      <c r="F1319" s="116" t="n">
        <v>13</v>
      </c>
      <c r="G1319" s="168" t="n">
        <f aca="false">G1218</f>
        <v>0</v>
      </c>
      <c r="H1319" s="49" t="n">
        <f aca="false">IF($G1319&lt;&gt;"",G1319,"")</f>
        <v>0</v>
      </c>
      <c r="I1319" s="169"/>
      <c r="J1319" s="170"/>
      <c r="K1319" s="171" t="str">
        <f aca="false">IF($B1319&lt;&gt;"",IF(I1319,(INDEX(P$1223:Q$1226,MATCH(H1319,P$1223:P$1226),2)/I1319)*1000,0),"")</f>
        <v/>
      </c>
      <c r="L1319" s="171" t="str">
        <f aca="false">IF(Q$11&lt;&gt;"",IF($B1319&lt;&gt;"",K1319-J1319,""),"")</f>
        <v/>
      </c>
      <c r="M1319" s="172" t="str">
        <f aca="false">IF(B1319&lt;&gt;"",RANK(L1319,L$1223:L$1322),"")</f>
        <v/>
      </c>
      <c r="N1319" s="172" t="str">
        <f aca="false">IF(B1319&lt;&gt;"",'Classement Général'!BM107,"")</f>
        <v/>
      </c>
      <c r="O1319" s="172" t="str">
        <f aca="false">IF(B208&lt;&gt;"",'Calculs (M1..M20)'!A110,"")</f>
        <v/>
      </c>
      <c r="P1319" s="0"/>
      <c r="Q1319" s="0"/>
      <c r="R1319" s="0"/>
      <c r="S1319" s="0"/>
      <c r="T1319" s="0"/>
      <c r="U1319" s="0"/>
      <c r="V1319" s="0"/>
      <c r="AH1319" s="49" t="n">
        <f aca="false">IF($G1319&lt;&gt;"",AG1319,"")</f>
        <v>0</v>
      </c>
      <c r="AI1319" s="169"/>
      <c r="AJ1319" s="170"/>
    </row>
    <row r="1320" customFormat="false" ht="13" hidden="true" customHeight="false" outlineLevel="0" collapsed="false">
      <c r="A1320" s="0"/>
      <c r="B1320" s="167" t="str">
        <f aca="false">IF(B1219&lt;&gt;"",B1219,"")</f>
        <v/>
      </c>
      <c r="C1320" s="116" t="str">
        <f aca="false">IF(C1219&lt;&gt;"",C1219,"")</f>
        <v/>
      </c>
      <c r="D1320" s="116" t="str">
        <f aca="false">IF(D1219&lt;&gt;"",D1219,"")</f>
        <v/>
      </c>
      <c r="E1320" s="116" t="str">
        <f aca="false">IF(E1219&lt;&gt;"",E1219,"")</f>
        <v/>
      </c>
      <c r="F1320" s="116" t="n">
        <v>13</v>
      </c>
      <c r="G1320" s="168" t="n">
        <f aca="false">G1219</f>
        <v>0</v>
      </c>
      <c r="H1320" s="49" t="n">
        <f aca="false">IF($G1320&lt;&gt;"",G1320,"")</f>
        <v>0</v>
      </c>
      <c r="I1320" s="169"/>
      <c r="J1320" s="170"/>
      <c r="K1320" s="171" t="str">
        <f aca="false">IF($B1320&lt;&gt;"",IF(I1320,(INDEX(P$1223:Q$1226,MATCH(H1320,P$1223:P$1226),2)/I1320)*1000,0),"")</f>
        <v/>
      </c>
      <c r="L1320" s="171" t="str">
        <f aca="false">IF(Q$11&lt;&gt;"",IF($B1320&lt;&gt;"",K1320-J1320,""),"")</f>
        <v/>
      </c>
      <c r="M1320" s="172" t="str">
        <f aca="false">IF(B1320&lt;&gt;"",RANK(L1320,L$1223:L$1322),"")</f>
        <v/>
      </c>
      <c r="N1320" s="172" t="str">
        <f aca="false">IF(B1320&lt;&gt;"",'Classement Général'!BM108,"")</f>
        <v/>
      </c>
      <c r="O1320" s="172" t="str">
        <f aca="false">IF(B209&lt;&gt;"",'Calculs (M1..M20)'!A111,"")</f>
        <v/>
      </c>
      <c r="P1320" s="0"/>
      <c r="Q1320" s="0"/>
      <c r="R1320" s="0"/>
      <c r="S1320" s="0"/>
      <c r="T1320" s="0"/>
      <c r="U1320" s="0"/>
      <c r="V1320" s="0"/>
      <c r="AH1320" s="49" t="n">
        <f aca="false">IF($G1320&lt;&gt;"",AG1320,"")</f>
        <v>0</v>
      </c>
      <c r="AI1320" s="169"/>
      <c r="AJ1320" s="170"/>
    </row>
    <row r="1321" customFormat="false" ht="13" hidden="true" customHeight="false" outlineLevel="0" collapsed="false">
      <c r="A1321" s="0"/>
      <c r="B1321" s="167" t="str">
        <f aca="false">IF(B1220&lt;&gt;"",B1220,"")</f>
        <v/>
      </c>
      <c r="C1321" s="116" t="str">
        <f aca="false">IF(C1220&lt;&gt;"",C1220,"")</f>
        <v/>
      </c>
      <c r="D1321" s="116" t="str">
        <f aca="false">IF(D1220&lt;&gt;"",D1220,"")</f>
        <v/>
      </c>
      <c r="E1321" s="116" t="str">
        <f aca="false">IF(E1220&lt;&gt;"",E1220,"")</f>
        <v/>
      </c>
      <c r="F1321" s="116" t="n">
        <v>13</v>
      </c>
      <c r="G1321" s="168" t="n">
        <f aca="false">G1220</f>
        <v>0</v>
      </c>
      <c r="H1321" s="49" t="n">
        <f aca="false">IF($G1321&lt;&gt;"",G1321,"")</f>
        <v>0</v>
      </c>
      <c r="I1321" s="169"/>
      <c r="J1321" s="170"/>
      <c r="K1321" s="171" t="str">
        <f aca="false">IF($B1321&lt;&gt;"",IF(I1321,(INDEX(P$1223:Q$1226,MATCH(H1321,P$1223:P$1226),2)/I1321)*1000,0),"")</f>
        <v/>
      </c>
      <c r="L1321" s="171" t="str">
        <f aca="false">IF(Q$11&lt;&gt;"",IF($B1321&lt;&gt;"",K1321-J1321,""),"")</f>
        <v/>
      </c>
      <c r="M1321" s="172" t="str">
        <f aca="false">IF(B1321&lt;&gt;"",RANK(L1321,L$1223:L$1322),"")</f>
        <v/>
      </c>
      <c r="N1321" s="172" t="str">
        <f aca="false">IF(B1321&lt;&gt;"",'Classement Général'!BM109,"")</f>
        <v/>
      </c>
      <c r="O1321" s="172" t="str">
        <f aca="false">IF(B210&lt;&gt;"",'Calculs (M1..M20)'!A112,"")</f>
        <v/>
      </c>
      <c r="P1321" s="0"/>
      <c r="Q1321" s="0"/>
      <c r="R1321" s="0"/>
      <c r="S1321" s="0"/>
      <c r="T1321" s="0"/>
      <c r="U1321" s="0"/>
      <c r="V1321" s="0"/>
      <c r="AH1321" s="49" t="n">
        <f aca="false">IF($G1321&lt;&gt;"",AG1321,"")</f>
        <v>0</v>
      </c>
      <c r="AI1321" s="169"/>
      <c r="AJ1321" s="170"/>
    </row>
    <row r="1322" customFormat="false" ht="13" hidden="true" customHeight="false" outlineLevel="0" collapsed="false">
      <c r="A1322" s="0"/>
      <c r="B1322" s="167" t="str">
        <f aca="false">IF(B1221&lt;&gt;"",B1221,"")</f>
        <v/>
      </c>
      <c r="C1322" s="116" t="str">
        <f aca="false">IF(C1221&lt;&gt;"",C1221,"")</f>
        <v/>
      </c>
      <c r="D1322" s="116" t="str">
        <f aca="false">IF(D1221&lt;&gt;"",D1221,"")</f>
        <v/>
      </c>
      <c r="E1322" s="116" t="str">
        <f aca="false">IF(E1221&lt;&gt;"",E1221,"")</f>
        <v/>
      </c>
      <c r="F1322" s="116" t="n">
        <v>13</v>
      </c>
      <c r="G1322" s="168" t="n">
        <f aca="false">G1221</f>
        <v>0</v>
      </c>
      <c r="H1322" s="49" t="n">
        <f aca="false">IF($G1322&lt;&gt;"",G1322,"")</f>
        <v>0</v>
      </c>
      <c r="I1322" s="173"/>
      <c r="J1322" s="174"/>
      <c r="K1322" s="171" t="str">
        <f aca="false">IF($B1322&lt;&gt;"",IF(I1322,(INDEX(P$1223:Q$1226,MATCH(H1322,P$1223:P$1226),2)/I1322)*1000,0),"")</f>
        <v/>
      </c>
      <c r="L1322" s="171" t="str">
        <f aca="false">IF(Q$11&lt;&gt;"",IF($B1322&lt;&gt;"",K1322-J1322,""),"")</f>
        <v/>
      </c>
      <c r="M1322" s="172" t="str">
        <f aca="false">IF(B1322&lt;&gt;"",RANK(L1322,L$1223:L$1322),"")</f>
        <v/>
      </c>
      <c r="N1322" s="172" t="str">
        <f aca="false">IF(B1322&lt;&gt;"",'Classement Général'!BM110,"")</f>
        <v/>
      </c>
      <c r="O1322" s="172" t="str">
        <f aca="false">IF(B211&lt;&gt;"",'Calculs (M1..M20)'!A113,"")</f>
        <v/>
      </c>
      <c r="P1322" s="0"/>
      <c r="Q1322" s="0"/>
      <c r="R1322" s="0"/>
      <c r="S1322" s="0"/>
      <c r="T1322" s="0"/>
      <c r="U1322" s="0"/>
      <c r="V1322" s="0"/>
      <c r="AH1322" s="49" t="n">
        <f aca="false">IF($G1322&lt;&gt;"",AG1322,"")</f>
        <v>0</v>
      </c>
      <c r="AI1322" s="173"/>
      <c r="AJ1322" s="174"/>
    </row>
    <row r="1323" customFormat="false" ht="12.5" hidden="true" customHeight="false" outlineLevel="0" collapsed="false">
      <c r="A1323" s="137"/>
      <c r="B1323" s="164" t="str">
        <f aca="false">IF(B1222&lt;&gt;"",B1222,"")</f>
        <v>Nom</v>
      </c>
      <c r="C1323" s="165" t="str">
        <f aca="false">IF(C1222&lt;&gt;"",C1222,"")</f>
        <v>Dossard</v>
      </c>
      <c r="D1323" s="165" t="str">
        <f aca="false">IF(D1222&lt;&gt;"",D1222,"")</f>
        <v>Freq</v>
      </c>
      <c r="E1323" s="165" t="str">
        <f aca="false">IF(E1222&lt;&gt;"",E1222,"")</f>
        <v>Equipe</v>
      </c>
      <c r="F1323" s="165" t="s">
        <v>103</v>
      </c>
      <c r="G1323" s="165" t="s">
        <v>88</v>
      </c>
      <c r="H1323" s="166" t="s">
        <v>104</v>
      </c>
      <c r="I1323" s="141" t="s">
        <v>91</v>
      </c>
      <c r="J1323" s="142" t="s">
        <v>105</v>
      </c>
      <c r="K1323" s="120" t="s">
        <v>106</v>
      </c>
      <c r="L1323" s="120" t="s">
        <v>107</v>
      </c>
      <c r="M1323" s="120" t="s">
        <v>97</v>
      </c>
      <c r="N1323" s="120" t="s">
        <v>100</v>
      </c>
      <c r="O1323" s="120" t="s">
        <v>108</v>
      </c>
      <c r="P1323" s="143" t="s">
        <v>104</v>
      </c>
      <c r="Q1323" s="144" t="s">
        <v>109</v>
      </c>
      <c r="R1323" s="145" t="s">
        <v>110</v>
      </c>
      <c r="S1323" s="146" t="s">
        <v>111</v>
      </c>
      <c r="T1323" s="147" t="s">
        <v>112</v>
      </c>
      <c r="U1323" s="5" t="s">
        <v>104</v>
      </c>
      <c r="V1323" s="0"/>
      <c r="AH1323" s="166" t="s">
        <v>104</v>
      </c>
      <c r="AI1323" s="141" t="s">
        <v>91</v>
      </c>
      <c r="AJ1323" s="142" t="s">
        <v>105</v>
      </c>
    </row>
    <row r="1324" customFormat="false" ht="13" hidden="true" customHeight="false" outlineLevel="0" collapsed="false">
      <c r="A1324" s="0"/>
      <c r="B1324" s="167" t="str">
        <f aca="false">IF(B1223&lt;&gt;"",B1223,"")</f>
        <v>Sébastien CHABAUD</v>
      </c>
      <c r="C1324" s="116" t="n">
        <f aca="false">IF(C1223&lt;&gt;"",C1223,"")</f>
        <v>1</v>
      </c>
      <c r="D1324" s="116" t="str">
        <f aca="false">IF(D1223&lt;&gt;"",D1223,"")</f>
        <v>2.4GHz</v>
      </c>
      <c r="E1324" s="116" t="str">
        <f aca="false">IF(E1223&lt;&gt;"",E1223,"")</f>
        <v/>
      </c>
      <c r="F1324" s="116" t="n">
        <v>14</v>
      </c>
      <c r="G1324" s="168" t="n">
        <f aca="false">G1223</f>
        <v>1</v>
      </c>
      <c r="H1324" s="49" t="n">
        <f aca="false">IF($G1324&lt;&gt;"",G1324,"")</f>
        <v>1</v>
      </c>
      <c r="I1324" s="169"/>
      <c r="J1324" s="170"/>
      <c r="K1324" s="171" t="n">
        <f aca="false">IF($B1324&lt;&gt;"",IF(I1324,(INDEX(P$1324:Q$1327,MATCH(H1324,P$1324:P$1327),2)/I1324)*1000,0),"")</f>
        <v>0</v>
      </c>
      <c r="L1324" s="171" t="n">
        <f aca="false">IF(Q$11&lt;&gt;"",IF($B1324&lt;&gt;"",K1324-$J1324,""),"")</f>
        <v>0</v>
      </c>
      <c r="M1324" s="172" t="n">
        <f aca="false">IF(B1324&lt;&gt;"",RANK(L1324,L$1324:L$1423),"")</f>
        <v>1</v>
      </c>
      <c r="N1324" s="172" t="str">
        <f aca="false">IF(B1324&lt;&gt;"",'Classement Général'!BN11,"")</f>
        <v/>
      </c>
      <c r="O1324" s="172" t="n">
        <f aca="false">IF(B112&lt;&gt;"",'Calculs (M1..M20)'!A14,"")</f>
        <v>22</v>
      </c>
      <c r="P1324" s="154" t="n">
        <f aca="false">IF(DMIN($H1323:$I1424,$P$10,$U$10:$U$11)&lt;&gt;0,1,"")</f>
        <v>1</v>
      </c>
      <c r="Q1324" s="155" t="str">
        <f aca="false">IF(DMIN($H1323:$I1424,$I$10,$U$10:$U$11)&lt;&gt;0,DMIN($H1323:$I1424,$I$10,$U$10:$U$11),"")</f>
        <v/>
      </c>
      <c r="R1324" s="151" t="str">
        <f aca="false">IF(DMAX($H1323:$I1424,$I$10,$U$10:$U$11)&lt;&gt;0,DMAX($H1323:$I1424,$I$10,$U$10:$U$11),"")</f>
        <v/>
      </c>
      <c r="S1324" s="156" t="e">
        <f aca="false">IF($P1324&lt;&gt;"",IF(DAVERAGE($H1323:$I1424,$I$10,$U$10:$U$11)&lt;&gt;0,DAVERAGE($H1323:$I1424,$I$10,$U$10:$U$11),""),"")</f>
        <v>#DIV/0!</v>
      </c>
      <c r="T1324" s="157" t="str">
        <f aca="false">IF($P1324&lt;&gt;"",IF(DCOUNTA($H1323:$I1424,$I$10,$U$10:$U$11)&lt;&gt;0,DCOUNTA($H1323:$I1424,$I$10,$U$10:$U$11),""),"")</f>
        <v/>
      </c>
      <c r="U1324" s="5" t="n">
        <v>1</v>
      </c>
      <c r="V1324" s="0"/>
      <c r="AH1324" s="49" t="n">
        <f aca="false">IF($G1324&lt;&gt;"",AG1324,"")</f>
        <v>0</v>
      </c>
      <c r="AI1324" s="169"/>
      <c r="AJ1324" s="170"/>
    </row>
    <row r="1325" customFormat="false" ht="13" hidden="true" customHeight="false" outlineLevel="0" collapsed="false">
      <c r="A1325" s="0"/>
      <c r="B1325" s="167" t="str">
        <f aca="false">IF(B1224&lt;&gt;"",B1224,"")</f>
        <v>Herve DALL AVA</v>
      </c>
      <c r="C1325" s="116" t="n">
        <f aca="false">IF(C1224&lt;&gt;"",C1224,"")</f>
        <v>2</v>
      </c>
      <c r="D1325" s="116" t="str">
        <f aca="false">IF(D1224&lt;&gt;"",D1224,"")</f>
        <v>2.4GHz</v>
      </c>
      <c r="E1325" s="116" t="str">
        <f aca="false">IF(E1224&lt;&gt;"",E1224,"")</f>
        <v/>
      </c>
      <c r="F1325" s="116" t="n">
        <v>14</v>
      </c>
      <c r="G1325" s="168" t="n">
        <f aca="false">G1224</f>
        <v>1</v>
      </c>
      <c r="H1325" s="49" t="n">
        <f aca="false">IF($G1325&lt;&gt;"",G1325,"")</f>
        <v>1</v>
      </c>
      <c r="I1325" s="169"/>
      <c r="J1325" s="170"/>
      <c r="K1325" s="171" t="n">
        <f aca="false">IF($B1325&lt;&gt;"",IF(I1325,(INDEX(P$1324:Q$1327,MATCH(H1325,P$1324:P$1327),2)/I1325)*1000,0),"")</f>
        <v>0</v>
      </c>
      <c r="L1325" s="171" t="n">
        <f aca="false">IF(Q$11&lt;&gt;"",IF($B1325&lt;&gt;"",K1325-J1325,""),"")</f>
        <v>0</v>
      </c>
      <c r="M1325" s="172" t="n">
        <f aca="false">IF(B1325&lt;&gt;"",RANK(L1325,L$1324:L$1423),"")</f>
        <v>1</v>
      </c>
      <c r="N1325" s="172" t="str">
        <f aca="false">IF(B1325&lt;&gt;"",'Classement Général'!BN12,"")</f>
        <v/>
      </c>
      <c r="O1325" s="172" t="n">
        <f aca="false">IF(B113&lt;&gt;"",'Calculs (M1..M20)'!A15,"")</f>
        <v>8</v>
      </c>
      <c r="P1325" s="154" t="str">
        <f aca="false">IF(DMIN($H1323:$I1424,$P$10,$U$12:$U$13)&lt;&gt;0,2,"")</f>
        <v/>
      </c>
      <c r="Q1325" s="155" t="str">
        <f aca="false">IF(DMIN($H1323:$I1424,$I$10,$U$12:$U$13)&lt;&gt;0,DMIN($H1323:$I1424,$I$10,$U$12:$U$13),"")</f>
        <v/>
      </c>
      <c r="R1325" s="151" t="str">
        <f aca="false">IF(DMAX($H1323:$I1424,$I$10,$U$12:$U$13)&lt;&gt;0,DMAX($H1323:$I1424,$I$10,$U$12:$U$13),"")</f>
        <v/>
      </c>
      <c r="S1325" s="156" t="str">
        <f aca="false">IF($P1325&lt;&gt;"",IF(DAVERAGE($H1323:$I1424,$I$10,$U$12:$U$13)&lt;&gt;0,DAVERAGE($H1323:$I1424,$I$10,$U$12:$U$13),""),"")</f>
        <v/>
      </c>
      <c r="T1325" s="157" t="str">
        <f aca="false">IF($P1324&lt;&gt;"",IF(DCOUNTA($H1323:$I1424,$I$10,$U$12:$U$13)&lt;&gt;0,DCOUNTA($H1323:$I1424,$I$10,$U$12:$U$13),""),"")</f>
        <v/>
      </c>
      <c r="U1325" s="5" t="s">
        <v>104</v>
      </c>
      <c r="V1325" s="0"/>
      <c r="AH1325" s="49" t="n">
        <f aca="false">IF($G1325&lt;&gt;"",AG1325,"")</f>
        <v>0</v>
      </c>
      <c r="AI1325" s="169"/>
      <c r="AJ1325" s="170"/>
    </row>
    <row r="1326" customFormat="false" ht="13" hidden="true" customHeight="false" outlineLevel="0" collapsed="false">
      <c r="A1326" s="0"/>
      <c r="B1326" s="167" t="str">
        <f aca="false">IF(B1225&lt;&gt;"",B1225,"")</f>
        <v>Jean Luc FOUCHER</v>
      </c>
      <c r="C1326" s="116" t="n">
        <f aca="false">IF(C1225&lt;&gt;"",C1225,"")</f>
        <v>3</v>
      </c>
      <c r="D1326" s="116" t="str">
        <f aca="false">IF(D1225&lt;&gt;"",D1225,"")</f>
        <v>2.4GHz</v>
      </c>
      <c r="E1326" s="116" t="str">
        <f aca="false">IF(E1225&lt;&gt;"",E1225,"")</f>
        <v/>
      </c>
      <c r="F1326" s="116" t="n">
        <v>14</v>
      </c>
      <c r="G1326" s="168" t="n">
        <f aca="false">G1225</f>
        <v>1</v>
      </c>
      <c r="H1326" s="49" t="n">
        <f aca="false">IF($G1326&lt;&gt;"",G1326,"")</f>
        <v>1</v>
      </c>
      <c r="I1326" s="169"/>
      <c r="J1326" s="170"/>
      <c r="K1326" s="171" t="n">
        <f aca="false">IF($B1326&lt;&gt;"",IF(I1326,(INDEX(P$1324:Q$1327,MATCH(H1326,P$1324:P$1327),2)/I1326)*1000,0),"")</f>
        <v>0</v>
      </c>
      <c r="L1326" s="171" t="n">
        <f aca="false">IF(Q$11&lt;&gt;"",IF($B1326&lt;&gt;"",K1326-J1326,""),"")</f>
        <v>0</v>
      </c>
      <c r="M1326" s="172" t="n">
        <f aca="false">IF(B1326&lt;&gt;"",RANK(L1326,L$1324:L$1423),"")</f>
        <v>1</v>
      </c>
      <c r="N1326" s="172" t="str">
        <f aca="false">IF(B1326&lt;&gt;"",'Classement Général'!BN13,"")</f>
        <v/>
      </c>
      <c r="O1326" s="172" t="n">
        <f aca="false">IF(B114&lt;&gt;"",'Calculs (M1..M20)'!A16,"")</f>
        <v>15</v>
      </c>
      <c r="P1326" s="154" t="str">
        <f aca="false">IF(DMIN($H1323:$I1424,$P$10,$U$14:$U$15)&lt;&gt;0,3,"")</f>
        <v/>
      </c>
      <c r="Q1326" s="155" t="str">
        <f aca="false">IF(DMIN($H1323:$I1424,$I$10,$U$14:$U$15)&lt;&gt;0,DMIN($H1323:$I1424,$I$10,$U$14:$U$15),"")</f>
        <v/>
      </c>
      <c r="R1326" s="151" t="str">
        <f aca="false">IF(DMAX($H1323:$I1424,$I$10,$U$14:$U$15)&lt;&gt;0,DMAX($H1323:$I1424,$I$10,$U$14:$U$15),"")</f>
        <v/>
      </c>
      <c r="S1326" s="156" t="str">
        <f aca="false">IF($P1326&lt;&gt;"",IF(DAVERAGE($H1323:$I1424,$I$10,$U$14:$U$15)&lt;&gt;0,DAVERAGE($H1323:$I1424,$I$10,$U$14:$U$15),""),"")</f>
        <v/>
      </c>
      <c r="T1326" s="157" t="str">
        <f aca="false">IF($P1326&lt;&gt;"",IF(DCOUNTA($H1323:$I1424,$I$10,$U$14:$U$15)&lt;&gt;0,DCOUNTA($H1323:$I1424,$I$10,$U$14:$U$15),""),"")</f>
        <v/>
      </c>
      <c r="U1326" s="5" t="n">
        <v>2</v>
      </c>
      <c r="V1326" s="0"/>
      <c r="AH1326" s="49" t="n">
        <f aca="false">IF($G1326&lt;&gt;"",AG1326,"")</f>
        <v>0</v>
      </c>
      <c r="AI1326" s="169"/>
      <c r="AJ1326" s="170"/>
    </row>
    <row r="1327" customFormat="false" ht="13.5" hidden="true" customHeight="false" outlineLevel="0" collapsed="false">
      <c r="A1327" s="0"/>
      <c r="B1327" s="167" t="str">
        <f aca="false">IF(B1226&lt;&gt;"",B1226,"")</f>
        <v>Thomas DELARBRE</v>
      </c>
      <c r="C1327" s="116" t="n">
        <f aca="false">IF(C1226&lt;&gt;"",C1226,"")</f>
        <v>4</v>
      </c>
      <c r="D1327" s="116" t="str">
        <f aca="false">IF(D1226&lt;&gt;"",D1226,"")</f>
        <v>2.4GHz</v>
      </c>
      <c r="E1327" s="116" t="str">
        <f aca="false">IF(E1226&lt;&gt;"",E1226,"")</f>
        <v/>
      </c>
      <c r="F1327" s="116" t="n">
        <v>14</v>
      </c>
      <c r="G1327" s="168" t="n">
        <f aca="false">G1226</f>
        <v>1</v>
      </c>
      <c r="H1327" s="49" t="n">
        <f aca="false">IF($G1327&lt;&gt;"",G1327,"")</f>
        <v>1</v>
      </c>
      <c r="I1327" s="169"/>
      <c r="J1327" s="170"/>
      <c r="K1327" s="171" t="n">
        <f aca="false">IF($B1327&lt;&gt;"",IF(I1327,(INDEX(P$1324:Q$1327,MATCH(H1327,P$1324:P$1327),2)/I1327)*1000,0),"")</f>
        <v>0</v>
      </c>
      <c r="L1327" s="171" t="n">
        <f aca="false">IF(Q$11&lt;&gt;"",IF($B1327&lt;&gt;"",K1327-J1327,""),"")</f>
        <v>0</v>
      </c>
      <c r="M1327" s="172" t="n">
        <f aca="false">IF(B1327&lt;&gt;"",RANK(L1327,L$1324:L$1423),"")</f>
        <v>1</v>
      </c>
      <c r="N1327" s="172" t="str">
        <f aca="false">IF(B1327&lt;&gt;"",'Classement Général'!BN14,"")</f>
        <v/>
      </c>
      <c r="O1327" s="172" t="n">
        <f aca="false">IF(B115&lt;&gt;"",'Calculs (M1..M20)'!A17,"")</f>
        <v>10</v>
      </c>
      <c r="P1327" s="158" t="str">
        <f aca="false">IF(DMIN($H1323:$I1424,$P$10,$U$16:$U$17)&lt;&gt;0,4,"")</f>
        <v/>
      </c>
      <c r="Q1327" s="159" t="str">
        <f aca="false">IF(DMIN($H1323:$I1424,$I$10,$U$16:$U$17)&lt;&gt;0,DMIN($H1323:$I1424,$I$10,$U$16:$U$17),"")</f>
        <v/>
      </c>
      <c r="R1327" s="160" t="str">
        <f aca="false">IF(DMAX($H1323:$I1424,$I$10,$U$16:$U$17)&lt;&gt;0,DMAX($H1323:$I1424,$I$10,$U$16:$U$17),"")</f>
        <v/>
      </c>
      <c r="S1327" s="161" t="str">
        <f aca="false">IF($P1327&lt;&gt;"",IF(DAVERAGE($H1323:$I1424,$I$10,$U$16:$U$17)&lt;&gt;0,DAVERAGE($H1323:$I1424,$I$10,$U$16:$U$17),""),"")</f>
        <v/>
      </c>
      <c r="T1327" s="162" t="str">
        <f aca="false">IF($P1326&lt;&gt;"",IF(DCOUNTA($H1323:$I1424,$I$10,$U$16:$U$17)&lt;&gt;0,DCOUNTA($H1323:$I1424,$I$10,$U$16:$U$17),""),"")</f>
        <v/>
      </c>
      <c r="U1327" s="5" t="s">
        <v>104</v>
      </c>
      <c r="V1327" s="0"/>
      <c r="AH1327" s="49" t="n">
        <f aca="false">IF($G1327&lt;&gt;"",AG1327,"")</f>
        <v>0</v>
      </c>
      <c r="AI1327" s="169"/>
      <c r="AJ1327" s="170"/>
    </row>
    <row r="1328" customFormat="false" ht="13.5" hidden="true" customHeight="false" outlineLevel="0" collapsed="false">
      <c r="A1328" s="0"/>
      <c r="B1328" s="167" t="str">
        <f aca="false">IF(B1227&lt;&gt;"",B1227,"")</f>
        <v>Pierre DIATTA</v>
      </c>
      <c r="C1328" s="116" t="n">
        <f aca="false">IF(C1227&lt;&gt;"",C1227,"")</f>
        <v>5</v>
      </c>
      <c r="D1328" s="116" t="str">
        <f aca="false">IF(D1227&lt;&gt;"",D1227,"")</f>
        <v>2.4GHz</v>
      </c>
      <c r="E1328" s="116" t="str">
        <f aca="false">IF(E1227&lt;&gt;"",E1227,"")</f>
        <v/>
      </c>
      <c r="F1328" s="116" t="n">
        <v>14</v>
      </c>
      <c r="G1328" s="168" t="n">
        <f aca="false">G1227</f>
        <v>1</v>
      </c>
      <c r="H1328" s="49" t="n">
        <f aca="false">IF($G1328&lt;&gt;"",G1328,"")</f>
        <v>1</v>
      </c>
      <c r="I1328" s="169"/>
      <c r="J1328" s="170"/>
      <c r="K1328" s="171" t="n">
        <f aca="false">IF($B1328&lt;&gt;"",IF(I1328,(INDEX(P$1324:Q$1327,MATCH(H1328,P$1324:P$1327),2)/I1328)*1000,0),"")</f>
        <v>0</v>
      </c>
      <c r="L1328" s="171" t="n">
        <f aca="false">IF(Q$11&lt;&gt;"",IF($B1328&lt;&gt;"",K1328-J1328,""),"")</f>
        <v>0</v>
      </c>
      <c r="M1328" s="172" t="n">
        <f aca="false">IF(B1328&lt;&gt;"",RANK(L1328,L$1324:L$1423),"")</f>
        <v>1</v>
      </c>
      <c r="N1328" s="172" t="str">
        <f aca="false">IF(B1328&lt;&gt;"",'Classement Général'!BN15,"")</f>
        <v/>
      </c>
      <c r="O1328" s="172" t="n">
        <f aca="false">IF(B116&lt;&gt;"",'Calculs (M1..M20)'!A18,"")</f>
        <v>20</v>
      </c>
      <c r="P1328" s="5"/>
      <c r="Q1328" s="5"/>
      <c r="R1328" s="0"/>
      <c r="S1328" s="0"/>
      <c r="T1328" s="163" t="n">
        <f aca="false">SUM(T1324:T1327)</f>
        <v>0</v>
      </c>
      <c r="U1328" s="5" t="n">
        <v>3</v>
      </c>
      <c r="V1328" s="1" t="n">
        <f aca="false">T1328</f>
        <v>0</v>
      </c>
      <c r="AH1328" s="49" t="n">
        <f aca="false">IF($G1328&lt;&gt;"",AG1328,"")</f>
        <v>0</v>
      </c>
      <c r="AI1328" s="169"/>
      <c r="AJ1328" s="170"/>
    </row>
    <row r="1329" customFormat="false" ht="13" hidden="true" customHeight="false" outlineLevel="0" collapsed="false">
      <c r="A1329" s="0"/>
      <c r="B1329" s="167" t="str">
        <f aca="false">IF(B1228&lt;&gt;"",B1228,"")</f>
        <v>Olivier MONET</v>
      </c>
      <c r="C1329" s="116" t="n">
        <f aca="false">IF(C1228&lt;&gt;"",C1228,"")</f>
        <v>6</v>
      </c>
      <c r="D1329" s="116" t="str">
        <f aca="false">IF(D1228&lt;&gt;"",D1228,"")</f>
        <v>41.110MHz</v>
      </c>
      <c r="E1329" s="116" t="str">
        <f aca="false">IF(E1228&lt;&gt;"",E1228,"")</f>
        <v/>
      </c>
      <c r="F1329" s="116" t="n">
        <v>14</v>
      </c>
      <c r="G1329" s="168" t="n">
        <f aca="false">G1228</f>
        <v>1</v>
      </c>
      <c r="H1329" s="49" t="n">
        <f aca="false">IF($G1329&lt;&gt;"",G1329,"")</f>
        <v>1</v>
      </c>
      <c r="I1329" s="169"/>
      <c r="J1329" s="170"/>
      <c r="K1329" s="171" t="n">
        <f aca="false">IF($B1329&lt;&gt;"",IF(I1329,(INDEX(P$1324:Q$1327,MATCH(H1329,P$1324:P$1327),2)/I1329)*1000,0),"")</f>
        <v>0</v>
      </c>
      <c r="L1329" s="171" t="n">
        <f aca="false">IF(Q$11&lt;&gt;"",IF($B1329&lt;&gt;"",K1329-J1329,""),"")</f>
        <v>0</v>
      </c>
      <c r="M1329" s="172" t="n">
        <f aca="false">IF(B1329&lt;&gt;"",RANK(L1329,L$1324:L$1423),"")</f>
        <v>1</v>
      </c>
      <c r="N1329" s="172" t="str">
        <f aca="false">IF(B1329&lt;&gt;"",'Classement Général'!BN16,"")</f>
        <v/>
      </c>
      <c r="O1329" s="172" t="n">
        <f aca="false">IF(B117&lt;&gt;"",'Calculs (M1..M20)'!A19,"")</f>
        <v>6</v>
      </c>
      <c r="P1329" s="5"/>
      <c r="Q1329" s="5"/>
      <c r="R1329" s="0"/>
      <c r="S1329" s="0"/>
      <c r="T1329" s="0"/>
      <c r="U1329" s="5" t="s">
        <v>104</v>
      </c>
      <c r="V1329" s="0"/>
      <c r="AH1329" s="49" t="n">
        <f aca="false">IF($G1329&lt;&gt;"",AG1329,"")</f>
        <v>0</v>
      </c>
      <c r="AI1329" s="169"/>
      <c r="AJ1329" s="170"/>
    </row>
    <row r="1330" customFormat="false" ht="13" hidden="true" customHeight="false" outlineLevel="0" collapsed="false">
      <c r="A1330" s="0"/>
      <c r="B1330" s="167" t="str">
        <f aca="false">IF(B1229&lt;&gt;"",B1229,"")</f>
        <v>Pierre RONDEL</v>
      </c>
      <c r="C1330" s="116" t="n">
        <f aca="false">IF(C1229&lt;&gt;"",C1229,"")</f>
        <v>7</v>
      </c>
      <c r="D1330" s="116" t="str">
        <f aca="false">IF(D1229&lt;&gt;"",D1229,"")</f>
        <v>2.4GHz</v>
      </c>
      <c r="E1330" s="116" t="str">
        <f aca="false">IF(E1229&lt;&gt;"",E1229,"")</f>
        <v/>
      </c>
      <c r="F1330" s="116" t="n">
        <v>14</v>
      </c>
      <c r="G1330" s="168" t="n">
        <f aca="false">G1229</f>
        <v>1</v>
      </c>
      <c r="H1330" s="49" t="n">
        <f aca="false">IF($G1330&lt;&gt;"",G1330,"")</f>
        <v>1</v>
      </c>
      <c r="I1330" s="169"/>
      <c r="J1330" s="170"/>
      <c r="K1330" s="171" t="n">
        <f aca="false">IF($B1330&lt;&gt;"",IF(I1330,(INDEX(P$1324:Q$1327,MATCH(H1330,P$1324:P$1327),2)/I1330)*1000,0),"")</f>
        <v>0</v>
      </c>
      <c r="L1330" s="171" t="n">
        <f aca="false">IF(Q$11&lt;&gt;"",IF($B1330&lt;&gt;"",K1330-J1330,""),"")</f>
        <v>0</v>
      </c>
      <c r="M1330" s="172" t="n">
        <f aca="false">IF(B1330&lt;&gt;"",RANK(L1330,L$1324:L$1423),"")</f>
        <v>1</v>
      </c>
      <c r="N1330" s="172" t="str">
        <f aca="false">IF(B1330&lt;&gt;"",'Classement Général'!BN17,"")</f>
        <v/>
      </c>
      <c r="O1330" s="172" t="n">
        <f aca="false">IF(B118&lt;&gt;"",'Calculs (M1..M20)'!A20,"")</f>
        <v>1</v>
      </c>
      <c r="P1330" s="5"/>
      <c r="Q1330" s="5"/>
      <c r="R1330" s="0"/>
      <c r="S1330" s="0"/>
      <c r="T1330" s="0"/>
      <c r="U1330" s="5" t="n">
        <v>4</v>
      </c>
      <c r="V1330" s="0"/>
      <c r="AH1330" s="49" t="n">
        <f aca="false">IF($G1330&lt;&gt;"",AG1330,"")</f>
        <v>0</v>
      </c>
      <c r="AI1330" s="169"/>
      <c r="AJ1330" s="170"/>
    </row>
    <row r="1331" customFormat="false" ht="13" hidden="true" customHeight="false" outlineLevel="0" collapsed="false">
      <c r="A1331" s="0"/>
      <c r="B1331" s="167" t="str">
        <f aca="false">IF(B1230&lt;&gt;"",B1230,"")</f>
        <v>Andreas FRICKE</v>
      </c>
      <c r="C1331" s="116" t="n">
        <f aca="false">IF(C1230&lt;&gt;"",C1230,"")</f>
        <v>8</v>
      </c>
      <c r="D1331" s="116" t="str">
        <f aca="false">IF(D1230&lt;&gt;"",D1230,"")</f>
        <v>2.4GHz</v>
      </c>
      <c r="E1331" s="116" t="str">
        <f aca="false">IF(E1230&lt;&gt;"",E1230,"")</f>
        <v/>
      </c>
      <c r="F1331" s="116" t="n">
        <v>14</v>
      </c>
      <c r="G1331" s="168" t="n">
        <f aca="false">G1230</f>
        <v>1</v>
      </c>
      <c r="H1331" s="49" t="n">
        <f aca="false">IF($G1331&lt;&gt;"",G1331,"")</f>
        <v>1</v>
      </c>
      <c r="I1331" s="169"/>
      <c r="J1331" s="170"/>
      <c r="K1331" s="171" t="n">
        <f aca="false">IF($B1331&lt;&gt;"",IF(I1331,(INDEX(P$1324:Q$1327,MATCH(H1331,P$1324:P$1327),2)/I1331)*1000,0),"")</f>
        <v>0</v>
      </c>
      <c r="L1331" s="171" t="n">
        <f aca="false">IF(Q$11&lt;&gt;"",IF($B1331&lt;&gt;"",K1331-J1331,""),"")</f>
        <v>0</v>
      </c>
      <c r="M1331" s="172" t="n">
        <f aca="false">IF(B1331&lt;&gt;"",RANK(L1331,L$1324:L$1423),"")</f>
        <v>1</v>
      </c>
      <c r="N1331" s="172" t="str">
        <f aca="false">IF(B1331&lt;&gt;"",'Classement Général'!BN18,"")</f>
        <v/>
      </c>
      <c r="O1331" s="172" t="n">
        <f aca="false">IF(B119&lt;&gt;"",'Calculs (M1..M20)'!A21,"")</f>
        <v>18</v>
      </c>
      <c r="P1331" s="5"/>
      <c r="Q1331" s="5"/>
      <c r="R1331" s="0"/>
      <c r="S1331" s="0"/>
      <c r="T1331" s="0"/>
      <c r="U1331" s="0"/>
      <c r="V1331" s="0"/>
      <c r="AH1331" s="49" t="n">
        <f aca="false">IF($G1331&lt;&gt;"",AG1331,"")</f>
        <v>0</v>
      </c>
      <c r="AI1331" s="169"/>
      <c r="AJ1331" s="170"/>
    </row>
    <row r="1332" customFormat="false" ht="13" hidden="true" customHeight="false" outlineLevel="0" collapsed="false">
      <c r="A1332" s="0"/>
      <c r="B1332" s="167" t="str">
        <f aca="false">IF(B1231&lt;&gt;"",B1231,"")</f>
        <v>Thomas FAURE</v>
      </c>
      <c r="C1332" s="116" t="n">
        <f aca="false">IF(C1231&lt;&gt;"",C1231,"")</f>
        <v>9</v>
      </c>
      <c r="D1332" s="116" t="str">
        <f aca="false">IF(D1231&lt;&gt;"",D1231,"")</f>
        <v>2.4GHz</v>
      </c>
      <c r="E1332" s="116" t="str">
        <f aca="false">IF(E1231&lt;&gt;"",E1231,"")</f>
        <v/>
      </c>
      <c r="F1332" s="116" t="n">
        <v>14</v>
      </c>
      <c r="G1332" s="168" t="n">
        <f aca="false">G1231</f>
        <v>1</v>
      </c>
      <c r="H1332" s="49" t="n">
        <f aca="false">IF($G1332&lt;&gt;"",G1332,"")</f>
        <v>1</v>
      </c>
      <c r="I1332" s="169"/>
      <c r="J1332" s="170"/>
      <c r="K1332" s="171" t="n">
        <f aca="false">IF($B1332&lt;&gt;"",IF(I1332,(INDEX(P$1324:Q$1327,MATCH(H1332,P$1324:P$1327),2)/I1332)*1000,0),"")</f>
        <v>0</v>
      </c>
      <c r="L1332" s="171" t="n">
        <f aca="false">IF(Q$11&lt;&gt;"",IF($B1332&lt;&gt;"",K1332-J1332,""),"")</f>
        <v>0</v>
      </c>
      <c r="M1332" s="172" t="n">
        <f aca="false">IF(B1332&lt;&gt;"",RANK(L1332,L$1324:L$1423),"")</f>
        <v>1</v>
      </c>
      <c r="N1332" s="172" t="str">
        <f aca="false">IF(B1332&lt;&gt;"",'Classement Général'!BN19,"")</f>
        <v/>
      </c>
      <c r="O1332" s="172" t="n">
        <f aca="false">IF(B120&lt;&gt;"",'Calculs (M1..M20)'!A22,"")</f>
        <v>11</v>
      </c>
      <c r="P1332" s="0"/>
      <c r="Q1332" s="0"/>
      <c r="R1332" s="0"/>
      <c r="S1332" s="0"/>
      <c r="T1332" s="0"/>
      <c r="U1332" s="0"/>
      <c r="V1332" s="0"/>
      <c r="AH1332" s="49" t="n">
        <f aca="false">IF($G1332&lt;&gt;"",AG1332,"")</f>
        <v>0</v>
      </c>
      <c r="AI1332" s="169"/>
      <c r="AJ1332" s="170"/>
    </row>
    <row r="1333" customFormat="false" ht="13" hidden="true" customHeight="false" outlineLevel="0" collapsed="false">
      <c r="A1333" s="0"/>
      <c r="B1333" s="167" t="str">
        <f aca="false">IF(B1232&lt;&gt;"",B1232,"")</f>
        <v>Philippe LANES</v>
      </c>
      <c r="C1333" s="116" t="n">
        <f aca="false">IF(C1232&lt;&gt;"",C1232,"")</f>
        <v>10</v>
      </c>
      <c r="D1333" s="116" t="str">
        <f aca="false">IF(D1232&lt;&gt;"",D1232,"")</f>
        <v>2.4GHz</v>
      </c>
      <c r="E1333" s="116" t="str">
        <f aca="false">IF(E1232&lt;&gt;"",E1232,"")</f>
        <v/>
      </c>
      <c r="F1333" s="116" t="n">
        <v>14</v>
      </c>
      <c r="G1333" s="168" t="n">
        <f aca="false">G1232</f>
        <v>1</v>
      </c>
      <c r="H1333" s="49" t="n">
        <f aca="false">IF($G1333&lt;&gt;"",G1333,"")</f>
        <v>1</v>
      </c>
      <c r="I1333" s="169"/>
      <c r="J1333" s="170"/>
      <c r="K1333" s="171" t="n">
        <f aca="false">IF($B1333&lt;&gt;"",IF(I1333,(INDEX(P$1324:Q$1327,MATCH(H1333,P$1324:P$1327),2)/I1333)*1000,0),"")</f>
        <v>0</v>
      </c>
      <c r="L1333" s="171" t="n">
        <f aca="false">IF(Q$11&lt;&gt;"",IF($B1333&lt;&gt;"",K1333-J1333,""),"")</f>
        <v>0</v>
      </c>
      <c r="M1333" s="172" t="n">
        <f aca="false">IF(B1333&lt;&gt;"",RANK(L1333,L$1324:L$1423),"")</f>
        <v>1</v>
      </c>
      <c r="N1333" s="172" t="str">
        <f aca="false">IF(B1333&lt;&gt;"",'Classement Général'!BN20,"")</f>
        <v/>
      </c>
      <c r="O1333" s="172" t="n">
        <f aca="false">IF(B121&lt;&gt;"",'Calculs (M1..M20)'!A23,"")</f>
        <v>14</v>
      </c>
      <c r="P1333" s="0"/>
      <c r="Q1333" s="0"/>
      <c r="R1333" s="0"/>
      <c r="S1333" s="0"/>
      <c r="T1333" s="0"/>
      <c r="U1333" s="0"/>
      <c r="V1333" s="0"/>
      <c r="AH1333" s="49" t="n">
        <f aca="false">IF($G1333&lt;&gt;"",AG1333,"")</f>
        <v>0</v>
      </c>
      <c r="AI1333" s="169"/>
      <c r="AJ1333" s="170"/>
    </row>
    <row r="1334" customFormat="false" ht="13" hidden="true" customHeight="false" outlineLevel="0" collapsed="false">
      <c r="A1334" s="0"/>
      <c r="B1334" s="167" t="str">
        <f aca="false">IF(B1233&lt;&gt;"",B1233,"")</f>
        <v>Julien HONOR</v>
      </c>
      <c r="C1334" s="116" t="n">
        <f aca="false">IF(C1233&lt;&gt;"",C1233,"")</f>
        <v>11</v>
      </c>
      <c r="D1334" s="116" t="str">
        <f aca="false">IF(D1233&lt;&gt;"",D1233,"")</f>
        <v>2.4GHz</v>
      </c>
      <c r="E1334" s="116" t="str">
        <f aca="false">IF(E1233&lt;&gt;"",E1233,"")</f>
        <v/>
      </c>
      <c r="F1334" s="116" t="n">
        <v>14</v>
      </c>
      <c r="G1334" s="168" t="n">
        <f aca="false">G1233</f>
        <v>1</v>
      </c>
      <c r="H1334" s="49" t="n">
        <f aca="false">IF($G1334&lt;&gt;"",G1334,"")</f>
        <v>1</v>
      </c>
      <c r="I1334" s="169"/>
      <c r="J1334" s="170"/>
      <c r="K1334" s="171" t="n">
        <f aca="false">IF($B1334&lt;&gt;"",IF(I1334,(INDEX(P$1324:Q$1327,MATCH(H1334,P$1324:P$1327),2)/I1334)*1000,0),"")</f>
        <v>0</v>
      </c>
      <c r="L1334" s="171" t="n">
        <f aca="false">IF(Q$11&lt;&gt;"",IF($B1334&lt;&gt;"",K1334-J1334,""),"")</f>
        <v>0</v>
      </c>
      <c r="M1334" s="172" t="n">
        <f aca="false">IF(B1334&lt;&gt;"",RANK(L1334,L$1324:L$1423),"")</f>
        <v>1</v>
      </c>
      <c r="N1334" s="172" t="str">
        <f aca="false">IF(B1334&lt;&gt;"",'Classement Général'!BN21,"")</f>
        <v/>
      </c>
      <c r="O1334" s="172" t="n">
        <f aca="false">IF(B122&lt;&gt;"",'Calculs (M1..M20)'!A24,"")</f>
        <v>3</v>
      </c>
      <c r="P1334" s="0"/>
      <c r="Q1334" s="0"/>
      <c r="R1334" s="0"/>
      <c r="S1334" s="0"/>
      <c r="T1334" s="0"/>
      <c r="U1334" s="0"/>
      <c r="V1334" s="0"/>
      <c r="AH1334" s="49" t="n">
        <f aca="false">IF($G1334&lt;&gt;"",AG1334,"")</f>
        <v>0</v>
      </c>
      <c r="AI1334" s="169"/>
      <c r="AJ1334" s="170"/>
    </row>
    <row r="1335" customFormat="false" ht="13" hidden="true" customHeight="false" outlineLevel="0" collapsed="false">
      <c r="A1335" s="0"/>
      <c r="B1335" s="167" t="str">
        <f aca="false">IF(B1234&lt;&gt;"",B1234,"")</f>
        <v>Michael KREBS</v>
      </c>
      <c r="C1335" s="116" t="n">
        <f aca="false">IF(C1234&lt;&gt;"",C1234,"")</f>
        <v>12</v>
      </c>
      <c r="D1335" s="116" t="str">
        <f aca="false">IF(D1234&lt;&gt;"",D1234,"")</f>
        <v>2.4GHz</v>
      </c>
      <c r="E1335" s="116" t="str">
        <f aca="false">IF(E1234&lt;&gt;"",E1234,"")</f>
        <v/>
      </c>
      <c r="F1335" s="116" t="n">
        <v>14</v>
      </c>
      <c r="G1335" s="168" t="n">
        <f aca="false">G1234</f>
        <v>1</v>
      </c>
      <c r="H1335" s="49" t="n">
        <f aca="false">IF($G1335&lt;&gt;"",G1335,"")</f>
        <v>1</v>
      </c>
      <c r="I1335" s="169"/>
      <c r="J1335" s="170"/>
      <c r="K1335" s="171" t="n">
        <f aca="false">IF($B1335&lt;&gt;"",IF(I1335,(INDEX(P$1324:Q$1327,MATCH(H1335,P$1324:P$1327),2)/I1335)*1000,0),"")</f>
        <v>0</v>
      </c>
      <c r="L1335" s="171" t="n">
        <f aca="false">IF(Q$11&lt;&gt;"",IF($B1335&lt;&gt;"",K1335-J1335,""),"")</f>
        <v>0</v>
      </c>
      <c r="M1335" s="172" t="n">
        <f aca="false">IF(B1335&lt;&gt;"",RANK(L1335,L$1324:L$1423),"")</f>
        <v>1</v>
      </c>
      <c r="N1335" s="172" t="str">
        <f aca="false">IF(B1335&lt;&gt;"",'Classement Général'!BN22,"")</f>
        <v/>
      </c>
      <c r="O1335" s="172" t="n">
        <f aca="false">IF(B123&lt;&gt;"",'Calculs (M1..M20)'!A25,"")</f>
        <v>12</v>
      </c>
      <c r="P1335" s="0"/>
      <c r="Q1335" s="0"/>
      <c r="R1335" s="0"/>
      <c r="S1335" s="0"/>
      <c r="T1335" s="0"/>
      <c r="U1335" s="0"/>
      <c r="V1335" s="0"/>
      <c r="AH1335" s="49" t="n">
        <f aca="false">IF($G1335&lt;&gt;"",AG1335,"")</f>
        <v>0</v>
      </c>
      <c r="AI1335" s="169"/>
      <c r="AJ1335" s="170"/>
    </row>
    <row r="1336" customFormat="false" ht="13" hidden="true" customHeight="false" outlineLevel="0" collapsed="false">
      <c r="A1336" s="0"/>
      <c r="B1336" s="167" t="str">
        <f aca="false">IF(B1235&lt;&gt;"",B1235,"")</f>
        <v>Aubry GABANON</v>
      </c>
      <c r="C1336" s="116" t="n">
        <f aca="false">IF(C1235&lt;&gt;"",C1235,"")</f>
        <v>13</v>
      </c>
      <c r="D1336" s="116" t="str">
        <f aca="false">IF(D1235&lt;&gt;"",D1235,"")</f>
        <v>2.4GHz</v>
      </c>
      <c r="E1336" s="116" t="str">
        <f aca="false">IF(E1235&lt;&gt;"",E1235,"")</f>
        <v/>
      </c>
      <c r="F1336" s="116" t="n">
        <v>14</v>
      </c>
      <c r="G1336" s="168" t="n">
        <f aca="false">G1235</f>
        <v>1</v>
      </c>
      <c r="H1336" s="49" t="n">
        <f aca="false">IF($G1336&lt;&gt;"",G1336,"")</f>
        <v>1</v>
      </c>
      <c r="I1336" s="169"/>
      <c r="J1336" s="170"/>
      <c r="K1336" s="171" t="n">
        <f aca="false">IF($B1336&lt;&gt;"",IF(I1336,(INDEX(P$1324:Q$1327,MATCH(H1336,P$1324:P$1327),2)/I1336)*1000,0),"")</f>
        <v>0</v>
      </c>
      <c r="L1336" s="171" t="n">
        <f aca="false">IF(Q$11&lt;&gt;"",IF($B1336&lt;&gt;"",K1336-J1336,""),"")</f>
        <v>0</v>
      </c>
      <c r="M1336" s="172" t="n">
        <f aca="false">IF(B1336&lt;&gt;"",RANK(L1336,L$1324:L$1423),"")</f>
        <v>1</v>
      </c>
      <c r="N1336" s="172" t="str">
        <f aca="false">IF(B1336&lt;&gt;"",'Classement Général'!BN23,"")</f>
        <v/>
      </c>
      <c r="O1336" s="172" t="n">
        <f aca="false">IF(B124&lt;&gt;"",'Calculs (M1..M20)'!A26,"")</f>
        <v>5</v>
      </c>
      <c r="P1336" s="0"/>
      <c r="Q1336" s="0"/>
      <c r="R1336" s="0"/>
      <c r="S1336" s="0"/>
      <c r="T1336" s="0"/>
      <c r="U1336" s="0"/>
      <c r="V1336" s="0"/>
      <c r="AH1336" s="49" t="n">
        <f aca="false">IF($G1336&lt;&gt;"",AG1336,"")</f>
        <v>0</v>
      </c>
      <c r="AI1336" s="169"/>
      <c r="AJ1336" s="170"/>
    </row>
    <row r="1337" customFormat="false" ht="13" hidden="true" customHeight="false" outlineLevel="0" collapsed="false">
      <c r="A1337" s="0"/>
      <c r="B1337" s="167" t="str">
        <f aca="false">IF(B1236&lt;&gt;"",B1236,"")</f>
        <v>Serge DELARBRE</v>
      </c>
      <c r="C1337" s="116" t="n">
        <f aca="false">IF(C1236&lt;&gt;"",C1236,"")</f>
        <v>14</v>
      </c>
      <c r="D1337" s="116" t="str">
        <f aca="false">IF(D1236&lt;&gt;"",D1236,"")</f>
        <v>2.4GHz</v>
      </c>
      <c r="E1337" s="116" t="str">
        <f aca="false">IF(E1236&lt;&gt;"",E1236,"")</f>
        <v/>
      </c>
      <c r="F1337" s="116" t="n">
        <v>14</v>
      </c>
      <c r="G1337" s="168" t="n">
        <f aca="false">G1236</f>
        <v>1</v>
      </c>
      <c r="H1337" s="49" t="n">
        <f aca="false">IF($G1337&lt;&gt;"",G1337,"")</f>
        <v>1</v>
      </c>
      <c r="I1337" s="169"/>
      <c r="J1337" s="170"/>
      <c r="K1337" s="171" t="n">
        <f aca="false">IF($B1337&lt;&gt;"",IF(I1337,(INDEX(P$1324:Q$1327,MATCH(H1337,P$1324:P$1327),2)/I1337)*1000,0),"")</f>
        <v>0</v>
      </c>
      <c r="L1337" s="171" t="n">
        <f aca="false">IF(Q$11&lt;&gt;"",IF($B1337&lt;&gt;"",K1337-J1337,""),"")</f>
        <v>0</v>
      </c>
      <c r="M1337" s="172" t="n">
        <f aca="false">IF(B1337&lt;&gt;"",RANK(L1337,L$1324:L$1423),"")</f>
        <v>1</v>
      </c>
      <c r="N1337" s="172" t="str">
        <f aca="false">IF(B1337&lt;&gt;"",'Classement Général'!BN24,"")</f>
        <v/>
      </c>
      <c r="O1337" s="172" t="n">
        <f aca="false">IF(B125&lt;&gt;"",'Calculs (M1..M20)'!A27,"")</f>
        <v>17</v>
      </c>
      <c r="P1337" s="0"/>
      <c r="Q1337" s="0"/>
      <c r="R1337" s="0"/>
      <c r="S1337" s="0"/>
      <c r="T1337" s="0"/>
      <c r="U1337" s="0"/>
      <c r="V1337" s="0"/>
      <c r="AH1337" s="49" t="n">
        <f aca="false">IF($G1337&lt;&gt;"",AG1337,"")</f>
        <v>0</v>
      </c>
      <c r="AI1337" s="169"/>
      <c r="AJ1337" s="170"/>
    </row>
    <row r="1338" customFormat="false" ht="13" hidden="true" customHeight="false" outlineLevel="0" collapsed="false">
      <c r="A1338" s="0"/>
      <c r="B1338" s="167" t="str">
        <f aca="false">IF(B1237&lt;&gt;"",B1237,"")</f>
        <v>Arnaud LEGER</v>
      </c>
      <c r="C1338" s="116" t="n">
        <f aca="false">IF(C1237&lt;&gt;"",C1237,"")</f>
        <v>15</v>
      </c>
      <c r="D1338" s="116" t="str">
        <f aca="false">IF(D1237&lt;&gt;"",D1237,"")</f>
        <v>2.4GHz</v>
      </c>
      <c r="E1338" s="116" t="str">
        <f aca="false">IF(E1237&lt;&gt;"",E1237,"")</f>
        <v/>
      </c>
      <c r="F1338" s="116" t="n">
        <v>14</v>
      </c>
      <c r="G1338" s="168" t="n">
        <f aca="false">G1237</f>
        <v>1</v>
      </c>
      <c r="H1338" s="49" t="n">
        <f aca="false">IF($G1338&lt;&gt;"",G1338,"")</f>
        <v>1</v>
      </c>
      <c r="I1338" s="169"/>
      <c r="J1338" s="170"/>
      <c r="K1338" s="171" t="n">
        <f aca="false">IF($B1338&lt;&gt;"",IF(I1338,(INDEX(P$1324:Q$1327,MATCH(H1338,P$1324:P$1327),2)/I1338)*1000,0),"")</f>
        <v>0</v>
      </c>
      <c r="L1338" s="171" t="n">
        <f aca="false">IF(Q$11&lt;&gt;"",IF($B1338&lt;&gt;"",K1338-J1338,""),"")</f>
        <v>0</v>
      </c>
      <c r="M1338" s="172" t="n">
        <f aca="false">IF(B1338&lt;&gt;"",RANK(L1338,L$1324:L$1423),"")</f>
        <v>1</v>
      </c>
      <c r="N1338" s="172" t="str">
        <f aca="false">IF(B1338&lt;&gt;"",'Classement Général'!BN25,"")</f>
        <v/>
      </c>
      <c r="O1338" s="172" t="n">
        <f aca="false">IF(B126&lt;&gt;"",'Calculs (M1..M20)'!A28,"")</f>
        <v>7</v>
      </c>
      <c r="P1338" s="0"/>
      <c r="Q1338" s="0"/>
      <c r="R1338" s="0"/>
      <c r="S1338" s="0"/>
      <c r="T1338" s="0"/>
      <c r="U1338" s="0"/>
      <c r="V1338" s="0"/>
      <c r="AH1338" s="49" t="n">
        <f aca="false">IF($G1338&lt;&gt;"",AG1338,"")</f>
        <v>0</v>
      </c>
      <c r="AI1338" s="169"/>
      <c r="AJ1338" s="170"/>
    </row>
    <row r="1339" customFormat="false" ht="13" hidden="true" customHeight="false" outlineLevel="0" collapsed="false">
      <c r="A1339" s="0"/>
      <c r="B1339" s="167" t="str">
        <f aca="false">IF(B1238&lt;&gt;"",B1238,"")</f>
        <v>Thierry POIGNARD</v>
      </c>
      <c r="C1339" s="116" t="n">
        <f aca="false">IF(C1238&lt;&gt;"",C1238,"")</f>
        <v>16</v>
      </c>
      <c r="D1339" s="116" t="str">
        <f aca="false">IF(D1238&lt;&gt;"",D1238,"")</f>
        <v>2.4GHz</v>
      </c>
      <c r="E1339" s="116" t="str">
        <f aca="false">IF(E1238&lt;&gt;"",E1238,"")</f>
        <v/>
      </c>
      <c r="F1339" s="116" t="n">
        <v>14</v>
      </c>
      <c r="G1339" s="168" t="n">
        <f aca="false">G1238</f>
        <v>1</v>
      </c>
      <c r="H1339" s="49" t="n">
        <f aca="false">IF($G1339&lt;&gt;"",G1339,"")</f>
        <v>1</v>
      </c>
      <c r="I1339" s="169"/>
      <c r="J1339" s="170"/>
      <c r="K1339" s="171" t="n">
        <f aca="false">IF($B1339&lt;&gt;"",IF(I1339,(INDEX(P$1324:Q$1327,MATCH(H1339,P$1324:P$1327),2)/I1339)*1000,0),"")</f>
        <v>0</v>
      </c>
      <c r="L1339" s="171" t="n">
        <f aca="false">IF(Q$11&lt;&gt;"",IF($B1339&lt;&gt;"",K1339-J1339,""),"")</f>
        <v>0</v>
      </c>
      <c r="M1339" s="172" t="n">
        <f aca="false">IF(B1339&lt;&gt;"",RANK(L1339,L$1324:L$1423),"")</f>
        <v>1</v>
      </c>
      <c r="N1339" s="172" t="str">
        <f aca="false">IF(B1339&lt;&gt;"",'Classement Général'!BN26,"")</f>
        <v/>
      </c>
      <c r="O1339" s="172" t="n">
        <f aca="false">IF(B127&lt;&gt;"",'Calculs (M1..M20)'!A29,"")</f>
        <v>13</v>
      </c>
      <c r="P1339" s="0"/>
      <c r="Q1339" s="0"/>
      <c r="R1339" s="0"/>
      <c r="S1339" s="0"/>
      <c r="T1339" s="0"/>
      <c r="U1339" s="0"/>
      <c r="V1339" s="0"/>
      <c r="AH1339" s="49" t="n">
        <f aca="false">IF($G1339&lt;&gt;"",AG1339,"")</f>
        <v>0</v>
      </c>
      <c r="AI1339" s="169"/>
      <c r="AJ1339" s="170"/>
    </row>
    <row r="1340" customFormat="false" ht="13" hidden="true" customHeight="false" outlineLevel="0" collapsed="false">
      <c r="A1340" s="0"/>
      <c r="B1340" s="167" t="str">
        <f aca="false">IF(B1239&lt;&gt;"",B1239,"")</f>
        <v>Joel MARIN</v>
      </c>
      <c r="C1340" s="116" t="n">
        <f aca="false">IF(C1239&lt;&gt;"",C1239,"")</f>
        <v>17</v>
      </c>
      <c r="D1340" s="116" t="str">
        <f aca="false">IF(D1239&lt;&gt;"",D1239,"")</f>
        <v>2.4GHz</v>
      </c>
      <c r="E1340" s="116" t="str">
        <f aca="false">IF(E1239&lt;&gt;"",E1239,"")</f>
        <v/>
      </c>
      <c r="F1340" s="116" t="n">
        <v>14</v>
      </c>
      <c r="G1340" s="168" t="n">
        <f aca="false">G1239</f>
        <v>1</v>
      </c>
      <c r="H1340" s="49" t="n">
        <f aca="false">IF($G1340&lt;&gt;"",G1340,"")</f>
        <v>1</v>
      </c>
      <c r="I1340" s="169"/>
      <c r="J1340" s="170"/>
      <c r="K1340" s="171" t="n">
        <f aca="false">IF($B1340&lt;&gt;"",IF(I1340,(INDEX(P$1324:Q$1327,MATCH(H1340,P$1324:P$1327),2)/I1340)*1000,0),"")</f>
        <v>0</v>
      </c>
      <c r="L1340" s="171" t="n">
        <f aca="false">IF(Q$11&lt;&gt;"",IF($B1340&lt;&gt;"",K1340-J1340,""),"")</f>
        <v>0</v>
      </c>
      <c r="M1340" s="172" t="n">
        <f aca="false">IF(B1340&lt;&gt;"",RANK(L1340,L$1324:L$1423),"")</f>
        <v>1</v>
      </c>
      <c r="N1340" s="172" t="str">
        <f aca="false">IF(B1340&lt;&gt;"",'Classement Général'!BN27,"")</f>
        <v/>
      </c>
      <c r="O1340" s="172" t="n">
        <f aca="false">IF(B128&lt;&gt;"",'Calculs (M1..M20)'!A30,"")</f>
        <v>16</v>
      </c>
      <c r="P1340" s="0"/>
      <c r="Q1340" s="0"/>
      <c r="R1340" s="0"/>
      <c r="S1340" s="0"/>
      <c r="T1340" s="0"/>
      <c r="U1340" s="0"/>
      <c r="V1340" s="0"/>
      <c r="AH1340" s="49" t="n">
        <f aca="false">IF($G1340&lt;&gt;"",AG1340,"")</f>
        <v>0</v>
      </c>
      <c r="AI1340" s="169"/>
      <c r="AJ1340" s="170"/>
    </row>
    <row r="1341" customFormat="false" ht="13" hidden="true" customHeight="false" outlineLevel="0" collapsed="false">
      <c r="A1341" s="0"/>
      <c r="B1341" s="167" t="str">
        <f aca="false">IF(B1240&lt;&gt;"",B1240,"")</f>
        <v>Matthieu MERVELET</v>
      </c>
      <c r="C1341" s="116" t="n">
        <f aca="false">IF(C1240&lt;&gt;"",C1240,"")</f>
        <v>18</v>
      </c>
      <c r="D1341" s="116" t="str">
        <f aca="false">IF(D1240&lt;&gt;"",D1240,"")</f>
        <v>2.4GHz</v>
      </c>
      <c r="E1341" s="116" t="str">
        <f aca="false">IF(E1240&lt;&gt;"",E1240,"")</f>
        <v/>
      </c>
      <c r="F1341" s="116" t="n">
        <v>14</v>
      </c>
      <c r="G1341" s="168" t="n">
        <f aca="false">G1240</f>
        <v>1</v>
      </c>
      <c r="H1341" s="49" t="n">
        <f aca="false">IF($G1341&lt;&gt;"",G1341,"")</f>
        <v>1</v>
      </c>
      <c r="I1341" s="169"/>
      <c r="J1341" s="170"/>
      <c r="K1341" s="171" t="n">
        <f aca="false">IF($B1341&lt;&gt;"",IF(I1341,(INDEX(P$1324:Q$1327,MATCH(H1341,P$1324:P$1327),2)/I1341)*1000,0),"")</f>
        <v>0</v>
      </c>
      <c r="L1341" s="171" t="n">
        <f aca="false">IF(Q$11&lt;&gt;"",IF($B1341&lt;&gt;"",K1341-J1341,""),"")</f>
        <v>0</v>
      </c>
      <c r="M1341" s="172" t="n">
        <f aca="false">IF(B1341&lt;&gt;"",RANK(L1341,L$1324:L$1423),"")</f>
        <v>1</v>
      </c>
      <c r="N1341" s="172" t="str">
        <f aca="false">IF(B1341&lt;&gt;"",'Classement Général'!BN28,"")</f>
        <v/>
      </c>
      <c r="O1341" s="172" t="n">
        <f aca="false">IF(B129&lt;&gt;"",'Calculs (M1..M20)'!A31,"")</f>
        <v>2</v>
      </c>
      <c r="P1341" s="0"/>
      <c r="Q1341" s="0"/>
      <c r="R1341" s="0"/>
      <c r="S1341" s="0"/>
      <c r="T1341" s="0"/>
      <c r="U1341" s="0"/>
      <c r="V1341" s="0"/>
      <c r="AH1341" s="49" t="n">
        <f aca="false">IF($G1341&lt;&gt;"",AG1341,"")</f>
        <v>0</v>
      </c>
      <c r="AI1341" s="169"/>
      <c r="AJ1341" s="170"/>
    </row>
    <row r="1342" customFormat="false" ht="13" hidden="true" customHeight="false" outlineLevel="0" collapsed="false">
      <c r="A1342" s="0"/>
      <c r="B1342" s="167" t="str">
        <f aca="false">IF(B1241&lt;&gt;"",B1241,"")</f>
        <v>Gabriel MANTEL</v>
      </c>
      <c r="C1342" s="116" t="n">
        <f aca="false">IF(C1241&lt;&gt;"",C1241,"")</f>
        <v>19</v>
      </c>
      <c r="D1342" s="116" t="str">
        <f aca="false">IF(D1241&lt;&gt;"",D1241,"")</f>
        <v>2.4GHz</v>
      </c>
      <c r="E1342" s="116" t="str">
        <f aca="false">IF(E1241&lt;&gt;"",E1241,"")</f>
        <v/>
      </c>
      <c r="F1342" s="116" t="n">
        <v>14</v>
      </c>
      <c r="G1342" s="168" t="n">
        <f aca="false">G1241</f>
        <v>1</v>
      </c>
      <c r="H1342" s="49" t="n">
        <f aca="false">IF($G1342&lt;&gt;"",G1342,"")</f>
        <v>1</v>
      </c>
      <c r="I1342" s="169"/>
      <c r="J1342" s="170"/>
      <c r="K1342" s="171" t="n">
        <f aca="false">IF($B1342&lt;&gt;"",IF(I1342,(INDEX(P$1324:Q$1327,MATCH(H1342,P$1324:P$1327),2)/I1342)*1000,0),"")</f>
        <v>0</v>
      </c>
      <c r="L1342" s="171" t="n">
        <f aca="false">IF(Q$11&lt;&gt;"",IF($B1342&lt;&gt;"",K1342-J1342,""),"")</f>
        <v>0</v>
      </c>
      <c r="M1342" s="172" t="n">
        <f aca="false">IF(B1342&lt;&gt;"",RANK(L1342,L$1324:L$1423),"")</f>
        <v>1</v>
      </c>
      <c r="N1342" s="172" t="str">
        <f aca="false">IF(B1342&lt;&gt;"",'Classement Général'!BN29,"")</f>
        <v/>
      </c>
      <c r="O1342" s="172" t="n">
        <f aca="false">IF(B130&lt;&gt;"",'Calculs (M1..M20)'!A32,"")</f>
        <v>21</v>
      </c>
      <c r="P1342" s="0"/>
      <c r="Q1342" s="0"/>
      <c r="R1342" s="0"/>
      <c r="S1342" s="0"/>
      <c r="T1342" s="0"/>
      <c r="U1342" s="0"/>
      <c r="V1342" s="0"/>
      <c r="AH1342" s="49" t="n">
        <f aca="false">IF($G1342&lt;&gt;"",AG1342,"")</f>
        <v>0</v>
      </c>
      <c r="AI1342" s="169"/>
      <c r="AJ1342" s="170"/>
    </row>
    <row r="1343" customFormat="false" ht="13" hidden="true" customHeight="false" outlineLevel="0" collapsed="false">
      <c r="A1343" s="0"/>
      <c r="B1343" s="167" t="str">
        <f aca="false">IF(B1242&lt;&gt;"",B1242,"")</f>
        <v>Sylvain PFEFFERKORN</v>
      </c>
      <c r="C1343" s="116" t="n">
        <f aca="false">IF(C1242&lt;&gt;"",C1242,"")</f>
        <v>20</v>
      </c>
      <c r="D1343" s="116" t="str">
        <f aca="false">IF(D1242&lt;&gt;"",D1242,"")</f>
        <v>2.4GHz</v>
      </c>
      <c r="E1343" s="116" t="str">
        <f aca="false">IF(E1242&lt;&gt;"",E1242,"")</f>
        <v/>
      </c>
      <c r="F1343" s="116" t="n">
        <v>14</v>
      </c>
      <c r="G1343" s="168" t="n">
        <f aca="false">G1242</f>
        <v>1</v>
      </c>
      <c r="H1343" s="49" t="n">
        <f aca="false">IF($G1343&lt;&gt;"",G1343,"")</f>
        <v>1</v>
      </c>
      <c r="I1343" s="169"/>
      <c r="J1343" s="170"/>
      <c r="K1343" s="171" t="n">
        <f aca="false">IF($B1343&lt;&gt;"",IF(I1343,(INDEX(P$1324:Q$1327,MATCH(H1343,P$1324:P$1327),2)/I1343)*1000,0),"")</f>
        <v>0</v>
      </c>
      <c r="L1343" s="171" t="n">
        <f aca="false">IF(Q$11&lt;&gt;"",IF($B1343&lt;&gt;"",K1343-J1343,""),"")</f>
        <v>0</v>
      </c>
      <c r="M1343" s="172" t="n">
        <f aca="false">IF(B1343&lt;&gt;"",RANK(L1343,L$1324:L$1423),"")</f>
        <v>1</v>
      </c>
      <c r="N1343" s="172" t="str">
        <f aca="false">IF(B1343&lt;&gt;"",'Classement Général'!BN30,"")</f>
        <v/>
      </c>
      <c r="O1343" s="172" t="n">
        <f aca="false">IF(B131&lt;&gt;"",'Calculs (M1..M20)'!A33,"")</f>
        <v>19</v>
      </c>
      <c r="P1343" s="0"/>
      <c r="Q1343" s="0"/>
      <c r="R1343" s="0"/>
      <c r="S1343" s="0"/>
      <c r="T1343" s="0"/>
      <c r="U1343" s="0"/>
      <c r="V1343" s="0"/>
      <c r="AH1343" s="49" t="n">
        <f aca="false">IF($G1343&lt;&gt;"",AG1343,"")</f>
        <v>0</v>
      </c>
      <c r="AI1343" s="169"/>
      <c r="AJ1343" s="170"/>
    </row>
    <row r="1344" customFormat="false" ht="13" hidden="true" customHeight="false" outlineLevel="0" collapsed="false">
      <c r="A1344" s="0"/>
      <c r="B1344" s="167" t="str">
        <f aca="false">IF(B1243&lt;&gt;"",B1243,"")</f>
        <v>Frederic HOURS</v>
      </c>
      <c r="C1344" s="116" t="n">
        <f aca="false">IF(C1243&lt;&gt;"",C1243,"")</f>
        <v>21</v>
      </c>
      <c r="D1344" s="116" t="str">
        <f aca="false">IF(D1243&lt;&gt;"",D1243,"")</f>
        <v>2.4GHz</v>
      </c>
      <c r="E1344" s="116" t="str">
        <f aca="false">IF(E1243&lt;&gt;"",E1243,"")</f>
        <v/>
      </c>
      <c r="F1344" s="116" t="n">
        <v>14</v>
      </c>
      <c r="G1344" s="168" t="n">
        <f aca="false">G1243</f>
        <v>1</v>
      </c>
      <c r="H1344" s="49" t="n">
        <f aca="false">IF($G1344&lt;&gt;"",G1344,"")</f>
        <v>1</v>
      </c>
      <c r="I1344" s="169"/>
      <c r="J1344" s="170"/>
      <c r="K1344" s="171" t="n">
        <f aca="false">IF($B1344&lt;&gt;"",IF(I1344,(INDEX(P$1324:Q$1327,MATCH(H1344,P$1324:P$1327),2)/I1344)*1000,0),"")</f>
        <v>0</v>
      </c>
      <c r="L1344" s="171" t="n">
        <f aca="false">IF(Q$11&lt;&gt;"",IF($B1344&lt;&gt;"",K1344-J1344,""),"")</f>
        <v>0</v>
      </c>
      <c r="M1344" s="172" t="n">
        <f aca="false">IF(B1344&lt;&gt;"",RANK(L1344,L$1324:L$1423),"")</f>
        <v>1</v>
      </c>
      <c r="N1344" s="172" t="str">
        <f aca="false">IF(B1344&lt;&gt;"",'Classement Général'!BN31,"")</f>
        <v/>
      </c>
      <c r="O1344" s="172" t="n">
        <f aca="false">IF(B132&lt;&gt;"",'Calculs (M1..M20)'!A34,"")</f>
        <v>9</v>
      </c>
      <c r="P1344" s="0"/>
      <c r="Q1344" s="0"/>
      <c r="R1344" s="0"/>
      <c r="S1344" s="0"/>
      <c r="T1344" s="0"/>
      <c r="U1344" s="0"/>
      <c r="V1344" s="0"/>
      <c r="AH1344" s="49" t="n">
        <f aca="false">IF($G1344&lt;&gt;"",AG1344,"")</f>
        <v>0</v>
      </c>
      <c r="AI1344" s="169"/>
      <c r="AJ1344" s="170"/>
    </row>
    <row r="1345" customFormat="false" ht="13" hidden="true" customHeight="false" outlineLevel="0" collapsed="false">
      <c r="A1345" s="0"/>
      <c r="B1345" s="167" t="str">
        <f aca="false">IF(B1244&lt;&gt;"",B1244,"")</f>
        <v>Sébastien LANES</v>
      </c>
      <c r="C1345" s="116" t="n">
        <f aca="false">IF(C1244&lt;&gt;"",C1244,"")</f>
        <v>22</v>
      </c>
      <c r="D1345" s="116" t="str">
        <f aca="false">IF(D1244&lt;&gt;"",D1244,"")</f>
        <v>2.4GHz</v>
      </c>
      <c r="E1345" s="116" t="str">
        <f aca="false">IF(E1244&lt;&gt;"",E1244,"")</f>
        <v/>
      </c>
      <c r="F1345" s="116" t="n">
        <v>14</v>
      </c>
      <c r="G1345" s="168" t="n">
        <f aca="false">G1244</f>
        <v>1</v>
      </c>
      <c r="H1345" s="49" t="n">
        <f aca="false">IF($G1345&lt;&gt;"",G1345,"")</f>
        <v>1</v>
      </c>
      <c r="I1345" s="169"/>
      <c r="J1345" s="170"/>
      <c r="K1345" s="171" t="n">
        <f aca="false">IF($B1345&lt;&gt;"",IF(I1345,(INDEX(P$1324:Q$1327,MATCH(H1345,P$1324:P$1327),2)/I1345)*1000,0),"")</f>
        <v>0</v>
      </c>
      <c r="L1345" s="171" t="n">
        <f aca="false">IF(Q$11&lt;&gt;"",IF($B1345&lt;&gt;"",K1345-J1345,""),"")</f>
        <v>0</v>
      </c>
      <c r="M1345" s="172" t="n">
        <f aca="false">IF(B1345&lt;&gt;"",RANK(L1345,L$1324:L$1423),"")</f>
        <v>1</v>
      </c>
      <c r="N1345" s="172" t="str">
        <f aca="false">IF(B1345&lt;&gt;"",'Classement Général'!BN32,"")</f>
        <v/>
      </c>
      <c r="O1345" s="172" t="n">
        <f aca="false">IF(B133&lt;&gt;"",'Calculs (M1..M20)'!A35,"")</f>
        <v>4</v>
      </c>
      <c r="P1345" s="0"/>
      <c r="Q1345" s="0"/>
      <c r="R1345" s="0"/>
      <c r="S1345" s="0"/>
      <c r="T1345" s="0"/>
      <c r="U1345" s="0"/>
      <c r="V1345" s="0"/>
      <c r="AH1345" s="49" t="n">
        <f aca="false">IF($G1345&lt;&gt;"",AG1345,"")</f>
        <v>0</v>
      </c>
      <c r="AI1345" s="169"/>
      <c r="AJ1345" s="170"/>
    </row>
    <row r="1346" customFormat="false" ht="13" hidden="true" customHeight="false" outlineLevel="0" collapsed="false">
      <c r="A1346" s="0"/>
      <c r="B1346" s="167" t="str">
        <f aca="false">IF(B1245&lt;&gt;"",B1245,"")</f>
        <v/>
      </c>
      <c r="C1346" s="116" t="str">
        <f aca="false">IF(C1245&lt;&gt;"",C1245,"")</f>
        <v/>
      </c>
      <c r="D1346" s="116" t="str">
        <f aca="false">IF(D1245&lt;&gt;"",D1245,"")</f>
        <v/>
      </c>
      <c r="E1346" s="116" t="str">
        <f aca="false">IF(E1245&lt;&gt;"",E1245,"")</f>
        <v/>
      </c>
      <c r="F1346" s="116" t="n">
        <v>14</v>
      </c>
      <c r="G1346" s="168" t="n">
        <f aca="false">G1245</f>
        <v>1</v>
      </c>
      <c r="H1346" s="49" t="n">
        <f aca="false">IF($G1346&lt;&gt;"",G1346,"")</f>
        <v>1</v>
      </c>
      <c r="I1346" s="169"/>
      <c r="J1346" s="170"/>
      <c r="K1346" s="171" t="str">
        <f aca="false">IF($B1346&lt;&gt;"",IF(I1346,(INDEX(P$1324:Q$1327,MATCH(H1346,P$1324:P$1327),2)/I1346)*1000,0),"")</f>
        <v/>
      </c>
      <c r="L1346" s="171" t="str">
        <f aca="false">IF(Q$11&lt;&gt;"",IF($B1346&lt;&gt;"",K1346-J1346,""),"")</f>
        <v/>
      </c>
      <c r="M1346" s="172" t="str">
        <f aca="false">IF(B1346&lt;&gt;"",RANK(L1346,L$1324:L$1423),"")</f>
        <v/>
      </c>
      <c r="N1346" s="172" t="str">
        <f aca="false">IF(B1346&lt;&gt;"",'Classement Général'!BN33,"")</f>
        <v/>
      </c>
      <c r="O1346" s="172" t="str">
        <f aca="false">IF(B134&lt;&gt;"",'Calculs (M1..M20)'!A36,"")</f>
        <v/>
      </c>
      <c r="P1346" s="0"/>
      <c r="Q1346" s="0"/>
      <c r="R1346" s="0"/>
      <c r="S1346" s="0"/>
      <c r="T1346" s="0"/>
      <c r="U1346" s="0"/>
      <c r="V1346" s="0"/>
      <c r="AH1346" s="49" t="n">
        <f aca="false">IF($G1346&lt;&gt;"",AG1346,"")</f>
        <v>0</v>
      </c>
      <c r="AI1346" s="169"/>
      <c r="AJ1346" s="170"/>
    </row>
    <row r="1347" customFormat="false" ht="13" hidden="true" customHeight="false" outlineLevel="0" collapsed="false">
      <c r="A1347" s="0"/>
      <c r="B1347" s="167" t="str">
        <f aca="false">IF(B1246&lt;&gt;"",B1246,"")</f>
        <v/>
      </c>
      <c r="C1347" s="116" t="str">
        <f aca="false">IF(C1246&lt;&gt;"",C1246,"")</f>
        <v/>
      </c>
      <c r="D1347" s="116" t="str">
        <f aca="false">IF(D1246&lt;&gt;"",D1246,"")</f>
        <v/>
      </c>
      <c r="E1347" s="116" t="str">
        <f aca="false">IF(E1246&lt;&gt;"",E1246,"")</f>
        <v/>
      </c>
      <c r="F1347" s="116" t="n">
        <v>14</v>
      </c>
      <c r="G1347" s="168" t="n">
        <f aca="false">G1246</f>
        <v>1</v>
      </c>
      <c r="H1347" s="49" t="n">
        <f aca="false">IF($G1347&lt;&gt;"",G1347,"")</f>
        <v>1</v>
      </c>
      <c r="I1347" s="169"/>
      <c r="J1347" s="170"/>
      <c r="K1347" s="171" t="str">
        <f aca="false">IF($B1347&lt;&gt;"",IF(I1347,(INDEX(P$1324:Q$1327,MATCH(H1347,P$1324:P$1327),2)/I1347)*1000,0),"")</f>
        <v/>
      </c>
      <c r="L1347" s="171" t="str">
        <f aca="false">IF(Q$11&lt;&gt;"",IF($B1347&lt;&gt;"",K1347-J1347,""),"")</f>
        <v/>
      </c>
      <c r="M1347" s="172" t="str">
        <f aca="false">IF(B1347&lt;&gt;"",RANK(L1347,L$1324:L$1423),"")</f>
        <v/>
      </c>
      <c r="N1347" s="172" t="str">
        <f aca="false">IF(B1347&lt;&gt;"",'Classement Général'!BN34,"")</f>
        <v/>
      </c>
      <c r="O1347" s="172" t="str">
        <f aca="false">IF(B135&lt;&gt;"",'Calculs (M1..M20)'!A37,"")</f>
        <v/>
      </c>
      <c r="P1347" s="0"/>
      <c r="Q1347" s="0"/>
      <c r="R1347" s="0"/>
      <c r="S1347" s="0"/>
      <c r="T1347" s="0"/>
      <c r="U1347" s="0"/>
      <c r="V1347" s="0"/>
      <c r="AH1347" s="49" t="n">
        <f aca="false">IF($G1347&lt;&gt;"",AG1347,"")</f>
        <v>0</v>
      </c>
      <c r="AI1347" s="169"/>
      <c r="AJ1347" s="170"/>
    </row>
    <row r="1348" customFormat="false" ht="13" hidden="true" customHeight="false" outlineLevel="0" collapsed="false">
      <c r="A1348" s="0"/>
      <c r="B1348" s="167" t="str">
        <f aca="false">IF(B1247&lt;&gt;"",B1247,"")</f>
        <v/>
      </c>
      <c r="C1348" s="116" t="str">
        <f aca="false">IF(C1247&lt;&gt;"",C1247,"")</f>
        <v/>
      </c>
      <c r="D1348" s="116" t="str">
        <f aca="false">IF(D1247&lt;&gt;"",D1247,"")</f>
        <v/>
      </c>
      <c r="E1348" s="116" t="str">
        <f aca="false">IF(E1247&lt;&gt;"",E1247,"")</f>
        <v/>
      </c>
      <c r="F1348" s="116" t="n">
        <v>14</v>
      </c>
      <c r="G1348" s="168" t="n">
        <f aca="false">G1247</f>
        <v>1</v>
      </c>
      <c r="H1348" s="49" t="n">
        <f aca="false">IF($G1348&lt;&gt;"",G1348,"")</f>
        <v>1</v>
      </c>
      <c r="I1348" s="169"/>
      <c r="J1348" s="170"/>
      <c r="K1348" s="171" t="str">
        <f aca="false">IF($B1348&lt;&gt;"",IF(I1348,(INDEX(P$1324:Q$1327,MATCH(H1348,P$1324:P$1327),2)/I1348)*1000,0),"")</f>
        <v/>
      </c>
      <c r="L1348" s="171" t="str">
        <f aca="false">IF(Q$11&lt;&gt;"",IF($B1348&lt;&gt;"",K1348-J1348,""),"")</f>
        <v/>
      </c>
      <c r="M1348" s="172" t="str">
        <f aca="false">IF(B1348&lt;&gt;"",RANK(L1348,L$1324:L$1423),"")</f>
        <v/>
      </c>
      <c r="N1348" s="172" t="str">
        <f aca="false">IF(B1348&lt;&gt;"",'Classement Général'!BN35,"")</f>
        <v/>
      </c>
      <c r="O1348" s="172" t="str">
        <f aca="false">IF(B136&lt;&gt;"",'Calculs (M1..M20)'!A38,"")</f>
        <v/>
      </c>
      <c r="P1348" s="0"/>
      <c r="Q1348" s="0"/>
      <c r="R1348" s="0"/>
      <c r="S1348" s="0"/>
      <c r="T1348" s="0"/>
      <c r="U1348" s="0"/>
      <c r="V1348" s="0"/>
      <c r="AH1348" s="49" t="n">
        <f aca="false">IF($G1348&lt;&gt;"",AG1348,"")</f>
        <v>0</v>
      </c>
      <c r="AI1348" s="169"/>
      <c r="AJ1348" s="170"/>
    </row>
    <row r="1349" customFormat="false" ht="13" hidden="true" customHeight="false" outlineLevel="0" collapsed="false">
      <c r="A1349" s="0"/>
      <c r="B1349" s="167" t="str">
        <f aca="false">IF(B1248&lt;&gt;"",B1248,"")</f>
        <v/>
      </c>
      <c r="C1349" s="116" t="str">
        <f aca="false">IF(C1248&lt;&gt;"",C1248,"")</f>
        <v/>
      </c>
      <c r="D1349" s="116" t="str">
        <f aca="false">IF(D1248&lt;&gt;"",D1248,"")</f>
        <v/>
      </c>
      <c r="E1349" s="116" t="str">
        <f aca="false">IF(E1248&lt;&gt;"",E1248,"")</f>
        <v/>
      </c>
      <c r="F1349" s="116" t="n">
        <v>14</v>
      </c>
      <c r="G1349" s="168" t="n">
        <f aca="false">G1248</f>
        <v>1</v>
      </c>
      <c r="H1349" s="49" t="n">
        <f aca="false">IF($G1349&lt;&gt;"",G1349,"")</f>
        <v>1</v>
      </c>
      <c r="I1349" s="169"/>
      <c r="J1349" s="170"/>
      <c r="K1349" s="171" t="str">
        <f aca="false">IF($B1349&lt;&gt;"",IF(I1349,(INDEX(P$1324:Q$1327,MATCH(H1349,P$1324:P$1327),2)/I1349)*1000,0),"")</f>
        <v/>
      </c>
      <c r="L1349" s="171" t="str">
        <f aca="false">IF(Q$11&lt;&gt;"",IF($B1349&lt;&gt;"",K1349-J1349,""),"")</f>
        <v/>
      </c>
      <c r="M1349" s="172" t="str">
        <f aca="false">IF(B1349&lt;&gt;"",RANK(L1349,L$1324:L$1423),"")</f>
        <v/>
      </c>
      <c r="N1349" s="172" t="str">
        <f aca="false">IF(B1349&lt;&gt;"",'Classement Général'!BN36,"")</f>
        <v/>
      </c>
      <c r="O1349" s="172" t="str">
        <f aca="false">IF(B137&lt;&gt;"",'Calculs (M1..M20)'!A39,"")</f>
        <v/>
      </c>
      <c r="P1349" s="0"/>
      <c r="Q1349" s="0"/>
      <c r="R1349" s="0"/>
      <c r="S1349" s="0"/>
      <c r="T1349" s="0"/>
      <c r="U1349" s="0"/>
      <c r="V1349" s="0"/>
      <c r="AH1349" s="49" t="n">
        <f aca="false">IF($G1349&lt;&gt;"",AG1349,"")</f>
        <v>0</v>
      </c>
      <c r="AI1349" s="169"/>
      <c r="AJ1349" s="170"/>
    </row>
    <row r="1350" customFormat="false" ht="13" hidden="true" customHeight="false" outlineLevel="0" collapsed="false">
      <c r="A1350" s="0"/>
      <c r="B1350" s="167" t="str">
        <f aca="false">IF(B1249&lt;&gt;"",B1249,"")</f>
        <v/>
      </c>
      <c r="C1350" s="116" t="str">
        <f aca="false">IF(C1249&lt;&gt;"",C1249,"")</f>
        <v/>
      </c>
      <c r="D1350" s="116" t="str">
        <f aca="false">IF(D1249&lt;&gt;"",D1249,"")</f>
        <v/>
      </c>
      <c r="E1350" s="116" t="str">
        <f aca="false">IF(E1249&lt;&gt;"",E1249,"")</f>
        <v/>
      </c>
      <c r="F1350" s="116" t="n">
        <v>14</v>
      </c>
      <c r="G1350" s="168" t="n">
        <f aca="false">G1249</f>
        <v>1</v>
      </c>
      <c r="H1350" s="49" t="n">
        <f aca="false">IF($G1350&lt;&gt;"",G1350,"")</f>
        <v>1</v>
      </c>
      <c r="I1350" s="169"/>
      <c r="J1350" s="170"/>
      <c r="K1350" s="171" t="str">
        <f aca="false">IF($B1350&lt;&gt;"",IF(I1350,(INDEX(P$1324:Q$1327,MATCH(H1350,P$1324:P$1327),2)/I1350)*1000,0),"")</f>
        <v/>
      </c>
      <c r="L1350" s="171" t="str">
        <f aca="false">IF(Q$11&lt;&gt;"",IF($B1350&lt;&gt;"",K1350-J1350,""),"")</f>
        <v/>
      </c>
      <c r="M1350" s="172" t="str">
        <f aca="false">IF(B1350&lt;&gt;"",RANK(L1350,L$1324:L$1423),"")</f>
        <v/>
      </c>
      <c r="N1350" s="172" t="str">
        <f aca="false">IF(B1350&lt;&gt;"",'Classement Général'!BN37,"")</f>
        <v/>
      </c>
      <c r="O1350" s="172" t="str">
        <f aca="false">IF(B138&lt;&gt;"",'Calculs (M1..M20)'!A40,"")</f>
        <v/>
      </c>
      <c r="P1350" s="0"/>
      <c r="Q1350" s="0"/>
      <c r="R1350" s="0"/>
      <c r="S1350" s="0"/>
      <c r="T1350" s="0"/>
      <c r="U1350" s="0"/>
      <c r="V1350" s="0"/>
      <c r="AH1350" s="49" t="n">
        <f aca="false">IF($G1350&lt;&gt;"",AG1350,"")</f>
        <v>0</v>
      </c>
      <c r="AI1350" s="169"/>
      <c r="AJ1350" s="170"/>
    </row>
    <row r="1351" customFormat="false" ht="13" hidden="true" customHeight="false" outlineLevel="0" collapsed="false">
      <c r="A1351" s="0"/>
      <c r="B1351" s="167" t="str">
        <f aca="false">IF(B1250&lt;&gt;"",B1250,"")</f>
        <v/>
      </c>
      <c r="C1351" s="116" t="str">
        <f aca="false">IF(C1250&lt;&gt;"",C1250,"")</f>
        <v/>
      </c>
      <c r="D1351" s="116" t="str">
        <f aca="false">IF(D1250&lt;&gt;"",D1250,"")</f>
        <v/>
      </c>
      <c r="E1351" s="116" t="str">
        <f aca="false">IF(E1250&lt;&gt;"",E1250,"")</f>
        <v/>
      </c>
      <c r="F1351" s="116" t="n">
        <v>14</v>
      </c>
      <c r="G1351" s="168" t="n">
        <f aca="false">G1250</f>
        <v>1</v>
      </c>
      <c r="H1351" s="49" t="n">
        <f aca="false">IF($G1351&lt;&gt;"",G1351,"")</f>
        <v>1</v>
      </c>
      <c r="I1351" s="169"/>
      <c r="J1351" s="170"/>
      <c r="K1351" s="171" t="str">
        <f aca="false">IF($B1351&lt;&gt;"",IF(I1351,(INDEX(P$1324:Q$1327,MATCH(H1351,P$1324:P$1327),2)/I1351)*1000,0),"")</f>
        <v/>
      </c>
      <c r="L1351" s="171" t="str">
        <f aca="false">IF(Q$11&lt;&gt;"",IF($B1351&lt;&gt;"",K1351-J1351,""),"")</f>
        <v/>
      </c>
      <c r="M1351" s="172" t="str">
        <f aca="false">IF(B1351&lt;&gt;"",RANK(L1351,L$1324:L$1423),"")</f>
        <v/>
      </c>
      <c r="N1351" s="172" t="str">
        <f aca="false">IF(B1351&lt;&gt;"",'Classement Général'!BN38,"")</f>
        <v/>
      </c>
      <c r="O1351" s="172" t="str">
        <f aca="false">IF(B139&lt;&gt;"",'Calculs (M1..M20)'!A41,"")</f>
        <v/>
      </c>
      <c r="P1351" s="0"/>
      <c r="Q1351" s="0"/>
      <c r="R1351" s="0"/>
      <c r="S1351" s="0"/>
      <c r="T1351" s="0"/>
      <c r="U1351" s="0"/>
      <c r="V1351" s="0"/>
      <c r="AH1351" s="49" t="n">
        <f aca="false">IF($G1351&lt;&gt;"",AG1351,"")</f>
        <v>0</v>
      </c>
      <c r="AI1351" s="169"/>
      <c r="AJ1351" s="170"/>
    </row>
    <row r="1352" customFormat="false" ht="13" hidden="true" customHeight="false" outlineLevel="0" collapsed="false">
      <c r="A1352" s="0"/>
      <c r="B1352" s="167" t="str">
        <f aca="false">IF(B1251&lt;&gt;"",B1251,"")</f>
        <v/>
      </c>
      <c r="C1352" s="116" t="str">
        <f aca="false">IF(C1251&lt;&gt;"",C1251,"")</f>
        <v/>
      </c>
      <c r="D1352" s="116" t="str">
        <f aca="false">IF(D1251&lt;&gt;"",D1251,"")</f>
        <v/>
      </c>
      <c r="E1352" s="116" t="str">
        <f aca="false">IF(E1251&lt;&gt;"",E1251,"")</f>
        <v/>
      </c>
      <c r="F1352" s="116" t="n">
        <v>14</v>
      </c>
      <c r="G1352" s="168" t="n">
        <f aca="false">G1251</f>
        <v>1</v>
      </c>
      <c r="H1352" s="49" t="n">
        <f aca="false">IF($G1352&lt;&gt;"",G1352,"")</f>
        <v>1</v>
      </c>
      <c r="I1352" s="169"/>
      <c r="J1352" s="170"/>
      <c r="K1352" s="171" t="str">
        <f aca="false">IF($B1352&lt;&gt;"",IF(I1352,(INDEX(P$1324:Q$1327,MATCH(H1352,P$1324:P$1327),2)/I1352)*1000,0),"")</f>
        <v/>
      </c>
      <c r="L1352" s="171" t="str">
        <f aca="false">IF(Q$11&lt;&gt;"",IF($B1352&lt;&gt;"",K1352-J1352,""),"")</f>
        <v/>
      </c>
      <c r="M1352" s="172" t="str">
        <f aca="false">IF(B1352&lt;&gt;"",RANK(L1352,L$1324:L$1423),"")</f>
        <v/>
      </c>
      <c r="N1352" s="172" t="str">
        <f aca="false">IF(B1352&lt;&gt;"",'Classement Général'!BN39,"")</f>
        <v/>
      </c>
      <c r="O1352" s="172" t="str">
        <f aca="false">IF(B140&lt;&gt;"",'Calculs (M1..M20)'!A42,"")</f>
        <v/>
      </c>
      <c r="P1352" s="0"/>
      <c r="Q1352" s="0"/>
      <c r="R1352" s="0"/>
      <c r="S1352" s="0"/>
      <c r="T1352" s="0"/>
      <c r="U1352" s="0"/>
      <c r="V1352" s="0"/>
      <c r="AH1352" s="49" t="n">
        <f aca="false">IF($G1352&lt;&gt;"",AG1352,"")</f>
        <v>0</v>
      </c>
      <c r="AI1352" s="169"/>
      <c r="AJ1352" s="170"/>
    </row>
    <row r="1353" customFormat="false" ht="13" hidden="true" customHeight="false" outlineLevel="0" collapsed="false">
      <c r="A1353" s="0"/>
      <c r="B1353" s="167" t="str">
        <f aca="false">IF(B1252&lt;&gt;"",B1252,"")</f>
        <v/>
      </c>
      <c r="C1353" s="116" t="str">
        <f aca="false">IF(C1252&lt;&gt;"",C1252,"")</f>
        <v/>
      </c>
      <c r="D1353" s="116" t="str">
        <f aca="false">IF(D1252&lt;&gt;"",D1252,"")</f>
        <v/>
      </c>
      <c r="E1353" s="116" t="str">
        <f aca="false">IF(E1252&lt;&gt;"",E1252,"")</f>
        <v/>
      </c>
      <c r="F1353" s="116" t="n">
        <v>14</v>
      </c>
      <c r="G1353" s="168" t="n">
        <f aca="false">G1252</f>
        <v>1</v>
      </c>
      <c r="H1353" s="49" t="n">
        <f aca="false">IF($G1353&lt;&gt;"",G1353,"")</f>
        <v>1</v>
      </c>
      <c r="I1353" s="169"/>
      <c r="J1353" s="170"/>
      <c r="K1353" s="171" t="str">
        <f aca="false">IF($B1353&lt;&gt;"",IF(I1353,(INDEX(P$1324:Q$1327,MATCH(H1353,P$1324:P$1327),2)/I1353)*1000,0),"")</f>
        <v/>
      </c>
      <c r="L1353" s="171" t="str">
        <f aca="false">IF(Q$11&lt;&gt;"",IF($B1353&lt;&gt;"",K1353-J1353,""),"")</f>
        <v/>
      </c>
      <c r="M1353" s="172" t="str">
        <f aca="false">IF(B1353&lt;&gt;"",RANK(L1353,L$1324:L$1423),"")</f>
        <v/>
      </c>
      <c r="N1353" s="172" t="str">
        <f aca="false">IF(B1353&lt;&gt;"",'Classement Général'!BN40,"")</f>
        <v/>
      </c>
      <c r="O1353" s="172" t="str">
        <f aca="false">IF(B141&lt;&gt;"",'Calculs (M1..M20)'!A43,"")</f>
        <v/>
      </c>
      <c r="P1353" s="0"/>
      <c r="Q1353" s="0"/>
      <c r="R1353" s="0"/>
      <c r="S1353" s="0"/>
      <c r="T1353" s="0"/>
      <c r="U1353" s="0"/>
      <c r="V1353" s="0"/>
      <c r="AH1353" s="49" t="n">
        <f aca="false">IF($G1353&lt;&gt;"",AG1353,"")</f>
        <v>0</v>
      </c>
      <c r="AI1353" s="169"/>
      <c r="AJ1353" s="170"/>
    </row>
    <row r="1354" customFormat="false" ht="13" hidden="true" customHeight="false" outlineLevel="0" collapsed="false">
      <c r="A1354" s="0"/>
      <c r="B1354" s="167" t="str">
        <f aca="false">IF(B1253&lt;&gt;"",B1253,"")</f>
        <v/>
      </c>
      <c r="C1354" s="116" t="str">
        <f aca="false">IF(C1253&lt;&gt;"",C1253,"")</f>
        <v/>
      </c>
      <c r="D1354" s="116" t="str">
        <f aca="false">IF(D1253&lt;&gt;"",D1253,"")</f>
        <v/>
      </c>
      <c r="E1354" s="116" t="str">
        <f aca="false">IF(E1253&lt;&gt;"",E1253,"")</f>
        <v/>
      </c>
      <c r="F1354" s="116" t="n">
        <v>14</v>
      </c>
      <c r="G1354" s="168" t="n">
        <f aca="false">G1253</f>
        <v>1</v>
      </c>
      <c r="H1354" s="49" t="n">
        <f aca="false">IF($G1354&lt;&gt;"",G1354,"")</f>
        <v>1</v>
      </c>
      <c r="I1354" s="169"/>
      <c r="J1354" s="170"/>
      <c r="K1354" s="171" t="str">
        <f aca="false">IF($B1354&lt;&gt;"",IF(I1354,(INDEX(P$1324:Q$1327,MATCH(H1354,P$1324:P$1327),2)/I1354)*1000,0),"")</f>
        <v/>
      </c>
      <c r="L1354" s="171" t="str">
        <f aca="false">IF(Q$11&lt;&gt;"",IF($B1354&lt;&gt;"",K1354-J1354,""),"")</f>
        <v/>
      </c>
      <c r="M1354" s="172" t="str">
        <f aca="false">IF(B1354&lt;&gt;"",RANK(L1354,L$1324:L$1423),"")</f>
        <v/>
      </c>
      <c r="N1354" s="172" t="str">
        <f aca="false">IF(B1354&lt;&gt;"",'Classement Général'!BN41,"")</f>
        <v/>
      </c>
      <c r="O1354" s="172" t="str">
        <f aca="false">IF(B142&lt;&gt;"",'Calculs (M1..M20)'!A44,"")</f>
        <v/>
      </c>
      <c r="P1354" s="0"/>
      <c r="Q1354" s="0"/>
      <c r="R1354" s="0"/>
      <c r="S1354" s="0"/>
      <c r="T1354" s="0"/>
      <c r="U1354" s="0"/>
      <c r="V1354" s="0"/>
      <c r="AH1354" s="49" t="n">
        <f aca="false">IF($G1354&lt;&gt;"",AG1354,"")</f>
        <v>0</v>
      </c>
      <c r="AI1354" s="169"/>
      <c r="AJ1354" s="170"/>
    </row>
    <row r="1355" customFormat="false" ht="13" hidden="true" customHeight="false" outlineLevel="0" collapsed="false">
      <c r="A1355" s="0"/>
      <c r="B1355" s="167" t="str">
        <f aca="false">IF(B1254&lt;&gt;"",B1254,"")</f>
        <v/>
      </c>
      <c r="C1355" s="116" t="str">
        <f aca="false">IF(C1254&lt;&gt;"",C1254,"")</f>
        <v/>
      </c>
      <c r="D1355" s="116" t="str">
        <f aca="false">IF(D1254&lt;&gt;"",D1254,"")</f>
        <v/>
      </c>
      <c r="E1355" s="116" t="str">
        <f aca="false">IF(E1254&lt;&gt;"",E1254,"")</f>
        <v/>
      </c>
      <c r="F1355" s="116" t="n">
        <v>14</v>
      </c>
      <c r="G1355" s="168" t="n">
        <f aca="false">G1254</f>
        <v>1</v>
      </c>
      <c r="H1355" s="49" t="n">
        <f aca="false">IF($G1355&lt;&gt;"",G1355,"")</f>
        <v>1</v>
      </c>
      <c r="I1355" s="169"/>
      <c r="J1355" s="170"/>
      <c r="K1355" s="171" t="str">
        <f aca="false">IF($B1355&lt;&gt;"",IF(I1355,(INDEX(P$1324:Q$1327,MATCH(H1355,P$1324:P$1327),2)/I1355)*1000,0),"")</f>
        <v/>
      </c>
      <c r="L1355" s="171" t="str">
        <f aca="false">IF(Q$11&lt;&gt;"",IF($B1355&lt;&gt;"",K1355-J1355,""),"")</f>
        <v/>
      </c>
      <c r="M1355" s="172" t="str">
        <f aca="false">IF(B1355&lt;&gt;"",RANK(L1355,L$1324:L$1423),"")</f>
        <v/>
      </c>
      <c r="N1355" s="172" t="str">
        <f aca="false">IF(B1355&lt;&gt;"",'Classement Général'!BN42,"")</f>
        <v/>
      </c>
      <c r="O1355" s="172" t="str">
        <f aca="false">IF(B143&lt;&gt;"",'Calculs (M1..M20)'!A45,"")</f>
        <v/>
      </c>
      <c r="P1355" s="0"/>
      <c r="Q1355" s="0"/>
      <c r="R1355" s="0"/>
      <c r="S1355" s="0"/>
      <c r="T1355" s="0"/>
      <c r="U1355" s="0"/>
      <c r="V1355" s="0"/>
      <c r="AH1355" s="49" t="n">
        <f aca="false">IF($G1355&lt;&gt;"",AG1355,"")</f>
        <v>0</v>
      </c>
      <c r="AI1355" s="169"/>
      <c r="AJ1355" s="170"/>
    </row>
    <row r="1356" customFormat="false" ht="13" hidden="true" customHeight="false" outlineLevel="0" collapsed="false">
      <c r="A1356" s="0"/>
      <c r="B1356" s="167" t="str">
        <f aca="false">IF(B1255&lt;&gt;"",B1255,"")</f>
        <v/>
      </c>
      <c r="C1356" s="116" t="str">
        <f aca="false">IF(C1255&lt;&gt;"",C1255,"")</f>
        <v/>
      </c>
      <c r="D1356" s="116" t="str">
        <f aca="false">IF(D1255&lt;&gt;"",D1255,"")</f>
        <v/>
      </c>
      <c r="E1356" s="116" t="str">
        <f aca="false">IF(E1255&lt;&gt;"",E1255,"")</f>
        <v/>
      </c>
      <c r="F1356" s="116" t="n">
        <v>14</v>
      </c>
      <c r="G1356" s="168" t="n">
        <f aca="false">G1255</f>
        <v>1</v>
      </c>
      <c r="H1356" s="49" t="n">
        <f aca="false">IF($G1356&lt;&gt;"",G1356,"")</f>
        <v>1</v>
      </c>
      <c r="I1356" s="169"/>
      <c r="J1356" s="170"/>
      <c r="K1356" s="171" t="str">
        <f aca="false">IF($B1356&lt;&gt;"",IF(I1356,(INDEX(P$1324:Q$1327,MATCH(H1356,P$1324:P$1327),2)/I1356)*1000,0),"")</f>
        <v/>
      </c>
      <c r="L1356" s="171" t="str">
        <f aca="false">IF(Q$11&lt;&gt;"",IF($B1356&lt;&gt;"",K1356-J1356,""),"")</f>
        <v/>
      </c>
      <c r="M1356" s="172" t="str">
        <f aca="false">IF(B1356&lt;&gt;"",RANK(L1356,L$1324:L$1423),"")</f>
        <v/>
      </c>
      <c r="N1356" s="172" t="str">
        <f aca="false">IF(B1356&lt;&gt;"",'Classement Général'!BN43,"")</f>
        <v/>
      </c>
      <c r="O1356" s="172" t="str">
        <f aca="false">IF(B144&lt;&gt;"",'Calculs (M1..M20)'!A46,"")</f>
        <v/>
      </c>
      <c r="P1356" s="0"/>
      <c r="Q1356" s="0"/>
      <c r="R1356" s="0"/>
      <c r="S1356" s="0"/>
      <c r="T1356" s="0"/>
      <c r="U1356" s="0"/>
      <c r="V1356" s="0"/>
      <c r="AH1356" s="49" t="n">
        <f aca="false">IF($G1356&lt;&gt;"",AG1356,"")</f>
        <v>0</v>
      </c>
      <c r="AI1356" s="169"/>
      <c r="AJ1356" s="170"/>
    </row>
    <row r="1357" customFormat="false" ht="13" hidden="true" customHeight="false" outlineLevel="0" collapsed="false">
      <c r="A1357" s="0"/>
      <c r="B1357" s="167" t="str">
        <f aca="false">IF(B1256&lt;&gt;"",B1256,"")</f>
        <v/>
      </c>
      <c r="C1357" s="116" t="str">
        <f aca="false">IF(C1256&lt;&gt;"",C1256,"")</f>
        <v/>
      </c>
      <c r="D1357" s="116" t="str">
        <f aca="false">IF(D1256&lt;&gt;"",D1256,"")</f>
        <v/>
      </c>
      <c r="E1357" s="116" t="str">
        <f aca="false">IF(E1256&lt;&gt;"",E1256,"")</f>
        <v/>
      </c>
      <c r="F1357" s="116" t="n">
        <v>14</v>
      </c>
      <c r="G1357" s="168" t="n">
        <f aca="false">G1256</f>
        <v>1</v>
      </c>
      <c r="H1357" s="49" t="n">
        <f aca="false">IF($G1357&lt;&gt;"",G1357,"")</f>
        <v>1</v>
      </c>
      <c r="I1357" s="169"/>
      <c r="J1357" s="170"/>
      <c r="K1357" s="171" t="str">
        <f aca="false">IF($B1357&lt;&gt;"",IF(I1357,(INDEX(P$1324:Q$1327,MATCH(H1357,P$1324:P$1327),2)/I1357)*1000,0),"")</f>
        <v/>
      </c>
      <c r="L1357" s="171" t="str">
        <f aca="false">IF(Q$11&lt;&gt;"",IF($B1357&lt;&gt;"",K1357-J1357,""),"")</f>
        <v/>
      </c>
      <c r="M1357" s="172" t="str">
        <f aca="false">IF(B1357&lt;&gt;"",RANK(L1357,L$1324:L$1423),"")</f>
        <v/>
      </c>
      <c r="N1357" s="172" t="str">
        <f aca="false">IF(B1357&lt;&gt;"",'Classement Général'!BN44,"")</f>
        <v/>
      </c>
      <c r="O1357" s="172" t="str">
        <f aca="false">IF(B145&lt;&gt;"",'Calculs (M1..M20)'!A47,"")</f>
        <v/>
      </c>
      <c r="P1357" s="0"/>
      <c r="Q1357" s="0"/>
      <c r="R1357" s="0"/>
      <c r="S1357" s="0"/>
      <c r="T1357" s="0"/>
      <c r="U1357" s="0"/>
      <c r="V1357" s="0"/>
      <c r="AH1357" s="49" t="n">
        <f aca="false">IF($G1357&lt;&gt;"",AG1357,"")</f>
        <v>0</v>
      </c>
      <c r="AI1357" s="169"/>
      <c r="AJ1357" s="170"/>
    </row>
    <row r="1358" customFormat="false" ht="13" hidden="true" customHeight="false" outlineLevel="0" collapsed="false">
      <c r="A1358" s="0"/>
      <c r="B1358" s="167" t="str">
        <f aca="false">IF(B1257&lt;&gt;"",B1257,"")</f>
        <v/>
      </c>
      <c r="C1358" s="116" t="str">
        <f aca="false">IF(C1257&lt;&gt;"",C1257,"")</f>
        <v/>
      </c>
      <c r="D1358" s="116" t="str">
        <f aca="false">IF(D1257&lt;&gt;"",D1257,"")</f>
        <v/>
      </c>
      <c r="E1358" s="116" t="str">
        <f aca="false">IF(E1257&lt;&gt;"",E1257,"")</f>
        <v/>
      </c>
      <c r="F1358" s="116" t="n">
        <v>14</v>
      </c>
      <c r="G1358" s="168" t="n">
        <f aca="false">G1257</f>
        <v>1</v>
      </c>
      <c r="H1358" s="49" t="n">
        <f aca="false">IF($G1358&lt;&gt;"",G1358,"")</f>
        <v>1</v>
      </c>
      <c r="I1358" s="169"/>
      <c r="J1358" s="170"/>
      <c r="K1358" s="171" t="str">
        <f aca="false">IF($B1358&lt;&gt;"",IF(I1358,(INDEX(P$1324:Q$1327,MATCH(H1358,P$1324:P$1327),2)/I1358)*1000,0),"")</f>
        <v/>
      </c>
      <c r="L1358" s="171" t="str">
        <f aca="false">IF(Q$11&lt;&gt;"",IF($B1358&lt;&gt;"",K1358-J1358,""),"")</f>
        <v/>
      </c>
      <c r="M1358" s="172" t="str">
        <f aca="false">IF(B1358&lt;&gt;"",RANK(L1358,L$1324:L$1423),"")</f>
        <v/>
      </c>
      <c r="N1358" s="172" t="str">
        <f aca="false">IF(B1358&lt;&gt;"",'Classement Général'!BN45,"")</f>
        <v/>
      </c>
      <c r="O1358" s="172" t="str">
        <f aca="false">IF(B146&lt;&gt;"",'Calculs (M1..M20)'!A48,"")</f>
        <v/>
      </c>
      <c r="P1358" s="0"/>
      <c r="Q1358" s="0"/>
      <c r="R1358" s="0"/>
      <c r="S1358" s="0"/>
      <c r="T1358" s="0"/>
      <c r="U1358" s="0"/>
      <c r="V1358" s="0"/>
      <c r="AH1358" s="49" t="n">
        <f aca="false">IF($G1358&lt;&gt;"",AG1358,"")</f>
        <v>0</v>
      </c>
      <c r="AI1358" s="169"/>
      <c r="AJ1358" s="170"/>
    </row>
    <row r="1359" customFormat="false" ht="13" hidden="true" customHeight="false" outlineLevel="0" collapsed="false">
      <c r="A1359" s="0"/>
      <c r="B1359" s="167" t="str">
        <f aca="false">IF(B1258&lt;&gt;"",B1258,"")</f>
        <v/>
      </c>
      <c r="C1359" s="116" t="str">
        <f aca="false">IF(C1258&lt;&gt;"",C1258,"")</f>
        <v/>
      </c>
      <c r="D1359" s="116" t="str">
        <f aca="false">IF(D1258&lt;&gt;"",D1258,"")</f>
        <v/>
      </c>
      <c r="E1359" s="116" t="str">
        <f aca="false">IF(E1258&lt;&gt;"",E1258,"")</f>
        <v/>
      </c>
      <c r="F1359" s="116" t="n">
        <v>14</v>
      </c>
      <c r="G1359" s="168" t="n">
        <f aca="false">G1258</f>
        <v>1</v>
      </c>
      <c r="H1359" s="49" t="n">
        <f aca="false">IF($G1359&lt;&gt;"",G1359,"")</f>
        <v>1</v>
      </c>
      <c r="I1359" s="169"/>
      <c r="J1359" s="170"/>
      <c r="K1359" s="171" t="str">
        <f aca="false">IF($B1359&lt;&gt;"",IF(I1359,(INDEX(P$1324:Q$1327,MATCH(H1359,P$1324:P$1327),2)/I1359)*1000,0),"")</f>
        <v/>
      </c>
      <c r="L1359" s="171" t="str">
        <f aca="false">IF(Q$11&lt;&gt;"",IF($B1359&lt;&gt;"",K1359-J1359,""),"")</f>
        <v/>
      </c>
      <c r="M1359" s="172" t="str">
        <f aca="false">IF(B1359&lt;&gt;"",RANK(L1359,L$1324:L$1423),"")</f>
        <v/>
      </c>
      <c r="N1359" s="172" t="str">
        <f aca="false">IF(B1359&lt;&gt;"",'Classement Général'!BN46,"")</f>
        <v/>
      </c>
      <c r="O1359" s="172" t="str">
        <f aca="false">IF(B147&lt;&gt;"",'Calculs (M1..M20)'!A49,"")</f>
        <v/>
      </c>
      <c r="P1359" s="0"/>
      <c r="Q1359" s="0"/>
      <c r="R1359" s="0"/>
      <c r="S1359" s="0"/>
      <c r="T1359" s="0"/>
      <c r="U1359" s="0"/>
      <c r="V1359" s="0"/>
      <c r="AH1359" s="49" t="n">
        <f aca="false">IF($G1359&lt;&gt;"",AG1359,"")</f>
        <v>0</v>
      </c>
      <c r="AI1359" s="169"/>
      <c r="AJ1359" s="170"/>
    </row>
    <row r="1360" customFormat="false" ht="13" hidden="true" customHeight="false" outlineLevel="0" collapsed="false">
      <c r="A1360" s="0"/>
      <c r="B1360" s="167" t="str">
        <f aca="false">IF(B1259&lt;&gt;"",B1259,"")</f>
        <v/>
      </c>
      <c r="C1360" s="116" t="str">
        <f aca="false">IF(C1259&lt;&gt;"",C1259,"")</f>
        <v/>
      </c>
      <c r="D1360" s="116" t="str">
        <f aca="false">IF(D1259&lt;&gt;"",D1259,"")</f>
        <v/>
      </c>
      <c r="E1360" s="116" t="str">
        <f aca="false">IF(E1259&lt;&gt;"",E1259,"")</f>
        <v/>
      </c>
      <c r="F1360" s="116" t="n">
        <v>14</v>
      </c>
      <c r="G1360" s="168" t="n">
        <f aca="false">G1259</f>
        <v>1</v>
      </c>
      <c r="H1360" s="49" t="n">
        <f aca="false">IF($G1360&lt;&gt;"",G1360,"")</f>
        <v>1</v>
      </c>
      <c r="I1360" s="169"/>
      <c r="J1360" s="170"/>
      <c r="K1360" s="171" t="str">
        <f aca="false">IF($B1360&lt;&gt;"",IF(I1360,(INDEX(P$1324:Q$1327,MATCH(H1360,P$1324:P$1327),2)/I1360)*1000,0),"")</f>
        <v/>
      </c>
      <c r="L1360" s="171" t="str">
        <f aca="false">IF(Q$11&lt;&gt;"",IF($B1360&lt;&gt;"",K1360-J1360,""),"")</f>
        <v/>
      </c>
      <c r="M1360" s="172" t="str">
        <f aca="false">IF(B1360&lt;&gt;"",RANK(L1360,L$1324:L$1423),"")</f>
        <v/>
      </c>
      <c r="N1360" s="172" t="str">
        <f aca="false">IF(B1360&lt;&gt;"",'Classement Général'!BN47,"")</f>
        <v/>
      </c>
      <c r="O1360" s="172" t="str">
        <f aca="false">IF(B148&lt;&gt;"",'Calculs (M1..M20)'!A50,"")</f>
        <v/>
      </c>
      <c r="P1360" s="0"/>
      <c r="Q1360" s="0"/>
      <c r="R1360" s="0"/>
      <c r="S1360" s="0"/>
      <c r="T1360" s="0"/>
      <c r="U1360" s="0"/>
      <c r="V1360" s="0"/>
      <c r="AH1360" s="49" t="n">
        <f aca="false">IF($G1360&lt;&gt;"",AG1360,"")</f>
        <v>0</v>
      </c>
      <c r="AI1360" s="169"/>
      <c r="AJ1360" s="170"/>
    </row>
    <row r="1361" customFormat="false" ht="13" hidden="true" customHeight="false" outlineLevel="0" collapsed="false">
      <c r="A1361" s="0"/>
      <c r="B1361" s="167" t="str">
        <f aca="false">IF(B1260&lt;&gt;"",B1260,"")</f>
        <v/>
      </c>
      <c r="C1361" s="116" t="str">
        <f aca="false">IF(C1260&lt;&gt;"",C1260,"")</f>
        <v/>
      </c>
      <c r="D1361" s="116" t="str">
        <f aca="false">IF(D1260&lt;&gt;"",D1260,"")</f>
        <v/>
      </c>
      <c r="E1361" s="116" t="str">
        <f aca="false">IF(E1260&lt;&gt;"",E1260,"")</f>
        <v/>
      </c>
      <c r="F1361" s="116" t="n">
        <v>14</v>
      </c>
      <c r="G1361" s="168" t="n">
        <f aca="false">G1260</f>
        <v>1</v>
      </c>
      <c r="H1361" s="49" t="n">
        <f aca="false">IF($G1361&lt;&gt;"",G1361,"")</f>
        <v>1</v>
      </c>
      <c r="I1361" s="169"/>
      <c r="J1361" s="170"/>
      <c r="K1361" s="171" t="str">
        <f aca="false">IF($B1361&lt;&gt;"",IF(I1361,(INDEX(P$1324:Q$1327,MATCH(H1361,P$1324:P$1327),2)/I1361)*1000,0),"")</f>
        <v/>
      </c>
      <c r="L1361" s="171" t="str">
        <f aca="false">IF(Q$11&lt;&gt;"",IF($B1361&lt;&gt;"",K1361-J1361,""),"")</f>
        <v/>
      </c>
      <c r="M1361" s="172" t="str">
        <f aca="false">IF(B1361&lt;&gt;"",RANK(L1361,L$1324:L$1423),"")</f>
        <v/>
      </c>
      <c r="N1361" s="172" t="str">
        <f aca="false">IF(B1361&lt;&gt;"",'Classement Général'!BN48,"")</f>
        <v/>
      </c>
      <c r="O1361" s="172" t="str">
        <f aca="false">IF(B149&lt;&gt;"",'Calculs (M1..M20)'!A51,"")</f>
        <v/>
      </c>
      <c r="P1361" s="0"/>
      <c r="Q1361" s="0"/>
      <c r="R1361" s="0"/>
      <c r="S1361" s="0"/>
      <c r="T1361" s="0"/>
      <c r="U1361" s="0"/>
      <c r="V1361" s="0"/>
      <c r="AH1361" s="49" t="n">
        <f aca="false">IF($G1361&lt;&gt;"",AG1361,"")</f>
        <v>0</v>
      </c>
      <c r="AI1361" s="169"/>
      <c r="AJ1361" s="170"/>
    </row>
    <row r="1362" customFormat="false" ht="13" hidden="true" customHeight="false" outlineLevel="0" collapsed="false">
      <c r="A1362" s="0"/>
      <c r="B1362" s="167" t="str">
        <f aca="false">IF(B1261&lt;&gt;"",B1261,"")</f>
        <v/>
      </c>
      <c r="C1362" s="116" t="str">
        <f aca="false">IF(C1261&lt;&gt;"",C1261,"")</f>
        <v/>
      </c>
      <c r="D1362" s="116" t="str">
        <f aca="false">IF(D1261&lt;&gt;"",D1261,"")</f>
        <v/>
      </c>
      <c r="E1362" s="116" t="str">
        <f aca="false">IF(E1261&lt;&gt;"",E1261,"")</f>
        <v/>
      </c>
      <c r="F1362" s="116" t="n">
        <v>14</v>
      </c>
      <c r="G1362" s="168" t="n">
        <f aca="false">G1261</f>
        <v>1</v>
      </c>
      <c r="H1362" s="49" t="n">
        <f aca="false">IF($G1362&lt;&gt;"",G1362,"")</f>
        <v>1</v>
      </c>
      <c r="I1362" s="169"/>
      <c r="J1362" s="170"/>
      <c r="K1362" s="171" t="str">
        <f aca="false">IF($B1362&lt;&gt;"",IF(I1362,(INDEX(P$1324:Q$1327,MATCH(H1362,P$1324:P$1327),2)/I1362)*1000,0),"")</f>
        <v/>
      </c>
      <c r="L1362" s="171" t="str">
        <f aca="false">IF(Q$11&lt;&gt;"",IF($B1362&lt;&gt;"",K1362-J1362,""),"")</f>
        <v/>
      </c>
      <c r="M1362" s="172" t="str">
        <f aca="false">IF(B1362&lt;&gt;"",RANK(L1362,L$1324:L$1423),"")</f>
        <v/>
      </c>
      <c r="N1362" s="172" t="str">
        <f aca="false">IF(B1362&lt;&gt;"",'Classement Général'!BN49,"")</f>
        <v/>
      </c>
      <c r="O1362" s="172" t="str">
        <f aca="false">IF(B150&lt;&gt;"",'Calculs (M1..M20)'!A52,"")</f>
        <v/>
      </c>
      <c r="P1362" s="0"/>
      <c r="Q1362" s="0"/>
      <c r="R1362" s="0"/>
      <c r="S1362" s="0"/>
      <c r="T1362" s="0"/>
      <c r="U1362" s="0"/>
      <c r="V1362" s="0"/>
      <c r="AH1362" s="49" t="n">
        <f aca="false">IF($G1362&lt;&gt;"",AG1362,"")</f>
        <v>0</v>
      </c>
      <c r="AI1362" s="169"/>
      <c r="AJ1362" s="170"/>
    </row>
    <row r="1363" customFormat="false" ht="13" hidden="true" customHeight="false" outlineLevel="0" collapsed="false">
      <c r="A1363" s="0"/>
      <c r="B1363" s="167" t="str">
        <f aca="false">IF(B1262&lt;&gt;"",B1262,"")</f>
        <v/>
      </c>
      <c r="C1363" s="116" t="str">
        <f aca="false">IF(C1262&lt;&gt;"",C1262,"")</f>
        <v/>
      </c>
      <c r="D1363" s="116" t="str">
        <f aca="false">IF(D1262&lt;&gt;"",D1262,"")</f>
        <v/>
      </c>
      <c r="E1363" s="116" t="str">
        <f aca="false">IF(E1262&lt;&gt;"",E1262,"")</f>
        <v/>
      </c>
      <c r="F1363" s="116" t="n">
        <v>14</v>
      </c>
      <c r="G1363" s="168" t="n">
        <f aca="false">G1262</f>
        <v>1</v>
      </c>
      <c r="H1363" s="49" t="n">
        <f aca="false">IF($G1363&lt;&gt;"",G1363,"")</f>
        <v>1</v>
      </c>
      <c r="I1363" s="169"/>
      <c r="J1363" s="170"/>
      <c r="K1363" s="171" t="str">
        <f aca="false">IF($B1363&lt;&gt;"",IF(I1363,(INDEX(P$1324:Q$1327,MATCH(H1363,P$1324:P$1327),2)/I1363)*1000,0),"")</f>
        <v/>
      </c>
      <c r="L1363" s="171" t="str">
        <f aca="false">IF(Q$11&lt;&gt;"",IF($B1363&lt;&gt;"",K1363-J1363,""),"")</f>
        <v/>
      </c>
      <c r="M1363" s="172" t="str">
        <f aca="false">IF(B1363&lt;&gt;"",RANK(L1363,L$1324:L$1423),"")</f>
        <v/>
      </c>
      <c r="N1363" s="172" t="str">
        <f aca="false">IF(B1363&lt;&gt;"",'Classement Général'!BN50,"")</f>
        <v/>
      </c>
      <c r="O1363" s="172" t="str">
        <f aca="false">IF(B151&lt;&gt;"",'Calculs (M1..M20)'!A53,"")</f>
        <v/>
      </c>
      <c r="P1363" s="0"/>
      <c r="Q1363" s="0"/>
      <c r="R1363" s="0"/>
      <c r="S1363" s="0"/>
      <c r="T1363" s="0"/>
      <c r="U1363" s="0"/>
      <c r="V1363" s="0"/>
      <c r="AH1363" s="49" t="n">
        <f aca="false">IF($G1363&lt;&gt;"",AG1363,"")</f>
        <v>0</v>
      </c>
      <c r="AI1363" s="169"/>
      <c r="AJ1363" s="170"/>
    </row>
    <row r="1364" customFormat="false" ht="13" hidden="true" customHeight="false" outlineLevel="0" collapsed="false">
      <c r="A1364" s="0"/>
      <c r="B1364" s="167" t="str">
        <f aca="false">IF(B1263&lt;&gt;"",B1263,"")</f>
        <v/>
      </c>
      <c r="C1364" s="116" t="str">
        <f aca="false">IF(C1263&lt;&gt;"",C1263,"")</f>
        <v/>
      </c>
      <c r="D1364" s="116" t="str">
        <f aca="false">IF(D1263&lt;&gt;"",D1263,"")</f>
        <v/>
      </c>
      <c r="E1364" s="116" t="str">
        <f aca="false">IF(E1263&lt;&gt;"",E1263,"")</f>
        <v/>
      </c>
      <c r="F1364" s="116" t="n">
        <v>14</v>
      </c>
      <c r="G1364" s="168" t="n">
        <f aca="false">G1263</f>
        <v>1</v>
      </c>
      <c r="H1364" s="49" t="n">
        <f aca="false">IF($G1364&lt;&gt;"",G1364,"")</f>
        <v>1</v>
      </c>
      <c r="I1364" s="169"/>
      <c r="J1364" s="170"/>
      <c r="K1364" s="171" t="str">
        <f aca="false">IF($B1364&lt;&gt;"",IF(I1364,(INDEX(P$1324:Q$1327,MATCH(H1364,P$1324:P$1327),2)/I1364)*1000,0),"")</f>
        <v/>
      </c>
      <c r="L1364" s="171" t="str">
        <f aca="false">IF(Q$11&lt;&gt;"",IF($B1364&lt;&gt;"",K1364-J1364,""),"")</f>
        <v/>
      </c>
      <c r="M1364" s="172" t="str">
        <f aca="false">IF(B1364&lt;&gt;"",RANK(L1364,L$1324:L$1423),"")</f>
        <v/>
      </c>
      <c r="N1364" s="172" t="str">
        <f aca="false">IF(B1364&lt;&gt;"",'Classement Général'!BN51,"")</f>
        <v/>
      </c>
      <c r="O1364" s="172" t="str">
        <f aca="false">IF(B152&lt;&gt;"",'Calculs (M1..M20)'!A54,"")</f>
        <v/>
      </c>
      <c r="P1364" s="0"/>
      <c r="Q1364" s="0"/>
      <c r="R1364" s="0"/>
      <c r="S1364" s="0"/>
      <c r="T1364" s="0"/>
      <c r="U1364" s="0"/>
      <c r="V1364" s="0"/>
      <c r="AH1364" s="49" t="n">
        <f aca="false">IF($G1364&lt;&gt;"",AG1364,"")</f>
        <v>0</v>
      </c>
      <c r="AI1364" s="169"/>
      <c r="AJ1364" s="170"/>
    </row>
    <row r="1365" customFormat="false" ht="13" hidden="true" customHeight="false" outlineLevel="0" collapsed="false">
      <c r="A1365" s="0"/>
      <c r="B1365" s="167" t="str">
        <f aca="false">IF(B1264&lt;&gt;"",B1264,"")</f>
        <v/>
      </c>
      <c r="C1365" s="116" t="str">
        <f aca="false">IF(C1264&lt;&gt;"",C1264,"")</f>
        <v/>
      </c>
      <c r="D1365" s="116" t="str">
        <f aca="false">IF(D1264&lt;&gt;"",D1264,"")</f>
        <v/>
      </c>
      <c r="E1365" s="116" t="str">
        <f aca="false">IF(E1264&lt;&gt;"",E1264,"")</f>
        <v/>
      </c>
      <c r="F1365" s="116" t="n">
        <v>14</v>
      </c>
      <c r="G1365" s="168" t="n">
        <f aca="false">G1264</f>
        <v>1</v>
      </c>
      <c r="H1365" s="49" t="n">
        <f aca="false">IF($G1365&lt;&gt;"",G1365,"")</f>
        <v>1</v>
      </c>
      <c r="I1365" s="169"/>
      <c r="J1365" s="170"/>
      <c r="K1365" s="171" t="str">
        <f aca="false">IF($B1365&lt;&gt;"",IF(I1365,(INDEX(P$1324:Q$1327,MATCH(H1365,P$1324:P$1327),2)/I1365)*1000,0),"")</f>
        <v/>
      </c>
      <c r="L1365" s="171" t="str">
        <f aca="false">IF(Q$11&lt;&gt;"",IF($B1365&lt;&gt;"",K1365-J1365,""),"")</f>
        <v/>
      </c>
      <c r="M1365" s="172" t="str">
        <f aca="false">IF(B1365&lt;&gt;"",RANK(L1365,L$1324:L$1423),"")</f>
        <v/>
      </c>
      <c r="N1365" s="172" t="str">
        <f aca="false">IF(B1365&lt;&gt;"",'Classement Général'!BN52,"")</f>
        <v/>
      </c>
      <c r="O1365" s="172" t="str">
        <f aca="false">IF(B153&lt;&gt;"",'Calculs (M1..M20)'!A55,"")</f>
        <v/>
      </c>
      <c r="P1365" s="0"/>
      <c r="Q1365" s="0"/>
      <c r="R1365" s="0"/>
      <c r="S1365" s="0"/>
      <c r="T1365" s="0"/>
      <c r="U1365" s="0"/>
      <c r="V1365" s="0"/>
      <c r="AH1365" s="49" t="n">
        <f aca="false">IF($G1365&lt;&gt;"",AG1365,"")</f>
        <v>0</v>
      </c>
      <c r="AI1365" s="169"/>
      <c r="AJ1365" s="170"/>
    </row>
    <row r="1366" customFormat="false" ht="13" hidden="true" customHeight="false" outlineLevel="0" collapsed="false">
      <c r="A1366" s="0"/>
      <c r="B1366" s="167" t="str">
        <f aca="false">IF(B1265&lt;&gt;"",B1265,"")</f>
        <v/>
      </c>
      <c r="C1366" s="116" t="str">
        <f aca="false">IF(C1265&lt;&gt;"",C1265,"")</f>
        <v/>
      </c>
      <c r="D1366" s="116" t="str">
        <f aca="false">IF(D1265&lt;&gt;"",D1265,"")</f>
        <v/>
      </c>
      <c r="E1366" s="116" t="str">
        <f aca="false">IF(E1265&lt;&gt;"",E1265,"")</f>
        <v/>
      </c>
      <c r="F1366" s="116" t="n">
        <v>14</v>
      </c>
      <c r="G1366" s="168" t="n">
        <f aca="false">G1265</f>
        <v>1</v>
      </c>
      <c r="H1366" s="49" t="n">
        <f aca="false">IF($G1366&lt;&gt;"",G1366,"")</f>
        <v>1</v>
      </c>
      <c r="I1366" s="169"/>
      <c r="J1366" s="170"/>
      <c r="K1366" s="171" t="str">
        <f aca="false">IF($B1366&lt;&gt;"",IF(I1366,(INDEX(P$1324:Q$1327,MATCH(H1366,P$1324:P$1327),2)/I1366)*1000,0),"")</f>
        <v/>
      </c>
      <c r="L1366" s="171" t="str">
        <f aca="false">IF(Q$11&lt;&gt;"",IF($B1366&lt;&gt;"",K1366-J1366,""),"")</f>
        <v/>
      </c>
      <c r="M1366" s="172" t="str">
        <f aca="false">IF(B1366&lt;&gt;"",RANK(L1366,L$1324:L$1423),"")</f>
        <v/>
      </c>
      <c r="N1366" s="172" t="str">
        <f aca="false">IF(B1366&lt;&gt;"",'Classement Général'!BN53,"")</f>
        <v/>
      </c>
      <c r="O1366" s="172" t="str">
        <f aca="false">IF(B154&lt;&gt;"",'Calculs (M1..M20)'!A56,"")</f>
        <v/>
      </c>
      <c r="P1366" s="0"/>
      <c r="Q1366" s="0"/>
      <c r="R1366" s="0"/>
      <c r="S1366" s="0"/>
      <c r="T1366" s="0"/>
      <c r="U1366" s="0"/>
      <c r="V1366" s="0"/>
      <c r="AH1366" s="49" t="n">
        <f aca="false">IF($G1366&lt;&gt;"",AG1366,"")</f>
        <v>0</v>
      </c>
      <c r="AI1366" s="169"/>
      <c r="AJ1366" s="170"/>
    </row>
    <row r="1367" customFormat="false" ht="13" hidden="true" customHeight="false" outlineLevel="0" collapsed="false">
      <c r="A1367" s="0"/>
      <c r="B1367" s="167" t="str">
        <f aca="false">IF(B1266&lt;&gt;"",B1266,"")</f>
        <v/>
      </c>
      <c r="C1367" s="116" t="str">
        <f aca="false">IF(C1266&lt;&gt;"",C1266,"")</f>
        <v/>
      </c>
      <c r="D1367" s="116" t="str">
        <f aca="false">IF(D1266&lt;&gt;"",D1266,"")</f>
        <v/>
      </c>
      <c r="E1367" s="116" t="str">
        <f aca="false">IF(E1266&lt;&gt;"",E1266,"")</f>
        <v/>
      </c>
      <c r="F1367" s="116" t="n">
        <v>14</v>
      </c>
      <c r="G1367" s="168" t="n">
        <f aca="false">G1266</f>
        <v>1</v>
      </c>
      <c r="H1367" s="49" t="n">
        <f aca="false">IF($G1367&lt;&gt;"",G1367,"")</f>
        <v>1</v>
      </c>
      <c r="I1367" s="169"/>
      <c r="J1367" s="170"/>
      <c r="K1367" s="171" t="str">
        <f aca="false">IF($B1367&lt;&gt;"",IF(I1367,(INDEX(P$1324:Q$1327,MATCH(H1367,P$1324:P$1327),2)/I1367)*1000,0),"")</f>
        <v/>
      </c>
      <c r="L1367" s="171" t="str">
        <f aca="false">IF(Q$11&lt;&gt;"",IF($B1367&lt;&gt;"",K1367-J1367,""),"")</f>
        <v/>
      </c>
      <c r="M1367" s="172" t="str">
        <f aca="false">IF(B1367&lt;&gt;"",RANK(L1367,L$1324:L$1423),"")</f>
        <v/>
      </c>
      <c r="N1367" s="172" t="str">
        <f aca="false">IF(B1367&lt;&gt;"",'Classement Général'!BN54,"")</f>
        <v/>
      </c>
      <c r="O1367" s="172" t="str">
        <f aca="false">IF(B155&lt;&gt;"",'Calculs (M1..M20)'!A57,"")</f>
        <v/>
      </c>
      <c r="P1367" s="0"/>
      <c r="Q1367" s="0"/>
      <c r="R1367" s="0"/>
      <c r="S1367" s="0"/>
      <c r="T1367" s="0"/>
      <c r="U1367" s="0"/>
      <c r="V1367" s="0"/>
      <c r="AH1367" s="49" t="n">
        <f aca="false">IF($G1367&lt;&gt;"",AG1367,"")</f>
        <v>0</v>
      </c>
      <c r="AI1367" s="169"/>
      <c r="AJ1367" s="170"/>
    </row>
    <row r="1368" customFormat="false" ht="13" hidden="true" customHeight="false" outlineLevel="0" collapsed="false">
      <c r="A1368" s="0"/>
      <c r="B1368" s="167" t="str">
        <f aca="false">IF(B1267&lt;&gt;"",B1267,"")</f>
        <v/>
      </c>
      <c r="C1368" s="116" t="str">
        <f aca="false">IF(C1267&lt;&gt;"",C1267,"")</f>
        <v/>
      </c>
      <c r="D1368" s="116" t="str">
        <f aca="false">IF(D1267&lt;&gt;"",D1267,"")</f>
        <v/>
      </c>
      <c r="E1368" s="116" t="str">
        <f aca="false">IF(E1267&lt;&gt;"",E1267,"")</f>
        <v/>
      </c>
      <c r="F1368" s="116" t="n">
        <v>14</v>
      </c>
      <c r="G1368" s="168" t="n">
        <f aca="false">G1267</f>
        <v>1</v>
      </c>
      <c r="H1368" s="49" t="n">
        <f aca="false">IF($G1368&lt;&gt;"",G1368,"")</f>
        <v>1</v>
      </c>
      <c r="I1368" s="169"/>
      <c r="J1368" s="170"/>
      <c r="K1368" s="171" t="str">
        <f aca="false">IF($B1368&lt;&gt;"",IF(I1368,(INDEX(P$1324:Q$1327,MATCH(H1368,P$1324:P$1327),2)/I1368)*1000,0),"")</f>
        <v/>
      </c>
      <c r="L1368" s="171" t="str">
        <f aca="false">IF(Q$11&lt;&gt;"",IF($B1368&lt;&gt;"",K1368-J1368,""),"")</f>
        <v/>
      </c>
      <c r="M1368" s="172" t="str">
        <f aca="false">IF(B1368&lt;&gt;"",RANK(L1368,L$1324:L$1423),"")</f>
        <v/>
      </c>
      <c r="N1368" s="172" t="str">
        <f aca="false">IF(B1368&lt;&gt;"",'Classement Général'!BN55,"")</f>
        <v/>
      </c>
      <c r="O1368" s="172" t="str">
        <f aca="false">IF(B156&lt;&gt;"",'Calculs (M1..M20)'!A58,"")</f>
        <v/>
      </c>
      <c r="P1368" s="0"/>
      <c r="Q1368" s="0"/>
      <c r="R1368" s="0"/>
      <c r="S1368" s="0"/>
      <c r="T1368" s="0"/>
      <c r="U1368" s="0"/>
      <c r="V1368" s="0"/>
      <c r="AH1368" s="49" t="n">
        <f aca="false">IF($G1368&lt;&gt;"",AG1368,"")</f>
        <v>0</v>
      </c>
      <c r="AI1368" s="169"/>
      <c r="AJ1368" s="170"/>
    </row>
    <row r="1369" customFormat="false" ht="13" hidden="true" customHeight="false" outlineLevel="0" collapsed="false">
      <c r="A1369" s="0"/>
      <c r="B1369" s="167" t="str">
        <f aca="false">IF(B1268&lt;&gt;"",B1268,"")</f>
        <v/>
      </c>
      <c r="C1369" s="116" t="str">
        <f aca="false">IF(C1268&lt;&gt;"",C1268,"")</f>
        <v/>
      </c>
      <c r="D1369" s="116" t="str">
        <f aca="false">IF(D1268&lt;&gt;"",D1268,"")</f>
        <v/>
      </c>
      <c r="E1369" s="116" t="str">
        <f aca="false">IF(E1268&lt;&gt;"",E1268,"")</f>
        <v/>
      </c>
      <c r="F1369" s="116" t="n">
        <v>14</v>
      </c>
      <c r="G1369" s="168" t="n">
        <f aca="false">G1268</f>
        <v>1</v>
      </c>
      <c r="H1369" s="49" t="n">
        <f aca="false">IF($G1369&lt;&gt;"",G1369,"")</f>
        <v>1</v>
      </c>
      <c r="I1369" s="169"/>
      <c r="J1369" s="170"/>
      <c r="K1369" s="171" t="str">
        <f aca="false">IF($B1369&lt;&gt;"",IF(I1369,(INDEX(P$1324:Q$1327,MATCH(H1369,P$1324:P$1327),2)/I1369)*1000,0),"")</f>
        <v/>
      </c>
      <c r="L1369" s="171" t="str">
        <f aca="false">IF(Q$11&lt;&gt;"",IF($B1369&lt;&gt;"",K1369-J1369,""),"")</f>
        <v/>
      </c>
      <c r="M1369" s="172" t="str">
        <f aca="false">IF(B1369&lt;&gt;"",RANK(L1369,L$1324:L$1423),"")</f>
        <v/>
      </c>
      <c r="N1369" s="172" t="str">
        <f aca="false">IF(B1369&lt;&gt;"",'Classement Général'!BN56,"")</f>
        <v/>
      </c>
      <c r="O1369" s="172" t="str">
        <f aca="false">IF(B157&lt;&gt;"",'Calculs (M1..M20)'!A59,"")</f>
        <v/>
      </c>
      <c r="P1369" s="0"/>
      <c r="Q1369" s="0"/>
      <c r="R1369" s="0"/>
      <c r="S1369" s="0"/>
      <c r="T1369" s="0"/>
      <c r="U1369" s="0"/>
      <c r="V1369" s="0"/>
      <c r="AH1369" s="49" t="n">
        <f aca="false">IF($G1369&lt;&gt;"",AG1369,"")</f>
        <v>0</v>
      </c>
      <c r="AI1369" s="169"/>
      <c r="AJ1369" s="170"/>
    </row>
    <row r="1370" customFormat="false" ht="13" hidden="true" customHeight="false" outlineLevel="0" collapsed="false">
      <c r="A1370" s="0"/>
      <c r="B1370" s="167" t="str">
        <f aca="false">IF(B1269&lt;&gt;"",B1269,"")</f>
        <v/>
      </c>
      <c r="C1370" s="116" t="str">
        <f aca="false">IF(C1269&lt;&gt;"",C1269,"")</f>
        <v/>
      </c>
      <c r="D1370" s="116" t="str">
        <f aca="false">IF(D1269&lt;&gt;"",D1269,"")</f>
        <v/>
      </c>
      <c r="E1370" s="116" t="str">
        <f aca="false">IF(E1269&lt;&gt;"",E1269,"")</f>
        <v/>
      </c>
      <c r="F1370" s="116" t="n">
        <v>14</v>
      </c>
      <c r="G1370" s="168" t="n">
        <f aca="false">G1269</f>
        <v>1</v>
      </c>
      <c r="H1370" s="49" t="n">
        <f aca="false">IF($G1370&lt;&gt;"",G1370,"")</f>
        <v>1</v>
      </c>
      <c r="I1370" s="169"/>
      <c r="J1370" s="170"/>
      <c r="K1370" s="171" t="str">
        <f aca="false">IF($B1370&lt;&gt;"",IF(I1370,(INDEX(P$1324:Q$1327,MATCH(H1370,P$1324:P$1327),2)/I1370)*1000,0),"")</f>
        <v/>
      </c>
      <c r="L1370" s="171" t="str">
        <f aca="false">IF(Q$11&lt;&gt;"",IF($B1370&lt;&gt;"",K1370-J1370,""),"")</f>
        <v/>
      </c>
      <c r="M1370" s="172" t="str">
        <f aca="false">IF(B1370&lt;&gt;"",RANK(L1370,L$1324:L$1423),"")</f>
        <v/>
      </c>
      <c r="N1370" s="172" t="str">
        <f aca="false">IF(B1370&lt;&gt;"",'Classement Général'!BN57,"")</f>
        <v/>
      </c>
      <c r="O1370" s="172" t="str">
        <f aca="false">IF(B158&lt;&gt;"",'Calculs (M1..M20)'!A60,"")</f>
        <v/>
      </c>
      <c r="P1370" s="0"/>
      <c r="Q1370" s="0"/>
      <c r="R1370" s="0"/>
      <c r="S1370" s="0"/>
      <c r="T1370" s="0"/>
      <c r="U1370" s="0"/>
      <c r="V1370" s="0"/>
      <c r="AH1370" s="49" t="n">
        <f aca="false">IF($G1370&lt;&gt;"",AG1370,"")</f>
        <v>0</v>
      </c>
      <c r="AI1370" s="169"/>
      <c r="AJ1370" s="170"/>
    </row>
    <row r="1371" customFormat="false" ht="13" hidden="true" customHeight="false" outlineLevel="0" collapsed="false">
      <c r="A1371" s="0"/>
      <c r="B1371" s="167" t="str">
        <f aca="false">IF(B1270&lt;&gt;"",B1270,"")</f>
        <v/>
      </c>
      <c r="C1371" s="116" t="str">
        <f aca="false">IF(C1270&lt;&gt;"",C1270,"")</f>
        <v/>
      </c>
      <c r="D1371" s="116" t="str">
        <f aca="false">IF(D1270&lt;&gt;"",D1270,"")</f>
        <v/>
      </c>
      <c r="E1371" s="116" t="str">
        <f aca="false">IF(E1270&lt;&gt;"",E1270,"")</f>
        <v/>
      </c>
      <c r="F1371" s="116" t="n">
        <v>14</v>
      </c>
      <c r="G1371" s="168" t="n">
        <f aca="false">G1270</f>
        <v>1</v>
      </c>
      <c r="H1371" s="49" t="n">
        <f aca="false">IF($G1371&lt;&gt;"",G1371,"")</f>
        <v>1</v>
      </c>
      <c r="I1371" s="169"/>
      <c r="J1371" s="170"/>
      <c r="K1371" s="171" t="str">
        <f aca="false">IF($B1371&lt;&gt;"",IF(I1371,(INDEX(P$1324:Q$1327,MATCH(H1371,P$1324:P$1327),2)/I1371)*1000,0),"")</f>
        <v/>
      </c>
      <c r="L1371" s="171" t="str">
        <f aca="false">IF(Q$11&lt;&gt;"",IF($B1371&lt;&gt;"",K1371-J1371,""),"")</f>
        <v/>
      </c>
      <c r="M1371" s="172" t="str">
        <f aca="false">IF(B1371&lt;&gt;"",RANK(L1371,L$1324:L$1423),"")</f>
        <v/>
      </c>
      <c r="N1371" s="172" t="str">
        <f aca="false">IF(B1371&lt;&gt;"",'Classement Général'!BN58,"")</f>
        <v/>
      </c>
      <c r="O1371" s="172" t="str">
        <f aca="false">IF(B159&lt;&gt;"",'Calculs (M1..M20)'!A61,"")</f>
        <v/>
      </c>
      <c r="P1371" s="0"/>
      <c r="Q1371" s="0"/>
      <c r="R1371" s="0"/>
      <c r="S1371" s="0"/>
      <c r="T1371" s="0"/>
      <c r="U1371" s="0"/>
      <c r="V1371" s="0"/>
      <c r="AH1371" s="49" t="n">
        <f aca="false">IF($G1371&lt;&gt;"",AG1371,"")</f>
        <v>0</v>
      </c>
      <c r="AI1371" s="169"/>
      <c r="AJ1371" s="170"/>
    </row>
    <row r="1372" customFormat="false" ht="13" hidden="true" customHeight="false" outlineLevel="0" collapsed="false">
      <c r="A1372" s="0"/>
      <c r="B1372" s="167" t="str">
        <f aca="false">IF(B1271&lt;&gt;"",B1271,"")</f>
        <v/>
      </c>
      <c r="C1372" s="116" t="str">
        <f aca="false">IF(C1271&lt;&gt;"",C1271,"")</f>
        <v/>
      </c>
      <c r="D1372" s="116" t="str">
        <f aca="false">IF(D1271&lt;&gt;"",D1271,"")</f>
        <v/>
      </c>
      <c r="E1372" s="116" t="str">
        <f aca="false">IF(E1271&lt;&gt;"",E1271,"")</f>
        <v/>
      </c>
      <c r="F1372" s="116" t="n">
        <v>14</v>
      </c>
      <c r="G1372" s="168" t="n">
        <f aca="false">G1271</f>
        <v>1</v>
      </c>
      <c r="H1372" s="49" t="n">
        <f aca="false">IF($G1372&lt;&gt;"",G1372,"")</f>
        <v>1</v>
      </c>
      <c r="I1372" s="169"/>
      <c r="J1372" s="170"/>
      <c r="K1372" s="171" t="str">
        <f aca="false">IF($B1372&lt;&gt;"",IF(I1372,(INDEX(P$1324:Q$1327,MATCH(H1372,P$1324:P$1327),2)/I1372)*1000,0),"")</f>
        <v/>
      </c>
      <c r="L1372" s="171" t="str">
        <f aca="false">IF(Q$11&lt;&gt;"",IF($B1372&lt;&gt;"",K1372-J1372,""),"")</f>
        <v/>
      </c>
      <c r="M1372" s="172" t="str">
        <f aca="false">IF(B1372&lt;&gt;"",RANK(L1372,L$1324:L$1423),"")</f>
        <v/>
      </c>
      <c r="N1372" s="172" t="str">
        <f aca="false">IF(B1372&lt;&gt;"",'Classement Général'!BN59,"")</f>
        <v/>
      </c>
      <c r="O1372" s="172" t="str">
        <f aca="false">IF(B160&lt;&gt;"",'Calculs (M1..M20)'!A62,"")</f>
        <v/>
      </c>
      <c r="P1372" s="0"/>
      <c r="Q1372" s="0"/>
      <c r="R1372" s="0"/>
      <c r="S1372" s="0"/>
      <c r="T1372" s="0"/>
      <c r="U1372" s="0"/>
      <c r="V1372" s="0"/>
      <c r="AH1372" s="49" t="n">
        <f aca="false">IF($G1372&lt;&gt;"",AG1372,"")</f>
        <v>0</v>
      </c>
      <c r="AI1372" s="169"/>
      <c r="AJ1372" s="170"/>
    </row>
    <row r="1373" customFormat="false" ht="13" hidden="true" customHeight="false" outlineLevel="0" collapsed="false">
      <c r="A1373" s="0"/>
      <c r="B1373" s="167" t="str">
        <f aca="false">IF(B1272&lt;&gt;"",B1272,"")</f>
        <v/>
      </c>
      <c r="C1373" s="116" t="str">
        <f aca="false">IF(C1272&lt;&gt;"",C1272,"")</f>
        <v/>
      </c>
      <c r="D1373" s="116" t="str">
        <f aca="false">IF(D1272&lt;&gt;"",D1272,"")</f>
        <v/>
      </c>
      <c r="E1373" s="116" t="str">
        <f aca="false">IF(E1272&lt;&gt;"",E1272,"")</f>
        <v/>
      </c>
      <c r="F1373" s="116" t="n">
        <v>14</v>
      </c>
      <c r="G1373" s="168" t="n">
        <f aca="false">G1272</f>
        <v>1</v>
      </c>
      <c r="H1373" s="49" t="n">
        <f aca="false">IF($G1373&lt;&gt;"",G1373,"")</f>
        <v>1</v>
      </c>
      <c r="I1373" s="169"/>
      <c r="J1373" s="170"/>
      <c r="K1373" s="171" t="str">
        <f aca="false">IF($B1373&lt;&gt;"",IF(I1373,(INDEX(P$1324:Q$1327,MATCH(H1373,P$1324:P$1327),2)/I1373)*1000,0),"")</f>
        <v/>
      </c>
      <c r="L1373" s="171" t="str">
        <f aca="false">IF(Q$11&lt;&gt;"",IF($B1373&lt;&gt;"",K1373-J1373,""),"")</f>
        <v/>
      </c>
      <c r="M1373" s="172" t="str">
        <f aca="false">IF(B1373&lt;&gt;"",RANK(L1373,L$1324:L$1423),"")</f>
        <v/>
      </c>
      <c r="N1373" s="172" t="str">
        <f aca="false">IF(B1373&lt;&gt;"",'Classement Général'!BN60,"")</f>
        <v/>
      </c>
      <c r="O1373" s="172" t="str">
        <f aca="false">IF(B161&lt;&gt;"",'Calculs (M1..M20)'!A63,"")</f>
        <v/>
      </c>
      <c r="P1373" s="0"/>
      <c r="Q1373" s="0"/>
      <c r="R1373" s="0"/>
      <c r="S1373" s="0"/>
      <c r="T1373" s="0"/>
      <c r="U1373" s="0"/>
      <c r="V1373" s="0"/>
      <c r="AH1373" s="49" t="n">
        <f aca="false">IF($G1373&lt;&gt;"",AG1373,"")</f>
        <v>0</v>
      </c>
      <c r="AI1373" s="169"/>
      <c r="AJ1373" s="170"/>
    </row>
    <row r="1374" customFormat="false" ht="13" hidden="true" customHeight="false" outlineLevel="0" collapsed="false">
      <c r="A1374" s="0"/>
      <c r="B1374" s="167" t="str">
        <f aca="false">IF(B1273&lt;&gt;"",B1273,"")</f>
        <v/>
      </c>
      <c r="C1374" s="116" t="str">
        <f aca="false">IF(C1273&lt;&gt;"",C1273,"")</f>
        <v/>
      </c>
      <c r="D1374" s="116" t="str">
        <f aca="false">IF(D1273&lt;&gt;"",D1273,"")</f>
        <v/>
      </c>
      <c r="E1374" s="116" t="str">
        <f aca="false">IF(E1273&lt;&gt;"",E1273,"")</f>
        <v/>
      </c>
      <c r="F1374" s="116" t="n">
        <v>14</v>
      </c>
      <c r="G1374" s="168" t="n">
        <f aca="false">G1273</f>
        <v>1</v>
      </c>
      <c r="H1374" s="49" t="n">
        <f aca="false">IF($G1374&lt;&gt;"",G1374,"")</f>
        <v>1</v>
      </c>
      <c r="I1374" s="169"/>
      <c r="J1374" s="170"/>
      <c r="K1374" s="171" t="str">
        <f aca="false">IF($B1374&lt;&gt;"",IF(I1374,(INDEX(P$1324:Q$1327,MATCH(H1374,P$1324:P$1327),2)/I1374)*1000,0),"")</f>
        <v/>
      </c>
      <c r="L1374" s="171" t="str">
        <f aca="false">IF(Q$11&lt;&gt;"",IF($B1374&lt;&gt;"",K1374-J1374,""),"")</f>
        <v/>
      </c>
      <c r="M1374" s="172" t="str">
        <f aca="false">IF(B1374&lt;&gt;"",RANK(L1374,L$1324:L$1423),"")</f>
        <v/>
      </c>
      <c r="N1374" s="172" t="str">
        <f aca="false">IF(B1374&lt;&gt;"",'Classement Général'!BN61,"")</f>
        <v/>
      </c>
      <c r="O1374" s="172" t="str">
        <f aca="false">IF(B162&lt;&gt;"",'Calculs (M1..M20)'!A64,"")</f>
        <v/>
      </c>
      <c r="P1374" s="0"/>
      <c r="Q1374" s="0"/>
      <c r="R1374" s="0"/>
      <c r="S1374" s="0"/>
      <c r="T1374" s="0"/>
      <c r="U1374" s="0"/>
      <c r="V1374" s="0"/>
      <c r="AH1374" s="49" t="n">
        <f aca="false">IF($G1374&lt;&gt;"",AG1374,"")</f>
        <v>0</v>
      </c>
      <c r="AI1374" s="169"/>
      <c r="AJ1374" s="170"/>
    </row>
    <row r="1375" customFormat="false" ht="13" hidden="true" customHeight="false" outlineLevel="0" collapsed="false">
      <c r="A1375" s="0"/>
      <c r="B1375" s="167" t="str">
        <f aca="false">IF(B1274&lt;&gt;"",B1274,"")</f>
        <v/>
      </c>
      <c r="C1375" s="116" t="str">
        <f aca="false">IF(C1274&lt;&gt;"",C1274,"")</f>
        <v/>
      </c>
      <c r="D1375" s="116" t="str">
        <f aca="false">IF(D1274&lt;&gt;"",D1274,"")</f>
        <v/>
      </c>
      <c r="E1375" s="116" t="str">
        <f aca="false">IF(E1274&lt;&gt;"",E1274,"")</f>
        <v/>
      </c>
      <c r="F1375" s="116" t="n">
        <v>14</v>
      </c>
      <c r="G1375" s="168" t="n">
        <f aca="false">G1274</f>
        <v>1</v>
      </c>
      <c r="H1375" s="49" t="n">
        <f aca="false">IF($G1375&lt;&gt;"",G1375,"")</f>
        <v>1</v>
      </c>
      <c r="I1375" s="169"/>
      <c r="J1375" s="170"/>
      <c r="K1375" s="171" t="str">
        <f aca="false">IF($B1375&lt;&gt;"",IF(I1375,(INDEX(P$1324:Q$1327,MATCH(H1375,P$1324:P$1327),2)/I1375)*1000,0),"")</f>
        <v/>
      </c>
      <c r="L1375" s="171" t="str">
        <f aca="false">IF(Q$11&lt;&gt;"",IF($B1375&lt;&gt;"",K1375-J1375,""),"")</f>
        <v/>
      </c>
      <c r="M1375" s="172" t="str">
        <f aca="false">IF(B1375&lt;&gt;"",RANK(L1375,L$1324:L$1423),"")</f>
        <v/>
      </c>
      <c r="N1375" s="172" t="str">
        <f aca="false">IF(B1375&lt;&gt;"",'Classement Général'!BN62,"")</f>
        <v/>
      </c>
      <c r="O1375" s="172" t="str">
        <f aca="false">IF(B163&lt;&gt;"",'Calculs (M1..M20)'!A65,"")</f>
        <v/>
      </c>
      <c r="P1375" s="0"/>
      <c r="Q1375" s="0"/>
      <c r="R1375" s="0"/>
      <c r="S1375" s="0"/>
      <c r="T1375" s="0"/>
      <c r="U1375" s="0"/>
      <c r="V1375" s="0"/>
      <c r="AH1375" s="49" t="n">
        <f aca="false">IF($G1375&lt;&gt;"",AG1375,"")</f>
        <v>0</v>
      </c>
      <c r="AI1375" s="169"/>
      <c r="AJ1375" s="170"/>
    </row>
    <row r="1376" customFormat="false" ht="13" hidden="true" customHeight="false" outlineLevel="0" collapsed="false">
      <c r="A1376" s="0"/>
      <c r="B1376" s="167" t="str">
        <f aca="false">IF(B1275&lt;&gt;"",B1275,"")</f>
        <v/>
      </c>
      <c r="C1376" s="116" t="str">
        <f aca="false">IF(C1275&lt;&gt;"",C1275,"")</f>
        <v/>
      </c>
      <c r="D1376" s="116" t="str">
        <f aca="false">IF(D1275&lt;&gt;"",D1275,"")</f>
        <v/>
      </c>
      <c r="E1376" s="116" t="str">
        <f aca="false">IF(E1275&lt;&gt;"",E1275,"")</f>
        <v/>
      </c>
      <c r="F1376" s="116" t="n">
        <v>14</v>
      </c>
      <c r="G1376" s="168" t="n">
        <f aca="false">G1275</f>
        <v>1</v>
      </c>
      <c r="H1376" s="49" t="n">
        <f aca="false">IF($G1376&lt;&gt;"",G1376,"")</f>
        <v>1</v>
      </c>
      <c r="I1376" s="169"/>
      <c r="J1376" s="170"/>
      <c r="K1376" s="171" t="str">
        <f aca="false">IF($B1376&lt;&gt;"",IF(I1376,(INDEX(P$1324:Q$1327,MATCH(H1376,P$1324:P$1327),2)/I1376)*1000,0),"")</f>
        <v/>
      </c>
      <c r="L1376" s="171" t="str">
        <f aca="false">IF(Q$11&lt;&gt;"",IF($B1376&lt;&gt;"",K1376-J1376,""),"")</f>
        <v/>
      </c>
      <c r="M1376" s="172" t="str">
        <f aca="false">IF(B1376&lt;&gt;"",RANK(L1376,L$1324:L$1423),"")</f>
        <v/>
      </c>
      <c r="N1376" s="172" t="str">
        <f aca="false">IF(B1376&lt;&gt;"",'Classement Général'!BN63,"")</f>
        <v/>
      </c>
      <c r="O1376" s="172" t="str">
        <f aca="false">IF(B164&lt;&gt;"",'Calculs (M1..M20)'!A66,"")</f>
        <v/>
      </c>
      <c r="P1376" s="0"/>
      <c r="Q1376" s="0"/>
      <c r="R1376" s="0"/>
      <c r="S1376" s="0"/>
      <c r="T1376" s="0"/>
      <c r="U1376" s="0"/>
      <c r="V1376" s="0"/>
      <c r="AH1376" s="49" t="n">
        <f aca="false">IF($G1376&lt;&gt;"",AG1376,"")</f>
        <v>0</v>
      </c>
      <c r="AI1376" s="169"/>
      <c r="AJ1376" s="170"/>
    </row>
    <row r="1377" customFormat="false" ht="13" hidden="true" customHeight="false" outlineLevel="0" collapsed="false">
      <c r="A1377" s="0"/>
      <c r="B1377" s="167" t="str">
        <f aca="false">IF(B1276&lt;&gt;"",B1276,"")</f>
        <v/>
      </c>
      <c r="C1377" s="116" t="str">
        <f aca="false">IF(C1276&lt;&gt;"",C1276,"")</f>
        <v/>
      </c>
      <c r="D1377" s="116" t="str">
        <f aca="false">IF(D1276&lt;&gt;"",D1276,"")</f>
        <v/>
      </c>
      <c r="E1377" s="116" t="str">
        <f aca="false">IF(E1276&lt;&gt;"",E1276,"")</f>
        <v/>
      </c>
      <c r="F1377" s="116" t="n">
        <v>14</v>
      </c>
      <c r="G1377" s="168" t="n">
        <f aca="false">G1276</f>
        <v>1</v>
      </c>
      <c r="H1377" s="49" t="n">
        <f aca="false">IF($G1377&lt;&gt;"",G1377,"")</f>
        <v>1</v>
      </c>
      <c r="I1377" s="169"/>
      <c r="J1377" s="170"/>
      <c r="K1377" s="171" t="str">
        <f aca="false">IF($B1377&lt;&gt;"",IF(I1377,(INDEX(P$1324:Q$1327,MATCH(H1377,P$1324:P$1327),2)/I1377)*1000,0),"")</f>
        <v/>
      </c>
      <c r="L1377" s="171" t="str">
        <f aca="false">IF(Q$11&lt;&gt;"",IF($B1377&lt;&gt;"",K1377-J1377,""),"")</f>
        <v/>
      </c>
      <c r="M1377" s="172" t="str">
        <f aca="false">IF(B1377&lt;&gt;"",RANK(L1377,L$1324:L$1423),"")</f>
        <v/>
      </c>
      <c r="N1377" s="172" t="str">
        <f aca="false">IF(B1377&lt;&gt;"",'Classement Général'!BN64,"")</f>
        <v/>
      </c>
      <c r="O1377" s="172" t="str">
        <f aca="false">IF(B165&lt;&gt;"",'Calculs (M1..M20)'!A67,"")</f>
        <v/>
      </c>
      <c r="P1377" s="0"/>
      <c r="Q1377" s="0"/>
      <c r="R1377" s="0"/>
      <c r="S1377" s="0"/>
      <c r="T1377" s="0"/>
      <c r="U1377" s="0"/>
      <c r="V1377" s="0"/>
      <c r="AH1377" s="49" t="n">
        <f aca="false">IF($G1377&lt;&gt;"",AG1377,"")</f>
        <v>0</v>
      </c>
      <c r="AI1377" s="169"/>
      <c r="AJ1377" s="170"/>
    </row>
    <row r="1378" customFormat="false" ht="13" hidden="true" customHeight="false" outlineLevel="0" collapsed="false">
      <c r="A1378" s="0"/>
      <c r="B1378" s="167" t="str">
        <f aca="false">IF(B1277&lt;&gt;"",B1277,"")</f>
        <v/>
      </c>
      <c r="C1378" s="116" t="str">
        <f aca="false">IF(C1277&lt;&gt;"",C1277,"")</f>
        <v/>
      </c>
      <c r="D1378" s="116" t="str">
        <f aca="false">IF(D1277&lt;&gt;"",D1277,"")</f>
        <v/>
      </c>
      <c r="E1378" s="116" t="str">
        <f aca="false">IF(E1277&lt;&gt;"",E1277,"")</f>
        <v/>
      </c>
      <c r="F1378" s="116" t="n">
        <v>14</v>
      </c>
      <c r="G1378" s="168" t="n">
        <f aca="false">G1277</f>
        <v>1</v>
      </c>
      <c r="H1378" s="49" t="n">
        <f aca="false">IF($G1378&lt;&gt;"",G1378,"")</f>
        <v>1</v>
      </c>
      <c r="I1378" s="169"/>
      <c r="J1378" s="170"/>
      <c r="K1378" s="171" t="str">
        <f aca="false">IF($B1378&lt;&gt;"",IF(I1378,(INDEX(P$1324:Q$1327,MATCH(H1378,P$1324:P$1327),2)/I1378)*1000,0),"")</f>
        <v/>
      </c>
      <c r="L1378" s="171" t="str">
        <f aca="false">IF(Q$11&lt;&gt;"",IF($B1378&lt;&gt;"",K1378-J1378,""),"")</f>
        <v/>
      </c>
      <c r="M1378" s="172" t="str">
        <f aca="false">IF(B1378&lt;&gt;"",RANK(L1378,L$1324:L$1423),"")</f>
        <v/>
      </c>
      <c r="N1378" s="172" t="str">
        <f aca="false">IF(B1378&lt;&gt;"",'Classement Général'!BN65,"")</f>
        <v/>
      </c>
      <c r="O1378" s="172" t="str">
        <f aca="false">IF(B166&lt;&gt;"",'Calculs (M1..M20)'!A68,"")</f>
        <v/>
      </c>
      <c r="P1378" s="0"/>
      <c r="Q1378" s="0"/>
      <c r="R1378" s="0"/>
      <c r="S1378" s="0"/>
      <c r="T1378" s="0"/>
      <c r="U1378" s="0"/>
      <c r="V1378" s="0"/>
      <c r="AH1378" s="49" t="n">
        <f aca="false">IF($G1378&lt;&gt;"",AG1378,"")</f>
        <v>0</v>
      </c>
      <c r="AI1378" s="169"/>
      <c r="AJ1378" s="170"/>
    </row>
    <row r="1379" customFormat="false" ht="13" hidden="true" customHeight="false" outlineLevel="0" collapsed="false">
      <c r="A1379" s="0"/>
      <c r="B1379" s="167" t="str">
        <f aca="false">IF(B1278&lt;&gt;"",B1278,"")</f>
        <v/>
      </c>
      <c r="C1379" s="116" t="str">
        <f aca="false">IF(C1278&lt;&gt;"",C1278,"")</f>
        <v/>
      </c>
      <c r="D1379" s="116" t="str">
        <f aca="false">IF(D1278&lt;&gt;"",D1278,"")</f>
        <v/>
      </c>
      <c r="E1379" s="116" t="str">
        <f aca="false">IF(E1278&lt;&gt;"",E1278,"")</f>
        <v/>
      </c>
      <c r="F1379" s="116" t="n">
        <v>14</v>
      </c>
      <c r="G1379" s="168" t="n">
        <f aca="false">G1278</f>
        <v>1</v>
      </c>
      <c r="H1379" s="49" t="n">
        <f aca="false">IF($G1379&lt;&gt;"",G1379,"")</f>
        <v>1</v>
      </c>
      <c r="I1379" s="169"/>
      <c r="J1379" s="170"/>
      <c r="K1379" s="171" t="str">
        <f aca="false">IF($B1379&lt;&gt;"",IF(I1379,(INDEX(P$1324:Q$1327,MATCH(H1379,P$1324:P$1327),2)/I1379)*1000,0),"")</f>
        <v/>
      </c>
      <c r="L1379" s="171" t="str">
        <f aca="false">IF(Q$11&lt;&gt;"",IF($B1379&lt;&gt;"",K1379-J1379,""),"")</f>
        <v/>
      </c>
      <c r="M1379" s="172" t="str">
        <f aca="false">IF(B1379&lt;&gt;"",RANK(L1379,L$1324:L$1423),"")</f>
        <v/>
      </c>
      <c r="N1379" s="172" t="str">
        <f aca="false">IF(B1379&lt;&gt;"",'Classement Général'!BN66,"")</f>
        <v/>
      </c>
      <c r="O1379" s="172" t="str">
        <f aca="false">IF(B167&lt;&gt;"",'Calculs (M1..M20)'!A69,"")</f>
        <v/>
      </c>
      <c r="P1379" s="0"/>
      <c r="Q1379" s="0"/>
      <c r="R1379" s="0"/>
      <c r="S1379" s="0"/>
      <c r="T1379" s="0"/>
      <c r="U1379" s="0"/>
      <c r="V1379" s="0"/>
      <c r="AH1379" s="49" t="n">
        <f aca="false">IF($G1379&lt;&gt;"",AG1379,"")</f>
        <v>0</v>
      </c>
      <c r="AI1379" s="169"/>
      <c r="AJ1379" s="170"/>
    </row>
    <row r="1380" customFormat="false" ht="13" hidden="true" customHeight="false" outlineLevel="0" collapsed="false">
      <c r="A1380" s="0"/>
      <c r="B1380" s="167" t="str">
        <f aca="false">IF(B1279&lt;&gt;"",B1279,"")</f>
        <v/>
      </c>
      <c r="C1380" s="116" t="str">
        <f aca="false">IF(C1279&lt;&gt;"",C1279,"")</f>
        <v/>
      </c>
      <c r="D1380" s="116" t="str">
        <f aca="false">IF(D1279&lt;&gt;"",D1279,"")</f>
        <v/>
      </c>
      <c r="E1380" s="116" t="str">
        <f aca="false">IF(E1279&lt;&gt;"",E1279,"")</f>
        <v/>
      </c>
      <c r="F1380" s="116" t="n">
        <v>14</v>
      </c>
      <c r="G1380" s="168" t="n">
        <f aca="false">G1279</f>
        <v>1</v>
      </c>
      <c r="H1380" s="49" t="n">
        <f aca="false">IF($G1380&lt;&gt;"",G1380,"")</f>
        <v>1</v>
      </c>
      <c r="I1380" s="169"/>
      <c r="J1380" s="170"/>
      <c r="K1380" s="171" t="str">
        <f aca="false">IF($B1380&lt;&gt;"",IF(I1380,(INDEX(P$1324:Q$1327,MATCH(H1380,P$1324:P$1327),2)/I1380)*1000,0),"")</f>
        <v/>
      </c>
      <c r="L1380" s="171" t="str">
        <f aca="false">IF(Q$11&lt;&gt;"",IF($B1380&lt;&gt;"",K1380-J1380,""),"")</f>
        <v/>
      </c>
      <c r="M1380" s="172" t="str">
        <f aca="false">IF(B1380&lt;&gt;"",RANK(L1380,L$1324:L$1423),"")</f>
        <v/>
      </c>
      <c r="N1380" s="172" t="str">
        <f aca="false">IF(B1380&lt;&gt;"",'Classement Général'!BN67,"")</f>
        <v/>
      </c>
      <c r="O1380" s="172" t="str">
        <f aca="false">IF(B168&lt;&gt;"",'Calculs (M1..M20)'!A70,"")</f>
        <v/>
      </c>
      <c r="P1380" s="0"/>
      <c r="Q1380" s="0"/>
      <c r="R1380" s="0"/>
      <c r="S1380" s="0"/>
      <c r="T1380" s="0"/>
      <c r="U1380" s="0"/>
      <c r="V1380" s="0"/>
      <c r="AH1380" s="49" t="n">
        <f aca="false">IF($G1380&lt;&gt;"",AG1380,"")</f>
        <v>0</v>
      </c>
      <c r="AI1380" s="169"/>
      <c r="AJ1380" s="170"/>
    </row>
    <row r="1381" customFormat="false" ht="13" hidden="true" customHeight="false" outlineLevel="0" collapsed="false">
      <c r="A1381" s="0"/>
      <c r="B1381" s="167" t="str">
        <f aca="false">IF(B1280&lt;&gt;"",B1280,"")</f>
        <v/>
      </c>
      <c r="C1381" s="116" t="str">
        <f aca="false">IF(C1280&lt;&gt;"",C1280,"")</f>
        <v/>
      </c>
      <c r="D1381" s="116" t="str">
        <f aca="false">IF(D1280&lt;&gt;"",D1280,"")</f>
        <v/>
      </c>
      <c r="E1381" s="116" t="str">
        <f aca="false">IF(E1280&lt;&gt;"",E1280,"")</f>
        <v/>
      </c>
      <c r="F1381" s="116" t="n">
        <v>14</v>
      </c>
      <c r="G1381" s="168" t="n">
        <f aca="false">G1280</f>
        <v>0</v>
      </c>
      <c r="H1381" s="49" t="n">
        <f aca="false">IF($G1381&lt;&gt;"",G1381,"")</f>
        <v>0</v>
      </c>
      <c r="I1381" s="169"/>
      <c r="J1381" s="170"/>
      <c r="K1381" s="171" t="str">
        <f aca="false">IF($B1381&lt;&gt;"",IF(I1381,(INDEX(P$1324:Q$1327,MATCH(H1381,P$1324:P$1327),2)/I1381)*1000,0),"")</f>
        <v/>
      </c>
      <c r="L1381" s="171" t="str">
        <f aca="false">IF(Q$11&lt;&gt;"",IF($B1381&lt;&gt;"",K1381-J1381,""),"")</f>
        <v/>
      </c>
      <c r="M1381" s="172" t="str">
        <f aca="false">IF(B1381&lt;&gt;"",RANK(L1381,L$1324:L$1423),"")</f>
        <v/>
      </c>
      <c r="N1381" s="172" t="str">
        <f aca="false">IF(B1381&lt;&gt;"",'Classement Général'!BN68,"")</f>
        <v/>
      </c>
      <c r="O1381" s="172" t="str">
        <f aca="false">IF(B169&lt;&gt;"",'Calculs (M1..M20)'!A71,"")</f>
        <v/>
      </c>
      <c r="P1381" s="0"/>
      <c r="Q1381" s="0"/>
      <c r="R1381" s="0"/>
      <c r="S1381" s="0"/>
      <c r="T1381" s="0"/>
      <c r="U1381" s="0"/>
      <c r="V1381" s="0"/>
      <c r="AH1381" s="49" t="n">
        <f aca="false">IF($G1381&lt;&gt;"",AG1381,"")</f>
        <v>0</v>
      </c>
      <c r="AI1381" s="169"/>
      <c r="AJ1381" s="170"/>
    </row>
    <row r="1382" customFormat="false" ht="13" hidden="true" customHeight="false" outlineLevel="0" collapsed="false">
      <c r="A1382" s="0"/>
      <c r="B1382" s="167" t="str">
        <f aca="false">IF(B1281&lt;&gt;"",B1281,"")</f>
        <v/>
      </c>
      <c r="C1382" s="116" t="str">
        <f aca="false">IF(C1281&lt;&gt;"",C1281,"")</f>
        <v/>
      </c>
      <c r="D1382" s="116" t="str">
        <f aca="false">IF(D1281&lt;&gt;"",D1281,"")</f>
        <v/>
      </c>
      <c r="E1382" s="116" t="str">
        <f aca="false">IF(E1281&lt;&gt;"",E1281,"")</f>
        <v/>
      </c>
      <c r="F1382" s="116" t="n">
        <v>14</v>
      </c>
      <c r="G1382" s="168" t="n">
        <f aca="false">G1281</f>
        <v>0</v>
      </c>
      <c r="H1382" s="49" t="n">
        <f aca="false">IF($G1382&lt;&gt;"",G1382,"")</f>
        <v>0</v>
      </c>
      <c r="I1382" s="169"/>
      <c r="J1382" s="170"/>
      <c r="K1382" s="171" t="str">
        <f aca="false">IF($B1382&lt;&gt;"",IF(I1382,(INDEX(P$1324:Q$1327,MATCH(H1382,P$1324:P$1327),2)/I1382)*1000,0),"")</f>
        <v/>
      </c>
      <c r="L1382" s="171" t="str">
        <f aca="false">IF(Q$11&lt;&gt;"",IF($B1382&lt;&gt;"",K1382-J1382,""),"")</f>
        <v/>
      </c>
      <c r="M1382" s="172" t="str">
        <f aca="false">IF(B1382&lt;&gt;"",RANK(L1382,L$1324:L$1423),"")</f>
        <v/>
      </c>
      <c r="N1382" s="172" t="str">
        <f aca="false">IF(B1382&lt;&gt;"",'Classement Général'!BN69,"")</f>
        <v/>
      </c>
      <c r="O1382" s="172" t="str">
        <f aca="false">IF(B170&lt;&gt;"",'Calculs (M1..M20)'!A72,"")</f>
        <v/>
      </c>
      <c r="P1382" s="0"/>
      <c r="Q1382" s="0"/>
      <c r="R1382" s="0"/>
      <c r="S1382" s="0"/>
      <c r="T1382" s="0"/>
      <c r="U1382" s="0"/>
      <c r="V1382" s="0"/>
      <c r="AH1382" s="49" t="n">
        <f aca="false">IF($G1382&lt;&gt;"",AG1382,"")</f>
        <v>0</v>
      </c>
      <c r="AI1382" s="169"/>
      <c r="AJ1382" s="170"/>
    </row>
    <row r="1383" customFormat="false" ht="13" hidden="true" customHeight="false" outlineLevel="0" collapsed="false">
      <c r="A1383" s="0"/>
      <c r="B1383" s="167" t="str">
        <f aca="false">IF(B1282&lt;&gt;"",B1282,"")</f>
        <v/>
      </c>
      <c r="C1383" s="116" t="str">
        <f aca="false">IF(C1282&lt;&gt;"",C1282,"")</f>
        <v/>
      </c>
      <c r="D1383" s="116" t="str">
        <f aca="false">IF(D1282&lt;&gt;"",D1282,"")</f>
        <v/>
      </c>
      <c r="E1383" s="116" t="str">
        <f aca="false">IF(E1282&lt;&gt;"",E1282,"")</f>
        <v/>
      </c>
      <c r="F1383" s="116" t="n">
        <v>14</v>
      </c>
      <c r="G1383" s="168" t="n">
        <f aca="false">G1282</f>
        <v>0</v>
      </c>
      <c r="H1383" s="49" t="n">
        <f aca="false">IF($G1383&lt;&gt;"",G1383,"")</f>
        <v>0</v>
      </c>
      <c r="I1383" s="169"/>
      <c r="J1383" s="170"/>
      <c r="K1383" s="171" t="str">
        <f aca="false">IF($B1383&lt;&gt;"",IF(I1383,(INDEX(P$1324:Q$1327,MATCH(H1383,P$1324:P$1327),2)/I1383)*1000,0),"")</f>
        <v/>
      </c>
      <c r="L1383" s="171" t="str">
        <f aca="false">IF(Q$11&lt;&gt;"",IF($B1383&lt;&gt;"",K1383-J1383,""),"")</f>
        <v/>
      </c>
      <c r="M1383" s="172" t="str">
        <f aca="false">IF(B1383&lt;&gt;"",RANK(L1383,L$1324:L$1423),"")</f>
        <v/>
      </c>
      <c r="N1383" s="172" t="str">
        <f aca="false">IF(B1383&lt;&gt;"",'Classement Général'!BN70,"")</f>
        <v/>
      </c>
      <c r="O1383" s="172" t="str">
        <f aca="false">IF(B171&lt;&gt;"",'Calculs (M1..M20)'!A73,"")</f>
        <v/>
      </c>
      <c r="P1383" s="0"/>
      <c r="Q1383" s="0"/>
      <c r="R1383" s="0"/>
      <c r="S1383" s="0"/>
      <c r="T1383" s="0"/>
      <c r="U1383" s="0"/>
      <c r="V1383" s="0"/>
      <c r="AH1383" s="49" t="n">
        <f aca="false">IF($G1383&lt;&gt;"",AG1383,"")</f>
        <v>0</v>
      </c>
      <c r="AI1383" s="169"/>
      <c r="AJ1383" s="170"/>
    </row>
    <row r="1384" customFormat="false" ht="13" hidden="true" customHeight="false" outlineLevel="0" collapsed="false">
      <c r="A1384" s="0"/>
      <c r="B1384" s="167" t="str">
        <f aca="false">IF(B1283&lt;&gt;"",B1283,"")</f>
        <v/>
      </c>
      <c r="C1384" s="116" t="str">
        <f aca="false">IF(C1283&lt;&gt;"",C1283,"")</f>
        <v/>
      </c>
      <c r="D1384" s="116" t="str">
        <f aca="false">IF(D1283&lt;&gt;"",D1283,"")</f>
        <v/>
      </c>
      <c r="E1384" s="116" t="str">
        <f aca="false">IF(E1283&lt;&gt;"",E1283,"")</f>
        <v/>
      </c>
      <c r="F1384" s="116" t="n">
        <v>14</v>
      </c>
      <c r="G1384" s="168" t="n">
        <f aca="false">G1283</f>
        <v>0</v>
      </c>
      <c r="H1384" s="49" t="n">
        <f aca="false">IF($G1384&lt;&gt;"",G1384,"")</f>
        <v>0</v>
      </c>
      <c r="I1384" s="169"/>
      <c r="J1384" s="170"/>
      <c r="K1384" s="171" t="str">
        <f aca="false">IF($B1384&lt;&gt;"",IF(I1384,(INDEX(P$1324:Q$1327,MATCH(H1384,P$1324:P$1327),2)/I1384)*1000,0),"")</f>
        <v/>
      </c>
      <c r="L1384" s="171" t="str">
        <f aca="false">IF(Q$11&lt;&gt;"",IF($B1384&lt;&gt;"",K1384-J1384,""),"")</f>
        <v/>
      </c>
      <c r="M1384" s="172" t="str">
        <f aca="false">IF(B1384&lt;&gt;"",RANK(L1384,L$1324:L$1423),"")</f>
        <v/>
      </c>
      <c r="N1384" s="172" t="str">
        <f aca="false">IF(B1384&lt;&gt;"",'Classement Général'!BN71,"")</f>
        <v/>
      </c>
      <c r="O1384" s="172" t="str">
        <f aca="false">IF(B172&lt;&gt;"",'Calculs (M1..M20)'!A74,"")</f>
        <v/>
      </c>
      <c r="P1384" s="0"/>
      <c r="Q1384" s="0"/>
      <c r="R1384" s="0"/>
      <c r="S1384" s="0"/>
      <c r="T1384" s="0"/>
      <c r="U1384" s="0"/>
      <c r="V1384" s="0"/>
      <c r="AH1384" s="49" t="n">
        <f aca="false">IF($G1384&lt;&gt;"",AG1384,"")</f>
        <v>0</v>
      </c>
      <c r="AI1384" s="169"/>
      <c r="AJ1384" s="170"/>
    </row>
    <row r="1385" customFormat="false" ht="13" hidden="true" customHeight="false" outlineLevel="0" collapsed="false">
      <c r="A1385" s="0"/>
      <c r="B1385" s="167" t="str">
        <f aca="false">IF(B1284&lt;&gt;"",B1284,"")</f>
        <v/>
      </c>
      <c r="C1385" s="116" t="str">
        <f aca="false">IF(C1284&lt;&gt;"",C1284,"")</f>
        <v/>
      </c>
      <c r="D1385" s="116" t="str">
        <f aca="false">IF(D1284&lt;&gt;"",D1284,"")</f>
        <v/>
      </c>
      <c r="E1385" s="116" t="str">
        <f aca="false">IF(E1284&lt;&gt;"",E1284,"")</f>
        <v/>
      </c>
      <c r="F1385" s="116" t="n">
        <v>14</v>
      </c>
      <c r="G1385" s="168" t="n">
        <f aca="false">G1284</f>
        <v>0</v>
      </c>
      <c r="H1385" s="49" t="n">
        <f aca="false">IF($G1385&lt;&gt;"",G1385,"")</f>
        <v>0</v>
      </c>
      <c r="I1385" s="169"/>
      <c r="J1385" s="170"/>
      <c r="K1385" s="171" t="str">
        <f aca="false">IF($B1385&lt;&gt;"",IF(I1385,(INDEX(P$1324:Q$1327,MATCH(H1385,P$1324:P$1327),2)/I1385)*1000,0),"")</f>
        <v/>
      </c>
      <c r="L1385" s="171" t="str">
        <f aca="false">IF(Q$11&lt;&gt;"",IF($B1385&lt;&gt;"",K1385-J1385,""),"")</f>
        <v/>
      </c>
      <c r="M1385" s="172" t="str">
        <f aca="false">IF(B1385&lt;&gt;"",RANK(L1385,L$1324:L$1423),"")</f>
        <v/>
      </c>
      <c r="N1385" s="172" t="str">
        <f aca="false">IF(B1385&lt;&gt;"",'Classement Général'!BN72,"")</f>
        <v/>
      </c>
      <c r="O1385" s="172" t="str">
        <f aca="false">IF(B173&lt;&gt;"",'Calculs (M1..M20)'!A75,"")</f>
        <v/>
      </c>
      <c r="P1385" s="0"/>
      <c r="Q1385" s="0"/>
      <c r="R1385" s="0"/>
      <c r="S1385" s="0"/>
      <c r="T1385" s="0"/>
      <c r="U1385" s="0"/>
      <c r="V1385" s="0"/>
      <c r="AH1385" s="49" t="n">
        <f aca="false">IF($G1385&lt;&gt;"",AG1385,"")</f>
        <v>0</v>
      </c>
      <c r="AI1385" s="169"/>
      <c r="AJ1385" s="170"/>
    </row>
    <row r="1386" customFormat="false" ht="13" hidden="true" customHeight="false" outlineLevel="0" collapsed="false">
      <c r="A1386" s="0"/>
      <c r="B1386" s="167" t="str">
        <f aca="false">IF(B1285&lt;&gt;"",B1285,"")</f>
        <v/>
      </c>
      <c r="C1386" s="116" t="str">
        <f aca="false">IF(C1285&lt;&gt;"",C1285,"")</f>
        <v/>
      </c>
      <c r="D1386" s="116" t="str">
        <f aca="false">IF(D1285&lt;&gt;"",D1285,"")</f>
        <v/>
      </c>
      <c r="E1386" s="116" t="str">
        <f aca="false">IF(E1285&lt;&gt;"",E1285,"")</f>
        <v/>
      </c>
      <c r="F1386" s="116" t="n">
        <v>14</v>
      </c>
      <c r="G1386" s="168" t="n">
        <f aca="false">G1285</f>
        <v>0</v>
      </c>
      <c r="H1386" s="49" t="n">
        <f aca="false">IF($G1386&lt;&gt;"",G1386,"")</f>
        <v>0</v>
      </c>
      <c r="I1386" s="169"/>
      <c r="J1386" s="170"/>
      <c r="K1386" s="171" t="str">
        <f aca="false">IF($B1386&lt;&gt;"",IF(I1386,(INDEX(P$1324:Q$1327,MATCH(H1386,P$1324:P$1327),2)/I1386)*1000,0),"")</f>
        <v/>
      </c>
      <c r="L1386" s="171" t="str">
        <f aca="false">IF(Q$11&lt;&gt;"",IF($B1386&lt;&gt;"",K1386-J1386,""),"")</f>
        <v/>
      </c>
      <c r="M1386" s="172" t="str">
        <f aca="false">IF(B1386&lt;&gt;"",RANK(L1386,L$1324:L$1423),"")</f>
        <v/>
      </c>
      <c r="N1386" s="172" t="str">
        <f aca="false">IF(B1386&lt;&gt;"",'Classement Général'!BN73,"")</f>
        <v/>
      </c>
      <c r="O1386" s="172" t="str">
        <f aca="false">IF(B174&lt;&gt;"",'Calculs (M1..M20)'!A76,"")</f>
        <v/>
      </c>
      <c r="P1386" s="0"/>
      <c r="Q1386" s="0"/>
      <c r="R1386" s="0"/>
      <c r="S1386" s="0"/>
      <c r="T1386" s="0"/>
      <c r="U1386" s="0"/>
      <c r="V1386" s="0"/>
      <c r="AH1386" s="49" t="n">
        <f aca="false">IF($G1386&lt;&gt;"",AG1386,"")</f>
        <v>0</v>
      </c>
      <c r="AI1386" s="169"/>
      <c r="AJ1386" s="170"/>
    </row>
    <row r="1387" customFormat="false" ht="13" hidden="true" customHeight="false" outlineLevel="0" collapsed="false">
      <c r="A1387" s="0"/>
      <c r="B1387" s="167" t="str">
        <f aca="false">IF(B1286&lt;&gt;"",B1286,"")</f>
        <v/>
      </c>
      <c r="C1387" s="116" t="str">
        <f aca="false">IF(C1286&lt;&gt;"",C1286,"")</f>
        <v/>
      </c>
      <c r="D1387" s="116" t="str">
        <f aca="false">IF(D1286&lt;&gt;"",D1286,"")</f>
        <v/>
      </c>
      <c r="E1387" s="116" t="str">
        <f aca="false">IF(E1286&lt;&gt;"",E1286,"")</f>
        <v/>
      </c>
      <c r="F1387" s="116" t="n">
        <v>14</v>
      </c>
      <c r="G1387" s="168" t="n">
        <f aca="false">G1286</f>
        <v>0</v>
      </c>
      <c r="H1387" s="49" t="n">
        <f aca="false">IF($G1387&lt;&gt;"",G1387,"")</f>
        <v>0</v>
      </c>
      <c r="I1387" s="169"/>
      <c r="J1387" s="170"/>
      <c r="K1387" s="171" t="str">
        <f aca="false">IF($B1387&lt;&gt;"",IF(I1387,(INDEX(P$1324:Q$1327,MATCH(H1387,P$1324:P$1327),2)/I1387)*1000,0),"")</f>
        <v/>
      </c>
      <c r="L1387" s="171" t="str">
        <f aca="false">IF(Q$11&lt;&gt;"",IF($B1387&lt;&gt;"",K1387-J1387,""),"")</f>
        <v/>
      </c>
      <c r="M1387" s="172" t="str">
        <f aca="false">IF(B1387&lt;&gt;"",RANK(L1387,L$1324:L$1423),"")</f>
        <v/>
      </c>
      <c r="N1387" s="172" t="str">
        <f aca="false">IF(B1387&lt;&gt;"",'Classement Général'!BN74,"")</f>
        <v/>
      </c>
      <c r="O1387" s="172" t="str">
        <f aca="false">IF(B175&lt;&gt;"",'Calculs (M1..M20)'!A77,"")</f>
        <v/>
      </c>
      <c r="P1387" s="0"/>
      <c r="Q1387" s="0"/>
      <c r="R1387" s="0"/>
      <c r="S1387" s="0"/>
      <c r="T1387" s="0"/>
      <c r="U1387" s="0"/>
      <c r="V1387" s="0"/>
      <c r="AH1387" s="49" t="n">
        <f aca="false">IF($G1387&lt;&gt;"",AG1387,"")</f>
        <v>0</v>
      </c>
      <c r="AI1387" s="169"/>
      <c r="AJ1387" s="170"/>
    </row>
    <row r="1388" customFormat="false" ht="13" hidden="true" customHeight="false" outlineLevel="0" collapsed="false">
      <c r="A1388" s="0"/>
      <c r="B1388" s="167" t="str">
        <f aca="false">IF(B1287&lt;&gt;"",B1287,"")</f>
        <v/>
      </c>
      <c r="C1388" s="116" t="str">
        <f aca="false">IF(C1287&lt;&gt;"",C1287,"")</f>
        <v/>
      </c>
      <c r="D1388" s="116" t="str">
        <f aca="false">IF(D1287&lt;&gt;"",D1287,"")</f>
        <v/>
      </c>
      <c r="E1388" s="116" t="str">
        <f aca="false">IF(E1287&lt;&gt;"",E1287,"")</f>
        <v/>
      </c>
      <c r="F1388" s="116" t="n">
        <v>14</v>
      </c>
      <c r="G1388" s="168" t="n">
        <f aca="false">G1287</f>
        <v>0</v>
      </c>
      <c r="H1388" s="49" t="n">
        <f aca="false">IF($G1388&lt;&gt;"",G1388,"")</f>
        <v>0</v>
      </c>
      <c r="I1388" s="169"/>
      <c r="J1388" s="170"/>
      <c r="K1388" s="171" t="str">
        <f aca="false">IF($B1388&lt;&gt;"",IF(I1388,(INDEX(P$1324:Q$1327,MATCH(H1388,P$1324:P$1327),2)/I1388)*1000,0),"")</f>
        <v/>
      </c>
      <c r="L1388" s="171" t="str">
        <f aca="false">IF(Q$11&lt;&gt;"",IF($B1388&lt;&gt;"",K1388-J1388,""),"")</f>
        <v/>
      </c>
      <c r="M1388" s="172" t="str">
        <f aca="false">IF(B1388&lt;&gt;"",RANK(L1388,L$1324:L$1423),"")</f>
        <v/>
      </c>
      <c r="N1388" s="172" t="str">
        <f aca="false">IF(B1388&lt;&gt;"",'Classement Général'!BN75,"")</f>
        <v/>
      </c>
      <c r="O1388" s="172" t="str">
        <f aca="false">IF(B176&lt;&gt;"",'Calculs (M1..M20)'!A78,"")</f>
        <v/>
      </c>
      <c r="P1388" s="0"/>
      <c r="Q1388" s="0"/>
      <c r="R1388" s="0"/>
      <c r="S1388" s="0"/>
      <c r="T1388" s="0"/>
      <c r="U1388" s="0"/>
      <c r="V1388" s="0"/>
      <c r="AH1388" s="49" t="n">
        <f aca="false">IF($G1388&lt;&gt;"",AG1388,"")</f>
        <v>0</v>
      </c>
      <c r="AI1388" s="169"/>
      <c r="AJ1388" s="170"/>
    </row>
    <row r="1389" customFormat="false" ht="13" hidden="true" customHeight="false" outlineLevel="0" collapsed="false">
      <c r="A1389" s="0"/>
      <c r="B1389" s="167" t="str">
        <f aca="false">IF(B1288&lt;&gt;"",B1288,"")</f>
        <v/>
      </c>
      <c r="C1389" s="116" t="str">
        <f aca="false">IF(C1288&lt;&gt;"",C1288,"")</f>
        <v/>
      </c>
      <c r="D1389" s="116" t="str">
        <f aca="false">IF(D1288&lt;&gt;"",D1288,"")</f>
        <v/>
      </c>
      <c r="E1389" s="116" t="str">
        <f aca="false">IF(E1288&lt;&gt;"",E1288,"")</f>
        <v/>
      </c>
      <c r="F1389" s="116" t="n">
        <v>14</v>
      </c>
      <c r="G1389" s="168" t="n">
        <f aca="false">G1288</f>
        <v>0</v>
      </c>
      <c r="H1389" s="49" t="n">
        <f aca="false">IF($G1389&lt;&gt;"",G1389,"")</f>
        <v>0</v>
      </c>
      <c r="I1389" s="169"/>
      <c r="J1389" s="170"/>
      <c r="K1389" s="171" t="str">
        <f aca="false">IF($B1389&lt;&gt;"",IF(I1389,(INDEX(P$1324:Q$1327,MATCH(H1389,P$1324:P$1327),2)/I1389)*1000,0),"")</f>
        <v/>
      </c>
      <c r="L1389" s="171" t="str">
        <f aca="false">IF(Q$11&lt;&gt;"",IF($B1389&lt;&gt;"",K1389-J1389,""),"")</f>
        <v/>
      </c>
      <c r="M1389" s="172" t="str">
        <f aca="false">IF(B1389&lt;&gt;"",RANK(L1389,L$1324:L$1423),"")</f>
        <v/>
      </c>
      <c r="N1389" s="172" t="str">
        <f aca="false">IF(B1389&lt;&gt;"",'Classement Général'!BN76,"")</f>
        <v/>
      </c>
      <c r="O1389" s="172" t="str">
        <f aca="false">IF(B177&lt;&gt;"",'Calculs (M1..M20)'!A79,"")</f>
        <v/>
      </c>
      <c r="P1389" s="0"/>
      <c r="Q1389" s="0"/>
      <c r="R1389" s="0"/>
      <c r="S1389" s="0"/>
      <c r="T1389" s="0"/>
      <c r="U1389" s="0"/>
      <c r="V1389" s="0"/>
      <c r="AH1389" s="49" t="n">
        <f aca="false">IF($G1389&lt;&gt;"",AG1389,"")</f>
        <v>0</v>
      </c>
      <c r="AI1389" s="169"/>
      <c r="AJ1389" s="170"/>
    </row>
    <row r="1390" customFormat="false" ht="13" hidden="true" customHeight="false" outlineLevel="0" collapsed="false">
      <c r="A1390" s="0"/>
      <c r="B1390" s="167" t="str">
        <f aca="false">IF(B1289&lt;&gt;"",B1289,"")</f>
        <v/>
      </c>
      <c r="C1390" s="116" t="str">
        <f aca="false">IF(C1289&lt;&gt;"",C1289,"")</f>
        <v/>
      </c>
      <c r="D1390" s="116" t="str">
        <f aca="false">IF(D1289&lt;&gt;"",D1289,"")</f>
        <v/>
      </c>
      <c r="E1390" s="116" t="str">
        <f aca="false">IF(E1289&lt;&gt;"",E1289,"")</f>
        <v/>
      </c>
      <c r="F1390" s="116" t="n">
        <v>14</v>
      </c>
      <c r="G1390" s="168" t="n">
        <f aca="false">G1289</f>
        <v>0</v>
      </c>
      <c r="H1390" s="49" t="n">
        <f aca="false">IF($G1390&lt;&gt;"",G1390,"")</f>
        <v>0</v>
      </c>
      <c r="I1390" s="169"/>
      <c r="J1390" s="170"/>
      <c r="K1390" s="171" t="str">
        <f aca="false">IF($B1390&lt;&gt;"",IF(I1390,(INDEX(P$1324:Q$1327,MATCH(H1390,P$1324:P$1327),2)/I1390)*1000,0),"")</f>
        <v/>
      </c>
      <c r="L1390" s="171" t="str">
        <f aca="false">IF(Q$11&lt;&gt;"",IF($B1390&lt;&gt;"",K1390-J1390,""),"")</f>
        <v/>
      </c>
      <c r="M1390" s="172" t="str">
        <f aca="false">IF(B1390&lt;&gt;"",RANK(L1390,L$1324:L$1423),"")</f>
        <v/>
      </c>
      <c r="N1390" s="172" t="str">
        <f aca="false">IF(B1390&lt;&gt;"",'Classement Général'!BN77,"")</f>
        <v/>
      </c>
      <c r="O1390" s="172" t="str">
        <f aca="false">IF(B178&lt;&gt;"",'Calculs (M1..M20)'!A80,"")</f>
        <v/>
      </c>
      <c r="P1390" s="0"/>
      <c r="Q1390" s="0"/>
      <c r="R1390" s="0"/>
      <c r="S1390" s="0"/>
      <c r="T1390" s="0"/>
      <c r="U1390" s="0"/>
      <c r="V1390" s="0"/>
      <c r="AH1390" s="49" t="n">
        <f aca="false">IF($G1390&lt;&gt;"",AG1390,"")</f>
        <v>0</v>
      </c>
      <c r="AI1390" s="169"/>
      <c r="AJ1390" s="170"/>
    </row>
    <row r="1391" customFormat="false" ht="13" hidden="true" customHeight="false" outlineLevel="0" collapsed="false">
      <c r="A1391" s="0"/>
      <c r="B1391" s="167" t="str">
        <f aca="false">IF(B1290&lt;&gt;"",B1290,"")</f>
        <v/>
      </c>
      <c r="C1391" s="116" t="str">
        <f aca="false">IF(C1290&lt;&gt;"",C1290,"")</f>
        <v/>
      </c>
      <c r="D1391" s="116" t="str">
        <f aca="false">IF(D1290&lt;&gt;"",D1290,"")</f>
        <v/>
      </c>
      <c r="E1391" s="116" t="str">
        <f aca="false">IF(E1290&lt;&gt;"",E1290,"")</f>
        <v/>
      </c>
      <c r="F1391" s="116" t="n">
        <v>14</v>
      </c>
      <c r="G1391" s="168" t="n">
        <f aca="false">G1290</f>
        <v>0</v>
      </c>
      <c r="H1391" s="49" t="n">
        <f aca="false">IF($G1391&lt;&gt;"",G1391,"")</f>
        <v>0</v>
      </c>
      <c r="I1391" s="169"/>
      <c r="J1391" s="170"/>
      <c r="K1391" s="171" t="str">
        <f aca="false">IF($B1391&lt;&gt;"",IF(I1391,(INDEX(P$1324:Q$1327,MATCH(H1391,P$1324:P$1327),2)/I1391)*1000,0),"")</f>
        <v/>
      </c>
      <c r="L1391" s="171" t="str">
        <f aca="false">IF(Q$11&lt;&gt;"",IF($B1391&lt;&gt;"",K1391-J1391,""),"")</f>
        <v/>
      </c>
      <c r="M1391" s="172" t="str">
        <f aca="false">IF(B1391&lt;&gt;"",RANK(L1391,L$1324:L$1423),"")</f>
        <v/>
      </c>
      <c r="N1391" s="172" t="str">
        <f aca="false">IF(B1391&lt;&gt;"",'Classement Général'!BN78,"")</f>
        <v/>
      </c>
      <c r="O1391" s="172" t="str">
        <f aca="false">IF(B179&lt;&gt;"",'Calculs (M1..M20)'!A81,"")</f>
        <v/>
      </c>
      <c r="P1391" s="0"/>
      <c r="Q1391" s="0"/>
      <c r="R1391" s="0"/>
      <c r="S1391" s="0"/>
      <c r="T1391" s="0"/>
      <c r="U1391" s="0"/>
      <c r="V1391" s="0"/>
      <c r="AH1391" s="49" t="n">
        <f aca="false">IF($G1391&lt;&gt;"",AG1391,"")</f>
        <v>0</v>
      </c>
      <c r="AI1391" s="169"/>
      <c r="AJ1391" s="170"/>
    </row>
    <row r="1392" customFormat="false" ht="13" hidden="true" customHeight="false" outlineLevel="0" collapsed="false">
      <c r="A1392" s="0"/>
      <c r="B1392" s="167" t="str">
        <f aca="false">IF(B1291&lt;&gt;"",B1291,"")</f>
        <v/>
      </c>
      <c r="C1392" s="116" t="str">
        <f aca="false">IF(C1291&lt;&gt;"",C1291,"")</f>
        <v/>
      </c>
      <c r="D1392" s="116" t="str">
        <f aca="false">IF(D1291&lt;&gt;"",D1291,"")</f>
        <v/>
      </c>
      <c r="E1392" s="116" t="str">
        <f aca="false">IF(E1291&lt;&gt;"",E1291,"")</f>
        <v/>
      </c>
      <c r="F1392" s="116" t="n">
        <v>14</v>
      </c>
      <c r="G1392" s="168" t="n">
        <f aca="false">G1291</f>
        <v>0</v>
      </c>
      <c r="H1392" s="49" t="n">
        <f aca="false">IF($G1392&lt;&gt;"",G1392,"")</f>
        <v>0</v>
      </c>
      <c r="I1392" s="169"/>
      <c r="J1392" s="170"/>
      <c r="K1392" s="171" t="str">
        <f aca="false">IF($B1392&lt;&gt;"",IF(I1392,(INDEX(P$1324:Q$1327,MATCH(H1392,P$1324:P$1327),2)/I1392)*1000,0),"")</f>
        <v/>
      </c>
      <c r="L1392" s="171" t="str">
        <f aca="false">IF(Q$11&lt;&gt;"",IF($B1392&lt;&gt;"",K1392-J1392,""),"")</f>
        <v/>
      </c>
      <c r="M1392" s="172" t="str">
        <f aca="false">IF(B1392&lt;&gt;"",RANK(L1392,L$1324:L$1423),"")</f>
        <v/>
      </c>
      <c r="N1392" s="172" t="str">
        <f aca="false">IF(B1392&lt;&gt;"",'Classement Général'!BN79,"")</f>
        <v/>
      </c>
      <c r="O1392" s="172" t="str">
        <f aca="false">IF(B180&lt;&gt;"",'Calculs (M1..M20)'!A82,"")</f>
        <v/>
      </c>
      <c r="P1392" s="0"/>
      <c r="Q1392" s="0"/>
      <c r="R1392" s="0"/>
      <c r="S1392" s="0"/>
      <c r="T1392" s="0"/>
      <c r="U1392" s="0"/>
      <c r="V1392" s="0"/>
      <c r="AH1392" s="49" t="n">
        <f aca="false">IF($G1392&lt;&gt;"",AG1392,"")</f>
        <v>0</v>
      </c>
      <c r="AI1392" s="169"/>
      <c r="AJ1392" s="170"/>
    </row>
    <row r="1393" customFormat="false" ht="13" hidden="true" customHeight="false" outlineLevel="0" collapsed="false">
      <c r="A1393" s="0"/>
      <c r="B1393" s="167" t="str">
        <f aca="false">IF(B1292&lt;&gt;"",B1292,"")</f>
        <v/>
      </c>
      <c r="C1393" s="116" t="str">
        <f aca="false">IF(C1292&lt;&gt;"",C1292,"")</f>
        <v/>
      </c>
      <c r="D1393" s="116" t="str">
        <f aca="false">IF(D1292&lt;&gt;"",D1292,"")</f>
        <v/>
      </c>
      <c r="E1393" s="116" t="str">
        <f aca="false">IF(E1292&lt;&gt;"",E1292,"")</f>
        <v/>
      </c>
      <c r="F1393" s="116" t="n">
        <v>14</v>
      </c>
      <c r="G1393" s="168" t="n">
        <f aca="false">G1292</f>
        <v>0</v>
      </c>
      <c r="H1393" s="49" t="n">
        <f aca="false">IF($G1393&lt;&gt;"",G1393,"")</f>
        <v>0</v>
      </c>
      <c r="I1393" s="169"/>
      <c r="J1393" s="170"/>
      <c r="K1393" s="171" t="str">
        <f aca="false">IF($B1393&lt;&gt;"",IF(I1393,(INDEX(P$1324:Q$1327,MATCH(H1393,P$1324:P$1327),2)/I1393)*1000,0),"")</f>
        <v/>
      </c>
      <c r="L1393" s="171" t="str">
        <f aca="false">IF(Q$11&lt;&gt;"",IF($B1393&lt;&gt;"",K1393-J1393,""),"")</f>
        <v/>
      </c>
      <c r="M1393" s="172" t="str">
        <f aca="false">IF(B1393&lt;&gt;"",RANK(L1393,L$1324:L$1423),"")</f>
        <v/>
      </c>
      <c r="N1393" s="172" t="str">
        <f aca="false">IF(B1393&lt;&gt;"",'Classement Général'!BN80,"")</f>
        <v/>
      </c>
      <c r="O1393" s="172" t="str">
        <f aca="false">IF(B181&lt;&gt;"",'Calculs (M1..M20)'!A83,"")</f>
        <v/>
      </c>
      <c r="P1393" s="0"/>
      <c r="Q1393" s="0"/>
      <c r="R1393" s="0"/>
      <c r="S1393" s="0"/>
      <c r="T1393" s="0"/>
      <c r="U1393" s="0"/>
      <c r="V1393" s="0"/>
      <c r="AH1393" s="49" t="n">
        <f aca="false">IF($G1393&lt;&gt;"",AG1393,"")</f>
        <v>0</v>
      </c>
      <c r="AI1393" s="169"/>
      <c r="AJ1393" s="170"/>
    </row>
    <row r="1394" customFormat="false" ht="13" hidden="true" customHeight="false" outlineLevel="0" collapsed="false">
      <c r="A1394" s="0"/>
      <c r="B1394" s="167" t="str">
        <f aca="false">IF(B1293&lt;&gt;"",B1293,"")</f>
        <v/>
      </c>
      <c r="C1394" s="116" t="str">
        <f aca="false">IF(C1293&lt;&gt;"",C1293,"")</f>
        <v/>
      </c>
      <c r="D1394" s="116" t="str">
        <f aca="false">IF(D1293&lt;&gt;"",D1293,"")</f>
        <v/>
      </c>
      <c r="E1394" s="116" t="str">
        <f aca="false">IF(E1293&lt;&gt;"",E1293,"")</f>
        <v/>
      </c>
      <c r="F1394" s="116" t="n">
        <v>14</v>
      </c>
      <c r="G1394" s="168" t="n">
        <f aca="false">G1293</f>
        <v>0</v>
      </c>
      <c r="H1394" s="49" t="n">
        <f aca="false">IF($G1394&lt;&gt;"",G1394,"")</f>
        <v>0</v>
      </c>
      <c r="I1394" s="169"/>
      <c r="J1394" s="170"/>
      <c r="K1394" s="171" t="str">
        <f aca="false">IF($B1394&lt;&gt;"",IF(I1394,(INDEX(P$1324:Q$1327,MATCH(H1394,P$1324:P$1327),2)/I1394)*1000,0),"")</f>
        <v/>
      </c>
      <c r="L1394" s="171" t="str">
        <f aca="false">IF(Q$11&lt;&gt;"",IF($B1394&lt;&gt;"",K1394-J1394,""),"")</f>
        <v/>
      </c>
      <c r="M1394" s="172" t="str">
        <f aca="false">IF(B1394&lt;&gt;"",RANK(L1394,L$1324:L$1423),"")</f>
        <v/>
      </c>
      <c r="N1394" s="172" t="str">
        <f aca="false">IF(B1394&lt;&gt;"",'Classement Général'!BN81,"")</f>
        <v/>
      </c>
      <c r="O1394" s="172" t="str">
        <f aca="false">IF(B182&lt;&gt;"",'Calculs (M1..M20)'!A84,"")</f>
        <v/>
      </c>
      <c r="P1394" s="0"/>
      <c r="Q1394" s="0"/>
      <c r="R1394" s="0"/>
      <c r="S1394" s="0"/>
      <c r="T1394" s="0"/>
      <c r="U1394" s="0"/>
      <c r="V1394" s="0"/>
      <c r="AH1394" s="49" t="n">
        <f aca="false">IF($G1394&lt;&gt;"",AG1394,"")</f>
        <v>0</v>
      </c>
      <c r="AI1394" s="169"/>
      <c r="AJ1394" s="170"/>
    </row>
    <row r="1395" customFormat="false" ht="13" hidden="true" customHeight="false" outlineLevel="0" collapsed="false">
      <c r="A1395" s="0"/>
      <c r="B1395" s="167" t="str">
        <f aca="false">IF(B1294&lt;&gt;"",B1294,"")</f>
        <v/>
      </c>
      <c r="C1395" s="116" t="str">
        <f aca="false">IF(C1294&lt;&gt;"",C1294,"")</f>
        <v/>
      </c>
      <c r="D1395" s="116" t="str">
        <f aca="false">IF(D1294&lt;&gt;"",D1294,"")</f>
        <v/>
      </c>
      <c r="E1395" s="116" t="str">
        <f aca="false">IF(E1294&lt;&gt;"",E1294,"")</f>
        <v/>
      </c>
      <c r="F1395" s="116" t="n">
        <v>14</v>
      </c>
      <c r="G1395" s="168" t="n">
        <f aca="false">G1294</f>
        <v>0</v>
      </c>
      <c r="H1395" s="49" t="n">
        <f aca="false">IF($G1395&lt;&gt;"",G1395,"")</f>
        <v>0</v>
      </c>
      <c r="I1395" s="169"/>
      <c r="J1395" s="170"/>
      <c r="K1395" s="171" t="str">
        <f aca="false">IF($B1395&lt;&gt;"",IF(I1395,(INDEX(P$1324:Q$1327,MATCH(H1395,P$1324:P$1327),2)/I1395)*1000,0),"")</f>
        <v/>
      </c>
      <c r="L1395" s="171" t="str">
        <f aca="false">IF(Q$11&lt;&gt;"",IF($B1395&lt;&gt;"",K1395-J1395,""),"")</f>
        <v/>
      </c>
      <c r="M1395" s="172" t="str">
        <f aca="false">IF(B1395&lt;&gt;"",RANK(L1395,L$1324:L$1423),"")</f>
        <v/>
      </c>
      <c r="N1395" s="172" t="str">
        <f aca="false">IF(B1395&lt;&gt;"",'Classement Général'!BN82,"")</f>
        <v/>
      </c>
      <c r="O1395" s="172" t="str">
        <f aca="false">IF(B183&lt;&gt;"",'Calculs (M1..M20)'!A85,"")</f>
        <v/>
      </c>
      <c r="P1395" s="0"/>
      <c r="Q1395" s="0"/>
      <c r="R1395" s="0"/>
      <c r="S1395" s="0"/>
      <c r="T1395" s="0"/>
      <c r="U1395" s="0"/>
      <c r="V1395" s="0"/>
      <c r="AH1395" s="49" t="n">
        <f aca="false">IF($G1395&lt;&gt;"",AG1395,"")</f>
        <v>0</v>
      </c>
      <c r="AI1395" s="169"/>
      <c r="AJ1395" s="170"/>
    </row>
    <row r="1396" customFormat="false" ht="13" hidden="true" customHeight="false" outlineLevel="0" collapsed="false">
      <c r="A1396" s="0"/>
      <c r="B1396" s="167" t="str">
        <f aca="false">IF(B1295&lt;&gt;"",B1295,"")</f>
        <v/>
      </c>
      <c r="C1396" s="116" t="str">
        <f aca="false">IF(C1295&lt;&gt;"",C1295,"")</f>
        <v/>
      </c>
      <c r="D1396" s="116" t="str">
        <f aca="false">IF(D1295&lt;&gt;"",D1295,"")</f>
        <v/>
      </c>
      <c r="E1396" s="116" t="str">
        <f aca="false">IF(E1295&lt;&gt;"",E1295,"")</f>
        <v/>
      </c>
      <c r="F1396" s="116" t="n">
        <v>14</v>
      </c>
      <c r="G1396" s="168" t="n">
        <f aca="false">G1295</f>
        <v>0</v>
      </c>
      <c r="H1396" s="49" t="n">
        <f aca="false">IF($G1396&lt;&gt;"",G1396,"")</f>
        <v>0</v>
      </c>
      <c r="I1396" s="169"/>
      <c r="J1396" s="170"/>
      <c r="K1396" s="171" t="str">
        <f aca="false">IF($B1396&lt;&gt;"",IF(I1396,(INDEX(P$1324:Q$1327,MATCH(H1396,P$1324:P$1327),2)/I1396)*1000,0),"")</f>
        <v/>
      </c>
      <c r="L1396" s="171" t="str">
        <f aca="false">IF(Q$11&lt;&gt;"",IF($B1396&lt;&gt;"",K1396-J1396,""),"")</f>
        <v/>
      </c>
      <c r="M1396" s="172" t="str">
        <f aca="false">IF(B1396&lt;&gt;"",RANK(L1396,L$1324:L$1423),"")</f>
        <v/>
      </c>
      <c r="N1396" s="172" t="str">
        <f aca="false">IF(B1396&lt;&gt;"",'Classement Général'!BN83,"")</f>
        <v/>
      </c>
      <c r="O1396" s="172" t="str">
        <f aca="false">IF(B184&lt;&gt;"",'Calculs (M1..M20)'!A86,"")</f>
        <v/>
      </c>
      <c r="P1396" s="0"/>
      <c r="Q1396" s="0"/>
      <c r="R1396" s="0"/>
      <c r="S1396" s="0"/>
      <c r="T1396" s="0"/>
      <c r="U1396" s="0"/>
      <c r="V1396" s="0"/>
      <c r="AH1396" s="49" t="n">
        <f aca="false">IF($G1396&lt;&gt;"",AG1396,"")</f>
        <v>0</v>
      </c>
      <c r="AI1396" s="169"/>
      <c r="AJ1396" s="170"/>
    </row>
    <row r="1397" customFormat="false" ht="13" hidden="true" customHeight="false" outlineLevel="0" collapsed="false">
      <c r="A1397" s="0"/>
      <c r="B1397" s="167" t="str">
        <f aca="false">IF(B1296&lt;&gt;"",B1296,"")</f>
        <v/>
      </c>
      <c r="C1397" s="116" t="str">
        <f aca="false">IF(C1296&lt;&gt;"",C1296,"")</f>
        <v/>
      </c>
      <c r="D1397" s="116" t="str">
        <f aca="false">IF(D1296&lt;&gt;"",D1296,"")</f>
        <v/>
      </c>
      <c r="E1397" s="116" t="str">
        <f aca="false">IF(E1296&lt;&gt;"",E1296,"")</f>
        <v/>
      </c>
      <c r="F1397" s="116" t="n">
        <v>14</v>
      </c>
      <c r="G1397" s="168" t="n">
        <f aca="false">G1296</f>
        <v>0</v>
      </c>
      <c r="H1397" s="49" t="n">
        <f aca="false">IF($G1397&lt;&gt;"",G1397,"")</f>
        <v>0</v>
      </c>
      <c r="I1397" s="169"/>
      <c r="J1397" s="170"/>
      <c r="K1397" s="171" t="str">
        <f aca="false">IF($B1397&lt;&gt;"",IF(I1397,(INDEX(P$1324:Q$1327,MATCH(H1397,P$1324:P$1327),2)/I1397)*1000,0),"")</f>
        <v/>
      </c>
      <c r="L1397" s="171" t="str">
        <f aca="false">IF(Q$11&lt;&gt;"",IF($B1397&lt;&gt;"",K1397-J1397,""),"")</f>
        <v/>
      </c>
      <c r="M1397" s="172" t="str">
        <f aca="false">IF(B1397&lt;&gt;"",RANK(L1397,L$1324:L$1423),"")</f>
        <v/>
      </c>
      <c r="N1397" s="172" t="str">
        <f aca="false">IF(B1397&lt;&gt;"",'Classement Général'!BN84,"")</f>
        <v/>
      </c>
      <c r="O1397" s="172" t="str">
        <f aca="false">IF(B185&lt;&gt;"",'Calculs (M1..M20)'!A87,"")</f>
        <v/>
      </c>
      <c r="P1397" s="0"/>
      <c r="Q1397" s="0"/>
      <c r="R1397" s="0"/>
      <c r="S1397" s="0"/>
      <c r="T1397" s="0"/>
      <c r="U1397" s="0"/>
      <c r="V1397" s="0"/>
      <c r="AH1397" s="49" t="n">
        <f aca="false">IF($G1397&lt;&gt;"",AG1397,"")</f>
        <v>0</v>
      </c>
      <c r="AI1397" s="169"/>
      <c r="AJ1397" s="170"/>
    </row>
    <row r="1398" customFormat="false" ht="13" hidden="true" customHeight="false" outlineLevel="0" collapsed="false">
      <c r="A1398" s="0"/>
      <c r="B1398" s="167" t="str">
        <f aca="false">IF(B1297&lt;&gt;"",B1297,"")</f>
        <v/>
      </c>
      <c r="C1398" s="116" t="str">
        <f aca="false">IF(C1297&lt;&gt;"",C1297,"")</f>
        <v/>
      </c>
      <c r="D1398" s="116" t="str">
        <f aca="false">IF(D1297&lt;&gt;"",D1297,"")</f>
        <v/>
      </c>
      <c r="E1398" s="116" t="str">
        <f aca="false">IF(E1297&lt;&gt;"",E1297,"")</f>
        <v/>
      </c>
      <c r="F1398" s="116" t="n">
        <v>14</v>
      </c>
      <c r="G1398" s="168" t="n">
        <f aca="false">G1297</f>
        <v>0</v>
      </c>
      <c r="H1398" s="49" t="n">
        <f aca="false">IF($G1398&lt;&gt;"",G1398,"")</f>
        <v>0</v>
      </c>
      <c r="I1398" s="169"/>
      <c r="J1398" s="170"/>
      <c r="K1398" s="171" t="str">
        <f aca="false">IF($B1398&lt;&gt;"",IF(I1398,(INDEX(P$1324:Q$1327,MATCH(H1398,P$1324:P$1327),2)/I1398)*1000,0),"")</f>
        <v/>
      </c>
      <c r="L1398" s="171" t="str">
        <f aca="false">IF(Q$11&lt;&gt;"",IF($B1398&lt;&gt;"",K1398-J1398,""),"")</f>
        <v/>
      </c>
      <c r="M1398" s="172" t="str">
        <f aca="false">IF(B1398&lt;&gt;"",RANK(L1398,L$1324:L$1423),"")</f>
        <v/>
      </c>
      <c r="N1398" s="172" t="str">
        <f aca="false">IF(B1398&lt;&gt;"",'Classement Général'!BN85,"")</f>
        <v/>
      </c>
      <c r="O1398" s="172" t="str">
        <f aca="false">IF(B186&lt;&gt;"",'Calculs (M1..M20)'!A88,"")</f>
        <v/>
      </c>
      <c r="P1398" s="0"/>
      <c r="Q1398" s="0"/>
      <c r="R1398" s="0"/>
      <c r="S1398" s="0"/>
      <c r="T1398" s="0"/>
      <c r="U1398" s="0"/>
      <c r="V1398" s="0"/>
      <c r="AH1398" s="49" t="n">
        <f aca="false">IF($G1398&lt;&gt;"",AG1398,"")</f>
        <v>0</v>
      </c>
      <c r="AI1398" s="169"/>
      <c r="AJ1398" s="170"/>
    </row>
    <row r="1399" customFormat="false" ht="13" hidden="true" customHeight="false" outlineLevel="0" collapsed="false">
      <c r="A1399" s="0"/>
      <c r="B1399" s="167" t="str">
        <f aca="false">IF(B1298&lt;&gt;"",B1298,"")</f>
        <v/>
      </c>
      <c r="C1399" s="116" t="str">
        <f aca="false">IF(C1298&lt;&gt;"",C1298,"")</f>
        <v/>
      </c>
      <c r="D1399" s="116" t="str">
        <f aca="false">IF(D1298&lt;&gt;"",D1298,"")</f>
        <v/>
      </c>
      <c r="E1399" s="116" t="str">
        <f aca="false">IF(E1298&lt;&gt;"",E1298,"")</f>
        <v/>
      </c>
      <c r="F1399" s="116" t="n">
        <v>14</v>
      </c>
      <c r="G1399" s="168" t="n">
        <f aca="false">G1298</f>
        <v>0</v>
      </c>
      <c r="H1399" s="49" t="n">
        <f aca="false">IF($G1399&lt;&gt;"",G1399,"")</f>
        <v>0</v>
      </c>
      <c r="I1399" s="169"/>
      <c r="J1399" s="170"/>
      <c r="K1399" s="171" t="str">
        <f aca="false">IF($B1399&lt;&gt;"",IF(I1399,(INDEX(P$1324:Q$1327,MATCH(H1399,P$1324:P$1327),2)/I1399)*1000,0),"")</f>
        <v/>
      </c>
      <c r="L1399" s="171" t="str">
        <f aca="false">IF(Q$11&lt;&gt;"",IF($B1399&lt;&gt;"",K1399-J1399,""),"")</f>
        <v/>
      </c>
      <c r="M1399" s="172" t="str">
        <f aca="false">IF(B1399&lt;&gt;"",RANK(L1399,L$1324:L$1423),"")</f>
        <v/>
      </c>
      <c r="N1399" s="172" t="str">
        <f aca="false">IF(B1399&lt;&gt;"",'Classement Général'!BN86,"")</f>
        <v/>
      </c>
      <c r="O1399" s="172" t="str">
        <f aca="false">IF(B187&lt;&gt;"",'Calculs (M1..M20)'!A89,"")</f>
        <v/>
      </c>
      <c r="P1399" s="0"/>
      <c r="Q1399" s="0"/>
      <c r="R1399" s="0"/>
      <c r="S1399" s="0"/>
      <c r="T1399" s="0"/>
      <c r="U1399" s="0"/>
      <c r="V1399" s="0"/>
      <c r="AH1399" s="49" t="n">
        <f aca="false">IF($G1399&lt;&gt;"",AG1399,"")</f>
        <v>0</v>
      </c>
      <c r="AI1399" s="169"/>
      <c r="AJ1399" s="170"/>
    </row>
    <row r="1400" customFormat="false" ht="13" hidden="true" customHeight="false" outlineLevel="0" collapsed="false">
      <c r="A1400" s="0"/>
      <c r="B1400" s="167" t="str">
        <f aca="false">IF(B1299&lt;&gt;"",B1299,"")</f>
        <v/>
      </c>
      <c r="C1400" s="116" t="str">
        <f aca="false">IF(C1299&lt;&gt;"",C1299,"")</f>
        <v/>
      </c>
      <c r="D1400" s="116" t="str">
        <f aca="false">IF(D1299&lt;&gt;"",D1299,"")</f>
        <v/>
      </c>
      <c r="E1400" s="116" t="str">
        <f aca="false">IF(E1299&lt;&gt;"",E1299,"")</f>
        <v/>
      </c>
      <c r="F1400" s="116" t="n">
        <v>14</v>
      </c>
      <c r="G1400" s="168" t="n">
        <f aca="false">G1299</f>
        <v>0</v>
      </c>
      <c r="H1400" s="49" t="n">
        <f aca="false">IF($G1400&lt;&gt;"",G1400,"")</f>
        <v>0</v>
      </c>
      <c r="I1400" s="169"/>
      <c r="J1400" s="170"/>
      <c r="K1400" s="171" t="str">
        <f aca="false">IF($B1400&lt;&gt;"",IF(I1400,(INDEX(P$1324:Q$1327,MATCH(H1400,P$1324:P$1327),2)/I1400)*1000,0),"")</f>
        <v/>
      </c>
      <c r="L1400" s="171" t="str">
        <f aca="false">IF(Q$11&lt;&gt;"",IF($B1400&lt;&gt;"",K1400-J1400,""),"")</f>
        <v/>
      </c>
      <c r="M1400" s="172" t="str">
        <f aca="false">IF(B1400&lt;&gt;"",RANK(L1400,L$1324:L$1423),"")</f>
        <v/>
      </c>
      <c r="N1400" s="172" t="str">
        <f aca="false">IF(B1400&lt;&gt;"",'Classement Général'!BN87,"")</f>
        <v/>
      </c>
      <c r="O1400" s="172" t="str">
        <f aca="false">IF(B188&lt;&gt;"",'Calculs (M1..M20)'!A90,"")</f>
        <v/>
      </c>
      <c r="P1400" s="0"/>
      <c r="Q1400" s="0"/>
      <c r="R1400" s="0"/>
      <c r="S1400" s="0"/>
      <c r="T1400" s="0"/>
      <c r="U1400" s="0"/>
      <c r="V1400" s="0"/>
      <c r="AH1400" s="49" t="n">
        <f aca="false">IF($G1400&lt;&gt;"",AG1400,"")</f>
        <v>0</v>
      </c>
      <c r="AI1400" s="169"/>
      <c r="AJ1400" s="170"/>
    </row>
    <row r="1401" customFormat="false" ht="13" hidden="true" customHeight="false" outlineLevel="0" collapsed="false">
      <c r="A1401" s="0"/>
      <c r="B1401" s="167" t="str">
        <f aca="false">IF(B1300&lt;&gt;"",B1300,"")</f>
        <v/>
      </c>
      <c r="C1401" s="116" t="str">
        <f aca="false">IF(C1300&lt;&gt;"",C1300,"")</f>
        <v/>
      </c>
      <c r="D1401" s="116" t="str">
        <f aca="false">IF(D1300&lt;&gt;"",D1300,"")</f>
        <v/>
      </c>
      <c r="E1401" s="116" t="str">
        <f aca="false">IF(E1300&lt;&gt;"",E1300,"")</f>
        <v/>
      </c>
      <c r="F1401" s="116" t="n">
        <v>14</v>
      </c>
      <c r="G1401" s="168" t="n">
        <f aca="false">G1300</f>
        <v>0</v>
      </c>
      <c r="H1401" s="49" t="n">
        <f aca="false">IF($G1401&lt;&gt;"",G1401,"")</f>
        <v>0</v>
      </c>
      <c r="I1401" s="169"/>
      <c r="J1401" s="170"/>
      <c r="K1401" s="171" t="str">
        <f aca="false">IF($B1401&lt;&gt;"",IF(I1401,(INDEX(P$1324:Q$1327,MATCH(H1401,P$1324:P$1327),2)/I1401)*1000,0),"")</f>
        <v/>
      </c>
      <c r="L1401" s="171" t="str">
        <f aca="false">IF(Q$11&lt;&gt;"",IF($B1401&lt;&gt;"",K1401-J1401,""),"")</f>
        <v/>
      </c>
      <c r="M1401" s="172" t="str">
        <f aca="false">IF(B1401&lt;&gt;"",RANK(L1401,L$1324:L$1423),"")</f>
        <v/>
      </c>
      <c r="N1401" s="172" t="str">
        <f aca="false">IF(B1401&lt;&gt;"",'Classement Général'!BN88,"")</f>
        <v/>
      </c>
      <c r="O1401" s="172" t="str">
        <f aca="false">IF(B189&lt;&gt;"",'Calculs (M1..M20)'!A91,"")</f>
        <v/>
      </c>
      <c r="P1401" s="0"/>
      <c r="Q1401" s="0"/>
      <c r="R1401" s="0"/>
      <c r="S1401" s="0"/>
      <c r="T1401" s="0"/>
      <c r="U1401" s="0"/>
      <c r="V1401" s="0"/>
      <c r="AH1401" s="49" t="n">
        <f aca="false">IF($G1401&lt;&gt;"",AG1401,"")</f>
        <v>0</v>
      </c>
      <c r="AI1401" s="169"/>
      <c r="AJ1401" s="170"/>
    </row>
    <row r="1402" customFormat="false" ht="13" hidden="true" customHeight="false" outlineLevel="0" collapsed="false">
      <c r="A1402" s="0"/>
      <c r="B1402" s="167" t="str">
        <f aca="false">IF(B1301&lt;&gt;"",B1301,"")</f>
        <v/>
      </c>
      <c r="C1402" s="116" t="str">
        <f aca="false">IF(C1301&lt;&gt;"",C1301,"")</f>
        <v/>
      </c>
      <c r="D1402" s="116" t="str">
        <f aca="false">IF(D1301&lt;&gt;"",D1301,"")</f>
        <v/>
      </c>
      <c r="E1402" s="116" t="str">
        <f aca="false">IF(E1301&lt;&gt;"",E1301,"")</f>
        <v/>
      </c>
      <c r="F1402" s="116" t="n">
        <v>14</v>
      </c>
      <c r="G1402" s="168" t="n">
        <f aca="false">G1301</f>
        <v>0</v>
      </c>
      <c r="H1402" s="49" t="n">
        <f aca="false">IF($G1402&lt;&gt;"",G1402,"")</f>
        <v>0</v>
      </c>
      <c r="I1402" s="169"/>
      <c r="J1402" s="170"/>
      <c r="K1402" s="171" t="str">
        <f aca="false">IF($B1402&lt;&gt;"",IF(I1402,(INDEX(P$1324:Q$1327,MATCH(H1402,P$1324:P$1327),2)/I1402)*1000,0),"")</f>
        <v/>
      </c>
      <c r="L1402" s="171" t="str">
        <f aca="false">IF(Q$11&lt;&gt;"",IF($B1402&lt;&gt;"",K1402-J1402,""),"")</f>
        <v/>
      </c>
      <c r="M1402" s="172" t="str">
        <f aca="false">IF(B1402&lt;&gt;"",RANK(L1402,L$1324:L$1423),"")</f>
        <v/>
      </c>
      <c r="N1402" s="172" t="str">
        <f aca="false">IF(B1402&lt;&gt;"",'Classement Général'!BN89,"")</f>
        <v/>
      </c>
      <c r="O1402" s="172" t="str">
        <f aca="false">IF(B190&lt;&gt;"",'Calculs (M1..M20)'!A92,"")</f>
        <v/>
      </c>
      <c r="P1402" s="0"/>
      <c r="Q1402" s="0"/>
      <c r="R1402" s="0"/>
      <c r="S1402" s="0"/>
      <c r="T1402" s="0"/>
      <c r="U1402" s="0"/>
      <c r="V1402" s="0"/>
      <c r="AH1402" s="49" t="n">
        <f aca="false">IF($G1402&lt;&gt;"",AG1402,"")</f>
        <v>0</v>
      </c>
      <c r="AI1402" s="169"/>
      <c r="AJ1402" s="170"/>
    </row>
    <row r="1403" customFormat="false" ht="13" hidden="true" customHeight="false" outlineLevel="0" collapsed="false">
      <c r="A1403" s="0"/>
      <c r="B1403" s="167" t="str">
        <f aca="false">IF(B1302&lt;&gt;"",B1302,"")</f>
        <v/>
      </c>
      <c r="C1403" s="116" t="str">
        <f aca="false">IF(C1302&lt;&gt;"",C1302,"")</f>
        <v/>
      </c>
      <c r="D1403" s="116" t="str">
        <f aca="false">IF(D1302&lt;&gt;"",D1302,"")</f>
        <v/>
      </c>
      <c r="E1403" s="116" t="str">
        <f aca="false">IF(E1302&lt;&gt;"",E1302,"")</f>
        <v/>
      </c>
      <c r="F1403" s="116" t="n">
        <v>14</v>
      </c>
      <c r="G1403" s="168" t="n">
        <f aca="false">G1302</f>
        <v>0</v>
      </c>
      <c r="H1403" s="49" t="n">
        <f aca="false">IF($G1403&lt;&gt;"",G1403,"")</f>
        <v>0</v>
      </c>
      <c r="I1403" s="169"/>
      <c r="J1403" s="170"/>
      <c r="K1403" s="171" t="str">
        <f aca="false">IF($B1403&lt;&gt;"",IF(I1403,(INDEX(P$1324:Q$1327,MATCH(H1403,P$1324:P$1327),2)/I1403)*1000,0),"")</f>
        <v/>
      </c>
      <c r="L1403" s="171" t="str">
        <f aca="false">IF(Q$11&lt;&gt;"",IF($B1403&lt;&gt;"",K1403-J1403,""),"")</f>
        <v/>
      </c>
      <c r="M1403" s="172" t="str">
        <f aca="false">IF(B1403&lt;&gt;"",RANK(L1403,L$1324:L$1423),"")</f>
        <v/>
      </c>
      <c r="N1403" s="172" t="str">
        <f aca="false">IF(B1403&lt;&gt;"",'Classement Général'!BN90,"")</f>
        <v/>
      </c>
      <c r="O1403" s="172" t="str">
        <f aca="false">IF(B191&lt;&gt;"",'Calculs (M1..M20)'!A93,"")</f>
        <v/>
      </c>
      <c r="P1403" s="0"/>
      <c r="Q1403" s="0"/>
      <c r="R1403" s="0"/>
      <c r="S1403" s="0"/>
      <c r="T1403" s="0"/>
      <c r="U1403" s="0"/>
      <c r="V1403" s="0"/>
      <c r="AH1403" s="49" t="n">
        <f aca="false">IF($G1403&lt;&gt;"",AG1403,"")</f>
        <v>0</v>
      </c>
      <c r="AI1403" s="169"/>
      <c r="AJ1403" s="170"/>
    </row>
    <row r="1404" customFormat="false" ht="13" hidden="true" customHeight="false" outlineLevel="0" collapsed="false">
      <c r="A1404" s="0"/>
      <c r="B1404" s="167" t="str">
        <f aca="false">IF(B1303&lt;&gt;"",B1303,"")</f>
        <v/>
      </c>
      <c r="C1404" s="116" t="str">
        <f aca="false">IF(C1303&lt;&gt;"",C1303,"")</f>
        <v/>
      </c>
      <c r="D1404" s="116" t="str">
        <f aca="false">IF(D1303&lt;&gt;"",D1303,"")</f>
        <v/>
      </c>
      <c r="E1404" s="116" t="str">
        <f aca="false">IF(E1303&lt;&gt;"",E1303,"")</f>
        <v/>
      </c>
      <c r="F1404" s="116" t="n">
        <v>14</v>
      </c>
      <c r="G1404" s="168" t="n">
        <f aca="false">G1303</f>
        <v>0</v>
      </c>
      <c r="H1404" s="49" t="n">
        <f aca="false">IF($G1404&lt;&gt;"",G1404,"")</f>
        <v>0</v>
      </c>
      <c r="I1404" s="169"/>
      <c r="J1404" s="170"/>
      <c r="K1404" s="171" t="str">
        <f aca="false">IF($B1404&lt;&gt;"",IF(I1404,(INDEX(P$1324:Q$1327,MATCH(H1404,P$1324:P$1327),2)/I1404)*1000,0),"")</f>
        <v/>
      </c>
      <c r="L1404" s="171" t="str">
        <f aca="false">IF(Q$11&lt;&gt;"",IF($B1404&lt;&gt;"",K1404-J1404,""),"")</f>
        <v/>
      </c>
      <c r="M1404" s="172" t="str">
        <f aca="false">IF(B1404&lt;&gt;"",RANK(L1404,L$1324:L$1423),"")</f>
        <v/>
      </c>
      <c r="N1404" s="172" t="str">
        <f aca="false">IF(B1404&lt;&gt;"",'Classement Général'!BN91,"")</f>
        <v/>
      </c>
      <c r="O1404" s="172" t="str">
        <f aca="false">IF(B192&lt;&gt;"",'Calculs (M1..M20)'!A94,"")</f>
        <v/>
      </c>
      <c r="P1404" s="0"/>
      <c r="Q1404" s="0"/>
      <c r="R1404" s="0"/>
      <c r="S1404" s="0"/>
      <c r="T1404" s="0"/>
      <c r="U1404" s="0"/>
      <c r="V1404" s="0"/>
      <c r="AH1404" s="49" t="n">
        <f aca="false">IF($G1404&lt;&gt;"",AG1404,"")</f>
        <v>0</v>
      </c>
      <c r="AI1404" s="169"/>
      <c r="AJ1404" s="170"/>
    </row>
    <row r="1405" customFormat="false" ht="13" hidden="true" customHeight="false" outlineLevel="0" collapsed="false">
      <c r="A1405" s="0"/>
      <c r="B1405" s="167" t="str">
        <f aca="false">IF(B1304&lt;&gt;"",B1304,"")</f>
        <v/>
      </c>
      <c r="C1405" s="116" t="str">
        <f aca="false">IF(C1304&lt;&gt;"",C1304,"")</f>
        <v/>
      </c>
      <c r="D1405" s="116" t="str">
        <f aca="false">IF(D1304&lt;&gt;"",D1304,"")</f>
        <v/>
      </c>
      <c r="E1405" s="116" t="str">
        <f aca="false">IF(E1304&lt;&gt;"",E1304,"")</f>
        <v/>
      </c>
      <c r="F1405" s="116" t="n">
        <v>14</v>
      </c>
      <c r="G1405" s="168" t="n">
        <f aca="false">G1304</f>
        <v>0</v>
      </c>
      <c r="H1405" s="49" t="n">
        <f aca="false">IF($G1405&lt;&gt;"",G1405,"")</f>
        <v>0</v>
      </c>
      <c r="I1405" s="169"/>
      <c r="J1405" s="170"/>
      <c r="K1405" s="171" t="str">
        <f aca="false">IF($B1405&lt;&gt;"",IF(I1405,(INDEX(P$1324:Q$1327,MATCH(H1405,P$1324:P$1327),2)/I1405)*1000,0),"")</f>
        <v/>
      </c>
      <c r="L1405" s="171" t="str">
        <f aca="false">IF(Q$11&lt;&gt;"",IF($B1405&lt;&gt;"",K1405-J1405,""),"")</f>
        <v/>
      </c>
      <c r="M1405" s="172" t="str">
        <f aca="false">IF(B1405&lt;&gt;"",RANK(L1405,L$1324:L$1423),"")</f>
        <v/>
      </c>
      <c r="N1405" s="172" t="str">
        <f aca="false">IF(B1405&lt;&gt;"",'Classement Général'!BN92,"")</f>
        <v/>
      </c>
      <c r="O1405" s="172" t="str">
        <f aca="false">IF(B193&lt;&gt;"",'Calculs (M1..M20)'!A95,"")</f>
        <v/>
      </c>
      <c r="P1405" s="0"/>
      <c r="Q1405" s="0"/>
      <c r="R1405" s="0"/>
      <c r="S1405" s="0"/>
      <c r="T1405" s="0"/>
      <c r="U1405" s="0"/>
      <c r="V1405" s="0"/>
      <c r="AH1405" s="49" t="n">
        <f aca="false">IF($G1405&lt;&gt;"",AG1405,"")</f>
        <v>0</v>
      </c>
      <c r="AI1405" s="169"/>
      <c r="AJ1405" s="170"/>
    </row>
    <row r="1406" customFormat="false" ht="13" hidden="true" customHeight="false" outlineLevel="0" collapsed="false">
      <c r="A1406" s="0"/>
      <c r="B1406" s="167" t="str">
        <f aca="false">IF(B1305&lt;&gt;"",B1305,"")</f>
        <v/>
      </c>
      <c r="C1406" s="116" t="str">
        <f aca="false">IF(C1305&lt;&gt;"",C1305,"")</f>
        <v/>
      </c>
      <c r="D1406" s="116" t="str">
        <f aca="false">IF(D1305&lt;&gt;"",D1305,"")</f>
        <v/>
      </c>
      <c r="E1406" s="116" t="str">
        <f aca="false">IF(E1305&lt;&gt;"",E1305,"")</f>
        <v/>
      </c>
      <c r="F1406" s="116" t="n">
        <v>14</v>
      </c>
      <c r="G1406" s="168" t="n">
        <f aca="false">G1305</f>
        <v>0</v>
      </c>
      <c r="H1406" s="49" t="n">
        <f aca="false">IF($G1406&lt;&gt;"",G1406,"")</f>
        <v>0</v>
      </c>
      <c r="I1406" s="169"/>
      <c r="J1406" s="170"/>
      <c r="K1406" s="171" t="str">
        <f aca="false">IF($B1406&lt;&gt;"",IF(I1406,(INDEX(P$1324:Q$1327,MATCH(H1406,P$1324:P$1327),2)/I1406)*1000,0),"")</f>
        <v/>
      </c>
      <c r="L1406" s="171" t="str">
        <f aca="false">IF(Q$11&lt;&gt;"",IF($B1406&lt;&gt;"",K1406-J1406,""),"")</f>
        <v/>
      </c>
      <c r="M1406" s="172" t="str">
        <f aca="false">IF(B1406&lt;&gt;"",RANK(L1406,L$1324:L$1423),"")</f>
        <v/>
      </c>
      <c r="N1406" s="172" t="str">
        <f aca="false">IF(B1406&lt;&gt;"",'Classement Général'!BN93,"")</f>
        <v/>
      </c>
      <c r="O1406" s="172" t="str">
        <f aca="false">IF(B194&lt;&gt;"",'Calculs (M1..M20)'!A96,"")</f>
        <v/>
      </c>
      <c r="P1406" s="0"/>
      <c r="Q1406" s="0"/>
      <c r="R1406" s="0"/>
      <c r="S1406" s="0"/>
      <c r="T1406" s="0"/>
      <c r="U1406" s="0"/>
      <c r="V1406" s="0"/>
      <c r="AH1406" s="49" t="n">
        <f aca="false">IF($G1406&lt;&gt;"",AG1406,"")</f>
        <v>0</v>
      </c>
      <c r="AI1406" s="169"/>
      <c r="AJ1406" s="170"/>
    </row>
    <row r="1407" customFormat="false" ht="13" hidden="true" customHeight="false" outlineLevel="0" collapsed="false">
      <c r="A1407" s="0"/>
      <c r="B1407" s="167" t="str">
        <f aca="false">IF(B1306&lt;&gt;"",B1306,"")</f>
        <v/>
      </c>
      <c r="C1407" s="116" t="str">
        <f aca="false">IF(C1306&lt;&gt;"",C1306,"")</f>
        <v/>
      </c>
      <c r="D1407" s="116" t="str">
        <f aca="false">IF(D1306&lt;&gt;"",D1306,"")</f>
        <v/>
      </c>
      <c r="E1407" s="116" t="str">
        <f aca="false">IF(E1306&lt;&gt;"",E1306,"")</f>
        <v/>
      </c>
      <c r="F1407" s="116" t="n">
        <v>14</v>
      </c>
      <c r="G1407" s="168" t="n">
        <f aca="false">G1306</f>
        <v>0</v>
      </c>
      <c r="H1407" s="49" t="n">
        <f aca="false">IF($G1407&lt;&gt;"",G1407,"")</f>
        <v>0</v>
      </c>
      <c r="I1407" s="169"/>
      <c r="J1407" s="170"/>
      <c r="K1407" s="171" t="str">
        <f aca="false">IF($B1407&lt;&gt;"",IF(I1407,(INDEX(P$1324:Q$1327,MATCH(H1407,P$1324:P$1327),2)/I1407)*1000,0),"")</f>
        <v/>
      </c>
      <c r="L1407" s="171" t="str">
        <f aca="false">IF(Q$11&lt;&gt;"",IF($B1407&lt;&gt;"",K1407-J1407,""),"")</f>
        <v/>
      </c>
      <c r="M1407" s="172" t="str">
        <f aca="false">IF(B1407&lt;&gt;"",RANK(L1407,L$1324:L$1423),"")</f>
        <v/>
      </c>
      <c r="N1407" s="172" t="str">
        <f aca="false">IF(B1407&lt;&gt;"",'Classement Général'!BN94,"")</f>
        <v/>
      </c>
      <c r="O1407" s="172" t="str">
        <f aca="false">IF(B195&lt;&gt;"",'Calculs (M1..M20)'!A97,"")</f>
        <v/>
      </c>
      <c r="P1407" s="0"/>
      <c r="Q1407" s="0"/>
      <c r="R1407" s="0"/>
      <c r="S1407" s="0"/>
      <c r="T1407" s="0"/>
      <c r="U1407" s="0"/>
      <c r="V1407" s="0"/>
      <c r="AH1407" s="49" t="n">
        <f aca="false">IF($G1407&lt;&gt;"",AG1407,"")</f>
        <v>0</v>
      </c>
      <c r="AI1407" s="169"/>
      <c r="AJ1407" s="170"/>
    </row>
    <row r="1408" customFormat="false" ht="13" hidden="true" customHeight="false" outlineLevel="0" collapsed="false">
      <c r="A1408" s="0"/>
      <c r="B1408" s="167" t="str">
        <f aca="false">IF(B1307&lt;&gt;"",B1307,"")</f>
        <v/>
      </c>
      <c r="C1408" s="116" t="str">
        <f aca="false">IF(C1307&lt;&gt;"",C1307,"")</f>
        <v/>
      </c>
      <c r="D1408" s="116" t="str">
        <f aca="false">IF(D1307&lt;&gt;"",D1307,"")</f>
        <v/>
      </c>
      <c r="E1408" s="116" t="str">
        <f aca="false">IF(E1307&lt;&gt;"",E1307,"")</f>
        <v/>
      </c>
      <c r="F1408" s="116" t="n">
        <v>14</v>
      </c>
      <c r="G1408" s="168" t="n">
        <f aca="false">G1307</f>
        <v>0</v>
      </c>
      <c r="H1408" s="49" t="n">
        <f aca="false">IF($G1408&lt;&gt;"",G1408,"")</f>
        <v>0</v>
      </c>
      <c r="I1408" s="169"/>
      <c r="J1408" s="170"/>
      <c r="K1408" s="171" t="str">
        <f aca="false">IF($B1408&lt;&gt;"",IF(I1408,(INDEX(P$1324:Q$1327,MATCH(H1408,P$1324:P$1327),2)/I1408)*1000,0),"")</f>
        <v/>
      </c>
      <c r="L1408" s="171" t="str">
        <f aca="false">IF(Q$11&lt;&gt;"",IF($B1408&lt;&gt;"",K1408-J1408,""),"")</f>
        <v/>
      </c>
      <c r="M1408" s="172" t="str">
        <f aca="false">IF(B1408&lt;&gt;"",RANK(L1408,L$1324:L$1423),"")</f>
        <v/>
      </c>
      <c r="N1408" s="172" t="str">
        <f aca="false">IF(B1408&lt;&gt;"",'Classement Général'!BN95,"")</f>
        <v/>
      </c>
      <c r="O1408" s="172" t="str">
        <f aca="false">IF(B196&lt;&gt;"",'Calculs (M1..M20)'!A98,"")</f>
        <v/>
      </c>
      <c r="P1408" s="0"/>
      <c r="Q1408" s="0"/>
      <c r="R1408" s="0"/>
      <c r="S1408" s="0"/>
      <c r="T1408" s="0"/>
      <c r="U1408" s="0"/>
      <c r="V1408" s="0"/>
      <c r="AH1408" s="49" t="n">
        <f aca="false">IF($G1408&lt;&gt;"",AG1408,"")</f>
        <v>0</v>
      </c>
      <c r="AI1408" s="169"/>
      <c r="AJ1408" s="170"/>
    </row>
    <row r="1409" customFormat="false" ht="13" hidden="true" customHeight="false" outlineLevel="0" collapsed="false">
      <c r="A1409" s="0"/>
      <c r="B1409" s="167" t="str">
        <f aca="false">IF(B1308&lt;&gt;"",B1308,"")</f>
        <v/>
      </c>
      <c r="C1409" s="116" t="str">
        <f aca="false">IF(C1308&lt;&gt;"",C1308,"")</f>
        <v/>
      </c>
      <c r="D1409" s="116" t="str">
        <f aca="false">IF(D1308&lt;&gt;"",D1308,"")</f>
        <v/>
      </c>
      <c r="E1409" s="116" t="str">
        <f aca="false">IF(E1308&lt;&gt;"",E1308,"")</f>
        <v/>
      </c>
      <c r="F1409" s="116" t="n">
        <v>14</v>
      </c>
      <c r="G1409" s="168" t="n">
        <f aca="false">G1308</f>
        <v>0</v>
      </c>
      <c r="H1409" s="49" t="n">
        <f aca="false">IF($G1409&lt;&gt;"",G1409,"")</f>
        <v>0</v>
      </c>
      <c r="I1409" s="169"/>
      <c r="J1409" s="170"/>
      <c r="K1409" s="171" t="str">
        <f aca="false">IF($B1409&lt;&gt;"",IF(I1409,(INDEX(P$1324:Q$1327,MATCH(H1409,P$1324:P$1327),2)/I1409)*1000,0),"")</f>
        <v/>
      </c>
      <c r="L1409" s="171" t="str">
        <f aca="false">IF(Q$11&lt;&gt;"",IF($B1409&lt;&gt;"",K1409-J1409,""),"")</f>
        <v/>
      </c>
      <c r="M1409" s="172" t="str">
        <f aca="false">IF(B1409&lt;&gt;"",RANK(L1409,L$1324:L$1423),"")</f>
        <v/>
      </c>
      <c r="N1409" s="172" t="str">
        <f aca="false">IF(B1409&lt;&gt;"",'Classement Général'!BN96,"")</f>
        <v/>
      </c>
      <c r="O1409" s="172" t="str">
        <f aca="false">IF(B197&lt;&gt;"",'Calculs (M1..M20)'!A99,"")</f>
        <v/>
      </c>
      <c r="P1409" s="0"/>
      <c r="Q1409" s="0"/>
      <c r="R1409" s="0"/>
      <c r="S1409" s="0"/>
      <c r="T1409" s="0"/>
      <c r="U1409" s="0"/>
      <c r="V1409" s="0"/>
      <c r="AH1409" s="49" t="n">
        <f aca="false">IF($G1409&lt;&gt;"",AG1409,"")</f>
        <v>0</v>
      </c>
      <c r="AI1409" s="169"/>
      <c r="AJ1409" s="170"/>
    </row>
    <row r="1410" customFormat="false" ht="13" hidden="true" customHeight="false" outlineLevel="0" collapsed="false">
      <c r="A1410" s="0"/>
      <c r="B1410" s="167" t="str">
        <f aca="false">IF(B1309&lt;&gt;"",B1309,"")</f>
        <v/>
      </c>
      <c r="C1410" s="116" t="str">
        <f aca="false">IF(C1309&lt;&gt;"",C1309,"")</f>
        <v/>
      </c>
      <c r="D1410" s="116" t="str">
        <f aca="false">IF(D1309&lt;&gt;"",D1309,"")</f>
        <v/>
      </c>
      <c r="E1410" s="116" t="str">
        <f aca="false">IF(E1309&lt;&gt;"",E1309,"")</f>
        <v/>
      </c>
      <c r="F1410" s="116" t="n">
        <v>14</v>
      </c>
      <c r="G1410" s="168" t="n">
        <f aca="false">G1309</f>
        <v>0</v>
      </c>
      <c r="H1410" s="49" t="n">
        <f aca="false">IF($G1410&lt;&gt;"",G1410,"")</f>
        <v>0</v>
      </c>
      <c r="I1410" s="169"/>
      <c r="J1410" s="170"/>
      <c r="K1410" s="171" t="str">
        <f aca="false">IF($B1410&lt;&gt;"",IF(I1410,(INDEX(P$1324:Q$1327,MATCH(H1410,P$1324:P$1327),2)/I1410)*1000,0),"")</f>
        <v/>
      </c>
      <c r="L1410" s="171" t="str">
        <f aca="false">IF(Q$11&lt;&gt;"",IF($B1410&lt;&gt;"",K1410-J1410,""),"")</f>
        <v/>
      </c>
      <c r="M1410" s="172" t="str">
        <f aca="false">IF(B1410&lt;&gt;"",RANK(L1410,L$1324:L$1423),"")</f>
        <v/>
      </c>
      <c r="N1410" s="172" t="str">
        <f aca="false">IF(B1410&lt;&gt;"",'Classement Général'!BN97,"")</f>
        <v/>
      </c>
      <c r="O1410" s="172" t="str">
        <f aca="false">IF(B198&lt;&gt;"",'Calculs (M1..M20)'!A100,"")</f>
        <v/>
      </c>
      <c r="P1410" s="0"/>
      <c r="Q1410" s="0"/>
      <c r="R1410" s="0"/>
      <c r="S1410" s="0"/>
      <c r="T1410" s="0"/>
      <c r="U1410" s="0"/>
      <c r="V1410" s="0"/>
      <c r="AH1410" s="49" t="n">
        <f aca="false">IF($G1410&lt;&gt;"",AG1410,"")</f>
        <v>0</v>
      </c>
      <c r="AI1410" s="169"/>
      <c r="AJ1410" s="170"/>
    </row>
    <row r="1411" customFormat="false" ht="13" hidden="true" customHeight="false" outlineLevel="0" collapsed="false">
      <c r="A1411" s="0"/>
      <c r="B1411" s="167" t="str">
        <f aca="false">IF(B1310&lt;&gt;"",B1310,"")</f>
        <v/>
      </c>
      <c r="C1411" s="116" t="str">
        <f aca="false">IF(C1310&lt;&gt;"",C1310,"")</f>
        <v/>
      </c>
      <c r="D1411" s="116" t="str">
        <f aca="false">IF(D1310&lt;&gt;"",D1310,"")</f>
        <v/>
      </c>
      <c r="E1411" s="116" t="str">
        <f aca="false">IF(E1310&lt;&gt;"",E1310,"")</f>
        <v/>
      </c>
      <c r="F1411" s="116" t="n">
        <v>14</v>
      </c>
      <c r="G1411" s="168" t="n">
        <f aca="false">G1310</f>
        <v>0</v>
      </c>
      <c r="H1411" s="49" t="n">
        <f aca="false">IF($G1411&lt;&gt;"",G1411,"")</f>
        <v>0</v>
      </c>
      <c r="I1411" s="169"/>
      <c r="J1411" s="170"/>
      <c r="K1411" s="171" t="str">
        <f aca="false">IF($B1411&lt;&gt;"",IF(I1411,(INDEX(P$1324:Q$1327,MATCH(H1411,P$1324:P$1327),2)/I1411)*1000,0),"")</f>
        <v/>
      </c>
      <c r="L1411" s="171" t="str">
        <f aca="false">IF(Q$11&lt;&gt;"",IF($B1411&lt;&gt;"",K1411-J1411,""),"")</f>
        <v/>
      </c>
      <c r="M1411" s="172" t="str">
        <f aca="false">IF(B1411&lt;&gt;"",RANK(L1411,L$1324:L$1423),"")</f>
        <v/>
      </c>
      <c r="N1411" s="172" t="str">
        <f aca="false">IF(B1411&lt;&gt;"",'Classement Général'!BN98,"")</f>
        <v/>
      </c>
      <c r="O1411" s="172" t="str">
        <f aca="false">IF(B199&lt;&gt;"",'Calculs (M1..M20)'!A101,"")</f>
        <v/>
      </c>
      <c r="P1411" s="0"/>
      <c r="Q1411" s="0"/>
      <c r="R1411" s="0"/>
      <c r="S1411" s="0"/>
      <c r="T1411" s="0"/>
      <c r="U1411" s="0"/>
      <c r="V1411" s="0"/>
      <c r="AH1411" s="49" t="n">
        <f aca="false">IF($G1411&lt;&gt;"",AG1411,"")</f>
        <v>0</v>
      </c>
      <c r="AI1411" s="169"/>
      <c r="AJ1411" s="170"/>
    </row>
    <row r="1412" customFormat="false" ht="13" hidden="true" customHeight="false" outlineLevel="0" collapsed="false">
      <c r="A1412" s="0"/>
      <c r="B1412" s="167" t="str">
        <f aca="false">IF(B1311&lt;&gt;"",B1311,"")</f>
        <v/>
      </c>
      <c r="C1412" s="116" t="str">
        <f aca="false">IF(C1311&lt;&gt;"",C1311,"")</f>
        <v/>
      </c>
      <c r="D1412" s="116" t="str">
        <f aca="false">IF(D1311&lt;&gt;"",D1311,"")</f>
        <v/>
      </c>
      <c r="E1412" s="116" t="str">
        <f aca="false">IF(E1311&lt;&gt;"",E1311,"")</f>
        <v/>
      </c>
      <c r="F1412" s="116" t="n">
        <v>14</v>
      </c>
      <c r="G1412" s="168" t="n">
        <f aca="false">G1311</f>
        <v>0</v>
      </c>
      <c r="H1412" s="49" t="n">
        <f aca="false">IF($G1412&lt;&gt;"",G1412,"")</f>
        <v>0</v>
      </c>
      <c r="I1412" s="169"/>
      <c r="J1412" s="170"/>
      <c r="K1412" s="171" t="str">
        <f aca="false">IF($B1412&lt;&gt;"",IF(I1412,(INDEX(P$1324:Q$1327,MATCH(H1412,P$1324:P$1327),2)/I1412)*1000,0),"")</f>
        <v/>
      </c>
      <c r="L1412" s="171" t="str">
        <f aca="false">IF(Q$11&lt;&gt;"",IF($B1412&lt;&gt;"",K1412-J1412,""),"")</f>
        <v/>
      </c>
      <c r="M1412" s="172" t="str">
        <f aca="false">IF(B1412&lt;&gt;"",RANK(L1412,L$1324:L$1423),"")</f>
        <v/>
      </c>
      <c r="N1412" s="172" t="str">
        <f aca="false">IF(B1412&lt;&gt;"",'Classement Général'!BN99,"")</f>
        <v/>
      </c>
      <c r="O1412" s="172" t="str">
        <f aca="false">IF(B200&lt;&gt;"",'Calculs (M1..M20)'!A102,"")</f>
        <v/>
      </c>
      <c r="P1412" s="0"/>
      <c r="Q1412" s="0"/>
      <c r="R1412" s="0"/>
      <c r="S1412" s="0"/>
      <c r="T1412" s="0"/>
      <c r="U1412" s="0"/>
      <c r="V1412" s="0"/>
      <c r="AH1412" s="49" t="n">
        <f aca="false">IF($G1412&lt;&gt;"",AG1412,"")</f>
        <v>0</v>
      </c>
      <c r="AI1412" s="169"/>
      <c r="AJ1412" s="170"/>
    </row>
    <row r="1413" customFormat="false" ht="13" hidden="true" customHeight="false" outlineLevel="0" collapsed="false">
      <c r="A1413" s="0"/>
      <c r="B1413" s="167" t="str">
        <f aca="false">IF(B1312&lt;&gt;"",B1312,"")</f>
        <v/>
      </c>
      <c r="C1413" s="116" t="str">
        <f aca="false">IF(C1312&lt;&gt;"",C1312,"")</f>
        <v/>
      </c>
      <c r="D1413" s="116" t="str">
        <f aca="false">IF(D1312&lt;&gt;"",D1312,"")</f>
        <v/>
      </c>
      <c r="E1413" s="116" t="str">
        <f aca="false">IF(E1312&lt;&gt;"",E1312,"")</f>
        <v/>
      </c>
      <c r="F1413" s="116" t="n">
        <v>14</v>
      </c>
      <c r="G1413" s="168" t="n">
        <f aca="false">G1312</f>
        <v>0</v>
      </c>
      <c r="H1413" s="49" t="n">
        <f aca="false">IF($G1413&lt;&gt;"",G1413,"")</f>
        <v>0</v>
      </c>
      <c r="I1413" s="169"/>
      <c r="J1413" s="170"/>
      <c r="K1413" s="171" t="str">
        <f aca="false">IF($B1413&lt;&gt;"",IF(I1413,(INDEX(P$1324:Q$1327,MATCH(H1413,P$1324:P$1327),2)/I1413)*1000,0),"")</f>
        <v/>
      </c>
      <c r="L1413" s="171" t="str">
        <f aca="false">IF(Q$11&lt;&gt;"",IF($B1413&lt;&gt;"",K1413-J1413,""),"")</f>
        <v/>
      </c>
      <c r="M1413" s="172" t="str">
        <f aca="false">IF(B1413&lt;&gt;"",RANK(L1413,L$1324:L$1423),"")</f>
        <v/>
      </c>
      <c r="N1413" s="172" t="str">
        <f aca="false">IF(B1413&lt;&gt;"",'Classement Général'!BN100,"")</f>
        <v/>
      </c>
      <c r="O1413" s="172" t="str">
        <f aca="false">IF(B201&lt;&gt;"",'Calculs (M1..M20)'!A103,"")</f>
        <v/>
      </c>
      <c r="P1413" s="0"/>
      <c r="Q1413" s="0"/>
      <c r="R1413" s="0"/>
      <c r="S1413" s="0"/>
      <c r="T1413" s="0"/>
      <c r="U1413" s="0"/>
      <c r="V1413" s="0"/>
      <c r="AH1413" s="49" t="n">
        <f aca="false">IF($G1413&lt;&gt;"",AG1413,"")</f>
        <v>0</v>
      </c>
      <c r="AI1413" s="169"/>
      <c r="AJ1413" s="170"/>
    </row>
    <row r="1414" customFormat="false" ht="13" hidden="true" customHeight="false" outlineLevel="0" collapsed="false">
      <c r="A1414" s="0"/>
      <c r="B1414" s="167" t="str">
        <f aca="false">IF(B1313&lt;&gt;"",B1313,"")</f>
        <v/>
      </c>
      <c r="C1414" s="116" t="str">
        <f aca="false">IF(C1313&lt;&gt;"",C1313,"")</f>
        <v/>
      </c>
      <c r="D1414" s="116" t="str">
        <f aca="false">IF(D1313&lt;&gt;"",D1313,"")</f>
        <v/>
      </c>
      <c r="E1414" s="116" t="str">
        <f aca="false">IF(E1313&lt;&gt;"",E1313,"")</f>
        <v/>
      </c>
      <c r="F1414" s="116" t="n">
        <v>14</v>
      </c>
      <c r="G1414" s="168" t="n">
        <f aca="false">G1313</f>
        <v>0</v>
      </c>
      <c r="H1414" s="49" t="n">
        <f aca="false">IF($G1414&lt;&gt;"",G1414,"")</f>
        <v>0</v>
      </c>
      <c r="I1414" s="169"/>
      <c r="J1414" s="170"/>
      <c r="K1414" s="171" t="str">
        <f aca="false">IF($B1414&lt;&gt;"",IF(I1414,(INDEX(P$1324:Q$1327,MATCH(H1414,P$1324:P$1327),2)/I1414)*1000,0),"")</f>
        <v/>
      </c>
      <c r="L1414" s="171" t="str">
        <f aca="false">IF(Q$11&lt;&gt;"",IF($B1414&lt;&gt;"",K1414-J1414,""),"")</f>
        <v/>
      </c>
      <c r="M1414" s="172" t="str">
        <f aca="false">IF(B1414&lt;&gt;"",RANK(L1414,L$1324:L$1423),"")</f>
        <v/>
      </c>
      <c r="N1414" s="172" t="str">
        <f aca="false">IF(B1414&lt;&gt;"",'Classement Général'!BN101,"")</f>
        <v/>
      </c>
      <c r="O1414" s="172" t="str">
        <f aca="false">IF(B202&lt;&gt;"",'Calculs (M1..M20)'!A104,"")</f>
        <v/>
      </c>
      <c r="P1414" s="0"/>
      <c r="Q1414" s="0"/>
      <c r="R1414" s="0"/>
      <c r="S1414" s="0"/>
      <c r="T1414" s="0"/>
      <c r="U1414" s="0"/>
      <c r="V1414" s="0"/>
      <c r="AH1414" s="49" t="n">
        <f aca="false">IF($G1414&lt;&gt;"",AG1414,"")</f>
        <v>0</v>
      </c>
      <c r="AI1414" s="169"/>
      <c r="AJ1414" s="170"/>
    </row>
    <row r="1415" customFormat="false" ht="13" hidden="true" customHeight="false" outlineLevel="0" collapsed="false">
      <c r="A1415" s="0"/>
      <c r="B1415" s="167" t="str">
        <f aca="false">IF(B1314&lt;&gt;"",B1314,"")</f>
        <v/>
      </c>
      <c r="C1415" s="116" t="str">
        <f aca="false">IF(C1314&lt;&gt;"",C1314,"")</f>
        <v/>
      </c>
      <c r="D1415" s="116" t="str">
        <f aca="false">IF(D1314&lt;&gt;"",D1314,"")</f>
        <v/>
      </c>
      <c r="E1415" s="116" t="str">
        <f aca="false">IF(E1314&lt;&gt;"",E1314,"")</f>
        <v/>
      </c>
      <c r="F1415" s="116" t="n">
        <v>14</v>
      </c>
      <c r="G1415" s="168" t="n">
        <f aca="false">G1314</f>
        <v>0</v>
      </c>
      <c r="H1415" s="49" t="n">
        <f aca="false">IF($G1415&lt;&gt;"",G1415,"")</f>
        <v>0</v>
      </c>
      <c r="I1415" s="169"/>
      <c r="J1415" s="170"/>
      <c r="K1415" s="171" t="str">
        <f aca="false">IF($B1415&lt;&gt;"",IF(I1415,(INDEX(P$1324:Q$1327,MATCH(H1415,P$1324:P$1327),2)/I1415)*1000,0),"")</f>
        <v/>
      </c>
      <c r="L1415" s="171" t="str">
        <f aca="false">IF(Q$11&lt;&gt;"",IF($B1415&lt;&gt;"",K1415-J1415,""),"")</f>
        <v/>
      </c>
      <c r="M1415" s="172" t="str">
        <f aca="false">IF(B1415&lt;&gt;"",RANK(L1415,L$1324:L$1423),"")</f>
        <v/>
      </c>
      <c r="N1415" s="172" t="str">
        <f aca="false">IF(B1415&lt;&gt;"",'Classement Général'!BN102,"")</f>
        <v/>
      </c>
      <c r="O1415" s="172" t="str">
        <f aca="false">IF(B203&lt;&gt;"",'Calculs (M1..M20)'!A105,"")</f>
        <v/>
      </c>
      <c r="P1415" s="0"/>
      <c r="Q1415" s="0"/>
      <c r="R1415" s="0"/>
      <c r="S1415" s="0"/>
      <c r="T1415" s="0"/>
      <c r="U1415" s="0"/>
      <c r="V1415" s="0"/>
      <c r="AH1415" s="49" t="n">
        <f aca="false">IF($G1415&lt;&gt;"",AG1415,"")</f>
        <v>0</v>
      </c>
      <c r="AI1415" s="169"/>
      <c r="AJ1415" s="170"/>
    </row>
    <row r="1416" customFormat="false" ht="13" hidden="true" customHeight="false" outlineLevel="0" collapsed="false">
      <c r="A1416" s="0"/>
      <c r="B1416" s="167" t="str">
        <f aca="false">IF(B1315&lt;&gt;"",B1315,"")</f>
        <v/>
      </c>
      <c r="C1416" s="116" t="str">
        <f aca="false">IF(C1315&lt;&gt;"",C1315,"")</f>
        <v/>
      </c>
      <c r="D1416" s="116" t="str">
        <f aca="false">IF(D1315&lt;&gt;"",D1315,"")</f>
        <v/>
      </c>
      <c r="E1416" s="116" t="str">
        <f aca="false">IF(E1315&lt;&gt;"",E1315,"")</f>
        <v/>
      </c>
      <c r="F1416" s="116" t="n">
        <v>14</v>
      </c>
      <c r="G1416" s="168" t="n">
        <f aca="false">G1315</f>
        <v>0</v>
      </c>
      <c r="H1416" s="49" t="n">
        <f aca="false">IF($G1416&lt;&gt;"",G1416,"")</f>
        <v>0</v>
      </c>
      <c r="I1416" s="169"/>
      <c r="J1416" s="170"/>
      <c r="K1416" s="171" t="str">
        <f aca="false">IF($B1416&lt;&gt;"",IF(I1416,(INDEX(P$1324:Q$1327,MATCH(H1416,P$1324:P$1327),2)/I1416)*1000,0),"")</f>
        <v/>
      </c>
      <c r="L1416" s="171" t="str">
        <f aca="false">IF(Q$11&lt;&gt;"",IF($B1416&lt;&gt;"",K1416-J1416,""),"")</f>
        <v/>
      </c>
      <c r="M1416" s="172" t="str">
        <f aca="false">IF(B1416&lt;&gt;"",RANK(L1416,L$1324:L$1423),"")</f>
        <v/>
      </c>
      <c r="N1416" s="172" t="str">
        <f aca="false">IF(B1416&lt;&gt;"",'Classement Général'!BN103,"")</f>
        <v/>
      </c>
      <c r="O1416" s="172" t="str">
        <f aca="false">IF(B204&lt;&gt;"",'Calculs (M1..M20)'!A106,"")</f>
        <v/>
      </c>
      <c r="P1416" s="0"/>
      <c r="Q1416" s="0"/>
      <c r="R1416" s="0"/>
      <c r="S1416" s="0"/>
      <c r="T1416" s="0"/>
      <c r="U1416" s="0"/>
      <c r="V1416" s="0"/>
      <c r="AH1416" s="49" t="n">
        <f aca="false">IF($G1416&lt;&gt;"",AG1416,"")</f>
        <v>0</v>
      </c>
      <c r="AI1416" s="169"/>
      <c r="AJ1416" s="170"/>
    </row>
    <row r="1417" customFormat="false" ht="13" hidden="true" customHeight="false" outlineLevel="0" collapsed="false">
      <c r="A1417" s="0"/>
      <c r="B1417" s="167" t="str">
        <f aca="false">IF(B1316&lt;&gt;"",B1316,"")</f>
        <v/>
      </c>
      <c r="C1417" s="116" t="str">
        <f aca="false">IF(C1316&lt;&gt;"",C1316,"")</f>
        <v/>
      </c>
      <c r="D1417" s="116" t="str">
        <f aca="false">IF(D1316&lt;&gt;"",D1316,"")</f>
        <v/>
      </c>
      <c r="E1417" s="116" t="str">
        <f aca="false">IF(E1316&lt;&gt;"",E1316,"")</f>
        <v/>
      </c>
      <c r="F1417" s="116" t="n">
        <v>14</v>
      </c>
      <c r="G1417" s="168" t="n">
        <f aca="false">G1316</f>
        <v>0</v>
      </c>
      <c r="H1417" s="49" t="n">
        <f aca="false">IF($G1417&lt;&gt;"",G1417,"")</f>
        <v>0</v>
      </c>
      <c r="I1417" s="169"/>
      <c r="J1417" s="170"/>
      <c r="K1417" s="171" t="str">
        <f aca="false">IF($B1417&lt;&gt;"",IF(I1417,(INDEX(P$1324:Q$1327,MATCH(H1417,P$1324:P$1327),2)/I1417)*1000,0),"")</f>
        <v/>
      </c>
      <c r="L1417" s="171" t="str">
        <f aca="false">IF(Q$11&lt;&gt;"",IF($B1417&lt;&gt;"",K1417-J1417,""),"")</f>
        <v/>
      </c>
      <c r="M1417" s="172" t="str">
        <f aca="false">IF(B1417&lt;&gt;"",RANK(L1417,L$1324:L$1423),"")</f>
        <v/>
      </c>
      <c r="N1417" s="172" t="str">
        <f aca="false">IF(B1417&lt;&gt;"",'Classement Général'!BN104,"")</f>
        <v/>
      </c>
      <c r="O1417" s="172" t="str">
        <f aca="false">IF(B205&lt;&gt;"",'Calculs (M1..M20)'!A107,"")</f>
        <v/>
      </c>
      <c r="P1417" s="0"/>
      <c r="Q1417" s="0"/>
      <c r="R1417" s="0"/>
      <c r="S1417" s="0"/>
      <c r="T1417" s="0"/>
      <c r="U1417" s="0"/>
      <c r="V1417" s="0"/>
      <c r="AH1417" s="49" t="n">
        <f aca="false">IF($G1417&lt;&gt;"",AG1417,"")</f>
        <v>0</v>
      </c>
      <c r="AI1417" s="169"/>
      <c r="AJ1417" s="170"/>
    </row>
    <row r="1418" customFormat="false" ht="13" hidden="true" customHeight="false" outlineLevel="0" collapsed="false">
      <c r="A1418" s="0"/>
      <c r="B1418" s="167" t="str">
        <f aca="false">IF(B1317&lt;&gt;"",B1317,"")</f>
        <v/>
      </c>
      <c r="C1418" s="116" t="str">
        <f aca="false">IF(C1317&lt;&gt;"",C1317,"")</f>
        <v/>
      </c>
      <c r="D1418" s="116" t="str">
        <f aca="false">IF(D1317&lt;&gt;"",D1317,"")</f>
        <v/>
      </c>
      <c r="E1418" s="116" t="str">
        <f aca="false">IF(E1317&lt;&gt;"",E1317,"")</f>
        <v/>
      </c>
      <c r="F1418" s="116" t="n">
        <v>14</v>
      </c>
      <c r="G1418" s="168" t="n">
        <f aca="false">G1317</f>
        <v>0</v>
      </c>
      <c r="H1418" s="49" t="n">
        <f aca="false">IF($G1418&lt;&gt;"",G1418,"")</f>
        <v>0</v>
      </c>
      <c r="I1418" s="169"/>
      <c r="J1418" s="170"/>
      <c r="K1418" s="171" t="str">
        <f aca="false">IF($B1418&lt;&gt;"",IF(I1418,(INDEX(P$1324:Q$1327,MATCH(H1418,P$1324:P$1327),2)/I1418)*1000,0),"")</f>
        <v/>
      </c>
      <c r="L1418" s="171" t="str">
        <f aca="false">IF(Q$11&lt;&gt;"",IF($B1418&lt;&gt;"",K1418-J1418,""),"")</f>
        <v/>
      </c>
      <c r="M1418" s="172" t="str">
        <f aca="false">IF(B1418&lt;&gt;"",RANK(L1418,L$1324:L$1423),"")</f>
        <v/>
      </c>
      <c r="N1418" s="172" t="str">
        <f aca="false">IF(B1418&lt;&gt;"",'Classement Général'!BN105,"")</f>
        <v/>
      </c>
      <c r="O1418" s="172" t="str">
        <f aca="false">IF(B206&lt;&gt;"",'Calculs (M1..M20)'!A108,"")</f>
        <v/>
      </c>
      <c r="P1418" s="0"/>
      <c r="Q1418" s="0"/>
      <c r="R1418" s="0"/>
      <c r="S1418" s="0"/>
      <c r="T1418" s="0"/>
      <c r="U1418" s="0"/>
      <c r="V1418" s="0"/>
      <c r="AH1418" s="49" t="n">
        <f aca="false">IF($G1418&lt;&gt;"",AG1418,"")</f>
        <v>0</v>
      </c>
      <c r="AI1418" s="169"/>
      <c r="AJ1418" s="170"/>
    </row>
    <row r="1419" customFormat="false" ht="13" hidden="true" customHeight="false" outlineLevel="0" collapsed="false">
      <c r="A1419" s="0"/>
      <c r="B1419" s="167" t="str">
        <f aca="false">IF(B1318&lt;&gt;"",B1318,"")</f>
        <v/>
      </c>
      <c r="C1419" s="116" t="str">
        <f aca="false">IF(C1318&lt;&gt;"",C1318,"")</f>
        <v/>
      </c>
      <c r="D1419" s="116" t="str">
        <f aca="false">IF(D1318&lt;&gt;"",D1318,"")</f>
        <v/>
      </c>
      <c r="E1419" s="116" t="str">
        <f aca="false">IF(E1318&lt;&gt;"",E1318,"")</f>
        <v/>
      </c>
      <c r="F1419" s="116" t="n">
        <v>14</v>
      </c>
      <c r="G1419" s="168" t="n">
        <f aca="false">G1318</f>
        <v>0</v>
      </c>
      <c r="H1419" s="49" t="n">
        <f aca="false">IF($G1419&lt;&gt;"",G1419,"")</f>
        <v>0</v>
      </c>
      <c r="I1419" s="169"/>
      <c r="J1419" s="170"/>
      <c r="K1419" s="171" t="str">
        <f aca="false">IF($B1419&lt;&gt;"",IF(I1419,(INDEX(P$1324:Q$1327,MATCH(H1419,P$1324:P$1327),2)/I1419)*1000,0),"")</f>
        <v/>
      </c>
      <c r="L1419" s="171" t="str">
        <f aca="false">IF(Q$11&lt;&gt;"",IF($B1419&lt;&gt;"",K1419-J1419,""),"")</f>
        <v/>
      </c>
      <c r="M1419" s="172" t="str">
        <f aca="false">IF(B1419&lt;&gt;"",RANK(L1419,L$1324:L$1423),"")</f>
        <v/>
      </c>
      <c r="N1419" s="172" t="str">
        <f aca="false">IF(B1419&lt;&gt;"",'Classement Général'!BN106,"")</f>
        <v/>
      </c>
      <c r="O1419" s="172" t="str">
        <f aca="false">IF(B207&lt;&gt;"",'Calculs (M1..M20)'!A109,"")</f>
        <v/>
      </c>
      <c r="P1419" s="0"/>
      <c r="Q1419" s="0"/>
      <c r="R1419" s="0"/>
      <c r="S1419" s="0"/>
      <c r="T1419" s="0"/>
      <c r="U1419" s="0"/>
      <c r="V1419" s="0"/>
      <c r="AH1419" s="49" t="n">
        <f aca="false">IF($G1419&lt;&gt;"",AG1419,"")</f>
        <v>0</v>
      </c>
      <c r="AI1419" s="169"/>
      <c r="AJ1419" s="170"/>
    </row>
    <row r="1420" customFormat="false" ht="13" hidden="true" customHeight="false" outlineLevel="0" collapsed="false">
      <c r="A1420" s="0"/>
      <c r="B1420" s="167" t="str">
        <f aca="false">IF(B1319&lt;&gt;"",B1319,"")</f>
        <v/>
      </c>
      <c r="C1420" s="116" t="str">
        <f aca="false">IF(C1319&lt;&gt;"",C1319,"")</f>
        <v/>
      </c>
      <c r="D1420" s="116" t="str">
        <f aca="false">IF(D1319&lt;&gt;"",D1319,"")</f>
        <v/>
      </c>
      <c r="E1420" s="116" t="str">
        <f aca="false">IF(E1319&lt;&gt;"",E1319,"")</f>
        <v/>
      </c>
      <c r="F1420" s="116" t="n">
        <v>14</v>
      </c>
      <c r="G1420" s="168" t="n">
        <f aca="false">G1319</f>
        <v>0</v>
      </c>
      <c r="H1420" s="49" t="n">
        <f aca="false">IF($G1420&lt;&gt;"",G1420,"")</f>
        <v>0</v>
      </c>
      <c r="I1420" s="169"/>
      <c r="J1420" s="170"/>
      <c r="K1420" s="171" t="str">
        <f aca="false">IF($B1420&lt;&gt;"",IF(I1420,(INDEX(P$1324:Q$1327,MATCH(H1420,P$1324:P$1327),2)/I1420)*1000,0),"")</f>
        <v/>
      </c>
      <c r="L1420" s="171" t="str">
        <f aca="false">IF(Q$11&lt;&gt;"",IF($B1420&lt;&gt;"",K1420-J1420,""),"")</f>
        <v/>
      </c>
      <c r="M1420" s="172" t="str">
        <f aca="false">IF(B1420&lt;&gt;"",RANK(L1420,L$1324:L$1423),"")</f>
        <v/>
      </c>
      <c r="N1420" s="172" t="str">
        <f aca="false">IF(B1420&lt;&gt;"",'Classement Général'!BN107,"")</f>
        <v/>
      </c>
      <c r="O1420" s="172" t="str">
        <f aca="false">IF(B208&lt;&gt;"",'Calculs (M1..M20)'!A110,"")</f>
        <v/>
      </c>
      <c r="P1420" s="0"/>
      <c r="Q1420" s="0"/>
      <c r="R1420" s="0"/>
      <c r="S1420" s="0"/>
      <c r="T1420" s="0"/>
      <c r="U1420" s="0"/>
      <c r="V1420" s="0"/>
      <c r="AH1420" s="49" t="n">
        <f aca="false">IF($G1420&lt;&gt;"",AG1420,"")</f>
        <v>0</v>
      </c>
      <c r="AI1420" s="169"/>
      <c r="AJ1420" s="170"/>
    </row>
    <row r="1421" customFormat="false" ht="13" hidden="true" customHeight="false" outlineLevel="0" collapsed="false">
      <c r="A1421" s="0"/>
      <c r="B1421" s="167" t="str">
        <f aca="false">IF(B1320&lt;&gt;"",B1320,"")</f>
        <v/>
      </c>
      <c r="C1421" s="116" t="str">
        <f aca="false">IF(C1320&lt;&gt;"",C1320,"")</f>
        <v/>
      </c>
      <c r="D1421" s="116" t="str">
        <f aca="false">IF(D1320&lt;&gt;"",D1320,"")</f>
        <v/>
      </c>
      <c r="E1421" s="116" t="str">
        <f aca="false">IF(E1320&lt;&gt;"",E1320,"")</f>
        <v/>
      </c>
      <c r="F1421" s="116" t="n">
        <v>14</v>
      </c>
      <c r="G1421" s="168" t="n">
        <f aca="false">G1320</f>
        <v>0</v>
      </c>
      <c r="H1421" s="49" t="n">
        <f aca="false">IF($G1421&lt;&gt;"",G1421,"")</f>
        <v>0</v>
      </c>
      <c r="I1421" s="169"/>
      <c r="J1421" s="170"/>
      <c r="K1421" s="171" t="str">
        <f aca="false">IF($B1421&lt;&gt;"",IF(I1421,(INDEX(P$1324:Q$1327,MATCH(H1421,P$1324:P$1327),2)/I1421)*1000,0),"")</f>
        <v/>
      </c>
      <c r="L1421" s="171" t="str">
        <f aca="false">IF(Q$11&lt;&gt;"",IF($B1421&lt;&gt;"",K1421-J1421,""),"")</f>
        <v/>
      </c>
      <c r="M1421" s="172" t="str">
        <f aca="false">IF(B1421&lt;&gt;"",RANK(L1421,L$1324:L$1423),"")</f>
        <v/>
      </c>
      <c r="N1421" s="172" t="str">
        <f aca="false">IF(B1421&lt;&gt;"",'Classement Général'!BN108,"")</f>
        <v/>
      </c>
      <c r="O1421" s="172" t="str">
        <f aca="false">IF(B209&lt;&gt;"",'Calculs (M1..M20)'!A111,"")</f>
        <v/>
      </c>
      <c r="P1421" s="0"/>
      <c r="Q1421" s="0"/>
      <c r="R1421" s="0"/>
      <c r="S1421" s="0"/>
      <c r="T1421" s="0"/>
      <c r="U1421" s="0"/>
      <c r="V1421" s="0"/>
      <c r="AH1421" s="49" t="n">
        <f aca="false">IF($G1421&lt;&gt;"",AG1421,"")</f>
        <v>0</v>
      </c>
      <c r="AI1421" s="169"/>
      <c r="AJ1421" s="170"/>
    </row>
    <row r="1422" customFormat="false" ht="13" hidden="true" customHeight="false" outlineLevel="0" collapsed="false">
      <c r="A1422" s="0"/>
      <c r="B1422" s="167" t="str">
        <f aca="false">IF(B1321&lt;&gt;"",B1321,"")</f>
        <v/>
      </c>
      <c r="C1422" s="116" t="str">
        <f aca="false">IF(C1321&lt;&gt;"",C1321,"")</f>
        <v/>
      </c>
      <c r="D1422" s="116" t="str">
        <f aca="false">IF(D1321&lt;&gt;"",D1321,"")</f>
        <v/>
      </c>
      <c r="E1422" s="116" t="str">
        <f aca="false">IF(E1321&lt;&gt;"",E1321,"")</f>
        <v/>
      </c>
      <c r="F1422" s="116" t="n">
        <v>14</v>
      </c>
      <c r="G1422" s="168" t="n">
        <f aca="false">G1321</f>
        <v>0</v>
      </c>
      <c r="H1422" s="49" t="n">
        <f aca="false">IF($G1422&lt;&gt;"",G1422,"")</f>
        <v>0</v>
      </c>
      <c r="I1422" s="169"/>
      <c r="J1422" s="170"/>
      <c r="K1422" s="171" t="str">
        <f aca="false">IF($B1422&lt;&gt;"",IF(I1422,(INDEX(P$1324:Q$1327,MATCH(H1422,P$1324:P$1327),2)/I1422)*1000,0),"")</f>
        <v/>
      </c>
      <c r="L1422" s="171" t="str">
        <f aca="false">IF(Q$11&lt;&gt;"",IF($B1422&lt;&gt;"",K1422-J1422,""),"")</f>
        <v/>
      </c>
      <c r="M1422" s="172" t="str">
        <f aca="false">IF(B1422&lt;&gt;"",RANK(L1422,L$1324:L$1423),"")</f>
        <v/>
      </c>
      <c r="N1422" s="172" t="str">
        <f aca="false">IF(B1422&lt;&gt;"",'Classement Général'!BN109,"")</f>
        <v/>
      </c>
      <c r="O1422" s="172" t="str">
        <f aca="false">IF(B210&lt;&gt;"",'Calculs (M1..M20)'!A112,"")</f>
        <v/>
      </c>
      <c r="P1422" s="0"/>
      <c r="Q1422" s="0"/>
      <c r="R1422" s="0"/>
      <c r="S1422" s="0"/>
      <c r="T1422" s="0"/>
      <c r="U1422" s="0"/>
      <c r="V1422" s="0"/>
      <c r="AH1422" s="49" t="n">
        <f aca="false">IF($G1422&lt;&gt;"",AG1422,"")</f>
        <v>0</v>
      </c>
      <c r="AI1422" s="169"/>
      <c r="AJ1422" s="170"/>
    </row>
    <row r="1423" customFormat="false" ht="13" hidden="true" customHeight="false" outlineLevel="0" collapsed="false">
      <c r="A1423" s="0"/>
      <c r="B1423" s="167" t="str">
        <f aca="false">IF(B1322&lt;&gt;"",B1322,"")</f>
        <v/>
      </c>
      <c r="C1423" s="116" t="str">
        <f aca="false">IF(C1322&lt;&gt;"",C1322,"")</f>
        <v/>
      </c>
      <c r="D1423" s="116" t="str">
        <f aca="false">IF(D1322&lt;&gt;"",D1322,"")</f>
        <v/>
      </c>
      <c r="E1423" s="116" t="str">
        <f aca="false">IF(E1322&lt;&gt;"",E1322,"")</f>
        <v/>
      </c>
      <c r="F1423" s="116" t="n">
        <v>14</v>
      </c>
      <c r="G1423" s="168" t="n">
        <f aca="false">G1322</f>
        <v>0</v>
      </c>
      <c r="H1423" s="49" t="n">
        <f aca="false">IF($G1423&lt;&gt;"",G1423,"")</f>
        <v>0</v>
      </c>
      <c r="I1423" s="173"/>
      <c r="J1423" s="174"/>
      <c r="K1423" s="171" t="str">
        <f aca="false">IF($B1423&lt;&gt;"",IF(I1423,(INDEX(P$1324:Q$1327,MATCH(H1423,P$1324:P$1327),2)/I1423)*1000,0),"")</f>
        <v/>
      </c>
      <c r="L1423" s="171" t="str">
        <f aca="false">IF(Q$11&lt;&gt;"",IF($B1423&lt;&gt;"",K1423-J1423,""),"")</f>
        <v/>
      </c>
      <c r="M1423" s="172" t="str">
        <f aca="false">IF(B1423&lt;&gt;"",RANK(L1423,L$1324:L$1423),"")</f>
        <v/>
      </c>
      <c r="N1423" s="172" t="str">
        <f aca="false">IF(B1423&lt;&gt;"",'Classement Général'!BN110,"")</f>
        <v/>
      </c>
      <c r="O1423" s="172" t="str">
        <f aca="false">IF(B211&lt;&gt;"",'Calculs (M1..M20)'!A113,"")</f>
        <v/>
      </c>
      <c r="P1423" s="0"/>
      <c r="Q1423" s="0"/>
      <c r="R1423" s="0"/>
      <c r="S1423" s="0"/>
      <c r="T1423" s="0"/>
      <c r="U1423" s="0"/>
      <c r="V1423" s="0"/>
      <c r="AH1423" s="49" t="n">
        <f aca="false">IF($G1423&lt;&gt;"",AG1423,"")</f>
        <v>0</v>
      </c>
      <c r="AI1423" s="173"/>
      <c r="AJ1423" s="174"/>
    </row>
    <row r="1424" customFormat="false" ht="12.5" hidden="true" customHeight="false" outlineLevel="0" collapsed="false">
      <c r="A1424" s="137"/>
      <c r="B1424" s="164" t="str">
        <f aca="false">IF(B1323&lt;&gt;"",B1323,"")</f>
        <v>Nom</v>
      </c>
      <c r="C1424" s="165" t="str">
        <f aca="false">IF(C1323&lt;&gt;"",C1323,"")</f>
        <v>Dossard</v>
      </c>
      <c r="D1424" s="165" t="str">
        <f aca="false">IF(D1323&lt;&gt;"",D1323,"")</f>
        <v>Freq</v>
      </c>
      <c r="E1424" s="165" t="str">
        <f aca="false">IF(E1323&lt;&gt;"",E1323,"")</f>
        <v>Equipe</v>
      </c>
      <c r="F1424" s="165" t="s">
        <v>103</v>
      </c>
      <c r="G1424" s="165" t="s">
        <v>88</v>
      </c>
      <c r="H1424" s="166" t="s">
        <v>104</v>
      </c>
      <c r="I1424" s="141" t="s">
        <v>91</v>
      </c>
      <c r="J1424" s="142" t="s">
        <v>105</v>
      </c>
      <c r="K1424" s="120" t="s">
        <v>106</v>
      </c>
      <c r="L1424" s="120" t="s">
        <v>107</v>
      </c>
      <c r="M1424" s="120" t="s">
        <v>97</v>
      </c>
      <c r="N1424" s="120" t="s">
        <v>100</v>
      </c>
      <c r="O1424" s="120" t="s">
        <v>108</v>
      </c>
      <c r="P1424" s="143" t="s">
        <v>104</v>
      </c>
      <c r="Q1424" s="144" t="s">
        <v>109</v>
      </c>
      <c r="R1424" s="145" t="s">
        <v>110</v>
      </c>
      <c r="S1424" s="146" t="s">
        <v>111</v>
      </c>
      <c r="T1424" s="147" t="s">
        <v>112</v>
      </c>
      <c r="U1424" s="5" t="s">
        <v>104</v>
      </c>
      <c r="V1424" s="0"/>
      <c r="AH1424" s="166" t="s">
        <v>104</v>
      </c>
      <c r="AI1424" s="141" t="s">
        <v>91</v>
      </c>
      <c r="AJ1424" s="142" t="s">
        <v>105</v>
      </c>
    </row>
    <row r="1425" customFormat="false" ht="13" hidden="true" customHeight="false" outlineLevel="0" collapsed="false">
      <c r="A1425" s="0"/>
      <c r="B1425" s="167" t="str">
        <f aca="false">IF(B1324&lt;&gt;"",B1324,"")</f>
        <v>Sébastien CHABAUD</v>
      </c>
      <c r="C1425" s="116" t="n">
        <f aca="false">IF(C1324&lt;&gt;"",C1324,"")</f>
        <v>1</v>
      </c>
      <c r="D1425" s="116" t="str">
        <f aca="false">IF(D1324&lt;&gt;"",D1324,"")</f>
        <v>2.4GHz</v>
      </c>
      <c r="E1425" s="116" t="str">
        <f aca="false">IF(E1324&lt;&gt;"",E1324,"")</f>
        <v/>
      </c>
      <c r="F1425" s="116" t="n">
        <v>15</v>
      </c>
      <c r="G1425" s="168" t="n">
        <f aca="false">G1324</f>
        <v>1</v>
      </c>
      <c r="H1425" s="49" t="n">
        <f aca="false">IF($G1425&lt;&gt;"",G1425,"")</f>
        <v>1</v>
      </c>
      <c r="I1425" s="169"/>
      <c r="J1425" s="170"/>
      <c r="K1425" s="171" t="n">
        <f aca="false">IF($B1425&lt;&gt;"",IF(I1425,(INDEX(P$1425:Q$1428,MATCH(H1425,P$1425:P$1428),2)/I1425)*1000,0),"")</f>
        <v>0</v>
      </c>
      <c r="L1425" s="171" t="n">
        <f aca="false">IF(Q$11&lt;&gt;"",IF($B1425&lt;&gt;"",K1425-$J1425,""),"")</f>
        <v>0</v>
      </c>
      <c r="M1425" s="172" t="n">
        <f aca="false">IF(B1425&lt;&gt;"",RANK(L1425,L$1425:L$1524),"")</f>
        <v>1</v>
      </c>
      <c r="N1425" s="172" t="str">
        <f aca="false">IF(B1425&lt;&gt;"",'Classement Général'!BO11,"")</f>
        <v/>
      </c>
      <c r="O1425" s="172" t="n">
        <f aca="false">IF(B112&lt;&gt;"",'Calculs (M1..M20)'!A14,"")</f>
        <v>22</v>
      </c>
      <c r="P1425" s="154" t="n">
        <f aca="false">IF(DMIN($H1424:$I1525,$P$10,$U$10:$U$11)&lt;&gt;0,1,"")</f>
        <v>1</v>
      </c>
      <c r="Q1425" s="155" t="str">
        <f aca="false">IF(DMIN($H1424:$I1525,$I$10,$U$10:$U$11)&lt;&gt;0,DMIN($H1424:$I1525,$I$10,$U$10:$U$11),"")</f>
        <v/>
      </c>
      <c r="R1425" s="151" t="str">
        <f aca="false">IF(DMAX($H1424:$I1525,$I$10,$U$10:$U$11)&lt;&gt;0,DMAX($H1424:$I1525,$I$10,$U$10:$U$11),"")</f>
        <v/>
      </c>
      <c r="S1425" s="156" t="e">
        <f aca="false">IF($P1425&lt;&gt;"",IF(DAVERAGE($H1424:$I1525,$I$10,$U$10:$U$11)&lt;&gt;0,DAVERAGE($H1424:$I1525,$I$10,$U$10:$U$11),""),"")</f>
        <v>#DIV/0!</v>
      </c>
      <c r="T1425" s="157" t="str">
        <f aca="false">IF($P1425&lt;&gt;"",IF(DCOUNTA($H1424:$I1525,$I$10,$U$10:$U$11)&lt;&gt;0,DCOUNTA($H1424:$I1525,$I$10,$U$10:$U$11),""),"")</f>
        <v/>
      </c>
      <c r="U1425" s="5" t="n">
        <v>1</v>
      </c>
      <c r="V1425" s="0"/>
      <c r="AH1425" s="49" t="n">
        <f aca="false">IF($G1425&lt;&gt;"",AG1425,"")</f>
        <v>0</v>
      </c>
      <c r="AI1425" s="169"/>
      <c r="AJ1425" s="170"/>
    </row>
    <row r="1426" customFormat="false" ht="13" hidden="true" customHeight="false" outlineLevel="0" collapsed="false">
      <c r="A1426" s="0"/>
      <c r="B1426" s="167" t="str">
        <f aca="false">IF(B1325&lt;&gt;"",B1325,"")</f>
        <v>Herve DALL AVA</v>
      </c>
      <c r="C1426" s="116" t="n">
        <f aca="false">IF(C1325&lt;&gt;"",C1325,"")</f>
        <v>2</v>
      </c>
      <c r="D1426" s="116" t="str">
        <f aca="false">IF(D1325&lt;&gt;"",D1325,"")</f>
        <v>2.4GHz</v>
      </c>
      <c r="E1426" s="116" t="str">
        <f aca="false">IF(E1325&lt;&gt;"",E1325,"")</f>
        <v/>
      </c>
      <c r="F1426" s="116" t="n">
        <v>15</v>
      </c>
      <c r="G1426" s="168" t="n">
        <f aca="false">G1325</f>
        <v>1</v>
      </c>
      <c r="H1426" s="49" t="n">
        <f aca="false">IF($G1426&lt;&gt;"",G1426,"")</f>
        <v>1</v>
      </c>
      <c r="I1426" s="169"/>
      <c r="J1426" s="170"/>
      <c r="K1426" s="171" t="n">
        <f aca="false">IF($B1426&lt;&gt;"",IF(I1426,(INDEX(P$1425:Q$1428,MATCH(H1426,P$1425:P$1428),2)/I1426)*1000,0),"")</f>
        <v>0</v>
      </c>
      <c r="L1426" s="171" t="n">
        <f aca="false">IF(Q$11&lt;&gt;"",IF($B1426&lt;&gt;"",K1426-J1426,""),"")</f>
        <v>0</v>
      </c>
      <c r="M1426" s="172" t="n">
        <f aca="false">IF(B1426&lt;&gt;"",RANK(L1426,L$1425:L$1524),"")</f>
        <v>1</v>
      </c>
      <c r="N1426" s="172" t="str">
        <f aca="false">IF(B1426&lt;&gt;"",'Classement Général'!BO12,"")</f>
        <v/>
      </c>
      <c r="O1426" s="172" t="n">
        <f aca="false">IF(B113&lt;&gt;"",'Calculs (M1..M20)'!A15,"")</f>
        <v>8</v>
      </c>
      <c r="P1426" s="154" t="str">
        <f aca="false">IF(DMIN($H1424:$I1525,$P$10,$U$12:$U$13)&lt;&gt;0,2,"")</f>
        <v/>
      </c>
      <c r="Q1426" s="155" t="str">
        <f aca="false">IF(DMIN($H1424:$I1525,$I$10,$U$12:$U$13)&lt;&gt;0,DMIN($H1424:$I1525,$I$10,$U$12:$U$13),"")</f>
        <v/>
      </c>
      <c r="R1426" s="151" t="str">
        <f aca="false">IF(DMAX($H1424:$I1525,$I$10,$U$12:$U$13)&lt;&gt;0,DMAX($H1424:$I1525,$I$10,$U$12:$U$13),"")</f>
        <v/>
      </c>
      <c r="S1426" s="156" t="str">
        <f aca="false">IF($P1426&lt;&gt;"",IF(DAVERAGE($H1424:$I1525,$I$10,$U$12:$U$13)&lt;&gt;0,DAVERAGE($H1424:$I1525,$I$10,$U$12:$U$13),""),"")</f>
        <v/>
      </c>
      <c r="T1426" s="157" t="str">
        <f aca="false">IF($P1425&lt;&gt;"",IF(DCOUNTA($H1424:$I1525,$I$10,$U$12:$U$13)&lt;&gt;0,DCOUNTA($H1424:$I1525,$I$10,$U$12:$U$13),""),"")</f>
        <v/>
      </c>
      <c r="U1426" s="5" t="s">
        <v>104</v>
      </c>
      <c r="V1426" s="0"/>
      <c r="AH1426" s="49" t="n">
        <f aca="false">IF($G1426&lt;&gt;"",AG1426,"")</f>
        <v>0</v>
      </c>
      <c r="AI1426" s="169"/>
      <c r="AJ1426" s="170"/>
    </row>
    <row r="1427" customFormat="false" ht="13" hidden="true" customHeight="false" outlineLevel="0" collapsed="false">
      <c r="A1427" s="0"/>
      <c r="B1427" s="167" t="str">
        <f aca="false">IF(B1326&lt;&gt;"",B1326,"")</f>
        <v>Jean Luc FOUCHER</v>
      </c>
      <c r="C1427" s="116" t="n">
        <f aca="false">IF(C1326&lt;&gt;"",C1326,"")</f>
        <v>3</v>
      </c>
      <c r="D1427" s="116" t="str">
        <f aca="false">IF(D1326&lt;&gt;"",D1326,"")</f>
        <v>2.4GHz</v>
      </c>
      <c r="E1427" s="116" t="str">
        <f aca="false">IF(E1326&lt;&gt;"",E1326,"")</f>
        <v/>
      </c>
      <c r="F1427" s="116" t="n">
        <v>15</v>
      </c>
      <c r="G1427" s="168" t="n">
        <f aca="false">G1326</f>
        <v>1</v>
      </c>
      <c r="H1427" s="49" t="n">
        <f aca="false">IF($G1427&lt;&gt;"",G1427,"")</f>
        <v>1</v>
      </c>
      <c r="I1427" s="169"/>
      <c r="J1427" s="170"/>
      <c r="K1427" s="171" t="n">
        <f aca="false">IF($B1427&lt;&gt;"",IF(I1427,(INDEX(P$1425:Q$1428,MATCH(H1427,P$1425:P$1428),2)/I1427)*1000,0),"")</f>
        <v>0</v>
      </c>
      <c r="L1427" s="171" t="n">
        <f aca="false">IF(Q$11&lt;&gt;"",IF($B1427&lt;&gt;"",K1427-J1427,""),"")</f>
        <v>0</v>
      </c>
      <c r="M1427" s="172" t="n">
        <f aca="false">IF(B1427&lt;&gt;"",RANK(L1427,L$1425:L$1524),"")</f>
        <v>1</v>
      </c>
      <c r="N1427" s="172" t="str">
        <f aca="false">IF(B1427&lt;&gt;"",'Classement Général'!BO13,"")</f>
        <v/>
      </c>
      <c r="O1427" s="172" t="n">
        <f aca="false">IF(B114&lt;&gt;"",'Calculs (M1..M20)'!A16,"")</f>
        <v>15</v>
      </c>
      <c r="P1427" s="154" t="str">
        <f aca="false">IF(DMIN($H1424:$I1525,$P$10,$U$14:$U$15)&lt;&gt;0,3,"")</f>
        <v/>
      </c>
      <c r="Q1427" s="155" t="str">
        <f aca="false">IF(DMIN($H1424:$I1525,$I$10,$U$14:$U$15)&lt;&gt;0,DMIN($H1424:$I1525,$I$10,$U$14:$U$15),"")</f>
        <v/>
      </c>
      <c r="R1427" s="151" t="str">
        <f aca="false">IF(DMAX($H1424:$I1525,$I$10,$U$14:$U$15)&lt;&gt;0,DMAX($H1424:$I1525,$I$10,$U$14:$U$15),"")</f>
        <v/>
      </c>
      <c r="S1427" s="156" t="str">
        <f aca="false">IF($P1427&lt;&gt;"",IF(DAVERAGE($H1424:$I1525,$I$10,$U$14:$U$15)&lt;&gt;0,DAVERAGE($H1424:$I1525,$I$10,$U$14:$U$15),""),"")</f>
        <v/>
      </c>
      <c r="T1427" s="157" t="str">
        <f aca="false">IF($P1427&lt;&gt;"",IF(DCOUNTA($H1424:$I1525,$I$10,$U$14:$U$15)&lt;&gt;0,DCOUNTA($H1424:$I1525,$I$10,$U$14:$U$15),""),"")</f>
        <v/>
      </c>
      <c r="U1427" s="5" t="n">
        <v>2</v>
      </c>
      <c r="V1427" s="0"/>
      <c r="AH1427" s="49" t="n">
        <f aca="false">IF($G1427&lt;&gt;"",AG1427,"")</f>
        <v>0</v>
      </c>
      <c r="AI1427" s="169"/>
      <c r="AJ1427" s="170"/>
    </row>
    <row r="1428" customFormat="false" ht="13.5" hidden="true" customHeight="false" outlineLevel="0" collapsed="false">
      <c r="A1428" s="0"/>
      <c r="B1428" s="167" t="str">
        <f aca="false">IF(B1327&lt;&gt;"",B1327,"")</f>
        <v>Thomas DELARBRE</v>
      </c>
      <c r="C1428" s="116" t="n">
        <f aca="false">IF(C1327&lt;&gt;"",C1327,"")</f>
        <v>4</v>
      </c>
      <c r="D1428" s="116" t="str">
        <f aca="false">IF(D1327&lt;&gt;"",D1327,"")</f>
        <v>2.4GHz</v>
      </c>
      <c r="E1428" s="116" t="str">
        <f aca="false">IF(E1327&lt;&gt;"",E1327,"")</f>
        <v/>
      </c>
      <c r="F1428" s="116" t="n">
        <v>15</v>
      </c>
      <c r="G1428" s="168" t="n">
        <f aca="false">G1327</f>
        <v>1</v>
      </c>
      <c r="H1428" s="49" t="n">
        <f aca="false">IF($G1428&lt;&gt;"",G1428,"")</f>
        <v>1</v>
      </c>
      <c r="I1428" s="169"/>
      <c r="J1428" s="170"/>
      <c r="K1428" s="171" t="n">
        <f aca="false">IF($B1428&lt;&gt;"",IF(I1428,(INDEX(P$1425:Q$1428,MATCH(H1428,P$1425:P$1428),2)/I1428)*1000,0),"")</f>
        <v>0</v>
      </c>
      <c r="L1428" s="171" t="n">
        <f aca="false">IF(Q$11&lt;&gt;"",IF($B1428&lt;&gt;"",K1428-J1428,""),"")</f>
        <v>0</v>
      </c>
      <c r="M1428" s="172" t="n">
        <f aca="false">IF(B1428&lt;&gt;"",RANK(L1428,L$1425:L$1524),"")</f>
        <v>1</v>
      </c>
      <c r="N1428" s="172" t="str">
        <f aca="false">IF(B1428&lt;&gt;"",'Classement Général'!BO14,"")</f>
        <v/>
      </c>
      <c r="O1428" s="172" t="n">
        <f aca="false">IF(B115&lt;&gt;"",'Calculs (M1..M20)'!A17,"")</f>
        <v>10</v>
      </c>
      <c r="P1428" s="158" t="str">
        <f aca="false">IF(DMIN($H1424:$I1525,$P$10,$U$16:$U$17)&lt;&gt;0,4,"")</f>
        <v/>
      </c>
      <c r="Q1428" s="159" t="str">
        <f aca="false">IF(DMIN($H1424:$I1525,$I$10,$U$16:$U$17)&lt;&gt;0,DMIN($H1424:$I1525,$I$10,$U$16:$U$17),"")</f>
        <v/>
      </c>
      <c r="R1428" s="160" t="str">
        <f aca="false">IF(DMAX($H1424:$I1525,$I$10,$U$16:$U$17)&lt;&gt;0,DMAX($H1424:$I1525,$I$10,$U$16:$U$17),"")</f>
        <v/>
      </c>
      <c r="S1428" s="161" t="str">
        <f aca="false">IF($P1428&lt;&gt;"",IF(DAVERAGE($H1424:$I1525,$I$10,$U$16:$U$17)&lt;&gt;0,DAVERAGE($H1424:$I1525,$I$10,$U$16:$U$17),""),"")</f>
        <v/>
      </c>
      <c r="T1428" s="162" t="str">
        <f aca="false">IF($P1427&lt;&gt;"",IF(DCOUNTA($H1424:$I1525,$I$10,$U$16:$U$17)&lt;&gt;0,DCOUNTA($H1424:$I1525,$I$10,$U$16:$U$17),""),"")</f>
        <v/>
      </c>
      <c r="U1428" s="5" t="s">
        <v>104</v>
      </c>
      <c r="V1428" s="0"/>
      <c r="AH1428" s="49" t="n">
        <f aca="false">IF($G1428&lt;&gt;"",AG1428,"")</f>
        <v>0</v>
      </c>
      <c r="AI1428" s="169"/>
      <c r="AJ1428" s="170"/>
    </row>
    <row r="1429" customFormat="false" ht="13.5" hidden="true" customHeight="false" outlineLevel="0" collapsed="false">
      <c r="A1429" s="0"/>
      <c r="B1429" s="167" t="str">
        <f aca="false">IF(B1328&lt;&gt;"",B1328,"")</f>
        <v>Pierre DIATTA</v>
      </c>
      <c r="C1429" s="116" t="n">
        <f aca="false">IF(C1328&lt;&gt;"",C1328,"")</f>
        <v>5</v>
      </c>
      <c r="D1429" s="116" t="str">
        <f aca="false">IF(D1328&lt;&gt;"",D1328,"")</f>
        <v>2.4GHz</v>
      </c>
      <c r="E1429" s="116" t="str">
        <f aca="false">IF(E1328&lt;&gt;"",E1328,"")</f>
        <v/>
      </c>
      <c r="F1429" s="116" t="n">
        <v>15</v>
      </c>
      <c r="G1429" s="168" t="n">
        <f aca="false">G1328</f>
        <v>1</v>
      </c>
      <c r="H1429" s="49" t="n">
        <f aca="false">IF($G1429&lt;&gt;"",G1429,"")</f>
        <v>1</v>
      </c>
      <c r="I1429" s="169"/>
      <c r="J1429" s="170"/>
      <c r="K1429" s="171" t="n">
        <f aca="false">IF($B1429&lt;&gt;"",IF(I1429,(INDEX(P$1425:Q$1428,MATCH(H1429,P$1425:P$1428),2)/I1429)*1000,0),"")</f>
        <v>0</v>
      </c>
      <c r="L1429" s="171" t="n">
        <f aca="false">IF(Q$11&lt;&gt;"",IF($B1429&lt;&gt;"",K1429-J1429,""),"")</f>
        <v>0</v>
      </c>
      <c r="M1429" s="172" t="n">
        <f aca="false">IF(B1429&lt;&gt;"",RANK(L1429,L$1425:L$1524),"")</f>
        <v>1</v>
      </c>
      <c r="N1429" s="172" t="str">
        <f aca="false">IF(B1429&lt;&gt;"",'Classement Général'!BO15,"")</f>
        <v/>
      </c>
      <c r="O1429" s="172" t="n">
        <f aca="false">IF(B116&lt;&gt;"",'Calculs (M1..M20)'!A18,"")</f>
        <v>20</v>
      </c>
      <c r="P1429" s="5"/>
      <c r="Q1429" s="5"/>
      <c r="R1429" s="0"/>
      <c r="S1429" s="0"/>
      <c r="T1429" s="163" t="n">
        <f aca="false">SUM(T1425:T1428)</f>
        <v>0</v>
      </c>
      <c r="U1429" s="5" t="n">
        <v>3</v>
      </c>
      <c r="V1429" s="1" t="n">
        <f aca="false">T1429</f>
        <v>0</v>
      </c>
      <c r="AH1429" s="49" t="n">
        <f aca="false">IF($G1429&lt;&gt;"",AG1429,"")</f>
        <v>0</v>
      </c>
      <c r="AI1429" s="169"/>
      <c r="AJ1429" s="170"/>
    </row>
    <row r="1430" customFormat="false" ht="13" hidden="true" customHeight="false" outlineLevel="0" collapsed="false">
      <c r="A1430" s="0"/>
      <c r="B1430" s="167" t="str">
        <f aca="false">IF(B1329&lt;&gt;"",B1329,"")</f>
        <v>Olivier MONET</v>
      </c>
      <c r="C1430" s="116" t="n">
        <f aca="false">IF(C1329&lt;&gt;"",C1329,"")</f>
        <v>6</v>
      </c>
      <c r="D1430" s="116" t="str">
        <f aca="false">IF(D1329&lt;&gt;"",D1329,"")</f>
        <v>41.110MHz</v>
      </c>
      <c r="E1430" s="116" t="str">
        <f aca="false">IF(E1329&lt;&gt;"",E1329,"")</f>
        <v/>
      </c>
      <c r="F1430" s="116" t="n">
        <v>15</v>
      </c>
      <c r="G1430" s="168" t="n">
        <f aca="false">G1329</f>
        <v>1</v>
      </c>
      <c r="H1430" s="49" t="n">
        <f aca="false">IF($G1430&lt;&gt;"",G1430,"")</f>
        <v>1</v>
      </c>
      <c r="I1430" s="169"/>
      <c r="J1430" s="170"/>
      <c r="K1430" s="171" t="n">
        <f aca="false">IF($B1430&lt;&gt;"",IF(I1430,(INDEX(P$1425:Q$1428,MATCH(H1430,P$1425:P$1428),2)/I1430)*1000,0),"")</f>
        <v>0</v>
      </c>
      <c r="L1430" s="171" t="n">
        <f aca="false">IF(Q$11&lt;&gt;"",IF($B1430&lt;&gt;"",K1430-J1430,""),"")</f>
        <v>0</v>
      </c>
      <c r="M1430" s="172" t="n">
        <f aca="false">IF(B1430&lt;&gt;"",RANK(L1430,L$1425:L$1524),"")</f>
        <v>1</v>
      </c>
      <c r="N1430" s="172" t="str">
        <f aca="false">IF(B1430&lt;&gt;"",'Classement Général'!BO16,"")</f>
        <v/>
      </c>
      <c r="O1430" s="172" t="n">
        <f aca="false">IF(B117&lt;&gt;"",'Calculs (M1..M20)'!A19,"")</f>
        <v>6</v>
      </c>
      <c r="P1430" s="5"/>
      <c r="Q1430" s="5"/>
      <c r="R1430" s="0"/>
      <c r="S1430" s="0"/>
      <c r="T1430" s="0"/>
      <c r="U1430" s="5" t="s">
        <v>104</v>
      </c>
      <c r="V1430" s="0"/>
      <c r="AH1430" s="49" t="n">
        <f aca="false">IF($G1430&lt;&gt;"",AG1430,"")</f>
        <v>0</v>
      </c>
      <c r="AI1430" s="169"/>
      <c r="AJ1430" s="170"/>
    </row>
    <row r="1431" customFormat="false" ht="13" hidden="true" customHeight="false" outlineLevel="0" collapsed="false">
      <c r="A1431" s="0"/>
      <c r="B1431" s="167" t="str">
        <f aca="false">IF(B1330&lt;&gt;"",B1330,"")</f>
        <v>Pierre RONDEL</v>
      </c>
      <c r="C1431" s="116" t="n">
        <f aca="false">IF(C1330&lt;&gt;"",C1330,"")</f>
        <v>7</v>
      </c>
      <c r="D1431" s="116" t="str">
        <f aca="false">IF(D1330&lt;&gt;"",D1330,"")</f>
        <v>2.4GHz</v>
      </c>
      <c r="E1431" s="116" t="str">
        <f aca="false">IF(E1330&lt;&gt;"",E1330,"")</f>
        <v/>
      </c>
      <c r="F1431" s="116" t="n">
        <v>15</v>
      </c>
      <c r="G1431" s="168" t="n">
        <f aca="false">G1330</f>
        <v>1</v>
      </c>
      <c r="H1431" s="49" t="n">
        <f aca="false">IF($G1431&lt;&gt;"",G1431,"")</f>
        <v>1</v>
      </c>
      <c r="I1431" s="169"/>
      <c r="J1431" s="170"/>
      <c r="K1431" s="171" t="n">
        <f aca="false">IF($B1431&lt;&gt;"",IF(I1431,(INDEX(P$1425:Q$1428,MATCH(H1431,P$1425:P$1428),2)/I1431)*1000,0),"")</f>
        <v>0</v>
      </c>
      <c r="L1431" s="171" t="n">
        <f aca="false">IF(Q$11&lt;&gt;"",IF($B1431&lt;&gt;"",K1431-J1431,""),"")</f>
        <v>0</v>
      </c>
      <c r="M1431" s="172" t="n">
        <f aca="false">IF(B1431&lt;&gt;"",RANK(L1431,L$1425:L$1524),"")</f>
        <v>1</v>
      </c>
      <c r="N1431" s="172" t="str">
        <f aca="false">IF(B1431&lt;&gt;"",'Classement Général'!BO17,"")</f>
        <v/>
      </c>
      <c r="O1431" s="172" t="n">
        <f aca="false">IF(B118&lt;&gt;"",'Calculs (M1..M20)'!A20,"")</f>
        <v>1</v>
      </c>
      <c r="P1431" s="5"/>
      <c r="Q1431" s="5"/>
      <c r="R1431" s="0"/>
      <c r="S1431" s="0"/>
      <c r="T1431" s="0"/>
      <c r="U1431" s="5" t="n">
        <v>4</v>
      </c>
      <c r="V1431" s="0"/>
      <c r="AH1431" s="49" t="n">
        <f aca="false">IF($G1431&lt;&gt;"",AG1431,"")</f>
        <v>0</v>
      </c>
      <c r="AI1431" s="169"/>
      <c r="AJ1431" s="170"/>
    </row>
    <row r="1432" customFormat="false" ht="13" hidden="true" customHeight="false" outlineLevel="0" collapsed="false">
      <c r="A1432" s="0"/>
      <c r="B1432" s="167" t="str">
        <f aca="false">IF(B1331&lt;&gt;"",B1331,"")</f>
        <v>Andreas FRICKE</v>
      </c>
      <c r="C1432" s="116" t="n">
        <f aca="false">IF(C1331&lt;&gt;"",C1331,"")</f>
        <v>8</v>
      </c>
      <c r="D1432" s="116" t="str">
        <f aca="false">IF(D1331&lt;&gt;"",D1331,"")</f>
        <v>2.4GHz</v>
      </c>
      <c r="E1432" s="116" t="str">
        <f aca="false">IF(E1331&lt;&gt;"",E1331,"")</f>
        <v/>
      </c>
      <c r="F1432" s="116" t="n">
        <v>15</v>
      </c>
      <c r="G1432" s="168" t="n">
        <f aca="false">G1331</f>
        <v>1</v>
      </c>
      <c r="H1432" s="49" t="n">
        <f aca="false">IF($G1432&lt;&gt;"",G1432,"")</f>
        <v>1</v>
      </c>
      <c r="I1432" s="169"/>
      <c r="J1432" s="170"/>
      <c r="K1432" s="171" t="n">
        <f aca="false">IF($B1432&lt;&gt;"",IF(I1432,(INDEX(P$1425:Q$1428,MATCH(H1432,P$1425:P$1428),2)/I1432)*1000,0),"")</f>
        <v>0</v>
      </c>
      <c r="L1432" s="171" t="n">
        <f aca="false">IF(Q$11&lt;&gt;"",IF($B1432&lt;&gt;"",K1432-J1432,""),"")</f>
        <v>0</v>
      </c>
      <c r="M1432" s="172" t="n">
        <f aca="false">IF(B1432&lt;&gt;"",RANK(L1432,L$1425:L$1524),"")</f>
        <v>1</v>
      </c>
      <c r="N1432" s="172" t="str">
        <f aca="false">IF(B1432&lt;&gt;"",'Classement Général'!BO18,"")</f>
        <v/>
      </c>
      <c r="O1432" s="172" t="n">
        <f aca="false">IF(B119&lt;&gt;"",'Calculs (M1..M20)'!A21,"")</f>
        <v>18</v>
      </c>
      <c r="P1432" s="5"/>
      <c r="Q1432" s="5"/>
      <c r="R1432" s="0"/>
      <c r="S1432" s="0"/>
      <c r="T1432" s="0"/>
      <c r="U1432" s="0"/>
      <c r="V1432" s="0"/>
      <c r="AH1432" s="49" t="n">
        <f aca="false">IF($G1432&lt;&gt;"",AG1432,"")</f>
        <v>0</v>
      </c>
      <c r="AI1432" s="169"/>
      <c r="AJ1432" s="170"/>
    </row>
    <row r="1433" customFormat="false" ht="13" hidden="true" customHeight="false" outlineLevel="0" collapsed="false">
      <c r="A1433" s="0"/>
      <c r="B1433" s="167" t="str">
        <f aca="false">IF(B1332&lt;&gt;"",B1332,"")</f>
        <v>Thomas FAURE</v>
      </c>
      <c r="C1433" s="116" t="n">
        <f aca="false">IF(C1332&lt;&gt;"",C1332,"")</f>
        <v>9</v>
      </c>
      <c r="D1433" s="116" t="str">
        <f aca="false">IF(D1332&lt;&gt;"",D1332,"")</f>
        <v>2.4GHz</v>
      </c>
      <c r="E1433" s="116" t="str">
        <f aca="false">IF(E1332&lt;&gt;"",E1332,"")</f>
        <v/>
      </c>
      <c r="F1433" s="116" t="n">
        <v>15</v>
      </c>
      <c r="G1433" s="168" t="n">
        <f aca="false">G1332</f>
        <v>1</v>
      </c>
      <c r="H1433" s="49" t="n">
        <f aca="false">IF($G1433&lt;&gt;"",G1433,"")</f>
        <v>1</v>
      </c>
      <c r="I1433" s="169"/>
      <c r="J1433" s="170"/>
      <c r="K1433" s="171" t="n">
        <f aca="false">IF($B1433&lt;&gt;"",IF(I1433,(INDEX(P$1425:Q$1428,MATCH(H1433,P$1425:P$1428),2)/I1433)*1000,0),"")</f>
        <v>0</v>
      </c>
      <c r="L1433" s="171" t="n">
        <f aca="false">IF(Q$11&lt;&gt;"",IF($B1433&lt;&gt;"",K1433-J1433,""),"")</f>
        <v>0</v>
      </c>
      <c r="M1433" s="172" t="n">
        <f aca="false">IF(B1433&lt;&gt;"",RANK(L1433,L$1425:L$1524),"")</f>
        <v>1</v>
      </c>
      <c r="N1433" s="172" t="str">
        <f aca="false">IF(B1433&lt;&gt;"",'Classement Général'!BO19,"")</f>
        <v/>
      </c>
      <c r="O1433" s="172" t="n">
        <f aca="false">IF(B120&lt;&gt;"",'Calculs (M1..M20)'!A22,"")</f>
        <v>11</v>
      </c>
      <c r="P1433" s="0"/>
      <c r="Q1433" s="0"/>
      <c r="R1433" s="0"/>
      <c r="S1433" s="0"/>
      <c r="T1433" s="0"/>
      <c r="U1433" s="0"/>
      <c r="V1433" s="0"/>
      <c r="AH1433" s="49" t="n">
        <f aca="false">IF($G1433&lt;&gt;"",AG1433,"")</f>
        <v>0</v>
      </c>
      <c r="AI1433" s="169"/>
      <c r="AJ1433" s="170"/>
    </row>
    <row r="1434" customFormat="false" ht="13" hidden="true" customHeight="false" outlineLevel="0" collapsed="false">
      <c r="A1434" s="0"/>
      <c r="B1434" s="167" t="str">
        <f aca="false">IF(B1333&lt;&gt;"",B1333,"")</f>
        <v>Philippe LANES</v>
      </c>
      <c r="C1434" s="116" t="n">
        <f aca="false">IF(C1333&lt;&gt;"",C1333,"")</f>
        <v>10</v>
      </c>
      <c r="D1434" s="116" t="str">
        <f aca="false">IF(D1333&lt;&gt;"",D1333,"")</f>
        <v>2.4GHz</v>
      </c>
      <c r="E1434" s="116" t="str">
        <f aca="false">IF(E1333&lt;&gt;"",E1333,"")</f>
        <v/>
      </c>
      <c r="F1434" s="116" t="n">
        <v>15</v>
      </c>
      <c r="G1434" s="168" t="n">
        <f aca="false">G1333</f>
        <v>1</v>
      </c>
      <c r="H1434" s="49" t="n">
        <f aca="false">IF($G1434&lt;&gt;"",G1434,"")</f>
        <v>1</v>
      </c>
      <c r="I1434" s="169"/>
      <c r="J1434" s="170"/>
      <c r="K1434" s="171" t="n">
        <f aca="false">IF($B1434&lt;&gt;"",IF(I1434,(INDEX(P$1425:Q$1428,MATCH(H1434,P$1425:P$1428),2)/I1434)*1000,0),"")</f>
        <v>0</v>
      </c>
      <c r="L1434" s="171" t="n">
        <f aca="false">IF(Q$11&lt;&gt;"",IF($B1434&lt;&gt;"",K1434-J1434,""),"")</f>
        <v>0</v>
      </c>
      <c r="M1434" s="172" t="n">
        <f aca="false">IF(B1434&lt;&gt;"",RANK(L1434,L$1425:L$1524),"")</f>
        <v>1</v>
      </c>
      <c r="N1434" s="172" t="str">
        <f aca="false">IF(B1434&lt;&gt;"",'Classement Général'!BO20,"")</f>
        <v/>
      </c>
      <c r="O1434" s="172" t="n">
        <f aca="false">IF(B121&lt;&gt;"",'Calculs (M1..M20)'!A23,"")</f>
        <v>14</v>
      </c>
      <c r="P1434" s="0"/>
      <c r="Q1434" s="0"/>
      <c r="R1434" s="0"/>
      <c r="S1434" s="0"/>
      <c r="T1434" s="0"/>
      <c r="U1434" s="0"/>
      <c r="V1434" s="0"/>
      <c r="AH1434" s="49" t="n">
        <f aca="false">IF($G1434&lt;&gt;"",AG1434,"")</f>
        <v>0</v>
      </c>
      <c r="AI1434" s="169"/>
      <c r="AJ1434" s="170"/>
    </row>
    <row r="1435" customFormat="false" ht="13" hidden="true" customHeight="false" outlineLevel="0" collapsed="false">
      <c r="A1435" s="0"/>
      <c r="B1435" s="167" t="str">
        <f aca="false">IF(B1334&lt;&gt;"",B1334,"")</f>
        <v>Julien HONOR</v>
      </c>
      <c r="C1435" s="116" t="n">
        <f aca="false">IF(C1334&lt;&gt;"",C1334,"")</f>
        <v>11</v>
      </c>
      <c r="D1435" s="116" t="str">
        <f aca="false">IF(D1334&lt;&gt;"",D1334,"")</f>
        <v>2.4GHz</v>
      </c>
      <c r="E1435" s="116" t="str">
        <f aca="false">IF(E1334&lt;&gt;"",E1334,"")</f>
        <v/>
      </c>
      <c r="F1435" s="116" t="n">
        <v>15</v>
      </c>
      <c r="G1435" s="168" t="n">
        <f aca="false">G1334</f>
        <v>1</v>
      </c>
      <c r="H1435" s="49" t="n">
        <f aca="false">IF($G1435&lt;&gt;"",G1435,"")</f>
        <v>1</v>
      </c>
      <c r="I1435" s="169"/>
      <c r="J1435" s="170"/>
      <c r="K1435" s="171" t="n">
        <f aca="false">IF($B1435&lt;&gt;"",IF(I1435,(INDEX(P$1425:Q$1428,MATCH(H1435,P$1425:P$1428),2)/I1435)*1000,0),"")</f>
        <v>0</v>
      </c>
      <c r="L1435" s="171" t="n">
        <f aca="false">IF(Q$11&lt;&gt;"",IF($B1435&lt;&gt;"",K1435-J1435,""),"")</f>
        <v>0</v>
      </c>
      <c r="M1435" s="172" t="n">
        <f aca="false">IF(B1435&lt;&gt;"",RANK(L1435,L$1425:L$1524),"")</f>
        <v>1</v>
      </c>
      <c r="N1435" s="172" t="str">
        <f aca="false">IF(B1435&lt;&gt;"",'Classement Général'!BO21,"")</f>
        <v/>
      </c>
      <c r="O1435" s="172" t="n">
        <f aca="false">IF(B122&lt;&gt;"",'Calculs (M1..M20)'!A24,"")</f>
        <v>3</v>
      </c>
      <c r="P1435" s="0"/>
      <c r="Q1435" s="0"/>
      <c r="R1435" s="0"/>
      <c r="S1435" s="0"/>
      <c r="T1435" s="0"/>
      <c r="U1435" s="0"/>
      <c r="V1435" s="0"/>
      <c r="AH1435" s="49" t="n">
        <f aca="false">IF($G1435&lt;&gt;"",AG1435,"")</f>
        <v>0</v>
      </c>
      <c r="AI1435" s="169"/>
      <c r="AJ1435" s="170"/>
    </row>
    <row r="1436" customFormat="false" ht="13" hidden="true" customHeight="false" outlineLevel="0" collapsed="false">
      <c r="A1436" s="0"/>
      <c r="B1436" s="167" t="str">
        <f aca="false">IF(B1335&lt;&gt;"",B1335,"")</f>
        <v>Michael KREBS</v>
      </c>
      <c r="C1436" s="116" t="n">
        <f aca="false">IF(C1335&lt;&gt;"",C1335,"")</f>
        <v>12</v>
      </c>
      <c r="D1436" s="116" t="str">
        <f aca="false">IF(D1335&lt;&gt;"",D1335,"")</f>
        <v>2.4GHz</v>
      </c>
      <c r="E1436" s="116" t="str">
        <f aca="false">IF(E1335&lt;&gt;"",E1335,"")</f>
        <v/>
      </c>
      <c r="F1436" s="116" t="n">
        <v>15</v>
      </c>
      <c r="G1436" s="168" t="n">
        <f aca="false">G1335</f>
        <v>1</v>
      </c>
      <c r="H1436" s="49" t="n">
        <f aca="false">IF($G1436&lt;&gt;"",G1436,"")</f>
        <v>1</v>
      </c>
      <c r="I1436" s="169"/>
      <c r="J1436" s="170"/>
      <c r="K1436" s="171" t="n">
        <f aca="false">IF($B1436&lt;&gt;"",IF(I1436,(INDEX(P$1425:Q$1428,MATCH(H1436,P$1425:P$1428),2)/I1436)*1000,0),"")</f>
        <v>0</v>
      </c>
      <c r="L1436" s="171" t="n">
        <f aca="false">IF(Q$11&lt;&gt;"",IF($B1436&lt;&gt;"",K1436-J1436,""),"")</f>
        <v>0</v>
      </c>
      <c r="M1436" s="172" t="n">
        <f aca="false">IF(B1436&lt;&gt;"",RANK(L1436,L$1425:L$1524),"")</f>
        <v>1</v>
      </c>
      <c r="N1436" s="172" t="str">
        <f aca="false">IF(B1436&lt;&gt;"",'Classement Général'!BO22,"")</f>
        <v/>
      </c>
      <c r="O1436" s="172" t="n">
        <f aca="false">IF(B123&lt;&gt;"",'Calculs (M1..M20)'!A25,"")</f>
        <v>12</v>
      </c>
      <c r="P1436" s="0"/>
      <c r="Q1436" s="0"/>
      <c r="R1436" s="0"/>
      <c r="S1436" s="0"/>
      <c r="T1436" s="0"/>
      <c r="U1436" s="0"/>
      <c r="V1436" s="0"/>
      <c r="AH1436" s="49" t="n">
        <f aca="false">IF($G1436&lt;&gt;"",AG1436,"")</f>
        <v>0</v>
      </c>
      <c r="AI1436" s="169"/>
      <c r="AJ1436" s="170"/>
    </row>
    <row r="1437" customFormat="false" ht="13" hidden="true" customHeight="false" outlineLevel="0" collapsed="false">
      <c r="A1437" s="0"/>
      <c r="B1437" s="167" t="str">
        <f aca="false">IF(B1336&lt;&gt;"",B1336,"")</f>
        <v>Aubry GABANON</v>
      </c>
      <c r="C1437" s="116" t="n">
        <f aca="false">IF(C1336&lt;&gt;"",C1336,"")</f>
        <v>13</v>
      </c>
      <c r="D1437" s="116" t="str">
        <f aca="false">IF(D1336&lt;&gt;"",D1336,"")</f>
        <v>2.4GHz</v>
      </c>
      <c r="E1437" s="116" t="str">
        <f aca="false">IF(E1336&lt;&gt;"",E1336,"")</f>
        <v/>
      </c>
      <c r="F1437" s="116" t="n">
        <v>15</v>
      </c>
      <c r="G1437" s="168" t="n">
        <f aca="false">G1336</f>
        <v>1</v>
      </c>
      <c r="H1437" s="49" t="n">
        <f aca="false">IF($G1437&lt;&gt;"",G1437,"")</f>
        <v>1</v>
      </c>
      <c r="I1437" s="169"/>
      <c r="J1437" s="170"/>
      <c r="K1437" s="171" t="n">
        <f aca="false">IF($B1437&lt;&gt;"",IF(I1437,(INDEX(P$1425:Q$1428,MATCH(H1437,P$1425:P$1428),2)/I1437)*1000,0),"")</f>
        <v>0</v>
      </c>
      <c r="L1437" s="171" t="n">
        <f aca="false">IF(Q$11&lt;&gt;"",IF($B1437&lt;&gt;"",K1437-J1437,""),"")</f>
        <v>0</v>
      </c>
      <c r="M1437" s="172" t="n">
        <f aca="false">IF(B1437&lt;&gt;"",RANK(L1437,L$1425:L$1524),"")</f>
        <v>1</v>
      </c>
      <c r="N1437" s="172" t="str">
        <f aca="false">IF(B1437&lt;&gt;"",'Classement Général'!BO23,"")</f>
        <v/>
      </c>
      <c r="O1437" s="172" t="n">
        <f aca="false">IF(B124&lt;&gt;"",'Calculs (M1..M20)'!A26,"")</f>
        <v>5</v>
      </c>
      <c r="P1437" s="0"/>
      <c r="Q1437" s="0"/>
      <c r="R1437" s="0"/>
      <c r="S1437" s="0"/>
      <c r="T1437" s="0"/>
      <c r="U1437" s="0"/>
      <c r="V1437" s="0"/>
      <c r="AH1437" s="49" t="n">
        <f aca="false">IF($G1437&lt;&gt;"",AG1437,"")</f>
        <v>0</v>
      </c>
      <c r="AI1437" s="169"/>
      <c r="AJ1437" s="170"/>
    </row>
    <row r="1438" customFormat="false" ht="13" hidden="true" customHeight="false" outlineLevel="0" collapsed="false">
      <c r="A1438" s="0"/>
      <c r="B1438" s="167" t="str">
        <f aca="false">IF(B1337&lt;&gt;"",B1337,"")</f>
        <v>Serge DELARBRE</v>
      </c>
      <c r="C1438" s="116" t="n">
        <f aca="false">IF(C1337&lt;&gt;"",C1337,"")</f>
        <v>14</v>
      </c>
      <c r="D1438" s="116" t="str">
        <f aca="false">IF(D1337&lt;&gt;"",D1337,"")</f>
        <v>2.4GHz</v>
      </c>
      <c r="E1438" s="116" t="str">
        <f aca="false">IF(E1337&lt;&gt;"",E1337,"")</f>
        <v/>
      </c>
      <c r="F1438" s="116" t="n">
        <v>15</v>
      </c>
      <c r="G1438" s="168" t="n">
        <f aca="false">G1337</f>
        <v>1</v>
      </c>
      <c r="H1438" s="49" t="n">
        <f aca="false">IF($G1438&lt;&gt;"",G1438,"")</f>
        <v>1</v>
      </c>
      <c r="I1438" s="169"/>
      <c r="J1438" s="170"/>
      <c r="K1438" s="171" t="n">
        <f aca="false">IF($B1438&lt;&gt;"",IF(I1438,(INDEX(P$1425:Q$1428,MATCH(H1438,P$1425:P$1428),2)/I1438)*1000,0),"")</f>
        <v>0</v>
      </c>
      <c r="L1438" s="171" t="n">
        <f aca="false">IF(Q$11&lt;&gt;"",IF($B1438&lt;&gt;"",K1438-J1438,""),"")</f>
        <v>0</v>
      </c>
      <c r="M1438" s="172" t="n">
        <f aca="false">IF(B1438&lt;&gt;"",RANK(L1438,L$1425:L$1524),"")</f>
        <v>1</v>
      </c>
      <c r="N1438" s="172" t="str">
        <f aca="false">IF(B1438&lt;&gt;"",'Classement Général'!BO24,"")</f>
        <v/>
      </c>
      <c r="O1438" s="172" t="n">
        <f aca="false">IF(B125&lt;&gt;"",'Calculs (M1..M20)'!A27,"")</f>
        <v>17</v>
      </c>
      <c r="P1438" s="0"/>
      <c r="Q1438" s="0"/>
      <c r="R1438" s="0"/>
      <c r="S1438" s="0"/>
      <c r="T1438" s="0"/>
      <c r="U1438" s="0"/>
      <c r="V1438" s="0"/>
      <c r="AH1438" s="49" t="n">
        <f aca="false">IF($G1438&lt;&gt;"",AG1438,"")</f>
        <v>0</v>
      </c>
      <c r="AI1438" s="169"/>
      <c r="AJ1438" s="170"/>
    </row>
    <row r="1439" customFormat="false" ht="13" hidden="true" customHeight="false" outlineLevel="0" collapsed="false">
      <c r="A1439" s="0"/>
      <c r="B1439" s="167" t="str">
        <f aca="false">IF(B1338&lt;&gt;"",B1338,"")</f>
        <v>Arnaud LEGER</v>
      </c>
      <c r="C1439" s="116" t="n">
        <f aca="false">IF(C1338&lt;&gt;"",C1338,"")</f>
        <v>15</v>
      </c>
      <c r="D1439" s="116" t="str">
        <f aca="false">IF(D1338&lt;&gt;"",D1338,"")</f>
        <v>2.4GHz</v>
      </c>
      <c r="E1439" s="116" t="str">
        <f aca="false">IF(E1338&lt;&gt;"",E1338,"")</f>
        <v/>
      </c>
      <c r="F1439" s="116" t="n">
        <v>15</v>
      </c>
      <c r="G1439" s="168" t="n">
        <f aca="false">G1338</f>
        <v>1</v>
      </c>
      <c r="H1439" s="49" t="n">
        <f aca="false">IF($G1439&lt;&gt;"",G1439,"")</f>
        <v>1</v>
      </c>
      <c r="I1439" s="169"/>
      <c r="J1439" s="170"/>
      <c r="K1439" s="171" t="n">
        <f aca="false">IF($B1439&lt;&gt;"",IF(I1439,(INDEX(P$1425:Q$1428,MATCH(H1439,P$1425:P$1428),2)/I1439)*1000,0),"")</f>
        <v>0</v>
      </c>
      <c r="L1439" s="171" t="n">
        <f aca="false">IF(Q$11&lt;&gt;"",IF($B1439&lt;&gt;"",K1439-J1439,""),"")</f>
        <v>0</v>
      </c>
      <c r="M1439" s="172" t="n">
        <f aca="false">IF(B1439&lt;&gt;"",RANK(L1439,L$1425:L$1524),"")</f>
        <v>1</v>
      </c>
      <c r="N1439" s="172" t="str">
        <f aca="false">IF(B1439&lt;&gt;"",'Classement Général'!BO25,"")</f>
        <v/>
      </c>
      <c r="O1439" s="172" t="n">
        <f aca="false">IF(B126&lt;&gt;"",'Calculs (M1..M20)'!A28,"")</f>
        <v>7</v>
      </c>
      <c r="P1439" s="0"/>
      <c r="Q1439" s="0"/>
      <c r="R1439" s="0"/>
      <c r="S1439" s="0"/>
      <c r="T1439" s="0"/>
      <c r="U1439" s="0"/>
      <c r="V1439" s="0"/>
      <c r="AH1439" s="49" t="n">
        <f aca="false">IF($G1439&lt;&gt;"",AG1439,"")</f>
        <v>0</v>
      </c>
      <c r="AI1439" s="169"/>
      <c r="AJ1439" s="170"/>
    </row>
    <row r="1440" customFormat="false" ht="13" hidden="true" customHeight="false" outlineLevel="0" collapsed="false">
      <c r="A1440" s="0"/>
      <c r="B1440" s="167" t="str">
        <f aca="false">IF(B1339&lt;&gt;"",B1339,"")</f>
        <v>Thierry POIGNARD</v>
      </c>
      <c r="C1440" s="116" t="n">
        <f aca="false">IF(C1339&lt;&gt;"",C1339,"")</f>
        <v>16</v>
      </c>
      <c r="D1440" s="116" t="str">
        <f aca="false">IF(D1339&lt;&gt;"",D1339,"")</f>
        <v>2.4GHz</v>
      </c>
      <c r="E1440" s="116" t="str">
        <f aca="false">IF(E1339&lt;&gt;"",E1339,"")</f>
        <v/>
      </c>
      <c r="F1440" s="116" t="n">
        <v>15</v>
      </c>
      <c r="G1440" s="168" t="n">
        <f aca="false">G1339</f>
        <v>1</v>
      </c>
      <c r="H1440" s="49" t="n">
        <f aca="false">IF($G1440&lt;&gt;"",G1440,"")</f>
        <v>1</v>
      </c>
      <c r="I1440" s="169"/>
      <c r="J1440" s="170"/>
      <c r="K1440" s="171" t="n">
        <f aca="false">IF($B1440&lt;&gt;"",IF(I1440,(INDEX(P$1425:Q$1428,MATCH(H1440,P$1425:P$1428),2)/I1440)*1000,0),"")</f>
        <v>0</v>
      </c>
      <c r="L1440" s="171" t="n">
        <f aca="false">IF(Q$11&lt;&gt;"",IF($B1440&lt;&gt;"",K1440-J1440,""),"")</f>
        <v>0</v>
      </c>
      <c r="M1440" s="172" t="n">
        <f aca="false">IF(B1440&lt;&gt;"",RANK(L1440,L$1425:L$1524),"")</f>
        <v>1</v>
      </c>
      <c r="N1440" s="172" t="str">
        <f aca="false">IF(B1440&lt;&gt;"",'Classement Général'!BO26,"")</f>
        <v/>
      </c>
      <c r="O1440" s="172" t="n">
        <f aca="false">IF(B127&lt;&gt;"",'Calculs (M1..M20)'!A29,"")</f>
        <v>13</v>
      </c>
      <c r="P1440" s="0"/>
      <c r="Q1440" s="0"/>
      <c r="R1440" s="0"/>
      <c r="S1440" s="0"/>
      <c r="T1440" s="0"/>
      <c r="U1440" s="0"/>
      <c r="V1440" s="0"/>
      <c r="AH1440" s="49" t="n">
        <f aca="false">IF($G1440&lt;&gt;"",AG1440,"")</f>
        <v>0</v>
      </c>
      <c r="AI1440" s="169"/>
      <c r="AJ1440" s="170"/>
    </row>
    <row r="1441" customFormat="false" ht="13" hidden="true" customHeight="false" outlineLevel="0" collapsed="false">
      <c r="A1441" s="0"/>
      <c r="B1441" s="167" t="str">
        <f aca="false">IF(B1340&lt;&gt;"",B1340,"")</f>
        <v>Joel MARIN</v>
      </c>
      <c r="C1441" s="116" t="n">
        <f aca="false">IF(C1340&lt;&gt;"",C1340,"")</f>
        <v>17</v>
      </c>
      <c r="D1441" s="116" t="str">
        <f aca="false">IF(D1340&lt;&gt;"",D1340,"")</f>
        <v>2.4GHz</v>
      </c>
      <c r="E1441" s="116" t="str">
        <f aca="false">IF(E1340&lt;&gt;"",E1340,"")</f>
        <v/>
      </c>
      <c r="F1441" s="116" t="n">
        <v>15</v>
      </c>
      <c r="G1441" s="168" t="n">
        <f aca="false">G1340</f>
        <v>1</v>
      </c>
      <c r="H1441" s="49" t="n">
        <f aca="false">IF($G1441&lt;&gt;"",G1441,"")</f>
        <v>1</v>
      </c>
      <c r="I1441" s="169"/>
      <c r="J1441" s="170"/>
      <c r="K1441" s="171" t="n">
        <f aca="false">IF($B1441&lt;&gt;"",IF(I1441,(INDEX(P$1425:Q$1428,MATCH(H1441,P$1425:P$1428),2)/I1441)*1000,0),"")</f>
        <v>0</v>
      </c>
      <c r="L1441" s="171" t="n">
        <f aca="false">IF(Q$11&lt;&gt;"",IF($B1441&lt;&gt;"",K1441-J1441,""),"")</f>
        <v>0</v>
      </c>
      <c r="M1441" s="172" t="n">
        <f aca="false">IF(B1441&lt;&gt;"",RANK(L1441,L$1425:L$1524),"")</f>
        <v>1</v>
      </c>
      <c r="N1441" s="172" t="str">
        <f aca="false">IF(B1441&lt;&gt;"",'Classement Général'!BO27,"")</f>
        <v/>
      </c>
      <c r="O1441" s="172" t="n">
        <f aca="false">IF(B128&lt;&gt;"",'Calculs (M1..M20)'!A30,"")</f>
        <v>16</v>
      </c>
      <c r="P1441" s="0"/>
      <c r="Q1441" s="0"/>
      <c r="R1441" s="0"/>
      <c r="S1441" s="0"/>
      <c r="T1441" s="0"/>
      <c r="U1441" s="0"/>
      <c r="V1441" s="0"/>
      <c r="AH1441" s="49" t="n">
        <f aca="false">IF($G1441&lt;&gt;"",AG1441,"")</f>
        <v>0</v>
      </c>
      <c r="AI1441" s="169"/>
      <c r="AJ1441" s="170"/>
    </row>
    <row r="1442" customFormat="false" ht="13" hidden="true" customHeight="false" outlineLevel="0" collapsed="false">
      <c r="A1442" s="0"/>
      <c r="B1442" s="167" t="str">
        <f aca="false">IF(B1341&lt;&gt;"",B1341,"")</f>
        <v>Matthieu MERVELET</v>
      </c>
      <c r="C1442" s="116" t="n">
        <f aca="false">IF(C1341&lt;&gt;"",C1341,"")</f>
        <v>18</v>
      </c>
      <c r="D1442" s="116" t="str">
        <f aca="false">IF(D1341&lt;&gt;"",D1341,"")</f>
        <v>2.4GHz</v>
      </c>
      <c r="E1442" s="116" t="str">
        <f aca="false">IF(E1341&lt;&gt;"",E1341,"")</f>
        <v/>
      </c>
      <c r="F1442" s="116" t="n">
        <v>15</v>
      </c>
      <c r="G1442" s="168" t="n">
        <f aca="false">G1341</f>
        <v>1</v>
      </c>
      <c r="H1442" s="49" t="n">
        <f aca="false">IF($G1442&lt;&gt;"",G1442,"")</f>
        <v>1</v>
      </c>
      <c r="I1442" s="169"/>
      <c r="J1442" s="170"/>
      <c r="K1442" s="171" t="n">
        <f aca="false">IF($B1442&lt;&gt;"",IF(I1442,(INDEX(P$1425:Q$1428,MATCH(H1442,P$1425:P$1428),2)/I1442)*1000,0),"")</f>
        <v>0</v>
      </c>
      <c r="L1442" s="171" t="n">
        <f aca="false">IF(Q$11&lt;&gt;"",IF($B1442&lt;&gt;"",K1442-J1442,""),"")</f>
        <v>0</v>
      </c>
      <c r="M1442" s="172" t="n">
        <f aca="false">IF(B1442&lt;&gt;"",RANK(L1442,L$1425:L$1524),"")</f>
        <v>1</v>
      </c>
      <c r="N1442" s="172" t="str">
        <f aca="false">IF(B1442&lt;&gt;"",'Classement Général'!BO28,"")</f>
        <v/>
      </c>
      <c r="O1442" s="172" t="n">
        <f aca="false">IF(B129&lt;&gt;"",'Calculs (M1..M20)'!A31,"")</f>
        <v>2</v>
      </c>
      <c r="P1442" s="0"/>
      <c r="Q1442" s="0"/>
      <c r="R1442" s="0"/>
      <c r="S1442" s="0"/>
      <c r="T1442" s="0"/>
      <c r="U1442" s="0"/>
      <c r="V1442" s="0"/>
      <c r="AH1442" s="49" t="n">
        <f aca="false">IF($G1442&lt;&gt;"",AG1442,"")</f>
        <v>0</v>
      </c>
      <c r="AI1442" s="169"/>
      <c r="AJ1442" s="170"/>
    </row>
    <row r="1443" customFormat="false" ht="13" hidden="true" customHeight="false" outlineLevel="0" collapsed="false">
      <c r="A1443" s="0"/>
      <c r="B1443" s="167" t="str">
        <f aca="false">IF(B1342&lt;&gt;"",B1342,"")</f>
        <v>Gabriel MANTEL</v>
      </c>
      <c r="C1443" s="116" t="n">
        <f aca="false">IF(C1342&lt;&gt;"",C1342,"")</f>
        <v>19</v>
      </c>
      <c r="D1443" s="116" t="str">
        <f aca="false">IF(D1342&lt;&gt;"",D1342,"")</f>
        <v>2.4GHz</v>
      </c>
      <c r="E1443" s="116" t="str">
        <f aca="false">IF(E1342&lt;&gt;"",E1342,"")</f>
        <v/>
      </c>
      <c r="F1443" s="116" t="n">
        <v>15</v>
      </c>
      <c r="G1443" s="168" t="n">
        <f aca="false">G1342</f>
        <v>1</v>
      </c>
      <c r="H1443" s="49" t="n">
        <f aca="false">IF($G1443&lt;&gt;"",G1443,"")</f>
        <v>1</v>
      </c>
      <c r="I1443" s="169"/>
      <c r="J1443" s="170"/>
      <c r="K1443" s="171" t="n">
        <f aca="false">IF($B1443&lt;&gt;"",IF(I1443,(INDEX(P$1425:Q$1428,MATCH(H1443,P$1425:P$1428),2)/I1443)*1000,0),"")</f>
        <v>0</v>
      </c>
      <c r="L1443" s="171" t="n">
        <f aca="false">IF(Q$11&lt;&gt;"",IF($B1443&lt;&gt;"",K1443-J1443,""),"")</f>
        <v>0</v>
      </c>
      <c r="M1443" s="172" t="n">
        <f aca="false">IF(B1443&lt;&gt;"",RANK(L1443,L$1425:L$1524),"")</f>
        <v>1</v>
      </c>
      <c r="N1443" s="172" t="str">
        <f aca="false">IF(B1443&lt;&gt;"",'Classement Général'!BO29,"")</f>
        <v/>
      </c>
      <c r="O1443" s="172" t="n">
        <f aca="false">IF(B130&lt;&gt;"",'Calculs (M1..M20)'!A32,"")</f>
        <v>21</v>
      </c>
      <c r="P1443" s="0"/>
      <c r="Q1443" s="0"/>
      <c r="R1443" s="0"/>
      <c r="S1443" s="0"/>
      <c r="T1443" s="0"/>
      <c r="U1443" s="0"/>
      <c r="V1443" s="0"/>
      <c r="AH1443" s="49" t="n">
        <f aca="false">IF($G1443&lt;&gt;"",AG1443,"")</f>
        <v>0</v>
      </c>
      <c r="AI1443" s="169"/>
      <c r="AJ1443" s="170"/>
    </row>
    <row r="1444" customFormat="false" ht="13" hidden="true" customHeight="false" outlineLevel="0" collapsed="false">
      <c r="A1444" s="0"/>
      <c r="B1444" s="167" t="str">
        <f aca="false">IF(B1343&lt;&gt;"",B1343,"")</f>
        <v>Sylvain PFEFFERKORN</v>
      </c>
      <c r="C1444" s="116" t="n">
        <f aca="false">IF(C1343&lt;&gt;"",C1343,"")</f>
        <v>20</v>
      </c>
      <c r="D1444" s="116" t="str">
        <f aca="false">IF(D1343&lt;&gt;"",D1343,"")</f>
        <v>2.4GHz</v>
      </c>
      <c r="E1444" s="116" t="str">
        <f aca="false">IF(E1343&lt;&gt;"",E1343,"")</f>
        <v/>
      </c>
      <c r="F1444" s="116" t="n">
        <v>15</v>
      </c>
      <c r="G1444" s="168" t="n">
        <f aca="false">G1343</f>
        <v>1</v>
      </c>
      <c r="H1444" s="49" t="n">
        <f aca="false">IF($G1444&lt;&gt;"",G1444,"")</f>
        <v>1</v>
      </c>
      <c r="I1444" s="169"/>
      <c r="J1444" s="170"/>
      <c r="K1444" s="171" t="n">
        <f aca="false">IF($B1444&lt;&gt;"",IF(I1444,(INDEX(P$1425:Q$1428,MATCH(H1444,P$1425:P$1428),2)/I1444)*1000,0),"")</f>
        <v>0</v>
      </c>
      <c r="L1444" s="171" t="n">
        <f aca="false">IF(Q$11&lt;&gt;"",IF($B1444&lt;&gt;"",K1444-J1444,""),"")</f>
        <v>0</v>
      </c>
      <c r="M1444" s="172" t="n">
        <f aca="false">IF(B1444&lt;&gt;"",RANK(L1444,L$1425:L$1524),"")</f>
        <v>1</v>
      </c>
      <c r="N1444" s="172" t="str">
        <f aca="false">IF(B1444&lt;&gt;"",'Classement Général'!BO30,"")</f>
        <v/>
      </c>
      <c r="O1444" s="172" t="n">
        <f aca="false">IF(B131&lt;&gt;"",'Calculs (M1..M20)'!A33,"")</f>
        <v>19</v>
      </c>
      <c r="P1444" s="0"/>
      <c r="Q1444" s="0"/>
      <c r="R1444" s="0"/>
      <c r="S1444" s="0"/>
      <c r="T1444" s="0"/>
      <c r="U1444" s="0"/>
      <c r="V1444" s="0"/>
      <c r="AH1444" s="49" t="n">
        <f aca="false">IF($G1444&lt;&gt;"",AG1444,"")</f>
        <v>0</v>
      </c>
      <c r="AI1444" s="169"/>
      <c r="AJ1444" s="170"/>
    </row>
    <row r="1445" customFormat="false" ht="13" hidden="true" customHeight="false" outlineLevel="0" collapsed="false">
      <c r="A1445" s="0"/>
      <c r="B1445" s="167" t="str">
        <f aca="false">IF(B1344&lt;&gt;"",B1344,"")</f>
        <v>Frederic HOURS</v>
      </c>
      <c r="C1445" s="116" t="n">
        <f aca="false">IF(C1344&lt;&gt;"",C1344,"")</f>
        <v>21</v>
      </c>
      <c r="D1445" s="116" t="str">
        <f aca="false">IF(D1344&lt;&gt;"",D1344,"")</f>
        <v>2.4GHz</v>
      </c>
      <c r="E1445" s="116" t="str">
        <f aca="false">IF(E1344&lt;&gt;"",E1344,"")</f>
        <v/>
      </c>
      <c r="F1445" s="116" t="n">
        <v>15</v>
      </c>
      <c r="G1445" s="168" t="n">
        <f aca="false">G1344</f>
        <v>1</v>
      </c>
      <c r="H1445" s="49" t="n">
        <f aca="false">IF($G1445&lt;&gt;"",G1445,"")</f>
        <v>1</v>
      </c>
      <c r="I1445" s="169"/>
      <c r="J1445" s="170"/>
      <c r="K1445" s="171" t="n">
        <f aca="false">IF($B1445&lt;&gt;"",IF(I1445,(INDEX(P$1425:Q$1428,MATCH(H1445,P$1425:P$1428),2)/I1445)*1000,0),"")</f>
        <v>0</v>
      </c>
      <c r="L1445" s="171" t="n">
        <f aca="false">IF(Q$11&lt;&gt;"",IF($B1445&lt;&gt;"",K1445-J1445,""),"")</f>
        <v>0</v>
      </c>
      <c r="M1445" s="172" t="n">
        <f aca="false">IF(B1445&lt;&gt;"",RANK(L1445,L$1425:L$1524),"")</f>
        <v>1</v>
      </c>
      <c r="N1445" s="172" t="str">
        <f aca="false">IF(B1445&lt;&gt;"",'Classement Général'!BO31,"")</f>
        <v/>
      </c>
      <c r="O1445" s="172" t="n">
        <f aca="false">IF(B132&lt;&gt;"",'Calculs (M1..M20)'!A34,"")</f>
        <v>9</v>
      </c>
      <c r="P1445" s="0"/>
      <c r="Q1445" s="0"/>
      <c r="R1445" s="0"/>
      <c r="S1445" s="0"/>
      <c r="T1445" s="0"/>
      <c r="U1445" s="0"/>
      <c r="V1445" s="0"/>
      <c r="AH1445" s="49" t="n">
        <f aca="false">IF($G1445&lt;&gt;"",AG1445,"")</f>
        <v>0</v>
      </c>
      <c r="AI1445" s="169"/>
      <c r="AJ1445" s="170"/>
    </row>
    <row r="1446" customFormat="false" ht="13" hidden="true" customHeight="false" outlineLevel="0" collapsed="false">
      <c r="A1446" s="0"/>
      <c r="B1446" s="167" t="str">
        <f aca="false">IF(B1345&lt;&gt;"",B1345,"")</f>
        <v>Sébastien LANES</v>
      </c>
      <c r="C1446" s="116" t="n">
        <f aca="false">IF(C1345&lt;&gt;"",C1345,"")</f>
        <v>22</v>
      </c>
      <c r="D1446" s="116" t="str">
        <f aca="false">IF(D1345&lt;&gt;"",D1345,"")</f>
        <v>2.4GHz</v>
      </c>
      <c r="E1446" s="116" t="str">
        <f aca="false">IF(E1345&lt;&gt;"",E1345,"")</f>
        <v/>
      </c>
      <c r="F1446" s="116" t="n">
        <v>15</v>
      </c>
      <c r="G1446" s="168" t="n">
        <f aca="false">G1345</f>
        <v>1</v>
      </c>
      <c r="H1446" s="49" t="n">
        <f aca="false">IF($G1446&lt;&gt;"",G1446,"")</f>
        <v>1</v>
      </c>
      <c r="I1446" s="169"/>
      <c r="J1446" s="170"/>
      <c r="K1446" s="171" t="n">
        <f aca="false">IF($B1446&lt;&gt;"",IF(I1446,(INDEX(P$1425:Q$1428,MATCH(H1446,P$1425:P$1428),2)/I1446)*1000,0),"")</f>
        <v>0</v>
      </c>
      <c r="L1446" s="171" t="n">
        <f aca="false">IF(Q$11&lt;&gt;"",IF($B1446&lt;&gt;"",K1446-J1446,""),"")</f>
        <v>0</v>
      </c>
      <c r="M1446" s="172" t="n">
        <f aca="false">IF(B1446&lt;&gt;"",RANK(L1446,L$1425:L$1524),"")</f>
        <v>1</v>
      </c>
      <c r="N1446" s="172" t="str">
        <f aca="false">IF(B1446&lt;&gt;"",'Classement Général'!BO32,"")</f>
        <v/>
      </c>
      <c r="O1446" s="172" t="n">
        <f aca="false">IF(B133&lt;&gt;"",'Calculs (M1..M20)'!A35,"")</f>
        <v>4</v>
      </c>
      <c r="P1446" s="0"/>
      <c r="Q1446" s="0"/>
      <c r="R1446" s="0"/>
      <c r="S1446" s="0"/>
      <c r="T1446" s="0"/>
      <c r="U1446" s="0"/>
      <c r="V1446" s="0"/>
      <c r="AH1446" s="49" t="n">
        <f aca="false">IF($G1446&lt;&gt;"",AG1446,"")</f>
        <v>0</v>
      </c>
      <c r="AI1446" s="169"/>
      <c r="AJ1446" s="170"/>
    </row>
    <row r="1447" customFormat="false" ht="13" hidden="true" customHeight="false" outlineLevel="0" collapsed="false">
      <c r="A1447" s="0"/>
      <c r="B1447" s="167" t="str">
        <f aca="false">IF(B1346&lt;&gt;"",B1346,"")</f>
        <v/>
      </c>
      <c r="C1447" s="116" t="str">
        <f aca="false">IF(C1346&lt;&gt;"",C1346,"")</f>
        <v/>
      </c>
      <c r="D1447" s="116" t="str">
        <f aca="false">IF(D1346&lt;&gt;"",D1346,"")</f>
        <v/>
      </c>
      <c r="E1447" s="116" t="str">
        <f aca="false">IF(E1346&lt;&gt;"",E1346,"")</f>
        <v/>
      </c>
      <c r="F1447" s="116" t="n">
        <v>15</v>
      </c>
      <c r="G1447" s="168" t="n">
        <f aca="false">G1346</f>
        <v>1</v>
      </c>
      <c r="H1447" s="49" t="n">
        <f aca="false">IF($G1447&lt;&gt;"",G1447,"")</f>
        <v>1</v>
      </c>
      <c r="I1447" s="169"/>
      <c r="J1447" s="170"/>
      <c r="K1447" s="171" t="str">
        <f aca="false">IF($B1447&lt;&gt;"",IF(I1447,(INDEX(P$1425:Q$1428,MATCH(H1447,P$1425:P$1428),2)/I1447)*1000,0),"")</f>
        <v/>
      </c>
      <c r="L1447" s="171" t="str">
        <f aca="false">IF(Q$11&lt;&gt;"",IF($B1447&lt;&gt;"",K1447-J1447,""),"")</f>
        <v/>
      </c>
      <c r="M1447" s="172" t="str">
        <f aca="false">IF(B1447&lt;&gt;"",RANK(L1447,L$1425:L$1524),"")</f>
        <v/>
      </c>
      <c r="N1447" s="172" t="str">
        <f aca="false">IF(B1447&lt;&gt;"",'Classement Général'!BO33,"")</f>
        <v/>
      </c>
      <c r="O1447" s="172" t="str">
        <f aca="false">IF(B134&lt;&gt;"",'Calculs (M1..M20)'!A36,"")</f>
        <v/>
      </c>
      <c r="P1447" s="0"/>
      <c r="Q1447" s="0"/>
      <c r="R1447" s="0"/>
      <c r="S1447" s="0"/>
      <c r="T1447" s="0"/>
      <c r="U1447" s="0"/>
      <c r="V1447" s="0"/>
      <c r="AH1447" s="49" t="n">
        <f aca="false">IF($G1447&lt;&gt;"",AG1447,"")</f>
        <v>0</v>
      </c>
      <c r="AI1447" s="169"/>
      <c r="AJ1447" s="170"/>
    </row>
    <row r="1448" customFormat="false" ht="13" hidden="true" customHeight="false" outlineLevel="0" collapsed="false">
      <c r="A1448" s="0"/>
      <c r="B1448" s="167" t="str">
        <f aca="false">IF(B1347&lt;&gt;"",B1347,"")</f>
        <v/>
      </c>
      <c r="C1448" s="116" t="str">
        <f aca="false">IF(C1347&lt;&gt;"",C1347,"")</f>
        <v/>
      </c>
      <c r="D1448" s="116" t="str">
        <f aca="false">IF(D1347&lt;&gt;"",D1347,"")</f>
        <v/>
      </c>
      <c r="E1448" s="116" t="str">
        <f aca="false">IF(E1347&lt;&gt;"",E1347,"")</f>
        <v/>
      </c>
      <c r="F1448" s="116" t="n">
        <v>15</v>
      </c>
      <c r="G1448" s="168" t="n">
        <f aca="false">G1347</f>
        <v>1</v>
      </c>
      <c r="H1448" s="49" t="n">
        <f aca="false">IF($G1448&lt;&gt;"",G1448,"")</f>
        <v>1</v>
      </c>
      <c r="I1448" s="169"/>
      <c r="J1448" s="170"/>
      <c r="K1448" s="171" t="str">
        <f aca="false">IF($B1448&lt;&gt;"",IF(I1448,(INDEX(P$1425:Q$1428,MATCH(H1448,P$1425:P$1428),2)/I1448)*1000,0),"")</f>
        <v/>
      </c>
      <c r="L1448" s="171" t="str">
        <f aca="false">IF(Q$11&lt;&gt;"",IF($B1448&lt;&gt;"",K1448-J1448,""),"")</f>
        <v/>
      </c>
      <c r="M1448" s="172" t="str">
        <f aca="false">IF(B1448&lt;&gt;"",RANK(L1448,L$1425:L$1524),"")</f>
        <v/>
      </c>
      <c r="N1448" s="172" t="str">
        <f aca="false">IF(B1448&lt;&gt;"",'Classement Général'!BO34,"")</f>
        <v/>
      </c>
      <c r="O1448" s="172" t="str">
        <f aca="false">IF(B135&lt;&gt;"",'Calculs (M1..M20)'!A37,"")</f>
        <v/>
      </c>
      <c r="P1448" s="0"/>
      <c r="Q1448" s="0"/>
      <c r="R1448" s="0"/>
      <c r="S1448" s="0"/>
      <c r="T1448" s="0"/>
      <c r="U1448" s="0"/>
      <c r="V1448" s="0"/>
      <c r="AH1448" s="49" t="n">
        <f aca="false">IF($G1448&lt;&gt;"",AG1448,"")</f>
        <v>0</v>
      </c>
      <c r="AI1448" s="169"/>
      <c r="AJ1448" s="170"/>
    </row>
    <row r="1449" customFormat="false" ht="13" hidden="true" customHeight="false" outlineLevel="0" collapsed="false">
      <c r="A1449" s="0"/>
      <c r="B1449" s="167" t="str">
        <f aca="false">IF(B1348&lt;&gt;"",B1348,"")</f>
        <v/>
      </c>
      <c r="C1449" s="116" t="str">
        <f aca="false">IF(C1348&lt;&gt;"",C1348,"")</f>
        <v/>
      </c>
      <c r="D1449" s="116" t="str">
        <f aca="false">IF(D1348&lt;&gt;"",D1348,"")</f>
        <v/>
      </c>
      <c r="E1449" s="116" t="str">
        <f aca="false">IF(E1348&lt;&gt;"",E1348,"")</f>
        <v/>
      </c>
      <c r="F1449" s="116" t="n">
        <v>15</v>
      </c>
      <c r="G1449" s="168" t="n">
        <f aca="false">G1348</f>
        <v>1</v>
      </c>
      <c r="H1449" s="49" t="n">
        <f aca="false">IF($G1449&lt;&gt;"",G1449,"")</f>
        <v>1</v>
      </c>
      <c r="I1449" s="169"/>
      <c r="J1449" s="170"/>
      <c r="K1449" s="171" t="str">
        <f aca="false">IF($B1449&lt;&gt;"",IF(I1449,(INDEX(P$1425:Q$1428,MATCH(H1449,P$1425:P$1428),2)/I1449)*1000,0),"")</f>
        <v/>
      </c>
      <c r="L1449" s="171" t="str">
        <f aca="false">IF(Q$11&lt;&gt;"",IF($B1449&lt;&gt;"",K1449-J1449,""),"")</f>
        <v/>
      </c>
      <c r="M1449" s="172" t="str">
        <f aca="false">IF(B1449&lt;&gt;"",RANK(L1449,L$1425:L$1524),"")</f>
        <v/>
      </c>
      <c r="N1449" s="172" t="str">
        <f aca="false">IF(B1449&lt;&gt;"",'Classement Général'!BO35,"")</f>
        <v/>
      </c>
      <c r="O1449" s="172" t="str">
        <f aca="false">IF(B136&lt;&gt;"",'Calculs (M1..M20)'!A38,"")</f>
        <v/>
      </c>
      <c r="P1449" s="0"/>
      <c r="Q1449" s="0"/>
      <c r="R1449" s="0"/>
      <c r="S1449" s="0"/>
      <c r="T1449" s="0"/>
      <c r="U1449" s="0"/>
      <c r="V1449" s="0"/>
      <c r="AH1449" s="49" t="n">
        <f aca="false">IF($G1449&lt;&gt;"",AG1449,"")</f>
        <v>0</v>
      </c>
      <c r="AI1449" s="169"/>
      <c r="AJ1449" s="170"/>
    </row>
    <row r="1450" customFormat="false" ht="13" hidden="true" customHeight="false" outlineLevel="0" collapsed="false">
      <c r="A1450" s="0"/>
      <c r="B1450" s="167" t="str">
        <f aca="false">IF(B1349&lt;&gt;"",B1349,"")</f>
        <v/>
      </c>
      <c r="C1450" s="116" t="str">
        <f aca="false">IF(C1349&lt;&gt;"",C1349,"")</f>
        <v/>
      </c>
      <c r="D1450" s="116" t="str">
        <f aca="false">IF(D1349&lt;&gt;"",D1349,"")</f>
        <v/>
      </c>
      <c r="E1450" s="116" t="str">
        <f aca="false">IF(E1349&lt;&gt;"",E1349,"")</f>
        <v/>
      </c>
      <c r="F1450" s="116" t="n">
        <v>15</v>
      </c>
      <c r="G1450" s="168" t="n">
        <f aca="false">G1349</f>
        <v>1</v>
      </c>
      <c r="H1450" s="49" t="n">
        <f aca="false">IF($G1450&lt;&gt;"",G1450,"")</f>
        <v>1</v>
      </c>
      <c r="I1450" s="169"/>
      <c r="J1450" s="170"/>
      <c r="K1450" s="171" t="str">
        <f aca="false">IF($B1450&lt;&gt;"",IF(I1450,(INDEX(P$1425:Q$1428,MATCH(H1450,P$1425:P$1428),2)/I1450)*1000,0),"")</f>
        <v/>
      </c>
      <c r="L1450" s="171" t="str">
        <f aca="false">IF(Q$11&lt;&gt;"",IF($B1450&lt;&gt;"",K1450-J1450,""),"")</f>
        <v/>
      </c>
      <c r="M1450" s="172" t="str">
        <f aca="false">IF(B1450&lt;&gt;"",RANK(L1450,L$1425:L$1524),"")</f>
        <v/>
      </c>
      <c r="N1450" s="172" t="str">
        <f aca="false">IF(B1450&lt;&gt;"",'Classement Général'!BO36,"")</f>
        <v/>
      </c>
      <c r="O1450" s="172" t="str">
        <f aca="false">IF(B137&lt;&gt;"",'Calculs (M1..M20)'!A39,"")</f>
        <v/>
      </c>
      <c r="P1450" s="0"/>
      <c r="Q1450" s="0"/>
      <c r="R1450" s="0"/>
      <c r="S1450" s="0"/>
      <c r="T1450" s="0"/>
      <c r="U1450" s="0"/>
      <c r="V1450" s="0"/>
      <c r="AH1450" s="49" t="n">
        <f aca="false">IF($G1450&lt;&gt;"",AG1450,"")</f>
        <v>0</v>
      </c>
      <c r="AI1450" s="169"/>
      <c r="AJ1450" s="170"/>
    </row>
    <row r="1451" customFormat="false" ht="13" hidden="true" customHeight="false" outlineLevel="0" collapsed="false">
      <c r="A1451" s="0"/>
      <c r="B1451" s="167" t="str">
        <f aca="false">IF(B1350&lt;&gt;"",B1350,"")</f>
        <v/>
      </c>
      <c r="C1451" s="116" t="str">
        <f aca="false">IF(C1350&lt;&gt;"",C1350,"")</f>
        <v/>
      </c>
      <c r="D1451" s="116" t="str">
        <f aca="false">IF(D1350&lt;&gt;"",D1350,"")</f>
        <v/>
      </c>
      <c r="E1451" s="116" t="str">
        <f aca="false">IF(E1350&lt;&gt;"",E1350,"")</f>
        <v/>
      </c>
      <c r="F1451" s="116" t="n">
        <v>15</v>
      </c>
      <c r="G1451" s="168" t="n">
        <f aca="false">G1350</f>
        <v>1</v>
      </c>
      <c r="H1451" s="49" t="n">
        <f aca="false">IF($G1451&lt;&gt;"",G1451,"")</f>
        <v>1</v>
      </c>
      <c r="I1451" s="169"/>
      <c r="J1451" s="170"/>
      <c r="K1451" s="171" t="str">
        <f aca="false">IF($B1451&lt;&gt;"",IF(I1451,(INDEX(P$1425:Q$1428,MATCH(H1451,P$1425:P$1428),2)/I1451)*1000,0),"")</f>
        <v/>
      </c>
      <c r="L1451" s="171" t="str">
        <f aca="false">IF(Q$11&lt;&gt;"",IF($B1451&lt;&gt;"",K1451-J1451,""),"")</f>
        <v/>
      </c>
      <c r="M1451" s="172" t="str">
        <f aca="false">IF(B1451&lt;&gt;"",RANK(L1451,L$1425:L$1524),"")</f>
        <v/>
      </c>
      <c r="N1451" s="172" t="str">
        <f aca="false">IF(B1451&lt;&gt;"",'Classement Général'!BO37,"")</f>
        <v/>
      </c>
      <c r="O1451" s="172" t="str">
        <f aca="false">IF(B138&lt;&gt;"",'Calculs (M1..M20)'!A40,"")</f>
        <v/>
      </c>
      <c r="P1451" s="0"/>
      <c r="Q1451" s="0"/>
      <c r="R1451" s="0"/>
      <c r="S1451" s="0"/>
      <c r="T1451" s="0"/>
      <c r="U1451" s="0"/>
      <c r="V1451" s="0"/>
      <c r="AH1451" s="49" t="n">
        <f aca="false">IF($G1451&lt;&gt;"",AG1451,"")</f>
        <v>0</v>
      </c>
      <c r="AI1451" s="169"/>
      <c r="AJ1451" s="170"/>
    </row>
    <row r="1452" customFormat="false" ht="13" hidden="true" customHeight="false" outlineLevel="0" collapsed="false">
      <c r="A1452" s="0"/>
      <c r="B1452" s="167" t="str">
        <f aca="false">IF(B1351&lt;&gt;"",B1351,"")</f>
        <v/>
      </c>
      <c r="C1452" s="116" t="str">
        <f aca="false">IF(C1351&lt;&gt;"",C1351,"")</f>
        <v/>
      </c>
      <c r="D1452" s="116" t="str">
        <f aca="false">IF(D1351&lt;&gt;"",D1351,"")</f>
        <v/>
      </c>
      <c r="E1452" s="116" t="str">
        <f aca="false">IF(E1351&lt;&gt;"",E1351,"")</f>
        <v/>
      </c>
      <c r="F1452" s="116" t="n">
        <v>15</v>
      </c>
      <c r="G1452" s="168" t="n">
        <f aca="false">G1351</f>
        <v>1</v>
      </c>
      <c r="H1452" s="49" t="n">
        <f aca="false">IF($G1452&lt;&gt;"",G1452,"")</f>
        <v>1</v>
      </c>
      <c r="I1452" s="169"/>
      <c r="J1452" s="170"/>
      <c r="K1452" s="171" t="str">
        <f aca="false">IF($B1452&lt;&gt;"",IF(I1452,(INDEX(P$1425:Q$1428,MATCH(H1452,P$1425:P$1428),2)/I1452)*1000,0),"")</f>
        <v/>
      </c>
      <c r="L1452" s="171" t="str">
        <f aca="false">IF(Q$11&lt;&gt;"",IF($B1452&lt;&gt;"",K1452-J1452,""),"")</f>
        <v/>
      </c>
      <c r="M1452" s="172" t="str">
        <f aca="false">IF(B1452&lt;&gt;"",RANK(L1452,L$1425:L$1524),"")</f>
        <v/>
      </c>
      <c r="N1452" s="172" t="str">
        <f aca="false">IF(B1452&lt;&gt;"",'Classement Général'!BO38,"")</f>
        <v/>
      </c>
      <c r="O1452" s="172" t="str">
        <f aca="false">IF(B139&lt;&gt;"",'Calculs (M1..M20)'!A41,"")</f>
        <v/>
      </c>
      <c r="P1452" s="0"/>
      <c r="Q1452" s="0"/>
      <c r="R1452" s="0"/>
      <c r="S1452" s="0"/>
      <c r="T1452" s="0"/>
      <c r="U1452" s="0"/>
      <c r="V1452" s="0"/>
      <c r="AH1452" s="49" t="n">
        <f aca="false">IF($G1452&lt;&gt;"",AG1452,"")</f>
        <v>0</v>
      </c>
      <c r="AI1452" s="169"/>
      <c r="AJ1452" s="170"/>
    </row>
    <row r="1453" customFormat="false" ht="13" hidden="true" customHeight="false" outlineLevel="0" collapsed="false">
      <c r="A1453" s="0"/>
      <c r="B1453" s="167" t="str">
        <f aca="false">IF(B1352&lt;&gt;"",B1352,"")</f>
        <v/>
      </c>
      <c r="C1453" s="116" t="str">
        <f aca="false">IF(C1352&lt;&gt;"",C1352,"")</f>
        <v/>
      </c>
      <c r="D1453" s="116" t="str">
        <f aca="false">IF(D1352&lt;&gt;"",D1352,"")</f>
        <v/>
      </c>
      <c r="E1453" s="116" t="str">
        <f aca="false">IF(E1352&lt;&gt;"",E1352,"")</f>
        <v/>
      </c>
      <c r="F1453" s="116" t="n">
        <v>15</v>
      </c>
      <c r="G1453" s="168" t="n">
        <f aca="false">G1352</f>
        <v>1</v>
      </c>
      <c r="H1453" s="49" t="n">
        <f aca="false">IF($G1453&lt;&gt;"",G1453,"")</f>
        <v>1</v>
      </c>
      <c r="I1453" s="169"/>
      <c r="J1453" s="170"/>
      <c r="K1453" s="171" t="str">
        <f aca="false">IF($B1453&lt;&gt;"",IF(I1453,(INDEX(P$1425:Q$1428,MATCH(H1453,P$1425:P$1428),2)/I1453)*1000,0),"")</f>
        <v/>
      </c>
      <c r="L1453" s="171" t="str">
        <f aca="false">IF(Q$11&lt;&gt;"",IF($B1453&lt;&gt;"",K1453-J1453,""),"")</f>
        <v/>
      </c>
      <c r="M1453" s="172" t="str">
        <f aca="false">IF(B1453&lt;&gt;"",RANK(L1453,L$1425:L$1524),"")</f>
        <v/>
      </c>
      <c r="N1453" s="172" t="str">
        <f aca="false">IF(B1453&lt;&gt;"",'Classement Général'!BO39,"")</f>
        <v/>
      </c>
      <c r="O1453" s="172" t="str">
        <f aca="false">IF(B140&lt;&gt;"",'Calculs (M1..M20)'!A42,"")</f>
        <v/>
      </c>
      <c r="P1453" s="0"/>
      <c r="Q1453" s="0"/>
      <c r="R1453" s="0"/>
      <c r="S1453" s="0"/>
      <c r="T1453" s="0"/>
      <c r="U1453" s="0"/>
      <c r="V1453" s="0"/>
      <c r="AH1453" s="49" t="n">
        <f aca="false">IF($G1453&lt;&gt;"",AG1453,"")</f>
        <v>0</v>
      </c>
      <c r="AI1453" s="169"/>
      <c r="AJ1453" s="170"/>
    </row>
    <row r="1454" customFormat="false" ht="13" hidden="true" customHeight="false" outlineLevel="0" collapsed="false">
      <c r="A1454" s="0"/>
      <c r="B1454" s="167" t="str">
        <f aca="false">IF(B1353&lt;&gt;"",B1353,"")</f>
        <v/>
      </c>
      <c r="C1454" s="116" t="str">
        <f aca="false">IF(C1353&lt;&gt;"",C1353,"")</f>
        <v/>
      </c>
      <c r="D1454" s="116" t="str">
        <f aca="false">IF(D1353&lt;&gt;"",D1353,"")</f>
        <v/>
      </c>
      <c r="E1454" s="116" t="str">
        <f aca="false">IF(E1353&lt;&gt;"",E1353,"")</f>
        <v/>
      </c>
      <c r="F1454" s="116" t="n">
        <v>15</v>
      </c>
      <c r="G1454" s="168" t="n">
        <f aca="false">G1353</f>
        <v>1</v>
      </c>
      <c r="H1454" s="49" t="n">
        <f aca="false">IF($G1454&lt;&gt;"",G1454,"")</f>
        <v>1</v>
      </c>
      <c r="I1454" s="169"/>
      <c r="J1454" s="170"/>
      <c r="K1454" s="171" t="str">
        <f aca="false">IF($B1454&lt;&gt;"",IF(I1454,(INDEX(P$1425:Q$1428,MATCH(H1454,P$1425:P$1428),2)/I1454)*1000,0),"")</f>
        <v/>
      </c>
      <c r="L1454" s="171" t="str">
        <f aca="false">IF(Q$11&lt;&gt;"",IF($B1454&lt;&gt;"",K1454-J1454,""),"")</f>
        <v/>
      </c>
      <c r="M1454" s="172" t="str">
        <f aca="false">IF(B1454&lt;&gt;"",RANK(L1454,L$1425:L$1524),"")</f>
        <v/>
      </c>
      <c r="N1454" s="172" t="str">
        <f aca="false">IF(B1454&lt;&gt;"",'Classement Général'!BO40,"")</f>
        <v/>
      </c>
      <c r="O1454" s="172" t="str">
        <f aca="false">IF(B141&lt;&gt;"",'Calculs (M1..M20)'!A43,"")</f>
        <v/>
      </c>
      <c r="P1454" s="0"/>
      <c r="Q1454" s="0"/>
      <c r="R1454" s="0"/>
      <c r="S1454" s="0"/>
      <c r="T1454" s="0"/>
      <c r="U1454" s="0"/>
      <c r="V1454" s="0"/>
      <c r="AH1454" s="49" t="n">
        <f aca="false">IF($G1454&lt;&gt;"",AG1454,"")</f>
        <v>0</v>
      </c>
      <c r="AI1454" s="169"/>
      <c r="AJ1454" s="170"/>
    </row>
    <row r="1455" customFormat="false" ht="13" hidden="true" customHeight="false" outlineLevel="0" collapsed="false">
      <c r="A1455" s="0"/>
      <c r="B1455" s="167" t="str">
        <f aca="false">IF(B1354&lt;&gt;"",B1354,"")</f>
        <v/>
      </c>
      <c r="C1455" s="116" t="str">
        <f aca="false">IF(C1354&lt;&gt;"",C1354,"")</f>
        <v/>
      </c>
      <c r="D1455" s="116" t="str">
        <f aca="false">IF(D1354&lt;&gt;"",D1354,"")</f>
        <v/>
      </c>
      <c r="E1455" s="116" t="str">
        <f aca="false">IF(E1354&lt;&gt;"",E1354,"")</f>
        <v/>
      </c>
      <c r="F1455" s="116" t="n">
        <v>15</v>
      </c>
      <c r="G1455" s="168" t="n">
        <f aca="false">G1354</f>
        <v>1</v>
      </c>
      <c r="H1455" s="49" t="n">
        <f aca="false">IF($G1455&lt;&gt;"",G1455,"")</f>
        <v>1</v>
      </c>
      <c r="I1455" s="169"/>
      <c r="J1455" s="170"/>
      <c r="K1455" s="171" t="str">
        <f aca="false">IF($B1455&lt;&gt;"",IF(I1455,(INDEX(P$1425:Q$1428,MATCH(H1455,P$1425:P$1428),2)/I1455)*1000,0),"")</f>
        <v/>
      </c>
      <c r="L1455" s="171" t="str">
        <f aca="false">IF(Q$11&lt;&gt;"",IF($B1455&lt;&gt;"",K1455-J1455,""),"")</f>
        <v/>
      </c>
      <c r="M1455" s="172" t="str">
        <f aca="false">IF(B1455&lt;&gt;"",RANK(L1455,L$1425:L$1524),"")</f>
        <v/>
      </c>
      <c r="N1455" s="172" t="str">
        <f aca="false">IF(B1455&lt;&gt;"",'Classement Général'!BO41,"")</f>
        <v/>
      </c>
      <c r="O1455" s="172" t="str">
        <f aca="false">IF(B142&lt;&gt;"",'Calculs (M1..M20)'!A44,"")</f>
        <v/>
      </c>
      <c r="P1455" s="0"/>
      <c r="Q1455" s="0"/>
      <c r="R1455" s="0"/>
      <c r="S1455" s="0"/>
      <c r="T1455" s="0"/>
      <c r="U1455" s="0"/>
      <c r="V1455" s="0"/>
      <c r="AH1455" s="49" t="n">
        <f aca="false">IF($G1455&lt;&gt;"",AG1455,"")</f>
        <v>0</v>
      </c>
      <c r="AI1455" s="169"/>
      <c r="AJ1455" s="170"/>
    </row>
    <row r="1456" customFormat="false" ht="13" hidden="true" customHeight="false" outlineLevel="0" collapsed="false">
      <c r="A1456" s="0"/>
      <c r="B1456" s="167" t="str">
        <f aca="false">IF(B1355&lt;&gt;"",B1355,"")</f>
        <v/>
      </c>
      <c r="C1456" s="116" t="str">
        <f aca="false">IF(C1355&lt;&gt;"",C1355,"")</f>
        <v/>
      </c>
      <c r="D1456" s="116" t="str">
        <f aca="false">IF(D1355&lt;&gt;"",D1355,"")</f>
        <v/>
      </c>
      <c r="E1456" s="116" t="str">
        <f aca="false">IF(E1355&lt;&gt;"",E1355,"")</f>
        <v/>
      </c>
      <c r="F1456" s="116" t="n">
        <v>15</v>
      </c>
      <c r="G1456" s="168" t="n">
        <f aca="false">G1355</f>
        <v>1</v>
      </c>
      <c r="H1456" s="49" t="n">
        <f aca="false">IF($G1456&lt;&gt;"",G1456,"")</f>
        <v>1</v>
      </c>
      <c r="I1456" s="169"/>
      <c r="J1456" s="170"/>
      <c r="K1456" s="171" t="str">
        <f aca="false">IF($B1456&lt;&gt;"",IF(I1456,(INDEX(P$1425:Q$1428,MATCH(H1456,P$1425:P$1428),2)/I1456)*1000,0),"")</f>
        <v/>
      </c>
      <c r="L1456" s="171" t="str">
        <f aca="false">IF(Q$11&lt;&gt;"",IF($B1456&lt;&gt;"",K1456-J1456,""),"")</f>
        <v/>
      </c>
      <c r="M1456" s="172" t="str">
        <f aca="false">IF(B1456&lt;&gt;"",RANK(L1456,L$1425:L$1524),"")</f>
        <v/>
      </c>
      <c r="N1456" s="172" t="str">
        <f aca="false">IF(B1456&lt;&gt;"",'Classement Général'!BO42,"")</f>
        <v/>
      </c>
      <c r="O1456" s="172" t="str">
        <f aca="false">IF(B143&lt;&gt;"",'Calculs (M1..M20)'!A45,"")</f>
        <v/>
      </c>
      <c r="P1456" s="0"/>
      <c r="Q1456" s="0"/>
      <c r="R1456" s="0"/>
      <c r="S1456" s="0"/>
      <c r="T1456" s="0"/>
      <c r="U1456" s="0"/>
      <c r="V1456" s="0"/>
      <c r="AH1456" s="49" t="n">
        <f aca="false">IF($G1456&lt;&gt;"",AG1456,"")</f>
        <v>0</v>
      </c>
      <c r="AI1456" s="169"/>
      <c r="AJ1456" s="170"/>
    </row>
    <row r="1457" customFormat="false" ht="13" hidden="true" customHeight="false" outlineLevel="0" collapsed="false">
      <c r="A1457" s="0"/>
      <c r="B1457" s="167" t="str">
        <f aca="false">IF(B1356&lt;&gt;"",B1356,"")</f>
        <v/>
      </c>
      <c r="C1457" s="116" t="str">
        <f aca="false">IF(C1356&lt;&gt;"",C1356,"")</f>
        <v/>
      </c>
      <c r="D1457" s="116" t="str">
        <f aca="false">IF(D1356&lt;&gt;"",D1356,"")</f>
        <v/>
      </c>
      <c r="E1457" s="116" t="str">
        <f aca="false">IF(E1356&lt;&gt;"",E1356,"")</f>
        <v/>
      </c>
      <c r="F1457" s="116" t="n">
        <v>15</v>
      </c>
      <c r="G1457" s="168" t="n">
        <f aca="false">G1356</f>
        <v>1</v>
      </c>
      <c r="H1457" s="49" t="n">
        <f aca="false">IF($G1457&lt;&gt;"",G1457,"")</f>
        <v>1</v>
      </c>
      <c r="I1457" s="169"/>
      <c r="J1457" s="170"/>
      <c r="K1457" s="171" t="str">
        <f aca="false">IF($B1457&lt;&gt;"",IF(I1457,(INDEX(P$1425:Q$1428,MATCH(H1457,P$1425:P$1428),2)/I1457)*1000,0),"")</f>
        <v/>
      </c>
      <c r="L1457" s="171" t="str">
        <f aca="false">IF(Q$11&lt;&gt;"",IF($B1457&lt;&gt;"",K1457-J1457,""),"")</f>
        <v/>
      </c>
      <c r="M1457" s="172" t="str">
        <f aca="false">IF(B1457&lt;&gt;"",RANK(L1457,L$1425:L$1524),"")</f>
        <v/>
      </c>
      <c r="N1457" s="172" t="str">
        <f aca="false">IF(B1457&lt;&gt;"",'Classement Général'!BO43,"")</f>
        <v/>
      </c>
      <c r="O1457" s="172" t="str">
        <f aca="false">IF(B144&lt;&gt;"",'Calculs (M1..M20)'!A46,"")</f>
        <v/>
      </c>
      <c r="P1457" s="0"/>
      <c r="Q1457" s="0"/>
      <c r="R1457" s="0"/>
      <c r="S1457" s="0"/>
      <c r="T1457" s="0"/>
      <c r="U1457" s="0"/>
      <c r="V1457" s="0"/>
      <c r="AH1457" s="49" t="n">
        <f aca="false">IF($G1457&lt;&gt;"",AG1457,"")</f>
        <v>0</v>
      </c>
      <c r="AI1457" s="169"/>
      <c r="AJ1457" s="170"/>
    </row>
    <row r="1458" customFormat="false" ht="13" hidden="true" customHeight="false" outlineLevel="0" collapsed="false">
      <c r="A1458" s="0"/>
      <c r="B1458" s="167" t="str">
        <f aca="false">IF(B1357&lt;&gt;"",B1357,"")</f>
        <v/>
      </c>
      <c r="C1458" s="116" t="str">
        <f aca="false">IF(C1357&lt;&gt;"",C1357,"")</f>
        <v/>
      </c>
      <c r="D1458" s="116" t="str">
        <f aca="false">IF(D1357&lt;&gt;"",D1357,"")</f>
        <v/>
      </c>
      <c r="E1458" s="116" t="str">
        <f aca="false">IF(E1357&lt;&gt;"",E1357,"")</f>
        <v/>
      </c>
      <c r="F1458" s="116" t="n">
        <v>15</v>
      </c>
      <c r="G1458" s="168" t="n">
        <f aca="false">G1357</f>
        <v>1</v>
      </c>
      <c r="H1458" s="49" t="n">
        <f aca="false">IF($G1458&lt;&gt;"",G1458,"")</f>
        <v>1</v>
      </c>
      <c r="I1458" s="169"/>
      <c r="J1458" s="170"/>
      <c r="K1458" s="171" t="str">
        <f aca="false">IF($B1458&lt;&gt;"",IF(I1458,(INDEX(P$1425:Q$1428,MATCH(H1458,P$1425:P$1428),2)/I1458)*1000,0),"")</f>
        <v/>
      </c>
      <c r="L1458" s="171" t="str">
        <f aca="false">IF(Q$11&lt;&gt;"",IF($B1458&lt;&gt;"",K1458-J1458,""),"")</f>
        <v/>
      </c>
      <c r="M1458" s="172" t="str">
        <f aca="false">IF(B1458&lt;&gt;"",RANK(L1458,L$1425:L$1524),"")</f>
        <v/>
      </c>
      <c r="N1458" s="172" t="str">
        <f aca="false">IF(B1458&lt;&gt;"",'Classement Général'!BO44,"")</f>
        <v/>
      </c>
      <c r="O1458" s="172" t="str">
        <f aca="false">IF(B145&lt;&gt;"",'Calculs (M1..M20)'!A47,"")</f>
        <v/>
      </c>
      <c r="P1458" s="0"/>
      <c r="Q1458" s="0"/>
      <c r="R1458" s="0"/>
      <c r="S1458" s="0"/>
      <c r="T1458" s="0"/>
      <c r="U1458" s="0"/>
      <c r="V1458" s="0"/>
      <c r="AH1458" s="49" t="n">
        <f aca="false">IF($G1458&lt;&gt;"",AG1458,"")</f>
        <v>0</v>
      </c>
      <c r="AI1458" s="169"/>
      <c r="AJ1458" s="170"/>
    </row>
    <row r="1459" customFormat="false" ht="13" hidden="true" customHeight="false" outlineLevel="0" collapsed="false">
      <c r="A1459" s="0"/>
      <c r="B1459" s="167" t="str">
        <f aca="false">IF(B1358&lt;&gt;"",B1358,"")</f>
        <v/>
      </c>
      <c r="C1459" s="116" t="str">
        <f aca="false">IF(C1358&lt;&gt;"",C1358,"")</f>
        <v/>
      </c>
      <c r="D1459" s="116" t="str">
        <f aca="false">IF(D1358&lt;&gt;"",D1358,"")</f>
        <v/>
      </c>
      <c r="E1459" s="116" t="str">
        <f aca="false">IF(E1358&lt;&gt;"",E1358,"")</f>
        <v/>
      </c>
      <c r="F1459" s="116" t="n">
        <v>15</v>
      </c>
      <c r="G1459" s="168" t="n">
        <f aca="false">G1358</f>
        <v>1</v>
      </c>
      <c r="H1459" s="49" t="n">
        <f aca="false">IF($G1459&lt;&gt;"",G1459,"")</f>
        <v>1</v>
      </c>
      <c r="I1459" s="169"/>
      <c r="J1459" s="170"/>
      <c r="K1459" s="171" t="str">
        <f aca="false">IF($B1459&lt;&gt;"",IF(I1459,(INDEX(P$1425:Q$1428,MATCH(H1459,P$1425:P$1428),2)/I1459)*1000,0),"")</f>
        <v/>
      </c>
      <c r="L1459" s="171" t="str">
        <f aca="false">IF(Q$11&lt;&gt;"",IF($B1459&lt;&gt;"",K1459-J1459,""),"")</f>
        <v/>
      </c>
      <c r="M1459" s="172" t="str">
        <f aca="false">IF(B1459&lt;&gt;"",RANK(L1459,L$1425:L$1524),"")</f>
        <v/>
      </c>
      <c r="N1459" s="172" t="str">
        <f aca="false">IF(B1459&lt;&gt;"",'Classement Général'!BO45,"")</f>
        <v/>
      </c>
      <c r="O1459" s="172" t="str">
        <f aca="false">IF(B146&lt;&gt;"",'Calculs (M1..M20)'!A48,"")</f>
        <v/>
      </c>
      <c r="P1459" s="0"/>
      <c r="Q1459" s="0"/>
      <c r="R1459" s="0"/>
      <c r="S1459" s="0"/>
      <c r="T1459" s="0"/>
      <c r="U1459" s="0"/>
      <c r="V1459" s="0"/>
      <c r="AH1459" s="49" t="n">
        <f aca="false">IF($G1459&lt;&gt;"",AG1459,"")</f>
        <v>0</v>
      </c>
      <c r="AI1459" s="169"/>
      <c r="AJ1459" s="170"/>
    </row>
    <row r="1460" customFormat="false" ht="13" hidden="true" customHeight="false" outlineLevel="0" collapsed="false">
      <c r="A1460" s="0"/>
      <c r="B1460" s="167" t="str">
        <f aca="false">IF(B1359&lt;&gt;"",B1359,"")</f>
        <v/>
      </c>
      <c r="C1460" s="116" t="str">
        <f aca="false">IF(C1359&lt;&gt;"",C1359,"")</f>
        <v/>
      </c>
      <c r="D1460" s="116" t="str">
        <f aca="false">IF(D1359&lt;&gt;"",D1359,"")</f>
        <v/>
      </c>
      <c r="E1460" s="116" t="str">
        <f aca="false">IF(E1359&lt;&gt;"",E1359,"")</f>
        <v/>
      </c>
      <c r="F1460" s="116" t="n">
        <v>15</v>
      </c>
      <c r="G1460" s="168" t="n">
        <f aca="false">G1359</f>
        <v>1</v>
      </c>
      <c r="H1460" s="49" t="n">
        <f aca="false">IF($G1460&lt;&gt;"",G1460,"")</f>
        <v>1</v>
      </c>
      <c r="I1460" s="169"/>
      <c r="J1460" s="170"/>
      <c r="K1460" s="171" t="str">
        <f aca="false">IF($B1460&lt;&gt;"",IF(I1460,(INDEX(P$1425:Q$1428,MATCH(H1460,P$1425:P$1428),2)/I1460)*1000,0),"")</f>
        <v/>
      </c>
      <c r="L1460" s="171" t="str">
        <f aca="false">IF(Q$11&lt;&gt;"",IF($B1460&lt;&gt;"",K1460-J1460,""),"")</f>
        <v/>
      </c>
      <c r="M1460" s="172" t="str">
        <f aca="false">IF(B1460&lt;&gt;"",RANK(L1460,L$1425:L$1524),"")</f>
        <v/>
      </c>
      <c r="N1460" s="172" t="str">
        <f aca="false">IF(B1460&lt;&gt;"",'Classement Général'!BO46,"")</f>
        <v/>
      </c>
      <c r="O1460" s="172" t="str">
        <f aca="false">IF(B147&lt;&gt;"",'Calculs (M1..M20)'!A49,"")</f>
        <v/>
      </c>
      <c r="P1460" s="0"/>
      <c r="Q1460" s="0"/>
      <c r="R1460" s="0"/>
      <c r="S1460" s="0"/>
      <c r="T1460" s="0"/>
      <c r="U1460" s="0"/>
      <c r="V1460" s="0"/>
      <c r="AH1460" s="49" t="n">
        <f aca="false">IF($G1460&lt;&gt;"",AG1460,"")</f>
        <v>0</v>
      </c>
      <c r="AI1460" s="169"/>
      <c r="AJ1460" s="170"/>
    </row>
    <row r="1461" customFormat="false" ht="13" hidden="true" customHeight="false" outlineLevel="0" collapsed="false">
      <c r="A1461" s="0"/>
      <c r="B1461" s="167" t="str">
        <f aca="false">IF(B1360&lt;&gt;"",B1360,"")</f>
        <v/>
      </c>
      <c r="C1461" s="116" t="str">
        <f aca="false">IF(C1360&lt;&gt;"",C1360,"")</f>
        <v/>
      </c>
      <c r="D1461" s="116" t="str">
        <f aca="false">IF(D1360&lt;&gt;"",D1360,"")</f>
        <v/>
      </c>
      <c r="E1461" s="116" t="str">
        <f aca="false">IF(E1360&lt;&gt;"",E1360,"")</f>
        <v/>
      </c>
      <c r="F1461" s="116" t="n">
        <v>15</v>
      </c>
      <c r="G1461" s="168" t="n">
        <f aca="false">G1360</f>
        <v>1</v>
      </c>
      <c r="H1461" s="49" t="n">
        <f aca="false">IF($G1461&lt;&gt;"",G1461,"")</f>
        <v>1</v>
      </c>
      <c r="I1461" s="169"/>
      <c r="J1461" s="170"/>
      <c r="K1461" s="171" t="str">
        <f aca="false">IF($B1461&lt;&gt;"",IF(I1461,(INDEX(P$1425:Q$1428,MATCH(H1461,P$1425:P$1428),2)/I1461)*1000,0),"")</f>
        <v/>
      </c>
      <c r="L1461" s="171" t="str">
        <f aca="false">IF(Q$11&lt;&gt;"",IF($B1461&lt;&gt;"",K1461-J1461,""),"")</f>
        <v/>
      </c>
      <c r="M1461" s="172" t="str">
        <f aca="false">IF(B1461&lt;&gt;"",RANK(L1461,L$1425:L$1524),"")</f>
        <v/>
      </c>
      <c r="N1461" s="172" t="str">
        <f aca="false">IF(B1461&lt;&gt;"",'Classement Général'!BO47,"")</f>
        <v/>
      </c>
      <c r="O1461" s="172" t="str">
        <f aca="false">IF(B148&lt;&gt;"",'Calculs (M1..M20)'!A50,"")</f>
        <v/>
      </c>
      <c r="P1461" s="0"/>
      <c r="Q1461" s="0"/>
      <c r="R1461" s="0"/>
      <c r="S1461" s="0"/>
      <c r="T1461" s="0"/>
      <c r="U1461" s="0"/>
      <c r="V1461" s="0"/>
      <c r="AH1461" s="49" t="n">
        <f aca="false">IF($G1461&lt;&gt;"",AG1461,"")</f>
        <v>0</v>
      </c>
      <c r="AI1461" s="169"/>
      <c r="AJ1461" s="170"/>
    </row>
    <row r="1462" customFormat="false" ht="13" hidden="true" customHeight="false" outlineLevel="0" collapsed="false">
      <c r="A1462" s="0"/>
      <c r="B1462" s="167" t="str">
        <f aca="false">IF(B1361&lt;&gt;"",B1361,"")</f>
        <v/>
      </c>
      <c r="C1462" s="116" t="str">
        <f aca="false">IF(C1361&lt;&gt;"",C1361,"")</f>
        <v/>
      </c>
      <c r="D1462" s="116" t="str">
        <f aca="false">IF(D1361&lt;&gt;"",D1361,"")</f>
        <v/>
      </c>
      <c r="E1462" s="116" t="str">
        <f aca="false">IF(E1361&lt;&gt;"",E1361,"")</f>
        <v/>
      </c>
      <c r="F1462" s="116" t="n">
        <v>15</v>
      </c>
      <c r="G1462" s="168" t="n">
        <f aca="false">G1361</f>
        <v>1</v>
      </c>
      <c r="H1462" s="49" t="n">
        <f aca="false">IF($G1462&lt;&gt;"",G1462,"")</f>
        <v>1</v>
      </c>
      <c r="I1462" s="169"/>
      <c r="J1462" s="170"/>
      <c r="K1462" s="171" t="str">
        <f aca="false">IF($B1462&lt;&gt;"",IF(I1462,(INDEX(P$1425:Q$1428,MATCH(H1462,P$1425:P$1428),2)/I1462)*1000,0),"")</f>
        <v/>
      </c>
      <c r="L1462" s="171" t="str">
        <f aca="false">IF(Q$11&lt;&gt;"",IF($B1462&lt;&gt;"",K1462-J1462,""),"")</f>
        <v/>
      </c>
      <c r="M1462" s="172" t="str">
        <f aca="false">IF(B1462&lt;&gt;"",RANK(L1462,L$1425:L$1524),"")</f>
        <v/>
      </c>
      <c r="N1462" s="172" t="str">
        <f aca="false">IF(B1462&lt;&gt;"",'Classement Général'!BO48,"")</f>
        <v/>
      </c>
      <c r="O1462" s="172" t="str">
        <f aca="false">IF(B149&lt;&gt;"",'Calculs (M1..M20)'!A51,"")</f>
        <v/>
      </c>
      <c r="P1462" s="0"/>
      <c r="Q1462" s="0"/>
      <c r="R1462" s="0"/>
      <c r="S1462" s="0"/>
      <c r="T1462" s="0"/>
      <c r="U1462" s="0"/>
      <c r="V1462" s="0"/>
      <c r="AH1462" s="49" t="n">
        <f aca="false">IF($G1462&lt;&gt;"",AG1462,"")</f>
        <v>0</v>
      </c>
      <c r="AI1462" s="169"/>
      <c r="AJ1462" s="170"/>
    </row>
    <row r="1463" customFormat="false" ht="13" hidden="true" customHeight="false" outlineLevel="0" collapsed="false">
      <c r="A1463" s="0"/>
      <c r="B1463" s="167" t="str">
        <f aca="false">IF(B1362&lt;&gt;"",B1362,"")</f>
        <v/>
      </c>
      <c r="C1463" s="116" t="str">
        <f aca="false">IF(C1362&lt;&gt;"",C1362,"")</f>
        <v/>
      </c>
      <c r="D1463" s="116" t="str">
        <f aca="false">IF(D1362&lt;&gt;"",D1362,"")</f>
        <v/>
      </c>
      <c r="E1463" s="116" t="str">
        <f aca="false">IF(E1362&lt;&gt;"",E1362,"")</f>
        <v/>
      </c>
      <c r="F1463" s="116" t="n">
        <v>15</v>
      </c>
      <c r="G1463" s="168" t="n">
        <f aca="false">G1362</f>
        <v>1</v>
      </c>
      <c r="H1463" s="49" t="n">
        <f aca="false">IF($G1463&lt;&gt;"",G1463,"")</f>
        <v>1</v>
      </c>
      <c r="I1463" s="169"/>
      <c r="J1463" s="170"/>
      <c r="K1463" s="171" t="str">
        <f aca="false">IF($B1463&lt;&gt;"",IF(I1463,(INDEX(P$1425:Q$1428,MATCH(H1463,P$1425:P$1428),2)/I1463)*1000,0),"")</f>
        <v/>
      </c>
      <c r="L1463" s="171" t="str">
        <f aca="false">IF(Q$11&lt;&gt;"",IF($B1463&lt;&gt;"",K1463-J1463,""),"")</f>
        <v/>
      </c>
      <c r="M1463" s="172" t="str">
        <f aca="false">IF(B1463&lt;&gt;"",RANK(L1463,L$1425:L$1524),"")</f>
        <v/>
      </c>
      <c r="N1463" s="172" t="str">
        <f aca="false">IF(B1463&lt;&gt;"",'Classement Général'!BO49,"")</f>
        <v/>
      </c>
      <c r="O1463" s="172" t="str">
        <f aca="false">IF(B150&lt;&gt;"",'Calculs (M1..M20)'!A52,"")</f>
        <v/>
      </c>
      <c r="P1463" s="0"/>
      <c r="Q1463" s="0"/>
      <c r="R1463" s="0"/>
      <c r="S1463" s="0"/>
      <c r="T1463" s="0"/>
      <c r="U1463" s="0"/>
      <c r="V1463" s="0"/>
      <c r="AH1463" s="49" t="n">
        <f aca="false">IF($G1463&lt;&gt;"",AG1463,"")</f>
        <v>0</v>
      </c>
      <c r="AI1463" s="169"/>
      <c r="AJ1463" s="170"/>
    </row>
    <row r="1464" customFormat="false" ht="13" hidden="true" customHeight="false" outlineLevel="0" collapsed="false">
      <c r="A1464" s="0"/>
      <c r="B1464" s="167" t="str">
        <f aca="false">IF(B1363&lt;&gt;"",B1363,"")</f>
        <v/>
      </c>
      <c r="C1464" s="116" t="str">
        <f aca="false">IF(C1363&lt;&gt;"",C1363,"")</f>
        <v/>
      </c>
      <c r="D1464" s="116" t="str">
        <f aca="false">IF(D1363&lt;&gt;"",D1363,"")</f>
        <v/>
      </c>
      <c r="E1464" s="116" t="str">
        <f aca="false">IF(E1363&lt;&gt;"",E1363,"")</f>
        <v/>
      </c>
      <c r="F1464" s="116" t="n">
        <v>15</v>
      </c>
      <c r="G1464" s="168" t="n">
        <f aca="false">G1363</f>
        <v>1</v>
      </c>
      <c r="H1464" s="49" t="n">
        <f aca="false">IF($G1464&lt;&gt;"",G1464,"")</f>
        <v>1</v>
      </c>
      <c r="I1464" s="169"/>
      <c r="J1464" s="170"/>
      <c r="K1464" s="171" t="str">
        <f aca="false">IF($B1464&lt;&gt;"",IF(I1464,(INDEX(P$1425:Q$1428,MATCH(H1464,P$1425:P$1428),2)/I1464)*1000,0),"")</f>
        <v/>
      </c>
      <c r="L1464" s="171" t="str">
        <f aca="false">IF(Q$11&lt;&gt;"",IF($B1464&lt;&gt;"",K1464-J1464,""),"")</f>
        <v/>
      </c>
      <c r="M1464" s="172" t="str">
        <f aca="false">IF(B1464&lt;&gt;"",RANK(L1464,L$1425:L$1524),"")</f>
        <v/>
      </c>
      <c r="N1464" s="172" t="str">
        <f aca="false">IF(B1464&lt;&gt;"",'Classement Général'!BO50,"")</f>
        <v/>
      </c>
      <c r="O1464" s="172" t="str">
        <f aca="false">IF(B151&lt;&gt;"",'Calculs (M1..M20)'!A53,"")</f>
        <v/>
      </c>
      <c r="P1464" s="0"/>
      <c r="Q1464" s="0"/>
      <c r="R1464" s="0"/>
      <c r="S1464" s="0"/>
      <c r="T1464" s="0"/>
      <c r="U1464" s="0"/>
      <c r="V1464" s="0"/>
      <c r="AH1464" s="49" t="n">
        <f aca="false">IF($G1464&lt;&gt;"",AG1464,"")</f>
        <v>0</v>
      </c>
      <c r="AI1464" s="169"/>
      <c r="AJ1464" s="170"/>
    </row>
    <row r="1465" customFormat="false" ht="13" hidden="true" customHeight="false" outlineLevel="0" collapsed="false">
      <c r="A1465" s="0"/>
      <c r="B1465" s="167" t="str">
        <f aca="false">IF(B1364&lt;&gt;"",B1364,"")</f>
        <v/>
      </c>
      <c r="C1465" s="116" t="str">
        <f aca="false">IF(C1364&lt;&gt;"",C1364,"")</f>
        <v/>
      </c>
      <c r="D1465" s="116" t="str">
        <f aca="false">IF(D1364&lt;&gt;"",D1364,"")</f>
        <v/>
      </c>
      <c r="E1465" s="116" t="str">
        <f aca="false">IF(E1364&lt;&gt;"",E1364,"")</f>
        <v/>
      </c>
      <c r="F1465" s="116" t="n">
        <v>15</v>
      </c>
      <c r="G1465" s="168" t="n">
        <f aca="false">G1364</f>
        <v>1</v>
      </c>
      <c r="H1465" s="49" t="n">
        <f aca="false">IF($G1465&lt;&gt;"",G1465,"")</f>
        <v>1</v>
      </c>
      <c r="I1465" s="169"/>
      <c r="J1465" s="170"/>
      <c r="K1465" s="171" t="str">
        <f aca="false">IF($B1465&lt;&gt;"",IF(I1465,(INDEX(P$1425:Q$1428,MATCH(H1465,P$1425:P$1428),2)/I1465)*1000,0),"")</f>
        <v/>
      </c>
      <c r="L1465" s="171" t="str">
        <f aca="false">IF(Q$11&lt;&gt;"",IF($B1465&lt;&gt;"",K1465-J1465,""),"")</f>
        <v/>
      </c>
      <c r="M1465" s="172" t="str">
        <f aca="false">IF(B1465&lt;&gt;"",RANK(L1465,L$1425:L$1524),"")</f>
        <v/>
      </c>
      <c r="N1465" s="172" t="str">
        <f aca="false">IF(B1465&lt;&gt;"",'Classement Général'!BO51,"")</f>
        <v/>
      </c>
      <c r="O1465" s="172" t="str">
        <f aca="false">IF(B152&lt;&gt;"",'Calculs (M1..M20)'!A54,"")</f>
        <v/>
      </c>
      <c r="P1465" s="0"/>
      <c r="Q1465" s="0"/>
      <c r="R1465" s="0"/>
      <c r="S1465" s="0"/>
      <c r="T1465" s="0"/>
      <c r="U1465" s="0"/>
      <c r="V1465" s="0"/>
      <c r="AH1465" s="49" t="n">
        <f aca="false">IF($G1465&lt;&gt;"",AG1465,"")</f>
        <v>0</v>
      </c>
      <c r="AI1465" s="169"/>
      <c r="AJ1465" s="170"/>
    </row>
    <row r="1466" customFormat="false" ht="13" hidden="true" customHeight="false" outlineLevel="0" collapsed="false">
      <c r="A1466" s="0"/>
      <c r="B1466" s="167" t="str">
        <f aca="false">IF(B1365&lt;&gt;"",B1365,"")</f>
        <v/>
      </c>
      <c r="C1466" s="116" t="str">
        <f aca="false">IF(C1365&lt;&gt;"",C1365,"")</f>
        <v/>
      </c>
      <c r="D1466" s="116" t="str">
        <f aca="false">IF(D1365&lt;&gt;"",D1365,"")</f>
        <v/>
      </c>
      <c r="E1466" s="116" t="str">
        <f aca="false">IF(E1365&lt;&gt;"",E1365,"")</f>
        <v/>
      </c>
      <c r="F1466" s="116" t="n">
        <v>15</v>
      </c>
      <c r="G1466" s="168" t="n">
        <f aca="false">G1365</f>
        <v>1</v>
      </c>
      <c r="H1466" s="49" t="n">
        <f aca="false">IF($G1466&lt;&gt;"",G1466,"")</f>
        <v>1</v>
      </c>
      <c r="I1466" s="169"/>
      <c r="J1466" s="170"/>
      <c r="K1466" s="171" t="str">
        <f aca="false">IF($B1466&lt;&gt;"",IF(I1466,(INDEX(P$1425:Q$1428,MATCH(H1466,P$1425:P$1428),2)/I1466)*1000,0),"")</f>
        <v/>
      </c>
      <c r="L1466" s="171" t="str">
        <f aca="false">IF(Q$11&lt;&gt;"",IF($B1466&lt;&gt;"",K1466-J1466,""),"")</f>
        <v/>
      </c>
      <c r="M1466" s="172" t="str">
        <f aca="false">IF(B1466&lt;&gt;"",RANK(L1466,L$1425:L$1524),"")</f>
        <v/>
      </c>
      <c r="N1466" s="172" t="str">
        <f aca="false">IF(B1466&lt;&gt;"",'Classement Général'!BO52,"")</f>
        <v/>
      </c>
      <c r="O1466" s="172" t="str">
        <f aca="false">IF(B153&lt;&gt;"",'Calculs (M1..M20)'!A55,"")</f>
        <v/>
      </c>
      <c r="P1466" s="0"/>
      <c r="Q1466" s="0"/>
      <c r="R1466" s="0"/>
      <c r="S1466" s="0"/>
      <c r="T1466" s="0"/>
      <c r="U1466" s="0"/>
      <c r="V1466" s="0"/>
      <c r="AH1466" s="49" t="n">
        <f aca="false">IF($G1466&lt;&gt;"",AG1466,"")</f>
        <v>0</v>
      </c>
      <c r="AI1466" s="169"/>
      <c r="AJ1466" s="170"/>
    </row>
    <row r="1467" customFormat="false" ht="13" hidden="true" customHeight="false" outlineLevel="0" collapsed="false">
      <c r="A1467" s="0"/>
      <c r="B1467" s="167" t="str">
        <f aca="false">IF(B1366&lt;&gt;"",B1366,"")</f>
        <v/>
      </c>
      <c r="C1467" s="116" t="str">
        <f aca="false">IF(C1366&lt;&gt;"",C1366,"")</f>
        <v/>
      </c>
      <c r="D1467" s="116" t="str">
        <f aca="false">IF(D1366&lt;&gt;"",D1366,"")</f>
        <v/>
      </c>
      <c r="E1467" s="116" t="str">
        <f aca="false">IF(E1366&lt;&gt;"",E1366,"")</f>
        <v/>
      </c>
      <c r="F1467" s="116" t="n">
        <v>15</v>
      </c>
      <c r="G1467" s="168" t="n">
        <f aca="false">G1366</f>
        <v>1</v>
      </c>
      <c r="H1467" s="49" t="n">
        <f aca="false">IF($G1467&lt;&gt;"",G1467,"")</f>
        <v>1</v>
      </c>
      <c r="I1467" s="169"/>
      <c r="J1467" s="170"/>
      <c r="K1467" s="171" t="str">
        <f aca="false">IF($B1467&lt;&gt;"",IF(I1467,(INDEX(P$1425:Q$1428,MATCH(H1467,P$1425:P$1428),2)/I1467)*1000,0),"")</f>
        <v/>
      </c>
      <c r="L1467" s="171" t="str">
        <f aca="false">IF(Q$11&lt;&gt;"",IF($B1467&lt;&gt;"",K1467-J1467,""),"")</f>
        <v/>
      </c>
      <c r="M1467" s="172" t="str">
        <f aca="false">IF(B1467&lt;&gt;"",RANK(L1467,L$1425:L$1524),"")</f>
        <v/>
      </c>
      <c r="N1467" s="172" t="str">
        <f aca="false">IF(B1467&lt;&gt;"",'Classement Général'!BO53,"")</f>
        <v/>
      </c>
      <c r="O1467" s="172" t="str">
        <f aca="false">IF(B154&lt;&gt;"",'Calculs (M1..M20)'!A56,"")</f>
        <v/>
      </c>
      <c r="P1467" s="0"/>
      <c r="Q1467" s="0"/>
      <c r="R1467" s="0"/>
      <c r="S1467" s="0"/>
      <c r="T1467" s="0"/>
      <c r="U1467" s="0"/>
      <c r="V1467" s="0"/>
      <c r="AH1467" s="49" t="n">
        <f aca="false">IF($G1467&lt;&gt;"",AG1467,"")</f>
        <v>0</v>
      </c>
      <c r="AI1467" s="169"/>
      <c r="AJ1467" s="170"/>
    </row>
    <row r="1468" customFormat="false" ht="13" hidden="true" customHeight="false" outlineLevel="0" collapsed="false">
      <c r="A1468" s="0"/>
      <c r="B1468" s="167" t="str">
        <f aca="false">IF(B1367&lt;&gt;"",B1367,"")</f>
        <v/>
      </c>
      <c r="C1468" s="116" t="str">
        <f aca="false">IF(C1367&lt;&gt;"",C1367,"")</f>
        <v/>
      </c>
      <c r="D1468" s="116" t="str">
        <f aca="false">IF(D1367&lt;&gt;"",D1367,"")</f>
        <v/>
      </c>
      <c r="E1468" s="116" t="str">
        <f aca="false">IF(E1367&lt;&gt;"",E1367,"")</f>
        <v/>
      </c>
      <c r="F1468" s="116" t="n">
        <v>15</v>
      </c>
      <c r="G1468" s="168" t="n">
        <f aca="false">G1367</f>
        <v>1</v>
      </c>
      <c r="H1468" s="49" t="n">
        <f aca="false">IF($G1468&lt;&gt;"",G1468,"")</f>
        <v>1</v>
      </c>
      <c r="I1468" s="169"/>
      <c r="J1468" s="170"/>
      <c r="K1468" s="171" t="str">
        <f aca="false">IF($B1468&lt;&gt;"",IF(I1468,(INDEX(P$1425:Q$1428,MATCH(H1468,P$1425:P$1428),2)/I1468)*1000,0),"")</f>
        <v/>
      </c>
      <c r="L1468" s="171" t="str">
        <f aca="false">IF(Q$11&lt;&gt;"",IF($B1468&lt;&gt;"",K1468-J1468,""),"")</f>
        <v/>
      </c>
      <c r="M1468" s="172" t="str">
        <f aca="false">IF(B1468&lt;&gt;"",RANK(L1468,L$1425:L$1524),"")</f>
        <v/>
      </c>
      <c r="N1468" s="172" t="str">
        <f aca="false">IF(B1468&lt;&gt;"",'Classement Général'!BO54,"")</f>
        <v/>
      </c>
      <c r="O1468" s="172" t="str">
        <f aca="false">IF(B155&lt;&gt;"",'Calculs (M1..M20)'!A57,"")</f>
        <v/>
      </c>
      <c r="P1468" s="0"/>
      <c r="Q1468" s="0"/>
      <c r="R1468" s="0"/>
      <c r="S1468" s="0"/>
      <c r="T1468" s="0"/>
      <c r="U1468" s="0"/>
      <c r="V1468" s="0"/>
      <c r="AH1468" s="49" t="n">
        <f aca="false">IF($G1468&lt;&gt;"",AG1468,"")</f>
        <v>0</v>
      </c>
      <c r="AI1468" s="169"/>
      <c r="AJ1468" s="170"/>
    </row>
    <row r="1469" customFormat="false" ht="13" hidden="true" customHeight="false" outlineLevel="0" collapsed="false">
      <c r="A1469" s="0"/>
      <c r="B1469" s="167" t="str">
        <f aca="false">IF(B1368&lt;&gt;"",B1368,"")</f>
        <v/>
      </c>
      <c r="C1469" s="116" t="str">
        <f aca="false">IF(C1368&lt;&gt;"",C1368,"")</f>
        <v/>
      </c>
      <c r="D1469" s="116" t="str">
        <f aca="false">IF(D1368&lt;&gt;"",D1368,"")</f>
        <v/>
      </c>
      <c r="E1469" s="116" t="str">
        <f aca="false">IF(E1368&lt;&gt;"",E1368,"")</f>
        <v/>
      </c>
      <c r="F1469" s="116" t="n">
        <v>15</v>
      </c>
      <c r="G1469" s="168" t="n">
        <f aca="false">G1368</f>
        <v>1</v>
      </c>
      <c r="H1469" s="49" t="n">
        <f aca="false">IF($G1469&lt;&gt;"",G1469,"")</f>
        <v>1</v>
      </c>
      <c r="I1469" s="169"/>
      <c r="J1469" s="170"/>
      <c r="K1469" s="171" t="str">
        <f aca="false">IF($B1469&lt;&gt;"",IF(I1469,(INDEX(P$1425:Q$1428,MATCH(H1469,P$1425:P$1428),2)/I1469)*1000,0),"")</f>
        <v/>
      </c>
      <c r="L1469" s="171" t="str">
        <f aca="false">IF(Q$11&lt;&gt;"",IF($B1469&lt;&gt;"",K1469-J1469,""),"")</f>
        <v/>
      </c>
      <c r="M1469" s="172" t="str">
        <f aca="false">IF(B1469&lt;&gt;"",RANK(L1469,L$1425:L$1524),"")</f>
        <v/>
      </c>
      <c r="N1469" s="172" t="str">
        <f aca="false">IF(B1469&lt;&gt;"",'Classement Général'!BO55,"")</f>
        <v/>
      </c>
      <c r="O1469" s="172" t="str">
        <f aca="false">IF(B156&lt;&gt;"",'Calculs (M1..M20)'!A58,"")</f>
        <v/>
      </c>
      <c r="P1469" s="0"/>
      <c r="Q1469" s="0"/>
      <c r="R1469" s="0"/>
      <c r="S1469" s="0"/>
      <c r="T1469" s="0"/>
      <c r="U1469" s="0"/>
      <c r="V1469" s="0"/>
      <c r="AH1469" s="49" t="n">
        <f aca="false">IF($G1469&lt;&gt;"",AG1469,"")</f>
        <v>0</v>
      </c>
      <c r="AI1469" s="169"/>
      <c r="AJ1469" s="170"/>
    </row>
    <row r="1470" customFormat="false" ht="13" hidden="true" customHeight="false" outlineLevel="0" collapsed="false">
      <c r="A1470" s="0"/>
      <c r="B1470" s="167" t="str">
        <f aca="false">IF(B1369&lt;&gt;"",B1369,"")</f>
        <v/>
      </c>
      <c r="C1470" s="116" t="str">
        <f aca="false">IF(C1369&lt;&gt;"",C1369,"")</f>
        <v/>
      </c>
      <c r="D1470" s="116" t="str">
        <f aca="false">IF(D1369&lt;&gt;"",D1369,"")</f>
        <v/>
      </c>
      <c r="E1470" s="116" t="str">
        <f aca="false">IF(E1369&lt;&gt;"",E1369,"")</f>
        <v/>
      </c>
      <c r="F1470" s="116" t="n">
        <v>15</v>
      </c>
      <c r="G1470" s="168" t="n">
        <f aca="false">G1369</f>
        <v>1</v>
      </c>
      <c r="H1470" s="49" t="n">
        <f aca="false">IF($G1470&lt;&gt;"",G1470,"")</f>
        <v>1</v>
      </c>
      <c r="I1470" s="169"/>
      <c r="J1470" s="170"/>
      <c r="K1470" s="171" t="str">
        <f aca="false">IF($B1470&lt;&gt;"",IF(I1470,(INDEX(P$1425:Q$1428,MATCH(H1470,P$1425:P$1428),2)/I1470)*1000,0),"")</f>
        <v/>
      </c>
      <c r="L1470" s="171" t="str">
        <f aca="false">IF(Q$11&lt;&gt;"",IF($B1470&lt;&gt;"",K1470-J1470,""),"")</f>
        <v/>
      </c>
      <c r="M1470" s="172" t="str">
        <f aca="false">IF(B1470&lt;&gt;"",RANK(L1470,L$1425:L$1524),"")</f>
        <v/>
      </c>
      <c r="N1470" s="172" t="str">
        <f aca="false">IF(B1470&lt;&gt;"",'Classement Général'!BO56,"")</f>
        <v/>
      </c>
      <c r="O1470" s="172" t="str">
        <f aca="false">IF(B157&lt;&gt;"",'Calculs (M1..M20)'!A59,"")</f>
        <v/>
      </c>
      <c r="P1470" s="0"/>
      <c r="Q1470" s="0"/>
      <c r="R1470" s="0"/>
      <c r="S1470" s="0"/>
      <c r="T1470" s="0"/>
      <c r="U1470" s="0"/>
      <c r="V1470" s="0"/>
      <c r="AH1470" s="49" t="n">
        <f aca="false">IF($G1470&lt;&gt;"",AG1470,"")</f>
        <v>0</v>
      </c>
      <c r="AI1470" s="169"/>
      <c r="AJ1470" s="170"/>
    </row>
    <row r="1471" customFormat="false" ht="13" hidden="true" customHeight="false" outlineLevel="0" collapsed="false">
      <c r="A1471" s="0"/>
      <c r="B1471" s="167" t="str">
        <f aca="false">IF(B1370&lt;&gt;"",B1370,"")</f>
        <v/>
      </c>
      <c r="C1471" s="116" t="str">
        <f aca="false">IF(C1370&lt;&gt;"",C1370,"")</f>
        <v/>
      </c>
      <c r="D1471" s="116" t="str">
        <f aca="false">IF(D1370&lt;&gt;"",D1370,"")</f>
        <v/>
      </c>
      <c r="E1471" s="116" t="str">
        <f aca="false">IF(E1370&lt;&gt;"",E1370,"")</f>
        <v/>
      </c>
      <c r="F1471" s="116" t="n">
        <v>15</v>
      </c>
      <c r="G1471" s="168" t="n">
        <f aca="false">G1370</f>
        <v>1</v>
      </c>
      <c r="H1471" s="49" t="n">
        <f aca="false">IF($G1471&lt;&gt;"",G1471,"")</f>
        <v>1</v>
      </c>
      <c r="I1471" s="169"/>
      <c r="J1471" s="170"/>
      <c r="K1471" s="171" t="str">
        <f aca="false">IF($B1471&lt;&gt;"",IF(I1471,(INDEX(P$1425:Q$1428,MATCH(H1471,P$1425:P$1428),2)/I1471)*1000,0),"")</f>
        <v/>
      </c>
      <c r="L1471" s="171" t="str">
        <f aca="false">IF(Q$11&lt;&gt;"",IF($B1471&lt;&gt;"",K1471-J1471,""),"")</f>
        <v/>
      </c>
      <c r="M1471" s="172" t="str">
        <f aca="false">IF(B1471&lt;&gt;"",RANK(L1471,L$1425:L$1524),"")</f>
        <v/>
      </c>
      <c r="N1471" s="172" t="str">
        <f aca="false">IF(B1471&lt;&gt;"",'Classement Général'!BO57,"")</f>
        <v/>
      </c>
      <c r="O1471" s="172" t="str">
        <f aca="false">IF(B158&lt;&gt;"",'Calculs (M1..M20)'!A60,"")</f>
        <v/>
      </c>
      <c r="P1471" s="0"/>
      <c r="Q1471" s="0"/>
      <c r="R1471" s="0"/>
      <c r="S1471" s="0"/>
      <c r="T1471" s="0"/>
      <c r="U1471" s="0"/>
      <c r="V1471" s="0"/>
      <c r="AH1471" s="49" t="n">
        <f aca="false">IF($G1471&lt;&gt;"",AG1471,"")</f>
        <v>0</v>
      </c>
      <c r="AI1471" s="169"/>
      <c r="AJ1471" s="170"/>
    </row>
    <row r="1472" customFormat="false" ht="13" hidden="true" customHeight="false" outlineLevel="0" collapsed="false">
      <c r="A1472" s="0"/>
      <c r="B1472" s="167" t="str">
        <f aca="false">IF(B1371&lt;&gt;"",B1371,"")</f>
        <v/>
      </c>
      <c r="C1472" s="116" t="str">
        <f aca="false">IF(C1371&lt;&gt;"",C1371,"")</f>
        <v/>
      </c>
      <c r="D1472" s="116" t="str">
        <f aca="false">IF(D1371&lt;&gt;"",D1371,"")</f>
        <v/>
      </c>
      <c r="E1472" s="116" t="str">
        <f aca="false">IF(E1371&lt;&gt;"",E1371,"")</f>
        <v/>
      </c>
      <c r="F1472" s="116" t="n">
        <v>15</v>
      </c>
      <c r="G1472" s="168" t="n">
        <f aca="false">G1371</f>
        <v>1</v>
      </c>
      <c r="H1472" s="49" t="n">
        <f aca="false">IF($G1472&lt;&gt;"",G1472,"")</f>
        <v>1</v>
      </c>
      <c r="I1472" s="169"/>
      <c r="J1472" s="170"/>
      <c r="K1472" s="171" t="str">
        <f aca="false">IF($B1472&lt;&gt;"",IF(I1472,(INDEX(P$1425:Q$1428,MATCH(H1472,P$1425:P$1428),2)/I1472)*1000,0),"")</f>
        <v/>
      </c>
      <c r="L1472" s="171" t="str">
        <f aca="false">IF(Q$11&lt;&gt;"",IF($B1472&lt;&gt;"",K1472-J1472,""),"")</f>
        <v/>
      </c>
      <c r="M1472" s="172" t="str">
        <f aca="false">IF(B1472&lt;&gt;"",RANK(L1472,L$1425:L$1524),"")</f>
        <v/>
      </c>
      <c r="N1472" s="172" t="str">
        <f aca="false">IF(B1472&lt;&gt;"",'Classement Général'!BO58,"")</f>
        <v/>
      </c>
      <c r="O1472" s="172" t="str">
        <f aca="false">IF(B159&lt;&gt;"",'Calculs (M1..M20)'!A61,"")</f>
        <v/>
      </c>
      <c r="P1472" s="0"/>
      <c r="Q1472" s="0"/>
      <c r="R1472" s="0"/>
      <c r="S1472" s="0"/>
      <c r="T1472" s="0"/>
      <c r="U1472" s="0"/>
      <c r="V1472" s="0"/>
      <c r="AH1472" s="49" t="n">
        <f aca="false">IF($G1472&lt;&gt;"",AG1472,"")</f>
        <v>0</v>
      </c>
      <c r="AI1472" s="169"/>
      <c r="AJ1472" s="170"/>
    </row>
    <row r="1473" customFormat="false" ht="13" hidden="true" customHeight="false" outlineLevel="0" collapsed="false">
      <c r="A1473" s="0"/>
      <c r="B1473" s="167" t="str">
        <f aca="false">IF(B1372&lt;&gt;"",B1372,"")</f>
        <v/>
      </c>
      <c r="C1473" s="116" t="str">
        <f aca="false">IF(C1372&lt;&gt;"",C1372,"")</f>
        <v/>
      </c>
      <c r="D1473" s="116" t="str">
        <f aca="false">IF(D1372&lt;&gt;"",D1372,"")</f>
        <v/>
      </c>
      <c r="E1473" s="116" t="str">
        <f aca="false">IF(E1372&lt;&gt;"",E1372,"")</f>
        <v/>
      </c>
      <c r="F1473" s="116" t="n">
        <v>15</v>
      </c>
      <c r="G1473" s="168" t="n">
        <f aca="false">G1372</f>
        <v>1</v>
      </c>
      <c r="H1473" s="49" t="n">
        <f aca="false">IF($G1473&lt;&gt;"",G1473,"")</f>
        <v>1</v>
      </c>
      <c r="I1473" s="169"/>
      <c r="J1473" s="170"/>
      <c r="K1473" s="171" t="str">
        <f aca="false">IF($B1473&lt;&gt;"",IF(I1473,(INDEX(P$1425:Q$1428,MATCH(H1473,P$1425:P$1428),2)/I1473)*1000,0),"")</f>
        <v/>
      </c>
      <c r="L1473" s="171" t="str">
        <f aca="false">IF(Q$11&lt;&gt;"",IF($B1473&lt;&gt;"",K1473-J1473,""),"")</f>
        <v/>
      </c>
      <c r="M1473" s="172" t="str">
        <f aca="false">IF(B1473&lt;&gt;"",RANK(L1473,L$1425:L$1524),"")</f>
        <v/>
      </c>
      <c r="N1473" s="172" t="str">
        <f aca="false">IF(B1473&lt;&gt;"",'Classement Général'!BO59,"")</f>
        <v/>
      </c>
      <c r="O1473" s="172" t="str">
        <f aca="false">IF(B160&lt;&gt;"",'Calculs (M1..M20)'!A62,"")</f>
        <v/>
      </c>
      <c r="P1473" s="0"/>
      <c r="Q1473" s="0"/>
      <c r="R1473" s="0"/>
      <c r="S1473" s="0"/>
      <c r="T1473" s="0"/>
      <c r="U1473" s="0"/>
      <c r="V1473" s="0"/>
      <c r="AH1473" s="49" t="n">
        <f aca="false">IF($G1473&lt;&gt;"",AG1473,"")</f>
        <v>0</v>
      </c>
      <c r="AI1473" s="169"/>
      <c r="AJ1473" s="170"/>
    </row>
    <row r="1474" customFormat="false" ht="13" hidden="true" customHeight="false" outlineLevel="0" collapsed="false">
      <c r="A1474" s="0"/>
      <c r="B1474" s="167" t="str">
        <f aca="false">IF(B1373&lt;&gt;"",B1373,"")</f>
        <v/>
      </c>
      <c r="C1474" s="116" t="str">
        <f aca="false">IF(C1373&lt;&gt;"",C1373,"")</f>
        <v/>
      </c>
      <c r="D1474" s="116" t="str">
        <f aca="false">IF(D1373&lt;&gt;"",D1373,"")</f>
        <v/>
      </c>
      <c r="E1474" s="116" t="str">
        <f aca="false">IF(E1373&lt;&gt;"",E1373,"")</f>
        <v/>
      </c>
      <c r="F1474" s="116" t="n">
        <v>15</v>
      </c>
      <c r="G1474" s="168" t="n">
        <f aca="false">G1373</f>
        <v>1</v>
      </c>
      <c r="H1474" s="49" t="n">
        <f aca="false">IF($G1474&lt;&gt;"",G1474,"")</f>
        <v>1</v>
      </c>
      <c r="I1474" s="169"/>
      <c r="J1474" s="170"/>
      <c r="K1474" s="171" t="str">
        <f aca="false">IF($B1474&lt;&gt;"",IF(I1474,(INDEX(P$1425:Q$1428,MATCH(H1474,P$1425:P$1428),2)/I1474)*1000,0),"")</f>
        <v/>
      </c>
      <c r="L1474" s="171" t="str">
        <f aca="false">IF(Q$11&lt;&gt;"",IF($B1474&lt;&gt;"",K1474-J1474,""),"")</f>
        <v/>
      </c>
      <c r="M1474" s="172" t="str">
        <f aca="false">IF(B1474&lt;&gt;"",RANK(L1474,L$1425:L$1524),"")</f>
        <v/>
      </c>
      <c r="N1474" s="172" t="str">
        <f aca="false">IF(B1474&lt;&gt;"",'Classement Général'!BO60,"")</f>
        <v/>
      </c>
      <c r="O1474" s="172" t="str">
        <f aca="false">IF(B161&lt;&gt;"",'Calculs (M1..M20)'!A63,"")</f>
        <v/>
      </c>
      <c r="P1474" s="0"/>
      <c r="Q1474" s="0"/>
      <c r="R1474" s="0"/>
      <c r="S1474" s="0"/>
      <c r="T1474" s="0"/>
      <c r="U1474" s="0"/>
      <c r="V1474" s="0"/>
      <c r="AH1474" s="49" t="n">
        <f aca="false">IF($G1474&lt;&gt;"",AG1474,"")</f>
        <v>0</v>
      </c>
      <c r="AI1474" s="169"/>
      <c r="AJ1474" s="170"/>
    </row>
    <row r="1475" customFormat="false" ht="13" hidden="true" customHeight="false" outlineLevel="0" collapsed="false">
      <c r="A1475" s="0"/>
      <c r="B1475" s="167" t="str">
        <f aca="false">IF(B1374&lt;&gt;"",B1374,"")</f>
        <v/>
      </c>
      <c r="C1475" s="116" t="str">
        <f aca="false">IF(C1374&lt;&gt;"",C1374,"")</f>
        <v/>
      </c>
      <c r="D1475" s="116" t="str">
        <f aca="false">IF(D1374&lt;&gt;"",D1374,"")</f>
        <v/>
      </c>
      <c r="E1475" s="116" t="str">
        <f aca="false">IF(E1374&lt;&gt;"",E1374,"")</f>
        <v/>
      </c>
      <c r="F1475" s="116" t="n">
        <v>15</v>
      </c>
      <c r="G1475" s="168" t="n">
        <f aca="false">G1374</f>
        <v>1</v>
      </c>
      <c r="H1475" s="49" t="n">
        <f aca="false">IF($G1475&lt;&gt;"",G1475,"")</f>
        <v>1</v>
      </c>
      <c r="I1475" s="169"/>
      <c r="J1475" s="170"/>
      <c r="K1475" s="171" t="str">
        <f aca="false">IF($B1475&lt;&gt;"",IF(I1475,(INDEX(P$1425:Q$1428,MATCH(H1475,P$1425:P$1428),2)/I1475)*1000,0),"")</f>
        <v/>
      </c>
      <c r="L1475" s="171" t="str">
        <f aca="false">IF(Q$11&lt;&gt;"",IF($B1475&lt;&gt;"",K1475-J1475,""),"")</f>
        <v/>
      </c>
      <c r="M1475" s="172" t="str">
        <f aca="false">IF(B1475&lt;&gt;"",RANK(L1475,L$1425:L$1524),"")</f>
        <v/>
      </c>
      <c r="N1475" s="172" t="str">
        <f aca="false">IF(B1475&lt;&gt;"",'Classement Général'!BO61,"")</f>
        <v/>
      </c>
      <c r="O1475" s="172" t="str">
        <f aca="false">IF(B162&lt;&gt;"",'Calculs (M1..M20)'!A64,"")</f>
        <v/>
      </c>
      <c r="P1475" s="0"/>
      <c r="Q1475" s="0"/>
      <c r="R1475" s="0"/>
      <c r="S1475" s="0"/>
      <c r="T1475" s="0"/>
      <c r="U1475" s="0"/>
      <c r="V1475" s="0"/>
      <c r="AH1475" s="49" t="n">
        <f aca="false">IF($G1475&lt;&gt;"",AG1475,"")</f>
        <v>0</v>
      </c>
      <c r="AI1475" s="169"/>
      <c r="AJ1475" s="170"/>
    </row>
    <row r="1476" customFormat="false" ht="13" hidden="true" customHeight="false" outlineLevel="0" collapsed="false">
      <c r="A1476" s="0"/>
      <c r="B1476" s="167" t="str">
        <f aca="false">IF(B1375&lt;&gt;"",B1375,"")</f>
        <v/>
      </c>
      <c r="C1476" s="116" t="str">
        <f aca="false">IF(C1375&lt;&gt;"",C1375,"")</f>
        <v/>
      </c>
      <c r="D1476" s="116" t="str">
        <f aca="false">IF(D1375&lt;&gt;"",D1375,"")</f>
        <v/>
      </c>
      <c r="E1476" s="116" t="str">
        <f aca="false">IF(E1375&lt;&gt;"",E1375,"")</f>
        <v/>
      </c>
      <c r="F1476" s="116" t="n">
        <v>15</v>
      </c>
      <c r="G1476" s="168" t="n">
        <f aca="false">G1375</f>
        <v>1</v>
      </c>
      <c r="H1476" s="49" t="n">
        <f aca="false">IF($G1476&lt;&gt;"",G1476,"")</f>
        <v>1</v>
      </c>
      <c r="I1476" s="169"/>
      <c r="J1476" s="170"/>
      <c r="K1476" s="171" t="str">
        <f aca="false">IF($B1476&lt;&gt;"",IF(I1476,(INDEX(P$1425:Q$1428,MATCH(H1476,P$1425:P$1428),2)/I1476)*1000,0),"")</f>
        <v/>
      </c>
      <c r="L1476" s="171" t="str">
        <f aca="false">IF(Q$11&lt;&gt;"",IF($B1476&lt;&gt;"",K1476-J1476,""),"")</f>
        <v/>
      </c>
      <c r="M1476" s="172" t="str">
        <f aca="false">IF(B1476&lt;&gt;"",RANK(L1476,L$1425:L$1524),"")</f>
        <v/>
      </c>
      <c r="N1476" s="172" t="str">
        <f aca="false">IF(B1476&lt;&gt;"",'Classement Général'!BO62,"")</f>
        <v/>
      </c>
      <c r="O1476" s="172" t="str">
        <f aca="false">IF(B163&lt;&gt;"",'Calculs (M1..M20)'!A65,"")</f>
        <v/>
      </c>
      <c r="P1476" s="0"/>
      <c r="Q1476" s="0"/>
      <c r="R1476" s="0"/>
      <c r="S1476" s="0"/>
      <c r="T1476" s="0"/>
      <c r="U1476" s="0"/>
      <c r="V1476" s="0"/>
      <c r="AH1476" s="49" t="n">
        <f aca="false">IF($G1476&lt;&gt;"",AG1476,"")</f>
        <v>0</v>
      </c>
      <c r="AI1476" s="169"/>
      <c r="AJ1476" s="170"/>
    </row>
    <row r="1477" customFormat="false" ht="13" hidden="true" customHeight="false" outlineLevel="0" collapsed="false">
      <c r="A1477" s="0"/>
      <c r="B1477" s="167" t="str">
        <f aca="false">IF(B1376&lt;&gt;"",B1376,"")</f>
        <v/>
      </c>
      <c r="C1477" s="116" t="str">
        <f aca="false">IF(C1376&lt;&gt;"",C1376,"")</f>
        <v/>
      </c>
      <c r="D1477" s="116" t="str">
        <f aca="false">IF(D1376&lt;&gt;"",D1376,"")</f>
        <v/>
      </c>
      <c r="E1477" s="116" t="str">
        <f aca="false">IF(E1376&lt;&gt;"",E1376,"")</f>
        <v/>
      </c>
      <c r="F1477" s="116" t="n">
        <v>15</v>
      </c>
      <c r="G1477" s="168" t="n">
        <f aca="false">G1376</f>
        <v>1</v>
      </c>
      <c r="H1477" s="49" t="n">
        <f aca="false">IF($G1477&lt;&gt;"",G1477,"")</f>
        <v>1</v>
      </c>
      <c r="I1477" s="169"/>
      <c r="J1477" s="170"/>
      <c r="K1477" s="171" t="str">
        <f aca="false">IF($B1477&lt;&gt;"",IF(I1477,(INDEX(P$1425:Q$1428,MATCH(H1477,P$1425:P$1428),2)/I1477)*1000,0),"")</f>
        <v/>
      </c>
      <c r="L1477" s="171" t="str">
        <f aca="false">IF(Q$11&lt;&gt;"",IF($B1477&lt;&gt;"",K1477-J1477,""),"")</f>
        <v/>
      </c>
      <c r="M1477" s="172" t="str">
        <f aca="false">IF(B1477&lt;&gt;"",RANK(L1477,L$1425:L$1524),"")</f>
        <v/>
      </c>
      <c r="N1477" s="172" t="str">
        <f aca="false">IF(B1477&lt;&gt;"",'Classement Général'!BO63,"")</f>
        <v/>
      </c>
      <c r="O1477" s="172" t="str">
        <f aca="false">IF(B164&lt;&gt;"",'Calculs (M1..M20)'!A66,"")</f>
        <v/>
      </c>
      <c r="P1477" s="0"/>
      <c r="Q1477" s="0"/>
      <c r="R1477" s="0"/>
      <c r="S1477" s="0"/>
      <c r="T1477" s="0"/>
      <c r="U1477" s="0"/>
      <c r="V1477" s="0"/>
      <c r="AH1477" s="49" t="n">
        <f aca="false">IF($G1477&lt;&gt;"",AG1477,"")</f>
        <v>0</v>
      </c>
      <c r="AI1477" s="169"/>
      <c r="AJ1477" s="170"/>
    </row>
    <row r="1478" customFormat="false" ht="13" hidden="true" customHeight="false" outlineLevel="0" collapsed="false">
      <c r="A1478" s="0"/>
      <c r="B1478" s="167" t="str">
        <f aca="false">IF(B1377&lt;&gt;"",B1377,"")</f>
        <v/>
      </c>
      <c r="C1478" s="116" t="str">
        <f aca="false">IF(C1377&lt;&gt;"",C1377,"")</f>
        <v/>
      </c>
      <c r="D1478" s="116" t="str">
        <f aca="false">IF(D1377&lt;&gt;"",D1377,"")</f>
        <v/>
      </c>
      <c r="E1478" s="116" t="str">
        <f aca="false">IF(E1377&lt;&gt;"",E1377,"")</f>
        <v/>
      </c>
      <c r="F1478" s="116" t="n">
        <v>15</v>
      </c>
      <c r="G1478" s="168" t="n">
        <f aca="false">G1377</f>
        <v>1</v>
      </c>
      <c r="H1478" s="49" t="n">
        <f aca="false">IF($G1478&lt;&gt;"",G1478,"")</f>
        <v>1</v>
      </c>
      <c r="I1478" s="169"/>
      <c r="J1478" s="170"/>
      <c r="K1478" s="171" t="str">
        <f aca="false">IF($B1478&lt;&gt;"",IF(I1478,(INDEX(P$1425:Q$1428,MATCH(H1478,P$1425:P$1428),2)/I1478)*1000,0),"")</f>
        <v/>
      </c>
      <c r="L1478" s="171" t="str">
        <f aca="false">IF(Q$11&lt;&gt;"",IF($B1478&lt;&gt;"",K1478-J1478,""),"")</f>
        <v/>
      </c>
      <c r="M1478" s="172" t="str">
        <f aca="false">IF(B1478&lt;&gt;"",RANK(L1478,L$1425:L$1524),"")</f>
        <v/>
      </c>
      <c r="N1478" s="172" t="str">
        <f aca="false">IF(B1478&lt;&gt;"",'Classement Général'!BO64,"")</f>
        <v/>
      </c>
      <c r="O1478" s="172" t="str">
        <f aca="false">IF(B165&lt;&gt;"",'Calculs (M1..M20)'!A67,"")</f>
        <v/>
      </c>
      <c r="P1478" s="0"/>
      <c r="Q1478" s="0"/>
      <c r="R1478" s="0"/>
      <c r="S1478" s="0"/>
      <c r="T1478" s="0"/>
      <c r="U1478" s="0"/>
      <c r="V1478" s="0"/>
      <c r="AH1478" s="49" t="n">
        <f aca="false">IF($G1478&lt;&gt;"",AG1478,"")</f>
        <v>0</v>
      </c>
      <c r="AI1478" s="169"/>
      <c r="AJ1478" s="170"/>
    </row>
    <row r="1479" customFormat="false" ht="13" hidden="true" customHeight="false" outlineLevel="0" collapsed="false">
      <c r="A1479" s="0"/>
      <c r="B1479" s="167" t="str">
        <f aca="false">IF(B1378&lt;&gt;"",B1378,"")</f>
        <v/>
      </c>
      <c r="C1479" s="116" t="str">
        <f aca="false">IF(C1378&lt;&gt;"",C1378,"")</f>
        <v/>
      </c>
      <c r="D1479" s="116" t="str">
        <f aca="false">IF(D1378&lt;&gt;"",D1378,"")</f>
        <v/>
      </c>
      <c r="E1479" s="116" t="str">
        <f aca="false">IF(E1378&lt;&gt;"",E1378,"")</f>
        <v/>
      </c>
      <c r="F1479" s="116" t="n">
        <v>15</v>
      </c>
      <c r="G1479" s="168" t="n">
        <f aca="false">G1378</f>
        <v>1</v>
      </c>
      <c r="H1479" s="49" t="n">
        <f aca="false">IF($G1479&lt;&gt;"",G1479,"")</f>
        <v>1</v>
      </c>
      <c r="I1479" s="169"/>
      <c r="J1479" s="170"/>
      <c r="K1479" s="171" t="str">
        <f aca="false">IF($B1479&lt;&gt;"",IF(I1479,(INDEX(P$1425:Q$1428,MATCH(H1479,P$1425:P$1428),2)/I1479)*1000,0),"")</f>
        <v/>
      </c>
      <c r="L1479" s="171" t="str">
        <f aca="false">IF(Q$11&lt;&gt;"",IF($B1479&lt;&gt;"",K1479-J1479,""),"")</f>
        <v/>
      </c>
      <c r="M1479" s="172" t="str">
        <f aca="false">IF(B1479&lt;&gt;"",RANK(L1479,L$1425:L$1524),"")</f>
        <v/>
      </c>
      <c r="N1479" s="172" t="str">
        <f aca="false">IF(B1479&lt;&gt;"",'Classement Général'!BO65,"")</f>
        <v/>
      </c>
      <c r="O1479" s="172" t="str">
        <f aca="false">IF(B166&lt;&gt;"",'Calculs (M1..M20)'!A68,"")</f>
        <v/>
      </c>
      <c r="P1479" s="0"/>
      <c r="Q1479" s="0"/>
      <c r="R1479" s="0"/>
      <c r="S1479" s="0"/>
      <c r="T1479" s="0"/>
      <c r="U1479" s="0"/>
      <c r="V1479" s="0"/>
      <c r="AH1479" s="49" t="n">
        <f aca="false">IF($G1479&lt;&gt;"",AG1479,"")</f>
        <v>0</v>
      </c>
      <c r="AI1479" s="169"/>
      <c r="AJ1479" s="170"/>
    </row>
    <row r="1480" customFormat="false" ht="13" hidden="true" customHeight="false" outlineLevel="0" collapsed="false">
      <c r="A1480" s="0"/>
      <c r="B1480" s="167" t="str">
        <f aca="false">IF(B1379&lt;&gt;"",B1379,"")</f>
        <v/>
      </c>
      <c r="C1480" s="116" t="str">
        <f aca="false">IF(C1379&lt;&gt;"",C1379,"")</f>
        <v/>
      </c>
      <c r="D1480" s="116" t="str">
        <f aca="false">IF(D1379&lt;&gt;"",D1379,"")</f>
        <v/>
      </c>
      <c r="E1480" s="116" t="str">
        <f aca="false">IF(E1379&lt;&gt;"",E1379,"")</f>
        <v/>
      </c>
      <c r="F1480" s="116" t="n">
        <v>15</v>
      </c>
      <c r="G1480" s="168" t="n">
        <f aca="false">G1379</f>
        <v>1</v>
      </c>
      <c r="H1480" s="49" t="n">
        <f aca="false">IF($G1480&lt;&gt;"",G1480,"")</f>
        <v>1</v>
      </c>
      <c r="I1480" s="169"/>
      <c r="J1480" s="170"/>
      <c r="K1480" s="171" t="str">
        <f aca="false">IF($B1480&lt;&gt;"",IF(I1480,(INDEX(P$1425:Q$1428,MATCH(H1480,P$1425:P$1428),2)/I1480)*1000,0),"")</f>
        <v/>
      </c>
      <c r="L1480" s="171" t="str">
        <f aca="false">IF(Q$11&lt;&gt;"",IF($B1480&lt;&gt;"",K1480-J1480,""),"")</f>
        <v/>
      </c>
      <c r="M1480" s="172" t="str">
        <f aca="false">IF(B1480&lt;&gt;"",RANK(L1480,L$1425:L$1524),"")</f>
        <v/>
      </c>
      <c r="N1480" s="172" t="str">
        <f aca="false">IF(B1480&lt;&gt;"",'Classement Général'!BO66,"")</f>
        <v/>
      </c>
      <c r="O1480" s="172" t="str">
        <f aca="false">IF(B167&lt;&gt;"",'Calculs (M1..M20)'!A69,"")</f>
        <v/>
      </c>
      <c r="P1480" s="0"/>
      <c r="Q1480" s="0"/>
      <c r="R1480" s="0"/>
      <c r="S1480" s="0"/>
      <c r="T1480" s="0"/>
      <c r="U1480" s="0"/>
      <c r="V1480" s="0"/>
      <c r="AH1480" s="49" t="n">
        <f aca="false">IF($G1480&lt;&gt;"",AG1480,"")</f>
        <v>0</v>
      </c>
      <c r="AI1480" s="169"/>
      <c r="AJ1480" s="170"/>
    </row>
    <row r="1481" customFormat="false" ht="13" hidden="true" customHeight="false" outlineLevel="0" collapsed="false">
      <c r="A1481" s="0"/>
      <c r="B1481" s="167" t="str">
        <f aca="false">IF(B1380&lt;&gt;"",B1380,"")</f>
        <v/>
      </c>
      <c r="C1481" s="116" t="str">
        <f aca="false">IF(C1380&lt;&gt;"",C1380,"")</f>
        <v/>
      </c>
      <c r="D1481" s="116" t="str">
        <f aca="false">IF(D1380&lt;&gt;"",D1380,"")</f>
        <v/>
      </c>
      <c r="E1481" s="116" t="str">
        <f aca="false">IF(E1380&lt;&gt;"",E1380,"")</f>
        <v/>
      </c>
      <c r="F1481" s="116" t="n">
        <v>15</v>
      </c>
      <c r="G1481" s="168" t="n">
        <f aca="false">G1380</f>
        <v>1</v>
      </c>
      <c r="H1481" s="49" t="n">
        <f aca="false">IF($G1481&lt;&gt;"",G1481,"")</f>
        <v>1</v>
      </c>
      <c r="I1481" s="169"/>
      <c r="J1481" s="170"/>
      <c r="K1481" s="171" t="str">
        <f aca="false">IF($B1481&lt;&gt;"",IF(I1481,(INDEX(P$1425:Q$1428,MATCH(H1481,P$1425:P$1428),2)/I1481)*1000,0),"")</f>
        <v/>
      </c>
      <c r="L1481" s="171" t="str">
        <f aca="false">IF(Q$11&lt;&gt;"",IF($B1481&lt;&gt;"",K1481-J1481,""),"")</f>
        <v/>
      </c>
      <c r="M1481" s="172" t="str">
        <f aca="false">IF(B1481&lt;&gt;"",RANK(L1481,L$1425:L$1524),"")</f>
        <v/>
      </c>
      <c r="N1481" s="172" t="str">
        <f aca="false">IF(B1481&lt;&gt;"",'Classement Général'!BO67,"")</f>
        <v/>
      </c>
      <c r="O1481" s="172" t="str">
        <f aca="false">IF(B168&lt;&gt;"",'Calculs (M1..M20)'!A70,"")</f>
        <v/>
      </c>
      <c r="P1481" s="0"/>
      <c r="Q1481" s="0"/>
      <c r="R1481" s="0"/>
      <c r="S1481" s="0"/>
      <c r="T1481" s="0"/>
      <c r="U1481" s="0"/>
      <c r="V1481" s="0"/>
      <c r="AH1481" s="49" t="n">
        <f aca="false">IF($G1481&lt;&gt;"",AG1481,"")</f>
        <v>0</v>
      </c>
      <c r="AI1481" s="169"/>
      <c r="AJ1481" s="170"/>
    </row>
    <row r="1482" customFormat="false" ht="13" hidden="true" customHeight="false" outlineLevel="0" collapsed="false">
      <c r="A1482" s="0"/>
      <c r="B1482" s="167" t="str">
        <f aca="false">IF(B1381&lt;&gt;"",B1381,"")</f>
        <v/>
      </c>
      <c r="C1482" s="116" t="str">
        <f aca="false">IF(C1381&lt;&gt;"",C1381,"")</f>
        <v/>
      </c>
      <c r="D1482" s="116" t="str">
        <f aca="false">IF(D1381&lt;&gt;"",D1381,"")</f>
        <v/>
      </c>
      <c r="E1482" s="116" t="str">
        <f aca="false">IF(E1381&lt;&gt;"",E1381,"")</f>
        <v/>
      </c>
      <c r="F1482" s="116" t="n">
        <v>15</v>
      </c>
      <c r="G1482" s="168" t="n">
        <f aca="false">G1381</f>
        <v>0</v>
      </c>
      <c r="H1482" s="49" t="n">
        <f aca="false">IF($G1482&lt;&gt;"",G1482,"")</f>
        <v>0</v>
      </c>
      <c r="I1482" s="169"/>
      <c r="J1482" s="170"/>
      <c r="K1482" s="171" t="str">
        <f aca="false">IF($B1482&lt;&gt;"",IF(I1482,(INDEX(P$1425:Q$1428,MATCH(H1482,P$1425:P$1428),2)/I1482)*1000,0),"")</f>
        <v/>
      </c>
      <c r="L1482" s="171" t="str">
        <f aca="false">IF(Q$11&lt;&gt;"",IF($B1482&lt;&gt;"",K1482-J1482,""),"")</f>
        <v/>
      </c>
      <c r="M1482" s="172" t="str">
        <f aca="false">IF(B1482&lt;&gt;"",RANK(L1482,L$1425:L$1524),"")</f>
        <v/>
      </c>
      <c r="N1482" s="172" t="str">
        <f aca="false">IF(B1482&lt;&gt;"",'Classement Général'!BO68,"")</f>
        <v/>
      </c>
      <c r="O1482" s="172" t="str">
        <f aca="false">IF(B169&lt;&gt;"",'Calculs (M1..M20)'!A71,"")</f>
        <v/>
      </c>
      <c r="P1482" s="0"/>
      <c r="Q1482" s="0"/>
      <c r="R1482" s="0"/>
      <c r="S1482" s="0"/>
      <c r="T1482" s="0"/>
      <c r="U1482" s="0"/>
      <c r="V1482" s="0"/>
      <c r="AH1482" s="49" t="n">
        <f aca="false">IF($G1482&lt;&gt;"",AG1482,"")</f>
        <v>0</v>
      </c>
      <c r="AI1482" s="169"/>
      <c r="AJ1482" s="170"/>
    </row>
    <row r="1483" customFormat="false" ht="13" hidden="true" customHeight="false" outlineLevel="0" collapsed="false">
      <c r="A1483" s="0"/>
      <c r="B1483" s="167" t="str">
        <f aca="false">IF(B1382&lt;&gt;"",B1382,"")</f>
        <v/>
      </c>
      <c r="C1483" s="116" t="str">
        <f aca="false">IF(C1382&lt;&gt;"",C1382,"")</f>
        <v/>
      </c>
      <c r="D1483" s="116" t="str">
        <f aca="false">IF(D1382&lt;&gt;"",D1382,"")</f>
        <v/>
      </c>
      <c r="E1483" s="116" t="str">
        <f aca="false">IF(E1382&lt;&gt;"",E1382,"")</f>
        <v/>
      </c>
      <c r="F1483" s="116" t="n">
        <v>15</v>
      </c>
      <c r="G1483" s="168" t="n">
        <f aca="false">G1382</f>
        <v>0</v>
      </c>
      <c r="H1483" s="49" t="n">
        <f aca="false">IF($G1483&lt;&gt;"",G1483,"")</f>
        <v>0</v>
      </c>
      <c r="I1483" s="169"/>
      <c r="J1483" s="170"/>
      <c r="K1483" s="171" t="str">
        <f aca="false">IF($B1483&lt;&gt;"",IF(I1483,(INDEX(P$1425:Q$1428,MATCH(H1483,P$1425:P$1428),2)/I1483)*1000,0),"")</f>
        <v/>
      </c>
      <c r="L1483" s="171" t="str">
        <f aca="false">IF(Q$11&lt;&gt;"",IF($B1483&lt;&gt;"",K1483-J1483,""),"")</f>
        <v/>
      </c>
      <c r="M1483" s="172" t="str">
        <f aca="false">IF(B1483&lt;&gt;"",RANK(L1483,L$1425:L$1524),"")</f>
        <v/>
      </c>
      <c r="N1483" s="172" t="str">
        <f aca="false">IF(B1483&lt;&gt;"",'Classement Général'!BO69,"")</f>
        <v/>
      </c>
      <c r="O1483" s="172" t="str">
        <f aca="false">IF(B170&lt;&gt;"",'Calculs (M1..M20)'!A72,"")</f>
        <v/>
      </c>
      <c r="P1483" s="0"/>
      <c r="Q1483" s="0"/>
      <c r="R1483" s="0"/>
      <c r="S1483" s="0"/>
      <c r="T1483" s="0"/>
      <c r="U1483" s="0"/>
      <c r="V1483" s="0"/>
      <c r="AH1483" s="49" t="n">
        <f aca="false">IF($G1483&lt;&gt;"",AG1483,"")</f>
        <v>0</v>
      </c>
      <c r="AI1483" s="169"/>
      <c r="AJ1483" s="170"/>
    </row>
    <row r="1484" customFormat="false" ht="13" hidden="true" customHeight="false" outlineLevel="0" collapsed="false">
      <c r="A1484" s="0"/>
      <c r="B1484" s="167" t="str">
        <f aca="false">IF(B1383&lt;&gt;"",B1383,"")</f>
        <v/>
      </c>
      <c r="C1484" s="116" t="str">
        <f aca="false">IF(C1383&lt;&gt;"",C1383,"")</f>
        <v/>
      </c>
      <c r="D1484" s="116" t="str">
        <f aca="false">IF(D1383&lt;&gt;"",D1383,"")</f>
        <v/>
      </c>
      <c r="E1484" s="116" t="str">
        <f aca="false">IF(E1383&lt;&gt;"",E1383,"")</f>
        <v/>
      </c>
      <c r="F1484" s="116" t="n">
        <v>15</v>
      </c>
      <c r="G1484" s="168" t="n">
        <f aca="false">G1383</f>
        <v>0</v>
      </c>
      <c r="H1484" s="49" t="n">
        <f aca="false">IF($G1484&lt;&gt;"",G1484,"")</f>
        <v>0</v>
      </c>
      <c r="I1484" s="169"/>
      <c r="J1484" s="170"/>
      <c r="K1484" s="171" t="str">
        <f aca="false">IF($B1484&lt;&gt;"",IF(I1484,(INDEX(P$1425:Q$1428,MATCH(H1484,P$1425:P$1428),2)/I1484)*1000,0),"")</f>
        <v/>
      </c>
      <c r="L1484" s="171" t="str">
        <f aca="false">IF(Q$11&lt;&gt;"",IF($B1484&lt;&gt;"",K1484-J1484,""),"")</f>
        <v/>
      </c>
      <c r="M1484" s="172" t="str">
        <f aca="false">IF(B1484&lt;&gt;"",RANK(L1484,L$1425:L$1524),"")</f>
        <v/>
      </c>
      <c r="N1484" s="172" t="str">
        <f aca="false">IF(B1484&lt;&gt;"",'Classement Général'!BO70,"")</f>
        <v/>
      </c>
      <c r="O1484" s="172" t="str">
        <f aca="false">IF(B171&lt;&gt;"",'Calculs (M1..M20)'!A73,"")</f>
        <v/>
      </c>
      <c r="P1484" s="0"/>
      <c r="Q1484" s="0"/>
      <c r="R1484" s="0"/>
      <c r="S1484" s="0"/>
      <c r="T1484" s="0"/>
      <c r="U1484" s="0"/>
      <c r="V1484" s="0"/>
      <c r="AH1484" s="49" t="n">
        <f aca="false">IF($G1484&lt;&gt;"",AG1484,"")</f>
        <v>0</v>
      </c>
      <c r="AI1484" s="169"/>
      <c r="AJ1484" s="170"/>
    </row>
    <row r="1485" customFormat="false" ht="13" hidden="true" customHeight="false" outlineLevel="0" collapsed="false">
      <c r="A1485" s="0"/>
      <c r="B1485" s="167" t="str">
        <f aca="false">IF(B1384&lt;&gt;"",B1384,"")</f>
        <v/>
      </c>
      <c r="C1485" s="116" t="str">
        <f aca="false">IF(C1384&lt;&gt;"",C1384,"")</f>
        <v/>
      </c>
      <c r="D1485" s="116" t="str">
        <f aca="false">IF(D1384&lt;&gt;"",D1384,"")</f>
        <v/>
      </c>
      <c r="E1485" s="116" t="str">
        <f aca="false">IF(E1384&lt;&gt;"",E1384,"")</f>
        <v/>
      </c>
      <c r="F1485" s="116" t="n">
        <v>15</v>
      </c>
      <c r="G1485" s="168" t="n">
        <f aca="false">G1384</f>
        <v>0</v>
      </c>
      <c r="H1485" s="49" t="n">
        <f aca="false">IF($G1485&lt;&gt;"",G1485,"")</f>
        <v>0</v>
      </c>
      <c r="I1485" s="169"/>
      <c r="J1485" s="170"/>
      <c r="K1485" s="171" t="str">
        <f aca="false">IF($B1485&lt;&gt;"",IF(I1485,(INDEX(P$1425:Q$1428,MATCH(H1485,P$1425:P$1428),2)/I1485)*1000,0),"")</f>
        <v/>
      </c>
      <c r="L1485" s="171" t="str">
        <f aca="false">IF(Q$11&lt;&gt;"",IF($B1485&lt;&gt;"",K1485-J1485,""),"")</f>
        <v/>
      </c>
      <c r="M1485" s="172" t="str">
        <f aca="false">IF(B1485&lt;&gt;"",RANK(L1485,L$1425:L$1524),"")</f>
        <v/>
      </c>
      <c r="N1485" s="172" t="str">
        <f aca="false">IF(B1485&lt;&gt;"",'Classement Général'!BO71,"")</f>
        <v/>
      </c>
      <c r="O1485" s="172" t="str">
        <f aca="false">IF(B172&lt;&gt;"",'Calculs (M1..M20)'!A74,"")</f>
        <v/>
      </c>
      <c r="P1485" s="0"/>
      <c r="Q1485" s="0"/>
      <c r="R1485" s="0"/>
      <c r="S1485" s="0"/>
      <c r="T1485" s="0"/>
      <c r="U1485" s="0"/>
      <c r="V1485" s="0"/>
      <c r="AH1485" s="49" t="n">
        <f aca="false">IF($G1485&lt;&gt;"",AG1485,"")</f>
        <v>0</v>
      </c>
      <c r="AI1485" s="169"/>
      <c r="AJ1485" s="170"/>
    </row>
    <row r="1486" customFormat="false" ht="13" hidden="true" customHeight="false" outlineLevel="0" collapsed="false">
      <c r="A1486" s="0"/>
      <c r="B1486" s="167" t="str">
        <f aca="false">IF(B1385&lt;&gt;"",B1385,"")</f>
        <v/>
      </c>
      <c r="C1486" s="116" t="str">
        <f aca="false">IF(C1385&lt;&gt;"",C1385,"")</f>
        <v/>
      </c>
      <c r="D1486" s="116" t="str">
        <f aca="false">IF(D1385&lt;&gt;"",D1385,"")</f>
        <v/>
      </c>
      <c r="E1486" s="116" t="str">
        <f aca="false">IF(E1385&lt;&gt;"",E1385,"")</f>
        <v/>
      </c>
      <c r="F1486" s="116" t="n">
        <v>15</v>
      </c>
      <c r="G1486" s="168" t="n">
        <f aca="false">G1385</f>
        <v>0</v>
      </c>
      <c r="H1486" s="49" t="n">
        <f aca="false">IF($G1486&lt;&gt;"",G1486,"")</f>
        <v>0</v>
      </c>
      <c r="I1486" s="169"/>
      <c r="J1486" s="170"/>
      <c r="K1486" s="171" t="str">
        <f aca="false">IF($B1486&lt;&gt;"",IF(I1486,(INDEX(P$1425:Q$1428,MATCH(H1486,P$1425:P$1428),2)/I1486)*1000,0),"")</f>
        <v/>
      </c>
      <c r="L1486" s="171" t="str">
        <f aca="false">IF(Q$11&lt;&gt;"",IF($B1486&lt;&gt;"",K1486-J1486,""),"")</f>
        <v/>
      </c>
      <c r="M1486" s="172" t="str">
        <f aca="false">IF(B1486&lt;&gt;"",RANK(L1486,L$1425:L$1524),"")</f>
        <v/>
      </c>
      <c r="N1486" s="172" t="str">
        <f aca="false">IF(B1486&lt;&gt;"",'Classement Général'!BO72,"")</f>
        <v/>
      </c>
      <c r="O1486" s="172" t="str">
        <f aca="false">IF(B173&lt;&gt;"",'Calculs (M1..M20)'!A75,"")</f>
        <v/>
      </c>
      <c r="P1486" s="0"/>
      <c r="Q1486" s="0"/>
      <c r="R1486" s="0"/>
      <c r="S1486" s="0"/>
      <c r="T1486" s="0"/>
      <c r="U1486" s="0"/>
      <c r="V1486" s="0"/>
      <c r="AH1486" s="49" t="n">
        <f aca="false">IF($G1486&lt;&gt;"",AG1486,"")</f>
        <v>0</v>
      </c>
      <c r="AI1486" s="169"/>
      <c r="AJ1486" s="170"/>
    </row>
    <row r="1487" customFormat="false" ht="13" hidden="true" customHeight="false" outlineLevel="0" collapsed="false">
      <c r="A1487" s="0"/>
      <c r="B1487" s="167" t="str">
        <f aca="false">IF(B1386&lt;&gt;"",B1386,"")</f>
        <v/>
      </c>
      <c r="C1487" s="116" t="str">
        <f aca="false">IF(C1386&lt;&gt;"",C1386,"")</f>
        <v/>
      </c>
      <c r="D1487" s="116" t="str">
        <f aca="false">IF(D1386&lt;&gt;"",D1386,"")</f>
        <v/>
      </c>
      <c r="E1487" s="116" t="str">
        <f aca="false">IF(E1386&lt;&gt;"",E1386,"")</f>
        <v/>
      </c>
      <c r="F1487" s="116" t="n">
        <v>15</v>
      </c>
      <c r="G1487" s="168" t="n">
        <f aca="false">G1386</f>
        <v>0</v>
      </c>
      <c r="H1487" s="49" t="n">
        <f aca="false">IF($G1487&lt;&gt;"",G1487,"")</f>
        <v>0</v>
      </c>
      <c r="I1487" s="169"/>
      <c r="J1487" s="170"/>
      <c r="K1487" s="171" t="str">
        <f aca="false">IF($B1487&lt;&gt;"",IF(I1487,(INDEX(P$1425:Q$1428,MATCH(H1487,P$1425:P$1428),2)/I1487)*1000,0),"")</f>
        <v/>
      </c>
      <c r="L1487" s="171" t="str">
        <f aca="false">IF(Q$11&lt;&gt;"",IF($B1487&lt;&gt;"",K1487-J1487,""),"")</f>
        <v/>
      </c>
      <c r="M1487" s="172" t="str">
        <f aca="false">IF(B1487&lt;&gt;"",RANK(L1487,L$1425:L$1524),"")</f>
        <v/>
      </c>
      <c r="N1487" s="172" t="str">
        <f aca="false">IF(B1487&lt;&gt;"",'Classement Général'!BO73,"")</f>
        <v/>
      </c>
      <c r="O1487" s="172" t="str">
        <f aca="false">IF(B174&lt;&gt;"",'Calculs (M1..M20)'!A76,"")</f>
        <v/>
      </c>
      <c r="P1487" s="0"/>
      <c r="Q1487" s="0"/>
      <c r="R1487" s="0"/>
      <c r="S1487" s="0"/>
      <c r="T1487" s="0"/>
      <c r="U1487" s="0"/>
      <c r="V1487" s="0"/>
      <c r="AH1487" s="49" t="n">
        <f aca="false">IF($G1487&lt;&gt;"",AG1487,"")</f>
        <v>0</v>
      </c>
      <c r="AI1487" s="169"/>
      <c r="AJ1487" s="170"/>
    </row>
    <row r="1488" customFormat="false" ht="13" hidden="true" customHeight="false" outlineLevel="0" collapsed="false">
      <c r="A1488" s="0"/>
      <c r="B1488" s="167" t="str">
        <f aca="false">IF(B1387&lt;&gt;"",B1387,"")</f>
        <v/>
      </c>
      <c r="C1488" s="116" t="str">
        <f aca="false">IF(C1387&lt;&gt;"",C1387,"")</f>
        <v/>
      </c>
      <c r="D1488" s="116" t="str">
        <f aca="false">IF(D1387&lt;&gt;"",D1387,"")</f>
        <v/>
      </c>
      <c r="E1488" s="116" t="str">
        <f aca="false">IF(E1387&lt;&gt;"",E1387,"")</f>
        <v/>
      </c>
      <c r="F1488" s="116" t="n">
        <v>15</v>
      </c>
      <c r="G1488" s="168" t="n">
        <f aca="false">G1387</f>
        <v>0</v>
      </c>
      <c r="H1488" s="49" t="n">
        <f aca="false">IF($G1488&lt;&gt;"",G1488,"")</f>
        <v>0</v>
      </c>
      <c r="I1488" s="169"/>
      <c r="J1488" s="170"/>
      <c r="K1488" s="171" t="str">
        <f aca="false">IF($B1488&lt;&gt;"",IF(I1488,(INDEX(P$1425:Q$1428,MATCH(H1488,P$1425:P$1428),2)/I1488)*1000,0),"")</f>
        <v/>
      </c>
      <c r="L1488" s="171" t="str">
        <f aca="false">IF(Q$11&lt;&gt;"",IF($B1488&lt;&gt;"",K1488-J1488,""),"")</f>
        <v/>
      </c>
      <c r="M1488" s="172" t="str">
        <f aca="false">IF(B1488&lt;&gt;"",RANK(L1488,L$1425:L$1524),"")</f>
        <v/>
      </c>
      <c r="N1488" s="172" t="str">
        <f aca="false">IF(B1488&lt;&gt;"",'Classement Général'!BO74,"")</f>
        <v/>
      </c>
      <c r="O1488" s="172" t="str">
        <f aca="false">IF(B175&lt;&gt;"",'Calculs (M1..M20)'!A77,"")</f>
        <v/>
      </c>
      <c r="P1488" s="0"/>
      <c r="Q1488" s="0"/>
      <c r="R1488" s="0"/>
      <c r="S1488" s="0"/>
      <c r="T1488" s="0"/>
      <c r="U1488" s="0"/>
      <c r="V1488" s="0"/>
      <c r="AH1488" s="49" t="n">
        <f aca="false">IF($G1488&lt;&gt;"",AG1488,"")</f>
        <v>0</v>
      </c>
      <c r="AI1488" s="169"/>
      <c r="AJ1488" s="170"/>
    </row>
    <row r="1489" customFormat="false" ht="13" hidden="true" customHeight="false" outlineLevel="0" collapsed="false">
      <c r="A1489" s="0"/>
      <c r="B1489" s="167" t="str">
        <f aca="false">IF(B1388&lt;&gt;"",B1388,"")</f>
        <v/>
      </c>
      <c r="C1489" s="116" t="str">
        <f aca="false">IF(C1388&lt;&gt;"",C1388,"")</f>
        <v/>
      </c>
      <c r="D1489" s="116" t="str">
        <f aca="false">IF(D1388&lt;&gt;"",D1388,"")</f>
        <v/>
      </c>
      <c r="E1489" s="116" t="str">
        <f aca="false">IF(E1388&lt;&gt;"",E1388,"")</f>
        <v/>
      </c>
      <c r="F1489" s="116" t="n">
        <v>15</v>
      </c>
      <c r="G1489" s="168" t="n">
        <f aca="false">G1388</f>
        <v>0</v>
      </c>
      <c r="H1489" s="49" t="n">
        <f aca="false">IF($G1489&lt;&gt;"",G1489,"")</f>
        <v>0</v>
      </c>
      <c r="I1489" s="169"/>
      <c r="J1489" s="170"/>
      <c r="K1489" s="171" t="str">
        <f aca="false">IF($B1489&lt;&gt;"",IF(I1489,(INDEX(P$1425:Q$1428,MATCH(H1489,P$1425:P$1428),2)/I1489)*1000,0),"")</f>
        <v/>
      </c>
      <c r="L1489" s="171" t="str">
        <f aca="false">IF(Q$11&lt;&gt;"",IF($B1489&lt;&gt;"",K1489-J1489,""),"")</f>
        <v/>
      </c>
      <c r="M1489" s="172" t="str">
        <f aca="false">IF(B1489&lt;&gt;"",RANK(L1489,L$1425:L$1524),"")</f>
        <v/>
      </c>
      <c r="N1489" s="172" t="str">
        <f aca="false">IF(B1489&lt;&gt;"",'Classement Général'!BO75,"")</f>
        <v/>
      </c>
      <c r="O1489" s="172" t="str">
        <f aca="false">IF(B176&lt;&gt;"",'Calculs (M1..M20)'!A78,"")</f>
        <v/>
      </c>
      <c r="P1489" s="0"/>
      <c r="Q1489" s="0"/>
      <c r="R1489" s="0"/>
      <c r="S1489" s="0"/>
      <c r="T1489" s="0"/>
      <c r="U1489" s="0"/>
      <c r="V1489" s="0"/>
      <c r="AH1489" s="49" t="n">
        <f aca="false">IF($G1489&lt;&gt;"",AG1489,"")</f>
        <v>0</v>
      </c>
      <c r="AI1489" s="169"/>
      <c r="AJ1489" s="170"/>
    </row>
    <row r="1490" customFormat="false" ht="13" hidden="true" customHeight="false" outlineLevel="0" collapsed="false">
      <c r="A1490" s="0"/>
      <c r="B1490" s="167" t="str">
        <f aca="false">IF(B1389&lt;&gt;"",B1389,"")</f>
        <v/>
      </c>
      <c r="C1490" s="116" t="str">
        <f aca="false">IF(C1389&lt;&gt;"",C1389,"")</f>
        <v/>
      </c>
      <c r="D1490" s="116" t="str">
        <f aca="false">IF(D1389&lt;&gt;"",D1389,"")</f>
        <v/>
      </c>
      <c r="E1490" s="116" t="str">
        <f aca="false">IF(E1389&lt;&gt;"",E1389,"")</f>
        <v/>
      </c>
      <c r="F1490" s="116" t="n">
        <v>15</v>
      </c>
      <c r="G1490" s="168" t="n">
        <f aca="false">G1389</f>
        <v>0</v>
      </c>
      <c r="H1490" s="49" t="n">
        <f aca="false">IF($G1490&lt;&gt;"",G1490,"")</f>
        <v>0</v>
      </c>
      <c r="I1490" s="169"/>
      <c r="J1490" s="170"/>
      <c r="K1490" s="171" t="str">
        <f aca="false">IF($B1490&lt;&gt;"",IF(I1490,(INDEX(P$1425:Q$1428,MATCH(H1490,P$1425:P$1428),2)/I1490)*1000,0),"")</f>
        <v/>
      </c>
      <c r="L1490" s="171" t="str">
        <f aca="false">IF(Q$11&lt;&gt;"",IF($B1490&lt;&gt;"",K1490-J1490,""),"")</f>
        <v/>
      </c>
      <c r="M1490" s="172" t="str">
        <f aca="false">IF(B1490&lt;&gt;"",RANK(L1490,L$1425:L$1524),"")</f>
        <v/>
      </c>
      <c r="N1490" s="172" t="str">
        <f aca="false">IF(B1490&lt;&gt;"",'Classement Général'!BO76,"")</f>
        <v/>
      </c>
      <c r="O1490" s="172" t="str">
        <f aca="false">IF(B177&lt;&gt;"",'Calculs (M1..M20)'!A79,"")</f>
        <v/>
      </c>
      <c r="P1490" s="0"/>
      <c r="Q1490" s="0"/>
      <c r="R1490" s="0"/>
      <c r="S1490" s="0"/>
      <c r="T1490" s="0"/>
      <c r="U1490" s="0"/>
      <c r="V1490" s="0"/>
      <c r="AH1490" s="49" t="n">
        <f aca="false">IF($G1490&lt;&gt;"",AG1490,"")</f>
        <v>0</v>
      </c>
      <c r="AI1490" s="169"/>
      <c r="AJ1490" s="170"/>
    </row>
    <row r="1491" customFormat="false" ht="13" hidden="true" customHeight="false" outlineLevel="0" collapsed="false">
      <c r="A1491" s="0"/>
      <c r="B1491" s="167" t="str">
        <f aca="false">IF(B1390&lt;&gt;"",B1390,"")</f>
        <v/>
      </c>
      <c r="C1491" s="116" t="str">
        <f aca="false">IF(C1390&lt;&gt;"",C1390,"")</f>
        <v/>
      </c>
      <c r="D1491" s="116" t="str">
        <f aca="false">IF(D1390&lt;&gt;"",D1390,"")</f>
        <v/>
      </c>
      <c r="E1491" s="116" t="str">
        <f aca="false">IF(E1390&lt;&gt;"",E1390,"")</f>
        <v/>
      </c>
      <c r="F1491" s="116" t="n">
        <v>15</v>
      </c>
      <c r="G1491" s="168" t="n">
        <f aca="false">G1390</f>
        <v>0</v>
      </c>
      <c r="H1491" s="49" t="n">
        <f aca="false">IF($G1491&lt;&gt;"",G1491,"")</f>
        <v>0</v>
      </c>
      <c r="I1491" s="169"/>
      <c r="J1491" s="170"/>
      <c r="K1491" s="171" t="str">
        <f aca="false">IF($B1491&lt;&gt;"",IF(I1491,(INDEX(P$1425:Q$1428,MATCH(H1491,P$1425:P$1428),2)/I1491)*1000,0),"")</f>
        <v/>
      </c>
      <c r="L1491" s="171" t="str">
        <f aca="false">IF(Q$11&lt;&gt;"",IF($B1491&lt;&gt;"",K1491-J1491,""),"")</f>
        <v/>
      </c>
      <c r="M1491" s="172" t="str">
        <f aca="false">IF(B1491&lt;&gt;"",RANK(L1491,L$1425:L$1524),"")</f>
        <v/>
      </c>
      <c r="N1491" s="172" t="str">
        <f aca="false">IF(B1491&lt;&gt;"",'Classement Général'!BO77,"")</f>
        <v/>
      </c>
      <c r="O1491" s="172" t="str">
        <f aca="false">IF(B178&lt;&gt;"",'Calculs (M1..M20)'!A80,"")</f>
        <v/>
      </c>
      <c r="P1491" s="0"/>
      <c r="Q1491" s="0"/>
      <c r="R1491" s="0"/>
      <c r="S1491" s="0"/>
      <c r="T1491" s="0"/>
      <c r="U1491" s="0"/>
      <c r="V1491" s="0"/>
      <c r="AH1491" s="49" t="n">
        <f aca="false">IF($G1491&lt;&gt;"",AG1491,"")</f>
        <v>0</v>
      </c>
      <c r="AI1491" s="169"/>
      <c r="AJ1491" s="170"/>
    </row>
    <row r="1492" customFormat="false" ht="13" hidden="true" customHeight="false" outlineLevel="0" collapsed="false">
      <c r="A1492" s="0"/>
      <c r="B1492" s="167" t="str">
        <f aca="false">IF(B1391&lt;&gt;"",B1391,"")</f>
        <v/>
      </c>
      <c r="C1492" s="116" t="str">
        <f aca="false">IF(C1391&lt;&gt;"",C1391,"")</f>
        <v/>
      </c>
      <c r="D1492" s="116" t="str">
        <f aca="false">IF(D1391&lt;&gt;"",D1391,"")</f>
        <v/>
      </c>
      <c r="E1492" s="116" t="str">
        <f aca="false">IF(E1391&lt;&gt;"",E1391,"")</f>
        <v/>
      </c>
      <c r="F1492" s="116" t="n">
        <v>15</v>
      </c>
      <c r="G1492" s="168" t="n">
        <f aca="false">G1391</f>
        <v>0</v>
      </c>
      <c r="H1492" s="49" t="n">
        <f aca="false">IF($G1492&lt;&gt;"",G1492,"")</f>
        <v>0</v>
      </c>
      <c r="I1492" s="169"/>
      <c r="J1492" s="170"/>
      <c r="K1492" s="171" t="str">
        <f aca="false">IF($B1492&lt;&gt;"",IF(I1492,(INDEX(P$1425:Q$1428,MATCH(H1492,P$1425:P$1428),2)/I1492)*1000,0),"")</f>
        <v/>
      </c>
      <c r="L1492" s="171" t="str">
        <f aca="false">IF(Q$11&lt;&gt;"",IF($B1492&lt;&gt;"",K1492-J1492,""),"")</f>
        <v/>
      </c>
      <c r="M1492" s="172" t="str">
        <f aca="false">IF(B1492&lt;&gt;"",RANK(L1492,L$1425:L$1524),"")</f>
        <v/>
      </c>
      <c r="N1492" s="172" t="str">
        <f aca="false">IF(B1492&lt;&gt;"",'Classement Général'!BO78,"")</f>
        <v/>
      </c>
      <c r="O1492" s="172" t="str">
        <f aca="false">IF(B179&lt;&gt;"",'Calculs (M1..M20)'!A81,"")</f>
        <v/>
      </c>
      <c r="P1492" s="0"/>
      <c r="Q1492" s="0"/>
      <c r="R1492" s="0"/>
      <c r="S1492" s="0"/>
      <c r="T1492" s="0"/>
      <c r="U1492" s="0"/>
      <c r="V1492" s="0"/>
      <c r="AH1492" s="49" t="n">
        <f aca="false">IF($G1492&lt;&gt;"",AG1492,"")</f>
        <v>0</v>
      </c>
      <c r="AI1492" s="169"/>
      <c r="AJ1492" s="170"/>
    </row>
    <row r="1493" customFormat="false" ht="13" hidden="true" customHeight="false" outlineLevel="0" collapsed="false">
      <c r="A1493" s="0"/>
      <c r="B1493" s="167" t="str">
        <f aca="false">IF(B1392&lt;&gt;"",B1392,"")</f>
        <v/>
      </c>
      <c r="C1493" s="116" t="str">
        <f aca="false">IF(C1392&lt;&gt;"",C1392,"")</f>
        <v/>
      </c>
      <c r="D1493" s="116" t="str">
        <f aca="false">IF(D1392&lt;&gt;"",D1392,"")</f>
        <v/>
      </c>
      <c r="E1493" s="116" t="str">
        <f aca="false">IF(E1392&lt;&gt;"",E1392,"")</f>
        <v/>
      </c>
      <c r="F1493" s="116" t="n">
        <v>15</v>
      </c>
      <c r="G1493" s="168" t="n">
        <f aca="false">G1392</f>
        <v>0</v>
      </c>
      <c r="H1493" s="49" t="n">
        <f aca="false">IF($G1493&lt;&gt;"",G1493,"")</f>
        <v>0</v>
      </c>
      <c r="I1493" s="169"/>
      <c r="J1493" s="170"/>
      <c r="K1493" s="171" t="str">
        <f aca="false">IF($B1493&lt;&gt;"",IF(I1493,(INDEX(P$1425:Q$1428,MATCH(H1493,P$1425:P$1428),2)/I1493)*1000,0),"")</f>
        <v/>
      </c>
      <c r="L1493" s="171" t="str">
        <f aca="false">IF(Q$11&lt;&gt;"",IF($B1493&lt;&gt;"",K1493-J1493,""),"")</f>
        <v/>
      </c>
      <c r="M1493" s="172" t="str">
        <f aca="false">IF(B1493&lt;&gt;"",RANK(L1493,L$1425:L$1524),"")</f>
        <v/>
      </c>
      <c r="N1493" s="172" t="str">
        <f aca="false">IF(B1493&lt;&gt;"",'Classement Général'!BO79,"")</f>
        <v/>
      </c>
      <c r="O1493" s="172" t="str">
        <f aca="false">IF(B180&lt;&gt;"",'Calculs (M1..M20)'!A82,"")</f>
        <v/>
      </c>
      <c r="P1493" s="0"/>
      <c r="Q1493" s="0"/>
      <c r="R1493" s="0"/>
      <c r="S1493" s="0"/>
      <c r="T1493" s="0"/>
      <c r="U1493" s="0"/>
      <c r="V1493" s="0"/>
      <c r="AH1493" s="49" t="n">
        <f aca="false">IF($G1493&lt;&gt;"",AG1493,"")</f>
        <v>0</v>
      </c>
      <c r="AI1493" s="169"/>
      <c r="AJ1493" s="170"/>
    </row>
    <row r="1494" customFormat="false" ht="13" hidden="true" customHeight="false" outlineLevel="0" collapsed="false">
      <c r="A1494" s="0"/>
      <c r="B1494" s="167" t="str">
        <f aca="false">IF(B1393&lt;&gt;"",B1393,"")</f>
        <v/>
      </c>
      <c r="C1494" s="116" t="str">
        <f aca="false">IF(C1393&lt;&gt;"",C1393,"")</f>
        <v/>
      </c>
      <c r="D1494" s="116" t="str">
        <f aca="false">IF(D1393&lt;&gt;"",D1393,"")</f>
        <v/>
      </c>
      <c r="E1494" s="116" t="str">
        <f aca="false">IF(E1393&lt;&gt;"",E1393,"")</f>
        <v/>
      </c>
      <c r="F1494" s="116" t="n">
        <v>15</v>
      </c>
      <c r="G1494" s="168" t="n">
        <f aca="false">G1393</f>
        <v>0</v>
      </c>
      <c r="H1494" s="49" t="n">
        <f aca="false">IF($G1494&lt;&gt;"",G1494,"")</f>
        <v>0</v>
      </c>
      <c r="I1494" s="169"/>
      <c r="J1494" s="170"/>
      <c r="K1494" s="171" t="str">
        <f aca="false">IF($B1494&lt;&gt;"",IF(I1494,(INDEX(P$1425:Q$1428,MATCH(H1494,P$1425:P$1428),2)/I1494)*1000,0),"")</f>
        <v/>
      </c>
      <c r="L1494" s="171" t="str">
        <f aca="false">IF(Q$11&lt;&gt;"",IF($B1494&lt;&gt;"",K1494-J1494,""),"")</f>
        <v/>
      </c>
      <c r="M1494" s="172" t="str">
        <f aca="false">IF(B1494&lt;&gt;"",RANK(L1494,L$1425:L$1524),"")</f>
        <v/>
      </c>
      <c r="N1494" s="172" t="str">
        <f aca="false">IF(B1494&lt;&gt;"",'Classement Général'!BO80,"")</f>
        <v/>
      </c>
      <c r="O1494" s="172" t="str">
        <f aca="false">IF(B181&lt;&gt;"",'Calculs (M1..M20)'!A83,"")</f>
        <v/>
      </c>
      <c r="P1494" s="0"/>
      <c r="Q1494" s="0"/>
      <c r="R1494" s="0"/>
      <c r="S1494" s="0"/>
      <c r="T1494" s="0"/>
      <c r="U1494" s="0"/>
      <c r="V1494" s="0"/>
      <c r="AH1494" s="49" t="n">
        <f aca="false">IF($G1494&lt;&gt;"",AG1494,"")</f>
        <v>0</v>
      </c>
      <c r="AI1494" s="169"/>
      <c r="AJ1494" s="170"/>
    </row>
    <row r="1495" customFormat="false" ht="13" hidden="true" customHeight="false" outlineLevel="0" collapsed="false">
      <c r="A1495" s="0"/>
      <c r="B1495" s="167" t="str">
        <f aca="false">IF(B1394&lt;&gt;"",B1394,"")</f>
        <v/>
      </c>
      <c r="C1495" s="116" t="str">
        <f aca="false">IF(C1394&lt;&gt;"",C1394,"")</f>
        <v/>
      </c>
      <c r="D1495" s="116" t="str">
        <f aca="false">IF(D1394&lt;&gt;"",D1394,"")</f>
        <v/>
      </c>
      <c r="E1495" s="116" t="str">
        <f aca="false">IF(E1394&lt;&gt;"",E1394,"")</f>
        <v/>
      </c>
      <c r="F1495" s="116" t="n">
        <v>15</v>
      </c>
      <c r="G1495" s="168" t="n">
        <f aca="false">G1394</f>
        <v>0</v>
      </c>
      <c r="H1495" s="49" t="n">
        <f aca="false">IF($G1495&lt;&gt;"",G1495,"")</f>
        <v>0</v>
      </c>
      <c r="I1495" s="169"/>
      <c r="J1495" s="170"/>
      <c r="K1495" s="171" t="str">
        <f aca="false">IF($B1495&lt;&gt;"",IF(I1495,(INDEX(P$1425:Q$1428,MATCH(H1495,P$1425:P$1428),2)/I1495)*1000,0),"")</f>
        <v/>
      </c>
      <c r="L1495" s="171" t="str">
        <f aca="false">IF(Q$11&lt;&gt;"",IF($B1495&lt;&gt;"",K1495-J1495,""),"")</f>
        <v/>
      </c>
      <c r="M1495" s="172" t="str">
        <f aca="false">IF(B1495&lt;&gt;"",RANK(L1495,L$1425:L$1524),"")</f>
        <v/>
      </c>
      <c r="N1495" s="172" t="str">
        <f aca="false">IF(B1495&lt;&gt;"",'Classement Général'!BO81,"")</f>
        <v/>
      </c>
      <c r="O1495" s="172" t="str">
        <f aca="false">IF(B182&lt;&gt;"",'Calculs (M1..M20)'!A84,"")</f>
        <v/>
      </c>
      <c r="P1495" s="0"/>
      <c r="Q1495" s="0"/>
      <c r="R1495" s="0"/>
      <c r="S1495" s="0"/>
      <c r="T1495" s="0"/>
      <c r="U1495" s="0"/>
      <c r="V1495" s="0"/>
      <c r="AH1495" s="49" t="n">
        <f aca="false">IF($G1495&lt;&gt;"",AG1495,"")</f>
        <v>0</v>
      </c>
      <c r="AI1495" s="169"/>
      <c r="AJ1495" s="170"/>
    </row>
    <row r="1496" customFormat="false" ht="13" hidden="true" customHeight="false" outlineLevel="0" collapsed="false">
      <c r="A1496" s="0"/>
      <c r="B1496" s="167" t="str">
        <f aca="false">IF(B1395&lt;&gt;"",B1395,"")</f>
        <v/>
      </c>
      <c r="C1496" s="116" t="str">
        <f aca="false">IF(C1395&lt;&gt;"",C1395,"")</f>
        <v/>
      </c>
      <c r="D1496" s="116" t="str">
        <f aca="false">IF(D1395&lt;&gt;"",D1395,"")</f>
        <v/>
      </c>
      <c r="E1496" s="116" t="str">
        <f aca="false">IF(E1395&lt;&gt;"",E1395,"")</f>
        <v/>
      </c>
      <c r="F1496" s="116" t="n">
        <v>15</v>
      </c>
      <c r="G1496" s="168" t="n">
        <f aca="false">G1395</f>
        <v>0</v>
      </c>
      <c r="H1496" s="49" t="n">
        <f aca="false">IF($G1496&lt;&gt;"",G1496,"")</f>
        <v>0</v>
      </c>
      <c r="I1496" s="169"/>
      <c r="J1496" s="170"/>
      <c r="K1496" s="171" t="str">
        <f aca="false">IF($B1496&lt;&gt;"",IF(I1496,(INDEX(P$1425:Q$1428,MATCH(H1496,P$1425:P$1428),2)/I1496)*1000,0),"")</f>
        <v/>
      </c>
      <c r="L1496" s="171" t="str">
        <f aca="false">IF(Q$11&lt;&gt;"",IF($B1496&lt;&gt;"",K1496-J1496,""),"")</f>
        <v/>
      </c>
      <c r="M1496" s="172" t="str">
        <f aca="false">IF(B1496&lt;&gt;"",RANK(L1496,L$1425:L$1524),"")</f>
        <v/>
      </c>
      <c r="N1496" s="172" t="str">
        <f aca="false">IF(B1496&lt;&gt;"",'Classement Général'!BO82,"")</f>
        <v/>
      </c>
      <c r="O1496" s="172" t="str">
        <f aca="false">IF(B183&lt;&gt;"",'Calculs (M1..M20)'!A85,"")</f>
        <v/>
      </c>
      <c r="P1496" s="0"/>
      <c r="Q1496" s="0"/>
      <c r="R1496" s="0"/>
      <c r="S1496" s="0"/>
      <c r="T1496" s="0"/>
      <c r="U1496" s="0"/>
      <c r="V1496" s="0"/>
      <c r="AH1496" s="49" t="n">
        <f aca="false">IF($G1496&lt;&gt;"",AG1496,"")</f>
        <v>0</v>
      </c>
      <c r="AI1496" s="169"/>
      <c r="AJ1496" s="170"/>
    </row>
    <row r="1497" customFormat="false" ht="13" hidden="true" customHeight="false" outlineLevel="0" collapsed="false">
      <c r="A1497" s="0"/>
      <c r="B1497" s="167" t="str">
        <f aca="false">IF(B1396&lt;&gt;"",B1396,"")</f>
        <v/>
      </c>
      <c r="C1497" s="116" t="str">
        <f aca="false">IF(C1396&lt;&gt;"",C1396,"")</f>
        <v/>
      </c>
      <c r="D1497" s="116" t="str">
        <f aca="false">IF(D1396&lt;&gt;"",D1396,"")</f>
        <v/>
      </c>
      <c r="E1497" s="116" t="str">
        <f aca="false">IF(E1396&lt;&gt;"",E1396,"")</f>
        <v/>
      </c>
      <c r="F1497" s="116" t="n">
        <v>15</v>
      </c>
      <c r="G1497" s="168" t="n">
        <f aca="false">G1396</f>
        <v>0</v>
      </c>
      <c r="H1497" s="49" t="n">
        <f aca="false">IF($G1497&lt;&gt;"",G1497,"")</f>
        <v>0</v>
      </c>
      <c r="I1497" s="169"/>
      <c r="J1497" s="170"/>
      <c r="K1497" s="171" t="str">
        <f aca="false">IF($B1497&lt;&gt;"",IF(I1497,(INDEX(P$1425:Q$1428,MATCH(H1497,P$1425:P$1428),2)/I1497)*1000,0),"")</f>
        <v/>
      </c>
      <c r="L1497" s="171" t="str">
        <f aca="false">IF(Q$11&lt;&gt;"",IF($B1497&lt;&gt;"",K1497-J1497,""),"")</f>
        <v/>
      </c>
      <c r="M1497" s="172" t="str">
        <f aca="false">IF(B1497&lt;&gt;"",RANK(L1497,L$1425:L$1524),"")</f>
        <v/>
      </c>
      <c r="N1497" s="172" t="str">
        <f aca="false">IF(B1497&lt;&gt;"",'Classement Général'!BO83,"")</f>
        <v/>
      </c>
      <c r="O1497" s="172" t="str">
        <f aca="false">IF(B184&lt;&gt;"",'Calculs (M1..M20)'!A86,"")</f>
        <v/>
      </c>
      <c r="P1497" s="0"/>
      <c r="Q1497" s="0"/>
      <c r="R1497" s="0"/>
      <c r="S1497" s="0"/>
      <c r="T1497" s="0"/>
      <c r="U1497" s="0"/>
      <c r="V1497" s="0"/>
      <c r="AH1497" s="49" t="n">
        <f aca="false">IF($G1497&lt;&gt;"",AG1497,"")</f>
        <v>0</v>
      </c>
      <c r="AI1497" s="169"/>
      <c r="AJ1497" s="170"/>
    </row>
    <row r="1498" customFormat="false" ht="13" hidden="true" customHeight="false" outlineLevel="0" collapsed="false">
      <c r="A1498" s="0"/>
      <c r="B1498" s="167" t="str">
        <f aca="false">IF(B1397&lt;&gt;"",B1397,"")</f>
        <v/>
      </c>
      <c r="C1498" s="116" t="str">
        <f aca="false">IF(C1397&lt;&gt;"",C1397,"")</f>
        <v/>
      </c>
      <c r="D1498" s="116" t="str">
        <f aca="false">IF(D1397&lt;&gt;"",D1397,"")</f>
        <v/>
      </c>
      <c r="E1498" s="116" t="str">
        <f aca="false">IF(E1397&lt;&gt;"",E1397,"")</f>
        <v/>
      </c>
      <c r="F1498" s="116" t="n">
        <v>15</v>
      </c>
      <c r="G1498" s="168" t="n">
        <f aca="false">G1397</f>
        <v>0</v>
      </c>
      <c r="H1498" s="49" t="n">
        <f aca="false">IF($G1498&lt;&gt;"",G1498,"")</f>
        <v>0</v>
      </c>
      <c r="I1498" s="169"/>
      <c r="J1498" s="170"/>
      <c r="K1498" s="171" t="str">
        <f aca="false">IF($B1498&lt;&gt;"",IF(I1498,(INDEX(P$1425:Q$1428,MATCH(H1498,P$1425:P$1428),2)/I1498)*1000,0),"")</f>
        <v/>
      </c>
      <c r="L1498" s="171" t="str">
        <f aca="false">IF(Q$11&lt;&gt;"",IF($B1498&lt;&gt;"",K1498-J1498,""),"")</f>
        <v/>
      </c>
      <c r="M1498" s="172" t="str">
        <f aca="false">IF(B1498&lt;&gt;"",RANK(L1498,L$1425:L$1524),"")</f>
        <v/>
      </c>
      <c r="N1498" s="172" t="str">
        <f aca="false">IF(B1498&lt;&gt;"",'Classement Général'!BO84,"")</f>
        <v/>
      </c>
      <c r="O1498" s="172" t="str">
        <f aca="false">IF(B185&lt;&gt;"",'Calculs (M1..M20)'!A87,"")</f>
        <v/>
      </c>
      <c r="P1498" s="0"/>
      <c r="Q1498" s="0"/>
      <c r="R1498" s="0"/>
      <c r="S1498" s="0"/>
      <c r="T1498" s="0"/>
      <c r="U1498" s="0"/>
      <c r="V1498" s="0"/>
      <c r="AH1498" s="49" t="n">
        <f aca="false">IF($G1498&lt;&gt;"",AG1498,"")</f>
        <v>0</v>
      </c>
      <c r="AI1498" s="169"/>
      <c r="AJ1498" s="170"/>
    </row>
    <row r="1499" customFormat="false" ht="13" hidden="true" customHeight="false" outlineLevel="0" collapsed="false">
      <c r="A1499" s="0"/>
      <c r="B1499" s="167" t="str">
        <f aca="false">IF(B1398&lt;&gt;"",B1398,"")</f>
        <v/>
      </c>
      <c r="C1499" s="116" t="str">
        <f aca="false">IF(C1398&lt;&gt;"",C1398,"")</f>
        <v/>
      </c>
      <c r="D1499" s="116" t="str">
        <f aca="false">IF(D1398&lt;&gt;"",D1398,"")</f>
        <v/>
      </c>
      <c r="E1499" s="116" t="str">
        <f aca="false">IF(E1398&lt;&gt;"",E1398,"")</f>
        <v/>
      </c>
      <c r="F1499" s="116" t="n">
        <v>15</v>
      </c>
      <c r="G1499" s="168" t="n">
        <f aca="false">G1398</f>
        <v>0</v>
      </c>
      <c r="H1499" s="49" t="n">
        <f aca="false">IF($G1499&lt;&gt;"",G1499,"")</f>
        <v>0</v>
      </c>
      <c r="I1499" s="169"/>
      <c r="J1499" s="170"/>
      <c r="K1499" s="171" t="str">
        <f aca="false">IF($B1499&lt;&gt;"",IF(I1499,(INDEX(P$1425:Q$1428,MATCH(H1499,P$1425:P$1428),2)/I1499)*1000,0),"")</f>
        <v/>
      </c>
      <c r="L1499" s="171" t="str">
        <f aca="false">IF(Q$11&lt;&gt;"",IF($B1499&lt;&gt;"",K1499-J1499,""),"")</f>
        <v/>
      </c>
      <c r="M1499" s="172" t="str">
        <f aca="false">IF(B1499&lt;&gt;"",RANK(L1499,L$1425:L$1524),"")</f>
        <v/>
      </c>
      <c r="N1499" s="172" t="str">
        <f aca="false">IF(B1499&lt;&gt;"",'Classement Général'!BO85,"")</f>
        <v/>
      </c>
      <c r="O1499" s="172" t="str">
        <f aca="false">IF(B186&lt;&gt;"",'Calculs (M1..M20)'!A88,"")</f>
        <v/>
      </c>
      <c r="P1499" s="0"/>
      <c r="Q1499" s="0"/>
      <c r="R1499" s="0"/>
      <c r="S1499" s="0"/>
      <c r="T1499" s="0"/>
      <c r="U1499" s="0"/>
      <c r="V1499" s="0"/>
      <c r="AH1499" s="49" t="n">
        <f aca="false">IF($G1499&lt;&gt;"",AG1499,"")</f>
        <v>0</v>
      </c>
      <c r="AI1499" s="169"/>
      <c r="AJ1499" s="170"/>
    </row>
    <row r="1500" customFormat="false" ht="13" hidden="true" customHeight="false" outlineLevel="0" collapsed="false">
      <c r="A1500" s="0"/>
      <c r="B1500" s="167" t="str">
        <f aca="false">IF(B1399&lt;&gt;"",B1399,"")</f>
        <v/>
      </c>
      <c r="C1500" s="116" t="str">
        <f aca="false">IF(C1399&lt;&gt;"",C1399,"")</f>
        <v/>
      </c>
      <c r="D1500" s="116" t="str">
        <f aca="false">IF(D1399&lt;&gt;"",D1399,"")</f>
        <v/>
      </c>
      <c r="E1500" s="116" t="str">
        <f aca="false">IF(E1399&lt;&gt;"",E1399,"")</f>
        <v/>
      </c>
      <c r="F1500" s="116" t="n">
        <v>15</v>
      </c>
      <c r="G1500" s="168" t="n">
        <f aca="false">G1399</f>
        <v>0</v>
      </c>
      <c r="H1500" s="49" t="n">
        <f aca="false">IF($G1500&lt;&gt;"",G1500,"")</f>
        <v>0</v>
      </c>
      <c r="I1500" s="169"/>
      <c r="J1500" s="170"/>
      <c r="K1500" s="171" t="str">
        <f aca="false">IF($B1500&lt;&gt;"",IF(I1500,(INDEX(P$1425:Q$1428,MATCH(H1500,P$1425:P$1428),2)/I1500)*1000,0),"")</f>
        <v/>
      </c>
      <c r="L1500" s="171" t="str">
        <f aca="false">IF(Q$11&lt;&gt;"",IF($B1500&lt;&gt;"",K1500-J1500,""),"")</f>
        <v/>
      </c>
      <c r="M1500" s="172" t="str">
        <f aca="false">IF(B1500&lt;&gt;"",RANK(L1500,L$1425:L$1524),"")</f>
        <v/>
      </c>
      <c r="N1500" s="172" t="str">
        <f aca="false">IF(B1500&lt;&gt;"",'Classement Général'!BO86,"")</f>
        <v/>
      </c>
      <c r="O1500" s="172" t="str">
        <f aca="false">IF(B187&lt;&gt;"",'Calculs (M1..M20)'!A89,"")</f>
        <v/>
      </c>
      <c r="P1500" s="0"/>
      <c r="Q1500" s="0"/>
      <c r="R1500" s="0"/>
      <c r="S1500" s="0"/>
      <c r="T1500" s="0"/>
      <c r="U1500" s="0"/>
      <c r="V1500" s="0"/>
      <c r="AH1500" s="49" t="n">
        <f aca="false">IF($G1500&lt;&gt;"",AG1500,"")</f>
        <v>0</v>
      </c>
      <c r="AI1500" s="169"/>
      <c r="AJ1500" s="170"/>
    </row>
    <row r="1501" customFormat="false" ht="13" hidden="true" customHeight="false" outlineLevel="0" collapsed="false">
      <c r="A1501" s="0"/>
      <c r="B1501" s="167" t="str">
        <f aca="false">IF(B1400&lt;&gt;"",B1400,"")</f>
        <v/>
      </c>
      <c r="C1501" s="116" t="str">
        <f aca="false">IF(C1400&lt;&gt;"",C1400,"")</f>
        <v/>
      </c>
      <c r="D1501" s="116" t="str">
        <f aca="false">IF(D1400&lt;&gt;"",D1400,"")</f>
        <v/>
      </c>
      <c r="E1501" s="116" t="str">
        <f aca="false">IF(E1400&lt;&gt;"",E1400,"")</f>
        <v/>
      </c>
      <c r="F1501" s="116" t="n">
        <v>15</v>
      </c>
      <c r="G1501" s="168" t="n">
        <f aca="false">G1400</f>
        <v>0</v>
      </c>
      <c r="H1501" s="49" t="n">
        <f aca="false">IF($G1501&lt;&gt;"",G1501,"")</f>
        <v>0</v>
      </c>
      <c r="I1501" s="169"/>
      <c r="J1501" s="170"/>
      <c r="K1501" s="171" t="str">
        <f aca="false">IF($B1501&lt;&gt;"",IF(I1501,(INDEX(P$1425:Q$1428,MATCH(H1501,P$1425:P$1428),2)/I1501)*1000,0),"")</f>
        <v/>
      </c>
      <c r="L1501" s="171" t="str">
        <f aca="false">IF(Q$11&lt;&gt;"",IF($B1501&lt;&gt;"",K1501-J1501,""),"")</f>
        <v/>
      </c>
      <c r="M1501" s="172" t="str">
        <f aca="false">IF(B1501&lt;&gt;"",RANK(L1501,L$1425:L$1524),"")</f>
        <v/>
      </c>
      <c r="N1501" s="172" t="str">
        <f aca="false">IF(B1501&lt;&gt;"",'Classement Général'!BO87,"")</f>
        <v/>
      </c>
      <c r="O1501" s="172" t="str">
        <f aca="false">IF(B188&lt;&gt;"",'Calculs (M1..M20)'!A90,"")</f>
        <v/>
      </c>
      <c r="P1501" s="0"/>
      <c r="Q1501" s="0"/>
      <c r="R1501" s="0"/>
      <c r="S1501" s="0"/>
      <c r="T1501" s="0"/>
      <c r="U1501" s="0"/>
      <c r="V1501" s="0"/>
      <c r="AH1501" s="49" t="n">
        <f aca="false">IF($G1501&lt;&gt;"",AG1501,"")</f>
        <v>0</v>
      </c>
      <c r="AI1501" s="169"/>
      <c r="AJ1501" s="170"/>
    </row>
    <row r="1502" customFormat="false" ht="13" hidden="true" customHeight="false" outlineLevel="0" collapsed="false">
      <c r="A1502" s="0"/>
      <c r="B1502" s="167" t="str">
        <f aca="false">IF(B1401&lt;&gt;"",B1401,"")</f>
        <v/>
      </c>
      <c r="C1502" s="116" t="str">
        <f aca="false">IF(C1401&lt;&gt;"",C1401,"")</f>
        <v/>
      </c>
      <c r="D1502" s="116" t="str">
        <f aca="false">IF(D1401&lt;&gt;"",D1401,"")</f>
        <v/>
      </c>
      <c r="E1502" s="116" t="str">
        <f aca="false">IF(E1401&lt;&gt;"",E1401,"")</f>
        <v/>
      </c>
      <c r="F1502" s="116" t="n">
        <v>15</v>
      </c>
      <c r="G1502" s="168" t="n">
        <f aca="false">G1401</f>
        <v>0</v>
      </c>
      <c r="H1502" s="49" t="n">
        <f aca="false">IF($G1502&lt;&gt;"",G1502,"")</f>
        <v>0</v>
      </c>
      <c r="I1502" s="169"/>
      <c r="J1502" s="170"/>
      <c r="K1502" s="171" t="str">
        <f aca="false">IF($B1502&lt;&gt;"",IF(I1502,(INDEX(P$1425:Q$1428,MATCH(H1502,P$1425:P$1428),2)/I1502)*1000,0),"")</f>
        <v/>
      </c>
      <c r="L1502" s="171" t="str">
        <f aca="false">IF(Q$11&lt;&gt;"",IF($B1502&lt;&gt;"",K1502-J1502,""),"")</f>
        <v/>
      </c>
      <c r="M1502" s="172" t="str">
        <f aca="false">IF(B1502&lt;&gt;"",RANK(L1502,L$1425:L$1524),"")</f>
        <v/>
      </c>
      <c r="N1502" s="172" t="str">
        <f aca="false">IF(B1502&lt;&gt;"",'Classement Général'!BO88,"")</f>
        <v/>
      </c>
      <c r="O1502" s="172" t="str">
        <f aca="false">IF(B189&lt;&gt;"",'Calculs (M1..M20)'!A91,"")</f>
        <v/>
      </c>
      <c r="P1502" s="0"/>
      <c r="Q1502" s="0"/>
      <c r="R1502" s="0"/>
      <c r="S1502" s="0"/>
      <c r="T1502" s="0"/>
      <c r="U1502" s="0"/>
      <c r="V1502" s="0"/>
      <c r="AH1502" s="49" t="n">
        <f aca="false">IF($G1502&lt;&gt;"",AG1502,"")</f>
        <v>0</v>
      </c>
      <c r="AI1502" s="169"/>
      <c r="AJ1502" s="170"/>
    </row>
    <row r="1503" customFormat="false" ht="13" hidden="true" customHeight="false" outlineLevel="0" collapsed="false">
      <c r="A1503" s="0"/>
      <c r="B1503" s="167" t="str">
        <f aca="false">IF(B1402&lt;&gt;"",B1402,"")</f>
        <v/>
      </c>
      <c r="C1503" s="116" t="str">
        <f aca="false">IF(C1402&lt;&gt;"",C1402,"")</f>
        <v/>
      </c>
      <c r="D1503" s="116" t="str">
        <f aca="false">IF(D1402&lt;&gt;"",D1402,"")</f>
        <v/>
      </c>
      <c r="E1503" s="116" t="str">
        <f aca="false">IF(E1402&lt;&gt;"",E1402,"")</f>
        <v/>
      </c>
      <c r="F1503" s="116" t="n">
        <v>15</v>
      </c>
      <c r="G1503" s="168" t="n">
        <f aca="false">G1402</f>
        <v>0</v>
      </c>
      <c r="H1503" s="49" t="n">
        <f aca="false">IF($G1503&lt;&gt;"",G1503,"")</f>
        <v>0</v>
      </c>
      <c r="I1503" s="169"/>
      <c r="J1503" s="170"/>
      <c r="K1503" s="171" t="str">
        <f aca="false">IF($B1503&lt;&gt;"",IF(I1503,(INDEX(P$1425:Q$1428,MATCH(H1503,P$1425:P$1428),2)/I1503)*1000,0),"")</f>
        <v/>
      </c>
      <c r="L1503" s="171" t="str">
        <f aca="false">IF(Q$11&lt;&gt;"",IF($B1503&lt;&gt;"",K1503-J1503,""),"")</f>
        <v/>
      </c>
      <c r="M1503" s="172" t="str">
        <f aca="false">IF(B1503&lt;&gt;"",RANK(L1503,L$1425:L$1524),"")</f>
        <v/>
      </c>
      <c r="N1503" s="172" t="str">
        <f aca="false">IF(B1503&lt;&gt;"",'Classement Général'!BO89,"")</f>
        <v/>
      </c>
      <c r="O1503" s="172" t="str">
        <f aca="false">IF(B190&lt;&gt;"",'Calculs (M1..M20)'!A92,"")</f>
        <v/>
      </c>
      <c r="P1503" s="0"/>
      <c r="Q1503" s="0"/>
      <c r="R1503" s="0"/>
      <c r="S1503" s="0"/>
      <c r="T1503" s="0"/>
      <c r="U1503" s="0"/>
      <c r="V1503" s="0"/>
      <c r="AH1503" s="49" t="n">
        <f aca="false">IF($G1503&lt;&gt;"",AG1503,"")</f>
        <v>0</v>
      </c>
      <c r="AI1503" s="169"/>
      <c r="AJ1503" s="170"/>
    </row>
    <row r="1504" customFormat="false" ht="13" hidden="true" customHeight="false" outlineLevel="0" collapsed="false">
      <c r="A1504" s="0"/>
      <c r="B1504" s="167" t="str">
        <f aca="false">IF(B1403&lt;&gt;"",B1403,"")</f>
        <v/>
      </c>
      <c r="C1504" s="116" t="str">
        <f aca="false">IF(C1403&lt;&gt;"",C1403,"")</f>
        <v/>
      </c>
      <c r="D1504" s="116" t="str">
        <f aca="false">IF(D1403&lt;&gt;"",D1403,"")</f>
        <v/>
      </c>
      <c r="E1504" s="116" t="str">
        <f aca="false">IF(E1403&lt;&gt;"",E1403,"")</f>
        <v/>
      </c>
      <c r="F1504" s="116" t="n">
        <v>15</v>
      </c>
      <c r="G1504" s="168" t="n">
        <f aca="false">G1403</f>
        <v>0</v>
      </c>
      <c r="H1504" s="49" t="n">
        <f aca="false">IF($G1504&lt;&gt;"",G1504,"")</f>
        <v>0</v>
      </c>
      <c r="I1504" s="169"/>
      <c r="J1504" s="170"/>
      <c r="K1504" s="171" t="str">
        <f aca="false">IF($B1504&lt;&gt;"",IF(I1504,(INDEX(P$1425:Q$1428,MATCH(H1504,P$1425:P$1428),2)/I1504)*1000,0),"")</f>
        <v/>
      </c>
      <c r="L1504" s="171" t="str">
        <f aca="false">IF(Q$11&lt;&gt;"",IF($B1504&lt;&gt;"",K1504-J1504,""),"")</f>
        <v/>
      </c>
      <c r="M1504" s="172" t="str">
        <f aca="false">IF(B1504&lt;&gt;"",RANK(L1504,L$1425:L$1524),"")</f>
        <v/>
      </c>
      <c r="N1504" s="172" t="str">
        <f aca="false">IF(B1504&lt;&gt;"",'Classement Général'!BO90,"")</f>
        <v/>
      </c>
      <c r="O1504" s="172" t="str">
        <f aca="false">IF(B191&lt;&gt;"",'Calculs (M1..M20)'!A93,"")</f>
        <v/>
      </c>
      <c r="P1504" s="0"/>
      <c r="Q1504" s="0"/>
      <c r="R1504" s="0"/>
      <c r="S1504" s="0"/>
      <c r="T1504" s="0"/>
      <c r="U1504" s="0"/>
      <c r="V1504" s="0"/>
      <c r="AH1504" s="49" t="n">
        <f aca="false">IF($G1504&lt;&gt;"",AG1504,"")</f>
        <v>0</v>
      </c>
      <c r="AI1504" s="169"/>
      <c r="AJ1504" s="170"/>
    </row>
    <row r="1505" customFormat="false" ht="13" hidden="true" customHeight="false" outlineLevel="0" collapsed="false">
      <c r="A1505" s="0"/>
      <c r="B1505" s="167" t="str">
        <f aca="false">IF(B1404&lt;&gt;"",B1404,"")</f>
        <v/>
      </c>
      <c r="C1505" s="116" t="str">
        <f aca="false">IF(C1404&lt;&gt;"",C1404,"")</f>
        <v/>
      </c>
      <c r="D1505" s="116" t="str">
        <f aca="false">IF(D1404&lt;&gt;"",D1404,"")</f>
        <v/>
      </c>
      <c r="E1505" s="116" t="str">
        <f aca="false">IF(E1404&lt;&gt;"",E1404,"")</f>
        <v/>
      </c>
      <c r="F1505" s="116" t="n">
        <v>15</v>
      </c>
      <c r="G1505" s="168" t="n">
        <f aca="false">G1404</f>
        <v>0</v>
      </c>
      <c r="H1505" s="49" t="n">
        <f aca="false">IF($G1505&lt;&gt;"",G1505,"")</f>
        <v>0</v>
      </c>
      <c r="I1505" s="169"/>
      <c r="J1505" s="170"/>
      <c r="K1505" s="171" t="str">
        <f aca="false">IF($B1505&lt;&gt;"",IF(I1505,(INDEX(P$1425:Q$1428,MATCH(H1505,P$1425:P$1428),2)/I1505)*1000,0),"")</f>
        <v/>
      </c>
      <c r="L1505" s="171" t="str">
        <f aca="false">IF(Q$11&lt;&gt;"",IF($B1505&lt;&gt;"",K1505-J1505,""),"")</f>
        <v/>
      </c>
      <c r="M1505" s="172" t="str">
        <f aca="false">IF(B1505&lt;&gt;"",RANK(L1505,L$1425:L$1524),"")</f>
        <v/>
      </c>
      <c r="N1505" s="172" t="str">
        <f aca="false">IF(B1505&lt;&gt;"",'Classement Général'!BO91,"")</f>
        <v/>
      </c>
      <c r="O1505" s="172" t="str">
        <f aca="false">IF(B192&lt;&gt;"",'Calculs (M1..M20)'!A94,"")</f>
        <v/>
      </c>
      <c r="P1505" s="0"/>
      <c r="Q1505" s="0"/>
      <c r="R1505" s="0"/>
      <c r="S1505" s="0"/>
      <c r="T1505" s="0"/>
      <c r="U1505" s="0"/>
      <c r="V1505" s="0"/>
      <c r="AH1505" s="49" t="n">
        <f aca="false">IF($G1505&lt;&gt;"",AG1505,"")</f>
        <v>0</v>
      </c>
      <c r="AI1505" s="169"/>
      <c r="AJ1505" s="170"/>
    </row>
    <row r="1506" customFormat="false" ht="13" hidden="true" customHeight="false" outlineLevel="0" collapsed="false">
      <c r="A1506" s="0"/>
      <c r="B1506" s="167" t="str">
        <f aca="false">IF(B1405&lt;&gt;"",B1405,"")</f>
        <v/>
      </c>
      <c r="C1506" s="116" t="str">
        <f aca="false">IF(C1405&lt;&gt;"",C1405,"")</f>
        <v/>
      </c>
      <c r="D1506" s="116" t="str">
        <f aca="false">IF(D1405&lt;&gt;"",D1405,"")</f>
        <v/>
      </c>
      <c r="E1506" s="116" t="str">
        <f aca="false">IF(E1405&lt;&gt;"",E1405,"")</f>
        <v/>
      </c>
      <c r="F1506" s="116" t="n">
        <v>15</v>
      </c>
      <c r="G1506" s="168" t="n">
        <f aca="false">G1405</f>
        <v>0</v>
      </c>
      <c r="H1506" s="49" t="n">
        <f aca="false">IF($G1506&lt;&gt;"",G1506,"")</f>
        <v>0</v>
      </c>
      <c r="I1506" s="169"/>
      <c r="J1506" s="170"/>
      <c r="K1506" s="171" t="str">
        <f aca="false">IF($B1506&lt;&gt;"",IF(I1506,(INDEX(P$1425:Q$1428,MATCH(H1506,P$1425:P$1428),2)/I1506)*1000,0),"")</f>
        <v/>
      </c>
      <c r="L1506" s="171" t="str">
        <f aca="false">IF(Q$11&lt;&gt;"",IF($B1506&lt;&gt;"",K1506-J1506,""),"")</f>
        <v/>
      </c>
      <c r="M1506" s="172" t="str">
        <f aca="false">IF(B1506&lt;&gt;"",RANK(L1506,L$1425:L$1524),"")</f>
        <v/>
      </c>
      <c r="N1506" s="172" t="str">
        <f aca="false">IF(B1506&lt;&gt;"",'Classement Général'!BO92,"")</f>
        <v/>
      </c>
      <c r="O1506" s="172" t="str">
        <f aca="false">IF(B193&lt;&gt;"",'Calculs (M1..M20)'!A95,"")</f>
        <v/>
      </c>
      <c r="P1506" s="0"/>
      <c r="Q1506" s="0"/>
      <c r="R1506" s="0"/>
      <c r="S1506" s="0"/>
      <c r="T1506" s="0"/>
      <c r="U1506" s="0"/>
      <c r="V1506" s="0"/>
      <c r="AH1506" s="49" t="n">
        <f aca="false">IF($G1506&lt;&gt;"",AG1506,"")</f>
        <v>0</v>
      </c>
      <c r="AI1506" s="169"/>
      <c r="AJ1506" s="170"/>
    </row>
    <row r="1507" customFormat="false" ht="13" hidden="true" customHeight="false" outlineLevel="0" collapsed="false">
      <c r="A1507" s="0"/>
      <c r="B1507" s="167" t="str">
        <f aca="false">IF(B1406&lt;&gt;"",B1406,"")</f>
        <v/>
      </c>
      <c r="C1507" s="116" t="str">
        <f aca="false">IF(C1406&lt;&gt;"",C1406,"")</f>
        <v/>
      </c>
      <c r="D1507" s="116" t="str">
        <f aca="false">IF(D1406&lt;&gt;"",D1406,"")</f>
        <v/>
      </c>
      <c r="E1507" s="116" t="str">
        <f aca="false">IF(E1406&lt;&gt;"",E1406,"")</f>
        <v/>
      </c>
      <c r="F1507" s="116" t="n">
        <v>15</v>
      </c>
      <c r="G1507" s="168" t="n">
        <f aca="false">G1406</f>
        <v>0</v>
      </c>
      <c r="H1507" s="49" t="n">
        <f aca="false">IF($G1507&lt;&gt;"",G1507,"")</f>
        <v>0</v>
      </c>
      <c r="I1507" s="169"/>
      <c r="J1507" s="170"/>
      <c r="K1507" s="171" t="str">
        <f aca="false">IF($B1507&lt;&gt;"",IF(I1507,(INDEX(P$1425:Q$1428,MATCH(H1507,P$1425:P$1428),2)/I1507)*1000,0),"")</f>
        <v/>
      </c>
      <c r="L1507" s="171" t="str">
        <f aca="false">IF(Q$11&lt;&gt;"",IF($B1507&lt;&gt;"",K1507-J1507,""),"")</f>
        <v/>
      </c>
      <c r="M1507" s="172" t="str">
        <f aca="false">IF(B1507&lt;&gt;"",RANK(L1507,L$1425:L$1524),"")</f>
        <v/>
      </c>
      <c r="N1507" s="172" t="str">
        <f aca="false">IF(B1507&lt;&gt;"",'Classement Général'!BO93,"")</f>
        <v/>
      </c>
      <c r="O1507" s="172" t="str">
        <f aca="false">IF(B194&lt;&gt;"",'Calculs (M1..M20)'!A96,"")</f>
        <v/>
      </c>
      <c r="P1507" s="0"/>
      <c r="Q1507" s="0"/>
      <c r="R1507" s="0"/>
      <c r="S1507" s="0"/>
      <c r="T1507" s="0"/>
      <c r="U1507" s="0"/>
      <c r="V1507" s="0"/>
      <c r="AH1507" s="49" t="n">
        <f aca="false">IF($G1507&lt;&gt;"",AG1507,"")</f>
        <v>0</v>
      </c>
      <c r="AI1507" s="169"/>
      <c r="AJ1507" s="170"/>
    </row>
    <row r="1508" customFormat="false" ht="13" hidden="true" customHeight="false" outlineLevel="0" collapsed="false">
      <c r="A1508" s="0"/>
      <c r="B1508" s="167" t="str">
        <f aca="false">IF(B1407&lt;&gt;"",B1407,"")</f>
        <v/>
      </c>
      <c r="C1508" s="116" t="str">
        <f aca="false">IF(C1407&lt;&gt;"",C1407,"")</f>
        <v/>
      </c>
      <c r="D1508" s="116" t="str">
        <f aca="false">IF(D1407&lt;&gt;"",D1407,"")</f>
        <v/>
      </c>
      <c r="E1508" s="116" t="str">
        <f aca="false">IF(E1407&lt;&gt;"",E1407,"")</f>
        <v/>
      </c>
      <c r="F1508" s="116" t="n">
        <v>15</v>
      </c>
      <c r="G1508" s="168" t="n">
        <f aca="false">G1407</f>
        <v>0</v>
      </c>
      <c r="H1508" s="49" t="n">
        <f aca="false">IF($G1508&lt;&gt;"",G1508,"")</f>
        <v>0</v>
      </c>
      <c r="I1508" s="169"/>
      <c r="J1508" s="170"/>
      <c r="K1508" s="171" t="str">
        <f aca="false">IF($B1508&lt;&gt;"",IF(I1508,(INDEX(P$1425:Q$1428,MATCH(H1508,P$1425:P$1428),2)/I1508)*1000,0),"")</f>
        <v/>
      </c>
      <c r="L1508" s="171" t="str">
        <f aca="false">IF(Q$11&lt;&gt;"",IF($B1508&lt;&gt;"",K1508-J1508,""),"")</f>
        <v/>
      </c>
      <c r="M1508" s="172" t="str">
        <f aca="false">IF(B1508&lt;&gt;"",RANK(L1508,L$1425:L$1524),"")</f>
        <v/>
      </c>
      <c r="N1508" s="172" t="str">
        <f aca="false">IF(B1508&lt;&gt;"",'Classement Général'!BO94,"")</f>
        <v/>
      </c>
      <c r="O1508" s="172" t="str">
        <f aca="false">IF(B195&lt;&gt;"",'Calculs (M1..M20)'!A97,"")</f>
        <v/>
      </c>
      <c r="P1508" s="0"/>
      <c r="Q1508" s="0"/>
      <c r="R1508" s="0"/>
      <c r="S1508" s="0"/>
      <c r="T1508" s="0"/>
      <c r="U1508" s="0"/>
      <c r="V1508" s="0"/>
      <c r="AH1508" s="49" t="n">
        <f aca="false">IF($G1508&lt;&gt;"",AG1508,"")</f>
        <v>0</v>
      </c>
      <c r="AI1508" s="169"/>
      <c r="AJ1508" s="170"/>
    </row>
    <row r="1509" customFormat="false" ht="13" hidden="true" customHeight="false" outlineLevel="0" collapsed="false">
      <c r="A1509" s="0"/>
      <c r="B1509" s="167" t="str">
        <f aca="false">IF(B1408&lt;&gt;"",B1408,"")</f>
        <v/>
      </c>
      <c r="C1509" s="116" t="str">
        <f aca="false">IF(C1408&lt;&gt;"",C1408,"")</f>
        <v/>
      </c>
      <c r="D1509" s="116" t="str">
        <f aca="false">IF(D1408&lt;&gt;"",D1408,"")</f>
        <v/>
      </c>
      <c r="E1509" s="116" t="str">
        <f aca="false">IF(E1408&lt;&gt;"",E1408,"")</f>
        <v/>
      </c>
      <c r="F1509" s="116" t="n">
        <v>15</v>
      </c>
      <c r="G1509" s="168" t="n">
        <f aca="false">G1408</f>
        <v>0</v>
      </c>
      <c r="H1509" s="49" t="n">
        <f aca="false">IF($G1509&lt;&gt;"",G1509,"")</f>
        <v>0</v>
      </c>
      <c r="I1509" s="169"/>
      <c r="J1509" s="170"/>
      <c r="K1509" s="171" t="str">
        <f aca="false">IF($B1509&lt;&gt;"",IF(I1509,(INDEX(P$1425:Q$1428,MATCH(H1509,P$1425:P$1428),2)/I1509)*1000,0),"")</f>
        <v/>
      </c>
      <c r="L1509" s="171" t="str">
        <f aca="false">IF(Q$11&lt;&gt;"",IF($B1509&lt;&gt;"",K1509-J1509,""),"")</f>
        <v/>
      </c>
      <c r="M1509" s="172" t="str">
        <f aca="false">IF(B1509&lt;&gt;"",RANK(L1509,L$1425:L$1524),"")</f>
        <v/>
      </c>
      <c r="N1509" s="172" t="str">
        <f aca="false">IF(B1509&lt;&gt;"",'Classement Général'!BO95,"")</f>
        <v/>
      </c>
      <c r="O1509" s="172" t="str">
        <f aca="false">IF(B196&lt;&gt;"",'Calculs (M1..M20)'!A98,"")</f>
        <v/>
      </c>
      <c r="P1509" s="0"/>
      <c r="Q1509" s="0"/>
      <c r="R1509" s="0"/>
      <c r="S1509" s="0"/>
      <c r="T1509" s="0"/>
      <c r="U1509" s="0"/>
      <c r="V1509" s="0"/>
      <c r="AH1509" s="49" t="n">
        <f aca="false">IF($G1509&lt;&gt;"",AG1509,"")</f>
        <v>0</v>
      </c>
      <c r="AI1509" s="169"/>
      <c r="AJ1509" s="170"/>
    </row>
    <row r="1510" customFormat="false" ht="13" hidden="true" customHeight="false" outlineLevel="0" collapsed="false">
      <c r="A1510" s="0"/>
      <c r="B1510" s="167" t="str">
        <f aca="false">IF(B1409&lt;&gt;"",B1409,"")</f>
        <v/>
      </c>
      <c r="C1510" s="116" t="str">
        <f aca="false">IF(C1409&lt;&gt;"",C1409,"")</f>
        <v/>
      </c>
      <c r="D1510" s="116" t="str">
        <f aca="false">IF(D1409&lt;&gt;"",D1409,"")</f>
        <v/>
      </c>
      <c r="E1510" s="116" t="str">
        <f aca="false">IF(E1409&lt;&gt;"",E1409,"")</f>
        <v/>
      </c>
      <c r="F1510" s="116" t="n">
        <v>15</v>
      </c>
      <c r="G1510" s="168" t="n">
        <f aca="false">G1409</f>
        <v>0</v>
      </c>
      <c r="H1510" s="49" t="n">
        <f aca="false">IF($G1510&lt;&gt;"",G1510,"")</f>
        <v>0</v>
      </c>
      <c r="I1510" s="169"/>
      <c r="J1510" s="170"/>
      <c r="K1510" s="171" t="str">
        <f aca="false">IF($B1510&lt;&gt;"",IF(I1510,(INDEX(P$1425:Q$1428,MATCH(H1510,P$1425:P$1428),2)/I1510)*1000,0),"")</f>
        <v/>
      </c>
      <c r="L1510" s="171" t="str">
        <f aca="false">IF(Q$11&lt;&gt;"",IF($B1510&lt;&gt;"",K1510-J1510,""),"")</f>
        <v/>
      </c>
      <c r="M1510" s="172" t="str">
        <f aca="false">IF(B1510&lt;&gt;"",RANK(L1510,L$1425:L$1524),"")</f>
        <v/>
      </c>
      <c r="N1510" s="172" t="str">
        <f aca="false">IF(B1510&lt;&gt;"",'Classement Général'!BO96,"")</f>
        <v/>
      </c>
      <c r="O1510" s="172" t="str">
        <f aca="false">IF(B197&lt;&gt;"",'Calculs (M1..M20)'!A99,"")</f>
        <v/>
      </c>
      <c r="P1510" s="0"/>
      <c r="Q1510" s="0"/>
      <c r="R1510" s="0"/>
      <c r="S1510" s="0"/>
      <c r="T1510" s="0"/>
      <c r="U1510" s="0"/>
      <c r="V1510" s="0"/>
      <c r="AH1510" s="49" t="n">
        <f aca="false">IF($G1510&lt;&gt;"",AG1510,"")</f>
        <v>0</v>
      </c>
      <c r="AI1510" s="169"/>
      <c r="AJ1510" s="170"/>
    </row>
    <row r="1511" customFormat="false" ht="13" hidden="true" customHeight="false" outlineLevel="0" collapsed="false">
      <c r="A1511" s="0"/>
      <c r="B1511" s="167" t="str">
        <f aca="false">IF(B1410&lt;&gt;"",B1410,"")</f>
        <v/>
      </c>
      <c r="C1511" s="116" t="str">
        <f aca="false">IF(C1410&lt;&gt;"",C1410,"")</f>
        <v/>
      </c>
      <c r="D1511" s="116" t="str">
        <f aca="false">IF(D1410&lt;&gt;"",D1410,"")</f>
        <v/>
      </c>
      <c r="E1511" s="116" t="str">
        <f aca="false">IF(E1410&lt;&gt;"",E1410,"")</f>
        <v/>
      </c>
      <c r="F1511" s="116" t="n">
        <v>15</v>
      </c>
      <c r="G1511" s="168" t="n">
        <f aca="false">G1410</f>
        <v>0</v>
      </c>
      <c r="H1511" s="49" t="n">
        <f aca="false">IF($G1511&lt;&gt;"",G1511,"")</f>
        <v>0</v>
      </c>
      <c r="I1511" s="169"/>
      <c r="J1511" s="170"/>
      <c r="K1511" s="171" t="str">
        <f aca="false">IF($B1511&lt;&gt;"",IF(I1511,(INDEX(P$1425:Q$1428,MATCH(H1511,P$1425:P$1428),2)/I1511)*1000,0),"")</f>
        <v/>
      </c>
      <c r="L1511" s="171" t="str">
        <f aca="false">IF(Q$11&lt;&gt;"",IF($B1511&lt;&gt;"",K1511-J1511,""),"")</f>
        <v/>
      </c>
      <c r="M1511" s="172" t="str">
        <f aca="false">IF(B1511&lt;&gt;"",RANK(L1511,L$1425:L$1524),"")</f>
        <v/>
      </c>
      <c r="N1511" s="172" t="str">
        <f aca="false">IF(B1511&lt;&gt;"",'Classement Général'!BO97,"")</f>
        <v/>
      </c>
      <c r="O1511" s="172" t="str">
        <f aca="false">IF(B198&lt;&gt;"",'Calculs (M1..M20)'!A100,"")</f>
        <v/>
      </c>
      <c r="P1511" s="0"/>
      <c r="Q1511" s="0"/>
      <c r="R1511" s="0"/>
      <c r="S1511" s="0"/>
      <c r="T1511" s="0"/>
      <c r="U1511" s="0"/>
      <c r="V1511" s="0"/>
      <c r="AH1511" s="49" t="n">
        <f aca="false">IF($G1511&lt;&gt;"",AG1511,"")</f>
        <v>0</v>
      </c>
      <c r="AI1511" s="169"/>
      <c r="AJ1511" s="170"/>
    </row>
    <row r="1512" customFormat="false" ht="13" hidden="true" customHeight="false" outlineLevel="0" collapsed="false">
      <c r="A1512" s="0"/>
      <c r="B1512" s="167" t="str">
        <f aca="false">IF(B1411&lt;&gt;"",B1411,"")</f>
        <v/>
      </c>
      <c r="C1512" s="116" t="str">
        <f aca="false">IF(C1411&lt;&gt;"",C1411,"")</f>
        <v/>
      </c>
      <c r="D1512" s="116" t="str">
        <f aca="false">IF(D1411&lt;&gt;"",D1411,"")</f>
        <v/>
      </c>
      <c r="E1512" s="116" t="str">
        <f aca="false">IF(E1411&lt;&gt;"",E1411,"")</f>
        <v/>
      </c>
      <c r="F1512" s="116" t="n">
        <v>15</v>
      </c>
      <c r="G1512" s="168" t="n">
        <f aca="false">G1411</f>
        <v>0</v>
      </c>
      <c r="H1512" s="49" t="n">
        <f aca="false">IF($G1512&lt;&gt;"",G1512,"")</f>
        <v>0</v>
      </c>
      <c r="I1512" s="169"/>
      <c r="J1512" s="170"/>
      <c r="K1512" s="171" t="str">
        <f aca="false">IF($B1512&lt;&gt;"",IF(I1512,(INDEX(P$1425:Q$1428,MATCH(H1512,P$1425:P$1428),2)/I1512)*1000,0),"")</f>
        <v/>
      </c>
      <c r="L1512" s="171" t="str">
        <f aca="false">IF(Q$11&lt;&gt;"",IF($B1512&lt;&gt;"",K1512-J1512,""),"")</f>
        <v/>
      </c>
      <c r="M1512" s="172" t="str">
        <f aca="false">IF(B1512&lt;&gt;"",RANK(L1512,L$1425:L$1524),"")</f>
        <v/>
      </c>
      <c r="N1512" s="172" t="str">
        <f aca="false">IF(B1512&lt;&gt;"",'Classement Général'!BO98,"")</f>
        <v/>
      </c>
      <c r="O1512" s="172" t="str">
        <f aca="false">IF(B199&lt;&gt;"",'Calculs (M1..M20)'!A101,"")</f>
        <v/>
      </c>
      <c r="P1512" s="0"/>
      <c r="Q1512" s="0"/>
      <c r="R1512" s="0"/>
      <c r="S1512" s="0"/>
      <c r="T1512" s="0"/>
      <c r="U1512" s="0"/>
      <c r="V1512" s="0"/>
      <c r="AH1512" s="49" t="n">
        <f aca="false">IF($G1512&lt;&gt;"",AG1512,"")</f>
        <v>0</v>
      </c>
      <c r="AI1512" s="169"/>
      <c r="AJ1512" s="170"/>
    </row>
    <row r="1513" customFormat="false" ht="13" hidden="true" customHeight="false" outlineLevel="0" collapsed="false">
      <c r="A1513" s="0"/>
      <c r="B1513" s="167" t="str">
        <f aca="false">IF(B1412&lt;&gt;"",B1412,"")</f>
        <v/>
      </c>
      <c r="C1513" s="116" t="str">
        <f aca="false">IF(C1412&lt;&gt;"",C1412,"")</f>
        <v/>
      </c>
      <c r="D1513" s="116" t="str">
        <f aca="false">IF(D1412&lt;&gt;"",D1412,"")</f>
        <v/>
      </c>
      <c r="E1513" s="116" t="str">
        <f aca="false">IF(E1412&lt;&gt;"",E1412,"")</f>
        <v/>
      </c>
      <c r="F1513" s="116" t="n">
        <v>15</v>
      </c>
      <c r="G1513" s="168" t="n">
        <f aca="false">G1412</f>
        <v>0</v>
      </c>
      <c r="H1513" s="49" t="n">
        <f aca="false">IF($G1513&lt;&gt;"",G1513,"")</f>
        <v>0</v>
      </c>
      <c r="I1513" s="169"/>
      <c r="J1513" s="170"/>
      <c r="K1513" s="171" t="str">
        <f aca="false">IF($B1513&lt;&gt;"",IF(I1513,(INDEX(P$1425:Q$1428,MATCH(H1513,P$1425:P$1428),2)/I1513)*1000,0),"")</f>
        <v/>
      </c>
      <c r="L1513" s="171" t="str">
        <f aca="false">IF(Q$11&lt;&gt;"",IF($B1513&lt;&gt;"",K1513-J1513,""),"")</f>
        <v/>
      </c>
      <c r="M1513" s="172" t="str">
        <f aca="false">IF(B1513&lt;&gt;"",RANK(L1513,L$1425:L$1524),"")</f>
        <v/>
      </c>
      <c r="N1513" s="172" t="str">
        <f aca="false">IF(B1513&lt;&gt;"",'Classement Général'!BO99,"")</f>
        <v/>
      </c>
      <c r="O1513" s="172" t="str">
        <f aca="false">IF(B200&lt;&gt;"",'Calculs (M1..M20)'!A102,"")</f>
        <v/>
      </c>
      <c r="P1513" s="0"/>
      <c r="Q1513" s="0"/>
      <c r="R1513" s="0"/>
      <c r="S1513" s="0"/>
      <c r="T1513" s="0"/>
      <c r="U1513" s="0"/>
      <c r="V1513" s="0"/>
      <c r="AH1513" s="49" t="n">
        <f aca="false">IF($G1513&lt;&gt;"",AG1513,"")</f>
        <v>0</v>
      </c>
      <c r="AI1513" s="169"/>
      <c r="AJ1513" s="170"/>
    </row>
    <row r="1514" customFormat="false" ht="13" hidden="true" customHeight="false" outlineLevel="0" collapsed="false">
      <c r="A1514" s="0"/>
      <c r="B1514" s="167" t="str">
        <f aca="false">IF(B1413&lt;&gt;"",B1413,"")</f>
        <v/>
      </c>
      <c r="C1514" s="116" t="str">
        <f aca="false">IF(C1413&lt;&gt;"",C1413,"")</f>
        <v/>
      </c>
      <c r="D1514" s="116" t="str">
        <f aca="false">IF(D1413&lt;&gt;"",D1413,"")</f>
        <v/>
      </c>
      <c r="E1514" s="116" t="str">
        <f aca="false">IF(E1413&lt;&gt;"",E1413,"")</f>
        <v/>
      </c>
      <c r="F1514" s="116" t="n">
        <v>15</v>
      </c>
      <c r="G1514" s="168" t="n">
        <f aca="false">G1413</f>
        <v>0</v>
      </c>
      <c r="H1514" s="49" t="n">
        <f aca="false">IF($G1514&lt;&gt;"",G1514,"")</f>
        <v>0</v>
      </c>
      <c r="I1514" s="169"/>
      <c r="J1514" s="170"/>
      <c r="K1514" s="171" t="str">
        <f aca="false">IF($B1514&lt;&gt;"",IF(I1514,(INDEX(P$1425:Q$1428,MATCH(H1514,P$1425:P$1428),2)/I1514)*1000,0),"")</f>
        <v/>
      </c>
      <c r="L1514" s="171" t="str">
        <f aca="false">IF(Q$11&lt;&gt;"",IF($B1514&lt;&gt;"",K1514-J1514,""),"")</f>
        <v/>
      </c>
      <c r="M1514" s="172" t="str">
        <f aca="false">IF(B1514&lt;&gt;"",RANK(L1514,L$1425:L$1524),"")</f>
        <v/>
      </c>
      <c r="N1514" s="172" t="str">
        <f aca="false">IF(B1514&lt;&gt;"",'Classement Général'!BO100,"")</f>
        <v/>
      </c>
      <c r="O1514" s="172" t="str">
        <f aca="false">IF(B201&lt;&gt;"",'Calculs (M1..M20)'!A103,"")</f>
        <v/>
      </c>
      <c r="P1514" s="0"/>
      <c r="Q1514" s="0"/>
      <c r="R1514" s="0"/>
      <c r="S1514" s="0"/>
      <c r="T1514" s="0"/>
      <c r="U1514" s="0"/>
      <c r="V1514" s="0"/>
      <c r="AH1514" s="49" t="n">
        <f aca="false">IF($G1514&lt;&gt;"",AG1514,"")</f>
        <v>0</v>
      </c>
      <c r="AI1514" s="169"/>
      <c r="AJ1514" s="170"/>
    </row>
    <row r="1515" customFormat="false" ht="13" hidden="true" customHeight="false" outlineLevel="0" collapsed="false">
      <c r="A1515" s="0"/>
      <c r="B1515" s="167" t="str">
        <f aca="false">IF(B1414&lt;&gt;"",B1414,"")</f>
        <v/>
      </c>
      <c r="C1515" s="116" t="str">
        <f aca="false">IF(C1414&lt;&gt;"",C1414,"")</f>
        <v/>
      </c>
      <c r="D1515" s="116" t="str">
        <f aca="false">IF(D1414&lt;&gt;"",D1414,"")</f>
        <v/>
      </c>
      <c r="E1515" s="116" t="str">
        <f aca="false">IF(E1414&lt;&gt;"",E1414,"")</f>
        <v/>
      </c>
      <c r="F1515" s="116" t="n">
        <v>15</v>
      </c>
      <c r="G1515" s="168" t="n">
        <f aca="false">G1414</f>
        <v>0</v>
      </c>
      <c r="H1515" s="49" t="n">
        <f aca="false">IF($G1515&lt;&gt;"",G1515,"")</f>
        <v>0</v>
      </c>
      <c r="I1515" s="169"/>
      <c r="J1515" s="170"/>
      <c r="K1515" s="171" t="str">
        <f aca="false">IF($B1515&lt;&gt;"",IF(I1515,(INDEX(P$1425:Q$1428,MATCH(H1515,P$1425:P$1428),2)/I1515)*1000,0),"")</f>
        <v/>
      </c>
      <c r="L1515" s="171" t="str">
        <f aca="false">IF(Q$11&lt;&gt;"",IF($B1515&lt;&gt;"",K1515-J1515,""),"")</f>
        <v/>
      </c>
      <c r="M1515" s="172" t="str">
        <f aca="false">IF(B1515&lt;&gt;"",RANK(L1515,L$1425:L$1524),"")</f>
        <v/>
      </c>
      <c r="N1515" s="172" t="str">
        <f aca="false">IF(B1515&lt;&gt;"",'Classement Général'!BO101,"")</f>
        <v/>
      </c>
      <c r="O1515" s="172" t="str">
        <f aca="false">IF(B202&lt;&gt;"",'Calculs (M1..M20)'!A104,"")</f>
        <v/>
      </c>
      <c r="P1515" s="0"/>
      <c r="Q1515" s="0"/>
      <c r="R1515" s="0"/>
      <c r="S1515" s="0"/>
      <c r="T1515" s="0"/>
      <c r="U1515" s="0"/>
      <c r="V1515" s="0"/>
      <c r="AH1515" s="49" t="n">
        <f aca="false">IF($G1515&lt;&gt;"",AG1515,"")</f>
        <v>0</v>
      </c>
      <c r="AI1515" s="169"/>
      <c r="AJ1515" s="170"/>
    </row>
    <row r="1516" customFormat="false" ht="13" hidden="true" customHeight="false" outlineLevel="0" collapsed="false">
      <c r="A1516" s="0"/>
      <c r="B1516" s="167" t="str">
        <f aca="false">IF(B1415&lt;&gt;"",B1415,"")</f>
        <v/>
      </c>
      <c r="C1516" s="116" t="str">
        <f aca="false">IF(C1415&lt;&gt;"",C1415,"")</f>
        <v/>
      </c>
      <c r="D1516" s="116" t="str">
        <f aca="false">IF(D1415&lt;&gt;"",D1415,"")</f>
        <v/>
      </c>
      <c r="E1516" s="116" t="str">
        <f aca="false">IF(E1415&lt;&gt;"",E1415,"")</f>
        <v/>
      </c>
      <c r="F1516" s="116" t="n">
        <v>15</v>
      </c>
      <c r="G1516" s="168" t="n">
        <f aca="false">G1415</f>
        <v>0</v>
      </c>
      <c r="H1516" s="49" t="n">
        <f aca="false">IF($G1516&lt;&gt;"",G1516,"")</f>
        <v>0</v>
      </c>
      <c r="I1516" s="169"/>
      <c r="J1516" s="170"/>
      <c r="K1516" s="171" t="str">
        <f aca="false">IF($B1516&lt;&gt;"",IF(I1516,(INDEX(P$1425:Q$1428,MATCH(H1516,P$1425:P$1428),2)/I1516)*1000,0),"")</f>
        <v/>
      </c>
      <c r="L1516" s="171" t="str">
        <f aca="false">IF(Q$11&lt;&gt;"",IF($B1516&lt;&gt;"",K1516-J1516,""),"")</f>
        <v/>
      </c>
      <c r="M1516" s="172" t="str">
        <f aca="false">IF(B1516&lt;&gt;"",RANK(L1516,L$1425:L$1524),"")</f>
        <v/>
      </c>
      <c r="N1516" s="172" t="str">
        <f aca="false">IF(B1516&lt;&gt;"",'Classement Général'!BO102,"")</f>
        <v/>
      </c>
      <c r="O1516" s="172" t="str">
        <f aca="false">IF(B203&lt;&gt;"",'Calculs (M1..M20)'!A105,"")</f>
        <v/>
      </c>
      <c r="P1516" s="0"/>
      <c r="Q1516" s="0"/>
      <c r="R1516" s="0"/>
      <c r="S1516" s="0"/>
      <c r="T1516" s="0"/>
      <c r="U1516" s="0"/>
      <c r="V1516" s="0"/>
      <c r="AH1516" s="49" t="n">
        <f aca="false">IF($G1516&lt;&gt;"",AG1516,"")</f>
        <v>0</v>
      </c>
      <c r="AI1516" s="169"/>
      <c r="AJ1516" s="170"/>
    </row>
    <row r="1517" customFormat="false" ht="13" hidden="true" customHeight="false" outlineLevel="0" collapsed="false">
      <c r="A1517" s="0"/>
      <c r="B1517" s="167" t="str">
        <f aca="false">IF(B1416&lt;&gt;"",B1416,"")</f>
        <v/>
      </c>
      <c r="C1517" s="116" t="str">
        <f aca="false">IF(C1416&lt;&gt;"",C1416,"")</f>
        <v/>
      </c>
      <c r="D1517" s="116" t="str">
        <f aca="false">IF(D1416&lt;&gt;"",D1416,"")</f>
        <v/>
      </c>
      <c r="E1517" s="116" t="str">
        <f aca="false">IF(E1416&lt;&gt;"",E1416,"")</f>
        <v/>
      </c>
      <c r="F1517" s="116" t="n">
        <v>15</v>
      </c>
      <c r="G1517" s="168" t="n">
        <f aca="false">G1416</f>
        <v>0</v>
      </c>
      <c r="H1517" s="49" t="n">
        <f aca="false">IF($G1517&lt;&gt;"",G1517,"")</f>
        <v>0</v>
      </c>
      <c r="I1517" s="169"/>
      <c r="J1517" s="170"/>
      <c r="K1517" s="171" t="str">
        <f aca="false">IF($B1517&lt;&gt;"",IF(I1517,(INDEX(P$1425:Q$1428,MATCH(H1517,P$1425:P$1428),2)/I1517)*1000,0),"")</f>
        <v/>
      </c>
      <c r="L1517" s="171" t="str">
        <f aca="false">IF(Q$11&lt;&gt;"",IF($B1517&lt;&gt;"",K1517-J1517,""),"")</f>
        <v/>
      </c>
      <c r="M1517" s="172" t="str">
        <f aca="false">IF(B1517&lt;&gt;"",RANK(L1517,L$1425:L$1524),"")</f>
        <v/>
      </c>
      <c r="N1517" s="172" t="str">
        <f aca="false">IF(B1517&lt;&gt;"",'Classement Général'!BO103,"")</f>
        <v/>
      </c>
      <c r="O1517" s="172" t="str">
        <f aca="false">IF(B204&lt;&gt;"",'Calculs (M1..M20)'!A106,"")</f>
        <v/>
      </c>
      <c r="P1517" s="0"/>
      <c r="Q1517" s="0"/>
      <c r="R1517" s="0"/>
      <c r="S1517" s="0"/>
      <c r="T1517" s="0"/>
      <c r="U1517" s="0"/>
      <c r="V1517" s="0"/>
      <c r="AH1517" s="49" t="n">
        <f aca="false">IF($G1517&lt;&gt;"",AG1517,"")</f>
        <v>0</v>
      </c>
      <c r="AI1517" s="169"/>
      <c r="AJ1517" s="170"/>
    </row>
    <row r="1518" customFormat="false" ht="13" hidden="true" customHeight="false" outlineLevel="0" collapsed="false">
      <c r="A1518" s="0"/>
      <c r="B1518" s="167" t="str">
        <f aca="false">IF(B1417&lt;&gt;"",B1417,"")</f>
        <v/>
      </c>
      <c r="C1518" s="116" t="str">
        <f aca="false">IF(C1417&lt;&gt;"",C1417,"")</f>
        <v/>
      </c>
      <c r="D1518" s="116" t="str">
        <f aca="false">IF(D1417&lt;&gt;"",D1417,"")</f>
        <v/>
      </c>
      <c r="E1518" s="116" t="str">
        <f aca="false">IF(E1417&lt;&gt;"",E1417,"")</f>
        <v/>
      </c>
      <c r="F1518" s="116" t="n">
        <v>15</v>
      </c>
      <c r="G1518" s="168" t="n">
        <f aca="false">G1417</f>
        <v>0</v>
      </c>
      <c r="H1518" s="49" t="n">
        <f aca="false">IF($G1518&lt;&gt;"",G1518,"")</f>
        <v>0</v>
      </c>
      <c r="I1518" s="169"/>
      <c r="J1518" s="170"/>
      <c r="K1518" s="171" t="str">
        <f aca="false">IF($B1518&lt;&gt;"",IF(I1518,(INDEX(P$1425:Q$1428,MATCH(H1518,P$1425:P$1428),2)/I1518)*1000,0),"")</f>
        <v/>
      </c>
      <c r="L1518" s="171" t="str">
        <f aca="false">IF(Q$11&lt;&gt;"",IF($B1518&lt;&gt;"",K1518-J1518,""),"")</f>
        <v/>
      </c>
      <c r="M1518" s="172" t="str">
        <f aca="false">IF(B1518&lt;&gt;"",RANK(L1518,L$1425:L$1524),"")</f>
        <v/>
      </c>
      <c r="N1518" s="172" t="str">
        <f aca="false">IF(B1518&lt;&gt;"",'Classement Général'!BO104,"")</f>
        <v/>
      </c>
      <c r="O1518" s="172" t="str">
        <f aca="false">IF(B205&lt;&gt;"",'Calculs (M1..M20)'!A107,"")</f>
        <v/>
      </c>
      <c r="P1518" s="0"/>
      <c r="Q1518" s="0"/>
      <c r="R1518" s="0"/>
      <c r="S1518" s="0"/>
      <c r="T1518" s="0"/>
      <c r="U1518" s="0"/>
      <c r="V1518" s="0"/>
      <c r="AH1518" s="49" t="n">
        <f aca="false">IF($G1518&lt;&gt;"",AG1518,"")</f>
        <v>0</v>
      </c>
      <c r="AI1518" s="169"/>
      <c r="AJ1518" s="170"/>
    </row>
    <row r="1519" customFormat="false" ht="13" hidden="true" customHeight="false" outlineLevel="0" collapsed="false">
      <c r="A1519" s="0"/>
      <c r="B1519" s="167" t="str">
        <f aca="false">IF(B1418&lt;&gt;"",B1418,"")</f>
        <v/>
      </c>
      <c r="C1519" s="116" t="str">
        <f aca="false">IF(C1418&lt;&gt;"",C1418,"")</f>
        <v/>
      </c>
      <c r="D1519" s="116" t="str">
        <f aca="false">IF(D1418&lt;&gt;"",D1418,"")</f>
        <v/>
      </c>
      <c r="E1519" s="116" t="str">
        <f aca="false">IF(E1418&lt;&gt;"",E1418,"")</f>
        <v/>
      </c>
      <c r="F1519" s="116" t="n">
        <v>15</v>
      </c>
      <c r="G1519" s="168" t="n">
        <f aca="false">G1418</f>
        <v>0</v>
      </c>
      <c r="H1519" s="49" t="n">
        <f aca="false">IF($G1519&lt;&gt;"",G1519,"")</f>
        <v>0</v>
      </c>
      <c r="I1519" s="169"/>
      <c r="J1519" s="170"/>
      <c r="K1519" s="171" t="str">
        <f aca="false">IF($B1519&lt;&gt;"",IF(I1519,(INDEX(P$1425:Q$1428,MATCH(H1519,P$1425:P$1428),2)/I1519)*1000,0),"")</f>
        <v/>
      </c>
      <c r="L1519" s="171" t="str">
        <f aca="false">IF(Q$11&lt;&gt;"",IF($B1519&lt;&gt;"",K1519-J1519,""),"")</f>
        <v/>
      </c>
      <c r="M1519" s="172" t="str">
        <f aca="false">IF(B1519&lt;&gt;"",RANK(L1519,L$1425:L$1524),"")</f>
        <v/>
      </c>
      <c r="N1519" s="172" t="str">
        <f aca="false">IF(B1519&lt;&gt;"",'Classement Général'!BO105,"")</f>
        <v/>
      </c>
      <c r="O1519" s="172" t="str">
        <f aca="false">IF(B206&lt;&gt;"",'Calculs (M1..M20)'!A108,"")</f>
        <v/>
      </c>
      <c r="P1519" s="0"/>
      <c r="Q1519" s="0"/>
      <c r="R1519" s="0"/>
      <c r="S1519" s="0"/>
      <c r="T1519" s="0"/>
      <c r="U1519" s="0"/>
      <c r="V1519" s="0"/>
      <c r="AH1519" s="49" t="n">
        <f aca="false">IF($G1519&lt;&gt;"",AG1519,"")</f>
        <v>0</v>
      </c>
      <c r="AI1519" s="169"/>
      <c r="AJ1519" s="170"/>
    </row>
    <row r="1520" customFormat="false" ht="13" hidden="true" customHeight="false" outlineLevel="0" collapsed="false">
      <c r="A1520" s="0"/>
      <c r="B1520" s="167" t="str">
        <f aca="false">IF(B1419&lt;&gt;"",B1419,"")</f>
        <v/>
      </c>
      <c r="C1520" s="116" t="str">
        <f aca="false">IF(C1419&lt;&gt;"",C1419,"")</f>
        <v/>
      </c>
      <c r="D1520" s="116" t="str">
        <f aca="false">IF(D1419&lt;&gt;"",D1419,"")</f>
        <v/>
      </c>
      <c r="E1520" s="116" t="str">
        <f aca="false">IF(E1419&lt;&gt;"",E1419,"")</f>
        <v/>
      </c>
      <c r="F1520" s="116" t="n">
        <v>15</v>
      </c>
      <c r="G1520" s="168" t="n">
        <f aca="false">G1419</f>
        <v>0</v>
      </c>
      <c r="H1520" s="49" t="n">
        <f aca="false">IF($G1520&lt;&gt;"",G1520,"")</f>
        <v>0</v>
      </c>
      <c r="I1520" s="169"/>
      <c r="J1520" s="170"/>
      <c r="K1520" s="171" t="str">
        <f aca="false">IF($B1520&lt;&gt;"",IF(I1520,(INDEX(P$1425:Q$1428,MATCH(H1520,P$1425:P$1428),2)/I1520)*1000,0),"")</f>
        <v/>
      </c>
      <c r="L1520" s="171" t="str">
        <f aca="false">IF(Q$11&lt;&gt;"",IF($B1520&lt;&gt;"",K1520-J1520,""),"")</f>
        <v/>
      </c>
      <c r="M1520" s="172" t="str">
        <f aca="false">IF(B1520&lt;&gt;"",RANK(L1520,L$1425:L$1524),"")</f>
        <v/>
      </c>
      <c r="N1520" s="172" t="str">
        <f aca="false">IF(B1520&lt;&gt;"",'Classement Général'!BO106,"")</f>
        <v/>
      </c>
      <c r="O1520" s="172" t="str">
        <f aca="false">IF(B207&lt;&gt;"",'Calculs (M1..M20)'!A109,"")</f>
        <v/>
      </c>
      <c r="P1520" s="0"/>
      <c r="Q1520" s="0"/>
      <c r="R1520" s="0"/>
      <c r="S1520" s="0"/>
      <c r="T1520" s="0"/>
      <c r="U1520" s="0"/>
      <c r="V1520" s="0"/>
      <c r="AH1520" s="49" t="n">
        <f aca="false">IF($G1520&lt;&gt;"",AG1520,"")</f>
        <v>0</v>
      </c>
      <c r="AI1520" s="169"/>
      <c r="AJ1520" s="170"/>
    </row>
    <row r="1521" customFormat="false" ht="13" hidden="true" customHeight="false" outlineLevel="0" collapsed="false">
      <c r="A1521" s="0"/>
      <c r="B1521" s="167" t="str">
        <f aca="false">IF(B1420&lt;&gt;"",B1420,"")</f>
        <v/>
      </c>
      <c r="C1521" s="116" t="str">
        <f aca="false">IF(C1420&lt;&gt;"",C1420,"")</f>
        <v/>
      </c>
      <c r="D1521" s="116" t="str">
        <f aca="false">IF(D1420&lt;&gt;"",D1420,"")</f>
        <v/>
      </c>
      <c r="E1521" s="116" t="str">
        <f aca="false">IF(E1420&lt;&gt;"",E1420,"")</f>
        <v/>
      </c>
      <c r="F1521" s="116" t="n">
        <v>15</v>
      </c>
      <c r="G1521" s="168" t="n">
        <f aca="false">G1420</f>
        <v>0</v>
      </c>
      <c r="H1521" s="49" t="n">
        <f aca="false">IF($G1521&lt;&gt;"",G1521,"")</f>
        <v>0</v>
      </c>
      <c r="I1521" s="169"/>
      <c r="J1521" s="170"/>
      <c r="K1521" s="171" t="str">
        <f aca="false">IF($B1521&lt;&gt;"",IF(I1521,(INDEX(P$1425:Q$1428,MATCH(H1521,P$1425:P$1428),2)/I1521)*1000,0),"")</f>
        <v/>
      </c>
      <c r="L1521" s="171" t="str">
        <f aca="false">IF(Q$11&lt;&gt;"",IF($B1521&lt;&gt;"",K1521-J1521,""),"")</f>
        <v/>
      </c>
      <c r="M1521" s="172" t="str">
        <f aca="false">IF(B1521&lt;&gt;"",RANK(L1521,L$1425:L$1524),"")</f>
        <v/>
      </c>
      <c r="N1521" s="172" t="str">
        <f aca="false">IF(B1521&lt;&gt;"",'Classement Général'!BO107,"")</f>
        <v/>
      </c>
      <c r="O1521" s="172" t="str">
        <f aca="false">IF(B208&lt;&gt;"",'Calculs (M1..M20)'!A110,"")</f>
        <v/>
      </c>
      <c r="P1521" s="0"/>
      <c r="Q1521" s="0"/>
      <c r="R1521" s="0"/>
      <c r="S1521" s="0"/>
      <c r="T1521" s="0"/>
      <c r="U1521" s="0"/>
      <c r="V1521" s="0"/>
      <c r="AH1521" s="49" t="n">
        <f aca="false">IF($G1521&lt;&gt;"",AG1521,"")</f>
        <v>0</v>
      </c>
      <c r="AI1521" s="169"/>
      <c r="AJ1521" s="170"/>
    </row>
    <row r="1522" customFormat="false" ht="13" hidden="true" customHeight="false" outlineLevel="0" collapsed="false">
      <c r="A1522" s="0"/>
      <c r="B1522" s="167" t="str">
        <f aca="false">IF(B1421&lt;&gt;"",B1421,"")</f>
        <v/>
      </c>
      <c r="C1522" s="116" t="str">
        <f aca="false">IF(C1421&lt;&gt;"",C1421,"")</f>
        <v/>
      </c>
      <c r="D1522" s="116" t="str">
        <f aca="false">IF(D1421&lt;&gt;"",D1421,"")</f>
        <v/>
      </c>
      <c r="E1522" s="116" t="str">
        <f aca="false">IF(E1421&lt;&gt;"",E1421,"")</f>
        <v/>
      </c>
      <c r="F1522" s="116" t="n">
        <v>15</v>
      </c>
      <c r="G1522" s="168" t="n">
        <f aca="false">G1421</f>
        <v>0</v>
      </c>
      <c r="H1522" s="49" t="n">
        <f aca="false">IF($G1522&lt;&gt;"",G1522,"")</f>
        <v>0</v>
      </c>
      <c r="I1522" s="169"/>
      <c r="J1522" s="170"/>
      <c r="K1522" s="171" t="str">
        <f aca="false">IF($B1522&lt;&gt;"",IF(I1522,(INDEX(P$1425:Q$1428,MATCH(H1522,P$1425:P$1428),2)/I1522)*1000,0),"")</f>
        <v/>
      </c>
      <c r="L1522" s="171" t="str">
        <f aca="false">IF(Q$11&lt;&gt;"",IF($B1522&lt;&gt;"",K1522-J1522,""),"")</f>
        <v/>
      </c>
      <c r="M1522" s="172" t="str">
        <f aca="false">IF(B1522&lt;&gt;"",RANK(L1522,L$1425:L$1524),"")</f>
        <v/>
      </c>
      <c r="N1522" s="172" t="str">
        <f aca="false">IF(B1522&lt;&gt;"",'Classement Général'!BO108,"")</f>
        <v/>
      </c>
      <c r="O1522" s="172" t="str">
        <f aca="false">IF(B209&lt;&gt;"",'Calculs (M1..M20)'!A111,"")</f>
        <v/>
      </c>
      <c r="P1522" s="0"/>
      <c r="Q1522" s="0"/>
      <c r="R1522" s="0"/>
      <c r="S1522" s="0"/>
      <c r="T1522" s="0"/>
      <c r="U1522" s="0"/>
      <c r="V1522" s="0"/>
      <c r="AH1522" s="49" t="n">
        <f aca="false">IF($G1522&lt;&gt;"",AG1522,"")</f>
        <v>0</v>
      </c>
      <c r="AI1522" s="169"/>
      <c r="AJ1522" s="170"/>
    </row>
    <row r="1523" customFormat="false" ht="13" hidden="true" customHeight="false" outlineLevel="0" collapsed="false">
      <c r="A1523" s="0"/>
      <c r="B1523" s="167" t="str">
        <f aca="false">IF(B1422&lt;&gt;"",B1422,"")</f>
        <v/>
      </c>
      <c r="C1523" s="116" t="str">
        <f aca="false">IF(C1422&lt;&gt;"",C1422,"")</f>
        <v/>
      </c>
      <c r="D1523" s="116" t="str">
        <f aca="false">IF(D1422&lt;&gt;"",D1422,"")</f>
        <v/>
      </c>
      <c r="E1523" s="116" t="str">
        <f aca="false">IF(E1422&lt;&gt;"",E1422,"")</f>
        <v/>
      </c>
      <c r="F1523" s="116" t="n">
        <v>15</v>
      </c>
      <c r="G1523" s="168" t="n">
        <f aca="false">G1422</f>
        <v>0</v>
      </c>
      <c r="H1523" s="49" t="n">
        <f aca="false">IF($G1523&lt;&gt;"",G1523,"")</f>
        <v>0</v>
      </c>
      <c r="I1523" s="169"/>
      <c r="J1523" s="170"/>
      <c r="K1523" s="171" t="str">
        <f aca="false">IF($B1523&lt;&gt;"",IF(I1523,(INDEX(P$1425:Q$1428,MATCH(H1523,P$1425:P$1428),2)/I1523)*1000,0),"")</f>
        <v/>
      </c>
      <c r="L1523" s="171" t="str">
        <f aca="false">IF(Q$11&lt;&gt;"",IF($B1523&lt;&gt;"",K1523-J1523,""),"")</f>
        <v/>
      </c>
      <c r="M1523" s="172" t="str">
        <f aca="false">IF(B1523&lt;&gt;"",RANK(L1523,L$1425:L$1524),"")</f>
        <v/>
      </c>
      <c r="N1523" s="172" t="str">
        <f aca="false">IF(B1523&lt;&gt;"",'Classement Général'!BO109,"")</f>
        <v/>
      </c>
      <c r="O1523" s="172" t="str">
        <f aca="false">IF(B210&lt;&gt;"",'Calculs (M1..M20)'!A112,"")</f>
        <v/>
      </c>
      <c r="P1523" s="0"/>
      <c r="Q1523" s="0"/>
      <c r="R1523" s="0"/>
      <c r="S1523" s="0"/>
      <c r="T1523" s="0"/>
      <c r="U1523" s="0"/>
      <c r="V1523" s="0"/>
      <c r="AH1523" s="49" t="n">
        <f aca="false">IF($G1523&lt;&gt;"",AG1523,"")</f>
        <v>0</v>
      </c>
      <c r="AI1523" s="169"/>
      <c r="AJ1523" s="170"/>
    </row>
    <row r="1524" customFormat="false" ht="13" hidden="true" customHeight="false" outlineLevel="0" collapsed="false">
      <c r="A1524" s="0"/>
      <c r="B1524" s="167" t="str">
        <f aca="false">IF(B1423&lt;&gt;"",B1423,"")</f>
        <v/>
      </c>
      <c r="C1524" s="116" t="str">
        <f aca="false">IF(C1423&lt;&gt;"",C1423,"")</f>
        <v/>
      </c>
      <c r="D1524" s="116" t="str">
        <f aca="false">IF(D1423&lt;&gt;"",D1423,"")</f>
        <v/>
      </c>
      <c r="E1524" s="116" t="str">
        <f aca="false">IF(E1423&lt;&gt;"",E1423,"")</f>
        <v/>
      </c>
      <c r="F1524" s="116" t="n">
        <v>15</v>
      </c>
      <c r="G1524" s="168" t="n">
        <f aca="false">G1423</f>
        <v>0</v>
      </c>
      <c r="H1524" s="49" t="n">
        <f aca="false">IF($G1524&lt;&gt;"",G1524,"")</f>
        <v>0</v>
      </c>
      <c r="I1524" s="173"/>
      <c r="J1524" s="174"/>
      <c r="K1524" s="171" t="str">
        <f aca="false">IF($B1524&lt;&gt;"",IF(I1524,(INDEX(P$1425:Q$1428,MATCH(H1524,P$1425:P$1428),2)/I1524)*1000,0),"")</f>
        <v/>
      </c>
      <c r="L1524" s="171" t="str">
        <f aca="false">IF(Q$11&lt;&gt;"",IF($B1524&lt;&gt;"",K1524-J1524,""),"")</f>
        <v/>
      </c>
      <c r="M1524" s="172" t="str">
        <f aca="false">IF(B1524&lt;&gt;"",RANK(L1524,L$1425:L$1524),"")</f>
        <v/>
      </c>
      <c r="N1524" s="172" t="str">
        <f aca="false">IF(B1524&lt;&gt;"",'Classement Général'!BO110,"")</f>
        <v/>
      </c>
      <c r="O1524" s="172" t="str">
        <f aca="false">IF(B211&lt;&gt;"",'Calculs (M1..M20)'!A113,"")</f>
        <v/>
      </c>
      <c r="P1524" s="0"/>
      <c r="Q1524" s="0"/>
      <c r="R1524" s="0"/>
      <c r="S1524" s="0"/>
      <c r="T1524" s="0"/>
      <c r="U1524" s="0"/>
      <c r="V1524" s="0"/>
      <c r="AH1524" s="49" t="n">
        <f aca="false">IF($G1524&lt;&gt;"",AG1524,"")</f>
        <v>0</v>
      </c>
      <c r="AI1524" s="173"/>
      <c r="AJ1524" s="174"/>
    </row>
    <row r="1525" customFormat="false" ht="12.5" hidden="true" customHeight="false" outlineLevel="0" collapsed="false">
      <c r="A1525" s="137"/>
      <c r="B1525" s="164" t="str">
        <f aca="false">IF(B1424&lt;&gt;"",B1424,"")</f>
        <v>Nom</v>
      </c>
      <c r="C1525" s="165" t="str">
        <f aca="false">IF(C1424&lt;&gt;"",C1424,"")</f>
        <v>Dossard</v>
      </c>
      <c r="D1525" s="165" t="str">
        <f aca="false">IF(D1424&lt;&gt;"",D1424,"")</f>
        <v>Freq</v>
      </c>
      <c r="E1525" s="165" t="str">
        <f aca="false">IF(E1424&lt;&gt;"",E1424,"")</f>
        <v>Equipe</v>
      </c>
      <c r="F1525" s="165" t="s">
        <v>103</v>
      </c>
      <c r="G1525" s="165" t="s">
        <v>88</v>
      </c>
      <c r="H1525" s="166" t="s">
        <v>104</v>
      </c>
      <c r="I1525" s="141" t="s">
        <v>91</v>
      </c>
      <c r="J1525" s="142" t="s">
        <v>105</v>
      </c>
      <c r="K1525" s="120" t="s">
        <v>106</v>
      </c>
      <c r="L1525" s="120" t="s">
        <v>107</v>
      </c>
      <c r="M1525" s="120" t="s">
        <v>97</v>
      </c>
      <c r="N1525" s="120" t="s">
        <v>100</v>
      </c>
      <c r="O1525" s="120" t="s">
        <v>108</v>
      </c>
      <c r="P1525" s="143" t="s">
        <v>104</v>
      </c>
      <c r="Q1525" s="144" t="s">
        <v>109</v>
      </c>
      <c r="R1525" s="145" t="s">
        <v>110</v>
      </c>
      <c r="S1525" s="146" t="s">
        <v>111</v>
      </c>
      <c r="T1525" s="147" t="s">
        <v>112</v>
      </c>
      <c r="U1525" s="5" t="s">
        <v>104</v>
      </c>
      <c r="V1525" s="0"/>
      <c r="AH1525" s="166" t="s">
        <v>104</v>
      </c>
      <c r="AI1525" s="141" t="s">
        <v>91</v>
      </c>
      <c r="AJ1525" s="142" t="s">
        <v>105</v>
      </c>
    </row>
    <row r="1526" customFormat="false" ht="13" hidden="true" customHeight="false" outlineLevel="0" collapsed="false">
      <c r="A1526" s="0"/>
      <c r="B1526" s="167" t="str">
        <f aca="false">IF(B1425&lt;&gt;"",B1425,"")</f>
        <v>Sébastien CHABAUD</v>
      </c>
      <c r="C1526" s="116" t="n">
        <f aca="false">IF(C1425&lt;&gt;"",C1425,"")</f>
        <v>1</v>
      </c>
      <c r="D1526" s="116" t="str">
        <f aca="false">IF(D1425&lt;&gt;"",D1425,"")</f>
        <v>2.4GHz</v>
      </c>
      <c r="E1526" s="116" t="str">
        <f aca="false">IF(E1425&lt;&gt;"",E1425,"")</f>
        <v/>
      </c>
      <c r="F1526" s="116" t="n">
        <v>16</v>
      </c>
      <c r="G1526" s="168" t="n">
        <f aca="false">G1425</f>
        <v>1</v>
      </c>
      <c r="H1526" s="49" t="n">
        <f aca="false">IF($G1526&lt;&gt;"",G1526,"")</f>
        <v>1</v>
      </c>
      <c r="I1526" s="169"/>
      <c r="J1526" s="170"/>
      <c r="K1526" s="171" t="n">
        <f aca="false">IF($B1526&lt;&gt;"",IF(I1526,(INDEX(P$1526:Q$1529,MATCH(H1526,P$1526:P$1529),2)/I1526)*1000,0),"")</f>
        <v>0</v>
      </c>
      <c r="L1526" s="171" t="n">
        <f aca="false">IF(Q$11&lt;&gt;"",IF($B1526&lt;&gt;"",K1526-$J1526,""),"")</f>
        <v>0</v>
      </c>
      <c r="M1526" s="172" t="n">
        <f aca="false">IF(B1526&lt;&gt;"",RANK(L1526,L$1526:L$1625),"")</f>
        <v>1</v>
      </c>
      <c r="N1526" s="172" t="str">
        <f aca="false">IF(B1526&lt;&gt;"",'Classement Général'!BP11,"")</f>
        <v/>
      </c>
      <c r="O1526" s="172" t="n">
        <f aca="false">IF(B112&lt;&gt;"",'Calculs (M1..M20)'!A14,"")</f>
        <v>22</v>
      </c>
      <c r="P1526" s="154" t="n">
        <f aca="false">IF(DMIN($H1525:$I1626,$P$10,$U$10:$U$11)&lt;&gt;0,1,"")</f>
        <v>1</v>
      </c>
      <c r="Q1526" s="155" t="str">
        <f aca="false">IF(DMIN($H1525:$I1626,$I$10,$U$10:$U$11)&lt;&gt;0,DMIN($H1525:$I1626,$I$10,$U$10:$U$11),"")</f>
        <v/>
      </c>
      <c r="R1526" s="151" t="str">
        <f aca="false">IF(DMAX($H1525:$I1626,$I$10,$U$10:$U$11)&lt;&gt;0,DMAX($H1525:$I1626,$I$10,$U$10:$U$11),"")</f>
        <v/>
      </c>
      <c r="S1526" s="156" t="e">
        <f aca="false">IF($P1526&lt;&gt;"",IF(DAVERAGE($H1525:$I1626,$I$10,$U$10:$U$11)&lt;&gt;0,DAVERAGE($H1525:$I1626,$I$10,$U$10:$U$11),""),"")</f>
        <v>#DIV/0!</v>
      </c>
      <c r="T1526" s="157" t="str">
        <f aca="false">IF($P1526&lt;&gt;"",IF(DCOUNTA($H1525:$I1626,$I$10,$U$10:$U$11)&lt;&gt;0,DCOUNTA($H1525:$I1626,$I$10,$U$10:$U$11),""),"")</f>
        <v/>
      </c>
      <c r="U1526" s="5" t="n">
        <v>1</v>
      </c>
      <c r="V1526" s="0"/>
      <c r="AH1526" s="49" t="n">
        <f aca="false">IF($G1526&lt;&gt;"",AG1526,"")</f>
        <v>0</v>
      </c>
      <c r="AI1526" s="169"/>
      <c r="AJ1526" s="170"/>
    </row>
    <row r="1527" customFormat="false" ht="13" hidden="true" customHeight="false" outlineLevel="0" collapsed="false">
      <c r="A1527" s="0"/>
      <c r="B1527" s="167" t="str">
        <f aca="false">IF(B1426&lt;&gt;"",B1426,"")</f>
        <v>Herve DALL AVA</v>
      </c>
      <c r="C1527" s="116" t="n">
        <f aca="false">IF(C1426&lt;&gt;"",C1426,"")</f>
        <v>2</v>
      </c>
      <c r="D1527" s="116" t="str">
        <f aca="false">IF(D1426&lt;&gt;"",D1426,"")</f>
        <v>2.4GHz</v>
      </c>
      <c r="E1527" s="116" t="str">
        <f aca="false">IF(E1426&lt;&gt;"",E1426,"")</f>
        <v/>
      </c>
      <c r="F1527" s="116" t="n">
        <v>16</v>
      </c>
      <c r="G1527" s="168" t="n">
        <f aca="false">G1426</f>
        <v>1</v>
      </c>
      <c r="H1527" s="49" t="n">
        <f aca="false">IF($G1527&lt;&gt;"",G1527,"")</f>
        <v>1</v>
      </c>
      <c r="I1527" s="169"/>
      <c r="J1527" s="170"/>
      <c r="K1527" s="171" t="n">
        <f aca="false">IF($B1527&lt;&gt;"",IF(I1527,(INDEX(P$1526:Q$1529,MATCH(H1527,P$1526:P$1529),2)/I1527)*1000,0),"")</f>
        <v>0</v>
      </c>
      <c r="L1527" s="171" t="n">
        <f aca="false">IF(Q$11&lt;&gt;"",IF($B1527&lt;&gt;"",K1527-J1527,""),"")</f>
        <v>0</v>
      </c>
      <c r="M1527" s="172" t="n">
        <f aca="false">IF(B1527&lt;&gt;"",RANK(L1527,L$1526:L$1625),"")</f>
        <v>1</v>
      </c>
      <c r="N1527" s="172" t="str">
        <f aca="false">IF(B1527&lt;&gt;"",'Classement Général'!BP12,"")</f>
        <v/>
      </c>
      <c r="O1527" s="172" t="n">
        <f aca="false">IF(B113&lt;&gt;"",'Calculs (M1..M20)'!A15,"")</f>
        <v>8</v>
      </c>
      <c r="P1527" s="154" t="str">
        <f aca="false">IF(DMIN($H1525:$I1626,$P$10,$U$12:$U$13)&lt;&gt;0,2,"")</f>
        <v/>
      </c>
      <c r="Q1527" s="155" t="str">
        <f aca="false">IF(DMIN($H1525:$I1626,$I$10,$U$12:$U$13)&lt;&gt;0,DMIN($H1525:$I1626,$I$10,$U$12:$U$13),"")</f>
        <v/>
      </c>
      <c r="R1527" s="151" t="str">
        <f aca="false">IF(DMAX($H1525:$I1626,$I$10,$U$12:$U$13)&lt;&gt;0,DMAX($H1525:$I1626,$I$10,$U$12:$U$13),"")</f>
        <v/>
      </c>
      <c r="S1527" s="156" t="str">
        <f aca="false">IF($P1527&lt;&gt;"",IF(DAVERAGE($H1525:$I1626,$I$10,$U$12:$U$13)&lt;&gt;0,DAVERAGE($H1525:$I1626,$I$10,$U$12:$U$13),""),"")</f>
        <v/>
      </c>
      <c r="T1527" s="157" t="str">
        <f aca="false">IF($P1526&lt;&gt;"",IF(DCOUNTA($H1525:$I1626,$I$10,$U$12:$U$13)&lt;&gt;0,DCOUNTA($H1525:$I1626,$I$10,$U$12:$U$13),""),"")</f>
        <v/>
      </c>
      <c r="U1527" s="5" t="s">
        <v>104</v>
      </c>
      <c r="V1527" s="0"/>
      <c r="AH1527" s="49" t="n">
        <f aca="false">IF($G1527&lt;&gt;"",AG1527,"")</f>
        <v>0</v>
      </c>
      <c r="AI1527" s="169"/>
      <c r="AJ1527" s="170"/>
    </row>
    <row r="1528" customFormat="false" ht="13" hidden="true" customHeight="false" outlineLevel="0" collapsed="false">
      <c r="A1528" s="0"/>
      <c r="B1528" s="167" t="str">
        <f aca="false">IF(B1427&lt;&gt;"",B1427,"")</f>
        <v>Jean Luc FOUCHER</v>
      </c>
      <c r="C1528" s="116" t="n">
        <f aca="false">IF(C1427&lt;&gt;"",C1427,"")</f>
        <v>3</v>
      </c>
      <c r="D1528" s="116" t="str">
        <f aca="false">IF(D1427&lt;&gt;"",D1427,"")</f>
        <v>2.4GHz</v>
      </c>
      <c r="E1528" s="116" t="str">
        <f aca="false">IF(E1427&lt;&gt;"",E1427,"")</f>
        <v/>
      </c>
      <c r="F1528" s="116" t="n">
        <v>16</v>
      </c>
      <c r="G1528" s="168" t="n">
        <f aca="false">G1427</f>
        <v>1</v>
      </c>
      <c r="H1528" s="49" t="n">
        <f aca="false">IF($G1528&lt;&gt;"",G1528,"")</f>
        <v>1</v>
      </c>
      <c r="I1528" s="169"/>
      <c r="J1528" s="170"/>
      <c r="K1528" s="171" t="n">
        <f aca="false">IF($B1528&lt;&gt;"",IF(I1528,(INDEX(P$1526:Q$1529,MATCH(H1528,P$1526:P$1529),2)/I1528)*1000,0),"")</f>
        <v>0</v>
      </c>
      <c r="L1528" s="171" t="n">
        <f aca="false">IF(Q$11&lt;&gt;"",IF($B1528&lt;&gt;"",K1528-J1528,""),"")</f>
        <v>0</v>
      </c>
      <c r="M1528" s="172" t="n">
        <f aca="false">IF(B1528&lt;&gt;"",RANK(L1528,L$1526:L$1625),"")</f>
        <v>1</v>
      </c>
      <c r="N1528" s="172" t="str">
        <f aca="false">IF(B1528&lt;&gt;"",'Classement Général'!BP13,"")</f>
        <v/>
      </c>
      <c r="O1528" s="172" t="n">
        <f aca="false">IF(B114&lt;&gt;"",'Calculs (M1..M20)'!A16,"")</f>
        <v>15</v>
      </c>
      <c r="P1528" s="154" t="str">
        <f aca="false">IF(DMIN($H1525:$I1626,$P$10,$U$14:$U$15)&lt;&gt;0,3,"")</f>
        <v/>
      </c>
      <c r="Q1528" s="155" t="str">
        <f aca="false">IF(DMIN($H1525:$I1626,$I$10,$U$14:$U$15)&lt;&gt;0,DMIN($H1525:$I1626,$I$10,$U$14:$U$15),"")</f>
        <v/>
      </c>
      <c r="R1528" s="151" t="str">
        <f aca="false">IF(DMAX($H1525:$I1626,$I$10,$U$14:$U$15)&lt;&gt;0,DMAX($H1525:$I1626,$I$10,$U$14:$U$15),"")</f>
        <v/>
      </c>
      <c r="S1528" s="156" t="str">
        <f aca="false">IF($P1528&lt;&gt;"",IF(DAVERAGE($H1525:$I1626,$I$10,$U$14:$U$15)&lt;&gt;0,DAVERAGE($H1525:$I1626,$I$10,$U$14:$U$15),""),"")</f>
        <v/>
      </c>
      <c r="T1528" s="157" t="str">
        <f aca="false">IF($P1528&lt;&gt;"",IF(DCOUNTA($H1525:$I1626,$I$10,$U$14:$U$15)&lt;&gt;0,DCOUNTA($H1525:$I1626,$I$10,$U$14:$U$15),""),"")</f>
        <v/>
      </c>
      <c r="U1528" s="5" t="n">
        <v>2</v>
      </c>
      <c r="V1528" s="0"/>
      <c r="AH1528" s="49" t="n">
        <f aca="false">IF($G1528&lt;&gt;"",AG1528,"")</f>
        <v>0</v>
      </c>
      <c r="AI1528" s="169"/>
      <c r="AJ1528" s="170"/>
    </row>
    <row r="1529" customFormat="false" ht="13.5" hidden="true" customHeight="false" outlineLevel="0" collapsed="false">
      <c r="A1529" s="0"/>
      <c r="B1529" s="167" t="str">
        <f aca="false">IF(B1428&lt;&gt;"",B1428,"")</f>
        <v>Thomas DELARBRE</v>
      </c>
      <c r="C1529" s="116" t="n">
        <f aca="false">IF(C1428&lt;&gt;"",C1428,"")</f>
        <v>4</v>
      </c>
      <c r="D1529" s="116" t="str">
        <f aca="false">IF(D1428&lt;&gt;"",D1428,"")</f>
        <v>2.4GHz</v>
      </c>
      <c r="E1529" s="116" t="str">
        <f aca="false">IF(E1428&lt;&gt;"",E1428,"")</f>
        <v/>
      </c>
      <c r="F1529" s="116" t="n">
        <v>16</v>
      </c>
      <c r="G1529" s="168" t="n">
        <f aca="false">G1428</f>
        <v>1</v>
      </c>
      <c r="H1529" s="49" t="n">
        <f aca="false">IF($G1529&lt;&gt;"",G1529,"")</f>
        <v>1</v>
      </c>
      <c r="I1529" s="169"/>
      <c r="J1529" s="170"/>
      <c r="K1529" s="171" t="n">
        <f aca="false">IF($B1529&lt;&gt;"",IF(I1529,(INDEX(P$1526:Q$1529,MATCH(H1529,P$1526:P$1529),2)/I1529)*1000,0),"")</f>
        <v>0</v>
      </c>
      <c r="L1529" s="171" t="n">
        <f aca="false">IF(Q$11&lt;&gt;"",IF($B1529&lt;&gt;"",K1529-J1529,""),"")</f>
        <v>0</v>
      </c>
      <c r="M1529" s="172" t="n">
        <f aca="false">IF(B1529&lt;&gt;"",RANK(L1529,L$1526:L$1625),"")</f>
        <v>1</v>
      </c>
      <c r="N1529" s="172" t="str">
        <f aca="false">IF(B1529&lt;&gt;"",'Classement Général'!BP14,"")</f>
        <v/>
      </c>
      <c r="O1529" s="172" t="n">
        <f aca="false">IF(B115&lt;&gt;"",'Calculs (M1..M20)'!A17,"")</f>
        <v>10</v>
      </c>
      <c r="P1529" s="158" t="str">
        <f aca="false">IF(DMIN($H1525:$I1626,$P$10,$U$16:$U$17)&lt;&gt;0,4,"")</f>
        <v/>
      </c>
      <c r="Q1529" s="159" t="str">
        <f aca="false">IF(DMIN($H1525:$I1626,$I$10,$U$16:$U$17)&lt;&gt;0,DMIN($H1525:$I1626,$I$10,$U$16:$U$17),"")</f>
        <v/>
      </c>
      <c r="R1529" s="160" t="str">
        <f aca="false">IF(DMAX($H1525:$I1626,$I$10,$U$16:$U$17)&lt;&gt;0,DMAX($H1525:$I1626,$I$10,$U$16:$U$17),"")</f>
        <v/>
      </c>
      <c r="S1529" s="161" t="str">
        <f aca="false">IF($P1529&lt;&gt;"",IF(DAVERAGE($H1525:$I1626,$I$10,$U$16:$U$17)&lt;&gt;0,DAVERAGE($H1525:$I1626,$I$10,$U$16:$U$17),""),"")</f>
        <v/>
      </c>
      <c r="T1529" s="162" t="str">
        <f aca="false">IF($P1528&lt;&gt;"",IF(DCOUNTA($H1525:$I1626,$I$10,$U$16:$U$17)&lt;&gt;0,DCOUNTA($H1525:$I1626,$I$10,$U$16:$U$17),""),"")</f>
        <v/>
      </c>
      <c r="U1529" s="5" t="s">
        <v>104</v>
      </c>
      <c r="V1529" s="0"/>
      <c r="AH1529" s="49" t="n">
        <f aca="false">IF($G1529&lt;&gt;"",AG1529,"")</f>
        <v>0</v>
      </c>
      <c r="AI1529" s="169"/>
      <c r="AJ1529" s="170"/>
    </row>
    <row r="1530" customFormat="false" ht="13.5" hidden="true" customHeight="false" outlineLevel="0" collapsed="false">
      <c r="A1530" s="0"/>
      <c r="B1530" s="167" t="str">
        <f aca="false">IF(B1429&lt;&gt;"",B1429,"")</f>
        <v>Pierre DIATTA</v>
      </c>
      <c r="C1530" s="116" t="n">
        <f aca="false">IF(C1429&lt;&gt;"",C1429,"")</f>
        <v>5</v>
      </c>
      <c r="D1530" s="116" t="str">
        <f aca="false">IF(D1429&lt;&gt;"",D1429,"")</f>
        <v>2.4GHz</v>
      </c>
      <c r="E1530" s="116" t="str">
        <f aca="false">IF(E1429&lt;&gt;"",E1429,"")</f>
        <v/>
      </c>
      <c r="F1530" s="116" t="n">
        <v>16</v>
      </c>
      <c r="G1530" s="168" t="n">
        <f aca="false">G1429</f>
        <v>1</v>
      </c>
      <c r="H1530" s="49" t="n">
        <f aca="false">IF($G1530&lt;&gt;"",G1530,"")</f>
        <v>1</v>
      </c>
      <c r="I1530" s="169"/>
      <c r="J1530" s="170"/>
      <c r="K1530" s="171" t="n">
        <f aca="false">IF($B1530&lt;&gt;"",IF(I1530,(INDEX(P$1526:Q$1529,MATCH(H1530,P$1526:P$1529),2)/I1530)*1000,0),"")</f>
        <v>0</v>
      </c>
      <c r="L1530" s="171" t="n">
        <f aca="false">IF(Q$11&lt;&gt;"",IF($B1530&lt;&gt;"",K1530-J1530,""),"")</f>
        <v>0</v>
      </c>
      <c r="M1530" s="172" t="n">
        <f aca="false">IF(B1530&lt;&gt;"",RANK(L1530,L$1526:L$1625),"")</f>
        <v>1</v>
      </c>
      <c r="N1530" s="172" t="str">
        <f aca="false">IF(B1530&lt;&gt;"",'Classement Général'!BP15,"")</f>
        <v/>
      </c>
      <c r="O1530" s="172" t="n">
        <f aca="false">IF(B116&lt;&gt;"",'Calculs (M1..M20)'!A18,"")</f>
        <v>20</v>
      </c>
      <c r="P1530" s="5"/>
      <c r="Q1530" s="5"/>
      <c r="R1530" s="0"/>
      <c r="S1530" s="0"/>
      <c r="T1530" s="163" t="n">
        <f aca="false">SUM(T1526:T1529)</f>
        <v>0</v>
      </c>
      <c r="U1530" s="5" t="n">
        <v>3</v>
      </c>
      <c r="V1530" s="1" t="n">
        <f aca="false">T1530</f>
        <v>0</v>
      </c>
      <c r="AH1530" s="49" t="n">
        <f aca="false">IF($G1530&lt;&gt;"",AG1530,"")</f>
        <v>0</v>
      </c>
      <c r="AI1530" s="169"/>
      <c r="AJ1530" s="170"/>
    </row>
    <row r="1531" customFormat="false" ht="13" hidden="true" customHeight="false" outlineLevel="0" collapsed="false">
      <c r="A1531" s="0"/>
      <c r="B1531" s="167" t="str">
        <f aca="false">IF(B1430&lt;&gt;"",B1430,"")</f>
        <v>Olivier MONET</v>
      </c>
      <c r="C1531" s="116" t="n">
        <f aca="false">IF(C1430&lt;&gt;"",C1430,"")</f>
        <v>6</v>
      </c>
      <c r="D1531" s="116" t="str">
        <f aca="false">IF(D1430&lt;&gt;"",D1430,"")</f>
        <v>41.110MHz</v>
      </c>
      <c r="E1531" s="116" t="str">
        <f aca="false">IF(E1430&lt;&gt;"",E1430,"")</f>
        <v/>
      </c>
      <c r="F1531" s="116" t="n">
        <v>16</v>
      </c>
      <c r="G1531" s="168" t="n">
        <f aca="false">G1430</f>
        <v>1</v>
      </c>
      <c r="H1531" s="49" t="n">
        <f aca="false">IF($G1531&lt;&gt;"",G1531,"")</f>
        <v>1</v>
      </c>
      <c r="I1531" s="169"/>
      <c r="J1531" s="170"/>
      <c r="K1531" s="171" t="n">
        <f aca="false">IF($B1531&lt;&gt;"",IF(I1531,(INDEX(P$1526:Q$1529,MATCH(H1531,P$1526:P$1529),2)/I1531)*1000,0),"")</f>
        <v>0</v>
      </c>
      <c r="L1531" s="171" t="n">
        <f aca="false">IF(Q$11&lt;&gt;"",IF($B1531&lt;&gt;"",K1531-J1531,""),"")</f>
        <v>0</v>
      </c>
      <c r="M1531" s="172" t="n">
        <f aca="false">IF(B1531&lt;&gt;"",RANK(L1531,L$1526:L$1625),"")</f>
        <v>1</v>
      </c>
      <c r="N1531" s="172" t="str">
        <f aca="false">IF(B1531&lt;&gt;"",'Classement Général'!BP16,"")</f>
        <v/>
      </c>
      <c r="O1531" s="172" t="n">
        <f aca="false">IF(B117&lt;&gt;"",'Calculs (M1..M20)'!A19,"")</f>
        <v>6</v>
      </c>
      <c r="P1531" s="5"/>
      <c r="Q1531" s="5"/>
      <c r="R1531" s="0"/>
      <c r="S1531" s="0"/>
      <c r="T1531" s="0"/>
      <c r="U1531" s="5" t="s">
        <v>104</v>
      </c>
      <c r="V1531" s="0"/>
      <c r="AH1531" s="49" t="n">
        <f aca="false">IF($G1531&lt;&gt;"",AG1531,"")</f>
        <v>0</v>
      </c>
      <c r="AI1531" s="169"/>
      <c r="AJ1531" s="170"/>
    </row>
    <row r="1532" customFormat="false" ht="13" hidden="true" customHeight="false" outlineLevel="0" collapsed="false">
      <c r="A1532" s="0"/>
      <c r="B1532" s="167" t="str">
        <f aca="false">IF(B1431&lt;&gt;"",B1431,"")</f>
        <v>Pierre RONDEL</v>
      </c>
      <c r="C1532" s="116" t="n">
        <f aca="false">IF(C1431&lt;&gt;"",C1431,"")</f>
        <v>7</v>
      </c>
      <c r="D1532" s="116" t="str">
        <f aca="false">IF(D1431&lt;&gt;"",D1431,"")</f>
        <v>2.4GHz</v>
      </c>
      <c r="E1532" s="116" t="str">
        <f aca="false">IF(E1431&lt;&gt;"",E1431,"")</f>
        <v/>
      </c>
      <c r="F1532" s="116" t="n">
        <v>16</v>
      </c>
      <c r="G1532" s="168" t="n">
        <f aca="false">G1431</f>
        <v>1</v>
      </c>
      <c r="H1532" s="49" t="n">
        <f aca="false">IF($G1532&lt;&gt;"",G1532,"")</f>
        <v>1</v>
      </c>
      <c r="I1532" s="169"/>
      <c r="J1532" s="170"/>
      <c r="K1532" s="171" t="n">
        <f aca="false">IF($B1532&lt;&gt;"",IF(I1532,(INDEX(P$1526:Q$1529,MATCH(H1532,P$1526:P$1529),2)/I1532)*1000,0),"")</f>
        <v>0</v>
      </c>
      <c r="L1532" s="171" t="n">
        <f aca="false">IF(Q$11&lt;&gt;"",IF($B1532&lt;&gt;"",K1532-J1532,""),"")</f>
        <v>0</v>
      </c>
      <c r="M1532" s="172" t="n">
        <f aca="false">IF(B1532&lt;&gt;"",RANK(L1532,L$1526:L$1625),"")</f>
        <v>1</v>
      </c>
      <c r="N1532" s="172" t="str">
        <f aca="false">IF(B1532&lt;&gt;"",'Classement Général'!BP17,"")</f>
        <v/>
      </c>
      <c r="O1532" s="172" t="n">
        <f aca="false">IF(B118&lt;&gt;"",'Calculs (M1..M20)'!A20,"")</f>
        <v>1</v>
      </c>
      <c r="P1532" s="5"/>
      <c r="Q1532" s="5"/>
      <c r="R1532" s="0"/>
      <c r="S1532" s="0"/>
      <c r="T1532" s="0"/>
      <c r="U1532" s="5" t="n">
        <v>4</v>
      </c>
      <c r="V1532" s="0"/>
      <c r="AH1532" s="49" t="n">
        <f aca="false">IF($G1532&lt;&gt;"",AG1532,"")</f>
        <v>0</v>
      </c>
      <c r="AI1532" s="169"/>
      <c r="AJ1532" s="170"/>
    </row>
    <row r="1533" customFormat="false" ht="13" hidden="true" customHeight="false" outlineLevel="0" collapsed="false">
      <c r="A1533" s="0"/>
      <c r="B1533" s="167" t="str">
        <f aca="false">IF(B1432&lt;&gt;"",B1432,"")</f>
        <v>Andreas FRICKE</v>
      </c>
      <c r="C1533" s="116" t="n">
        <f aca="false">IF(C1432&lt;&gt;"",C1432,"")</f>
        <v>8</v>
      </c>
      <c r="D1533" s="116" t="str">
        <f aca="false">IF(D1432&lt;&gt;"",D1432,"")</f>
        <v>2.4GHz</v>
      </c>
      <c r="E1533" s="116" t="str">
        <f aca="false">IF(E1432&lt;&gt;"",E1432,"")</f>
        <v/>
      </c>
      <c r="F1533" s="116" t="n">
        <v>16</v>
      </c>
      <c r="G1533" s="168" t="n">
        <f aca="false">G1432</f>
        <v>1</v>
      </c>
      <c r="H1533" s="49" t="n">
        <f aca="false">IF($G1533&lt;&gt;"",G1533,"")</f>
        <v>1</v>
      </c>
      <c r="I1533" s="169"/>
      <c r="J1533" s="170"/>
      <c r="K1533" s="171" t="n">
        <f aca="false">IF($B1533&lt;&gt;"",IF(I1533,(INDEX(P$1526:Q$1529,MATCH(H1533,P$1526:P$1529),2)/I1533)*1000,0),"")</f>
        <v>0</v>
      </c>
      <c r="L1533" s="171" t="n">
        <f aca="false">IF(Q$11&lt;&gt;"",IF($B1533&lt;&gt;"",K1533-J1533,""),"")</f>
        <v>0</v>
      </c>
      <c r="M1533" s="172" t="n">
        <f aca="false">IF(B1533&lt;&gt;"",RANK(L1533,L$1526:L$1625),"")</f>
        <v>1</v>
      </c>
      <c r="N1533" s="172" t="str">
        <f aca="false">IF(B1533&lt;&gt;"",'Classement Général'!BP18,"")</f>
        <v/>
      </c>
      <c r="O1533" s="172" t="n">
        <f aca="false">IF(B119&lt;&gt;"",'Calculs (M1..M20)'!A21,"")</f>
        <v>18</v>
      </c>
      <c r="P1533" s="5"/>
      <c r="Q1533" s="5"/>
      <c r="R1533" s="0"/>
      <c r="S1533" s="0"/>
      <c r="T1533" s="0"/>
      <c r="U1533" s="0"/>
      <c r="V1533" s="0"/>
      <c r="AH1533" s="49" t="n">
        <f aca="false">IF($G1533&lt;&gt;"",AG1533,"")</f>
        <v>0</v>
      </c>
      <c r="AI1533" s="169"/>
      <c r="AJ1533" s="170"/>
    </row>
    <row r="1534" customFormat="false" ht="13" hidden="true" customHeight="false" outlineLevel="0" collapsed="false">
      <c r="A1534" s="0"/>
      <c r="B1534" s="167" t="str">
        <f aca="false">IF(B1433&lt;&gt;"",B1433,"")</f>
        <v>Thomas FAURE</v>
      </c>
      <c r="C1534" s="116" t="n">
        <f aca="false">IF(C1433&lt;&gt;"",C1433,"")</f>
        <v>9</v>
      </c>
      <c r="D1534" s="116" t="str">
        <f aca="false">IF(D1433&lt;&gt;"",D1433,"")</f>
        <v>2.4GHz</v>
      </c>
      <c r="E1534" s="116" t="str">
        <f aca="false">IF(E1433&lt;&gt;"",E1433,"")</f>
        <v/>
      </c>
      <c r="F1534" s="116" t="n">
        <v>16</v>
      </c>
      <c r="G1534" s="168" t="n">
        <f aca="false">G1433</f>
        <v>1</v>
      </c>
      <c r="H1534" s="49" t="n">
        <f aca="false">IF($G1534&lt;&gt;"",G1534,"")</f>
        <v>1</v>
      </c>
      <c r="I1534" s="169"/>
      <c r="J1534" s="170"/>
      <c r="K1534" s="171" t="n">
        <f aca="false">IF($B1534&lt;&gt;"",IF(I1534,(INDEX(P$1526:Q$1529,MATCH(H1534,P$1526:P$1529),2)/I1534)*1000,0),"")</f>
        <v>0</v>
      </c>
      <c r="L1534" s="171" t="n">
        <f aca="false">IF(Q$11&lt;&gt;"",IF($B1534&lt;&gt;"",K1534-J1534,""),"")</f>
        <v>0</v>
      </c>
      <c r="M1534" s="172" t="n">
        <f aca="false">IF(B1534&lt;&gt;"",RANK(L1534,L$1526:L$1625),"")</f>
        <v>1</v>
      </c>
      <c r="N1534" s="172" t="str">
        <f aca="false">IF(B1534&lt;&gt;"",'Classement Général'!BP19,"")</f>
        <v/>
      </c>
      <c r="O1534" s="172" t="n">
        <f aca="false">IF(B120&lt;&gt;"",'Calculs (M1..M20)'!A22,"")</f>
        <v>11</v>
      </c>
      <c r="P1534" s="0"/>
      <c r="Q1534" s="0"/>
      <c r="R1534" s="0"/>
      <c r="S1534" s="0"/>
      <c r="T1534" s="0"/>
      <c r="U1534" s="0"/>
      <c r="V1534" s="0"/>
      <c r="AH1534" s="49" t="n">
        <f aca="false">IF($G1534&lt;&gt;"",AG1534,"")</f>
        <v>0</v>
      </c>
      <c r="AI1534" s="169"/>
      <c r="AJ1534" s="170"/>
    </row>
    <row r="1535" customFormat="false" ht="13" hidden="true" customHeight="false" outlineLevel="0" collapsed="false">
      <c r="A1535" s="0"/>
      <c r="B1535" s="167" t="str">
        <f aca="false">IF(B1434&lt;&gt;"",B1434,"")</f>
        <v>Philippe LANES</v>
      </c>
      <c r="C1535" s="116" t="n">
        <f aca="false">IF(C1434&lt;&gt;"",C1434,"")</f>
        <v>10</v>
      </c>
      <c r="D1535" s="116" t="str">
        <f aca="false">IF(D1434&lt;&gt;"",D1434,"")</f>
        <v>2.4GHz</v>
      </c>
      <c r="E1535" s="116" t="str">
        <f aca="false">IF(E1434&lt;&gt;"",E1434,"")</f>
        <v/>
      </c>
      <c r="F1535" s="116" t="n">
        <v>16</v>
      </c>
      <c r="G1535" s="168" t="n">
        <f aca="false">G1434</f>
        <v>1</v>
      </c>
      <c r="H1535" s="49" t="n">
        <f aca="false">IF($G1535&lt;&gt;"",G1535,"")</f>
        <v>1</v>
      </c>
      <c r="I1535" s="169"/>
      <c r="J1535" s="170"/>
      <c r="K1535" s="171" t="n">
        <f aca="false">IF($B1535&lt;&gt;"",IF(I1535,(INDEX(P$1526:Q$1529,MATCH(H1535,P$1526:P$1529),2)/I1535)*1000,0),"")</f>
        <v>0</v>
      </c>
      <c r="L1535" s="171" t="n">
        <f aca="false">IF(Q$11&lt;&gt;"",IF($B1535&lt;&gt;"",K1535-J1535,""),"")</f>
        <v>0</v>
      </c>
      <c r="M1535" s="172" t="n">
        <f aca="false">IF(B1535&lt;&gt;"",RANK(L1535,L$1526:L$1625),"")</f>
        <v>1</v>
      </c>
      <c r="N1535" s="172" t="str">
        <f aca="false">IF(B1535&lt;&gt;"",'Classement Général'!BP20,"")</f>
        <v/>
      </c>
      <c r="O1535" s="172" t="n">
        <f aca="false">IF(B121&lt;&gt;"",'Calculs (M1..M20)'!A23,"")</f>
        <v>14</v>
      </c>
      <c r="P1535" s="0"/>
      <c r="Q1535" s="0"/>
      <c r="R1535" s="0"/>
      <c r="S1535" s="0"/>
      <c r="T1535" s="0"/>
      <c r="U1535" s="0"/>
      <c r="V1535" s="0"/>
      <c r="AH1535" s="49" t="n">
        <f aca="false">IF($G1535&lt;&gt;"",AG1535,"")</f>
        <v>0</v>
      </c>
      <c r="AI1535" s="169"/>
      <c r="AJ1535" s="170"/>
    </row>
    <row r="1536" customFormat="false" ht="13" hidden="true" customHeight="false" outlineLevel="0" collapsed="false">
      <c r="A1536" s="0"/>
      <c r="B1536" s="167" t="str">
        <f aca="false">IF(B1435&lt;&gt;"",B1435,"")</f>
        <v>Julien HONOR</v>
      </c>
      <c r="C1536" s="116" t="n">
        <f aca="false">IF(C1435&lt;&gt;"",C1435,"")</f>
        <v>11</v>
      </c>
      <c r="D1536" s="116" t="str">
        <f aca="false">IF(D1435&lt;&gt;"",D1435,"")</f>
        <v>2.4GHz</v>
      </c>
      <c r="E1536" s="116" t="str">
        <f aca="false">IF(E1435&lt;&gt;"",E1435,"")</f>
        <v/>
      </c>
      <c r="F1536" s="116" t="n">
        <v>16</v>
      </c>
      <c r="G1536" s="168" t="n">
        <f aca="false">G1435</f>
        <v>1</v>
      </c>
      <c r="H1536" s="49" t="n">
        <f aca="false">IF($G1536&lt;&gt;"",G1536,"")</f>
        <v>1</v>
      </c>
      <c r="I1536" s="169"/>
      <c r="J1536" s="170"/>
      <c r="K1536" s="171" t="n">
        <f aca="false">IF($B1536&lt;&gt;"",IF(I1536,(INDEX(P$1526:Q$1529,MATCH(H1536,P$1526:P$1529),2)/I1536)*1000,0),"")</f>
        <v>0</v>
      </c>
      <c r="L1536" s="171" t="n">
        <f aca="false">IF(Q$11&lt;&gt;"",IF($B1536&lt;&gt;"",K1536-J1536,""),"")</f>
        <v>0</v>
      </c>
      <c r="M1536" s="172" t="n">
        <f aca="false">IF(B1536&lt;&gt;"",RANK(L1536,L$1526:L$1625),"")</f>
        <v>1</v>
      </c>
      <c r="N1536" s="172" t="str">
        <f aca="false">IF(B1536&lt;&gt;"",'Classement Général'!BP21,"")</f>
        <v/>
      </c>
      <c r="O1536" s="172" t="n">
        <f aca="false">IF(B122&lt;&gt;"",'Calculs (M1..M20)'!A24,"")</f>
        <v>3</v>
      </c>
      <c r="P1536" s="0"/>
      <c r="Q1536" s="0"/>
      <c r="R1536" s="0"/>
      <c r="S1536" s="0"/>
      <c r="T1536" s="0"/>
      <c r="U1536" s="0"/>
      <c r="V1536" s="0"/>
      <c r="AH1536" s="49" t="n">
        <f aca="false">IF($G1536&lt;&gt;"",AG1536,"")</f>
        <v>0</v>
      </c>
      <c r="AI1536" s="169"/>
      <c r="AJ1536" s="170"/>
    </row>
    <row r="1537" customFormat="false" ht="13" hidden="true" customHeight="false" outlineLevel="0" collapsed="false">
      <c r="A1537" s="0"/>
      <c r="B1537" s="167" t="str">
        <f aca="false">IF(B1436&lt;&gt;"",B1436,"")</f>
        <v>Michael KREBS</v>
      </c>
      <c r="C1537" s="116" t="n">
        <f aca="false">IF(C1436&lt;&gt;"",C1436,"")</f>
        <v>12</v>
      </c>
      <c r="D1537" s="116" t="str">
        <f aca="false">IF(D1436&lt;&gt;"",D1436,"")</f>
        <v>2.4GHz</v>
      </c>
      <c r="E1537" s="116" t="str">
        <f aca="false">IF(E1436&lt;&gt;"",E1436,"")</f>
        <v/>
      </c>
      <c r="F1537" s="116" t="n">
        <v>16</v>
      </c>
      <c r="G1537" s="168" t="n">
        <f aca="false">G1436</f>
        <v>1</v>
      </c>
      <c r="H1537" s="49" t="n">
        <f aca="false">IF($G1537&lt;&gt;"",G1537,"")</f>
        <v>1</v>
      </c>
      <c r="I1537" s="169"/>
      <c r="J1537" s="170"/>
      <c r="K1537" s="171" t="n">
        <f aca="false">IF($B1537&lt;&gt;"",IF(I1537,(INDEX(P$1526:Q$1529,MATCH(H1537,P$1526:P$1529),2)/I1537)*1000,0),"")</f>
        <v>0</v>
      </c>
      <c r="L1537" s="171" t="n">
        <f aca="false">IF(Q$11&lt;&gt;"",IF($B1537&lt;&gt;"",K1537-J1537,""),"")</f>
        <v>0</v>
      </c>
      <c r="M1537" s="172" t="n">
        <f aca="false">IF(B1537&lt;&gt;"",RANK(L1537,L$1526:L$1625),"")</f>
        <v>1</v>
      </c>
      <c r="N1537" s="172" t="str">
        <f aca="false">IF(B1537&lt;&gt;"",'Classement Général'!BP22,"")</f>
        <v/>
      </c>
      <c r="O1537" s="172" t="n">
        <f aca="false">IF(B123&lt;&gt;"",'Calculs (M1..M20)'!A25,"")</f>
        <v>12</v>
      </c>
      <c r="P1537" s="0"/>
      <c r="Q1537" s="0"/>
      <c r="R1537" s="0"/>
      <c r="S1537" s="0"/>
      <c r="T1537" s="0"/>
      <c r="U1537" s="0"/>
      <c r="V1537" s="0"/>
      <c r="AH1537" s="49" t="n">
        <f aca="false">IF($G1537&lt;&gt;"",AG1537,"")</f>
        <v>0</v>
      </c>
      <c r="AI1537" s="169"/>
      <c r="AJ1537" s="170"/>
    </row>
    <row r="1538" customFormat="false" ht="13" hidden="true" customHeight="false" outlineLevel="0" collapsed="false">
      <c r="A1538" s="0"/>
      <c r="B1538" s="167" t="str">
        <f aca="false">IF(B1437&lt;&gt;"",B1437,"")</f>
        <v>Aubry GABANON</v>
      </c>
      <c r="C1538" s="116" t="n">
        <f aca="false">IF(C1437&lt;&gt;"",C1437,"")</f>
        <v>13</v>
      </c>
      <c r="D1538" s="116" t="str">
        <f aca="false">IF(D1437&lt;&gt;"",D1437,"")</f>
        <v>2.4GHz</v>
      </c>
      <c r="E1538" s="116" t="str">
        <f aca="false">IF(E1437&lt;&gt;"",E1437,"")</f>
        <v/>
      </c>
      <c r="F1538" s="116" t="n">
        <v>16</v>
      </c>
      <c r="G1538" s="168" t="n">
        <f aca="false">G1437</f>
        <v>1</v>
      </c>
      <c r="H1538" s="49" t="n">
        <f aca="false">IF($G1538&lt;&gt;"",G1538,"")</f>
        <v>1</v>
      </c>
      <c r="I1538" s="169"/>
      <c r="J1538" s="170"/>
      <c r="K1538" s="171" t="n">
        <f aca="false">IF($B1538&lt;&gt;"",IF(I1538,(INDEX(P$1526:Q$1529,MATCH(H1538,P$1526:P$1529),2)/I1538)*1000,0),"")</f>
        <v>0</v>
      </c>
      <c r="L1538" s="171" t="n">
        <f aca="false">IF(Q$11&lt;&gt;"",IF($B1538&lt;&gt;"",K1538-J1538,""),"")</f>
        <v>0</v>
      </c>
      <c r="M1538" s="172" t="n">
        <f aca="false">IF(B1538&lt;&gt;"",RANK(L1538,L$1526:L$1625),"")</f>
        <v>1</v>
      </c>
      <c r="N1538" s="172" t="str">
        <f aca="false">IF(B1538&lt;&gt;"",'Classement Général'!BP23,"")</f>
        <v/>
      </c>
      <c r="O1538" s="172" t="n">
        <f aca="false">IF(B124&lt;&gt;"",'Calculs (M1..M20)'!A26,"")</f>
        <v>5</v>
      </c>
      <c r="P1538" s="0"/>
      <c r="Q1538" s="0"/>
      <c r="R1538" s="0"/>
      <c r="S1538" s="0"/>
      <c r="T1538" s="0"/>
      <c r="U1538" s="0"/>
      <c r="V1538" s="0"/>
      <c r="AH1538" s="49" t="n">
        <f aca="false">IF($G1538&lt;&gt;"",AG1538,"")</f>
        <v>0</v>
      </c>
      <c r="AI1538" s="169"/>
      <c r="AJ1538" s="170"/>
    </row>
    <row r="1539" customFormat="false" ht="13" hidden="true" customHeight="false" outlineLevel="0" collapsed="false">
      <c r="A1539" s="0"/>
      <c r="B1539" s="167" t="str">
        <f aca="false">IF(B1438&lt;&gt;"",B1438,"")</f>
        <v>Serge DELARBRE</v>
      </c>
      <c r="C1539" s="116" t="n">
        <f aca="false">IF(C1438&lt;&gt;"",C1438,"")</f>
        <v>14</v>
      </c>
      <c r="D1539" s="116" t="str">
        <f aca="false">IF(D1438&lt;&gt;"",D1438,"")</f>
        <v>2.4GHz</v>
      </c>
      <c r="E1539" s="116" t="str">
        <f aca="false">IF(E1438&lt;&gt;"",E1438,"")</f>
        <v/>
      </c>
      <c r="F1539" s="116" t="n">
        <v>16</v>
      </c>
      <c r="G1539" s="168" t="n">
        <f aca="false">G1438</f>
        <v>1</v>
      </c>
      <c r="H1539" s="49" t="n">
        <f aca="false">IF($G1539&lt;&gt;"",G1539,"")</f>
        <v>1</v>
      </c>
      <c r="I1539" s="169"/>
      <c r="J1539" s="170"/>
      <c r="K1539" s="171" t="n">
        <f aca="false">IF($B1539&lt;&gt;"",IF(I1539,(INDEX(P$1526:Q$1529,MATCH(H1539,P$1526:P$1529),2)/I1539)*1000,0),"")</f>
        <v>0</v>
      </c>
      <c r="L1539" s="171" t="n">
        <f aca="false">IF(Q$11&lt;&gt;"",IF($B1539&lt;&gt;"",K1539-J1539,""),"")</f>
        <v>0</v>
      </c>
      <c r="M1539" s="172" t="n">
        <f aca="false">IF(B1539&lt;&gt;"",RANK(L1539,L$1526:L$1625),"")</f>
        <v>1</v>
      </c>
      <c r="N1539" s="172" t="str">
        <f aca="false">IF(B1539&lt;&gt;"",'Classement Général'!BP24,"")</f>
        <v/>
      </c>
      <c r="O1539" s="172" t="n">
        <f aca="false">IF(B125&lt;&gt;"",'Calculs (M1..M20)'!A27,"")</f>
        <v>17</v>
      </c>
      <c r="P1539" s="0"/>
      <c r="Q1539" s="0"/>
      <c r="R1539" s="0"/>
      <c r="S1539" s="0"/>
      <c r="T1539" s="0"/>
      <c r="U1539" s="0"/>
      <c r="V1539" s="0"/>
      <c r="AH1539" s="49" t="n">
        <f aca="false">IF($G1539&lt;&gt;"",AG1539,"")</f>
        <v>0</v>
      </c>
      <c r="AI1539" s="169"/>
      <c r="AJ1539" s="170"/>
    </row>
    <row r="1540" customFormat="false" ht="13" hidden="true" customHeight="false" outlineLevel="0" collapsed="false">
      <c r="A1540" s="0"/>
      <c r="B1540" s="167" t="str">
        <f aca="false">IF(B1439&lt;&gt;"",B1439,"")</f>
        <v>Arnaud LEGER</v>
      </c>
      <c r="C1540" s="116" t="n">
        <f aca="false">IF(C1439&lt;&gt;"",C1439,"")</f>
        <v>15</v>
      </c>
      <c r="D1540" s="116" t="str">
        <f aca="false">IF(D1439&lt;&gt;"",D1439,"")</f>
        <v>2.4GHz</v>
      </c>
      <c r="E1540" s="116" t="str">
        <f aca="false">IF(E1439&lt;&gt;"",E1439,"")</f>
        <v/>
      </c>
      <c r="F1540" s="116" t="n">
        <v>16</v>
      </c>
      <c r="G1540" s="168" t="n">
        <f aca="false">G1439</f>
        <v>1</v>
      </c>
      <c r="H1540" s="49" t="n">
        <f aca="false">IF($G1540&lt;&gt;"",G1540,"")</f>
        <v>1</v>
      </c>
      <c r="I1540" s="169"/>
      <c r="J1540" s="170"/>
      <c r="K1540" s="171" t="n">
        <f aca="false">IF($B1540&lt;&gt;"",IF(I1540,(INDEX(P$1526:Q$1529,MATCH(H1540,P$1526:P$1529),2)/I1540)*1000,0),"")</f>
        <v>0</v>
      </c>
      <c r="L1540" s="171" t="n">
        <f aca="false">IF(Q$11&lt;&gt;"",IF($B1540&lt;&gt;"",K1540-J1540,""),"")</f>
        <v>0</v>
      </c>
      <c r="M1540" s="172" t="n">
        <f aca="false">IF(B1540&lt;&gt;"",RANK(L1540,L$1526:L$1625),"")</f>
        <v>1</v>
      </c>
      <c r="N1540" s="172" t="str">
        <f aca="false">IF(B1540&lt;&gt;"",'Classement Général'!BP25,"")</f>
        <v/>
      </c>
      <c r="O1540" s="172" t="n">
        <f aca="false">IF(B126&lt;&gt;"",'Calculs (M1..M20)'!A28,"")</f>
        <v>7</v>
      </c>
      <c r="P1540" s="0"/>
      <c r="Q1540" s="0"/>
      <c r="R1540" s="0"/>
      <c r="S1540" s="0"/>
      <c r="T1540" s="0"/>
      <c r="U1540" s="0"/>
      <c r="V1540" s="0"/>
      <c r="AH1540" s="49" t="n">
        <f aca="false">IF($G1540&lt;&gt;"",AG1540,"")</f>
        <v>0</v>
      </c>
      <c r="AI1540" s="169"/>
      <c r="AJ1540" s="170"/>
    </row>
    <row r="1541" customFormat="false" ht="13" hidden="true" customHeight="false" outlineLevel="0" collapsed="false">
      <c r="A1541" s="0"/>
      <c r="B1541" s="167" t="str">
        <f aca="false">IF(B1440&lt;&gt;"",B1440,"")</f>
        <v>Thierry POIGNARD</v>
      </c>
      <c r="C1541" s="116" t="n">
        <f aca="false">IF(C1440&lt;&gt;"",C1440,"")</f>
        <v>16</v>
      </c>
      <c r="D1541" s="116" t="str">
        <f aca="false">IF(D1440&lt;&gt;"",D1440,"")</f>
        <v>2.4GHz</v>
      </c>
      <c r="E1541" s="116" t="str">
        <f aca="false">IF(E1440&lt;&gt;"",E1440,"")</f>
        <v/>
      </c>
      <c r="F1541" s="116" t="n">
        <v>16</v>
      </c>
      <c r="G1541" s="168" t="n">
        <f aca="false">G1440</f>
        <v>1</v>
      </c>
      <c r="H1541" s="49" t="n">
        <f aca="false">IF($G1541&lt;&gt;"",G1541,"")</f>
        <v>1</v>
      </c>
      <c r="I1541" s="169"/>
      <c r="J1541" s="170"/>
      <c r="K1541" s="171" t="n">
        <f aca="false">IF($B1541&lt;&gt;"",IF(I1541,(INDEX(P$1526:Q$1529,MATCH(H1541,P$1526:P$1529),2)/I1541)*1000,0),"")</f>
        <v>0</v>
      </c>
      <c r="L1541" s="171" t="n">
        <f aca="false">IF(Q$11&lt;&gt;"",IF($B1541&lt;&gt;"",K1541-J1541,""),"")</f>
        <v>0</v>
      </c>
      <c r="M1541" s="172" t="n">
        <f aca="false">IF(B1541&lt;&gt;"",RANK(L1541,L$1526:L$1625),"")</f>
        <v>1</v>
      </c>
      <c r="N1541" s="172" t="str">
        <f aca="false">IF(B1541&lt;&gt;"",'Classement Général'!BP26,"")</f>
        <v/>
      </c>
      <c r="O1541" s="172" t="n">
        <f aca="false">IF(B127&lt;&gt;"",'Calculs (M1..M20)'!A29,"")</f>
        <v>13</v>
      </c>
      <c r="P1541" s="0"/>
      <c r="Q1541" s="0"/>
      <c r="R1541" s="0"/>
      <c r="S1541" s="0"/>
      <c r="T1541" s="0"/>
      <c r="U1541" s="0"/>
      <c r="V1541" s="0"/>
      <c r="AH1541" s="49" t="n">
        <f aca="false">IF($G1541&lt;&gt;"",AG1541,"")</f>
        <v>0</v>
      </c>
      <c r="AI1541" s="169"/>
      <c r="AJ1541" s="170"/>
    </row>
    <row r="1542" customFormat="false" ht="13" hidden="true" customHeight="false" outlineLevel="0" collapsed="false">
      <c r="A1542" s="0"/>
      <c r="B1542" s="167" t="str">
        <f aca="false">IF(B1441&lt;&gt;"",B1441,"")</f>
        <v>Joel MARIN</v>
      </c>
      <c r="C1542" s="116" t="n">
        <f aca="false">IF(C1441&lt;&gt;"",C1441,"")</f>
        <v>17</v>
      </c>
      <c r="D1542" s="116" t="str">
        <f aca="false">IF(D1441&lt;&gt;"",D1441,"")</f>
        <v>2.4GHz</v>
      </c>
      <c r="E1542" s="116" t="str">
        <f aca="false">IF(E1441&lt;&gt;"",E1441,"")</f>
        <v/>
      </c>
      <c r="F1542" s="116" t="n">
        <v>16</v>
      </c>
      <c r="G1542" s="168" t="n">
        <f aca="false">G1441</f>
        <v>1</v>
      </c>
      <c r="H1542" s="49" t="n">
        <f aca="false">IF($G1542&lt;&gt;"",G1542,"")</f>
        <v>1</v>
      </c>
      <c r="I1542" s="169"/>
      <c r="J1542" s="170"/>
      <c r="K1542" s="171" t="n">
        <f aca="false">IF($B1542&lt;&gt;"",IF(I1542,(INDEX(P$1526:Q$1529,MATCH(H1542,P$1526:P$1529),2)/I1542)*1000,0),"")</f>
        <v>0</v>
      </c>
      <c r="L1542" s="171" t="n">
        <f aca="false">IF(Q$11&lt;&gt;"",IF($B1542&lt;&gt;"",K1542-J1542,""),"")</f>
        <v>0</v>
      </c>
      <c r="M1542" s="172" t="n">
        <f aca="false">IF(B1542&lt;&gt;"",RANK(L1542,L$1526:L$1625),"")</f>
        <v>1</v>
      </c>
      <c r="N1542" s="172" t="str">
        <f aca="false">IF(B1542&lt;&gt;"",'Classement Général'!BP27,"")</f>
        <v/>
      </c>
      <c r="O1542" s="172" t="n">
        <f aca="false">IF(B128&lt;&gt;"",'Calculs (M1..M20)'!A30,"")</f>
        <v>16</v>
      </c>
      <c r="P1542" s="0"/>
      <c r="Q1542" s="0"/>
      <c r="R1542" s="0"/>
      <c r="S1542" s="0"/>
      <c r="T1542" s="0"/>
      <c r="U1542" s="0"/>
      <c r="V1542" s="0"/>
      <c r="AH1542" s="49" t="n">
        <f aca="false">IF($G1542&lt;&gt;"",AG1542,"")</f>
        <v>0</v>
      </c>
      <c r="AI1542" s="169"/>
      <c r="AJ1542" s="170"/>
    </row>
    <row r="1543" customFormat="false" ht="13" hidden="true" customHeight="false" outlineLevel="0" collapsed="false">
      <c r="A1543" s="0"/>
      <c r="B1543" s="167" t="str">
        <f aca="false">IF(B1442&lt;&gt;"",B1442,"")</f>
        <v>Matthieu MERVELET</v>
      </c>
      <c r="C1543" s="116" t="n">
        <f aca="false">IF(C1442&lt;&gt;"",C1442,"")</f>
        <v>18</v>
      </c>
      <c r="D1543" s="116" t="str">
        <f aca="false">IF(D1442&lt;&gt;"",D1442,"")</f>
        <v>2.4GHz</v>
      </c>
      <c r="E1543" s="116" t="str">
        <f aca="false">IF(E1442&lt;&gt;"",E1442,"")</f>
        <v/>
      </c>
      <c r="F1543" s="116" t="n">
        <v>16</v>
      </c>
      <c r="G1543" s="168" t="n">
        <f aca="false">G1442</f>
        <v>1</v>
      </c>
      <c r="H1543" s="49" t="n">
        <f aca="false">IF($G1543&lt;&gt;"",G1543,"")</f>
        <v>1</v>
      </c>
      <c r="I1543" s="169"/>
      <c r="J1543" s="170"/>
      <c r="K1543" s="171" t="n">
        <f aca="false">IF($B1543&lt;&gt;"",IF(I1543,(INDEX(P$1526:Q$1529,MATCH(H1543,P$1526:P$1529),2)/I1543)*1000,0),"")</f>
        <v>0</v>
      </c>
      <c r="L1543" s="171" t="n">
        <f aca="false">IF(Q$11&lt;&gt;"",IF($B1543&lt;&gt;"",K1543-J1543,""),"")</f>
        <v>0</v>
      </c>
      <c r="M1543" s="172" t="n">
        <f aca="false">IF(B1543&lt;&gt;"",RANK(L1543,L$1526:L$1625),"")</f>
        <v>1</v>
      </c>
      <c r="N1543" s="172" t="str">
        <f aca="false">IF(B1543&lt;&gt;"",'Classement Général'!BP28,"")</f>
        <v/>
      </c>
      <c r="O1543" s="172" t="n">
        <f aca="false">IF(B129&lt;&gt;"",'Calculs (M1..M20)'!A31,"")</f>
        <v>2</v>
      </c>
      <c r="P1543" s="0"/>
      <c r="Q1543" s="0"/>
      <c r="R1543" s="0"/>
      <c r="S1543" s="0"/>
      <c r="T1543" s="0"/>
      <c r="U1543" s="0"/>
      <c r="V1543" s="0"/>
      <c r="AH1543" s="49" t="n">
        <f aca="false">IF($G1543&lt;&gt;"",AG1543,"")</f>
        <v>0</v>
      </c>
      <c r="AI1543" s="169"/>
      <c r="AJ1543" s="170"/>
    </row>
    <row r="1544" customFormat="false" ht="13" hidden="true" customHeight="false" outlineLevel="0" collapsed="false">
      <c r="A1544" s="0"/>
      <c r="B1544" s="167" t="str">
        <f aca="false">IF(B1443&lt;&gt;"",B1443,"")</f>
        <v>Gabriel MANTEL</v>
      </c>
      <c r="C1544" s="116" t="n">
        <f aca="false">IF(C1443&lt;&gt;"",C1443,"")</f>
        <v>19</v>
      </c>
      <c r="D1544" s="116" t="str">
        <f aca="false">IF(D1443&lt;&gt;"",D1443,"")</f>
        <v>2.4GHz</v>
      </c>
      <c r="E1544" s="116" t="str">
        <f aca="false">IF(E1443&lt;&gt;"",E1443,"")</f>
        <v/>
      </c>
      <c r="F1544" s="116" t="n">
        <v>16</v>
      </c>
      <c r="G1544" s="168" t="n">
        <f aca="false">G1443</f>
        <v>1</v>
      </c>
      <c r="H1544" s="49" t="n">
        <f aca="false">IF($G1544&lt;&gt;"",G1544,"")</f>
        <v>1</v>
      </c>
      <c r="I1544" s="169"/>
      <c r="J1544" s="170"/>
      <c r="K1544" s="171" t="n">
        <f aca="false">IF($B1544&lt;&gt;"",IF(I1544,(INDEX(P$1526:Q$1529,MATCH(H1544,P$1526:P$1529),2)/I1544)*1000,0),"")</f>
        <v>0</v>
      </c>
      <c r="L1544" s="171" t="n">
        <f aca="false">IF(Q$11&lt;&gt;"",IF($B1544&lt;&gt;"",K1544-J1544,""),"")</f>
        <v>0</v>
      </c>
      <c r="M1544" s="172" t="n">
        <f aca="false">IF(B1544&lt;&gt;"",RANK(L1544,L$1526:L$1625),"")</f>
        <v>1</v>
      </c>
      <c r="N1544" s="172" t="str">
        <f aca="false">IF(B1544&lt;&gt;"",'Classement Général'!BP29,"")</f>
        <v/>
      </c>
      <c r="O1544" s="172" t="n">
        <f aca="false">IF(B130&lt;&gt;"",'Calculs (M1..M20)'!A32,"")</f>
        <v>21</v>
      </c>
      <c r="P1544" s="0"/>
      <c r="Q1544" s="0"/>
      <c r="R1544" s="0"/>
      <c r="S1544" s="0"/>
      <c r="T1544" s="0"/>
      <c r="U1544" s="0"/>
      <c r="V1544" s="0"/>
      <c r="AH1544" s="49" t="n">
        <f aca="false">IF($G1544&lt;&gt;"",AG1544,"")</f>
        <v>0</v>
      </c>
      <c r="AI1544" s="169"/>
      <c r="AJ1544" s="170"/>
    </row>
    <row r="1545" customFormat="false" ht="13" hidden="true" customHeight="false" outlineLevel="0" collapsed="false">
      <c r="A1545" s="0"/>
      <c r="B1545" s="167" t="str">
        <f aca="false">IF(B1444&lt;&gt;"",B1444,"")</f>
        <v>Sylvain PFEFFERKORN</v>
      </c>
      <c r="C1545" s="116" t="n">
        <f aca="false">IF(C1444&lt;&gt;"",C1444,"")</f>
        <v>20</v>
      </c>
      <c r="D1545" s="116" t="str">
        <f aca="false">IF(D1444&lt;&gt;"",D1444,"")</f>
        <v>2.4GHz</v>
      </c>
      <c r="E1545" s="116" t="str">
        <f aca="false">IF(E1444&lt;&gt;"",E1444,"")</f>
        <v/>
      </c>
      <c r="F1545" s="116" t="n">
        <v>16</v>
      </c>
      <c r="G1545" s="168" t="n">
        <f aca="false">G1444</f>
        <v>1</v>
      </c>
      <c r="H1545" s="49" t="n">
        <f aca="false">IF($G1545&lt;&gt;"",G1545,"")</f>
        <v>1</v>
      </c>
      <c r="I1545" s="169"/>
      <c r="J1545" s="170"/>
      <c r="K1545" s="171" t="n">
        <f aca="false">IF($B1545&lt;&gt;"",IF(I1545,(INDEX(P$1526:Q$1529,MATCH(H1545,P$1526:P$1529),2)/I1545)*1000,0),"")</f>
        <v>0</v>
      </c>
      <c r="L1545" s="171" t="n">
        <f aca="false">IF(Q$11&lt;&gt;"",IF($B1545&lt;&gt;"",K1545-J1545,""),"")</f>
        <v>0</v>
      </c>
      <c r="M1545" s="172" t="n">
        <f aca="false">IF(B1545&lt;&gt;"",RANK(L1545,L$1526:L$1625),"")</f>
        <v>1</v>
      </c>
      <c r="N1545" s="172" t="str">
        <f aca="false">IF(B1545&lt;&gt;"",'Classement Général'!BP30,"")</f>
        <v/>
      </c>
      <c r="O1545" s="172" t="n">
        <f aca="false">IF(B131&lt;&gt;"",'Calculs (M1..M20)'!A33,"")</f>
        <v>19</v>
      </c>
      <c r="P1545" s="0"/>
      <c r="Q1545" s="0"/>
      <c r="R1545" s="0"/>
      <c r="S1545" s="0"/>
      <c r="T1545" s="0"/>
      <c r="U1545" s="0"/>
      <c r="V1545" s="0"/>
      <c r="AH1545" s="49" t="n">
        <f aca="false">IF($G1545&lt;&gt;"",AG1545,"")</f>
        <v>0</v>
      </c>
      <c r="AI1545" s="169"/>
      <c r="AJ1545" s="170"/>
    </row>
    <row r="1546" customFormat="false" ht="13" hidden="true" customHeight="false" outlineLevel="0" collapsed="false">
      <c r="A1546" s="0"/>
      <c r="B1546" s="167" t="str">
        <f aca="false">IF(B1445&lt;&gt;"",B1445,"")</f>
        <v>Frederic HOURS</v>
      </c>
      <c r="C1546" s="116" t="n">
        <f aca="false">IF(C1445&lt;&gt;"",C1445,"")</f>
        <v>21</v>
      </c>
      <c r="D1546" s="116" t="str">
        <f aca="false">IF(D1445&lt;&gt;"",D1445,"")</f>
        <v>2.4GHz</v>
      </c>
      <c r="E1546" s="116" t="str">
        <f aca="false">IF(E1445&lt;&gt;"",E1445,"")</f>
        <v/>
      </c>
      <c r="F1546" s="116" t="n">
        <v>16</v>
      </c>
      <c r="G1546" s="168" t="n">
        <f aca="false">G1445</f>
        <v>1</v>
      </c>
      <c r="H1546" s="49" t="n">
        <f aca="false">IF($G1546&lt;&gt;"",G1546,"")</f>
        <v>1</v>
      </c>
      <c r="I1546" s="169"/>
      <c r="J1546" s="170"/>
      <c r="K1546" s="171" t="n">
        <f aca="false">IF($B1546&lt;&gt;"",IF(I1546,(INDEX(P$1526:Q$1529,MATCH(H1546,P$1526:P$1529),2)/I1546)*1000,0),"")</f>
        <v>0</v>
      </c>
      <c r="L1546" s="171" t="n">
        <f aca="false">IF(Q$11&lt;&gt;"",IF($B1546&lt;&gt;"",K1546-J1546,""),"")</f>
        <v>0</v>
      </c>
      <c r="M1546" s="172" t="n">
        <f aca="false">IF(B1546&lt;&gt;"",RANK(L1546,L$1526:L$1625),"")</f>
        <v>1</v>
      </c>
      <c r="N1546" s="172" t="str">
        <f aca="false">IF(B1546&lt;&gt;"",'Classement Général'!BP31,"")</f>
        <v/>
      </c>
      <c r="O1546" s="172" t="n">
        <f aca="false">IF(B132&lt;&gt;"",'Calculs (M1..M20)'!A34,"")</f>
        <v>9</v>
      </c>
      <c r="P1546" s="0"/>
      <c r="Q1546" s="0"/>
      <c r="R1546" s="0"/>
      <c r="S1546" s="0"/>
      <c r="T1546" s="0"/>
      <c r="U1546" s="0"/>
      <c r="V1546" s="0"/>
      <c r="AH1546" s="49" t="n">
        <f aca="false">IF($G1546&lt;&gt;"",AG1546,"")</f>
        <v>0</v>
      </c>
      <c r="AI1546" s="169"/>
      <c r="AJ1546" s="170"/>
    </row>
    <row r="1547" customFormat="false" ht="13" hidden="true" customHeight="false" outlineLevel="0" collapsed="false">
      <c r="A1547" s="0"/>
      <c r="B1547" s="167" t="str">
        <f aca="false">IF(B1446&lt;&gt;"",B1446,"")</f>
        <v>Sébastien LANES</v>
      </c>
      <c r="C1547" s="116" t="n">
        <f aca="false">IF(C1446&lt;&gt;"",C1446,"")</f>
        <v>22</v>
      </c>
      <c r="D1547" s="116" t="str">
        <f aca="false">IF(D1446&lt;&gt;"",D1446,"")</f>
        <v>2.4GHz</v>
      </c>
      <c r="E1547" s="116" t="str">
        <f aca="false">IF(E1446&lt;&gt;"",E1446,"")</f>
        <v/>
      </c>
      <c r="F1547" s="116" t="n">
        <v>16</v>
      </c>
      <c r="G1547" s="168" t="n">
        <f aca="false">G1446</f>
        <v>1</v>
      </c>
      <c r="H1547" s="49" t="n">
        <f aca="false">IF($G1547&lt;&gt;"",G1547,"")</f>
        <v>1</v>
      </c>
      <c r="I1547" s="169"/>
      <c r="J1547" s="170"/>
      <c r="K1547" s="171" t="n">
        <f aca="false">IF($B1547&lt;&gt;"",IF(I1547,(INDEX(P$1526:Q$1529,MATCH(H1547,P$1526:P$1529),2)/I1547)*1000,0),"")</f>
        <v>0</v>
      </c>
      <c r="L1547" s="171" t="n">
        <f aca="false">IF(Q$11&lt;&gt;"",IF($B1547&lt;&gt;"",K1547-J1547,""),"")</f>
        <v>0</v>
      </c>
      <c r="M1547" s="172" t="n">
        <f aca="false">IF(B1547&lt;&gt;"",RANK(L1547,L$1526:L$1625),"")</f>
        <v>1</v>
      </c>
      <c r="N1547" s="172" t="str">
        <f aca="false">IF(B1547&lt;&gt;"",'Classement Général'!BP32,"")</f>
        <v/>
      </c>
      <c r="O1547" s="172" t="n">
        <f aca="false">IF(B133&lt;&gt;"",'Calculs (M1..M20)'!A35,"")</f>
        <v>4</v>
      </c>
      <c r="P1547" s="0"/>
      <c r="Q1547" s="0"/>
      <c r="R1547" s="0"/>
      <c r="S1547" s="0"/>
      <c r="T1547" s="0"/>
      <c r="U1547" s="0"/>
      <c r="V1547" s="0"/>
      <c r="AH1547" s="49" t="n">
        <f aca="false">IF($G1547&lt;&gt;"",AG1547,"")</f>
        <v>0</v>
      </c>
      <c r="AI1547" s="169"/>
      <c r="AJ1547" s="170"/>
    </row>
    <row r="1548" customFormat="false" ht="13" hidden="true" customHeight="false" outlineLevel="0" collapsed="false">
      <c r="A1548" s="0"/>
      <c r="B1548" s="167" t="str">
        <f aca="false">IF(B1447&lt;&gt;"",B1447,"")</f>
        <v/>
      </c>
      <c r="C1548" s="116" t="str">
        <f aca="false">IF(C1447&lt;&gt;"",C1447,"")</f>
        <v/>
      </c>
      <c r="D1548" s="116" t="str">
        <f aca="false">IF(D1447&lt;&gt;"",D1447,"")</f>
        <v/>
      </c>
      <c r="E1548" s="116" t="str">
        <f aca="false">IF(E1447&lt;&gt;"",E1447,"")</f>
        <v/>
      </c>
      <c r="F1548" s="116" t="n">
        <v>16</v>
      </c>
      <c r="G1548" s="168" t="n">
        <f aca="false">G1447</f>
        <v>1</v>
      </c>
      <c r="H1548" s="49" t="n">
        <f aca="false">IF($G1548&lt;&gt;"",G1548,"")</f>
        <v>1</v>
      </c>
      <c r="I1548" s="169"/>
      <c r="J1548" s="170"/>
      <c r="K1548" s="171" t="str">
        <f aca="false">IF($B1548&lt;&gt;"",IF(I1548,(INDEX(P$1526:Q$1529,MATCH(H1548,P$1526:P$1529),2)/I1548)*1000,0),"")</f>
        <v/>
      </c>
      <c r="L1548" s="171" t="str">
        <f aca="false">IF(Q$11&lt;&gt;"",IF($B1548&lt;&gt;"",K1548-J1548,""),"")</f>
        <v/>
      </c>
      <c r="M1548" s="172" t="str">
        <f aca="false">IF(B1548&lt;&gt;"",RANK(L1548,L$1526:L$1625),"")</f>
        <v/>
      </c>
      <c r="N1548" s="172" t="str">
        <f aca="false">IF(B1548&lt;&gt;"",'Classement Général'!BP33,"")</f>
        <v/>
      </c>
      <c r="O1548" s="172" t="str">
        <f aca="false">IF(B134&lt;&gt;"",'Calculs (M1..M20)'!A36,"")</f>
        <v/>
      </c>
      <c r="P1548" s="0"/>
      <c r="Q1548" s="0"/>
      <c r="R1548" s="0"/>
      <c r="S1548" s="0"/>
      <c r="T1548" s="0"/>
      <c r="U1548" s="0"/>
      <c r="V1548" s="0"/>
      <c r="AH1548" s="49" t="n">
        <f aca="false">IF($G1548&lt;&gt;"",AG1548,"")</f>
        <v>0</v>
      </c>
      <c r="AI1548" s="169"/>
      <c r="AJ1548" s="170"/>
    </row>
    <row r="1549" customFormat="false" ht="13" hidden="true" customHeight="false" outlineLevel="0" collapsed="false">
      <c r="A1549" s="0"/>
      <c r="B1549" s="167" t="str">
        <f aca="false">IF(B1448&lt;&gt;"",B1448,"")</f>
        <v/>
      </c>
      <c r="C1549" s="116" t="str">
        <f aca="false">IF(C1448&lt;&gt;"",C1448,"")</f>
        <v/>
      </c>
      <c r="D1549" s="116" t="str">
        <f aca="false">IF(D1448&lt;&gt;"",D1448,"")</f>
        <v/>
      </c>
      <c r="E1549" s="116" t="str">
        <f aca="false">IF(E1448&lt;&gt;"",E1448,"")</f>
        <v/>
      </c>
      <c r="F1549" s="116" t="n">
        <v>16</v>
      </c>
      <c r="G1549" s="168" t="n">
        <f aca="false">G1448</f>
        <v>1</v>
      </c>
      <c r="H1549" s="49" t="n">
        <f aca="false">IF($G1549&lt;&gt;"",G1549,"")</f>
        <v>1</v>
      </c>
      <c r="I1549" s="169"/>
      <c r="J1549" s="170"/>
      <c r="K1549" s="171" t="str">
        <f aca="false">IF($B1549&lt;&gt;"",IF(I1549,(INDEX(P$1526:Q$1529,MATCH(H1549,P$1526:P$1529),2)/I1549)*1000,0),"")</f>
        <v/>
      </c>
      <c r="L1549" s="171" t="str">
        <f aca="false">IF(Q$11&lt;&gt;"",IF($B1549&lt;&gt;"",K1549-J1549,""),"")</f>
        <v/>
      </c>
      <c r="M1549" s="172" t="str">
        <f aca="false">IF(B1549&lt;&gt;"",RANK(L1549,L$1526:L$1625),"")</f>
        <v/>
      </c>
      <c r="N1549" s="172" t="str">
        <f aca="false">IF(B1549&lt;&gt;"",'Classement Général'!BP34,"")</f>
        <v/>
      </c>
      <c r="O1549" s="172" t="str">
        <f aca="false">IF(B135&lt;&gt;"",'Calculs (M1..M20)'!A37,"")</f>
        <v/>
      </c>
      <c r="P1549" s="0"/>
      <c r="Q1549" s="0"/>
      <c r="R1549" s="0"/>
      <c r="S1549" s="0"/>
      <c r="T1549" s="0"/>
      <c r="U1549" s="0"/>
      <c r="V1549" s="0"/>
      <c r="AH1549" s="49" t="n">
        <f aca="false">IF($G1549&lt;&gt;"",AG1549,"")</f>
        <v>0</v>
      </c>
      <c r="AI1549" s="169"/>
      <c r="AJ1549" s="170"/>
    </row>
    <row r="1550" customFormat="false" ht="13" hidden="true" customHeight="false" outlineLevel="0" collapsed="false">
      <c r="A1550" s="0"/>
      <c r="B1550" s="167" t="str">
        <f aca="false">IF(B1449&lt;&gt;"",B1449,"")</f>
        <v/>
      </c>
      <c r="C1550" s="116" t="str">
        <f aca="false">IF(C1449&lt;&gt;"",C1449,"")</f>
        <v/>
      </c>
      <c r="D1550" s="116" t="str">
        <f aca="false">IF(D1449&lt;&gt;"",D1449,"")</f>
        <v/>
      </c>
      <c r="E1550" s="116" t="str">
        <f aca="false">IF(E1449&lt;&gt;"",E1449,"")</f>
        <v/>
      </c>
      <c r="F1550" s="116" t="n">
        <v>16</v>
      </c>
      <c r="G1550" s="168" t="n">
        <f aca="false">G1449</f>
        <v>1</v>
      </c>
      <c r="H1550" s="49" t="n">
        <f aca="false">IF($G1550&lt;&gt;"",G1550,"")</f>
        <v>1</v>
      </c>
      <c r="I1550" s="169"/>
      <c r="J1550" s="170"/>
      <c r="K1550" s="171" t="str">
        <f aca="false">IF($B1550&lt;&gt;"",IF(I1550,(INDEX(P$1526:Q$1529,MATCH(H1550,P$1526:P$1529),2)/I1550)*1000,0),"")</f>
        <v/>
      </c>
      <c r="L1550" s="171" t="str">
        <f aca="false">IF(Q$11&lt;&gt;"",IF($B1550&lt;&gt;"",K1550-J1550,""),"")</f>
        <v/>
      </c>
      <c r="M1550" s="172" t="str">
        <f aca="false">IF(B1550&lt;&gt;"",RANK(L1550,L$1526:L$1625),"")</f>
        <v/>
      </c>
      <c r="N1550" s="172" t="str">
        <f aca="false">IF(B1550&lt;&gt;"",'Classement Général'!BP35,"")</f>
        <v/>
      </c>
      <c r="O1550" s="172" t="str">
        <f aca="false">IF(B136&lt;&gt;"",'Calculs (M1..M20)'!A38,"")</f>
        <v/>
      </c>
      <c r="P1550" s="0"/>
      <c r="Q1550" s="0"/>
      <c r="R1550" s="0"/>
      <c r="S1550" s="0"/>
      <c r="T1550" s="0"/>
      <c r="U1550" s="0"/>
      <c r="V1550" s="0"/>
      <c r="AH1550" s="49" t="n">
        <f aca="false">IF($G1550&lt;&gt;"",AG1550,"")</f>
        <v>0</v>
      </c>
      <c r="AI1550" s="169"/>
      <c r="AJ1550" s="170"/>
    </row>
    <row r="1551" customFormat="false" ht="13" hidden="true" customHeight="false" outlineLevel="0" collapsed="false">
      <c r="A1551" s="0"/>
      <c r="B1551" s="167" t="str">
        <f aca="false">IF(B1450&lt;&gt;"",B1450,"")</f>
        <v/>
      </c>
      <c r="C1551" s="116" t="str">
        <f aca="false">IF(C1450&lt;&gt;"",C1450,"")</f>
        <v/>
      </c>
      <c r="D1551" s="116" t="str">
        <f aca="false">IF(D1450&lt;&gt;"",D1450,"")</f>
        <v/>
      </c>
      <c r="E1551" s="116" t="str">
        <f aca="false">IF(E1450&lt;&gt;"",E1450,"")</f>
        <v/>
      </c>
      <c r="F1551" s="116" t="n">
        <v>16</v>
      </c>
      <c r="G1551" s="168" t="n">
        <f aca="false">G1450</f>
        <v>1</v>
      </c>
      <c r="H1551" s="49" t="n">
        <f aca="false">IF($G1551&lt;&gt;"",G1551,"")</f>
        <v>1</v>
      </c>
      <c r="I1551" s="169"/>
      <c r="J1551" s="170"/>
      <c r="K1551" s="171" t="str">
        <f aca="false">IF($B1551&lt;&gt;"",IF(I1551,(INDEX(P$1526:Q$1529,MATCH(H1551,P$1526:P$1529),2)/I1551)*1000,0),"")</f>
        <v/>
      </c>
      <c r="L1551" s="171" t="str">
        <f aca="false">IF(Q$11&lt;&gt;"",IF($B1551&lt;&gt;"",K1551-J1551,""),"")</f>
        <v/>
      </c>
      <c r="M1551" s="172" t="str">
        <f aca="false">IF(B1551&lt;&gt;"",RANK(L1551,L$1526:L$1625),"")</f>
        <v/>
      </c>
      <c r="N1551" s="172" t="str">
        <f aca="false">IF(B1551&lt;&gt;"",'Classement Général'!BP36,"")</f>
        <v/>
      </c>
      <c r="O1551" s="172" t="str">
        <f aca="false">IF(B137&lt;&gt;"",'Calculs (M1..M20)'!A39,"")</f>
        <v/>
      </c>
      <c r="P1551" s="0"/>
      <c r="Q1551" s="0"/>
      <c r="R1551" s="0"/>
      <c r="S1551" s="0"/>
      <c r="T1551" s="0"/>
      <c r="U1551" s="0"/>
      <c r="V1551" s="0"/>
      <c r="AH1551" s="49" t="n">
        <f aca="false">IF($G1551&lt;&gt;"",AG1551,"")</f>
        <v>0</v>
      </c>
      <c r="AI1551" s="169"/>
      <c r="AJ1551" s="170"/>
    </row>
    <row r="1552" customFormat="false" ht="13" hidden="true" customHeight="false" outlineLevel="0" collapsed="false">
      <c r="A1552" s="0"/>
      <c r="B1552" s="167" t="str">
        <f aca="false">IF(B1451&lt;&gt;"",B1451,"")</f>
        <v/>
      </c>
      <c r="C1552" s="116" t="str">
        <f aca="false">IF(C1451&lt;&gt;"",C1451,"")</f>
        <v/>
      </c>
      <c r="D1552" s="116" t="str">
        <f aca="false">IF(D1451&lt;&gt;"",D1451,"")</f>
        <v/>
      </c>
      <c r="E1552" s="116" t="str">
        <f aca="false">IF(E1451&lt;&gt;"",E1451,"")</f>
        <v/>
      </c>
      <c r="F1552" s="116" t="n">
        <v>16</v>
      </c>
      <c r="G1552" s="168" t="n">
        <f aca="false">G1451</f>
        <v>1</v>
      </c>
      <c r="H1552" s="49" t="n">
        <f aca="false">IF($G1552&lt;&gt;"",G1552,"")</f>
        <v>1</v>
      </c>
      <c r="I1552" s="169"/>
      <c r="J1552" s="170"/>
      <c r="K1552" s="171" t="str">
        <f aca="false">IF($B1552&lt;&gt;"",IF(I1552,(INDEX(P$1526:Q$1529,MATCH(H1552,P$1526:P$1529),2)/I1552)*1000,0),"")</f>
        <v/>
      </c>
      <c r="L1552" s="171" t="str">
        <f aca="false">IF(Q$11&lt;&gt;"",IF($B1552&lt;&gt;"",K1552-J1552,""),"")</f>
        <v/>
      </c>
      <c r="M1552" s="172" t="str">
        <f aca="false">IF(B1552&lt;&gt;"",RANK(L1552,L$1526:L$1625),"")</f>
        <v/>
      </c>
      <c r="N1552" s="172" t="str">
        <f aca="false">IF(B1552&lt;&gt;"",'Classement Général'!BP37,"")</f>
        <v/>
      </c>
      <c r="O1552" s="172" t="str">
        <f aca="false">IF(B138&lt;&gt;"",'Calculs (M1..M20)'!A40,"")</f>
        <v/>
      </c>
      <c r="P1552" s="0"/>
      <c r="Q1552" s="0"/>
      <c r="R1552" s="0"/>
      <c r="S1552" s="0"/>
      <c r="T1552" s="0"/>
      <c r="U1552" s="0"/>
      <c r="V1552" s="0"/>
      <c r="AH1552" s="49" t="n">
        <f aca="false">IF($G1552&lt;&gt;"",AG1552,"")</f>
        <v>0</v>
      </c>
      <c r="AI1552" s="169"/>
      <c r="AJ1552" s="170"/>
    </row>
    <row r="1553" customFormat="false" ht="13" hidden="true" customHeight="false" outlineLevel="0" collapsed="false">
      <c r="A1553" s="0"/>
      <c r="B1553" s="167" t="str">
        <f aca="false">IF(B1452&lt;&gt;"",B1452,"")</f>
        <v/>
      </c>
      <c r="C1553" s="116" t="str">
        <f aca="false">IF(C1452&lt;&gt;"",C1452,"")</f>
        <v/>
      </c>
      <c r="D1553" s="116" t="str">
        <f aca="false">IF(D1452&lt;&gt;"",D1452,"")</f>
        <v/>
      </c>
      <c r="E1553" s="116" t="str">
        <f aca="false">IF(E1452&lt;&gt;"",E1452,"")</f>
        <v/>
      </c>
      <c r="F1553" s="116" t="n">
        <v>16</v>
      </c>
      <c r="G1553" s="168" t="n">
        <f aca="false">G1452</f>
        <v>1</v>
      </c>
      <c r="H1553" s="49" t="n">
        <f aca="false">IF($G1553&lt;&gt;"",G1553,"")</f>
        <v>1</v>
      </c>
      <c r="I1553" s="169"/>
      <c r="J1553" s="170"/>
      <c r="K1553" s="171" t="str">
        <f aca="false">IF($B1553&lt;&gt;"",IF(I1553,(INDEX(P$1526:Q$1529,MATCH(H1553,P$1526:P$1529),2)/I1553)*1000,0),"")</f>
        <v/>
      </c>
      <c r="L1553" s="171" t="str">
        <f aca="false">IF(Q$11&lt;&gt;"",IF($B1553&lt;&gt;"",K1553-J1553,""),"")</f>
        <v/>
      </c>
      <c r="M1553" s="172" t="str">
        <f aca="false">IF(B1553&lt;&gt;"",RANK(L1553,L$1526:L$1625),"")</f>
        <v/>
      </c>
      <c r="N1553" s="172" t="str">
        <f aca="false">IF(B1553&lt;&gt;"",'Classement Général'!BP38,"")</f>
        <v/>
      </c>
      <c r="O1553" s="172" t="str">
        <f aca="false">IF(B139&lt;&gt;"",'Calculs (M1..M20)'!A41,"")</f>
        <v/>
      </c>
      <c r="P1553" s="0"/>
      <c r="Q1553" s="0"/>
      <c r="R1553" s="0"/>
      <c r="S1553" s="0"/>
      <c r="T1553" s="0"/>
      <c r="U1553" s="0"/>
      <c r="V1553" s="0"/>
      <c r="AH1553" s="49" t="n">
        <f aca="false">IF($G1553&lt;&gt;"",AG1553,"")</f>
        <v>0</v>
      </c>
      <c r="AI1553" s="169"/>
      <c r="AJ1553" s="170"/>
    </row>
    <row r="1554" customFormat="false" ht="13" hidden="true" customHeight="false" outlineLevel="0" collapsed="false">
      <c r="A1554" s="0"/>
      <c r="B1554" s="167" t="str">
        <f aca="false">IF(B1453&lt;&gt;"",B1453,"")</f>
        <v/>
      </c>
      <c r="C1554" s="116" t="str">
        <f aca="false">IF(C1453&lt;&gt;"",C1453,"")</f>
        <v/>
      </c>
      <c r="D1554" s="116" t="str">
        <f aca="false">IF(D1453&lt;&gt;"",D1453,"")</f>
        <v/>
      </c>
      <c r="E1554" s="116" t="str">
        <f aca="false">IF(E1453&lt;&gt;"",E1453,"")</f>
        <v/>
      </c>
      <c r="F1554" s="116" t="n">
        <v>16</v>
      </c>
      <c r="G1554" s="168" t="n">
        <f aca="false">G1453</f>
        <v>1</v>
      </c>
      <c r="H1554" s="49" t="n">
        <f aca="false">IF($G1554&lt;&gt;"",G1554,"")</f>
        <v>1</v>
      </c>
      <c r="I1554" s="169"/>
      <c r="J1554" s="170"/>
      <c r="K1554" s="171" t="str">
        <f aca="false">IF($B1554&lt;&gt;"",IF(I1554,(INDEX(P$1526:Q$1529,MATCH(H1554,P$1526:P$1529),2)/I1554)*1000,0),"")</f>
        <v/>
      </c>
      <c r="L1554" s="171" t="str">
        <f aca="false">IF(Q$11&lt;&gt;"",IF($B1554&lt;&gt;"",K1554-J1554,""),"")</f>
        <v/>
      </c>
      <c r="M1554" s="172" t="str">
        <f aca="false">IF(B1554&lt;&gt;"",RANK(L1554,L$1526:L$1625),"")</f>
        <v/>
      </c>
      <c r="N1554" s="172" t="str">
        <f aca="false">IF(B1554&lt;&gt;"",'Classement Général'!BP39,"")</f>
        <v/>
      </c>
      <c r="O1554" s="172" t="str">
        <f aca="false">IF(B140&lt;&gt;"",'Calculs (M1..M20)'!A42,"")</f>
        <v/>
      </c>
      <c r="P1554" s="0"/>
      <c r="Q1554" s="0"/>
      <c r="R1554" s="0"/>
      <c r="S1554" s="0"/>
      <c r="T1554" s="0"/>
      <c r="U1554" s="0"/>
      <c r="V1554" s="0"/>
      <c r="AH1554" s="49" t="n">
        <f aca="false">IF($G1554&lt;&gt;"",AG1554,"")</f>
        <v>0</v>
      </c>
      <c r="AI1554" s="169"/>
      <c r="AJ1554" s="170"/>
    </row>
    <row r="1555" customFormat="false" ht="13" hidden="true" customHeight="false" outlineLevel="0" collapsed="false">
      <c r="A1555" s="0"/>
      <c r="B1555" s="167" t="str">
        <f aca="false">IF(B1454&lt;&gt;"",B1454,"")</f>
        <v/>
      </c>
      <c r="C1555" s="116" t="str">
        <f aca="false">IF(C1454&lt;&gt;"",C1454,"")</f>
        <v/>
      </c>
      <c r="D1555" s="116" t="str">
        <f aca="false">IF(D1454&lt;&gt;"",D1454,"")</f>
        <v/>
      </c>
      <c r="E1555" s="116" t="str">
        <f aca="false">IF(E1454&lt;&gt;"",E1454,"")</f>
        <v/>
      </c>
      <c r="F1555" s="116" t="n">
        <v>16</v>
      </c>
      <c r="G1555" s="168" t="n">
        <f aca="false">G1454</f>
        <v>1</v>
      </c>
      <c r="H1555" s="49" t="n">
        <f aca="false">IF($G1555&lt;&gt;"",G1555,"")</f>
        <v>1</v>
      </c>
      <c r="I1555" s="169"/>
      <c r="J1555" s="170"/>
      <c r="K1555" s="171" t="str">
        <f aca="false">IF($B1555&lt;&gt;"",IF(I1555,(INDEX(P$1526:Q$1529,MATCH(H1555,P$1526:P$1529),2)/I1555)*1000,0),"")</f>
        <v/>
      </c>
      <c r="L1555" s="171" t="str">
        <f aca="false">IF(Q$11&lt;&gt;"",IF($B1555&lt;&gt;"",K1555-J1555,""),"")</f>
        <v/>
      </c>
      <c r="M1555" s="172" t="str">
        <f aca="false">IF(B1555&lt;&gt;"",RANK(L1555,L$1526:L$1625),"")</f>
        <v/>
      </c>
      <c r="N1555" s="172" t="str">
        <f aca="false">IF(B1555&lt;&gt;"",'Classement Général'!BP40,"")</f>
        <v/>
      </c>
      <c r="O1555" s="172" t="str">
        <f aca="false">IF(B141&lt;&gt;"",'Calculs (M1..M20)'!A43,"")</f>
        <v/>
      </c>
      <c r="P1555" s="0"/>
      <c r="Q1555" s="0"/>
      <c r="R1555" s="0"/>
      <c r="S1555" s="0"/>
      <c r="T1555" s="0"/>
      <c r="U1555" s="0"/>
      <c r="V1555" s="0"/>
      <c r="AH1555" s="49" t="n">
        <f aca="false">IF($G1555&lt;&gt;"",AG1555,"")</f>
        <v>0</v>
      </c>
      <c r="AI1555" s="169"/>
      <c r="AJ1555" s="170"/>
    </row>
    <row r="1556" customFormat="false" ht="13" hidden="true" customHeight="false" outlineLevel="0" collapsed="false">
      <c r="A1556" s="0"/>
      <c r="B1556" s="167" t="str">
        <f aca="false">IF(B1455&lt;&gt;"",B1455,"")</f>
        <v/>
      </c>
      <c r="C1556" s="116" t="str">
        <f aca="false">IF(C1455&lt;&gt;"",C1455,"")</f>
        <v/>
      </c>
      <c r="D1556" s="116" t="str">
        <f aca="false">IF(D1455&lt;&gt;"",D1455,"")</f>
        <v/>
      </c>
      <c r="E1556" s="116" t="str">
        <f aca="false">IF(E1455&lt;&gt;"",E1455,"")</f>
        <v/>
      </c>
      <c r="F1556" s="116" t="n">
        <v>16</v>
      </c>
      <c r="G1556" s="168" t="n">
        <f aca="false">G1455</f>
        <v>1</v>
      </c>
      <c r="H1556" s="49" t="n">
        <f aca="false">IF($G1556&lt;&gt;"",G1556,"")</f>
        <v>1</v>
      </c>
      <c r="I1556" s="169"/>
      <c r="J1556" s="170"/>
      <c r="K1556" s="171" t="str">
        <f aca="false">IF($B1556&lt;&gt;"",IF(I1556,(INDEX(P$1526:Q$1529,MATCH(H1556,P$1526:P$1529),2)/I1556)*1000,0),"")</f>
        <v/>
      </c>
      <c r="L1556" s="171" t="str">
        <f aca="false">IF(Q$11&lt;&gt;"",IF($B1556&lt;&gt;"",K1556-J1556,""),"")</f>
        <v/>
      </c>
      <c r="M1556" s="172" t="str">
        <f aca="false">IF(B1556&lt;&gt;"",RANK(L1556,L$1526:L$1625),"")</f>
        <v/>
      </c>
      <c r="N1556" s="172" t="str">
        <f aca="false">IF(B1556&lt;&gt;"",'Classement Général'!BP41,"")</f>
        <v/>
      </c>
      <c r="O1556" s="172" t="str">
        <f aca="false">IF(B142&lt;&gt;"",'Calculs (M1..M20)'!A44,"")</f>
        <v/>
      </c>
      <c r="P1556" s="0"/>
      <c r="Q1556" s="0"/>
      <c r="R1556" s="0"/>
      <c r="S1556" s="0"/>
      <c r="T1556" s="0"/>
      <c r="U1556" s="0"/>
      <c r="V1556" s="0"/>
      <c r="AH1556" s="49" t="n">
        <f aca="false">IF($G1556&lt;&gt;"",AG1556,"")</f>
        <v>0</v>
      </c>
      <c r="AI1556" s="169"/>
      <c r="AJ1556" s="170"/>
    </row>
    <row r="1557" customFormat="false" ht="13" hidden="true" customHeight="false" outlineLevel="0" collapsed="false">
      <c r="A1557" s="0"/>
      <c r="B1557" s="167" t="str">
        <f aca="false">IF(B1456&lt;&gt;"",B1456,"")</f>
        <v/>
      </c>
      <c r="C1557" s="116" t="str">
        <f aca="false">IF(C1456&lt;&gt;"",C1456,"")</f>
        <v/>
      </c>
      <c r="D1557" s="116" t="str">
        <f aca="false">IF(D1456&lt;&gt;"",D1456,"")</f>
        <v/>
      </c>
      <c r="E1557" s="116" t="str">
        <f aca="false">IF(E1456&lt;&gt;"",E1456,"")</f>
        <v/>
      </c>
      <c r="F1557" s="116" t="n">
        <v>16</v>
      </c>
      <c r="G1557" s="168" t="n">
        <f aca="false">G1456</f>
        <v>1</v>
      </c>
      <c r="H1557" s="49" t="n">
        <f aca="false">IF($G1557&lt;&gt;"",G1557,"")</f>
        <v>1</v>
      </c>
      <c r="I1557" s="169"/>
      <c r="J1557" s="170"/>
      <c r="K1557" s="171" t="str">
        <f aca="false">IF($B1557&lt;&gt;"",IF(I1557,(INDEX(P$1526:Q$1529,MATCH(H1557,P$1526:P$1529),2)/I1557)*1000,0),"")</f>
        <v/>
      </c>
      <c r="L1557" s="171" t="str">
        <f aca="false">IF(Q$11&lt;&gt;"",IF($B1557&lt;&gt;"",K1557-J1557,""),"")</f>
        <v/>
      </c>
      <c r="M1557" s="172" t="str">
        <f aca="false">IF(B1557&lt;&gt;"",RANK(L1557,L$1526:L$1625),"")</f>
        <v/>
      </c>
      <c r="N1557" s="172" t="str">
        <f aca="false">IF(B1557&lt;&gt;"",'Classement Général'!BP42,"")</f>
        <v/>
      </c>
      <c r="O1557" s="172" t="str">
        <f aca="false">IF(B143&lt;&gt;"",'Calculs (M1..M20)'!A45,"")</f>
        <v/>
      </c>
      <c r="P1557" s="0"/>
      <c r="Q1557" s="0"/>
      <c r="R1557" s="0"/>
      <c r="S1557" s="0"/>
      <c r="T1557" s="0"/>
      <c r="U1557" s="0"/>
      <c r="V1557" s="0"/>
      <c r="AH1557" s="49" t="n">
        <f aca="false">IF($G1557&lt;&gt;"",AG1557,"")</f>
        <v>0</v>
      </c>
      <c r="AI1557" s="169"/>
      <c r="AJ1557" s="170"/>
    </row>
    <row r="1558" customFormat="false" ht="13" hidden="true" customHeight="false" outlineLevel="0" collapsed="false">
      <c r="A1558" s="0"/>
      <c r="B1558" s="167" t="str">
        <f aca="false">IF(B1457&lt;&gt;"",B1457,"")</f>
        <v/>
      </c>
      <c r="C1558" s="116" t="str">
        <f aca="false">IF(C1457&lt;&gt;"",C1457,"")</f>
        <v/>
      </c>
      <c r="D1558" s="116" t="str">
        <f aca="false">IF(D1457&lt;&gt;"",D1457,"")</f>
        <v/>
      </c>
      <c r="E1558" s="116" t="str">
        <f aca="false">IF(E1457&lt;&gt;"",E1457,"")</f>
        <v/>
      </c>
      <c r="F1558" s="116" t="n">
        <v>16</v>
      </c>
      <c r="G1558" s="168" t="n">
        <f aca="false">G1457</f>
        <v>1</v>
      </c>
      <c r="H1558" s="49" t="n">
        <f aca="false">IF($G1558&lt;&gt;"",G1558,"")</f>
        <v>1</v>
      </c>
      <c r="I1558" s="169"/>
      <c r="J1558" s="170"/>
      <c r="K1558" s="171" t="str">
        <f aca="false">IF($B1558&lt;&gt;"",IF(I1558,(INDEX(P$1526:Q$1529,MATCH(H1558,P$1526:P$1529),2)/I1558)*1000,0),"")</f>
        <v/>
      </c>
      <c r="L1558" s="171" t="str">
        <f aca="false">IF(Q$11&lt;&gt;"",IF($B1558&lt;&gt;"",K1558-J1558,""),"")</f>
        <v/>
      </c>
      <c r="M1558" s="172" t="str">
        <f aca="false">IF(B1558&lt;&gt;"",RANK(L1558,L$1526:L$1625),"")</f>
        <v/>
      </c>
      <c r="N1558" s="172" t="str">
        <f aca="false">IF(B1558&lt;&gt;"",'Classement Général'!BP43,"")</f>
        <v/>
      </c>
      <c r="O1558" s="172" t="str">
        <f aca="false">IF(B144&lt;&gt;"",'Calculs (M1..M20)'!A46,"")</f>
        <v/>
      </c>
      <c r="P1558" s="0"/>
      <c r="Q1558" s="0"/>
      <c r="R1558" s="0"/>
      <c r="S1558" s="0"/>
      <c r="T1558" s="0"/>
      <c r="U1558" s="0"/>
      <c r="V1558" s="0"/>
      <c r="AH1558" s="49" t="n">
        <f aca="false">IF($G1558&lt;&gt;"",AG1558,"")</f>
        <v>0</v>
      </c>
      <c r="AI1558" s="169"/>
      <c r="AJ1558" s="170"/>
    </row>
    <row r="1559" customFormat="false" ht="13" hidden="true" customHeight="false" outlineLevel="0" collapsed="false">
      <c r="A1559" s="0"/>
      <c r="B1559" s="167" t="str">
        <f aca="false">IF(B1458&lt;&gt;"",B1458,"")</f>
        <v/>
      </c>
      <c r="C1559" s="116" t="str">
        <f aca="false">IF(C1458&lt;&gt;"",C1458,"")</f>
        <v/>
      </c>
      <c r="D1559" s="116" t="str">
        <f aca="false">IF(D1458&lt;&gt;"",D1458,"")</f>
        <v/>
      </c>
      <c r="E1559" s="116" t="str">
        <f aca="false">IF(E1458&lt;&gt;"",E1458,"")</f>
        <v/>
      </c>
      <c r="F1559" s="116" t="n">
        <v>16</v>
      </c>
      <c r="G1559" s="168" t="n">
        <f aca="false">G1458</f>
        <v>1</v>
      </c>
      <c r="H1559" s="49" t="n">
        <f aca="false">IF($G1559&lt;&gt;"",G1559,"")</f>
        <v>1</v>
      </c>
      <c r="I1559" s="169"/>
      <c r="J1559" s="170"/>
      <c r="K1559" s="171" t="str">
        <f aca="false">IF($B1559&lt;&gt;"",IF(I1559,(INDEX(P$1526:Q$1529,MATCH(H1559,P$1526:P$1529),2)/I1559)*1000,0),"")</f>
        <v/>
      </c>
      <c r="L1559" s="171" t="str">
        <f aca="false">IF(Q$11&lt;&gt;"",IF($B1559&lt;&gt;"",K1559-J1559,""),"")</f>
        <v/>
      </c>
      <c r="M1559" s="172" t="str">
        <f aca="false">IF(B1559&lt;&gt;"",RANK(L1559,L$1526:L$1625),"")</f>
        <v/>
      </c>
      <c r="N1559" s="172" t="str">
        <f aca="false">IF(B1559&lt;&gt;"",'Classement Général'!BP44,"")</f>
        <v/>
      </c>
      <c r="O1559" s="172" t="str">
        <f aca="false">IF(B145&lt;&gt;"",'Calculs (M1..M20)'!A47,"")</f>
        <v/>
      </c>
      <c r="P1559" s="0"/>
      <c r="Q1559" s="0"/>
      <c r="R1559" s="0"/>
      <c r="S1559" s="0"/>
      <c r="T1559" s="0"/>
      <c r="U1559" s="0"/>
      <c r="V1559" s="0"/>
      <c r="AH1559" s="49" t="n">
        <f aca="false">IF($G1559&lt;&gt;"",AG1559,"")</f>
        <v>0</v>
      </c>
      <c r="AI1559" s="169"/>
      <c r="AJ1559" s="170"/>
    </row>
    <row r="1560" customFormat="false" ht="13" hidden="true" customHeight="false" outlineLevel="0" collapsed="false">
      <c r="A1560" s="0"/>
      <c r="B1560" s="167" t="str">
        <f aca="false">IF(B1459&lt;&gt;"",B1459,"")</f>
        <v/>
      </c>
      <c r="C1560" s="116" t="str">
        <f aca="false">IF(C1459&lt;&gt;"",C1459,"")</f>
        <v/>
      </c>
      <c r="D1560" s="116" t="str">
        <f aca="false">IF(D1459&lt;&gt;"",D1459,"")</f>
        <v/>
      </c>
      <c r="E1560" s="116" t="str">
        <f aca="false">IF(E1459&lt;&gt;"",E1459,"")</f>
        <v/>
      </c>
      <c r="F1560" s="116" t="n">
        <v>16</v>
      </c>
      <c r="G1560" s="168" t="n">
        <f aca="false">G1459</f>
        <v>1</v>
      </c>
      <c r="H1560" s="49" t="n">
        <f aca="false">IF($G1560&lt;&gt;"",G1560,"")</f>
        <v>1</v>
      </c>
      <c r="I1560" s="169"/>
      <c r="J1560" s="170"/>
      <c r="K1560" s="171" t="str">
        <f aca="false">IF($B1560&lt;&gt;"",IF(I1560,(INDEX(P$1526:Q$1529,MATCH(H1560,P$1526:P$1529),2)/I1560)*1000,0),"")</f>
        <v/>
      </c>
      <c r="L1560" s="171" t="str">
        <f aca="false">IF(Q$11&lt;&gt;"",IF($B1560&lt;&gt;"",K1560-J1560,""),"")</f>
        <v/>
      </c>
      <c r="M1560" s="172" t="str">
        <f aca="false">IF(B1560&lt;&gt;"",RANK(L1560,L$1526:L$1625),"")</f>
        <v/>
      </c>
      <c r="N1560" s="172" t="str">
        <f aca="false">IF(B1560&lt;&gt;"",'Classement Général'!BP45,"")</f>
        <v/>
      </c>
      <c r="O1560" s="172" t="str">
        <f aca="false">IF(B146&lt;&gt;"",'Calculs (M1..M20)'!A48,"")</f>
        <v/>
      </c>
      <c r="P1560" s="0"/>
      <c r="Q1560" s="0"/>
      <c r="R1560" s="0"/>
      <c r="S1560" s="0"/>
      <c r="T1560" s="0"/>
      <c r="U1560" s="0"/>
      <c r="V1560" s="0"/>
      <c r="AH1560" s="49" t="n">
        <f aca="false">IF($G1560&lt;&gt;"",AG1560,"")</f>
        <v>0</v>
      </c>
      <c r="AI1560" s="169"/>
      <c r="AJ1560" s="170"/>
    </row>
    <row r="1561" customFormat="false" ht="13" hidden="true" customHeight="false" outlineLevel="0" collapsed="false">
      <c r="A1561" s="0"/>
      <c r="B1561" s="167" t="str">
        <f aca="false">IF(B1460&lt;&gt;"",B1460,"")</f>
        <v/>
      </c>
      <c r="C1561" s="116" t="str">
        <f aca="false">IF(C1460&lt;&gt;"",C1460,"")</f>
        <v/>
      </c>
      <c r="D1561" s="116" t="str">
        <f aca="false">IF(D1460&lt;&gt;"",D1460,"")</f>
        <v/>
      </c>
      <c r="E1561" s="116" t="str">
        <f aca="false">IF(E1460&lt;&gt;"",E1460,"")</f>
        <v/>
      </c>
      <c r="F1561" s="116" t="n">
        <v>16</v>
      </c>
      <c r="G1561" s="168" t="n">
        <f aca="false">G1460</f>
        <v>1</v>
      </c>
      <c r="H1561" s="49" t="n">
        <f aca="false">IF($G1561&lt;&gt;"",G1561,"")</f>
        <v>1</v>
      </c>
      <c r="I1561" s="169"/>
      <c r="J1561" s="170"/>
      <c r="K1561" s="171" t="str">
        <f aca="false">IF($B1561&lt;&gt;"",IF(I1561,(INDEX(P$1526:Q$1529,MATCH(H1561,P$1526:P$1529),2)/I1561)*1000,0),"")</f>
        <v/>
      </c>
      <c r="L1561" s="171" t="str">
        <f aca="false">IF(Q$11&lt;&gt;"",IF($B1561&lt;&gt;"",K1561-J1561,""),"")</f>
        <v/>
      </c>
      <c r="M1561" s="172" t="str">
        <f aca="false">IF(B1561&lt;&gt;"",RANK(L1561,L$1526:L$1625),"")</f>
        <v/>
      </c>
      <c r="N1561" s="172" t="str">
        <f aca="false">IF(B1561&lt;&gt;"",'Classement Général'!BP46,"")</f>
        <v/>
      </c>
      <c r="O1561" s="172" t="str">
        <f aca="false">IF(B147&lt;&gt;"",'Calculs (M1..M20)'!A49,"")</f>
        <v/>
      </c>
      <c r="P1561" s="0"/>
      <c r="Q1561" s="0"/>
      <c r="R1561" s="0"/>
      <c r="S1561" s="0"/>
      <c r="T1561" s="0"/>
      <c r="U1561" s="0"/>
      <c r="V1561" s="0"/>
      <c r="AH1561" s="49" t="n">
        <f aca="false">IF($G1561&lt;&gt;"",AG1561,"")</f>
        <v>0</v>
      </c>
      <c r="AI1561" s="169"/>
      <c r="AJ1561" s="170"/>
    </row>
    <row r="1562" customFormat="false" ht="13" hidden="true" customHeight="false" outlineLevel="0" collapsed="false">
      <c r="A1562" s="0"/>
      <c r="B1562" s="167" t="str">
        <f aca="false">IF(B1461&lt;&gt;"",B1461,"")</f>
        <v/>
      </c>
      <c r="C1562" s="116" t="str">
        <f aca="false">IF(C1461&lt;&gt;"",C1461,"")</f>
        <v/>
      </c>
      <c r="D1562" s="116" t="str">
        <f aca="false">IF(D1461&lt;&gt;"",D1461,"")</f>
        <v/>
      </c>
      <c r="E1562" s="116" t="str">
        <f aca="false">IF(E1461&lt;&gt;"",E1461,"")</f>
        <v/>
      </c>
      <c r="F1562" s="116" t="n">
        <v>16</v>
      </c>
      <c r="G1562" s="168" t="n">
        <f aca="false">G1461</f>
        <v>1</v>
      </c>
      <c r="H1562" s="49" t="n">
        <f aca="false">IF($G1562&lt;&gt;"",G1562,"")</f>
        <v>1</v>
      </c>
      <c r="I1562" s="169"/>
      <c r="J1562" s="170"/>
      <c r="K1562" s="171" t="str">
        <f aca="false">IF($B1562&lt;&gt;"",IF(I1562,(INDEX(P$1526:Q$1529,MATCH(H1562,P$1526:P$1529),2)/I1562)*1000,0),"")</f>
        <v/>
      </c>
      <c r="L1562" s="171" t="str">
        <f aca="false">IF(Q$11&lt;&gt;"",IF($B1562&lt;&gt;"",K1562-J1562,""),"")</f>
        <v/>
      </c>
      <c r="M1562" s="172" t="str">
        <f aca="false">IF(B1562&lt;&gt;"",RANK(L1562,L$1526:L$1625),"")</f>
        <v/>
      </c>
      <c r="N1562" s="172" t="str">
        <f aca="false">IF(B1562&lt;&gt;"",'Classement Général'!BP47,"")</f>
        <v/>
      </c>
      <c r="O1562" s="172" t="str">
        <f aca="false">IF(B148&lt;&gt;"",'Calculs (M1..M20)'!A50,"")</f>
        <v/>
      </c>
      <c r="P1562" s="0"/>
      <c r="Q1562" s="0"/>
      <c r="R1562" s="0"/>
      <c r="S1562" s="0"/>
      <c r="T1562" s="0"/>
      <c r="U1562" s="0"/>
      <c r="V1562" s="0"/>
      <c r="AH1562" s="49" t="n">
        <f aca="false">IF($G1562&lt;&gt;"",AG1562,"")</f>
        <v>0</v>
      </c>
      <c r="AI1562" s="169"/>
      <c r="AJ1562" s="170"/>
    </row>
    <row r="1563" customFormat="false" ht="13" hidden="true" customHeight="false" outlineLevel="0" collapsed="false">
      <c r="A1563" s="0"/>
      <c r="B1563" s="167" t="str">
        <f aca="false">IF(B1462&lt;&gt;"",B1462,"")</f>
        <v/>
      </c>
      <c r="C1563" s="116" t="str">
        <f aca="false">IF(C1462&lt;&gt;"",C1462,"")</f>
        <v/>
      </c>
      <c r="D1563" s="116" t="str">
        <f aca="false">IF(D1462&lt;&gt;"",D1462,"")</f>
        <v/>
      </c>
      <c r="E1563" s="116" t="str">
        <f aca="false">IF(E1462&lt;&gt;"",E1462,"")</f>
        <v/>
      </c>
      <c r="F1563" s="116" t="n">
        <v>16</v>
      </c>
      <c r="G1563" s="168" t="n">
        <f aca="false">G1462</f>
        <v>1</v>
      </c>
      <c r="H1563" s="49" t="n">
        <f aca="false">IF($G1563&lt;&gt;"",G1563,"")</f>
        <v>1</v>
      </c>
      <c r="I1563" s="169"/>
      <c r="J1563" s="170"/>
      <c r="K1563" s="171" t="str">
        <f aca="false">IF($B1563&lt;&gt;"",IF(I1563,(INDEX(P$1526:Q$1529,MATCH(H1563,P$1526:P$1529),2)/I1563)*1000,0),"")</f>
        <v/>
      </c>
      <c r="L1563" s="171" t="str">
        <f aca="false">IF(Q$11&lt;&gt;"",IF($B1563&lt;&gt;"",K1563-J1563,""),"")</f>
        <v/>
      </c>
      <c r="M1563" s="172" t="str">
        <f aca="false">IF(B1563&lt;&gt;"",RANK(L1563,L$1526:L$1625),"")</f>
        <v/>
      </c>
      <c r="N1563" s="172" t="str">
        <f aca="false">IF(B1563&lt;&gt;"",'Classement Général'!BP48,"")</f>
        <v/>
      </c>
      <c r="O1563" s="172" t="str">
        <f aca="false">IF(B149&lt;&gt;"",'Calculs (M1..M20)'!A51,"")</f>
        <v/>
      </c>
      <c r="P1563" s="0"/>
      <c r="Q1563" s="0"/>
      <c r="R1563" s="0"/>
      <c r="S1563" s="0"/>
      <c r="T1563" s="0"/>
      <c r="U1563" s="0"/>
      <c r="V1563" s="0"/>
      <c r="AH1563" s="49" t="n">
        <f aca="false">IF($G1563&lt;&gt;"",AG1563,"")</f>
        <v>0</v>
      </c>
      <c r="AI1563" s="169"/>
      <c r="AJ1563" s="170"/>
    </row>
    <row r="1564" customFormat="false" ht="13" hidden="true" customHeight="false" outlineLevel="0" collapsed="false">
      <c r="A1564" s="0"/>
      <c r="B1564" s="167" t="str">
        <f aca="false">IF(B1463&lt;&gt;"",B1463,"")</f>
        <v/>
      </c>
      <c r="C1564" s="116" t="str">
        <f aca="false">IF(C1463&lt;&gt;"",C1463,"")</f>
        <v/>
      </c>
      <c r="D1564" s="116" t="str">
        <f aca="false">IF(D1463&lt;&gt;"",D1463,"")</f>
        <v/>
      </c>
      <c r="E1564" s="116" t="str">
        <f aca="false">IF(E1463&lt;&gt;"",E1463,"")</f>
        <v/>
      </c>
      <c r="F1564" s="116" t="n">
        <v>16</v>
      </c>
      <c r="G1564" s="168" t="n">
        <f aca="false">G1463</f>
        <v>1</v>
      </c>
      <c r="H1564" s="49" t="n">
        <f aca="false">IF($G1564&lt;&gt;"",G1564,"")</f>
        <v>1</v>
      </c>
      <c r="I1564" s="169"/>
      <c r="J1564" s="170"/>
      <c r="K1564" s="171" t="str">
        <f aca="false">IF($B1564&lt;&gt;"",IF(I1564,(INDEX(P$1526:Q$1529,MATCH(H1564,P$1526:P$1529),2)/I1564)*1000,0),"")</f>
        <v/>
      </c>
      <c r="L1564" s="171" t="str">
        <f aca="false">IF(Q$11&lt;&gt;"",IF($B1564&lt;&gt;"",K1564-J1564,""),"")</f>
        <v/>
      </c>
      <c r="M1564" s="172" t="str">
        <f aca="false">IF(B1564&lt;&gt;"",RANK(L1564,L$1526:L$1625),"")</f>
        <v/>
      </c>
      <c r="N1564" s="172" t="str">
        <f aca="false">IF(B1564&lt;&gt;"",'Classement Général'!BP49,"")</f>
        <v/>
      </c>
      <c r="O1564" s="172" t="str">
        <f aca="false">IF(B150&lt;&gt;"",'Calculs (M1..M20)'!A52,"")</f>
        <v/>
      </c>
      <c r="P1564" s="0"/>
      <c r="Q1564" s="0"/>
      <c r="R1564" s="0"/>
      <c r="S1564" s="0"/>
      <c r="T1564" s="0"/>
      <c r="U1564" s="0"/>
      <c r="V1564" s="0"/>
      <c r="AH1564" s="49" t="n">
        <f aca="false">IF($G1564&lt;&gt;"",AG1564,"")</f>
        <v>0</v>
      </c>
      <c r="AI1564" s="169"/>
      <c r="AJ1564" s="170"/>
    </row>
    <row r="1565" customFormat="false" ht="13" hidden="true" customHeight="false" outlineLevel="0" collapsed="false">
      <c r="A1565" s="0"/>
      <c r="B1565" s="167" t="str">
        <f aca="false">IF(B1464&lt;&gt;"",B1464,"")</f>
        <v/>
      </c>
      <c r="C1565" s="116" t="str">
        <f aca="false">IF(C1464&lt;&gt;"",C1464,"")</f>
        <v/>
      </c>
      <c r="D1565" s="116" t="str">
        <f aca="false">IF(D1464&lt;&gt;"",D1464,"")</f>
        <v/>
      </c>
      <c r="E1565" s="116" t="str">
        <f aca="false">IF(E1464&lt;&gt;"",E1464,"")</f>
        <v/>
      </c>
      <c r="F1565" s="116" t="n">
        <v>16</v>
      </c>
      <c r="G1565" s="168" t="n">
        <f aca="false">G1464</f>
        <v>1</v>
      </c>
      <c r="H1565" s="49" t="n">
        <f aca="false">IF($G1565&lt;&gt;"",G1565,"")</f>
        <v>1</v>
      </c>
      <c r="I1565" s="169"/>
      <c r="J1565" s="170"/>
      <c r="K1565" s="171" t="str">
        <f aca="false">IF($B1565&lt;&gt;"",IF(I1565,(INDEX(P$1526:Q$1529,MATCH(H1565,P$1526:P$1529),2)/I1565)*1000,0),"")</f>
        <v/>
      </c>
      <c r="L1565" s="171" t="str">
        <f aca="false">IF(Q$11&lt;&gt;"",IF($B1565&lt;&gt;"",K1565-J1565,""),"")</f>
        <v/>
      </c>
      <c r="M1565" s="172" t="str">
        <f aca="false">IF(B1565&lt;&gt;"",RANK(L1565,L$1526:L$1625),"")</f>
        <v/>
      </c>
      <c r="N1565" s="172" t="str">
        <f aca="false">IF(B1565&lt;&gt;"",'Classement Général'!BP50,"")</f>
        <v/>
      </c>
      <c r="O1565" s="172" t="str">
        <f aca="false">IF(B151&lt;&gt;"",'Calculs (M1..M20)'!A53,"")</f>
        <v/>
      </c>
      <c r="P1565" s="0"/>
      <c r="Q1565" s="0"/>
      <c r="R1565" s="0"/>
      <c r="S1565" s="0"/>
      <c r="T1565" s="0"/>
      <c r="U1565" s="0"/>
      <c r="V1565" s="0"/>
      <c r="AH1565" s="49" t="n">
        <f aca="false">IF($G1565&lt;&gt;"",AG1565,"")</f>
        <v>0</v>
      </c>
      <c r="AI1565" s="169"/>
      <c r="AJ1565" s="170"/>
    </row>
    <row r="1566" customFormat="false" ht="13" hidden="true" customHeight="false" outlineLevel="0" collapsed="false">
      <c r="A1566" s="0"/>
      <c r="B1566" s="167" t="str">
        <f aca="false">IF(B1465&lt;&gt;"",B1465,"")</f>
        <v/>
      </c>
      <c r="C1566" s="116" t="str">
        <f aca="false">IF(C1465&lt;&gt;"",C1465,"")</f>
        <v/>
      </c>
      <c r="D1566" s="116" t="str">
        <f aca="false">IF(D1465&lt;&gt;"",D1465,"")</f>
        <v/>
      </c>
      <c r="E1566" s="116" t="str">
        <f aca="false">IF(E1465&lt;&gt;"",E1465,"")</f>
        <v/>
      </c>
      <c r="F1566" s="116" t="n">
        <v>16</v>
      </c>
      <c r="G1566" s="168" t="n">
        <f aca="false">G1465</f>
        <v>1</v>
      </c>
      <c r="H1566" s="49" t="n">
        <f aca="false">IF($G1566&lt;&gt;"",G1566,"")</f>
        <v>1</v>
      </c>
      <c r="I1566" s="169"/>
      <c r="J1566" s="170"/>
      <c r="K1566" s="171" t="str">
        <f aca="false">IF($B1566&lt;&gt;"",IF(I1566,(INDEX(P$1526:Q$1529,MATCH(H1566,P$1526:P$1529),2)/I1566)*1000,0),"")</f>
        <v/>
      </c>
      <c r="L1566" s="171" t="str">
        <f aca="false">IF(Q$11&lt;&gt;"",IF($B1566&lt;&gt;"",K1566-J1566,""),"")</f>
        <v/>
      </c>
      <c r="M1566" s="172" t="str">
        <f aca="false">IF(B1566&lt;&gt;"",RANK(L1566,L$1526:L$1625),"")</f>
        <v/>
      </c>
      <c r="N1566" s="172" t="str">
        <f aca="false">IF(B1566&lt;&gt;"",'Classement Général'!BP51,"")</f>
        <v/>
      </c>
      <c r="O1566" s="172" t="str">
        <f aca="false">IF(B152&lt;&gt;"",'Calculs (M1..M20)'!A54,"")</f>
        <v/>
      </c>
      <c r="P1566" s="0"/>
      <c r="Q1566" s="0"/>
      <c r="R1566" s="0"/>
      <c r="S1566" s="0"/>
      <c r="T1566" s="0"/>
      <c r="U1566" s="0"/>
      <c r="V1566" s="0"/>
      <c r="AH1566" s="49" t="n">
        <f aca="false">IF($G1566&lt;&gt;"",AG1566,"")</f>
        <v>0</v>
      </c>
      <c r="AI1566" s="169"/>
      <c r="AJ1566" s="170"/>
    </row>
    <row r="1567" customFormat="false" ht="13" hidden="true" customHeight="false" outlineLevel="0" collapsed="false">
      <c r="A1567" s="0"/>
      <c r="B1567" s="167" t="str">
        <f aca="false">IF(B1466&lt;&gt;"",B1466,"")</f>
        <v/>
      </c>
      <c r="C1567" s="116" t="str">
        <f aca="false">IF(C1466&lt;&gt;"",C1466,"")</f>
        <v/>
      </c>
      <c r="D1567" s="116" t="str">
        <f aca="false">IF(D1466&lt;&gt;"",D1466,"")</f>
        <v/>
      </c>
      <c r="E1567" s="116" t="str">
        <f aca="false">IF(E1466&lt;&gt;"",E1466,"")</f>
        <v/>
      </c>
      <c r="F1567" s="116" t="n">
        <v>16</v>
      </c>
      <c r="G1567" s="168" t="n">
        <f aca="false">G1466</f>
        <v>1</v>
      </c>
      <c r="H1567" s="49" t="n">
        <f aca="false">IF($G1567&lt;&gt;"",G1567,"")</f>
        <v>1</v>
      </c>
      <c r="I1567" s="169"/>
      <c r="J1567" s="170"/>
      <c r="K1567" s="171" t="str">
        <f aca="false">IF($B1567&lt;&gt;"",IF(I1567,(INDEX(P$1526:Q$1529,MATCH(H1567,P$1526:P$1529),2)/I1567)*1000,0),"")</f>
        <v/>
      </c>
      <c r="L1567" s="171" t="str">
        <f aca="false">IF(Q$11&lt;&gt;"",IF($B1567&lt;&gt;"",K1567-J1567,""),"")</f>
        <v/>
      </c>
      <c r="M1567" s="172" t="str">
        <f aca="false">IF(B1567&lt;&gt;"",RANK(L1567,L$1526:L$1625),"")</f>
        <v/>
      </c>
      <c r="N1567" s="172" t="str">
        <f aca="false">IF(B1567&lt;&gt;"",'Classement Général'!BP52,"")</f>
        <v/>
      </c>
      <c r="O1567" s="172" t="str">
        <f aca="false">IF(B153&lt;&gt;"",'Calculs (M1..M20)'!A55,"")</f>
        <v/>
      </c>
      <c r="P1567" s="0"/>
      <c r="Q1567" s="0"/>
      <c r="R1567" s="0"/>
      <c r="S1567" s="0"/>
      <c r="T1567" s="0"/>
      <c r="U1567" s="0"/>
      <c r="V1567" s="0"/>
      <c r="AH1567" s="49" t="n">
        <f aca="false">IF($G1567&lt;&gt;"",AG1567,"")</f>
        <v>0</v>
      </c>
      <c r="AI1567" s="169"/>
      <c r="AJ1567" s="170"/>
    </row>
    <row r="1568" customFormat="false" ht="13" hidden="true" customHeight="false" outlineLevel="0" collapsed="false">
      <c r="A1568" s="0"/>
      <c r="B1568" s="167" t="str">
        <f aca="false">IF(B1467&lt;&gt;"",B1467,"")</f>
        <v/>
      </c>
      <c r="C1568" s="116" t="str">
        <f aca="false">IF(C1467&lt;&gt;"",C1467,"")</f>
        <v/>
      </c>
      <c r="D1568" s="116" t="str">
        <f aca="false">IF(D1467&lt;&gt;"",D1467,"")</f>
        <v/>
      </c>
      <c r="E1568" s="116" t="str">
        <f aca="false">IF(E1467&lt;&gt;"",E1467,"")</f>
        <v/>
      </c>
      <c r="F1568" s="116" t="n">
        <v>16</v>
      </c>
      <c r="G1568" s="168" t="n">
        <f aca="false">G1467</f>
        <v>1</v>
      </c>
      <c r="H1568" s="49" t="n">
        <f aca="false">IF($G1568&lt;&gt;"",G1568,"")</f>
        <v>1</v>
      </c>
      <c r="I1568" s="169"/>
      <c r="J1568" s="170"/>
      <c r="K1568" s="171" t="str">
        <f aca="false">IF($B1568&lt;&gt;"",IF(I1568,(INDEX(P$1526:Q$1529,MATCH(H1568,P$1526:P$1529),2)/I1568)*1000,0),"")</f>
        <v/>
      </c>
      <c r="L1568" s="171" t="str">
        <f aca="false">IF(Q$11&lt;&gt;"",IF($B1568&lt;&gt;"",K1568-J1568,""),"")</f>
        <v/>
      </c>
      <c r="M1568" s="172" t="str">
        <f aca="false">IF(B1568&lt;&gt;"",RANK(L1568,L$1526:L$1625),"")</f>
        <v/>
      </c>
      <c r="N1568" s="172" t="str">
        <f aca="false">IF(B1568&lt;&gt;"",'Classement Général'!BP53,"")</f>
        <v/>
      </c>
      <c r="O1568" s="172" t="str">
        <f aca="false">IF(B154&lt;&gt;"",'Calculs (M1..M20)'!A56,"")</f>
        <v/>
      </c>
      <c r="P1568" s="0"/>
      <c r="Q1568" s="0"/>
      <c r="R1568" s="0"/>
      <c r="S1568" s="0"/>
      <c r="T1568" s="0"/>
      <c r="U1568" s="0"/>
      <c r="V1568" s="0"/>
      <c r="AH1568" s="49" t="n">
        <f aca="false">IF($G1568&lt;&gt;"",AG1568,"")</f>
        <v>0</v>
      </c>
      <c r="AI1568" s="169"/>
      <c r="AJ1568" s="170"/>
    </row>
    <row r="1569" customFormat="false" ht="13" hidden="true" customHeight="false" outlineLevel="0" collapsed="false">
      <c r="A1569" s="0"/>
      <c r="B1569" s="167" t="str">
        <f aca="false">IF(B1468&lt;&gt;"",B1468,"")</f>
        <v/>
      </c>
      <c r="C1569" s="116" t="str">
        <f aca="false">IF(C1468&lt;&gt;"",C1468,"")</f>
        <v/>
      </c>
      <c r="D1569" s="116" t="str">
        <f aca="false">IF(D1468&lt;&gt;"",D1468,"")</f>
        <v/>
      </c>
      <c r="E1569" s="116" t="str">
        <f aca="false">IF(E1468&lt;&gt;"",E1468,"")</f>
        <v/>
      </c>
      <c r="F1569" s="116" t="n">
        <v>16</v>
      </c>
      <c r="G1569" s="168" t="n">
        <f aca="false">G1468</f>
        <v>1</v>
      </c>
      <c r="H1569" s="49" t="n">
        <f aca="false">IF($G1569&lt;&gt;"",G1569,"")</f>
        <v>1</v>
      </c>
      <c r="I1569" s="169"/>
      <c r="J1569" s="170"/>
      <c r="K1569" s="171" t="str">
        <f aca="false">IF($B1569&lt;&gt;"",IF(I1569,(INDEX(P$1526:Q$1529,MATCH(H1569,P$1526:P$1529),2)/I1569)*1000,0),"")</f>
        <v/>
      </c>
      <c r="L1569" s="171" t="str">
        <f aca="false">IF(Q$11&lt;&gt;"",IF($B1569&lt;&gt;"",K1569-J1569,""),"")</f>
        <v/>
      </c>
      <c r="M1569" s="172" t="str">
        <f aca="false">IF(B1569&lt;&gt;"",RANK(L1569,L$1526:L$1625),"")</f>
        <v/>
      </c>
      <c r="N1569" s="172" t="str">
        <f aca="false">IF(B1569&lt;&gt;"",'Classement Général'!BP54,"")</f>
        <v/>
      </c>
      <c r="O1569" s="172" t="str">
        <f aca="false">IF(B155&lt;&gt;"",'Calculs (M1..M20)'!A57,"")</f>
        <v/>
      </c>
      <c r="P1569" s="0"/>
      <c r="Q1569" s="0"/>
      <c r="R1569" s="0"/>
      <c r="S1569" s="0"/>
      <c r="T1569" s="0"/>
      <c r="U1569" s="0"/>
      <c r="V1569" s="0"/>
      <c r="AH1569" s="49" t="n">
        <f aca="false">IF($G1569&lt;&gt;"",AG1569,"")</f>
        <v>0</v>
      </c>
      <c r="AI1569" s="169"/>
      <c r="AJ1569" s="170"/>
    </row>
    <row r="1570" customFormat="false" ht="13" hidden="true" customHeight="false" outlineLevel="0" collapsed="false">
      <c r="A1570" s="0"/>
      <c r="B1570" s="167" t="str">
        <f aca="false">IF(B1469&lt;&gt;"",B1469,"")</f>
        <v/>
      </c>
      <c r="C1570" s="116" t="str">
        <f aca="false">IF(C1469&lt;&gt;"",C1469,"")</f>
        <v/>
      </c>
      <c r="D1570" s="116" t="str">
        <f aca="false">IF(D1469&lt;&gt;"",D1469,"")</f>
        <v/>
      </c>
      <c r="E1570" s="116" t="str">
        <f aca="false">IF(E1469&lt;&gt;"",E1469,"")</f>
        <v/>
      </c>
      <c r="F1570" s="116" t="n">
        <v>16</v>
      </c>
      <c r="G1570" s="168" t="n">
        <f aca="false">G1469</f>
        <v>1</v>
      </c>
      <c r="H1570" s="49" t="n">
        <f aca="false">IF($G1570&lt;&gt;"",G1570,"")</f>
        <v>1</v>
      </c>
      <c r="I1570" s="169"/>
      <c r="J1570" s="170"/>
      <c r="K1570" s="171" t="str">
        <f aca="false">IF($B1570&lt;&gt;"",IF(I1570,(INDEX(P$1526:Q$1529,MATCH(H1570,P$1526:P$1529),2)/I1570)*1000,0),"")</f>
        <v/>
      </c>
      <c r="L1570" s="171" t="str">
        <f aca="false">IF(Q$11&lt;&gt;"",IF($B1570&lt;&gt;"",K1570-J1570,""),"")</f>
        <v/>
      </c>
      <c r="M1570" s="172" t="str">
        <f aca="false">IF(B1570&lt;&gt;"",RANK(L1570,L$1526:L$1625),"")</f>
        <v/>
      </c>
      <c r="N1570" s="172" t="str">
        <f aca="false">IF(B1570&lt;&gt;"",'Classement Général'!BP55,"")</f>
        <v/>
      </c>
      <c r="O1570" s="172" t="str">
        <f aca="false">IF(B156&lt;&gt;"",'Calculs (M1..M20)'!A58,"")</f>
        <v/>
      </c>
      <c r="P1570" s="0"/>
      <c r="Q1570" s="0"/>
      <c r="R1570" s="0"/>
      <c r="S1570" s="0"/>
      <c r="T1570" s="0"/>
      <c r="U1570" s="0"/>
      <c r="V1570" s="0"/>
      <c r="AH1570" s="49" t="n">
        <f aca="false">IF($G1570&lt;&gt;"",AG1570,"")</f>
        <v>0</v>
      </c>
      <c r="AI1570" s="169"/>
      <c r="AJ1570" s="170"/>
    </row>
    <row r="1571" customFormat="false" ht="13" hidden="true" customHeight="false" outlineLevel="0" collapsed="false">
      <c r="A1571" s="0"/>
      <c r="B1571" s="167" t="str">
        <f aca="false">IF(B1470&lt;&gt;"",B1470,"")</f>
        <v/>
      </c>
      <c r="C1571" s="116" t="str">
        <f aca="false">IF(C1470&lt;&gt;"",C1470,"")</f>
        <v/>
      </c>
      <c r="D1571" s="116" t="str">
        <f aca="false">IF(D1470&lt;&gt;"",D1470,"")</f>
        <v/>
      </c>
      <c r="E1571" s="116" t="str">
        <f aca="false">IF(E1470&lt;&gt;"",E1470,"")</f>
        <v/>
      </c>
      <c r="F1571" s="116" t="n">
        <v>16</v>
      </c>
      <c r="G1571" s="168" t="n">
        <f aca="false">G1470</f>
        <v>1</v>
      </c>
      <c r="H1571" s="49" t="n">
        <f aca="false">IF($G1571&lt;&gt;"",G1571,"")</f>
        <v>1</v>
      </c>
      <c r="I1571" s="169"/>
      <c r="J1571" s="170"/>
      <c r="K1571" s="171" t="str">
        <f aca="false">IF($B1571&lt;&gt;"",IF(I1571,(INDEX(P$1526:Q$1529,MATCH(H1571,P$1526:P$1529),2)/I1571)*1000,0),"")</f>
        <v/>
      </c>
      <c r="L1571" s="171" t="str">
        <f aca="false">IF(Q$11&lt;&gt;"",IF($B1571&lt;&gt;"",K1571-J1571,""),"")</f>
        <v/>
      </c>
      <c r="M1571" s="172" t="str">
        <f aca="false">IF(B1571&lt;&gt;"",RANK(L1571,L$1526:L$1625),"")</f>
        <v/>
      </c>
      <c r="N1571" s="172" t="str">
        <f aca="false">IF(B1571&lt;&gt;"",'Classement Général'!BP56,"")</f>
        <v/>
      </c>
      <c r="O1571" s="172" t="str">
        <f aca="false">IF(B157&lt;&gt;"",'Calculs (M1..M20)'!A59,"")</f>
        <v/>
      </c>
      <c r="P1571" s="0"/>
      <c r="Q1571" s="0"/>
      <c r="R1571" s="0"/>
      <c r="S1571" s="0"/>
      <c r="T1571" s="0"/>
      <c r="U1571" s="0"/>
      <c r="V1571" s="0"/>
      <c r="AH1571" s="49" t="n">
        <f aca="false">IF($G1571&lt;&gt;"",AG1571,"")</f>
        <v>0</v>
      </c>
      <c r="AI1571" s="169"/>
      <c r="AJ1571" s="170"/>
    </row>
    <row r="1572" customFormat="false" ht="13" hidden="true" customHeight="false" outlineLevel="0" collapsed="false">
      <c r="A1572" s="0"/>
      <c r="B1572" s="167" t="str">
        <f aca="false">IF(B1471&lt;&gt;"",B1471,"")</f>
        <v/>
      </c>
      <c r="C1572" s="116" t="str">
        <f aca="false">IF(C1471&lt;&gt;"",C1471,"")</f>
        <v/>
      </c>
      <c r="D1572" s="116" t="str">
        <f aca="false">IF(D1471&lt;&gt;"",D1471,"")</f>
        <v/>
      </c>
      <c r="E1572" s="116" t="str">
        <f aca="false">IF(E1471&lt;&gt;"",E1471,"")</f>
        <v/>
      </c>
      <c r="F1572" s="116" t="n">
        <v>16</v>
      </c>
      <c r="G1572" s="168" t="n">
        <f aca="false">G1471</f>
        <v>1</v>
      </c>
      <c r="H1572" s="49" t="n">
        <f aca="false">IF($G1572&lt;&gt;"",G1572,"")</f>
        <v>1</v>
      </c>
      <c r="I1572" s="169"/>
      <c r="J1572" s="170"/>
      <c r="K1572" s="171" t="str">
        <f aca="false">IF($B1572&lt;&gt;"",IF(I1572,(INDEX(P$1526:Q$1529,MATCH(H1572,P$1526:P$1529),2)/I1572)*1000,0),"")</f>
        <v/>
      </c>
      <c r="L1572" s="171" t="str">
        <f aca="false">IF(Q$11&lt;&gt;"",IF($B1572&lt;&gt;"",K1572-J1572,""),"")</f>
        <v/>
      </c>
      <c r="M1572" s="172" t="str">
        <f aca="false">IF(B1572&lt;&gt;"",RANK(L1572,L$1526:L$1625),"")</f>
        <v/>
      </c>
      <c r="N1572" s="172" t="str">
        <f aca="false">IF(B1572&lt;&gt;"",'Classement Général'!BP57,"")</f>
        <v/>
      </c>
      <c r="O1572" s="172" t="str">
        <f aca="false">IF(B158&lt;&gt;"",'Calculs (M1..M20)'!A60,"")</f>
        <v/>
      </c>
      <c r="P1572" s="0"/>
      <c r="Q1572" s="0"/>
      <c r="R1572" s="0"/>
      <c r="S1572" s="0"/>
      <c r="T1572" s="0"/>
      <c r="U1572" s="0"/>
      <c r="V1572" s="0"/>
      <c r="AH1572" s="49" t="n">
        <f aca="false">IF($G1572&lt;&gt;"",AG1572,"")</f>
        <v>0</v>
      </c>
      <c r="AI1572" s="169"/>
      <c r="AJ1572" s="170"/>
    </row>
    <row r="1573" customFormat="false" ht="13" hidden="true" customHeight="false" outlineLevel="0" collapsed="false">
      <c r="A1573" s="0"/>
      <c r="B1573" s="167" t="str">
        <f aca="false">IF(B1472&lt;&gt;"",B1472,"")</f>
        <v/>
      </c>
      <c r="C1573" s="116" t="str">
        <f aca="false">IF(C1472&lt;&gt;"",C1472,"")</f>
        <v/>
      </c>
      <c r="D1573" s="116" t="str">
        <f aca="false">IF(D1472&lt;&gt;"",D1472,"")</f>
        <v/>
      </c>
      <c r="E1573" s="116" t="str">
        <f aca="false">IF(E1472&lt;&gt;"",E1472,"")</f>
        <v/>
      </c>
      <c r="F1573" s="116" t="n">
        <v>16</v>
      </c>
      <c r="G1573" s="168" t="n">
        <f aca="false">G1472</f>
        <v>1</v>
      </c>
      <c r="H1573" s="49" t="n">
        <f aca="false">IF($G1573&lt;&gt;"",G1573,"")</f>
        <v>1</v>
      </c>
      <c r="I1573" s="169"/>
      <c r="J1573" s="170"/>
      <c r="K1573" s="171" t="str">
        <f aca="false">IF($B1573&lt;&gt;"",IF(I1573,(INDEX(P$1526:Q$1529,MATCH(H1573,P$1526:P$1529),2)/I1573)*1000,0),"")</f>
        <v/>
      </c>
      <c r="L1573" s="171" t="str">
        <f aca="false">IF(Q$11&lt;&gt;"",IF($B1573&lt;&gt;"",K1573-J1573,""),"")</f>
        <v/>
      </c>
      <c r="M1573" s="172" t="str">
        <f aca="false">IF(B1573&lt;&gt;"",RANK(L1573,L$1526:L$1625),"")</f>
        <v/>
      </c>
      <c r="N1573" s="172" t="str">
        <f aca="false">IF(B1573&lt;&gt;"",'Classement Général'!BP58,"")</f>
        <v/>
      </c>
      <c r="O1573" s="172" t="str">
        <f aca="false">IF(B159&lt;&gt;"",'Calculs (M1..M20)'!A61,"")</f>
        <v/>
      </c>
      <c r="P1573" s="0"/>
      <c r="Q1573" s="0"/>
      <c r="R1573" s="0"/>
      <c r="S1573" s="0"/>
      <c r="T1573" s="0"/>
      <c r="U1573" s="0"/>
      <c r="V1573" s="0"/>
      <c r="AH1573" s="49" t="n">
        <f aca="false">IF($G1573&lt;&gt;"",AG1573,"")</f>
        <v>0</v>
      </c>
      <c r="AI1573" s="169"/>
      <c r="AJ1573" s="170"/>
    </row>
    <row r="1574" customFormat="false" ht="13" hidden="true" customHeight="false" outlineLevel="0" collapsed="false">
      <c r="A1574" s="0"/>
      <c r="B1574" s="167" t="str">
        <f aca="false">IF(B1473&lt;&gt;"",B1473,"")</f>
        <v/>
      </c>
      <c r="C1574" s="116" t="str">
        <f aca="false">IF(C1473&lt;&gt;"",C1473,"")</f>
        <v/>
      </c>
      <c r="D1574" s="116" t="str">
        <f aca="false">IF(D1473&lt;&gt;"",D1473,"")</f>
        <v/>
      </c>
      <c r="E1574" s="116" t="str">
        <f aca="false">IF(E1473&lt;&gt;"",E1473,"")</f>
        <v/>
      </c>
      <c r="F1574" s="116" t="n">
        <v>16</v>
      </c>
      <c r="G1574" s="168" t="n">
        <f aca="false">G1473</f>
        <v>1</v>
      </c>
      <c r="H1574" s="49" t="n">
        <f aca="false">IF($G1574&lt;&gt;"",G1574,"")</f>
        <v>1</v>
      </c>
      <c r="I1574" s="169"/>
      <c r="J1574" s="170"/>
      <c r="K1574" s="171" t="str">
        <f aca="false">IF($B1574&lt;&gt;"",IF(I1574,(INDEX(P$1526:Q$1529,MATCH(H1574,P$1526:P$1529),2)/I1574)*1000,0),"")</f>
        <v/>
      </c>
      <c r="L1574" s="171" t="str">
        <f aca="false">IF(Q$11&lt;&gt;"",IF($B1574&lt;&gt;"",K1574-J1574,""),"")</f>
        <v/>
      </c>
      <c r="M1574" s="172" t="str">
        <f aca="false">IF(B1574&lt;&gt;"",RANK(L1574,L$1526:L$1625),"")</f>
        <v/>
      </c>
      <c r="N1574" s="172" t="str">
        <f aca="false">IF(B1574&lt;&gt;"",'Classement Général'!BP59,"")</f>
        <v/>
      </c>
      <c r="O1574" s="172" t="str">
        <f aca="false">IF(B160&lt;&gt;"",'Calculs (M1..M20)'!A62,"")</f>
        <v/>
      </c>
      <c r="P1574" s="0"/>
      <c r="Q1574" s="0"/>
      <c r="R1574" s="0"/>
      <c r="S1574" s="0"/>
      <c r="T1574" s="0"/>
      <c r="U1574" s="0"/>
      <c r="V1574" s="0"/>
      <c r="AH1574" s="49" t="n">
        <f aca="false">IF($G1574&lt;&gt;"",AG1574,"")</f>
        <v>0</v>
      </c>
      <c r="AI1574" s="169"/>
      <c r="AJ1574" s="170"/>
    </row>
    <row r="1575" customFormat="false" ht="13" hidden="true" customHeight="false" outlineLevel="0" collapsed="false">
      <c r="A1575" s="0"/>
      <c r="B1575" s="167" t="str">
        <f aca="false">IF(B1474&lt;&gt;"",B1474,"")</f>
        <v/>
      </c>
      <c r="C1575" s="116" t="str">
        <f aca="false">IF(C1474&lt;&gt;"",C1474,"")</f>
        <v/>
      </c>
      <c r="D1575" s="116" t="str">
        <f aca="false">IF(D1474&lt;&gt;"",D1474,"")</f>
        <v/>
      </c>
      <c r="E1575" s="116" t="str">
        <f aca="false">IF(E1474&lt;&gt;"",E1474,"")</f>
        <v/>
      </c>
      <c r="F1575" s="116" t="n">
        <v>16</v>
      </c>
      <c r="G1575" s="168" t="n">
        <f aca="false">G1474</f>
        <v>1</v>
      </c>
      <c r="H1575" s="49" t="n">
        <f aca="false">IF($G1575&lt;&gt;"",G1575,"")</f>
        <v>1</v>
      </c>
      <c r="I1575" s="169"/>
      <c r="J1575" s="170"/>
      <c r="K1575" s="171" t="str">
        <f aca="false">IF($B1575&lt;&gt;"",IF(I1575,(INDEX(P$1526:Q$1529,MATCH(H1575,P$1526:P$1529),2)/I1575)*1000,0),"")</f>
        <v/>
      </c>
      <c r="L1575" s="171" t="str">
        <f aca="false">IF(Q$11&lt;&gt;"",IF($B1575&lt;&gt;"",K1575-J1575,""),"")</f>
        <v/>
      </c>
      <c r="M1575" s="172" t="str">
        <f aca="false">IF(B1575&lt;&gt;"",RANK(L1575,L$1526:L$1625),"")</f>
        <v/>
      </c>
      <c r="N1575" s="172" t="str">
        <f aca="false">IF(B1575&lt;&gt;"",'Classement Général'!BP60,"")</f>
        <v/>
      </c>
      <c r="O1575" s="172" t="str">
        <f aca="false">IF(B161&lt;&gt;"",'Calculs (M1..M20)'!A63,"")</f>
        <v/>
      </c>
      <c r="P1575" s="0"/>
      <c r="Q1575" s="0"/>
      <c r="R1575" s="0"/>
      <c r="S1575" s="0"/>
      <c r="T1575" s="0"/>
      <c r="U1575" s="0"/>
      <c r="V1575" s="0"/>
      <c r="AH1575" s="49" t="n">
        <f aca="false">IF($G1575&lt;&gt;"",AG1575,"")</f>
        <v>0</v>
      </c>
      <c r="AI1575" s="169"/>
      <c r="AJ1575" s="170"/>
    </row>
    <row r="1576" customFormat="false" ht="13" hidden="true" customHeight="false" outlineLevel="0" collapsed="false">
      <c r="A1576" s="0"/>
      <c r="B1576" s="167" t="str">
        <f aca="false">IF(B1475&lt;&gt;"",B1475,"")</f>
        <v/>
      </c>
      <c r="C1576" s="116" t="str">
        <f aca="false">IF(C1475&lt;&gt;"",C1475,"")</f>
        <v/>
      </c>
      <c r="D1576" s="116" t="str">
        <f aca="false">IF(D1475&lt;&gt;"",D1475,"")</f>
        <v/>
      </c>
      <c r="E1576" s="116" t="str">
        <f aca="false">IF(E1475&lt;&gt;"",E1475,"")</f>
        <v/>
      </c>
      <c r="F1576" s="116" t="n">
        <v>16</v>
      </c>
      <c r="G1576" s="168" t="n">
        <f aca="false">G1475</f>
        <v>1</v>
      </c>
      <c r="H1576" s="49" t="n">
        <f aca="false">IF($G1576&lt;&gt;"",G1576,"")</f>
        <v>1</v>
      </c>
      <c r="I1576" s="169"/>
      <c r="J1576" s="170"/>
      <c r="K1576" s="171" t="str">
        <f aca="false">IF($B1576&lt;&gt;"",IF(I1576,(INDEX(P$1526:Q$1529,MATCH(H1576,P$1526:P$1529),2)/I1576)*1000,0),"")</f>
        <v/>
      </c>
      <c r="L1576" s="171" t="str">
        <f aca="false">IF(Q$11&lt;&gt;"",IF($B1576&lt;&gt;"",K1576-J1576,""),"")</f>
        <v/>
      </c>
      <c r="M1576" s="172" t="str">
        <f aca="false">IF(B1576&lt;&gt;"",RANK(L1576,L$1526:L$1625),"")</f>
        <v/>
      </c>
      <c r="N1576" s="172" t="str">
        <f aca="false">IF(B1576&lt;&gt;"",'Classement Général'!BP61,"")</f>
        <v/>
      </c>
      <c r="O1576" s="172" t="str">
        <f aca="false">IF(B162&lt;&gt;"",'Calculs (M1..M20)'!A64,"")</f>
        <v/>
      </c>
      <c r="P1576" s="0"/>
      <c r="Q1576" s="0"/>
      <c r="R1576" s="0"/>
      <c r="S1576" s="0"/>
      <c r="T1576" s="0"/>
      <c r="U1576" s="0"/>
      <c r="V1576" s="0"/>
      <c r="AH1576" s="49" t="n">
        <f aca="false">IF($G1576&lt;&gt;"",AG1576,"")</f>
        <v>0</v>
      </c>
      <c r="AI1576" s="169"/>
      <c r="AJ1576" s="170"/>
    </row>
    <row r="1577" customFormat="false" ht="13" hidden="true" customHeight="false" outlineLevel="0" collapsed="false">
      <c r="A1577" s="0"/>
      <c r="B1577" s="167" t="str">
        <f aca="false">IF(B1476&lt;&gt;"",B1476,"")</f>
        <v/>
      </c>
      <c r="C1577" s="116" t="str">
        <f aca="false">IF(C1476&lt;&gt;"",C1476,"")</f>
        <v/>
      </c>
      <c r="D1577" s="116" t="str">
        <f aca="false">IF(D1476&lt;&gt;"",D1476,"")</f>
        <v/>
      </c>
      <c r="E1577" s="116" t="str">
        <f aca="false">IF(E1476&lt;&gt;"",E1476,"")</f>
        <v/>
      </c>
      <c r="F1577" s="116" t="n">
        <v>16</v>
      </c>
      <c r="G1577" s="168" t="n">
        <f aca="false">G1476</f>
        <v>1</v>
      </c>
      <c r="H1577" s="49" t="n">
        <f aca="false">IF($G1577&lt;&gt;"",G1577,"")</f>
        <v>1</v>
      </c>
      <c r="I1577" s="169"/>
      <c r="J1577" s="170"/>
      <c r="K1577" s="171" t="str">
        <f aca="false">IF($B1577&lt;&gt;"",IF(I1577,(INDEX(P$1526:Q$1529,MATCH(H1577,P$1526:P$1529),2)/I1577)*1000,0),"")</f>
        <v/>
      </c>
      <c r="L1577" s="171" t="str">
        <f aca="false">IF(Q$11&lt;&gt;"",IF($B1577&lt;&gt;"",K1577-J1577,""),"")</f>
        <v/>
      </c>
      <c r="M1577" s="172" t="str">
        <f aca="false">IF(B1577&lt;&gt;"",RANK(L1577,L$1526:L$1625),"")</f>
        <v/>
      </c>
      <c r="N1577" s="172" t="str">
        <f aca="false">IF(B1577&lt;&gt;"",'Classement Général'!BP62,"")</f>
        <v/>
      </c>
      <c r="O1577" s="172" t="str">
        <f aca="false">IF(B163&lt;&gt;"",'Calculs (M1..M20)'!A65,"")</f>
        <v/>
      </c>
      <c r="P1577" s="0"/>
      <c r="Q1577" s="0"/>
      <c r="R1577" s="0"/>
      <c r="S1577" s="0"/>
      <c r="T1577" s="0"/>
      <c r="U1577" s="0"/>
      <c r="V1577" s="0"/>
      <c r="AH1577" s="49" t="n">
        <f aca="false">IF($G1577&lt;&gt;"",AG1577,"")</f>
        <v>0</v>
      </c>
      <c r="AI1577" s="169"/>
      <c r="AJ1577" s="170"/>
    </row>
    <row r="1578" customFormat="false" ht="13" hidden="true" customHeight="false" outlineLevel="0" collapsed="false">
      <c r="A1578" s="0"/>
      <c r="B1578" s="167" t="str">
        <f aca="false">IF(B1477&lt;&gt;"",B1477,"")</f>
        <v/>
      </c>
      <c r="C1578" s="116" t="str">
        <f aca="false">IF(C1477&lt;&gt;"",C1477,"")</f>
        <v/>
      </c>
      <c r="D1578" s="116" t="str">
        <f aca="false">IF(D1477&lt;&gt;"",D1477,"")</f>
        <v/>
      </c>
      <c r="E1578" s="116" t="str">
        <f aca="false">IF(E1477&lt;&gt;"",E1477,"")</f>
        <v/>
      </c>
      <c r="F1578" s="116" t="n">
        <v>16</v>
      </c>
      <c r="G1578" s="168" t="n">
        <f aca="false">G1477</f>
        <v>1</v>
      </c>
      <c r="H1578" s="49" t="n">
        <f aca="false">IF($G1578&lt;&gt;"",G1578,"")</f>
        <v>1</v>
      </c>
      <c r="I1578" s="169"/>
      <c r="J1578" s="170"/>
      <c r="K1578" s="171" t="str">
        <f aca="false">IF($B1578&lt;&gt;"",IF(I1578,(INDEX(P$1526:Q$1529,MATCH(H1578,P$1526:P$1529),2)/I1578)*1000,0),"")</f>
        <v/>
      </c>
      <c r="L1578" s="171" t="str">
        <f aca="false">IF(Q$11&lt;&gt;"",IF($B1578&lt;&gt;"",K1578-J1578,""),"")</f>
        <v/>
      </c>
      <c r="M1578" s="172" t="str">
        <f aca="false">IF(B1578&lt;&gt;"",RANK(L1578,L$1526:L$1625),"")</f>
        <v/>
      </c>
      <c r="N1578" s="172" t="str">
        <f aca="false">IF(B1578&lt;&gt;"",'Classement Général'!BP63,"")</f>
        <v/>
      </c>
      <c r="O1578" s="172" t="str">
        <f aca="false">IF(B164&lt;&gt;"",'Calculs (M1..M20)'!A66,"")</f>
        <v/>
      </c>
      <c r="P1578" s="0"/>
      <c r="Q1578" s="0"/>
      <c r="R1578" s="0"/>
      <c r="S1578" s="0"/>
      <c r="T1578" s="0"/>
      <c r="U1578" s="0"/>
      <c r="V1578" s="0"/>
      <c r="AH1578" s="49" t="n">
        <f aca="false">IF($G1578&lt;&gt;"",AG1578,"")</f>
        <v>0</v>
      </c>
      <c r="AI1578" s="169"/>
      <c r="AJ1578" s="170"/>
    </row>
    <row r="1579" customFormat="false" ht="13" hidden="true" customHeight="false" outlineLevel="0" collapsed="false">
      <c r="A1579" s="0"/>
      <c r="B1579" s="167" t="str">
        <f aca="false">IF(B1478&lt;&gt;"",B1478,"")</f>
        <v/>
      </c>
      <c r="C1579" s="116" t="str">
        <f aca="false">IF(C1478&lt;&gt;"",C1478,"")</f>
        <v/>
      </c>
      <c r="D1579" s="116" t="str">
        <f aca="false">IF(D1478&lt;&gt;"",D1478,"")</f>
        <v/>
      </c>
      <c r="E1579" s="116" t="str">
        <f aca="false">IF(E1478&lt;&gt;"",E1478,"")</f>
        <v/>
      </c>
      <c r="F1579" s="116" t="n">
        <v>16</v>
      </c>
      <c r="G1579" s="168" t="n">
        <f aca="false">G1478</f>
        <v>1</v>
      </c>
      <c r="H1579" s="49" t="n">
        <f aca="false">IF($G1579&lt;&gt;"",G1579,"")</f>
        <v>1</v>
      </c>
      <c r="I1579" s="169"/>
      <c r="J1579" s="170"/>
      <c r="K1579" s="171" t="str">
        <f aca="false">IF($B1579&lt;&gt;"",IF(I1579,(INDEX(P$1526:Q$1529,MATCH(H1579,P$1526:P$1529),2)/I1579)*1000,0),"")</f>
        <v/>
      </c>
      <c r="L1579" s="171" t="str">
        <f aca="false">IF(Q$11&lt;&gt;"",IF($B1579&lt;&gt;"",K1579-J1579,""),"")</f>
        <v/>
      </c>
      <c r="M1579" s="172" t="str">
        <f aca="false">IF(B1579&lt;&gt;"",RANK(L1579,L$1526:L$1625),"")</f>
        <v/>
      </c>
      <c r="N1579" s="172" t="str">
        <f aca="false">IF(B1579&lt;&gt;"",'Classement Général'!BP64,"")</f>
        <v/>
      </c>
      <c r="O1579" s="172" t="str">
        <f aca="false">IF(B165&lt;&gt;"",'Calculs (M1..M20)'!A67,"")</f>
        <v/>
      </c>
      <c r="P1579" s="0"/>
      <c r="Q1579" s="0"/>
      <c r="R1579" s="0"/>
      <c r="S1579" s="0"/>
      <c r="T1579" s="0"/>
      <c r="U1579" s="0"/>
      <c r="V1579" s="0"/>
      <c r="AH1579" s="49" t="n">
        <f aca="false">IF($G1579&lt;&gt;"",AG1579,"")</f>
        <v>0</v>
      </c>
      <c r="AI1579" s="169"/>
      <c r="AJ1579" s="170"/>
    </row>
    <row r="1580" customFormat="false" ht="13" hidden="true" customHeight="false" outlineLevel="0" collapsed="false">
      <c r="A1580" s="0"/>
      <c r="B1580" s="167" t="str">
        <f aca="false">IF(B1479&lt;&gt;"",B1479,"")</f>
        <v/>
      </c>
      <c r="C1580" s="116" t="str">
        <f aca="false">IF(C1479&lt;&gt;"",C1479,"")</f>
        <v/>
      </c>
      <c r="D1580" s="116" t="str">
        <f aca="false">IF(D1479&lt;&gt;"",D1479,"")</f>
        <v/>
      </c>
      <c r="E1580" s="116" t="str">
        <f aca="false">IF(E1479&lt;&gt;"",E1479,"")</f>
        <v/>
      </c>
      <c r="F1580" s="116" t="n">
        <v>16</v>
      </c>
      <c r="G1580" s="168" t="n">
        <f aca="false">G1479</f>
        <v>1</v>
      </c>
      <c r="H1580" s="49" t="n">
        <f aca="false">IF($G1580&lt;&gt;"",G1580,"")</f>
        <v>1</v>
      </c>
      <c r="I1580" s="169"/>
      <c r="J1580" s="170"/>
      <c r="K1580" s="171" t="str">
        <f aca="false">IF($B1580&lt;&gt;"",IF(I1580,(INDEX(P$1526:Q$1529,MATCH(H1580,P$1526:P$1529),2)/I1580)*1000,0),"")</f>
        <v/>
      </c>
      <c r="L1580" s="171" t="str">
        <f aca="false">IF(Q$11&lt;&gt;"",IF($B1580&lt;&gt;"",K1580-J1580,""),"")</f>
        <v/>
      </c>
      <c r="M1580" s="172" t="str">
        <f aca="false">IF(B1580&lt;&gt;"",RANK(L1580,L$1526:L$1625),"")</f>
        <v/>
      </c>
      <c r="N1580" s="172" t="str">
        <f aca="false">IF(B1580&lt;&gt;"",'Classement Général'!BP65,"")</f>
        <v/>
      </c>
      <c r="O1580" s="172" t="str">
        <f aca="false">IF(B166&lt;&gt;"",'Calculs (M1..M20)'!A68,"")</f>
        <v/>
      </c>
      <c r="P1580" s="0"/>
      <c r="Q1580" s="0"/>
      <c r="R1580" s="0"/>
      <c r="S1580" s="0"/>
      <c r="T1580" s="0"/>
      <c r="U1580" s="0"/>
      <c r="V1580" s="0"/>
      <c r="AH1580" s="49" t="n">
        <f aca="false">IF($G1580&lt;&gt;"",AG1580,"")</f>
        <v>0</v>
      </c>
      <c r="AI1580" s="169"/>
      <c r="AJ1580" s="170"/>
    </row>
    <row r="1581" customFormat="false" ht="13" hidden="true" customHeight="false" outlineLevel="0" collapsed="false">
      <c r="A1581" s="0"/>
      <c r="B1581" s="167" t="str">
        <f aca="false">IF(B1480&lt;&gt;"",B1480,"")</f>
        <v/>
      </c>
      <c r="C1581" s="116" t="str">
        <f aca="false">IF(C1480&lt;&gt;"",C1480,"")</f>
        <v/>
      </c>
      <c r="D1581" s="116" t="str">
        <f aca="false">IF(D1480&lt;&gt;"",D1480,"")</f>
        <v/>
      </c>
      <c r="E1581" s="116" t="str">
        <f aca="false">IF(E1480&lt;&gt;"",E1480,"")</f>
        <v/>
      </c>
      <c r="F1581" s="116" t="n">
        <v>16</v>
      </c>
      <c r="G1581" s="168" t="n">
        <f aca="false">G1480</f>
        <v>1</v>
      </c>
      <c r="H1581" s="49" t="n">
        <f aca="false">IF($G1581&lt;&gt;"",G1581,"")</f>
        <v>1</v>
      </c>
      <c r="I1581" s="169"/>
      <c r="J1581" s="170"/>
      <c r="K1581" s="171" t="str">
        <f aca="false">IF($B1581&lt;&gt;"",IF(I1581,(INDEX(P$1526:Q$1529,MATCH(H1581,P$1526:P$1529),2)/I1581)*1000,0),"")</f>
        <v/>
      </c>
      <c r="L1581" s="171" t="str">
        <f aca="false">IF(Q$11&lt;&gt;"",IF($B1581&lt;&gt;"",K1581-J1581,""),"")</f>
        <v/>
      </c>
      <c r="M1581" s="172" t="str">
        <f aca="false">IF(B1581&lt;&gt;"",RANK(L1581,L$1526:L$1625),"")</f>
        <v/>
      </c>
      <c r="N1581" s="172" t="str">
        <f aca="false">IF(B1581&lt;&gt;"",'Classement Général'!BP66,"")</f>
        <v/>
      </c>
      <c r="O1581" s="172" t="str">
        <f aca="false">IF(B167&lt;&gt;"",'Calculs (M1..M20)'!A69,"")</f>
        <v/>
      </c>
      <c r="P1581" s="0"/>
      <c r="Q1581" s="0"/>
      <c r="R1581" s="0"/>
      <c r="S1581" s="0"/>
      <c r="T1581" s="0"/>
      <c r="U1581" s="0"/>
      <c r="V1581" s="0"/>
      <c r="AH1581" s="49" t="n">
        <f aca="false">IF($G1581&lt;&gt;"",AG1581,"")</f>
        <v>0</v>
      </c>
      <c r="AI1581" s="169"/>
      <c r="AJ1581" s="170"/>
    </row>
    <row r="1582" customFormat="false" ht="13" hidden="true" customHeight="false" outlineLevel="0" collapsed="false">
      <c r="A1582" s="0"/>
      <c r="B1582" s="167" t="str">
        <f aca="false">IF(B1481&lt;&gt;"",B1481,"")</f>
        <v/>
      </c>
      <c r="C1582" s="116" t="str">
        <f aca="false">IF(C1481&lt;&gt;"",C1481,"")</f>
        <v/>
      </c>
      <c r="D1582" s="116" t="str">
        <f aca="false">IF(D1481&lt;&gt;"",D1481,"")</f>
        <v/>
      </c>
      <c r="E1582" s="116" t="str">
        <f aca="false">IF(E1481&lt;&gt;"",E1481,"")</f>
        <v/>
      </c>
      <c r="F1582" s="116" t="n">
        <v>16</v>
      </c>
      <c r="G1582" s="168" t="n">
        <f aca="false">G1481</f>
        <v>1</v>
      </c>
      <c r="H1582" s="49" t="n">
        <f aca="false">IF($G1582&lt;&gt;"",G1582,"")</f>
        <v>1</v>
      </c>
      <c r="I1582" s="169"/>
      <c r="J1582" s="170"/>
      <c r="K1582" s="171" t="str">
        <f aca="false">IF($B1582&lt;&gt;"",IF(I1582,(INDEX(P$1526:Q$1529,MATCH(H1582,P$1526:P$1529),2)/I1582)*1000,0),"")</f>
        <v/>
      </c>
      <c r="L1582" s="171" t="str">
        <f aca="false">IF(Q$11&lt;&gt;"",IF($B1582&lt;&gt;"",K1582-J1582,""),"")</f>
        <v/>
      </c>
      <c r="M1582" s="172" t="str">
        <f aca="false">IF(B1582&lt;&gt;"",RANK(L1582,L$1526:L$1625),"")</f>
        <v/>
      </c>
      <c r="N1582" s="172" t="str">
        <f aca="false">IF(B1582&lt;&gt;"",'Classement Général'!BP67,"")</f>
        <v/>
      </c>
      <c r="O1582" s="172" t="str">
        <f aca="false">IF(B168&lt;&gt;"",'Calculs (M1..M20)'!A70,"")</f>
        <v/>
      </c>
      <c r="P1582" s="0"/>
      <c r="Q1582" s="0"/>
      <c r="R1582" s="0"/>
      <c r="S1582" s="0"/>
      <c r="T1582" s="0"/>
      <c r="U1582" s="0"/>
      <c r="V1582" s="0"/>
      <c r="AH1582" s="49" t="n">
        <f aca="false">IF($G1582&lt;&gt;"",AG1582,"")</f>
        <v>0</v>
      </c>
      <c r="AI1582" s="169"/>
      <c r="AJ1582" s="170"/>
    </row>
    <row r="1583" customFormat="false" ht="13" hidden="true" customHeight="false" outlineLevel="0" collapsed="false">
      <c r="A1583" s="0"/>
      <c r="B1583" s="167" t="str">
        <f aca="false">IF(B1482&lt;&gt;"",B1482,"")</f>
        <v/>
      </c>
      <c r="C1583" s="116" t="str">
        <f aca="false">IF(C1482&lt;&gt;"",C1482,"")</f>
        <v/>
      </c>
      <c r="D1583" s="116" t="str">
        <f aca="false">IF(D1482&lt;&gt;"",D1482,"")</f>
        <v/>
      </c>
      <c r="E1583" s="116" t="str">
        <f aca="false">IF(E1482&lt;&gt;"",E1482,"")</f>
        <v/>
      </c>
      <c r="F1583" s="116" t="n">
        <v>16</v>
      </c>
      <c r="G1583" s="168" t="n">
        <f aca="false">G1482</f>
        <v>0</v>
      </c>
      <c r="H1583" s="49" t="n">
        <f aca="false">IF($G1583&lt;&gt;"",G1583,"")</f>
        <v>0</v>
      </c>
      <c r="I1583" s="169"/>
      <c r="J1583" s="170"/>
      <c r="K1583" s="171" t="str">
        <f aca="false">IF($B1583&lt;&gt;"",IF(I1583,(INDEX(P$1526:Q$1529,MATCH(H1583,P$1526:P$1529),2)/I1583)*1000,0),"")</f>
        <v/>
      </c>
      <c r="L1583" s="171" t="str">
        <f aca="false">IF(Q$11&lt;&gt;"",IF($B1583&lt;&gt;"",K1583-J1583,""),"")</f>
        <v/>
      </c>
      <c r="M1583" s="172" t="str">
        <f aca="false">IF(B1583&lt;&gt;"",RANK(L1583,L$1526:L$1625),"")</f>
        <v/>
      </c>
      <c r="N1583" s="172" t="str">
        <f aca="false">IF(B1583&lt;&gt;"",'Classement Général'!BP68,"")</f>
        <v/>
      </c>
      <c r="O1583" s="172" t="str">
        <f aca="false">IF(B169&lt;&gt;"",'Calculs (M1..M20)'!A71,"")</f>
        <v/>
      </c>
      <c r="P1583" s="0"/>
      <c r="Q1583" s="0"/>
      <c r="R1583" s="0"/>
      <c r="S1583" s="0"/>
      <c r="T1583" s="0"/>
      <c r="U1583" s="0"/>
      <c r="V1583" s="0"/>
      <c r="AH1583" s="49" t="n">
        <f aca="false">IF($G1583&lt;&gt;"",AG1583,"")</f>
        <v>0</v>
      </c>
      <c r="AI1583" s="169"/>
      <c r="AJ1583" s="170"/>
    </row>
    <row r="1584" customFormat="false" ht="13" hidden="true" customHeight="false" outlineLevel="0" collapsed="false">
      <c r="A1584" s="0"/>
      <c r="B1584" s="167" t="str">
        <f aca="false">IF(B1483&lt;&gt;"",B1483,"")</f>
        <v/>
      </c>
      <c r="C1584" s="116" t="str">
        <f aca="false">IF(C1483&lt;&gt;"",C1483,"")</f>
        <v/>
      </c>
      <c r="D1584" s="116" t="str">
        <f aca="false">IF(D1483&lt;&gt;"",D1483,"")</f>
        <v/>
      </c>
      <c r="E1584" s="116" t="str">
        <f aca="false">IF(E1483&lt;&gt;"",E1483,"")</f>
        <v/>
      </c>
      <c r="F1584" s="116" t="n">
        <v>16</v>
      </c>
      <c r="G1584" s="168" t="n">
        <f aca="false">G1483</f>
        <v>0</v>
      </c>
      <c r="H1584" s="49" t="n">
        <f aca="false">IF($G1584&lt;&gt;"",G1584,"")</f>
        <v>0</v>
      </c>
      <c r="I1584" s="169"/>
      <c r="J1584" s="170"/>
      <c r="K1584" s="171" t="str">
        <f aca="false">IF($B1584&lt;&gt;"",IF(I1584,(INDEX(P$1526:Q$1529,MATCH(H1584,P$1526:P$1529),2)/I1584)*1000,0),"")</f>
        <v/>
      </c>
      <c r="L1584" s="171" t="str">
        <f aca="false">IF(Q$11&lt;&gt;"",IF($B1584&lt;&gt;"",K1584-J1584,""),"")</f>
        <v/>
      </c>
      <c r="M1584" s="172" t="str">
        <f aca="false">IF(B1584&lt;&gt;"",RANK(L1584,L$1526:L$1625),"")</f>
        <v/>
      </c>
      <c r="N1584" s="172" t="str">
        <f aca="false">IF(B1584&lt;&gt;"",'Classement Général'!BP69,"")</f>
        <v/>
      </c>
      <c r="O1584" s="172" t="str">
        <f aca="false">IF(B170&lt;&gt;"",'Calculs (M1..M20)'!A72,"")</f>
        <v/>
      </c>
      <c r="P1584" s="0"/>
      <c r="Q1584" s="0"/>
      <c r="R1584" s="0"/>
      <c r="S1584" s="0"/>
      <c r="T1584" s="0"/>
      <c r="U1584" s="0"/>
      <c r="V1584" s="0"/>
      <c r="AH1584" s="49" t="n">
        <f aca="false">IF($G1584&lt;&gt;"",AG1584,"")</f>
        <v>0</v>
      </c>
      <c r="AI1584" s="169"/>
      <c r="AJ1584" s="170"/>
    </row>
    <row r="1585" customFormat="false" ht="13" hidden="true" customHeight="false" outlineLevel="0" collapsed="false">
      <c r="A1585" s="0"/>
      <c r="B1585" s="167" t="str">
        <f aca="false">IF(B1484&lt;&gt;"",B1484,"")</f>
        <v/>
      </c>
      <c r="C1585" s="116" t="str">
        <f aca="false">IF(C1484&lt;&gt;"",C1484,"")</f>
        <v/>
      </c>
      <c r="D1585" s="116" t="str">
        <f aca="false">IF(D1484&lt;&gt;"",D1484,"")</f>
        <v/>
      </c>
      <c r="E1585" s="116" t="str">
        <f aca="false">IF(E1484&lt;&gt;"",E1484,"")</f>
        <v/>
      </c>
      <c r="F1585" s="116" t="n">
        <v>16</v>
      </c>
      <c r="G1585" s="168" t="n">
        <f aca="false">G1484</f>
        <v>0</v>
      </c>
      <c r="H1585" s="49" t="n">
        <f aca="false">IF($G1585&lt;&gt;"",G1585,"")</f>
        <v>0</v>
      </c>
      <c r="I1585" s="169"/>
      <c r="J1585" s="170"/>
      <c r="K1585" s="171" t="str">
        <f aca="false">IF($B1585&lt;&gt;"",IF(I1585,(INDEX(P$1526:Q$1529,MATCH(H1585,P$1526:P$1529),2)/I1585)*1000,0),"")</f>
        <v/>
      </c>
      <c r="L1585" s="171" t="str">
        <f aca="false">IF(Q$11&lt;&gt;"",IF($B1585&lt;&gt;"",K1585-J1585,""),"")</f>
        <v/>
      </c>
      <c r="M1585" s="172" t="str">
        <f aca="false">IF(B1585&lt;&gt;"",RANK(L1585,L$1526:L$1625),"")</f>
        <v/>
      </c>
      <c r="N1585" s="172" t="str">
        <f aca="false">IF(B1585&lt;&gt;"",'Classement Général'!BP70,"")</f>
        <v/>
      </c>
      <c r="O1585" s="172" t="str">
        <f aca="false">IF(B171&lt;&gt;"",'Calculs (M1..M20)'!A73,"")</f>
        <v/>
      </c>
      <c r="P1585" s="0"/>
      <c r="Q1585" s="0"/>
      <c r="R1585" s="0"/>
      <c r="S1585" s="0"/>
      <c r="T1585" s="0"/>
      <c r="U1585" s="0"/>
      <c r="V1585" s="0"/>
      <c r="AH1585" s="49" t="n">
        <f aca="false">IF($G1585&lt;&gt;"",AG1585,"")</f>
        <v>0</v>
      </c>
      <c r="AI1585" s="169"/>
      <c r="AJ1585" s="170"/>
    </row>
    <row r="1586" customFormat="false" ht="13" hidden="true" customHeight="false" outlineLevel="0" collapsed="false">
      <c r="A1586" s="0"/>
      <c r="B1586" s="167" t="str">
        <f aca="false">IF(B1485&lt;&gt;"",B1485,"")</f>
        <v/>
      </c>
      <c r="C1586" s="116" t="str">
        <f aca="false">IF(C1485&lt;&gt;"",C1485,"")</f>
        <v/>
      </c>
      <c r="D1586" s="116" t="str">
        <f aca="false">IF(D1485&lt;&gt;"",D1485,"")</f>
        <v/>
      </c>
      <c r="E1586" s="116" t="str">
        <f aca="false">IF(E1485&lt;&gt;"",E1485,"")</f>
        <v/>
      </c>
      <c r="F1586" s="116" t="n">
        <v>16</v>
      </c>
      <c r="G1586" s="168" t="n">
        <f aca="false">G1485</f>
        <v>0</v>
      </c>
      <c r="H1586" s="49" t="n">
        <f aca="false">IF($G1586&lt;&gt;"",G1586,"")</f>
        <v>0</v>
      </c>
      <c r="I1586" s="169"/>
      <c r="J1586" s="170"/>
      <c r="K1586" s="171" t="str">
        <f aca="false">IF($B1586&lt;&gt;"",IF(I1586,(INDEX(P$1526:Q$1529,MATCH(H1586,P$1526:P$1529),2)/I1586)*1000,0),"")</f>
        <v/>
      </c>
      <c r="L1586" s="171" t="str">
        <f aca="false">IF(Q$11&lt;&gt;"",IF($B1586&lt;&gt;"",K1586-J1586,""),"")</f>
        <v/>
      </c>
      <c r="M1586" s="172" t="str">
        <f aca="false">IF(B1586&lt;&gt;"",RANK(L1586,L$1526:L$1625),"")</f>
        <v/>
      </c>
      <c r="N1586" s="172" t="str">
        <f aca="false">IF(B1586&lt;&gt;"",'Classement Général'!BP71,"")</f>
        <v/>
      </c>
      <c r="O1586" s="172" t="str">
        <f aca="false">IF(B172&lt;&gt;"",'Calculs (M1..M20)'!A74,"")</f>
        <v/>
      </c>
      <c r="P1586" s="0"/>
      <c r="Q1586" s="0"/>
      <c r="R1586" s="0"/>
      <c r="S1586" s="0"/>
      <c r="T1586" s="0"/>
      <c r="U1586" s="0"/>
      <c r="V1586" s="0"/>
      <c r="AH1586" s="49" t="n">
        <f aca="false">IF($G1586&lt;&gt;"",AG1586,"")</f>
        <v>0</v>
      </c>
      <c r="AI1586" s="169"/>
      <c r="AJ1586" s="170"/>
    </row>
    <row r="1587" customFormat="false" ht="13" hidden="true" customHeight="false" outlineLevel="0" collapsed="false">
      <c r="A1587" s="0"/>
      <c r="B1587" s="167" t="str">
        <f aca="false">IF(B1486&lt;&gt;"",B1486,"")</f>
        <v/>
      </c>
      <c r="C1587" s="116" t="str">
        <f aca="false">IF(C1486&lt;&gt;"",C1486,"")</f>
        <v/>
      </c>
      <c r="D1587" s="116" t="str">
        <f aca="false">IF(D1486&lt;&gt;"",D1486,"")</f>
        <v/>
      </c>
      <c r="E1587" s="116" t="str">
        <f aca="false">IF(E1486&lt;&gt;"",E1486,"")</f>
        <v/>
      </c>
      <c r="F1587" s="116" t="n">
        <v>16</v>
      </c>
      <c r="G1587" s="168" t="n">
        <f aca="false">G1486</f>
        <v>0</v>
      </c>
      <c r="H1587" s="49" t="n">
        <f aca="false">IF($G1587&lt;&gt;"",G1587,"")</f>
        <v>0</v>
      </c>
      <c r="I1587" s="169"/>
      <c r="J1587" s="170"/>
      <c r="K1587" s="171" t="str">
        <f aca="false">IF($B1587&lt;&gt;"",IF(I1587,(INDEX(P$1526:Q$1529,MATCH(H1587,P$1526:P$1529),2)/I1587)*1000,0),"")</f>
        <v/>
      </c>
      <c r="L1587" s="171" t="str">
        <f aca="false">IF(Q$11&lt;&gt;"",IF($B1587&lt;&gt;"",K1587-J1587,""),"")</f>
        <v/>
      </c>
      <c r="M1587" s="172" t="str">
        <f aca="false">IF(B1587&lt;&gt;"",RANK(L1587,L$1526:L$1625),"")</f>
        <v/>
      </c>
      <c r="N1587" s="172" t="str">
        <f aca="false">IF(B1587&lt;&gt;"",'Classement Général'!BP72,"")</f>
        <v/>
      </c>
      <c r="O1587" s="172" t="str">
        <f aca="false">IF(B173&lt;&gt;"",'Calculs (M1..M20)'!A75,"")</f>
        <v/>
      </c>
      <c r="P1587" s="0"/>
      <c r="Q1587" s="0"/>
      <c r="R1587" s="0"/>
      <c r="S1587" s="0"/>
      <c r="T1587" s="0"/>
      <c r="U1587" s="0"/>
      <c r="V1587" s="0"/>
      <c r="AH1587" s="49" t="n">
        <f aca="false">IF($G1587&lt;&gt;"",AG1587,"")</f>
        <v>0</v>
      </c>
      <c r="AI1587" s="169"/>
      <c r="AJ1587" s="170"/>
    </row>
    <row r="1588" customFormat="false" ht="13" hidden="true" customHeight="false" outlineLevel="0" collapsed="false">
      <c r="A1588" s="0"/>
      <c r="B1588" s="167" t="str">
        <f aca="false">IF(B1487&lt;&gt;"",B1487,"")</f>
        <v/>
      </c>
      <c r="C1588" s="116" t="str">
        <f aca="false">IF(C1487&lt;&gt;"",C1487,"")</f>
        <v/>
      </c>
      <c r="D1588" s="116" t="str">
        <f aca="false">IF(D1487&lt;&gt;"",D1487,"")</f>
        <v/>
      </c>
      <c r="E1588" s="116" t="str">
        <f aca="false">IF(E1487&lt;&gt;"",E1487,"")</f>
        <v/>
      </c>
      <c r="F1588" s="116" t="n">
        <v>16</v>
      </c>
      <c r="G1588" s="168" t="n">
        <f aca="false">G1487</f>
        <v>0</v>
      </c>
      <c r="H1588" s="49" t="n">
        <f aca="false">IF($G1588&lt;&gt;"",G1588,"")</f>
        <v>0</v>
      </c>
      <c r="I1588" s="169"/>
      <c r="J1588" s="170"/>
      <c r="K1588" s="171" t="str">
        <f aca="false">IF($B1588&lt;&gt;"",IF(I1588,(INDEX(P$1526:Q$1529,MATCH(H1588,P$1526:P$1529),2)/I1588)*1000,0),"")</f>
        <v/>
      </c>
      <c r="L1588" s="171" t="str">
        <f aca="false">IF(Q$11&lt;&gt;"",IF($B1588&lt;&gt;"",K1588-J1588,""),"")</f>
        <v/>
      </c>
      <c r="M1588" s="172" t="str">
        <f aca="false">IF(B1588&lt;&gt;"",RANK(L1588,L$1526:L$1625),"")</f>
        <v/>
      </c>
      <c r="N1588" s="172" t="str">
        <f aca="false">IF(B1588&lt;&gt;"",'Classement Général'!BP73,"")</f>
        <v/>
      </c>
      <c r="O1588" s="172" t="str">
        <f aca="false">IF(B174&lt;&gt;"",'Calculs (M1..M20)'!A76,"")</f>
        <v/>
      </c>
      <c r="P1588" s="0"/>
      <c r="Q1588" s="0"/>
      <c r="R1588" s="0"/>
      <c r="S1588" s="0"/>
      <c r="T1588" s="0"/>
      <c r="U1588" s="0"/>
      <c r="V1588" s="0"/>
      <c r="AH1588" s="49" t="n">
        <f aca="false">IF($G1588&lt;&gt;"",AG1588,"")</f>
        <v>0</v>
      </c>
      <c r="AI1588" s="169"/>
      <c r="AJ1588" s="170"/>
    </row>
    <row r="1589" customFormat="false" ht="13" hidden="true" customHeight="false" outlineLevel="0" collapsed="false">
      <c r="A1589" s="0"/>
      <c r="B1589" s="167" t="str">
        <f aca="false">IF(B1488&lt;&gt;"",B1488,"")</f>
        <v/>
      </c>
      <c r="C1589" s="116" t="str">
        <f aca="false">IF(C1488&lt;&gt;"",C1488,"")</f>
        <v/>
      </c>
      <c r="D1589" s="116" t="str">
        <f aca="false">IF(D1488&lt;&gt;"",D1488,"")</f>
        <v/>
      </c>
      <c r="E1589" s="116" t="str">
        <f aca="false">IF(E1488&lt;&gt;"",E1488,"")</f>
        <v/>
      </c>
      <c r="F1589" s="116" t="n">
        <v>16</v>
      </c>
      <c r="G1589" s="168" t="n">
        <f aca="false">G1488</f>
        <v>0</v>
      </c>
      <c r="H1589" s="49" t="n">
        <f aca="false">IF($G1589&lt;&gt;"",G1589,"")</f>
        <v>0</v>
      </c>
      <c r="I1589" s="169"/>
      <c r="J1589" s="170"/>
      <c r="K1589" s="171" t="str">
        <f aca="false">IF($B1589&lt;&gt;"",IF(I1589,(INDEX(P$1526:Q$1529,MATCH(H1589,P$1526:P$1529),2)/I1589)*1000,0),"")</f>
        <v/>
      </c>
      <c r="L1589" s="171" t="str">
        <f aca="false">IF(Q$11&lt;&gt;"",IF($B1589&lt;&gt;"",K1589-J1589,""),"")</f>
        <v/>
      </c>
      <c r="M1589" s="172" t="str">
        <f aca="false">IF(B1589&lt;&gt;"",RANK(L1589,L$1526:L$1625),"")</f>
        <v/>
      </c>
      <c r="N1589" s="172" t="str">
        <f aca="false">IF(B1589&lt;&gt;"",'Classement Général'!BP74,"")</f>
        <v/>
      </c>
      <c r="O1589" s="172" t="str">
        <f aca="false">IF(B175&lt;&gt;"",'Calculs (M1..M20)'!A77,"")</f>
        <v/>
      </c>
      <c r="P1589" s="0"/>
      <c r="Q1589" s="0"/>
      <c r="R1589" s="0"/>
      <c r="S1589" s="0"/>
      <c r="T1589" s="0"/>
      <c r="U1589" s="0"/>
      <c r="V1589" s="0"/>
      <c r="AH1589" s="49" t="n">
        <f aca="false">IF($G1589&lt;&gt;"",AG1589,"")</f>
        <v>0</v>
      </c>
      <c r="AI1589" s="169"/>
      <c r="AJ1589" s="170"/>
    </row>
    <row r="1590" customFormat="false" ht="13" hidden="true" customHeight="false" outlineLevel="0" collapsed="false">
      <c r="A1590" s="0"/>
      <c r="B1590" s="167" t="str">
        <f aca="false">IF(B1489&lt;&gt;"",B1489,"")</f>
        <v/>
      </c>
      <c r="C1590" s="116" t="str">
        <f aca="false">IF(C1489&lt;&gt;"",C1489,"")</f>
        <v/>
      </c>
      <c r="D1590" s="116" t="str">
        <f aca="false">IF(D1489&lt;&gt;"",D1489,"")</f>
        <v/>
      </c>
      <c r="E1590" s="116" t="str">
        <f aca="false">IF(E1489&lt;&gt;"",E1489,"")</f>
        <v/>
      </c>
      <c r="F1590" s="116" t="n">
        <v>16</v>
      </c>
      <c r="G1590" s="168" t="n">
        <f aca="false">G1489</f>
        <v>0</v>
      </c>
      <c r="H1590" s="49" t="n">
        <f aca="false">IF($G1590&lt;&gt;"",G1590,"")</f>
        <v>0</v>
      </c>
      <c r="I1590" s="169"/>
      <c r="J1590" s="170"/>
      <c r="K1590" s="171" t="str">
        <f aca="false">IF($B1590&lt;&gt;"",IF(I1590,(INDEX(P$1526:Q$1529,MATCH(H1590,P$1526:P$1529),2)/I1590)*1000,0),"")</f>
        <v/>
      </c>
      <c r="L1590" s="171" t="str">
        <f aca="false">IF(Q$11&lt;&gt;"",IF($B1590&lt;&gt;"",K1590-J1590,""),"")</f>
        <v/>
      </c>
      <c r="M1590" s="172" t="str">
        <f aca="false">IF(B1590&lt;&gt;"",RANK(L1590,L$1526:L$1625),"")</f>
        <v/>
      </c>
      <c r="N1590" s="172" t="str">
        <f aca="false">IF(B1590&lt;&gt;"",'Classement Général'!BP75,"")</f>
        <v/>
      </c>
      <c r="O1590" s="172" t="str">
        <f aca="false">IF(B176&lt;&gt;"",'Calculs (M1..M20)'!A78,"")</f>
        <v/>
      </c>
      <c r="P1590" s="0"/>
      <c r="Q1590" s="0"/>
      <c r="R1590" s="0"/>
      <c r="S1590" s="0"/>
      <c r="T1590" s="0"/>
      <c r="U1590" s="0"/>
      <c r="V1590" s="0"/>
      <c r="AH1590" s="49" t="n">
        <f aca="false">IF($G1590&lt;&gt;"",AG1590,"")</f>
        <v>0</v>
      </c>
      <c r="AI1590" s="169"/>
      <c r="AJ1590" s="170"/>
    </row>
    <row r="1591" customFormat="false" ht="13" hidden="true" customHeight="false" outlineLevel="0" collapsed="false">
      <c r="A1591" s="0"/>
      <c r="B1591" s="167" t="str">
        <f aca="false">IF(B1490&lt;&gt;"",B1490,"")</f>
        <v/>
      </c>
      <c r="C1591" s="116" t="str">
        <f aca="false">IF(C1490&lt;&gt;"",C1490,"")</f>
        <v/>
      </c>
      <c r="D1591" s="116" t="str">
        <f aca="false">IF(D1490&lt;&gt;"",D1490,"")</f>
        <v/>
      </c>
      <c r="E1591" s="116" t="str">
        <f aca="false">IF(E1490&lt;&gt;"",E1490,"")</f>
        <v/>
      </c>
      <c r="F1591" s="116" t="n">
        <v>16</v>
      </c>
      <c r="G1591" s="168" t="n">
        <f aca="false">G1490</f>
        <v>0</v>
      </c>
      <c r="H1591" s="49" t="n">
        <f aca="false">IF($G1591&lt;&gt;"",G1591,"")</f>
        <v>0</v>
      </c>
      <c r="I1591" s="169"/>
      <c r="J1591" s="170"/>
      <c r="K1591" s="171" t="str">
        <f aca="false">IF($B1591&lt;&gt;"",IF(I1591,(INDEX(P$1526:Q$1529,MATCH(H1591,P$1526:P$1529),2)/I1591)*1000,0),"")</f>
        <v/>
      </c>
      <c r="L1591" s="171" t="str">
        <f aca="false">IF(Q$11&lt;&gt;"",IF($B1591&lt;&gt;"",K1591-J1591,""),"")</f>
        <v/>
      </c>
      <c r="M1591" s="172" t="str">
        <f aca="false">IF(B1591&lt;&gt;"",RANK(L1591,L$1526:L$1625),"")</f>
        <v/>
      </c>
      <c r="N1591" s="172" t="str">
        <f aca="false">IF(B1591&lt;&gt;"",'Classement Général'!BP76,"")</f>
        <v/>
      </c>
      <c r="O1591" s="172" t="str">
        <f aca="false">IF(B177&lt;&gt;"",'Calculs (M1..M20)'!A79,"")</f>
        <v/>
      </c>
      <c r="P1591" s="0"/>
      <c r="Q1591" s="0"/>
      <c r="R1591" s="0"/>
      <c r="S1591" s="0"/>
      <c r="T1591" s="0"/>
      <c r="U1591" s="0"/>
      <c r="V1591" s="0"/>
      <c r="AH1591" s="49" t="n">
        <f aca="false">IF($G1591&lt;&gt;"",AG1591,"")</f>
        <v>0</v>
      </c>
      <c r="AI1591" s="169"/>
      <c r="AJ1591" s="170"/>
    </row>
    <row r="1592" customFormat="false" ht="13" hidden="true" customHeight="false" outlineLevel="0" collapsed="false">
      <c r="A1592" s="0"/>
      <c r="B1592" s="167" t="str">
        <f aca="false">IF(B1491&lt;&gt;"",B1491,"")</f>
        <v/>
      </c>
      <c r="C1592" s="116" t="str">
        <f aca="false">IF(C1491&lt;&gt;"",C1491,"")</f>
        <v/>
      </c>
      <c r="D1592" s="116" t="str">
        <f aca="false">IF(D1491&lt;&gt;"",D1491,"")</f>
        <v/>
      </c>
      <c r="E1592" s="116" t="str">
        <f aca="false">IF(E1491&lt;&gt;"",E1491,"")</f>
        <v/>
      </c>
      <c r="F1592" s="116" t="n">
        <v>16</v>
      </c>
      <c r="G1592" s="168" t="n">
        <f aca="false">G1491</f>
        <v>0</v>
      </c>
      <c r="H1592" s="49" t="n">
        <f aca="false">IF($G1592&lt;&gt;"",G1592,"")</f>
        <v>0</v>
      </c>
      <c r="I1592" s="169"/>
      <c r="J1592" s="170"/>
      <c r="K1592" s="171" t="str">
        <f aca="false">IF($B1592&lt;&gt;"",IF(I1592,(INDEX(P$1526:Q$1529,MATCH(H1592,P$1526:P$1529),2)/I1592)*1000,0),"")</f>
        <v/>
      </c>
      <c r="L1592" s="171" t="str">
        <f aca="false">IF(Q$11&lt;&gt;"",IF($B1592&lt;&gt;"",K1592-J1592,""),"")</f>
        <v/>
      </c>
      <c r="M1592" s="172" t="str">
        <f aca="false">IF(B1592&lt;&gt;"",RANK(L1592,L$1526:L$1625),"")</f>
        <v/>
      </c>
      <c r="N1592" s="172" t="str">
        <f aca="false">IF(B1592&lt;&gt;"",'Classement Général'!BP77,"")</f>
        <v/>
      </c>
      <c r="O1592" s="172" t="str">
        <f aca="false">IF(B178&lt;&gt;"",'Calculs (M1..M20)'!A80,"")</f>
        <v/>
      </c>
      <c r="P1592" s="0"/>
      <c r="Q1592" s="0"/>
      <c r="R1592" s="0"/>
      <c r="S1592" s="0"/>
      <c r="T1592" s="0"/>
      <c r="U1592" s="0"/>
      <c r="V1592" s="0"/>
      <c r="AH1592" s="49" t="n">
        <f aca="false">IF($G1592&lt;&gt;"",AG1592,"")</f>
        <v>0</v>
      </c>
      <c r="AI1592" s="169"/>
      <c r="AJ1592" s="170"/>
    </row>
    <row r="1593" customFormat="false" ht="13" hidden="true" customHeight="false" outlineLevel="0" collapsed="false">
      <c r="A1593" s="0"/>
      <c r="B1593" s="167" t="str">
        <f aca="false">IF(B1492&lt;&gt;"",B1492,"")</f>
        <v/>
      </c>
      <c r="C1593" s="116" t="str">
        <f aca="false">IF(C1492&lt;&gt;"",C1492,"")</f>
        <v/>
      </c>
      <c r="D1593" s="116" t="str">
        <f aca="false">IF(D1492&lt;&gt;"",D1492,"")</f>
        <v/>
      </c>
      <c r="E1593" s="116" t="str">
        <f aca="false">IF(E1492&lt;&gt;"",E1492,"")</f>
        <v/>
      </c>
      <c r="F1593" s="116" t="n">
        <v>16</v>
      </c>
      <c r="G1593" s="168" t="n">
        <f aca="false">G1492</f>
        <v>0</v>
      </c>
      <c r="H1593" s="49" t="n">
        <f aca="false">IF($G1593&lt;&gt;"",G1593,"")</f>
        <v>0</v>
      </c>
      <c r="I1593" s="169"/>
      <c r="J1593" s="170"/>
      <c r="K1593" s="171" t="str">
        <f aca="false">IF($B1593&lt;&gt;"",IF(I1593,(INDEX(P$1526:Q$1529,MATCH(H1593,P$1526:P$1529),2)/I1593)*1000,0),"")</f>
        <v/>
      </c>
      <c r="L1593" s="171" t="str">
        <f aca="false">IF(Q$11&lt;&gt;"",IF($B1593&lt;&gt;"",K1593-J1593,""),"")</f>
        <v/>
      </c>
      <c r="M1593" s="172" t="str">
        <f aca="false">IF(B1593&lt;&gt;"",RANK(L1593,L$1526:L$1625),"")</f>
        <v/>
      </c>
      <c r="N1593" s="172" t="str">
        <f aca="false">IF(B1593&lt;&gt;"",'Classement Général'!BP78,"")</f>
        <v/>
      </c>
      <c r="O1593" s="172" t="str">
        <f aca="false">IF(B179&lt;&gt;"",'Calculs (M1..M20)'!A81,"")</f>
        <v/>
      </c>
      <c r="P1593" s="0"/>
      <c r="Q1593" s="0"/>
      <c r="R1593" s="0"/>
      <c r="S1593" s="0"/>
      <c r="T1593" s="0"/>
      <c r="U1593" s="0"/>
      <c r="V1593" s="0"/>
      <c r="AH1593" s="49" t="n">
        <f aca="false">IF($G1593&lt;&gt;"",AG1593,"")</f>
        <v>0</v>
      </c>
      <c r="AI1593" s="169"/>
      <c r="AJ1593" s="170"/>
    </row>
    <row r="1594" customFormat="false" ht="13" hidden="true" customHeight="false" outlineLevel="0" collapsed="false">
      <c r="A1594" s="0"/>
      <c r="B1594" s="167" t="str">
        <f aca="false">IF(B1493&lt;&gt;"",B1493,"")</f>
        <v/>
      </c>
      <c r="C1594" s="116" t="str">
        <f aca="false">IF(C1493&lt;&gt;"",C1493,"")</f>
        <v/>
      </c>
      <c r="D1594" s="116" t="str">
        <f aca="false">IF(D1493&lt;&gt;"",D1493,"")</f>
        <v/>
      </c>
      <c r="E1594" s="116" t="str">
        <f aca="false">IF(E1493&lt;&gt;"",E1493,"")</f>
        <v/>
      </c>
      <c r="F1594" s="116" t="n">
        <v>16</v>
      </c>
      <c r="G1594" s="168" t="n">
        <f aca="false">G1493</f>
        <v>0</v>
      </c>
      <c r="H1594" s="49" t="n">
        <f aca="false">IF($G1594&lt;&gt;"",G1594,"")</f>
        <v>0</v>
      </c>
      <c r="I1594" s="169"/>
      <c r="J1594" s="170"/>
      <c r="K1594" s="171" t="str">
        <f aca="false">IF($B1594&lt;&gt;"",IF(I1594,(INDEX(P$1526:Q$1529,MATCH(H1594,P$1526:P$1529),2)/I1594)*1000,0),"")</f>
        <v/>
      </c>
      <c r="L1594" s="171" t="str">
        <f aca="false">IF(Q$11&lt;&gt;"",IF($B1594&lt;&gt;"",K1594-J1594,""),"")</f>
        <v/>
      </c>
      <c r="M1594" s="172" t="str">
        <f aca="false">IF(B1594&lt;&gt;"",RANK(L1594,L$1526:L$1625),"")</f>
        <v/>
      </c>
      <c r="N1594" s="172" t="str">
        <f aca="false">IF(B1594&lt;&gt;"",'Classement Général'!BP79,"")</f>
        <v/>
      </c>
      <c r="O1594" s="172" t="str">
        <f aca="false">IF(B180&lt;&gt;"",'Calculs (M1..M20)'!A82,"")</f>
        <v/>
      </c>
      <c r="P1594" s="0"/>
      <c r="Q1594" s="0"/>
      <c r="R1594" s="0"/>
      <c r="S1594" s="0"/>
      <c r="T1594" s="0"/>
      <c r="U1594" s="0"/>
      <c r="V1594" s="0"/>
      <c r="AH1594" s="49" t="n">
        <f aca="false">IF($G1594&lt;&gt;"",AG1594,"")</f>
        <v>0</v>
      </c>
      <c r="AI1594" s="169"/>
      <c r="AJ1594" s="170"/>
    </row>
    <row r="1595" customFormat="false" ht="13" hidden="true" customHeight="false" outlineLevel="0" collapsed="false">
      <c r="A1595" s="0"/>
      <c r="B1595" s="167" t="str">
        <f aca="false">IF(B1494&lt;&gt;"",B1494,"")</f>
        <v/>
      </c>
      <c r="C1595" s="116" t="str">
        <f aca="false">IF(C1494&lt;&gt;"",C1494,"")</f>
        <v/>
      </c>
      <c r="D1595" s="116" t="str">
        <f aca="false">IF(D1494&lt;&gt;"",D1494,"")</f>
        <v/>
      </c>
      <c r="E1595" s="116" t="str">
        <f aca="false">IF(E1494&lt;&gt;"",E1494,"")</f>
        <v/>
      </c>
      <c r="F1595" s="116" t="n">
        <v>16</v>
      </c>
      <c r="G1595" s="168" t="n">
        <f aca="false">G1494</f>
        <v>0</v>
      </c>
      <c r="H1595" s="49" t="n">
        <f aca="false">IF($G1595&lt;&gt;"",G1595,"")</f>
        <v>0</v>
      </c>
      <c r="I1595" s="169"/>
      <c r="J1595" s="170"/>
      <c r="K1595" s="171" t="str">
        <f aca="false">IF($B1595&lt;&gt;"",IF(I1595,(INDEX(P$1526:Q$1529,MATCH(H1595,P$1526:P$1529),2)/I1595)*1000,0),"")</f>
        <v/>
      </c>
      <c r="L1595" s="171" t="str">
        <f aca="false">IF(Q$11&lt;&gt;"",IF($B1595&lt;&gt;"",K1595-J1595,""),"")</f>
        <v/>
      </c>
      <c r="M1595" s="172" t="str">
        <f aca="false">IF(B1595&lt;&gt;"",RANK(L1595,L$1526:L$1625),"")</f>
        <v/>
      </c>
      <c r="N1595" s="172" t="str">
        <f aca="false">IF(B1595&lt;&gt;"",'Classement Général'!BP80,"")</f>
        <v/>
      </c>
      <c r="O1595" s="172" t="str">
        <f aca="false">IF(B181&lt;&gt;"",'Calculs (M1..M20)'!A83,"")</f>
        <v/>
      </c>
      <c r="P1595" s="0"/>
      <c r="Q1595" s="0"/>
      <c r="R1595" s="0"/>
      <c r="S1595" s="0"/>
      <c r="T1595" s="0"/>
      <c r="U1595" s="0"/>
      <c r="V1595" s="0"/>
      <c r="AH1595" s="49" t="n">
        <f aca="false">IF($G1595&lt;&gt;"",AG1595,"")</f>
        <v>0</v>
      </c>
      <c r="AI1595" s="169"/>
      <c r="AJ1595" s="170"/>
    </row>
    <row r="1596" customFormat="false" ht="13" hidden="true" customHeight="false" outlineLevel="0" collapsed="false">
      <c r="A1596" s="0"/>
      <c r="B1596" s="167" t="str">
        <f aca="false">IF(B1495&lt;&gt;"",B1495,"")</f>
        <v/>
      </c>
      <c r="C1596" s="116" t="str">
        <f aca="false">IF(C1495&lt;&gt;"",C1495,"")</f>
        <v/>
      </c>
      <c r="D1596" s="116" t="str">
        <f aca="false">IF(D1495&lt;&gt;"",D1495,"")</f>
        <v/>
      </c>
      <c r="E1596" s="116" t="str">
        <f aca="false">IF(E1495&lt;&gt;"",E1495,"")</f>
        <v/>
      </c>
      <c r="F1596" s="116" t="n">
        <v>16</v>
      </c>
      <c r="G1596" s="168" t="n">
        <f aca="false">G1495</f>
        <v>0</v>
      </c>
      <c r="H1596" s="49" t="n">
        <f aca="false">IF($G1596&lt;&gt;"",G1596,"")</f>
        <v>0</v>
      </c>
      <c r="I1596" s="169"/>
      <c r="J1596" s="170"/>
      <c r="K1596" s="171" t="str">
        <f aca="false">IF($B1596&lt;&gt;"",IF(I1596,(INDEX(P$1526:Q$1529,MATCH(H1596,P$1526:P$1529),2)/I1596)*1000,0),"")</f>
        <v/>
      </c>
      <c r="L1596" s="171" t="str">
        <f aca="false">IF(Q$11&lt;&gt;"",IF($B1596&lt;&gt;"",K1596-J1596,""),"")</f>
        <v/>
      </c>
      <c r="M1596" s="172" t="str">
        <f aca="false">IF(B1596&lt;&gt;"",RANK(L1596,L$1526:L$1625),"")</f>
        <v/>
      </c>
      <c r="N1596" s="172" t="str">
        <f aca="false">IF(B1596&lt;&gt;"",'Classement Général'!BP81,"")</f>
        <v/>
      </c>
      <c r="O1596" s="172" t="str">
        <f aca="false">IF(B182&lt;&gt;"",'Calculs (M1..M20)'!A84,"")</f>
        <v/>
      </c>
      <c r="P1596" s="0"/>
      <c r="Q1596" s="0"/>
      <c r="R1596" s="0"/>
      <c r="S1596" s="0"/>
      <c r="T1596" s="0"/>
      <c r="U1596" s="0"/>
      <c r="V1596" s="0"/>
      <c r="AH1596" s="49" t="n">
        <f aca="false">IF($G1596&lt;&gt;"",AG1596,"")</f>
        <v>0</v>
      </c>
      <c r="AI1596" s="169"/>
      <c r="AJ1596" s="170"/>
    </row>
    <row r="1597" customFormat="false" ht="13" hidden="true" customHeight="false" outlineLevel="0" collapsed="false">
      <c r="A1597" s="0"/>
      <c r="B1597" s="167" t="str">
        <f aca="false">IF(B1496&lt;&gt;"",B1496,"")</f>
        <v/>
      </c>
      <c r="C1597" s="116" t="str">
        <f aca="false">IF(C1496&lt;&gt;"",C1496,"")</f>
        <v/>
      </c>
      <c r="D1597" s="116" t="str">
        <f aca="false">IF(D1496&lt;&gt;"",D1496,"")</f>
        <v/>
      </c>
      <c r="E1597" s="116" t="str">
        <f aca="false">IF(E1496&lt;&gt;"",E1496,"")</f>
        <v/>
      </c>
      <c r="F1597" s="116" t="n">
        <v>16</v>
      </c>
      <c r="G1597" s="168" t="n">
        <f aca="false">G1496</f>
        <v>0</v>
      </c>
      <c r="H1597" s="49" t="n">
        <f aca="false">IF($G1597&lt;&gt;"",G1597,"")</f>
        <v>0</v>
      </c>
      <c r="I1597" s="169"/>
      <c r="J1597" s="170"/>
      <c r="K1597" s="171" t="str">
        <f aca="false">IF($B1597&lt;&gt;"",IF(I1597,(INDEX(P$1526:Q$1529,MATCH(H1597,P$1526:P$1529),2)/I1597)*1000,0),"")</f>
        <v/>
      </c>
      <c r="L1597" s="171" t="str">
        <f aca="false">IF(Q$11&lt;&gt;"",IF($B1597&lt;&gt;"",K1597-J1597,""),"")</f>
        <v/>
      </c>
      <c r="M1597" s="172" t="str">
        <f aca="false">IF(B1597&lt;&gt;"",RANK(L1597,L$1526:L$1625),"")</f>
        <v/>
      </c>
      <c r="N1597" s="172" t="str">
        <f aca="false">IF(B1597&lt;&gt;"",'Classement Général'!BP82,"")</f>
        <v/>
      </c>
      <c r="O1597" s="172" t="str">
        <f aca="false">IF(B183&lt;&gt;"",'Calculs (M1..M20)'!A85,"")</f>
        <v/>
      </c>
      <c r="P1597" s="0"/>
      <c r="Q1597" s="0"/>
      <c r="R1597" s="0"/>
      <c r="S1597" s="0"/>
      <c r="T1597" s="0"/>
      <c r="U1597" s="0"/>
      <c r="V1597" s="0"/>
      <c r="AH1597" s="49" t="n">
        <f aca="false">IF($G1597&lt;&gt;"",AG1597,"")</f>
        <v>0</v>
      </c>
      <c r="AI1597" s="169"/>
      <c r="AJ1597" s="170"/>
    </row>
    <row r="1598" customFormat="false" ht="13" hidden="true" customHeight="false" outlineLevel="0" collapsed="false">
      <c r="A1598" s="0"/>
      <c r="B1598" s="167" t="str">
        <f aca="false">IF(B1497&lt;&gt;"",B1497,"")</f>
        <v/>
      </c>
      <c r="C1598" s="116" t="str">
        <f aca="false">IF(C1497&lt;&gt;"",C1497,"")</f>
        <v/>
      </c>
      <c r="D1598" s="116" t="str">
        <f aca="false">IF(D1497&lt;&gt;"",D1497,"")</f>
        <v/>
      </c>
      <c r="E1598" s="116" t="str">
        <f aca="false">IF(E1497&lt;&gt;"",E1497,"")</f>
        <v/>
      </c>
      <c r="F1598" s="116" t="n">
        <v>16</v>
      </c>
      <c r="G1598" s="168" t="n">
        <f aca="false">G1497</f>
        <v>0</v>
      </c>
      <c r="H1598" s="49" t="n">
        <f aca="false">IF($G1598&lt;&gt;"",G1598,"")</f>
        <v>0</v>
      </c>
      <c r="I1598" s="169"/>
      <c r="J1598" s="170"/>
      <c r="K1598" s="171" t="str">
        <f aca="false">IF($B1598&lt;&gt;"",IF(I1598,(INDEX(P$1526:Q$1529,MATCH(H1598,P$1526:P$1529),2)/I1598)*1000,0),"")</f>
        <v/>
      </c>
      <c r="L1598" s="171" t="str">
        <f aca="false">IF(Q$11&lt;&gt;"",IF($B1598&lt;&gt;"",K1598-J1598,""),"")</f>
        <v/>
      </c>
      <c r="M1598" s="172" t="str">
        <f aca="false">IF(B1598&lt;&gt;"",RANK(L1598,L$1526:L$1625),"")</f>
        <v/>
      </c>
      <c r="N1598" s="172" t="str">
        <f aca="false">IF(B1598&lt;&gt;"",'Classement Général'!BP83,"")</f>
        <v/>
      </c>
      <c r="O1598" s="172" t="str">
        <f aca="false">IF(B184&lt;&gt;"",'Calculs (M1..M20)'!A86,"")</f>
        <v/>
      </c>
      <c r="P1598" s="0"/>
      <c r="Q1598" s="0"/>
      <c r="R1598" s="0"/>
      <c r="S1598" s="0"/>
      <c r="T1598" s="0"/>
      <c r="U1598" s="0"/>
      <c r="V1598" s="0"/>
      <c r="AH1598" s="49" t="n">
        <f aca="false">IF($G1598&lt;&gt;"",AG1598,"")</f>
        <v>0</v>
      </c>
      <c r="AI1598" s="169"/>
      <c r="AJ1598" s="170"/>
    </row>
    <row r="1599" customFormat="false" ht="13" hidden="true" customHeight="false" outlineLevel="0" collapsed="false">
      <c r="A1599" s="0"/>
      <c r="B1599" s="167" t="str">
        <f aca="false">IF(B1498&lt;&gt;"",B1498,"")</f>
        <v/>
      </c>
      <c r="C1599" s="116" t="str">
        <f aca="false">IF(C1498&lt;&gt;"",C1498,"")</f>
        <v/>
      </c>
      <c r="D1599" s="116" t="str">
        <f aca="false">IF(D1498&lt;&gt;"",D1498,"")</f>
        <v/>
      </c>
      <c r="E1599" s="116" t="str">
        <f aca="false">IF(E1498&lt;&gt;"",E1498,"")</f>
        <v/>
      </c>
      <c r="F1599" s="116" t="n">
        <v>16</v>
      </c>
      <c r="G1599" s="168" t="n">
        <f aca="false">G1498</f>
        <v>0</v>
      </c>
      <c r="H1599" s="49" t="n">
        <f aca="false">IF($G1599&lt;&gt;"",G1599,"")</f>
        <v>0</v>
      </c>
      <c r="I1599" s="169"/>
      <c r="J1599" s="170"/>
      <c r="K1599" s="171" t="str">
        <f aca="false">IF($B1599&lt;&gt;"",IF(I1599,(INDEX(P$1526:Q$1529,MATCH(H1599,P$1526:P$1529),2)/I1599)*1000,0),"")</f>
        <v/>
      </c>
      <c r="L1599" s="171" t="str">
        <f aca="false">IF(Q$11&lt;&gt;"",IF($B1599&lt;&gt;"",K1599-J1599,""),"")</f>
        <v/>
      </c>
      <c r="M1599" s="172" t="str">
        <f aca="false">IF(B1599&lt;&gt;"",RANK(L1599,L$1526:L$1625),"")</f>
        <v/>
      </c>
      <c r="N1599" s="172" t="str">
        <f aca="false">IF(B1599&lt;&gt;"",'Classement Général'!BP84,"")</f>
        <v/>
      </c>
      <c r="O1599" s="172" t="str">
        <f aca="false">IF(B185&lt;&gt;"",'Calculs (M1..M20)'!A87,"")</f>
        <v/>
      </c>
      <c r="P1599" s="0"/>
      <c r="Q1599" s="0"/>
      <c r="R1599" s="0"/>
      <c r="S1599" s="0"/>
      <c r="T1599" s="0"/>
      <c r="U1599" s="0"/>
      <c r="V1599" s="0"/>
      <c r="AH1599" s="49" t="n">
        <f aca="false">IF($G1599&lt;&gt;"",AG1599,"")</f>
        <v>0</v>
      </c>
      <c r="AI1599" s="169"/>
      <c r="AJ1599" s="170"/>
    </row>
    <row r="1600" customFormat="false" ht="13" hidden="true" customHeight="false" outlineLevel="0" collapsed="false">
      <c r="A1600" s="0"/>
      <c r="B1600" s="167" t="str">
        <f aca="false">IF(B1499&lt;&gt;"",B1499,"")</f>
        <v/>
      </c>
      <c r="C1600" s="116" t="str">
        <f aca="false">IF(C1499&lt;&gt;"",C1499,"")</f>
        <v/>
      </c>
      <c r="D1600" s="116" t="str">
        <f aca="false">IF(D1499&lt;&gt;"",D1499,"")</f>
        <v/>
      </c>
      <c r="E1600" s="116" t="str">
        <f aca="false">IF(E1499&lt;&gt;"",E1499,"")</f>
        <v/>
      </c>
      <c r="F1600" s="116" t="n">
        <v>16</v>
      </c>
      <c r="G1600" s="168" t="n">
        <f aca="false">G1499</f>
        <v>0</v>
      </c>
      <c r="H1600" s="49" t="n">
        <f aca="false">IF($G1600&lt;&gt;"",G1600,"")</f>
        <v>0</v>
      </c>
      <c r="I1600" s="169"/>
      <c r="J1600" s="170"/>
      <c r="K1600" s="171" t="str">
        <f aca="false">IF($B1600&lt;&gt;"",IF(I1600,(INDEX(P$1526:Q$1529,MATCH(H1600,P$1526:P$1529),2)/I1600)*1000,0),"")</f>
        <v/>
      </c>
      <c r="L1600" s="171" t="str">
        <f aca="false">IF(Q$11&lt;&gt;"",IF($B1600&lt;&gt;"",K1600-J1600,""),"")</f>
        <v/>
      </c>
      <c r="M1600" s="172" t="str">
        <f aca="false">IF(B1600&lt;&gt;"",RANK(L1600,L$1526:L$1625),"")</f>
        <v/>
      </c>
      <c r="N1600" s="172" t="str">
        <f aca="false">IF(B1600&lt;&gt;"",'Classement Général'!BP85,"")</f>
        <v/>
      </c>
      <c r="O1600" s="172" t="str">
        <f aca="false">IF(B186&lt;&gt;"",'Calculs (M1..M20)'!A88,"")</f>
        <v/>
      </c>
      <c r="P1600" s="0"/>
      <c r="Q1600" s="0"/>
      <c r="R1600" s="0"/>
      <c r="S1600" s="0"/>
      <c r="T1600" s="0"/>
      <c r="U1600" s="0"/>
      <c r="V1600" s="0"/>
      <c r="AH1600" s="49" t="n">
        <f aca="false">IF($G1600&lt;&gt;"",AG1600,"")</f>
        <v>0</v>
      </c>
      <c r="AI1600" s="169"/>
      <c r="AJ1600" s="170"/>
    </row>
    <row r="1601" customFormat="false" ht="13" hidden="true" customHeight="false" outlineLevel="0" collapsed="false">
      <c r="A1601" s="0"/>
      <c r="B1601" s="167" t="str">
        <f aca="false">IF(B1500&lt;&gt;"",B1500,"")</f>
        <v/>
      </c>
      <c r="C1601" s="116" t="str">
        <f aca="false">IF(C1500&lt;&gt;"",C1500,"")</f>
        <v/>
      </c>
      <c r="D1601" s="116" t="str">
        <f aca="false">IF(D1500&lt;&gt;"",D1500,"")</f>
        <v/>
      </c>
      <c r="E1601" s="116" t="str">
        <f aca="false">IF(E1500&lt;&gt;"",E1500,"")</f>
        <v/>
      </c>
      <c r="F1601" s="116" t="n">
        <v>16</v>
      </c>
      <c r="G1601" s="168" t="n">
        <f aca="false">G1500</f>
        <v>0</v>
      </c>
      <c r="H1601" s="49" t="n">
        <f aca="false">IF($G1601&lt;&gt;"",G1601,"")</f>
        <v>0</v>
      </c>
      <c r="I1601" s="169"/>
      <c r="J1601" s="170"/>
      <c r="K1601" s="171" t="str">
        <f aca="false">IF($B1601&lt;&gt;"",IF(I1601,(INDEX(P$1526:Q$1529,MATCH(H1601,P$1526:P$1529),2)/I1601)*1000,0),"")</f>
        <v/>
      </c>
      <c r="L1601" s="171" t="str">
        <f aca="false">IF(Q$11&lt;&gt;"",IF($B1601&lt;&gt;"",K1601-J1601,""),"")</f>
        <v/>
      </c>
      <c r="M1601" s="172" t="str">
        <f aca="false">IF(B1601&lt;&gt;"",RANK(L1601,L$1526:L$1625),"")</f>
        <v/>
      </c>
      <c r="N1601" s="172" t="str">
        <f aca="false">IF(B1601&lt;&gt;"",'Classement Général'!BP86,"")</f>
        <v/>
      </c>
      <c r="O1601" s="172" t="str">
        <f aca="false">IF(B187&lt;&gt;"",'Calculs (M1..M20)'!A89,"")</f>
        <v/>
      </c>
      <c r="P1601" s="0"/>
      <c r="Q1601" s="0"/>
      <c r="R1601" s="0"/>
      <c r="S1601" s="0"/>
      <c r="T1601" s="0"/>
      <c r="U1601" s="0"/>
      <c r="V1601" s="0"/>
      <c r="AH1601" s="49" t="n">
        <f aca="false">IF($G1601&lt;&gt;"",AG1601,"")</f>
        <v>0</v>
      </c>
      <c r="AI1601" s="169"/>
      <c r="AJ1601" s="170"/>
    </row>
    <row r="1602" customFormat="false" ht="13" hidden="true" customHeight="false" outlineLevel="0" collapsed="false">
      <c r="A1602" s="0"/>
      <c r="B1602" s="167" t="str">
        <f aca="false">IF(B1501&lt;&gt;"",B1501,"")</f>
        <v/>
      </c>
      <c r="C1602" s="116" t="str">
        <f aca="false">IF(C1501&lt;&gt;"",C1501,"")</f>
        <v/>
      </c>
      <c r="D1602" s="116" t="str">
        <f aca="false">IF(D1501&lt;&gt;"",D1501,"")</f>
        <v/>
      </c>
      <c r="E1602" s="116" t="str">
        <f aca="false">IF(E1501&lt;&gt;"",E1501,"")</f>
        <v/>
      </c>
      <c r="F1602" s="116" t="n">
        <v>16</v>
      </c>
      <c r="G1602" s="168" t="n">
        <f aca="false">G1501</f>
        <v>0</v>
      </c>
      <c r="H1602" s="49" t="n">
        <f aca="false">IF($G1602&lt;&gt;"",G1602,"")</f>
        <v>0</v>
      </c>
      <c r="I1602" s="169"/>
      <c r="J1602" s="170"/>
      <c r="K1602" s="171" t="str">
        <f aca="false">IF($B1602&lt;&gt;"",IF(I1602,(INDEX(P$1526:Q$1529,MATCH(H1602,P$1526:P$1529),2)/I1602)*1000,0),"")</f>
        <v/>
      </c>
      <c r="L1602" s="171" t="str">
        <f aca="false">IF(Q$11&lt;&gt;"",IF($B1602&lt;&gt;"",K1602-J1602,""),"")</f>
        <v/>
      </c>
      <c r="M1602" s="172" t="str">
        <f aca="false">IF(B1602&lt;&gt;"",RANK(L1602,L$1526:L$1625),"")</f>
        <v/>
      </c>
      <c r="N1602" s="172" t="str">
        <f aca="false">IF(B1602&lt;&gt;"",'Classement Général'!BP87,"")</f>
        <v/>
      </c>
      <c r="O1602" s="172" t="str">
        <f aca="false">IF(B188&lt;&gt;"",'Calculs (M1..M20)'!A90,"")</f>
        <v/>
      </c>
      <c r="P1602" s="0"/>
      <c r="Q1602" s="0"/>
      <c r="R1602" s="0"/>
      <c r="S1602" s="0"/>
      <c r="T1602" s="0"/>
      <c r="U1602" s="0"/>
      <c r="V1602" s="0"/>
      <c r="AH1602" s="49" t="n">
        <f aca="false">IF($G1602&lt;&gt;"",AG1602,"")</f>
        <v>0</v>
      </c>
      <c r="AI1602" s="169"/>
      <c r="AJ1602" s="170"/>
    </row>
    <row r="1603" customFormat="false" ht="13" hidden="true" customHeight="false" outlineLevel="0" collapsed="false">
      <c r="A1603" s="0"/>
      <c r="B1603" s="167" t="str">
        <f aca="false">IF(B1502&lt;&gt;"",B1502,"")</f>
        <v/>
      </c>
      <c r="C1603" s="116" t="str">
        <f aca="false">IF(C1502&lt;&gt;"",C1502,"")</f>
        <v/>
      </c>
      <c r="D1603" s="116" t="str">
        <f aca="false">IF(D1502&lt;&gt;"",D1502,"")</f>
        <v/>
      </c>
      <c r="E1603" s="116" t="str">
        <f aca="false">IF(E1502&lt;&gt;"",E1502,"")</f>
        <v/>
      </c>
      <c r="F1603" s="116" t="n">
        <v>16</v>
      </c>
      <c r="G1603" s="168" t="n">
        <f aca="false">G1502</f>
        <v>0</v>
      </c>
      <c r="H1603" s="49" t="n">
        <f aca="false">IF($G1603&lt;&gt;"",G1603,"")</f>
        <v>0</v>
      </c>
      <c r="I1603" s="169"/>
      <c r="J1603" s="170"/>
      <c r="K1603" s="171" t="str">
        <f aca="false">IF($B1603&lt;&gt;"",IF(I1603,(INDEX(P$1526:Q$1529,MATCH(H1603,P$1526:P$1529),2)/I1603)*1000,0),"")</f>
        <v/>
      </c>
      <c r="L1603" s="171" t="str">
        <f aca="false">IF(Q$11&lt;&gt;"",IF($B1603&lt;&gt;"",K1603-J1603,""),"")</f>
        <v/>
      </c>
      <c r="M1603" s="172" t="str">
        <f aca="false">IF(B1603&lt;&gt;"",RANK(L1603,L$1526:L$1625),"")</f>
        <v/>
      </c>
      <c r="N1603" s="172" t="str">
        <f aca="false">IF(B1603&lt;&gt;"",'Classement Général'!BP88,"")</f>
        <v/>
      </c>
      <c r="O1603" s="172" t="str">
        <f aca="false">IF(B189&lt;&gt;"",'Calculs (M1..M20)'!A91,"")</f>
        <v/>
      </c>
      <c r="P1603" s="0"/>
      <c r="Q1603" s="0"/>
      <c r="R1603" s="0"/>
      <c r="S1603" s="0"/>
      <c r="T1603" s="0"/>
      <c r="U1603" s="0"/>
      <c r="V1603" s="0"/>
      <c r="AH1603" s="49" t="n">
        <f aca="false">IF($G1603&lt;&gt;"",AG1603,"")</f>
        <v>0</v>
      </c>
      <c r="AI1603" s="169"/>
      <c r="AJ1603" s="170"/>
    </row>
    <row r="1604" customFormat="false" ht="13" hidden="true" customHeight="false" outlineLevel="0" collapsed="false">
      <c r="A1604" s="0"/>
      <c r="B1604" s="167" t="str">
        <f aca="false">IF(B1503&lt;&gt;"",B1503,"")</f>
        <v/>
      </c>
      <c r="C1604" s="116" t="str">
        <f aca="false">IF(C1503&lt;&gt;"",C1503,"")</f>
        <v/>
      </c>
      <c r="D1604" s="116" t="str">
        <f aca="false">IF(D1503&lt;&gt;"",D1503,"")</f>
        <v/>
      </c>
      <c r="E1604" s="116" t="str">
        <f aca="false">IF(E1503&lt;&gt;"",E1503,"")</f>
        <v/>
      </c>
      <c r="F1604" s="116" t="n">
        <v>16</v>
      </c>
      <c r="G1604" s="168" t="n">
        <f aca="false">G1503</f>
        <v>0</v>
      </c>
      <c r="H1604" s="49" t="n">
        <f aca="false">IF($G1604&lt;&gt;"",G1604,"")</f>
        <v>0</v>
      </c>
      <c r="I1604" s="169"/>
      <c r="J1604" s="170"/>
      <c r="K1604" s="171" t="str">
        <f aca="false">IF($B1604&lt;&gt;"",IF(I1604,(INDEX(P$1526:Q$1529,MATCH(H1604,P$1526:P$1529),2)/I1604)*1000,0),"")</f>
        <v/>
      </c>
      <c r="L1604" s="171" t="str">
        <f aca="false">IF(Q$11&lt;&gt;"",IF($B1604&lt;&gt;"",K1604-J1604,""),"")</f>
        <v/>
      </c>
      <c r="M1604" s="172" t="str">
        <f aca="false">IF(B1604&lt;&gt;"",RANK(L1604,L$1526:L$1625),"")</f>
        <v/>
      </c>
      <c r="N1604" s="172" t="str">
        <f aca="false">IF(B1604&lt;&gt;"",'Classement Général'!BP89,"")</f>
        <v/>
      </c>
      <c r="O1604" s="172" t="str">
        <f aca="false">IF(B190&lt;&gt;"",'Calculs (M1..M20)'!A92,"")</f>
        <v/>
      </c>
      <c r="P1604" s="0"/>
      <c r="Q1604" s="0"/>
      <c r="R1604" s="0"/>
      <c r="S1604" s="0"/>
      <c r="T1604" s="0"/>
      <c r="U1604" s="0"/>
      <c r="V1604" s="0"/>
      <c r="AH1604" s="49" t="n">
        <f aca="false">IF($G1604&lt;&gt;"",AG1604,"")</f>
        <v>0</v>
      </c>
      <c r="AI1604" s="169"/>
      <c r="AJ1604" s="170"/>
    </row>
    <row r="1605" customFormat="false" ht="13" hidden="true" customHeight="false" outlineLevel="0" collapsed="false">
      <c r="A1605" s="0"/>
      <c r="B1605" s="167" t="str">
        <f aca="false">IF(B1504&lt;&gt;"",B1504,"")</f>
        <v/>
      </c>
      <c r="C1605" s="116" t="str">
        <f aca="false">IF(C1504&lt;&gt;"",C1504,"")</f>
        <v/>
      </c>
      <c r="D1605" s="116" t="str">
        <f aca="false">IF(D1504&lt;&gt;"",D1504,"")</f>
        <v/>
      </c>
      <c r="E1605" s="116" t="str">
        <f aca="false">IF(E1504&lt;&gt;"",E1504,"")</f>
        <v/>
      </c>
      <c r="F1605" s="116" t="n">
        <v>16</v>
      </c>
      <c r="G1605" s="168" t="n">
        <f aca="false">G1504</f>
        <v>0</v>
      </c>
      <c r="H1605" s="49" t="n">
        <f aca="false">IF($G1605&lt;&gt;"",G1605,"")</f>
        <v>0</v>
      </c>
      <c r="I1605" s="169"/>
      <c r="J1605" s="170"/>
      <c r="K1605" s="171" t="str">
        <f aca="false">IF($B1605&lt;&gt;"",IF(I1605,(INDEX(P$1526:Q$1529,MATCH(H1605,P$1526:P$1529),2)/I1605)*1000,0),"")</f>
        <v/>
      </c>
      <c r="L1605" s="171" t="str">
        <f aca="false">IF(Q$11&lt;&gt;"",IF($B1605&lt;&gt;"",K1605-J1605,""),"")</f>
        <v/>
      </c>
      <c r="M1605" s="172" t="str">
        <f aca="false">IF(B1605&lt;&gt;"",RANK(L1605,L$1526:L$1625),"")</f>
        <v/>
      </c>
      <c r="N1605" s="172" t="str">
        <f aca="false">IF(B1605&lt;&gt;"",'Classement Général'!BP90,"")</f>
        <v/>
      </c>
      <c r="O1605" s="172" t="str">
        <f aca="false">IF(B191&lt;&gt;"",'Calculs (M1..M20)'!A93,"")</f>
        <v/>
      </c>
      <c r="P1605" s="0"/>
      <c r="Q1605" s="0"/>
      <c r="R1605" s="0"/>
      <c r="S1605" s="0"/>
      <c r="T1605" s="0"/>
      <c r="U1605" s="0"/>
      <c r="V1605" s="0"/>
      <c r="AH1605" s="49" t="n">
        <f aca="false">IF($G1605&lt;&gt;"",AG1605,"")</f>
        <v>0</v>
      </c>
      <c r="AI1605" s="169"/>
      <c r="AJ1605" s="170"/>
    </row>
    <row r="1606" customFormat="false" ht="13" hidden="true" customHeight="false" outlineLevel="0" collapsed="false">
      <c r="A1606" s="0"/>
      <c r="B1606" s="167" t="str">
        <f aca="false">IF(B1505&lt;&gt;"",B1505,"")</f>
        <v/>
      </c>
      <c r="C1606" s="116" t="str">
        <f aca="false">IF(C1505&lt;&gt;"",C1505,"")</f>
        <v/>
      </c>
      <c r="D1606" s="116" t="str">
        <f aca="false">IF(D1505&lt;&gt;"",D1505,"")</f>
        <v/>
      </c>
      <c r="E1606" s="116" t="str">
        <f aca="false">IF(E1505&lt;&gt;"",E1505,"")</f>
        <v/>
      </c>
      <c r="F1606" s="116" t="n">
        <v>16</v>
      </c>
      <c r="G1606" s="168" t="n">
        <f aca="false">G1505</f>
        <v>0</v>
      </c>
      <c r="H1606" s="49" t="n">
        <f aca="false">IF($G1606&lt;&gt;"",G1606,"")</f>
        <v>0</v>
      </c>
      <c r="I1606" s="169"/>
      <c r="J1606" s="170"/>
      <c r="K1606" s="171" t="str">
        <f aca="false">IF($B1606&lt;&gt;"",IF(I1606,(INDEX(P$1526:Q$1529,MATCH(H1606,P$1526:P$1529),2)/I1606)*1000,0),"")</f>
        <v/>
      </c>
      <c r="L1606" s="171" t="str">
        <f aca="false">IF(Q$11&lt;&gt;"",IF($B1606&lt;&gt;"",K1606-J1606,""),"")</f>
        <v/>
      </c>
      <c r="M1606" s="172" t="str">
        <f aca="false">IF(B1606&lt;&gt;"",RANK(L1606,L$1526:L$1625),"")</f>
        <v/>
      </c>
      <c r="N1606" s="172" t="str">
        <f aca="false">IF(B1606&lt;&gt;"",'Classement Général'!BP91,"")</f>
        <v/>
      </c>
      <c r="O1606" s="172" t="str">
        <f aca="false">IF(B192&lt;&gt;"",'Calculs (M1..M20)'!A94,"")</f>
        <v/>
      </c>
      <c r="P1606" s="0"/>
      <c r="Q1606" s="0"/>
      <c r="R1606" s="0"/>
      <c r="S1606" s="0"/>
      <c r="T1606" s="0"/>
      <c r="U1606" s="0"/>
      <c r="V1606" s="0"/>
      <c r="AH1606" s="49" t="n">
        <f aca="false">IF($G1606&lt;&gt;"",AG1606,"")</f>
        <v>0</v>
      </c>
      <c r="AI1606" s="169"/>
      <c r="AJ1606" s="170"/>
    </row>
    <row r="1607" customFormat="false" ht="13" hidden="true" customHeight="false" outlineLevel="0" collapsed="false">
      <c r="A1607" s="0"/>
      <c r="B1607" s="167" t="str">
        <f aca="false">IF(B1506&lt;&gt;"",B1506,"")</f>
        <v/>
      </c>
      <c r="C1607" s="116" t="str">
        <f aca="false">IF(C1506&lt;&gt;"",C1506,"")</f>
        <v/>
      </c>
      <c r="D1607" s="116" t="str">
        <f aca="false">IF(D1506&lt;&gt;"",D1506,"")</f>
        <v/>
      </c>
      <c r="E1607" s="116" t="str">
        <f aca="false">IF(E1506&lt;&gt;"",E1506,"")</f>
        <v/>
      </c>
      <c r="F1607" s="116" t="n">
        <v>16</v>
      </c>
      <c r="G1607" s="168" t="n">
        <f aca="false">G1506</f>
        <v>0</v>
      </c>
      <c r="H1607" s="49" t="n">
        <f aca="false">IF($G1607&lt;&gt;"",G1607,"")</f>
        <v>0</v>
      </c>
      <c r="I1607" s="169"/>
      <c r="J1607" s="170"/>
      <c r="K1607" s="171" t="str">
        <f aca="false">IF($B1607&lt;&gt;"",IF(I1607,(INDEX(P$1526:Q$1529,MATCH(H1607,P$1526:P$1529),2)/I1607)*1000,0),"")</f>
        <v/>
      </c>
      <c r="L1607" s="171" t="str">
        <f aca="false">IF(Q$11&lt;&gt;"",IF($B1607&lt;&gt;"",K1607-J1607,""),"")</f>
        <v/>
      </c>
      <c r="M1607" s="172" t="str">
        <f aca="false">IF(B1607&lt;&gt;"",RANK(L1607,L$1526:L$1625),"")</f>
        <v/>
      </c>
      <c r="N1607" s="172" t="str">
        <f aca="false">IF(B1607&lt;&gt;"",'Classement Général'!BP92,"")</f>
        <v/>
      </c>
      <c r="O1607" s="172" t="str">
        <f aca="false">IF(B193&lt;&gt;"",'Calculs (M1..M20)'!A95,"")</f>
        <v/>
      </c>
      <c r="P1607" s="0"/>
      <c r="Q1607" s="0"/>
      <c r="R1607" s="0"/>
      <c r="S1607" s="0"/>
      <c r="T1607" s="0"/>
      <c r="U1607" s="0"/>
      <c r="V1607" s="0"/>
      <c r="AH1607" s="49" t="n">
        <f aca="false">IF($G1607&lt;&gt;"",AG1607,"")</f>
        <v>0</v>
      </c>
      <c r="AI1607" s="169"/>
      <c r="AJ1607" s="170"/>
    </row>
    <row r="1608" customFormat="false" ht="13" hidden="true" customHeight="false" outlineLevel="0" collapsed="false">
      <c r="A1608" s="0"/>
      <c r="B1608" s="167" t="str">
        <f aca="false">IF(B1507&lt;&gt;"",B1507,"")</f>
        <v/>
      </c>
      <c r="C1608" s="116" t="str">
        <f aca="false">IF(C1507&lt;&gt;"",C1507,"")</f>
        <v/>
      </c>
      <c r="D1608" s="116" t="str">
        <f aca="false">IF(D1507&lt;&gt;"",D1507,"")</f>
        <v/>
      </c>
      <c r="E1608" s="116" t="str">
        <f aca="false">IF(E1507&lt;&gt;"",E1507,"")</f>
        <v/>
      </c>
      <c r="F1608" s="116" t="n">
        <v>16</v>
      </c>
      <c r="G1608" s="168" t="n">
        <f aca="false">G1507</f>
        <v>0</v>
      </c>
      <c r="H1608" s="49" t="n">
        <f aca="false">IF($G1608&lt;&gt;"",G1608,"")</f>
        <v>0</v>
      </c>
      <c r="I1608" s="169"/>
      <c r="J1608" s="170"/>
      <c r="K1608" s="171" t="str">
        <f aca="false">IF($B1608&lt;&gt;"",IF(I1608,(INDEX(P$1526:Q$1529,MATCH(H1608,P$1526:P$1529),2)/I1608)*1000,0),"")</f>
        <v/>
      </c>
      <c r="L1608" s="171" t="str">
        <f aca="false">IF(Q$11&lt;&gt;"",IF($B1608&lt;&gt;"",K1608-J1608,""),"")</f>
        <v/>
      </c>
      <c r="M1608" s="172" t="str">
        <f aca="false">IF(B1608&lt;&gt;"",RANK(L1608,L$1526:L$1625),"")</f>
        <v/>
      </c>
      <c r="N1608" s="172" t="str">
        <f aca="false">IF(B1608&lt;&gt;"",'Classement Général'!BP93,"")</f>
        <v/>
      </c>
      <c r="O1608" s="172" t="str">
        <f aca="false">IF(B194&lt;&gt;"",'Calculs (M1..M20)'!A96,"")</f>
        <v/>
      </c>
      <c r="P1608" s="0"/>
      <c r="Q1608" s="0"/>
      <c r="R1608" s="0"/>
      <c r="S1608" s="0"/>
      <c r="T1608" s="0"/>
      <c r="U1608" s="0"/>
      <c r="V1608" s="0"/>
      <c r="AH1608" s="49" t="n">
        <f aca="false">IF($G1608&lt;&gt;"",AG1608,"")</f>
        <v>0</v>
      </c>
      <c r="AI1608" s="169"/>
      <c r="AJ1608" s="170"/>
    </row>
    <row r="1609" customFormat="false" ht="13" hidden="true" customHeight="false" outlineLevel="0" collapsed="false">
      <c r="A1609" s="0"/>
      <c r="B1609" s="167" t="str">
        <f aca="false">IF(B1508&lt;&gt;"",B1508,"")</f>
        <v/>
      </c>
      <c r="C1609" s="116" t="str">
        <f aca="false">IF(C1508&lt;&gt;"",C1508,"")</f>
        <v/>
      </c>
      <c r="D1609" s="116" t="str">
        <f aca="false">IF(D1508&lt;&gt;"",D1508,"")</f>
        <v/>
      </c>
      <c r="E1609" s="116" t="str">
        <f aca="false">IF(E1508&lt;&gt;"",E1508,"")</f>
        <v/>
      </c>
      <c r="F1609" s="116" t="n">
        <v>16</v>
      </c>
      <c r="G1609" s="168" t="n">
        <f aca="false">G1508</f>
        <v>0</v>
      </c>
      <c r="H1609" s="49" t="n">
        <f aca="false">IF($G1609&lt;&gt;"",G1609,"")</f>
        <v>0</v>
      </c>
      <c r="I1609" s="169"/>
      <c r="J1609" s="170"/>
      <c r="K1609" s="171" t="str">
        <f aca="false">IF($B1609&lt;&gt;"",IF(I1609,(INDEX(P$1526:Q$1529,MATCH(H1609,P$1526:P$1529),2)/I1609)*1000,0),"")</f>
        <v/>
      </c>
      <c r="L1609" s="171" t="str">
        <f aca="false">IF(Q$11&lt;&gt;"",IF($B1609&lt;&gt;"",K1609-J1609,""),"")</f>
        <v/>
      </c>
      <c r="M1609" s="172" t="str">
        <f aca="false">IF(B1609&lt;&gt;"",RANK(L1609,L$1526:L$1625),"")</f>
        <v/>
      </c>
      <c r="N1609" s="172" t="str">
        <f aca="false">IF(B1609&lt;&gt;"",'Classement Général'!BP94,"")</f>
        <v/>
      </c>
      <c r="O1609" s="172" t="str">
        <f aca="false">IF(B195&lt;&gt;"",'Calculs (M1..M20)'!A97,"")</f>
        <v/>
      </c>
      <c r="P1609" s="0"/>
      <c r="Q1609" s="0"/>
      <c r="R1609" s="0"/>
      <c r="S1609" s="0"/>
      <c r="T1609" s="0"/>
      <c r="U1609" s="0"/>
      <c r="V1609" s="0"/>
      <c r="AH1609" s="49" t="n">
        <f aca="false">IF($G1609&lt;&gt;"",AG1609,"")</f>
        <v>0</v>
      </c>
      <c r="AI1609" s="169"/>
      <c r="AJ1609" s="170"/>
    </row>
    <row r="1610" customFormat="false" ht="13" hidden="true" customHeight="false" outlineLevel="0" collapsed="false">
      <c r="A1610" s="0"/>
      <c r="B1610" s="167" t="str">
        <f aca="false">IF(B1509&lt;&gt;"",B1509,"")</f>
        <v/>
      </c>
      <c r="C1610" s="116" t="str">
        <f aca="false">IF(C1509&lt;&gt;"",C1509,"")</f>
        <v/>
      </c>
      <c r="D1610" s="116" t="str">
        <f aca="false">IF(D1509&lt;&gt;"",D1509,"")</f>
        <v/>
      </c>
      <c r="E1610" s="116" t="str">
        <f aca="false">IF(E1509&lt;&gt;"",E1509,"")</f>
        <v/>
      </c>
      <c r="F1610" s="116" t="n">
        <v>16</v>
      </c>
      <c r="G1610" s="168" t="n">
        <f aca="false">G1509</f>
        <v>0</v>
      </c>
      <c r="H1610" s="49" t="n">
        <f aca="false">IF($G1610&lt;&gt;"",G1610,"")</f>
        <v>0</v>
      </c>
      <c r="I1610" s="169"/>
      <c r="J1610" s="170"/>
      <c r="K1610" s="171" t="str">
        <f aca="false">IF($B1610&lt;&gt;"",IF(I1610,(INDEX(P$1526:Q$1529,MATCH(H1610,P$1526:P$1529),2)/I1610)*1000,0),"")</f>
        <v/>
      </c>
      <c r="L1610" s="171" t="str">
        <f aca="false">IF(Q$11&lt;&gt;"",IF($B1610&lt;&gt;"",K1610-J1610,""),"")</f>
        <v/>
      </c>
      <c r="M1610" s="172" t="str">
        <f aca="false">IF(B1610&lt;&gt;"",RANK(L1610,L$1526:L$1625),"")</f>
        <v/>
      </c>
      <c r="N1610" s="172" t="str">
        <f aca="false">IF(B1610&lt;&gt;"",'Classement Général'!BP95,"")</f>
        <v/>
      </c>
      <c r="O1610" s="172" t="str">
        <f aca="false">IF(B196&lt;&gt;"",'Calculs (M1..M20)'!A98,"")</f>
        <v/>
      </c>
      <c r="P1610" s="0"/>
      <c r="Q1610" s="0"/>
      <c r="R1610" s="0"/>
      <c r="S1610" s="0"/>
      <c r="T1610" s="0"/>
      <c r="U1610" s="0"/>
      <c r="V1610" s="0"/>
      <c r="AH1610" s="49" t="n">
        <f aca="false">IF($G1610&lt;&gt;"",AG1610,"")</f>
        <v>0</v>
      </c>
      <c r="AI1610" s="169"/>
      <c r="AJ1610" s="170"/>
    </row>
    <row r="1611" customFormat="false" ht="13" hidden="true" customHeight="false" outlineLevel="0" collapsed="false">
      <c r="A1611" s="0"/>
      <c r="B1611" s="167" t="str">
        <f aca="false">IF(B1510&lt;&gt;"",B1510,"")</f>
        <v/>
      </c>
      <c r="C1611" s="116" t="str">
        <f aca="false">IF(C1510&lt;&gt;"",C1510,"")</f>
        <v/>
      </c>
      <c r="D1611" s="116" t="str">
        <f aca="false">IF(D1510&lt;&gt;"",D1510,"")</f>
        <v/>
      </c>
      <c r="E1611" s="116" t="str">
        <f aca="false">IF(E1510&lt;&gt;"",E1510,"")</f>
        <v/>
      </c>
      <c r="F1611" s="116" t="n">
        <v>16</v>
      </c>
      <c r="G1611" s="168" t="n">
        <f aca="false">G1510</f>
        <v>0</v>
      </c>
      <c r="H1611" s="49" t="n">
        <f aca="false">IF($G1611&lt;&gt;"",G1611,"")</f>
        <v>0</v>
      </c>
      <c r="I1611" s="169"/>
      <c r="J1611" s="170"/>
      <c r="K1611" s="171" t="str">
        <f aca="false">IF($B1611&lt;&gt;"",IF(I1611,(INDEX(P$1526:Q$1529,MATCH(H1611,P$1526:P$1529),2)/I1611)*1000,0),"")</f>
        <v/>
      </c>
      <c r="L1611" s="171" t="str">
        <f aca="false">IF(Q$11&lt;&gt;"",IF($B1611&lt;&gt;"",K1611-J1611,""),"")</f>
        <v/>
      </c>
      <c r="M1611" s="172" t="str">
        <f aca="false">IF(B1611&lt;&gt;"",RANK(L1611,L$1526:L$1625),"")</f>
        <v/>
      </c>
      <c r="N1611" s="172" t="str">
        <f aca="false">IF(B1611&lt;&gt;"",'Classement Général'!BP96,"")</f>
        <v/>
      </c>
      <c r="O1611" s="172" t="str">
        <f aca="false">IF(B197&lt;&gt;"",'Calculs (M1..M20)'!A99,"")</f>
        <v/>
      </c>
      <c r="P1611" s="0"/>
      <c r="Q1611" s="0"/>
      <c r="R1611" s="0"/>
      <c r="S1611" s="0"/>
      <c r="T1611" s="0"/>
      <c r="U1611" s="0"/>
      <c r="V1611" s="0"/>
      <c r="AH1611" s="49" t="n">
        <f aca="false">IF($G1611&lt;&gt;"",AG1611,"")</f>
        <v>0</v>
      </c>
      <c r="AI1611" s="169"/>
      <c r="AJ1611" s="170"/>
    </row>
    <row r="1612" customFormat="false" ht="13" hidden="true" customHeight="false" outlineLevel="0" collapsed="false">
      <c r="A1612" s="0"/>
      <c r="B1612" s="167" t="str">
        <f aca="false">IF(B1511&lt;&gt;"",B1511,"")</f>
        <v/>
      </c>
      <c r="C1612" s="116" t="str">
        <f aca="false">IF(C1511&lt;&gt;"",C1511,"")</f>
        <v/>
      </c>
      <c r="D1612" s="116" t="str">
        <f aca="false">IF(D1511&lt;&gt;"",D1511,"")</f>
        <v/>
      </c>
      <c r="E1612" s="116" t="str">
        <f aca="false">IF(E1511&lt;&gt;"",E1511,"")</f>
        <v/>
      </c>
      <c r="F1612" s="116" t="n">
        <v>16</v>
      </c>
      <c r="G1612" s="168" t="n">
        <f aca="false">G1511</f>
        <v>0</v>
      </c>
      <c r="H1612" s="49" t="n">
        <f aca="false">IF($G1612&lt;&gt;"",G1612,"")</f>
        <v>0</v>
      </c>
      <c r="I1612" s="169"/>
      <c r="J1612" s="170"/>
      <c r="K1612" s="171" t="str">
        <f aca="false">IF($B1612&lt;&gt;"",IF(I1612,(INDEX(P$1526:Q$1529,MATCH(H1612,P$1526:P$1529),2)/I1612)*1000,0),"")</f>
        <v/>
      </c>
      <c r="L1612" s="171" t="str">
        <f aca="false">IF(Q$11&lt;&gt;"",IF($B1612&lt;&gt;"",K1612-J1612,""),"")</f>
        <v/>
      </c>
      <c r="M1612" s="172" t="str">
        <f aca="false">IF(B1612&lt;&gt;"",RANK(L1612,L$1526:L$1625),"")</f>
        <v/>
      </c>
      <c r="N1612" s="172" t="str">
        <f aca="false">IF(B1612&lt;&gt;"",'Classement Général'!BP97,"")</f>
        <v/>
      </c>
      <c r="O1612" s="172" t="str">
        <f aca="false">IF(B198&lt;&gt;"",'Calculs (M1..M20)'!A100,"")</f>
        <v/>
      </c>
      <c r="P1612" s="0"/>
      <c r="Q1612" s="0"/>
      <c r="R1612" s="0"/>
      <c r="S1612" s="0"/>
      <c r="T1612" s="0"/>
      <c r="U1612" s="0"/>
      <c r="V1612" s="0"/>
      <c r="AH1612" s="49" t="n">
        <f aca="false">IF($G1612&lt;&gt;"",AG1612,"")</f>
        <v>0</v>
      </c>
      <c r="AI1612" s="169"/>
      <c r="AJ1612" s="170"/>
    </row>
    <row r="1613" customFormat="false" ht="13" hidden="true" customHeight="false" outlineLevel="0" collapsed="false">
      <c r="A1613" s="0"/>
      <c r="B1613" s="167" t="str">
        <f aca="false">IF(B1512&lt;&gt;"",B1512,"")</f>
        <v/>
      </c>
      <c r="C1613" s="116" t="str">
        <f aca="false">IF(C1512&lt;&gt;"",C1512,"")</f>
        <v/>
      </c>
      <c r="D1613" s="116" t="str">
        <f aca="false">IF(D1512&lt;&gt;"",D1512,"")</f>
        <v/>
      </c>
      <c r="E1613" s="116" t="str">
        <f aca="false">IF(E1512&lt;&gt;"",E1512,"")</f>
        <v/>
      </c>
      <c r="F1613" s="116" t="n">
        <v>16</v>
      </c>
      <c r="G1613" s="168" t="n">
        <f aca="false">G1512</f>
        <v>0</v>
      </c>
      <c r="H1613" s="49" t="n">
        <f aca="false">IF($G1613&lt;&gt;"",G1613,"")</f>
        <v>0</v>
      </c>
      <c r="I1613" s="169"/>
      <c r="J1613" s="170"/>
      <c r="K1613" s="171" t="str">
        <f aca="false">IF($B1613&lt;&gt;"",IF(I1613,(INDEX(P$1526:Q$1529,MATCH(H1613,P$1526:P$1529),2)/I1613)*1000,0),"")</f>
        <v/>
      </c>
      <c r="L1613" s="171" t="str">
        <f aca="false">IF(Q$11&lt;&gt;"",IF($B1613&lt;&gt;"",K1613-J1613,""),"")</f>
        <v/>
      </c>
      <c r="M1613" s="172" t="str">
        <f aca="false">IF(B1613&lt;&gt;"",RANK(L1613,L$1526:L$1625),"")</f>
        <v/>
      </c>
      <c r="N1613" s="172" t="str">
        <f aca="false">IF(B1613&lt;&gt;"",'Classement Général'!BP98,"")</f>
        <v/>
      </c>
      <c r="O1613" s="172" t="str">
        <f aca="false">IF(B199&lt;&gt;"",'Calculs (M1..M20)'!A101,"")</f>
        <v/>
      </c>
      <c r="P1613" s="0"/>
      <c r="Q1613" s="0"/>
      <c r="R1613" s="0"/>
      <c r="S1613" s="0"/>
      <c r="T1613" s="0"/>
      <c r="U1613" s="0"/>
      <c r="V1613" s="0"/>
      <c r="AH1613" s="49" t="n">
        <f aca="false">IF($G1613&lt;&gt;"",AG1613,"")</f>
        <v>0</v>
      </c>
      <c r="AI1613" s="169"/>
      <c r="AJ1613" s="170"/>
    </row>
    <row r="1614" customFormat="false" ht="13" hidden="true" customHeight="false" outlineLevel="0" collapsed="false">
      <c r="A1614" s="0"/>
      <c r="B1614" s="167" t="str">
        <f aca="false">IF(B1513&lt;&gt;"",B1513,"")</f>
        <v/>
      </c>
      <c r="C1614" s="116" t="str">
        <f aca="false">IF(C1513&lt;&gt;"",C1513,"")</f>
        <v/>
      </c>
      <c r="D1614" s="116" t="str">
        <f aca="false">IF(D1513&lt;&gt;"",D1513,"")</f>
        <v/>
      </c>
      <c r="E1614" s="116" t="str">
        <f aca="false">IF(E1513&lt;&gt;"",E1513,"")</f>
        <v/>
      </c>
      <c r="F1614" s="116" t="n">
        <v>16</v>
      </c>
      <c r="G1614" s="168" t="n">
        <f aca="false">G1513</f>
        <v>0</v>
      </c>
      <c r="H1614" s="49" t="n">
        <f aca="false">IF($G1614&lt;&gt;"",G1614,"")</f>
        <v>0</v>
      </c>
      <c r="I1614" s="169"/>
      <c r="J1614" s="170"/>
      <c r="K1614" s="171" t="str">
        <f aca="false">IF($B1614&lt;&gt;"",IF(I1614,(INDEX(P$1526:Q$1529,MATCH(H1614,P$1526:P$1529),2)/I1614)*1000,0),"")</f>
        <v/>
      </c>
      <c r="L1614" s="171" t="str">
        <f aca="false">IF(Q$11&lt;&gt;"",IF($B1614&lt;&gt;"",K1614-J1614,""),"")</f>
        <v/>
      </c>
      <c r="M1614" s="172" t="str">
        <f aca="false">IF(B1614&lt;&gt;"",RANK(L1614,L$1526:L$1625),"")</f>
        <v/>
      </c>
      <c r="N1614" s="172" t="str">
        <f aca="false">IF(B1614&lt;&gt;"",'Classement Général'!BP99,"")</f>
        <v/>
      </c>
      <c r="O1614" s="172" t="str">
        <f aca="false">IF(B200&lt;&gt;"",'Calculs (M1..M20)'!A102,"")</f>
        <v/>
      </c>
      <c r="P1614" s="0"/>
      <c r="Q1614" s="0"/>
      <c r="R1614" s="0"/>
      <c r="S1614" s="0"/>
      <c r="T1614" s="0"/>
      <c r="U1614" s="0"/>
      <c r="V1614" s="0"/>
      <c r="AH1614" s="49" t="n">
        <f aca="false">IF($G1614&lt;&gt;"",AG1614,"")</f>
        <v>0</v>
      </c>
      <c r="AI1614" s="169"/>
      <c r="AJ1614" s="170"/>
    </row>
    <row r="1615" customFormat="false" ht="13" hidden="true" customHeight="false" outlineLevel="0" collapsed="false">
      <c r="A1615" s="0"/>
      <c r="B1615" s="167" t="str">
        <f aca="false">IF(B1514&lt;&gt;"",B1514,"")</f>
        <v/>
      </c>
      <c r="C1615" s="116" t="str">
        <f aca="false">IF(C1514&lt;&gt;"",C1514,"")</f>
        <v/>
      </c>
      <c r="D1615" s="116" t="str">
        <f aca="false">IF(D1514&lt;&gt;"",D1514,"")</f>
        <v/>
      </c>
      <c r="E1615" s="116" t="str">
        <f aca="false">IF(E1514&lt;&gt;"",E1514,"")</f>
        <v/>
      </c>
      <c r="F1615" s="116" t="n">
        <v>16</v>
      </c>
      <c r="G1615" s="168" t="n">
        <f aca="false">G1514</f>
        <v>0</v>
      </c>
      <c r="H1615" s="49" t="n">
        <f aca="false">IF($G1615&lt;&gt;"",G1615,"")</f>
        <v>0</v>
      </c>
      <c r="I1615" s="169"/>
      <c r="J1615" s="170"/>
      <c r="K1615" s="171" t="str">
        <f aca="false">IF($B1615&lt;&gt;"",IF(I1615,(INDEX(P$1526:Q$1529,MATCH(H1615,P$1526:P$1529),2)/I1615)*1000,0),"")</f>
        <v/>
      </c>
      <c r="L1615" s="171" t="str">
        <f aca="false">IF(Q$11&lt;&gt;"",IF($B1615&lt;&gt;"",K1615-J1615,""),"")</f>
        <v/>
      </c>
      <c r="M1615" s="172" t="str">
        <f aca="false">IF(B1615&lt;&gt;"",RANK(L1615,L$1526:L$1625),"")</f>
        <v/>
      </c>
      <c r="N1615" s="172" t="str">
        <f aca="false">IF(B1615&lt;&gt;"",'Classement Général'!BP100,"")</f>
        <v/>
      </c>
      <c r="O1615" s="172" t="str">
        <f aca="false">IF(B201&lt;&gt;"",'Calculs (M1..M20)'!A103,"")</f>
        <v/>
      </c>
      <c r="P1615" s="0"/>
      <c r="Q1615" s="0"/>
      <c r="R1615" s="0"/>
      <c r="S1615" s="0"/>
      <c r="T1615" s="0"/>
      <c r="U1615" s="0"/>
      <c r="V1615" s="0"/>
      <c r="AH1615" s="49" t="n">
        <f aca="false">IF($G1615&lt;&gt;"",AG1615,"")</f>
        <v>0</v>
      </c>
      <c r="AI1615" s="169"/>
      <c r="AJ1615" s="170"/>
    </row>
    <row r="1616" customFormat="false" ht="13" hidden="true" customHeight="false" outlineLevel="0" collapsed="false">
      <c r="A1616" s="0"/>
      <c r="B1616" s="167" t="str">
        <f aca="false">IF(B1515&lt;&gt;"",B1515,"")</f>
        <v/>
      </c>
      <c r="C1616" s="116" t="str">
        <f aca="false">IF(C1515&lt;&gt;"",C1515,"")</f>
        <v/>
      </c>
      <c r="D1616" s="116" t="str">
        <f aca="false">IF(D1515&lt;&gt;"",D1515,"")</f>
        <v/>
      </c>
      <c r="E1616" s="116" t="str">
        <f aca="false">IF(E1515&lt;&gt;"",E1515,"")</f>
        <v/>
      </c>
      <c r="F1616" s="116" t="n">
        <v>16</v>
      </c>
      <c r="G1616" s="168" t="n">
        <f aca="false">G1515</f>
        <v>0</v>
      </c>
      <c r="H1616" s="49" t="n">
        <f aca="false">IF($G1616&lt;&gt;"",G1616,"")</f>
        <v>0</v>
      </c>
      <c r="I1616" s="169"/>
      <c r="J1616" s="170"/>
      <c r="K1616" s="171" t="str">
        <f aca="false">IF($B1616&lt;&gt;"",IF(I1616,(INDEX(P$1526:Q$1529,MATCH(H1616,P$1526:P$1529),2)/I1616)*1000,0),"")</f>
        <v/>
      </c>
      <c r="L1616" s="171" t="str">
        <f aca="false">IF(Q$11&lt;&gt;"",IF($B1616&lt;&gt;"",K1616-J1616,""),"")</f>
        <v/>
      </c>
      <c r="M1616" s="172" t="str">
        <f aca="false">IF(B1616&lt;&gt;"",RANK(L1616,L$1526:L$1625),"")</f>
        <v/>
      </c>
      <c r="N1616" s="172" t="str">
        <f aca="false">IF(B1616&lt;&gt;"",'Classement Général'!BP101,"")</f>
        <v/>
      </c>
      <c r="O1616" s="172" t="str">
        <f aca="false">IF(B202&lt;&gt;"",'Calculs (M1..M20)'!A104,"")</f>
        <v/>
      </c>
      <c r="P1616" s="0"/>
      <c r="Q1616" s="0"/>
      <c r="R1616" s="0"/>
      <c r="S1616" s="0"/>
      <c r="T1616" s="0"/>
      <c r="U1616" s="0"/>
      <c r="V1616" s="0"/>
      <c r="AH1616" s="49" t="n">
        <f aca="false">IF($G1616&lt;&gt;"",AG1616,"")</f>
        <v>0</v>
      </c>
      <c r="AI1616" s="169"/>
      <c r="AJ1616" s="170"/>
    </row>
    <row r="1617" customFormat="false" ht="13" hidden="true" customHeight="false" outlineLevel="0" collapsed="false">
      <c r="A1617" s="0"/>
      <c r="B1617" s="167" t="str">
        <f aca="false">IF(B1516&lt;&gt;"",B1516,"")</f>
        <v/>
      </c>
      <c r="C1617" s="116" t="str">
        <f aca="false">IF(C1516&lt;&gt;"",C1516,"")</f>
        <v/>
      </c>
      <c r="D1617" s="116" t="str">
        <f aca="false">IF(D1516&lt;&gt;"",D1516,"")</f>
        <v/>
      </c>
      <c r="E1617" s="116" t="str">
        <f aca="false">IF(E1516&lt;&gt;"",E1516,"")</f>
        <v/>
      </c>
      <c r="F1617" s="116" t="n">
        <v>16</v>
      </c>
      <c r="G1617" s="168" t="n">
        <f aca="false">G1516</f>
        <v>0</v>
      </c>
      <c r="H1617" s="49" t="n">
        <f aca="false">IF($G1617&lt;&gt;"",G1617,"")</f>
        <v>0</v>
      </c>
      <c r="I1617" s="169"/>
      <c r="J1617" s="170"/>
      <c r="K1617" s="171" t="str">
        <f aca="false">IF($B1617&lt;&gt;"",IF(I1617,(INDEX(P$1526:Q$1529,MATCH(H1617,P$1526:P$1529),2)/I1617)*1000,0),"")</f>
        <v/>
      </c>
      <c r="L1617" s="171" t="str">
        <f aca="false">IF(Q$11&lt;&gt;"",IF($B1617&lt;&gt;"",K1617-J1617,""),"")</f>
        <v/>
      </c>
      <c r="M1617" s="172" t="str">
        <f aca="false">IF(B1617&lt;&gt;"",RANK(L1617,L$1526:L$1625),"")</f>
        <v/>
      </c>
      <c r="N1617" s="172" t="str">
        <f aca="false">IF(B1617&lt;&gt;"",'Classement Général'!BP102,"")</f>
        <v/>
      </c>
      <c r="O1617" s="172" t="str">
        <f aca="false">IF(B203&lt;&gt;"",'Calculs (M1..M20)'!A105,"")</f>
        <v/>
      </c>
      <c r="P1617" s="0"/>
      <c r="Q1617" s="0"/>
      <c r="R1617" s="0"/>
      <c r="S1617" s="0"/>
      <c r="T1617" s="0"/>
      <c r="U1617" s="0"/>
      <c r="V1617" s="0"/>
      <c r="AH1617" s="49" t="n">
        <f aca="false">IF($G1617&lt;&gt;"",AG1617,"")</f>
        <v>0</v>
      </c>
      <c r="AI1617" s="169"/>
      <c r="AJ1617" s="170"/>
    </row>
    <row r="1618" customFormat="false" ht="13" hidden="true" customHeight="false" outlineLevel="0" collapsed="false">
      <c r="A1618" s="0"/>
      <c r="B1618" s="167" t="str">
        <f aca="false">IF(B1517&lt;&gt;"",B1517,"")</f>
        <v/>
      </c>
      <c r="C1618" s="116" t="str">
        <f aca="false">IF(C1517&lt;&gt;"",C1517,"")</f>
        <v/>
      </c>
      <c r="D1618" s="116" t="str">
        <f aca="false">IF(D1517&lt;&gt;"",D1517,"")</f>
        <v/>
      </c>
      <c r="E1618" s="116" t="str">
        <f aca="false">IF(E1517&lt;&gt;"",E1517,"")</f>
        <v/>
      </c>
      <c r="F1618" s="116" t="n">
        <v>16</v>
      </c>
      <c r="G1618" s="168" t="n">
        <f aca="false">G1517</f>
        <v>0</v>
      </c>
      <c r="H1618" s="49" t="n">
        <f aca="false">IF($G1618&lt;&gt;"",G1618,"")</f>
        <v>0</v>
      </c>
      <c r="I1618" s="169"/>
      <c r="J1618" s="170"/>
      <c r="K1618" s="171" t="str">
        <f aca="false">IF($B1618&lt;&gt;"",IF(I1618,(INDEX(P$1526:Q$1529,MATCH(H1618,P$1526:P$1529),2)/I1618)*1000,0),"")</f>
        <v/>
      </c>
      <c r="L1618" s="171" t="str">
        <f aca="false">IF(Q$11&lt;&gt;"",IF($B1618&lt;&gt;"",K1618-J1618,""),"")</f>
        <v/>
      </c>
      <c r="M1618" s="172" t="str">
        <f aca="false">IF(B1618&lt;&gt;"",RANK(L1618,L$1526:L$1625),"")</f>
        <v/>
      </c>
      <c r="N1618" s="172" t="str">
        <f aca="false">IF(B1618&lt;&gt;"",'Classement Général'!BP103,"")</f>
        <v/>
      </c>
      <c r="O1618" s="172" t="str">
        <f aca="false">IF(B204&lt;&gt;"",'Calculs (M1..M20)'!A106,"")</f>
        <v/>
      </c>
      <c r="P1618" s="0"/>
      <c r="Q1618" s="0"/>
      <c r="R1618" s="0"/>
      <c r="S1618" s="0"/>
      <c r="T1618" s="0"/>
      <c r="U1618" s="0"/>
      <c r="V1618" s="0"/>
      <c r="AH1618" s="49" t="n">
        <f aca="false">IF($G1618&lt;&gt;"",AG1618,"")</f>
        <v>0</v>
      </c>
      <c r="AI1618" s="169"/>
      <c r="AJ1618" s="170"/>
    </row>
    <row r="1619" customFormat="false" ht="13" hidden="true" customHeight="false" outlineLevel="0" collapsed="false">
      <c r="A1619" s="0"/>
      <c r="B1619" s="167" t="str">
        <f aca="false">IF(B1518&lt;&gt;"",B1518,"")</f>
        <v/>
      </c>
      <c r="C1619" s="116" t="str">
        <f aca="false">IF(C1518&lt;&gt;"",C1518,"")</f>
        <v/>
      </c>
      <c r="D1619" s="116" t="str">
        <f aca="false">IF(D1518&lt;&gt;"",D1518,"")</f>
        <v/>
      </c>
      <c r="E1619" s="116" t="str">
        <f aca="false">IF(E1518&lt;&gt;"",E1518,"")</f>
        <v/>
      </c>
      <c r="F1619" s="116" t="n">
        <v>16</v>
      </c>
      <c r="G1619" s="168" t="n">
        <f aca="false">G1518</f>
        <v>0</v>
      </c>
      <c r="H1619" s="49" t="n">
        <f aca="false">IF($G1619&lt;&gt;"",G1619,"")</f>
        <v>0</v>
      </c>
      <c r="I1619" s="169"/>
      <c r="J1619" s="170"/>
      <c r="K1619" s="171" t="str">
        <f aca="false">IF($B1619&lt;&gt;"",IF(I1619,(INDEX(P$1526:Q$1529,MATCH(H1619,P$1526:P$1529),2)/I1619)*1000,0),"")</f>
        <v/>
      </c>
      <c r="L1619" s="171" t="str">
        <f aca="false">IF(Q$11&lt;&gt;"",IF($B1619&lt;&gt;"",K1619-J1619,""),"")</f>
        <v/>
      </c>
      <c r="M1619" s="172" t="str">
        <f aca="false">IF(B1619&lt;&gt;"",RANK(L1619,L$1526:L$1625),"")</f>
        <v/>
      </c>
      <c r="N1619" s="172" t="str">
        <f aca="false">IF(B1619&lt;&gt;"",'Classement Général'!BP104,"")</f>
        <v/>
      </c>
      <c r="O1619" s="172" t="str">
        <f aca="false">IF(B205&lt;&gt;"",'Calculs (M1..M20)'!A107,"")</f>
        <v/>
      </c>
      <c r="P1619" s="0"/>
      <c r="Q1619" s="0"/>
      <c r="R1619" s="0"/>
      <c r="S1619" s="0"/>
      <c r="T1619" s="0"/>
      <c r="U1619" s="0"/>
      <c r="V1619" s="0"/>
      <c r="AH1619" s="49" t="n">
        <f aca="false">IF($G1619&lt;&gt;"",AG1619,"")</f>
        <v>0</v>
      </c>
      <c r="AI1619" s="169"/>
      <c r="AJ1619" s="170"/>
    </row>
    <row r="1620" customFormat="false" ht="13" hidden="true" customHeight="false" outlineLevel="0" collapsed="false">
      <c r="A1620" s="0"/>
      <c r="B1620" s="167" t="str">
        <f aca="false">IF(B1519&lt;&gt;"",B1519,"")</f>
        <v/>
      </c>
      <c r="C1620" s="116" t="str">
        <f aca="false">IF(C1519&lt;&gt;"",C1519,"")</f>
        <v/>
      </c>
      <c r="D1620" s="116" t="str">
        <f aca="false">IF(D1519&lt;&gt;"",D1519,"")</f>
        <v/>
      </c>
      <c r="E1620" s="116" t="str">
        <f aca="false">IF(E1519&lt;&gt;"",E1519,"")</f>
        <v/>
      </c>
      <c r="F1620" s="116" t="n">
        <v>16</v>
      </c>
      <c r="G1620" s="168" t="n">
        <f aca="false">G1519</f>
        <v>0</v>
      </c>
      <c r="H1620" s="49" t="n">
        <f aca="false">IF($G1620&lt;&gt;"",G1620,"")</f>
        <v>0</v>
      </c>
      <c r="I1620" s="169"/>
      <c r="J1620" s="170"/>
      <c r="K1620" s="171" t="str">
        <f aca="false">IF($B1620&lt;&gt;"",IF(I1620,(INDEX(P$1526:Q$1529,MATCH(H1620,P$1526:P$1529),2)/I1620)*1000,0),"")</f>
        <v/>
      </c>
      <c r="L1620" s="171" t="str">
        <f aca="false">IF(Q$11&lt;&gt;"",IF($B1620&lt;&gt;"",K1620-J1620,""),"")</f>
        <v/>
      </c>
      <c r="M1620" s="172" t="str">
        <f aca="false">IF(B1620&lt;&gt;"",RANK(L1620,L$1526:L$1625),"")</f>
        <v/>
      </c>
      <c r="N1620" s="172" t="str">
        <f aca="false">IF(B1620&lt;&gt;"",'Classement Général'!BP105,"")</f>
        <v/>
      </c>
      <c r="O1620" s="172" t="str">
        <f aca="false">IF(B206&lt;&gt;"",'Calculs (M1..M20)'!A108,"")</f>
        <v/>
      </c>
      <c r="P1620" s="0"/>
      <c r="Q1620" s="0"/>
      <c r="R1620" s="0"/>
      <c r="S1620" s="0"/>
      <c r="T1620" s="0"/>
      <c r="U1620" s="0"/>
      <c r="V1620" s="0"/>
      <c r="AH1620" s="49" t="n">
        <f aca="false">IF($G1620&lt;&gt;"",AG1620,"")</f>
        <v>0</v>
      </c>
      <c r="AI1620" s="169"/>
      <c r="AJ1620" s="170"/>
    </row>
    <row r="1621" customFormat="false" ht="13" hidden="true" customHeight="false" outlineLevel="0" collapsed="false">
      <c r="A1621" s="0"/>
      <c r="B1621" s="167" t="str">
        <f aca="false">IF(B1520&lt;&gt;"",B1520,"")</f>
        <v/>
      </c>
      <c r="C1621" s="116" t="str">
        <f aca="false">IF(C1520&lt;&gt;"",C1520,"")</f>
        <v/>
      </c>
      <c r="D1621" s="116" t="str">
        <f aca="false">IF(D1520&lt;&gt;"",D1520,"")</f>
        <v/>
      </c>
      <c r="E1621" s="116" t="str">
        <f aca="false">IF(E1520&lt;&gt;"",E1520,"")</f>
        <v/>
      </c>
      <c r="F1621" s="116" t="n">
        <v>16</v>
      </c>
      <c r="G1621" s="168" t="n">
        <f aca="false">G1520</f>
        <v>0</v>
      </c>
      <c r="H1621" s="49" t="n">
        <f aca="false">IF($G1621&lt;&gt;"",G1621,"")</f>
        <v>0</v>
      </c>
      <c r="I1621" s="169"/>
      <c r="J1621" s="170"/>
      <c r="K1621" s="171" t="str">
        <f aca="false">IF($B1621&lt;&gt;"",IF(I1621,(INDEX(P$1526:Q$1529,MATCH(H1621,P$1526:P$1529),2)/I1621)*1000,0),"")</f>
        <v/>
      </c>
      <c r="L1621" s="171" t="str">
        <f aca="false">IF(Q$11&lt;&gt;"",IF($B1621&lt;&gt;"",K1621-J1621,""),"")</f>
        <v/>
      </c>
      <c r="M1621" s="172" t="str">
        <f aca="false">IF(B1621&lt;&gt;"",RANK(L1621,L$1526:L$1625),"")</f>
        <v/>
      </c>
      <c r="N1621" s="172" t="str">
        <f aca="false">IF(B1621&lt;&gt;"",'Classement Général'!BP106,"")</f>
        <v/>
      </c>
      <c r="O1621" s="172" t="str">
        <f aca="false">IF(B207&lt;&gt;"",'Calculs (M1..M20)'!A109,"")</f>
        <v/>
      </c>
      <c r="P1621" s="0"/>
      <c r="Q1621" s="0"/>
      <c r="R1621" s="0"/>
      <c r="S1621" s="0"/>
      <c r="T1621" s="0"/>
      <c r="U1621" s="0"/>
      <c r="V1621" s="0"/>
      <c r="AH1621" s="49" t="n">
        <f aca="false">IF($G1621&lt;&gt;"",AG1621,"")</f>
        <v>0</v>
      </c>
      <c r="AI1621" s="169"/>
      <c r="AJ1621" s="170"/>
    </row>
    <row r="1622" customFormat="false" ht="13" hidden="true" customHeight="false" outlineLevel="0" collapsed="false">
      <c r="A1622" s="0"/>
      <c r="B1622" s="167" t="str">
        <f aca="false">IF(B1521&lt;&gt;"",B1521,"")</f>
        <v/>
      </c>
      <c r="C1622" s="116" t="str">
        <f aca="false">IF(C1521&lt;&gt;"",C1521,"")</f>
        <v/>
      </c>
      <c r="D1622" s="116" t="str">
        <f aca="false">IF(D1521&lt;&gt;"",D1521,"")</f>
        <v/>
      </c>
      <c r="E1622" s="116" t="str">
        <f aca="false">IF(E1521&lt;&gt;"",E1521,"")</f>
        <v/>
      </c>
      <c r="F1622" s="116" t="n">
        <v>16</v>
      </c>
      <c r="G1622" s="168" t="n">
        <f aca="false">G1521</f>
        <v>0</v>
      </c>
      <c r="H1622" s="49" t="n">
        <f aca="false">IF($G1622&lt;&gt;"",G1622,"")</f>
        <v>0</v>
      </c>
      <c r="I1622" s="169"/>
      <c r="J1622" s="170"/>
      <c r="K1622" s="171" t="str">
        <f aca="false">IF($B1622&lt;&gt;"",IF(I1622,(INDEX(P$1526:Q$1529,MATCH(H1622,P$1526:P$1529),2)/I1622)*1000,0),"")</f>
        <v/>
      </c>
      <c r="L1622" s="171" t="str">
        <f aca="false">IF(Q$11&lt;&gt;"",IF($B1622&lt;&gt;"",K1622-J1622,""),"")</f>
        <v/>
      </c>
      <c r="M1622" s="172" t="str">
        <f aca="false">IF(B1622&lt;&gt;"",RANK(L1622,L$1526:L$1625),"")</f>
        <v/>
      </c>
      <c r="N1622" s="172" t="str">
        <f aca="false">IF(B1622&lt;&gt;"",'Classement Général'!BP107,"")</f>
        <v/>
      </c>
      <c r="O1622" s="172" t="str">
        <f aca="false">IF(B208&lt;&gt;"",'Calculs (M1..M20)'!A110,"")</f>
        <v/>
      </c>
      <c r="P1622" s="0"/>
      <c r="Q1622" s="0"/>
      <c r="R1622" s="0"/>
      <c r="S1622" s="0"/>
      <c r="T1622" s="0"/>
      <c r="U1622" s="0"/>
      <c r="V1622" s="0"/>
      <c r="AH1622" s="49" t="n">
        <f aca="false">IF($G1622&lt;&gt;"",AG1622,"")</f>
        <v>0</v>
      </c>
      <c r="AI1622" s="169"/>
      <c r="AJ1622" s="170"/>
    </row>
    <row r="1623" customFormat="false" ht="13" hidden="true" customHeight="false" outlineLevel="0" collapsed="false">
      <c r="A1623" s="0"/>
      <c r="B1623" s="167" t="str">
        <f aca="false">IF(B1522&lt;&gt;"",B1522,"")</f>
        <v/>
      </c>
      <c r="C1623" s="116" t="str">
        <f aca="false">IF(C1522&lt;&gt;"",C1522,"")</f>
        <v/>
      </c>
      <c r="D1623" s="116" t="str">
        <f aca="false">IF(D1522&lt;&gt;"",D1522,"")</f>
        <v/>
      </c>
      <c r="E1623" s="116" t="str">
        <f aca="false">IF(E1522&lt;&gt;"",E1522,"")</f>
        <v/>
      </c>
      <c r="F1623" s="116" t="n">
        <v>16</v>
      </c>
      <c r="G1623" s="168" t="n">
        <f aca="false">G1522</f>
        <v>0</v>
      </c>
      <c r="H1623" s="49" t="n">
        <f aca="false">IF($G1623&lt;&gt;"",G1623,"")</f>
        <v>0</v>
      </c>
      <c r="I1623" s="169"/>
      <c r="J1623" s="170"/>
      <c r="K1623" s="171" t="str">
        <f aca="false">IF($B1623&lt;&gt;"",IF(I1623,(INDEX(P$1526:Q$1529,MATCH(H1623,P$1526:P$1529),2)/I1623)*1000,0),"")</f>
        <v/>
      </c>
      <c r="L1623" s="171" t="str">
        <f aca="false">IF(Q$11&lt;&gt;"",IF($B1623&lt;&gt;"",K1623-J1623,""),"")</f>
        <v/>
      </c>
      <c r="M1623" s="172" t="str">
        <f aca="false">IF(B1623&lt;&gt;"",RANK(L1623,L$1526:L$1625),"")</f>
        <v/>
      </c>
      <c r="N1623" s="172" t="str">
        <f aca="false">IF(B1623&lt;&gt;"",'Classement Général'!BP108,"")</f>
        <v/>
      </c>
      <c r="O1623" s="172" t="str">
        <f aca="false">IF(B209&lt;&gt;"",'Calculs (M1..M20)'!A111,"")</f>
        <v/>
      </c>
      <c r="P1623" s="0"/>
      <c r="Q1623" s="0"/>
      <c r="R1623" s="0"/>
      <c r="S1623" s="0"/>
      <c r="T1623" s="0"/>
      <c r="U1623" s="0"/>
      <c r="V1623" s="0"/>
      <c r="AH1623" s="49" t="n">
        <f aca="false">IF($G1623&lt;&gt;"",AG1623,"")</f>
        <v>0</v>
      </c>
      <c r="AI1623" s="169"/>
      <c r="AJ1623" s="170"/>
    </row>
    <row r="1624" customFormat="false" ht="13" hidden="true" customHeight="false" outlineLevel="0" collapsed="false">
      <c r="A1624" s="0"/>
      <c r="B1624" s="167" t="str">
        <f aca="false">IF(B1523&lt;&gt;"",B1523,"")</f>
        <v/>
      </c>
      <c r="C1624" s="116" t="str">
        <f aca="false">IF(C1523&lt;&gt;"",C1523,"")</f>
        <v/>
      </c>
      <c r="D1624" s="116" t="str">
        <f aca="false">IF(D1523&lt;&gt;"",D1523,"")</f>
        <v/>
      </c>
      <c r="E1624" s="116" t="str">
        <f aca="false">IF(E1523&lt;&gt;"",E1523,"")</f>
        <v/>
      </c>
      <c r="F1624" s="116" t="n">
        <v>16</v>
      </c>
      <c r="G1624" s="168" t="n">
        <f aca="false">G1523</f>
        <v>0</v>
      </c>
      <c r="H1624" s="49" t="n">
        <f aca="false">IF($G1624&lt;&gt;"",G1624,"")</f>
        <v>0</v>
      </c>
      <c r="I1624" s="169"/>
      <c r="J1624" s="170"/>
      <c r="K1624" s="171" t="str">
        <f aca="false">IF($B1624&lt;&gt;"",IF(I1624,(INDEX(P$1526:Q$1529,MATCH(H1624,P$1526:P$1529),2)/I1624)*1000,0),"")</f>
        <v/>
      </c>
      <c r="L1624" s="171" t="str">
        <f aca="false">IF(Q$11&lt;&gt;"",IF($B1624&lt;&gt;"",K1624-J1624,""),"")</f>
        <v/>
      </c>
      <c r="M1624" s="172" t="str">
        <f aca="false">IF(B1624&lt;&gt;"",RANK(L1624,L$1526:L$1625),"")</f>
        <v/>
      </c>
      <c r="N1624" s="172" t="str">
        <f aca="false">IF(B1624&lt;&gt;"",'Classement Général'!BP109,"")</f>
        <v/>
      </c>
      <c r="O1624" s="172" t="str">
        <f aca="false">IF(B210&lt;&gt;"",'Calculs (M1..M20)'!A112,"")</f>
        <v/>
      </c>
      <c r="P1624" s="0"/>
      <c r="Q1624" s="0"/>
      <c r="R1624" s="0"/>
      <c r="S1624" s="0"/>
      <c r="T1624" s="0"/>
      <c r="U1624" s="0"/>
      <c r="V1624" s="0"/>
      <c r="AH1624" s="49" t="n">
        <f aca="false">IF($G1624&lt;&gt;"",AG1624,"")</f>
        <v>0</v>
      </c>
      <c r="AI1624" s="169"/>
      <c r="AJ1624" s="170"/>
    </row>
    <row r="1625" customFormat="false" ht="13" hidden="true" customHeight="false" outlineLevel="0" collapsed="false">
      <c r="A1625" s="0"/>
      <c r="B1625" s="167" t="str">
        <f aca="false">IF(B1524&lt;&gt;"",B1524,"")</f>
        <v/>
      </c>
      <c r="C1625" s="116" t="str">
        <f aca="false">IF(C1524&lt;&gt;"",C1524,"")</f>
        <v/>
      </c>
      <c r="D1625" s="116" t="str">
        <f aca="false">IF(D1524&lt;&gt;"",D1524,"")</f>
        <v/>
      </c>
      <c r="E1625" s="116" t="str">
        <f aca="false">IF(E1524&lt;&gt;"",E1524,"")</f>
        <v/>
      </c>
      <c r="F1625" s="116" t="n">
        <v>16</v>
      </c>
      <c r="G1625" s="168" t="n">
        <f aca="false">G1524</f>
        <v>0</v>
      </c>
      <c r="H1625" s="49" t="n">
        <f aca="false">IF($G1625&lt;&gt;"",G1625,"")</f>
        <v>0</v>
      </c>
      <c r="I1625" s="173"/>
      <c r="J1625" s="174"/>
      <c r="K1625" s="171" t="str">
        <f aca="false">IF($B1625&lt;&gt;"",IF(I1625,(INDEX(P$1526:Q$1529,MATCH(H1625,P$1526:P$1529),2)/I1625)*1000,0),"")</f>
        <v/>
      </c>
      <c r="L1625" s="171" t="str">
        <f aca="false">IF(Q$11&lt;&gt;"",IF($B1625&lt;&gt;"",K1625-J1625,""),"")</f>
        <v/>
      </c>
      <c r="M1625" s="172" t="str">
        <f aca="false">IF(B1625&lt;&gt;"",RANK(L1625,L$1526:L$1625),"")</f>
        <v/>
      </c>
      <c r="N1625" s="172" t="str">
        <f aca="false">IF(B1625&lt;&gt;"",'Classement Général'!BP110,"")</f>
        <v/>
      </c>
      <c r="O1625" s="172" t="str">
        <f aca="false">IF(B211&lt;&gt;"",'Calculs (M1..M20)'!A113,"")</f>
        <v/>
      </c>
      <c r="P1625" s="0"/>
      <c r="Q1625" s="0"/>
      <c r="R1625" s="0"/>
      <c r="S1625" s="0"/>
      <c r="T1625" s="0"/>
      <c r="U1625" s="0"/>
      <c r="V1625" s="0"/>
      <c r="AH1625" s="49" t="n">
        <f aca="false">IF($G1625&lt;&gt;"",AG1625,"")</f>
        <v>0</v>
      </c>
      <c r="AI1625" s="173"/>
      <c r="AJ1625" s="174"/>
    </row>
    <row r="1626" customFormat="false" ht="12.5" hidden="true" customHeight="false" outlineLevel="0" collapsed="false">
      <c r="A1626" s="137"/>
      <c r="B1626" s="164" t="str">
        <f aca="false">IF(B1525&lt;&gt;"",B1525,"")</f>
        <v>Nom</v>
      </c>
      <c r="C1626" s="165" t="str">
        <f aca="false">IF(C1525&lt;&gt;"",C1525,"")</f>
        <v>Dossard</v>
      </c>
      <c r="D1626" s="165" t="str">
        <f aca="false">IF(D1525&lt;&gt;"",D1525,"")</f>
        <v>Freq</v>
      </c>
      <c r="E1626" s="165" t="str">
        <f aca="false">IF(E1525&lt;&gt;"",E1525,"")</f>
        <v>Equipe</v>
      </c>
      <c r="F1626" s="165" t="s">
        <v>103</v>
      </c>
      <c r="G1626" s="165" t="s">
        <v>88</v>
      </c>
      <c r="H1626" s="166" t="s">
        <v>104</v>
      </c>
      <c r="I1626" s="141" t="s">
        <v>91</v>
      </c>
      <c r="J1626" s="142" t="s">
        <v>105</v>
      </c>
      <c r="K1626" s="120" t="s">
        <v>106</v>
      </c>
      <c r="L1626" s="120" t="s">
        <v>107</v>
      </c>
      <c r="M1626" s="120" t="s">
        <v>97</v>
      </c>
      <c r="N1626" s="120" t="s">
        <v>100</v>
      </c>
      <c r="O1626" s="120" t="s">
        <v>108</v>
      </c>
      <c r="P1626" s="143" t="s">
        <v>104</v>
      </c>
      <c r="Q1626" s="144" t="s">
        <v>109</v>
      </c>
      <c r="R1626" s="145" t="s">
        <v>110</v>
      </c>
      <c r="S1626" s="146" t="s">
        <v>111</v>
      </c>
      <c r="T1626" s="147" t="s">
        <v>112</v>
      </c>
      <c r="U1626" s="5" t="s">
        <v>104</v>
      </c>
      <c r="V1626" s="0"/>
      <c r="AH1626" s="166" t="s">
        <v>104</v>
      </c>
      <c r="AI1626" s="141" t="s">
        <v>91</v>
      </c>
      <c r="AJ1626" s="142" t="s">
        <v>105</v>
      </c>
    </row>
    <row r="1627" customFormat="false" ht="13" hidden="true" customHeight="false" outlineLevel="0" collapsed="false">
      <c r="A1627" s="0"/>
      <c r="B1627" s="167" t="str">
        <f aca="false">IF(B1526&lt;&gt;"",B1526,"")</f>
        <v>Sébastien CHABAUD</v>
      </c>
      <c r="C1627" s="116" t="n">
        <f aca="false">IF(C1526&lt;&gt;"",C1526,"")</f>
        <v>1</v>
      </c>
      <c r="D1627" s="116" t="str">
        <f aca="false">IF(D1526&lt;&gt;"",D1526,"")</f>
        <v>2.4GHz</v>
      </c>
      <c r="E1627" s="116" t="str">
        <f aca="false">IF(E1526&lt;&gt;"",E1526,"")</f>
        <v/>
      </c>
      <c r="F1627" s="116" t="n">
        <v>17</v>
      </c>
      <c r="G1627" s="168" t="n">
        <f aca="false">G1526</f>
        <v>1</v>
      </c>
      <c r="H1627" s="49" t="n">
        <f aca="false">IF($G1627&lt;&gt;"",G1627,"")</f>
        <v>1</v>
      </c>
      <c r="I1627" s="169"/>
      <c r="J1627" s="170"/>
      <c r="K1627" s="171" t="n">
        <f aca="false">IF($B1627&lt;&gt;"",IF(I1627,(INDEX(P$1627:Q$1630,MATCH(H1627,P$1627:P$1630),2)/I1627)*1000,0),"")</f>
        <v>0</v>
      </c>
      <c r="L1627" s="171" t="n">
        <f aca="false">IF(Q$11&lt;&gt;"",IF($B1627&lt;&gt;"",K1627-$J1627,""),"")</f>
        <v>0</v>
      </c>
      <c r="M1627" s="172" t="n">
        <f aca="false">IF(B1627&lt;&gt;"",RANK(L1627,L$1627:L$1726),"")</f>
        <v>1</v>
      </c>
      <c r="N1627" s="172" t="str">
        <f aca="false">IF(B1627&lt;&gt;"",'Classement Général'!BQ11,"")</f>
        <v/>
      </c>
      <c r="O1627" s="172" t="n">
        <f aca="false">IF(B112&lt;&gt;"",'Calculs (M1..M20)'!A14,"")</f>
        <v>22</v>
      </c>
      <c r="P1627" s="154" t="n">
        <f aca="false">IF(DMIN($H1626:$I1727,$P$10,$U$10:$U$11)&lt;&gt;0,1,"")</f>
        <v>1</v>
      </c>
      <c r="Q1627" s="155" t="str">
        <f aca="false">IF(DMIN($H1626:$I1727,$I$10,$U$10:$U$11)&lt;&gt;0,DMIN($H1626:$I1727,$I$10,$U$10:$U$11),"")</f>
        <v/>
      </c>
      <c r="R1627" s="151" t="str">
        <f aca="false">IF(DMAX($H1626:$I1727,$I$10,$U$10:$U$11)&lt;&gt;0,DMAX($H1626:$I1727,$I$10,$U$10:$U$11),"")</f>
        <v/>
      </c>
      <c r="S1627" s="156" t="e">
        <f aca="false">IF($P1627&lt;&gt;"",IF(DAVERAGE($H1626:$I1727,$I$10,$U$10:$U$11)&lt;&gt;0,DAVERAGE($H1626:$I1727,$I$10,$U$10:$U$11),""),"")</f>
        <v>#DIV/0!</v>
      </c>
      <c r="T1627" s="157" t="str">
        <f aca="false">IF($P1627&lt;&gt;"",IF(DCOUNTA($H1626:$I1727,$I$10,$U$10:$U$11)&lt;&gt;0,DCOUNTA($H1626:$I1727,$I$10,$U$10:$U$11),""),"")</f>
        <v/>
      </c>
      <c r="U1627" s="5" t="n">
        <v>1</v>
      </c>
      <c r="V1627" s="0"/>
      <c r="AH1627" s="49" t="n">
        <f aca="false">IF($G1627&lt;&gt;"",AG1627,"")</f>
        <v>0</v>
      </c>
      <c r="AI1627" s="169"/>
      <c r="AJ1627" s="170"/>
    </row>
    <row r="1628" customFormat="false" ht="13" hidden="true" customHeight="false" outlineLevel="0" collapsed="false">
      <c r="A1628" s="0"/>
      <c r="B1628" s="167" t="str">
        <f aca="false">IF(B1527&lt;&gt;"",B1527,"")</f>
        <v>Herve DALL AVA</v>
      </c>
      <c r="C1628" s="116" t="n">
        <f aca="false">IF(C1527&lt;&gt;"",C1527,"")</f>
        <v>2</v>
      </c>
      <c r="D1628" s="116" t="str">
        <f aca="false">IF(D1527&lt;&gt;"",D1527,"")</f>
        <v>2.4GHz</v>
      </c>
      <c r="E1628" s="116" t="str">
        <f aca="false">IF(E1527&lt;&gt;"",E1527,"")</f>
        <v/>
      </c>
      <c r="F1628" s="116" t="n">
        <v>17</v>
      </c>
      <c r="G1628" s="168" t="n">
        <f aca="false">G1527</f>
        <v>1</v>
      </c>
      <c r="H1628" s="49" t="n">
        <f aca="false">IF($G1628&lt;&gt;"",G1628,"")</f>
        <v>1</v>
      </c>
      <c r="I1628" s="169"/>
      <c r="J1628" s="170"/>
      <c r="K1628" s="171" t="n">
        <f aca="false">IF($B1628&lt;&gt;"",IF(I1628,(INDEX(P$1627:Q$1630,MATCH(H1628,P$1627:P$1630),2)/I1628)*1000,0),"")</f>
        <v>0</v>
      </c>
      <c r="L1628" s="171" t="n">
        <f aca="false">IF(Q$11&lt;&gt;"",IF($B1628&lt;&gt;"",K1628-J1628,""),"")</f>
        <v>0</v>
      </c>
      <c r="M1628" s="172" t="n">
        <f aca="false">IF(B1628&lt;&gt;"",RANK(L1628,L$1627:L$1726),"")</f>
        <v>1</v>
      </c>
      <c r="N1628" s="172" t="str">
        <f aca="false">IF(B1628&lt;&gt;"",'Classement Général'!BQ12,"")</f>
        <v/>
      </c>
      <c r="O1628" s="172" t="n">
        <f aca="false">IF(B113&lt;&gt;"",'Calculs (M1..M20)'!A15,"")</f>
        <v>8</v>
      </c>
      <c r="P1628" s="154" t="str">
        <f aca="false">IF(DMIN($H1626:$I1727,$P$10,$U$12:$U$13)&lt;&gt;0,2,"")</f>
        <v/>
      </c>
      <c r="Q1628" s="155" t="str">
        <f aca="false">IF(DMIN($H1626:$I1727,$I$10,$U$12:$U$13)&lt;&gt;0,DMIN($H1626:$I1727,$I$10,$U$12:$U$13),"")</f>
        <v/>
      </c>
      <c r="R1628" s="151" t="str">
        <f aca="false">IF(DMAX($H1626:$I1727,$I$10,$U$12:$U$13)&lt;&gt;0,DMAX($H1626:$I1727,$I$10,$U$12:$U$13),"")</f>
        <v/>
      </c>
      <c r="S1628" s="156" t="str">
        <f aca="false">IF($P1628&lt;&gt;"",IF(DAVERAGE($H1626:$I1727,$I$10,$U$12:$U$13)&lt;&gt;0,DAVERAGE($H1626:$I1727,$I$10,$U$12:$U$13),""),"")</f>
        <v/>
      </c>
      <c r="T1628" s="157" t="str">
        <f aca="false">IF($P1627&lt;&gt;"",IF(DCOUNTA($H1626:$I1727,$I$10,$U$12:$U$13)&lt;&gt;0,DCOUNTA($H1626:$I1727,$I$10,$U$12:$U$13),""),"")</f>
        <v/>
      </c>
      <c r="U1628" s="5" t="s">
        <v>104</v>
      </c>
      <c r="V1628" s="0"/>
      <c r="AH1628" s="49" t="n">
        <f aca="false">IF($G1628&lt;&gt;"",AG1628,"")</f>
        <v>0</v>
      </c>
      <c r="AI1628" s="169"/>
      <c r="AJ1628" s="170"/>
    </row>
    <row r="1629" customFormat="false" ht="13" hidden="true" customHeight="false" outlineLevel="0" collapsed="false">
      <c r="A1629" s="0"/>
      <c r="B1629" s="167" t="str">
        <f aca="false">IF(B1528&lt;&gt;"",B1528,"")</f>
        <v>Jean Luc FOUCHER</v>
      </c>
      <c r="C1629" s="116" t="n">
        <f aca="false">IF(C1528&lt;&gt;"",C1528,"")</f>
        <v>3</v>
      </c>
      <c r="D1629" s="116" t="str">
        <f aca="false">IF(D1528&lt;&gt;"",D1528,"")</f>
        <v>2.4GHz</v>
      </c>
      <c r="E1629" s="116" t="str">
        <f aca="false">IF(E1528&lt;&gt;"",E1528,"")</f>
        <v/>
      </c>
      <c r="F1629" s="116" t="n">
        <v>17</v>
      </c>
      <c r="G1629" s="168" t="n">
        <f aca="false">G1528</f>
        <v>1</v>
      </c>
      <c r="H1629" s="49" t="n">
        <f aca="false">IF($G1629&lt;&gt;"",G1629,"")</f>
        <v>1</v>
      </c>
      <c r="I1629" s="169"/>
      <c r="J1629" s="170"/>
      <c r="K1629" s="171" t="n">
        <f aca="false">IF($B1629&lt;&gt;"",IF(I1629,(INDEX(P$1627:Q$1630,MATCH(H1629,P$1627:P$1630),2)/I1629)*1000,0),"")</f>
        <v>0</v>
      </c>
      <c r="L1629" s="171" t="n">
        <f aca="false">IF(Q$11&lt;&gt;"",IF($B1629&lt;&gt;"",K1629-J1629,""),"")</f>
        <v>0</v>
      </c>
      <c r="M1629" s="172" t="n">
        <f aca="false">IF(B1629&lt;&gt;"",RANK(L1629,L$1627:L$1726),"")</f>
        <v>1</v>
      </c>
      <c r="N1629" s="172" t="str">
        <f aca="false">IF(B1629&lt;&gt;"",'Classement Général'!BQ13,"")</f>
        <v/>
      </c>
      <c r="O1629" s="172" t="n">
        <f aca="false">IF(B114&lt;&gt;"",'Calculs (M1..M20)'!A16,"")</f>
        <v>15</v>
      </c>
      <c r="P1629" s="154" t="str">
        <f aca="false">IF(DMIN($H1626:$I1727,$P$10,$U$14:$U$15)&lt;&gt;0,3,"")</f>
        <v/>
      </c>
      <c r="Q1629" s="155" t="str">
        <f aca="false">IF(DMIN($H1626:$I1727,$I$10,$U$14:$U$15)&lt;&gt;0,DMIN($H1626:$I1727,$I$10,$U$14:$U$15),"")</f>
        <v/>
      </c>
      <c r="R1629" s="151" t="str">
        <f aca="false">IF(DMAX($H1626:$I1727,$I$10,$U$14:$U$15)&lt;&gt;0,DMAX($H1626:$I1727,$I$10,$U$14:$U$15),"")</f>
        <v/>
      </c>
      <c r="S1629" s="156" t="str">
        <f aca="false">IF($P1629&lt;&gt;"",IF(DAVERAGE($H1626:$I1727,$I$10,$U$14:$U$15)&lt;&gt;0,DAVERAGE($H1626:$I1727,$I$10,$U$14:$U$15),""),"")</f>
        <v/>
      </c>
      <c r="T1629" s="157" t="str">
        <f aca="false">IF($P1629&lt;&gt;"",IF(DCOUNTA($H1626:$I1727,$I$10,$U$14:$U$15)&lt;&gt;0,DCOUNTA($H1626:$I1727,$I$10,$U$14:$U$15),""),"")</f>
        <v/>
      </c>
      <c r="U1629" s="5" t="n">
        <v>2</v>
      </c>
      <c r="V1629" s="0"/>
      <c r="AH1629" s="49" t="n">
        <f aca="false">IF($G1629&lt;&gt;"",AG1629,"")</f>
        <v>0</v>
      </c>
      <c r="AI1629" s="169"/>
      <c r="AJ1629" s="170"/>
    </row>
    <row r="1630" customFormat="false" ht="13.5" hidden="true" customHeight="false" outlineLevel="0" collapsed="false">
      <c r="A1630" s="0"/>
      <c r="B1630" s="167" t="str">
        <f aca="false">IF(B1529&lt;&gt;"",B1529,"")</f>
        <v>Thomas DELARBRE</v>
      </c>
      <c r="C1630" s="116" t="n">
        <f aca="false">IF(C1529&lt;&gt;"",C1529,"")</f>
        <v>4</v>
      </c>
      <c r="D1630" s="116" t="str">
        <f aca="false">IF(D1529&lt;&gt;"",D1529,"")</f>
        <v>2.4GHz</v>
      </c>
      <c r="E1630" s="116" t="str">
        <f aca="false">IF(E1529&lt;&gt;"",E1529,"")</f>
        <v/>
      </c>
      <c r="F1630" s="116" t="n">
        <v>17</v>
      </c>
      <c r="G1630" s="168" t="n">
        <f aca="false">G1529</f>
        <v>1</v>
      </c>
      <c r="H1630" s="49" t="n">
        <f aca="false">IF($G1630&lt;&gt;"",G1630,"")</f>
        <v>1</v>
      </c>
      <c r="I1630" s="169"/>
      <c r="J1630" s="170"/>
      <c r="K1630" s="171" t="n">
        <f aca="false">IF($B1630&lt;&gt;"",IF(I1630,(INDEX(P$1627:Q$1630,MATCH(H1630,P$1627:P$1630),2)/I1630)*1000,0),"")</f>
        <v>0</v>
      </c>
      <c r="L1630" s="171" t="n">
        <f aca="false">IF(Q$11&lt;&gt;"",IF($B1630&lt;&gt;"",K1630-J1630,""),"")</f>
        <v>0</v>
      </c>
      <c r="M1630" s="172" t="n">
        <f aca="false">IF(B1630&lt;&gt;"",RANK(L1630,L$1627:L$1726),"")</f>
        <v>1</v>
      </c>
      <c r="N1630" s="172" t="str">
        <f aca="false">IF(B1630&lt;&gt;"",'Classement Général'!BQ14,"")</f>
        <v/>
      </c>
      <c r="O1630" s="172" t="n">
        <f aca="false">IF(B115&lt;&gt;"",'Calculs (M1..M20)'!A17,"")</f>
        <v>10</v>
      </c>
      <c r="P1630" s="158" t="str">
        <f aca="false">IF(DMIN($H1626:$I1727,$P$10,$U$16:$U$17)&lt;&gt;0,4,"")</f>
        <v/>
      </c>
      <c r="Q1630" s="159" t="str">
        <f aca="false">IF(DMIN($H1626:$I1727,$I$10,$U$16:$U$17)&lt;&gt;0,DMIN($H1626:$I1727,$I$10,$U$16:$U$17),"")</f>
        <v/>
      </c>
      <c r="R1630" s="160" t="str">
        <f aca="false">IF(DMAX($H1626:$I1727,$I$10,$U$16:$U$17)&lt;&gt;0,DMAX($H1626:$I1727,$I$10,$U$16:$U$17),"")</f>
        <v/>
      </c>
      <c r="S1630" s="161" t="str">
        <f aca="false">IF($P1630&lt;&gt;"",IF(DAVERAGE($H1626:$I1727,$I$10,$U$16:$U$17)&lt;&gt;0,DAVERAGE($H1626:$I1727,$I$10,$U$16:$U$17),""),"")</f>
        <v/>
      </c>
      <c r="T1630" s="162" t="str">
        <f aca="false">IF($P1629&lt;&gt;"",IF(DCOUNTA($H1626:$I1727,$I$10,$U$16:$U$17)&lt;&gt;0,DCOUNTA($H1626:$I1727,$I$10,$U$16:$U$17),""),"")</f>
        <v/>
      </c>
      <c r="U1630" s="5" t="s">
        <v>104</v>
      </c>
      <c r="V1630" s="0"/>
      <c r="AH1630" s="49" t="n">
        <f aca="false">IF($G1630&lt;&gt;"",AG1630,"")</f>
        <v>0</v>
      </c>
      <c r="AI1630" s="169"/>
      <c r="AJ1630" s="170"/>
    </row>
    <row r="1631" customFormat="false" ht="13.5" hidden="true" customHeight="false" outlineLevel="0" collapsed="false">
      <c r="A1631" s="0"/>
      <c r="B1631" s="167" t="str">
        <f aca="false">IF(B1530&lt;&gt;"",B1530,"")</f>
        <v>Pierre DIATTA</v>
      </c>
      <c r="C1631" s="116" t="n">
        <f aca="false">IF(C1530&lt;&gt;"",C1530,"")</f>
        <v>5</v>
      </c>
      <c r="D1631" s="116" t="str">
        <f aca="false">IF(D1530&lt;&gt;"",D1530,"")</f>
        <v>2.4GHz</v>
      </c>
      <c r="E1631" s="116" t="str">
        <f aca="false">IF(E1530&lt;&gt;"",E1530,"")</f>
        <v/>
      </c>
      <c r="F1631" s="116" t="n">
        <v>17</v>
      </c>
      <c r="G1631" s="168" t="n">
        <f aca="false">G1530</f>
        <v>1</v>
      </c>
      <c r="H1631" s="49" t="n">
        <f aca="false">IF($G1631&lt;&gt;"",G1631,"")</f>
        <v>1</v>
      </c>
      <c r="I1631" s="169"/>
      <c r="J1631" s="170"/>
      <c r="K1631" s="171" t="n">
        <f aca="false">IF($B1631&lt;&gt;"",IF(I1631,(INDEX(P$1627:Q$1630,MATCH(H1631,P$1627:P$1630),2)/I1631)*1000,0),"")</f>
        <v>0</v>
      </c>
      <c r="L1631" s="171" t="n">
        <f aca="false">IF(Q$11&lt;&gt;"",IF($B1631&lt;&gt;"",K1631-J1631,""),"")</f>
        <v>0</v>
      </c>
      <c r="M1631" s="172" t="n">
        <f aca="false">IF(B1631&lt;&gt;"",RANK(L1631,L$1627:L$1726),"")</f>
        <v>1</v>
      </c>
      <c r="N1631" s="172" t="str">
        <f aca="false">IF(B1631&lt;&gt;"",'Classement Général'!BQ15,"")</f>
        <v/>
      </c>
      <c r="O1631" s="172" t="n">
        <f aca="false">IF(B116&lt;&gt;"",'Calculs (M1..M20)'!A18,"")</f>
        <v>20</v>
      </c>
      <c r="P1631" s="5"/>
      <c r="Q1631" s="5"/>
      <c r="R1631" s="0"/>
      <c r="S1631" s="0"/>
      <c r="T1631" s="163" t="n">
        <f aca="false">SUM(T1627:T1630)</f>
        <v>0</v>
      </c>
      <c r="U1631" s="5" t="n">
        <v>3</v>
      </c>
      <c r="V1631" s="1" t="n">
        <f aca="false">T1631</f>
        <v>0</v>
      </c>
      <c r="AH1631" s="49" t="n">
        <f aca="false">IF($G1631&lt;&gt;"",AG1631,"")</f>
        <v>0</v>
      </c>
      <c r="AI1631" s="169"/>
      <c r="AJ1631" s="170"/>
    </row>
    <row r="1632" customFormat="false" ht="13" hidden="true" customHeight="false" outlineLevel="0" collapsed="false">
      <c r="A1632" s="0"/>
      <c r="B1632" s="167" t="str">
        <f aca="false">IF(B1531&lt;&gt;"",B1531,"")</f>
        <v>Olivier MONET</v>
      </c>
      <c r="C1632" s="116" t="n">
        <f aca="false">IF(C1531&lt;&gt;"",C1531,"")</f>
        <v>6</v>
      </c>
      <c r="D1632" s="116" t="str">
        <f aca="false">IF(D1531&lt;&gt;"",D1531,"")</f>
        <v>41.110MHz</v>
      </c>
      <c r="E1632" s="116" t="str">
        <f aca="false">IF(E1531&lt;&gt;"",E1531,"")</f>
        <v/>
      </c>
      <c r="F1632" s="116" t="n">
        <v>17</v>
      </c>
      <c r="G1632" s="168" t="n">
        <f aca="false">G1531</f>
        <v>1</v>
      </c>
      <c r="H1632" s="49" t="n">
        <f aca="false">IF($G1632&lt;&gt;"",G1632,"")</f>
        <v>1</v>
      </c>
      <c r="I1632" s="169"/>
      <c r="J1632" s="170"/>
      <c r="K1632" s="171" t="n">
        <f aca="false">IF($B1632&lt;&gt;"",IF(I1632,(INDEX(P$1627:Q$1630,MATCH(H1632,P$1627:P$1630),2)/I1632)*1000,0),"")</f>
        <v>0</v>
      </c>
      <c r="L1632" s="171" t="n">
        <f aca="false">IF(Q$11&lt;&gt;"",IF($B1632&lt;&gt;"",K1632-J1632,""),"")</f>
        <v>0</v>
      </c>
      <c r="M1632" s="172" t="n">
        <f aca="false">IF(B1632&lt;&gt;"",RANK(L1632,L$1627:L$1726),"")</f>
        <v>1</v>
      </c>
      <c r="N1632" s="172" t="str">
        <f aca="false">IF(B1632&lt;&gt;"",'Classement Général'!BQ16,"")</f>
        <v/>
      </c>
      <c r="O1632" s="172" t="n">
        <f aca="false">IF(B117&lt;&gt;"",'Calculs (M1..M20)'!A19,"")</f>
        <v>6</v>
      </c>
      <c r="P1632" s="5"/>
      <c r="Q1632" s="5"/>
      <c r="R1632" s="0"/>
      <c r="S1632" s="0"/>
      <c r="T1632" s="0"/>
      <c r="U1632" s="5" t="s">
        <v>104</v>
      </c>
      <c r="V1632" s="0"/>
      <c r="AH1632" s="49" t="n">
        <f aca="false">IF($G1632&lt;&gt;"",AG1632,"")</f>
        <v>0</v>
      </c>
      <c r="AI1632" s="169"/>
      <c r="AJ1632" s="170"/>
    </row>
    <row r="1633" customFormat="false" ht="13" hidden="true" customHeight="false" outlineLevel="0" collapsed="false">
      <c r="A1633" s="0"/>
      <c r="B1633" s="167" t="str">
        <f aca="false">IF(B1532&lt;&gt;"",B1532,"")</f>
        <v>Pierre RONDEL</v>
      </c>
      <c r="C1633" s="116" t="n">
        <f aca="false">IF(C1532&lt;&gt;"",C1532,"")</f>
        <v>7</v>
      </c>
      <c r="D1633" s="116" t="str">
        <f aca="false">IF(D1532&lt;&gt;"",D1532,"")</f>
        <v>2.4GHz</v>
      </c>
      <c r="E1633" s="116" t="str">
        <f aca="false">IF(E1532&lt;&gt;"",E1532,"")</f>
        <v/>
      </c>
      <c r="F1633" s="116" t="n">
        <v>17</v>
      </c>
      <c r="G1633" s="168" t="n">
        <f aca="false">G1532</f>
        <v>1</v>
      </c>
      <c r="H1633" s="49" t="n">
        <f aca="false">IF($G1633&lt;&gt;"",G1633,"")</f>
        <v>1</v>
      </c>
      <c r="I1633" s="169"/>
      <c r="J1633" s="170"/>
      <c r="K1633" s="171" t="n">
        <f aca="false">IF($B1633&lt;&gt;"",IF(I1633,(INDEX(P$1627:Q$1630,MATCH(H1633,P$1627:P$1630),2)/I1633)*1000,0),"")</f>
        <v>0</v>
      </c>
      <c r="L1633" s="171" t="n">
        <f aca="false">IF(Q$11&lt;&gt;"",IF($B1633&lt;&gt;"",K1633-J1633,""),"")</f>
        <v>0</v>
      </c>
      <c r="M1633" s="172" t="n">
        <f aca="false">IF(B1633&lt;&gt;"",RANK(L1633,L$1627:L$1726),"")</f>
        <v>1</v>
      </c>
      <c r="N1633" s="172" t="str">
        <f aca="false">IF(B1633&lt;&gt;"",'Classement Général'!BQ17,"")</f>
        <v/>
      </c>
      <c r="O1633" s="172" t="n">
        <f aca="false">IF(B118&lt;&gt;"",'Calculs (M1..M20)'!A20,"")</f>
        <v>1</v>
      </c>
      <c r="P1633" s="5"/>
      <c r="Q1633" s="5"/>
      <c r="R1633" s="0"/>
      <c r="S1633" s="0"/>
      <c r="T1633" s="0"/>
      <c r="U1633" s="5" t="n">
        <v>4</v>
      </c>
      <c r="V1633" s="0"/>
      <c r="AH1633" s="49" t="n">
        <f aca="false">IF($G1633&lt;&gt;"",AG1633,"")</f>
        <v>0</v>
      </c>
      <c r="AI1633" s="169"/>
      <c r="AJ1633" s="170"/>
    </row>
    <row r="1634" customFormat="false" ht="13" hidden="true" customHeight="false" outlineLevel="0" collapsed="false">
      <c r="A1634" s="0"/>
      <c r="B1634" s="167" t="str">
        <f aca="false">IF(B1533&lt;&gt;"",B1533,"")</f>
        <v>Andreas FRICKE</v>
      </c>
      <c r="C1634" s="116" t="n">
        <f aca="false">IF(C1533&lt;&gt;"",C1533,"")</f>
        <v>8</v>
      </c>
      <c r="D1634" s="116" t="str">
        <f aca="false">IF(D1533&lt;&gt;"",D1533,"")</f>
        <v>2.4GHz</v>
      </c>
      <c r="E1634" s="116" t="str">
        <f aca="false">IF(E1533&lt;&gt;"",E1533,"")</f>
        <v/>
      </c>
      <c r="F1634" s="116" t="n">
        <v>17</v>
      </c>
      <c r="G1634" s="168" t="n">
        <f aca="false">G1533</f>
        <v>1</v>
      </c>
      <c r="H1634" s="49" t="n">
        <f aca="false">IF($G1634&lt;&gt;"",G1634,"")</f>
        <v>1</v>
      </c>
      <c r="I1634" s="169"/>
      <c r="J1634" s="170"/>
      <c r="K1634" s="171" t="n">
        <f aca="false">IF($B1634&lt;&gt;"",IF(I1634,(INDEX(P$1627:Q$1630,MATCH(H1634,P$1627:P$1630),2)/I1634)*1000,0),"")</f>
        <v>0</v>
      </c>
      <c r="L1634" s="171" t="n">
        <f aca="false">IF(Q$11&lt;&gt;"",IF($B1634&lt;&gt;"",K1634-J1634,""),"")</f>
        <v>0</v>
      </c>
      <c r="M1634" s="172" t="n">
        <f aca="false">IF(B1634&lt;&gt;"",RANK(L1634,L$1627:L$1726),"")</f>
        <v>1</v>
      </c>
      <c r="N1634" s="172" t="str">
        <f aca="false">IF(B1634&lt;&gt;"",'Classement Général'!BQ18,"")</f>
        <v/>
      </c>
      <c r="O1634" s="172" t="n">
        <f aca="false">IF(B119&lt;&gt;"",'Calculs (M1..M20)'!A21,"")</f>
        <v>18</v>
      </c>
      <c r="P1634" s="5"/>
      <c r="Q1634" s="5"/>
      <c r="R1634" s="0"/>
      <c r="S1634" s="0"/>
      <c r="T1634" s="0"/>
      <c r="U1634" s="0"/>
      <c r="V1634" s="0"/>
      <c r="AH1634" s="49" t="n">
        <f aca="false">IF($G1634&lt;&gt;"",AG1634,"")</f>
        <v>0</v>
      </c>
      <c r="AI1634" s="169"/>
      <c r="AJ1634" s="170"/>
    </row>
    <row r="1635" customFormat="false" ht="13" hidden="true" customHeight="false" outlineLevel="0" collapsed="false">
      <c r="A1635" s="0"/>
      <c r="B1635" s="167" t="str">
        <f aca="false">IF(B1534&lt;&gt;"",B1534,"")</f>
        <v>Thomas FAURE</v>
      </c>
      <c r="C1635" s="116" t="n">
        <f aca="false">IF(C1534&lt;&gt;"",C1534,"")</f>
        <v>9</v>
      </c>
      <c r="D1635" s="116" t="str">
        <f aca="false">IF(D1534&lt;&gt;"",D1534,"")</f>
        <v>2.4GHz</v>
      </c>
      <c r="E1635" s="116" t="str">
        <f aca="false">IF(E1534&lt;&gt;"",E1534,"")</f>
        <v/>
      </c>
      <c r="F1635" s="116" t="n">
        <v>17</v>
      </c>
      <c r="G1635" s="168" t="n">
        <f aca="false">G1534</f>
        <v>1</v>
      </c>
      <c r="H1635" s="49" t="n">
        <f aca="false">IF($G1635&lt;&gt;"",G1635,"")</f>
        <v>1</v>
      </c>
      <c r="I1635" s="169"/>
      <c r="J1635" s="170"/>
      <c r="K1635" s="171" t="n">
        <f aca="false">IF($B1635&lt;&gt;"",IF(I1635,(INDEX(P$1627:Q$1630,MATCH(H1635,P$1627:P$1630),2)/I1635)*1000,0),"")</f>
        <v>0</v>
      </c>
      <c r="L1635" s="171" t="n">
        <f aca="false">IF(Q$11&lt;&gt;"",IF($B1635&lt;&gt;"",K1635-J1635,""),"")</f>
        <v>0</v>
      </c>
      <c r="M1635" s="172" t="n">
        <f aca="false">IF(B1635&lt;&gt;"",RANK(L1635,L$1627:L$1726),"")</f>
        <v>1</v>
      </c>
      <c r="N1635" s="172" t="str">
        <f aca="false">IF(B1635&lt;&gt;"",'Classement Général'!BQ19,"")</f>
        <v/>
      </c>
      <c r="O1635" s="172" t="n">
        <f aca="false">IF(B120&lt;&gt;"",'Calculs (M1..M20)'!A22,"")</f>
        <v>11</v>
      </c>
      <c r="P1635" s="0"/>
      <c r="Q1635" s="0"/>
      <c r="R1635" s="0"/>
      <c r="S1635" s="0"/>
      <c r="T1635" s="0"/>
      <c r="U1635" s="0"/>
      <c r="V1635" s="0"/>
      <c r="AH1635" s="49" t="n">
        <f aca="false">IF($G1635&lt;&gt;"",AG1635,"")</f>
        <v>0</v>
      </c>
      <c r="AI1635" s="169"/>
      <c r="AJ1635" s="170"/>
    </row>
    <row r="1636" customFormat="false" ht="13" hidden="true" customHeight="false" outlineLevel="0" collapsed="false">
      <c r="A1636" s="0"/>
      <c r="B1636" s="167" t="str">
        <f aca="false">IF(B1535&lt;&gt;"",B1535,"")</f>
        <v>Philippe LANES</v>
      </c>
      <c r="C1636" s="116" t="n">
        <f aca="false">IF(C1535&lt;&gt;"",C1535,"")</f>
        <v>10</v>
      </c>
      <c r="D1636" s="116" t="str">
        <f aca="false">IF(D1535&lt;&gt;"",D1535,"")</f>
        <v>2.4GHz</v>
      </c>
      <c r="E1636" s="116" t="str">
        <f aca="false">IF(E1535&lt;&gt;"",E1535,"")</f>
        <v/>
      </c>
      <c r="F1636" s="116" t="n">
        <v>17</v>
      </c>
      <c r="G1636" s="168" t="n">
        <f aca="false">G1535</f>
        <v>1</v>
      </c>
      <c r="H1636" s="49" t="n">
        <f aca="false">IF($G1636&lt;&gt;"",G1636,"")</f>
        <v>1</v>
      </c>
      <c r="I1636" s="169"/>
      <c r="J1636" s="170"/>
      <c r="K1636" s="171" t="n">
        <f aca="false">IF($B1636&lt;&gt;"",IF(I1636,(INDEX(P$1627:Q$1630,MATCH(H1636,P$1627:P$1630),2)/I1636)*1000,0),"")</f>
        <v>0</v>
      </c>
      <c r="L1636" s="171" t="n">
        <f aca="false">IF(Q$11&lt;&gt;"",IF($B1636&lt;&gt;"",K1636-J1636,""),"")</f>
        <v>0</v>
      </c>
      <c r="M1636" s="172" t="n">
        <f aca="false">IF(B1636&lt;&gt;"",RANK(L1636,L$1627:L$1726),"")</f>
        <v>1</v>
      </c>
      <c r="N1636" s="172" t="str">
        <f aca="false">IF(B1636&lt;&gt;"",'Classement Général'!BQ20,"")</f>
        <v/>
      </c>
      <c r="O1636" s="172" t="n">
        <f aca="false">IF(B121&lt;&gt;"",'Calculs (M1..M20)'!A23,"")</f>
        <v>14</v>
      </c>
      <c r="P1636" s="0"/>
      <c r="Q1636" s="0"/>
      <c r="R1636" s="0"/>
      <c r="S1636" s="0"/>
      <c r="T1636" s="0"/>
      <c r="U1636" s="0"/>
      <c r="V1636" s="0"/>
      <c r="AH1636" s="49" t="n">
        <f aca="false">IF($G1636&lt;&gt;"",AG1636,"")</f>
        <v>0</v>
      </c>
      <c r="AI1636" s="169"/>
      <c r="AJ1636" s="170"/>
    </row>
    <row r="1637" customFormat="false" ht="13" hidden="true" customHeight="false" outlineLevel="0" collapsed="false">
      <c r="A1637" s="0"/>
      <c r="B1637" s="167" t="str">
        <f aca="false">IF(B1536&lt;&gt;"",B1536,"")</f>
        <v>Julien HONOR</v>
      </c>
      <c r="C1637" s="116" t="n">
        <f aca="false">IF(C1536&lt;&gt;"",C1536,"")</f>
        <v>11</v>
      </c>
      <c r="D1637" s="116" t="str">
        <f aca="false">IF(D1536&lt;&gt;"",D1536,"")</f>
        <v>2.4GHz</v>
      </c>
      <c r="E1637" s="116" t="str">
        <f aca="false">IF(E1536&lt;&gt;"",E1536,"")</f>
        <v/>
      </c>
      <c r="F1637" s="116" t="n">
        <v>17</v>
      </c>
      <c r="G1637" s="168" t="n">
        <f aca="false">G1536</f>
        <v>1</v>
      </c>
      <c r="H1637" s="49" t="n">
        <f aca="false">IF($G1637&lt;&gt;"",G1637,"")</f>
        <v>1</v>
      </c>
      <c r="I1637" s="169"/>
      <c r="J1637" s="170"/>
      <c r="K1637" s="171" t="n">
        <f aca="false">IF($B1637&lt;&gt;"",IF(I1637,(INDEX(P$1627:Q$1630,MATCH(H1637,P$1627:P$1630),2)/I1637)*1000,0),"")</f>
        <v>0</v>
      </c>
      <c r="L1637" s="171" t="n">
        <f aca="false">IF(Q$11&lt;&gt;"",IF($B1637&lt;&gt;"",K1637-J1637,""),"")</f>
        <v>0</v>
      </c>
      <c r="M1637" s="172" t="n">
        <f aca="false">IF(B1637&lt;&gt;"",RANK(L1637,L$1627:L$1726),"")</f>
        <v>1</v>
      </c>
      <c r="N1637" s="172" t="str">
        <f aca="false">IF(B1637&lt;&gt;"",'Classement Général'!BQ21,"")</f>
        <v/>
      </c>
      <c r="O1637" s="172" t="n">
        <f aca="false">IF(B122&lt;&gt;"",'Calculs (M1..M20)'!A24,"")</f>
        <v>3</v>
      </c>
      <c r="P1637" s="0"/>
      <c r="Q1637" s="0"/>
      <c r="R1637" s="0"/>
      <c r="S1637" s="0"/>
      <c r="T1637" s="0"/>
      <c r="U1637" s="0"/>
      <c r="V1637" s="0"/>
      <c r="AH1637" s="49" t="n">
        <f aca="false">IF($G1637&lt;&gt;"",AG1637,"")</f>
        <v>0</v>
      </c>
      <c r="AI1637" s="169"/>
      <c r="AJ1637" s="170"/>
    </row>
    <row r="1638" customFormat="false" ht="13" hidden="true" customHeight="false" outlineLevel="0" collapsed="false">
      <c r="A1638" s="0"/>
      <c r="B1638" s="167" t="str">
        <f aca="false">IF(B1537&lt;&gt;"",B1537,"")</f>
        <v>Michael KREBS</v>
      </c>
      <c r="C1638" s="116" t="n">
        <f aca="false">IF(C1537&lt;&gt;"",C1537,"")</f>
        <v>12</v>
      </c>
      <c r="D1638" s="116" t="str">
        <f aca="false">IF(D1537&lt;&gt;"",D1537,"")</f>
        <v>2.4GHz</v>
      </c>
      <c r="E1638" s="116" t="str">
        <f aca="false">IF(E1537&lt;&gt;"",E1537,"")</f>
        <v/>
      </c>
      <c r="F1638" s="116" t="n">
        <v>17</v>
      </c>
      <c r="G1638" s="168" t="n">
        <f aca="false">G1537</f>
        <v>1</v>
      </c>
      <c r="H1638" s="49" t="n">
        <f aca="false">IF($G1638&lt;&gt;"",G1638,"")</f>
        <v>1</v>
      </c>
      <c r="I1638" s="169"/>
      <c r="J1638" s="170"/>
      <c r="K1638" s="171" t="n">
        <f aca="false">IF($B1638&lt;&gt;"",IF(I1638,(INDEX(P$1627:Q$1630,MATCH(H1638,P$1627:P$1630),2)/I1638)*1000,0),"")</f>
        <v>0</v>
      </c>
      <c r="L1638" s="171" t="n">
        <f aca="false">IF(Q$11&lt;&gt;"",IF($B1638&lt;&gt;"",K1638-J1638,""),"")</f>
        <v>0</v>
      </c>
      <c r="M1638" s="172" t="n">
        <f aca="false">IF(B1638&lt;&gt;"",RANK(L1638,L$1627:L$1726),"")</f>
        <v>1</v>
      </c>
      <c r="N1638" s="172" t="str">
        <f aca="false">IF(B1638&lt;&gt;"",'Classement Général'!BQ22,"")</f>
        <v/>
      </c>
      <c r="O1638" s="172" t="n">
        <f aca="false">IF(B123&lt;&gt;"",'Calculs (M1..M20)'!A25,"")</f>
        <v>12</v>
      </c>
      <c r="P1638" s="0"/>
      <c r="Q1638" s="0"/>
      <c r="R1638" s="0"/>
      <c r="S1638" s="0"/>
      <c r="T1638" s="0"/>
      <c r="U1638" s="0"/>
      <c r="V1638" s="0"/>
      <c r="AH1638" s="49" t="n">
        <f aca="false">IF($G1638&lt;&gt;"",AG1638,"")</f>
        <v>0</v>
      </c>
      <c r="AI1638" s="169"/>
      <c r="AJ1638" s="170"/>
    </row>
    <row r="1639" customFormat="false" ht="13" hidden="true" customHeight="false" outlineLevel="0" collapsed="false">
      <c r="A1639" s="0"/>
      <c r="B1639" s="167" t="str">
        <f aca="false">IF(B1538&lt;&gt;"",B1538,"")</f>
        <v>Aubry GABANON</v>
      </c>
      <c r="C1639" s="116" t="n">
        <f aca="false">IF(C1538&lt;&gt;"",C1538,"")</f>
        <v>13</v>
      </c>
      <c r="D1639" s="116" t="str">
        <f aca="false">IF(D1538&lt;&gt;"",D1538,"")</f>
        <v>2.4GHz</v>
      </c>
      <c r="E1639" s="116" t="str">
        <f aca="false">IF(E1538&lt;&gt;"",E1538,"")</f>
        <v/>
      </c>
      <c r="F1639" s="116" t="n">
        <v>17</v>
      </c>
      <c r="G1639" s="168" t="n">
        <f aca="false">G1538</f>
        <v>1</v>
      </c>
      <c r="H1639" s="49" t="n">
        <f aca="false">IF($G1639&lt;&gt;"",G1639,"")</f>
        <v>1</v>
      </c>
      <c r="I1639" s="169"/>
      <c r="J1639" s="170"/>
      <c r="K1639" s="171" t="n">
        <f aca="false">IF($B1639&lt;&gt;"",IF(I1639,(INDEX(P$1627:Q$1630,MATCH(H1639,P$1627:P$1630),2)/I1639)*1000,0),"")</f>
        <v>0</v>
      </c>
      <c r="L1639" s="171" t="n">
        <f aca="false">IF(Q$11&lt;&gt;"",IF($B1639&lt;&gt;"",K1639-J1639,""),"")</f>
        <v>0</v>
      </c>
      <c r="M1639" s="172" t="n">
        <f aca="false">IF(B1639&lt;&gt;"",RANK(L1639,L$1627:L$1726),"")</f>
        <v>1</v>
      </c>
      <c r="N1639" s="172" t="str">
        <f aca="false">IF(B1639&lt;&gt;"",'Classement Général'!BQ23,"")</f>
        <v/>
      </c>
      <c r="O1639" s="172" t="n">
        <f aca="false">IF(B124&lt;&gt;"",'Calculs (M1..M20)'!A26,"")</f>
        <v>5</v>
      </c>
      <c r="P1639" s="0"/>
      <c r="Q1639" s="0"/>
      <c r="R1639" s="0"/>
      <c r="S1639" s="0"/>
      <c r="T1639" s="0"/>
      <c r="U1639" s="0"/>
      <c r="V1639" s="0"/>
      <c r="AH1639" s="49" t="n">
        <f aca="false">IF($G1639&lt;&gt;"",AG1639,"")</f>
        <v>0</v>
      </c>
      <c r="AI1639" s="169"/>
      <c r="AJ1639" s="170"/>
    </row>
    <row r="1640" customFormat="false" ht="13" hidden="true" customHeight="false" outlineLevel="0" collapsed="false">
      <c r="A1640" s="0"/>
      <c r="B1640" s="167" t="str">
        <f aca="false">IF(B1539&lt;&gt;"",B1539,"")</f>
        <v>Serge DELARBRE</v>
      </c>
      <c r="C1640" s="116" t="n">
        <f aca="false">IF(C1539&lt;&gt;"",C1539,"")</f>
        <v>14</v>
      </c>
      <c r="D1640" s="116" t="str">
        <f aca="false">IF(D1539&lt;&gt;"",D1539,"")</f>
        <v>2.4GHz</v>
      </c>
      <c r="E1640" s="116" t="str">
        <f aca="false">IF(E1539&lt;&gt;"",E1539,"")</f>
        <v/>
      </c>
      <c r="F1640" s="116" t="n">
        <v>17</v>
      </c>
      <c r="G1640" s="168" t="n">
        <f aca="false">G1539</f>
        <v>1</v>
      </c>
      <c r="H1640" s="49" t="n">
        <f aca="false">IF($G1640&lt;&gt;"",G1640,"")</f>
        <v>1</v>
      </c>
      <c r="I1640" s="169"/>
      <c r="J1640" s="170"/>
      <c r="K1640" s="171" t="n">
        <f aca="false">IF($B1640&lt;&gt;"",IF(I1640,(INDEX(P$1627:Q$1630,MATCH(H1640,P$1627:P$1630),2)/I1640)*1000,0),"")</f>
        <v>0</v>
      </c>
      <c r="L1640" s="171" t="n">
        <f aca="false">IF(Q$11&lt;&gt;"",IF($B1640&lt;&gt;"",K1640-J1640,""),"")</f>
        <v>0</v>
      </c>
      <c r="M1640" s="172" t="n">
        <f aca="false">IF(B1640&lt;&gt;"",RANK(L1640,L$1627:L$1726),"")</f>
        <v>1</v>
      </c>
      <c r="N1640" s="172" t="str">
        <f aca="false">IF(B1640&lt;&gt;"",'Classement Général'!BQ24,"")</f>
        <v/>
      </c>
      <c r="O1640" s="172" t="n">
        <f aca="false">IF(B125&lt;&gt;"",'Calculs (M1..M20)'!A27,"")</f>
        <v>17</v>
      </c>
      <c r="P1640" s="0"/>
      <c r="Q1640" s="0"/>
      <c r="R1640" s="0"/>
      <c r="S1640" s="0"/>
      <c r="T1640" s="0"/>
      <c r="U1640" s="0"/>
      <c r="V1640" s="0"/>
      <c r="AH1640" s="49" t="n">
        <f aca="false">IF($G1640&lt;&gt;"",AG1640,"")</f>
        <v>0</v>
      </c>
      <c r="AI1640" s="169"/>
      <c r="AJ1640" s="170"/>
    </row>
    <row r="1641" customFormat="false" ht="13" hidden="true" customHeight="false" outlineLevel="0" collapsed="false">
      <c r="A1641" s="0"/>
      <c r="B1641" s="167" t="str">
        <f aca="false">IF(B1540&lt;&gt;"",B1540,"")</f>
        <v>Arnaud LEGER</v>
      </c>
      <c r="C1641" s="116" t="n">
        <f aca="false">IF(C1540&lt;&gt;"",C1540,"")</f>
        <v>15</v>
      </c>
      <c r="D1641" s="116" t="str">
        <f aca="false">IF(D1540&lt;&gt;"",D1540,"")</f>
        <v>2.4GHz</v>
      </c>
      <c r="E1641" s="116" t="str">
        <f aca="false">IF(E1540&lt;&gt;"",E1540,"")</f>
        <v/>
      </c>
      <c r="F1641" s="116" t="n">
        <v>17</v>
      </c>
      <c r="G1641" s="168" t="n">
        <f aca="false">G1540</f>
        <v>1</v>
      </c>
      <c r="H1641" s="49" t="n">
        <f aca="false">IF($G1641&lt;&gt;"",G1641,"")</f>
        <v>1</v>
      </c>
      <c r="I1641" s="169"/>
      <c r="J1641" s="170"/>
      <c r="K1641" s="171" t="n">
        <f aca="false">IF($B1641&lt;&gt;"",IF(I1641,(INDEX(P$1627:Q$1630,MATCH(H1641,P$1627:P$1630),2)/I1641)*1000,0),"")</f>
        <v>0</v>
      </c>
      <c r="L1641" s="171" t="n">
        <f aca="false">IF(Q$11&lt;&gt;"",IF($B1641&lt;&gt;"",K1641-J1641,""),"")</f>
        <v>0</v>
      </c>
      <c r="M1641" s="172" t="n">
        <f aca="false">IF(B1641&lt;&gt;"",RANK(L1641,L$1627:L$1726),"")</f>
        <v>1</v>
      </c>
      <c r="N1641" s="172" t="str">
        <f aca="false">IF(B1641&lt;&gt;"",'Classement Général'!BQ25,"")</f>
        <v/>
      </c>
      <c r="O1641" s="172" t="n">
        <f aca="false">IF(B126&lt;&gt;"",'Calculs (M1..M20)'!A28,"")</f>
        <v>7</v>
      </c>
      <c r="P1641" s="0"/>
      <c r="Q1641" s="0"/>
      <c r="R1641" s="0"/>
      <c r="S1641" s="0"/>
      <c r="T1641" s="0"/>
      <c r="U1641" s="0"/>
      <c r="V1641" s="0"/>
      <c r="AH1641" s="49" t="n">
        <f aca="false">IF($G1641&lt;&gt;"",AG1641,"")</f>
        <v>0</v>
      </c>
      <c r="AI1641" s="169"/>
      <c r="AJ1641" s="170"/>
    </row>
    <row r="1642" customFormat="false" ht="13" hidden="true" customHeight="false" outlineLevel="0" collapsed="false">
      <c r="A1642" s="0"/>
      <c r="B1642" s="167" t="str">
        <f aca="false">IF(B1541&lt;&gt;"",B1541,"")</f>
        <v>Thierry POIGNARD</v>
      </c>
      <c r="C1642" s="116" t="n">
        <f aca="false">IF(C1541&lt;&gt;"",C1541,"")</f>
        <v>16</v>
      </c>
      <c r="D1642" s="116" t="str">
        <f aca="false">IF(D1541&lt;&gt;"",D1541,"")</f>
        <v>2.4GHz</v>
      </c>
      <c r="E1642" s="116" t="str">
        <f aca="false">IF(E1541&lt;&gt;"",E1541,"")</f>
        <v/>
      </c>
      <c r="F1642" s="116" t="n">
        <v>17</v>
      </c>
      <c r="G1642" s="168" t="n">
        <f aca="false">G1541</f>
        <v>1</v>
      </c>
      <c r="H1642" s="49" t="n">
        <f aca="false">IF($G1642&lt;&gt;"",G1642,"")</f>
        <v>1</v>
      </c>
      <c r="I1642" s="169"/>
      <c r="J1642" s="170"/>
      <c r="K1642" s="171" t="n">
        <f aca="false">IF($B1642&lt;&gt;"",IF(I1642,(INDEX(P$1627:Q$1630,MATCH(H1642,P$1627:P$1630),2)/I1642)*1000,0),"")</f>
        <v>0</v>
      </c>
      <c r="L1642" s="171" t="n">
        <f aca="false">IF(Q$11&lt;&gt;"",IF($B1642&lt;&gt;"",K1642-J1642,""),"")</f>
        <v>0</v>
      </c>
      <c r="M1642" s="172" t="n">
        <f aca="false">IF(B1642&lt;&gt;"",RANK(L1642,L$1627:L$1726),"")</f>
        <v>1</v>
      </c>
      <c r="N1642" s="172" t="str">
        <f aca="false">IF(B1642&lt;&gt;"",'Classement Général'!BQ26,"")</f>
        <v/>
      </c>
      <c r="O1642" s="172" t="n">
        <f aca="false">IF(B127&lt;&gt;"",'Calculs (M1..M20)'!A29,"")</f>
        <v>13</v>
      </c>
      <c r="P1642" s="0"/>
      <c r="Q1642" s="0"/>
      <c r="R1642" s="0"/>
      <c r="S1642" s="0"/>
      <c r="T1642" s="0"/>
      <c r="U1642" s="0"/>
      <c r="V1642" s="0"/>
      <c r="AH1642" s="49" t="n">
        <f aca="false">IF($G1642&lt;&gt;"",AG1642,"")</f>
        <v>0</v>
      </c>
      <c r="AI1642" s="169"/>
      <c r="AJ1642" s="170"/>
    </row>
    <row r="1643" customFormat="false" ht="13" hidden="true" customHeight="false" outlineLevel="0" collapsed="false">
      <c r="A1643" s="0"/>
      <c r="B1643" s="167" t="str">
        <f aca="false">IF(B1542&lt;&gt;"",B1542,"")</f>
        <v>Joel MARIN</v>
      </c>
      <c r="C1643" s="116" t="n">
        <f aca="false">IF(C1542&lt;&gt;"",C1542,"")</f>
        <v>17</v>
      </c>
      <c r="D1643" s="116" t="str">
        <f aca="false">IF(D1542&lt;&gt;"",D1542,"")</f>
        <v>2.4GHz</v>
      </c>
      <c r="E1643" s="116" t="str">
        <f aca="false">IF(E1542&lt;&gt;"",E1542,"")</f>
        <v/>
      </c>
      <c r="F1643" s="116" t="n">
        <v>17</v>
      </c>
      <c r="G1643" s="168" t="n">
        <f aca="false">G1542</f>
        <v>1</v>
      </c>
      <c r="H1643" s="49" t="n">
        <f aca="false">IF($G1643&lt;&gt;"",G1643,"")</f>
        <v>1</v>
      </c>
      <c r="I1643" s="169"/>
      <c r="J1643" s="170"/>
      <c r="K1643" s="171" t="n">
        <f aca="false">IF($B1643&lt;&gt;"",IF(I1643,(INDEX(P$1627:Q$1630,MATCH(H1643,P$1627:P$1630),2)/I1643)*1000,0),"")</f>
        <v>0</v>
      </c>
      <c r="L1643" s="171" t="n">
        <f aca="false">IF(Q$11&lt;&gt;"",IF($B1643&lt;&gt;"",K1643-J1643,""),"")</f>
        <v>0</v>
      </c>
      <c r="M1643" s="172" t="n">
        <f aca="false">IF(B1643&lt;&gt;"",RANK(L1643,L$1627:L$1726),"")</f>
        <v>1</v>
      </c>
      <c r="N1643" s="172" t="str">
        <f aca="false">IF(B1643&lt;&gt;"",'Classement Général'!BQ27,"")</f>
        <v/>
      </c>
      <c r="O1643" s="172" t="n">
        <f aca="false">IF(B128&lt;&gt;"",'Calculs (M1..M20)'!A30,"")</f>
        <v>16</v>
      </c>
      <c r="P1643" s="0"/>
      <c r="Q1643" s="0"/>
      <c r="R1643" s="0"/>
      <c r="S1643" s="0"/>
      <c r="T1643" s="0"/>
      <c r="U1643" s="0"/>
      <c r="V1643" s="0"/>
      <c r="AH1643" s="49" t="n">
        <f aca="false">IF($G1643&lt;&gt;"",AG1643,"")</f>
        <v>0</v>
      </c>
      <c r="AI1643" s="169"/>
      <c r="AJ1643" s="170"/>
    </row>
    <row r="1644" customFormat="false" ht="13" hidden="true" customHeight="false" outlineLevel="0" collapsed="false">
      <c r="A1644" s="0"/>
      <c r="B1644" s="167" t="str">
        <f aca="false">IF(B1543&lt;&gt;"",B1543,"")</f>
        <v>Matthieu MERVELET</v>
      </c>
      <c r="C1644" s="116" t="n">
        <f aca="false">IF(C1543&lt;&gt;"",C1543,"")</f>
        <v>18</v>
      </c>
      <c r="D1644" s="116" t="str">
        <f aca="false">IF(D1543&lt;&gt;"",D1543,"")</f>
        <v>2.4GHz</v>
      </c>
      <c r="E1644" s="116" t="str">
        <f aca="false">IF(E1543&lt;&gt;"",E1543,"")</f>
        <v/>
      </c>
      <c r="F1644" s="116" t="n">
        <v>17</v>
      </c>
      <c r="G1644" s="168" t="n">
        <f aca="false">G1543</f>
        <v>1</v>
      </c>
      <c r="H1644" s="49" t="n">
        <f aca="false">IF($G1644&lt;&gt;"",G1644,"")</f>
        <v>1</v>
      </c>
      <c r="I1644" s="169"/>
      <c r="J1644" s="170"/>
      <c r="K1644" s="171" t="n">
        <f aca="false">IF($B1644&lt;&gt;"",IF(I1644,(INDEX(P$1627:Q$1630,MATCH(H1644,P$1627:P$1630),2)/I1644)*1000,0),"")</f>
        <v>0</v>
      </c>
      <c r="L1644" s="171" t="n">
        <f aca="false">IF(Q$11&lt;&gt;"",IF($B1644&lt;&gt;"",K1644-J1644,""),"")</f>
        <v>0</v>
      </c>
      <c r="M1644" s="172" t="n">
        <f aca="false">IF(B1644&lt;&gt;"",RANK(L1644,L$1627:L$1726),"")</f>
        <v>1</v>
      </c>
      <c r="N1644" s="172" t="str">
        <f aca="false">IF(B1644&lt;&gt;"",'Classement Général'!BQ28,"")</f>
        <v/>
      </c>
      <c r="O1644" s="172" t="n">
        <f aca="false">IF(B129&lt;&gt;"",'Calculs (M1..M20)'!A31,"")</f>
        <v>2</v>
      </c>
      <c r="P1644" s="0"/>
      <c r="Q1644" s="0"/>
      <c r="R1644" s="0"/>
      <c r="S1644" s="0"/>
      <c r="T1644" s="0"/>
      <c r="U1644" s="0"/>
      <c r="V1644" s="0"/>
      <c r="AH1644" s="49" t="n">
        <f aca="false">IF($G1644&lt;&gt;"",AG1644,"")</f>
        <v>0</v>
      </c>
      <c r="AI1644" s="169"/>
      <c r="AJ1644" s="170"/>
    </row>
    <row r="1645" customFormat="false" ht="13" hidden="true" customHeight="false" outlineLevel="0" collapsed="false">
      <c r="A1645" s="0"/>
      <c r="B1645" s="167" t="str">
        <f aca="false">IF(B1544&lt;&gt;"",B1544,"")</f>
        <v>Gabriel MANTEL</v>
      </c>
      <c r="C1645" s="116" t="n">
        <f aca="false">IF(C1544&lt;&gt;"",C1544,"")</f>
        <v>19</v>
      </c>
      <c r="D1645" s="116" t="str">
        <f aca="false">IF(D1544&lt;&gt;"",D1544,"")</f>
        <v>2.4GHz</v>
      </c>
      <c r="E1645" s="116" t="str">
        <f aca="false">IF(E1544&lt;&gt;"",E1544,"")</f>
        <v/>
      </c>
      <c r="F1645" s="116" t="n">
        <v>17</v>
      </c>
      <c r="G1645" s="168" t="n">
        <f aca="false">G1544</f>
        <v>1</v>
      </c>
      <c r="H1645" s="49" t="n">
        <f aca="false">IF($G1645&lt;&gt;"",G1645,"")</f>
        <v>1</v>
      </c>
      <c r="I1645" s="169"/>
      <c r="J1645" s="170"/>
      <c r="K1645" s="171" t="n">
        <f aca="false">IF($B1645&lt;&gt;"",IF(I1645,(INDEX(P$1627:Q$1630,MATCH(H1645,P$1627:P$1630),2)/I1645)*1000,0),"")</f>
        <v>0</v>
      </c>
      <c r="L1645" s="171" t="n">
        <f aca="false">IF(Q$11&lt;&gt;"",IF($B1645&lt;&gt;"",K1645-J1645,""),"")</f>
        <v>0</v>
      </c>
      <c r="M1645" s="172" t="n">
        <f aca="false">IF(B1645&lt;&gt;"",RANK(L1645,L$1627:L$1726),"")</f>
        <v>1</v>
      </c>
      <c r="N1645" s="172" t="str">
        <f aca="false">IF(B1645&lt;&gt;"",'Classement Général'!BQ29,"")</f>
        <v/>
      </c>
      <c r="O1645" s="172" t="n">
        <f aca="false">IF(B130&lt;&gt;"",'Calculs (M1..M20)'!A32,"")</f>
        <v>21</v>
      </c>
      <c r="P1645" s="0"/>
      <c r="Q1645" s="0"/>
      <c r="R1645" s="0"/>
      <c r="S1645" s="0"/>
      <c r="T1645" s="0"/>
      <c r="U1645" s="0"/>
      <c r="V1645" s="0"/>
      <c r="AH1645" s="49" t="n">
        <f aca="false">IF($G1645&lt;&gt;"",AG1645,"")</f>
        <v>0</v>
      </c>
      <c r="AI1645" s="169"/>
      <c r="AJ1645" s="170"/>
    </row>
    <row r="1646" customFormat="false" ht="13" hidden="true" customHeight="false" outlineLevel="0" collapsed="false">
      <c r="A1646" s="0"/>
      <c r="B1646" s="167" t="str">
        <f aca="false">IF(B1545&lt;&gt;"",B1545,"")</f>
        <v>Sylvain PFEFFERKORN</v>
      </c>
      <c r="C1646" s="116" t="n">
        <f aca="false">IF(C1545&lt;&gt;"",C1545,"")</f>
        <v>20</v>
      </c>
      <c r="D1646" s="116" t="str">
        <f aca="false">IF(D1545&lt;&gt;"",D1545,"")</f>
        <v>2.4GHz</v>
      </c>
      <c r="E1646" s="116" t="str">
        <f aca="false">IF(E1545&lt;&gt;"",E1545,"")</f>
        <v/>
      </c>
      <c r="F1646" s="116" t="n">
        <v>17</v>
      </c>
      <c r="G1646" s="168" t="n">
        <f aca="false">G1545</f>
        <v>1</v>
      </c>
      <c r="H1646" s="49" t="n">
        <f aca="false">IF($G1646&lt;&gt;"",G1646,"")</f>
        <v>1</v>
      </c>
      <c r="I1646" s="169"/>
      <c r="J1646" s="170"/>
      <c r="K1646" s="171" t="n">
        <f aca="false">IF($B1646&lt;&gt;"",IF(I1646,(INDEX(P$1627:Q$1630,MATCH(H1646,P$1627:P$1630),2)/I1646)*1000,0),"")</f>
        <v>0</v>
      </c>
      <c r="L1646" s="171" t="n">
        <f aca="false">IF(Q$11&lt;&gt;"",IF($B1646&lt;&gt;"",K1646-J1646,""),"")</f>
        <v>0</v>
      </c>
      <c r="M1646" s="172" t="n">
        <f aca="false">IF(B1646&lt;&gt;"",RANK(L1646,L$1627:L$1726),"")</f>
        <v>1</v>
      </c>
      <c r="N1646" s="172" t="str">
        <f aca="false">IF(B1646&lt;&gt;"",'Classement Général'!BQ30,"")</f>
        <v/>
      </c>
      <c r="O1646" s="172" t="n">
        <f aca="false">IF(B131&lt;&gt;"",'Calculs (M1..M20)'!A33,"")</f>
        <v>19</v>
      </c>
      <c r="P1646" s="0"/>
      <c r="Q1646" s="0"/>
      <c r="R1646" s="0"/>
      <c r="S1646" s="0"/>
      <c r="T1646" s="0"/>
      <c r="U1646" s="0"/>
      <c r="V1646" s="0"/>
      <c r="AH1646" s="49" t="n">
        <f aca="false">IF($G1646&lt;&gt;"",AG1646,"")</f>
        <v>0</v>
      </c>
      <c r="AI1646" s="169"/>
      <c r="AJ1646" s="170"/>
    </row>
    <row r="1647" customFormat="false" ht="13" hidden="true" customHeight="false" outlineLevel="0" collapsed="false">
      <c r="A1647" s="0"/>
      <c r="B1647" s="167" t="str">
        <f aca="false">IF(B1546&lt;&gt;"",B1546,"")</f>
        <v>Frederic HOURS</v>
      </c>
      <c r="C1647" s="116" t="n">
        <f aca="false">IF(C1546&lt;&gt;"",C1546,"")</f>
        <v>21</v>
      </c>
      <c r="D1647" s="116" t="str">
        <f aca="false">IF(D1546&lt;&gt;"",D1546,"")</f>
        <v>2.4GHz</v>
      </c>
      <c r="E1647" s="116" t="str">
        <f aca="false">IF(E1546&lt;&gt;"",E1546,"")</f>
        <v/>
      </c>
      <c r="F1647" s="116" t="n">
        <v>17</v>
      </c>
      <c r="G1647" s="168" t="n">
        <f aca="false">G1546</f>
        <v>1</v>
      </c>
      <c r="H1647" s="49" t="n">
        <f aca="false">IF($G1647&lt;&gt;"",G1647,"")</f>
        <v>1</v>
      </c>
      <c r="I1647" s="169"/>
      <c r="J1647" s="170"/>
      <c r="K1647" s="171" t="n">
        <f aca="false">IF($B1647&lt;&gt;"",IF(I1647,(INDEX(P$1627:Q$1630,MATCH(H1647,P$1627:P$1630),2)/I1647)*1000,0),"")</f>
        <v>0</v>
      </c>
      <c r="L1647" s="171" t="n">
        <f aca="false">IF(Q$11&lt;&gt;"",IF($B1647&lt;&gt;"",K1647-J1647,""),"")</f>
        <v>0</v>
      </c>
      <c r="M1647" s="172" t="n">
        <f aca="false">IF(B1647&lt;&gt;"",RANK(L1647,L$1627:L$1726),"")</f>
        <v>1</v>
      </c>
      <c r="N1647" s="172" t="str">
        <f aca="false">IF(B1647&lt;&gt;"",'Classement Général'!BQ31,"")</f>
        <v/>
      </c>
      <c r="O1647" s="172" t="n">
        <f aca="false">IF(B132&lt;&gt;"",'Calculs (M1..M20)'!A34,"")</f>
        <v>9</v>
      </c>
      <c r="P1647" s="0"/>
      <c r="Q1647" s="0"/>
      <c r="R1647" s="0"/>
      <c r="S1647" s="0"/>
      <c r="T1647" s="0"/>
      <c r="U1647" s="0"/>
      <c r="V1647" s="0"/>
      <c r="AH1647" s="49" t="n">
        <f aca="false">IF($G1647&lt;&gt;"",AG1647,"")</f>
        <v>0</v>
      </c>
      <c r="AI1647" s="169"/>
      <c r="AJ1647" s="170"/>
    </row>
    <row r="1648" customFormat="false" ht="13" hidden="true" customHeight="false" outlineLevel="0" collapsed="false">
      <c r="A1648" s="0"/>
      <c r="B1648" s="167" t="str">
        <f aca="false">IF(B1547&lt;&gt;"",B1547,"")</f>
        <v>Sébastien LANES</v>
      </c>
      <c r="C1648" s="116" t="n">
        <f aca="false">IF(C1547&lt;&gt;"",C1547,"")</f>
        <v>22</v>
      </c>
      <c r="D1648" s="116" t="str">
        <f aca="false">IF(D1547&lt;&gt;"",D1547,"")</f>
        <v>2.4GHz</v>
      </c>
      <c r="E1648" s="116" t="str">
        <f aca="false">IF(E1547&lt;&gt;"",E1547,"")</f>
        <v/>
      </c>
      <c r="F1648" s="116" t="n">
        <v>17</v>
      </c>
      <c r="G1648" s="168" t="n">
        <f aca="false">G1547</f>
        <v>1</v>
      </c>
      <c r="H1648" s="49" t="n">
        <f aca="false">IF($G1648&lt;&gt;"",G1648,"")</f>
        <v>1</v>
      </c>
      <c r="I1648" s="169"/>
      <c r="J1648" s="170"/>
      <c r="K1648" s="171" t="n">
        <f aca="false">IF($B1648&lt;&gt;"",IF(I1648,(INDEX(P$1627:Q$1630,MATCH(H1648,P$1627:P$1630),2)/I1648)*1000,0),"")</f>
        <v>0</v>
      </c>
      <c r="L1648" s="171" t="n">
        <f aca="false">IF(Q$11&lt;&gt;"",IF($B1648&lt;&gt;"",K1648-J1648,""),"")</f>
        <v>0</v>
      </c>
      <c r="M1648" s="172" t="n">
        <f aca="false">IF(B1648&lt;&gt;"",RANK(L1648,L$1627:L$1726),"")</f>
        <v>1</v>
      </c>
      <c r="N1648" s="172" t="str">
        <f aca="false">IF(B1648&lt;&gt;"",'Classement Général'!BQ32,"")</f>
        <v/>
      </c>
      <c r="O1648" s="172" t="n">
        <f aca="false">IF(B133&lt;&gt;"",'Calculs (M1..M20)'!A35,"")</f>
        <v>4</v>
      </c>
      <c r="P1648" s="0"/>
      <c r="Q1648" s="0"/>
      <c r="R1648" s="0"/>
      <c r="S1648" s="0"/>
      <c r="T1648" s="0"/>
      <c r="U1648" s="0"/>
      <c r="V1648" s="0"/>
      <c r="AH1648" s="49" t="n">
        <f aca="false">IF($G1648&lt;&gt;"",AG1648,"")</f>
        <v>0</v>
      </c>
      <c r="AI1648" s="169"/>
      <c r="AJ1648" s="170"/>
    </row>
    <row r="1649" customFormat="false" ht="13" hidden="true" customHeight="false" outlineLevel="0" collapsed="false">
      <c r="A1649" s="0"/>
      <c r="B1649" s="167" t="str">
        <f aca="false">IF(B1548&lt;&gt;"",B1548,"")</f>
        <v/>
      </c>
      <c r="C1649" s="116" t="str">
        <f aca="false">IF(C1548&lt;&gt;"",C1548,"")</f>
        <v/>
      </c>
      <c r="D1649" s="116" t="str">
        <f aca="false">IF(D1548&lt;&gt;"",D1548,"")</f>
        <v/>
      </c>
      <c r="E1649" s="116" t="str">
        <f aca="false">IF(E1548&lt;&gt;"",E1548,"")</f>
        <v/>
      </c>
      <c r="F1649" s="116" t="n">
        <v>17</v>
      </c>
      <c r="G1649" s="168" t="n">
        <f aca="false">G1548</f>
        <v>1</v>
      </c>
      <c r="H1649" s="49" t="n">
        <f aca="false">IF($G1649&lt;&gt;"",G1649,"")</f>
        <v>1</v>
      </c>
      <c r="I1649" s="169"/>
      <c r="J1649" s="170"/>
      <c r="K1649" s="171" t="str">
        <f aca="false">IF($B1649&lt;&gt;"",IF(I1649,(INDEX(P$1627:Q$1630,MATCH(H1649,P$1627:P$1630),2)/I1649)*1000,0),"")</f>
        <v/>
      </c>
      <c r="L1649" s="171" t="str">
        <f aca="false">IF(Q$11&lt;&gt;"",IF($B1649&lt;&gt;"",K1649-J1649,""),"")</f>
        <v/>
      </c>
      <c r="M1649" s="172" t="str">
        <f aca="false">IF(B1649&lt;&gt;"",RANK(L1649,L$1627:L$1726),"")</f>
        <v/>
      </c>
      <c r="N1649" s="172" t="str">
        <f aca="false">IF(B1649&lt;&gt;"",'Classement Général'!BQ33,"")</f>
        <v/>
      </c>
      <c r="O1649" s="172" t="str">
        <f aca="false">IF(B134&lt;&gt;"",'Calculs (M1..M20)'!A36,"")</f>
        <v/>
      </c>
      <c r="P1649" s="0"/>
      <c r="Q1649" s="0"/>
      <c r="R1649" s="0"/>
      <c r="S1649" s="0"/>
      <c r="T1649" s="0"/>
      <c r="U1649" s="0"/>
      <c r="V1649" s="0"/>
      <c r="AH1649" s="49" t="n">
        <f aca="false">IF($G1649&lt;&gt;"",AG1649,"")</f>
        <v>0</v>
      </c>
      <c r="AI1649" s="169"/>
      <c r="AJ1649" s="170"/>
    </row>
    <row r="1650" customFormat="false" ht="13" hidden="true" customHeight="false" outlineLevel="0" collapsed="false">
      <c r="A1650" s="0"/>
      <c r="B1650" s="167" t="str">
        <f aca="false">IF(B1549&lt;&gt;"",B1549,"")</f>
        <v/>
      </c>
      <c r="C1650" s="116" t="str">
        <f aca="false">IF(C1549&lt;&gt;"",C1549,"")</f>
        <v/>
      </c>
      <c r="D1650" s="116" t="str">
        <f aca="false">IF(D1549&lt;&gt;"",D1549,"")</f>
        <v/>
      </c>
      <c r="E1650" s="116" t="str">
        <f aca="false">IF(E1549&lt;&gt;"",E1549,"")</f>
        <v/>
      </c>
      <c r="F1650" s="116" t="n">
        <v>17</v>
      </c>
      <c r="G1650" s="168" t="n">
        <f aca="false">G1549</f>
        <v>1</v>
      </c>
      <c r="H1650" s="49" t="n">
        <f aca="false">IF($G1650&lt;&gt;"",G1650,"")</f>
        <v>1</v>
      </c>
      <c r="I1650" s="169"/>
      <c r="J1650" s="170"/>
      <c r="K1650" s="171" t="str">
        <f aca="false">IF($B1650&lt;&gt;"",IF(I1650,(INDEX(P$1627:Q$1630,MATCH(H1650,P$1627:P$1630),2)/I1650)*1000,0),"")</f>
        <v/>
      </c>
      <c r="L1650" s="171" t="str">
        <f aca="false">IF(Q$11&lt;&gt;"",IF($B1650&lt;&gt;"",K1650-J1650,""),"")</f>
        <v/>
      </c>
      <c r="M1650" s="172" t="str">
        <f aca="false">IF(B1650&lt;&gt;"",RANK(L1650,L$1627:L$1726),"")</f>
        <v/>
      </c>
      <c r="N1650" s="172" t="str">
        <f aca="false">IF(B1650&lt;&gt;"",'Classement Général'!BQ34,"")</f>
        <v/>
      </c>
      <c r="O1650" s="172" t="str">
        <f aca="false">IF(B135&lt;&gt;"",'Calculs (M1..M20)'!A37,"")</f>
        <v/>
      </c>
      <c r="P1650" s="0"/>
      <c r="Q1650" s="0"/>
      <c r="R1650" s="0"/>
      <c r="S1650" s="0"/>
      <c r="T1650" s="0"/>
      <c r="U1650" s="0"/>
      <c r="V1650" s="0"/>
      <c r="AH1650" s="49" t="n">
        <f aca="false">IF($G1650&lt;&gt;"",AG1650,"")</f>
        <v>0</v>
      </c>
      <c r="AI1650" s="169"/>
      <c r="AJ1650" s="170"/>
    </row>
    <row r="1651" customFormat="false" ht="13" hidden="true" customHeight="false" outlineLevel="0" collapsed="false">
      <c r="A1651" s="0"/>
      <c r="B1651" s="167" t="str">
        <f aca="false">IF(B1550&lt;&gt;"",B1550,"")</f>
        <v/>
      </c>
      <c r="C1651" s="116" t="str">
        <f aca="false">IF(C1550&lt;&gt;"",C1550,"")</f>
        <v/>
      </c>
      <c r="D1651" s="116" t="str">
        <f aca="false">IF(D1550&lt;&gt;"",D1550,"")</f>
        <v/>
      </c>
      <c r="E1651" s="116" t="str">
        <f aca="false">IF(E1550&lt;&gt;"",E1550,"")</f>
        <v/>
      </c>
      <c r="F1651" s="116" t="n">
        <v>17</v>
      </c>
      <c r="G1651" s="168" t="n">
        <f aca="false">G1550</f>
        <v>1</v>
      </c>
      <c r="H1651" s="49" t="n">
        <f aca="false">IF($G1651&lt;&gt;"",G1651,"")</f>
        <v>1</v>
      </c>
      <c r="I1651" s="169"/>
      <c r="J1651" s="170"/>
      <c r="K1651" s="171" t="str">
        <f aca="false">IF($B1651&lt;&gt;"",IF(I1651,(INDEX(P$1627:Q$1630,MATCH(H1651,P$1627:P$1630),2)/I1651)*1000,0),"")</f>
        <v/>
      </c>
      <c r="L1651" s="171" t="str">
        <f aca="false">IF(Q$11&lt;&gt;"",IF($B1651&lt;&gt;"",K1651-J1651,""),"")</f>
        <v/>
      </c>
      <c r="M1651" s="172" t="str">
        <f aca="false">IF(B1651&lt;&gt;"",RANK(L1651,L$1627:L$1726),"")</f>
        <v/>
      </c>
      <c r="N1651" s="172" t="str">
        <f aca="false">IF(B1651&lt;&gt;"",'Classement Général'!BQ35,"")</f>
        <v/>
      </c>
      <c r="O1651" s="172" t="str">
        <f aca="false">IF(B136&lt;&gt;"",'Calculs (M1..M20)'!A38,"")</f>
        <v/>
      </c>
      <c r="P1651" s="0"/>
      <c r="Q1651" s="0"/>
      <c r="R1651" s="0"/>
      <c r="S1651" s="0"/>
      <c r="T1651" s="0"/>
      <c r="U1651" s="0"/>
      <c r="V1651" s="0"/>
      <c r="AH1651" s="49" t="n">
        <f aca="false">IF($G1651&lt;&gt;"",AG1651,"")</f>
        <v>0</v>
      </c>
      <c r="AI1651" s="169"/>
      <c r="AJ1651" s="170"/>
    </row>
    <row r="1652" customFormat="false" ht="13" hidden="true" customHeight="false" outlineLevel="0" collapsed="false">
      <c r="A1652" s="0"/>
      <c r="B1652" s="167" t="str">
        <f aca="false">IF(B1551&lt;&gt;"",B1551,"")</f>
        <v/>
      </c>
      <c r="C1652" s="116" t="str">
        <f aca="false">IF(C1551&lt;&gt;"",C1551,"")</f>
        <v/>
      </c>
      <c r="D1652" s="116" t="str">
        <f aca="false">IF(D1551&lt;&gt;"",D1551,"")</f>
        <v/>
      </c>
      <c r="E1652" s="116" t="str">
        <f aca="false">IF(E1551&lt;&gt;"",E1551,"")</f>
        <v/>
      </c>
      <c r="F1652" s="116" t="n">
        <v>17</v>
      </c>
      <c r="G1652" s="168" t="n">
        <f aca="false">G1551</f>
        <v>1</v>
      </c>
      <c r="H1652" s="49" t="n">
        <f aca="false">IF($G1652&lt;&gt;"",G1652,"")</f>
        <v>1</v>
      </c>
      <c r="I1652" s="169"/>
      <c r="J1652" s="170"/>
      <c r="K1652" s="171" t="str">
        <f aca="false">IF($B1652&lt;&gt;"",IF(I1652,(INDEX(P$1627:Q$1630,MATCH(H1652,P$1627:P$1630),2)/I1652)*1000,0),"")</f>
        <v/>
      </c>
      <c r="L1652" s="171" t="str">
        <f aca="false">IF(Q$11&lt;&gt;"",IF($B1652&lt;&gt;"",K1652-J1652,""),"")</f>
        <v/>
      </c>
      <c r="M1652" s="172" t="str">
        <f aca="false">IF(B1652&lt;&gt;"",RANK(L1652,L$1627:L$1726),"")</f>
        <v/>
      </c>
      <c r="N1652" s="172" t="str">
        <f aca="false">IF(B1652&lt;&gt;"",'Classement Général'!BQ36,"")</f>
        <v/>
      </c>
      <c r="O1652" s="172" t="str">
        <f aca="false">IF(B137&lt;&gt;"",'Calculs (M1..M20)'!A39,"")</f>
        <v/>
      </c>
      <c r="P1652" s="0"/>
      <c r="Q1652" s="0"/>
      <c r="R1652" s="0"/>
      <c r="S1652" s="0"/>
      <c r="T1652" s="0"/>
      <c r="U1652" s="0"/>
      <c r="V1652" s="0"/>
      <c r="AH1652" s="49" t="n">
        <f aca="false">IF($G1652&lt;&gt;"",AG1652,"")</f>
        <v>0</v>
      </c>
      <c r="AI1652" s="169"/>
      <c r="AJ1652" s="170"/>
    </row>
    <row r="1653" customFormat="false" ht="13" hidden="true" customHeight="false" outlineLevel="0" collapsed="false">
      <c r="A1653" s="0"/>
      <c r="B1653" s="167" t="str">
        <f aca="false">IF(B1552&lt;&gt;"",B1552,"")</f>
        <v/>
      </c>
      <c r="C1653" s="116" t="str">
        <f aca="false">IF(C1552&lt;&gt;"",C1552,"")</f>
        <v/>
      </c>
      <c r="D1653" s="116" t="str">
        <f aca="false">IF(D1552&lt;&gt;"",D1552,"")</f>
        <v/>
      </c>
      <c r="E1653" s="116" t="str">
        <f aca="false">IF(E1552&lt;&gt;"",E1552,"")</f>
        <v/>
      </c>
      <c r="F1653" s="116" t="n">
        <v>17</v>
      </c>
      <c r="G1653" s="168" t="n">
        <f aca="false">G1552</f>
        <v>1</v>
      </c>
      <c r="H1653" s="49" t="n">
        <f aca="false">IF($G1653&lt;&gt;"",G1653,"")</f>
        <v>1</v>
      </c>
      <c r="I1653" s="169"/>
      <c r="J1653" s="170"/>
      <c r="K1653" s="171" t="str">
        <f aca="false">IF($B1653&lt;&gt;"",IF(I1653,(INDEX(P$1627:Q$1630,MATCH(H1653,P$1627:P$1630),2)/I1653)*1000,0),"")</f>
        <v/>
      </c>
      <c r="L1653" s="171" t="str">
        <f aca="false">IF(Q$11&lt;&gt;"",IF($B1653&lt;&gt;"",K1653-J1653,""),"")</f>
        <v/>
      </c>
      <c r="M1653" s="172" t="str">
        <f aca="false">IF(B1653&lt;&gt;"",RANK(L1653,L$1627:L$1726),"")</f>
        <v/>
      </c>
      <c r="N1653" s="172" t="str">
        <f aca="false">IF(B1653&lt;&gt;"",'Classement Général'!BQ37,"")</f>
        <v/>
      </c>
      <c r="O1653" s="172" t="str">
        <f aca="false">IF(B138&lt;&gt;"",'Calculs (M1..M20)'!A40,"")</f>
        <v/>
      </c>
      <c r="P1653" s="0"/>
      <c r="Q1653" s="0"/>
      <c r="R1653" s="0"/>
      <c r="S1653" s="0"/>
      <c r="T1653" s="0"/>
      <c r="U1653" s="0"/>
      <c r="V1653" s="0"/>
      <c r="AH1653" s="49" t="n">
        <f aca="false">IF($G1653&lt;&gt;"",AG1653,"")</f>
        <v>0</v>
      </c>
      <c r="AI1653" s="169"/>
      <c r="AJ1653" s="170"/>
    </row>
    <row r="1654" customFormat="false" ht="13" hidden="true" customHeight="false" outlineLevel="0" collapsed="false">
      <c r="A1654" s="0"/>
      <c r="B1654" s="167" t="str">
        <f aca="false">IF(B1553&lt;&gt;"",B1553,"")</f>
        <v/>
      </c>
      <c r="C1654" s="116" t="str">
        <f aca="false">IF(C1553&lt;&gt;"",C1553,"")</f>
        <v/>
      </c>
      <c r="D1654" s="116" t="str">
        <f aca="false">IF(D1553&lt;&gt;"",D1553,"")</f>
        <v/>
      </c>
      <c r="E1654" s="116" t="str">
        <f aca="false">IF(E1553&lt;&gt;"",E1553,"")</f>
        <v/>
      </c>
      <c r="F1654" s="116" t="n">
        <v>17</v>
      </c>
      <c r="G1654" s="168" t="n">
        <f aca="false">G1553</f>
        <v>1</v>
      </c>
      <c r="H1654" s="49" t="n">
        <f aca="false">IF($G1654&lt;&gt;"",G1654,"")</f>
        <v>1</v>
      </c>
      <c r="I1654" s="169"/>
      <c r="J1654" s="170"/>
      <c r="K1654" s="171" t="str">
        <f aca="false">IF($B1654&lt;&gt;"",IF(I1654,(INDEX(P$1627:Q$1630,MATCH(H1654,P$1627:P$1630),2)/I1654)*1000,0),"")</f>
        <v/>
      </c>
      <c r="L1654" s="171" t="str">
        <f aca="false">IF(Q$11&lt;&gt;"",IF($B1654&lt;&gt;"",K1654-J1654,""),"")</f>
        <v/>
      </c>
      <c r="M1654" s="172" t="str">
        <f aca="false">IF(B1654&lt;&gt;"",RANK(L1654,L$1627:L$1726),"")</f>
        <v/>
      </c>
      <c r="N1654" s="172" t="str">
        <f aca="false">IF(B1654&lt;&gt;"",'Classement Général'!BQ38,"")</f>
        <v/>
      </c>
      <c r="O1654" s="172" t="str">
        <f aca="false">IF(B139&lt;&gt;"",'Calculs (M1..M20)'!A41,"")</f>
        <v/>
      </c>
      <c r="P1654" s="0"/>
      <c r="Q1654" s="0"/>
      <c r="R1654" s="0"/>
      <c r="S1654" s="0"/>
      <c r="T1654" s="0"/>
      <c r="U1654" s="0"/>
      <c r="V1654" s="0"/>
      <c r="AH1654" s="49" t="n">
        <f aca="false">IF($G1654&lt;&gt;"",AG1654,"")</f>
        <v>0</v>
      </c>
      <c r="AI1654" s="169"/>
      <c r="AJ1654" s="170"/>
    </row>
    <row r="1655" customFormat="false" ht="13" hidden="true" customHeight="false" outlineLevel="0" collapsed="false">
      <c r="A1655" s="0"/>
      <c r="B1655" s="167" t="str">
        <f aca="false">IF(B1554&lt;&gt;"",B1554,"")</f>
        <v/>
      </c>
      <c r="C1655" s="116" t="str">
        <f aca="false">IF(C1554&lt;&gt;"",C1554,"")</f>
        <v/>
      </c>
      <c r="D1655" s="116" t="str">
        <f aca="false">IF(D1554&lt;&gt;"",D1554,"")</f>
        <v/>
      </c>
      <c r="E1655" s="116" t="str">
        <f aca="false">IF(E1554&lt;&gt;"",E1554,"")</f>
        <v/>
      </c>
      <c r="F1655" s="116" t="n">
        <v>17</v>
      </c>
      <c r="G1655" s="168" t="n">
        <f aca="false">G1554</f>
        <v>1</v>
      </c>
      <c r="H1655" s="49" t="n">
        <f aca="false">IF($G1655&lt;&gt;"",G1655,"")</f>
        <v>1</v>
      </c>
      <c r="I1655" s="169"/>
      <c r="J1655" s="170"/>
      <c r="K1655" s="171" t="str">
        <f aca="false">IF($B1655&lt;&gt;"",IF(I1655,(INDEX(P$1627:Q$1630,MATCH(H1655,P$1627:P$1630),2)/I1655)*1000,0),"")</f>
        <v/>
      </c>
      <c r="L1655" s="171" t="str">
        <f aca="false">IF(Q$11&lt;&gt;"",IF($B1655&lt;&gt;"",K1655-J1655,""),"")</f>
        <v/>
      </c>
      <c r="M1655" s="172" t="str">
        <f aca="false">IF(B1655&lt;&gt;"",RANK(L1655,L$1627:L$1726),"")</f>
        <v/>
      </c>
      <c r="N1655" s="172" t="str">
        <f aca="false">IF(B1655&lt;&gt;"",'Classement Général'!BQ39,"")</f>
        <v/>
      </c>
      <c r="O1655" s="172" t="str">
        <f aca="false">IF(B140&lt;&gt;"",'Calculs (M1..M20)'!A42,"")</f>
        <v/>
      </c>
      <c r="P1655" s="0"/>
      <c r="Q1655" s="0"/>
      <c r="R1655" s="0"/>
      <c r="S1655" s="0"/>
      <c r="T1655" s="0"/>
      <c r="U1655" s="0"/>
      <c r="V1655" s="0"/>
      <c r="AH1655" s="49" t="n">
        <f aca="false">IF($G1655&lt;&gt;"",AG1655,"")</f>
        <v>0</v>
      </c>
      <c r="AI1655" s="169"/>
      <c r="AJ1655" s="170"/>
    </row>
    <row r="1656" customFormat="false" ht="13" hidden="true" customHeight="false" outlineLevel="0" collapsed="false">
      <c r="A1656" s="0"/>
      <c r="B1656" s="167" t="str">
        <f aca="false">IF(B1555&lt;&gt;"",B1555,"")</f>
        <v/>
      </c>
      <c r="C1656" s="116" t="str">
        <f aca="false">IF(C1555&lt;&gt;"",C1555,"")</f>
        <v/>
      </c>
      <c r="D1656" s="116" t="str">
        <f aca="false">IF(D1555&lt;&gt;"",D1555,"")</f>
        <v/>
      </c>
      <c r="E1656" s="116" t="str">
        <f aca="false">IF(E1555&lt;&gt;"",E1555,"")</f>
        <v/>
      </c>
      <c r="F1656" s="116" t="n">
        <v>17</v>
      </c>
      <c r="G1656" s="168" t="n">
        <f aca="false">G1555</f>
        <v>1</v>
      </c>
      <c r="H1656" s="49" t="n">
        <f aca="false">IF($G1656&lt;&gt;"",G1656,"")</f>
        <v>1</v>
      </c>
      <c r="I1656" s="169"/>
      <c r="J1656" s="170"/>
      <c r="K1656" s="171" t="str">
        <f aca="false">IF($B1656&lt;&gt;"",IF(I1656,(INDEX(P$1627:Q$1630,MATCH(H1656,P$1627:P$1630),2)/I1656)*1000,0),"")</f>
        <v/>
      </c>
      <c r="L1656" s="171" t="str">
        <f aca="false">IF(Q$11&lt;&gt;"",IF($B1656&lt;&gt;"",K1656-J1656,""),"")</f>
        <v/>
      </c>
      <c r="M1656" s="172" t="str">
        <f aca="false">IF(B1656&lt;&gt;"",RANK(L1656,L$1627:L$1726),"")</f>
        <v/>
      </c>
      <c r="N1656" s="172" t="str">
        <f aca="false">IF(B1656&lt;&gt;"",'Classement Général'!BQ40,"")</f>
        <v/>
      </c>
      <c r="O1656" s="172" t="str">
        <f aca="false">IF(B141&lt;&gt;"",'Calculs (M1..M20)'!A43,"")</f>
        <v/>
      </c>
      <c r="P1656" s="0"/>
      <c r="Q1656" s="0"/>
      <c r="R1656" s="0"/>
      <c r="S1656" s="0"/>
      <c r="T1656" s="0"/>
      <c r="U1656" s="0"/>
      <c r="V1656" s="0"/>
      <c r="AH1656" s="49" t="n">
        <f aca="false">IF($G1656&lt;&gt;"",AG1656,"")</f>
        <v>0</v>
      </c>
      <c r="AI1656" s="169"/>
      <c r="AJ1656" s="170"/>
    </row>
    <row r="1657" customFormat="false" ht="13" hidden="true" customHeight="false" outlineLevel="0" collapsed="false">
      <c r="A1657" s="0"/>
      <c r="B1657" s="167" t="str">
        <f aca="false">IF(B1556&lt;&gt;"",B1556,"")</f>
        <v/>
      </c>
      <c r="C1657" s="116" t="str">
        <f aca="false">IF(C1556&lt;&gt;"",C1556,"")</f>
        <v/>
      </c>
      <c r="D1657" s="116" t="str">
        <f aca="false">IF(D1556&lt;&gt;"",D1556,"")</f>
        <v/>
      </c>
      <c r="E1657" s="116" t="str">
        <f aca="false">IF(E1556&lt;&gt;"",E1556,"")</f>
        <v/>
      </c>
      <c r="F1657" s="116" t="n">
        <v>17</v>
      </c>
      <c r="G1657" s="168" t="n">
        <f aca="false">G1556</f>
        <v>1</v>
      </c>
      <c r="H1657" s="49" t="n">
        <f aca="false">IF($G1657&lt;&gt;"",G1657,"")</f>
        <v>1</v>
      </c>
      <c r="I1657" s="169"/>
      <c r="J1657" s="170"/>
      <c r="K1657" s="171" t="str">
        <f aca="false">IF($B1657&lt;&gt;"",IF(I1657,(INDEX(P$1627:Q$1630,MATCH(H1657,P$1627:P$1630),2)/I1657)*1000,0),"")</f>
        <v/>
      </c>
      <c r="L1657" s="171" t="str">
        <f aca="false">IF(Q$11&lt;&gt;"",IF($B1657&lt;&gt;"",K1657-J1657,""),"")</f>
        <v/>
      </c>
      <c r="M1657" s="172" t="str">
        <f aca="false">IF(B1657&lt;&gt;"",RANK(L1657,L$1627:L$1726),"")</f>
        <v/>
      </c>
      <c r="N1657" s="172" t="str">
        <f aca="false">IF(B1657&lt;&gt;"",'Classement Général'!BQ41,"")</f>
        <v/>
      </c>
      <c r="O1657" s="172" t="str">
        <f aca="false">IF(B142&lt;&gt;"",'Calculs (M1..M20)'!A44,"")</f>
        <v/>
      </c>
      <c r="P1657" s="0"/>
      <c r="Q1657" s="0"/>
      <c r="R1657" s="0"/>
      <c r="S1657" s="0"/>
      <c r="T1657" s="0"/>
      <c r="U1657" s="0"/>
      <c r="V1657" s="0"/>
      <c r="AH1657" s="49" t="n">
        <f aca="false">IF($G1657&lt;&gt;"",AG1657,"")</f>
        <v>0</v>
      </c>
      <c r="AI1657" s="169"/>
      <c r="AJ1657" s="170"/>
    </row>
    <row r="1658" customFormat="false" ht="13" hidden="true" customHeight="false" outlineLevel="0" collapsed="false">
      <c r="A1658" s="0"/>
      <c r="B1658" s="167" t="str">
        <f aca="false">IF(B1557&lt;&gt;"",B1557,"")</f>
        <v/>
      </c>
      <c r="C1658" s="116" t="str">
        <f aca="false">IF(C1557&lt;&gt;"",C1557,"")</f>
        <v/>
      </c>
      <c r="D1658" s="116" t="str">
        <f aca="false">IF(D1557&lt;&gt;"",D1557,"")</f>
        <v/>
      </c>
      <c r="E1658" s="116" t="str">
        <f aca="false">IF(E1557&lt;&gt;"",E1557,"")</f>
        <v/>
      </c>
      <c r="F1658" s="116" t="n">
        <v>17</v>
      </c>
      <c r="G1658" s="168" t="n">
        <f aca="false">G1557</f>
        <v>1</v>
      </c>
      <c r="H1658" s="49" t="n">
        <f aca="false">IF($G1658&lt;&gt;"",G1658,"")</f>
        <v>1</v>
      </c>
      <c r="I1658" s="169"/>
      <c r="J1658" s="170"/>
      <c r="K1658" s="171" t="str">
        <f aca="false">IF($B1658&lt;&gt;"",IF(I1658,(INDEX(P$1627:Q$1630,MATCH(H1658,P$1627:P$1630),2)/I1658)*1000,0),"")</f>
        <v/>
      </c>
      <c r="L1658" s="171" t="str">
        <f aca="false">IF(Q$11&lt;&gt;"",IF($B1658&lt;&gt;"",K1658-J1658,""),"")</f>
        <v/>
      </c>
      <c r="M1658" s="172" t="str">
        <f aca="false">IF(B1658&lt;&gt;"",RANK(L1658,L$1627:L$1726),"")</f>
        <v/>
      </c>
      <c r="N1658" s="172" t="str">
        <f aca="false">IF(B1658&lt;&gt;"",'Classement Général'!BQ42,"")</f>
        <v/>
      </c>
      <c r="O1658" s="172" t="str">
        <f aca="false">IF(B143&lt;&gt;"",'Calculs (M1..M20)'!A45,"")</f>
        <v/>
      </c>
      <c r="P1658" s="0"/>
      <c r="Q1658" s="0"/>
      <c r="R1658" s="0"/>
      <c r="S1658" s="0"/>
      <c r="T1658" s="0"/>
      <c r="U1658" s="0"/>
      <c r="V1658" s="0"/>
      <c r="AH1658" s="49" t="n">
        <f aca="false">IF($G1658&lt;&gt;"",AG1658,"")</f>
        <v>0</v>
      </c>
      <c r="AI1658" s="169"/>
      <c r="AJ1658" s="170"/>
    </row>
    <row r="1659" customFormat="false" ht="13" hidden="true" customHeight="false" outlineLevel="0" collapsed="false">
      <c r="A1659" s="0"/>
      <c r="B1659" s="167" t="str">
        <f aca="false">IF(B1558&lt;&gt;"",B1558,"")</f>
        <v/>
      </c>
      <c r="C1659" s="116" t="str">
        <f aca="false">IF(C1558&lt;&gt;"",C1558,"")</f>
        <v/>
      </c>
      <c r="D1659" s="116" t="str">
        <f aca="false">IF(D1558&lt;&gt;"",D1558,"")</f>
        <v/>
      </c>
      <c r="E1659" s="116" t="str">
        <f aca="false">IF(E1558&lt;&gt;"",E1558,"")</f>
        <v/>
      </c>
      <c r="F1659" s="116" t="n">
        <v>17</v>
      </c>
      <c r="G1659" s="168" t="n">
        <f aca="false">G1558</f>
        <v>1</v>
      </c>
      <c r="H1659" s="49" t="n">
        <f aca="false">IF($G1659&lt;&gt;"",G1659,"")</f>
        <v>1</v>
      </c>
      <c r="I1659" s="169"/>
      <c r="J1659" s="170"/>
      <c r="K1659" s="171" t="str">
        <f aca="false">IF($B1659&lt;&gt;"",IF(I1659,(INDEX(P$1627:Q$1630,MATCH(H1659,P$1627:P$1630),2)/I1659)*1000,0),"")</f>
        <v/>
      </c>
      <c r="L1659" s="171" t="str">
        <f aca="false">IF(Q$11&lt;&gt;"",IF($B1659&lt;&gt;"",K1659-J1659,""),"")</f>
        <v/>
      </c>
      <c r="M1659" s="172" t="str">
        <f aca="false">IF(B1659&lt;&gt;"",RANK(L1659,L$1627:L$1726),"")</f>
        <v/>
      </c>
      <c r="N1659" s="172" t="str">
        <f aca="false">IF(B1659&lt;&gt;"",'Classement Général'!BQ43,"")</f>
        <v/>
      </c>
      <c r="O1659" s="172" t="str">
        <f aca="false">IF(B144&lt;&gt;"",'Calculs (M1..M20)'!A46,"")</f>
        <v/>
      </c>
      <c r="P1659" s="0"/>
      <c r="Q1659" s="0"/>
      <c r="R1659" s="0"/>
      <c r="S1659" s="0"/>
      <c r="T1659" s="0"/>
      <c r="U1659" s="0"/>
      <c r="V1659" s="0"/>
      <c r="AH1659" s="49" t="n">
        <f aca="false">IF($G1659&lt;&gt;"",AG1659,"")</f>
        <v>0</v>
      </c>
      <c r="AI1659" s="169"/>
      <c r="AJ1659" s="170"/>
    </row>
    <row r="1660" customFormat="false" ht="13" hidden="true" customHeight="false" outlineLevel="0" collapsed="false">
      <c r="A1660" s="0"/>
      <c r="B1660" s="167" t="str">
        <f aca="false">IF(B1559&lt;&gt;"",B1559,"")</f>
        <v/>
      </c>
      <c r="C1660" s="116" t="str">
        <f aca="false">IF(C1559&lt;&gt;"",C1559,"")</f>
        <v/>
      </c>
      <c r="D1660" s="116" t="str">
        <f aca="false">IF(D1559&lt;&gt;"",D1559,"")</f>
        <v/>
      </c>
      <c r="E1660" s="116" t="str">
        <f aca="false">IF(E1559&lt;&gt;"",E1559,"")</f>
        <v/>
      </c>
      <c r="F1660" s="116" t="n">
        <v>17</v>
      </c>
      <c r="G1660" s="168" t="n">
        <f aca="false">G1559</f>
        <v>1</v>
      </c>
      <c r="H1660" s="49" t="n">
        <f aca="false">IF($G1660&lt;&gt;"",G1660,"")</f>
        <v>1</v>
      </c>
      <c r="I1660" s="169"/>
      <c r="J1660" s="170"/>
      <c r="K1660" s="171" t="str">
        <f aca="false">IF($B1660&lt;&gt;"",IF(I1660,(INDEX(P$1627:Q$1630,MATCH(H1660,P$1627:P$1630),2)/I1660)*1000,0),"")</f>
        <v/>
      </c>
      <c r="L1660" s="171" t="str">
        <f aca="false">IF(Q$11&lt;&gt;"",IF($B1660&lt;&gt;"",K1660-J1660,""),"")</f>
        <v/>
      </c>
      <c r="M1660" s="172" t="str">
        <f aca="false">IF(B1660&lt;&gt;"",RANK(L1660,L$1627:L$1726),"")</f>
        <v/>
      </c>
      <c r="N1660" s="172" t="str">
        <f aca="false">IF(B1660&lt;&gt;"",'Classement Général'!BQ44,"")</f>
        <v/>
      </c>
      <c r="O1660" s="172" t="str">
        <f aca="false">IF(B145&lt;&gt;"",'Calculs (M1..M20)'!A47,"")</f>
        <v/>
      </c>
      <c r="P1660" s="0"/>
      <c r="Q1660" s="0"/>
      <c r="R1660" s="0"/>
      <c r="S1660" s="0"/>
      <c r="T1660" s="0"/>
      <c r="U1660" s="0"/>
      <c r="V1660" s="0"/>
      <c r="AH1660" s="49" t="n">
        <f aca="false">IF($G1660&lt;&gt;"",AG1660,"")</f>
        <v>0</v>
      </c>
      <c r="AI1660" s="169"/>
      <c r="AJ1660" s="170"/>
    </row>
    <row r="1661" customFormat="false" ht="13" hidden="true" customHeight="false" outlineLevel="0" collapsed="false">
      <c r="A1661" s="0"/>
      <c r="B1661" s="167" t="str">
        <f aca="false">IF(B1560&lt;&gt;"",B1560,"")</f>
        <v/>
      </c>
      <c r="C1661" s="116" t="str">
        <f aca="false">IF(C1560&lt;&gt;"",C1560,"")</f>
        <v/>
      </c>
      <c r="D1661" s="116" t="str">
        <f aca="false">IF(D1560&lt;&gt;"",D1560,"")</f>
        <v/>
      </c>
      <c r="E1661" s="116" t="str">
        <f aca="false">IF(E1560&lt;&gt;"",E1560,"")</f>
        <v/>
      </c>
      <c r="F1661" s="116" t="n">
        <v>17</v>
      </c>
      <c r="G1661" s="168" t="n">
        <f aca="false">G1560</f>
        <v>1</v>
      </c>
      <c r="H1661" s="49" t="n">
        <f aca="false">IF($G1661&lt;&gt;"",G1661,"")</f>
        <v>1</v>
      </c>
      <c r="I1661" s="169"/>
      <c r="J1661" s="170"/>
      <c r="K1661" s="171" t="str">
        <f aca="false">IF($B1661&lt;&gt;"",IF(I1661,(INDEX(P$1627:Q$1630,MATCH(H1661,P$1627:P$1630),2)/I1661)*1000,0),"")</f>
        <v/>
      </c>
      <c r="L1661" s="171" t="str">
        <f aca="false">IF(Q$11&lt;&gt;"",IF($B1661&lt;&gt;"",K1661-J1661,""),"")</f>
        <v/>
      </c>
      <c r="M1661" s="172" t="str">
        <f aca="false">IF(B1661&lt;&gt;"",RANK(L1661,L$1627:L$1726),"")</f>
        <v/>
      </c>
      <c r="N1661" s="172" t="str">
        <f aca="false">IF(B1661&lt;&gt;"",'Classement Général'!BQ45,"")</f>
        <v/>
      </c>
      <c r="O1661" s="172" t="str">
        <f aca="false">IF(B146&lt;&gt;"",'Calculs (M1..M20)'!A48,"")</f>
        <v/>
      </c>
      <c r="P1661" s="0"/>
      <c r="Q1661" s="0"/>
      <c r="R1661" s="0"/>
      <c r="S1661" s="0"/>
      <c r="T1661" s="0"/>
      <c r="U1661" s="0"/>
      <c r="V1661" s="0"/>
      <c r="AH1661" s="49" t="n">
        <f aca="false">IF($G1661&lt;&gt;"",AG1661,"")</f>
        <v>0</v>
      </c>
      <c r="AI1661" s="169"/>
      <c r="AJ1661" s="170"/>
    </row>
    <row r="1662" customFormat="false" ht="13" hidden="true" customHeight="false" outlineLevel="0" collapsed="false">
      <c r="A1662" s="0"/>
      <c r="B1662" s="167" t="str">
        <f aca="false">IF(B1561&lt;&gt;"",B1561,"")</f>
        <v/>
      </c>
      <c r="C1662" s="116" t="str">
        <f aca="false">IF(C1561&lt;&gt;"",C1561,"")</f>
        <v/>
      </c>
      <c r="D1662" s="116" t="str">
        <f aca="false">IF(D1561&lt;&gt;"",D1561,"")</f>
        <v/>
      </c>
      <c r="E1662" s="116" t="str">
        <f aca="false">IF(E1561&lt;&gt;"",E1561,"")</f>
        <v/>
      </c>
      <c r="F1662" s="116" t="n">
        <v>17</v>
      </c>
      <c r="G1662" s="168" t="n">
        <f aca="false">G1561</f>
        <v>1</v>
      </c>
      <c r="H1662" s="49" t="n">
        <f aca="false">IF($G1662&lt;&gt;"",G1662,"")</f>
        <v>1</v>
      </c>
      <c r="I1662" s="169"/>
      <c r="J1662" s="170"/>
      <c r="K1662" s="171" t="str">
        <f aca="false">IF($B1662&lt;&gt;"",IF(I1662,(INDEX(P$1627:Q$1630,MATCH(H1662,P$1627:P$1630),2)/I1662)*1000,0),"")</f>
        <v/>
      </c>
      <c r="L1662" s="171" t="str">
        <f aca="false">IF(Q$11&lt;&gt;"",IF($B1662&lt;&gt;"",K1662-J1662,""),"")</f>
        <v/>
      </c>
      <c r="M1662" s="172" t="str">
        <f aca="false">IF(B1662&lt;&gt;"",RANK(L1662,L$1627:L$1726),"")</f>
        <v/>
      </c>
      <c r="N1662" s="172" t="str">
        <f aca="false">IF(B1662&lt;&gt;"",'Classement Général'!BQ46,"")</f>
        <v/>
      </c>
      <c r="O1662" s="172" t="str">
        <f aca="false">IF(B147&lt;&gt;"",'Calculs (M1..M20)'!A49,"")</f>
        <v/>
      </c>
      <c r="P1662" s="0"/>
      <c r="Q1662" s="0"/>
      <c r="R1662" s="0"/>
      <c r="S1662" s="0"/>
      <c r="T1662" s="0"/>
      <c r="U1662" s="0"/>
      <c r="V1662" s="0"/>
      <c r="AH1662" s="49" t="n">
        <f aca="false">IF($G1662&lt;&gt;"",AG1662,"")</f>
        <v>0</v>
      </c>
      <c r="AI1662" s="169"/>
      <c r="AJ1662" s="170"/>
    </row>
    <row r="1663" customFormat="false" ht="13" hidden="true" customHeight="false" outlineLevel="0" collapsed="false">
      <c r="A1663" s="0"/>
      <c r="B1663" s="167" t="str">
        <f aca="false">IF(B1562&lt;&gt;"",B1562,"")</f>
        <v/>
      </c>
      <c r="C1663" s="116" t="str">
        <f aca="false">IF(C1562&lt;&gt;"",C1562,"")</f>
        <v/>
      </c>
      <c r="D1663" s="116" t="str">
        <f aca="false">IF(D1562&lt;&gt;"",D1562,"")</f>
        <v/>
      </c>
      <c r="E1663" s="116" t="str">
        <f aca="false">IF(E1562&lt;&gt;"",E1562,"")</f>
        <v/>
      </c>
      <c r="F1663" s="116" t="n">
        <v>17</v>
      </c>
      <c r="G1663" s="168" t="n">
        <f aca="false">G1562</f>
        <v>1</v>
      </c>
      <c r="H1663" s="49" t="n">
        <f aca="false">IF($G1663&lt;&gt;"",G1663,"")</f>
        <v>1</v>
      </c>
      <c r="I1663" s="169"/>
      <c r="J1663" s="170"/>
      <c r="K1663" s="171" t="str">
        <f aca="false">IF($B1663&lt;&gt;"",IF(I1663,(INDEX(P$1627:Q$1630,MATCH(H1663,P$1627:P$1630),2)/I1663)*1000,0),"")</f>
        <v/>
      </c>
      <c r="L1663" s="171" t="str">
        <f aca="false">IF(Q$11&lt;&gt;"",IF($B1663&lt;&gt;"",K1663-J1663,""),"")</f>
        <v/>
      </c>
      <c r="M1663" s="172" t="str">
        <f aca="false">IF(B1663&lt;&gt;"",RANK(L1663,L$1627:L$1726),"")</f>
        <v/>
      </c>
      <c r="N1663" s="172" t="str">
        <f aca="false">IF(B1663&lt;&gt;"",'Classement Général'!BQ47,"")</f>
        <v/>
      </c>
      <c r="O1663" s="172" t="str">
        <f aca="false">IF(B148&lt;&gt;"",'Calculs (M1..M20)'!A50,"")</f>
        <v/>
      </c>
      <c r="P1663" s="0"/>
      <c r="Q1663" s="0"/>
      <c r="R1663" s="0"/>
      <c r="S1663" s="0"/>
      <c r="T1663" s="0"/>
      <c r="U1663" s="0"/>
      <c r="V1663" s="0"/>
      <c r="AH1663" s="49" t="n">
        <f aca="false">IF($G1663&lt;&gt;"",AG1663,"")</f>
        <v>0</v>
      </c>
      <c r="AI1663" s="169"/>
      <c r="AJ1663" s="170"/>
    </row>
    <row r="1664" customFormat="false" ht="13" hidden="true" customHeight="false" outlineLevel="0" collapsed="false">
      <c r="A1664" s="0"/>
      <c r="B1664" s="167" t="str">
        <f aca="false">IF(B1563&lt;&gt;"",B1563,"")</f>
        <v/>
      </c>
      <c r="C1664" s="116" t="str">
        <f aca="false">IF(C1563&lt;&gt;"",C1563,"")</f>
        <v/>
      </c>
      <c r="D1664" s="116" t="str">
        <f aca="false">IF(D1563&lt;&gt;"",D1563,"")</f>
        <v/>
      </c>
      <c r="E1664" s="116" t="str">
        <f aca="false">IF(E1563&lt;&gt;"",E1563,"")</f>
        <v/>
      </c>
      <c r="F1664" s="116" t="n">
        <v>17</v>
      </c>
      <c r="G1664" s="168" t="n">
        <f aca="false">G1563</f>
        <v>1</v>
      </c>
      <c r="H1664" s="49" t="n">
        <f aca="false">IF($G1664&lt;&gt;"",G1664,"")</f>
        <v>1</v>
      </c>
      <c r="I1664" s="169"/>
      <c r="J1664" s="170"/>
      <c r="K1664" s="171" t="str">
        <f aca="false">IF($B1664&lt;&gt;"",IF(I1664,(INDEX(P$1627:Q$1630,MATCH(H1664,P$1627:P$1630),2)/I1664)*1000,0),"")</f>
        <v/>
      </c>
      <c r="L1664" s="171" t="str">
        <f aca="false">IF(Q$11&lt;&gt;"",IF($B1664&lt;&gt;"",K1664-J1664,""),"")</f>
        <v/>
      </c>
      <c r="M1664" s="172" t="str">
        <f aca="false">IF(B1664&lt;&gt;"",RANK(L1664,L$1627:L$1726),"")</f>
        <v/>
      </c>
      <c r="N1664" s="172" t="str">
        <f aca="false">IF(B1664&lt;&gt;"",'Classement Général'!BQ48,"")</f>
        <v/>
      </c>
      <c r="O1664" s="172" t="str">
        <f aca="false">IF(B149&lt;&gt;"",'Calculs (M1..M20)'!A51,"")</f>
        <v/>
      </c>
      <c r="P1664" s="0"/>
      <c r="Q1664" s="0"/>
      <c r="R1664" s="0"/>
      <c r="S1664" s="0"/>
      <c r="T1664" s="0"/>
      <c r="U1664" s="0"/>
      <c r="V1664" s="0"/>
      <c r="AH1664" s="49" t="n">
        <f aca="false">IF($G1664&lt;&gt;"",AG1664,"")</f>
        <v>0</v>
      </c>
      <c r="AI1664" s="169"/>
      <c r="AJ1664" s="170"/>
    </row>
    <row r="1665" customFormat="false" ht="13" hidden="true" customHeight="false" outlineLevel="0" collapsed="false">
      <c r="A1665" s="0"/>
      <c r="B1665" s="167" t="str">
        <f aca="false">IF(B1564&lt;&gt;"",B1564,"")</f>
        <v/>
      </c>
      <c r="C1665" s="116" t="str">
        <f aca="false">IF(C1564&lt;&gt;"",C1564,"")</f>
        <v/>
      </c>
      <c r="D1665" s="116" t="str">
        <f aca="false">IF(D1564&lt;&gt;"",D1564,"")</f>
        <v/>
      </c>
      <c r="E1665" s="116" t="str">
        <f aca="false">IF(E1564&lt;&gt;"",E1564,"")</f>
        <v/>
      </c>
      <c r="F1665" s="116" t="n">
        <v>17</v>
      </c>
      <c r="G1665" s="168" t="n">
        <f aca="false">G1564</f>
        <v>1</v>
      </c>
      <c r="H1665" s="49" t="n">
        <f aca="false">IF($G1665&lt;&gt;"",G1665,"")</f>
        <v>1</v>
      </c>
      <c r="I1665" s="169"/>
      <c r="J1665" s="170"/>
      <c r="K1665" s="171" t="str">
        <f aca="false">IF($B1665&lt;&gt;"",IF(I1665,(INDEX(P$1627:Q$1630,MATCH(H1665,P$1627:P$1630),2)/I1665)*1000,0),"")</f>
        <v/>
      </c>
      <c r="L1665" s="171" t="str">
        <f aca="false">IF(Q$11&lt;&gt;"",IF($B1665&lt;&gt;"",K1665-J1665,""),"")</f>
        <v/>
      </c>
      <c r="M1665" s="172" t="str">
        <f aca="false">IF(B1665&lt;&gt;"",RANK(L1665,L$1627:L$1726),"")</f>
        <v/>
      </c>
      <c r="N1665" s="172" t="str">
        <f aca="false">IF(B1665&lt;&gt;"",'Classement Général'!BQ49,"")</f>
        <v/>
      </c>
      <c r="O1665" s="172" t="str">
        <f aca="false">IF(B150&lt;&gt;"",'Calculs (M1..M20)'!A52,"")</f>
        <v/>
      </c>
      <c r="P1665" s="0"/>
      <c r="Q1665" s="0"/>
      <c r="R1665" s="0"/>
      <c r="S1665" s="0"/>
      <c r="T1665" s="0"/>
      <c r="U1665" s="0"/>
      <c r="V1665" s="0"/>
      <c r="AH1665" s="49" t="n">
        <f aca="false">IF($G1665&lt;&gt;"",AG1665,"")</f>
        <v>0</v>
      </c>
      <c r="AI1665" s="169"/>
      <c r="AJ1665" s="170"/>
    </row>
    <row r="1666" customFormat="false" ht="13" hidden="true" customHeight="false" outlineLevel="0" collapsed="false">
      <c r="A1666" s="0"/>
      <c r="B1666" s="167" t="str">
        <f aca="false">IF(B1565&lt;&gt;"",B1565,"")</f>
        <v/>
      </c>
      <c r="C1666" s="116" t="str">
        <f aca="false">IF(C1565&lt;&gt;"",C1565,"")</f>
        <v/>
      </c>
      <c r="D1666" s="116" t="str">
        <f aca="false">IF(D1565&lt;&gt;"",D1565,"")</f>
        <v/>
      </c>
      <c r="E1666" s="116" t="str">
        <f aca="false">IF(E1565&lt;&gt;"",E1565,"")</f>
        <v/>
      </c>
      <c r="F1666" s="116" t="n">
        <v>17</v>
      </c>
      <c r="G1666" s="168" t="n">
        <f aca="false">G1565</f>
        <v>1</v>
      </c>
      <c r="H1666" s="49" t="n">
        <f aca="false">IF($G1666&lt;&gt;"",G1666,"")</f>
        <v>1</v>
      </c>
      <c r="I1666" s="169"/>
      <c r="J1666" s="170"/>
      <c r="K1666" s="171" t="str">
        <f aca="false">IF($B1666&lt;&gt;"",IF(I1666,(INDEX(P$1627:Q$1630,MATCH(H1666,P$1627:P$1630),2)/I1666)*1000,0),"")</f>
        <v/>
      </c>
      <c r="L1666" s="171" t="str">
        <f aca="false">IF(Q$11&lt;&gt;"",IF($B1666&lt;&gt;"",K1666-J1666,""),"")</f>
        <v/>
      </c>
      <c r="M1666" s="172" t="str">
        <f aca="false">IF(B1666&lt;&gt;"",RANK(L1666,L$1627:L$1726),"")</f>
        <v/>
      </c>
      <c r="N1666" s="172" t="str">
        <f aca="false">IF(B1666&lt;&gt;"",'Classement Général'!BQ50,"")</f>
        <v/>
      </c>
      <c r="O1666" s="172" t="str">
        <f aca="false">IF(B151&lt;&gt;"",'Calculs (M1..M20)'!A53,"")</f>
        <v/>
      </c>
      <c r="P1666" s="0"/>
      <c r="Q1666" s="0"/>
      <c r="R1666" s="0"/>
      <c r="S1666" s="0"/>
      <c r="T1666" s="0"/>
      <c r="U1666" s="0"/>
      <c r="V1666" s="0"/>
      <c r="AH1666" s="49" t="n">
        <f aca="false">IF($G1666&lt;&gt;"",AG1666,"")</f>
        <v>0</v>
      </c>
      <c r="AI1666" s="169"/>
      <c r="AJ1666" s="170"/>
    </row>
    <row r="1667" customFormat="false" ht="13" hidden="true" customHeight="false" outlineLevel="0" collapsed="false">
      <c r="A1667" s="0"/>
      <c r="B1667" s="167" t="str">
        <f aca="false">IF(B1566&lt;&gt;"",B1566,"")</f>
        <v/>
      </c>
      <c r="C1667" s="116" t="str">
        <f aca="false">IF(C1566&lt;&gt;"",C1566,"")</f>
        <v/>
      </c>
      <c r="D1667" s="116" t="str">
        <f aca="false">IF(D1566&lt;&gt;"",D1566,"")</f>
        <v/>
      </c>
      <c r="E1667" s="116" t="str">
        <f aca="false">IF(E1566&lt;&gt;"",E1566,"")</f>
        <v/>
      </c>
      <c r="F1667" s="116" t="n">
        <v>17</v>
      </c>
      <c r="G1667" s="168" t="n">
        <f aca="false">G1566</f>
        <v>1</v>
      </c>
      <c r="H1667" s="49" t="n">
        <f aca="false">IF($G1667&lt;&gt;"",G1667,"")</f>
        <v>1</v>
      </c>
      <c r="I1667" s="169"/>
      <c r="J1667" s="170"/>
      <c r="K1667" s="171" t="str">
        <f aca="false">IF($B1667&lt;&gt;"",IF(I1667,(INDEX(P$1627:Q$1630,MATCH(H1667,P$1627:P$1630),2)/I1667)*1000,0),"")</f>
        <v/>
      </c>
      <c r="L1667" s="171" t="str">
        <f aca="false">IF(Q$11&lt;&gt;"",IF($B1667&lt;&gt;"",K1667-J1667,""),"")</f>
        <v/>
      </c>
      <c r="M1667" s="172" t="str">
        <f aca="false">IF(B1667&lt;&gt;"",RANK(L1667,L$1627:L$1726),"")</f>
        <v/>
      </c>
      <c r="N1667" s="172" t="str">
        <f aca="false">IF(B1667&lt;&gt;"",'Classement Général'!BQ51,"")</f>
        <v/>
      </c>
      <c r="O1667" s="172" t="str">
        <f aca="false">IF(B152&lt;&gt;"",'Calculs (M1..M20)'!A54,"")</f>
        <v/>
      </c>
      <c r="P1667" s="0"/>
      <c r="Q1667" s="0"/>
      <c r="R1667" s="0"/>
      <c r="S1667" s="0"/>
      <c r="T1667" s="0"/>
      <c r="U1667" s="0"/>
      <c r="V1667" s="0"/>
      <c r="AH1667" s="49" t="n">
        <f aca="false">IF($G1667&lt;&gt;"",AG1667,"")</f>
        <v>0</v>
      </c>
      <c r="AI1667" s="169"/>
      <c r="AJ1667" s="170"/>
    </row>
    <row r="1668" customFormat="false" ht="13" hidden="true" customHeight="false" outlineLevel="0" collapsed="false">
      <c r="A1668" s="0"/>
      <c r="B1668" s="167" t="str">
        <f aca="false">IF(B1567&lt;&gt;"",B1567,"")</f>
        <v/>
      </c>
      <c r="C1668" s="116" t="str">
        <f aca="false">IF(C1567&lt;&gt;"",C1567,"")</f>
        <v/>
      </c>
      <c r="D1668" s="116" t="str">
        <f aca="false">IF(D1567&lt;&gt;"",D1567,"")</f>
        <v/>
      </c>
      <c r="E1668" s="116" t="str">
        <f aca="false">IF(E1567&lt;&gt;"",E1567,"")</f>
        <v/>
      </c>
      <c r="F1668" s="116" t="n">
        <v>17</v>
      </c>
      <c r="G1668" s="168" t="n">
        <f aca="false">G1567</f>
        <v>1</v>
      </c>
      <c r="H1668" s="49" t="n">
        <f aca="false">IF($G1668&lt;&gt;"",G1668,"")</f>
        <v>1</v>
      </c>
      <c r="I1668" s="169"/>
      <c r="J1668" s="170"/>
      <c r="K1668" s="171" t="str">
        <f aca="false">IF($B1668&lt;&gt;"",IF(I1668,(INDEX(P$1627:Q$1630,MATCH(H1668,P$1627:P$1630),2)/I1668)*1000,0),"")</f>
        <v/>
      </c>
      <c r="L1668" s="171" t="str">
        <f aca="false">IF(Q$11&lt;&gt;"",IF($B1668&lt;&gt;"",K1668-J1668,""),"")</f>
        <v/>
      </c>
      <c r="M1668" s="172" t="str">
        <f aca="false">IF(B1668&lt;&gt;"",RANK(L1668,L$1627:L$1726),"")</f>
        <v/>
      </c>
      <c r="N1668" s="172" t="str">
        <f aca="false">IF(B1668&lt;&gt;"",'Classement Général'!BQ52,"")</f>
        <v/>
      </c>
      <c r="O1668" s="172" t="str">
        <f aca="false">IF(B153&lt;&gt;"",'Calculs (M1..M20)'!A55,"")</f>
        <v/>
      </c>
      <c r="P1668" s="0"/>
      <c r="Q1668" s="0"/>
      <c r="R1668" s="0"/>
      <c r="S1668" s="0"/>
      <c r="T1668" s="0"/>
      <c r="U1668" s="0"/>
      <c r="V1668" s="0"/>
      <c r="AH1668" s="49" t="n">
        <f aca="false">IF($G1668&lt;&gt;"",AG1668,"")</f>
        <v>0</v>
      </c>
      <c r="AI1668" s="169"/>
      <c r="AJ1668" s="170"/>
    </row>
    <row r="1669" customFormat="false" ht="13" hidden="true" customHeight="false" outlineLevel="0" collapsed="false">
      <c r="A1669" s="0"/>
      <c r="B1669" s="167" t="str">
        <f aca="false">IF(B1568&lt;&gt;"",B1568,"")</f>
        <v/>
      </c>
      <c r="C1669" s="116" t="str">
        <f aca="false">IF(C1568&lt;&gt;"",C1568,"")</f>
        <v/>
      </c>
      <c r="D1669" s="116" t="str">
        <f aca="false">IF(D1568&lt;&gt;"",D1568,"")</f>
        <v/>
      </c>
      <c r="E1669" s="116" t="str">
        <f aca="false">IF(E1568&lt;&gt;"",E1568,"")</f>
        <v/>
      </c>
      <c r="F1669" s="116" t="n">
        <v>17</v>
      </c>
      <c r="G1669" s="168" t="n">
        <f aca="false">G1568</f>
        <v>1</v>
      </c>
      <c r="H1669" s="49" t="n">
        <f aca="false">IF($G1669&lt;&gt;"",G1669,"")</f>
        <v>1</v>
      </c>
      <c r="I1669" s="169"/>
      <c r="J1669" s="170"/>
      <c r="K1669" s="171" t="str">
        <f aca="false">IF($B1669&lt;&gt;"",IF(I1669,(INDEX(P$1627:Q$1630,MATCH(H1669,P$1627:P$1630),2)/I1669)*1000,0),"")</f>
        <v/>
      </c>
      <c r="L1669" s="171" t="str">
        <f aca="false">IF(Q$11&lt;&gt;"",IF($B1669&lt;&gt;"",K1669-J1669,""),"")</f>
        <v/>
      </c>
      <c r="M1669" s="172" t="str">
        <f aca="false">IF(B1669&lt;&gt;"",RANK(L1669,L$1627:L$1726),"")</f>
        <v/>
      </c>
      <c r="N1669" s="172" t="str">
        <f aca="false">IF(B1669&lt;&gt;"",'Classement Général'!BQ53,"")</f>
        <v/>
      </c>
      <c r="O1669" s="172" t="str">
        <f aca="false">IF(B154&lt;&gt;"",'Calculs (M1..M20)'!A56,"")</f>
        <v/>
      </c>
      <c r="P1669" s="0"/>
      <c r="Q1669" s="0"/>
      <c r="R1669" s="0"/>
      <c r="S1669" s="0"/>
      <c r="T1669" s="0"/>
      <c r="U1669" s="0"/>
      <c r="V1669" s="0"/>
      <c r="AH1669" s="49" t="n">
        <f aca="false">IF($G1669&lt;&gt;"",AG1669,"")</f>
        <v>0</v>
      </c>
      <c r="AI1669" s="169"/>
      <c r="AJ1669" s="170"/>
    </row>
    <row r="1670" customFormat="false" ht="13" hidden="true" customHeight="false" outlineLevel="0" collapsed="false">
      <c r="A1670" s="0"/>
      <c r="B1670" s="167" t="str">
        <f aca="false">IF(B1569&lt;&gt;"",B1569,"")</f>
        <v/>
      </c>
      <c r="C1670" s="116" t="str">
        <f aca="false">IF(C1569&lt;&gt;"",C1569,"")</f>
        <v/>
      </c>
      <c r="D1670" s="116" t="str">
        <f aca="false">IF(D1569&lt;&gt;"",D1569,"")</f>
        <v/>
      </c>
      <c r="E1670" s="116" t="str">
        <f aca="false">IF(E1569&lt;&gt;"",E1569,"")</f>
        <v/>
      </c>
      <c r="F1670" s="116" t="n">
        <v>17</v>
      </c>
      <c r="G1670" s="168" t="n">
        <f aca="false">G1569</f>
        <v>1</v>
      </c>
      <c r="H1670" s="49" t="n">
        <f aca="false">IF($G1670&lt;&gt;"",G1670,"")</f>
        <v>1</v>
      </c>
      <c r="I1670" s="169"/>
      <c r="J1670" s="170"/>
      <c r="K1670" s="171" t="str">
        <f aca="false">IF($B1670&lt;&gt;"",IF(I1670,(INDEX(P$1627:Q$1630,MATCH(H1670,P$1627:P$1630),2)/I1670)*1000,0),"")</f>
        <v/>
      </c>
      <c r="L1670" s="171" t="str">
        <f aca="false">IF(Q$11&lt;&gt;"",IF($B1670&lt;&gt;"",K1670-J1670,""),"")</f>
        <v/>
      </c>
      <c r="M1670" s="172" t="str">
        <f aca="false">IF(B1670&lt;&gt;"",RANK(L1670,L$1627:L$1726),"")</f>
        <v/>
      </c>
      <c r="N1670" s="172" t="str">
        <f aca="false">IF(B1670&lt;&gt;"",'Classement Général'!BQ54,"")</f>
        <v/>
      </c>
      <c r="O1670" s="172" t="str">
        <f aca="false">IF(B155&lt;&gt;"",'Calculs (M1..M20)'!A57,"")</f>
        <v/>
      </c>
      <c r="P1670" s="0"/>
      <c r="Q1670" s="0"/>
      <c r="R1670" s="0"/>
      <c r="S1670" s="0"/>
      <c r="T1670" s="0"/>
      <c r="U1670" s="0"/>
      <c r="V1670" s="0"/>
      <c r="AH1670" s="49" t="n">
        <f aca="false">IF($G1670&lt;&gt;"",AG1670,"")</f>
        <v>0</v>
      </c>
      <c r="AI1670" s="169"/>
      <c r="AJ1670" s="170"/>
    </row>
    <row r="1671" customFormat="false" ht="13" hidden="true" customHeight="false" outlineLevel="0" collapsed="false">
      <c r="A1671" s="0"/>
      <c r="B1671" s="167" t="str">
        <f aca="false">IF(B1570&lt;&gt;"",B1570,"")</f>
        <v/>
      </c>
      <c r="C1671" s="116" t="str">
        <f aca="false">IF(C1570&lt;&gt;"",C1570,"")</f>
        <v/>
      </c>
      <c r="D1671" s="116" t="str">
        <f aca="false">IF(D1570&lt;&gt;"",D1570,"")</f>
        <v/>
      </c>
      <c r="E1671" s="116" t="str">
        <f aca="false">IF(E1570&lt;&gt;"",E1570,"")</f>
        <v/>
      </c>
      <c r="F1671" s="116" t="n">
        <v>17</v>
      </c>
      <c r="G1671" s="168" t="n">
        <f aca="false">G1570</f>
        <v>1</v>
      </c>
      <c r="H1671" s="49" t="n">
        <f aca="false">IF($G1671&lt;&gt;"",G1671,"")</f>
        <v>1</v>
      </c>
      <c r="I1671" s="169"/>
      <c r="J1671" s="170"/>
      <c r="K1671" s="171" t="str">
        <f aca="false">IF($B1671&lt;&gt;"",IF(I1671,(INDEX(P$1627:Q$1630,MATCH(H1671,P$1627:P$1630),2)/I1671)*1000,0),"")</f>
        <v/>
      </c>
      <c r="L1671" s="171" t="str">
        <f aca="false">IF(Q$11&lt;&gt;"",IF($B1671&lt;&gt;"",K1671-J1671,""),"")</f>
        <v/>
      </c>
      <c r="M1671" s="172" t="str">
        <f aca="false">IF(B1671&lt;&gt;"",RANK(L1671,L$1627:L$1726),"")</f>
        <v/>
      </c>
      <c r="N1671" s="172" t="str">
        <f aca="false">IF(B1671&lt;&gt;"",'Classement Général'!BQ55,"")</f>
        <v/>
      </c>
      <c r="O1671" s="172" t="str">
        <f aca="false">IF(B156&lt;&gt;"",'Calculs (M1..M20)'!A58,"")</f>
        <v/>
      </c>
      <c r="P1671" s="0"/>
      <c r="Q1671" s="0"/>
      <c r="R1671" s="0"/>
      <c r="S1671" s="0"/>
      <c r="T1671" s="0"/>
      <c r="U1671" s="0"/>
      <c r="V1671" s="0"/>
      <c r="AH1671" s="49" t="n">
        <f aca="false">IF($G1671&lt;&gt;"",AG1671,"")</f>
        <v>0</v>
      </c>
      <c r="AI1671" s="169"/>
      <c r="AJ1671" s="170"/>
    </row>
    <row r="1672" customFormat="false" ht="13" hidden="true" customHeight="false" outlineLevel="0" collapsed="false">
      <c r="A1672" s="0"/>
      <c r="B1672" s="167" t="str">
        <f aca="false">IF(B1571&lt;&gt;"",B1571,"")</f>
        <v/>
      </c>
      <c r="C1672" s="116" t="str">
        <f aca="false">IF(C1571&lt;&gt;"",C1571,"")</f>
        <v/>
      </c>
      <c r="D1672" s="116" t="str">
        <f aca="false">IF(D1571&lt;&gt;"",D1571,"")</f>
        <v/>
      </c>
      <c r="E1672" s="116" t="str">
        <f aca="false">IF(E1571&lt;&gt;"",E1571,"")</f>
        <v/>
      </c>
      <c r="F1672" s="116" t="n">
        <v>17</v>
      </c>
      <c r="G1672" s="168" t="n">
        <f aca="false">G1571</f>
        <v>1</v>
      </c>
      <c r="H1672" s="49" t="n">
        <f aca="false">IF($G1672&lt;&gt;"",G1672,"")</f>
        <v>1</v>
      </c>
      <c r="I1672" s="169"/>
      <c r="J1672" s="170"/>
      <c r="K1672" s="171" t="str">
        <f aca="false">IF($B1672&lt;&gt;"",IF(I1672,(INDEX(P$1627:Q$1630,MATCH(H1672,P$1627:P$1630),2)/I1672)*1000,0),"")</f>
        <v/>
      </c>
      <c r="L1672" s="171" t="str">
        <f aca="false">IF(Q$11&lt;&gt;"",IF($B1672&lt;&gt;"",K1672-J1672,""),"")</f>
        <v/>
      </c>
      <c r="M1672" s="172" t="str">
        <f aca="false">IF(B1672&lt;&gt;"",RANK(L1672,L$1627:L$1726),"")</f>
        <v/>
      </c>
      <c r="N1672" s="172" t="str">
        <f aca="false">IF(B1672&lt;&gt;"",'Classement Général'!BQ56,"")</f>
        <v/>
      </c>
      <c r="O1672" s="172" t="str">
        <f aca="false">IF(B157&lt;&gt;"",'Calculs (M1..M20)'!A59,"")</f>
        <v/>
      </c>
      <c r="P1672" s="0"/>
      <c r="Q1672" s="0"/>
      <c r="R1672" s="0"/>
      <c r="S1672" s="0"/>
      <c r="T1672" s="0"/>
      <c r="U1672" s="0"/>
      <c r="V1672" s="0"/>
      <c r="AH1672" s="49" t="n">
        <f aca="false">IF($G1672&lt;&gt;"",AG1672,"")</f>
        <v>0</v>
      </c>
      <c r="AI1672" s="169"/>
      <c r="AJ1672" s="170"/>
    </row>
    <row r="1673" customFormat="false" ht="13" hidden="true" customHeight="false" outlineLevel="0" collapsed="false">
      <c r="A1673" s="0"/>
      <c r="B1673" s="167" t="str">
        <f aca="false">IF(B1572&lt;&gt;"",B1572,"")</f>
        <v/>
      </c>
      <c r="C1673" s="116" t="str">
        <f aca="false">IF(C1572&lt;&gt;"",C1572,"")</f>
        <v/>
      </c>
      <c r="D1673" s="116" t="str">
        <f aca="false">IF(D1572&lt;&gt;"",D1572,"")</f>
        <v/>
      </c>
      <c r="E1673" s="116" t="str">
        <f aca="false">IF(E1572&lt;&gt;"",E1572,"")</f>
        <v/>
      </c>
      <c r="F1673" s="116" t="n">
        <v>17</v>
      </c>
      <c r="G1673" s="168" t="n">
        <f aca="false">G1572</f>
        <v>1</v>
      </c>
      <c r="H1673" s="49" t="n">
        <f aca="false">IF($G1673&lt;&gt;"",G1673,"")</f>
        <v>1</v>
      </c>
      <c r="I1673" s="169"/>
      <c r="J1673" s="170"/>
      <c r="K1673" s="171" t="str">
        <f aca="false">IF($B1673&lt;&gt;"",IF(I1673,(INDEX(P$1627:Q$1630,MATCH(H1673,P$1627:P$1630),2)/I1673)*1000,0),"")</f>
        <v/>
      </c>
      <c r="L1673" s="171" t="str">
        <f aca="false">IF(Q$11&lt;&gt;"",IF($B1673&lt;&gt;"",K1673-J1673,""),"")</f>
        <v/>
      </c>
      <c r="M1673" s="172" t="str">
        <f aca="false">IF(B1673&lt;&gt;"",RANK(L1673,L$1627:L$1726),"")</f>
        <v/>
      </c>
      <c r="N1673" s="172" t="str">
        <f aca="false">IF(B1673&lt;&gt;"",'Classement Général'!BQ57,"")</f>
        <v/>
      </c>
      <c r="O1673" s="172" t="str">
        <f aca="false">IF(B158&lt;&gt;"",'Calculs (M1..M20)'!A60,"")</f>
        <v/>
      </c>
      <c r="P1673" s="0"/>
      <c r="Q1673" s="0"/>
      <c r="R1673" s="0"/>
      <c r="S1673" s="0"/>
      <c r="T1673" s="0"/>
      <c r="U1673" s="0"/>
      <c r="V1673" s="0"/>
      <c r="AH1673" s="49" t="n">
        <f aca="false">IF($G1673&lt;&gt;"",AG1673,"")</f>
        <v>0</v>
      </c>
      <c r="AI1673" s="169"/>
      <c r="AJ1673" s="170"/>
    </row>
    <row r="1674" customFormat="false" ht="13" hidden="true" customHeight="false" outlineLevel="0" collapsed="false">
      <c r="A1674" s="0"/>
      <c r="B1674" s="167" t="str">
        <f aca="false">IF(B1573&lt;&gt;"",B1573,"")</f>
        <v/>
      </c>
      <c r="C1674" s="116" t="str">
        <f aca="false">IF(C1573&lt;&gt;"",C1573,"")</f>
        <v/>
      </c>
      <c r="D1674" s="116" t="str">
        <f aca="false">IF(D1573&lt;&gt;"",D1573,"")</f>
        <v/>
      </c>
      <c r="E1674" s="116" t="str">
        <f aca="false">IF(E1573&lt;&gt;"",E1573,"")</f>
        <v/>
      </c>
      <c r="F1674" s="116" t="n">
        <v>17</v>
      </c>
      <c r="G1674" s="168" t="n">
        <f aca="false">G1573</f>
        <v>1</v>
      </c>
      <c r="H1674" s="49" t="n">
        <f aca="false">IF($G1674&lt;&gt;"",G1674,"")</f>
        <v>1</v>
      </c>
      <c r="I1674" s="169"/>
      <c r="J1674" s="170"/>
      <c r="K1674" s="171" t="str">
        <f aca="false">IF($B1674&lt;&gt;"",IF(I1674,(INDEX(P$1627:Q$1630,MATCH(H1674,P$1627:P$1630),2)/I1674)*1000,0),"")</f>
        <v/>
      </c>
      <c r="L1674" s="171" t="str">
        <f aca="false">IF(Q$11&lt;&gt;"",IF($B1674&lt;&gt;"",K1674-J1674,""),"")</f>
        <v/>
      </c>
      <c r="M1674" s="172" t="str">
        <f aca="false">IF(B1674&lt;&gt;"",RANK(L1674,L$1627:L$1726),"")</f>
        <v/>
      </c>
      <c r="N1674" s="172" t="str">
        <f aca="false">IF(B1674&lt;&gt;"",'Classement Général'!BQ58,"")</f>
        <v/>
      </c>
      <c r="O1674" s="172" t="str">
        <f aca="false">IF(B159&lt;&gt;"",'Calculs (M1..M20)'!A61,"")</f>
        <v/>
      </c>
      <c r="P1674" s="0"/>
      <c r="Q1674" s="0"/>
      <c r="R1674" s="0"/>
      <c r="S1674" s="0"/>
      <c r="T1674" s="0"/>
      <c r="U1674" s="0"/>
      <c r="V1674" s="0"/>
      <c r="AH1674" s="49" t="n">
        <f aca="false">IF($G1674&lt;&gt;"",AG1674,"")</f>
        <v>0</v>
      </c>
      <c r="AI1674" s="169"/>
      <c r="AJ1674" s="170"/>
    </row>
    <row r="1675" customFormat="false" ht="13" hidden="true" customHeight="false" outlineLevel="0" collapsed="false">
      <c r="A1675" s="0"/>
      <c r="B1675" s="167" t="str">
        <f aca="false">IF(B1574&lt;&gt;"",B1574,"")</f>
        <v/>
      </c>
      <c r="C1675" s="116" t="str">
        <f aca="false">IF(C1574&lt;&gt;"",C1574,"")</f>
        <v/>
      </c>
      <c r="D1675" s="116" t="str">
        <f aca="false">IF(D1574&lt;&gt;"",D1574,"")</f>
        <v/>
      </c>
      <c r="E1675" s="116" t="str">
        <f aca="false">IF(E1574&lt;&gt;"",E1574,"")</f>
        <v/>
      </c>
      <c r="F1675" s="116" t="n">
        <v>17</v>
      </c>
      <c r="G1675" s="168" t="n">
        <f aca="false">G1574</f>
        <v>1</v>
      </c>
      <c r="H1675" s="49" t="n">
        <f aca="false">IF($G1675&lt;&gt;"",G1675,"")</f>
        <v>1</v>
      </c>
      <c r="I1675" s="169"/>
      <c r="J1675" s="170"/>
      <c r="K1675" s="171" t="str">
        <f aca="false">IF($B1675&lt;&gt;"",IF(I1675,(INDEX(P$1627:Q$1630,MATCH(H1675,P$1627:P$1630),2)/I1675)*1000,0),"")</f>
        <v/>
      </c>
      <c r="L1675" s="171" t="str">
        <f aca="false">IF(Q$11&lt;&gt;"",IF($B1675&lt;&gt;"",K1675-J1675,""),"")</f>
        <v/>
      </c>
      <c r="M1675" s="172" t="str">
        <f aca="false">IF(B1675&lt;&gt;"",RANK(L1675,L$1627:L$1726),"")</f>
        <v/>
      </c>
      <c r="N1675" s="172" t="str">
        <f aca="false">IF(B1675&lt;&gt;"",'Classement Général'!BQ59,"")</f>
        <v/>
      </c>
      <c r="O1675" s="172" t="str">
        <f aca="false">IF(B160&lt;&gt;"",'Calculs (M1..M20)'!A62,"")</f>
        <v/>
      </c>
      <c r="P1675" s="0"/>
      <c r="Q1675" s="0"/>
      <c r="R1675" s="0"/>
      <c r="S1675" s="0"/>
      <c r="T1675" s="0"/>
      <c r="U1675" s="0"/>
      <c r="V1675" s="0"/>
      <c r="AH1675" s="49" t="n">
        <f aca="false">IF($G1675&lt;&gt;"",AG1675,"")</f>
        <v>0</v>
      </c>
      <c r="AI1675" s="169"/>
      <c r="AJ1675" s="170"/>
    </row>
    <row r="1676" customFormat="false" ht="13" hidden="true" customHeight="false" outlineLevel="0" collapsed="false">
      <c r="A1676" s="0"/>
      <c r="B1676" s="167" t="str">
        <f aca="false">IF(B1575&lt;&gt;"",B1575,"")</f>
        <v/>
      </c>
      <c r="C1676" s="116" t="str">
        <f aca="false">IF(C1575&lt;&gt;"",C1575,"")</f>
        <v/>
      </c>
      <c r="D1676" s="116" t="str">
        <f aca="false">IF(D1575&lt;&gt;"",D1575,"")</f>
        <v/>
      </c>
      <c r="E1676" s="116" t="str">
        <f aca="false">IF(E1575&lt;&gt;"",E1575,"")</f>
        <v/>
      </c>
      <c r="F1676" s="116" t="n">
        <v>17</v>
      </c>
      <c r="G1676" s="168" t="n">
        <f aca="false">G1575</f>
        <v>1</v>
      </c>
      <c r="H1676" s="49" t="n">
        <f aca="false">IF($G1676&lt;&gt;"",G1676,"")</f>
        <v>1</v>
      </c>
      <c r="I1676" s="169"/>
      <c r="J1676" s="170"/>
      <c r="K1676" s="171" t="str">
        <f aca="false">IF($B1676&lt;&gt;"",IF(I1676,(INDEX(P$1627:Q$1630,MATCH(H1676,P$1627:P$1630),2)/I1676)*1000,0),"")</f>
        <v/>
      </c>
      <c r="L1676" s="171" t="str">
        <f aca="false">IF(Q$11&lt;&gt;"",IF($B1676&lt;&gt;"",K1676-J1676,""),"")</f>
        <v/>
      </c>
      <c r="M1676" s="172" t="str">
        <f aca="false">IF(B1676&lt;&gt;"",RANK(L1676,L$1627:L$1726),"")</f>
        <v/>
      </c>
      <c r="N1676" s="172" t="str">
        <f aca="false">IF(B1676&lt;&gt;"",'Classement Général'!BQ60,"")</f>
        <v/>
      </c>
      <c r="O1676" s="172" t="str">
        <f aca="false">IF(B161&lt;&gt;"",'Calculs (M1..M20)'!A63,"")</f>
        <v/>
      </c>
      <c r="P1676" s="0"/>
      <c r="Q1676" s="0"/>
      <c r="R1676" s="0"/>
      <c r="S1676" s="0"/>
      <c r="T1676" s="0"/>
      <c r="U1676" s="0"/>
      <c r="V1676" s="0"/>
      <c r="AH1676" s="49" t="n">
        <f aca="false">IF($G1676&lt;&gt;"",AG1676,"")</f>
        <v>0</v>
      </c>
      <c r="AI1676" s="169"/>
      <c r="AJ1676" s="170"/>
    </row>
    <row r="1677" customFormat="false" ht="13" hidden="true" customHeight="false" outlineLevel="0" collapsed="false">
      <c r="A1677" s="0"/>
      <c r="B1677" s="167" t="str">
        <f aca="false">IF(B1576&lt;&gt;"",B1576,"")</f>
        <v/>
      </c>
      <c r="C1677" s="116" t="str">
        <f aca="false">IF(C1576&lt;&gt;"",C1576,"")</f>
        <v/>
      </c>
      <c r="D1677" s="116" t="str">
        <f aca="false">IF(D1576&lt;&gt;"",D1576,"")</f>
        <v/>
      </c>
      <c r="E1677" s="116" t="str">
        <f aca="false">IF(E1576&lt;&gt;"",E1576,"")</f>
        <v/>
      </c>
      <c r="F1677" s="116" t="n">
        <v>17</v>
      </c>
      <c r="G1677" s="168" t="n">
        <f aca="false">G1576</f>
        <v>1</v>
      </c>
      <c r="H1677" s="49" t="n">
        <f aca="false">IF($G1677&lt;&gt;"",G1677,"")</f>
        <v>1</v>
      </c>
      <c r="I1677" s="169"/>
      <c r="J1677" s="170"/>
      <c r="K1677" s="171" t="str">
        <f aca="false">IF($B1677&lt;&gt;"",IF(I1677,(INDEX(P$1627:Q$1630,MATCH(H1677,P$1627:P$1630),2)/I1677)*1000,0),"")</f>
        <v/>
      </c>
      <c r="L1677" s="171" t="str">
        <f aca="false">IF(Q$11&lt;&gt;"",IF($B1677&lt;&gt;"",K1677-J1677,""),"")</f>
        <v/>
      </c>
      <c r="M1677" s="172" t="str">
        <f aca="false">IF(B1677&lt;&gt;"",RANK(L1677,L$1627:L$1726),"")</f>
        <v/>
      </c>
      <c r="N1677" s="172" t="str">
        <f aca="false">IF(B1677&lt;&gt;"",'Classement Général'!BQ61,"")</f>
        <v/>
      </c>
      <c r="O1677" s="172" t="str">
        <f aca="false">IF(B162&lt;&gt;"",'Calculs (M1..M20)'!A64,"")</f>
        <v/>
      </c>
      <c r="P1677" s="0"/>
      <c r="Q1677" s="0"/>
      <c r="R1677" s="0"/>
      <c r="S1677" s="0"/>
      <c r="T1677" s="0"/>
      <c r="U1677" s="0"/>
      <c r="V1677" s="0"/>
      <c r="AH1677" s="49" t="n">
        <f aca="false">IF($G1677&lt;&gt;"",AG1677,"")</f>
        <v>0</v>
      </c>
      <c r="AI1677" s="169"/>
      <c r="AJ1677" s="170"/>
    </row>
    <row r="1678" customFormat="false" ht="13" hidden="true" customHeight="false" outlineLevel="0" collapsed="false">
      <c r="A1678" s="0"/>
      <c r="B1678" s="167" t="str">
        <f aca="false">IF(B1577&lt;&gt;"",B1577,"")</f>
        <v/>
      </c>
      <c r="C1678" s="116" t="str">
        <f aca="false">IF(C1577&lt;&gt;"",C1577,"")</f>
        <v/>
      </c>
      <c r="D1678" s="116" t="str">
        <f aca="false">IF(D1577&lt;&gt;"",D1577,"")</f>
        <v/>
      </c>
      <c r="E1678" s="116" t="str">
        <f aca="false">IF(E1577&lt;&gt;"",E1577,"")</f>
        <v/>
      </c>
      <c r="F1678" s="116" t="n">
        <v>17</v>
      </c>
      <c r="G1678" s="168" t="n">
        <f aca="false">G1577</f>
        <v>1</v>
      </c>
      <c r="H1678" s="49" t="n">
        <f aca="false">IF($G1678&lt;&gt;"",G1678,"")</f>
        <v>1</v>
      </c>
      <c r="I1678" s="169"/>
      <c r="J1678" s="170"/>
      <c r="K1678" s="171" t="str">
        <f aca="false">IF($B1678&lt;&gt;"",IF(I1678,(INDEX(P$1627:Q$1630,MATCH(H1678,P$1627:P$1630),2)/I1678)*1000,0),"")</f>
        <v/>
      </c>
      <c r="L1678" s="171" t="str">
        <f aca="false">IF(Q$11&lt;&gt;"",IF($B1678&lt;&gt;"",K1678-J1678,""),"")</f>
        <v/>
      </c>
      <c r="M1678" s="172" t="str">
        <f aca="false">IF(B1678&lt;&gt;"",RANK(L1678,L$1627:L$1726),"")</f>
        <v/>
      </c>
      <c r="N1678" s="172" t="str">
        <f aca="false">IF(B1678&lt;&gt;"",'Classement Général'!BQ62,"")</f>
        <v/>
      </c>
      <c r="O1678" s="172" t="str">
        <f aca="false">IF(B163&lt;&gt;"",'Calculs (M1..M20)'!A65,"")</f>
        <v/>
      </c>
      <c r="P1678" s="0"/>
      <c r="Q1678" s="0"/>
      <c r="R1678" s="0"/>
      <c r="S1678" s="0"/>
      <c r="T1678" s="0"/>
      <c r="U1678" s="0"/>
      <c r="V1678" s="0"/>
      <c r="AH1678" s="49" t="n">
        <f aca="false">IF($G1678&lt;&gt;"",AG1678,"")</f>
        <v>0</v>
      </c>
      <c r="AI1678" s="169"/>
      <c r="AJ1678" s="170"/>
    </row>
    <row r="1679" customFormat="false" ht="13" hidden="true" customHeight="false" outlineLevel="0" collapsed="false">
      <c r="A1679" s="0"/>
      <c r="B1679" s="167" t="str">
        <f aca="false">IF(B1578&lt;&gt;"",B1578,"")</f>
        <v/>
      </c>
      <c r="C1679" s="116" t="str">
        <f aca="false">IF(C1578&lt;&gt;"",C1578,"")</f>
        <v/>
      </c>
      <c r="D1679" s="116" t="str">
        <f aca="false">IF(D1578&lt;&gt;"",D1578,"")</f>
        <v/>
      </c>
      <c r="E1679" s="116" t="str">
        <f aca="false">IF(E1578&lt;&gt;"",E1578,"")</f>
        <v/>
      </c>
      <c r="F1679" s="116" t="n">
        <v>17</v>
      </c>
      <c r="G1679" s="168" t="n">
        <f aca="false">G1578</f>
        <v>1</v>
      </c>
      <c r="H1679" s="49" t="n">
        <f aca="false">IF($G1679&lt;&gt;"",G1679,"")</f>
        <v>1</v>
      </c>
      <c r="I1679" s="169"/>
      <c r="J1679" s="170"/>
      <c r="K1679" s="171" t="str">
        <f aca="false">IF($B1679&lt;&gt;"",IF(I1679,(INDEX(P$1627:Q$1630,MATCH(H1679,P$1627:P$1630),2)/I1679)*1000,0),"")</f>
        <v/>
      </c>
      <c r="L1679" s="171" t="str">
        <f aca="false">IF(Q$11&lt;&gt;"",IF($B1679&lt;&gt;"",K1679-J1679,""),"")</f>
        <v/>
      </c>
      <c r="M1679" s="172" t="str">
        <f aca="false">IF(B1679&lt;&gt;"",RANK(L1679,L$1627:L$1726),"")</f>
        <v/>
      </c>
      <c r="N1679" s="172" t="str">
        <f aca="false">IF(B1679&lt;&gt;"",'Classement Général'!BQ63,"")</f>
        <v/>
      </c>
      <c r="O1679" s="172" t="str">
        <f aca="false">IF(B164&lt;&gt;"",'Calculs (M1..M20)'!A66,"")</f>
        <v/>
      </c>
      <c r="P1679" s="0"/>
      <c r="Q1679" s="0"/>
      <c r="R1679" s="0"/>
      <c r="S1679" s="0"/>
      <c r="T1679" s="0"/>
      <c r="U1679" s="0"/>
      <c r="V1679" s="0"/>
      <c r="AH1679" s="49" t="n">
        <f aca="false">IF($G1679&lt;&gt;"",AG1679,"")</f>
        <v>0</v>
      </c>
      <c r="AI1679" s="169"/>
      <c r="AJ1679" s="170"/>
    </row>
    <row r="1680" customFormat="false" ht="13" hidden="true" customHeight="false" outlineLevel="0" collapsed="false">
      <c r="A1680" s="0"/>
      <c r="B1680" s="167" t="str">
        <f aca="false">IF(B1579&lt;&gt;"",B1579,"")</f>
        <v/>
      </c>
      <c r="C1680" s="116" t="str">
        <f aca="false">IF(C1579&lt;&gt;"",C1579,"")</f>
        <v/>
      </c>
      <c r="D1680" s="116" t="str">
        <f aca="false">IF(D1579&lt;&gt;"",D1579,"")</f>
        <v/>
      </c>
      <c r="E1680" s="116" t="str">
        <f aca="false">IF(E1579&lt;&gt;"",E1579,"")</f>
        <v/>
      </c>
      <c r="F1680" s="116" t="n">
        <v>17</v>
      </c>
      <c r="G1680" s="168" t="n">
        <f aca="false">G1579</f>
        <v>1</v>
      </c>
      <c r="H1680" s="49" t="n">
        <f aca="false">IF($G1680&lt;&gt;"",G1680,"")</f>
        <v>1</v>
      </c>
      <c r="I1680" s="169"/>
      <c r="J1680" s="170"/>
      <c r="K1680" s="171" t="str">
        <f aca="false">IF($B1680&lt;&gt;"",IF(I1680,(INDEX(P$1627:Q$1630,MATCH(H1680,P$1627:P$1630),2)/I1680)*1000,0),"")</f>
        <v/>
      </c>
      <c r="L1680" s="171" t="str">
        <f aca="false">IF(Q$11&lt;&gt;"",IF($B1680&lt;&gt;"",K1680-J1680,""),"")</f>
        <v/>
      </c>
      <c r="M1680" s="172" t="str">
        <f aca="false">IF(B1680&lt;&gt;"",RANK(L1680,L$1627:L$1726),"")</f>
        <v/>
      </c>
      <c r="N1680" s="172" t="str">
        <f aca="false">IF(B1680&lt;&gt;"",'Classement Général'!BQ64,"")</f>
        <v/>
      </c>
      <c r="O1680" s="172" t="str">
        <f aca="false">IF(B165&lt;&gt;"",'Calculs (M1..M20)'!A67,"")</f>
        <v/>
      </c>
      <c r="P1680" s="0"/>
      <c r="Q1680" s="0"/>
      <c r="R1680" s="0"/>
      <c r="S1680" s="0"/>
      <c r="T1680" s="0"/>
      <c r="U1680" s="0"/>
      <c r="V1680" s="0"/>
      <c r="AH1680" s="49" t="n">
        <f aca="false">IF($G1680&lt;&gt;"",AG1680,"")</f>
        <v>0</v>
      </c>
      <c r="AI1680" s="169"/>
      <c r="AJ1680" s="170"/>
    </row>
    <row r="1681" customFormat="false" ht="13" hidden="true" customHeight="false" outlineLevel="0" collapsed="false">
      <c r="A1681" s="0"/>
      <c r="B1681" s="167" t="str">
        <f aca="false">IF(B1580&lt;&gt;"",B1580,"")</f>
        <v/>
      </c>
      <c r="C1681" s="116" t="str">
        <f aca="false">IF(C1580&lt;&gt;"",C1580,"")</f>
        <v/>
      </c>
      <c r="D1681" s="116" t="str">
        <f aca="false">IF(D1580&lt;&gt;"",D1580,"")</f>
        <v/>
      </c>
      <c r="E1681" s="116" t="str">
        <f aca="false">IF(E1580&lt;&gt;"",E1580,"")</f>
        <v/>
      </c>
      <c r="F1681" s="116" t="n">
        <v>17</v>
      </c>
      <c r="G1681" s="168" t="n">
        <f aca="false">G1580</f>
        <v>1</v>
      </c>
      <c r="H1681" s="49" t="n">
        <f aca="false">IF($G1681&lt;&gt;"",G1681,"")</f>
        <v>1</v>
      </c>
      <c r="I1681" s="169"/>
      <c r="J1681" s="170"/>
      <c r="K1681" s="171" t="str">
        <f aca="false">IF($B1681&lt;&gt;"",IF(I1681,(INDEX(P$1627:Q$1630,MATCH(H1681,P$1627:P$1630),2)/I1681)*1000,0),"")</f>
        <v/>
      </c>
      <c r="L1681" s="171" t="str">
        <f aca="false">IF(Q$11&lt;&gt;"",IF($B1681&lt;&gt;"",K1681-J1681,""),"")</f>
        <v/>
      </c>
      <c r="M1681" s="172" t="str">
        <f aca="false">IF(B1681&lt;&gt;"",RANK(L1681,L$1627:L$1726),"")</f>
        <v/>
      </c>
      <c r="N1681" s="172" t="str">
        <f aca="false">IF(B1681&lt;&gt;"",'Classement Général'!BQ65,"")</f>
        <v/>
      </c>
      <c r="O1681" s="172" t="str">
        <f aca="false">IF(B166&lt;&gt;"",'Calculs (M1..M20)'!A68,"")</f>
        <v/>
      </c>
      <c r="P1681" s="0"/>
      <c r="Q1681" s="0"/>
      <c r="R1681" s="0"/>
      <c r="S1681" s="0"/>
      <c r="T1681" s="0"/>
      <c r="U1681" s="0"/>
      <c r="V1681" s="0"/>
      <c r="AH1681" s="49" t="n">
        <f aca="false">IF($G1681&lt;&gt;"",AG1681,"")</f>
        <v>0</v>
      </c>
      <c r="AI1681" s="169"/>
      <c r="AJ1681" s="170"/>
    </row>
    <row r="1682" customFormat="false" ht="13" hidden="true" customHeight="false" outlineLevel="0" collapsed="false">
      <c r="A1682" s="0"/>
      <c r="B1682" s="167" t="str">
        <f aca="false">IF(B1581&lt;&gt;"",B1581,"")</f>
        <v/>
      </c>
      <c r="C1682" s="116" t="str">
        <f aca="false">IF(C1581&lt;&gt;"",C1581,"")</f>
        <v/>
      </c>
      <c r="D1682" s="116" t="str">
        <f aca="false">IF(D1581&lt;&gt;"",D1581,"")</f>
        <v/>
      </c>
      <c r="E1682" s="116" t="str">
        <f aca="false">IF(E1581&lt;&gt;"",E1581,"")</f>
        <v/>
      </c>
      <c r="F1682" s="116" t="n">
        <v>17</v>
      </c>
      <c r="G1682" s="168" t="n">
        <f aca="false">G1581</f>
        <v>1</v>
      </c>
      <c r="H1682" s="49" t="n">
        <f aca="false">IF($G1682&lt;&gt;"",G1682,"")</f>
        <v>1</v>
      </c>
      <c r="I1682" s="169"/>
      <c r="J1682" s="170"/>
      <c r="K1682" s="171" t="str">
        <f aca="false">IF($B1682&lt;&gt;"",IF(I1682,(INDEX(P$1627:Q$1630,MATCH(H1682,P$1627:P$1630),2)/I1682)*1000,0),"")</f>
        <v/>
      </c>
      <c r="L1682" s="171" t="str">
        <f aca="false">IF(Q$11&lt;&gt;"",IF($B1682&lt;&gt;"",K1682-J1682,""),"")</f>
        <v/>
      </c>
      <c r="M1682" s="172" t="str">
        <f aca="false">IF(B1682&lt;&gt;"",RANK(L1682,L$1627:L$1726),"")</f>
        <v/>
      </c>
      <c r="N1682" s="172" t="str">
        <f aca="false">IF(B1682&lt;&gt;"",'Classement Général'!BQ66,"")</f>
        <v/>
      </c>
      <c r="O1682" s="172" t="str">
        <f aca="false">IF(B167&lt;&gt;"",'Calculs (M1..M20)'!A69,"")</f>
        <v/>
      </c>
      <c r="P1682" s="0"/>
      <c r="Q1682" s="0"/>
      <c r="R1682" s="0"/>
      <c r="S1682" s="0"/>
      <c r="T1682" s="0"/>
      <c r="U1682" s="0"/>
      <c r="V1682" s="0"/>
      <c r="AH1682" s="49" t="n">
        <f aca="false">IF($G1682&lt;&gt;"",AG1682,"")</f>
        <v>0</v>
      </c>
      <c r="AI1682" s="169"/>
      <c r="AJ1682" s="170"/>
    </row>
    <row r="1683" customFormat="false" ht="13" hidden="true" customHeight="false" outlineLevel="0" collapsed="false">
      <c r="A1683" s="0"/>
      <c r="B1683" s="167" t="str">
        <f aca="false">IF(B1582&lt;&gt;"",B1582,"")</f>
        <v/>
      </c>
      <c r="C1683" s="116" t="str">
        <f aca="false">IF(C1582&lt;&gt;"",C1582,"")</f>
        <v/>
      </c>
      <c r="D1683" s="116" t="str">
        <f aca="false">IF(D1582&lt;&gt;"",D1582,"")</f>
        <v/>
      </c>
      <c r="E1683" s="116" t="str">
        <f aca="false">IF(E1582&lt;&gt;"",E1582,"")</f>
        <v/>
      </c>
      <c r="F1683" s="116" t="n">
        <v>17</v>
      </c>
      <c r="G1683" s="168" t="n">
        <f aca="false">G1582</f>
        <v>1</v>
      </c>
      <c r="H1683" s="49" t="n">
        <f aca="false">IF($G1683&lt;&gt;"",G1683,"")</f>
        <v>1</v>
      </c>
      <c r="I1683" s="169"/>
      <c r="J1683" s="170"/>
      <c r="K1683" s="171" t="str">
        <f aca="false">IF($B1683&lt;&gt;"",IF(I1683,(INDEX(P$1627:Q$1630,MATCH(H1683,P$1627:P$1630),2)/I1683)*1000,0),"")</f>
        <v/>
      </c>
      <c r="L1683" s="171" t="str">
        <f aca="false">IF(Q$11&lt;&gt;"",IF($B1683&lt;&gt;"",K1683-J1683,""),"")</f>
        <v/>
      </c>
      <c r="M1683" s="172" t="str">
        <f aca="false">IF(B1683&lt;&gt;"",RANK(L1683,L$1627:L$1726),"")</f>
        <v/>
      </c>
      <c r="N1683" s="172" t="str">
        <f aca="false">IF(B1683&lt;&gt;"",'Classement Général'!BQ67,"")</f>
        <v/>
      </c>
      <c r="O1683" s="172" t="str">
        <f aca="false">IF(B168&lt;&gt;"",'Calculs (M1..M20)'!A70,"")</f>
        <v/>
      </c>
      <c r="P1683" s="0"/>
      <c r="Q1683" s="0"/>
      <c r="R1683" s="0"/>
      <c r="S1683" s="0"/>
      <c r="T1683" s="0"/>
      <c r="U1683" s="0"/>
      <c r="V1683" s="0"/>
      <c r="AH1683" s="49" t="n">
        <f aca="false">IF($G1683&lt;&gt;"",AG1683,"")</f>
        <v>0</v>
      </c>
      <c r="AI1683" s="169"/>
      <c r="AJ1683" s="170"/>
    </row>
    <row r="1684" customFormat="false" ht="13" hidden="true" customHeight="false" outlineLevel="0" collapsed="false">
      <c r="A1684" s="0"/>
      <c r="B1684" s="167" t="str">
        <f aca="false">IF(B1583&lt;&gt;"",B1583,"")</f>
        <v/>
      </c>
      <c r="C1684" s="116" t="str">
        <f aca="false">IF(C1583&lt;&gt;"",C1583,"")</f>
        <v/>
      </c>
      <c r="D1684" s="116" t="str">
        <f aca="false">IF(D1583&lt;&gt;"",D1583,"")</f>
        <v/>
      </c>
      <c r="E1684" s="116" t="str">
        <f aca="false">IF(E1583&lt;&gt;"",E1583,"")</f>
        <v/>
      </c>
      <c r="F1684" s="116" t="n">
        <v>17</v>
      </c>
      <c r="G1684" s="168" t="n">
        <f aca="false">G1583</f>
        <v>0</v>
      </c>
      <c r="H1684" s="49" t="n">
        <f aca="false">IF($G1684&lt;&gt;"",G1684,"")</f>
        <v>0</v>
      </c>
      <c r="I1684" s="169"/>
      <c r="J1684" s="170"/>
      <c r="K1684" s="171" t="str">
        <f aca="false">IF($B1684&lt;&gt;"",IF(I1684,(INDEX(P$1627:Q$1630,MATCH(H1684,P$1627:P$1630),2)/I1684)*1000,0),"")</f>
        <v/>
      </c>
      <c r="L1684" s="171" t="str">
        <f aca="false">IF(Q$11&lt;&gt;"",IF($B1684&lt;&gt;"",K1684-J1684,""),"")</f>
        <v/>
      </c>
      <c r="M1684" s="172" t="str">
        <f aca="false">IF(B1684&lt;&gt;"",RANK(L1684,L$1627:L$1726),"")</f>
        <v/>
      </c>
      <c r="N1684" s="172" t="str">
        <f aca="false">IF(B1684&lt;&gt;"",'Classement Général'!BQ68,"")</f>
        <v/>
      </c>
      <c r="O1684" s="172" t="str">
        <f aca="false">IF(B169&lt;&gt;"",'Calculs (M1..M20)'!A71,"")</f>
        <v/>
      </c>
      <c r="P1684" s="0"/>
      <c r="Q1684" s="0"/>
      <c r="R1684" s="0"/>
      <c r="S1684" s="0"/>
      <c r="T1684" s="0"/>
      <c r="U1684" s="0"/>
      <c r="V1684" s="0"/>
      <c r="AH1684" s="49" t="n">
        <f aca="false">IF($G1684&lt;&gt;"",AG1684,"")</f>
        <v>0</v>
      </c>
      <c r="AI1684" s="169"/>
      <c r="AJ1684" s="170"/>
    </row>
    <row r="1685" customFormat="false" ht="13" hidden="true" customHeight="false" outlineLevel="0" collapsed="false">
      <c r="A1685" s="0"/>
      <c r="B1685" s="167" t="str">
        <f aca="false">IF(B1584&lt;&gt;"",B1584,"")</f>
        <v/>
      </c>
      <c r="C1685" s="116" t="str">
        <f aca="false">IF(C1584&lt;&gt;"",C1584,"")</f>
        <v/>
      </c>
      <c r="D1685" s="116" t="str">
        <f aca="false">IF(D1584&lt;&gt;"",D1584,"")</f>
        <v/>
      </c>
      <c r="E1685" s="116" t="str">
        <f aca="false">IF(E1584&lt;&gt;"",E1584,"")</f>
        <v/>
      </c>
      <c r="F1685" s="116" t="n">
        <v>17</v>
      </c>
      <c r="G1685" s="168" t="n">
        <f aca="false">G1584</f>
        <v>0</v>
      </c>
      <c r="H1685" s="49" t="n">
        <f aca="false">IF($G1685&lt;&gt;"",G1685,"")</f>
        <v>0</v>
      </c>
      <c r="I1685" s="169"/>
      <c r="J1685" s="170"/>
      <c r="K1685" s="171" t="str">
        <f aca="false">IF($B1685&lt;&gt;"",IF(I1685,(INDEX(P$1627:Q$1630,MATCH(H1685,P$1627:P$1630),2)/I1685)*1000,0),"")</f>
        <v/>
      </c>
      <c r="L1685" s="171" t="str">
        <f aca="false">IF(Q$11&lt;&gt;"",IF($B1685&lt;&gt;"",K1685-J1685,""),"")</f>
        <v/>
      </c>
      <c r="M1685" s="172" t="str">
        <f aca="false">IF(B1685&lt;&gt;"",RANK(L1685,L$1627:L$1726),"")</f>
        <v/>
      </c>
      <c r="N1685" s="172" t="str">
        <f aca="false">IF(B1685&lt;&gt;"",'Classement Général'!BQ69,"")</f>
        <v/>
      </c>
      <c r="O1685" s="172" t="str">
        <f aca="false">IF(B170&lt;&gt;"",'Calculs (M1..M20)'!A72,"")</f>
        <v/>
      </c>
      <c r="P1685" s="0"/>
      <c r="Q1685" s="0"/>
      <c r="R1685" s="0"/>
      <c r="S1685" s="0"/>
      <c r="T1685" s="0"/>
      <c r="U1685" s="0"/>
      <c r="V1685" s="0"/>
      <c r="AH1685" s="49" t="n">
        <f aca="false">IF($G1685&lt;&gt;"",AG1685,"")</f>
        <v>0</v>
      </c>
      <c r="AI1685" s="169"/>
      <c r="AJ1685" s="170"/>
    </row>
    <row r="1686" customFormat="false" ht="13" hidden="true" customHeight="false" outlineLevel="0" collapsed="false">
      <c r="A1686" s="0"/>
      <c r="B1686" s="167" t="str">
        <f aca="false">IF(B1585&lt;&gt;"",B1585,"")</f>
        <v/>
      </c>
      <c r="C1686" s="116" t="str">
        <f aca="false">IF(C1585&lt;&gt;"",C1585,"")</f>
        <v/>
      </c>
      <c r="D1686" s="116" t="str">
        <f aca="false">IF(D1585&lt;&gt;"",D1585,"")</f>
        <v/>
      </c>
      <c r="E1686" s="116" t="str">
        <f aca="false">IF(E1585&lt;&gt;"",E1585,"")</f>
        <v/>
      </c>
      <c r="F1686" s="116" t="n">
        <v>17</v>
      </c>
      <c r="G1686" s="168" t="n">
        <f aca="false">G1585</f>
        <v>0</v>
      </c>
      <c r="H1686" s="49" t="n">
        <f aca="false">IF($G1686&lt;&gt;"",G1686,"")</f>
        <v>0</v>
      </c>
      <c r="I1686" s="169"/>
      <c r="J1686" s="170"/>
      <c r="K1686" s="171" t="str">
        <f aca="false">IF($B1686&lt;&gt;"",IF(I1686,(INDEX(P$1627:Q$1630,MATCH(H1686,P$1627:P$1630),2)/I1686)*1000,0),"")</f>
        <v/>
      </c>
      <c r="L1686" s="171" t="str">
        <f aca="false">IF(Q$11&lt;&gt;"",IF($B1686&lt;&gt;"",K1686-J1686,""),"")</f>
        <v/>
      </c>
      <c r="M1686" s="172" t="str">
        <f aca="false">IF(B1686&lt;&gt;"",RANK(L1686,L$1627:L$1726),"")</f>
        <v/>
      </c>
      <c r="N1686" s="172" t="str">
        <f aca="false">IF(B1686&lt;&gt;"",'Classement Général'!BQ70,"")</f>
        <v/>
      </c>
      <c r="O1686" s="172" t="str">
        <f aca="false">IF(B171&lt;&gt;"",'Calculs (M1..M20)'!A73,"")</f>
        <v/>
      </c>
      <c r="P1686" s="0"/>
      <c r="Q1686" s="0"/>
      <c r="R1686" s="0"/>
      <c r="S1686" s="0"/>
      <c r="T1686" s="0"/>
      <c r="U1686" s="0"/>
      <c r="V1686" s="0"/>
      <c r="AH1686" s="49" t="n">
        <f aca="false">IF($G1686&lt;&gt;"",AG1686,"")</f>
        <v>0</v>
      </c>
      <c r="AI1686" s="169"/>
      <c r="AJ1686" s="170"/>
    </row>
    <row r="1687" customFormat="false" ht="13" hidden="true" customHeight="false" outlineLevel="0" collapsed="false">
      <c r="A1687" s="0"/>
      <c r="B1687" s="167" t="str">
        <f aca="false">IF(B1586&lt;&gt;"",B1586,"")</f>
        <v/>
      </c>
      <c r="C1687" s="116" t="str">
        <f aca="false">IF(C1586&lt;&gt;"",C1586,"")</f>
        <v/>
      </c>
      <c r="D1687" s="116" t="str">
        <f aca="false">IF(D1586&lt;&gt;"",D1586,"")</f>
        <v/>
      </c>
      <c r="E1687" s="116" t="str">
        <f aca="false">IF(E1586&lt;&gt;"",E1586,"")</f>
        <v/>
      </c>
      <c r="F1687" s="116" t="n">
        <v>17</v>
      </c>
      <c r="G1687" s="168" t="n">
        <f aca="false">G1586</f>
        <v>0</v>
      </c>
      <c r="H1687" s="49" t="n">
        <f aca="false">IF($G1687&lt;&gt;"",G1687,"")</f>
        <v>0</v>
      </c>
      <c r="I1687" s="169"/>
      <c r="J1687" s="170"/>
      <c r="K1687" s="171" t="str">
        <f aca="false">IF($B1687&lt;&gt;"",IF(I1687,(INDEX(P$1627:Q$1630,MATCH(H1687,P$1627:P$1630),2)/I1687)*1000,0),"")</f>
        <v/>
      </c>
      <c r="L1687" s="171" t="str">
        <f aca="false">IF(Q$11&lt;&gt;"",IF($B1687&lt;&gt;"",K1687-J1687,""),"")</f>
        <v/>
      </c>
      <c r="M1687" s="172" t="str">
        <f aca="false">IF(B1687&lt;&gt;"",RANK(L1687,L$1627:L$1726),"")</f>
        <v/>
      </c>
      <c r="N1687" s="172" t="str">
        <f aca="false">IF(B1687&lt;&gt;"",'Classement Général'!BQ71,"")</f>
        <v/>
      </c>
      <c r="O1687" s="172" t="str">
        <f aca="false">IF(B172&lt;&gt;"",'Calculs (M1..M20)'!A74,"")</f>
        <v/>
      </c>
      <c r="P1687" s="0"/>
      <c r="Q1687" s="0"/>
      <c r="R1687" s="0"/>
      <c r="S1687" s="0"/>
      <c r="T1687" s="0"/>
      <c r="U1687" s="0"/>
      <c r="V1687" s="0"/>
      <c r="AH1687" s="49" t="n">
        <f aca="false">IF($G1687&lt;&gt;"",AG1687,"")</f>
        <v>0</v>
      </c>
      <c r="AI1687" s="169"/>
      <c r="AJ1687" s="170"/>
    </row>
    <row r="1688" customFormat="false" ht="13" hidden="true" customHeight="false" outlineLevel="0" collapsed="false">
      <c r="A1688" s="0"/>
      <c r="B1688" s="167" t="str">
        <f aca="false">IF(B1587&lt;&gt;"",B1587,"")</f>
        <v/>
      </c>
      <c r="C1688" s="116" t="str">
        <f aca="false">IF(C1587&lt;&gt;"",C1587,"")</f>
        <v/>
      </c>
      <c r="D1688" s="116" t="str">
        <f aca="false">IF(D1587&lt;&gt;"",D1587,"")</f>
        <v/>
      </c>
      <c r="E1688" s="116" t="str">
        <f aca="false">IF(E1587&lt;&gt;"",E1587,"")</f>
        <v/>
      </c>
      <c r="F1688" s="116" t="n">
        <v>17</v>
      </c>
      <c r="G1688" s="168" t="n">
        <f aca="false">G1587</f>
        <v>0</v>
      </c>
      <c r="H1688" s="49" t="n">
        <f aca="false">IF($G1688&lt;&gt;"",G1688,"")</f>
        <v>0</v>
      </c>
      <c r="I1688" s="169"/>
      <c r="J1688" s="170"/>
      <c r="K1688" s="171" t="str">
        <f aca="false">IF($B1688&lt;&gt;"",IF(I1688,(INDEX(P$1627:Q$1630,MATCH(H1688,P$1627:P$1630),2)/I1688)*1000,0),"")</f>
        <v/>
      </c>
      <c r="L1688" s="171" t="str">
        <f aca="false">IF(Q$11&lt;&gt;"",IF($B1688&lt;&gt;"",K1688-J1688,""),"")</f>
        <v/>
      </c>
      <c r="M1688" s="172" t="str">
        <f aca="false">IF(B1688&lt;&gt;"",RANK(L1688,L$1627:L$1726),"")</f>
        <v/>
      </c>
      <c r="N1688" s="172" t="str">
        <f aca="false">IF(B1688&lt;&gt;"",'Classement Général'!BQ72,"")</f>
        <v/>
      </c>
      <c r="O1688" s="172" t="str">
        <f aca="false">IF(B173&lt;&gt;"",'Calculs (M1..M20)'!A75,"")</f>
        <v/>
      </c>
      <c r="P1688" s="0"/>
      <c r="Q1688" s="0"/>
      <c r="R1688" s="0"/>
      <c r="S1688" s="0"/>
      <c r="T1688" s="0"/>
      <c r="U1688" s="0"/>
      <c r="V1688" s="0"/>
      <c r="AH1688" s="49" t="n">
        <f aca="false">IF($G1688&lt;&gt;"",AG1688,"")</f>
        <v>0</v>
      </c>
      <c r="AI1688" s="169"/>
      <c r="AJ1688" s="170"/>
    </row>
    <row r="1689" customFormat="false" ht="13" hidden="true" customHeight="false" outlineLevel="0" collapsed="false">
      <c r="A1689" s="0"/>
      <c r="B1689" s="167" t="str">
        <f aca="false">IF(B1588&lt;&gt;"",B1588,"")</f>
        <v/>
      </c>
      <c r="C1689" s="116" t="str">
        <f aca="false">IF(C1588&lt;&gt;"",C1588,"")</f>
        <v/>
      </c>
      <c r="D1689" s="116" t="str">
        <f aca="false">IF(D1588&lt;&gt;"",D1588,"")</f>
        <v/>
      </c>
      <c r="E1689" s="116" t="str">
        <f aca="false">IF(E1588&lt;&gt;"",E1588,"")</f>
        <v/>
      </c>
      <c r="F1689" s="116" t="n">
        <v>17</v>
      </c>
      <c r="G1689" s="168" t="n">
        <f aca="false">G1588</f>
        <v>0</v>
      </c>
      <c r="H1689" s="49" t="n">
        <f aca="false">IF($G1689&lt;&gt;"",G1689,"")</f>
        <v>0</v>
      </c>
      <c r="I1689" s="169"/>
      <c r="J1689" s="170"/>
      <c r="K1689" s="171" t="str">
        <f aca="false">IF($B1689&lt;&gt;"",IF(I1689,(INDEX(P$1627:Q$1630,MATCH(H1689,P$1627:P$1630),2)/I1689)*1000,0),"")</f>
        <v/>
      </c>
      <c r="L1689" s="171" t="str">
        <f aca="false">IF(Q$11&lt;&gt;"",IF($B1689&lt;&gt;"",K1689-J1689,""),"")</f>
        <v/>
      </c>
      <c r="M1689" s="172" t="str">
        <f aca="false">IF(B1689&lt;&gt;"",RANK(L1689,L$1627:L$1726),"")</f>
        <v/>
      </c>
      <c r="N1689" s="172" t="str">
        <f aca="false">IF(B1689&lt;&gt;"",'Classement Général'!BQ73,"")</f>
        <v/>
      </c>
      <c r="O1689" s="172" t="str">
        <f aca="false">IF(B174&lt;&gt;"",'Calculs (M1..M20)'!A76,"")</f>
        <v/>
      </c>
      <c r="P1689" s="0"/>
      <c r="Q1689" s="0"/>
      <c r="R1689" s="0"/>
      <c r="S1689" s="0"/>
      <c r="T1689" s="0"/>
      <c r="U1689" s="0"/>
      <c r="V1689" s="0"/>
      <c r="AH1689" s="49" t="n">
        <f aca="false">IF($G1689&lt;&gt;"",AG1689,"")</f>
        <v>0</v>
      </c>
      <c r="AI1689" s="169"/>
      <c r="AJ1689" s="170"/>
    </row>
    <row r="1690" customFormat="false" ht="13" hidden="true" customHeight="false" outlineLevel="0" collapsed="false">
      <c r="A1690" s="0"/>
      <c r="B1690" s="167" t="str">
        <f aca="false">IF(B1589&lt;&gt;"",B1589,"")</f>
        <v/>
      </c>
      <c r="C1690" s="116" t="str">
        <f aca="false">IF(C1589&lt;&gt;"",C1589,"")</f>
        <v/>
      </c>
      <c r="D1690" s="116" t="str">
        <f aca="false">IF(D1589&lt;&gt;"",D1589,"")</f>
        <v/>
      </c>
      <c r="E1690" s="116" t="str">
        <f aca="false">IF(E1589&lt;&gt;"",E1589,"")</f>
        <v/>
      </c>
      <c r="F1690" s="116" t="n">
        <v>17</v>
      </c>
      <c r="G1690" s="168" t="n">
        <f aca="false">G1589</f>
        <v>0</v>
      </c>
      <c r="H1690" s="49" t="n">
        <f aca="false">IF($G1690&lt;&gt;"",G1690,"")</f>
        <v>0</v>
      </c>
      <c r="I1690" s="169"/>
      <c r="J1690" s="170"/>
      <c r="K1690" s="171" t="str">
        <f aca="false">IF($B1690&lt;&gt;"",IF(I1690,(INDEX(P$1627:Q$1630,MATCH(H1690,P$1627:P$1630),2)/I1690)*1000,0),"")</f>
        <v/>
      </c>
      <c r="L1690" s="171" t="str">
        <f aca="false">IF(Q$11&lt;&gt;"",IF($B1690&lt;&gt;"",K1690-J1690,""),"")</f>
        <v/>
      </c>
      <c r="M1690" s="172" t="str">
        <f aca="false">IF(B1690&lt;&gt;"",RANK(L1690,L$1627:L$1726),"")</f>
        <v/>
      </c>
      <c r="N1690" s="172" t="str">
        <f aca="false">IF(B1690&lt;&gt;"",'Classement Général'!BQ74,"")</f>
        <v/>
      </c>
      <c r="O1690" s="172" t="str">
        <f aca="false">IF(B175&lt;&gt;"",'Calculs (M1..M20)'!A77,"")</f>
        <v/>
      </c>
      <c r="P1690" s="0"/>
      <c r="Q1690" s="0"/>
      <c r="R1690" s="0"/>
      <c r="S1690" s="0"/>
      <c r="T1690" s="0"/>
      <c r="U1690" s="0"/>
      <c r="V1690" s="0"/>
      <c r="AH1690" s="49" t="n">
        <f aca="false">IF($G1690&lt;&gt;"",AG1690,"")</f>
        <v>0</v>
      </c>
      <c r="AI1690" s="169"/>
      <c r="AJ1690" s="170"/>
    </row>
    <row r="1691" customFormat="false" ht="13" hidden="true" customHeight="false" outlineLevel="0" collapsed="false">
      <c r="A1691" s="0"/>
      <c r="B1691" s="167" t="str">
        <f aca="false">IF(B1590&lt;&gt;"",B1590,"")</f>
        <v/>
      </c>
      <c r="C1691" s="116" t="str">
        <f aca="false">IF(C1590&lt;&gt;"",C1590,"")</f>
        <v/>
      </c>
      <c r="D1691" s="116" t="str">
        <f aca="false">IF(D1590&lt;&gt;"",D1590,"")</f>
        <v/>
      </c>
      <c r="E1691" s="116" t="str">
        <f aca="false">IF(E1590&lt;&gt;"",E1590,"")</f>
        <v/>
      </c>
      <c r="F1691" s="116" t="n">
        <v>17</v>
      </c>
      <c r="G1691" s="168" t="n">
        <f aca="false">G1590</f>
        <v>0</v>
      </c>
      <c r="H1691" s="49" t="n">
        <f aca="false">IF($G1691&lt;&gt;"",G1691,"")</f>
        <v>0</v>
      </c>
      <c r="I1691" s="169"/>
      <c r="J1691" s="170"/>
      <c r="K1691" s="171" t="str">
        <f aca="false">IF($B1691&lt;&gt;"",IF(I1691,(INDEX(P$1627:Q$1630,MATCH(H1691,P$1627:P$1630),2)/I1691)*1000,0),"")</f>
        <v/>
      </c>
      <c r="L1691" s="171" t="str">
        <f aca="false">IF(Q$11&lt;&gt;"",IF($B1691&lt;&gt;"",K1691-J1691,""),"")</f>
        <v/>
      </c>
      <c r="M1691" s="172" t="str">
        <f aca="false">IF(B1691&lt;&gt;"",RANK(L1691,L$1627:L$1726),"")</f>
        <v/>
      </c>
      <c r="N1691" s="172" t="str">
        <f aca="false">IF(B1691&lt;&gt;"",'Classement Général'!BQ75,"")</f>
        <v/>
      </c>
      <c r="O1691" s="172" t="str">
        <f aca="false">IF(B176&lt;&gt;"",'Calculs (M1..M20)'!A78,"")</f>
        <v/>
      </c>
      <c r="P1691" s="0"/>
      <c r="Q1691" s="0"/>
      <c r="R1691" s="0"/>
      <c r="S1691" s="0"/>
      <c r="T1691" s="0"/>
      <c r="U1691" s="0"/>
      <c r="V1691" s="0"/>
      <c r="AH1691" s="49" t="n">
        <f aca="false">IF($G1691&lt;&gt;"",AG1691,"")</f>
        <v>0</v>
      </c>
      <c r="AI1691" s="169"/>
      <c r="AJ1691" s="170"/>
    </row>
    <row r="1692" customFormat="false" ht="13" hidden="true" customHeight="false" outlineLevel="0" collapsed="false">
      <c r="A1692" s="0"/>
      <c r="B1692" s="167" t="str">
        <f aca="false">IF(B1591&lt;&gt;"",B1591,"")</f>
        <v/>
      </c>
      <c r="C1692" s="116" t="str">
        <f aca="false">IF(C1591&lt;&gt;"",C1591,"")</f>
        <v/>
      </c>
      <c r="D1692" s="116" t="str">
        <f aca="false">IF(D1591&lt;&gt;"",D1591,"")</f>
        <v/>
      </c>
      <c r="E1692" s="116" t="str">
        <f aca="false">IF(E1591&lt;&gt;"",E1591,"")</f>
        <v/>
      </c>
      <c r="F1692" s="116" t="n">
        <v>17</v>
      </c>
      <c r="G1692" s="168" t="n">
        <f aca="false">G1591</f>
        <v>0</v>
      </c>
      <c r="H1692" s="49" t="n">
        <f aca="false">IF($G1692&lt;&gt;"",G1692,"")</f>
        <v>0</v>
      </c>
      <c r="I1692" s="169"/>
      <c r="J1692" s="170"/>
      <c r="K1692" s="171" t="str">
        <f aca="false">IF($B1692&lt;&gt;"",IF(I1692,(INDEX(P$1627:Q$1630,MATCH(H1692,P$1627:P$1630),2)/I1692)*1000,0),"")</f>
        <v/>
      </c>
      <c r="L1692" s="171" t="str">
        <f aca="false">IF(Q$11&lt;&gt;"",IF($B1692&lt;&gt;"",K1692-J1692,""),"")</f>
        <v/>
      </c>
      <c r="M1692" s="172" t="str">
        <f aca="false">IF(B1692&lt;&gt;"",RANK(L1692,L$1627:L$1726),"")</f>
        <v/>
      </c>
      <c r="N1692" s="172" t="str">
        <f aca="false">IF(B1692&lt;&gt;"",'Classement Général'!BQ76,"")</f>
        <v/>
      </c>
      <c r="O1692" s="172" t="str">
        <f aca="false">IF(B177&lt;&gt;"",'Calculs (M1..M20)'!A79,"")</f>
        <v/>
      </c>
      <c r="P1692" s="0"/>
      <c r="Q1692" s="0"/>
      <c r="R1692" s="0"/>
      <c r="S1692" s="0"/>
      <c r="T1692" s="0"/>
      <c r="U1692" s="0"/>
      <c r="V1692" s="0"/>
      <c r="AH1692" s="49" t="n">
        <f aca="false">IF($G1692&lt;&gt;"",AG1692,"")</f>
        <v>0</v>
      </c>
      <c r="AI1692" s="169"/>
      <c r="AJ1692" s="170"/>
    </row>
    <row r="1693" customFormat="false" ht="13" hidden="true" customHeight="false" outlineLevel="0" collapsed="false">
      <c r="A1693" s="0"/>
      <c r="B1693" s="167" t="str">
        <f aca="false">IF(B1592&lt;&gt;"",B1592,"")</f>
        <v/>
      </c>
      <c r="C1693" s="116" t="str">
        <f aca="false">IF(C1592&lt;&gt;"",C1592,"")</f>
        <v/>
      </c>
      <c r="D1693" s="116" t="str">
        <f aca="false">IF(D1592&lt;&gt;"",D1592,"")</f>
        <v/>
      </c>
      <c r="E1693" s="116" t="str">
        <f aca="false">IF(E1592&lt;&gt;"",E1592,"")</f>
        <v/>
      </c>
      <c r="F1693" s="116" t="n">
        <v>17</v>
      </c>
      <c r="G1693" s="168" t="n">
        <f aca="false">G1592</f>
        <v>0</v>
      </c>
      <c r="H1693" s="49" t="n">
        <f aca="false">IF($G1693&lt;&gt;"",G1693,"")</f>
        <v>0</v>
      </c>
      <c r="I1693" s="169"/>
      <c r="J1693" s="170"/>
      <c r="K1693" s="171" t="str">
        <f aca="false">IF($B1693&lt;&gt;"",IF(I1693,(INDEX(P$1627:Q$1630,MATCH(H1693,P$1627:P$1630),2)/I1693)*1000,0),"")</f>
        <v/>
      </c>
      <c r="L1693" s="171" t="str">
        <f aca="false">IF(Q$11&lt;&gt;"",IF($B1693&lt;&gt;"",K1693-J1693,""),"")</f>
        <v/>
      </c>
      <c r="M1693" s="172" t="str">
        <f aca="false">IF(B1693&lt;&gt;"",RANK(L1693,L$1627:L$1726),"")</f>
        <v/>
      </c>
      <c r="N1693" s="172" t="str">
        <f aca="false">IF(B1693&lt;&gt;"",'Classement Général'!BQ77,"")</f>
        <v/>
      </c>
      <c r="O1693" s="172" t="str">
        <f aca="false">IF(B178&lt;&gt;"",'Calculs (M1..M20)'!A80,"")</f>
        <v/>
      </c>
      <c r="P1693" s="0"/>
      <c r="Q1693" s="0"/>
      <c r="R1693" s="0"/>
      <c r="S1693" s="0"/>
      <c r="T1693" s="0"/>
      <c r="U1693" s="0"/>
      <c r="V1693" s="0"/>
      <c r="AH1693" s="49" t="n">
        <f aca="false">IF($G1693&lt;&gt;"",AG1693,"")</f>
        <v>0</v>
      </c>
      <c r="AI1693" s="169"/>
      <c r="AJ1693" s="170"/>
    </row>
    <row r="1694" customFormat="false" ht="13" hidden="true" customHeight="false" outlineLevel="0" collapsed="false">
      <c r="A1694" s="0"/>
      <c r="B1694" s="167" t="str">
        <f aca="false">IF(B1593&lt;&gt;"",B1593,"")</f>
        <v/>
      </c>
      <c r="C1694" s="116" t="str">
        <f aca="false">IF(C1593&lt;&gt;"",C1593,"")</f>
        <v/>
      </c>
      <c r="D1694" s="116" t="str">
        <f aca="false">IF(D1593&lt;&gt;"",D1593,"")</f>
        <v/>
      </c>
      <c r="E1694" s="116" t="str">
        <f aca="false">IF(E1593&lt;&gt;"",E1593,"")</f>
        <v/>
      </c>
      <c r="F1694" s="116" t="n">
        <v>17</v>
      </c>
      <c r="G1694" s="168" t="n">
        <f aca="false">G1593</f>
        <v>0</v>
      </c>
      <c r="H1694" s="49" t="n">
        <f aca="false">IF($G1694&lt;&gt;"",G1694,"")</f>
        <v>0</v>
      </c>
      <c r="I1694" s="169"/>
      <c r="J1694" s="170"/>
      <c r="K1694" s="171" t="str">
        <f aca="false">IF($B1694&lt;&gt;"",IF(I1694,(INDEX(P$1627:Q$1630,MATCH(H1694,P$1627:P$1630),2)/I1694)*1000,0),"")</f>
        <v/>
      </c>
      <c r="L1694" s="171" t="str">
        <f aca="false">IF(Q$11&lt;&gt;"",IF($B1694&lt;&gt;"",K1694-J1694,""),"")</f>
        <v/>
      </c>
      <c r="M1694" s="172" t="str">
        <f aca="false">IF(B1694&lt;&gt;"",RANK(L1694,L$1627:L$1726),"")</f>
        <v/>
      </c>
      <c r="N1694" s="172" t="str">
        <f aca="false">IF(B1694&lt;&gt;"",'Classement Général'!BQ78,"")</f>
        <v/>
      </c>
      <c r="O1694" s="172" t="str">
        <f aca="false">IF(B179&lt;&gt;"",'Calculs (M1..M20)'!A81,"")</f>
        <v/>
      </c>
      <c r="P1694" s="0"/>
      <c r="Q1694" s="0"/>
      <c r="R1694" s="0"/>
      <c r="S1694" s="0"/>
      <c r="T1694" s="0"/>
      <c r="U1694" s="0"/>
      <c r="V1694" s="0"/>
      <c r="AH1694" s="49" t="n">
        <f aca="false">IF($G1694&lt;&gt;"",AG1694,"")</f>
        <v>0</v>
      </c>
      <c r="AI1694" s="169"/>
      <c r="AJ1694" s="170"/>
    </row>
    <row r="1695" customFormat="false" ht="13" hidden="true" customHeight="false" outlineLevel="0" collapsed="false">
      <c r="A1695" s="0"/>
      <c r="B1695" s="167" t="str">
        <f aca="false">IF(B1594&lt;&gt;"",B1594,"")</f>
        <v/>
      </c>
      <c r="C1695" s="116" t="str">
        <f aca="false">IF(C1594&lt;&gt;"",C1594,"")</f>
        <v/>
      </c>
      <c r="D1695" s="116" t="str">
        <f aca="false">IF(D1594&lt;&gt;"",D1594,"")</f>
        <v/>
      </c>
      <c r="E1695" s="116" t="str">
        <f aca="false">IF(E1594&lt;&gt;"",E1594,"")</f>
        <v/>
      </c>
      <c r="F1695" s="116" t="n">
        <v>17</v>
      </c>
      <c r="G1695" s="168" t="n">
        <f aca="false">G1594</f>
        <v>0</v>
      </c>
      <c r="H1695" s="49" t="n">
        <f aca="false">IF($G1695&lt;&gt;"",G1695,"")</f>
        <v>0</v>
      </c>
      <c r="I1695" s="169"/>
      <c r="J1695" s="170"/>
      <c r="K1695" s="171" t="str">
        <f aca="false">IF($B1695&lt;&gt;"",IF(I1695,(INDEX(P$1627:Q$1630,MATCH(H1695,P$1627:P$1630),2)/I1695)*1000,0),"")</f>
        <v/>
      </c>
      <c r="L1695" s="171" t="str">
        <f aca="false">IF(Q$11&lt;&gt;"",IF($B1695&lt;&gt;"",K1695-J1695,""),"")</f>
        <v/>
      </c>
      <c r="M1695" s="172" t="str">
        <f aca="false">IF(B1695&lt;&gt;"",RANK(L1695,L$1627:L$1726),"")</f>
        <v/>
      </c>
      <c r="N1695" s="172" t="str">
        <f aca="false">IF(B1695&lt;&gt;"",'Classement Général'!BQ79,"")</f>
        <v/>
      </c>
      <c r="O1695" s="172" t="str">
        <f aca="false">IF(B180&lt;&gt;"",'Calculs (M1..M20)'!A82,"")</f>
        <v/>
      </c>
      <c r="P1695" s="0"/>
      <c r="Q1695" s="0"/>
      <c r="R1695" s="0"/>
      <c r="S1695" s="0"/>
      <c r="T1695" s="0"/>
      <c r="U1695" s="0"/>
      <c r="V1695" s="0"/>
      <c r="AH1695" s="49" t="n">
        <f aca="false">IF($G1695&lt;&gt;"",AG1695,"")</f>
        <v>0</v>
      </c>
      <c r="AI1695" s="169"/>
      <c r="AJ1695" s="170"/>
    </row>
    <row r="1696" customFormat="false" ht="13" hidden="true" customHeight="false" outlineLevel="0" collapsed="false">
      <c r="A1696" s="0"/>
      <c r="B1696" s="167" t="str">
        <f aca="false">IF(B1595&lt;&gt;"",B1595,"")</f>
        <v/>
      </c>
      <c r="C1696" s="116" t="str">
        <f aca="false">IF(C1595&lt;&gt;"",C1595,"")</f>
        <v/>
      </c>
      <c r="D1696" s="116" t="str">
        <f aca="false">IF(D1595&lt;&gt;"",D1595,"")</f>
        <v/>
      </c>
      <c r="E1696" s="116" t="str">
        <f aca="false">IF(E1595&lt;&gt;"",E1595,"")</f>
        <v/>
      </c>
      <c r="F1696" s="116" t="n">
        <v>17</v>
      </c>
      <c r="G1696" s="168" t="n">
        <f aca="false">G1595</f>
        <v>0</v>
      </c>
      <c r="H1696" s="49" t="n">
        <f aca="false">IF($G1696&lt;&gt;"",G1696,"")</f>
        <v>0</v>
      </c>
      <c r="I1696" s="169"/>
      <c r="J1696" s="170"/>
      <c r="K1696" s="171" t="str">
        <f aca="false">IF($B1696&lt;&gt;"",IF(I1696,(INDEX(P$1627:Q$1630,MATCH(H1696,P$1627:P$1630),2)/I1696)*1000,0),"")</f>
        <v/>
      </c>
      <c r="L1696" s="171" t="str">
        <f aca="false">IF(Q$11&lt;&gt;"",IF($B1696&lt;&gt;"",K1696-J1696,""),"")</f>
        <v/>
      </c>
      <c r="M1696" s="172" t="str">
        <f aca="false">IF(B1696&lt;&gt;"",RANK(L1696,L$1627:L$1726),"")</f>
        <v/>
      </c>
      <c r="N1696" s="172" t="str">
        <f aca="false">IF(B1696&lt;&gt;"",'Classement Général'!BQ80,"")</f>
        <v/>
      </c>
      <c r="O1696" s="172" t="str">
        <f aca="false">IF(B181&lt;&gt;"",'Calculs (M1..M20)'!A83,"")</f>
        <v/>
      </c>
      <c r="P1696" s="0"/>
      <c r="Q1696" s="0"/>
      <c r="R1696" s="0"/>
      <c r="S1696" s="0"/>
      <c r="T1696" s="0"/>
      <c r="U1696" s="0"/>
      <c r="V1696" s="0"/>
      <c r="AH1696" s="49" t="n">
        <f aca="false">IF($G1696&lt;&gt;"",AG1696,"")</f>
        <v>0</v>
      </c>
      <c r="AI1696" s="169"/>
      <c r="AJ1696" s="170"/>
    </row>
    <row r="1697" customFormat="false" ht="13" hidden="true" customHeight="false" outlineLevel="0" collapsed="false">
      <c r="A1697" s="0"/>
      <c r="B1697" s="167" t="str">
        <f aca="false">IF(B1596&lt;&gt;"",B1596,"")</f>
        <v/>
      </c>
      <c r="C1697" s="116" t="str">
        <f aca="false">IF(C1596&lt;&gt;"",C1596,"")</f>
        <v/>
      </c>
      <c r="D1697" s="116" t="str">
        <f aca="false">IF(D1596&lt;&gt;"",D1596,"")</f>
        <v/>
      </c>
      <c r="E1697" s="116" t="str">
        <f aca="false">IF(E1596&lt;&gt;"",E1596,"")</f>
        <v/>
      </c>
      <c r="F1697" s="116" t="n">
        <v>17</v>
      </c>
      <c r="G1697" s="168" t="n">
        <f aca="false">G1596</f>
        <v>0</v>
      </c>
      <c r="H1697" s="49" t="n">
        <f aca="false">IF($G1697&lt;&gt;"",G1697,"")</f>
        <v>0</v>
      </c>
      <c r="I1697" s="169"/>
      <c r="J1697" s="170"/>
      <c r="K1697" s="171" t="str">
        <f aca="false">IF($B1697&lt;&gt;"",IF(I1697,(INDEX(P$1627:Q$1630,MATCH(H1697,P$1627:P$1630),2)/I1697)*1000,0),"")</f>
        <v/>
      </c>
      <c r="L1697" s="171" t="str">
        <f aca="false">IF(Q$11&lt;&gt;"",IF($B1697&lt;&gt;"",K1697-J1697,""),"")</f>
        <v/>
      </c>
      <c r="M1697" s="172" t="str">
        <f aca="false">IF(B1697&lt;&gt;"",RANK(L1697,L$1627:L$1726),"")</f>
        <v/>
      </c>
      <c r="N1697" s="172" t="str">
        <f aca="false">IF(B1697&lt;&gt;"",'Classement Général'!BQ81,"")</f>
        <v/>
      </c>
      <c r="O1697" s="172" t="str">
        <f aca="false">IF(B182&lt;&gt;"",'Calculs (M1..M20)'!A84,"")</f>
        <v/>
      </c>
      <c r="P1697" s="0"/>
      <c r="Q1697" s="0"/>
      <c r="R1697" s="0"/>
      <c r="S1697" s="0"/>
      <c r="T1697" s="0"/>
      <c r="U1697" s="0"/>
      <c r="V1697" s="0"/>
      <c r="AH1697" s="49" t="n">
        <f aca="false">IF($G1697&lt;&gt;"",AG1697,"")</f>
        <v>0</v>
      </c>
      <c r="AI1697" s="169"/>
      <c r="AJ1697" s="170"/>
    </row>
    <row r="1698" customFormat="false" ht="13" hidden="true" customHeight="false" outlineLevel="0" collapsed="false">
      <c r="A1698" s="0"/>
      <c r="B1698" s="167" t="str">
        <f aca="false">IF(B1597&lt;&gt;"",B1597,"")</f>
        <v/>
      </c>
      <c r="C1698" s="116" t="str">
        <f aca="false">IF(C1597&lt;&gt;"",C1597,"")</f>
        <v/>
      </c>
      <c r="D1698" s="116" t="str">
        <f aca="false">IF(D1597&lt;&gt;"",D1597,"")</f>
        <v/>
      </c>
      <c r="E1698" s="116" t="str">
        <f aca="false">IF(E1597&lt;&gt;"",E1597,"")</f>
        <v/>
      </c>
      <c r="F1698" s="116" t="n">
        <v>17</v>
      </c>
      <c r="G1698" s="168" t="n">
        <f aca="false">G1597</f>
        <v>0</v>
      </c>
      <c r="H1698" s="49" t="n">
        <f aca="false">IF($G1698&lt;&gt;"",G1698,"")</f>
        <v>0</v>
      </c>
      <c r="I1698" s="169"/>
      <c r="J1698" s="170"/>
      <c r="K1698" s="171" t="str">
        <f aca="false">IF($B1698&lt;&gt;"",IF(I1698,(INDEX(P$1627:Q$1630,MATCH(H1698,P$1627:P$1630),2)/I1698)*1000,0),"")</f>
        <v/>
      </c>
      <c r="L1698" s="171" t="str">
        <f aca="false">IF(Q$11&lt;&gt;"",IF($B1698&lt;&gt;"",K1698-J1698,""),"")</f>
        <v/>
      </c>
      <c r="M1698" s="172" t="str">
        <f aca="false">IF(B1698&lt;&gt;"",RANK(L1698,L$1627:L$1726),"")</f>
        <v/>
      </c>
      <c r="N1698" s="172" t="str">
        <f aca="false">IF(B1698&lt;&gt;"",'Classement Général'!BQ82,"")</f>
        <v/>
      </c>
      <c r="O1698" s="172" t="str">
        <f aca="false">IF(B183&lt;&gt;"",'Calculs (M1..M20)'!A85,"")</f>
        <v/>
      </c>
      <c r="P1698" s="0"/>
      <c r="Q1698" s="0"/>
      <c r="R1698" s="0"/>
      <c r="S1698" s="0"/>
      <c r="T1698" s="0"/>
      <c r="U1698" s="0"/>
      <c r="V1698" s="0"/>
      <c r="AH1698" s="49" t="n">
        <f aca="false">IF($G1698&lt;&gt;"",AG1698,"")</f>
        <v>0</v>
      </c>
      <c r="AI1698" s="169"/>
      <c r="AJ1698" s="170"/>
    </row>
    <row r="1699" customFormat="false" ht="13" hidden="true" customHeight="false" outlineLevel="0" collapsed="false">
      <c r="A1699" s="0"/>
      <c r="B1699" s="167" t="str">
        <f aca="false">IF(B1598&lt;&gt;"",B1598,"")</f>
        <v/>
      </c>
      <c r="C1699" s="116" t="str">
        <f aca="false">IF(C1598&lt;&gt;"",C1598,"")</f>
        <v/>
      </c>
      <c r="D1699" s="116" t="str">
        <f aca="false">IF(D1598&lt;&gt;"",D1598,"")</f>
        <v/>
      </c>
      <c r="E1699" s="116" t="str">
        <f aca="false">IF(E1598&lt;&gt;"",E1598,"")</f>
        <v/>
      </c>
      <c r="F1699" s="116" t="n">
        <v>17</v>
      </c>
      <c r="G1699" s="168" t="n">
        <f aca="false">G1598</f>
        <v>0</v>
      </c>
      <c r="H1699" s="49" t="n">
        <f aca="false">IF($G1699&lt;&gt;"",G1699,"")</f>
        <v>0</v>
      </c>
      <c r="I1699" s="169"/>
      <c r="J1699" s="170"/>
      <c r="K1699" s="171" t="str">
        <f aca="false">IF($B1699&lt;&gt;"",IF(I1699,(INDEX(P$1627:Q$1630,MATCH(H1699,P$1627:P$1630),2)/I1699)*1000,0),"")</f>
        <v/>
      </c>
      <c r="L1699" s="171" t="str">
        <f aca="false">IF(Q$11&lt;&gt;"",IF($B1699&lt;&gt;"",K1699-J1699,""),"")</f>
        <v/>
      </c>
      <c r="M1699" s="172" t="str">
        <f aca="false">IF(B1699&lt;&gt;"",RANK(L1699,L$1627:L$1726),"")</f>
        <v/>
      </c>
      <c r="N1699" s="172" t="str">
        <f aca="false">IF(B1699&lt;&gt;"",'Classement Général'!BQ83,"")</f>
        <v/>
      </c>
      <c r="O1699" s="172" t="str">
        <f aca="false">IF(B184&lt;&gt;"",'Calculs (M1..M20)'!A86,"")</f>
        <v/>
      </c>
      <c r="P1699" s="0"/>
      <c r="Q1699" s="0"/>
      <c r="R1699" s="0"/>
      <c r="S1699" s="0"/>
      <c r="T1699" s="0"/>
      <c r="U1699" s="0"/>
      <c r="V1699" s="0"/>
      <c r="AH1699" s="49" t="n">
        <f aca="false">IF($G1699&lt;&gt;"",AG1699,"")</f>
        <v>0</v>
      </c>
      <c r="AI1699" s="169"/>
      <c r="AJ1699" s="170"/>
    </row>
    <row r="1700" customFormat="false" ht="13" hidden="true" customHeight="false" outlineLevel="0" collapsed="false">
      <c r="A1700" s="0"/>
      <c r="B1700" s="167" t="str">
        <f aca="false">IF(B1599&lt;&gt;"",B1599,"")</f>
        <v/>
      </c>
      <c r="C1700" s="116" t="str">
        <f aca="false">IF(C1599&lt;&gt;"",C1599,"")</f>
        <v/>
      </c>
      <c r="D1700" s="116" t="str">
        <f aca="false">IF(D1599&lt;&gt;"",D1599,"")</f>
        <v/>
      </c>
      <c r="E1700" s="116" t="str">
        <f aca="false">IF(E1599&lt;&gt;"",E1599,"")</f>
        <v/>
      </c>
      <c r="F1700" s="116" t="n">
        <v>17</v>
      </c>
      <c r="G1700" s="168" t="n">
        <f aca="false">G1599</f>
        <v>0</v>
      </c>
      <c r="H1700" s="49" t="n">
        <f aca="false">IF($G1700&lt;&gt;"",G1700,"")</f>
        <v>0</v>
      </c>
      <c r="I1700" s="169"/>
      <c r="J1700" s="170"/>
      <c r="K1700" s="171" t="str">
        <f aca="false">IF($B1700&lt;&gt;"",IF(I1700,(INDEX(P$1627:Q$1630,MATCH(H1700,P$1627:P$1630),2)/I1700)*1000,0),"")</f>
        <v/>
      </c>
      <c r="L1700" s="171" t="str">
        <f aca="false">IF(Q$11&lt;&gt;"",IF($B1700&lt;&gt;"",K1700-J1700,""),"")</f>
        <v/>
      </c>
      <c r="M1700" s="172" t="str">
        <f aca="false">IF(B1700&lt;&gt;"",RANK(L1700,L$1627:L$1726),"")</f>
        <v/>
      </c>
      <c r="N1700" s="172" t="str">
        <f aca="false">IF(B1700&lt;&gt;"",'Classement Général'!BQ84,"")</f>
        <v/>
      </c>
      <c r="O1700" s="172" t="str">
        <f aca="false">IF(B185&lt;&gt;"",'Calculs (M1..M20)'!A87,"")</f>
        <v/>
      </c>
      <c r="P1700" s="0"/>
      <c r="Q1700" s="0"/>
      <c r="R1700" s="0"/>
      <c r="S1700" s="0"/>
      <c r="T1700" s="0"/>
      <c r="U1700" s="0"/>
      <c r="V1700" s="0"/>
      <c r="AH1700" s="49" t="n">
        <f aca="false">IF($G1700&lt;&gt;"",AG1700,"")</f>
        <v>0</v>
      </c>
      <c r="AI1700" s="169"/>
      <c r="AJ1700" s="170"/>
    </row>
    <row r="1701" customFormat="false" ht="13" hidden="true" customHeight="false" outlineLevel="0" collapsed="false">
      <c r="A1701" s="0"/>
      <c r="B1701" s="167" t="str">
        <f aca="false">IF(B1600&lt;&gt;"",B1600,"")</f>
        <v/>
      </c>
      <c r="C1701" s="116" t="str">
        <f aca="false">IF(C1600&lt;&gt;"",C1600,"")</f>
        <v/>
      </c>
      <c r="D1701" s="116" t="str">
        <f aca="false">IF(D1600&lt;&gt;"",D1600,"")</f>
        <v/>
      </c>
      <c r="E1701" s="116" t="str">
        <f aca="false">IF(E1600&lt;&gt;"",E1600,"")</f>
        <v/>
      </c>
      <c r="F1701" s="116" t="n">
        <v>17</v>
      </c>
      <c r="G1701" s="168" t="n">
        <f aca="false">G1600</f>
        <v>0</v>
      </c>
      <c r="H1701" s="49" t="n">
        <f aca="false">IF($G1701&lt;&gt;"",G1701,"")</f>
        <v>0</v>
      </c>
      <c r="I1701" s="169"/>
      <c r="J1701" s="170"/>
      <c r="K1701" s="171" t="str">
        <f aca="false">IF($B1701&lt;&gt;"",IF(I1701,(INDEX(P$1627:Q$1630,MATCH(H1701,P$1627:P$1630),2)/I1701)*1000,0),"")</f>
        <v/>
      </c>
      <c r="L1701" s="171" t="str">
        <f aca="false">IF(Q$11&lt;&gt;"",IF($B1701&lt;&gt;"",K1701-J1701,""),"")</f>
        <v/>
      </c>
      <c r="M1701" s="172" t="str">
        <f aca="false">IF(B1701&lt;&gt;"",RANK(L1701,L$1627:L$1726),"")</f>
        <v/>
      </c>
      <c r="N1701" s="172" t="str">
        <f aca="false">IF(B1701&lt;&gt;"",'Classement Général'!BQ85,"")</f>
        <v/>
      </c>
      <c r="O1701" s="172" t="str">
        <f aca="false">IF(B186&lt;&gt;"",'Calculs (M1..M20)'!A88,"")</f>
        <v/>
      </c>
      <c r="P1701" s="0"/>
      <c r="Q1701" s="0"/>
      <c r="R1701" s="0"/>
      <c r="S1701" s="0"/>
      <c r="T1701" s="0"/>
      <c r="U1701" s="0"/>
      <c r="V1701" s="0"/>
      <c r="AH1701" s="49" t="n">
        <f aca="false">IF($G1701&lt;&gt;"",AG1701,"")</f>
        <v>0</v>
      </c>
      <c r="AI1701" s="169"/>
      <c r="AJ1701" s="170"/>
    </row>
    <row r="1702" customFormat="false" ht="13" hidden="true" customHeight="false" outlineLevel="0" collapsed="false">
      <c r="A1702" s="0"/>
      <c r="B1702" s="167" t="str">
        <f aca="false">IF(B1601&lt;&gt;"",B1601,"")</f>
        <v/>
      </c>
      <c r="C1702" s="116" t="str">
        <f aca="false">IF(C1601&lt;&gt;"",C1601,"")</f>
        <v/>
      </c>
      <c r="D1702" s="116" t="str">
        <f aca="false">IF(D1601&lt;&gt;"",D1601,"")</f>
        <v/>
      </c>
      <c r="E1702" s="116" t="str">
        <f aca="false">IF(E1601&lt;&gt;"",E1601,"")</f>
        <v/>
      </c>
      <c r="F1702" s="116" t="n">
        <v>17</v>
      </c>
      <c r="G1702" s="168" t="n">
        <f aca="false">G1601</f>
        <v>0</v>
      </c>
      <c r="H1702" s="49" t="n">
        <f aca="false">IF($G1702&lt;&gt;"",G1702,"")</f>
        <v>0</v>
      </c>
      <c r="I1702" s="169"/>
      <c r="J1702" s="170"/>
      <c r="K1702" s="171" t="str">
        <f aca="false">IF($B1702&lt;&gt;"",IF(I1702,(INDEX(P$1627:Q$1630,MATCH(H1702,P$1627:P$1630),2)/I1702)*1000,0),"")</f>
        <v/>
      </c>
      <c r="L1702" s="171" t="str">
        <f aca="false">IF(Q$11&lt;&gt;"",IF($B1702&lt;&gt;"",K1702-J1702,""),"")</f>
        <v/>
      </c>
      <c r="M1702" s="172" t="str">
        <f aca="false">IF(B1702&lt;&gt;"",RANK(L1702,L$1627:L$1726),"")</f>
        <v/>
      </c>
      <c r="N1702" s="172" t="str">
        <f aca="false">IF(B1702&lt;&gt;"",'Classement Général'!BQ86,"")</f>
        <v/>
      </c>
      <c r="O1702" s="172" t="str">
        <f aca="false">IF(B187&lt;&gt;"",'Calculs (M1..M20)'!A89,"")</f>
        <v/>
      </c>
      <c r="P1702" s="0"/>
      <c r="Q1702" s="0"/>
      <c r="R1702" s="0"/>
      <c r="S1702" s="0"/>
      <c r="T1702" s="0"/>
      <c r="U1702" s="0"/>
      <c r="V1702" s="0"/>
      <c r="AH1702" s="49" t="n">
        <f aca="false">IF($G1702&lt;&gt;"",AG1702,"")</f>
        <v>0</v>
      </c>
      <c r="AI1702" s="169"/>
      <c r="AJ1702" s="170"/>
    </row>
    <row r="1703" customFormat="false" ht="13" hidden="true" customHeight="false" outlineLevel="0" collapsed="false">
      <c r="A1703" s="0"/>
      <c r="B1703" s="167" t="str">
        <f aca="false">IF(B1602&lt;&gt;"",B1602,"")</f>
        <v/>
      </c>
      <c r="C1703" s="116" t="str">
        <f aca="false">IF(C1602&lt;&gt;"",C1602,"")</f>
        <v/>
      </c>
      <c r="D1703" s="116" t="str">
        <f aca="false">IF(D1602&lt;&gt;"",D1602,"")</f>
        <v/>
      </c>
      <c r="E1703" s="116" t="str">
        <f aca="false">IF(E1602&lt;&gt;"",E1602,"")</f>
        <v/>
      </c>
      <c r="F1703" s="116" t="n">
        <v>17</v>
      </c>
      <c r="G1703" s="168" t="n">
        <f aca="false">G1602</f>
        <v>0</v>
      </c>
      <c r="H1703" s="49" t="n">
        <f aca="false">IF($G1703&lt;&gt;"",G1703,"")</f>
        <v>0</v>
      </c>
      <c r="I1703" s="169"/>
      <c r="J1703" s="170"/>
      <c r="K1703" s="171" t="str">
        <f aca="false">IF($B1703&lt;&gt;"",IF(I1703,(INDEX(P$1627:Q$1630,MATCH(H1703,P$1627:P$1630),2)/I1703)*1000,0),"")</f>
        <v/>
      </c>
      <c r="L1703" s="171" t="str">
        <f aca="false">IF(Q$11&lt;&gt;"",IF($B1703&lt;&gt;"",K1703-J1703,""),"")</f>
        <v/>
      </c>
      <c r="M1703" s="172" t="str">
        <f aca="false">IF(B1703&lt;&gt;"",RANK(L1703,L$1627:L$1726),"")</f>
        <v/>
      </c>
      <c r="N1703" s="172" t="str">
        <f aca="false">IF(B1703&lt;&gt;"",'Classement Général'!BQ87,"")</f>
        <v/>
      </c>
      <c r="O1703" s="172" t="str">
        <f aca="false">IF(B188&lt;&gt;"",'Calculs (M1..M20)'!A90,"")</f>
        <v/>
      </c>
      <c r="P1703" s="0"/>
      <c r="Q1703" s="0"/>
      <c r="R1703" s="0"/>
      <c r="S1703" s="0"/>
      <c r="T1703" s="0"/>
      <c r="U1703" s="0"/>
      <c r="V1703" s="0"/>
      <c r="AH1703" s="49" t="n">
        <f aca="false">IF($G1703&lt;&gt;"",AG1703,"")</f>
        <v>0</v>
      </c>
      <c r="AI1703" s="169"/>
      <c r="AJ1703" s="170"/>
    </row>
    <row r="1704" customFormat="false" ht="13" hidden="true" customHeight="false" outlineLevel="0" collapsed="false">
      <c r="A1704" s="0"/>
      <c r="B1704" s="167" t="str">
        <f aca="false">IF(B1603&lt;&gt;"",B1603,"")</f>
        <v/>
      </c>
      <c r="C1704" s="116" t="str">
        <f aca="false">IF(C1603&lt;&gt;"",C1603,"")</f>
        <v/>
      </c>
      <c r="D1704" s="116" t="str">
        <f aca="false">IF(D1603&lt;&gt;"",D1603,"")</f>
        <v/>
      </c>
      <c r="E1704" s="116" t="str">
        <f aca="false">IF(E1603&lt;&gt;"",E1603,"")</f>
        <v/>
      </c>
      <c r="F1704" s="116" t="n">
        <v>17</v>
      </c>
      <c r="G1704" s="168" t="n">
        <f aca="false">G1603</f>
        <v>0</v>
      </c>
      <c r="H1704" s="49" t="n">
        <f aca="false">IF($G1704&lt;&gt;"",G1704,"")</f>
        <v>0</v>
      </c>
      <c r="I1704" s="169"/>
      <c r="J1704" s="170"/>
      <c r="K1704" s="171" t="str">
        <f aca="false">IF($B1704&lt;&gt;"",IF(I1704,(INDEX(P$1627:Q$1630,MATCH(H1704,P$1627:P$1630),2)/I1704)*1000,0),"")</f>
        <v/>
      </c>
      <c r="L1704" s="171" t="str">
        <f aca="false">IF(Q$11&lt;&gt;"",IF($B1704&lt;&gt;"",K1704-J1704,""),"")</f>
        <v/>
      </c>
      <c r="M1704" s="172" t="str">
        <f aca="false">IF(B1704&lt;&gt;"",RANK(L1704,L$1627:L$1726),"")</f>
        <v/>
      </c>
      <c r="N1704" s="172" t="str">
        <f aca="false">IF(B1704&lt;&gt;"",'Classement Général'!BQ88,"")</f>
        <v/>
      </c>
      <c r="O1704" s="172" t="str">
        <f aca="false">IF(B189&lt;&gt;"",'Calculs (M1..M20)'!A91,"")</f>
        <v/>
      </c>
      <c r="P1704" s="0"/>
      <c r="Q1704" s="0"/>
      <c r="R1704" s="0"/>
      <c r="S1704" s="0"/>
      <c r="T1704" s="0"/>
      <c r="U1704" s="0"/>
      <c r="V1704" s="0"/>
      <c r="AH1704" s="49" t="n">
        <f aca="false">IF($G1704&lt;&gt;"",AG1704,"")</f>
        <v>0</v>
      </c>
      <c r="AI1704" s="169"/>
      <c r="AJ1704" s="170"/>
    </row>
    <row r="1705" customFormat="false" ht="13" hidden="true" customHeight="false" outlineLevel="0" collapsed="false">
      <c r="A1705" s="0"/>
      <c r="B1705" s="167" t="str">
        <f aca="false">IF(B1604&lt;&gt;"",B1604,"")</f>
        <v/>
      </c>
      <c r="C1705" s="116" t="str">
        <f aca="false">IF(C1604&lt;&gt;"",C1604,"")</f>
        <v/>
      </c>
      <c r="D1705" s="116" t="str">
        <f aca="false">IF(D1604&lt;&gt;"",D1604,"")</f>
        <v/>
      </c>
      <c r="E1705" s="116" t="str">
        <f aca="false">IF(E1604&lt;&gt;"",E1604,"")</f>
        <v/>
      </c>
      <c r="F1705" s="116" t="n">
        <v>17</v>
      </c>
      <c r="G1705" s="168" t="n">
        <f aca="false">G1604</f>
        <v>0</v>
      </c>
      <c r="H1705" s="49" t="n">
        <f aca="false">IF($G1705&lt;&gt;"",G1705,"")</f>
        <v>0</v>
      </c>
      <c r="I1705" s="169"/>
      <c r="J1705" s="170"/>
      <c r="K1705" s="171" t="str">
        <f aca="false">IF($B1705&lt;&gt;"",IF(I1705,(INDEX(P$1627:Q$1630,MATCH(H1705,P$1627:P$1630),2)/I1705)*1000,0),"")</f>
        <v/>
      </c>
      <c r="L1705" s="171" t="str">
        <f aca="false">IF(Q$11&lt;&gt;"",IF($B1705&lt;&gt;"",K1705-J1705,""),"")</f>
        <v/>
      </c>
      <c r="M1705" s="172" t="str">
        <f aca="false">IF(B1705&lt;&gt;"",RANK(L1705,L$1627:L$1726),"")</f>
        <v/>
      </c>
      <c r="N1705" s="172" t="str">
        <f aca="false">IF(B1705&lt;&gt;"",'Classement Général'!BQ89,"")</f>
        <v/>
      </c>
      <c r="O1705" s="172" t="str">
        <f aca="false">IF(B190&lt;&gt;"",'Calculs (M1..M20)'!A92,"")</f>
        <v/>
      </c>
      <c r="P1705" s="0"/>
      <c r="Q1705" s="0"/>
      <c r="R1705" s="0"/>
      <c r="S1705" s="0"/>
      <c r="T1705" s="0"/>
      <c r="U1705" s="0"/>
      <c r="V1705" s="0"/>
      <c r="AH1705" s="49" t="n">
        <f aca="false">IF($G1705&lt;&gt;"",AG1705,"")</f>
        <v>0</v>
      </c>
      <c r="AI1705" s="169"/>
      <c r="AJ1705" s="170"/>
    </row>
    <row r="1706" customFormat="false" ht="13" hidden="true" customHeight="false" outlineLevel="0" collapsed="false">
      <c r="A1706" s="0"/>
      <c r="B1706" s="167" t="str">
        <f aca="false">IF(B1605&lt;&gt;"",B1605,"")</f>
        <v/>
      </c>
      <c r="C1706" s="116" t="str">
        <f aca="false">IF(C1605&lt;&gt;"",C1605,"")</f>
        <v/>
      </c>
      <c r="D1706" s="116" t="str">
        <f aca="false">IF(D1605&lt;&gt;"",D1605,"")</f>
        <v/>
      </c>
      <c r="E1706" s="116" t="str">
        <f aca="false">IF(E1605&lt;&gt;"",E1605,"")</f>
        <v/>
      </c>
      <c r="F1706" s="116" t="n">
        <v>17</v>
      </c>
      <c r="G1706" s="168" t="n">
        <f aca="false">G1605</f>
        <v>0</v>
      </c>
      <c r="H1706" s="49" t="n">
        <f aca="false">IF($G1706&lt;&gt;"",G1706,"")</f>
        <v>0</v>
      </c>
      <c r="I1706" s="169"/>
      <c r="J1706" s="170"/>
      <c r="K1706" s="171" t="str">
        <f aca="false">IF($B1706&lt;&gt;"",IF(I1706,(INDEX(P$1627:Q$1630,MATCH(H1706,P$1627:P$1630),2)/I1706)*1000,0),"")</f>
        <v/>
      </c>
      <c r="L1706" s="171" t="str">
        <f aca="false">IF(Q$11&lt;&gt;"",IF($B1706&lt;&gt;"",K1706-J1706,""),"")</f>
        <v/>
      </c>
      <c r="M1706" s="172" t="str">
        <f aca="false">IF(B1706&lt;&gt;"",RANK(L1706,L$1627:L$1726),"")</f>
        <v/>
      </c>
      <c r="N1706" s="172" t="str">
        <f aca="false">IF(B1706&lt;&gt;"",'Classement Général'!BQ90,"")</f>
        <v/>
      </c>
      <c r="O1706" s="172" t="str">
        <f aca="false">IF(B191&lt;&gt;"",'Calculs (M1..M20)'!A93,"")</f>
        <v/>
      </c>
      <c r="P1706" s="0"/>
      <c r="Q1706" s="0"/>
      <c r="R1706" s="0"/>
      <c r="S1706" s="0"/>
      <c r="T1706" s="0"/>
      <c r="U1706" s="0"/>
      <c r="V1706" s="0"/>
      <c r="AH1706" s="49" t="n">
        <f aca="false">IF($G1706&lt;&gt;"",AG1706,"")</f>
        <v>0</v>
      </c>
      <c r="AI1706" s="169"/>
      <c r="AJ1706" s="170"/>
    </row>
    <row r="1707" customFormat="false" ht="13" hidden="true" customHeight="false" outlineLevel="0" collapsed="false">
      <c r="A1707" s="0"/>
      <c r="B1707" s="167" t="str">
        <f aca="false">IF(B1606&lt;&gt;"",B1606,"")</f>
        <v/>
      </c>
      <c r="C1707" s="116" t="str">
        <f aca="false">IF(C1606&lt;&gt;"",C1606,"")</f>
        <v/>
      </c>
      <c r="D1707" s="116" t="str">
        <f aca="false">IF(D1606&lt;&gt;"",D1606,"")</f>
        <v/>
      </c>
      <c r="E1707" s="116" t="str">
        <f aca="false">IF(E1606&lt;&gt;"",E1606,"")</f>
        <v/>
      </c>
      <c r="F1707" s="116" t="n">
        <v>17</v>
      </c>
      <c r="G1707" s="168" t="n">
        <f aca="false">G1606</f>
        <v>0</v>
      </c>
      <c r="H1707" s="49" t="n">
        <f aca="false">IF($G1707&lt;&gt;"",G1707,"")</f>
        <v>0</v>
      </c>
      <c r="I1707" s="169"/>
      <c r="J1707" s="170"/>
      <c r="K1707" s="171" t="str">
        <f aca="false">IF($B1707&lt;&gt;"",IF(I1707,(INDEX(P$1627:Q$1630,MATCH(H1707,P$1627:P$1630),2)/I1707)*1000,0),"")</f>
        <v/>
      </c>
      <c r="L1707" s="171" t="str">
        <f aca="false">IF(Q$11&lt;&gt;"",IF($B1707&lt;&gt;"",K1707-J1707,""),"")</f>
        <v/>
      </c>
      <c r="M1707" s="172" t="str">
        <f aca="false">IF(B1707&lt;&gt;"",RANK(L1707,L$1627:L$1726),"")</f>
        <v/>
      </c>
      <c r="N1707" s="172" t="str">
        <f aca="false">IF(B1707&lt;&gt;"",'Classement Général'!BQ91,"")</f>
        <v/>
      </c>
      <c r="O1707" s="172" t="str">
        <f aca="false">IF(B192&lt;&gt;"",'Calculs (M1..M20)'!A94,"")</f>
        <v/>
      </c>
      <c r="P1707" s="0"/>
      <c r="Q1707" s="0"/>
      <c r="R1707" s="0"/>
      <c r="S1707" s="0"/>
      <c r="T1707" s="0"/>
      <c r="U1707" s="0"/>
      <c r="V1707" s="0"/>
      <c r="AH1707" s="49" t="n">
        <f aca="false">IF($G1707&lt;&gt;"",AG1707,"")</f>
        <v>0</v>
      </c>
      <c r="AI1707" s="169"/>
      <c r="AJ1707" s="170"/>
    </row>
    <row r="1708" customFormat="false" ht="13" hidden="true" customHeight="false" outlineLevel="0" collapsed="false">
      <c r="A1708" s="0"/>
      <c r="B1708" s="167" t="str">
        <f aca="false">IF(B1607&lt;&gt;"",B1607,"")</f>
        <v/>
      </c>
      <c r="C1708" s="116" t="str">
        <f aca="false">IF(C1607&lt;&gt;"",C1607,"")</f>
        <v/>
      </c>
      <c r="D1708" s="116" t="str">
        <f aca="false">IF(D1607&lt;&gt;"",D1607,"")</f>
        <v/>
      </c>
      <c r="E1708" s="116" t="str">
        <f aca="false">IF(E1607&lt;&gt;"",E1607,"")</f>
        <v/>
      </c>
      <c r="F1708" s="116" t="n">
        <v>17</v>
      </c>
      <c r="G1708" s="168" t="n">
        <f aca="false">G1607</f>
        <v>0</v>
      </c>
      <c r="H1708" s="49" t="n">
        <f aca="false">IF($G1708&lt;&gt;"",G1708,"")</f>
        <v>0</v>
      </c>
      <c r="I1708" s="169"/>
      <c r="J1708" s="170"/>
      <c r="K1708" s="171" t="str">
        <f aca="false">IF($B1708&lt;&gt;"",IF(I1708,(INDEX(P$1627:Q$1630,MATCH(H1708,P$1627:P$1630),2)/I1708)*1000,0),"")</f>
        <v/>
      </c>
      <c r="L1708" s="171" t="str">
        <f aca="false">IF(Q$11&lt;&gt;"",IF($B1708&lt;&gt;"",K1708-J1708,""),"")</f>
        <v/>
      </c>
      <c r="M1708" s="172" t="str">
        <f aca="false">IF(B1708&lt;&gt;"",RANK(L1708,L$1627:L$1726),"")</f>
        <v/>
      </c>
      <c r="N1708" s="172" t="str">
        <f aca="false">IF(B1708&lt;&gt;"",'Classement Général'!BQ92,"")</f>
        <v/>
      </c>
      <c r="O1708" s="172" t="str">
        <f aca="false">IF(B193&lt;&gt;"",'Calculs (M1..M20)'!A95,"")</f>
        <v/>
      </c>
      <c r="P1708" s="0"/>
      <c r="Q1708" s="0"/>
      <c r="R1708" s="0"/>
      <c r="S1708" s="0"/>
      <c r="T1708" s="0"/>
      <c r="U1708" s="0"/>
      <c r="V1708" s="0"/>
      <c r="AH1708" s="49" t="n">
        <f aca="false">IF($G1708&lt;&gt;"",AG1708,"")</f>
        <v>0</v>
      </c>
      <c r="AI1708" s="169"/>
      <c r="AJ1708" s="170"/>
    </row>
    <row r="1709" customFormat="false" ht="13" hidden="true" customHeight="false" outlineLevel="0" collapsed="false">
      <c r="A1709" s="0"/>
      <c r="B1709" s="167" t="str">
        <f aca="false">IF(B1608&lt;&gt;"",B1608,"")</f>
        <v/>
      </c>
      <c r="C1709" s="116" t="str">
        <f aca="false">IF(C1608&lt;&gt;"",C1608,"")</f>
        <v/>
      </c>
      <c r="D1709" s="116" t="str">
        <f aca="false">IF(D1608&lt;&gt;"",D1608,"")</f>
        <v/>
      </c>
      <c r="E1709" s="116" t="str">
        <f aca="false">IF(E1608&lt;&gt;"",E1608,"")</f>
        <v/>
      </c>
      <c r="F1709" s="116" t="n">
        <v>17</v>
      </c>
      <c r="G1709" s="168" t="n">
        <f aca="false">G1608</f>
        <v>0</v>
      </c>
      <c r="H1709" s="49" t="n">
        <f aca="false">IF($G1709&lt;&gt;"",G1709,"")</f>
        <v>0</v>
      </c>
      <c r="I1709" s="169"/>
      <c r="J1709" s="170"/>
      <c r="K1709" s="171" t="str">
        <f aca="false">IF($B1709&lt;&gt;"",IF(I1709,(INDEX(P$1627:Q$1630,MATCH(H1709,P$1627:P$1630),2)/I1709)*1000,0),"")</f>
        <v/>
      </c>
      <c r="L1709" s="171" t="str">
        <f aca="false">IF(Q$11&lt;&gt;"",IF($B1709&lt;&gt;"",K1709-J1709,""),"")</f>
        <v/>
      </c>
      <c r="M1709" s="172" t="str">
        <f aca="false">IF(B1709&lt;&gt;"",RANK(L1709,L$1627:L$1726),"")</f>
        <v/>
      </c>
      <c r="N1709" s="172" t="str">
        <f aca="false">IF(B1709&lt;&gt;"",'Classement Général'!BQ93,"")</f>
        <v/>
      </c>
      <c r="O1709" s="172" t="str">
        <f aca="false">IF(B194&lt;&gt;"",'Calculs (M1..M20)'!A96,"")</f>
        <v/>
      </c>
      <c r="P1709" s="0"/>
      <c r="Q1709" s="0"/>
      <c r="R1709" s="0"/>
      <c r="S1709" s="0"/>
      <c r="T1709" s="0"/>
      <c r="U1709" s="0"/>
      <c r="V1709" s="0"/>
      <c r="AH1709" s="49" t="n">
        <f aca="false">IF($G1709&lt;&gt;"",AG1709,"")</f>
        <v>0</v>
      </c>
      <c r="AI1709" s="169"/>
      <c r="AJ1709" s="170"/>
    </row>
    <row r="1710" customFormat="false" ht="13" hidden="true" customHeight="false" outlineLevel="0" collapsed="false">
      <c r="A1710" s="0"/>
      <c r="B1710" s="167" t="str">
        <f aca="false">IF(B1609&lt;&gt;"",B1609,"")</f>
        <v/>
      </c>
      <c r="C1710" s="116" t="str">
        <f aca="false">IF(C1609&lt;&gt;"",C1609,"")</f>
        <v/>
      </c>
      <c r="D1710" s="116" t="str">
        <f aca="false">IF(D1609&lt;&gt;"",D1609,"")</f>
        <v/>
      </c>
      <c r="E1710" s="116" t="str">
        <f aca="false">IF(E1609&lt;&gt;"",E1609,"")</f>
        <v/>
      </c>
      <c r="F1710" s="116" t="n">
        <v>17</v>
      </c>
      <c r="G1710" s="168" t="n">
        <f aca="false">G1609</f>
        <v>0</v>
      </c>
      <c r="H1710" s="49" t="n">
        <f aca="false">IF($G1710&lt;&gt;"",G1710,"")</f>
        <v>0</v>
      </c>
      <c r="I1710" s="169"/>
      <c r="J1710" s="170"/>
      <c r="K1710" s="171" t="str">
        <f aca="false">IF($B1710&lt;&gt;"",IF(I1710,(INDEX(P$1627:Q$1630,MATCH(H1710,P$1627:P$1630),2)/I1710)*1000,0),"")</f>
        <v/>
      </c>
      <c r="L1710" s="171" t="str">
        <f aca="false">IF(Q$11&lt;&gt;"",IF($B1710&lt;&gt;"",K1710-J1710,""),"")</f>
        <v/>
      </c>
      <c r="M1710" s="172" t="str">
        <f aca="false">IF(B1710&lt;&gt;"",RANK(L1710,L$1627:L$1726),"")</f>
        <v/>
      </c>
      <c r="N1710" s="172" t="str">
        <f aca="false">IF(B1710&lt;&gt;"",'Classement Général'!BQ94,"")</f>
        <v/>
      </c>
      <c r="O1710" s="172" t="str">
        <f aca="false">IF(B195&lt;&gt;"",'Calculs (M1..M20)'!A97,"")</f>
        <v/>
      </c>
      <c r="P1710" s="0"/>
      <c r="Q1710" s="0"/>
      <c r="R1710" s="0"/>
      <c r="S1710" s="0"/>
      <c r="T1710" s="0"/>
      <c r="U1710" s="0"/>
      <c r="V1710" s="0"/>
      <c r="AH1710" s="49" t="n">
        <f aca="false">IF($G1710&lt;&gt;"",AG1710,"")</f>
        <v>0</v>
      </c>
      <c r="AI1710" s="169"/>
      <c r="AJ1710" s="170"/>
    </row>
    <row r="1711" customFormat="false" ht="13" hidden="true" customHeight="false" outlineLevel="0" collapsed="false">
      <c r="A1711" s="0"/>
      <c r="B1711" s="167" t="str">
        <f aca="false">IF(B1610&lt;&gt;"",B1610,"")</f>
        <v/>
      </c>
      <c r="C1711" s="116" t="str">
        <f aca="false">IF(C1610&lt;&gt;"",C1610,"")</f>
        <v/>
      </c>
      <c r="D1711" s="116" t="str">
        <f aca="false">IF(D1610&lt;&gt;"",D1610,"")</f>
        <v/>
      </c>
      <c r="E1711" s="116" t="str">
        <f aca="false">IF(E1610&lt;&gt;"",E1610,"")</f>
        <v/>
      </c>
      <c r="F1711" s="116" t="n">
        <v>17</v>
      </c>
      <c r="G1711" s="168" t="n">
        <f aca="false">G1610</f>
        <v>0</v>
      </c>
      <c r="H1711" s="49" t="n">
        <f aca="false">IF($G1711&lt;&gt;"",G1711,"")</f>
        <v>0</v>
      </c>
      <c r="I1711" s="169"/>
      <c r="J1711" s="170"/>
      <c r="K1711" s="171" t="str">
        <f aca="false">IF($B1711&lt;&gt;"",IF(I1711,(INDEX(P$1627:Q$1630,MATCH(H1711,P$1627:P$1630),2)/I1711)*1000,0),"")</f>
        <v/>
      </c>
      <c r="L1711" s="171" t="str">
        <f aca="false">IF(Q$11&lt;&gt;"",IF($B1711&lt;&gt;"",K1711-J1711,""),"")</f>
        <v/>
      </c>
      <c r="M1711" s="172" t="str">
        <f aca="false">IF(B1711&lt;&gt;"",RANK(L1711,L$1627:L$1726),"")</f>
        <v/>
      </c>
      <c r="N1711" s="172" t="str">
        <f aca="false">IF(B1711&lt;&gt;"",'Classement Général'!BQ95,"")</f>
        <v/>
      </c>
      <c r="O1711" s="172" t="str">
        <f aca="false">IF(B196&lt;&gt;"",'Calculs (M1..M20)'!A98,"")</f>
        <v/>
      </c>
      <c r="P1711" s="0"/>
      <c r="Q1711" s="0"/>
      <c r="R1711" s="0"/>
      <c r="S1711" s="0"/>
      <c r="T1711" s="0"/>
      <c r="U1711" s="0"/>
      <c r="V1711" s="0"/>
      <c r="AH1711" s="49" t="n">
        <f aca="false">IF($G1711&lt;&gt;"",AG1711,"")</f>
        <v>0</v>
      </c>
      <c r="AI1711" s="169"/>
      <c r="AJ1711" s="170"/>
    </row>
    <row r="1712" customFormat="false" ht="13" hidden="true" customHeight="false" outlineLevel="0" collapsed="false">
      <c r="A1712" s="0"/>
      <c r="B1712" s="167" t="str">
        <f aca="false">IF(B1611&lt;&gt;"",B1611,"")</f>
        <v/>
      </c>
      <c r="C1712" s="116" t="str">
        <f aca="false">IF(C1611&lt;&gt;"",C1611,"")</f>
        <v/>
      </c>
      <c r="D1712" s="116" t="str">
        <f aca="false">IF(D1611&lt;&gt;"",D1611,"")</f>
        <v/>
      </c>
      <c r="E1712" s="116" t="str">
        <f aca="false">IF(E1611&lt;&gt;"",E1611,"")</f>
        <v/>
      </c>
      <c r="F1712" s="116" t="n">
        <v>17</v>
      </c>
      <c r="G1712" s="168" t="n">
        <f aca="false">G1611</f>
        <v>0</v>
      </c>
      <c r="H1712" s="49" t="n">
        <f aca="false">IF($G1712&lt;&gt;"",G1712,"")</f>
        <v>0</v>
      </c>
      <c r="I1712" s="169"/>
      <c r="J1712" s="170"/>
      <c r="K1712" s="171" t="str">
        <f aca="false">IF($B1712&lt;&gt;"",IF(I1712,(INDEX(P$1627:Q$1630,MATCH(H1712,P$1627:P$1630),2)/I1712)*1000,0),"")</f>
        <v/>
      </c>
      <c r="L1712" s="171" t="str">
        <f aca="false">IF(Q$11&lt;&gt;"",IF($B1712&lt;&gt;"",K1712-J1712,""),"")</f>
        <v/>
      </c>
      <c r="M1712" s="172" t="str">
        <f aca="false">IF(B1712&lt;&gt;"",RANK(L1712,L$1627:L$1726),"")</f>
        <v/>
      </c>
      <c r="N1712" s="172" t="str">
        <f aca="false">IF(B1712&lt;&gt;"",'Classement Général'!BQ96,"")</f>
        <v/>
      </c>
      <c r="O1712" s="172" t="str">
        <f aca="false">IF(B197&lt;&gt;"",'Calculs (M1..M20)'!A99,"")</f>
        <v/>
      </c>
      <c r="P1712" s="0"/>
      <c r="Q1712" s="0"/>
      <c r="R1712" s="0"/>
      <c r="S1712" s="0"/>
      <c r="T1712" s="0"/>
      <c r="U1712" s="0"/>
      <c r="V1712" s="0"/>
      <c r="AH1712" s="49" t="n">
        <f aca="false">IF($G1712&lt;&gt;"",AG1712,"")</f>
        <v>0</v>
      </c>
      <c r="AI1712" s="169"/>
      <c r="AJ1712" s="170"/>
    </row>
    <row r="1713" customFormat="false" ht="13" hidden="true" customHeight="false" outlineLevel="0" collapsed="false">
      <c r="A1713" s="0"/>
      <c r="B1713" s="167" t="str">
        <f aca="false">IF(B1612&lt;&gt;"",B1612,"")</f>
        <v/>
      </c>
      <c r="C1713" s="116" t="str">
        <f aca="false">IF(C1612&lt;&gt;"",C1612,"")</f>
        <v/>
      </c>
      <c r="D1713" s="116" t="str">
        <f aca="false">IF(D1612&lt;&gt;"",D1612,"")</f>
        <v/>
      </c>
      <c r="E1713" s="116" t="str">
        <f aca="false">IF(E1612&lt;&gt;"",E1612,"")</f>
        <v/>
      </c>
      <c r="F1713" s="116" t="n">
        <v>17</v>
      </c>
      <c r="G1713" s="168" t="n">
        <f aca="false">G1612</f>
        <v>0</v>
      </c>
      <c r="H1713" s="49" t="n">
        <f aca="false">IF($G1713&lt;&gt;"",G1713,"")</f>
        <v>0</v>
      </c>
      <c r="I1713" s="169"/>
      <c r="J1713" s="170"/>
      <c r="K1713" s="171" t="str">
        <f aca="false">IF($B1713&lt;&gt;"",IF(I1713,(INDEX(P$1627:Q$1630,MATCH(H1713,P$1627:P$1630),2)/I1713)*1000,0),"")</f>
        <v/>
      </c>
      <c r="L1713" s="171" t="str">
        <f aca="false">IF(Q$11&lt;&gt;"",IF($B1713&lt;&gt;"",K1713-J1713,""),"")</f>
        <v/>
      </c>
      <c r="M1713" s="172" t="str">
        <f aca="false">IF(B1713&lt;&gt;"",RANK(L1713,L$1627:L$1726),"")</f>
        <v/>
      </c>
      <c r="N1713" s="172" t="str">
        <f aca="false">IF(B1713&lt;&gt;"",'Classement Général'!BQ97,"")</f>
        <v/>
      </c>
      <c r="O1713" s="172" t="str">
        <f aca="false">IF(B198&lt;&gt;"",'Calculs (M1..M20)'!A100,"")</f>
        <v/>
      </c>
      <c r="P1713" s="0"/>
      <c r="Q1713" s="0"/>
      <c r="R1713" s="0"/>
      <c r="S1713" s="0"/>
      <c r="T1713" s="0"/>
      <c r="U1713" s="0"/>
      <c r="V1713" s="0"/>
      <c r="AH1713" s="49" t="n">
        <f aca="false">IF($G1713&lt;&gt;"",AG1713,"")</f>
        <v>0</v>
      </c>
      <c r="AI1713" s="169"/>
      <c r="AJ1713" s="170"/>
    </row>
    <row r="1714" customFormat="false" ht="13" hidden="true" customHeight="false" outlineLevel="0" collapsed="false">
      <c r="A1714" s="0"/>
      <c r="B1714" s="167" t="str">
        <f aca="false">IF(B1613&lt;&gt;"",B1613,"")</f>
        <v/>
      </c>
      <c r="C1714" s="116" t="str">
        <f aca="false">IF(C1613&lt;&gt;"",C1613,"")</f>
        <v/>
      </c>
      <c r="D1714" s="116" t="str">
        <f aca="false">IF(D1613&lt;&gt;"",D1613,"")</f>
        <v/>
      </c>
      <c r="E1714" s="116" t="str">
        <f aca="false">IF(E1613&lt;&gt;"",E1613,"")</f>
        <v/>
      </c>
      <c r="F1714" s="116" t="n">
        <v>17</v>
      </c>
      <c r="G1714" s="168" t="n">
        <f aca="false">G1613</f>
        <v>0</v>
      </c>
      <c r="H1714" s="49" t="n">
        <f aca="false">IF($G1714&lt;&gt;"",G1714,"")</f>
        <v>0</v>
      </c>
      <c r="I1714" s="169"/>
      <c r="J1714" s="170"/>
      <c r="K1714" s="171" t="str">
        <f aca="false">IF($B1714&lt;&gt;"",IF(I1714,(INDEX(P$1627:Q$1630,MATCH(H1714,P$1627:P$1630),2)/I1714)*1000,0),"")</f>
        <v/>
      </c>
      <c r="L1714" s="171" t="str">
        <f aca="false">IF(Q$11&lt;&gt;"",IF($B1714&lt;&gt;"",K1714-J1714,""),"")</f>
        <v/>
      </c>
      <c r="M1714" s="172" t="str">
        <f aca="false">IF(B1714&lt;&gt;"",RANK(L1714,L$1627:L$1726),"")</f>
        <v/>
      </c>
      <c r="N1714" s="172" t="str">
        <f aca="false">IF(B1714&lt;&gt;"",'Classement Général'!BQ98,"")</f>
        <v/>
      </c>
      <c r="O1714" s="172" t="str">
        <f aca="false">IF(B199&lt;&gt;"",'Calculs (M1..M20)'!A101,"")</f>
        <v/>
      </c>
      <c r="P1714" s="0"/>
      <c r="Q1714" s="0"/>
      <c r="R1714" s="0"/>
      <c r="S1714" s="0"/>
      <c r="T1714" s="0"/>
      <c r="U1714" s="0"/>
      <c r="V1714" s="0"/>
      <c r="AH1714" s="49" t="n">
        <f aca="false">IF($G1714&lt;&gt;"",AG1714,"")</f>
        <v>0</v>
      </c>
      <c r="AI1714" s="169"/>
      <c r="AJ1714" s="170"/>
    </row>
    <row r="1715" customFormat="false" ht="13" hidden="true" customHeight="false" outlineLevel="0" collapsed="false">
      <c r="A1715" s="0"/>
      <c r="B1715" s="167" t="str">
        <f aca="false">IF(B1614&lt;&gt;"",B1614,"")</f>
        <v/>
      </c>
      <c r="C1715" s="116" t="str">
        <f aca="false">IF(C1614&lt;&gt;"",C1614,"")</f>
        <v/>
      </c>
      <c r="D1715" s="116" t="str">
        <f aca="false">IF(D1614&lt;&gt;"",D1614,"")</f>
        <v/>
      </c>
      <c r="E1715" s="116" t="str">
        <f aca="false">IF(E1614&lt;&gt;"",E1614,"")</f>
        <v/>
      </c>
      <c r="F1715" s="116" t="n">
        <v>17</v>
      </c>
      <c r="G1715" s="168" t="n">
        <f aca="false">G1614</f>
        <v>0</v>
      </c>
      <c r="H1715" s="49" t="n">
        <f aca="false">IF($G1715&lt;&gt;"",G1715,"")</f>
        <v>0</v>
      </c>
      <c r="I1715" s="169"/>
      <c r="J1715" s="170"/>
      <c r="K1715" s="171" t="str">
        <f aca="false">IF($B1715&lt;&gt;"",IF(I1715,(INDEX(P$1627:Q$1630,MATCH(H1715,P$1627:P$1630),2)/I1715)*1000,0),"")</f>
        <v/>
      </c>
      <c r="L1715" s="171" t="str">
        <f aca="false">IF(Q$11&lt;&gt;"",IF($B1715&lt;&gt;"",K1715-J1715,""),"")</f>
        <v/>
      </c>
      <c r="M1715" s="172" t="str">
        <f aca="false">IF(B1715&lt;&gt;"",RANK(L1715,L$1627:L$1726),"")</f>
        <v/>
      </c>
      <c r="N1715" s="172" t="str">
        <f aca="false">IF(B1715&lt;&gt;"",'Classement Général'!BQ99,"")</f>
        <v/>
      </c>
      <c r="O1715" s="172" t="str">
        <f aca="false">IF(B200&lt;&gt;"",'Calculs (M1..M20)'!A102,"")</f>
        <v/>
      </c>
      <c r="P1715" s="0"/>
      <c r="Q1715" s="0"/>
      <c r="R1715" s="0"/>
      <c r="S1715" s="0"/>
      <c r="T1715" s="0"/>
      <c r="U1715" s="0"/>
      <c r="V1715" s="0"/>
      <c r="AH1715" s="49" t="n">
        <f aca="false">IF($G1715&lt;&gt;"",AG1715,"")</f>
        <v>0</v>
      </c>
      <c r="AI1715" s="169"/>
      <c r="AJ1715" s="170"/>
    </row>
    <row r="1716" customFormat="false" ht="13" hidden="true" customHeight="false" outlineLevel="0" collapsed="false">
      <c r="A1716" s="0"/>
      <c r="B1716" s="167" t="str">
        <f aca="false">IF(B1615&lt;&gt;"",B1615,"")</f>
        <v/>
      </c>
      <c r="C1716" s="116" t="str">
        <f aca="false">IF(C1615&lt;&gt;"",C1615,"")</f>
        <v/>
      </c>
      <c r="D1716" s="116" t="str">
        <f aca="false">IF(D1615&lt;&gt;"",D1615,"")</f>
        <v/>
      </c>
      <c r="E1716" s="116" t="str">
        <f aca="false">IF(E1615&lt;&gt;"",E1615,"")</f>
        <v/>
      </c>
      <c r="F1716" s="116" t="n">
        <v>17</v>
      </c>
      <c r="G1716" s="168" t="n">
        <f aca="false">G1615</f>
        <v>0</v>
      </c>
      <c r="H1716" s="49" t="n">
        <f aca="false">IF($G1716&lt;&gt;"",G1716,"")</f>
        <v>0</v>
      </c>
      <c r="I1716" s="169"/>
      <c r="J1716" s="170"/>
      <c r="K1716" s="171" t="str">
        <f aca="false">IF($B1716&lt;&gt;"",IF(I1716,(INDEX(P$1627:Q$1630,MATCH(H1716,P$1627:P$1630),2)/I1716)*1000,0),"")</f>
        <v/>
      </c>
      <c r="L1716" s="171" t="str">
        <f aca="false">IF(Q$11&lt;&gt;"",IF($B1716&lt;&gt;"",K1716-J1716,""),"")</f>
        <v/>
      </c>
      <c r="M1716" s="172" t="str">
        <f aca="false">IF(B1716&lt;&gt;"",RANK(L1716,L$1627:L$1726),"")</f>
        <v/>
      </c>
      <c r="N1716" s="172" t="str">
        <f aca="false">IF(B1716&lt;&gt;"",'Classement Général'!BQ100,"")</f>
        <v/>
      </c>
      <c r="O1716" s="172" t="str">
        <f aca="false">IF(B201&lt;&gt;"",'Calculs (M1..M20)'!A103,"")</f>
        <v/>
      </c>
      <c r="P1716" s="0"/>
      <c r="Q1716" s="0"/>
      <c r="R1716" s="0"/>
      <c r="S1716" s="0"/>
      <c r="T1716" s="0"/>
      <c r="U1716" s="0"/>
      <c r="V1716" s="0"/>
      <c r="AH1716" s="49" t="n">
        <f aca="false">IF($G1716&lt;&gt;"",AG1716,"")</f>
        <v>0</v>
      </c>
      <c r="AI1716" s="169"/>
      <c r="AJ1716" s="170"/>
    </row>
    <row r="1717" customFormat="false" ht="13" hidden="true" customHeight="false" outlineLevel="0" collapsed="false">
      <c r="A1717" s="0"/>
      <c r="B1717" s="167" t="str">
        <f aca="false">IF(B1616&lt;&gt;"",B1616,"")</f>
        <v/>
      </c>
      <c r="C1717" s="116" t="str">
        <f aca="false">IF(C1616&lt;&gt;"",C1616,"")</f>
        <v/>
      </c>
      <c r="D1717" s="116" t="str">
        <f aca="false">IF(D1616&lt;&gt;"",D1616,"")</f>
        <v/>
      </c>
      <c r="E1717" s="116" t="str">
        <f aca="false">IF(E1616&lt;&gt;"",E1616,"")</f>
        <v/>
      </c>
      <c r="F1717" s="116" t="n">
        <v>17</v>
      </c>
      <c r="G1717" s="168" t="n">
        <f aca="false">G1616</f>
        <v>0</v>
      </c>
      <c r="H1717" s="49" t="n">
        <f aca="false">IF($G1717&lt;&gt;"",G1717,"")</f>
        <v>0</v>
      </c>
      <c r="I1717" s="169"/>
      <c r="J1717" s="170"/>
      <c r="K1717" s="171" t="str">
        <f aca="false">IF($B1717&lt;&gt;"",IF(I1717,(INDEX(P$1627:Q$1630,MATCH(H1717,P$1627:P$1630),2)/I1717)*1000,0),"")</f>
        <v/>
      </c>
      <c r="L1717" s="171" t="str">
        <f aca="false">IF(Q$11&lt;&gt;"",IF($B1717&lt;&gt;"",K1717-J1717,""),"")</f>
        <v/>
      </c>
      <c r="M1717" s="172" t="str">
        <f aca="false">IF(B1717&lt;&gt;"",RANK(L1717,L$1627:L$1726),"")</f>
        <v/>
      </c>
      <c r="N1717" s="172" t="str">
        <f aca="false">IF(B1717&lt;&gt;"",'Classement Général'!BQ101,"")</f>
        <v/>
      </c>
      <c r="O1717" s="172" t="str">
        <f aca="false">IF(B202&lt;&gt;"",'Calculs (M1..M20)'!A104,"")</f>
        <v/>
      </c>
      <c r="P1717" s="0"/>
      <c r="Q1717" s="0"/>
      <c r="R1717" s="0"/>
      <c r="S1717" s="0"/>
      <c r="T1717" s="0"/>
      <c r="U1717" s="0"/>
      <c r="V1717" s="0"/>
      <c r="AH1717" s="49" t="n">
        <f aca="false">IF($G1717&lt;&gt;"",AG1717,"")</f>
        <v>0</v>
      </c>
      <c r="AI1717" s="169"/>
      <c r="AJ1717" s="170"/>
    </row>
    <row r="1718" customFormat="false" ht="13" hidden="true" customHeight="false" outlineLevel="0" collapsed="false">
      <c r="A1718" s="0"/>
      <c r="B1718" s="167" t="str">
        <f aca="false">IF(B1617&lt;&gt;"",B1617,"")</f>
        <v/>
      </c>
      <c r="C1718" s="116" t="str">
        <f aca="false">IF(C1617&lt;&gt;"",C1617,"")</f>
        <v/>
      </c>
      <c r="D1718" s="116" t="str">
        <f aca="false">IF(D1617&lt;&gt;"",D1617,"")</f>
        <v/>
      </c>
      <c r="E1718" s="116" t="str">
        <f aca="false">IF(E1617&lt;&gt;"",E1617,"")</f>
        <v/>
      </c>
      <c r="F1718" s="116" t="n">
        <v>17</v>
      </c>
      <c r="G1718" s="168" t="n">
        <f aca="false">G1617</f>
        <v>0</v>
      </c>
      <c r="H1718" s="49" t="n">
        <f aca="false">IF($G1718&lt;&gt;"",G1718,"")</f>
        <v>0</v>
      </c>
      <c r="I1718" s="169"/>
      <c r="J1718" s="170"/>
      <c r="K1718" s="171" t="str">
        <f aca="false">IF($B1718&lt;&gt;"",IF(I1718,(INDEX(P$1627:Q$1630,MATCH(H1718,P$1627:P$1630),2)/I1718)*1000,0),"")</f>
        <v/>
      </c>
      <c r="L1718" s="171" t="str">
        <f aca="false">IF(Q$11&lt;&gt;"",IF($B1718&lt;&gt;"",K1718-J1718,""),"")</f>
        <v/>
      </c>
      <c r="M1718" s="172" t="str">
        <f aca="false">IF(B1718&lt;&gt;"",RANK(L1718,L$1627:L$1726),"")</f>
        <v/>
      </c>
      <c r="N1718" s="172" t="str">
        <f aca="false">IF(B1718&lt;&gt;"",'Classement Général'!BQ102,"")</f>
        <v/>
      </c>
      <c r="O1718" s="172" t="str">
        <f aca="false">IF(B203&lt;&gt;"",'Calculs (M1..M20)'!A105,"")</f>
        <v/>
      </c>
      <c r="P1718" s="0"/>
      <c r="Q1718" s="0"/>
      <c r="R1718" s="0"/>
      <c r="S1718" s="0"/>
      <c r="T1718" s="0"/>
      <c r="U1718" s="0"/>
      <c r="V1718" s="0"/>
      <c r="AH1718" s="49" t="n">
        <f aca="false">IF($G1718&lt;&gt;"",AG1718,"")</f>
        <v>0</v>
      </c>
      <c r="AI1718" s="169"/>
      <c r="AJ1718" s="170"/>
    </row>
    <row r="1719" customFormat="false" ht="13" hidden="true" customHeight="false" outlineLevel="0" collapsed="false">
      <c r="A1719" s="0"/>
      <c r="B1719" s="167" t="str">
        <f aca="false">IF(B1618&lt;&gt;"",B1618,"")</f>
        <v/>
      </c>
      <c r="C1719" s="116" t="str">
        <f aca="false">IF(C1618&lt;&gt;"",C1618,"")</f>
        <v/>
      </c>
      <c r="D1719" s="116" t="str">
        <f aca="false">IF(D1618&lt;&gt;"",D1618,"")</f>
        <v/>
      </c>
      <c r="E1719" s="116" t="str">
        <f aca="false">IF(E1618&lt;&gt;"",E1618,"")</f>
        <v/>
      </c>
      <c r="F1719" s="116" t="n">
        <v>17</v>
      </c>
      <c r="G1719" s="168" t="n">
        <f aca="false">G1618</f>
        <v>0</v>
      </c>
      <c r="H1719" s="49" t="n">
        <f aca="false">IF($G1719&lt;&gt;"",G1719,"")</f>
        <v>0</v>
      </c>
      <c r="I1719" s="169"/>
      <c r="J1719" s="170"/>
      <c r="K1719" s="171" t="str">
        <f aca="false">IF($B1719&lt;&gt;"",IF(I1719,(INDEX(P$1627:Q$1630,MATCH(H1719,P$1627:P$1630),2)/I1719)*1000,0),"")</f>
        <v/>
      </c>
      <c r="L1719" s="171" t="str">
        <f aca="false">IF(Q$11&lt;&gt;"",IF($B1719&lt;&gt;"",K1719-J1719,""),"")</f>
        <v/>
      </c>
      <c r="M1719" s="172" t="str">
        <f aca="false">IF(B1719&lt;&gt;"",RANK(L1719,L$1627:L$1726),"")</f>
        <v/>
      </c>
      <c r="N1719" s="172" t="str">
        <f aca="false">IF(B1719&lt;&gt;"",'Classement Général'!BQ103,"")</f>
        <v/>
      </c>
      <c r="O1719" s="172" t="str">
        <f aca="false">IF(B204&lt;&gt;"",'Calculs (M1..M20)'!A106,"")</f>
        <v/>
      </c>
      <c r="P1719" s="0"/>
      <c r="Q1719" s="0"/>
      <c r="R1719" s="0"/>
      <c r="S1719" s="0"/>
      <c r="T1719" s="0"/>
      <c r="U1719" s="0"/>
      <c r="V1719" s="0"/>
      <c r="AH1719" s="49" t="n">
        <f aca="false">IF($G1719&lt;&gt;"",AG1719,"")</f>
        <v>0</v>
      </c>
      <c r="AI1719" s="169"/>
      <c r="AJ1719" s="170"/>
    </row>
    <row r="1720" customFormat="false" ht="13" hidden="true" customHeight="false" outlineLevel="0" collapsed="false">
      <c r="A1720" s="0"/>
      <c r="B1720" s="167" t="str">
        <f aca="false">IF(B1619&lt;&gt;"",B1619,"")</f>
        <v/>
      </c>
      <c r="C1720" s="116" t="str">
        <f aca="false">IF(C1619&lt;&gt;"",C1619,"")</f>
        <v/>
      </c>
      <c r="D1720" s="116" t="str">
        <f aca="false">IF(D1619&lt;&gt;"",D1619,"")</f>
        <v/>
      </c>
      <c r="E1720" s="116" t="str">
        <f aca="false">IF(E1619&lt;&gt;"",E1619,"")</f>
        <v/>
      </c>
      <c r="F1720" s="116" t="n">
        <v>17</v>
      </c>
      <c r="G1720" s="168" t="n">
        <f aca="false">G1619</f>
        <v>0</v>
      </c>
      <c r="H1720" s="49" t="n">
        <f aca="false">IF($G1720&lt;&gt;"",G1720,"")</f>
        <v>0</v>
      </c>
      <c r="I1720" s="169"/>
      <c r="J1720" s="170"/>
      <c r="K1720" s="171" t="str">
        <f aca="false">IF($B1720&lt;&gt;"",IF(I1720,(INDEX(P$1627:Q$1630,MATCH(H1720,P$1627:P$1630),2)/I1720)*1000,0),"")</f>
        <v/>
      </c>
      <c r="L1720" s="171" t="str">
        <f aca="false">IF(Q$11&lt;&gt;"",IF($B1720&lt;&gt;"",K1720-J1720,""),"")</f>
        <v/>
      </c>
      <c r="M1720" s="172" t="str">
        <f aca="false">IF(B1720&lt;&gt;"",RANK(L1720,L$1627:L$1726),"")</f>
        <v/>
      </c>
      <c r="N1720" s="172" t="str">
        <f aca="false">IF(B1720&lt;&gt;"",'Classement Général'!BQ104,"")</f>
        <v/>
      </c>
      <c r="O1720" s="172" t="str">
        <f aca="false">IF(B205&lt;&gt;"",'Calculs (M1..M20)'!A107,"")</f>
        <v/>
      </c>
      <c r="P1720" s="0"/>
      <c r="Q1720" s="0"/>
      <c r="R1720" s="0"/>
      <c r="S1720" s="0"/>
      <c r="T1720" s="0"/>
      <c r="U1720" s="0"/>
      <c r="V1720" s="0"/>
      <c r="AH1720" s="49" t="n">
        <f aca="false">IF($G1720&lt;&gt;"",AG1720,"")</f>
        <v>0</v>
      </c>
      <c r="AI1720" s="169"/>
      <c r="AJ1720" s="170"/>
    </row>
    <row r="1721" customFormat="false" ht="13" hidden="true" customHeight="false" outlineLevel="0" collapsed="false">
      <c r="A1721" s="0"/>
      <c r="B1721" s="167" t="str">
        <f aca="false">IF(B1620&lt;&gt;"",B1620,"")</f>
        <v/>
      </c>
      <c r="C1721" s="116" t="str">
        <f aca="false">IF(C1620&lt;&gt;"",C1620,"")</f>
        <v/>
      </c>
      <c r="D1721" s="116" t="str">
        <f aca="false">IF(D1620&lt;&gt;"",D1620,"")</f>
        <v/>
      </c>
      <c r="E1721" s="116" t="str">
        <f aca="false">IF(E1620&lt;&gt;"",E1620,"")</f>
        <v/>
      </c>
      <c r="F1721" s="116" t="n">
        <v>17</v>
      </c>
      <c r="G1721" s="168" t="n">
        <f aca="false">G1620</f>
        <v>0</v>
      </c>
      <c r="H1721" s="49" t="n">
        <f aca="false">IF($G1721&lt;&gt;"",G1721,"")</f>
        <v>0</v>
      </c>
      <c r="I1721" s="169"/>
      <c r="J1721" s="170"/>
      <c r="K1721" s="171" t="str">
        <f aca="false">IF($B1721&lt;&gt;"",IF(I1721,(INDEX(P$1627:Q$1630,MATCH(H1721,P$1627:P$1630),2)/I1721)*1000,0),"")</f>
        <v/>
      </c>
      <c r="L1721" s="171" t="str">
        <f aca="false">IF(Q$11&lt;&gt;"",IF($B1721&lt;&gt;"",K1721-J1721,""),"")</f>
        <v/>
      </c>
      <c r="M1721" s="172" t="str">
        <f aca="false">IF(B1721&lt;&gt;"",RANK(L1721,L$1627:L$1726),"")</f>
        <v/>
      </c>
      <c r="N1721" s="172" t="str">
        <f aca="false">IF(B1721&lt;&gt;"",'Classement Général'!BQ105,"")</f>
        <v/>
      </c>
      <c r="O1721" s="172" t="str">
        <f aca="false">IF(B206&lt;&gt;"",'Calculs (M1..M20)'!A108,"")</f>
        <v/>
      </c>
      <c r="P1721" s="0"/>
      <c r="Q1721" s="0"/>
      <c r="R1721" s="0"/>
      <c r="S1721" s="0"/>
      <c r="T1721" s="0"/>
      <c r="U1721" s="0"/>
      <c r="V1721" s="0"/>
      <c r="AH1721" s="49" t="n">
        <f aca="false">IF($G1721&lt;&gt;"",AG1721,"")</f>
        <v>0</v>
      </c>
      <c r="AI1721" s="169"/>
      <c r="AJ1721" s="170"/>
    </row>
    <row r="1722" customFormat="false" ht="13" hidden="true" customHeight="false" outlineLevel="0" collapsed="false">
      <c r="A1722" s="0"/>
      <c r="B1722" s="167" t="str">
        <f aca="false">IF(B1621&lt;&gt;"",B1621,"")</f>
        <v/>
      </c>
      <c r="C1722" s="116" t="str">
        <f aca="false">IF(C1621&lt;&gt;"",C1621,"")</f>
        <v/>
      </c>
      <c r="D1722" s="116" t="str">
        <f aca="false">IF(D1621&lt;&gt;"",D1621,"")</f>
        <v/>
      </c>
      <c r="E1722" s="116" t="str">
        <f aca="false">IF(E1621&lt;&gt;"",E1621,"")</f>
        <v/>
      </c>
      <c r="F1722" s="116" t="n">
        <v>17</v>
      </c>
      <c r="G1722" s="168" t="n">
        <f aca="false">G1621</f>
        <v>0</v>
      </c>
      <c r="H1722" s="49" t="n">
        <f aca="false">IF($G1722&lt;&gt;"",G1722,"")</f>
        <v>0</v>
      </c>
      <c r="I1722" s="169"/>
      <c r="J1722" s="170"/>
      <c r="K1722" s="171" t="str">
        <f aca="false">IF($B1722&lt;&gt;"",IF(I1722,(INDEX(P$1627:Q$1630,MATCH(H1722,P$1627:P$1630),2)/I1722)*1000,0),"")</f>
        <v/>
      </c>
      <c r="L1722" s="171" t="str">
        <f aca="false">IF(Q$11&lt;&gt;"",IF($B1722&lt;&gt;"",K1722-J1722,""),"")</f>
        <v/>
      </c>
      <c r="M1722" s="172" t="str">
        <f aca="false">IF(B1722&lt;&gt;"",RANK(L1722,L$1627:L$1726),"")</f>
        <v/>
      </c>
      <c r="N1722" s="172" t="str">
        <f aca="false">IF(B1722&lt;&gt;"",'Classement Général'!BQ106,"")</f>
        <v/>
      </c>
      <c r="O1722" s="172" t="str">
        <f aca="false">IF(B207&lt;&gt;"",'Calculs (M1..M20)'!A109,"")</f>
        <v/>
      </c>
      <c r="P1722" s="0"/>
      <c r="Q1722" s="0"/>
      <c r="R1722" s="0"/>
      <c r="S1722" s="0"/>
      <c r="T1722" s="0"/>
      <c r="U1722" s="0"/>
      <c r="V1722" s="0"/>
      <c r="AH1722" s="49" t="n">
        <f aca="false">IF($G1722&lt;&gt;"",AG1722,"")</f>
        <v>0</v>
      </c>
      <c r="AI1722" s="169"/>
      <c r="AJ1722" s="170"/>
    </row>
    <row r="1723" customFormat="false" ht="13" hidden="true" customHeight="false" outlineLevel="0" collapsed="false">
      <c r="A1723" s="0"/>
      <c r="B1723" s="167" t="str">
        <f aca="false">IF(B1622&lt;&gt;"",B1622,"")</f>
        <v/>
      </c>
      <c r="C1723" s="116" t="str">
        <f aca="false">IF(C1622&lt;&gt;"",C1622,"")</f>
        <v/>
      </c>
      <c r="D1723" s="116" t="str">
        <f aca="false">IF(D1622&lt;&gt;"",D1622,"")</f>
        <v/>
      </c>
      <c r="E1723" s="116" t="str">
        <f aca="false">IF(E1622&lt;&gt;"",E1622,"")</f>
        <v/>
      </c>
      <c r="F1723" s="116" t="n">
        <v>17</v>
      </c>
      <c r="G1723" s="168" t="n">
        <f aca="false">G1622</f>
        <v>0</v>
      </c>
      <c r="H1723" s="49" t="n">
        <f aca="false">IF($G1723&lt;&gt;"",G1723,"")</f>
        <v>0</v>
      </c>
      <c r="I1723" s="169"/>
      <c r="J1723" s="170"/>
      <c r="K1723" s="171" t="str">
        <f aca="false">IF($B1723&lt;&gt;"",IF(I1723,(INDEX(P$1627:Q$1630,MATCH(H1723,P$1627:P$1630),2)/I1723)*1000,0),"")</f>
        <v/>
      </c>
      <c r="L1723" s="171" t="str">
        <f aca="false">IF(Q$11&lt;&gt;"",IF($B1723&lt;&gt;"",K1723-J1723,""),"")</f>
        <v/>
      </c>
      <c r="M1723" s="172" t="str">
        <f aca="false">IF(B1723&lt;&gt;"",RANK(L1723,L$1627:L$1726),"")</f>
        <v/>
      </c>
      <c r="N1723" s="172" t="str">
        <f aca="false">IF(B1723&lt;&gt;"",'Classement Général'!BQ107,"")</f>
        <v/>
      </c>
      <c r="O1723" s="172" t="str">
        <f aca="false">IF(B208&lt;&gt;"",'Calculs (M1..M20)'!A110,"")</f>
        <v/>
      </c>
      <c r="P1723" s="0"/>
      <c r="Q1723" s="0"/>
      <c r="R1723" s="0"/>
      <c r="S1723" s="0"/>
      <c r="T1723" s="0"/>
      <c r="U1723" s="0"/>
      <c r="V1723" s="0"/>
      <c r="AH1723" s="49" t="n">
        <f aca="false">IF($G1723&lt;&gt;"",AG1723,"")</f>
        <v>0</v>
      </c>
      <c r="AI1723" s="169"/>
      <c r="AJ1723" s="170"/>
    </row>
    <row r="1724" customFormat="false" ht="13" hidden="true" customHeight="false" outlineLevel="0" collapsed="false">
      <c r="A1724" s="0"/>
      <c r="B1724" s="167" t="str">
        <f aca="false">IF(B1623&lt;&gt;"",B1623,"")</f>
        <v/>
      </c>
      <c r="C1724" s="116" t="str">
        <f aca="false">IF(C1623&lt;&gt;"",C1623,"")</f>
        <v/>
      </c>
      <c r="D1724" s="116" t="str">
        <f aca="false">IF(D1623&lt;&gt;"",D1623,"")</f>
        <v/>
      </c>
      <c r="E1724" s="116" t="str">
        <f aca="false">IF(E1623&lt;&gt;"",E1623,"")</f>
        <v/>
      </c>
      <c r="F1724" s="116" t="n">
        <v>17</v>
      </c>
      <c r="G1724" s="168" t="n">
        <f aca="false">G1623</f>
        <v>0</v>
      </c>
      <c r="H1724" s="49" t="n">
        <f aca="false">IF($G1724&lt;&gt;"",G1724,"")</f>
        <v>0</v>
      </c>
      <c r="I1724" s="169"/>
      <c r="J1724" s="170"/>
      <c r="K1724" s="171" t="str">
        <f aca="false">IF($B1724&lt;&gt;"",IF(I1724,(INDEX(P$1627:Q$1630,MATCH(H1724,P$1627:P$1630),2)/I1724)*1000,0),"")</f>
        <v/>
      </c>
      <c r="L1724" s="171" t="str">
        <f aca="false">IF(Q$11&lt;&gt;"",IF($B1724&lt;&gt;"",K1724-J1724,""),"")</f>
        <v/>
      </c>
      <c r="M1724" s="172" t="str">
        <f aca="false">IF(B1724&lt;&gt;"",RANK(L1724,L$1627:L$1726),"")</f>
        <v/>
      </c>
      <c r="N1724" s="172" t="str">
        <f aca="false">IF(B1724&lt;&gt;"",'Classement Général'!BQ108,"")</f>
        <v/>
      </c>
      <c r="O1724" s="172" t="str">
        <f aca="false">IF(B209&lt;&gt;"",'Calculs (M1..M20)'!A111,"")</f>
        <v/>
      </c>
      <c r="P1724" s="0"/>
      <c r="Q1724" s="0"/>
      <c r="R1724" s="0"/>
      <c r="S1724" s="0"/>
      <c r="T1724" s="0"/>
      <c r="U1724" s="0"/>
      <c r="V1724" s="0"/>
      <c r="AH1724" s="49" t="n">
        <f aca="false">IF($G1724&lt;&gt;"",AG1724,"")</f>
        <v>0</v>
      </c>
      <c r="AI1724" s="169"/>
      <c r="AJ1724" s="170"/>
    </row>
    <row r="1725" customFormat="false" ht="13" hidden="true" customHeight="false" outlineLevel="0" collapsed="false">
      <c r="A1725" s="0"/>
      <c r="B1725" s="167" t="str">
        <f aca="false">IF(B1624&lt;&gt;"",B1624,"")</f>
        <v/>
      </c>
      <c r="C1725" s="116" t="str">
        <f aca="false">IF(C1624&lt;&gt;"",C1624,"")</f>
        <v/>
      </c>
      <c r="D1725" s="116" t="str">
        <f aca="false">IF(D1624&lt;&gt;"",D1624,"")</f>
        <v/>
      </c>
      <c r="E1725" s="116" t="str">
        <f aca="false">IF(E1624&lt;&gt;"",E1624,"")</f>
        <v/>
      </c>
      <c r="F1725" s="116" t="n">
        <v>17</v>
      </c>
      <c r="G1725" s="168" t="n">
        <f aca="false">G1624</f>
        <v>0</v>
      </c>
      <c r="H1725" s="49" t="n">
        <f aca="false">IF($G1725&lt;&gt;"",G1725,"")</f>
        <v>0</v>
      </c>
      <c r="I1725" s="169"/>
      <c r="J1725" s="170"/>
      <c r="K1725" s="171" t="str">
        <f aca="false">IF($B1725&lt;&gt;"",IF(I1725,(INDEX(P$1627:Q$1630,MATCH(H1725,P$1627:P$1630),2)/I1725)*1000,0),"")</f>
        <v/>
      </c>
      <c r="L1725" s="171" t="str">
        <f aca="false">IF(Q$11&lt;&gt;"",IF($B1725&lt;&gt;"",K1725-J1725,""),"")</f>
        <v/>
      </c>
      <c r="M1725" s="172" t="str">
        <f aca="false">IF(B1725&lt;&gt;"",RANK(L1725,L$1627:L$1726),"")</f>
        <v/>
      </c>
      <c r="N1725" s="172" t="str">
        <f aca="false">IF(B1725&lt;&gt;"",'Classement Général'!BQ109,"")</f>
        <v/>
      </c>
      <c r="O1725" s="172" t="str">
        <f aca="false">IF(B210&lt;&gt;"",'Calculs (M1..M20)'!A112,"")</f>
        <v/>
      </c>
      <c r="P1725" s="0"/>
      <c r="Q1725" s="0"/>
      <c r="R1725" s="0"/>
      <c r="S1725" s="0"/>
      <c r="T1725" s="0"/>
      <c r="U1725" s="0"/>
      <c r="V1725" s="0"/>
      <c r="AH1725" s="49" t="n">
        <f aca="false">IF($G1725&lt;&gt;"",AG1725,"")</f>
        <v>0</v>
      </c>
      <c r="AI1725" s="169"/>
      <c r="AJ1725" s="170"/>
    </row>
    <row r="1726" customFormat="false" ht="13" hidden="true" customHeight="false" outlineLevel="0" collapsed="false">
      <c r="A1726" s="0"/>
      <c r="B1726" s="167" t="str">
        <f aca="false">IF(B1625&lt;&gt;"",B1625,"")</f>
        <v/>
      </c>
      <c r="C1726" s="116" t="str">
        <f aca="false">IF(C1625&lt;&gt;"",C1625,"")</f>
        <v/>
      </c>
      <c r="D1726" s="116" t="str">
        <f aca="false">IF(D1625&lt;&gt;"",D1625,"")</f>
        <v/>
      </c>
      <c r="E1726" s="116" t="str">
        <f aca="false">IF(E1625&lt;&gt;"",E1625,"")</f>
        <v/>
      </c>
      <c r="F1726" s="116" t="n">
        <v>17</v>
      </c>
      <c r="G1726" s="168" t="n">
        <f aca="false">G1625</f>
        <v>0</v>
      </c>
      <c r="H1726" s="49" t="n">
        <f aca="false">IF($G1726&lt;&gt;"",G1726,"")</f>
        <v>0</v>
      </c>
      <c r="I1726" s="173"/>
      <c r="J1726" s="174"/>
      <c r="K1726" s="171" t="str">
        <f aca="false">IF($B1726&lt;&gt;"",IF(I1726,(INDEX(P$1627:Q$1630,MATCH(H1726,P$1627:P$1630),2)/I1726)*1000,0),"")</f>
        <v/>
      </c>
      <c r="L1726" s="171" t="str">
        <f aca="false">IF(Q$11&lt;&gt;"",IF($B1726&lt;&gt;"",K1726-J1726,""),"")</f>
        <v/>
      </c>
      <c r="M1726" s="172" t="str">
        <f aca="false">IF(B1726&lt;&gt;"",RANK(L1726,L$1627:L$1726),"")</f>
        <v/>
      </c>
      <c r="N1726" s="172" t="str">
        <f aca="false">IF(B1726&lt;&gt;"",'Classement Général'!BQ110,"")</f>
        <v/>
      </c>
      <c r="O1726" s="172" t="str">
        <f aca="false">IF(B211&lt;&gt;"",'Calculs (M1..M20)'!A113,"")</f>
        <v/>
      </c>
      <c r="P1726" s="0"/>
      <c r="Q1726" s="0"/>
      <c r="R1726" s="0"/>
      <c r="S1726" s="0"/>
      <c r="T1726" s="0"/>
      <c r="U1726" s="0"/>
      <c r="V1726" s="0"/>
      <c r="AH1726" s="49" t="n">
        <f aca="false">IF($G1726&lt;&gt;"",AG1726,"")</f>
        <v>0</v>
      </c>
      <c r="AI1726" s="173"/>
      <c r="AJ1726" s="174"/>
    </row>
    <row r="1727" customFormat="false" ht="12.5" hidden="true" customHeight="false" outlineLevel="0" collapsed="false">
      <c r="A1727" s="137"/>
      <c r="B1727" s="164" t="str">
        <f aca="false">IF(B1626&lt;&gt;"",B1626,"")</f>
        <v>Nom</v>
      </c>
      <c r="C1727" s="165" t="str">
        <f aca="false">IF(C1626&lt;&gt;"",C1626,"")</f>
        <v>Dossard</v>
      </c>
      <c r="D1727" s="165" t="str">
        <f aca="false">IF(D1626&lt;&gt;"",D1626,"")</f>
        <v>Freq</v>
      </c>
      <c r="E1727" s="165" t="str">
        <f aca="false">IF(E1626&lt;&gt;"",E1626,"")</f>
        <v>Equipe</v>
      </c>
      <c r="F1727" s="165" t="s">
        <v>103</v>
      </c>
      <c r="G1727" s="165" t="s">
        <v>88</v>
      </c>
      <c r="H1727" s="166" t="s">
        <v>104</v>
      </c>
      <c r="I1727" s="141" t="s">
        <v>91</v>
      </c>
      <c r="J1727" s="142" t="s">
        <v>105</v>
      </c>
      <c r="K1727" s="120" t="s">
        <v>106</v>
      </c>
      <c r="L1727" s="120" t="s">
        <v>107</v>
      </c>
      <c r="M1727" s="120" t="s">
        <v>97</v>
      </c>
      <c r="N1727" s="120" t="s">
        <v>100</v>
      </c>
      <c r="O1727" s="120" t="s">
        <v>108</v>
      </c>
      <c r="P1727" s="143" t="s">
        <v>104</v>
      </c>
      <c r="Q1727" s="144" t="s">
        <v>109</v>
      </c>
      <c r="R1727" s="145" t="s">
        <v>110</v>
      </c>
      <c r="S1727" s="146" t="s">
        <v>111</v>
      </c>
      <c r="T1727" s="147" t="s">
        <v>112</v>
      </c>
      <c r="U1727" s="5" t="s">
        <v>104</v>
      </c>
      <c r="V1727" s="0"/>
      <c r="AH1727" s="166" t="s">
        <v>104</v>
      </c>
      <c r="AI1727" s="141" t="s">
        <v>91</v>
      </c>
      <c r="AJ1727" s="142" t="s">
        <v>105</v>
      </c>
    </row>
    <row r="1728" customFormat="false" ht="13" hidden="true" customHeight="false" outlineLevel="0" collapsed="false">
      <c r="A1728" s="0"/>
      <c r="B1728" s="167" t="str">
        <f aca="false">IF(B1627&lt;&gt;"",B1627,"")</f>
        <v>Sébastien CHABAUD</v>
      </c>
      <c r="C1728" s="116" t="n">
        <f aca="false">IF(C1627&lt;&gt;"",C1627,"")</f>
        <v>1</v>
      </c>
      <c r="D1728" s="116" t="str">
        <f aca="false">IF(D1627&lt;&gt;"",D1627,"")</f>
        <v>2.4GHz</v>
      </c>
      <c r="E1728" s="116" t="str">
        <f aca="false">IF(E1627&lt;&gt;"",E1627,"")</f>
        <v/>
      </c>
      <c r="F1728" s="116" t="n">
        <v>18</v>
      </c>
      <c r="G1728" s="168" t="n">
        <f aca="false">G1627</f>
        <v>1</v>
      </c>
      <c r="H1728" s="49" t="n">
        <f aca="false">IF($G1728&lt;&gt;"",G1728,"")</f>
        <v>1</v>
      </c>
      <c r="I1728" s="169"/>
      <c r="J1728" s="170"/>
      <c r="K1728" s="171" t="n">
        <f aca="false">IF($B1728&lt;&gt;"",IF(I1728,(INDEX(P$1728:Q$1731,MATCH(H1728,P$1728:P$1731),2)/I1728)*1000,0),"")</f>
        <v>0</v>
      </c>
      <c r="L1728" s="171" t="n">
        <f aca="false">IF(Q$11&lt;&gt;"",IF($B1728&lt;&gt;"",K1728-$J1728,""),"")</f>
        <v>0</v>
      </c>
      <c r="M1728" s="172" t="n">
        <f aca="false">IF(B1728&lt;&gt;"",RANK(L1728,L$1728:L$1827),"")</f>
        <v>1</v>
      </c>
      <c r="N1728" s="172" t="str">
        <f aca="false">IF(B1728&lt;&gt;"",'Classement Général'!BR11,"")</f>
        <v/>
      </c>
      <c r="O1728" s="172" t="n">
        <f aca="false">IF(B112&lt;&gt;"",'Calculs (M1..M20)'!A14,"")</f>
        <v>22</v>
      </c>
      <c r="P1728" s="154" t="n">
        <f aca="false">IF(DMIN($H1727:$I1828,$P$10,$U$10:$U$11)&lt;&gt;0,1,"")</f>
        <v>1</v>
      </c>
      <c r="Q1728" s="155" t="str">
        <f aca="false">IF(DMIN($H1727:$I1828,$I$10,$U$10:$U$11)&lt;&gt;0,DMIN($H1727:$I1828,$I$10,$U$10:$U$11),"")</f>
        <v/>
      </c>
      <c r="R1728" s="151" t="str">
        <f aca="false">IF(DMAX($H1727:$I1828,$I$10,$U$10:$U$11)&lt;&gt;0,DMAX($H1727:$I1828,$I$10,$U$10:$U$11),"")</f>
        <v/>
      </c>
      <c r="S1728" s="156" t="e">
        <f aca="false">IF($P1728&lt;&gt;"",IF(DAVERAGE($H1727:$I1828,$I$10,$U$10:$U$11)&lt;&gt;0,DAVERAGE($H1727:$I1828,$I$10,$U$10:$U$11),""),"")</f>
        <v>#DIV/0!</v>
      </c>
      <c r="T1728" s="157" t="str">
        <f aca="false">IF($P1728&lt;&gt;"",IF(DCOUNTA($H1727:$I1828,$I$10,$U$10:$U$11)&lt;&gt;0,DCOUNTA($H1727:$I1828,$I$10,$U$10:$U$11),""),"")</f>
        <v/>
      </c>
      <c r="U1728" s="5" t="n">
        <v>1</v>
      </c>
      <c r="V1728" s="0"/>
      <c r="AH1728" s="49" t="n">
        <f aca="false">IF($G1728&lt;&gt;"",AG1728,"")</f>
        <v>0</v>
      </c>
      <c r="AI1728" s="169"/>
      <c r="AJ1728" s="170"/>
    </row>
    <row r="1729" customFormat="false" ht="13" hidden="true" customHeight="false" outlineLevel="0" collapsed="false">
      <c r="A1729" s="0"/>
      <c r="B1729" s="167" t="str">
        <f aca="false">IF(B1628&lt;&gt;"",B1628,"")</f>
        <v>Herve DALL AVA</v>
      </c>
      <c r="C1729" s="116" t="n">
        <f aca="false">IF(C1628&lt;&gt;"",C1628,"")</f>
        <v>2</v>
      </c>
      <c r="D1729" s="116" t="str">
        <f aca="false">IF(D1628&lt;&gt;"",D1628,"")</f>
        <v>2.4GHz</v>
      </c>
      <c r="E1729" s="116" t="str">
        <f aca="false">IF(E1628&lt;&gt;"",E1628,"")</f>
        <v/>
      </c>
      <c r="F1729" s="116" t="n">
        <v>18</v>
      </c>
      <c r="G1729" s="168" t="n">
        <f aca="false">G1628</f>
        <v>1</v>
      </c>
      <c r="H1729" s="49" t="n">
        <f aca="false">IF($G1729&lt;&gt;"",G1729,"")</f>
        <v>1</v>
      </c>
      <c r="I1729" s="169"/>
      <c r="J1729" s="170"/>
      <c r="K1729" s="171" t="n">
        <f aca="false">IF($B1729&lt;&gt;"",IF(I1729,(INDEX(P$1728:Q$1731,MATCH(H1729,P$1728:P$1731),2)/I1729)*1000,0),"")</f>
        <v>0</v>
      </c>
      <c r="L1729" s="171" t="n">
        <f aca="false">IF(Q$11&lt;&gt;"",IF($B1729&lt;&gt;"",K1729-J1729,""),"")</f>
        <v>0</v>
      </c>
      <c r="M1729" s="172" t="n">
        <f aca="false">IF(B1729&lt;&gt;"",RANK(L1729,L$1728:L$1827),"")</f>
        <v>1</v>
      </c>
      <c r="N1729" s="172" t="str">
        <f aca="false">IF(B1729&lt;&gt;"",'Classement Général'!BR12,"")</f>
        <v/>
      </c>
      <c r="O1729" s="172" t="n">
        <f aca="false">IF(B113&lt;&gt;"",'Calculs (M1..M20)'!A15,"")</f>
        <v>8</v>
      </c>
      <c r="P1729" s="154" t="str">
        <f aca="false">IF(DMIN($H1727:$I1828,$P$10,$U$12:$U$13)&lt;&gt;0,2,"")</f>
        <v/>
      </c>
      <c r="Q1729" s="155" t="str">
        <f aca="false">IF(DMIN($H1727:$I1828,$I$10,$U$12:$U$13)&lt;&gt;0,DMIN($H1727:$I1828,$I$10,$U$12:$U$13),"")</f>
        <v/>
      </c>
      <c r="R1729" s="151" t="str">
        <f aca="false">IF(DMAX($H1727:$I1828,$I$10,$U$12:$U$13)&lt;&gt;0,DMAX($H1727:$I1828,$I$10,$U$12:$U$13),"")</f>
        <v/>
      </c>
      <c r="S1729" s="156" t="str">
        <f aca="false">IF($P1729&lt;&gt;"",IF(DAVERAGE($H1727:$I1828,$I$10,$U$12:$U$13)&lt;&gt;0,DAVERAGE($H1727:$I1828,$I$10,$U$12:$U$13),""),"")</f>
        <v/>
      </c>
      <c r="T1729" s="157" t="str">
        <f aca="false">IF($P1728&lt;&gt;"",IF(DCOUNTA($H1727:$I1828,$I$10,$U$12:$U$13)&lt;&gt;0,DCOUNTA($H1727:$I1828,$I$10,$U$12:$U$13),""),"")</f>
        <v/>
      </c>
      <c r="U1729" s="5" t="s">
        <v>104</v>
      </c>
      <c r="V1729" s="0"/>
      <c r="AH1729" s="49" t="n">
        <f aca="false">IF($G1729&lt;&gt;"",AG1729,"")</f>
        <v>0</v>
      </c>
      <c r="AI1729" s="169"/>
      <c r="AJ1729" s="170"/>
    </row>
    <row r="1730" customFormat="false" ht="13" hidden="true" customHeight="false" outlineLevel="0" collapsed="false">
      <c r="A1730" s="0"/>
      <c r="B1730" s="167" t="str">
        <f aca="false">IF(B1629&lt;&gt;"",B1629,"")</f>
        <v>Jean Luc FOUCHER</v>
      </c>
      <c r="C1730" s="116" t="n">
        <f aca="false">IF(C1629&lt;&gt;"",C1629,"")</f>
        <v>3</v>
      </c>
      <c r="D1730" s="116" t="str">
        <f aca="false">IF(D1629&lt;&gt;"",D1629,"")</f>
        <v>2.4GHz</v>
      </c>
      <c r="E1730" s="116" t="str">
        <f aca="false">IF(E1629&lt;&gt;"",E1629,"")</f>
        <v/>
      </c>
      <c r="F1730" s="116" t="n">
        <v>18</v>
      </c>
      <c r="G1730" s="168" t="n">
        <f aca="false">G1629</f>
        <v>1</v>
      </c>
      <c r="H1730" s="49" t="n">
        <f aca="false">IF($G1730&lt;&gt;"",G1730,"")</f>
        <v>1</v>
      </c>
      <c r="I1730" s="169"/>
      <c r="J1730" s="170"/>
      <c r="K1730" s="171" t="n">
        <f aca="false">IF($B1730&lt;&gt;"",IF(I1730,(INDEX(P$1728:Q$1731,MATCH(H1730,P$1728:P$1731),2)/I1730)*1000,0),"")</f>
        <v>0</v>
      </c>
      <c r="L1730" s="171" t="n">
        <f aca="false">IF(Q$11&lt;&gt;"",IF($B1730&lt;&gt;"",K1730-J1730,""),"")</f>
        <v>0</v>
      </c>
      <c r="M1730" s="172" t="n">
        <f aca="false">IF(B1730&lt;&gt;"",RANK(L1730,L$1728:L$1827),"")</f>
        <v>1</v>
      </c>
      <c r="N1730" s="172" t="str">
        <f aca="false">IF(B1730&lt;&gt;"",'Classement Général'!BR13,"")</f>
        <v/>
      </c>
      <c r="O1730" s="172" t="n">
        <f aca="false">IF(B114&lt;&gt;"",'Calculs (M1..M20)'!A16,"")</f>
        <v>15</v>
      </c>
      <c r="P1730" s="154" t="str">
        <f aca="false">IF(DMIN($H1727:$I1828,$P$10,$U$14:$U$15)&lt;&gt;0,3,"")</f>
        <v/>
      </c>
      <c r="Q1730" s="155" t="str">
        <f aca="false">IF(DMIN($H1727:$I1828,$I$10,$U$14:$U$15)&lt;&gt;0,DMIN($H1727:$I1828,$I$10,$U$14:$U$15),"")</f>
        <v/>
      </c>
      <c r="R1730" s="151" t="str">
        <f aca="false">IF(DMAX($H1727:$I1828,$I$10,$U$14:$U$15)&lt;&gt;0,DMAX($H1727:$I1828,$I$10,$U$14:$U$15),"")</f>
        <v/>
      </c>
      <c r="S1730" s="156" t="str">
        <f aca="false">IF($P1730&lt;&gt;"",IF(DAVERAGE($H1727:$I1828,$I$10,$U$14:$U$15)&lt;&gt;0,DAVERAGE($H1727:$I1828,$I$10,$U$14:$U$15),""),"")</f>
        <v/>
      </c>
      <c r="T1730" s="157" t="str">
        <f aca="false">IF($P1730&lt;&gt;"",IF(DCOUNTA($H1727:$I1828,$I$10,$U$14:$U$15)&lt;&gt;0,DCOUNTA($H1727:$I1828,$I$10,$U$14:$U$15),""),"")</f>
        <v/>
      </c>
      <c r="U1730" s="5" t="n">
        <v>2</v>
      </c>
      <c r="V1730" s="0"/>
      <c r="AH1730" s="49" t="n">
        <f aca="false">IF($G1730&lt;&gt;"",AG1730,"")</f>
        <v>0</v>
      </c>
      <c r="AI1730" s="169"/>
      <c r="AJ1730" s="170"/>
    </row>
    <row r="1731" customFormat="false" ht="13.5" hidden="true" customHeight="false" outlineLevel="0" collapsed="false">
      <c r="A1731" s="0"/>
      <c r="B1731" s="167" t="str">
        <f aca="false">IF(B1630&lt;&gt;"",B1630,"")</f>
        <v>Thomas DELARBRE</v>
      </c>
      <c r="C1731" s="116" t="n">
        <f aca="false">IF(C1630&lt;&gt;"",C1630,"")</f>
        <v>4</v>
      </c>
      <c r="D1731" s="116" t="str">
        <f aca="false">IF(D1630&lt;&gt;"",D1630,"")</f>
        <v>2.4GHz</v>
      </c>
      <c r="E1731" s="116" t="str">
        <f aca="false">IF(E1630&lt;&gt;"",E1630,"")</f>
        <v/>
      </c>
      <c r="F1731" s="116" t="n">
        <v>18</v>
      </c>
      <c r="G1731" s="168" t="n">
        <f aca="false">G1630</f>
        <v>1</v>
      </c>
      <c r="H1731" s="49" t="n">
        <f aca="false">IF($G1731&lt;&gt;"",G1731,"")</f>
        <v>1</v>
      </c>
      <c r="I1731" s="169"/>
      <c r="J1731" s="170"/>
      <c r="K1731" s="171" t="n">
        <f aca="false">IF($B1731&lt;&gt;"",IF(I1731,(INDEX(P$1728:Q$1731,MATCH(H1731,P$1728:P$1731),2)/I1731)*1000,0),"")</f>
        <v>0</v>
      </c>
      <c r="L1731" s="171" t="n">
        <f aca="false">IF(Q$11&lt;&gt;"",IF($B1731&lt;&gt;"",K1731-J1731,""),"")</f>
        <v>0</v>
      </c>
      <c r="M1731" s="172" t="n">
        <f aca="false">IF(B1731&lt;&gt;"",RANK(L1731,L$1728:L$1827),"")</f>
        <v>1</v>
      </c>
      <c r="N1731" s="172" t="str">
        <f aca="false">IF(B1731&lt;&gt;"",'Classement Général'!BR14,"")</f>
        <v/>
      </c>
      <c r="O1731" s="172" t="n">
        <f aca="false">IF(B115&lt;&gt;"",'Calculs (M1..M20)'!A17,"")</f>
        <v>10</v>
      </c>
      <c r="P1731" s="158" t="str">
        <f aca="false">IF(DMIN($H1727:$I1828,$P$10,$U$16:$U$17)&lt;&gt;0,4,"")</f>
        <v/>
      </c>
      <c r="Q1731" s="159" t="str">
        <f aca="false">IF(DMIN($H1727:$I1828,$I$10,$U$16:$U$17)&lt;&gt;0,DMIN($H1727:$I1828,$I$10,$U$16:$U$17),"")</f>
        <v/>
      </c>
      <c r="R1731" s="160" t="str">
        <f aca="false">IF(DMAX($H1727:$I1828,$I$10,$U$16:$U$17)&lt;&gt;0,DMAX($H1727:$I1828,$I$10,$U$16:$U$17),"")</f>
        <v/>
      </c>
      <c r="S1731" s="161" t="str">
        <f aca="false">IF($P1731&lt;&gt;"",IF(DAVERAGE($H1727:$I1828,$I$10,$U$16:$U$17)&lt;&gt;0,DAVERAGE($H1727:$I1828,$I$10,$U$16:$U$17),""),"")</f>
        <v/>
      </c>
      <c r="T1731" s="162" t="str">
        <f aca="false">IF($P1730&lt;&gt;"",IF(DCOUNTA($H1727:$I1828,$I$10,$U$16:$U$17)&lt;&gt;0,DCOUNTA($H1727:$I1828,$I$10,$U$16:$U$17),""),"")</f>
        <v/>
      </c>
      <c r="U1731" s="5" t="s">
        <v>104</v>
      </c>
      <c r="V1731" s="0"/>
      <c r="AH1731" s="49" t="n">
        <f aca="false">IF($G1731&lt;&gt;"",AG1731,"")</f>
        <v>0</v>
      </c>
      <c r="AI1731" s="169"/>
      <c r="AJ1731" s="170"/>
    </row>
    <row r="1732" customFormat="false" ht="13.5" hidden="true" customHeight="false" outlineLevel="0" collapsed="false">
      <c r="A1732" s="0"/>
      <c r="B1732" s="167" t="str">
        <f aca="false">IF(B1631&lt;&gt;"",B1631,"")</f>
        <v>Pierre DIATTA</v>
      </c>
      <c r="C1732" s="116" t="n">
        <f aca="false">IF(C1631&lt;&gt;"",C1631,"")</f>
        <v>5</v>
      </c>
      <c r="D1732" s="116" t="str">
        <f aca="false">IF(D1631&lt;&gt;"",D1631,"")</f>
        <v>2.4GHz</v>
      </c>
      <c r="E1732" s="116" t="str">
        <f aca="false">IF(E1631&lt;&gt;"",E1631,"")</f>
        <v/>
      </c>
      <c r="F1732" s="116" t="n">
        <v>18</v>
      </c>
      <c r="G1732" s="168" t="n">
        <f aca="false">G1631</f>
        <v>1</v>
      </c>
      <c r="H1732" s="49" t="n">
        <f aca="false">IF($G1732&lt;&gt;"",G1732,"")</f>
        <v>1</v>
      </c>
      <c r="I1732" s="169"/>
      <c r="J1732" s="170"/>
      <c r="K1732" s="171" t="n">
        <f aca="false">IF($B1732&lt;&gt;"",IF(I1732,(INDEX(P$1728:Q$1731,MATCH(H1732,P$1728:P$1731),2)/I1732)*1000,0),"")</f>
        <v>0</v>
      </c>
      <c r="L1732" s="171" t="n">
        <f aca="false">IF(Q$11&lt;&gt;"",IF($B1732&lt;&gt;"",K1732-J1732,""),"")</f>
        <v>0</v>
      </c>
      <c r="M1732" s="172" t="n">
        <f aca="false">IF(B1732&lt;&gt;"",RANK(L1732,L$1728:L$1827),"")</f>
        <v>1</v>
      </c>
      <c r="N1732" s="172" t="str">
        <f aca="false">IF(B1732&lt;&gt;"",'Classement Général'!BR15,"")</f>
        <v/>
      </c>
      <c r="O1732" s="172" t="n">
        <f aca="false">IF(B116&lt;&gt;"",'Calculs (M1..M20)'!A18,"")</f>
        <v>20</v>
      </c>
      <c r="P1732" s="5"/>
      <c r="Q1732" s="5"/>
      <c r="R1732" s="0"/>
      <c r="S1732" s="0"/>
      <c r="T1732" s="163" t="n">
        <f aca="false">SUM(T1728:T1731)</f>
        <v>0</v>
      </c>
      <c r="U1732" s="5" t="n">
        <v>3</v>
      </c>
      <c r="V1732" s="1" t="n">
        <f aca="false">T1732</f>
        <v>0</v>
      </c>
      <c r="AH1732" s="49" t="n">
        <f aca="false">IF($G1732&lt;&gt;"",AG1732,"")</f>
        <v>0</v>
      </c>
      <c r="AI1732" s="169"/>
      <c r="AJ1732" s="170"/>
    </row>
    <row r="1733" customFormat="false" ht="13" hidden="true" customHeight="false" outlineLevel="0" collapsed="false">
      <c r="A1733" s="0"/>
      <c r="B1733" s="167" t="str">
        <f aca="false">IF(B1632&lt;&gt;"",B1632,"")</f>
        <v>Olivier MONET</v>
      </c>
      <c r="C1733" s="116" t="n">
        <f aca="false">IF(C1632&lt;&gt;"",C1632,"")</f>
        <v>6</v>
      </c>
      <c r="D1733" s="116" t="str">
        <f aca="false">IF(D1632&lt;&gt;"",D1632,"")</f>
        <v>41.110MHz</v>
      </c>
      <c r="E1733" s="116" t="str">
        <f aca="false">IF(E1632&lt;&gt;"",E1632,"")</f>
        <v/>
      </c>
      <c r="F1733" s="116" t="n">
        <v>18</v>
      </c>
      <c r="G1733" s="168" t="n">
        <f aca="false">G1632</f>
        <v>1</v>
      </c>
      <c r="H1733" s="49" t="n">
        <f aca="false">IF($G1733&lt;&gt;"",G1733,"")</f>
        <v>1</v>
      </c>
      <c r="I1733" s="169"/>
      <c r="J1733" s="170"/>
      <c r="K1733" s="171" t="n">
        <f aca="false">IF($B1733&lt;&gt;"",IF(I1733,(INDEX(P$1728:Q$1731,MATCH(H1733,P$1728:P$1731),2)/I1733)*1000,0),"")</f>
        <v>0</v>
      </c>
      <c r="L1733" s="171" t="n">
        <f aca="false">IF(Q$11&lt;&gt;"",IF($B1733&lt;&gt;"",K1733-J1733,""),"")</f>
        <v>0</v>
      </c>
      <c r="M1733" s="172" t="n">
        <f aca="false">IF(B1733&lt;&gt;"",RANK(L1733,L$1728:L$1827),"")</f>
        <v>1</v>
      </c>
      <c r="N1733" s="172" t="str">
        <f aca="false">IF(B1733&lt;&gt;"",'Classement Général'!BR16,"")</f>
        <v/>
      </c>
      <c r="O1733" s="172" t="n">
        <f aca="false">IF(B117&lt;&gt;"",'Calculs (M1..M20)'!A19,"")</f>
        <v>6</v>
      </c>
      <c r="P1733" s="5"/>
      <c r="Q1733" s="5"/>
      <c r="R1733" s="0"/>
      <c r="S1733" s="0"/>
      <c r="T1733" s="0"/>
      <c r="U1733" s="5" t="s">
        <v>104</v>
      </c>
      <c r="V1733" s="0"/>
      <c r="AH1733" s="49" t="n">
        <f aca="false">IF($G1733&lt;&gt;"",AG1733,"")</f>
        <v>0</v>
      </c>
      <c r="AI1733" s="169"/>
      <c r="AJ1733" s="170"/>
    </row>
    <row r="1734" customFormat="false" ht="13" hidden="true" customHeight="false" outlineLevel="0" collapsed="false">
      <c r="A1734" s="0"/>
      <c r="B1734" s="167" t="str">
        <f aca="false">IF(B1633&lt;&gt;"",B1633,"")</f>
        <v>Pierre RONDEL</v>
      </c>
      <c r="C1734" s="116" t="n">
        <f aca="false">IF(C1633&lt;&gt;"",C1633,"")</f>
        <v>7</v>
      </c>
      <c r="D1734" s="116" t="str">
        <f aca="false">IF(D1633&lt;&gt;"",D1633,"")</f>
        <v>2.4GHz</v>
      </c>
      <c r="E1734" s="116" t="str">
        <f aca="false">IF(E1633&lt;&gt;"",E1633,"")</f>
        <v/>
      </c>
      <c r="F1734" s="116" t="n">
        <v>18</v>
      </c>
      <c r="G1734" s="168" t="n">
        <f aca="false">G1633</f>
        <v>1</v>
      </c>
      <c r="H1734" s="49" t="n">
        <f aca="false">IF($G1734&lt;&gt;"",G1734,"")</f>
        <v>1</v>
      </c>
      <c r="I1734" s="169"/>
      <c r="J1734" s="170"/>
      <c r="K1734" s="171" t="n">
        <f aca="false">IF($B1734&lt;&gt;"",IF(I1734,(INDEX(P$1728:Q$1731,MATCH(H1734,P$1728:P$1731),2)/I1734)*1000,0),"")</f>
        <v>0</v>
      </c>
      <c r="L1734" s="171" t="n">
        <f aca="false">IF(Q$11&lt;&gt;"",IF($B1734&lt;&gt;"",K1734-J1734,""),"")</f>
        <v>0</v>
      </c>
      <c r="M1734" s="172" t="n">
        <f aca="false">IF(B1734&lt;&gt;"",RANK(L1734,L$1728:L$1827),"")</f>
        <v>1</v>
      </c>
      <c r="N1734" s="172" t="str">
        <f aca="false">IF(B1734&lt;&gt;"",'Classement Général'!BR17,"")</f>
        <v/>
      </c>
      <c r="O1734" s="172" t="n">
        <f aca="false">IF(B118&lt;&gt;"",'Calculs (M1..M20)'!A20,"")</f>
        <v>1</v>
      </c>
      <c r="P1734" s="5"/>
      <c r="Q1734" s="5"/>
      <c r="R1734" s="0"/>
      <c r="S1734" s="0"/>
      <c r="T1734" s="0"/>
      <c r="U1734" s="5" t="n">
        <v>4</v>
      </c>
      <c r="V1734" s="0"/>
      <c r="AH1734" s="49" t="n">
        <f aca="false">IF($G1734&lt;&gt;"",AG1734,"")</f>
        <v>0</v>
      </c>
      <c r="AI1734" s="169"/>
      <c r="AJ1734" s="170"/>
    </row>
    <row r="1735" customFormat="false" ht="13" hidden="true" customHeight="false" outlineLevel="0" collapsed="false">
      <c r="A1735" s="0"/>
      <c r="B1735" s="167" t="str">
        <f aca="false">IF(B1634&lt;&gt;"",B1634,"")</f>
        <v>Andreas FRICKE</v>
      </c>
      <c r="C1735" s="116" t="n">
        <f aca="false">IF(C1634&lt;&gt;"",C1634,"")</f>
        <v>8</v>
      </c>
      <c r="D1735" s="116" t="str">
        <f aca="false">IF(D1634&lt;&gt;"",D1634,"")</f>
        <v>2.4GHz</v>
      </c>
      <c r="E1735" s="116" t="str">
        <f aca="false">IF(E1634&lt;&gt;"",E1634,"")</f>
        <v/>
      </c>
      <c r="F1735" s="116" t="n">
        <v>18</v>
      </c>
      <c r="G1735" s="168" t="n">
        <f aca="false">G1634</f>
        <v>1</v>
      </c>
      <c r="H1735" s="49" t="n">
        <f aca="false">IF($G1735&lt;&gt;"",G1735,"")</f>
        <v>1</v>
      </c>
      <c r="I1735" s="169"/>
      <c r="J1735" s="170"/>
      <c r="K1735" s="171" t="n">
        <f aca="false">IF($B1735&lt;&gt;"",IF(I1735,(INDEX(P$1728:Q$1731,MATCH(H1735,P$1728:P$1731),2)/I1735)*1000,0),"")</f>
        <v>0</v>
      </c>
      <c r="L1735" s="171" t="n">
        <f aca="false">IF(Q$11&lt;&gt;"",IF($B1735&lt;&gt;"",K1735-J1735,""),"")</f>
        <v>0</v>
      </c>
      <c r="M1735" s="172" t="n">
        <f aca="false">IF(B1735&lt;&gt;"",RANK(L1735,L$1728:L$1827),"")</f>
        <v>1</v>
      </c>
      <c r="N1735" s="172" t="str">
        <f aca="false">IF(B1735&lt;&gt;"",'Classement Général'!BR18,"")</f>
        <v/>
      </c>
      <c r="O1735" s="172" t="n">
        <f aca="false">IF(B119&lt;&gt;"",'Calculs (M1..M20)'!A21,"")</f>
        <v>18</v>
      </c>
      <c r="P1735" s="5"/>
      <c r="Q1735" s="5"/>
      <c r="R1735" s="0"/>
      <c r="S1735" s="0"/>
      <c r="T1735" s="0"/>
      <c r="U1735" s="0"/>
      <c r="V1735" s="0"/>
      <c r="AH1735" s="49" t="n">
        <f aca="false">IF($G1735&lt;&gt;"",AG1735,"")</f>
        <v>0</v>
      </c>
      <c r="AI1735" s="169"/>
      <c r="AJ1735" s="170"/>
    </row>
    <row r="1736" customFormat="false" ht="13" hidden="true" customHeight="false" outlineLevel="0" collapsed="false">
      <c r="A1736" s="0"/>
      <c r="B1736" s="167" t="str">
        <f aca="false">IF(B1635&lt;&gt;"",B1635,"")</f>
        <v>Thomas FAURE</v>
      </c>
      <c r="C1736" s="116" t="n">
        <f aca="false">IF(C1635&lt;&gt;"",C1635,"")</f>
        <v>9</v>
      </c>
      <c r="D1736" s="116" t="str">
        <f aca="false">IF(D1635&lt;&gt;"",D1635,"")</f>
        <v>2.4GHz</v>
      </c>
      <c r="E1736" s="116" t="str">
        <f aca="false">IF(E1635&lt;&gt;"",E1635,"")</f>
        <v/>
      </c>
      <c r="F1736" s="116" t="n">
        <v>18</v>
      </c>
      <c r="G1736" s="168" t="n">
        <f aca="false">G1635</f>
        <v>1</v>
      </c>
      <c r="H1736" s="49" t="n">
        <f aca="false">IF($G1736&lt;&gt;"",G1736,"")</f>
        <v>1</v>
      </c>
      <c r="I1736" s="169"/>
      <c r="J1736" s="170"/>
      <c r="K1736" s="171" t="n">
        <f aca="false">IF($B1736&lt;&gt;"",IF(I1736,(INDEX(P$1728:Q$1731,MATCH(H1736,P$1728:P$1731),2)/I1736)*1000,0),"")</f>
        <v>0</v>
      </c>
      <c r="L1736" s="171" t="n">
        <f aca="false">IF(Q$11&lt;&gt;"",IF($B1736&lt;&gt;"",K1736-J1736,""),"")</f>
        <v>0</v>
      </c>
      <c r="M1736" s="172" t="n">
        <f aca="false">IF(B1736&lt;&gt;"",RANK(L1736,L$1728:L$1827),"")</f>
        <v>1</v>
      </c>
      <c r="N1736" s="172" t="str">
        <f aca="false">IF(B1736&lt;&gt;"",'Classement Général'!BR19,"")</f>
        <v/>
      </c>
      <c r="O1736" s="172" t="n">
        <f aca="false">IF(B120&lt;&gt;"",'Calculs (M1..M20)'!A22,"")</f>
        <v>11</v>
      </c>
      <c r="P1736" s="0"/>
      <c r="Q1736" s="0"/>
      <c r="R1736" s="0"/>
      <c r="S1736" s="0"/>
      <c r="T1736" s="0"/>
      <c r="U1736" s="0"/>
      <c r="V1736" s="0"/>
      <c r="AH1736" s="49" t="n">
        <f aca="false">IF($G1736&lt;&gt;"",AG1736,"")</f>
        <v>0</v>
      </c>
      <c r="AI1736" s="169"/>
      <c r="AJ1736" s="170"/>
    </row>
    <row r="1737" customFormat="false" ht="13" hidden="true" customHeight="false" outlineLevel="0" collapsed="false">
      <c r="A1737" s="0"/>
      <c r="B1737" s="167" t="str">
        <f aca="false">IF(B1636&lt;&gt;"",B1636,"")</f>
        <v>Philippe LANES</v>
      </c>
      <c r="C1737" s="116" t="n">
        <f aca="false">IF(C1636&lt;&gt;"",C1636,"")</f>
        <v>10</v>
      </c>
      <c r="D1737" s="116" t="str">
        <f aca="false">IF(D1636&lt;&gt;"",D1636,"")</f>
        <v>2.4GHz</v>
      </c>
      <c r="E1737" s="116" t="str">
        <f aca="false">IF(E1636&lt;&gt;"",E1636,"")</f>
        <v/>
      </c>
      <c r="F1737" s="116" t="n">
        <v>18</v>
      </c>
      <c r="G1737" s="168" t="n">
        <f aca="false">G1636</f>
        <v>1</v>
      </c>
      <c r="H1737" s="49" t="n">
        <f aca="false">IF($G1737&lt;&gt;"",G1737,"")</f>
        <v>1</v>
      </c>
      <c r="I1737" s="169"/>
      <c r="J1737" s="170"/>
      <c r="K1737" s="171" t="n">
        <f aca="false">IF($B1737&lt;&gt;"",IF(I1737,(INDEX(P$1728:Q$1731,MATCH(H1737,P$1728:P$1731),2)/I1737)*1000,0),"")</f>
        <v>0</v>
      </c>
      <c r="L1737" s="171" t="n">
        <f aca="false">IF(Q$11&lt;&gt;"",IF($B1737&lt;&gt;"",K1737-J1737,""),"")</f>
        <v>0</v>
      </c>
      <c r="M1737" s="172" t="n">
        <f aca="false">IF(B1737&lt;&gt;"",RANK(L1737,L$1728:L$1827),"")</f>
        <v>1</v>
      </c>
      <c r="N1737" s="172" t="str">
        <f aca="false">IF(B1737&lt;&gt;"",'Classement Général'!BR20,"")</f>
        <v/>
      </c>
      <c r="O1737" s="172" t="n">
        <f aca="false">IF(B121&lt;&gt;"",'Calculs (M1..M20)'!A23,"")</f>
        <v>14</v>
      </c>
      <c r="P1737" s="0"/>
      <c r="Q1737" s="0"/>
      <c r="R1737" s="0"/>
      <c r="S1737" s="0"/>
      <c r="T1737" s="0"/>
      <c r="U1737" s="0"/>
      <c r="V1737" s="0"/>
      <c r="AH1737" s="49" t="n">
        <f aca="false">IF($G1737&lt;&gt;"",AG1737,"")</f>
        <v>0</v>
      </c>
      <c r="AI1737" s="169"/>
      <c r="AJ1737" s="170"/>
    </row>
    <row r="1738" customFormat="false" ht="13" hidden="true" customHeight="false" outlineLevel="0" collapsed="false">
      <c r="A1738" s="0"/>
      <c r="B1738" s="167" t="str">
        <f aca="false">IF(B1637&lt;&gt;"",B1637,"")</f>
        <v>Julien HONOR</v>
      </c>
      <c r="C1738" s="116" t="n">
        <f aca="false">IF(C1637&lt;&gt;"",C1637,"")</f>
        <v>11</v>
      </c>
      <c r="D1738" s="116" t="str">
        <f aca="false">IF(D1637&lt;&gt;"",D1637,"")</f>
        <v>2.4GHz</v>
      </c>
      <c r="E1738" s="116" t="str">
        <f aca="false">IF(E1637&lt;&gt;"",E1637,"")</f>
        <v/>
      </c>
      <c r="F1738" s="116" t="n">
        <v>18</v>
      </c>
      <c r="G1738" s="168" t="n">
        <f aca="false">G1637</f>
        <v>1</v>
      </c>
      <c r="H1738" s="49" t="n">
        <f aca="false">IF($G1738&lt;&gt;"",G1738,"")</f>
        <v>1</v>
      </c>
      <c r="I1738" s="169"/>
      <c r="J1738" s="170"/>
      <c r="K1738" s="171" t="n">
        <f aca="false">IF($B1738&lt;&gt;"",IF(I1738,(INDEX(P$1728:Q$1731,MATCH(H1738,P$1728:P$1731),2)/I1738)*1000,0),"")</f>
        <v>0</v>
      </c>
      <c r="L1738" s="171" t="n">
        <f aca="false">IF(Q$11&lt;&gt;"",IF($B1738&lt;&gt;"",K1738-J1738,""),"")</f>
        <v>0</v>
      </c>
      <c r="M1738" s="172" t="n">
        <f aca="false">IF(B1738&lt;&gt;"",RANK(L1738,L$1728:L$1827),"")</f>
        <v>1</v>
      </c>
      <c r="N1738" s="172" t="str">
        <f aca="false">IF(B1738&lt;&gt;"",'Classement Général'!BR21,"")</f>
        <v/>
      </c>
      <c r="O1738" s="172" t="n">
        <f aca="false">IF(B122&lt;&gt;"",'Calculs (M1..M20)'!A24,"")</f>
        <v>3</v>
      </c>
      <c r="P1738" s="0"/>
      <c r="Q1738" s="0"/>
      <c r="R1738" s="0"/>
      <c r="S1738" s="0"/>
      <c r="T1738" s="0"/>
      <c r="U1738" s="0"/>
      <c r="V1738" s="0"/>
      <c r="AH1738" s="49" t="n">
        <f aca="false">IF($G1738&lt;&gt;"",AG1738,"")</f>
        <v>0</v>
      </c>
      <c r="AI1738" s="169"/>
      <c r="AJ1738" s="170"/>
    </row>
    <row r="1739" customFormat="false" ht="13" hidden="true" customHeight="false" outlineLevel="0" collapsed="false">
      <c r="A1739" s="0"/>
      <c r="B1739" s="167" t="str">
        <f aca="false">IF(B1638&lt;&gt;"",B1638,"")</f>
        <v>Michael KREBS</v>
      </c>
      <c r="C1739" s="116" t="n">
        <f aca="false">IF(C1638&lt;&gt;"",C1638,"")</f>
        <v>12</v>
      </c>
      <c r="D1739" s="116" t="str">
        <f aca="false">IF(D1638&lt;&gt;"",D1638,"")</f>
        <v>2.4GHz</v>
      </c>
      <c r="E1739" s="116" t="str">
        <f aca="false">IF(E1638&lt;&gt;"",E1638,"")</f>
        <v/>
      </c>
      <c r="F1739" s="116" t="n">
        <v>18</v>
      </c>
      <c r="G1739" s="168" t="n">
        <f aca="false">G1638</f>
        <v>1</v>
      </c>
      <c r="H1739" s="49" t="n">
        <f aca="false">IF($G1739&lt;&gt;"",G1739,"")</f>
        <v>1</v>
      </c>
      <c r="I1739" s="169"/>
      <c r="J1739" s="170"/>
      <c r="K1739" s="171" t="n">
        <f aca="false">IF($B1739&lt;&gt;"",IF(I1739,(INDEX(P$1728:Q$1731,MATCH(H1739,P$1728:P$1731),2)/I1739)*1000,0),"")</f>
        <v>0</v>
      </c>
      <c r="L1739" s="171" t="n">
        <f aca="false">IF(Q$11&lt;&gt;"",IF($B1739&lt;&gt;"",K1739-J1739,""),"")</f>
        <v>0</v>
      </c>
      <c r="M1739" s="172" t="n">
        <f aca="false">IF(B1739&lt;&gt;"",RANK(L1739,L$1728:L$1827),"")</f>
        <v>1</v>
      </c>
      <c r="N1739" s="172" t="str">
        <f aca="false">IF(B1739&lt;&gt;"",'Classement Général'!BR22,"")</f>
        <v/>
      </c>
      <c r="O1739" s="172" t="n">
        <f aca="false">IF(B123&lt;&gt;"",'Calculs (M1..M20)'!A25,"")</f>
        <v>12</v>
      </c>
      <c r="P1739" s="0"/>
      <c r="Q1739" s="0"/>
      <c r="R1739" s="0"/>
      <c r="S1739" s="0"/>
      <c r="T1739" s="0"/>
      <c r="U1739" s="0"/>
      <c r="V1739" s="0"/>
      <c r="AH1739" s="49" t="n">
        <f aca="false">IF($G1739&lt;&gt;"",AG1739,"")</f>
        <v>0</v>
      </c>
      <c r="AI1739" s="169"/>
      <c r="AJ1739" s="170"/>
    </row>
    <row r="1740" customFormat="false" ht="13" hidden="true" customHeight="false" outlineLevel="0" collapsed="false">
      <c r="A1740" s="0"/>
      <c r="B1740" s="167" t="str">
        <f aca="false">IF(B1639&lt;&gt;"",B1639,"")</f>
        <v>Aubry GABANON</v>
      </c>
      <c r="C1740" s="116" t="n">
        <f aca="false">IF(C1639&lt;&gt;"",C1639,"")</f>
        <v>13</v>
      </c>
      <c r="D1740" s="116" t="str">
        <f aca="false">IF(D1639&lt;&gt;"",D1639,"")</f>
        <v>2.4GHz</v>
      </c>
      <c r="E1740" s="116" t="str">
        <f aca="false">IF(E1639&lt;&gt;"",E1639,"")</f>
        <v/>
      </c>
      <c r="F1740" s="116" t="n">
        <v>18</v>
      </c>
      <c r="G1740" s="168" t="n">
        <f aca="false">G1639</f>
        <v>1</v>
      </c>
      <c r="H1740" s="49" t="n">
        <f aca="false">IF($G1740&lt;&gt;"",G1740,"")</f>
        <v>1</v>
      </c>
      <c r="I1740" s="169"/>
      <c r="J1740" s="170"/>
      <c r="K1740" s="171" t="n">
        <f aca="false">IF($B1740&lt;&gt;"",IF(I1740,(INDEX(P$1728:Q$1731,MATCH(H1740,P$1728:P$1731),2)/I1740)*1000,0),"")</f>
        <v>0</v>
      </c>
      <c r="L1740" s="171" t="n">
        <f aca="false">IF(Q$11&lt;&gt;"",IF($B1740&lt;&gt;"",K1740-J1740,""),"")</f>
        <v>0</v>
      </c>
      <c r="M1740" s="172" t="n">
        <f aca="false">IF(B1740&lt;&gt;"",RANK(L1740,L$1728:L$1827),"")</f>
        <v>1</v>
      </c>
      <c r="N1740" s="172" t="str">
        <f aca="false">IF(B1740&lt;&gt;"",'Classement Général'!BR23,"")</f>
        <v/>
      </c>
      <c r="O1740" s="172" t="n">
        <f aca="false">IF(B124&lt;&gt;"",'Calculs (M1..M20)'!A26,"")</f>
        <v>5</v>
      </c>
      <c r="P1740" s="0"/>
      <c r="Q1740" s="0"/>
      <c r="R1740" s="0"/>
      <c r="S1740" s="0"/>
      <c r="T1740" s="0"/>
      <c r="U1740" s="0"/>
      <c r="V1740" s="0"/>
      <c r="AH1740" s="49" t="n">
        <f aca="false">IF($G1740&lt;&gt;"",AG1740,"")</f>
        <v>0</v>
      </c>
      <c r="AI1740" s="169"/>
      <c r="AJ1740" s="170"/>
    </row>
    <row r="1741" customFormat="false" ht="13" hidden="true" customHeight="false" outlineLevel="0" collapsed="false">
      <c r="A1741" s="0"/>
      <c r="B1741" s="167" t="str">
        <f aca="false">IF(B1640&lt;&gt;"",B1640,"")</f>
        <v>Serge DELARBRE</v>
      </c>
      <c r="C1741" s="116" t="n">
        <f aca="false">IF(C1640&lt;&gt;"",C1640,"")</f>
        <v>14</v>
      </c>
      <c r="D1741" s="116" t="str">
        <f aca="false">IF(D1640&lt;&gt;"",D1640,"")</f>
        <v>2.4GHz</v>
      </c>
      <c r="E1741" s="116" t="str">
        <f aca="false">IF(E1640&lt;&gt;"",E1640,"")</f>
        <v/>
      </c>
      <c r="F1741" s="116" t="n">
        <v>18</v>
      </c>
      <c r="G1741" s="168" t="n">
        <f aca="false">G1640</f>
        <v>1</v>
      </c>
      <c r="H1741" s="49" t="n">
        <f aca="false">IF($G1741&lt;&gt;"",G1741,"")</f>
        <v>1</v>
      </c>
      <c r="I1741" s="169"/>
      <c r="J1741" s="170"/>
      <c r="K1741" s="171" t="n">
        <f aca="false">IF($B1741&lt;&gt;"",IF(I1741,(INDEX(P$1728:Q$1731,MATCH(H1741,P$1728:P$1731),2)/I1741)*1000,0),"")</f>
        <v>0</v>
      </c>
      <c r="L1741" s="171" t="n">
        <f aca="false">IF(Q$11&lt;&gt;"",IF($B1741&lt;&gt;"",K1741-J1741,""),"")</f>
        <v>0</v>
      </c>
      <c r="M1741" s="172" t="n">
        <f aca="false">IF(B1741&lt;&gt;"",RANK(L1741,L$1728:L$1827),"")</f>
        <v>1</v>
      </c>
      <c r="N1741" s="172" t="str">
        <f aca="false">IF(B1741&lt;&gt;"",'Classement Général'!BR24,"")</f>
        <v/>
      </c>
      <c r="O1741" s="172" t="n">
        <f aca="false">IF(B125&lt;&gt;"",'Calculs (M1..M20)'!A27,"")</f>
        <v>17</v>
      </c>
      <c r="P1741" s="0"/>
      <c r="Q1741" s="0"/>
      <c r="R1741" s="0"/>
      <c r="S1741" s="0"/>
      <c r="T1741" s="0"/>
      <c r="U1741" s="0"/>
      <c r="V1741" s="0"/>
      <c r="AH1741" s="49" t="n">
        <f aca="false">IF($G1741&lt;&gt;"",AG1741,"")</f>
        <v>0</v>
      </c>
      <c r="AI1741" s="169"/>
      <c r="AJ1741" s="170"/>
    </row>
    <row r="1742" customFormat="false" ht="13" hidden="true" customHeight="false" outlineLevel="0" collapsed="false">
      <c r="A1742" s="0"/>
      <c r="B1742" s="167" t="str">
        <f aca="false">IF(B1641&lt;&gt;"",B1641,"")</f>
        <v>Arnaud LEGER</v>
      </c>
      <c r="C1742" s="116" t="n">
        <f aca="false">IF(C1641&lt;&gt;"",C1641,"")</f>
        <v>15</v>
      </c>
      <c r="D1742" s="116" t="str">
        <f aca="false">IF(D1641&lt;&gt;"",D1641,"")</f>
        <v>2.4GHz</v>
      </c>
      <c r="E1742" s="116" t="str">
        <f aca="false">IF(E1641&lt;&gt;"",E1641,"")</f>
        <v/>
      </c>
      <c r="F1742" s="116" t="n">
        <v>18</v>
      </c>
      <c r="G1742" s="168" t="n">
        <f aca="false">G1641</f>
        <v>1</v>
      </c>
      <c r="H1742" s="49" t="n">
        <f aca="false">IF($G1742&lt;&gt;"",G1742,"")</f>
        <v>1</v>
      </c>
      <c r="I1742" s="169"/>
      <c r="J1742" s="170"/>
      <c r="K1742" s="171" t="n">
        <f aca="false">IF($B1742&lt;&gt;"",IF(I1742,(INDEX(P$1728:Q$1731,MATCH(H1742,P$1728:P$1731),2)/I1742)*1000,0),"")</f>
        <v>0</v>
      </c>
      <c r="L1742" s="171" t="n">
        <f aca="false">IF(Q$11&lt;&gt;"",IF($B1742&lt;&gt;"",K1742-J1742,""),"")</f>
        <v>0</v>
      </c>
      <c r="M1742" s="172" t="n">
        <f aca="false">IF(B1742&lt;&gt;"",RANK(L1742,L$1728:L$1827),"")</f>
        <v>1</v>
      </c>
      <c r="N1742" s="172" t="str">
        <f aca="false">IF(B1742&lt;&gt;"",'Classement Général'!BR25,"")</f>
        <v/>
      </c>
      <c r="O1742" s="172" t="n">
        <f aca="false">IF(B126&lt;&gt;"",'Calculs (M1..M20)'!A28,"")</f>
        <v>7</v>
      </c>
      <c r="P1742" s="0"/>
      <c r="Q1742" s="0"/>
      <c r="R1742" s="0"/>
      <c r="S1742" s="0"/>
      <c r="T1742" s="0"/>
      <c r="U1742" s="0"/>
      <c r="V1742" s="0"/>
      <c r="AH1742" s="49" t="n">
        <f aca="false">IF($G1742&lt;&gt;"",AG1742,"")</f>
        <v>0</v>
      </c>
      <c r="AI1742" s="169"/>
      <c r="AJ1742" s="170"/>
    </row>
    <row r="1743" customFormat="false" ht="13" hidden="true" customHeight="false" outlineLevel="0" collapsed="false">
      <c r="A1743" s="0"/>
      <c r="B1743" s="167" t="str">
        <f aca="false">IF(B1642&lt;&gt;"",B1642,"")</f>
        <v>Thierry POIGNARD</v>
      </c>
      <c r="C1743" s="116" t="n">
        <f aca="false">IF(C1642&lt;&gt;"",C1642,"")</f>
        <v>16</v>
      </c>
      <c r="D1743" s="116" t="str">
        <f aca="false">IF(D1642&lt;&gt;"",D1642,"")</f>
        <v>2.4GHz</v>
      </c>
      <c r="E1743" s="116" t="str">
        <f aca="false">IF(E1642&lt;&gt;"",E1642,"")</f>
        <v/>
      </c>
      <c r="F1743" s="116" t="n">
        <v>18</v>
      </c>
      <c r="G1743" s="168" t="n">
        <f aca="false">G1642</f>
        <v>1</v>
      </c>
      <c r="H1743" s="49" t="n">
        <f aca="false">IF($G1743&lt;&gt;"",G1743,"")</f>
        <v>1</v>
      </c>
      <c r="I1743" s="169"/>
      <c r="J1743" s="170"/>
      <c r="K1743" s="171" t="n">
        <f aca="false">IF($B1743&lt;&gt;"",IF(I1743,(INDEX(P$1728:Q$1731,MATCH(H1743,P$1728:P$1731),2)/I1743)*1000,0),"")</f>
        <v>0</v>
      </c>
      <c r="L1743" s="171" t="n">
        <f aca="false">IF(Q$11&lt;&gt;"",IF($B1743&lt;&gt;"",K1743-J1743,""),"")</f>
        <v>0</v>
      </c>
      <c r="M1743" s="172" t="n">
        <f aca="false">IF(B1743&lt;&gt;"",RANK(L1743,L$1728:L$1827),"")</f>
        <v>1</v>
      </c>
      <c r="N1743" s="172" t="str">
        <f aca="false">IF(B1743&lt;&gt;"",'Classement Général'!BR26,"")</f>
        <v/>
      </c>
      <c r="O1743" s="172" t="n">
        <f aca="false">IF(B127&lt;&gt;"",'Calculs (M1..M20)'!A29,"")</f>
        <v>13</v>
      </c>
      <c r="P1743" s="0"/>
      <c r="Q1743" s="0"/>
      <c r="R1743" s="0"/>
      <c r="S1743" s="0"/>
      <c r="T1743" s="0"/>
      <c r="U1743" s="0"/>
      <c r="V1743" s="0"/>
      <c r="AH1743" s="49" t="n">
        <f aca="false">IF($G1743&lt;&gt;"",AG1743,"")</f>
        <v>0</v>
      </c>
      <c r="AI1743" s="169"/>
      <c r="AJ1743" s="170"/>
    </row>
    <row r="1744" customFormat="false" ht="13" hidden="true" customHeight="false" outlineLevel="0" collapsed="false">
      <c r="A1744" s="0"/>
      <c r="B1744" s="167" t="str">
        <f aca="false">IF(B1643&lt;&gt;"",B1643,"")</f>
        <v>Joel MARIN</v>
      </c>
      <c r="C1744" s="116" t="n">
        <f aca="false">IF(C1643&lt;&gt;"",C1643,"")</f>
        <v>17</v>
      </c>
      <c r="D1744" s="116" t="str">
        <f aca="false">IF(D1643&lt;&gt;"",D1643,"")</f>
        <v>2.4GHz</v>
      </c>
      <c r="E1744" s="116" t="str">
        <f aca="false">IF(E1643&lt;&gt;"",E1643,"")</f>
        <v/>
      </c>
      <c r="F1744" s="116" t="n">
        <v>18</v>
      </c>
      <c r="G1744" s="168" t="n">
        <f aca="false">G1643</f>
        <v>1</v>
      </c>
      <c r="H1744" s="49" t="n">
        <f aca="false">IF($G1744&lt;&gt;"",G1744,"")</f>
        <v>1</v>
      </c>
      <c r="I1744" s="169"/>
      <c r="J1744" s="170"/>
      <c r="K1744" s="171" t="n">
        <f aca="false">IF($B1744&lt;&gt;"",IF(I1744,(INDEX(P$1728:Q$1731,MATCH(H1744,P$1728:P$1731),2)/I1744)*1000,0),"")</f>
        <v>0</v>
      </c>
      <c r="L1744" s="171" t="n">
        <f aca="false">IF(Q$11&lt;&gt;"",IF($B1744&lt;&gt;"",K1744-J1744,""),"")</f>
        <v>0</v>
      </c>
      <c r="M1744" s="172" t="n">
        <f aca="false">IF(B1744&lt;&gt;"",RANK(L1744,L$1728:L$1827),"")</f>
        <v>1</v>
      </c>
      <c r="N1744" s="172" t="str">
        <f aca="false">IF(B1744&lt;&gt;"",'Classement Général'!BR27,"")</f>
        <v/>
      </c>
      <c r="O1744" s="172" t="n">
        <f aca="false">IF(B128&lt;&gt;"",'Calculs (M1..M20)'!A30,"")</f>
        <v>16</v>
      </c>
      <c r="P1744" s="0"/>
      <c r="Q1744" s="0"/>
      <c r="R1744" s="0"/>
      <c r="S1744" s="0"/>
      <c r="T1744" s="0"/>
      <c r="U1744" s="0"/>
      <c r="V1744" s="0"/>
      <c r="AH1744" s="49" t="n">
        <f aca="false">IF($G1744&lt;&gt;"",AG1744,"")</f>
        <v>0</v>
      </c>
      <c r="AI1744" s="169"/>
      <c r="AJ1744" s="170"/>
    </row>
    <row r="1745" customFormat="false" ht="13" hidden="true" customHeight="false" outlineLevel="0" collapsed="false">
      <c r="A1745" s="0"/>
      <c r="B1745" s="167" t="str">
        <f aca="false">IF(B1644&lt;&gt;"",B1644,"")</f>
        <v>Matthieu MERVELET</v>
      </c>
      <c r="C1745" s="116" t="n">
        <f aca="false">IF(C1644&lt;&gt;"",C1644,"")</f>
        <v>18</v>
      </c>
      <c r="D1745" s="116" t="str">
        <f aca="false">IF(D1644&lt;&gt;"",D1644,"")</f>
        <v>2.4GHz</v>
      </c>
      <c r="E1745" s="116" t="str">
        <f aca="false">IF(E1644&lt;&gt;"",E1644,"")</f>
        <v/>
      </c>
      <c r="F1745" s="116" t="n">
        <v>18</v>
      </c>
      <c r="G1745" s="168" t="n">
        <f aca="false">G1644</f>
        <v>1</v>
      </c>
      <c r="H1745" s="49" t="n">
        <f aca="false">IF($G1745&lt;&gt;"",G1745,"")</f>
        <v>1</v>
      </c>
      <c r="I1745" s="169"/>
      <c r="J1745" s="170"/>
      <c r="K1745" s="171" t="n">
        <f aca="false">IF($B1745&lt;&gt;"",IF(I1745,(INDEX(P$1728:Q$1731,MATCH(H1745,P$1728:P$1731),2)/I1745)*1000,0),"")</f>
        <v>0</v>
      </c>
      <c r="L1745" s="171" t="n">
        <f aca="false">IF(Q$11&lt;&gt;"",IF($B1745&lt;&gt;"",K1745-J1745,""),"")</f>
        <v>0</v>
      </c>
      <c r="M1745" s="172" t="n">
        <f aca="false">IF(B1745&lt;&gt;"",RANK(L1745,L$1728:L$1827),"")</f>
        <v>1</v>
      </c>
      <c r="N1745" s="172" t="str">
        <f aca="false">IF(B1745&lt;&gt;"",'Classement Général'!BR28,"")</f>
        <v/>
      </c>
      <c r="O1745" s="172" t="n">
        <f aca="false">IF(B129&lt;&gt;"",'Calculs (M1..M20)'!A31,"")</f>
        <v>2</v>
      </c>
      <c r="P1745" s="0"/>
      <c r="Q1745" s="0"/>
      <c r="R1745" s="0"/>
      <c r="S1745" s="0"/>
      <c r="T1745" s="0"/>
      <c r="U1745" s="0"/>
      <c r="V1745" s="0"/>
      <c r="AH1745" s="49" t="n">
        <f aca="false">IF($G1745&lt;&gt;"",AG1745,"")</f>
        <v>0</v>
      </c>
      <c r="AI1745" s="169"/>
      <c r="AJ1745" s="170"/>
    </row>
    <row r="1746" customFormat="false" ht="13" hidden="true" customHeight="false" outlineLevel="0" collapsed="false">
      <c r="A1746" s="0"/>
      <c r="B1746" s="167" t="str">
        <f aca="false">IF(B1645&lt;&gt;"",B1645,"")</f>
        <v>Gabriel MANTEL</v>
      </c>
      <c r="C1746" s="116" t="n">
        <f aca="false">IF(C1645&lt;&gt;"",C1645,"")</f>
        <v>19</v>
      </c>
      <c r="D1746" s="116" t="str">
        <f aca="false">IF(D1645&lt;&gt;"",D1645,"")</f>
        <v>2.4GHz</v>
      </c>
      <c r="E1746" s="116" t="str">
        <f aca="false">IF(E1645&lt;&gt;"",E1645,"")</f>
        <v/>
      </c>
      <c r="F1746" s="116" t="n">
        <v>18</v>
      </c>
      <c r="G1746" s="168" t="n">
        <f aca="false">G1645</f>
        <v>1</v>
      </c>
      <c r="H1746" s="49" t="n">
        <f aca="false">IF($G1746&lt;&gt;"",G1746,"")</f>
        <v>1</v>
      </c>
      <c r="I1746" s="169"/>
      <c r="J1746" s="170"/>
      <c r="K1746" s="171" t="n">
        <f aca="false">IF($B1746&lt;&gt;"",IF(I1746,(INDEX(P$1728:Q$1731,MATCH(H1746,P$1728:P$1731),2)/I1746)*1000,0),"")</f>
        <v>0</v>
      </c>
      <c r="L1746" s="171" t="n">
        <f aca="false">IF(Q$11&lt;&gt;"",IF($B1746&lt;&gt;"",K1746-J1746,""),"")</f>
        <v>0</v>
      </c>
      <c r="M1746" s="172" t="n">
        <f aca="false">IF(B1746&lt;&gt;"",RANK(L1746,L$1728:L$1827),"")</f>
        <v>1</v>
      </c>
      <c r="N1746" s="172" t="str">
        <f aca="false">IF(B1746&lt;&gt;"",'Classement Général'!BR29,"")</f>
        <v/>
      </c>
      <c r="O1746" s="172" t="n">
        <f aca="false">IF(B130&lt;&gt;"",'Calculs (M1..M20)'!A32,"")</f>
        <v>21</v>
      </c>
      <c r="P1746" s="0"/>
      <c r="Q1746" s="0"/>
      <c r="R1746" s="0"/>
      <c r="S1746" s="0"/>
      <c r="T1746" s="0"/>
      <c r="U1746" s="0"/>
      <c r="V1746" s="0"/>
      <c r="AH1746" s="49" t="n">
        <f aca="false">IF($G1746&lt;&gt;"",AG1746,"")</f>
        <v>0</v>
      </c>
      <c r="AI1746" s="169"/>
      <c r="AJ1746" s="170"/>
    </row>
    <row r="1747" customFormat="false" ht="13" hidden="true" customHeight="false" outlineLevel="0" collapsed="false">
      <c r="A1747" s="0"/>
      <c r="B1747" s="167" t="str">
        <f aca="false">IF(B1646&lt;&gt;"",B1646,"")</f>
        <v>Sylvain PFEFFERKORN</v>
      </c>
      <c r="C1747" s="116" t="n">
        <f aca="false">IF(C1646&lt;&gt;"",C1646,"")</f>
        <v>20</v>
      </c>
      <c r="D1747" s="116" t="str">
        <f aca="false">IF(D1646&lt;&gt;"",D1646,"")</f>
        <v>2.4GHz</v>
      </c>
      <c r="E1747" s="116" t="str">
        <f aca="false">IF(E1646&lt;&gt;"",E1646,"")</f>
        <v/>
      </c>
      <c r="F1747" s="116" t="n">
        <v>18</v>
      </c>
      <c r="G1747" s="168" t="n">
        <f aca="false">G1646</f>
        <v>1</v>
      </c>
      <c r="H1747" s="49" t="n">
        <f aca="false">IF($G1747&lt;&gt;"",G1747,"")</f>
        <v>1</v>
      </c>
      <c r="I1747" s="169"/>
      <c r="J1747" s="170"/>
      <c r="K1747" s="171" t="n">
        <f aca="false">IF($B1747&lt;&gt;"",IF(I1747,(INDEX(P$1728:Q$1731,MATCH(H1747,P$1728:P$1731),2)/I1747)*1000,0),"")</f>
        <v>0</v>
      </c>
      <c r="L1747" s="171" t="n">
        <f aca="false">IF(Q$11&lt;&gt;"",IF($B1747&lt;&gt;"",K1747-J1747,""),"")</f>
        <v>0</v>
      </c>
      <c r="M1747" s="172" t="n">
        <f aca="false">IF(B1747&lt;&gt;"",RANK(L1747,L$1728:L$1827),"")</f>
        <v>1</v>
      </c>
      <c r="N1747" s="172" t="str">
        <f aca="false">IF(B1747&lt;&gt;"",'Classement Général'!BR30,"")</f>
        <v/>
      </c>
      <c r="O1747" s="172" t="n">
        <f aca="false">IF(B131&lt;&gt;"",'Calculs (M1..M20)'!A33,"")</f>
        <v>19</v>
      </c>
      <c r="P1747" s="0"/>
      <c r="Q1747" s="0"/>
      <c r="R1747" s="0"/>
      <c r="S1747" s="0"/>
      <c r="T1747" s="0"/>
      <c r="U1747" s="0"/>
      <c r="V1747" s="0"/>
      <c r="AH1747" s="49" t="n">
        <f aca="false">IF($G1747&lt;&gt;"",AG1747,"")</f>
        <v>0</v>
      </c>
      <c r="AI1747" s="169"/>
      <c r="AJ1747" s="170"/>
    </row>
    <row r="1748" customFormat="false" ht="13" hidden="true" customHeight="false" outlineLevel="0" collapsed="false">
      <c r="A1748" s="0"/>
      <c r="B1748" s="167" t="str">
        <f aca="false">IF(B1647&lt;&gt;"",B1647,"")</f>
        <v>Frederic HOURS</v>
      </c>
      <c r="C1748" s="116" t="n">
        <f aca="false">IF(C1647&lt;&gt;"",C1647,"")</f>
        <v>21</v>
      </c>
      <c r="D1748" s="116" t="str">
        <f aca="false">IF(D1647&lt;&gt;"",D1647,"")</f>
        <v>2.4GHz</v>
      </c>
      <c r="E1748" s="116" t="str">
        <f aca="false">IF(E1647&lt;&gt;"",E1647,"")</f>
        <v/>
      </c>
      <c r="F1748" s="116" t="n">
        <v>18</v>
      </c>
      <c r="G1748" s="168" t="n">
        <f aca="false">G1647</f>
        <v>1</v>
      </c>
      <c r="H1748" s="49" t="n">
        <f aca="false">IF($G1748&lt;&gt;"",G1748,"")</f>
        <v>1</v>
      </c>
      <c r="I1748" s="169"/>
      <c r="J1748" s="170"/>
      <c r="K1748" s="171" t="n">
        <f aca="false">IF($B1748&lt;&gt;"",IF(I1748,(INDEX(P$1728:Q$1731,MATCH(H1748,P$1728:P$1731),2)/I1748)*1000,0),"")</f>
        <v>0</v>
      </c>
      <c r="L1748" s="171" t="n">
        <f aca="false">IF(Q$11&lt;&gt;"",IF($B1748&lt;&gt;"",K1748-J1748,""),"")</f>
        <v>0</v>
      </c>
      <c r="M1748" s="172" t="n">
        <f aca="false">IF(B1748&lt;&gt;"",RANK(L1748,L$1728:L$1827),"")</f>
        <v>1</v>
      </c>
      <c r="N1748" s="172" t="str">
        <f aca="false">IF(B1748&lt;&gt;"",'Classement Général'!BR31,"")</f>
        <v/>
      </c>
      <c r="O1748" s="172" t="n">
        <f aca="false">IF(B132&lt;&gt;"",'Calculs (M1..M20)'!A34,"")</f>
        <v>9</v>
      </c>
      <c r="P1748" s="0"/>
      <c r="Q1748" s="0"/>
      <c r="R1748" s="0"/>
      <c r="S1748" s="0"/>
      <c r="T1748" s="0"/>
      <c r="U1748" s="0"/>
      <c r="V1748" s="0"/>
      <c r="AH1748" s="49" t="n">
        <f aca="false">IF($G1748&lt;&gt;"",AG1748,"")</f>
        <v>0</v>
      </c>
      <c r="AI1748" s="169"/>
      <c r="AJ1748" s="170"/>
    </row>
    <row r="1749" customFormat="false" ht="13" hidden="true" customHeight="false" outlineLevel="0" collapsed="false">
      <c r="A1749" s="0"/>
      <c r="B1749" s="167" t="str">
        <f aca="false">IF(B1648&lt;&gt;"",B1648,"")</f>
        <v>Sébastien LANES</v>
      </c>
      <c r="C1749" s="116" t="n">
        <f aca="false">IF(C1648&lt;&gt;"",C1648,"")</f>
        <v>22</v>
      </c>
      <c r="D1749" s="116" t="str">
        <f aca="false">IF(D1648&lt;&gt;"",D1648,"")</f>
        <v>2.4GHz</v>
      </c>
      <c r="E1749" s="116" t="str">
        <f aca="false">IF(E1648&lt;&gt;"",E1648,"")</f>
        <v/>
      </c>
      <c r="F1749" s="116" t="n">
        <v>18</v>
      </c>
      <c r="G1749" s="168" t="n">
        <f aca="false">G1648</f>
        <v>1</v>
      </c>
      <c r="H1749" s="49" t="n">
        <f aca="false">IF($G1749&lt;&gt;"",G1749,"")</f>
        <v>1</v>
      </c>
      <c r="I1749" s="169"/>
      <c r="J1749" s="170"/>
      <c r="K1749" s="171" t="n">
        <f aca="false">IF($B1749&lt;&gt;"",IF(I1749,(INDEX(P$1728:Q$1731,MATCH(H1749,P$1728:P$1731),2)/I1749)*1000,0),"")</f>
        <v>0</v>
      </c>
      <c r="L1749" s="171" t="n">
        <f aca="false">IF(Q$11&lt;&gt;"",IF($B1749&lt;&gt;"",K1749-J1749,""),"")</f>
        <v>0</v>
      </c>
      <c r="M1749" s="172" t="n">
        <f aca="false">IF(B1749&lt;&gt;"",RANK(L1749,L$1728:L$1827),"")</f>
        <v>1</v>
      </c>
      <c r="N1749" s="172" t="str">
        <f aca="false">IF(B1749&lt;&gt;"",'Classement Général'!BR32,"")</f>
        <v/>
      </c>
      <c r="O1749" s="172" t="n">
        <f aca="false">IF(B133&lt;&gt;"",'Calculs (M1..M20)'!A35,"")</f>
        <v>4</v>
      </c>
      <c r="P1749" s="0"/>
      <c r="Q1749" s="0"/>
      <c r="R1749" s="0"/>
      <c r="S1749" s="0"/>
      <c r="T1749" s="0"/>
      <c r="U1749" s="0"/>
      <c r="V1749" s="0"/>
      <c r="AH1749" s="49" t="n">
        <f aca="false">IF($G1749&lt;&gt;"",AG1749,"")</f>
        <v>0</v>
      </c>
      <c r="AI1749" s="169"/>
      <c r="AJ1749" s="170"/>
    </row>
    <row r="1750" customFormat="false" ht="13" hidden="true" customHeight="false" outlineLevel="0" collapsed="false">
      <c r="A1750" s="0"/>
      <c r="B1750" s="167" t="str">
        <f aca="false">IF(B1649&lt;&gt;"",B1649,"")</f>
        <v/>
      </c>
      <c r="C1750" s="116" t="str">
        <f aca="false">IF(C1649&lt;&gt;"",C1649,"")</f>
        <v/>
      </c>
      <c r="D1750" s="116" t="str">
        <f aca="false">IF(D1649&lt;&gt;"",D1649,"")</f>
        <v/>
      </c>
      <c r="E1750" s="116" t="str">
        <f aca="false">IF(E1649&lt;&gt;"",E1649,"")</f>
        <v/>
      </c>
      <c r="F1750" s="116" t="n">
        <v>18</v>
      </c>
      <c r="G1750" s="168" t="n">
        <f aca="false">G1649</f>
        <v>1</v>
      </c>
      <c r="H1750" s="49" t="n">
        <f aca="false">IF($G1750&lt;&gt;"",G1750,"")</f>
        <v>1</v>
      </c>
      <c r="I1750" s="169"/>
      <c r="J1750" s="170"/>
      <c r="K1750" s="171" t="str">
        <f aca="false">IF($B1750&lt;&gt;"",IF(I1750,(INDEX(P$1728:Q$1731,MATCH(H1750,P$1728:P$1731),2)/I1750)*1000,0),"")</f>
        <v/>
      </c>
      <c r="L1750" s="171" t="str">
        <f aca="false">IF(Q$11&lt;&gt;"",IF($B1750&lt;&gt;"",K1750-J1750,""),"")</f>
        <v/>
      </c>
      <c r="M1750" s="172" t="str">
        <f aca="false">IF(B1750&lt;&gt;"",RANK(L1750,L$1728:L$1827),"")</f>
        <v/>
      </c>
      <c r="N1750" s="172" t="str">
        <f aca="false">IF(B1750&lt;&gt;"",'Classement Général'!BR33,"")</f>
        <v/>
      </c>
      <c r="O1750" s="172" t="str">
        <f aca="false">IF(B134&lt;&gt;"",'Calculs (M1..M20)'!A36,"")</f>
        <v/>
      </c>
      <c r="P1750" s="0"/>
      <c r="Q1750" s="0"/>
      <c r="R1750" s="0"/>
      <c r="S1750" s="0"/>
      <c r="T1750" s="0"/>
      <c r="U1750" s="0"/>
      <c r="V1750" s="0"/>
      <c r="AH1750" s="49" t="n">
        <f aca="false">IF($G1750&lt;&gt;"",AG1750,"")</f>
        <v>0</v>
      </c>
      <c r="AI1750" s="169"/>
      <c r="AJ1750" s="170"/>
    </row>
    <row r="1751" customFormat="false" ht="13" hidden="true" customHeight="false" outlineLevel="0" collapsed="false">
      <c r="A1751" s="0"/>
      <c r="B1751" s="167" t="str">
        <f aca="false">IF(B1650&lt;&gt;"",B1650,"")</f>
        <v/>
      </c>
      <c r="C1751" s="116" t="str">
        <f aca="false">IF(C1650&lt;&gt;"",C1650,"")</f>
        <v/>
      </c>
      <c r="D1751" s="116" t="str">
        <f aca="false">IF(D1650&lt;&gt;"",D1650,"")</f>
        <v/>
      </c>
      <c r="E1751" s="116" t="str">
        <f aca="false">IF(E1650&lt;&gt;"",E1650,"")</f>
        <v/>
      </c>
      <c r="F1751" s="116" t="n">
        <v>18</v>
      </c>
      <c r="G1751" s="168" t="n">
        <f aca="false">G1650</f>
        <v>1</v>
      </c>
      <c r="H1751" s="49" t="n">
        <f aca="false">IF($G1751&lt;&gt;"",G1751,"")</f>
        <v>1</v>
      </c>
      <c r="I1751" s="169"/>
      <c r="J1751" s="170"/>
      <c r="K1751" s="171" t="str">
        <f aca="false">IF($B1751&lt;&gt;"",IF(I1751,(INDEX(P$1728:Q$1731,MATCH(H1751,P$1728:P$1731),2)/I1751)*1000,0),"")</f>
        <v/>
      </c>
      <c r="L1751" s="171" t="str">
        <f aca="false">IF(Q$11&lt;&gt;"",IF($B1751&lt;&gt;"",K1751-J1751,""),"")</f>
        <v/>
      </c>
      <c r="M1751" s="172" t="str">
        <f aca="false">IF(B1751&lt;&gt;"",RANK(L1751,L$1728:L$1827),"")</f>
        <v/>
      </c>
      <c r="N1751" s="172" t="str">
        <f aca="false">IF(B1751&lt;&gt;"",'Classement Général'!BR34,"")</f>
        <v/>
      </c>
      <c r="O1751" s="172" t="str">
        <f aca="false">IF(B135&lt;&gt;"",'Calculs (M1..M20)'!A37,"")</f>
        <v/>
      </c>
      <c r="P1751" s="0"/>
      <c r="Q1751" s="0"/>
      <c r="R1751" s="0"/>
      <c r="S1751" s="0"/>
      <c r="T1751" s="0"/>
      <c r="U1751" s="0"/>
      <c r="V1751" s="0"/>
      <c r="AH1751" s="49" t="n">
        <f aca="false">IF($G1751&lt;&gt;"",AG1751,"")</f>
        <v>0</v>
      </c>
      <c r="AI1751" s="169"/>
      <c r="AJ1751" s="170"/>
    </row>
    <row r="1752" customFormat="false" ht="13" hidden="true" customHeight="false" outlineLevel="0" collapsed="false">
      <c r="A1752" s="0"/>
      <c r="B1752" s="167" t="str">
        <f aca="false">IF(B1651&lt;&gt;"",B1651,"")</f>
        <v/>
      </c>
      <c r="C1752" s="116" t="str">
        <f aca="false">IF(C1651&lt;&gt;"",C1651,"")</f>
        <v/>
      </c>
      <c r="D1752" s="116" t="str">
        <f aca="false">IF(D1651&lt;&gt;"",D1651,"")</f>
        <v/>
      </c>
      <c r="E1752" s="116" t="str">
        <f aca="false">IF(E1651&lt;&gt;"",E1651,"")</f>
        <v/>
      </c>
      <c r="F1752" s="116" t="n">
        <v>18</v>
      </c>
      <c r="G1752" s="168" t="n">
        <f aca="false">G1651</f>
        <v>1</v>
      </c>
      <c r="H1752" s="49" t="n">
        <f aca="false">IF($G1752&lt;&gt;"",G1752,"")</f>
        <v>1</v>
      </c>
      <c r="I1752" s="169"/>
      <c r="J1752" s="170"/>
      <c r="K1752" s="171" t="str">
        <f aca="false">IF($B1752&lt;&gt;"",IF(I1752,(INDEX(P$1728:Q$1731,MATCH(H1752,P$1728:P$1731),2)/I1752)*1000,0),"")</f>
        <v/>
      </c>
      <c r="L1752" s="171" t="str">
        <f aca="false">IF(Q$11&lt;&gt;"",IF($B1752&lt;&gt;"",K1752-J1752,""),"")</f>
        <v/>
      </c>
      <c r="M1752" s="172" t="str">
        <f aca="false">IF(B1752&lt;&gt;"",RANK(L1752,L$1728:L$1827),"")</f>
        <v/>
      </c>
      <c r="N1752" s="172" t="str">
        <f aca="false">IF(B1752&lt;&gt;"",'Classement Général'!BR35,"")</f>
        <v/>
      </c>
      <c r="O1752" s="172" t="str">
        <f aca="false">IF(B136&lt;&gt;"",'Calculs (M1..M20)'!A38,"")</f>
        <v/>
      </c>
      <c r="P1752" s="0"/>
      <c r="Q1752" s="0"/>
      <c r="R1752" s="0"/>
      <c r="S1752" s="0"/>
      <c r="T1752" s="0"/>
      <c r="U1752" s="0"/>
      <c r="V1752" s="0"/>
      <c r="AH1752" s="49" t="n">
        <f aca="false">IF($G1752&lt;&gt;"",AG1752,"")</f>
        <v>0</v>
      </c>
      <c r="AI1752" s="169"/>
      <c r="AJ1752" s="170"/>
    </row>
    <row r="1753" customFormat="false" ht="13" hidden="true" customHeight="false" outlineLevel="0" collapsed="false">
      <c r="A1753" s="0"/>
      <c r="B1753" s="167" t="str">
        <f aca="false">IF(B1652&lt;&gt;"",B1652,"")</f>
        <v/>
      </c>
      <c r="C1753" s="116" t="str">
        <f aca="false">IF(C1652&lt;&gt;"",C1652,"")</f>
        <v/>
      </c>
      <c r="D1753" s="116" t="str">
        <f aca="false">IF(D1652&lt;&gt;"",D1652,"")</f>
        <v/>
      </c>
      <c r="E1753" s="116" t="str">
        <f aca="false">IF(E1652&lt;&gt;"",E1652,"")</f>
        <v/>
      </c>
      <c r="F1753" s="116" t="n">
        <v>18</v>
      </c>
      <c r="G1753" s="168" t="n">
        <f aca="false">G1652</f>
        <v>1</v>
      </c>
      <c r="H1753" s="49" t="n">
        <f aca="false">IF($G1753&lt;&gt;"",G1753,"")</f>
        <v>1</v>
      </c>
      <c r="I1753" s="169"/>
      <c r="J1753" s="170"/>
      <c r="K1753" s="171" t="str">
        <f aca="false">IF($B1753&lt;&gt;"",IF(I1753,(INDEX(P$1728:Q$1731,MATCH(H1753,P$1728:P$1731),2)/I1753)*1000,0),"")</f>
        <v/>
      </c>
      <c r="L1753" s="171" t="str">
        <f aca="false">IF(Q$11&lt;&gt;"",IF($B1753&lt;&gt;"",K1753-J1753,""),"")</f>
        <v/>
      </c>
      <c r="M1753" s="172" t="str">
        <f aca="false">IF(B1753&lt;&gt;"",RANK(L1753,L$1728:L$1827),"")</f>
        <v/>
      </c>
      <c r="N1753" s="172" t="str">
        <f aca="false">IF(B1753&lt;&gt;"",'Classement Général'!BR36,"")</f>
        <v/>
      </c>
      <c r="O1753" s="172" t="str">
        <f aca="false">IF(B137&lt;&gt;"",'Calculs (M1..M20)'!A39,"")</f>
        <v/>
      </c>
      <c r="P1753" s="0"/>
      <c r="Q1753" s="0"/>
      <c r="R1753" s="0"/>
      <c r="S1753" s="0"/>
      <c r="T1753" s="0"/>
      <c r="U1753" s="0"/>
      <c r="V1753" s="0"/>
      <c r="AH1753" s="49" t="n">
        <f aca="false">IF($G1753&lt;&gt;"",AG1753,"")</f>
        <v>0</v>
      </c>
      <c r="AI1753" s="169"/>
      <c r="AJ1753" s="170"/>
    </row>
    <row r="1754" customFormat="false" ht="13" hidden="true" customHeight="false" outlineLevel="0" collapsed="false">
      <c r="A1754" s="0"/>
      <c r="B1754" s="167" t="str">
        <f aca="false">IF(B1653&lt;&gt;"",B1653,"")</f>
        <v/>
      </c>
      <c r="C1754" s="116" t="str">
        <f aca="false">IF(C1653&lt;&gt;"",C1653,"")</f>
        <v/>
      </c>
      <c r="D1754" s="116" t="str">
        <f aca="false">IF(D1653&lt;&gt;"",D1653,"")</f>
        <v/>
      </c>
      <c r="E1754" s="116" t="str">
        <f aca="false">IF(E1653&lt;&gt;"",E1653,"")</f>
        <v/>
      </c>
      <c r="F1754" s="116" t="n">
        <v>18</v>
      </c>
      <c r="G1754" s="168" t="n">
        <f aca="false">G1653</f>
        <v>1</v>
      </c>
      <c r="H1754" s="49" t="n">
        <f aca="false">IF($G1754&lt;&gt;"",G1754,"")</f>
        <v>1</v>
      </c>
      <c r="I1754" s="169"/>
      <c r="J1754" s="170"/>
      <c r="K1754" s="171" t="str">
        <f aca="false">IF($B1754&lt;&gt;"",IF(I1754,(INDEX(P$1728:Q$1731,MATCH(H1754,P$1728:P$1731),2)/I1754)*1000,0),"")</f>
        <v/>
      </c>
      <c r="L1754" s="171" t="str">
        <f aca="false">IF(Q$11&lt;&gt;"",IF($B1754&lt;&gt;"",K1754-J1754,""),"")</f>
        <v/>
      </c>
      <c r="M1754" s="172" t="str">
        <f aca="false">IF(B1754&lt;&gt;"",RANK(L1754,L$1728:L$1827),"")</f>
        <v/>
      </c>
      <c r="N1754" s="172" t="str">
        <f aca="false">IF(B1754&lt;&gt;"",'Classement Général'!BR37,"")</f>
        <v/>
      </c>
      <c r="O1754" s="172" t="str">
        <f aca="false">IF(B138&lt;&gt;"",'Calculs (M1..M20)'!A40,"")</f>
        <v/>
      </c>
      <c r="P1754" s="0"/>
      <c r="Q1754" s="0"/>
      <c r="R1754" s="0"/>
      <c r="S1754" s="0"/>
      <c r="T1754" s="0"/>
      <c r="U1754" s="0"/>
      <c r="V1754" s="0"/>
      <c r="AH1754" s="49" t="n">
        <f aca="false">IF($G1754&lt;&gt;"",AG1754,"")</f>
        <v>0</v>
      </c>
      <c r="AI1754" s="169"/>
      <c r="AJ1754" s="170"/>
    </row>
    <row r="1755" customFormat="false" ht="13" hidden="true" customHeight="false" outlineLevel="0" collapsed="false">
      <c r="A1755" s="0"/>
      <c r="B1755" s="167" t="str">
        <f aca="false">IF(B1654&lt;&gt;"",B1654,"")</f>
        <v/>
      </c>
      <c r="C1755" s="116" t="str">
        <f aca="false">IF(C1654&lt;&gt;"",C1654,"")</f>
        <v/>
      </c>
      <c r="D1755" s="116" t="str">
        <f aca="false">IF(D1654&lt;&gt;"",D1654,"")</f>
        <v/>
      </c>
      <c r="E1755" s="116" t="str">
        <f aca="false">IF(E1654&lt;&gt;"",E1654,"")</f>
        <v/>
      </c>
      <c r="F1755" s="116" t="n">
        <v>18</v>
      </c>
      <c r="G1755" s="168" t="n">
        <f aca="false">G1654</f>
        <v>1</v>
      </c>
      <c r="H1755" s="49" t="n">
        <f aca="false">IF($G1755&lt;&gt;"",G1755,"")</f>
        <v>1</v>
      </c>
      <c r="I1755" s="169"/>
      <c r="J1755" s="170"/>
      <c r="K1755" s="171" t="str">
        <f aca="false">IF($B1755&lt;&gt;"",IF(I1755,(INDEX(P$1728:Q$1731,MATCH(H1755,P$1728:P$1731),2)/I1755)*1000,0),"")</f>
        <v/>
      </c>
      <c r="L1755" s="171" t="str">
        <f aca="false">IF(Q$11&lt;&gt;"",IF($B1755&lt;&gt;"",K1755-J1755,""),"")</f>
        <v/>
      </c>
      <c r="M1755" s="172" t="str">
        <f aca="false">IF(B1755&lt;&gt;"",RANK(L1755,L$1728:L$1827),"")</f>
        <v/>
      </c>
      <c r="N1755" s="172" t="str">
        <f aca="false">IF(B1755&lt;&gt;"",'Classement Général'!BR38,"")</f>
        <v/>
      </c>
      <c r="O1755" s="172" t="str">
        <f aca="false">IF(B139&lt;&gt;"",'Calculs (M1..M20)'!A41,"")</f>
        <v/>
      </c>
      <c r="P1755" s="0"/>
      <c r="Q1755" s="0"/>
      <c r="R1755" s="0"/>
      <c r="S1755" s="0"/>
      <c r="T1755" s="0"/>
      <c r="U1755" s="0"/>
      <c r="V1755" s="0"/>
      <c r="AH1755" s="49" t="n">
        <f aca="false">IF($G1755&lt;&gt;"",AG1755,"")</f>
        <v>0</v>
      </c>
      <c r="AI1755" s="169"/>
      <c r="AJ1755" s="170"/>
    </row>
    <row r="1756" customFormat="false" ht="13" hidden="true" customHeight="false" outlineLevel="0" collapsed="false">
      <c r="A1756" s="0"/>
      <c r="B1756" s="167" t="str">
        <f aca="false">IF(B1655&lt;&gt;"",B1655,"")</f>
        <v/>
      </c>
      <c r="C1756" s="116" t="str">
        <f aca="false">IF(C1655&lt;&gt;"",C1655,"")</f>
        <v/>
      </c>
      <c r="D1756" s="116" t="str">
        <f aca="false">IF(D1655&lt;&gt;"",D1655,"")</f>
        <v/>
      </c>
      <c r="E1756" s="116" t="str">
        <f aca="false">IF(E1655&lt;&gt;"",E1655,"")</f>
        <v/>
      </c>
      <c r="F1756" s="116" t="n">
        <v>18</v>
      </c>
      <c r="G1756" s="168" t="n">
        <f aca="false">G1655</f>
        <v>1</v>
      </c>
      <c r="H1756" s="49" t="n">
        <f aca="false">IF($G1756&lt;&gt;"",G1756,"")</f>
        <v>1</v>
      </c>
      <c r="I1756" s="169"/>
      <c r="J1756" s="170"/>
      <c r="K1756" s="171" t="str">
        <f aca="false">IF($B1756&lt;&gt;"",IF(I1756,(INDEX(P$1728:Q$1731,MATCH(H1756,P$1728:P$1731),2)/I1756)*1000,0),"")</f>
        <v/>
      </c>
      <c r="L1756" s="171" t="str">
        <f aca="false">IF(Q$11&lt;&gt;"",IF($B1756&lt;&gt;"",K1756-J1756,""),"")</f>
        <v/>
      </c>
      <c r="M1756" s="172" t="str">
        <f aca="false">IF(B1756&lt;&gt;"",RANK(L1756,L$1728:L$1827),"")</f>
        <v/>
      </c>
      <c r="N1756" s="172" t="str">
        <f aca="false">IF(B1756&lt;&gt;"",'Classement Général'!BR39,"")</f>
        <v/>
      </c>
      <c r="O1756" s="172" t="str">
        <f aca="false">IF(B140&lt;&gt;"",'Calculs (M1..M20)'!A42,"")</f>
        <v/>
      </c>
      <c r="P1756" s="0"/>
      <c r="Q1756" s="0"/>
      <c r="R1756" s="0"/>
      <c r="S1756" s="0"/>
      <c r="T1756" s="0"/>
      <c r="U1756" s="0"/>
      <c r="V1756" s="0"/>
      <c r="AH1756" s="49" t="n">
        <f aca="false">IF($G1756&lt;&gt;"",AG1756,"")</f>
        <v>0</v>
      </c>
      <c r="AI1756" s="169"/>
      <c r="AJ1756" s="170"/>
    </row>
    <row r="1757" customFormat="false" ht="13" hidden="true" customHeight="false" outlineLevel="0" collapsed="false">
      <c r="A1757" s="0"/>
      <c r="B1757" s="167" t="str">
        <f aca="false">IF(B1656&lt;&gt;"",B1656,"")</f>
        <v/>
      </c>
      <c r="C1757" s="116" t="str">
        <f aca="false">IF(C1656&lt;&gt;"",C1656,"")</f>
        <v/>
      </c>
      <c r="D1757" s="116" t="str">
        <f aca="false">IF(D1656&lt;&gt;"",D1656,"")</f>
        <v/>
      </c>
      <c r="E1757" s="116" t="str">
        <f aca="false">IF(E1656&lt;&gt;"",E1656,"")</f>
        <v/>
      </c>
      <c r="F1757" s="116" t="n">
        <v>18</v>
      </c>
      <c r="G1757" s="168" t="n">
        <f aca="false">G1656</f>
        <v>1</v>
      </c>
      <c r="H1757" s="49" t="n">
        <f aca="false">IF($G1757&lt;&gt;"",G1757,"")</f>
        <v>1</v>
      </c>
      <c r="I1757" s="169"/>
      <c r="J1757" s="170"/>
      <c r="K1757" s="171" t="str">
        <f aca="false">IF($B1757&lt;&gt;"",IF(I1757,(INDEX(P$1728:Q$1731,MATCH(H1757,P$1728:P$1731),2)/I1757)*1000,0),"")</f>
        <v/>
      </c>
      <c r="L1757" s="171" t="str">
        <f aca="false">IF(Q$11&lt;&gt;"",IF($B1757&lt;&gt;"",K1757-J1757,""),"")</f>
        <v/>
      </c>
      <c r="M1757" s="172" t="str">
        <f aca="false">IF(B1757&lt;&gt;"",RANK(L1757,L$1728:L$1827),"")</f>
        <v/>
      </c>
      <c r="N1757" s="172" t="str">
        <f aca="false">IF(B1757&lt;&gt;"",'Classement Général'!BR40,"")</f>
        <v/>
      </c>
      <c r="O1757" s="172" t="str">
        <f aca="false">IF(B141&lt;&gt;"",'Calculs (M1..M20)'!A43,"")</f>
        <v/>
      </c>
      <c r="P1757" s="0"/>
      <c r="Q1757" s="0"/>
      <c r="R1757" s="0"/>
      <c r="S1757" s="0"/>
      <c r="T1757" s="0"/>
      <c r="U1757" s="0"/>
      <c r="V1757" s="0"/>
      <c r="AH1757" s="49" t="n">
        <f aca="false">IF($G1757&lt;&gt;"",AG1757,"")</f>
        <v>0</v>
      </c>
      <c r="AI1757" s="169"/>
      <c r="AJ1757" s="170"/>
    </row>
    <row r="1758" customFormat="false" ht="13" hidden="true" customHeight="false" outlineLevel="0" collapsed="false">
      <c r="A1758" s="0"/>
      <c r="B1758" s="167" t="str">
        <f aca="false">IF(B1657&lt;&gt;"",B1657,"")</f>
        <v/>
      </c>
      <c r="C1758" s="116" t="str">
        <f aca="false">IF(C1657&lt;&gt;"",C1657,"")</f>
        <v/>
      </c>
      <c r="D1758" s="116" t="str">
        <f aca="false">IF(D1657&lt;&gt;"",D1657,"")</f>
        <v/>
      </c>
      <c r="E1758" s="116" t="str">
        <f aca="false">IF(E1657&lt;&gt;"",E1657,"")</f>
        <v/>
      </c>
      <c r="F1758" s="116" t="n">
        <v>18</v>
      </c>
      <c r="G1758" s="168" t="n">
        <f aca="false">G1657</f>
        <v>1</v>
      </c>
      <c r="H1758" s="49" t="n">
        <f aca="false">IF($G1758&lt;&gt;"",G1758,"")</f>
        <v>1</v>
      </c>
      <c r="I1758" s="169"/>
      <c r="J1758" s="170"/>
      <c r="K1758" s="171" t="str">
        <f aca="false">IF($B1758&lt;&gt;"",IF(I1758,(INDEX(P$1728:Q$1731,MATCH(H1758,P$1728:P$1731),2)/I1758)*1000,0),"")</f>
        <v/>
      </c>
      <c r="L1758" s="171" t="str">
        <f aca="false">IF(Q$11&lt;&gt;"",IF($B1758&lt;&gt;"",K1758-J1758,""),"")</f>
        <v/>
      </c>
      <c r="M1758" s="172" t="str">
        <f aca="false">IF(B1758&lt;&gt;"",RANK(L1758,L$1728:L$1827),"")</f>
        <v/>
      </c>
      <c r="N1758" s="172" t="str">
        <f aca="false">IF(B1758&lt;&gt;"",'Classement Général'!BR41,"")</f>
        <v/>
      </c>
      <c r="O1758" s="172" t="str">
        <f aca="false">IF(B142&lt;&gt;"",'Calculs (M1..M20)'!A44,"")</f>
        <v/>
      </c>
      <c r="P1758" s="0"/>
      <c r="Q1758" s="0"/>
      <c r="R1758" s="0"/>
      <c r="S1758" s="0"/>
      <c r="T1758" s="0"/>
      <c r="U1758" s="0"/>
      <c r="V1758" s="0"/>
      <c r="AH1758" s="49" t="n">
        <f aca="false">IF($G1758&lt;&gt;"",AG1758,"")</f>
        <v>0</v>
      </c>
      <c r="AI1758" s="169"/>
      <c r="AJ1758" s="170"/>
    </row>
    <row r="1759" customFormat="false" ht="13" hidden="true" customHeight="false" outlineLevel="0" collapsed="false">
      <c r="A1759" s="0"/>
      <c r="B1759" s="167" t="str">
        <f aca="false">IF(B1658&lt;&gt;"",B1658,"")</f>
        <v/>
      </c>
      <c r="C1759" s="116" t="str">
        <f aca="false">IF(C1658&lt;&gt;"",C1658,"")</f>
        <v/>
      </c>
      <c r="D1759" s="116" t="str">
        <f aca="false">IF(D1658&lt;&gt;"",D1658,"")</f>
        <v/>
      </c>
      <c r="E1759" s="116" t="str">
        <f aca="false">IF(E1658&lt;&gt;"",E1658,"")</f>
        <v/>
      </c>
      <c r="F1759" s="116" t="n">
        <v>18</v>
      </c>
      <c r="G1759" s="168" t="n">
        <f aca="false">G1658</f>
        <v>1</v>
      </c>
      <c r="H1759" s="49" t="n">
        <f aca="false">IF($G1759&lt;&gt;"",G1759,"")</f>
        <v>1</v>
      </c>
      <c r="I1759" s="169"/>
      <c r="J1759" s="170"/>
      <c r="K1759" s="171" t="str">
        <f aca="false">IF($B1759&lt;&gt;"",IF(I1759,(INDEX(P$1728:Q$1731,MATCH(H1759,P$1728:P$1731),2)/I1759)*1000,0),"")</f>
        <v/>
      </c>
      <c r="L1759" s="171" t="str">
        <f aca="false">IF(Q$11&lt;&gt;"",IF($B1759&lt;&gt;"",K1759-J1759,""),"")</f>
        <v/>
      </c>
      <c r="M1759" s="172" t="str">
        <f aca="false">IF(B1759&lt;&gt;"",RANK(L1759,L$1728:L$1827),"")</f>
        <v/>
      </c>
      <c r="N1759" s="172" t="str">
        <f aca="false">IF(B1759&lt;&gt;"",'Classement Général'!BR42,"")</f>
        <v/>
      </c>
      <c r="O1759" s="172" t="str">
        <f aca="false">IF(B143&lt;&gt;"",'Calculs (M1..M20)'!A45,"")</f>
        <v/>
      </c>
      <c r="P1759" s="0"/>
      <c r="Q1759" s="0"/>
      <c r="R1759" s="0"/>
      <c r="S1759" s="0"/>
      <c r="T1759" s="0"/>
      <c r="U1759" s="0"/>
      <c r="V1759" s="0"/>
      <c r="AH1759" s="49" t="n">
        <f aca="false">IF($G1759&lt;&gt;"",AG1759,"")</f>
        <v>0</v>
      </c>
      <c r="AI1759" s="169"/>
      <c r="AJ1759" s="170"/>
    </row>
    <row r="1760" customFormat="false" ht="13" hidden="true" customHeight="false" outlineLevel="0" collapsed="false">
      <c r="A1760" s="0"/>
      <c r="B1760" s="167" t="str">
        <f aca="false">IF(B1659&lt;&gt;"",B1659,"")</f>
        <v/>
      </c>
      <c r="C1760" s="116" t="str">
        <f aca="false">IF(C1659&lt;&gt;"",C1659,"")</f>
        <v/>
      </c>
      <c r="D1760" s="116" t="str">
        <f aca="false">IF(D1659&lt;&gt;"",D1659,"")</f>
        <v/>
      </c>
      <c r="E1760" s="116" t="str">
        <f aca="false">IF(E1659&lt;&gt;"",E1659,"")</f>
        <v/>
      </c>
      <c r="F1760" s="116" t="n">
        <v>18</v>
      </c>
      <c r="G1760" s="168" t="n">
        <f aca="false">G1659</f>
        <v>1</v>
      </c>
      <c r="H1760" s="49" t="n">
        <f aca="false">IF($G1760&lt;&gt;"",G1760,"")</f>
        <v>1</v>
      </c>
      <c r="I1760" s="169"/>
      <c r="J1760" s="170"/>
      <c r="K1760" s="171" t="str">
        <f aca="false">IF($B1760&lt;&gt;"",IF(I1760,(INDEX(P$1728:Q$1731,MATCH(H1760,P$1728:P$1731),2)/I1760)*1000,0),"")</f>
        <v/>
      </c>
      <c r="L1760" s="171" t="str">
        <f aca="false">IF(Q$11&lt;&gt;"",IF($B1760&lt;&gt;"",K1760-J1760,""),"")</f>
        <v/>
      </c>
      <c r="M1760" s="172" t="str">
        <f aca="false">IF(B1760&lt;&gt;"",RANK(L1760,L$1728:L$1827),"")</f>
        <v/>
      </c>
      <c r="N1760" s="172" t="str">
        <f aca="false">IF(B1760&lt;&gt;"",'Classement Général'!BR43,"")</f>
        <v/>
      </c>
      <c r="O1760" s="172" t="str">
        <f aca="false">IF(B144&lt;&gt;"",'Calculs (M1..M20)'!A46,"")</f>
        <v/>
      </c>
      <c r="P1760" s="0"/>
      <c r="Q1760" s="0"/>
      <c r="R1760" s="0"/>
      <c r="S1760" s="0"/>
      <c r="T1760" s="0"/>
      <c r="U1760" s="0"/>
      <c r="V1760" s="0"/>
      <c r="AH1760" s="49" t="n">
        <f aca="false">IF($G1760&lt;&gt;"",AG1760,"")</f>
        <v>0</v>
      </c>
      <c r="AI1760" s="169"/>
      <c r="AJ1760" s="170"/>
    </row>
    <row r="1761" customFormat="false" ht="13" hidden="true" customHeight="false" outlineLevel="0" collapsed="false">
      <c r="A1761" s="0"/>
      <c r="B1761" s="167" t="str">
        <f aca="false">IF(B1660&lt;&gt;"",B1660,"")</f>
        <v/>
      </c>
      <c r="C1761" s="116" t="str">
        <f aca="false">IF(C1660&lt;&gt;"",C1660,"")</f>
        <v/>
      </c>
      <c r="D1761" s="116" t="str">
        <f aca="false">IF(D1660&lt;&gt;"",D1660,"")</f>
        <v/>
      </c>
      <c r="E1761" s="116" t="str">
        <f aca="false">IF(E1660&lt;&gt;"",E1660,"")</f>
        <v/>
      </c>
      <c r="F1761" s="116" t="n">
        <v>18</v>
      </c>
      <c r="G1761" s="168" t="n">
        <f aca="false">G1660</f>
        <v>1</v>
      </c>
      <c r="H1761" s="49" t="n">
        <f aca="false">IF($G1761&lt;&gt;"",G1761,"")</f>
        <v>1</v>
      </c>
      <c r="I1761" s="169"/>
      <c r="J1761" s="170"/>
      <c r="K1761" s="171" t="str">
        <f aca="false">IF($B1761&lt;&gt;"",IF(I1761,(INDEX(P$1728:Q$1731,MATCH(H1761,P$1728:P$1731),2)/I1761)*1000,0),"")</f>
        <v/>
      </c>
      <c r="L1761" s="171" t="str">
        <f aca="false">IF(Q$11&lt;&gt;"",IF($B1761&lt;&gt;"",K1761-J1761,""),"")</f>
        <v/>
      </c>
      <c r="M1761" s="172" t="str">
        <f aca="false">IF(B1761&lt;&gt;"",RANK(L1761,L$1728:L$1827),"")</f>
        <v/>
      </c>
      <c r="N1761" s="172" t="str">
        <f aca="false">IF(B1761&lt;&gt;"",'Classement Général'!BR44,"")</f>
        <v/>
      </c>
      <c r="O1761" s="172" t="str">
        <f aca="false">IF(B145&lt;&gt;"",'Calculs (M1..M20)'!A47,"")</f>
        <v/>
      </c>
      <c r="P1761" s="0"/>
      <c r="Q1761" s="0"/>
      <c r="R1761" s="0"/>
      <c r="S1761" s="0"/>
      <c r="T1761" s="0"/>
      <c r="U1761" s="0"/>
      <c r="V1761" s="0"/>
      <c r="AH1761" s="49" t="n">
        <f aca="false">IF($G1761&lt;&gt;"",AG1761,"")</f>
        <v>0</v>
      </c>
      <c r="AI1761" s="169"/>
      <c r="AJ1761" s="170"/>
    </row>
    <row r="1762" customFormat="false" ht="13" hidden="true" customHeight="false" outlineLevel="0" collapsed="false">
      <c r="A1762" s="0"/>
      <c r="B1762" s="167" t="str">
        <f aca="false">IF(B1661&lt;&gt;"",B1661,"")</f>
        <v/>
      </c>
      <c r="C1762" s="116" t="str">
        <f aca="false">IF(C1661&lt;&gt;"",C1661,"")</f>
        <v/>
      </c>
      <c r="D1762" s="116" t="str">
        <f aca="false">IF(D1661&lt;&gt;"",D1661,"")</f>
        <v/>
      </c>
      <c r="E1762" s="116" t="str">
        <f aca="false">IF(E1661&lt;&gt;"",E1661,"")</f>
        <v/>
      </c>
      <c r="F1762" s="116" t="n">
        <v>18</v>
      </c>
      <c r="G1762" s="168" t="n">
        <f aca="false">G1661</f>
        <v>1</v>
      </c>
      <c r="H1762" s="49" t="n">
        <f aca="false">IF($G1762&lt;&gt;"",G1762,"")</f>
        <v>1</v>
      </c>
      <c r="I1762" s="169"/>
      <c r="J1762" s="170"/>
      <c r="K1762" s="171" t="str">
        <f aca="false">IF($B1762&lt;&gt;"",IF(I1762,(INDEX(P$1728:Q$1731,MATCH(H1762,P$1728:P$1731),2)/I1762)*1000,0),"")</f>
        <v/>
      </c>
      <c r="L1762" s="171" t="str">
        <f aca="false">IF(Q$11&lt;&gt;"",IF($B1762&lt;&gt;"",K1762-J1762,""),"")</f>
        <v/>
      </c>
      <c r="M1762" s="172" t="str">
        <f aca="false">IF(B1762&lt;&gt;"",RANK(L1762,L$1728:L$1827),"")</f>
        <v/>
      </c>
      <c r="N1762" s="172" t="str">
        <f aca="false">IF(B1762&lt;&gt;"",'Classement Général'!BR45,"")</f>
        <v/>
      </c>
      <c r="O1762" s="172" t="str">
        <f aca="false">IF(B146&lt;&gt;"",'Calculs (M1..M20)'!A48,"")</f>
        <v/>
      </c>
      <c r="P1762" s="0"/>
      <c r="Q1762" s="0"/>
      <c r="R1762" s="0"/>
      <c r="S1762" s="0"/>
      <c r="T1762" s="0"/>
      <c r="U1762" s="0"/>
      <c r="V1762" s="0"/>
      <c r="AH1762" s="49" t="n">
        <f aca="false">IF($G1762&lt;&gt;"",AG1762,"")</f>
        <v>0</v>
      </c>
      <c r="AI1762" s="169"/>
      <c r="AJ1762" s="170"/>
    </row>
    <row r="1763" customFormat="false" ht="13" hidden="true" customHeight="false" outlineLevel="0" collapsed="false">
      <c r="A1763" s="0"/>
      <c r="B1763" s="167" t="str">
        <f aca="false">IF(B1662&lt;&gt;"",B1662,"")</f>
        <v/>
      </c>
      <c r="C1763" s="116" t="str">
        <f aca="false">IF(C1662&lt;&gt;"",C1662,"")</f>
        <v/>
      </c>
      <c r="D1763" s="116" t="str">
        <f aca="false">IF(D1662&lt;&gt;"",D1662,"")</f>
        <v/>
      </c>
      <c r="E1763" s="116" t="str">
        <f aca="false">IF(E1662&lt;&gt;"",E1662,"")</f>
        <v/>
      </c>
      <c r="F1763" s="116" t="n">
        <v>18</v>
      </c>
      <c r="G1763" s="168" t="n">
        <f aca="false">G1662</f>
        <v>1</v>
      </c>
      <c r="H1763" s="49" t="n">
        <f aca="false">IF($G1763&lt;&gt;"",G1763,"")</f>
        <v>1</v>
      </c>
      <c r="I1763" s="169"/>
      <c r="J1763" s="170"/>
      <c r="K1763" s="171" t="str">
        <f aca="false">IF($B1763&lt;&gt;"",IF(I1763,(INDEX(P$1728:Q$1731,MATCH(H1763,P$1728:P$1731),2)/I1763)*1000,0),"")</f>
        <v/>
      </c>
      <c r="L1763" s="171" t="str">
        <f aca="false">IF(Q$11&lt;&gt;"",IF($B1763&lt;&gt;"",K1763-J1763,""),"")</f>
        <v/>
      </c>
      <c r="M1763" s="172" t="str">
        <f aca="false">IF(B1763&lt;&gt;"",RANK(L1763,L$1728:L$1827),"")</f>
        <v/>
      </c>
      <c r="N1763" s="172" t="str">
        <f aca="false">IF(B1763&lt;&gt;"",'Classement Général'!BR46,"")</f>
        <v/>
      </c>
      <c r="O1763" s="172" t="str">
        <f aca="false">IF(B147&lt;&gt;"",'Calculs (M1..M20)'!A49,"")</f>
        <v/>
      </c>
      <c r="P1763" s="0"/>
      <c r="Q1763" s="0"/>
      <c r="R1763" s="0"/>
      <c r="S1763" s="0"/>
      <c r="T1763" s="0"/>
      <c r="U1763" s="0"/>
      <c r="V1763" s="0"/>
      <c r="AH1763" s="49" t="n">
        <f aca="false">IF($G1763&lt;&gt;"",AG1763,"")</f>
        <v>0</v>
      </c>
      <c r="AI1763" s="169"/>
      <c r="AJ1763" s="170"/>
    </row>
    <row r="1764" customFormat="false" ht="13" hidden="true" customHeight="false" outlineLevel="0" collapsed="false">
      <c r="A1764" s="0"/>
      <c r="B1764" s="167" t="str">
        <f aca="false">IF(B1663&lt;&gt;"",B1663,"")</f>
        <v/>
      </c>
      <c r="C1764" s="116" t="str">
        <f aca="false">IF(C1663&lt;&gt;"",C1663,"")</f>
        <v/>
      </c>
      <c r="D1764" s="116" t="str">
        <f aca="false">IF(D1663&lt;&gt;"",D1663,"")</f>
        <v/>
      </c>
      <c r="E1764" s="116" t="str">
        <f aca="false">IF(E1663&lt;&gt;"",E1663,"")</f>
        <v/>
      </c>
      <c r="F1764" s="116" t="n">
        <v>18</v>
      </c>
      <c r="G1764" s="168" t="n">
        <f aca="false">G1663</f>
        <v>1</v>
      </c>
      <c r="H1764" s="49" t="n">
        <f aca="false">IF($G1764&lt;&gt;"",G1764,"")</f>
        <v>1</v>
      </c>
      <c r="I1764" s="169"/>
      <c r="J1764" s="170"/>
      <c r="K1764" s="171" t="str">
        <f aca="false">IF($B1764&lt;&gt;"",IF(I1764,(INDEX(P$1728:Q$1731,MATCH(H1764,P$1728:P$1731),2)/I1764)*1000,0),"")</f>
        <v/>
      </c>
      <c r="L1764" s="171" t="str">
        <f aca="false">IF(Q$11&lt;&gt;"",IF($B1764&lt;&gt;"",K1764-J1764,""),"")</f>
        <v/>
      </c>
      <c r="M1764" s="172" t="str">
        <f aca="false">IF(B1764&lt;&gt;"",RANK(L1764,L$1728:L$1827),"")</f>
        <v/>
      </c>
      <c r="N1764" s="172" t="str">
        <f aca="false">IF(B1764&lt;&gt;"",'Classement Général'!BR47,"")</f>
        <v/>
      </c>
      <c r="O1764" s="172" t="str">
        <f aca="false">IF(B148&lt;&gt;"",'Calculs (M1..M20)'!A50,"")</f>
        <v/>
      </c>
      <c r="P1764" s="0"/>
      <c r="Q1764" s="0"/>
      <c r="R1764" s="0"/>
      <c r="S1764" s="0"/>
      <c r="T1764" s="0"/>
      <c r="U1764" s="0"/>
      <c r="V1764" s="0"/>
      <c r="AH1764" s="49" t="n">
        <f aca="false">IF($G1764&lt;&gt;"",AG1764,"")</f>
        <v>0</v>
      </c>
      <c r="AI1764" s="169"/>
      <c r="AJ1764" s="170"/>
    </row>
    <row r="1765" customFormat="false" ht="13" hidden="true" customHeight="false" outlineLevel="0" collapsed="false">
      <c r="A1765" s="0"/>
      <c r="B1765" s="167" t="str">
        <f aca="false">IF(B1664&lt;&gt;"",B1664,"")</f>
        <v/>
      </c>
      <c r="C1765" s="116" t="str">
        <f aca="false">IF(C1664&lt;&gt;"",C1664,"")</f>
        <v/>
      </c>
      <c r="D1765" s="116" t="str">
        <f aca="false">IF(D1664&lt;&gt;"",D1664,"")</f>
        <v/>
      </c>
      <c r="E1765" s="116" t="str">
        <f aca="false">IF(E1664&lt;&gt;"",E1664,"")</f>
        <v/>
      </c>
      <c r="F1765" s="116" t="n">
        <v>18</v>
      </c>
      <c r="G1765" s="168" t="n">
        <f aca="false">G1664</f>
        <v>1</v>
      </c>
      <c r="H1765" s="49" t="n">
        <f aca="false">IF($G1765&lt;&gt;"",G1765,"")</f>
        <v>1</v>
      </c>
      <c r="I1765" s="169"/>
      <c r="J1765" s="170"/>
      <c r="K1765" s="171" t="str">
        <f aca="false">IF($B1765&lt;&gt;"",IF(I1765,(INDEX(P$1728:Q$1731,MATCH(H1765,P$1728:P$1731),2)/I1765)*1000,0),"")</f>
        <v/>
      </c>
      <c r="L1765" s="171" t="str">
        <f aca="false">IF(Q$11&lt;&gt;"",IF($B1765&lt;&gt;"",K1765-J1765,""),"")</f>
        <v/>
      </c>
      <c r="M1765" s="172" t="str">
        <f aca="false">IF(B1765&lt;&gt;"",RANK(L1765,L$1728:L$1827),"")</f>
        <v/>
      </c>
      <c r="N1765" s="172" t="str">
        <f aca="false">IF(B1765&lt;&gt;"",'Classement Général'!BR48,"")</f>
        <v/>
      </c>
      <c r="O1765" s="172" t="str">
        <f aca="false">IF(B149&lt;&gt;"",'Calculs (M1..M20)'!A51,"")</f>
        <v/>
      </c>
      <c r="P1765" s="0"/>
      <c r="Q1765" s="0"/>
      <c r="R1765" s="0"/>
      <c r="S1765" s="0"/>
      <c r="T1765" s="0"/>
      <c r="U1765" s="0"/>
      <c r="V1765" s="0"/>
      <c r="AH1765" s="49" t="n">
        <f aca="false">IF($G1765&lt;&gt;"",AG1765,"")</f>
        <v>0</v>
      </c>
      <c r="AI1765" s="169"/>
      <c r="AJ1765" s="170"/>
    </row>
    <row r="1766" customFormat="false" ht="13" hidden="true" customHeight="false" outlineLevel="0" collapsed="false">
      <c r="A1766" s="0"/>
      <c r="B1766" s="167" t="str">
        <f aca="false">IF(B1665&lt;&gt;"",B1665,"")</f>
        <v/>
      </c>
      <c r="C1766" s="116" t="str">
        <f aca="false">IF(C1665&lt;&gt;"",C1665,"")</f>
        <v/>
      </c>
      <c r="D1766" s="116" t="str">
        <f aca="false">IF(D1665&lt;&gt;"",D1665,"")</f>
        <v/>
      </c>
      <c r="E1766" s="116" t="str">
        <f aca="false">IF(E1665&lt;&gt;"",E1665,"")</f>
        <v/>
      </c>
      <c r="F1766" s="116" t="n">
        <v>18</v>
      </c>
      <c r="G1766" s="168" t="n">
        <f aca="false">G1665</f>
        <v>1</v>
      </c>
      <c r="H1766" s="49" t="n">
        <f aca="false">IF($G1766&lt;&gt;"",G1766,"")</f>
        <v>1</v>
      </c>
      <c r="I1766" s="169"/>
      <c r="J1766" s="170"/>
      <c r="K1766" s="171" t="str">
        <f aca="false">IF($B1766&lt;&gt;"",IF(I1766,(INDEX(P$1728:Q$1731,MATCH(H1766,P$1728:P$1731),2)/I1766)*1000,0),"")</f>
        <v/>
      </c>
      <c r="L1766" s="171" t="str">
        <f aca="false">IF(Q$11&lt;&gt;"",IF($B1766&lt;&gt;"",K1766-J1766,""),"")</f>
        <v/>
      </c>
      <c r="M1766" s="172" t="str">
        <f aca="false">IF(B1766&lt;&gt;"",RANK(L1766,L$1728:L$1827),"")</f>
        <v/>
      </c>
      <c r="N1766" s="172" t="str">
        <f aca="false">IF(B1766&lt;&gt;"",'Classement Général'!BR49,"")</f>
        <v/>
      </c>
      <c r="O1766" s="172" t="str">
        <f aca="false">IF(B150&lt;&gt;"",'Calculs (M1..M20)'!A52,"")</f>
        <v/>
      </c>
      <c r="P1766" s="0"/>
      <c r="Q1766" s="0"/>
      <c r="R1766" s="0"/>
      <c r="S1766" s="0"/>
      <c r="T1766" s="0"/>
      <c r="U1766" s="0"/>
      <c r="V1766" s="0"/>
      <c r="AH1766" s="49" t="n">
        <f aca="false">IF($G1766&lt;&gt;"",AG1766,"")</f>
        <v>0</v>
      </c>
      <c r="AI1766" s="169"/>
      <c r="AJ1766" s="170"/>
    </row>
    <row r="1767" customFormat="false" ht="13" hidden="true" customHeight="false" outlineLevel="0" collapsed="false">
      <c r="A1767" s="0"/>
      <c r="B1767" s="167" t="str">
        <f aca="false">IF(B1666&lt;&gt;"",B1666,"")</f>
        <v/>
      </c>
      <c r="C1767" s="116" t="str">
        <f aca="false">IF(C1666&lt;&gt;"",C1666,"")</f>
        <v/>
      </c>
      <c r="D1767" s="116" t="str">
        <f aca="false">IF(D1666&lt;&gt;"",D1666,"")</f>
        <v/>
      </c>
      <c r="E1767" s="116" t="str">
        <f aca="false">IF(E1666&lt;&gt;"",E1666,"")</f>
        <v/>
      </c>
      <c r="F1767" s="116" t="n">
        <v>18</v>
      </c>
      <c r="G1767" s="168" t="n">
        <f aca="false">G1666</f>
        <v>1</v>
      </c>
      <c r="H1767" s="49" t="n">
        <f aca="false">IF($G1767&lt;&gt;"",G1767,"")</f>
        <v>1</v>
      </c>
      <c r="I1767" s="169"/>
      <c r="J1767" s="170"/>
      <c r="K1767" s="171" t="str">
        <f aca="false">IF($B1767&lt;&gt;"",IF(I1767,(INDEX(P$1728:Q$1731,MATCH(H1767,P$1728:P$1731),2)/I1767)*1000,0),"")</f>
        <v/>
      </c>
      <c r="L1767" s="171" t="str">
        <f aca="false">IF(Q$11&lt;&gt;"",IF($B1767&lt;&gt;"",K1767-J1767,""),"")</f>
        <v/>
      </c>
      <c r="M1767" s="172" t="str">
        <f aca="false">IF(B1767&lt;&gt;"",RANK(L1767,L$1728:L$1827),"")</f>
        <v/>
      </c>
      <c r="N1767" s="172" t="str">
        <f aca="false">IF(B1767&lt;&gt;"",'Classement Général'!BR50,"")</f>
        <v/>
      </c>
      <c r="O1767" s="172" t="str">
        <f aca="false">IF(B151&lt;&gt;"",'Calculs (M1..M20)'!A53,"")</f>
        <v/>
      </c>
      <c r="P1767" s="0"/>
      <c r="Q1767" s="0"/>
      <c r="R1767" s="0"/>
      <c r="S1767" s="0"/>
      <c r="T1767" s="0"/>
      <c r="U1767" s="0"/>
      <c r="V1767" s="0"/>
      <c r="AH1767" s="49" t="n">
        <f aca="false">IF($G1767&lt;&gt;"",AG1767,"")</f>
        <v>0</v>
      </c>
      <c r="AI1767" s="169"/>
      <c r="AJ1767" s="170"/>
    </row>
    <row r="1768" customFormat="false" ht="13" hidden="true" customHeight="false" outlineLevel="0" collapsed="false">
      <c r="A1768" s="0"/>
      <c r="B1768" s="167" t="str">
        <f aca="false">IF(B1667&lt;&gt;"",B1667,"")</f>
        <v/>
      </c>
      <c r="C1768" s="116" t="str">
        <f aca="false">IF(C1667&lt;&gt;"",C1667,"")</f>
        <v/>
      </c>
      <c r="D1768" s="116" t="str">
        <f aca="false">IF(D1667&lt;&gt;"",D1667,"")</f>
        <v/>
      </c>
      <c r="E1768" s="116" t="str">
        <f aca="false">IF(E1667&lt;&gt;"",E1667,"")</f>
        <v/>
      </c>
      <c r="F1768" s="116" t="n">
        <v>18</v>
      </c>
      <c r="G1768" s="168" t="n">
        <f aca="false">G1667</f>
        <v>1</v>
      </c>
      <c r="H1768" s="49" t="n">
        <f aca="false">IF($G1768&lt;&gt;"",G1768,"")</f>
        <v>1</v>
      </c>
      <c r="I1768" s="169"/>
      <c r="J1768" s="170"/>
      <c r="K1768" s="171" t="str">
        <f aca="false">IF($B1768&lt;&gt;"",IF(I1768,(INDEX(P$1728:Q$1731,MATCH(H1768,P$1728:P$1731),2)/I1768)*1000,0),"")</f>
        <v/>
      </c>
      <c r="L1768" s="171" t="str">
        <f aca="false">IF(Q$11&lt;&gt;"",IF($B1768&lt;&gt;"",K1768-J1768,""),"")</f>
        <v/>
      </c>
      <c r="M1768" s="172" t="str">
        <f aca="false">IF(B1768&lt;&gt;"",RANK(L1768,L$1728:L$1827),"")</f>
        <v/>
      </c>
      <c r="N1768" s="172" t="str">
        <f aca="false">IF(B1768&lt;&gt;"",'Classement Général'!BR51,"")</f>
        <v/>
      </c>
      <c r="O1768" s="172" t="str">
        <f aca="false">IF(B152&lt;&gt;"",'Calculs (M1..M20)'!A54,"")</f>
        <v/>
      </c>
      <c r="P1768" s="0"/>
      <c r="Q1768" s="0"/>
      <c r="R1768" s="0"/>
      <c r="S1768" s="0"/>
      <c r="T1768" s="0"/>
      <c r="U1768" s="0"/>
      <c r="V1768" s="0"/>
      <c r="AH1768" s="49" t="n">
        <f aca="false">IF($G1768&lt;&gt;"",AG1768,"")</f>
        <v>0</v>
      </c>
      <c r="AI1768" s="169"/>
      <c r="AJ1768" s="170"/>
    </row>
    <row r="1769" customFormat="false" ht="13" hidden="true" customHeight="false" outlineLevel="0" collapsed="false">
      <c r="A1769" s="0"/>
      <c r="B1769" s="167" t="str">
        <f aca="false">IF(B1668&lt;&gt;"",B1668,"")</f>
        <v/>
      </c>
      <c r="C1769" s="116" t="str">
        <f aca="false">IF(C1668&lt;&gt;"",C1668,"")</f>
        <v/>
      </c>
      <c r="D1769" s="116" t="str">
        <f aca="false">IF(D1668&lt;&gt;"",D1668,"")</f>
        <v/>
      </c>
      <c r="E1769" s="116" t="str">
        <f aca="false">IF(E1668&lt;&gt;"",E1668,"")</f>
        <v/>
      </c>
      <c r="F1769" s="116" t="n">
        <v>18</v>
      </c>
      <c r="G1769" s="168" t="n">
        <f aca="false">G1668</f>
        <v>1</v>
      </c>
      <c r="H1769" s="49" t="n">
        <f aca="false">IF($G1769&lt;&gt;"",G1769,"")</f>
        <v>1</v>
      </c>
      <c r="I1769" s="169"/>
      <c r="J1769" s="170"/>
      <c r="K1769" s="171" t="str">
        <f aca="false">IF($B1769&lt;&gt;"",IF(I1769,(INDEX(P$1728:Q$1731,MATCH(H1769,P$1728:P$1731),2)/I1769)*1000,0),"")</f>
        <v/>
      </c>
      <c r="L1769" s="171" t="str">
        <f aca="false">IF(Q$11&lt;&gt;"",IF($B1769&lt;&gt;"",K1769-J1769,""),"")</f>
        <v/>
      </c>
      <c r="M1769" s="172" t="str">
        <f aca="false">IF(B1769&lt;&gt;"",RANK(L1769,L$1728:L$1827),"")</f>
        <v/>
      </c>
      <c r="N1769" s="172" t="str">
        <f aca="false">IF(B1769&lt;&gt;"",'Classement Général'!BR52,"")</f>
        <v/>
      </c>
      <c r="O1769" s="172" t="str">
        <f aca="false">IF(B153&lt;&gt;"",'Calculs (M1..M20)'!A55,"")</f>
        <v/>
      </c>
      <c r="P1769" s="0"/>
      <c r="Q1769" s="0"/>
      <c r="R1769" s="0"/>
      <c r="S1769" s="0"/>
      <c r="T1769" s="0"/>
      <c r="U1769" s="0"/>
      <c r="V1769" s="0"/>
      <c r="AH1769" s="49" t="n">
        <f aca="false">IF($G1769&lt;&gt;"",AG1769,"")</f>
        <v>0</v>
      </c>
      <c r="AI1769" s="169"/>
      <c r="AJ1769" s="170"/>
    </row>
    <row r="1770" customFormat="false" ht="13" hidden="true" customHeight="false" outlineLevel="0" collapsed="false">
      <c r="A1770" s="0"/>
      <c r="B1770" s="167" t="str">
        <f aca="false">IF(B1669&lt;&gt;"",B1669,"")</f>
        <v/>
      </c>
      <c r="C1770" s="116" t="str">
        <f aca="false">IF(C1669&lt;&gt;"",C1669,"")</f>
        <v/>
      </c>
      <c r="D1770" s="116" t="str">
        <f aca="false">IF(D1669&lt;&gt;"",D1669,"")</f>
        <v/>
      </c>
      <c r="E1770" s="116" t="str">
        <f aca="false">IF(E1669&lt;&gt;"",E1669,"")</f>
        <v/>
      </c>
      <c r="F1770" s="116" t="n">
        <v>18</v>
      </c>
      <c r="G1770" s="168" t="n">
        <f aca="false">G1669</f>
        <v>1</v>
      </c>
      <c r="H1770" s="49" t="n">
        <f aca="false">IF($G1770&lt;&gt;"",G1770,"")</f>
        <v>1</v>
      </c>
      <c r="I1770" s="169"/>
      <c r="J1770" s="170"/>
      <c r="K1770" s="171" t="str">
        <f aca="false">IF($B1770&lt;&gt;"",IF(I1770,(INDEX(P$1728:Q$1731,MATCH(H1770,P$1728:P$1731),2)/I1770)*1000,0),"")</f>
        <v/>
      </c>
      <c r="L1770" s="171" t="str">
        <f aca="false">IF(Q$11&lt;&gt;"",IF($B1770&lt;&gt;"",K1770-J1770,""),"")</f>
        <v/>
      </c>
      <c r="M1770" s="172" t="str">
        <f aca="false">IF(B1770&lt;&gt;"",RANK(L1770,L$1728:L$1827),"")</f>
        <v/>
      </c>
      <c r="N1770" s="172" t="str">
        <f aca="false">IF(B1770&lt;&gt;"",'Classement Général'!BR53,"")</f>
        <v/>
      </c>
      <c r="O1770" s="172" t="str">
        <f aca="false">IF(B154&lt;&gt;"",'Calculs (M1..M20)'!A56,"")</f>
        <v/>
      </c>
      <c r="P1770" s="0"/>
      <c r="Q1770" s="0"/>
      <c r="R1770" s="0"/>
      <c r="S1770" s="0"/>
      <c r="T1770" s="0"/>
      <c r="U1770" s="0"/>
      <c r="V1770" s="0"/>
      <c r="AH1770" s="49" t="n">
        <f aca="false">IF($G1770&lt;&gt;"",AG1770,"")</f>
        <v>0</v>
      </c>
      <c r="AI1770" s="169"/>
      <c r="AJ1770" s="170"/>
    </row>
    <row r="1771" customFormat="false" ht="13" hidden="true" customHeight="false" outlineLevel="0" collapsed="false">
      <c r="A1771" s="0"/>
      <c r="B1771" s="167" t="str">
        <f aca="false">IF(B1670&lt;&gt;"",B1670,"")</f>
        <v/>
      </c>
      <c r="C1771" s="116" t="str">
        <f aca="false">IF(C1670&lt;&gt;"",C1670,"")</f>
        <v/>
      </c>
      <c r="D1771" s="116" t="str">
        <f aca="false">IF(D1670&lt;&gt;"",D1670,"")</f>
        <v/>
      </c>
      <c r="E1771" s="116" t="str">
        <f aca="false">IF(E1670&lt;&gt;"",E1670,"")</f>
        <v/>
      </c>
      <c r="F1771" s="116" t="n">
        <v>18</v>
      </c>
      <c r="G1771" s="168" t="n">
        <f aca="false">G1670</f>
        <v>1</v>
      </c>
      <c r="H1771" s="49" t="n">
        <f aca="false">IF($G1771&lt;&gt;"",G1771,"")</f>
        <v>1</v>
      </c>
      <c r="I1771" s="169"/>
      <c r="J1771" s="170"/>
      <c r="K1771" s="171" t="str">
        <f aca="false">IF($B1771&lt;&gt;"",IF(I1771,(INDEX(P$1728:Q$1731,MATCH(H1771,P$1728:P$1731),2)/I1771)*1000,0),"")</f>
        <v/>
      </c>
      <c r="L1771" s="171" t="str">
        <f aca="false">IF(Q$11&lt;&gt;"",IF($B1771&lt;&gt;"",K1771-J1771,""),"")</f>
        <v/>
      </c>
      <c r="M1771" s="172" t="str">
        <f aca="false">IF(B1771&lt;&gt;"",RANK(L1771,L$1728:L$1827),"")</f>
        <v/>
      </c>
      <c r="N1771" s="172" t="str">
        <f aca="false">IF(B1771&lt;&gt;"",'Classement Général'!BR54,"")</f>
        <v/>
      </c>
      <c r="O1771" s="172" t="str">
        <f aca="false">IF(B155&lt;&gt;"",'Calculs (M1..M20)'!A57,"")</f>
        <v/>
      </c>
      <c r="P1771" s="0"/>
      <c r="Q1771" s="0"/>
      <c r="R1771" s="0"/>
      <c r="S1771" s="0"/>
      <c r="T1771" s="0"/>
      <c r="U1771" s="0"/>
      <c r="V1771" s="0"/>
      <c r="AH1771" s="49" t="n">
        <f aca="false">IF($G1771&lt;&gt;"",AG1771,"")</f>
        <v>0</v>
      </c>
      <c r="AI1771" s="169"/>
      <c r="AJ1771" s="170"/>
    </row>
    <row r="1772" customFormat="false" ht="13" hidden="true" customHeight="false" outlineLevel="0" collapsed="false">
      <c r="A1772" s="0"/>
      <c r="B1772" s="167" t="str">
        <f aca="false">IF(B1671&lt;&gt;"",B1671,"")</f>
        <v/>
      </c>
      <c r="C1772" s="116" t="str">
        <f aca="false">IF(C1671&lt;&gt;"",C1671,"")</f>
        <v/>
      </c>
      <c r="D1772" s="116" t="str">
        <f aca="false">IF(D1671&lt;&gt;"",D1671,"")</f>
        <v/>
      </c>
      <c r="E1772" s="116" t="str">
        <f aca="false">IF(E1671&lt;&gt;"",E1671,"")</f>
        <v/>
      </c>
      <c r="F1772" s="116" t="n">
        <v>18</v>
      </c>
      <c r="G1772" s="168" t="n">
        <f aca="false">G1671</f>
        <v>1</v>
      </c>
      <c r="H1772" s="49" t="n">
        <f aca="false">IF($G1772&lt;&gt;"",G1772,"")</f>
        <v>1</v>
      </c>
      <c r="I1772" s="169"/>
      <c r="J1772" s="170"/>
      <c r="K1772" s="171" t="str">
        <f aca="false">IF($B1772&lt;&gt;"",IF(I1772,(INDEX(P$1728:Q$1731,MATCH(H1772,P$1728:P$1731),2)/I1772)*1000,0),"")</f>
        <v/>
      </c>
      <c r="L1772" s="171" t="str">
        <f aca="false">IF(Q$11&lt;&gt;"",IF($B1772&lt;&gt;"",K1772-J1772,""),"")</f>
        <v/>
      </c>
      <c r="M1772" s="172" t="str">
        <f aca="false">IF(B1772&lt;&gt;"",RANK(L1772,L$1728:L$1827),"")</f>
        <v/>
      </c>
      <c r="N1772" s="172" t="str">
        <f aca="false">IF(B1772&lt;&gt;"",'Classement Général'!BR55,"")</f>
        <v/>
      </c>
      <c r="O1772" s="172" t="str">
        <f aca="false">IF(B156&lt;&gt;"",'Calculs (M1..M20)'!A58,"")</f>
        <v/>
      </c>
      <c r="P1772" s="0"/>
      <c r="Q1772" s="0"/>
      <c r="R1772" s="0"/>
      <c r="S1772" s="0"/>
      <c r="T1772" s="0"/>
      <c r="U1772" s="0"/>
      <c r="V1772" s="0"/>
      <c r="AH1772" s="49" t="n">
        <f aca="false">IF($G1772&lt;&gt;"",AG1772,"")</f>
        <v>0</v>
      </c>
      <c r="AI1772" s="169"/>
      <c r="AJ1772" s="170"/>
    </row>
    <row r="1773" customFormat="false" ht="13" hidden="true" customHeight="false" outlineLevel="0" collapsed="false">
      <c r="A1773" s="0"/>
      <c r="B1773" s="167" t="str">
        <f aca="false">IF(B1672&lt;&gt;"",B1672,"")</f>
        <v/>
      </c>
      <c r="C1773" s="116" t="str">
        <f aca="false">IF(C1672&lt;&gt;"",C1672,"")</f>
        <v/>
      </c>
      <c r="D1773" s="116" t="str">
        <f aca="false">IF(D1672&lt;&gt;"",D1672,"")</f>
        <v/>
      </c>
      <c r="E1773" s="116" t="str">
        <f aca="false">IF(E1672&lt;&gt;"",E1672,"")</f>
        <v/>
      </c>
      <c r="F1773" s="116" t="n">
        <v>18</v>
      </c>
      <c r="G1773" s="168" t="n">
        <f aca="false">G1672</f>
        <v>1</v>
      </c>
      <c r="H1773" s="49" t="n">
        <f aca="false">IF($G1773&lt;&gt;"",G1773,"")</f>
        <v>1</v>
      </c>
      <c r="I1773" s="169"/>
      <c r="J1773" s="170"/>
      <c r="K1773" s="171" t="str">
        <f aca="false">IF($B1773&lt;&gt;"",IF(I1773,(INDEX(P$1728:Q$1731,MATCH(H1773,P$1728:P$1731),2)/I1773)*1000,0),"")</f>
        <v/>
      </c>
      <c r="L1773" s="171" t="str">
        <f aca="false">IF(Q$11&lt;&gt;"",IF($B1773&lt;&gt;"",K1773-J1773,""),"")</f>
        <v/>
      </c>
      <c r="M1773" s="172" t="str">
        <f aca="false">IF(B1773&lt;&gt;"",RANK(L1773,L$1728:L$1827),"")</f>
        <v/>
      </c>
      <c r="N1773" s="172" t="str">
        <f aca="false">IF(B1773&lt;&gt;"",'Classement Général'!BR56,"")</f>
        <v/>
      </c>
      <c r="O1773" s="172" t="str">
        <f aca="false">IF(B157&lt;&gt;"",'Calculs (M1..M20)'!A59,"")</f>
        <v/>
      </c>
      <c r="P1773" s="0"/>
      <c r="Q1773" s="0"/>
      <c r="R1773" s="0"/>
      <c r="S1773" s="0"/>
      <c r="T1773" s="0"/>
      <c r="U1773" s="0"/>
      <c r="V1773" s="0"/>
      <c r="AH1773" s="49" t="n">
        <f aca="false">IF($G1773&lt;&gt;"",AG1773,"")</f>
        <v>0</v>
      </c>
      <c r="AI1773" s="169"/>
      <c r="AJ1773" s="170"/>
    </row>
    <row r="1774" customFormat="false" ht="13" hidden="true" customHeight="false" outlineLevel="0" collapsed="false">
      <c r="A1774" s="0"/>
      <c r="B1774" s="167" t="str">
        <f aca="false">IF(B1673&lt;&gt;"",B1673,"")</f>
        <v/>
      </c>
      <c r="C1774" s="116" t="str">
        <f aca="false">IF(C1673&lt;&gt;"",C1673,"")</f>
        <v/>
      </c>
      <c r="D1774" s="116" t="str">
        <f aca="false">IF(D1673&lt;&gt;"",D1673,"")</f>
        <v/>
      </c>
      <c r="E1774" s="116" t="str">
        <f aca="false">IF(E1673&lt;&gt;"",E1673,"")</f>
        <v/>
      </c>
      <c r="F1774" s="116" t="n">
        <v>18</v>
      </c>
      <c r="G1774" s="168" t="n">
        <f aca="false">G1673</f>
        <v>1</v>
      </c>
      <c r="H1774" s="49" t="n">
        <f aca="false">IF($G1774&lt;&gt;"",G1774,"")</f>
        <v>1</v>
      </c>
      <c r="I1774" s="169"/>
      <c r="J1774" s="170"/>
      <c r="K1774" s="171" t="str">
        <f aca="false">IF($B1774&lt;&gt;"",IF(I1774,(INDEX(P$1728:Q$1731,MATCH(H1774,P$1728:P$1731),2)/I1774)*1000,0),"")</f>
        <v/>
      </c>
      <c r="L1774" s="171" t="str">
        <f aca="false">IF(Q$11&lt;&gt;"",IF($B1774&lt;&gt;"",K1774-J1774,""),"")</f>
        <v/>
      </c>
      <c r="M1774" s="172" t="str">
        <f aca="false">IF(B1774&lt;&gt;"",RANK(L1774,L$1728:L$1827),"")</f>
        <v/>
      </c>
      <c r="N1774" s="172" t="str">
        <f aca="false">IF(B1774&lt;&gt;"",'Classement Général'!BR57,"")</f>
        <v/>
      </c>
      <c r="O1774" s="172" t="str">
        <f aca="false">IF(B158&lt;&gt;"",'Calculs (M1..M20)'!A60,"")</f>
        <v/>
      </c>
      <c r="P1774" s="0"/>
      <c r="Q1774" s="0"/>
      <c r="R1774" s="0"/>
      <c r="S1774" s="0"/>
      <c r="T1774" s="0"/>
      <c r="U1774" s="0"/>
      <c r="V1774" s="0"/>
      <c r="AH1774" s="49" t="n">
        <f aca="false">IF($G1774&lt;&gt;"",AG1774,"")</f>
        <v>0</v>
      </c>
      <c r="AI1774" s="169"/>
      <c r="AJ1774" s="170"/>
    </row>
    <row r="1775" customFormat="false" ht="13" hidden="true" customHeight="false" outlineLevel="0" collapsed="false">
      <c r="A1775" s="0"/>
      <c r="B1775" s="167" t="str">
        <f aca="false">IF(B1674&lt;&gt;"",B1674,"")</f>
        <v/>
      </c>
      <c r="C1775" s="116" t="str">
        <f aca="false">IF(C1674&lt;&gt;"",C1674,"")</f>
        <v/>
      </c>
      <c r="D1775" s="116" t="str">
        <f aca="false">IF(D1674&lt;&gt;"",D1674,"")</f>
        <v/>
      </c>
      <c r="E1775" s="116" t="str">
        <f aca="false">IF(E1674&lt;&gt;"",E1674,"")</f>
        <v/>
      </c>
      <c r="F1775" s="116" t="n">
        <v>18</v>
      </c>
      <c r="G1775" s="168" t="n">
        <f aca="false">G1674</f>
        <v>1</v>
      </c>
      <c r="H1775" s="49" t="n">
        <f aca="false">IF($G1775&lt;&gt;"",G1775,"")</f>
        <v>1</v>
      </c>
      <c r="I1775" s="169"/>
      <c r="J1775" s="170"/>
      <c r="K1775" s="171" t="str">
        <f aca="false">IF($B1775&lt;&gt;"",IF(I1775,(INDEX(P$1728:Q$1731,MATCH(H1775,P$1728:P$1731),2)/I1775)*1000,0),"")</f>
        <v/>
      </c>
      <c r="L1775" s="171" t="str">
        <f aca="false">IF(Q$11&lt;&gt;"",IF($B1775&lt;&gt;"",K1775-J1775,""),"")</f>
        <v/>
      </c>
      <c r="M1775" s="172" t="str">
        <f aca="false">IF(B1775&lt;&gt;"",RANK(L1775,L$1728:L$1827),"")</f>
        <v/>
      </c>
      <c r="N1775" s="172" t="str">
        <f aca="false">IF(B1775&lt;&gt;"",'Classement Général'!BR58,"")</f>
        <v/>
      </c>
      <c r="O1775" s="172" t="str">
        <f aca="false">IF(B159&lt;&gt;"",'Calculs (M1..M20)'!A61,"")</f>
        <v/>
      </c>
      <c r="P1775" s="0"/>
      <c r="Q1775" s="0"/>
      <c r="R1775" s="0"/>
      <c r="S1775" s="0"/>
      <c r="T1775" s="0"/>
      <c r="U1775" s="0"/>
      <c r="V1775" s="0"/>
      <c r="AH1775" s="49" t="n">
        <f aca="false">IF($G1775&lt;&gt;"",AG1775,"")</f>
        <v>0</v>
      </c>
      <c r="AI1775" s="169"/>
      <c r="AJ1775" s="170"/>
    </row>
    <row r="1776" customFormat="false" ht="13" hidden="true" customHeight="false" outlineLevel="0" collapsed="false">
      <c r="A1776" s="0"/>
      <c r="B1776" s="167" t="str">
        <f aca="false">IF(B1675&lt;&gt;"",B1675,"")</f>
        <v/>
      </c>
      <c r="C1776" s="116" t="str">
        <f aca="false">IF(C1675&lt;&gt;"",C1675,"")</f>
        <v/>
      </c>
      <c r="D1776" s="116" t="str">
        <f aca="false">IF(D1675&lt;&gt;"",D1675,"")</f>
        <v/>
      </c>
      <c r="E1776" s="116" t="str">
        <f aca="false">IF(E1675&lt;&gt;"",E1675,"")</f>
        <v/>
      </c>
      <c r="F1776" s="116" t="n">
        <v>18</v>
      </c>
      <c r="G1776" s="168" t="n">
        <f aca="false">G1675</f>
        <v>1</v>
      </c>
      <c r="H1776" s="49" t="n">
        <f aca="false">IF($G1776&lt;&gt;"",G1776,"")</f>
        <v>1</v>
      </c>
      <c r="I1776" s="169"/>
      <c r="J1776" s="170"/>
      <c r="K1776" s="171" t="str">
        <f aca="false">IF($B1776&lt;&gt;"",IF(I1776,(INDEX(P$1728:Q$1731,MATCH(H1776,P$1728:P$1731),2)/I1776)*1000,0),"")</f>
        <v/>
      </c>
      <c r="L1776" s="171" t="str">
        <f aca="false">IF(Q$11&lt;&gt;"",IF($B1776&lt;&gt;"",K1776-J1776,""),"")</f>
        <v/>
      </c>
      <c r="M1776" s="172" t="str">
        <f aca="false">IF(B1776&lt;&gt;"",RANK(L1776,L$1728:L$1827),"")</f>
        <v/>
      </c>
      <c r="N1776" s="172" t="str">
        <f aca="false">IF(B1776&lt;&gt;"",'Classement Général'!BR59,"")</f>
        <v/>
      </c>
      <c r="O1776" s="172" t="str">
        <f aca="false">IF(B160&lt;&gt;"",'Calculs (M1..M20)'!A62,"")</f>
        <v/>
      </c>
      <c r="P1776" s="0"/>
      <c r="Q1776" s="0"/>
      <c r="R1776" s="0"/>
      <c r="S1776" s="0"/>
      <c r="T1776" s="0"/>
      <c r="U1776" s="0"/>
      <c r="V1776" s="0"/>
      <c r="AH1776" s="49" t="n">
        <f aca="false">IF($G1776&lt;&gt;"",AG1776,"")</f>
        <v>0</v>
      </c>
      <c r="AI1776" s="169"/>
      <c r="AJ1776" s="170"/>
    </row>
    <row r="1777" customFormat="false" ht="13" hidden="true" customHeight="false" outlineLevel="0" collapsed="false">
      <c r="A1777" s="0"/>
      <c r="B1777" s="167" t="str">
        <f aca="false">IF(B1676&lt;&gt;"",B1676,"")</f>
        <v/>
      </c>
      <c r="C1777" s="116" t="str">
        <f aca="false">IF(C1676&lt;&gt;"",C1676,"")</f>
        <v/>
      </c>
      <c r="D1777" s="116" t="str">
        <f aca="false">IF(D1676&lt;&gt;"",D1676,"")</f>
        <v/>
      </c>
      <c r="E1777" s="116" t="str">
        <f aca="false">IF(E1676&lt;&gt;"",E1676,"")</f>
        <v/>
      </c>
      <c r="F1777" s="116" t="n">
        <v>18</v>
      </c>
      <c r="G1777" s="168" t="n">
        <f aca="false">G1676</f>
        <v>1</v>
      </c>
      <c r="H1777" s="49" t="n">
        <f aca="false">IF($G1777&lt;&gt;"",G1777,"")</f>
        <v>1</v>
      </c>
      <c r="I1777" s="169"/>
      <c r="J1777" s="170"/>
      <c r="K1777" s="171" t="str">
        <f aca="false">IF($B1777&lt;&gt;"",IF(I1777,(INDEX(P$1728:Q$1731,MATCH(H1777,P$1728:P$1731),2)/I1777)*1000,0),"")</f>
        <v/>
      </c>
      <c r="L1777" s="171" t="str">
        <f aca="false">IF(Q$11&lt;&gt;"",IF($B1777&lt;&gt;"",K1777-J1777,""),"")</f>
        <v/>
      </c>
      <c r="M1777" s="172" t="str">
        <f aca="false">IF(B1777&lt;&gt;"",RANK(L1777,L$1728:L$1827),"")</f>
        <v/>
      </c>
      <c r="N1777" s="172" t="str">
        <f aca="false">IF(B1777&lt;&gt;"",'Classement Général'!BR60,"")</f>
        <v/>
      </c>
      <c r="O1777" s="172" t="str">
        <f aca="false">IF(B161&lt;&gt;"",'Calculs (M1..M20)'!A63,"")</f>
        <v/>
      </c>
      <c r="P1777" s="0"/>
      <c r="Q1777" s="0"/>
      <c r="R1777" s="0"/>
      <c r="S1777" s="0"/>
      <c r="T1777" s="0"/>
      <c r="U1777" s="0"/>
      <c r="V1777" s="0"/>
      <c r="AH1777" s="49" t="n">
        <f aca="false">IF($G1777&lt;&gt;"",AG1777,"")</f>
        <v>0</v>
      </c>
      <c r="AI1777" s="169"/>
      <c r="AJ1777" s="170"/>
    </row>
    <row r="1778" customFormat="false" ht="13" hidden="true" customHeight="false" outlineLevel="0" collapsed="false">
      <c r="A1778" s="0"/>
      <c r="B1778" s="167" t="str">
        <f aca="false">IF(B1677&lt;&gt;"",B1677,"")</f>
        <v/>
      </c>
      <c r="C1778" s="116" t="str">
        <f aca="false">IF(C1677&lt;&gt;"",C1677,"")</f>
        <v/>
      </c>
      <c r="D1778" s="116" t="str">
        <f aca="false">IF(D1677&lt;&gt;"",D1677,"")</f>
        <v/>
      </c>
      <c r="E1778" s="116" t="str">
        <f aca="false">IF(E1677&lt;&gt;"",E1677,"")</f>
        <v/>
      </c>
      <c r="F1778" s="116" t="n">
        <v>18</v>
      </c>
      <c r="G1778" s="168" t="n">
        <f aca="false">G1677</f>
        <v>1</v>
      </c>
      <c r="H1778" s="49" t="n">
        <f aca="false">IF($G1778&lt;&gt;"",G1778,"")</f>
        <v>1</v>
      </c>
      <c r="I1778" s="169"/>
      <c r="J1778" s="170"/>
      <c r="K1778" s="171" t="str">
        <f aca="false">IF($B1778&lt;&gt;"",IF(I1778,(INDEX(P$1728:Q$1731,MATCH(H1778,P$1728:P$1731),2)/I1778)*1000,0),"")</f>
        <v/>
      </c>
      <c r="L1778" s="171" t="str">
        <f aca="false">IF(Q$11&lt;&gt;"",IF($B1778&lt;&gt;"",K1778-J1778,""),"")</f>
        <v/>
      </c>
      <c r="M1778" s="172" t="str">
        <f aca="false">IF(B1778&lt;&gt;"",RANK(L1778,L$1728:L$1827),"")</f>
        <v/>
      </c>
      <c r="N1778" s="172" t="str">
        <f aca="false">IF(B1778&lt;&gt;"",'Classement Général'!BR61,"")</f>
        <v/>
      </c>
      <c r="O1778" s="172" t="str">
        <f aca="false">IF(B162&lt;&gt;"",'Calculs (M1..M20)'!A64,"")</f>
        <v/>
      </c>
      <c r="P1778" s="0"/>
      <c r="Q1778" s="0"/>
      <c r="R1778" s="0"/>
      <c r="S1778" s="0"/>
      <c r="T1778" s="0"/>
      <c r="U1778" s="0"/>
      <c r="V1778" s="0"/>
      <c r="AH1778" s="49" t="n">
        <f aca="false">IF($G1778&lt;&gt;"",AG1778,"")</f>
        <v>0</v>
      </c>
      <c r="AI1778" s="169"/>
      <c r="AJ1778" s="170"/>
    </row>
    <row r="1779" customFormat="false" ht="13" hidden="true" customHeight="false" outlineLevel="0" collapsed="false">
      <c r="A1779" s="0"/>
      <c r="B1779" s="167" t="str">
        <f aca="false">IF(B1678&lt;&gt;"",B1678,"")</f>
        <v/>
      </c>
      <c r="C1779" s="116" t="str">
        <f aca="false">IF(C1678&lt;&gt;"",C1678,"")</f>
        <v/>
      </c>
      <c r="D1779" s="116" t="str">
        <f aca="false">IF(D1678&lt;&gt;"",D1678,"")</f>
        <v/>
      </c>
      <c r="E1779" s="116" t="str">
        <f aca="false">IF(E1678&lt;&gt;"",E1678,"")</f>
        <v/>
      </c>
      <c r="F1779" s="116" t="n">
        <v>18</v>
      </c>
      <c r="G1779" s="168" t="n">
        <f aca="false">G1678</f>
        <v>1</v>
      </c>
      <c r="H1779" s="49" t="n">
        <f aca="false">IF($G1779&lt;&gt;"",G1779,"")</f>
        <v>1</v>
      </c>
      <c r="I1779" s="169"/>
      <c r="J1779" s="170"/>
      <c r="K1779" s="171" t="str">
        <f aca="false">IF($B1779&lt;&gt;"",IF(I1779,(INDEX(P$1728:Q$1731,MATCH(H1779,P$1728:P$1731),2)/I1779)*1000,0),"")</f>
        <v/>
      </c>
      <c r="L1779" s="171" t="str">
        <f aca="false">IF(Q$11&lt;&gt;"",IF($B1779&lt;&gt;"",K1779-J1779,""),"")</f>
        <v/>
      </c>
      <c r="M1779" s="172" t="str">
        <f aca="false">IF(B1779&lt;&gt;"",RANK(L1779,L$1728:L$1827),"")</f>
        <v/>
      </c>
      <c r="N1779" s="172" t="str">
        <f aca="false">IF(B1779&lt;&gt;"",'Classement Général'!BR62,"")</f>
        <v/>
      </c>
      <c r="O1779" s="172" t="str">
        <f aca="false">IF(B163&lt;&gt;"",'Calculs (M1..M20)'!A65,"")</f>
        <v/>
      </c>
      <c r="P1779" s="0"/>
      <c r="Q1779" s="0"/>
      <c r="R1779" s="0"/>
      <c r="S1779" s="0"/>
      <c r="T1779" s="0"/>
      <c r="U1779" s="0"/>
      <c r="V1779" s="0"/>
      <c r="AH1779" s="49" t="n">
        <f aca="false">IF($G1779&lt;&gt;"",AG1779,"")</f>
        <v>0</v>
      </c>
      <c r="AI1779" s="169"/>
      <c r="AJ1779" s="170"/>
    </row>
    <row r="1780" customFormat="false" ht="13" hidden="true" customHeight="false" outlineLevel="0" collapsed="false">
      <c r="A1780" s="0"/>
      <c r="B1780" s="167" t="str">
        <f aca="false">IF(B1679&lt;&gt;"",B1679,"")</f>
        <v/>
      </c>
      <c r="C1780" s="116" t="str">
        <f aca="false">IF(C1679&lt;&gt;"",C1679,"")</f>
        <v/>
      </c>
      <c r="D1780" s="116" t="str">
        <f aca="false">IF(D1679&lt;&gt;"",D1679,"")</f>
        <v/>
      </c>
      <c r="E1780" s="116" t="str">
        <f aca="false">IF(E1679&lt;&gt;"",E1679,"")</f>
        <v/>
      </c>
      <c r="F1780" s="116" t="n">
        <v>18</v>
      </c>
      <c r="G1780" s="168" t="n">
        <f aca="false">G1679</f>
        <v>1</v>
      </c>
      <c r="H1780" s="49" t="n">
        <f aca="false">IF($G1780&lt;&gt;"",G1780,"")</f>
        <v>1</v>
      </c>
      <c r="I1780" s="169"/>
      <c r="J1780" s="170"/>
      <c r="K1780" s="171" t="str">
        <f aca="false">IF($B1780&lt;&gt;"",IF(I1780,(INDEX(P$1728:Q$1731,MATCH(H1780,P$1728:P$1731),2)/I1780)*1000,0),"")</f>
        <v/>
      </c>
      <c r="L1780" s="171" t="str">
        <f aca="false">IF(Q$11&lt;&gt;"",IF($B1780&lt;&gt;"",K1780-J1780,""),"")</f>
        <v/>
      </c>
      <c r="M1780" s="172" t="str">
        <f aca="false">IF(B1780&lt;&gt;"",RANK(L1780,L$1728:L$1827),"")</f>
        <v/>
      </c>
      <c r="N1780" s="172" t="str">
        <f aca="false">IF(B1780&lt;&gt;"",'Classement Général'!BR63,"")</f>
        <v/>
      </c>
      <c r="O1780" s="172" t="str">
        <f aca="false">IF(B164&lt;&gt;"",'Calculs (M1..M20)'!A66,"")</f>
        <v/>
      </c>
      <c r="P1780" s="0"/>
      <c r="Q1780" s="0"/>
      <c r="R1780" s="0"/>
      <c r="S1780" s="0"/>
      <c r="T1780" s="0"/>
      <c r="U1780" s="0"/>
      <c r="V1780" s="0"/>
      <c r="AH1780" s="49" t="n">
        <f aca="false">IF($G1780&lt;&gt;"",AG1780,"")</f>
        <v>0</v>
      </c>
      <c r="AI1780" s="169"/>
      <c r="AJ1780" s="170"/>
    </row>
    <row r="1781" customFormat="false" ht="13" hidden="true" customHeight="false" outlineLevel="0" collapsed="false">
      <c r="A1781" s="0"/>
      <c r="B1781" s="167" t="str">
        <f aca="false">IF(B1680&lt;&gt;"",B1680,"")</f>
        <v/>
      </c>
      <c r="C1781" s="116" t="str">
        <f aca="false">IF(C1680&lt;&gt;"",C1680,"")</f>
        <v/>
      </c>
      <c r="D1781" s="116" t="str">
        <f aca="false">IF(D1680&lt;&gt;"",D1680,"")</f>
        <v/>
      </c>
      <c r="E1781" s="116" t="str">
        <f aca="false">IF(E1680&lt;&gt;"",E1680,"")</f>
        <v/>
      </c>
      <c r="F1781" s="116" t="n">
        <v>18</v>
      </c>
      <c r="G1781" s="168" t="n">
        <f aca="false">G1680</f>
        <v>1</v>
      </c>
      <c r="H1781" s="49" t="n">
        <f aca="false">IF($G1781&lt;&gt;"",G1781,"")</f>
        <v>1</v>
      </c>
      <c r="I1781" s="169"/>
      <c r="J1781" s="170"/>
      <c r="K1781" s="171" t="str">
        <f aca="false">IF($B1781&lt;&gt;"",IF(I1781,(INDEX(P$1728:Q$1731,MATCH(H1781,P$1728:P$1731),2)/I1781)*1000,0),"")</f>
        <v/>
      </c>
      <c r="L1781" s="171" t="str">
        <f aca="false">IF(Q$11&lt;&gt;"",IF($B1781&lt;&gt;"",K1781-J1781,""),"")</f>
        <v/>
      </c>
      <c r="M1781" s="172" t="str">
        <f aca="false">IF(B1781&lt;&gt;"",RANK(L1781,L$1728:L$1827),"")</f>
        <v/>
      </c>
      <c r="N1781" s="172" t="str">
        <f aca="false">IF(B1781&lt;&gt;"",'Classement Général'!BR64,"")</f>
        <v/>
      </c>
      <c r="O1781" s="172" t="str">
        <f aca="false">IF(B165&lt;&gt;"",'Calculs (M1..M20)'!A67,"")</f>
        <v/>
      </c>
      <c r="P1781" s="0"/>
      <c r="Q1781" s="0"/>
      <c r="R1781" s="0"/>
      <c r="S1781" s="0"/>
      <c r="T1781" s="0"/>
      <c r="U1781" s="0"/>
      <c r="V1781" s="0"/>
      <c r="AH1781" s="49" t="n">
        <f aca="false">IF($G1781&lt;&gt;"",AG1781,"")</f>
        <v>0</v>
      </c>
      <c r="AI1781" s="169"/>
      <c r="AJ1781" s="170"/>
    </row>
    <row r="1782" customFormat="false" ht="13" hidden="true" customHeight="false" outlineLevel="0" collapsed="false">
      <c r="A1782" s="0"/>
      <c r="B1782" s="167" t="str">
        <f aca="false">IF(B1681&lt;&gt;"",B1681,"")</f>
        <v/>
      </c>
      <c r="C1782" s="116" t="str">
        <f aca="false">IF(C1681&lt;&gt;"",C1681,"")</f>
        <v/>
      </c>
      <c r="D1782" s="116" t="str">
        <f aca="false">IF(D1681&lt;&gt;"",D1681,"")</f>
        <v/>
      </c>
      <c r="E1782" s="116" t="str">
        <f aca="false">IF(E1681&lt;&gt;"",E1681,"")</f>
        <v/>
      </c>
      <c r="F1782" s="116" t="n">
        <v>18</v>
      </c>
      <c r="G1782" s="168" t="n">
        <f aca="false">G1681</f>
        <v>1</v>
      </c>
      <c r="H1782" s="49" t="n">
        <f aca="false">IF($G1782&lt;&gt;"",G1782,"")</f>
        <v>1</v>
      </c>
      <c r="I1782" s="169"/>
      <c r="J1782" s="170"/>
      <c r="K1782" s="171" t="str">
        <f aca="false">IF($B1782&lt;&gt;"",IF(I1782,(INDEX(P$1728:Q$1731,MATCH(H1782,P$1728:P$1731),2)/I1782)*1000,0),"")</f>
        <v/>
      </c>
      <c r="L1782" s="171" t="str">
        <f aca="false">IF(Q$11&lt;&gt;"",IF($B1782&lt;&gt;"",K1782-J1782,""),"")</f>
        <v/>
      </c>
      <c r="M1782" s="172" t="str">
        <f aca="false">IF(B1782&lt;&gt;"",RANK(L1782,L$1728:L$1827),"")</f>
        <v/>
      </c>
      <c r="N1782" s="172" t="str">
        <f aca="false">IF(B1782&lt;&gt;"",'Classement Général'!BR65,"")</f>
        <v/>
      </c>
      <c r="O1782" s="172" t="str">
        <f aca="false">IF(B166&lt;&gt;"",'Calculs (M1..M20)'!A68,"")</f>
        <v/>
      </c>
      <c r="P1782" s="0"/>
      <c r="Q1782" s="0"/>
      <c r="R1782" s="0"/>
      <c r="S1782" s="0"/>
      <c r="T1782" s="0"/>
      <c r="U1782" s="0"/>
      <c r="V1782" s="0"/>
      <c r="AH1782" s="49" t="n">
        <f aca="false">IF($G1782&lt;&gt;"",AG1782,"")</f>
        <v>0</v>
      </c>
      <c r="AI1782" s="169"/>
      <c r="AJ1782" s="170"/>
    </row>
    <row r="1783" customFormat="false" ht="13" hidden="true" customHeight="false" outlineLevel="0" collapsed="false">
      <c r="A1783" s="0"/>
      <c r="B1783" s="167" t="str">
        <f aca="false">IF(B1682&lt;&gt;"",B1682,"")</f>
        <v/>
      </c>
      <c r="C1783" s="116" t="str">
        <f aca="false">IF(C1682&lt;&gt;"",C1682,"")</f>
        <v/>
      </c>
      <c r="D1783" s="116" t="str">
        <f aca="false">IF(D1682&lt;&gt;"",D1682,"")</f>
        <v/>
      </c>
      <c r="E1783" s="116" t="str">
        <f aca="false">IF(E1682&lt;&gt;"",E1682,"")</f>
        <v/>
      </c>
      <c r="F1783" s="116" t="n">
        <v>18</v>
      </c>
      <c r="G1783" s="168" t="n">
        <f aca="false">G1682</f>
        <v>1</v>
      </c>
      <c r="H1783" s="49" t="n">
        <f aca="false">IF($G1783&lt;&gt;"",G1783,"")</f>
        <v>1</v>
      </c>
      <c r="I1783" s="169"/>
      <c r="J1783" s="170"/>
      <c r="K1783" s="171" t="str">
        <f aca="false">IF($B1783&lt;&gt;"",IF(I1783,(INDEX(P$1728:Q$1731,MATCH(H1783,P$1728:P$1731),2)/I1783)*1000,0),"")</f>
        <v/>
      </c>
      <c r="L1783" s="171" t="str">
        <f aca="false">IF(Q$11&lt;&gt;"",IF($B1783&lt;&gt;"",K1783-J1783,""),"")</f>
        <v/>
      </c>
      <c r="M1783" s="172" t="str">
        <f aca="false">IF(B1783&lt;&gt;"",RANK(L1783,L$1728:L$1827),"")</f>
        <v/>
      </c>
      <c r="N1783" s="172" t="str">
        <f aca="false">IF(B1783&lt;&gt;"",'Classement Général'!BR66,"")</f>
        <v/>
      </c>
      <c r="O1783" s="172" t="str">
        <f aca="false">IF(B167&lt;&gt;"",'Calculs (M1..M20)'!A69,"")</f>
        <v/>
      </c>
      <c r="P1783" s="0"/>
      <c r="Q1783" s="0"/>
      <c r="R1783" s="0"/>
      <c r="S1783" s="0"/>
      <c r="T1783" s="0"/>
      <c r="U1783" s="0"/>
      <c r="V1783" s="0"/>
      <c r="AH1783" s="49" t="n">
        <f aca="false">IF($G1783&lt;&gt;"",AG1783,"")</f>
        <v>0</v>
      </c>
      <c r="AI1783" s="169"/>
      <c r="AJ1783" s="170"/>
    </row>
    <row r="1784" customFormat="false" ht="13" hidden="true" customHeight="false" outlineLevel="0" collapsed="false">
      <c r="A1784" s="0"/>
      <c r="B1784" s="167" t="str">
        <f aca="false">IF(B1683&lt;&gt;"",B1683,"")</f>
        <v/>
      </c>
      <c r="C1784" s="116" t="str">
        <f aca="false">IF(C1683&lt;&gt;"",C1683,"")</f>
        <v/>
      </c>
      <c r="D1784" s="116" t="str">
        <f aca="false">IF(D1683&lt;&gt;"",D1683,"")</f>
        <v/>
      </c>
      <c r="E1784" s="116" t="str">
        <f aca="false">IF(E1683&lt;&gt;"",E1683,"")</f>
        <v/>
      </c>
      <c r="F1784" s="116" t="n">
        <v>18</v>
      </c>
      <c r="G1784" s="168" t="n">
        <f aca="false">G1683</f>
        <v>1</v>
      </c>
      <c r="H1784" s="49" t="n">
        <f aca="false">IF($G1784&lt;&gt;"",G1784,"")</f>
        <v>1</v>
      </c>
      <c r="I1784" s="169"/>
      <c r="J1784" s="170"/>
      <c r="K1784" s="171" t="str">
        <f aca="false">IF($B1784&lt;&gt;"",IF(I1784,(INDEX(P$1728:Q$1731,MATCH(H1784,P$1728:P$1731),2)/I1784)*1000,0),"")</f>
        <v/>
      </c>
      <c r="L1784" s="171" t="str">
        <f aca="false">IF(Q$11&lt;&gt;"",IF($B1784&lt;&gt;"",K1784-J1784,""),"")</f>
        <v/>
      </c>
      <c r="M1784" s="172" t="str">
        <f aca="false">IF(B1784&lt;&gt;"",RANK(L1784,L$1728:L$1827),"")</f>
        <v/>
      </c>
      <c r="N1784" s="172" t="str">
        <f aca="false">IF(B1784&lt;&gt;"",'Classement Général'!BR67,"")</f>
        <v/>
      </c>
      <c r="O1784" s="172" t="str">
        <f aca="false">IF(B168&lt;&gt;"",'Calculs (M1..M20)'!A70,"")</f>
        <v/>
      </c>
      <c r="P1784" s="0"/>
      <c r="Q1784" s="0"/>
      <c r="R1784" s="0"/>
      <c r="S1784" s="0"/>
      <c r="T1784" s="0"/>
      <c r="U1784" s="0"/>
      <c r="V1784" s="0"/>
      <c r="AH1784" s="49" t="n">
        <f aca="false">IF($G1784&lt;&gt;"",AG1784,"")</f>
        <v>0</v>
      </c>
      <c r="AI1784" s="169"/>
      <c r="AJ1784" s="170"/>
    </row>
    <row r="1785" customFormat="false" ht="13" hidden="true" customHeight="false" outlineLevel="0" collapsed="false">
      <c r="A1785" s="0"/>
      <c r="B1785" s="167" t="str">
        <f aca="false">IF(B1684&lt;&gt;"",B1684,"")</f>
        <v/>
      </c>
      <c r="C1785" s="116" t="str">
        <f aca="false">IF(C1684&lt;&gt;"",C1684,"")</f>
        <v/>
      </c>
      <c r="D1785" s="116" t="str">
        <f aca="false">IF(D1684&lt;&gt;"",D1684,"")</f>
        <v/>
      </c>
      <c r="E1785" s="116" t="str">
        <f aca="false">IF(E1684&lt;&gt;"",E1684,"")</f>
        <v/>
      </c>
      <c r="F1785" s="116" t="n">
        <v>18</v>
      </c>
      <c r="G1785" s="168" t="n">
        <f aca="false">G1684</f>
        <v>0</v>
      </c>
      <c r="H1785" s="49" t="n">
        <f aca="false">IF($G1785&lt;&gt;"",G1785,"")</f>
        <v>0</v>
      </c>
      <c r="I1785" s="169"/>
      <c r="J1785" s="170"/>
      <c r="K1785" s="171" t="str">
        <f aca="false">IF($B1785&lt;&gt;"",IF(I1785,(INDEX(P$1728:Q$1731,MATCH(H1785,P$1728:P$1731),2)/I1785)*1000,0),"")</f>
        <v/>
      </c>
      <c r="L1785" s="171" t="str">
        <f aca="false">IF(Q$11&lt;&gt;"",IF($B1785&lt;&gt;"",K1785-J1785,""),"")</f>
        <v/>
      </c>
      <c r="M1785" s="172" t="str">
        <f aca="false">IF(B1785&lt;&gt;"",RANK(L1785,L$1728:L$1827),"")</f>
        <v/>
      </c>
      <c r="N1785" s="172" t="str">
        <f aca="false">IF(B1785&lt;&gt;"",'Classement Général'!BR68,"")</f>
        <v/>
      </c>
      <c r="O1785" s="172" t="str">
        <f aca="false">IF(B169&lt;&gt;"",'Calculs (M1..M20)'!A71,"")</f>
        <v/>
      </c>
      <c r="P1785" s="0"/>
      <c r="Q1785" s="0"/>
      <c r="R1785" s="0"/>
      <c r="S1785" s="0"/>
      <c r="T1785" s="0"/>
      <c r="U1785" s="0"/>
      <c r="V1785" s="0"/>
      <c r="AH1785" s="49" t="n">
        <f aca="false">IF($G1785&lt;&gt;"",AG1785,"")</f>
        <v>0</v>
      </c>
      <c r="AI1785" s="169"/>
      <c r="AJ1785" s="170"/>
    </row>
    <row r="1786" customFormat="false" ht="13" hidden="true" customHeight="false" outlineLevel="0" collapsed="false">
      <c r="A1786" s="0"/>
      <c r="B1786" s="167" t="str">
        <f aca="false">IF(B1685&lt;&gt;"",B1685,"")</f>
        <v/>
      </c>
      <c r="C1786" s="116" t="str">
        <f aca="false">IF(C1685&lt;&gt;"",C1685,"")</f>
        <v/>
      </c>
      <c r="D1786" s="116" t="str">
        <f aca="false">IF(D1685&lt;&gt;"",D1685,"")</f>
        <v/>
      </c>
      <c r="E1786" s="116" t="str">
        <f aca="false">IF(E1685&lt;&gt;"",E1685,"")</f>
        <v/>
      </c>
      <c r="F1786" s="116" t="n">
        <v>18</v>
      </c>
      <c r="G1786" s="168" t="n">
        <f aca="false">G1685</f>
        <v>0</v>
      </c>
      <c r="H1786" s="49" t="n">
        <f aca="false">IF($G1786&lt;&gt;"",G1786,"")</f>
        <v>0</v>
      </c>
      <c r="I1786" s="169"/>
      <c r="J1786" s="170"/>
      <c r="K1786" s="171" t="str">
        <f aca="false">IF($B1786&lt;&gt;"",IF(I1786,(INDEX(P$1728:Q$1731,MATCH(H1786,P$1728:P$1731),2)/I1786)*1000,0),"")</f>
        <v/>
      </c>
      <c r="L1786" s="171" t="str">
        <f aca="false">IF(Q$11&lt;&gt;"",IF($B1786&lt;&gt;"",K1786-J1786,""),"")</f>
        <v/>
      </c>
      <c r="M1786" s="172" t="str">
        <f aca="false">IF(B1786&lt;&gt;"",RANK(L1786,L$1728:L$1827),"")</f>
        <v/>
      </c>
      <c r="N1786" s="172" t="str">
        <f aca="false">IF(B1786&lt;&gt;"",'Classement Général'!BR69,"")</f>
        <v/>
      </c>
      <c r="O1786" s="172" t="str">
        <f aca="false">IF(B170&lt;&gt;"",'Calculs (M1..M20)'!A72,"")</f>
        <v/>
      </c>
      <c r="P1786" s="0"/>
      <c r="Q1786" s="0"/>
      <c r="R1786" s="0"/>
      <c r="S1786" s="0"/>
      <c r="T1786" s="0"/>
      <c r="U1786" s="0"/>
      <c r="V1786" s="0"/>
      <c r="AH1786" s="49" t="n">
        <f aca="false">IF($G1786&lt;&gt;"",AG1786,"")</f>
        <v>0</v>
      </c>
      <c r="AI1786" s="169"/>
      <c r="AJ1786" s="170"/>
    </row>
    <row r="1787" customFormat="false" ht="13" hidden="true" customHeight="false" outlineLevel="0" collapsed="false">
      <c r="A1787" s="0"/>
      <c r="B1787" s="167" t="str">
        <f aca="false">IF(B1686&lt;&gt;"",B1686,"")</f>
        <v/>
      </c>
      <c r="C1787" s="116" t="str">
        <f aca="false">IF(C1686&lt;&gt;"",C1686,"")</f>
        <v/>
      </c>
      <c r="D1787" s="116" t="str">
        <f aca="false">IF(D1686&lt;&gt;"",D1686,"")</f>
        <v/>
      </c>
      <c r="E1787" s="116" t="str">
        <f aca="false">IF(E1686&lt;&gt;"",E1686,"")</f>
        <v/>
      </c>
      <c r="F1787" s="116" t="n">
        <v>18</v>
      </c>
      <c r="G1787" s="168" t="n">
        <f aca="false">G1686</f>
        <v>0</v>
      </c>
      <c r="H1787" s="49" t="n">
        <f aca="false">IF($G1787&lt;&gt;"",G1787,"")</f>
        <v>0</v>
      </c>
      <c r="I1787" s="169"/>
      <c r="J1787" s="170"/>
      <c r="K1787" s="171" t="str">
        <f aca="false">IF($B1787&lt;&gt;"",IF(I1787,(INDEX(P$1728:Q$1731,MATCH(H1787,P$1728:P$1731),2)/I1787)*1000,0),"")</f>
        <v/>
      </c>
      <c r="L1787" s="171" t="str">
        <f aca="false">IF(Q$11&lt;&gt;"",IF($B1787&lt;&gt;"",K1787-J1787,""),"")</f>
        <v/>
      </c>
      <c r="M1787" s="172" t="str">
        <f aca="false">IF(B1787&lt;&gt;"",RANK(L1787,L$1728:L$1827),"")</f>
        <v/>
      </c>
      <c r="N1787" s="172" t="str">
        <f aca="false">IF(B1787&lt;&gt;"",'Classement Général'!BR70,"")</f>
        <v/>
      </c>
      <c r="O1787" s="172" t="str">
        <f aca="false">IF(B171&lt;&gt;"",'Calculs (M1..M20)'!A73,"")</f>
        <v/>
      </c>
      <c r="P1787" s="0"/>
      <c r="Q1787" s="0"/>
      <c r="R1787" s="0"/>
      <c r="S1787" s="0"/>
      <c r="T1787" s="0"/>
      <c r="U1787" s="0"/>
      <c r="V1787" s="0"/>
      <c r="AH1787" s="49" t="n">
        <f aca="false">IF($G1787&lt;&gt;"",AG1787,"")</f>
        <v>0</v>
      </c>
      <c r="AI1787" s="169"/>
      <c r="AJ1787" s="170"/>
    </row>
    <row r="1788" customFormat="false" ht="13" hidden="true" customHeight="false" outlineLevel="0" collapsed="false">
      <c r="A1788" s="0"/>
      <c r="B1788" s="167" t="str">
        <f aca="false">IF(B1687&lt;&gt;"",B1687,"")</f>
        <v/>
      </c>
      <c r="C1788" s="116" t="str">
        <f aca="false">IF(C1687&lt;&gt;"",C1687,"")</f>
        <v/>
      </c>
      <c r="D1788" s="116" t="str">
        <f aca="false">IF(D1687&lt;&gt;"",D1687,"")</f>
        <v/>
      </c>
      <c r="E1788" s="116" t="str">
        <f aca="false">IF(E1687&lt;&gt;"",E1687,"")</f>
        <v/>
      </c>
      <c r="F1788" s="116" t="n">
        <v>18</v>
      </c>
      <c r="G1788" s="168" t="n">
        <f aca="false">G1687</f>
        <v>0</v>
      </c>
      <c r="H1788" s="49" t="n">
        <f aca="false">IF($G1788&lt;&gt;"",G1788,"")</f>
        <v>0</v>
      </c>
      <c r="I1788" s="169"/>
      <c r="J1788" s="170"/>
      <c r="K1788" s="171" t="str">
        <f aca="false">IF($B1788&lt;&gt;"",IF(I1788,(INDEX(P$1728:Q$1731,MATCH(H1788,P$1728:P$1731),2)/I1788)*1000,0),"")</f>
        <v/>
      </c>
      <c r="L1788" s="171" t="str">
        <f aca="false">IF(Q$11&lt;&gt;"",IF($B1788&lt;&gt;"",K1788-J1788,""),"")</f>
        <v/>
      </c>
      <c r="M1788" s="172" t="str">
        <f aca="false">IF(B1788&lt;&gt;"",RANK(L1788,L$1728:L$1827),"")</f>
        <v/>
      </c>
      <c r="N1788" s="172" t="str">
        <f aca="false">IF(B1788&lt;&gt;"",'Classement Général'!BR71,"")</f>
        <v/>
      </c>
      <c r="O1788" s="172" t="str">
        <f aca="false">IF(B172&lt;&gt;"",'Calculs (M1..M20)'!A74,"")</f>
        <v/>
      </c>
      <c r="P1788" s="0"/>
      <c r="Q1788" s="0"/>
      <c r="R1788" s="0"/>
      <c r="S1788" s="0"/>
      <c r="T1788" s="0"/>
      <c r="U1788" s="0"/>
      <c r="V1788" s="0"/>
      <c r="AH1788" s="49" t="n">
        <f aca="false">IF($G1788&lt;&gt;"",AG1788,"")</f>
        <v>0</v>
      </c>
      <c r="AI1788" s="169"/>
      <c r="AJ1788" s="170"/>
    </row>
    <row r="1789" customFormat="false" ht="13" hidden="true" customHeight="false" outlineLevel="0" collapsed="false">
      <c r="A1789" s="0"/>
      <c r="B1789" s="167" t="str">
        <f aca="false">IF(B1688&lt;&gt;"",B1688,"")</f>
        <v/>
      </c>
      <c r="C1789" s="116" t="str">
        <f aca="false">IF(C1688&lt;&gt;"",C1688,"")</f>
        <v/>
      </c>
      <c r="D1789" s="116" t="str">
        <f aca="false">IF(D1688&lt;&gt;"",D1688,"")</f>
        <v/>
      </c>
      <c r="E1789" s="116" t="str">
        <f aca="false">IF(E1688&lt;&gt;"",E1688,"")</f>
        <v/>
      </c>
      <c r="F1789" s="116" t="n">
        <v>18</v>
      </c>
      <c r="G1789" s="168" t="n">
        <f aca="false">G1688</f>
        <v>0</v>
      </c>
      <c r="H1789" s="49" t="n">
        <f aca="false">IF($G1789&lt;&gt;"",G1789,"")</f>
        <v>0</v>
      </c>
      <c r="I1789" s="169"/>
      <c r="J1789" s="170"/>
      <c r="K1789" s="171" t="str">
        <f aca="false">IF($B1789&lt;&gt;"",IF(I1789,(INDEX(P$1728:Q$1731,MATCH(H1789,P$1728:P$1731),2)/I1789)*1000,0),"")</f>
        <v/>
      </c>
      <c r="L1789" s="171" t="str">
        <f aca="false">IF(Q$11&lt;&gt;"",IF($B1789&lt;&gt;"",K1789-J1789,""),"")</f>
        <v/>
      </c>
      <c r="M1789" s="172" t="str">
        <f aca="false">IF(B1789&lt;&gt;"",RANK(L1789,L$1728:L$1827),"")</f>
        <v/>
      </c>
      <c r="N1789" s="172" t="str">
        <f aca="false">IF(B1789&lt;&gt;"",'Classement Général'!BR72,"")</f>
        <v/>
      </c>
      <c r="O1789" s="172" t="str">
        <f aca="false">IF(B173&lt;&gt;"",'Calculs (M1..M20)'!A75,"")</f>
        <v/>
      </c>
      <c r="P1789" s="0"/>
      <c r="Q1789" s="0"/>
      <c r="R1789" s="0"/>
      <c r="S1789" s="0"/>
      <c r="T1789" s="0"/>
      <c r="U1789" s="0"/>
      <c r="V1789" s="0"/>
      <c r="AH1789" s="49" t="n">
        <f aca="false">IF($G1789&lt;&gt;"",AG1789,"")</f>
        <v>0</v>
      </c>
      <c r="AI1789" s="169"/>
      <c r="AJ1789" s="170"/>
    </row>
    <row r="1790" customFormat="false" ht="13" hidden="true" customHeight="false" outlineLevel="0" collapsed="false">
      <c r="A1790" s="0"/>
      <c r="B1790" s="167" t="str">
        <f aca="false">IF(B1689&lt;&gt;"",B1689,"")</f>
        <v/>
      </c>
      <c r="C1790" s="116" t="str">
        <f aca="false">IF(C1689&lt;&gt;"",C1689,"")</f>
        <v/>
      </c>
      <c r="D1790" s="116" t="str">
        <f aca="false">IF(D1689&lt;&gt;"",D1689,"")</f>
        <v/>
      </c>
      <c r="E1790" s="116" t="str">
        <f aca="false">IF(E1689&lt;&gt;"",E1689,"")</f>
        <v/>
      </c>
      <c r="F1790" s="116" t="n">
        <v>18</v>
      </c>
      <c r="G1790" s="168" t="n">
        <f aca="false">G1689</f>
        <v>0</v>
      </c>
      <c r="H1790" s="49" t="n">
        <f aca="false">IF($G1790&lt;&gt;"",G1790,"")</f>
        <v>0</v>
      </c>
      <c r="I1790" s="169"/>
      <c r="J1790" s="170"/>
      <c r="K1790" s="171" t="str">
        <f aca="false">IF($B1790&lt;&gt;"",IF(I1790,(INDEX(P$1728:Q$1731,MATCH(H1790,P$1728:P$1731),2)/I1790)*1000,0),"")</f>
        <v/>
      </c>
      <c r="L1790" s="171" t="str">
        <f aca="false">IF(Q$11&lt;&gt;"",IF($B1790&lt;&gt;"",K1790-J1790,""),"")</f>
        <v/>
      </c>
      <c r="M1790" s="172" t="str">
        <f aca="false">IF(B1790&lt;&gt;"",RANK(L1790,L$1728:L$1827),"")</f>
        <v/>
      </c>
      <c r="N1790" s="172" t="str">
        <f aca="false">IF(B1790&lt;&gt;"",'Classement Général'!BR73,"")</f>
        <v/>
      </c>
      <c r="O1790" s="172" t="str">
        <f aca="false">IF(B174&lt;&gt;"",'Calculs (M1..M20)'!A76,"")</f>
        <v/>
      </c>
      <c r="P1790" s="0"/>
      <c r="Q1790" s="0"/>
      <c r="R1790" s="0"/>
      <c r="S1790" s="0"/>
      <c r="T1790" s="0"/>
      <c r="U1790" s="0"/>
      <c r="V1790" s="0"/>
      <c r="AH1790" s="49" t="n">
        <f aca="false">IF($G1790&lt;&gt;"",AG1790,"")</f>
        <v>0</v>
      </c>
      <c r="AI1790" s="169"/>
      <c r="AJ1790" s="170"/>
    </row>
    <row r="1791" customFormat="false" ht="13" hidden="true" customHeight="false" outlineLevel="0" collapsed="false">
      <c r="A1791" s="0"/>
      <c r="B1791" s="167" t="str">
        <f aca="false">IF(B1690&lt;&gt;"",B1690,"")</f>
        <v/>
      </c>
      <c r="C1791" s="116" t="str">
        <f aca="false">IF(C1690&lt;&gt;"",C1690,"")</f>
        <v/>
      </c>
      <c r="D1791" s="116" t="str">
        <f aca="false">IF(D1690&lt;&gt;"",D1690,"")</f>
        <v/>
      </c>
      <c r="E1791" s="116" t="str">
        <f aca="false">IF(E1690&lt;&gt;"",E1690,"")</f>
        <v/>
      </c>
      <c r="F1791" s="116" t="n">
        <v>18</v>
      </c>
      <c r="G1791" s="168" t="n">
        <f aca="false">G1690</f>
        <v>0</v>
      </c>
      <c r="H1791" s="49" t="n">
        <f aca="false">IF($G1791&lt;&gt;"",G1791,"")</f>
        <v>0</v>
      </c>
      <c r="I1791" s="169"/>
      <c r="J1791" s="170"/>
      <c r="K1791" s="171" t="str">
        <f aca="false">IF($B1791&lt;&gt;"",IF(I1791,(INDEX(P$1728:Q$1731,MATCH(H1791,P$1728:P$1731),2)/I1791)*1000,0),"")</f>
        <v/>
      </c>
      <c r="L1791" s="171" t="str">
        <f aca="false">IF(Q$11&lt;&gt;"",IF($B1791&lt;&gt;"",K1791-J1791,""),"")</f>
        <v/>
      </c>
      <c r="M1791" s="172" t="str">
        <f aca="false">IF(B1791&lt;&gt;"",RANK(L1791,L$1728:L$1827),"")</f>
        <v/>
      </c>
      <c r="N1791" s="172" t="str">
        <f aca="false">IF(B1791&lt;&gt;"",'Classement Général'!BR74,"")</f>
        <v/>
      </c>
      <c r="O1791" s="172" t="str">
        <f aca="false">IF(B175&lt;&gt;"",'Calculs (M1..M20)'!A77,"")</f>
        <v/>
      </c>
      <c r="P1791" s="0"/>
      <c r="Q1791" s="0"/>
      <c r="R1791" s="0"/>
      <c r="S1791" s="0"/>
      <c r="T1791" s="0"/>
      <c r="U1791" s="0"/>
      <c r="V1791" s="0"/>
      <c r="AH1791" s="49" t="n">
        <f aca="false">IF($G1791&lt;&gt;"",AG1791,"")</f>
        <v>0</v>
      </c>
      <c r="AI1791" s="169"/>
      <c r="AJ1791" s="170"/>
    </row>
    <row r="1792" customFormat="false" ht="13" hidden="true" customHeight="false" outlineLevel="0" collapsed="false">
      <c r="A1792" s="0"/>
      <c r="B1792" s="167" t="str">
        <f aca="false">IF(B1691&lt;&gt;"",B1691,"")</f>
        <v/>
      </c>
      <c r="C1792" s="116" t="str">
        <f aca="false">IF(C1691&lt;&gt;"",C1691,"")</f>
        <v/>
      </c>
      <c r="D1792" s="116" t="str">
        <f aca="false">IF(D1691&lt;&gt;"",D1691,"")</f>
        <v/>
      </c>
      <c r="E1792" s="116" t="str">
        <f aca="false">IF(E1691&lt;&gt;"",E1691,"")</f>
        <v/>
      </c>
      <c r="F1792" s="116" t="n">
        <v>18</v>
      </c>
      <c r="G1792" s="168" t="n">
        <f aca="false">G1691</f>
        <v>0</v>
      </c>
      <c r="H1792" s="49" t="n">
        <f aca="false">IF($G1792&lt;&gt;"",G1792,"")</f>
        <v>0</v>
      </c>
      <c r="I1792" s="169"/>
      <c r="J1792" s="170"/>
      <c r="K1792" s="171" t="str">
        <f aca="false">IF($B1792&lt;&gt;"",IF(I1792,(INDEX(P$1728:Q$1731,MATCH(H1792,P$1728:P$1731),2)/I1792)*1000,0),"")</f>
        <v/>
      </c>
      <c r="L1792" s="171" t="str">
        <f aca="false">IF(Q$11&lt;&gt;"",IF($B1792&lt;&gt;"",K1792-J1792,""),"")</f>
        <v/>
      </c>
      <c r="M1792" s="172" t="str">
        <f aca="false">IF(B1792&lt;&gt;"",RANK(L1792,L$1728:L$1827),"")</f>
        <v/>
      </c>
      <c r="N1792" s="172" t="str">
        <f aca="false">IF(B1792&lt;&gt;"",'Classement Général'!BR75,"")</f>
        <v/>
      </c>
      <c r="O1792" s="172" t="str">
        <f aca="false">IF(B176&lt;&gt;"",'Calculs (M1..M20)'!A78,"")</f>
        <v/>
      </c>
      <c r="P1792" s="0"/>
      <c r="Q1792" s="0"/>
      <c r="R1792" s="0"/>
      <c r="S1792" s="0"/>
      <c r="T1792" s="0"/>
      <c r="U1792" s="0"/>
      <c r="V1792" s="0"/>
      <c r="AH1792" s="49" t="n">
        <f aca="false">IF($G1792&lt;&gt;"",AG1792,"")</f>
        <v>0</v>
      </c>
      <c r="AI1792" s="169"/>
      <c r="AJ1792" s="170"/>
    </row>
    <row r="1793" customFormat="false" ht="13" hidden="true" customHeight="false" outlineLevel="0" collapsed="false">
      <c r="A1793" s="0"/>
      <c r="B1793" s="167" t="str">
        <f aca="false">IF(B1692&lt;&gt;"",B1692,"")</f>
        <v/>
      </c>
      <c r="C1793" s="116" t="str">
        <f aca="false">IF(C1692&lt;&gt;"",C1692,"")</f>
        <v/>
      </c>
      <c r="D1793" s="116" t="str">
        <f aca="false">IF(D1692&lt;&gt;"",D1692,"")</f>
        <v/>
      </c>
      <c r="E1793" s="116" t="str">
        <f aca="false">IF(E1692&lt;&gt;"",E1692,"")</f>
        <v/>
      </c>
      <c r="F1793" s="116" t="n">
        <v>18</v>
      </c>
      <c r="G1793" s="168" t="n">
        <f aca="false">G1692</f>
        <v>0</v>
      </c>
      <c r="H1793" s="49" t="n">
        <f aca="false">IF($G1793&lt;&gt;"",G1793,"")</f>
        <v>0</v>
      </c>
      <c r="I1793" s="169"/>
      <c r="J1793" s="170"/>
      <c r="K1793" s="171" t="str">
        <f aca="false">IF($B1793&lt;&gt;"",IF(I1793,(INDEX(P$1728:Q$1731,MATCH(H1793,P$1728:P$1731),2)/I1793)*1000,0),"")</f>
        <v/>
      </c>
      <c r="L1793" s="171" t="str">
        <f aca="false">IF(Q$11&lt;&gt;"",IF($B1793&lt;&gt;"",K1793-J1793,""),"")</f>
        <v/>
      </c>
      <c r="M1793" s="172" t="str">
        <f aca="false">IF(B1793&lt;&gt;"",RANK(L1793,L$1728:L$1827),"")</f>
        <v/>
      </c>
      <c r="N1793" s="172" t="str">
        <f aca="false">IF(B1793&lt;&gt;"",'Classement Général'!BR76,"")</f>
        <v/>
      </c>
      <c r="O1793" s="172" t="str">
        <f aca="false">IF(B177&lt;&gt;"",'Calculs (M1..M20)'!A79,"")</f>
        <v/>
      </c>
      <c r="P1793" s="0"/>
      <c r="Q1793" s="0"/>
      <c r="R1793" s="0"/>
      <c r="S1793" s="0"/>
      <c r="T1793" s="0"/>
      <c r="U1793" s="0"/>
      <c r="V1793" s="0"/>
      <c r="AH1793" s="49" t="n">
        <f aca="false">IF($G1793&lt;&gt;"",AG1793,"")</f>
        <v>0</v>
      </c>
      <c r="AI1793" s="169"/>
      <c r="AJ1793" s="170"/>
    </row>
    <row r="1794" customFormat="false" ht="13" hidden="true" customHeight="false" outlineLevel="0" collapsed="false">
      <c r="A1794" s="0"/>
      <c r="B1794" s="167" t="str">
        <f aca="false">IF(B1693&lt;&gt;"",B1693,"")</f>
        <v/>
      </c>
      <c r="C1794" s="116" t="str">
        <f aca="false">IF(C1693&lt;&gt;"",C1693,"")</f>
        <v/>
      </c>
      <c r="D1794" s="116" t="str">
        <f aca="false">IF(D1693&lt;&gt;"",D1693,"")</f>
        <v/>
      </c>
      <c r="E1794" s="116" t="str">
        <f aca="false">IF(E1693&lt;&gt;"",E1693,"")</f>
        <v/>
      </c>
      <c r="F1794" s="116" t="n">
        <v>18</v>
      </c>
      <c r="G1794" s="168" t="n">
        <f aca="false">G1693</f>
        <v>0</v>
      </c>
      <c r="H1794" s="49" t="n">
        <f aca="false">IF($G1794&lt;&gt;"",G1794,"")</f>
        <v>0</v>
      </c>
      <c r="I1794" s="169"/>
      <c r="J1794" s="170"/>
      <c r="K1794" s="171" t="str">
        <f aca="false">IF($B1794&lt;&gt;"",IF(I1794,(INDEX(P$1728:Q$1731,MATCH(H1794,P$1728:P$1731),2)/I1794)*1000,0),"")</f>
        <v/>
      </c>
      <c r="L1794" s="171" t="str">
        <f aca="false">IF(Q$11&lt;&gt;"",IF($B1794&lt;&gt;"",K1794-J1794,""),"")</f>
        <v/>
      </c>
      <c r="M1794" s="172" t="str">
        <f aca="false">IF(B1794&lt;&gt;"",RANK(L1794,L$1728:L$1827),"")</f>
        <v/>
      </c>
      <c r="N1794" s="172" t="str">
        <f aca="false">IF(B1794&lt;&gt;"",'Classement Général'!BR77,"")</f>
        <v/>
      </c>
      <c r="O1794" s="172" t="str">
        <f aca="false">IF(B178&lt;&gt;"",'Calculs (M1..M20)'!A80,"")</f>
        <v/>
      </c>
      <c r="P1794" s="0"/>
      <c r="Q1794" s="0"/>
      <c r="R1794" s="0"/>
      <c r="S1794" s="0"/>
      <c r="T1794" s="0"/>
      <c r="U1794" s="0"/>
      <c r="V1794" s="0"/>
      <c r="AH1794" s="49" t="n">
        <f aca="false">IF($G1794&lt;&gt;"",AG1794,"")</f>
        <v>0</v>
      </c>
      <c r="AI1794" s="169"/>
      <c r="AJ1794" s="170"/>
    </row>
    <row r="1795" customFormat="false" ht="13" hidden="true" customHeight="false" outlineLevel="0" collapsed="false">
      <c r="A1795" s="0"/>
      <c r="B1795" s="167" t="str">
        <f aca="false">IF(B1694&lt;&gt;"",B1694,"")</f>
        <v/>
      </c>
      <c r="C1795" s="116" t="str">
        <f aca="false">IF(C1694&lt;&gt;"",C1694,"")</f>
        <v/>
      </c>
      <c r="D1795" s="116" t="str">
        <f aca="false">IF(D1694&lt;&gt;"",D1694,"")</f>
        <v/>
      </c>
      <c r="E1795" s="116" t="str">
        <f aca="false">IF(E1694&lt;&gt;"",E1694,"")</f>
        <v/>
      </c>
      <c r="F1795" s="116" t="n">
        <v>18</v>
      </c>
      <c r="G1795" s="168" t="n">
        <f aca="false">G1694</f>
        <v>0</v>
      </c>
      <c r="H1795" s="49" t="n">
        <f aca="false">IF($G1795&lt;&gt;"",G1795,"")</f>
        <v>0</v>
      </c>
      <c r="I1795" s="169"/>
      <c r="J1795" s="170"/>
      <c r="K1795" s="171" t="str">
        <f aca="false">IF($B1795&lt;&gt;"",IF(I1795,(INDEX(P$1728:Q$1731,MATCH(H1795,P$1728:P$1731),2)/I1795)*1000,0),"")</f>
        <v/>
      </c>
      <c r="L1795" s="171" t="str">
        <f aca="false">IF(Q$11&lt;&gt;"",IF($B1795&lt;&gt;"",K1795-J1795,""),"")</f>
        <v/>
      </c>
      <c r="M1795" s="172" t="str">
        <f aca="false">IF(B1795&lt;&gt;"",RANK(L1795,L$1728:L$1827),"")</f>
        <v/>
      </c>
      <c r="N1795" s="172" t="str">
        <f aca="false">IF(B1795&lt;&gt;"",'Classement Général'!BR78,"")</f>
        <v/>
      </c>
      <c r="O1795" s="172" t="str">
        <f aca="false">IF(B179&lt;&gt;"",'Calculs (M1..M20)'!A81,"")</f>
        <v/>
      </c>
      <c r="P1795" s="0"/>
      <c r="Q1795" s="0"/>
      <c r="R1795" s="0"/>
      <c r="S1795" s="0"/>
      <c r="T1795" s="0"/>
      <c r="U1795" s="0"/>
      <c r="V1795" s="0"/>
      <c r="AH1795" s="49" t="n">
        <f aca="false">IF($G1795&lt;&gt;"",AG1795,"")</f>
        <v>0</v>
      </c>
      <c r="AI1795" s="169"/>
      <c r="AJ1795" s="170"/>
    </row>
    <row r="1796" customFormat="false" ht="13" hidden="true" customHeight="false" outlineLevel="0" collapsed="false">
      <c r="A1796" s="0"/>
      <c r="B1796" s="167" t="str">
        <f aca="false">IF(B1695&lt;&gt;"",B1695,"")</f>
        <v/>
      </c>
      <c r="C1796" s="116" t="str">
        <f aca="false">IF(C1695&lt;&gt;"",C1695,"")</f>
        <v/>
      </c>
      <c r="D1796" s="116" t="str">
        <f aca="false">IF(D1695&lt;&gt;"",D1695,"")</f>
        <v/>
      </c>
      <c r="E1796" s="116" t="str">
        <f aca="false">IF(E1695&lt;&gt;"",E1695,"")</f>
        <v/>
      </c>
      <c r="F1796" s="116" t="n">
        <v>18</v>
      </c>
      <c r="G1796" s="168" t="n">
        <f aca="false">G1695</f>
        <v>0</v>
      </c>
      <c r="H1796" s="49" t="n">
        <f aca="false">IF($G1796&lt;&gt;"",G1796,"")</f>
        <v>0</v>
      </c>
      <c r="I1796" s="169"/>
      <c r="J1796" s="170"/>
      <c r="K1796" s="171" t="str">
        <f aca="false">IF($B1796&lt;&gt;"",IF(I1796,(INDEX(P$1728:Q$1731,MATCH(H1796,P$1728:P$1731),2)/I1796)*1000,0),"")</f>
        <v/>
      </c>
      <c r="L1796" s="171" t="str">
        <f aca="false">IF(Q$11&lt;&gt;"",IF($B1796&lt;&gt;"",K1796-J1796,""),"")</f>
        <v/>
      </c>
      <c r="M1796" s="172" t="str">
        <f aca="false">IF(B1796&lt;&gt;"",RANK(L1796,L$1728:L$1827),"")</f>
        <v/>
      </c>
      <c r="N1796" s="172" t="str">
        <f aca="false">IF(B1796&lt;&gt;"",'Classement Général'!BR79,"")</f>
        <v/>
      </c>
      <c r="O1796" s="172" t="str">
        <f aca="false">IF(B180&lt;&gt;"",'Calculs (M1..M20)'!A82,"")</f>
        <v/>
      </c>
      <c r="P1796" s="0"/>
      <c r="Q1796" s="0"/>
      <c r="R1796" s="0"/>
      <c r="S1796" s="0"/>
      <c r="T1796" s="0"/>
      <c r="U1796" s="0"/>
      <c r="V1796" s="0"/>
      <c r="AH1796" s="49" t="n">
        <f aca="false">IF($G1796&lt;&gt;"",AG1796,"")</f>
        <v>0</v>
      </c>
      <c r="AI1796" s="169"/>
      <c r="AJ1796" s="170"/>
    </row>
    <row r="1797" customFormat="false" ht="13" hidden="true" customHeight="false" outlineLevel="0" collapsed="false">
      <c r="A1797" s="0"/>
      <c r="B1797" s="167" t="str">
        <f aca="false">IF(B1696&lt;&gt;"",B1696,"")</f>
        <v/>
      </c>
      <c r="C1797" s="116" t="str">
        <f aca="false">IF(C1696&lt;&gt;"",C1696,"")</f>
        <v/>
      </c>
      <c r="D1797" s="116" t="str">
        <f aca="false">IF(D1696&lt;&gt;"",D1696,"")</f>
        <v/>
      </c>
      <c r="E1797" s="116" t="str">
        <f aca="false">IF(E1696&lt;&gt;"",E1696,"")</f>
        <v/>
      </c>
      <c r="F1797" s="116" t="n">
        <v>18</v>
      </c>
      <c r="G1797" s="168" t="n">
        <f aca="false">G1696</f>
        <v>0</v>
      </c>
      <c r="H1797" s="49" t="n">
        <f aca="false">IF($G1797&lt;&gt;"",G1797,"")</f>
        <v>0</v>
      </c>
      <c r="I1797" s="169"/>
      <c r="J1797" s="170"/>
      <c r="K1797" s="171" t="str">
        <f aca="false">IF($B1797&lt;&gt;"",IF(I1797,(INDEX(P$1728:Q$1731,MATCH(H1797,P$1728:P$1731),2)/I1797)*1000,0),"")</f>
        <v/>
      </c>
      <c r="L1797" s="171" t="str">
        <f aca="false">IF(Q$11&lt;&gt;"",IF($B1797&lt;&gt;"",K1797-J1797,""),"")</f>
        <v/>
      </c>
      <c r="M1797" s="172" t="str">
        <f aca="false">IF(B1797&lt;&gt;"",RANK(L1797,L$1728:L$1827),"")</f>
        <v/>
      </c>
      <c r="N1797" s="172" t="str">
        <f aca="false">IF(B1797&lt;&gt;"",'Classement Général'!BR80,"")</f>
        <v/>
      </c>
      <c r="O1797" s="172" t="str">
        <f aca="false">IF(B181&lt;&gt;"",'Calculs (M1..M20)'!A83,"")</f>
        <v/>
      </c>
      <c r="P1797" s="0"/>
      <c r="Q1797" s="0"/>
      <c r="R1797" s="0"/>
      <c r="S1797" s="0"/>
      <c r="T1797" s="0"/>
      <c r="U1797" s="0"/>
      <c r="V1797" s="0"/>
      <c r="AH1797" s="49" t="n">
        <f aca="false">IF($G1797&lt;&gt;"",AG1797,"")</f>
        <v>0</v>
      </c>
      <c r="AI1797" s="169"/>
      <c r="AJ1797" s="170"/>
    </row>
    <row r="1798" customFormat="false" ht="13" hidden="true" customHeight="false" outlineLevel="0" collapsed="false">
      <c r="A1798" s="0"/>
      <c r="B1798" s="167" t="str">
        <f aca="false">IF(B1697&lt;&gt;"",B1697,"")</f>
        <v/>
      </c>
      <c r="C1798" s="116" t="str">
        <f aca="false">IF(C1697&lt;&gt;"",C1697,"")</f>
        <v/>
      </c>
      <c r="D1798" s="116" t="str">
        <f aca="false">IF(D1697&lt;&gt;"",D1697,"")</f>
        <v/>
      </c>
      <c r="E1798" s="116" t="str">
        <f aca="false">IF(E1697&lt;&gt;"",E1697,"")</f>
        <v/>
      </c>
      <c r="F1798" s="116" t="n">
        <v>18</v>
      </c>
      <c r="G1798" s="168" t="n">
        <f aca="false">G1697</f>
        <v>0</v>
      </c>
      <c r="H1798" s="49" t="n">
        <f aca="false">IF($G1798&lt;&gt;"",G1798,"")</f>
        <v>0</v>
      </c>
      <c r="I1798" s="169"/>
      <c r="J1798" s="170"/>
      <c r="K1798" s="171" t="str">
        <f aca="false">IF($B1798&lt;&gt;"",IF(I1798,(INDEX(P$1728:Q$1731,MATCH(H1798,P$1728:P$1731),2)/I1798)*1000,0),"")</f>
        <v/>
      </c>
      <c r="L1798" s="171" t="str">
        <f aca="false">IF(Q$11&lt;&gt;"",IF($B1798&lt;&gt;"",K1798-J1798,""),"")</f>
        <v/>
      </c>
      <c r="M1798" s="172" t="str">
        <f aca="false">IF(B1798&lt;&gt;"",RANK(L1798,L$1728:L$1827),"")</f>
        <v/>
      </c>
      <c r="N1798" s="172" t="str">
        <f aca="false">IF(B1798&lt;&gt;"",'Classement Général'!BR81,"")</f>
        <v/>
      </c>
      <c r="O1798" s="172" t="str">
        <f aca="false">IF(B182&lt;&gt;"",'Calculs (M1..M20)'!A84,"")</f>
        <v/>
      </c>
      <c r="P1798" s="0"/>
      <c r="Q1798" s="0"/>
      <c r="R1798" s="0"/>
      <c r="S1798" s="0"/>
      <c r="T1798" s="0"/>
      <c r="U1798" s="0"/>
      <c r="V1798" s="0"/>
      <c r="AH1798" s="49" t="n">
        <f aca="false">IF($G1798&lt;&gt;"",AG1798,"")</f>
        <v>0</v>
      </c>
      <c r="AI1798" s="169"/>
      <c r="AJ1798" s="170"/>
    </row>
    <row r="1799" customFormat="false" ht="13" hidden="true" customHeight="false" outlineLevel="0" collapsed="false">
      <c r="A1799" s="0"/>
      <c r="B1799" s="167" t="str">
        <f aca="false">IF(B1698&lt;&gt;"",B1698,"")</f>
        <v/>
      </c>
      <c r="C1799" s="116" t="str">
        <f aca="false">IF(C1698&lt;&gt;"",C1698,"")</f>
        <v/>
      </c>
      <c r="D1799" s="116" t="str">
        <f aca="false">IF(D1698&lt;&gt;"",D1698,"")</f>
        <v/>
      </c>
      <c r="E1799" s="116" t="str">
        <f aca="false">IF(E1698&lt;&gt;"",E1698,"")</f>
        <v/>
      </c>
      <c r="F1799" s="116" t="n">
        <v>18</v>
      </c>
      <c r="G1799" s="168" t="n">
        <f aca="false">G1698</f>
        <v>0</v>
      </c>
      <c r="H1799" s="49" t="n">
        <f aca="false">IF($G1799&lt;&gt;"",G1799,"")</f>
        <v>0</v>
      </c>
      <c r="I1799" s="169"/>
      <c r="J1799" s="170"/>
      <c r="K1799" s="171" t="str">
        <f aca="false">IF($B1799&lt;&gt;"",IF(I1799,(INDEX(P$1728:Q$1731,MATCH(H1799,P$1728:P$1731),2)/I1799)*1000,0),"")</f>
        <v/>
      </c>
      <c r="L1799" s="171" t="str">
        <f aca="false">IF(Q$11&lt;&gt;"",IF($B1799&lt;&gt;"",K1799-J1799,""),"")</f>
        <v/>
      </c>
      <c r="M1799" s="172" t="str">
        <f aca="false">IF(B1799&lt;&gt;"",RANK(L1799,L$1728:L$1827),"")</f>
        <v/>
      </c>
      <c r="N1799" s="172" t="str">
        <f aca="false">IF(B1799&lt;&gt;"",'Classement Général'!BR82,"")</f>
        <v/>
      </c>
      <c r="O1799" s="172" t="str">
        <f aca="false">IF(B183&lt;&gt;"",'Calculs (M1..M20)'!A85,"")</f>
        <v/>
      </c>
      <c r="P1799" s="0"/>
      <c r="Q1799" s="0"/>
      <c r="R1799" s="0"/>
      <c r="S1799" s="0"/>
      <c r="T1799" s="0"/>
      <c r="U1799" s="0"/>
      <c r="V1799" s="0"/>
      <c r="AH1799" s="49" t="n">
        <f aca="false">IF($G1799&lt;&gt;"",AG1799,"")</f>
        <v>0</v>
      </c>
      <c r="AI1799" s="169"/>
      <c r="AJ1799" s="170"/>
    </row>
    <row r="1800" customFormat="false" ht="13" hidden="true" customHeight="false" outlineLevel="0" collapsed="false">
      <c r="A1800" s="0"/>
      <c r="B1800" s="167" t="str">
        <f aca="false">IF(B1699&lt;&gt;"",B1699,"")</f>
        <v/>
      </c>
      <c r="C1800" s="116" t="str">
        <f aca="false">IF(C1699&lt;&gt;"",C1699,"")</f>
        <v/>
      </c>
      <c r="D1800" s="116" t="str">
        <f aca="false">IF(D1699&lt;&gt;"",D1699,"")</f>
        <v/>
      </c>
      <c r="E1800" s="116" t="str">
        <f aca="false">IF(E1699&lt;&gt;"",E1699,"")</f>
        <v/>
      </c>
      <c r="F1800" s="116" t="n">
        <v>18</v>
      </c>
      <c r="G1800" s="168" t="n">
        <f aca="false">G1699</f>
        <v>0</v>
      </c>
      <c r="H1800" s="49" t="n">
        <f aca="false">IF($G1800&lt;&gt;"",G1800,"")</f>
        <v>0</v>
      </c>
      <c r="I1800" s="169"/>
      <c r="J1800" s="170"/>
      <c r="K1800" s="171" t="str">
        <f aca="false">IF($B1800&lt;&gt;"",IF(I1800,(INDEX(P$1728:Q$1731,MATCH(H1800,P$1728:P$1731),2)/I1800)*1000,0),"")</f>
        <v/>
      </c>
      <c r="L1800" s="171" t="str">
        <f aca="false">IF(Q$11&lt;&gt;"",IF($B1800&lt;&gt;"",K1800-J1800,""),"")</f>
        <v/>
      </c>
      <c r="M1800" s="172" t="str">
        <f aca="false">IF(B1800&lt;&gt;"",RANK(L1800,L$1728:L$1827),"")</f>
        <v/>
      </c>
      <c r="N1800" s="172" t="str">
        <f aca="false">IF(B1800&lt;&gt;"",'Classement Général'!BR83,"")</f>
        <v/>
      </c>
      <c r="O1800" s="172" t="str">
        <f aca="false">IF(B184&lt;&gt;"",'Calculs (M1..M20)'!A86,"")</f>
        <v/>
      </c>
      <c r="P1800" s="0"/>
      <c r="Q1800" s="0"/>
      <c r="R1800" s="0"/>
      <c r="S1800" s="0"/>
      <c r="T1800" s="0"/>
      <c r="U1800" s="0"/>
      <c r="V1800" s="0"/>
      <c r="AH1800" s="49" t="n">
        <f aca="false">IF($G1800&lt;&gt;"",AG1800,"")</f>
        <v>0</v>
      </c>
      <c r="AI1800" s="169"/>
      <c r="AJ1800" s="170"/>
    </row>
    <row r="1801" customFormat="false" ht="13" hidden="true" customHeight="false" outlineLevel="0" collapsed="false">
      <c r="A1801" s="0"/>
      <c r="B1801" s="167" t="str">
        <f aca="false">IF(B1700&lt;&gt;"",B1700,"")</f>
        <v/>
      </c>
      <c r="C1801" s="116" t="str">
        <f aca="false">IF(C1700&lt;&gt;"",C1700,"")</f>
        <v/>
      </c>
      <c r="D1801" s="116" t="str">
        <f aca="false">IF(D1700&lt;&gt;"",D1700,"")</f>
        <v/>
      </c>
      <c r="E1801" s="116" t="str">
        <f aca="false">IF(E1700&lt;&gt;"",E1700,"")</f>
        <v/>
      </c>
      <c r="F1801" s="116" t="n">
        <v>18</v>
      </c>
      <c r="G1801" s="168" t="n">
        <f aca="false">G1700</f>
        <v>0</v>
      </c>
      <c r="H1801" s="49" t="n">
        <f aca="false">IF($G1801&lt;&gt;"",G1801,"")</f>
        <v>0</v>
      </c>
      <c r="I1801" s="169"/>
      <c r="J1801" s="170"/>
      <c r="K1801" s="171" t="str">
        <f aca="false">IF($B1801&lt;&gt;"",IF(I1801,(INDEX(P$1728:Q$1731,MATCH(H1801,P$1728:P$1731),2)/I1801)*1000,0),"")</f>
        <v/>
      </c>
      <c r="L1801" s="171" t="str">
        <f aca="false">IF(Q$11&lt;&gt;"",IF($B1801&lt;&gt;"",K1801-J1801,""),"")</f>
        <v/>
      </c>
      <c r="M1801" s="172" t="str">
        <f aca="false">IF(B1801&lt;&gt;"",RANK(L1801,L$1728:L$1827),"")</f>
        <v/>
      </c>
      <c r="N1801" s="172" t="str">
        <f aca="false">IF(B1801&lt;&gt;"",'Classement Général'!BR84,"")</f>
        <v/>
      </c>
      <c r="O1801" s="172" t="str">
        <f aca="false">IF(B185&lt;&gt;"",'Calculs (M1..M20)'!A87,"")</f>
        <v/>
      </c>
      <c r="P1801" s="0"/>
      <c r="Q1801" s="0"/>
      <c r="R1801" s="0"/>
      <c r="S1801" s="0"/>
      <c r="T1801" s="0"/>
      <c r="U1801" s="0"/>
      <c r="V1801" s="0"/>
      <c r="AH1801" s="49" t="n">
        <f aca="false">IF($G1801&lt;&gt;"",AG1801,"")</f>
        <v>0</v>
      </c>
      <c r="AI1801" s="169"/>
      <c r="AJ1801" s="170"/>
    </row>
    <row r="1802" customFormat="false" ht="13" hidden="true" customHeight="false" outlineLevel="0" collapsed="false">
      <c r="A1802" s="0"/>
      <c r="B1802" s="167" t="str">
        <f aca="false">IF(B1701&lt;&gt;"",B1701,"")</f>
        <v/>
      </c>
      <c r="C1802" s="116" t="str">
        <f aca="false">IF(C1701&lt;&gt;"",C1701,"")</f>
        <v/>
      </c>
      <c r="D1802" s="116" t="str">
        <f aca="false">IF(D1701&lt;&gt;"",D1701,"")</f>
        <v/>
      </c>
      <c r="E1802" s="116" t="str">
        <f aca="false">IF(E1701&lt;&gt;"",E1701,"")</f>
        <v/>
      </c>
      <c r="F1802" s="116" t="n">
        <v>18</v>
      </c>
      <c r="G1802" s="168" t="n">
        <f aca="false">G1701</f>
        <v>0</v>
      </c>
      <c r="H1802" s="49" t="n">
        <f aca="false">IF($G1802&lt;&gt;"",G1802,"")</f>
        <v>0</v>
      </c>
      <c r="I1802" s="169"/>
      <c r="J1802" s="170"/>
      <c r="K1802" s="171" t="str">
        <f aca="false">IF($B1802&lt;&gt;"",IF(I1802,(INDEX(P$1728:Q$1731,MATCH(H1802,P$1728:P$1731),2)/I1802)*1000,0),"")</f>
        <v/>
      </c>
      <c r="L1802" s="171" t="str">
        <f aca="false">IF(Q$11&lt;&gt;"",IF($B1802&lt;&gt;"",K1802-J1802,""),"")</f>
        <v/>
      </c>
      <c r="M1802" s="172" t="str">
        <f aca="false">IF(B1802&lt;&gt;"",RANK(L1802,L$1728:L$1827),"")</f>
        <v/>
      </c>
      <c r="N1802" s="172" t="str">
        <f aca="false">IF(B1802&lt;&gt;"",'Classement Général'!BR85,"")</f>
        <v/>
      </c>
      <c r="O1802" s="172" t="str">
        <f aca="false">IF(B186&lt;&gt;"",'Calculs (M1..M20)'!A88,"")</f>
        <v/>
      </c>
      <c r="P1802" s="0"/>
      <c r="Q1802" s="0"/>
      <c r="R1802" s="0"/>
      <c r="S1802" s="0"/>
      <c r="T1802" s="0"/>
      <c r="U1802" s="0"/>
      <c r="V1802" s="0"/>
      <c r="AH1802" s="49" t="n">
        <f aca="false">IF($G1802&lt;&gt;"",AG1802,"")</f>
        <v>0</v>
      </c>
      <c r="AI1802" s="169"/>
      <c r="AJ1802" s="170"/>
    </row>
    <row r="1803" customFormat="false" ht="13" hidden="true" customHeight="false" outlineLevel="0" collapsed="false">
      <c r="A1803" s="0"/>
      <c r="B1803" s="167" t="str">
        <f aca="false">IF(B1702&lt;&gt;"",B1702,"")</f>
        <v/>
      </c>
      <c r="C1803" s="116" t="str">
        <f aca="false">IF(C1702&lt;&gt;"",C1702,"")</f>
        <v/>
      </c>
      <c r="D1803" s="116" t="str">
        <f aca="false">IF(D1702&lt;&gt;"",D1702,"")</f>
        <v/>
      </c>
      <c r="E1803" s="116" t="str">
        <f aca="false">IF(E1702&lt;&gt;"",E1702,"")</f>
        <v/>
      </c>
      <c r="F1803" s="116" t="n">
        <v>18</v>
      </c>
      <c r="G1803" s="168" t="n">
        <f aca="false">G1702</f>
        <v>0</v>
      </c>
      <c r="H1803" s="49" t="n">
        <f aca="false">IF($G1803&lt;&gt;"",G1803,"")</f>
        <v>0</v>
      </c>
      <c r="I1803" s="169"/>
      <c r="J1803" s="170"/>
      <c r="K1803" s="171" t="str">
        <f aca="false">IF($B1803&lt;&gt;"",IF(I1803,(INDEX(P$1728:Q$1731,MATCH(H1803,P$1728:P$1731),2)/I1803)*1000,0),"")</f>
        <v/>
      </c>
      <c r="L1803" s="171" t="str">
        <f aca="false">IF(Q$11&lt;&gt;"",IF($B1803&lt;&gt;"",K1803-J1803,""),"")</f>
        <v/>
      </c>
      <c r="M1803" s="172" t="str">
        <f aca="false">IF(B1803&lt;&gt;"",RANK(L1803,L$1728:L$1827),"")</f>
        <v/>
      </c>
      <c r="N1803" s="172" t="str">
        <f aca="false">IF(B1803&lt;&gt;"",'Classement Général'!BR86,"")</f>
        <v/>
      </c>
      <c r="O1803" s="172" t="str">
        <f aca="false">IF(B187&lt;&gt;"",'Calculs (M1..M20)'!A89,"")</f>
        <v/>
      </c>
      <c r="P1803" s="0"/>
      <c r="Q1803" s="0"/>
      <c r="R1803" s="0"/>
      <c r="S1803" s="0"/>
      <c r="T1803" s="0"/>
      <c r="U1803" s="0"/>
      <c r="V1803" s="0"/>
      <c r="AH1803" s="49" t="n">
        <f aca="false">IF($G1803&lt;&gt;"",AG1803,"")</f>
        <v>0</v>
      </c>
      <c r="AI1803" s="169"/>
      <c r="AJ1803" s="170"/>
    </row>
    <row r="1804" customFormat="false" ht="13" hidden="true" customHeight="false" outlineLevel="0" collapsed="false">
      <c r="A1804" s="0"/>
      <c r="B1804" s="167" t="str">
        <f aca="false">IF(B1703&lt;&gt;"",B1703,"")</f>
        <v/>
      </c>
      <c r="C1804" s="116" t="str">
        <f aca="false">IF(C1703&lt;&gt;"",C1703,"")</f>
        <v/>
      </c>
      <c r="D1804" s="116" t="str">
        <f aca="false">IF(D1703&lt;&gt;"",D1703,"")</f>
        <v/>
      </c>
      <c r="E1804" s="116" t="str">
        <f aca="false">IF(E1703&lt;&gt;"",E1703,"")</f>
        <v/>
      </c>
      <c r="F1804" s="116" t="n">
        <v>18</v>
      </c>
      <c r="G1804" s="168" t="n">
        <f aca="false">G1703</f>
        <v>0</v>
      </c>
      <c r="H1804" s="49" t="n">
        <f aca="false">IF($G1804&lt;&gt;"",G1804,"")</f>
        <v>0</v>
      </c>
      <c r="I1804" s="169"/>
      <c r="J1804" s="170"/>
      <c r="K1804" s="171" t="str">
        <f aca="false">IF($B1804&lt;&gt;"",IF(I1804,(INDEX(P$1728:Q$1731,MATCH(H1804,P$1728:P$1731),2)/I1804)*1000,0),"")</f>
        <v/>
      </c>
      <c r="L1804" s="171" t="str">
        <f aca="false">IF(Q$11&lt;&gt;"",IF($B1804&lt;&gt;"",K1804-J1804,""),"")</f>
        <v/>
      </c>
      <c r="M1804" s="172" t="str">
        <f aca="false">IF(B1804&lt;&gt;"",RANK(L1804,L$1728:L$1827),"")</f>
        <v/>
      </c>
      <c r="N1804" s="172" t="str">
        <f aca="false">IF(B1804&lt;&gt;"",'Classement Général'!BR87,"")</f>
        <v/>
      </c>
      <c r="O1804" s="172" t="str">
        <f aca="false">IF(B188&lt;&gt;"",'Calculs (M1..M20)'!A90,"")</f>
        <v/>
      </c>
      <c r="P1804" s="0"/>
      <c r="Q1804" s="0"/>
      <c r="R1804" s="0"/>
      <c r="S1804" s="0"/>
      <c r="T1804" s="0"/>
      <c r="U1804" s="0"/>
      <c r="V1804" s="0"/>
      <c r="AH1804" s="49" t="n">
        <f aca="false">IF($G1804&lt;&gt;"",AG1804,"")</f>
        <v>0</v>
      </c>
      <c r="AI1804" s="169"/>
      <c r="AJ1804" s="170"/>
    </row>
    <row r="1805" customFormat="false" ht="13" hidden="true" customHeight="false" outlineLevel="0" collapsed="false">
      <c r="A1805" s="0"/>
      <c r="B1805" s="167" t="str">
        <f aca="false">IF(B1704&lt;&gt;"",B1704,"")</f>
        <v/>
      </c>
      <c r="C1805" s="116" t="str">
        <f aca="false">IF(C1704&lt;&gt;"",C1704,"")</f>
        <v/>
      </c>
      <c r="D1805" s="116" t="str">
        <f aca="false">IF(D1704&lt;&gt;"",D1704,"")</f>
        <v/>
      </c>
      <c r="E1805" s="116" t="str">
        <f aca="false">IF(E1704&lt;&gt;"",E1704,"")</f>
        <v/>
      </c>
      <c r="F1805" s="116" t="n">
        <v>18</v>
      </c>
      <c r="G1805" s="168" t="n">
        <f aca="false">G1704</f>
        <v>0</v>
      </c>
      <c r="H1805" s="49" t="n">
        <f aca="false">IF($G1805&lt;&gt;"",G1805,"")</f>
        <v>0</v>
      </c>
      <c r="I1805" s="169"/>
      <c r="J1805" s="170"/>
      <c r="K1805" s="171" t="str">
        <f aca="false">IF($B1805&lt;&gt;"",IF(I1805,(INDEX(P$1728:Q$1731,MATCH(H1805,P$1728:P$1731),2)/I1805)*1000,0),"")</f>
        <v/>
      </c>
      <c r="L1805" s="171" t="str">
        <f aca="false">IF(Q$11&lt;&gt;"",IF($B1805&lt;&gt;"",K1805-J1805,""),"")</f>
        <v/>
      </c>
      <c r="M1805" s="172" t="str">
        <f aca="false">IF(B1805&lt;&gt;"",RANK(L1805,L$1728:L$1827),"")</f>
        <v/>
      </c>
      <c r="N1805" s="172" t="str">
        <f aca="false">IF(B1805&lt;&gt;"",'Classement Général'!BR88,"")</f>
        <v/>
      </c>
      <c r="O1805" s="172" t="str">
        <f aca="false">IF(B189&lt;&gt;"",'Calculs (M1..M20)'!A91,"")</f>
        <v/>
      </c>
      <c r="P1805" s="0"/>
      <c r="Q1805" s="0"/>
      <c r="R1805" s="0"/>
      <c r="S1805" s="0"/>
      <c r="T1805" s="0"/>
      <c r="U1805" s="0"/>
      <c r="V1805" s="0"/>
      <c r="AH1805" s="49" t="n">
        <f aca="false">IF($G1805&lt;&gt;"",AG1805,"")</f>
        <v>0</v>
      </c>
      <c r="AI1805" s="169"/>
      <c r="AJ1805" s="170"/>
    </row>
    <row r="1806" customFormat="false" ht="13" hidden="true" customHeight="false" outlineLevel="0" collapsed="false">
      <c r="A1806" s="0"/>
      <c r="B1806" s="167" t="str">
        <f aca="false">IF(B1705&lt;&gt;"",B1705,"")</f>
        <v/>
      </c>
      <c r="C1806" s="116" t="str">
        <f aca="false">IF(C1705&lt;&gt;"",C1705,"")</f>
        <v/>
      </c>
      <c r="D1806" s="116" t="str">
        <f aca="false">IF(D1705&lt;&gt;"",D1705,"")</f>
        <v/>
      </c>
      <c r="E1806" s="116" t="str">
        <f aca="false">IF(E1705&lt;&gt;"",E1705,"")</f>
        <v/>
      </c>
      <c r="F1806" s="116" t="n">
        <v>18</v>
      </c>
      <c r="G1806" s="168" t="n">
        <f aca="false">G1705</f>
        <v>0</v>
      </c>
      <c r="H1806" s="49" t="n">
        <f aca="false">IF($G1806&lt;&gt;"",G1806,"")</f>
        <v>0</v>
      </c>
      <c r="I1806" s="169"/>
      <c r="J1806" s="170"/>
      <c r="K1806" s="171" t="str">
        <f aca="false">IF($B1806&lt;&gt;"",IF(I1806,(INDEX(P$1728:Q$1731,MATCH(H1806,P$1728:P$1731),2)/I1806)*1000,0),"")</f>
        <v/>
      </c>
      <c r="L1806" s="171" t="str">
        <f aca="false">IF(Q$11&lt;&gt;"",IF($B1806&lt;&gt;"",K1806-J1806,""),"")</f>
        <v/>
      </c>
      <c r="M1806" s="172" t="str">
        <f aca="false">IF(B1806&lt;&gt;"",RANK(L1806,L$1728:L$1827),"")</f>
        <v/>
      </c>
      <c r="N1806" s="172" t="str">
        <f aca="false">IF(B1806&lt;&gt;"",'Classement Général'!BR89,"")</f>
        <v/>
      </c>
      <c r="O1806" s="172" t="str">
        <f aca="false">IF(B190&lt;&gt;"",'Calculs (M1..M20)'!A92,"")</f>
        <v/>
      </c>
      <c r="P1806" s="0"/>
      <c r="Q1806" s="0"/>
      <c r="R1806" s="0"/>
      <c r="S1806" s="0"/>
      <c r="T1806" s="0"/>
      <c r="U1806" s="0"/>
      <c r="V1806" s="0"/>
      <c r="AH1806" s="49" t="n">
        <f aca="false">IF($G1806&lt;&gt;"",AG1806,"")</f>
        <v>0</v>
      </c>
      <c r="AI1806" s="169"/>
      <c r="AJ1806" s="170"/>
    </row>
    <row r="1807" customFormat="false" ht="13" hidden="true" customHeight="false" outlineLevel="0" collapsed="false">
      <c r="A1807" s="0"/>
      <c r="B1807" s="167" t="str">
        <f aca="false">IF(B1706&lt;&gt;"",B1706,"")</f>
        <v/>
      </c>
      <c r="C1807" s="116" t="str">
        <f aca="false">IF(C1706&lt;&gt;"",C1706,"")</f>
        <v/>
      </c>
      <c r="D1807" s="116" t="str">
        <f aca="false">IF(D1706&lt;&gt;"",D1706,"")</f>
        <v/>
      </c>
      <c r="E1807" s="116" t="str">
        <f aca="false">IF(E1706&lt;&gt;"",E1706,"")</f>
        <v/>
      </c>
      <c r="F1807" s="116" t="n">
        <v>18</v>
      </c>
      <c r="G1807" s="168" t="n">
        <f aca="false">G1706</f>
        <v>0</v>
      </c>
      <c r="H1807" s="49" t="n">
        <f aca="false">IF($G1807&lt;&gt;"",G1807,"")</f>
        <v>0</v>
      </c>
      <c r="I1807" s="169"/>
      <c r="J1807" s="170"/>
      <c r="K1807" s="171" t="str">
        <f aca="false">IF($B1807&lt;&gt;"",IF(I1807,(INDEX(P$1728:Q$1731,MATCH(H1807,P$1728:P$1731),2)/I1807)*1000,0),"")</f>
        <v/>
      </c>
      <c r="L1807" s="171" t="str">
        <f aca="false">IF(Q$11&lt;&gt;"",IF($B1807&lt;&gt;"",K1807-J1807,""),"")</f>
        <v/>
      </c>
      <c r="M1807" s="172" t="str">
        <f aca="false">IF(B1807&lt;&gt;"",RANK(L1807,L$1728:L$1827),"")</f>
        <v/>
      </c>
      <c r="N1807" s="172" t="str">
        <f aca="false">IF(B1807&lt;&gt;"",'Classement Général'!BR90,"")</f>
        <v/>
      </c>
      <c r="O1807" s="172" t="str">
        <f aca="false">IF(B191&lt;&gt;"",'Calculs (M1..M20)'!A93,"")</f>
        <v/>
      </c>
      <c r="P1807" s="0"/>
      <c r="Q1807" s="0"/>
      <c r="R1807" s="0"/>
      <c r="S1807" s="0"/>
      <c r="T1807" s="0"/>
      <c r="U1807" s="0"/>
      <c r="V1807" s="0"/>
      <c r="AH1807" s="49" t="n">
        <f aca="false">IF($G1807&lt;&gt;"",AG1807,"")</f>
        <v>0</v>
      </c>
      <c r="AI1807" s="169"/>
      <c r="AJ1807" s="170"/>
    </row>
    <row r="1808" customFormat="false" ht="13" hidden="true" customHeight="false" outlineLevel="0" collapsed="false">
      <c r="A1808" s="0"/>
      <c r="B1808" s="167" t="str">
        <f aca="false">IF(B1707&lt;&gt;"",B1707,"")</f>
        <v/>
      </c>
      <c r="C1808" s="116" t="str">
        <f aca="false">IF(C1707&lt;&gt;"",C1707,"")</f>
        <v/>
      </c>
      <c r="D1808" s="116" t="str">
        <f aca="false">IF(D1707&lt;&gt;"",D1707,"")</f>
        <v/>
      </c>
      <c r="E1808" s="116" t="str">
        <f aca="false">IF(E1707&lt;&gt;"",E1707,"")</f>
        <v/>
      </c>
      <c r="F1808" s="116" t="n">
        <v>18</v>
      </c>
      <c r="G1808" s="168" t="n">
        <f aca="false">G1707</f>
        <v>0</v>
      </c>
      <c r="H1808" s="49" t="n">
        <f aca="false">IF($G1808&lt;&gt;"",G1808,"")</f>
        <v>0</v>
      </c>
      <c r="I1808" s="169"/>
      <c r="J1808" s="170"/>
      <c r="K1808" s="171" t="str">
        <f aca="false">IF($B1808&lt;&gt;"",IF(I1808,(INDEX(P$1728:Q$1731,MATCH(H1808,P$1728:P$1731),2)/I1808)*1000,0),"")</f>
        <v/>
      </c>
      <c r="L1808" s="171" t="str">
        <f aca="false">IF(Q$11&lt;&gt;"",IF($B1808&lt;&gt;"",K1808-J1808,""),"")</f>
        <v/>
      </c>
      <c r="M1808" s="172" t="str">
        <f aca="false">IF(B1808&lt;&gt;"",RANK(L1808,L$1728:L$1827),"")</f>
        <v/>
      </c>
      <c r="N1808" s="172" t="str">
        <f aca="false">IF(B1808&lt;&gt;"",'Classement Général'!BR91,"")</f>
        <v/>
      </c>
      <c r="O1808" s="172" t="str">
        <f aca="false">IF(B192&lt;&gt;"",'Calculs (M1..M20)'!A94,"")</f>
        <v/>
      </c>
      <c r="P1808" s="0"/>
      <c r="Q1808" s="0"/>
      <c r="R1808" s="0"/>
      <c r="S1808" s="0"/>
      <c r="T1808" s="0"/>
      <c r="U1808" s="0"/>
      <c r="V1808" s="0"/>
      <c r="AH1808" s="49" t="n">
        <f aca="false">IF($G1808&lt;&gt;"",AG1808,"")</f>
        <v>0</v>
      </c>
      <c r="AI1808" s="169"/>
      <c r="AJ1808" s="170"/>
    </row>
    <row r="1809" customFormat="false" ht="13" hidden="true" customHeight="false" outlineLevel="0" collapsed="false">
      <c r="A1809" s="0"/>
      <c r="B1809" s="167" t="str">
        <f aca="false">IF(B1708&lt;&gt;"",B1708,"")</f>
        <v/>
      </c>
      <c r="C1809" s="116" t="str">
        <f aca="false">IF(C1708&lt;&gt;"",C1708,"")</f>
        <v/>
      </c>
      <c r="D1809" s="116" t="str">
        <f aca="false">IF(D1708&lt;&gt;"",D1708,"")</f>
        <v/>
      </c>
      <c r="E1809" s="116" t="str">
        <f aca="false">IF(E1708&lt;&gt;"",E1708,"")</f>
        <v/>
      </c>
      <c r="F1809" s="116" t="n">
        <v>18</v>
      </c>
      <c r="G1809" s="168" t="n">
        <f aca="false">G1708</f>
        <v>0</v>
      </c>
      <c r="H1809" s="49" t="n">
        <f aca="false">IF($G1809&lt;&gt;"",G1809,"")</f>
        <v>0</v>
      </c>
      <c r="I1809" s="169"/>
      <c r="J1809" s="170"/>
      <c r="K1809" s="171" t="str">
        <f aca="false">IF($B1809&lt;&gt;"",IF(I1809,(INDEX(P$1728:Q$1731,MATCH(H1809,P$1728:P$1731),2)/I1809)*1000,0),"")</f>
        <v/>
      </c>
      <c r="L1809" s="171" t="str">
        <f aca="false">IF(Q$11&lt;&gt;"",IF($B1809&lt;&gt;"",K1809-J1809,""),"")</f>
        <v/>
      </c>
      <c r="M1809" s="172" t="str">
        <f aca="false">IF(B1809&lt;&gt;"",RANK(L1809,L$1728:L$1827),"")</f>
        <v/>
      </c>
      <c r="N1809" s="172" t="str">
        <f aca="false">IF(B1809&lt;&gt;"",'Classement Général'!BR92,"")</f>
        <v/>
      </c>
      <c r="O1809" s="172" t="str">
        <f aca="false">IF(B193&lt;&gt;"",'Calculs (M1..M20)'!A95,"")</f>
        <v/>
      </c>
      <c r="P1809" s="0"/>
      <c r="Q1809" s="0"/>
      <c r="R1809" s="0"/>
      <c r="S1809" s="0"/>
      <c r="T1809" s="0"/>
      <c r="U1809" s="0"/>
      <c r="V1809" s="0"/>
      <c r="AH1809" s="49" t="n">
        <f aca="false">IF($G1809&lt;&gt;"",AG1809,"")</f>
        <v>0</v>
      </c>
      <c r="AI1809" s="169"/>
      <c r="AJ1809" s="170"/>
    </row>
    <row r="1810" customFormat="false" ht="13" hidden="true" customHeight="false" outlineLevel="0" collapsed="false">
      <c r="A1810" s="0"/>
      <c r="B1810" s="167" t="str">
        <f aca="false">IF(B1709&lt;&gt;"",B1709,"")</f>
        <v/>
      </c>
      <c r="C1810" s="116" t="str">
        <f aca="false">IF(C1709&lt;&gt;"",C1709,"")</f>
        <v/>
      </c>
      <c r="D1810" s="116" t="str">
        <f aca="false">IF(D1709&lt;&gt;"",D1709,"")</f>
        <v/>
      </c>
      <c r="E1810" s="116" t="str">
        <f aca="false">IF(E1709&lt;&gt;"",E1709,"")</f>
        <v/>
      </c>
      <c r="F1810" s="116" t="n">
        <v>18</v>
      </c>
      <c r="G1810" s="168" t="n">
        <f aca="false">G1709</f>
        <v>0</v>
      </c>
      <c r="H1810" s="49" t="n">
        <f aca="false">IF($G1810&lt;&gt;"",G1810,"")</f>
        <v>0</v>
      </c>
      <c r="I1810" s="169"/>
      <c r="J1810" s="170"/>
      <c r="K1810" s="171" t="str">
        <f aca="false">IF($B1810&lt;&gt;"",IF(I1810,(INDEX(P$1728:Q$1731,MATCH(H1810,P$1728:P$1731),2)/I1810)*1000,0),"")</f>
        <v/>
      </c>
      <c r="L1810" s="171" t="str">
        <f aca="false">IF(Q$11&lt;&gt;"",IF($B1810&lt;&gt;"",K1810-J1810,""),"")</f>
        <v/>
      </c>
      <c r="M1810" s="172" t="str">
        <f aca="false">IF(B1810&lt;&gt;"",RANK(L1810,L$1728:L$1827),"")</f>
        <v/>
      </c>
      <c r="N1810" s="172" t="str">
        <f aca="false">IF(B1810&lt;&gt;"",'Classement Général'!BR93,"")</f>
        <v/>
      </c>
      <c r="O1810" s="172" t="str">
        <f aca="false">IF(B194&lt;&gt;"",'Calculs (M1..M20)'!A96,"")</f>
        <v/>
      </c>
      <c r="P1810" s="0"/>
      <c r="Q1810" s="0"/>
      <c r="R1810" s="0"/>
      <c r="S1810" s="0"/>
      <c r="T1810" s="0"/>
      <c r="U1810" s="0"/>
      <c r="V1810" s="0"/>
      <c r="AH1810" s="49" t="n">
        <f aca="false">IF($G1810&lt;&gt;"",AG1810,"")</f>
        <v>0</v>
      </c>
      <c r="AI1810" s="169"/>
      <c r="AJ1810" s="170"/>
    </row>
    <row r="1811" customFormat="false" ht="13" hidden="true" customHeight="false" outlineLevel="0" collapsed="false">
      <c r="A1811" s="0"/>
      <c r="B1811" s="167" t="str">
        <f aca="false">IF(B1710&lt;&gt;"",B1710,"")</f>
        <v/>
      </c>
      <c r="C1811" s="116" t="str">
        <f aca="false">IF(C1710&lt;&gt;"",C1710,"")</f>
        <v/>
      </c>
      <c r="D1811" s="116" t="str">
        <f aca="false">IF(D1710&lt;&gt;"",D1710,"")</f>
        <v/>
      </c>
      <c r="E1811" s="116" t="str">
        <f aca="false">IF(E1710&lt;&gt;"",E1710,"")</f>
        <v/>
      </c>
      <c r="F1811" s="116" t="n">
        <v>18</v>
      </c>
      <c r="G1811" s="168" t="n">
        <f aca="false">G1710</f>
        <v>0</v>
      </c>
      <c r="H1811" s="49" t="n">
        <f aca="false">IF($G1811&lt;&gt;"",G1811,"")</f>
        <v>0</v>
      </c>
      <c r="I1811" s="169"/>
      <c r="J1811" s="170"/>
      <c r="K1811" s="171" t="str">
        <f aca="false">IF($B1811&lt;&gt;"",IF(I1811,(INDEX(P$1728:Q$1731,MATCH(H1811,P$1728:P$1731),2)/I1811)*1000,0),"")</f>
        <v/>
      </c>
      <c r="L1811" s="171" t="str">
        <f aca="false">IF(Q$11&lt;&gt;"",IF($B1811&lt;&gt;"",K1811-J1811,""),"")</f>
        <v/>
      </c>
      <c r="M1811" s="172" t="str">
        <f aca="false">IF(B1811&lt;&gt;"",RANK(L1811,L$1728:L$1827),"")</f>
        <v/>
      </c>
      <c r="N1811" s="172" t="str">
        <f aca="false">IF(B1811&lt;&gt;"",'Classement Général'!BR94,"")</f>
        <v/>
      </c>
      <c r="O1811" s="172" t="str">
        <f aca="false">IF(B195&lt;&gt;"",'Calculs (M1..M20)'!A97,"")</f>
        <v/>
      </c>
      <c r="P1811" s="0"/>
      <c r="Q1811" s="0"/>
      <c r="R1811" s="0"/>
      <c r="S1811" s="0"/>
      <c r="T1811" s="0"/>
      <c r="U1811" s="0"/>
      <c r="V1811" s="0"/>
      <c r="AH1811" s="49" t="n">
        <f aca="false">IF($G1811&lt;&gt;"",AG1811,"")</f>
        <v>0</v>
      </c>
      <c r="AI1811" s="169"/>
      <c r="AJ1811" s="170"/>
    </row>
    <row r="1812" customFormat="false" ht="13" hidden="true" customHeight="false" outlineLevel="0" collapsed="false">
      <c r="A1812" s="0"/>
      <c r="B1812" s="167" t="str">
        <f aca="false">IF(B1711&lt;&gt;"",B1711,"")</f>
        <v/>
      </c>
      <c r="C1812" s="116" t="str">
        <f aca="false">IF(C1711&lt;&gt;"",C1711,"")</f>
        <v/>
      </c>
      <c r="D1812" s="116" t="str">
        <f aca="false">IF(D1711&lt;&gt;"",D1711,"")</f>
        <v/>
      </c>
      <c r="E1812" s="116" t="str">
        <f aca="false">IF(E1711&lt;&gt;"",E1711,"")</f>
        <v/>
      </c>
      <c r="F1812" s="116" t="n">
        <v>18</v>
      </c>
      <c r="G1812" s="168" t="n">
        <f aca="false">G1711</f>
        <v>0</v>
      </c>
      <c r="H1812" s="49" t="n">
        <f aca="false">IF($G1812&lt;&gt;"",G1812,"")</f>
        <v>0</v>
      </c>
      <c r="I1812" s="169"/>
      <c r="J1812" s="170"/>
      <c r="K1812" s="171" t="str">
        <f aca="false">IF($B1812&lt;&gt;"",IF(I1812,(INDEX(P$1728:Q$1731,MATCH(H1812,P$1728:P$1731),2)/I1812)*1000,0),"")</f>
        <v/>
      </c>
      <c r="L1812" s="171" t="str">
        <f aca="false">IF(Q$11&lt;&gt;"",IF($B1812&lt;&gt;"",K1812-J1812,""),"")</f>
        <v/>
      </c>
      <c r="M1812" s="172" t="str">
        <f aca="false">IF(B1812&lt;&gt;"",RANK(L1812,L$1728:L$1827),"")</f>
        <v/>
      </c>
      <c r="N1812" s="172" t="str">
        <f aca="false">IF(B1812&lt;&gt;"",'Classement Général'!BR95,"")</f>
        <v/>
      </c>
      <c r="O1812" s="172" t="str">
        <f aca="false">IF(B196&lt;&gt;"",'Calculs (M1..M20)'!A98,"")</f>
        <v/>
      </c>
      <c r="P1812" s="0"/>
      <c r="Q1812" s="0"/>
      <c r="R1812" s="0"/>
      <c r="S1812" s="0"/>
      <c r="T1812" s="0"/>
      <c r="U1812" s="0"/>
      <c r="V1812" s="0"/>
      <c r="AH1812" s="49" t="n">
        <f aca="false">IF($G1812&lt;&gt;"",AG1812,"")</f>
        <v>0</v>
      </c>
      <c r="AI1812" s="169"/>
      <c r="AJ1812" s="170"/>
    </row>
    <row r="1813" customFormat="false" ht="13" hidden="true" customHeight="false" outlineLevel="0" collapsed="false">
      <c r="A1813" s="0"/>
      <c r="B1813" s="167" t="str">
        <f aca="false">IF(B1712&lt;&gt;"",B1712,"")</f>
        <v/>
      </c>
      <c r="C1813" s="116" t="str">
        <f aca="false">IF(C1712&lt;&gt;"",C1712,"")</f>
        <v/>
      </c>
      <c r="D1813" s="116" t="str">
        <f aca="false">IF(D1712&lt;&gt;"",D1712,"")</f>
        <v/>
      </c>
      <c r="E1813" s="116" t="str">
        <f aca="false">IF(E1712&lt;&gt;"",E1712,"")</f>
        <v/>
      </c>
      <c r="F1813" s="116" t="n">
        <v>18</v>
      </c>
      <c r="G1813" s="168" t="n">
        <f aca="false">G1712</f>
        <v>0</v>
      </c>
      <c r="H1813" s="49" t="n">
        <f aca="false">IF($G1813&lt;&gt;"",G1813,"")</f>
        <v>0</v>
      </c>
      <c r="I1813" s="169"/>
      <c r="J1813" s="170"/>
      <c r="K1813" s="171" t="str">
        <f aca="false">IF($B1813&lt;&gt;"",IF(I1813,(INDEX(P$1728:Q$1731,MATCH(H1813,P$1728:P$1731),2)/I1813)*1000,0),"")</f>
        <v/>
      </c>
      <c r="L1813" s="171" t="str">
        <f aca="false">IF(Q$11&lt;&gt;"",IF($B1813&lt;&gt;"",K1813-J1813,""),"")</f>
        <v/>
      </c>
      <c r="M1813" s="172" t="str">
        <f aca="false">IF(B1813&lt;&gt;"",RANK(L1813,L$1728:L$1827),"")</f>
        <v/>
      </c>
      <c r="N1813" s="172" t="str">
        <f aca="false">IF(B1813&lt;&gt;"",'Classement Général'!BR96,"")</f>
        <v/>
      </c>
      <c r="O1813" s="172" t="str">
        <f aca="false">IF(B197&lt;&gt;"",'Calculs (M1..M20)'!A99,"")</f>
        <v/>
      </c>
      <c r="P1813" s="0"/>
      <c r="Q1813" s="0"/>
      <c r="R1813" s="0"/>
      <c r="S1813" s="0"/>
      <c r="T1813" s="0"/>
      <c r="U1813" s="0"/>
      <c r="V1813" s="0"/>
      <c r="AH1813" s="49" t="n">
        <f aca="false">IF($G1813&lt;&gt;"",AG1813,"")</f>
        <v>0</v>
      </c>
      <c r="AI1813" s="169"/>
      <c r="AJ1813" s="170"/>
    </row>
    <row r="1814" customFormat="false" ht="13" hidden="true" customHeight="false" outlineLevel="0" collapsed="false">
      <c r="A1814" s="0"/>
      <c r="B1814" s="167" t="str">
        <f aca="false">IF(B1713&lt;&gt;"",B1713,"")</f>
        <v/>
      </c>
      <c r="C1814" s="116" t="str">
        <f aca="false">IF(C1713&lt;&gt;"",C1713,"")</f>
        <v/>
      </c>
      <c r="D1814" s="116" t="str">
        <f aca="false">IF(D1713&lt;&gt;"",D1713,"")</f>
        <v/>
      </c>
      <c r="E1814" s="116" t="str">
        <f aca="false">IF(E1713&lt;&gt;"",E1713,"")</f>
        <v/>
      </c>
      <c r="F1814" s="116" t="n">
        <v>18</v>
      </c>
      <c r="G1814" s="168" t="n">
        <f aca="false">G1713</f>
        <v>0</v>
      </c>
      <c r="H1814" s="49" t="n">
        <f aca="false">IF($G1814&lt;&gt;"",G1814,"")</f>
        <v>0</v>
      </c>
      <c r="I1814" s="169"/>
      <c r="J1814" s="170"/>
      <c r="K1814" s="171" t="str">
        <f aca="false">IF($B1814&lt;&gt;"",IF(I1814,(INDEX(P$1728:Q$1731,MATCH(H1814,P$1728:P$1731),2)/I1814)*1000,0),"")</f>
        <v/>
      </c>
      <c r="L1814" s="171" t="str">
        <f aca="false">IF(Q$11&lt;&gt;"",IF($B1814&lt;&gt;"",K1814-J1814,""),"")</f>
        <v/>
      </c>
      <c r="M1814" s="172" t="str">
        <f aca="false">IF(B1814&lt;&gt;"",RANK(L1814,L$1728:L$1827),"")</f>
        <v/>
      </c>
      <c r="N1814" s="172" t="str">
        <f aca="false">IF(B1814&lt;&gt;"",'Classement Général'!BR97,"")</f>
        <v/>
      </c>
      <c r="O1814" s="172" t="str">
        <f aca="false">IF(B198&lt;&gt;"",'Calculs (M1..M20)'!A100,"")</f>
        <v/>
      </c>
      <c r="P1814" s="0"/>
      <c r="Q1814" s="0"/>
      <c r="R1814" s="0"/>
      <c r="S1814" s="0"/>
      <c r="T1814" s="0"/>
      <c r="U1814" s="0"/>
      <c r="V1814" s="0"/>
      <c r="AH1814" s="49" t="n">
        <f aca="false">IF($G1814&lt;&gt;"",AG1814,"")</f>
        <v>0</v>
      </c>
      <c r="AI1814" s="169"/>
      <c r="AJ1814" s="170"/>
    </row>
    <row r="1815" customFormat="false" ht="13" hidden="true" customHeight="false" outlineLevel="0" collapsed="false">
      <c r="A1815" s="0"/>
      <c r="B1815" s="167" t="str">
        <f aca="false">IF(B1714&lt;&gt;"",B1714,"")</f>
        <v/>
      </c>
      <c r="C1815" s="116" t="str">
        <f aca="false">IF(C1714&lt;&gt;"",C1714,"")</f>
        <v/>
      </c>
      <c r="D1815" s="116" t="str">
        <f aca="false">IF(D1714&lt;&gt;"",D1714,"")</f>
        <v/>
      </c>
      <c r="E1815" s="116" t="str">
        <f aca="false">IF(E1714&lt;&gt;"",E1714,"")</f>
        <v/>
      </c>
      <c r="F1815" s="116" t="n">
        <v>18</v>
      </c>
      <c r="G1815" s="168" t="n">
        <f aca="false">G1714</f>
        <v>0</v>
      </c>
      <c r="H1815" s="49" t="n">
        <f aca="false">IF($G1815&lt;&gt;"",G1815,"")</f>
        <v>0</v>
      </c>
      <c r="I1815" s="169"/>
      <c r="J1815" s="170"/>
      <c r="K1815" s="171" t="str">
        <f aca="false">IF($B1815&lt;&gt;"",IF(I1815,(INDEX(P$1728:Q$1731,MATCH(H1815,P$1728:P$1731),2)/I1815)*1000,0),"")</f>
        <v/>
      </c>
      <c r="L1815" s="171" t="str">
        <f aca="false">IF(Q$11&lt;&gt;"",IF($B1815&lt;&gt;"",K1815-J1815,""),"")</f>
        <v/>
      </c>
      <c r="M1815" s="172" t="str">
        <f aca="false">IF(B1815&lt;&gt;"",RANK(L1815,L$1728:L$1827),"")</f>
        <v/>
      </c>
      <c r="N1815" s="172" t="str">
        <f aca="false">IF(B1815&lt;&gt;"",'Classement Général'!BR98,"")</f>
        <v/>
      </c>
      <c r="O1815" s="172" t="str">
        <f aca="false">IF(B199&lt;&gt;"",'Calculs (M1..M20)'!A101,"")</f>
        <v/>
      </c>
      <c r="P1815" s="0"/>
      <c r="Q1815" s="0"/>
      <c r="R1815" s="0"/>
      <c r="S1815" s="0"/>
      <c r="T1815" s="0"/>
      <c r="U1815" s="0"/>
      <c r="V1815" s="0"/>
      <c r="AH1815" s="49" t="n">
        <f aca="false">IF($G1815&lt;&gt;"",AG1815,"")</f>
        <v>0</v>
      </c>
      <c r="AI1815" s="169"/>
      <c r="AJ1815" s="170"/>
    </row>
    <row r="1816" customFormat="false" ht="13" hidden="true" customHeight="false" outlineLevel="0" collapsed="false">
      <c r="A1816" s="0"/>
      <c r="B1816" s="167" t="str">
        <f aca="false">IF(B1715&lt;&gt;"",B1715,"")</f>
        <v/>
      </c>
      <c r="C1816" s="116" t="str">
        <f aca="false">IF(C1715&lt;&gt;"",C1715,"")</f>
        <v/>
      </c>
      <c r="D1816" s="116" t="str">
        <f aca="false">IF(D1715&lt;&gt;"",D1715,"")</f>
        <v/>
      </c>
      <c r="E1816" s="116" t="str">
        <f aca="false">IF(E1715&lt;&gt;"",E1715,"")</f>
        <v/>
      </c>
      <c r="F1816" s="116" t="n">
        <v>18</v>
      </c>
      <c r="G1816" s="168" t="n">
        <f aca="false">G1715</f>
        <v>0</v>
      </c>
      <c r="H1816" s="49" t="n">
        <f aca="false">IF($G1816&lt;&gt;"",G1816,"")</f>
        <v>0</v>
      </c>
      <c r="I1816" s="169"/>
      <c r="J1816" s="170"/>
      <c r="K1816" s="171" t="str">
        <f aca="false">IF($B1816&lt;&gt;"",IF(I1816,(INDEX(P$1728:Q$1731,MATCH(H1816,P$1728:P$1731),2)/I1816)*1000,0),"")</f>
        <v/>
      </c>
      <c r="L1816" s="171" t="str">
        <f aca="false">IF(Q$11&lt;&gt;"",IF($B1816&lt;&gt;"",K1816-J1816,""),"")</f>
        <v/>
      </c>
      <c r="M1816" s="172" t="str">
        <f aca="false">IF(B1816&lt;&gt;"",RANK(L1816,L$1728:L$1827),"")</f>
        <v/>
      </c>
      <c r="N1816" s="172" t="str">
        <f aca="false">IF(B1816&lt;&gt;"",'Classement Général'!BR99,"")</f>
        <v/>
      </c>
      <c r="O1816" s="172" t="str">
        <f aca="false">IF(B200&lt;&gt;"",'Calculs (M1..M20)'!A102,"")</f>
        <v/>
      </c>
      <c r="P1816" s="0"/>
      <c r="Q1816" s="0"/>
      <c r="R1816" s="0"/>
      <c r="S1816" s="0"/>
      <c r="T1816" s="0"/>
      <c r="U1816" s="0"/>
      <c r="V1816" s="0"/>
      <c r="AH1816" s="49" t="n">
        <f aca="false">IF($G1816&lt;&gt;"",AG1816,"")</f>
        <v>0</v>
      </c>
      <c r="AI1816" s="169"/>
      <c r="AJ1816" s="170"/>
    </row>
    <row r="1817" customFormat="false" ht="13" hidden="true" customHeight="false" outlineLevel="0" collapsed="false">
      <c r="A1817" s="0"/>
      <c r="B1817" s="167" t="str">
        <f aca="false">IF(B1716&lt;&gt;"",B1716,"")</f>
        <v/>
      </c>
      <c r="C1817" s="116" t="str">
        <f aca="false">IF(C1716&lt;&gt;"",C1716,"")</f>
        <v/>
      </c>
      <c r="D1817" s="116" t="str">
        <f aca="false">IF(D1716&lt;&gt;"",D1716,"")</f>
        <v/>
      </c>
      <c r="E1817" s="116" t="str">
        <f aca="false">IF(E1716&lt;&gt;"",E1716,"")</f>
        <v/>
      </c>
      <c r="F1817" s="116" t="n">
        <v>18</v>
      </c>
      <c r="G1817" s="168" t="n">
        <f aca="false">G1716</f>
        <v>0</v>
      </c>
      <c r="H1817" s="49" t="n">
        <f aca="false">IF($G1817&lt;&gt;"",G1817,"")</f>
        <v>0</v>
      </c>
      <c r="I1817" s="169"/>
      <c r="J1817" s="170"/>
      <c r="K1817" s="171" t="str">
        <f aca="false">IF($B1817&lt;&gt;"",IF(I1817,(INDEX(P$1728:Q$1731,MATCH(H1817,P$1728:P$1731),2)/I1817)*1000,0),"")</f>
        <v/>
      </c>
      <c r="L1817" s="171" t="str">
        <f aca="false">IF(Q$11&lt;&gt;"",IF($B1817&lt;&gt;"",K1817-J1817,""),"")</f>
        <v/>
      </c>
      <c r="M1817" s="172" t="str">
        <f aca="false">IF(B1817&lt;&gt;"",RANK(L1817,L$1728:L$1827),"")</f>
        <v/>
      </c>
      <c r="N1817" s="172" t="str">
        <f aca="false">IF(B1817&lt;&gt;"",'Classement Général'!BR100,"")</f>
        <v/>
      </c>
      <c r="O1817" s="172" t="str">
        <f aca="false">IF(B201&lt;&gt;"",'Calculs (M1..M20)'!A103,"")</f>
        <v/>
      </c>
      <c r="P1817" s="0"/>
      <c r="Q1817" s="0"/>
      <c r="R1817" s="0"/>
      <c r="S1817" s="0"/>
      <c r="T1817" s="0"/>
      <c r="U1817" s="0"/>
      <c r="V1817" s="0"/>
      <c r="AH1817" s="49" t="n">
        <f aca="false">IF($G1817&lt;&gt;"",AG1817,"")</f>
        <v>0</v>
      </c>
      <c r="AI1817" s="169"/>
      <c r="AJ1817" s="170"/>
    </row>
    <row r="1818" customFormat="false" ht="13" hidden="true" customHeight="false" outlineLevel="0" collapsed="false">
      <c r="A1818" s="0"/>
      <c r="B1818" s="167" t="str">
        <f aca="false">IF(B1717&lt;&gt;"",B1717,"")</f>
        <v/>
      </c>
      <c r="C1818" s="116" t="str">
        <f aca="false">IF(C1717&lt;&gt;"",C1717,"")</f>
        <v/>
      </c>
      <c r="D1818" s="116" t="str">
        <f aca="false">IF(D1717&lt;&gt;"",D1717,"")</f>
        <v/>
      </c>
      <c r="E1818" s="116" t="str">
        <f aca="false">IF(E1717&lt;&gt;"",E1717,"")</f>
        <v/>
      </c>
      <c r="F1818" s="116" t="n">
        <v>18</v>
      </c>
      <c r="G1818" s="168" t="n">
        <f aca="false">G1717</f>
        <v>0</v>
      </c>
      <c r="H1818" s="49" t="n">
        <f aca="false">IF($G1818&lt;&gt;"",G1818,"")</f>
        <v>0</v>
      </c>
      <c r="I1818" s="169"/>
      <c r="J1818" s="170"/>
      <c r="K1818" s="171" t="str">
        <f aca="false">IF($B1818&lt;&gt;"",IF(I1818,(INDEX(P$1728:Q$1731,MATCH(H1818,P$1728:P$1731),2)/I1818)*1000,0),"")</f>
        <v/>
      </c>
      <c r="L1818" s="171" t="str">
        <f aca="false">IF(Q$11&lt;&gt;"",IF($B1818&lt;&gt;"",K1818-J1818,""),"")</f>
        <v/>
      </c>
      <c r="M1818" s="172" t="str">
        <f aca="false">IF(B1818&lt;&gt;"",RANK(L1818,L$1728:L$1827),"")</f>
        <v/>
      </c>
      <c r="N1818" s="172" t="str">
        <f aca="false">IF(B1818&lt;&gt;"",'Classement Général'!BR101,"")</f>
        <v/>
      </c>
      <c r="O1818" s="172" t="str">
        <f aca="false">IF(B202&lt;&gt;"",'Calculs (M1..M20)'!A104,"")</f>
        <v/>
      </c>
      <c r="P1818" s="0"/>
      <c r="Q1818" s="0"/>
      <c r="R1818" s="0"/>
      <c r="S1818" s="0"/>
      <c r="T1818" s="0"/>
      <c r="U1818" s="0"/>
      <c r="V1818" s="0"/>
      <c r="AH1818" s="49" t="n">
        <f aca="false">IF($G1818&lt;&gt;"",AG1818,"")</f>
        <v>0</v>
      </c>
      <c r="AI1818" s="169"/>
      <c r="AJ1818" s="170"/>
    </row>
    <row r="1819" customFormat="false" ht="13" hidden="true" customHeight="false" outlineLevel="0" collapsed="false">
      <c r="A1819" s="0"/>
      <c r="B1819" s="167" t="str">
        <f aca="false">IF(B1718&lt;&gt;"",B1718,"")</f>
        <v/>
      </c>
      <c r="C1819" s="116" t="str">
        <f aca="false">IF(C1718&lt;&gt;"",C1718,"")</f>
        <v/>
      </c>
      <c r="D1819" s="116" t="str">
        <f aca="false">IF(D1718&lt;&gt;"",D1718,"")</f>
        <v/>
      </c>
      <c r="E1819" s="116" t="str">
        <f aca="false">IF(E1718&lt;&gt;"",E1718,"")</f>
        <v/>
      </c>
      <c r="F1819" s="116" t="n">
        <v>18</v>
      </c>
      <c r="G1819" s="168" t="n">
        <f aca="false">G1718</f>
        <v>0</v>
      </c>
      <c r="H1819" s="49" t="n">
        <f aca="false">IF($G1819&lt;&gt;"",G1819,"")</f>
        <v>0</v>
      </c>
      <c r="I1819" s="169"/>
      <c r="J1819" s="170"/>
      <c r="K1819" s="171" t="str">
        <f aca="false">IF($B1819&lt;&gt;"",IF(I1819,(INDEX(P$1728:Q$1731,MATCH(H1819,P$1728:P$1731),2)/I1819)*1000,0),"")</f>
        <v/>
      </c>
      <c r="L1819" s="171" t="str">
        <f aca="false">IF(Q$11&lt;&gt;"",IF($B1819&lt;&gt;"",K1819-J1819,""),"")</f>
        <v/>
      </c>
      <c r="M1819" s="172" t="str">
        <f aca="false">IF(B1819&lt;&gt;"",RANK(L1819,L$1728:L$1827),"")</f>
        <v/>
      </c>
      <c r="N1819" s="172" t="str">
        <f aca="false">IF(B1819&lt;&gt;"",'Classement Général'!BR102,"")</f>
        <v/>
      </c>
      <c r="O1819" s="172" t="str">
        <f aca="false">IF(B203&lt;&gt;"",'Calculs (M1..M20)'!A105,"")</f>
        <v/>
      </c>
      <c r="P1819" s="0"/>
      <c r="Q1819" s="0"/>
      <c r="R1819" s="0"/>
      <c r="S1819" s="0"/>
      <c r="T1819" s="0"/>
      <c r="U1819" s="0"/>
      <c r="V1819" s="0"/>
      <c r="AH1819" s="49" t="n">
        <f aca="false">IF($G1819&lt;&gt;"",AG1819,"")</f>
        <v>0</v>
      </c>
      <c r="AI1819" s="169"/>
      <c r="AJ1819" s="170"/>
    </row>
    <row r="1820" customFormat="false" ht="13" hidden="true" customHeight="false" outlineLevel="0" collapsed="false">
      <c r="A1820" s="0"/>
      <c r="B1820" s="167" t="str">
        <f aca="false">IF(B1719&lt;&gt;"",B1719,"")</f>
        <v/>
      </c>
      <c r="C1820" s="116" t="str">
        <f aca="false">IF(C1719&lt;&gt;"",C1719,"")</f>
        <v/>
      </c>
      <c r="D1820" s="116" t="str">
        <f aca="false">IF(D1719&lt;&gt;"",D1719,"")</f>
        <v/>
      </c>
      <c r="E1820" s="116" t="str">
        <f aca="false">IF(E1719&lt;&gt;"",E1719,"")</f>
        <v/>
      </c>
      <c r="F1820" s="116" t="n">
        <v>18</v>
      </c>
      <c r="G1820" s="168" t="n">
        <f aca="false">G1719</f>
        <v>0</v>
      </c>
      <c r="H1820" s="49" t="n">
        <f aca="false">IF($G1820&lt;&gt;"",G1820,"")</f>
        <v>0</v>
      </c>
      <c r="I1820" s="169"/>
      <c r="J1820" s="170"/>
      <c r="K1820" s="171" t="str">
        <f aca="false">IF($B1820&lt;&gt;"",IF(I1820,(INDEX(P$1728:Q$1731,MATCH(H1820,P$1728:P$1731),2)/I1820)*1000,0),"")</f>
        <v/>
      </c>
      <c r="L1820" s="171" t="str">
        <f aca="false">IF(Q$11&lt;&gt;"",IF($B1820&lt;&gt;"",K1820-J1820,""),"")</f>
        <v/>
      </c>
      <c r="M1820" s="172" t="str">
        <f aca="false">IF(B1820&lt;&gt;"",RANK(L1820,L$1728:L$1827),"")</f>
        <v/>
      </c>
      <c r="N1820" s="172" t="str">
        <f aca="false">IF(B1820&lt;&gt;"",'Classement Général'!BR103,"")</f>
        <v/>
      </c>
      <c r="O1820" s="172" t="str">
        <f aca="false">IF(B204&lt;&gt;"",'Calculs (M1..M20)'!A106,"")</f>
        <v/>
      </c>
      <c r="P1820" s="0"/>
      <c r="Q1820" s="0"/>
      <c r="R1820" s="0"/>
      <c r="S1820" s="0"/>
      <c r="T1820" s="0"/>
      <c r="U1820" s="0"/>
      <c r="V1820" s="0"/>
      <c r="AH1820" s="49" t="n">
        <f aca="false">IF($G1820&lt;&gt;"",AG1820,"")</f>
        <v>0</v>
      </c>
      <c r="AI1820" s="169"/>
      <c r="AJ1820" s="170"/>
    </row>
    <row r="1821" customFormat="false" ht="13" hidden="true" customHeight="false" outlineLevel="0" collapsed="false">
      <c r="A1821" s="0"/>
      <c r="B1821" s="167" t="str">
        <f aca="false">IF(B1720&lt;&gt;"",B1720,"")</f>
        <v/>
      </c>
      <c r="C1821" s="116" t="str">
        <f aca="false">IF(C1720&lt;&gt;"",C1720,"")</f>
        <v/>
      </c>
      <c r="D1821" s="116" t="str">
        <f aca="false">IF(D1720&lt;&gt;"",D1720,"")</f>
        <v/>
      </c>
      <c r="E1821" s="116" t="str">
        <f aca="false">IF(E1720&lt;&gt;"",E1720,"")</f>
        <v/>
      </c>
      <c r="F1821" s="116" t="n">
        <v>18</v>
      </c>
      <c r="G1821" s="168" t="n">
        <f aca="false">G1720</f>
        <v>0</v>
      </c>
      <c r="H1821" s="49" t="n">
        <f aca="false">IF($G1821&lt;&gt;"",G1821,"")</f>
        <v>0</v>
      </c>
      <c r="I1821" s="169"/>
      <c r="J1821" s="170"/>
      <c r="K1821" s="171" t="str">
        <f aca="false">IF($B1821&lt;&gt;"",IF(I1821,(INDEX(P$1728:Q$1731,MATCH(H1821,P$1728:P$1731),2)/I1821)*1000,0),"")</f>
        <v/>
      </c>
      <c r="L1821" s="171" t="str">
        <f aca="false">IF(Q$11&lt;&gt;"",IF($B1821&lt;&gt;"",K1821-J1821,""),"")</f>
        <v/>
      </c>
      <c r="M1821" s="172" t="str">
        <f aca="false">IF(B1821&lt;&gt;"",RANK(L1821,L$1728:L$1827),"")</f>
        <v/>
      </c>
      <c r="N1821" s="172" t="str">
        <f aca="false">IF(B1821&lt;&gt;"",'Classement Général'!BR104,"")</f>
        <v/>
      </c>
      <c r="O1821" s="172" t="str">
        <f aca="false">IF(B205&lt;&gt;"",'Calculs (M1..M20)'!A107,"")</f>
        <v/>
      </c>
      <c r="P1821" s="0"/>
      <c r="Q1821" s="0"/>
      <c r="R1821" s="0"/>
      <c r="S1821" s="0"/>
      <c r="T1821" s="0"/>
      <c r="U1821" s="0"/>
      <c r="V1821" s="0"/>
      <c r="AH1821" s="49" t="n">
        <f aca="false">IF($G1821&lt;&gt;"",AG1821,"")</f>
        <v>0</v>
      </c>
      <c r="AI1821" s="169"/>
      <c r="AJ1821" s="170"/>
    </row>
    <row r="1822" customFormat="false" ht="13" hidden="true" customHeight="false" outlineLevel="0" collapsed="false">
      <c r="A1822" s="0"/>
      <c r="B1822" s="167" t="str">
        <f aca="false">IF(B1721&lt;&gt;"",B1721,"")</f>
        <v/>
      </c>
      <c r="C1822" s="116" t="str">
        <f aca="false">IF(C1721&lt;&gt;"",C1721,"")</f>
        <v/>
      </c>
      <c r="D1822" s="116" t="str">
        <f aca="false">IF(D1721&lt;&gt;"",D1721,"")</f>
        <v/>
      </c>
      <c r="E1822" s="116" t="str">
        <f aca="false">IF(E1721&lt;&gt;"",E1721,"")</f>
        <v/>
      </c>
      <c r="F1822" s="116" t="n">
        <v>18</v>
      </c>
      <c r="G1822" s="168" t="n">
        <f aca="false">G1721</f>
        <v>0</v>
      </c>
      <c r="H1822" s="49" t="n">
        <f aca="false">IF($G1822&lt;&gt;"",G1822,"")</f>
        <v>0</v>
      </c>
      <c r="I1822" s="169"/>
      <c r="J1822" s="170"/>
      <c r="K1822" s="171" t="str">
        <f aca="false">IF($B1822&lt;&gt;"",IF(I1822,(INDEX(P$1728:Q$1731,MATCH(H1822,P$1728:P$1731),2)/I1822)*1000,0),"")</f>
        <v/>
      </c>
      <c r="L1822" s="171" t="str">
        <f aca="false">IF(Q$11&lt;&gt;"",IF($B1822&lt;&gt;"",K1822-J1822,""),"")</f>
        <v/>
      </c>
      <c r="M1822" s="172" t="str">
        <f aca="false">IF(B1822&lt;&gt;"",RANK(L1822,L$1728:L$1827),"")</f>
        <v/>
      </c>
      <c r="N1822" s="172" t="str">
        <f aca="false">IF(B1822&lt;&gt;"",'Classement Général'!BR105,"")</f>
        <v/>
      </c>
      <c r="O1822" s="172" t="str">
        <f aca="false">IF(B206&lt;&gt;"",'Calculs (M1..M20)'!A108,"")</f>
        <v/>
      </c>
      <c r="P1822" s="0"/>
      <c r="Q1822" s="0"/>
      <c r="R1822" s="0"/>
      <c r="S1822" s="0"/>
      <c r="T1822" s="0"/>
      <c r="U1822" s="0"/>
      <c r="V1822" s="0"/>
      <c r="AH1822" s="49" t="n">
        <f aca="false">IF($G1822&lt;&gt;"",AG1822,"")</f>
        <v>0</v>
      </c>
      <c r="AI1822" s="169"/>
      <c r="AJ1822" s="170"/>
    </row>
    <row r="1823" customFormat="false" ht="13" hidden="true" customHeight="false" outlineLevel="0" collapsed="false">
      <c r="A1823" s="0"/>
      <c r="B1823" s="167" t="str">
        <f aca="false">IF(B1722&lt;&gt;"",B1722,"")</f>
        <v/>
      </c>
      <c r="C1823" s="116" t="str">
        <f aca="false">IF(C1722&lt;&gt;"",C1722,"")</f>
        <v/>
      </c>
      <c r="D1823" s="116" t="str">
        <f aca="false">IF(D1722&lt;&gt;"",D1722,"")</f>
        <v/>
      </c>
      <c r="E1823" s="116" t="str">
        <f aca="false">IF(E1722&lt;&gt;"",E1722,"")</f>
        <v/>
      </c>
      <c r="F1823" s="116" t="n">
        <v>18</v>
      </c>
      <c r="G1823" s="168" t="n">
        <f aca="false">G1722</f>
        <v>0</v>
      </c>
      <c r="H1823" s="49" t="n">
        <f aca="false">IF($G1823&lt;&gt;"",G1823,"")</f>
        <v>0</v>
      </c>
      <c r="I1823" s="169"/>
      <c r="J1823" s="170"/>
      <c r="K1823" s="171" t="str">
        <f aca="false">IF($B1823&lt;&gt;"",IF(I1823,(INDEX(P$1728:Q$1731,MATCH(H1823,P$1728:P$1731),2)/I1823)*1000,0),"")</f>
        <v/>
      </c>
      <c r="L1823" s="171" t="str">
        <f aca="false">IF(Q$11&lt;&gt;"",IF($B1823&lt;&gt;"",K1823-J1823,""),"")</f>
        <v/>
      </c>
      <c r="M1823" s="172" t="str">
        <f aca="false">IF(B1823&lt;&gt;"",RANK(L1823,L$1728:L$1827),"")</f>
        <v/>
      </c>
      <c r="N1823" s="172" t="str">
        <f aca="false">IF(B1823&lt;&gt;"",'Classement Général'!BR106,"")</f>
        <v/>
      </c>
      <c r="O1823" s="172" t="str">
        <f aca="false">IF(B207&lt;&gt;"",'Calculs (M1..M20)'!A109,"")</f>
        <v/>
      </c>
      <c r="P1823" s="0"/>
      <c r="Q1823" s="0"/>
      <c r="R1823" s="0"/>
      <c r="S1823" s="0"/>
      <c r="T1823" s="0"/>
      <c r="U1823" s="0"/>
      <c r="V1823" s="0"/>
      <c r="AH1823" s="49" t="n">
        <f aca="false">IF($G1823&lt;&gt;"",AG1823,"")</f>
        <v>0</v>
      </c>
      <c r="AI1823" s="169"/>
      <c r="AJ1823" s="170"/>
    </row>
    <row r="1824" customFormat="false" ht="13" hidden="true" customHeight="false" outlineLevel="0" collapsed="false">
      <c r="A1824" s="0"/>
      <c r="B1824" s="167" t="str">
        <f aca="false">IF(B1723&lt;&gt;"",B1723,"")</f>
        <v/>
      </c>
      <c r="C1824" s="116" t="str">
        <f aca="false">IF(C1723&lt;&gt;"",C1723,"")</f>
        <v/>
      </c>
      <c r="D1824" s="116" t="str">
        <f aca="false">IF(D1723&lt;&gt;"",D1723,"")</f>
        <v/>
      </c>
      <c r="E1824" s="116" t="str">
        <f aca="false">IF(E1723&lt;&gt;"",E1723,"")</f>
        <v/>
      </c>
      <c r="F1824" s="116" t="n">
        <v>18</v>
      </c>
      <c r="G1824" s="168" t="n">
        <f aca="false">G1723</f>
        <v>0</v>
      </c>
      <c r="H1824" s="49" t="n">
        <f aca="false">IF($G1824&lt;&gt;"",G1824,"")</f>
        <v>0</v>
      </c>
      <c r="I1824" s="169"/>
      <c r="J1824" s="170"/>
      <c r="K1824" s="171" t="str">
        <f aca="false">IF($B1824&lt;&gt;"",IF(I1824,(INDEX(P$1728:Q$1731,MATCH(H1824,P$1728:P$1731),2)/I1824)*1000,0),"")</f>
        <v/>
      </c>
      <c r="L1824" s="171" t="str">
        <f aca="false">IF(Q$11&lt;&gt;"",IF($B1824&lt;&gt;"",K1824-J1824,""),"")</f>
        <v/>
      </c>
      <c r="M1824" s="172" t="str">
        <f aca="false">IF(B1824&lt;&gt;"",RANK(L1824,L$1728:L$1827),"")</f>
        <v/>
      </c>
      <c r="N1824" s="172" t="str">
        <f aca="false">IF(B1824&lt;&gt;"",'Classement Général'!BR107,"")</f>
        <v/>
      </c>
      <c r="O1824" s="172" t="str">
        <f aca="false">IF(B208&lt;&gt;"",'Calculs (M1..M20)'!A110,"")</f>
        <v/>
      </c>
      <c r="P1824" s="0"/>
      <c r="Q1824" s="0"/>
      <c r="R1824" s="0"/>
      <c r="S1824" s="0"/>
      <c r="T1824" s="0"/>
      <c r="U1824" s="0"/>
      <c r="V1824" s="0"/>
      <c r="AH1824" s="49" t="n">
        <f aca="false">IF($G1824&lt;&gt;"",AG1824,"")</f>
        <v>0</v>
      </c>
      <c r="AI1824" s="169"/>
      <c r="AJ1824" s="170"/>
    </row>
    <row r="1825" customFormat="false" ht="13" hidden="true" customHeight="false" outlineLevel="0" collapsed="false">
      <c r="A1825" s="0"/>
      <c r="B1825" s="167" t="str">
        <f aca="false">IF(B1724&lt;&gt;"",B1724,"")</f>
        <v/>
      </c>
      <c r="C1825" s="116" t="str">
        <f aca="false">IF(C1724&lt;&gt;"",C1724,"")</f>
        <v/>
      </c>
      <c r="D1825" s="116" t="str">
        <f aca="false">IF(D1724&lt;&gt;"",D1724,"")</f>
        <v/>
      </c>
      <c r="E1825" s="116" t="str">
        <f aca="false">IF(E1724&lt;&gt;"",E1724,"")</f>
        <v/>
      </c>
      <c r="F1825" s="116" t="n">
        <v>18</v>
      </c>
      <c r="G1825" s="168" t="n">
        <f aca="false">G1724</f>
        <v>0</v>
      </c>
      <c r="H1825" s="49" t="n">
        <f aca="false">IF($G1825&lt;&gt;"",G1825,"")</f>
        <v>0</v>
      </c>
      <c r="I1825" s="169"/>
      <c r="J1825" s="170"/>
      <c r="K1825" s="171" t="str">
        <f aca="false">IF($B1825&lt;&gt;"",IF(I1825,(INDEX(P$1728:Q$1731,MATCH(H1825,P$1728:P$1731),2)/I1825)*1000,0),"")</f>
        <v/>
      </c>
      <c r="L1825" s="171" t="str">
        <f aca="false">IF(Q$11&lt;&gt;"",IF($B1825&lt;&gt;"",K1825-J1825,""),"")</f>
        <v/>
      </c>
      <c r="M1825" s="172" t="str">
        <f aca="false">IF(B1825&lt;&gt;"",RANK(L1825,L$1728:L$1827),"")</f>
        <v/>
      </c>
      <c r="N1825" s="172" t="str">
        <f aca="false">IF(B1825&lt;&gt;"",'Classement Général'!BR108,"")</f>
        <v/>
      </c>
      <c r="O1825" s="172" t="str">
        <f aca="false">IF(B209&lt;&gt;"",'Calculs (M1..M20)'!A111,"")</f>
        <v/>
      </c>
      <c r="P1825" s="0"/>
      <c r="Q1825" s="0"/>
      <c r="R1825" s="0"/>
      <c r="S1825" s="0"/>
      <c r="T1825" s="0"/>
      <c r="U1825" s="0"/>
      <c r="V1825" s="0"/>
      <c r="AH1825" s="49" t="n">
        <f aca="false">IF($G1825&lt;&gt;"",AG1825,"")</f>
        <v>0</v>
      </c>
      <c r="AI1825" s="169"/>
      <c r="AJ1825" s="170"/>
    </row>
    <row r="1826" customFormat="false" ht="13" hidden="true" customHeight="false" outlineLevel="0" collapsed="false">
      <c r="A1826" s="0"/>
      <c r="B1826" s="167" t="str">
        <f aca="false">IF(B1725&lt;&gt;"",B1725,"")</f>
        <v/>
      </c>
      <c r="C1826" s="116" t="str">
        <f aca="false">IF(C1725&lt;&gt;"",C1725,"")</f>
        <v/>
      </c>
      <c r="D1826" s="116" t="str">
        <f aca="false">IF(D1725&lt;&gt;"",D1725,"")</f>
        <v/>
      </c>
      <c r="E1826" s="116" t="str">
        <f aca="false">IF(E1725&lt;&gt;"",E1725,"")</f>
        <v/>
      </c>
      <c r="F1826" s="116" t="n">
        <v>18</v>
      </c>
      <c r="G1826" s="168" t="n">
        <f aca="false">G1725</f>
        <v>0</v>
      </c>
      <c r="H1826" s="49" t="n">
        <f aca="false">IF($G1826&lt;&gt;"",G1826,"")</f>
        <v>0</v>
      </c>
      <c r="I1826" s="169"/>
      <c r="J1826" s="170"/>
      <c r="K1826" s="171" t="str">
        <f aca="false">IF($B1826&lt;&gt;"",IF(I1826,(INDEX(P$1728:Q$1731,MATCH(H1826,P$1728:P$1731),2)/I1826)*1000,0),"")</f>
        <v/>
      </c>
      <c r="L1826" s="171" t="str">
        <f aca="false">IF(Q$11&lt;&gt;"",IF($B1826&lt;&gt;"",K1826-J1826,""),"")</f>
        <v/>
      </c>
      <c r="M1826" s="172" t="str">
        <f aca="false">IF(B1826&lt;&gt;"",RANK(L1826,L$1728:L$1827),"")</f>
        <v/>
      </c>
      <c r="N1826" s="172" t="str">
        <f aca="false">IF(B1826&lt;&gt;"",'Classement Général'!BR109,"")</f>
        <v/>
      </c>
      <c r="O1826" s="172" t="str">
        <f aca="false">IF(B210&lt;&gt;"",'Calculs (M1..M20)'!A112,"")</f>
        <v/>
      </c>
      <c r="P1826" s="0"/>
      <c r="Q1826" s="0"/>
      <c r="R1826" s="0"/>
      <c r="S1826" s="0"/>
      <c r="T1826" s="0"/>
      <c r="U1826" s="0"/>
      <c r="V1826" s="0"/>
      <c r="AH1826" s="49" t="n">
        <f aca="false">IF($G1826&lt;&gt;"",AG1826,"")</f>
        <v>0</v>
      </c>
      <c r="AI1826" s="169"/>
      <c r="AJ1826" s="170"/>
    </row>
    <row r="1827" customFormat="false" ht="13" hidden="true" customHeight="false" outlineLevel="0" collapsed="false">
      <c r="A1827" s="0"/>
      <c r="B1827" s="167" t="str">
        <f aca="false">IF(B1726&lt;&gt;"",B1726,"")</f>
        <v/>
      </c>
      <c r="C1827" s="116" t="str">
        <f aca="false">IF(C1726&lt;&gt;"",C1726,"")</f>
        <v/>
      </c>
      <c r="D1827" s="116" t="str">
        <f aca="false">IF(D1726&lt;&gt;"",D1726,"")</f>
        <v/>
      </c>
      <c r="E1827" s="116" t="str">
        <f aca="false">IF(E1726&lt;&gt;"",E1726,"")</f>
        <v/>
      </c>
      <c r="F1827" s="116" t="n">
        <v>18</v>
      </c>
      <c r="G1827" s="168" t="n">
        <f aca="false">G1726</f>
        <v>0</v>
      </c>
      <c r="H1827" s="49" t="n">
        <f aca="false">IF($G1827&lt;&gt;"",G1827,"")</f>
        <v>0</v>
      </c>
      <c r="I1827" s="173"/>
      <c r="J1827" s="174"/>
      <c r="K1827" s="171" t="str">
        <f aca="false">IF($B1827&lt;&gt;"",IF(I1827,(INDEX(P$1728:Q$1731,MATCH(H1827,P$1728:P$1731),2)/I1827)*1000,0),"")</f>
        <v/>
      </c>
      <c r="L1827" s="171" t="str">
        <f aca="false">IF(Q$11&lt;&gt;"",IF($B1827&lt;&gt;"",K1827-J1827,""),"")</f>
        <v/>
      </c>
      <c r="M1827" s="172" t="str">
        <f aca="false">IF(B1827&lt;&gt;"",RANK(L1827,L$1728:L$1827),"")</f>
        <v/>
      </c>
      <c r="N1827" s="172" t="str">
        <f aca="false">IF(B1827&lt;&gt;"",'Classement Général'!BR110,"")</f>
        <v/>
      </c>
      <c r="O1827" s="172" t="str">
        <f aca="false">IF(B211&lt;&gt;"",'Calculs (M1..M20)'!A113,"")</f>
        <v/>
      </c>
      <c r="P1827" s="0"/>
      <c r="Q1827" s="0"/>
      <c r="R1827" s="0"/>
      <c r="S1827" s="0"/>
      <c r="T1827" s="0"/>
      <c r="U1827" s="0"/>
      <c r="V1827" s="0"/>
      <c r="AH1827" s="49" t="n">
        <f aca="false">IF($G1827&lt;&gt;"",AG1827,"")</f>
        <v>0</v>
      </c>
      <c r="AI1827" s="173"/>
      <c r="AJ1827" s="174"/>
    </row>
    <row r="1828" customFormat="false" ht="12.5" hidden="true" customHeight="false" outlineLevel="0" collapsed="false">
      <c r="A1828" s="137"/>
      <c r="B1828" s="164" t="str">
        <f aca="false">IF(B1727&lt;&gt;"",B1727,"")</f>
        <v>Nom</v>
      </c>
      <c r="C1828" s="165" t="str">
        <f aca="false">IF(C1727&lt;&gt;"",C1727,"")</f>
        <v>Dossard</v>
      </c>
      <c r="D1828" s="165" t="str">
        <f aca="false">IF(D1727&lt;&gt;"",D1727,"")</f>
        <v>Freq</v>
      </c>
      <c r="E1828" s="165" t="str">
        <f aca="false">IF(E1727&lt;&gt;"",E1727,"")</f>
        <v>Equipe</v>
      </c>
      <c r="F1828" s="165" t="s">
        <v>103</v>
      </c>
      <c r="G1828" s="165" t="s">
        <v>88</v>
      </c>
      <c r="H1828" s="166" t="s">
        <v>104</v>
      </c>
      <c r="I1828" s="141" t="s">
        <v>91</v>
      </c>
      <c r="J1828" s="142" t="s">
        <v>105</v>
      </c>
      <c r="K1828" s="120" t="s">
        <v>106</v>
      </c>
      <c r="L1828" s="120" t="s">
        <v>107</v>
      </c>
      <c r="M1828" s="120" t="s">
        <v>97</v>
      </c>
      <c r="N1828" s="120" t="s">
        <v>100</v>
      </c>
      <c r="O1828" s="120" t="s">
        <v>108</v>
      </c>
      <c r="P1828" s="143" t="s">
        <v>104</v>
      </c>
      <c r="Q1828" s="144" t="s">
        <v>109</v>
      </c>
      <c r="R1828" s="145" t="s">
        <v>110</v>
      </c>
      <c r="S1828" s="146" t="s">
        <v>111</v>
      </c>
      <c r="T1828" s="147" t="s">
        <v>112</v>
      </c>
      <c r="U1828" s="5" t="s">
        <v>104</v>
      </c>
      <c r="V1828" s="0"/>
      <c r="AH1828" s="166" t="s">
        <v>104</v>
      </c>
      <c r="AI1828" s="141" t="s">
        <v>91</v>
      </c>
      <c r="AJ1828" s="142" t="s">
        <v>105</v>
      </c>
    </row>
    <row r="1829" customFormat="false" ht="13" hidden="true" customHeight="false" outlineLevel="0" collapsed="false">
      <c r="A1829" s="0"/>
      <c r="B1829" s="167" t="str">
        <f aca="false">IF(B1728&lt;&gt;"",B1728,"")</f>
        <v>Sébastien CHABAUD</v>
      </c>
      <c r="C1829" s="116" t="n">
        <f aca="false">IF(C1728&lt;&gt;"",C1728,"")</f>
        <v>1</v>
      </c>
      <c r="D1829" s="116" t="str">
        <f aca="false">IF(D1728&lt;&gt;"",D1728,"")</f>
        <v>2.4GHz</v>
      </c>
      <c r="E1829" s="116" t="str">
        <f aca="false">IF(E1728&lt;&gt;"",E1728,"")</f>
        <v/>
      </c>
      <c r="F1829" s="116" t="n">
        <v>19</v>
      </c>
      <c r="G1829" s="168" t="n">
        <f aca="false">G1728</f>
        <v>1</v>
      </c>
      <c r="H1829" s="49" t="n">
        <f aca="false">IF($G1829&lt;&gt;"",G1829,"")</f>
        <v>1</v>
      </c>
      <c r="I1829" s="169"/>
      <c r="J1829" s="170"/>
      <c r="K1829" s="171" t="n">
        <f aca="false">IF($B1829&lt;&gt;"",IF(I1829,(INDEX(P$1829:Q$1832,MATCH(H1829,P$1829:P$1832),2)/I1829)*1000,0),"")</f>
        <v>0</v>
      </c>
      <c r="L1829" s="171" t="n">
        <f aca="false">IF(Q$11&lt;&gt;"",IF($B1829&lt;&gt;"",K1829-$J1829,""),"")</f>
        <v>0</v>
      </c>
      <c r="M1829" s="172" t="n">
        <f aca="false">IF(B1829&lt;&gt;"",RANK(L1829,L$1829:L$1928),"")</f>
        <v>1</v>
      </c>
      <c r="N1829" s="172" t="str">
        <f aca="false">IF(B1829&lt;&gt;"",'Classement Général'!BS11,"")</f>
        <v/>
      </c>
      <c r="O1829" s="172" t="n">
        <f aca="false">IF(B112&lt;&gt;"",'Calculs (M1..M20)'!A14,"")</f>
        <v>22</v>
      </c>
      <c r="P1829" s="154" t="n">
        <f aca="false">IF(DMIN($H1828:$I1929,$P$10,$U$10:$U$11)&lt;&gt;0,1,"")</f>
        <v>1</v>
      </c>
      <c r="Q1829" s="155" t="str">
        <f aca="false">IF(DMIN($H1828:$I1929,$I$10,$U$10:$U$11)&lt;&gt;0,DMIN($H1828:$I1929,$I$10,$U$10:$U$11),"")</f>
        <v/>
      </c>
      <c r="R1829" s="151" t="str">
        <f aca="false">IF(DMAX($H1828:$I1929,$I$10,$U$10:$U$11)&lt;&gt;0,DMAX($H1828:$I1929,$I$10,$U$10:$U$11),"")</f>
        <v/>
      </c>
      <c r="S1829" s="156" t="e">
        <f aca="false">IF($P1829&lt;&gt;"",IF(DAVERAGE($H1828:$I1929,$I$10,$U$10:$U$11)&lt;&gt;0,DAVERAGE($H1828:$I1929,$I$10,$U$10:$U$11),""),"")</f>
        <v>#DIV/0!</v>
      </c>
      <c r="T1829" s="157" t="str">
        <f aca="false">IF($P1829&lt;&gt;"",IF(DCOUNTA($H1828:$I1929,$I$10,$U$10:$U$11)&lt;&gt;0,DCOUNTA($H1828:$I1929,$I$10,$U$10:$U$11),""),"")</f>
        <v/>
      </c>
      <c r="U1829" s="5" t="n">
        <v>1</v>
      </c>
      <c r="V1829" s="0"/>
      <c r="AH1829" s="49" t="n">
        <f aca="false">IF($G1829&lt;&gt;"",AG1829,"")</f>
        <v>0</v>
      </c>
      <c r="AI1829" s="169"/>
      <c r="AJ1829" s="170"/>
    </row>
    <row r="1830" customFormat="false" ht="13" hidden="true" customHeight="false" outlineLevel="0" collapsed="false">
      <c r="A1830" s="0"/>
      <c r="B1830" s="167" t="str">
        <f aca="false">IF(B1729&lt;&gt;"",B1729,"")</f>
        <v>Herve DALL AVA</v>
      </c>
      <c r="C1830" s="116" t="n">
        <f aca="false">IF(C1729&lt;&gt;"",C1729,"")</f>
        <v>2</v>
      </c>
      <c r="D1830" s="116" t="str">
        <f aca="false">IF(D1729&lt;&gt;"",D1729,"")</f>
        <v>2.4GHz</v>
      </c>
      <c r="E1830" s="116" t="str">
        <f aca="false">IF(E1729&lt;&gt;"",E1729,"")</f>
        <v/>
      </c>
      <c r="F1830" s="116" t="n">
        <v>19</v>
      </c>
      <c r="G1830" s="168" t="n">
        <f aca="false">G1729</f>
        <v>1</v>
      </c>
      <c r="H1830" s="49" t="n">
        <f aca="false">IF($G1830&lt;&gt;"",G1830,"")</f>
        <v>1</v>
      </c>
      <c r="I1830" s="169"/>
      <c r="J1830" s="170"/>
      <c r="K1830" s="171" t="n">
        <f aca="false">IF($B1830&lt;&gt;"",IF(I1830,(INDEX(P$1829:Q$1832,MATCH(H1830,P$1829:P$1832),2)/I1830)*1000,0),"")</f>
        <v>0</v>
      </c>
      <c r="L1830" s="171" t="n">
        <f aca="false">IF(Q$11&lt;&gt;"",IF($B1830&lt;&gt;"",K1830-J1830,""),"")</f>
        <v>0</v>
      </c>
      <c r="M1830" s="172" t="n">
        <f aca="false">IF(B1830&lt;&gt;"",RANK(L1830,L$1829:L$1928),"")</f>
        <v>1</v>
      </c>
      <c r="N1830" s="172" t="str">
        <f aca="false">IF(B1830&lt;&gt;"",'Classement Général'!BS12,"")</f>
        <v/>
      </c>
      <c r="O1830" s="172" t="n">
        <f aca="false">IF(B113&lt;&gt;"",'Calculs (M1..M20)'!A15,"")</f>
        <v>8</v>
      </c>
      <c r="P1830" s="154" t="str">
        <f aca="false">IF(DMIN($H1828:$I1929,$P$10,$U$12:$U$13)&lt;&gt;0,2,"")</f>
        <v/>
      </c>
      <c r="Q1830" s="155" t="str">
        <f aca="false">IF(DMIN($H1828:$I1929,$I$10,$U$12:$U$13)&lt;&gt;0,DMIN($H1828:$I1929,$I$10,$U$12:$U$13),"")</f>
        <v/>
      </c>
      <c r="R1830" s="151" t="str">
        <f aca="false">IF(DMAX($H1828:$I1929,$I$10,$U$12:$U$13)&lt;&gt;0,DMAX($H1828:$I1929,$I$10,$U$12:$U$13),"")</f>
        <v/>
      </c>
      <c r="S1830" s="156" t="str">
        <f aca="false">IF($P1830&lt;&gt;"",IF(DAVERAGE($H1828:$I1929,$I$10,$U$12:$U$13)&lt;&gt;0,DAVERAGE($H1828:$I1929,$I$10,$U$12:$U$13),""),"")</f>
        <v/>
      </c>
      <c r="T1830" s="157" t="str">
        <f aca="false">IF($P1829&lt;&gt;"",IF(DCOUNTA($H1828:$I1929,$I$10,$U$12:$U$13)&lt;&gt;0,DCOUNTA($H1828:$I1929,$I$10,$U$12:$U$13),""),"")</f>
        <v/>
      </c>
      <c r="U1830" s="5" t="s">
        <v>104</v>
      </c>
      <c r="V1830" s="0"/>
      <c r="AH1830" s="49" t="n">
        <f aca="false">IF($G1830&lt;&gt;"",AG1830,"")</f>
        <v>0</v>
      </c>
      <c r="AI1830" s="169"/>
      <c r="AJ1830" s="170"/>
    </row>
    <row r="1831" customFormat="false" ht="13" hidden="true" customHeight="false" outlineLevel="0" collapsed="false">
      <c r="A1831" s="0"/>
      <c r="B1831" s="167" t="str">
        <f aca="false">IF(B1730&lt;&gt;"",B1730,"")</f>
        <v>Jean Luc FOUCHER</v>
      </c>
      <c r="C1831" s="116" t="n">
        <f aca="false">IF(C1730&lt;&gt;"",C1730,"")</f>
        <v>3</v>
      </c>
      <c r="D1831" s="116" t="str">
        <f aca="false">IF(D1730&lt;&gt;"",D1730,"")</f>
        <v>2.4GHz</v>
      </c>
      <c r="E1831" s="116" t="str">
        <f aca="false">IF(E1730&lt;&gt;"",E1730,"")</f>
        <v/>
      </c>
      <c r="F1831" s="116" t="n">
        <v>19</v>
      </c>
      <c r="G1831" s="168" t="n">
        <f aca="false">G1730</f>
        <v>1</v>
      </c>
      <c r="H1831" s="49" t="n">
        <f aca="false">IF($G1831&lt;&gt;"",G1831,"")</f>
        <v>1</v>
      </c>
      <c r="I1831" s="169"/>
      <c r="J1831" s="170"/>
      <c r="K1831" s="171" t="n">
        <f aca="false">IF($B1831&lt;&gt;"",IF(I1831,(INDEX(P$1829:Q$1832,MATCH(H1831,P$1829:P$1832),2)/I1831)*1000,0),"")</f>
        <v>0</v>
      </c>
      <c r="L1831" s="171" t="n">
        <f aca="false">IF(Q$11&lt;&gt;"",IF($B1831&lt;&gt;"",K1831-J1831,""),"")</f>
        <v>0</v>
      </c>
      <c r="M1831" s="172" t="n">
        <f aca="false">IF(B1831&lt;&gt;"",RANK(L1831,L$1829:L$1928),"")</f>
        <v>1</v>
      </c>
      <c r="N1831" s="172" t="str">
        <f aca="false">IF(B1831&lt;&gt;"",'Classement Général'!BS13,"")</f>
        <v/>
      </c>
      <c r="O1831" s="172" t="n">
        <f aca="false">IF(B114&lt;&gt;"",'Calculs (M1..M20)'!A16,"")</f>
        <v>15</v>
      </c>
      <c r="P1831" s="154" t="str">
        <f aca="false">IF(DMIN($H1828:$I1929,$P$10,$U$14:$U$15)&lt;&gt;0,3,"")</f>
        <v/>
      </c>
      <c r="Q1831" s="155" t="str">
        <f aca="false">IF(DMIN($H1828:$I1929,$I$10,$U$14:$U$15)&lt;&gt;0,DMIN($H1828:$I1929,$I$10,$U$14:$U$15),"")</f>
        <v/>
      </c>
      <c r="R1831" s="151" t="str">
        <f aca="false">IF(DMAX($H1828:$I1929,$I$10,$U$14:$U$15)&lt;&gt;0,DMAX($H1828:$I1929,$I$10,$U$14:$U$15),"")</f>
        <v/>
      </c>
      <c r="S1831" s="156" t="str">
        <f aca="false">IF($P1831&lt;&gt;"",IF(DAVERAGE($H1828:$I1929,$I$10,$U$14:$U$15)&lt;&gt;0,DAVERAGE($H1828:$I1929,$I$10,$U$14:$U$15),""),"")</f>
        <v/>
      </c>
      <c r="T1831" s="157" t="str">
        <f aca="false">IF($P1831&lt;&gt;"",IF(DCOUNTA($H1828:$I1929,$I$10,$U$14:$U$15)&lt;&gt;0,DCOUNTA($H1828:$I1929,$I$10,$U$14:$U$15),""),"")</f>
        <v/>
      </c>
      <c r="U1831" s="5" t="n">
        <v>2</v>
      </c>
      <c r="V1831" s="0"/>
      <c r="AH1831" s="49" t="n">
        <f aca="false">IF($G1831&lt;&gt;"",AG1831,"")</f>
        <v>0</v>
      </c>
      <c r="AI1831" s="169"/>
      <c r="AJ1831" s="170"/>
    </row>
    <row r="1832" customFormat="false" ht="13.5" hidden="true" customHeight="false" outlineLevel="0" collapsed="false">
      <c r="A1832" s="0"/>
      <c r="B1832" s="167" t="str">
        <f aca="false">IF(B1731&lt;&gt;"",B1731,"")</f>
        <v>Thomas DELARBRE</v>
      </c>
      <c r="C1832" s="116" t="n">
        <f aca="false">IF(C1731&lt;&gt;"",C1731,"")</f>
        <v>4</v>
      </c>
      <c r="D1832" s="116" t="str">
        <f aca="false">IF(D1731&lt;&gt;"",D1731,"")</f>
        <v>2.4GHz</v>
      </c>
      <c r="E1832" s="116" t="str">
        <f aca="false">IF(E1731&lt;&gt;"",E1731,"")</f>
        <v/>
      </c>
      <c r="F1832" s="116" t="n">
        <v>19</v>
      </c>
      <c r="G1832" s="168" t="n">
        <f aca="false">G1731</f>
        <v>1</v>
      </c>
      <c r="H1832" s="49" t="n">
        <f aca="false">IF($G1832&lt;&gt;"",G1832,"")</f>
        <v>1</v>
      </c>
      <c r="I1832" s="169"/>
      <c r="J1832" s="170"/>
      <c r="K1832" s="171" t="n">
        <f aca="false">IF($B1832&lt;&gt;"",IF(I1832,(INDEX(P$1829:Q$1832,MATCH(H1832,P$1829:P$1832),2)/I1832)*1000,0),"")</f>
        <v>0</v>
      </c>
      <c r="L1832" s="171" t="n">
        <f aca="false">IF(Q$11&lt;&gt;"",IF($B1832&lt;&gt;"",K1832-J1832,""),"")</f>
        <v>0</v>
      </c>
      <c r="M1832" s="172" t="n">
        <f aca="false">IF(B1832&lt;&gt;"",RANK(L1832,L$1829:L$1928),"")</f>
        <v>1</v>
      </c>
      <c r="N1832" s="172" t="str">
        <f aca="false">IF(B1832&lt;&gt;"",'Classement Général'!BS14,"")</f>
        <v/>
      </c>
      <c r="O1832" s="172" t="n">
        <f aca="false">IF(B115&lt;&gt;"",'Calculs (M1..M20)'!A17,"")</f>
        <v>10</v>
      </c>
      <c r="P1832" s="158" t="str">
        <f aca="false">IF(DMIN($H1828:$I1929,$P$10,$U$16:$U$17)&lt;&gt;0,4,"")</f>
        <v/>
      </c>
      <c r="Q1832" s="159" t="str">
        <f aca="false">IF(DMIN($H1828:$I1929,$I$10,$U$16:$U$17)&lt;&gt;0,DMIN($H1828:$I1929,$I$10,$U$16:$U$17),"")</f>
        <v/>
      </c>
      <c r="R1832" s="160" t="str">
        <f aca="false">IF(DMAX($H1828:$I1929,$I$10,$U$16:$U$17)&lt;&gt;0,DMAX($H1828:$I1929,$I$10,$U$16:$U$17),"")</f>
        <v/>
      </c>
      <c r="S1832" s="161" t="str">
        <f aca="false">IF($P1832&lt;&gt;"",IF(DAVERAGE($H1828:$I1929,$I$10,$U$16:$U$17)&lt;&gt;0,DAVERAGE($H1828:$I1929,$I$10,$U$16:$U$17),""),"")</f>
        <v/>
      </c>
      <c r="T1832" s="162" t="str">
        <f aca="false">IF($P1831&lt;&gt;"",IF(DCOUNTA($H1828:$I1929,$I$10,$U$16:$U$17)&lt;&gt;0,DCOUNTA($H1828:$I1929,$I$10,$U$16:$U$17),""),"")</f>
        <v/>
      </c>
      <c r="U1832" s="5" t="s">
        <v>104</v>
      </c>
      <c r="V1832" s="0"/>
      <c r="AH1832" s="49" t="n">
        <f aca="false">IF($G1832&lt;&gt;"",AG1832,"")</f>
        <v>0</v>
      </c>
      <c r="AI1832" s="169"/>
      <c r="AJ1832" s="170"/>
    </row>
    <row r="1833" customFormat="false" ht="13.5" hidden="true" customHeight="false" outlineLevel="0" collapsed="false">
      <c r="A1833" s="0"/>
      <c r="B1833" s="167" t="str">
        <f aca="false">IF(B1732&lt;&gt;"",B1732,"")</f>
        <v>Pierre DIATTA</v>
      </c>
      <c r="C1833" s="116" t="n">
        <f aca="false">IF(C1732&lt;&gt;"",C1732,"")</f>
        <v>5</v>
      </c>
      <c r="D1833" s="116" t="str">
        <f aca="false">IF(D1732&lt;&gt;"",D1732,"")</f>
        <v>2.4GHz</v>
      </c>
      <c r="E1833" s="116" t="str">
        <f aca="false">IF(E1732&lt;&gt;"",E1732,"")</f>
        <v/>
      </c>
      <c r="F1833" s="116" t="n">
        <v>19</v>
      </c>
      <c r="G1833" s="168" t="n">
        <f aca="false">G1732</f>
        <v>1</v>
      </c>
      <c r="H1833" s="49" t="n">
        <f aca="false">IF($G1833&lt;&gt;"",G1833,"")</f>
        <v>1</v>
      </c>
      <c r="I1833" s="169"/>
      <c r="J1833" s="170"/>
      <c r="K1833" s="171" t="n">
        <f aca="false">IF($B1833&lt;&gt;"",IF(I1833,(INDEX(P$1829:Q$1832,MATCH(H1833,P$1829:P$1832),2)/I1833)*1000,0),"")</f>
        <v>0</v>
      </c>
      <c r="L1833" s="171" t="n">
        <f aca="false">IF(Q$11&lt;&gt;"",IF($B1833&lt;&gt;"",K1833-J1833,""),"")</f>
        <v>0</v>
      </c>
      <c r="M1833" s="172" t="n">
        <f aca="false">IF(B1833&lt;&gt;"",RANK(L1833,L$1829:L$1928),"")</f>
        <v>1</v>
      </c>
      <c r="N1833" s="172" t="str">
        <f aca="false">IF(B1833&lt;&gt;"",'Classement Général'!BS15,"")</f>
        <v/>
      </c>
      <c r="O1833" s="172" t="n">
        <f aca="false">IF(B116&lt;&gt;"",'Calculs (M1..M20)'!A18,"")</f>
        <v>20</v>
      </c>
      <c r="P1833" s="5"/>
      <c r="Q1833" s="5"/>
      <c r="R1833" s="0"/>
      <c r="S1833" s="0"/>
      <c r="T1833" s="163" t="n">
        <f aca="false">SUM(T1829:T1832)</f>
        <v>0</v>
      </c>
      <c r="U1833" s="5" t="n">
        <v>3</v>
      </c>
      <c r="V1833" s="1" t="n">
        <f aca="false">T1833</f>
        <v>0</v>
      </c>
      <c r="AH1833" s="49" t="n">
        <f aca="false">IF($G1833&lt;&gt;"",AG1833,"")</f>
        <v>0</v>
      </c>
      <c r="AI1833" s="169"/>
      <c r="AJ1833" s="170"/>
    </row>
    <row r="1834" customFormat="false" ht="13" hidden="true" customHeight="false" outlineLevel="0" collapsed="false">
      <c r="A1834" s="0"/>
      <c r="B1834" s="167" t="str">
        <f aca="false">IF(B1733&lt;&gt;"",B1733,"")</f>
        <v>Olivier MONET</v>
      </c>
      <c r="C1834" s="116" t="n">
        <f aca="false">IF(C1733&lt;&gt;"",C1733,"")</f>
        <v>6</v>
      </c>
      <c r="D1834" s="116" t="str">
        <f aca="false">IF(D1733&lt;&gt;"",D1733,"")</f>
        <v>41.110MHz</v>
      </c>
      <c r="E1834" s="116" t="str">
        <f aca="false">IF(E1733&lt;&gt;"",E1733,"")</f>
        <v/>
      </c>
      <c r="F1834" s="116" t="n">
        <v>19</v>
      </c>
      <c r="G1834" s="168" t="n">
        <f aca="false">G1733</f>
        <v>1</v>
      </c>
      <c r="H1834" s="49" t="n">
        <f aca="false">IF($G1834&lt;&gt;"",G1834,"")</f>
        <v>1</v>
      </c>
      <c r="I1834" s="169"/>
      <c r="J1834" s="170"/>
      <c r="K1834" s="171" t="n">
        <f aca="false">IF($B1834&lt;&gt;"",IF(I1834,(INDEX(P$1829:Q$1832,MATCH(H1834,P$1829:P$1832),2)/I1834)*1000,0),"")</f>
        <v>0</v>
      </c>
      <c r="L1834" s="171" t="n">
        <f aca="false">IF(Q$11&lt;&gt;"",IF($B1834&lt;&gt;"",K1834-J1834,""),"")</f>
        <v>0</v>
      </c>
      <c r="M1834" s="172" t="n">
        <f aca="false">IF(B1834&lt;&gt;"",RANK(L1834,L$1829:L$1928),"")</f>
        <v>1</v>
      </c>
      <c r="N1834" s="172" t="str">
        <f aca="false">IF(B1834&lt;&gt;"",'Classement Général'!BS16,"")</f>
        <v/>
      </c>
      <c r="O1834" s="172" t="n">
        <f aca="false">IF(B117&lt;&gt;"",'Calculs (M1..M20)'!A19,"")</f>
        <v>6</v>
      </c>
      <c r="P1834" s="5"/>
      <c r="Q1834" s="5"/>
      <c r="R1834" s="0"/>
      <c r="S1834" s="0"/>
      <c r="T1834" s="0"/>
      <c r="U1834" s="5" t="s">
        <v>104</v>
      </c>
      <c r="V1834" s="0"/>
      <c r="AH1834" s="49" t="n">
        <f aca="false">IF($G1834&lt;&gt;"",AG1834,"")</f>
        <v>0</v>
      </c>
      <c r="AI1834" s="169"/>
      <c r="AJ1834" s="170"/>
    </row>
    <row r="1835" customFormat="false" ht="13" hidden="true" customHeight="false" outlineLevel="0" collapsed="false">
      <c r="A1835" s="0"/>
      <c r="B1835" s="167" t="str">
        <f aca="false">IF(B1734&lt;&gt;"",B1734,"")</f>
        <v>Pierre RONDEL</v>
      </c>
      <c r="C1835" s="116" t="n">
        <f aca="false">IF(C1734&lt;&gt;"",C1734,"")</f>
        <v>7</v>
      </c>
      <c r="D1835" s="116" t="str">
        <f aca="false">IF(D1734&lt;&gt;"",D1734,"")</f>
        <v>2.4GHz</v>
      </c>
      <c r="E1835" s="116" t="str">
        <f aca="false">IF(E1734&lt;&gt;"",E1734,"")</f>
        <v/>
      </c>
      <c r="F1835" s="116" t="n">
        <v>19</v>
      </c>
      <c r="G1835" s="168" t="n">
        <f aca="false">G1734</f>
        <v>1</v>
      </c>
      <c r="H1835" s="49" t="n">
        <f aca="false">IF($G1835&lt;&gt;"",G1835,"")</f>
        <v>1</v>
      </c>
      <c r="I1835" s="169"/>
      <c r="J1835" s="170"/>
      <c r="K1835" s="171" t="n">
        <f aca="false">IF($B1835&lt;&gt;"",IF(I1835,(INDEX(P$1829:Q$1832,MATCH(H1835,P$1829:P$1832),2)/I1835)*1000,0),"")</f>
        <v>0</v>
      </c>
      <c r="L1835" s="171" t="n">
        <f aca="false">IF(Q$11&lt;&gt;"",IF($B1835&lt;&gt;"",K1835-J1835,""),"")</f>
        <v>0</v>
      </c>
      <c r="M1835" s="172" t="n">
        <f aca="false">IF(B1835&lt;&gt;"",RANK(L1835,L$1829:L$1928),"")</f>
        <v>1</v>
      </c>
      <c r="N1835" s="172" t="str">
        <f aca="false">IF(B1835&lt;&gt;"",'Classement Général'!BS17,"")</f>
        <v/>
      </c>
      <c r="O1835" s="172" t="n">
        <f aca="false">IF(B118&lt;&gt;"",'Calculs (M1..M20)'!A20,"")</f>
        <v>1</v>
      </c>
      <c r="P1835" s="5"/>
      <c r="Q1835" s="5"/>
      <c r="R1835" s="0"/>
      <c r="S1835" s="0"/>
      <c r="T1835" s="0"/>
      <c r="U1835" s="5" t="n">
        <v>4</v>
      </c>
      <c r="V1835" s="0"/>
      <c r="AH1835" s="49" t="n">
        <f aca="false">IF($G1835&lt;&gt;"",AG1835,"")</f>
        <v>0</v>
      </c>
      <c r="AI1835" s="169"/>
      <c r="AJ1835" s="170"/>
    </row>
    <row r="1836" customFormat="false" ht="13" hidden="true" customHeight="false" outlineLevel="0" collapsed="false">
      <c r="A1836" s="0"/>
      <c r="B1836" s="167" t="str">
        <f aca="false">IF(B1735&lt;&gt;"",B1735,"")</f>
        <v>Andreas FRICKE</v>
      </c>
      <c r="C1836" s="116" t="n">
        <f aca="false">IF(C1735&lt;&gt;"",C1735,"")</f>
        <v>8</v>
      </c>
      <c r="D1836" s="116" t="str">
        <f aca="false">IF(D1735&lt;&gt;"",D1735,"")</f>
        <v>2.4GHz</v>
      </c>
      <c r="E1836" s="116" t="str">
        <f aca="false">IF(E1735&lt;&gt;"",E1735,"")</f>
        <v/>
      </c>
      <c r="F1836" s="116" t="n">
        <v>19</v>
      </c>
      <c r="G1836" s="168" t="n">
        <f aca="false">G1735</f>
        <v>1</v>
      </c>
      <c r="H1836" s="49" t="n">
        <f aca="false">IF($G1836&lt;&gt;"",G1836,"")</f>
        <v>1</v>
      </c>
      <c r="I1836" s="169"/>
      <c r="J1836" s="170"/>
      <c r="K1836" s="171" t="n">
        <f aca="false">IF($B1836&lt;&gt;"",IF(I1836,(INDEX(P$1829:Q$1832,MATCH(H1836,P$1829:P$1832),2)/I1836)*1000,0),"")</f>
        <v>0</v>
      </c>
      <c r="L1836" s="171" t="n">
        <f aca="false">IF(Q$11&lt;&gt;"",IF($B1836&lt;&gt;"",K1836-J1836,""),"")</f>
        <v>0</v>
      </c>
      <c r="M1836" s="172" t="n">
        <f aca="false">IF(B1836&lt;&gt;"",RANK(L1836,L$1829:L$1928),"")</f>
        <v>1</v>
      </c>
      <c r="N1836" s="172" t="str">
        <f aca="false">IF(B1836&lt;&gt;"",'Classement Général'!BS18,"")</f>
        <v/>
      </c>
      <c r="O1836" s="172" t="n">
        <f aca="false">IF(B119&lt;&gt;"",'Calculs (M1..M20)'!A21,"")</f>
        <v>18</v>
      </c>
      <c r="P1836" s="5"/>
      <c r="Q1836" s="5"/>
      <c r="R1836" s="0"/>
      <c r="S1836" s="0"/>
      <c r="T1836" s="0"/>
      <c r="U1836" s="0"/>
      <c r="V1836" s="0"/>
      <c r="AH1836" s="49" t="n">
        <f aca="false">IF($G1836&lt;&gt;"",AG1836,"")</f>
        <v>0</v>
      </c>
      <c r="AI1836" s="169"/>
      <c r="AJ1836" s="170"/>
    </row>
    <row r="1837" customFormat="false" ht="13" hidden="true" customHeight="false" outlineLevel="0" collapsed="false">
      <c r="A1837" s="0"/>
      <c r="B1837" s="167" t="str">
        <f aca="false">IF(B1736&lt;&gt;"",B1736,"")</f>
        <v>Thomas FAURE</v>
      </c>
      <c r="C1837" s="116" t="n">
        <f aca="false">IF(C1736&lt;&gt;"",C1736,"")</f>
        <v>9</v>
      </c>
      <c r="D1837" s="116" t="str">
        <f aca="false">IF(D1736&lt;&gt;"",D1736,"")</f>
        <v>2.4GHz</v>
      </c>
      <c r="E1837" s="116" t="str">
        <f aca="false">IF(E1736&lt;&gt;"",E1736,"")</f>
        <v/>
      </c>
      <c r="F1837" s="116" t="n">
        <v>19</v>
      </c>
      <c r="G1837" s="168" t="n">
        <f aca="false">G1736</f>
        <v>1</v>
      </c>
      <c r="H1837" s="49" t="n">
        <f aca="false">IF($G1837&lt;&gt;"",G1837,"")</f>
        <v>1</v>
      </c>
      <c r="I1837" s="169"/>
      <c r="J1837" s="170"/>
      <c r="K1837" s="171" t="n">
        <f aca="false">IF($B1837&lt;&gt;"",IF(I1837,(INDEX(P$1829:Q$1832,MATCH(H1837,P$1829:P$1832),2)/I1837)*1000,0),"")</f>
        <v>0</v>
      </c>
      <c r="L1837" s="171" t="n">
        <f aca="false">IF(Q$11&lt;&gt;"",IF($B1837&lt;&gt;"",K1837-J1837,""),"")</f>
        <v>0</v>
      </c>
      <c r="M1837" s="172" t="n">
        <f aca="false">IF(B1837&lt;&gt;"",RANK(L1837,L$1829:L$1928),"")</f>
        <v>1</v>
      </c>
      <c r="N1837" s="172" t="str">
        <f aca="false">IF(B1837&lt;&gt;"",'Classement Général'!BS19,"")</f>
        <v/>
      </c>
      <c r="O1837" s="172" t="n">
        <f aca="false">IF(B120&lt;&gt;"",'Calculs (M1..M20)'!A22,"")</f>
        <v>11</v>
      </c>
      <c r="P1837" s="0"/>
      <c r="Q1837" s="0"/>
      <c r="R1837" s="0"/>
      <c r="S1837" s="0"/>
      <c r="T1837" s="0"/>
      <c r="U1837" s="0"/>
      <c r="V1837" s="0"/>
      <c r="AH1837" s="49" t="n">
        <f aca="false">IF($G1837&lt;&gt;"",AG1837,"")</f>
        <v>0</v>
      </c>
      <c r="AI1837" s="169"/>
      <c r="AJ1837" s="170"/>
    </row>
    <row r="1838" customFormat="false" ht="13" hidden="true" customHeight="false" outlineLevel="0" collapsed="false">
      <c r="A1838" s="0"/>
      <c r="B1838" s="167" t="str">
        <f aca="false">IF(B1737&lt;&gt;"",B1737,"")</f>
        <v>Philippe LANES</v>
      </c>
      <c r="C1838" s="116" t="n">
        <f aca="false">IF(C1737&lt;&gt;"",C1737,"")</f>
        <v>10</v>
      </c>
      <c r="D1838" s="116" t="str">
        <f aca="false">IF(D1737&lt;&gt;"",D1737,"")</f>
        <v>2.4GHz</v>
      </c>
      <c r="E1838" s="116" t="str">
        <f aca="false">IF(E1737&lt;&gt;"",E1737,"")</f>
        <v/>
      </c>
      <c r="F1838" s="116" t="n">
        <v>19</v>
      </c>
      <c r="G1838" s="168" t="n">
        <f aca="false">G1737</f>
        <v>1</v>
      </c>
      <c r="H1838" s="49" t="n">
        <f aca="false">IF($G1838&lt;&gt;"",G1838,"")</f>
        <v>1</v>
      </c>
      <c r="I1838" s="169"/>
      <c r="J1838" s="170"/>
      <c r="K1838" s="171" t="n">
        <f aca="false">IF($B1838&lt;&gt;"",IF(I1838,(INDEX(P$1829:Q$1832,MATCH(H1838,P$1829:P$1832),2)/I1838)*1000,0),"")</f>
        <v>0</v>
      </c>
      <c r="L1838" s="171" t="n">
        <f aca="false">IF(Q$11&lt;&gt;"",IF($B1838&lt;&gt;"",K1838-J1838,""),"")</f>
        <v>0</v>
      </c>
      <c r="M1838" s="172" t="n">
        <f aca="false">IF(B1838&lt;&gt;"",RANK(L1838,L$1829:L$1928),"")</f>
        <v>1</v>
      </c>
      <c r="N1838" s="172" t="str">
        <f aca="false">IF(B1838&lt;&gt;"",'Classement Général'!BS20,"")</f>
        <v/>
      </c>
      <c r="O1838" s="172" t="n">
        <f aca="false">IF(B121&lt;&gt;"",'Calculs (M1..M20)'!A23,"")</f>
        <v>14</v>
      </c>
      <c r="P1838" s="0"/>
      <c r="Q1838" s="0"/>
      <c r="R1838" s="0"/>
      <c r="S1838" s="0"/>
      <c r="T1838" s="0"/>
      <c r="U1838" s="0"/>
      <c r="V1838" s="0"/>
      <c r="AH1838" s="49" t="n">
        <f aca="false">IF($G1838&lt;&gt;"",AG1838,"")</f>
        <v>0</v>
      </c>
      <c r="AI1838" s="169"/>
      <c r="AJ1838" s="170"/>
    </row>
    <row r="1839" customFormat="false" ht="13" hidden="true" customHeight="false" outlineLevel="0" collapsed="false">
      <c r="A1839" s="0"/>
      <c r="B1839" s="167" t="str">
        <f aca="false">IF(B1738&lt;&gt;"",B1738,"")</f>
        <v>Julien HONOR</v>
      </c>
      <c r="C1839" s="116" t="n">
        <f aca="false">IF(C1738&lt;&gt;"",C1738,"")</f>
        <v>11</v>
      </c>
      <c r="D1839" s="116" t="str">
        <f aca="false">IF(D1738&lt;&gt;"",D1738,"")</f>
        <v>2.4GHz</v>
      </c>
      <c r="E1839" s="116" t="str">
        <f aca="false">IF(E1738&lt;&gt;"",E1738,"")</f>
        <v/>
      </c>
      <c r="F1839" s="116" t="n">
        <v>19</v>
      </c>
      <c r="G1839" s="168" t="n">
        <f aca="false">G1738</f>
        <v>1</v>
      </c>
      <c r="H1839" s="49" t="n">
        <f aca="false">IF($G1839&lt;&gt;"",G1839,"")</f>
        <v>1</v>
      </c>
      <c r="I1839" s="169"/>
      <c r="J1839" s="170"/>
      <c r="K1839" s="171" t="n">
        <f aca="false">IF($B1839&lt;&gt;"",IF(I1839,(INDEX(P$1829:Q$1832,MATCH(H1839,P$1829:P$1832),2)/I1839)*1000,0),"")</f>
        <v>0</v>
      </c>
      <c r="L1839" s="171" t="n">
        <f aca="false">IF(Q$11&lt;&gt;"",IF($B1839&lt;&gt;"",K1839-J1839,""),"")</f>
        <v>0</v>
      </c>
      <c r="M1839" s="172" t="n">
        <f aca="false">IF(B1839&lt;&gt;"",RANK(L1839,L$1829:L$1928),"")</f>
        <v>1</v>
      </c>
      <c r="N1839" s="172" t="str">
        <f aca="false">IF(B1839&lt;&gt;"",'Classement Général'!BS21,"")</f>
        <v/>
      </c>
      <c r="O1839" s="172" t="n">
        <f aca="false">IF(B122&lt;&gt;"",'Calculs (M1..M20)'!A24,"")</f>
        <v>3</v>
      </c>
      <c r="P1839" s="0"/>
      <c r="Q1839" s="0"/>
      <c r="R1839" s="0"/>
      <c r="S1839" s="0"/>
      <c r="T1839" s="0"/>
      <c r="U1839" s="0"/>
      <c r="V1839" s="0"/>
      <c r="AH1839" s="49" t="n">
        <f aca="false">IF($G1839&lt;&gt;"",AG1839,"")</f>
        <v>0</v>
      </c>
      <c r="AI1839" s="169"/>
      <c r="AJ1839" s="170"/>
    </row>
    <row r="1840" customFormat="false" ht="13" hidden="true" customHeight="false" outlineLevel="0" collapsed="false">
      <c r="A1840" s="0"/>
      <c r="B1840" s="167" t="str">
        <f aca="false">IF(B1739&lt;&gt;"",B1739,"")</f>
        <v>Michael KREBS</v>
      </c>
      <c r="C1840" s="116" t="n">
        <f aca="false">IF(C1739&lt;&gt;"",C1739,"")</f>
        <v>12</v>
      </c>
      <c r="D1840" s="116" t="str">
        <f aca="false">IF(D1739&lt;&gt;"",D1739,"")</f>
        <v>2.4GHz</v>
      </c>
      <c r="E1840" s="116" t="str">
        <f aca="false">IF(E1739&lt;&gt;"",E1739,"")</f>
        <v/>
      </c>
      <c r="F1840" s="116" t="n">
        <v>19</v>
      </c>
      <c r="G1840" s="168" t="n">
        <f aca="false">G1739</f>
        <v>1</v>
      </c>
      <c r="H1840" s="49" t="n">
        <f aca="false">IF($G1840&lt;&gt;"",G1840,"")</f>
        <v>1</v>
      </c>
      <c r="I1840" s="169"/>
      <c r="J1840" s="170"/>
      <c r="K1840" s="171" t="n">
        <f aca="false">IF($B1840&lt;&gt;"",IF(I1840,(INDEX(P$1829:Q$1832,MATCH(H1840,P$1829:P$1832),2)/I1840)*1000,0),"")</f>
        <v>0</v>
      </c>
      <c r="L1840" s="171" t="n">
        <f aca="false">IF(Q$11&lt;&gt;"",IF($B1840&lt;&gt;"",K1840-J1840,""),"")</f>
        <v>0</v>
      </c>
      <c r="M1840" s="172" t="n">
        <f aca="false">IF(B1840&lt;&gt;"",RANK(L1840,L$1829:L$1928),"")</f>
        <v>1</v>
      </c>
      <c r="N1840" s="172" t="str">
        <f aca="false">IF(B1840&lt;&gt;"",'Classement Général'!BS22,"")</f>
        <v/>
      </c>
      <c r="O1840" s="172" t="n">
        <f aca="false">IF(B123&lt;&gt;"",'Calculs (M1..M20)'!A25,"")</f>
        <v>12</v>
      </c>
      <c r="P1840" s="0"/>
      <c r="Q1840" s="0"/>
      <c r="R1840" s="0"/>
      <c r="S1840" s="0"/>
      <c r="T1840" s="0"/>
      <c r="U1840" s="0"/>
      <c r="V1840" s="0"/>
      <c r="AH1840" s="49" t="n">
        <f aca="false">IF($G1840&lt;&gt;"",AG1840,"")</f>
        <v>0</v>
      </c>
      <c r="AI1840" s="169"/>
      <c r="AJ1840" s="170"/>
    </row>
    <row r="1841" customFormat="false" ht="13" hidden="true" customHeight="false" outlineLevel="0" collapsed="false">
      <c r="A1841" s="0"/>
      <c r="B1841" s="167" t="str">
        <f aca="false">IF(B1740&lt;&gt;"",B1740,"")</f>
        <v>Aubry GABANON</v>
      </c>
      <c r="C1841" s="116" t="n">
        <f aca="false">IF(C1740&lt;&gt;"",C1740,"")</f>
        <v>13</v>
      </c>
      <c r="D1841" s="116" t="str">
        <f aca="false">IF(D1740&lt;&gt;"",D1740,"")</f>
        <v>2.4GHz</v>
      </c>
      <c r="E1841" s="116" t="str">
        <f aca="false">IF(E1740&lt;&gt;"",E1740,"")</f>
        <v/>
      </c>
      <c r="F1841" s="116" t="n">
        <v>19</v>
      </c>
      <c r="G1841" s="168" t="n">
        <f aca="false">G1740</f>
        <v>1</v>
      </c>
      <c r="H1841" s="49" t="n">
        <f aca="false">IF($G1841&lt;&gt;"",G1841,"")</f>
        <v>1</v>
      </c>
      <c r="I1841" s="169"/>
      <c r="J1841" s="170"/>
      <c r="K1841" s="171" t="n">
        <f aca="false">IF($B1841&lt;&gt;"",IF(I1841,(INDEX(P$1829:Q$1832,MATCH(H1841,P$1829:P$1832),2)/I1841)*1000,0),"")</f>
        <v>0</v>
      </c>
      <c r="L1841" s="171" t="n">
        <f aca="false">IF(Q$11&lt;&gt;"",IF($B1841&lt;&gt;"",K1841-J1841,""),"")</f>
        <v>0</v>
      </c>
      <c r="M1841" s="172" t="n">
        <f aca="false">IF(B1841&lt;&gt;"",RANK(L1841,L$1829:L$1928),"")</f>
        <v>1</v>
      </c>
      <c r="N1841" s="172" t="str">
        <f aca="false">IF(B1841&lt;&gt;"",'Classement Général'!BS23,"")</f>
        <v/>
      </c>
      <c r="O1841" s="172" t="n">
        <f aca="false">IF(B124&lt;&gt;"",'Calculs (M1..M20)'!A26,"")</f>
        <v>5</v>
      </c>
      <c r="P1841" s="0"/>
      <c r="Q1841" s="0"/>
      <c r="R1841" s="0"/>
      <c r="S1841" s="0"/>
      <c r="T1841" s="0"/>
      <c r="U1841" s="0"/>
      <c r="V1841" s="0"/>
      <c r="AH1841" s="49" t="n">
        <f aca="false">IF($G1841&lt;&gt;"",AG1841,"")</f>
        <v>0</v>
      </c>
      <c r="AI1841" s="169"/>
      <c r="AJ1841" s="170"/>
    </row>
    <row r="1842" customFormat="false" ht="13" hidden="true" customHeight="false" outlineLevel="0" collapsed="false">
      <c r="A1842" s="0"/>
      <c r="B1842" s="167" t="str">
        <f aca="false">IF(B1741&lt;&gt;"",B1741,"")</f>
        <v>Serge DELARBRE</v>
      </c>
      <c r="C1842" s="116" t="n">
        <f aca="false">IF(C1741&lt;&gt;"",C1741,"")</f>
        <v>14</v>
      </c>
      <c r="D1842" s="116" t="str">
        <f aca="false">IF(D1741&lt;&gt;"",D1741,"")</f>
        <v>2.4GHz</v>
      </c>
      <c r="E1842" s="116" t="str">
        <f aca="false">IF(E1741&lt;&gt;"",E1741,"")</f>
        <v/>
      </c>
      <c r="F1842" s="116" t="n">
        <v>19</v>
      </c>
      <c r="G1842" s="168" t="n">
        <f aca="false">G1741</f>
        <v>1</v>
      </c>
      <c r="H1842" s="49" t="n">
        <f aca="false">IF($G1842&lt;&gt;"",G1842,"")</f>
        <v>1</v>
      </c>
      <c r="I1842" s="169"/>
      <c r="J1842" s="170"/>
      <c r="K1842" s="171" t="n">
        <f aca="false">IF($B1842&lt;&gt;"",IF(I1842,(INDEX(P$1829:Q$1832,MATCH(H1842,P$1829:P$1832),2)/I1842)*1000,0),"")</f>
        <v>0</v>
      </c>
      <c r="L1842" s="171" t="n">
        <f aca="false">IF(Q$11&lt;&gt;"",IF($B1842&lt;&gt;"",K1842-J1842,""),"")</f>
        <v>0</v>
      </c>
      <c r="M1842" s="172" t="n">
        <f aca="false">IF(B1842&lt;&gt;"",RANK(L1842,L$1829:L$1928),"")</f>
        <v>1</v>
      </c>
      <c r="N1842" s="172" t="str">
        <f aca="false">IF(B1842&lt;&gt;"",'Classement Général'!BS24,"")</f>
        <v/>
      </c>
      <c r="O1842" s="172" t="n">
        <f aca="false">IF(B125&lt;&gt;"",'Calculs (M1..M20)'!A27,"")</f>
        <v>17</v>
      </c>
      <c r="P1842" s="0"/>
      <c r="Q1842" s="0"/>
      <c r="R1842" s="0"/>
      <c r="S1842" s="0"/>
      <c r="T1842" s="0"/>
      <c r="U1842" s="0"/>
      <c r="V1842" s="0"/>
      <c r="AH1842" s="49" t="n">
        <f aca="false">IF($G1842&lt;&gt;"",AG1842,"")</f>
        <v>0</v>
      </c>
      <c r="AI1842" s="169"/>
      <c r="AJ1842" s="170"/>
    </row>
    <row r="1843" customFormat="false" ht="13" hidden="true" customHeight="false" outlineLevel="0" collapsed="false">
      <c r="A1843" s="0"/>
      <c r="B1843" s="167" t="str">
        <f aca="false">IF(B1742&lt;&gt;"",B1742,"")</f>
        <v>Arnaud LEGER</v>
      </c>
      <c r="C1843" s="116" t="n">
        <f aca="false">IF(C1742&lt;&gt;"",C1742,"")</f>
        <v>15</v>
      </c>
      <c r="D1843" s="116" t="str">
        <f aca="false">IF(D1742&lt;&gt;"",D1742,"")</f>
        <v>2.4GHz</v>
      </c>
      <c r="E1843" s="116" t="str">
        <f aca="false">IF(E1742&lt;&gt;"",E1742,"")</f>
        <v/>
      </c>
      <c r="F1843" s="116" t="n">
        <v>19</v>
      </c>
      <c r="G1843" s="168" t="n">
        <f aca="false">G1742</f>
        <v>1</v>
      </c>
      <c r="H1843" s="49" t="n">
        <f aca="false">IF($G1843&lt;&gt;"",G1843,"")</f>
        <v>1</v>
      </c>
      <c r="I1843" s="169"/>
      <c r="J1843" s="170"/>
      <c r="K1843" s="171" t="n">
        <f aca="false">IF($B1843&lt;&gt;"",IF(I1843,(INDEX(P$1829:Q$1832,MATCH(H1843,P$1829:P$1832),2)/I1843)*1000,0),"")</f>
        <v>0</v>
      </c>
      <c r="L1843" s="171" t="n">
        <f aca="false">IF(Q$11&lt;&gt;"",IF($B1843&lt;&gt;"",K1843-J1843,""),"")</f>
        <v>0</v>
      </c>
      <c r="M1843" s="172" t="n">
        <f aca="false">IF(B1843&lt;&gt;"",RANK(L1843,L$1829:L$1928),"")</f>
        <v>1</v>
      </c>
      <c r="N1843" s="172" t="str">
        <f aca="false">IF(B1843&lt;&gt;"",'Classement Général'!BS25,"")</f>
        <v/>
      </c>
      <c r="O1843" s="172" t="n">
        <f aca="false">IF(B126&lt;&gt;"",'Calculs (M1..M20)'!A28,"")</f>
        <v>7</v>
      </c>
      <c r="P1843" s="0"/>
      <c r="Q1843" s="0"/>
      <c r="R1843" s="0"/>
      <c r="S1843" s="0"/>
      <c r="T1843" s="0"/>
      <c r="U1843" s="0"/>
      <c r="V1843" s="0"/>
      <c r="AH1843" s="49" t="n">
        <f aca="false">IF($G1843&lt;&gt;"",AG1843,"")</f>
        <v>0</v>
      </c>
      <c r="AI1843" s="169"/>
      <c r="AJ1843" s="170"/>
    </row>
    <row r="1844" customFormat="false" ht="13" hidden="true" customHeight="false" outlineLevel="0" collapsed="false">
      <c r="A1844" s="0"/>
      <c r="B1844" s="167" t="str">
        <f aca="false">IF(B1743&lt;&gt;"",B1743,"")</f>
        <v>Thierry POIGNARD</v>
      </c>
      <c r="C1844" s="116" t="n">
        <f aca="false">IF(C1743&lt;&gt;"",C1743,"")</f>
        <v>16</v>
      </c>
      <c r="D1844" s="116" t="str">
        <f aca="false">IF(D1743&lt;&gt;"",D1743,"")</f>
        <v>2.4GHz</v>
      </c>
      <c r="E1844" s="116" t="str">
        <f aca="false">IF(E1743&lt;&gt;"",E1743,"")</f>
        <v/>
      </c>
      <c r="F1844" s="116" t="n">
        <v>19</v>
      </c>
      <c r="G1844" s="168" t="n">
        <f aca="false">G1743</f>
        <v>1</v>
      </c>
      <c r="H1844" s="49" t="n">
        <f aca="false">IF($G1844&lt;&gt;"",G1844,"")</f>
        <v>1</v>
      </c>
      <c r="I1844" s="169"/>
      <c r="J1844" s="170"/>
      <c r="K1844" s="171" t="n">
        <f aca="false">IF($B1844&lt;&gt;"",IF(I1844,(INDEX(P$1829:Q$1832,MATCH(H1844,P$1829:P$1832),2)/I1844)*1000,0),"")</f>
        <v>0</v>
      </c>
      <c r="L1844" s="171" t="n">
        <f aca="false">IF(Q$11&lt;&gt;"",IF($B1844&lt;&gt;"",K1844-J1844,""),"")</f>
        <v>0</v>
      </c>
      <c r="M1844" s="172" t="n">
        <f aca="false">IF(B1844&lt;&gt;"",RANK(L1844,L$1829:L$1928),"")</f>
        <v>1</v>
      </c>
      <c r="N1844" s="172" t="str">
        <f aca="false">IF(B1844&lt;&gt;"",'Classement Général'!BS26,"")</f>
        <v/>
      </c>
      <c r="O1844" s="172" t="n">
        <f aca="false">IF(B127&lt;&gt;"",'Calculs (M1..M20)'!A29,"")</f>
        <v>13</v>
      </c>
      <c r="P1844" s="0"/>
      <c r="Q1844" s="0"/>
      <c r="R1844" s="0"/>
      <c r="S1844" s="0"/>
      <c r="T1844" s="0"/>
      <c r="U1844" s="0"/>
      <c r="V1844" s="0"/>
      <c r="AH1844" s="49" t="n">
        <f aca="false">IF($G1844&lt;&gt;"",AG1844,"")</f>
        <v>0</v>
      </c>
      <c r="AI1844" s="169"/>
      <c r="AJ1844" s="170"/>
    </row>
    <row r="1845" customFormat="false" ht="13" hidden="true" customHeight="false" outlineLevel="0" collapsed="false">
      <c r="A1845" s="0"/>
      <c r="B1845" s="167" t="str">
        <f aca="false">IF(B1744&lt;&gt;"",B1744,"")</f>
        <v>Joel MARIN</v>
      </c>
      <c r="C1845" s="116" t="n">
        <f aca="false">IF(C1744&lt;&gt;"",C1744,"")</f>
        <v>17</v>
      </c>
      <c r="D1845" s="116" t="str">
        <f aca="false">IF(D1744&lt;&gt;"",D1744,"")</f>
        <v>2.4GHz</v>
      </c>
      <c r="E1845" s="116" t="str">
        <f aca="false">IF(E1744&lt;&gt;"",E1744,"")</f>
        <v/>
      </c>
      <c r="F1845" s="116" t="n">
        <v>19</v>
      </c>
      <c r="G1845" s="168" t="n">
        <f aca="false">G1744</f>
        <v>1</v>
      </c>
      <c r="H1845" s="49" t="n">
        <f aca="false">IF($G1845&lt;&gt;"",G1845,"")</f>
        <v>1</v>
      </c>
      <c r="I1845" s="169"/>
      <c r="J1845" s="170"/>
      <c r="K1845" s="171" t="n">
        <f aca="false">IF($B1845&lt;&gt;"",IF(I1845,(INDEX(P$1829:Q$1832,MATCH(H1845,P$1829:P$1832),2)/I1845)*1000,0),"")</f>
        <v>0</v>
      </c>
      <c r="L1845" s="171" t="n">
        <f aca="false">IF(Q$11&lt;&gt;"",IF($B1845&lt;&gt;"",K1845-J1845,""),"")</f>
        <v>0</v>
      </c>
      <c r="M1845" s="172" t="n">
        <f aca="false">IF(B1845&lt;&gt;"",RANK(L1845,L$1829:L$1928),"")</f>
        <v>1</v>
      </c>
      <c r="N1845" s="172" t="str">
        <f aca="false">IF(B1845&lt;&gt;"",'Classement Général'!BS27,"")</f>
        <v/>
      </c>
      <c r="O1845" s="172" t="n">
        <f aca="false">IF(B128&lt;&gt;"",'Calculs (M1..M20)'!A30,"")</f>
        <v>16</v>
      </c>
      <c r="P1845" s="0"/>
      <c r="Q1845" s="0"/>
      <c r="R1845" s="0"/>
      <c r="S1845" s="0"/>
      <c r="T1845" s="0"/>
      <c r="U1845" s="0"/>
      <c r="V1845" s="0"/>
      <c r="AH1845" s="49" t="n">
        <f aca="false">IF($G1845&lt;&gt;"",AG1845,"")</f>
        <v>0</v>
      </c>
      <c r="AI1845" s="169"/>
      <c r="AJ1845" s="170"/>
    </row>
    <row r="1846" customFormat="false" ht="13" hidden="true" customHeight="false" outlineLevel="0" collapsed="false">
      <c r="A1846" s="0"/>
      <c r="B1846" s="167" t="str">
        <f aca="false">IF(B1745&lt;&gt;"",B1745,"")</f>
        <v>Matthieu MERVELET</v>
      </c>
      <c r="C1846" s="116" t="n">
        <f aca="false">IF(C1745&lt;&gt;"",C1745,"")</f>
        <v>18</v>
      </c>
      <c r="D1846" s="116" t="str">
        <f aca="false">IF(D1745&lt;&gt;"",D1745,"")</f>
        <v>2.4GHz</v>
      </c>
      <c r="E1846" s="116" t="str">
        <f aca="false">IF(E1745&lt;&gt;"",E1745,"")</f>
        <v/>
      </c>
      <c r="F1846" s="116" t="n">
        <v>19</v>
      </c>
      <c r="G1846" s="168" t="n">
        <f aca="false">G1745</f>
        <v>1</v>
      </c>
      <c r="H1846" s="49" t="n">
        <f aca="false">IF($G1846&lt;&gt;"",G1846,"")</f>
        <v>1</v>
      </c>
      <c r="I1846" s="169"/>
      <c r="J1846" s="170"/>
      <c r="K1846" s="171" t="n">
        <f aca="false">IF($B1846&lt;&gt;"",IF(I1846,(INDEX(P$1829:Q$1832,MATCH(H1846,P$1829:P$1832),2)/I1846)*1000,0),"")</f>
        <v>0</v>
      </c>
      <c r="L1846" s="171" t="n">
        <f aca="false">IF(Q$11&lt;&gt;"",IF($B1846&lt;&gt;"",K1846-J1846,""),"")</f>
        <v>0</v>
      </c>
      <c r="M1846" s="172" t="n">
        <f aca="false">IF(B1846&lt;&gt;"",RANK(L1846,L$1829:L$1928),"")</f>
        <v>1</v>
      </c>
      <c r="N1846" s="172" t="str">
        <f aca="false">IF(B1846&lt;&gt;"",'Classement Général'!BS28,"")</f>
        <v/>
      </c>
      <c r="O1846" s="172" t="n">
        <f aca="false">IF(B129&lt;&gt;"",'Calculs (M1..M20)'!A31,"")</f>
        <v>2</v>
      </c>
      <c r="P1846" s="0"/>
      <c r="Q1846" s="0"/>
      <c r="R1846" s="0"/>
      <c r="S1846" s="0"/>
      <c r="T1846" s="0"/>
      <c r="U1846" s="0"/>
      <c r="V1846" s="0"/>
      <c r="AH1846" s="49" t="n">
        <f aca="false">IF($G1846&lt;&gt;"",AG1846,"")</f>
        <v>0</v>
      </c>
      <c r="AI1846" s="169"/>
      <c r="AJ1846" s="170"/>
    </row>
    <row r="1847" customFormat="false" ht="13" hidden="true" customHeight="false" outlineLevel="0" collapsed="false">
      <c r="A1847" s="0"/>
      <c r="B1847" s="167" t="str">
        <f aca="false">IF(B1746&lt;&gt;"",B1746,"")</f>
        <v>Gabriel MANTEL</v>
      </c>
      <c r="C1847" s="116" t="n">
        <f aca="false">IF(C1746&lt;&gt;"",C1746,"")</f>
        <v>19</v>
      </c>
      <c r="D1847" s="116" t="str">
        <f aca="false">IF(D1746&lt;&gt;"",D1746,"")</f>
        <v>2.4GHz</v>
      </c>
      <c r="E1847" s="116" t="str">
        <f aca="false">IF(E1746&lt;&gt;"",E1746,"")</f>
        <v/>
      </c>
      <c r="F1847" s="116" t="n">
        <v>19</v>
      </c>
      <c r="G1847" s="168" t="n">
        <f aca="false">G1746</f>
        <v>1</v>
      </c>
      <c r="H1847" s="49" t="n">
        <f aca="false">IF($G1847&lt;&gt;"",G1847,"")</f>
        <v>1</v>
      </c>
      <c r="I1847" s="169"/>
      <c r="J1847" s="170"/>
      <c r="K1847" s="171" t="n">
        <f aca="false">IF($B1847&lt;&gt;"",IF(I1847,(INDEX(P$1829:Q$1832,MATCH(H1847,P$1829:P$1832),2)/I1847)*1000,0),"")</f>
        <v>0</v>
      </c>
      <c r="L1847" s="171" t="n">
        <f aca="false">IF(Q$11&lt;&gt;"",IF($B1847&lt;&gt;"",K1847-J1847,""),"")</f>
        <v>0</v>
      </c>
      <c r="M1847" s="172" t="n">
        <f aca="false">IF(B1847&lt;&gt;"",RANK(L1847,L$1829:L$1928),"")</f>
        <v>1</v>
      </c>
      <c r="N1847" s="172" t="str">
        <f aca="false">IF(B1847&lt;&gt;"",'Classement Général'!BS29,"")</f>
        <v/>
      </c>
      <c r="O1847" s="172" t="n">
        <f aca="false">IF(B130&lt;&gt;"",'Calculs (M1..M20)'!A32,"")</f>
        <v>21</v>
      </c>
      <c r="P1847" s="0"/>
      <c r="Q1847" s="0"/>
      <c r="R1847" s="0"/>
      <c r="S1847" s="0"/>
      <c r="T1847" s="0"/>
      <c r="U1847" s="0"/>
      <c r="V1847" s="0"/>
      <c r="AH1847" s="49" t="n">
        <f aca="false">IF($G1847&lt;&gt;"",AG1847,"")</f>
        <v>0</v>
      </c>
      <c r="AI1847" s="169"/>
      <c r="AJ1847" s="170"/>
    </row>
    <row r="1848" customFormat="false" ht="13" hidden="true" customHeight="false" outlineLevel="0" collapsed="false">
      <c r="A1848" s="0"/>
      <c r="B1848" s="167" t="str">
        <f aca="false">IF(B1747&lt;&gt;"",B1747,"")</f>
        <v>Sylvain PFEFFERKORN</v>
      </c>
      <c r="C1848" s="116" t="n">
        <f aca="false">IF(C1747&lt;&gt;"",C1747,"")</f>
        <v>20</v>
      </c>
      <c r="D1848" s="116" t="str">
        <f aca="false">IF(D1747&lt;&gt;"",D1747,"")</f>
        <v>2.4GHz</v>
      </c>
      <c r="E1848" s="116" t="str">
        <f aca="false">IF(E1747&lt;&gt;"",E1747,"")</f>
        <v/>
      </c>
      <c r="F1848" s="116" t="n">
        <v>19</v>
      </c>
      <c r="G1848" s="168" t="n">
        <f aca="false">G1747</f>
        <v>1</v>
      </c>
      <c r="H1848" s="49" t="n">
        <f aca="false">IF($G1848&lt;&gt;"",G1848,"")</f>
        <v>1</v>
      </c>
      <c r="I1848" s="169"/>
      <c r="J1848" s="170"/>
      <c r="K1848" s="171" t="n">
        <f aca="false">IF($B1848&lt;&gt;"",IF(I1848,(INDEX(P$1829:Q$1832,MATCH(H1848,P$1829:P$1832),2)/I1848)*1000,0),"")</f>
        <v>0</v>
      </c>
      <c r="L1848" s="171" t="n">
        <f aca="false">IF(Q$11&lt;&gt;"",IF($B1848&lt;&gt;"",K1848-J1848,""),"")</f>
        <v>0</v>
      </c>
      <c r="M1848" s="172" t="n">
        <f aca="false">IF(B1848&lt;&gt;"",RANK(L1848,L$1829:L$1928),"")</f>
        <v>1</v>
      </c>
      <c r="N1848" s="172" t="str">
        <f aca="false">IF(B1848&lt;&gt;"",'Classement Général'!BS30,"")</f>
        <v/>
      </c>
      <c r="O1848" s="172" t="n">
        <f aca="false">IF(B131&lt;&gt;"",'Calculs (M1..M20)'!A33,"")</f>
        <v>19</v>
      </c>
      <c r="P1848" s="0"/>
      <c r="Q1848" s="0"/>
      <c r="R1848" s="0"/>
      <c r="S1848" s="0"/>
      <c r="T1848" s="0"/>
      <c r="U1848" s="0"/>
      <c r="V1848" s="0"/>
      <c r="AH1848" s="49" t="n">
        <f aca="false">IF($G1848&lt;&gt;"",AG1848,"")</f>
        <v>0</v>
      </c>
      <c r="AI1848" s="169"/>
      <c r="AJ1848" s="170"/>
    </row>
    <row r="1849" customFormat="false" ht="13" hidden="true" customHeight="false" outlineLevel="0" collapsed="false">
      <c r="A1849" s="0"/>
      <c r="B1849" s="167" t="str">
        <f aca="false">IF(B1748&lt;&gt;"",B1748,"")</f>
        <v>Frederic HOURS</v>
      </c>
      <c r="C1849" s="116" t="n">
        <f aca="false">IF(C1748&lt;&gt;"",C1748,"")</f>
        <v>21</v>
      </c>
      <c r="D1849" s="116" t="str">
        <f aca="false">IF(D1748&lt;&gt;"",D1748,"")</f>
        <v>2.4GHz</v>
      </c>
      <c r="E1849" s="116" t="str">
        <f aca="false">IF(E1748&lt;&gt;"",E1748,"")</f>
        <v/>
      </c>
      <c r="F1849" s="116" t="n">
        <v>19</v>
      </c>
      <c r="G1849" s="168" t="n">
        <f aca="false">G1748</f>
        <v>1</v>
      </c>
      <c r="H1849" s="49" t="n">
        <f aca="false">IF($G1849&lt;&gt;"",G1849,"")</f>
        <v>1</v>
      </c>
      <c r="I1849" s="169"/>
      <c r="J1849" s="170"/>
      <c r="K1849" s="171" t="n">
        <f aca="false">IF($B1849&lt;&gt;"",IF(I1849,(INDEX(P$1829:Q$1832,MATCH(H1849,P$1829:P$1832),2)/I1849)*1000,0),"")</f>
        <v>0</v>
      </c>
      <c r="L1849" s="171" t="n">
        <f aca="false">IF(Q$11&lt;&gt;"",IF($B1849&lt;&gt;"",K1849-J1849,""),"")</f>
        <v>0</v>
      </c>
      <c r="M1849" s="172" t="n">
        <f aca="false">IF(B1849&lt;&gt;"",RANK(L1849,L$1829:L$1928),"")</f>
        <v>1</v>
      </c>
      <c r="N1849" s="172" t="str">
        <f aca="false">IF(B1849&lt;&gt;"",'Classement Général'!BS31,"")</f>
        <v/>
      </c>
      <c r="O1849" s="172" t="n">
        <f aca="false">IF(B132&lt;&gt;"",'Calculs (M1..M20)'!A34,"")</f>
        <v>9</v>
      </c>
      <c r="P1849" s="0"/>
      <c r="Q1849" s="0"/>
      <c r="R1849" s="0"/>
      <c r="S1849" s="0"/>
      <c r="T1849" s="0"/>
      <c r="U1849" s="0"/>
      <c r="V1849" s="0"/>
      <c r="AH1849" s="49" t="n">
        <f aca="false">IF($G1849&lt;&gt;"",AG1849,"")</f>
        <v>0</v>
      </c>
      <c r="AI1849" s="169"/>
      <c r="AJ1849" s="170"/>
    </row>
    <row r="1850" customFormat="false" ht="13" hidden="true" customHeight="false" outlineLevel="0" collapsed="false">
      <c r="A1850" s="0"/>
      <c r="B1850" s="167" t="str">
        <f aca="false">IF(B1749&lt;&gt;"",B1749,"")</f>
        <v>Sébastien LANES</v>
      </c>
      <c r="C1850" s="116" t="n">
        <f aca="false">IF(C1749&lt;&gt;"",C1749,"")</f>
        <v>22</v>
      </c>
      <c r="D1850" s="116" t="str">
        <f aca="false">IF(D1749&lt;&gt;"",D1749,"")</f>
        <v>2.4GHz</v>
      </c>
      <c r="E1850" s="116" t="str">
        <f aca="false">IF(E1749&lt;&gt;"",E1749,"")</f>
        <v/>
      </c>
      <c r="F1850" s="116" t="n">
        <v>19</v>
      </c>
      <c r="G1850" s="168" t="n">
        <f aca="false">G1749</f>
        <v>1</v>
      </c>
      <c r="H1850" s="49" t="n">
        <f aca="false">IF($G1850&lt;&gt;"",G1850,"")</f>
        <v>1</v>
      </c>
      <c r="I1850" s="169"/>
      <c r="J1850" s="170"/>
      <c r="K1850" s="171" t="n">
        <f aca="false">IF($B1850&lt;&gt;"",IF(I1850,(INDEX(P$1829:Q$1832,MATCH(H1850,P$1829:P$1832),2)/I1850)*1000,0),"")</f>
        <v>0</v>
      </c>
      <c r="L1850" s="171" t="n">
        <f aca="false">IF(Q$11&lt;&gt;"",IF($B1850&lt;&gt;"",K1850-J1850,""),"")</f>
        <v>0</v>
      </c>
      <c r="M1850" s="172" t="n">
        <f aca="false">IF(B1850&lt;&gt;"",RANK(L1850,L$1829:L$1928),"")</f>
        <v>1</v>
      </c>
      <c r="N1850" s="172" t="str">
        <f aca="false">IF(B1850&lt;&gt;"",'Classement Général'!BS32,"")</f>
        <v/>
      </c>
      <c r="O1850" s="172" t="n">
        <f aca="false">IF(B133&lt;&gt;"",'Calculs (M1..M20)'!A35,"")</f>
        <v>4</v>
      </c>
      <c r="P1850" s="0"/>
      <c r="Q1850" s="0"/>
      <c r="R1850" s="0"/>
      <c r="S1850" s="0"/>
      <c r="T1850" s="0"/>
      <c r="U1850" s="0"/>
      <c r="V1850" s="0"/>
      <c r="AH1850" s="49" t="n">
        <f aca="false">IF($G1850&lt;&gt;"",AG1850,"")</f>
        <v>0</v>
      </c>
      <c r="AI1850" s="169"/>
      <c r="AJ1850" s="170"/>
    </row>
    <row r="1851" customFormat="false" ht="13" hidden="true" customHeight="false" outlineLevel="0" collapsed="false">
      <c r="A1851" s="0"/>
      <c r="B1851" s="167" t="str">
        <f aca="false">IF(B1750&lt;&gt;"",B1750,"")</f>
        <v/>
      </c>
      <c r="C1851" s="116" t="str">
        <f aca="false">IF(C1750&lt;&gt;"",C1750,"")</f>
        <v/>
      </c>
      <c r="D1851" s="116" t="str">
        <f aca="false">IF(D1750&lt;&gt;"",D1750,"")</f>
        <v/>
      </c>
      <c r="E1851" s="116" t="str">
        <f aca="false">IF(E1750&lt;&gt;"",E1750,"")</f>
        <v/>
      </c>
      <c r="F1851" s="116" t="n">
        <v>19</v>
      </c>
      <c r="G1851" s="168" t="n">
        <f aca="false">G1750</f>
        <v>1</v>
      </c>
      <c r="H1851" s="49" t="n">
        <f aca="false">IF($G1851&lt;&gt;"",G1851,"")</f>
        <v>1</v>
      </c>
      <c r="I1851" s="169"/>
      <c r="J1851" s="170"/>
      <c r="K1851" s="171" t="str">
        <f aca="false">IF($B1851&lt;&gt;"",IF(I1851,(INDEX(P$1829:Q$1832,MATCH(H1851,P$1829:P$1832),2)/I1851)*1000,0),"")</f>
        <v/>
      </c>
      <c r="L1851" s="171" t="str">
        <f aca="false">IF(Q$11&lt;&gt;"",IF($B1851&lt;&gt;"",K1851-J1851,""),"")</f>
        <v/>
      </c>
      <c r="M1851" s="172" t="str">
        <f aca="false">IF(B1851&lt;&gt;"",RANK(L1851,L$1829:L$1928),"")</f>
        <v/>
      </c>
      <c r="N1851" s="172" t="str">
        <f aca="false">IF(B1851&lt;&gt;"",'Classement Général'!BS33,"")</f>
        <v/>
      </c>
      <c r="O1851" s="172" t="str">
        <f aca="false">IF(B134&lt;&gt;"",'Calculs (M1..M20)'!A36,"")</f>
        <v/>
      </c>
      <c r="P1851" s="0"/>
      <c r="Q1851" s="0"/>
      <c r="R1851" s="0"/>
      <c r="S1851" s="0"/>
      <c r="T1851" s="0"/>
      <c r="U1851" s="0"/>
      <c r="V1851" s="0"/>
      <c r="AH1851" s="49" t="n">
        <f aca="false">IF($G1851&lt;&gt;"",AG1851,"")</f>
        <v>0</v>
      </c>
      <c r="AI1851" s="169"/>
      <c r="AJ1851" s="170"/>
    </row>
    <row r="1852" customFormat="false" ht="13" hidden="true" customHeight="false" outlineLevel="0" collapsed="false">
      <c r="A1852" s="0"/>
      <c r="B1852" s="167" t="str">
        <f aca="false">IF(B1751&lt;&gt;"",B1751,"")</f>
        <v/>
      </c>
      <c r="C1852" s="116" t="str">
        <f aca="false">IF(C1751&lt;&gt;"",C1751,"")</f>
        <v/>
      </c>
      <c r="D1852" s="116" t="str">
        <f aca="false">IF(D1751&lt;&gt;"",D1751,"")</f>
        <v/>
      </c>
      <c r="E1852" s="116" t="str">
        <f aca="false">IF(E1751&lt;&gt;"",E1751,"")</f>
        <v/>
      </c>
      <c r="F1852" s="116" t="n">
        <v>19</v>
      </c>
      <c r="G1852" s="168" t="n">
        <f aca="false">G1751</f>
        <v>1</v>
      </c>
      <c r="H1852" s="49" t="n">
        <f aca="false">IF($G1852&lt;&gt;"",G1852,"")</f>
        <v>1</v>
      </c>
      <c r="I1852" s="169"/>
      <c r="J1852" s="170"/>
      <c r="K1852" s="171" t="str">
        <f aca="false">IF($B1852&lt;&gt;"",IF(I1852,(INDEX(P$1829:Q$1832,MATCH(H1852,P$1829:P$1832),2)/I1852)*1000,0),"")</f>
        <v/>
      </c>
      <c r="L1852" s="171" t="str">
        <f aca="false">IF(Q$11&lt;&gt;"",IF($B1852&lt;&gt;"",K1852-J1852,""),"")</f>
        <v/>
      </c>
      <c r="M1852" s="172" t="str">
        <f aca="false">IF(B1852&lt;&gt;"",RANK(L1852,L$1829:L$1928),"")</f>
        <v/>
      </c>
      <c r="N1852" s="172" t="str">
        <f aca="false">IF(B1852&lt;&gt;"",'Classement Général'!BS34,"")</f>
        <v/>
      </c>
      <c r="O1852" s="172" t="str">
        <f aca="false">IF(B135&lt;&gt;"",'Calculs (M1..M20)'!A37,"")</f>
        <v/>
      </c>
      <c r="P1852" s="0"/>
      <c r="Q1852" s="0"/>
      <c r="R1852" s="0"/>
      <c r="S1852" s="0"/>
      <c r="T1852" s="0"/>
      <c r="U1852" s="0"/>
      <c r="V1852" s="0"/>
      <c r="AH1852" s="49" t="n">
        <f aca="false">IF($G1852&lt;&gt;"",AG1852,"")</f>
        <v>0</v>
      </c>
      <c r="AI1852" s="169"/>
      <c r="AJ1852" s="170"/>
    </row>
    <row r="1853" customFormat="false" ht="13" hidden="true" customHeight="false" outlineLevel="0" collapsed="false">
      <c r="A1853" s="0"/>
      <c r="B1853" s="167" t="str">
        <f aca="false">IF(B1752&lt;&gt;"",B1752,"")</f>
        <v/>
      </c>
      <c r="C1853" s="116" t="str">
        <f aca="false">IF(C1752&lt;&gt;"",C1752,"")</f>
        <v/>
      </c>
      <c r="D1853" s="116" t="str">
        <f aca="false">IF(D1752&lt;&gt;"",D1752,"")</f>
        <v/>
      </c>
      <c r="E1853" s="116" t="str">
        <f aca="false">IF(E1752&lt;&gt;"",E1752,"")</f>
        <v/>
      </c>
      <c r="F1853" s="116" t="n">
        <v>19</v>
      </c>
      <c r="G1853" s="168" t="n">
        <f aca="false">G1752</f>
        <v>1</v>
      </c>
      <c r="H1853" s="49" t="n">
        <f aca="false">IF($G1853&lt;&gt;"",G1853,"")</f>
        <v>1</v>
      </c>
      <c r="I1853" s="169"/>
      <c r="J1853" s="170"/>
      <c r="K1853" s="171" t="str">
        <f aca="false">IF($B1853&lt;&gt;"",IF(I1853,(INDEX(P$1829:Q$1832,MATCH(H1853,P$1829:P$1832),2)/I1853)*1000,0),"")</f>
        <v/>
      </c>
      <c r="L1853" s="171" t="str">
        <f aca="false">IF(Q$11&lt;&gt;"",IF($B1853&lt;&gt;"",K1853-J1853,""),"")</f>
        <v/>
      </c>
      <c r="M1853" s="172" t="str">
        <f aca="false">IF(B1853&lt;&gt;"",RANK(L1853,L$1829:L$1928),"")</f>
        <v/>
      </c>
      <c r="N1853" s="172" t="str">
        <f aca="false">IF(B1853&lt;&gt;"",'Classement Général'!BS35,"")</f>
        <v/>
      </c>
      <c r="O1853" s="172" t="str">
        <f aca="false">IF(B136&lt;&gt;"",'Calculs (M1..M20)'!A38,"")</f>
        <v/>
      </c>
      <c r="P1853" s="0"/>
      <c r="Q1853" s="0"/>
      <c r="R1853" s="0"/>
      <c r="S1853" s="0"/>
      <c r="T1853" s="0"/>
      <c r="U1853" s="0"/>
      <c r="V1853" s="0"/>
      <c r="AH1853" s="49" t="n">
        <f aca="false">IF($G1853&lt;&gt;"",AG1853,"")</f>
        <v>0</v>
      </c>
      <c r="AI1853" s="169"/>
      <c r="AJ1853" s="170"/>
    </row>
    <row r="1854" customFormat="false" ht="13" hidden="true" customHeight="false" outlineLevel="0" collapsed="false">
      <c r="A1854" s="0"/>
      <c r="B1854" s="167" t="str">
        <f aca="false">IF(B1753&lt;&gt;"",B1753,"")</f>
        <v/>
      </c>
      <c r="C1854" s="116" t="str">
        <f aca="false">IF(C1753&lt;&gt;"",C1753,"")</f>
        <v/>
      </c>
      <c r="D1854" s="116" t="str">
        <f aca="false">IF(D1753&lt;&gt;"",D1753,"")</f>
        <v/>
      </c>
      <c r="E1854" s="116" t="str">
        <f aca="false">IF(E1753&lt;&gt;"",E1753,"")</f>
        <v/>
      </c>
      <c r="F1854" s="116" t="n">
        <v>19</v>
      </c>
      <c r="G1854" s="168" t="n">
        <f aca="false">G1753</f>
        <v>1</v>
      </c>
      <c r="H1854" s="49" t="n">
        <f aca="false">IF($G1854&lt;&gt;"",G1854,"")</f>
        <v>1</v>
      </c>
      <c r="I1854" s="169"/>
      <c r="J1854" s="170"/>
      <c r="K1854" s="171" t="str">
        <f aca="false">IF($B1854&lt;&gt;"",IF(I1854,(INDEX(P$1829:Q$1832,MATCH(H1854,P$1829:P$1832),2)/I1854)*1000,0),"")</f>
        <v/>
      </c>
      <c r="L1854" s="171" t="str">
        <f aca="false">IF(Q$11&lt;&gt;"",IF($B1854&lt;&gt;"",K1854-J1854,""),"")</f>
        <v/>
      </c>
      <c r="M1854" s="172" t="str">
        <f aca="false">IF(B1854&lt;&gt;"",RANK(L1854,L$1829:L$1928),"")</f>
        <v/>
      </c>
      <c r="N1854" s="172" t="str">
        <f aca="false">IF(B1854&lt;&gt;"",'Classement Général'!BS36,"")</f>
        <v/>
      </c>
      <c r="O1854" s="172" t="str">
        <f aca="false">IF(B137&lt;&gt;"",'Calculs (M1..M20)'!A39,"")</f>
        <v/>
      </c>
      <c r="P1854" s="0"/>
      <c r="Q1854" s="0"/>
      <c r="R1854" s="0"/>
      <c r="S1854" s="0"/>
      <c r="T1854" s="0"/>
      <c r="U1854" s="0"/>
      <c r="V1854" s="0"/>
      <c r="AH1854" s="49" t="n">
        <f aca="false">IF($G1854&lt;&gt;"",AG1854,"")</f>
        <v>0</v>
      </c>
      <c r="AI1854" s="169"/>
      <c r="AJ1854" s="170"/>
    </row>
    <row r="1855" customFormat="false" ht="13" hidden="true" customHeight="false" outlineLevel="0" collapsed="false">
      <c r="A1855" s="0"/>
      <c r="B1855" s="167" t="str">
        <f aca="false">IF(B1754&lt;&gt;"",B1754,"")</f>
        <v/>
      </c>
      <c r="C1855" s="116" t="str">
        <f aca="false">IF(C1754&lt;&gt;"",C1754,"")</f>
        <v/>
      </c>
      <c r="D1855" s="116" t="str">
        <f aca="false">IF(D1754&lt;&gt;"",D1754,"")</f>
        <v/>
      </c>
      <c r="E1855" s="116" t="str">
        <f aca="false">IF(E1754&lt;&gt;"",E1754,"")</f>
        <v/>
      </c>
      <c r="F1855" s="116" t="n">
        <v>19</v>
      </c>
      <c r="G1855" s="168" t="n">
        <f aca="false">G1754</f>
        <v>1</v>
      </c>
      <c r="H1855" s="49" t="n">
        <f aca="false">IF($G1855&lt;&gt;"",G1855,"")</f>
        <v>1</v>
      </c>
      <c r="I1855" s="169"/>
      <c r="J1855" s="170"/>
      <c r="K1855" s="171" t="str">
        <f aca="false">IF($B1855&lt;&gt;"",IF(I1855,(INDEX(P$1829:Q$1832,MATCH(H1855,P$1829:P$1832),2)/I1855)*1000,0),"")</f>
        <v/>
      </c>
      <c r="L1855" s="171" t="str">
        <f aca="false">IF(Q$11&lt;&gt;"",IF($B1855&lt;&gt;"",K1855-J1855,""),"")</f>
        <v/>
      </c>
      <c r="M1855" s="172" t="str">
        <f aca="false">IF(B1855&lt;&gt;"",RANK(L1855,L$1829:L$1928),"")</f>
        <v/>
      </c>
      <c r="N1855" s="172" t="str">
        <f aca="false">IF(B1855&lt;&gt;"",'Classement Général'!BS37,"")</f>
        <v/>
      </c>
      <c r="O1855" s="172" t="str">
        <f aca="false">IF(B138&lt;&gt;"",'Calculs (M1..M20)'!A40,"")</f>
        <v/>
      </c>
      <c r="P1855" s="0"/>
      <c r="Q1855" s="0"/>
      <c r="R1855" s="0"/>
      <c r="S1855" s="0"/>
      <c r="T1855" s="0"/>
      <c r="U1855" s="0"/>
      <c r="V1855" s="0"/>
      <c r="AH1855" s="49" t="n">
        <f aca="false">IF($G1855&lt;&gt;"",AG1855,"")</f>
        <v>0</v>
      </c>
      <c r="AI1855" s="169"/>
      <c r="AJ1855" s="170"/>
    </row>
    <row r="1856" customFormat="false" ht="13" hidden="true" customHeight="false" outlineLevel="0" collapsed="false">
      <c r="A1856" s="0"/>
      <c r="B1856" s="167" t="str">
        <f aca="false">IF(B1755&lt;&gt;"",B1755,"")</f>
        <v/>
      </c>
      <c r="C1856" s="116" t="str">
        <f aca="false">IF(C1755&lt;&gt;"",C1755,"")</f>
        <v/>
      </c>
      <c r="D1856" s="116" t="str">
        <f aca="false">IF(D1755&lt;&gt;"",D1755,"")</f>
        <v/>
      </c>
      <c r="E1856" s="116" t="str">
        <f aca="false">IF(E1755&lt;&gt;"",E1755,"")</f>
        <v/>
      </c>
      <c r="F1856" s="116" t="n">
        <v>19</v>
      </c>
      <c r="G1856" s="168" t="n">
        <f aca="false">G1755</f>
        <v>1</v>
      </c>
      <c r="H1856" s="49" t="n">
        <f aca="false">IF($G1856&lt;&gt;"",G1856,"")</f>
        <v>1</v>
      </c>
      <c r="I1856" s="169"/>
      <c r="J1856" s="170"/>
      <c r="K1856" s="171" t="str">
        <f aca="false">IF($B1856&lt;&gt;"",IF(I1856,(INDEX(P$1829:Q$1832,MATCH(H1856,P$1829:P$1832),2)/I1856)*1000,0),"")</f>
        <v/>
      </c>
      <c r="L1856" s="171" t="str">
        <f aca="false">IF(Q$11&lt;&gt;"",IF($B1856&lt;&gt;"",K1856-J1856,""),"")</f>
        <v/>
      </c>
      <c r="M1856" s="172" t="str">
        <f aca="false">IF(B1856&lt;&gt;"",RANK(L1856,L$1829:L$1928),"")</f>
        <v/>
      </c>
      <c r="N1856" s="172" t="str">
        <f aca="false">IF(B1856&lt;&gt;"",'Classement Général'!BS38,"")</f>
        <v/>
      </c>
      <c r="O1856" s="172" t="str">
        <f aca="false">IF(B139&lt;&gt;"",'Calculs (M1..M20)'!A41,"")</f>
        <v/>
      </c>
      <c r="P1856" s="0"/>
      <c r="Q1856" s="0"/>
      <c r="R1856" s="0"/>
      <c r="S1856" s="0"/>
      <c r="T1856" s="0"/>
      <c r="U1856" s="0"/>
      <c r="V1856" s="0"/>
      <c r="AH1856" s="49" t="n">
        <f aca="false">IF($G1856&lt;&gt;"",AG1856,"")</f>
        <v>0</v>
      </c>
      <c r="AI1856" s="169"/>
      <c r="AJ1856" s="170"/>
    </row>
    <row r="1857" customFormat="false" ht="13" hidden="true" customHeight="false" outlineLevel="0" collapsed="false">
      <c r="A1857" s="0"/>
      <c r="B1857" s="167" t="str">
        <f aca="false">IF(B1756&lt;&gt;"",B1756,"")</f>
        <v/>
      </c>
      <c r="C1857" s="116" t="str">
        <f aca="false">IF(C1756&lt;&gt;"",C1756,"")</f>
        <v/>
      </c>
      <c r="D1857" s="116" t="str">
        <f aca="false">IF(D1756&lt;&gt;"",D1756,"")</f>
        <v/>
      </c>
      <c r="E1857" s="116" t="str">
        <f aca="false">IF(E1756&lt;&gt;"",E1756,"")</f>
        <v/>
      </c>
      <c r="F1857" s="116" t="n">
        <v>19</v>
      </c>
      <c r="G1857" s="168" t="n">
        <f aca="false">G1756</f>
        <v>1</v>
      </c>
      <c r="H1857" s="49" t="n">
        <f aca="false">IF($G1857&lt;&gt;"",G1857,"")</f>
        <v>1</v>
      </c>
      <c r="I1857" s="169"/>
      <c r="J1857" s="170"/>
      <c r="K1857" s="171" t="str">
        <f aca="false">IF($B1857&lt;&gt;"",IF(I1857,(INDEX(P$1829:Q$1832,MATCH(H1857,P$1829:P$1832),2)/I1857)*1000,0),"")</f>
        <v/>
      </c>
      <c r="L1857" s="171" t="str">
        <f aca="false">IF(Q$11&lt;&gt;"",IF($B1857&lt;&gt;"",K1857-J1857,""),"")</f>
        <v/>
      </c>
      <c r="M1857" s="172" t="str">
        <f aca="false">IF(B1857&lt;&gt;"",RANK(L1857,L$1829:L$1928),"")</f>
        <v/>
      </c>
      <c r="N1857" s="172" t="str">
        <f aca="false">IF(B1857&lt;&gt;"",'Classement Général'!BS39,"")</f>
        <v/>
      </c>
      <c r="O1857" s="172" t="str">
        <f aca="false">IF(B140&lt;&gt;"",'Calculs (M1..M20)'!A42,"")</f>
        <v/>
      </c>
      <c r="P1857" s="0"/>
      <c r="Q1857" s="0"/>
      <c r="R1857" s="0"/>
      <c r="S1857" s="0"/>
      <c r="T1857" s="0"/>
      <c r="U1857" s="0"/>
      <c r="V1857" s="0"/>
      <c r="AH1857" s="49" t="n">
        <f aca="false">IF($G1857&lt;&gt;"",AG1857,"")</f>
        <v>0</v>
      </c>
      <c r="AI1857" s="169"/>
      <c r="AJ1857" s="170"/>
    </row>
    <row r="1858" customFormat="false" ht="13" hidden="true" customHeight="false" outlineLevel="0" collapsed="false">
      <c r="A1858" s="0"/>
      <c r="B1858" s="167" t="str">
        <f aca="false">IF(B1757&lt;&gt;"",B1757,"")</f>
        <v/>
      </c>
      <c r="C1858" s="116" t="str">
        <f aca="false">IF(C1757&lt;&gt;"",C1757,"")</f>
        <v/>
      </c>
      <c r="D1858" s="116" t="str">
        <f aca="false">IF(D1757&lt;&gt;"",D1757,"")</f>
        <v/>
      </c>
      <c r="E1858" s="116" t="str">
        <f aca="false">IF(E1757&lt;&gt;"",E1757,"")</f>
        <v/>
      </c>
      <c r="F1858" s="116" t="n">
        <v>19</v>
      </c>
      <c r="G1858" s="168" t="n">
        <f aca="false">G1757</f>
        <v>1</v>
      </c>
      <c r="H1858" s="49" t="n">
        <f aca="false">IF($G1858&lt;&gt;"",G1858,"")</f>
        <v>1</v>
      </c>
      <c r="I1858" s="169"/>
      <c r="J1858" s="170"/>
      <c r="K1858" s="171" t="str">
        <f aca="false">IF($B1858&lt;&gt;"",IF(I1858,(INDEX(P$1829:Q$1832,MATCH(H1858,P$1829:P$1832),2)/I1858)*1000,0),"")</f>
        <v/>
      </c>
      <c r="L1858" s="171" t="str">
        <f aca="false">IF(Q$11&lt;&gt;"",IF($B1858&lt;&gt;"",K1858-J1858,""),"")</f>
        <v/>
      </c>
      <c r="M1858" s="172" t="str">
        <f aca="false">IF(B1858&lt;&gt;"",RANK(L1858,L$1829:L$1928),"")</f>
        <v/>
      </c>
      <c r="N1858" s="172" t="str">
        <f aca="false">IF(B1858&lt;&gt;"",'Classement Général'!BS40,"")</f>
        <v/>
      </c>
      <c r="O1858" s="172" t="str">
        <f aca="false">IF(B141&lt;&gt;"",'Calculs (M1..M20)'!A43,"")</f>
        <v/>
      </c>
      <c r="P1858" s="0"/>
      <c r="Q1858" s="0"/>
      <c r="R1858" s="0"/>
      <c r="S1858" s="0"/>
      <c r="T1858" s="0"/>
      <c r="U1858" s="0"/>
      <c r="V1858" s="0"/>
      <c r="AH1858" s="49" t="n">
        <f aca="false">IF($G1858&lt;&gt;"",AG1858,"")</f>
        <v>0</v>
      </c>
      <c r="AI1858" s="169"/>
      <c r="AJ1858" s="170"/>
    </row>
    <row r="1859" customFormat="false" ht="13" hidden="true" customHeight="false" outlineLevel="0" collapsed="false">
      <c r="A1859" s="0"/>
      <c r="B1859" s="167" t="str">
        <f aca="false">IF(B1758&lt;&gt;"",B1758,"")</f>
        <v/>
      </c>
      <c r="C1859" s="116" t="str">
        <f aca="false">IF(C1758&lt;&gt;"",C1758,"")</f>
        <v/>
      </c>
      <c r="D1859" s="116" t="str">
        <f aca="false">IF(D1758&lt;&gt;"",D1758,"")</f>
        <v/>
      </c>
      <c r="E1859" s="116" t="str">
        <f aca="false">IF(E1758&lt;&gt;"",E1758,"")</f>
        <v/>
      </c>
      <c r="F1859" s="116" t="n">
        <v>19</v>
      </c>
      <c r="G1859" s="168" t="n">
        <f aca="false">G1758</f>
        <v>1</v>
      </c>
      <c r="H1859" s="49" t="n">
        <f aca="false">IF($G1859&lt;&gt;"",G1859,"")</f>
        <v>1</v>
      </c>
      <c r="I1859" s="169"/>
      <c r="J1859" s="170"/>
      <c r="K1859" s="171" t="str">
        <f aca="false">IF($B1859&lt;&gt;"",IF(I1859,(INDEX(P$1829:Q$1832,MATCH(H1859,P$1829:P$1832),2)/I1859)*1000,0),"")</f>
        <v/>
      </c>
      <c r="L1859" s="171" t="str">
        <f aca="false">IF(Q$11&lt;&gt;"",IF($B1859&lt;&gt;"",K1859-J1859,""),"")</f>
        <v/>
      </c>
      <c r="M1859" s="172" t="str">
        <f aca="false">IF(B1859&lt;&gt;"",RANK(L1859,L$1829:L$1928),"")</f>
        <v/>
      </c>
      <c r="N1859" s="172" t="str">
        <f aca="false">IF(B1859&lt;&gt;"",'Classement Général'!BS41,"")</f>
        <v/>
      </c>
      <c r="O1859" s="172" t="str">
        <f aca="false">IF(B142&lt;&gt;"",'Calculs (M1..M20)'!A44,"")</f>
        <v/>
      </c>
      <c r="P1859" s="0"/>
      <c r="Q1859" s="0"/>
      <c r="R1859" s="0"/>
      <c r="S1859" s="0"/>
      <c r="T1859" s="0"/>
      <c r="U1859" s="0"/>
      <c r="V1859" s="0"/>
      <c r="AH1859" s="49" t="n">
        <f aca="false">IF($G1859&lt;&gt;"",AG1859,"")</f>
        <v>0</v>
      </c>
      <c r="AI1859" s="169"/>
      <c r="AJ1859" s="170"/>
    </row>
    <row r="1860" customFormat="false" ht="13" hidden="true" customHeight="false" outlineLevel="0" collapsed="false">
      <c r="A1860" s="0"/>
      <c r="B1860" s="167" t="str">
        <f aca="false">IF(B1759&lt;&gt;"",B1759,"")</f>
        <v/>
      </c>
      <c r="C1860" s="116" t="str">
        <f aca="false">IF(C1759&lt;&gt;"",C1759,"")</f>
        <v/>
      </c>
      <c r="D1860" s="116" t="str">
        <f aca="false">IF(D1759&lt;&gt;"",D1759,"")</f>
        <v/>
      </c>
      <c r="E1860" s="116" t="str">
        <f aca="false">IF(E1759&lt;&gt;"",E1759,"")</f>
        <v/>
      </c>
      <c r="F1860" s="116" t="n">
        <v>19</v>
      </c>
      <c r="G1860" s="168" t="n">
        <f aca="false">G1759</f>
        <v>1</v>
      </c>
      <c r="H1860" s="49" t="n">
        <f aca="false">IF($G1860&lt;&gt;"",G1860,"")</f>
        <v>1</v>
      </c>
      <c r="I1860" s="169"/>
      <c r="J1860" s="170"/>
      <c r="K1860" s="171" t="str">
        <f aca="false">IF($B1860&lt;&gt;"",IF(I1860,(INDEX(P$1829:Q$1832,MATCH(H1860,P$1829:P$1832),2)/I1860)*1000,0),"")</f>
        <v/>
      </c>
      <c r="L1860" s="171" t="str">
        <f aca="false">IF(Q$11&lt;&gt;"",IF($B1860&lt;&gt;"",K1860-J1860,""),"")</f>
        <v/>
      </c>
      <c r="M1860" s="172" t="str">
        <f aca="false">IF(B1860&lt;&gt;"",RANK(L1860,L$1829:L$1928),"")</f>
        <v/>
      </c>
      <c r="N1860" s="172" t="str">
        <f aca="false">IF(B1860&lt;&gt;"",'Classement Général'!BS42,"")</f>
        <v/>
      </c>
      <c r="O1860" s="172" t="str">
        <f aca="false">IF(B143&lt;&gt;"",'Calculs (M1..M20)'!A45,"")</f>
        <v/>
      </c>
      <c r="P1860" s="0"/>
      <c r="Q1860" s="0"/>
      <c r="R1860" s="0"/>
      <c r="S1860" s="0"/>
      <c r="T1860" s="0"/>
      <c r="U1860" s="0"/>
      <c r="V1860" s="0"/>
      <c r="AH1860" s="49" t="n">
        <f aca="false">IF($G1860&lt;&gt;"",AG1860,"")</f>
        <v>0</v>
      </c>
      <c r="AI1860" s="169"/>
      <c r="AJ1860" s="170"/>
    </row>
    <row r="1861" customFormat="false" ht="13" hidden="true" customHeight="false" outlineLevel="0" collapsed="false">
      <c r="A1861" s="0"/>
      <c r="B1861" s="167" t="str">
        <f aca="false">IF(B1760&lt;&gt;"",B1760,"")</f>
        <v/>
      </c>
      <c r="C1861" s="116" t="str">
        <f aca="false">IF(C1760&lt;&gt;"",C1760,"")</f>
        <v/>
      </c>
      <c r="D1861" s="116" t="str">
        <f aca="false">IF(D1760&lt;&gt;"",D1760,"")</f>
        <v/>
      </c>
      <c r="E1861" s="116" t="str">
        <f aca="false">IF(E1760&lt;&gt;"",E1760,"")</f>
        <v/>
      </c>
      <c r="F1861" s="116" t="n">
        <v>19</v>
      </c>
      <c r="G1861" s="168" t="n">
        <f aca="false">G1760</f>
        <v>1</v>
      </c>
      <c r="H1861" s="49" t="n">
        <f aca="false">IF($G1861&lt;&gt;"",G1861,"")</f>
        <v>1</v>
      </c>
      <c r="I1861" s="169"/>
      <c r="J1861" s="170"/>
      <c r="K1861" s="171" t="str">
        <f aca="false">IF($B1861&lt;&gt;"",IF(I1861,(INDEX(P$1829:Q$1832,MATCH(H1861,P$1829:P$1832),2)/I1861)*1000,0),"")</f>
        <v/>
      </c>
      <c r="L1861" s="171" t="str">
        <f aca="false">IF(Q$11&lt;&gt;"",IF($B1861&lt;&gt;"",K1861-J1861,""),"")</f>
        <v/>
      </c>
      <c r="M1861" s="172" t="str">
        <f aca="false">IF(B1861&lt;&gt;"",RANK(L1861,L$1829:L$1928),"")</f>
        <v/>
      </c>
      <c r="N1861" s="172" t="str">
        <f aca="false">IF(B1861&lt;&gt;"",'Classement Général'!BS43,"")</f>
        <v/>
      </c>
      <c r="O1861" s="172" t="str">
        <f aca="false">IF(B144&lt;&gt;"",'Calculs (M1..M20)'!A46,"")</f>
        <v/>
      </c>
      <c r="P1861" s="0"/>
      <c r="Q1861" s="0"/>
      <c r="R1861" s="0"/>
      <c r="S1861" s="0"/>
      <c r="T1861" s="0"/>
      <c r="U1861" s="0"/>
      <c r="V1861" s="0"/>
      <c r="AH1861" s="49" t="n">
        <f aca="false">IF($G1861&lt;&gt;"",AG1861,"")</f>
        <v>0</v>
      </c>
      <c r="AI1861" s="169"/>
      <c r="AJ1861" s="170"/>
    </row>
    <row r="1862" customFormat="false" ht="13" hidden="true" customHeight="false" outlineLevel="0" collapsed="false">
      <c r="A1862" s="0"/>
      <c r="B1862" s="167" t="str">
        <f aca="false">IF(B1761&lt;&gt;"",B1761,"")</f>
        <v/>
      </c>
      <c r="C1862" s="116" t="str">
        <f aca="false">IF(C1761&lt;&gt;"",C1761,"")</f>
        <v/>
      </c>
      <c r="D1862" s="116" t="str">
        <f aca="false">IF(D1761&lt;&gt;"",D1761,"")</f>
        <v/>
      </c>
      <c r="E1862" s="116" t="str">
        <f aca="false">IF(E1761&lt;&gt;"",E1761,"")</f>
        <v/>
      </c>
      <c r="F1862" s="116" t="n">
        <v>19</v>
      </c>
      <c r="G1862" s="168" t="n">
        <f aca="false">G1761</f>
        <v>1</v>
      </c>
      <c r="H1862" s="49" t="n">
        <f aca="false">IF($G1862&lt;&gt;"",G1862,"")</f>
        <v>1</v>
      </c>
      <c r="I1862" s="169"/>
      <c r="J1862" s="170"/>
      <c r="K1862" s="171" t="str">
        <f aca="false">IF($B1862&lt;&gt;"",IF(I1862,(INDEX(P$1829:Q$1832,MATCH(H1862,P$1829:P$1832),2)/I1862)*1000,0),"")</f>
        <v/>
      </c>
      <c r="L1862" s="171" t="str">
        <f aca="false">IF(Q$11&lt;&gt;"",IF($B1862&lt;&gt;"",K1862-J1862,""),"")</f>
        <v/>
      </c>
      <c r="M1862" s="172" t="str">
        <f aca="false">IF(B1862&lt;&gt;"",RANK(L1862,L$1829:L$1928),"")</f>
        <v/>
      </c>
      <c r="N1862" s="172" t="str">
        <f aca="false">IF(B1862&lt;&gt;"",'Classement Général'!BS44,"")</f>
        <v/>
      </c>
      <c r="O1862" s="172" t="str">
        <f aca="false">IF(B145&lt;&gt;"",'Calculs (M1..M20)'!A47,"")</f>
        <v/>
      </c>
      <c r="P1862" s="0"/>
      <c r="Q1862" s="0"/>
      <c r="R1862" s="0"/>
      <c r="S1862" s="0"/>
      <c r="T1862" s="0"/>
      <c r="U1862" s="0"/>
      <c r="V1862" s="0"/>
      <c r="AH1862" s="49" t="n">
        <f aca="false">IF($G1862&lt;&gt;"",AG1862,"")</f>
        <v>0</v>
      </c>
      <c r="AI1862" s="169"/>
      <c r="AJ1862" s="170"/>
    </row>
    <row r="1863" customFormat="false" ht="13" hidden="true" customHeight="false" outlineLevel="0" collapsed="false">
      <c r="A1863" s="0"/>
      <c r="B1863" s="167" t="str">
        <f aca="false">IF(B1762&lt;&gt;"",B1762,"")</f>
        <v/>
      </c>
      <c r="C1863" s="116" t="str">
        <f aca="false">IF(C1762&lt;&gt;"",C1762,"")</f>
        <v/>
      </c>
      <c r="D1863" s="116" t="str">
        <f aca="false">IF(D1762&lt;&gt;"",D1762,"")</f>
        <v/>
      </c>
      <c r="E1863" s="116" t="str">
        <f aca="false">IF(E1762&lt;&gt;"",E1762,"")</f>
        <v/>
      </c>
      <c r="F1863" s="116" t="n">
        <v>19</v>
      </c>
      <c r="G1863" s="168" t="n">
        <f aca="false">G1762</f>
        <v>1</v>
      </c>
      <c r="H1863" s="49" t="n">
        <f aca="false">IF($G1863&lt;&gt;"",G1863,"")</f>
        <v>1</v>
      </c>
      <c r="I1863" s="169"/>
      <c r="J1863" s="170"/>
      <c r="K1863" s="171" t="str">
        <f aca="false">IF($B1863&lt;&gt;"",IF(I1863,(INDEX(P$1829:Q$1832,MATCH(H1863,P$1829:P$1832),2)/I1863)*1000,0),"")</f>
        <v/>
      </c>
      <c r="L1863" s="171" t="str">
        <f aca="false">IF(Q$11&lt;&gt;"",IF($B1863&lt;&gt;"",K1863-J1863,""),"")</f>
        <v/>
      </c>
      <c r="M1863" s="172" t="str">
        <f aca="false">IF(B1863&lt;&gt;"",RANK(L1863,L$1829:L$1928),"")</f>
        <v/>
      </c>
      <c r="N1863" s="172" t="str">
        <f aca="false">IF(B1863&lt;&gt;"",'Classement Général'!BS45,"")</f>
        <v/>
      </c>
      <c r="O1863" s="172" t="str">
        <f aca="false">IF(B146&lt;&gt;"",'Calculs (M1..M20)'!A48,"")</f>
        <v/>
      </c>
      <c r="P1863" s="0"/>
      <c r="Q1863" s="0"/>
      <c r="R1863" s="0"/>
      <c r="S1863" s="0"/>
      <c r="T1863" s="0"/>
      <c r="U1863" s="0"/>
      <c r="V1863" s="0"/>
      <c r="AH1863" s="49" t="n">
        <f aca="false">IF($G1863&lt;&gt;"",AG1863,"")</f>
        <v>0</v>
      </c>
      <c r="AI1863" s="169"/>
      <c r="AJ1863" s="170"/>
    </row>
    <row r="1864" customFormat="false" ht="13" hidden="true" customHeight="false" outlineLevel="0" collapsed="false">
      <c r="A1864" s="0"/>
      <c r="B1864" s="167" t="str">
        <f aca="false">IF(B1763&lt;&gt;"",B1763,"")</f>
        <v/>
      </c>
      <c r="C1864" s="116" t="str">
        <f aca="false">IF(C1763&lt;&gt;"",C1763,"")</f>
        <v/>
      </c>
      <c r="D1864" s="116" t="str">
        <f aca="false">IF(D1763&lt;&gt;"",D1763,"")</f>
        <v/>
      </c>
      <c r="E1864" s="116" t="str">
        <f aca="false">IF(E1763&lt;&gt;"",E1763,"")</f>
        <v/>
      </c>
      <c r="F1864" s="116" t="n">
        <v>19</v>
      </c>
      <c r="G1864" s="168" t="n">
        <f aca="false">G1763</f>
        <v>1</v>
      </c>
      <c r="H1864" s="49" t="n">
        <f aca="false">IF($G1864&lt;&gt;"",G1864,"")</f>
        <v>1</v>
      </c>
      <c r="I1864" s="169"/>
      <c r="J1864" s="170"/>
      <c r="K1864" s="171" t="str">
        <f aca="false">IF($B1864&lt;&gt;"",IF(I1864,(INDEX(P$1829:Q$1832,MATCH(H1864,P$1829:P$1832),2)/I1864)*1000,0),"")</f>
        <v/>
      </c>
      <c r="L1864" s="171" t="str">
        <f aca="false">IF(Q$11&lt;&gt;"",IF($B1864&lt;&gt;"",K1864-J1864,""),"")</f>
        <v/>
      </c>
      <c r="M1864" s="172" t="str">
        <f aca="false">IF(B1864&lt;&gt;"",RANK(L1864,L$1829:L$1928),"")</f>
        <v/>
      </c>
      <c r="N1864" s="172" t="str">
        <f aca="false">IF(B1864&lt;&gt;"",'Classement Général'!BS46,"")</f>
        <v/>
      </c>
      <c r="O1864" s="172" t="str">
        <f aca="false">IF(B147&lt;&gt;"",'Calculs (M1..M20)'!A49,"")</f>
        <v/>
      </c>
      <c r="P1864" s="0"/>
      <c r="Q1864" s="0"/>
      <c r="R1864" s="0"/>
      <c r="S1864" s="0"/>
      <c r="T1864" s="0"/>
      <c r="U1864" s="0"/>
      <c r="V1864" s="0"/>
      <c r="AH1864" s="49" t="n">
        <f aca="false">IF($G1864&lt;&gt;"",AG1864,"")</f>
        <v>0</v>
      </c>
      <c r="AI1864" s="169"/>
      <c r="AJ1864" s="170"/>
    </row>
    <row r="1865" customFormat="false" ht="13" hidden="true" customHeight="false" outlineLevel="0" collapsed="false">
      <c r="A1865" s="0"/>
      <c r="B1865" s="167" t="str">
        <f aca="false">IF(B1764&lt;&gt;"",B1764,"")</f>
        <v/>
      </c>
      <c r="C1865" s="116" t="str">
        <f aca="false">IF(C1764&lt;&gt;"",C1764,"")</f>
        <v/>
      </c>
      <c r="D1865" s="116" t="str">
        <f aca="false">IF(D1764&lt;&gt;"",D1764,"")</f>
        <v/>
      </c>
      <c r="E1865" s="116" t="str">
        <f aca="false">IF(E1764&lt;&gt;"",E1764,"")</f>
        <v/>
      </c>
      <c r="F1865" s="116" t="n">
        <v>19</v>
      </c>
      <c r="G1865" s="168" t="n">
        <f aca="false">G1764</f>
        <v>1</v>
      </c>
      <c r="H1865" s="49" t="n">
        <f aca="false">IF($G1865&lt;&gt;"",G1865,"")</f>
        <v>1</v>
      </c>
      <c r="I1865" s="169"/>
      <c r="J1865" s="170"/>
      <c r="K1865" s="171" t="str">
        <f aca="false">IF($B1865&lt;&gt;"",IF(I1865,(INDEX(P$1829:Q$1832,MATCH(H1865,P$1829:P$1832),2)/I1865)*1000,0),"")</f>
        <v/>
      </c>
      <c r="L1865" s="171" t="str">
        <f aca="false">IF(Q$11&lt;&gt;"",IF($B1865&lt;&gt;"",K1865-J1865,""),"")</f>
        <v/>
      </c>
      <c r="M1865" s="172" t="str">
        <f aca="false">IF(B1865&lt;&gt;"",RANK(L1865,L$1829:L$1928),"")</f>
        <v/>
      </c>
      <c r="N1865" s="172" t="str">
        <f aca="false">IF(B1865&lt;&gt;"",'Classement Général'!BS47,"")</f>
        <v/>
      </c>
      <c r="O1865" s="172" t="str">
        <f aca="false">IF(B148&lt;&gt;"",'Calculs (M1..M20)'!A50,"")</f>
        <v/>
      </c>
      <c r="P1865" s="0"/>
      <c r="Q1865" s="0"/>
      <c r="R1865" s="0"/>
      <c r="S1865" s="0"/>
      <c r="T1865" s="0"/>
      <c r="U1865" s="0"/>
      <c r="V1865" s="0"/>
      <c r="AH1865" s="49" t="n">
        <f aca="false">IF($G1865&lt;&gt;"",AG1865,"")</f>
        <v>0</v>
      </c>
      <c r="AI1865" s="169"/>
      <c r="AJ1865" s="170"/>
    </row>
    <row r="1866" customFormat="false" ht="13" hidden="true" customHeight="false" outlineLevel="0" collapsed="false">
      <c r="A1866" s="0"/>
      <c r="B1866" s="167" t="str">
        <f aca="false">IF(B1765&lt;&gt;"",B1765,"")</f>
        <v/>
      </c>
      <c r="C1866" s="116" t="str">
        <f aca="false">IF(C1765&lt;&gt;"",C1765,"")</f>
        <v/>
      </c>
      <c r="D1866" s="116" t="str">
        <f aca="false">IF(D1765&lt;&gt;"",D1765,"")</f>
        <v/>
      </c>
      <c r="E1866" s="116" t="str">
        <f aca="false">IF(E1765&lt;&gt;"",E1765,"")</f>
        <v/>
      </c>
      <c r="F1866" s="116" t="n">
        <v>19</v>
      </c>
      <c r="G1866" s="168" t="n">
        <f aca="false">G1765</f>
        <v>1</v>
      </c>
      <c r="H1866" s="49" t="n">
        <f aca="false">IF($G1866&lt;&gt;"",G1866,"")</f>
        <v>1</v>
      </c>
      <c r="I1866" s="169"/>
      <c r="J1866" s="170"/>
      <c r="K1866" s="171" t="str">
        <f aca="false">IF($B1866&lt;&gt;"",IF(I1866,(INDEX(P$1829:Q$1832,MATCH(H1866,P$1829:P$1832),2)/I1866)*1000,0),"")</f>
        <v/>
      </c>
      <c r="L1866" s="171" t="str">
        <f aca="false">IF(Q$11&lt;&gt;"",IF($B1866&lt;&gt;"",K1866-J1866,""),"")</f>
        <v/>
      </c>
      <c r="M1866" s="172" t="str">
        <f aca="false">IF(B1866&lt;&gt;"",RANK(L1866,L$1829:L$1928),"")</f>
        <v/>
      </c>
      <c r="N1866" s="172" t="str">
        <f aca="false">IF(B1866&lt;&gt;"",'Classement Général'!BS48,"")</f>
        <v/>
      </c>
      <c r="O1866" s="172" t="str">
        <f aca="false">IF(B149&lt;&gt;"",'Calculs (M1..M20)'!A51,"")</f>
        <v/>
      </c>
      <c r="P1866" s="0"/>
      <c r="Q1866" s="0"/>
      <c r="R1866" s="0"/>
      <c r="S1866" s="0"/>
      <c r="T1866" s="0"/>
      <c r="U1866" s="0"/>
      <c r="V1866" s="0"/>
      <c r="AH1866" s="49" t="n">
        <f aca="false">IF($G1866&lt;&gt;"",AG1866,"")</f>
        <v>0</v>
      </c>
      <c r="AI1866" s="169"/>
      <c r="AJ1866" s="170"/>
    </row>
    <row r="1867" customFormat="false" ht="13" hidden="true" customHeight="false" outlineLevel="0" collapsed="false">
      <c r="A1867" s="0"/>
      <c r="B1867" s="167" t="str">
        <f aca="false">IF(B1766&lt;&gt;"",B1766,"")</f>
        <v/>
      </c>
      <c r="C1867" s="116" t="str">
        <f aca="false">IF(C1766&lt;&gt;"",C1766,"")</f>
        <v/>
      </c>
      <c r="D1867" s="116" t="str">
        <f aca="false">IF(D1766&lt;&gt;"",D1766,"")</f>
        <v/>
      </c>
      <c r="E1867" s="116" t="str">
        <f aca="false">IF(E1766&lt;&gt;"",E1766,"")</f>
        <v/>
      </c>
      <c r="F1867" s="116" t="n">
        <v>19</v>
      </c>
      <c r="G1867" s="168" t="n">
        <f aca="false">G1766</f>
        <v>1</v>
      </c>
      <c r="H1867" s="49" t="n">
        <f aca="false">IF($G1867&lt;&gt;"",G1867,"")</f>
        <v>1</v>
      </c>
      <c r="I1867" s="169"/>
      <c r="J1867" s="170"/>
      <c r="K1867" s="171" t="str">
        <f aca="false">IF($B1867&lt;&gt;"",IF(I1867,(INDEX(P$1829:Q$1832,MATCH(H1867,P$1829:P$1832),2)/I1867)*1000,0),"")</f>
        <v/>
      </c>
      <c r="L1867" s="171" t="str">
        <f aca="false">IF(Q$11&lt;&gt;"",IF($B1867&lt;&gt;"",K1867-J1867,""),"")</f>
        <v/>
      </c>
      <c r="M1867" s="172" t="str">
        <f aca="false">IF(B1867&lt;&gt;"",RANK(L1867,L$1829:L$1928),"")</f>
        <v/>
      </c>
      <c r="N1867" s="172" t="str">
        <f aca="false">IF(B1867&lt;&gt;"",'Classement Général'!BS49,"")</f>
        <v/>
      </c>
      <c r="O1867" s="172" t="str">
        <f aca="false">IF(B150&lt;&gt;"",'Calculs (M1..M20)'!A52,"")</f>
        <v/>
      </c>
      <c r="P1867" s="0"/>
      <c r="Q1867" s="0"/>
      <c r="R1867" s="0"/>
      <c r="S1867" s="0"/>
      <c r="T1867" s="0"/>
      <c r="U1867" s="0"/>
      <c r="V1867" s="0"/>
      <c r="AH1867" s="49" t="n">
        <f aca="false">IF($G1867&lt;&gt;"",AG1867,"")</f>
        <v>0</v>
      </c>
      <c r="AI1867" s="169"/>
      <c r="AJ1867" s="170"/>
    </row>
    <row r="1868" customFormat="false" ht="13" hidden="true" customHeight="false" outlineLevel="0" collapsed="false">
      <c r="A1868" s="0"/>
      <c r="B1868" s="167" t="str">
        <f aca="false">IF(B1767&lt;&gt;"",B1767,"")</f>
        <v/>
      </c>
      <c r="C1868" s="116" t="str">
        <f aca="false">IF(C1767&lt;&gt;"",C1767,"")</f>
        <v/>
      </c>
      <c r="D1868" s="116" t="str">
        <f aca="false">IF(D1767&lt;&gt;"",D1767,"")</f>
        <v/>
      </c>
      <c r="E1868" s="116" t="str">
        <f aca="false">IF(E1767&lt;&gt;"",E1767,"")</f>
        <v/>
      </c>
      <c r="F1868" s="116" t="n">
        <v>19</v>
      </c>
      <c r="G1868" s="168" t="n">
        <f aca="false">G1767</f>
        <v>1</v>
      </c>
      <c r="H1868" s="49" t="n">
        <f aca="false">IF($G1868&lt;&gt;"",G1868,"")</f>
        <v>1</v>
      </c>
      <c r="I1868" s="169"/>
      <c r="J1868" s="170"/>
      <c r="K1868" s="171" t="str">
        <f aca="false">IF($B1868&lt;&gt;"",IF(I1868,(INDEX(P$1829:Q$1832,MATCH(H1868,P$1829:P$1832),2)/I1868)*1000,0),"")</f>
        <v/>
      </c>
      <c r="L1868" s="171" t="str">
        <f aca="false">IF(Q$11&lt;&gt;"",IF($B1868&lt;&gt;"",K1868-J1868,""),"")</f>
        <v/>
      </c>
      <c r="M1868" s="172" t="str">
        <f aca="false">IF(B1868&lt;&gt;"",RANK(L1868,L$1829:L$1928),"")</f>
        <v/>
      </c>
      <c r="N1868" s="172" t="str">
        <f aca="false">IF(B1868&lt;&gt;"",'Classement Général'!BS50,"")</f>
        <v/>
      </c>
      <c r="O1868" s="172" t="str">
        <f aca="false">IF(B151&lt;&gt;"",'Calculs (M1..M20)'!A53,"")</f>
        <v/>
      </c>
      <c r="P1868" s="0"/>
      <c r="Q1868" s="0"/>
      <c r="R1868" s="0"/>
      <c r="S1868" s="0"/>
      <c r="T1868" s="0"/>
      <c r="U1868" s="0"/>
      <c r="V1868" s="0"/>
      <c r="AH1868" s="49" t="n">
        <f aca="false">IF($G1868&lt;&gt;"",AG1868,"")</f>
        <v>0</v>
      </c>
      <c r="AI1868" s="169"/>
      <c r="AJ1868" s="170"/>
    </row>
    <row r="1869" customFormat="false" ht="13" hidden="true" customHeight="false" outlineLevel="0" collapsed="false">
      <c r="A1869" s="0"/>
      <c r="B1869" s="167" t="str">
        <f aca="false">IF(B1768&lt;&gt;"",B1768,"")</f>
        <v/>
      </c>
      <c r="C1869" s="116" t="str">
        <f aca="false">IF(C1768&lt;&gt;"",C1768,"")</f>
        <v/>
      </c>
      <c r="D1869" s="116" t="str">
        <f aca="false">IF(D1768&lt;&gt;"",D1768,"")</f>
        <v/>
      </c>
      <c r="E1869" s="116" t="str">
        <f aca="false">IF(E1768&lt;&gt;"",E1768,"")</f>
        <v/>
      </c>
      <c r="F1869" s="116" t="n">
        <v>19</v>
      </c>
      <c r="G1869" s="168" t="n">
        <f aca="false">G1768</f>
        <v>1</v>
      </c>
      <c r="H1869" s="49" t="n">
        <f aca="false">IF($G1869&lt;&gt;"",G1869,"")</f>
        <v>1</v>
      </c>
      <c r="I1869" s="169"/>
      <c r="J1869" s="170"/>
      <c r="K1869" s="171" t="str">
        <f aca="false">IF($B1869&lt;&gt;"",IF(I1869,(INDEX(P$1829:Q$1832,MATCH(H1869,P$1829:P$1832),2)/I1869)*1000,0),"")</f>
        <v/>
      </c>
      <c r="L1869" s="171" t="str">
        <f aca="false">IF(Q$11&lt;&gt;"",IF($B1869&lt;&gt;"",K1869-J1869,""),"")</f>
        <v/>
      </c>
      <c r="M1869" s="172" t="str">
        <f aca="false">IF(B1869&lt;&gt;"",RANK(L1869,L$1829:L$1928),"")</f>
        <v/>
      </c>
      <c r="N1869" s="172" t="str">
        <f aca="false">IF(B1869&lt;&gt;"",'Classement Général'!BS51,"")</f>
        <v/>
      </c>
      <c r="O1869" s="172" t="str">
        <f aca="false">IF(B152&lt;&gt;"",'Calculs (M1..M20)'!A54,"")</f>
        <v/>
      </c>
      <c r="P1869" s="0"/>
      <c r="Q1869" s="0"/>
      <c r="R1869" s="0"/>
      <c r="S1869" s="0"/>
      <c r="T1869" s="0"/>
      <c r="U1869" s="0"/>
      <c r="V1869" s="0"/>
      <c r="AH1869" s="49" t="n">
        <f aca="false">IF($G1869&lt;&gt;"",AG1869,"")</f>
        <v>0</v>
      </c>
      <c r="AI1869" s="169"/>
      <c r="AJ1869" s="170"/>
    </row>
    <row r="1870" customFormat="false" ht="13" hidden="true" customHeight="false" outlineLevel="0" collapsed="false">
      <c r="A1870" s="0"/>
      <c r="B1870" s="167" t="str">
        <f aca="false">IF(B1769&lt;&gt;"",B1769,"")</f>
        <v/>
      </c>
      <c r="C1870" s="116" t="str">
        <f aca="false">IF(C1769&lt;&gt;"",C1769,"")</f>
        <v/>
      </c>
      <c r="D1870" s="116" t="str">
        <f aca="false">IF(D1769&lt;&gt;"",D1769,"")</f>
        <v/>
      </c>
      <c r="E1870" s="116" t="str">
        <f aca="false">IF(E1769&lt;&gt;"",E1769,"")</f>
        <v/>
      </c>
      <c r="F1870" s="116" t="n">
        <v>19</v>
      </c>
      <c r="G1870" s="168" t="n">
        <f aca="false">G1769</f>
        <v>1</v>
      </c>
      <c r="H1870" s="49" t="n">
        <f aca="false">IF($G1870&lt;&gt;"",G1870,"")</f>
        <v>1</v>
      </c>
      <c r="I1870" s="169"/>
      <c r="J1870" s="170"/>
      <c r="K1870" s="171" t="str">
        <f aca="false">IF($B1870&lt;&gt;"",IF(I1870,(INDEX(P$1829:Q$1832,MATCH(H1870,P$1829:P$1832),2)/I1870)*1000,0),"")</f>
        <v/>
      </c>
      <c r="L1870" s="171" t="str">
        <f aca="false">IF(Q$11&lt;&gt;"",IF($B1870&lt;&gt;"",K1870-J1870,""),"")</f>
        <v/>
      </c>
      <c r="M1870" s="172" t="str">
        <f aca="false">IF(B1870&lt;&gt;"",RANK(L1870,L$1829:L$1928),"")</f>
        <v/>
      </c>
      <c r="N1870" s="172" t="str">
        <f aca="false">IF(B1870&lt;&gt;"",'Classement Général'!BS52,"")</f>
        <v/>
      </c>
      <c r="O1870" s="172" t="str">
        <f aca="false">IF(B153&lt;&gt;"",'Calculs (M1..M20)'!A55,"")</f>
        <v/>
      </c>
      <c r="P1870" s="0"/>
      <c r="Q1870" s="0"/>
      <c r="R1870" s="0"/>
      <c r="S1870" s="0"/>
      <c r="T1870" s="0"/>
      <c r="U1870" s="0"/>
      <c r="V1870" s="0"/>
      <c r="AH1870" s="49" t="n">
        <f aca="false">IF($G1870&lt;&gt;"",AG1870,"")</f>
        <v>0</v>
      </c>
      <c r="AI1870" s="169"/>
      <c r="AJ1870" s="170"/>
    </row>
    <row r="1871" customFormat="false" ht="13" hidden="true" customHeight="false" outlineLevel="0" collapsed="false">
      <c r="A1871" s="0"/>
      <c r="B1871" s="167" t="str">
        <f aca="false">IF(B1770&lt;&gt;"",B1770,"")</f>
        <v/>
      </c>
      <c r="C1871" s="116" t="str">
        <f aca="false">IF(C1770&lt;&gt;"",C1770,"")</f>
        <v/>
      </c>
      <c r="D1871" s="116" t="str">
        <f aca="false">IF(D1770&lt;&gt;"",D1770,"")</f>
        <v/>
      </c>
      <c r="E1871" s="116" t="str">
        <f aca="false">IF(E1770&lt;&gt;"",E1770,"")</f>
        <v/>
      </c>
      <c r="F1871" s="116" t="n">
        <v>19</v>
      </c>
      <c r="G1871" s="168" t="n">
        <f aca="false">G1770</f>
        <v>1</v>
      </c>
      <c r="H1871" s="49" t="n">
        <f aca="false">IF($G1871&lt;&gt;"",G1871,"")</f>
        <v>1</v>
      </c>
      <c r="I1871" s="169"/>
      <c r="J1871" s="170"/>
      <c r="K1871" s="171" t="str">
        <f aca="false">IF($B1871&lt;&gt;"",IF(I1871,(INDEX(P$1829:Q$1832,MATCH(H1871,P$1829:P$1832),2)/I1871)*1000,0),"")</f>
        <v/>
      </c>
      <c r="L1871" s="171" t="str">
        <f aca="false">IF(Q$11&lt;&gt;"",IF($B1871&lt;&gt;"",K1871-J1871,""),"")</f>
        <v/>
      </c>
      <c r="M1871" s="172" t="str">
        <f aca="false">IF(B1871&lt;&gt;"",RANK(L1871,L$1829:L$1928),"")</f>
        <v/>
      </c>
      <c r="N1871" s="172" t="str">
        <f aca="false">IF(B1871&lt;&gt;"",'Classement Général'!BS53,"")</f>
        <v/>
      </c>
      <c r="O1871" s="172" t="str">
        <f aca="false">IF(B154&lt;&gt;"",'Calculs (M1..M20)'!A56,"")</f>
        <v/>
      </c>
      <c r="P1871" s="0"/>
      <c r="Q1871" s="0"/>
      <c r="R1871" s="0"/>
      <c r="S1871" s="0"/>
      <c r="T1871" s="0"/>
      <c r="U1871" s="0"/>
      <c r="V1871" s="0"/>
      <c r="AH1871" s="49" t="n">
        <f aca="false">IF($G1871&lt;&gt;"",AG1871,"")</f>
        <v>0</v>
      </c>
      <c r="AI1871" s="169"/>
      <c r="AJ1871" s="170"/>
    </row>
    <row r="1872" customFormat="false" ht="13" hidden="true" customHeight="false" outlineLevel="0" collapsed="false">
      <c r="A1872" s="0"/>
      <c r="B1872" s="167" t="str">
        <f aca="false">IF(B1771&lt;&gt;"",B1771,"")</f>
        <v/>
      </c>
      <c r="C1872" s="116" t="str">
        <f aca="false">IF(C1771&lt;&gt;"",C1771,"")</f>
        <v/>
      </c>
      <c r="D1872" s="116" t="str">
        <f aca="false">IF(D1771&lt;&gt;"",D1771,"")</f>
        <v/>
      </c>
      <c r="E1872" s="116" t="str">
        <f aca="false">IF(E1771&lt;&gt;"",E1771,"")</f>
        <v/>
      </c>
      <c r="F1872" s="116" t="n">
        <v>19</v>
      </c>
      <c r="G1872" s="168" t="n">
        <f aca="false">G1771</f>
        <v>1</v>
      </c>
      <c r="H1872" s="49" t="n">
        <f aca="false">IF($G1872&lt;&gt;"",G1872,"")</f>
        <v>1</v>
      </c>
      <c r="I1872" s="169"/>
      <c r="J1872" s="170"/>
      <c r="K1872" s="171" t="str">
        <f aca="false">IF($B1872&lt;&gt;"",IF(I1872,(INDEX(P$1829:Q$1832,MATCH(H1872,P$1829:P$1832),2)/I1872)*1000,0),"")</f>
        <v/>
      </c>
      <c r="L1872" s="171" t="str">
        <f aca="false">IF(Q$11&lt;&gt;"",IF($B1872&lt;&gt;"",K1872-J1872,""),"")</f>
        <v/>
      </c>
      <c r="M1872" s="172" t="str">
        <f aca="false">IF(B1872&lt;&gt;"",RANK(L1872,L$1829:L$1928),"")</f>
        <v/>
      </c>
      <c r="N1872" s="172" t="str">
        <f aca="false">IF(B1872&lt;&gt;"",'Classement Général'!BS54,"")</f>
        <v/>
      </c>
      <c r="O1872" s="172" t="str">
        <f aca="false">IF(B155&lt;&gt;"",'Calculs (M1..M20)'!A57,"")</f>
        <v/>
      </c>
      <c r="P1872" s="0"/>
      <c r="Q1872" s="0"/>
      <c r="R1872" s="0"/>
      <c r="S1872" s="0"/>
      <c r="T1872" s="0"/>
      <c r="U1872" s="0"/>
      <c r="V1872" s="0"/>
      <c r="AH1872" s="49" t="n">
        <f aca="false">IF($G1872&lt;&gt;"",AG1872,"")</f>
        <v>0</v>
      </c>
      <c r="AI1872" s="169"/>
      <c r="AJ1872" s="170"/>
    </row>
    <row r="1873" customFormat="false" ht="13" hidden="true" customHeight="false" outlineLevel="0" collapsed="false">
      <c r="A1873" s="0"/>
      <c r="B1873" s="167" t="str">
        <f aca="false">IF(B1772&lt;&gt;"",B1772,"")</f>
        <v/>
      </c>
      <c r="C1873" s="116" t="str">
        <f aca="false">IF(C1772&lt;&gt;"",C1772,"")</f>
        <v/>
      </c>
      <c r="D1873" s="116" t="str">
        <f aca="false">IF(D1772&lt;&gt;"",D1772,"")</f>
        <v/>
      </c>
      <c r="E1873" s="116" t="str">
        <f aca="false">IF(E1772&lt;&gt;"",E1772,"")</f>
        <v/>
      </c>
      <c r="F1873" s="116" t="n">
        <v>19</v>
      </c>
      <c r="G1873" s="168" t="n">
        <f aca="false">G1772</f>
        <v>1</v>
      </c>
      <c r="H1873" s="49" t="n">
        <f aca="false">IF($G1873&lt;&gt;"",G1873,"")</f>
        <v>1</v>
      </c>
      <c r="I1873" s="169"/>
      <c r="J1873" s="170"/>
      <c r="K1873" s="171" t="str">
        <f aca="false">IF($B1873&lt;&gt;"",IF(I1873,(INDEX(P$1829:Q$1832,MATCH(H1873,P$1829:P$1832),2)/I1873)*1000,0),"")</f>
        <v/>
      </c>
      <c r="L1873" s="171" t="str">
        <f aca="false">IF(Q$11&lt;&gt;"",IF($B1873&lt;&gt;"",K1873-J1873,""),"")</f>
        <v/>
      </c>
      <c r="M1873" s="172" t="str">
        <f aca="false">IF(B1873&lt;&gt;"",RANK(L1873,L$1829:L$1928),"")</f>
        <v/>
      </c>
      <c r="N1873" s="172" t="str">
        <f aca="false">IF(B1873&lt;&gt;"",'Classement Général'!BS55,"")</f>
        <v/>
      </c>
      <c r="O1873" s="172" t="str">
        <f aca="false">IF(B156&lt;&gt;"",'Calculs (M1..M20)'!A58,"")</f>
        <v/>
      </c>
      <c r="P1873" s="0"/>
      <c r="Q1873" s="0"/>
      <c r="R1873" s="0"/>
      <c r="S1873" s="0"/>
      <c r="T1873" s="0"/>
      <c r="U1873" s="0"/>
      <c r="V1873" s="0"/>
      <c r="AH1873" s="49" t="n">
        <f aca="false">IF($G1873&lt;&gt;"",AG1873,"")</f>
        <v>0</v>
      </c>
      <c r="AI1873" s="169"/>
      <c r="AJ1873" s="170"/>
    </row>
    <row r="1874" customFormat="false" ht="13" hidden="true" customHeight="false" outlineLevel="0" collapsed="false">
      <c r="A1874" s="0"/>
      <c r="B1874" s="167" t="str">
        <f aca="false">IF(B1773&lt;&gt;"",B1773,"")</f>
        <v/>
      </c>
      <c r="C1874" s="116" t="str">
        <f aca="false">IF(C1773&lt;&gt;"",C1773,"")</f>
        <v/>
      </c>
      <c r="D1874" s="116" t="str">
        <f aca="false">IF(D1773&lt;&gt;"",D1773,"")</f>
        <v/>
      </c>
      <c r="E1874" s="116" t="str">
        <f aca="false">IF(E1773&lt;&gt;"",E1773,"")</f>
        <v/>
      </c>
      <c r="F1874" s="116" t="n">
        <v>19</v>
      </c>
      <c r="G1874" s="168" t="n">
        <f aca="false">G1773</f>
        <v>1</v>
      </c>
      <c r="H1874" s="49" t="n">
        <f aca="false">IF($G1874&lt;&gt;"",G1874,"")</f>
        <v>1</v>
      </c>
      <c r="I1874" s="169"/>
      <c r="J1874" s="170"/>
      <c r="K1874" s="171" t="str">
        <f aca="false">IF($B1874&lt;&gt;"",IF(I1874,(INDEX(P$1829:Q$1832,MATCH(H1874,P$1829:P$1832),2)/I1874)*1000,0),"")</f>
        <v/>
      </c>
      <c r="L1874" s="171" t="str">
        <f aca="false">IF(Q$11&lt;&gt;"",IF($B1874&lt;&gt;"",K1874-J1874,""),"")</f>
        <v/>
      </c>
      <c r="M1874" s="172" t="str">
        <f aca="false">IF(B1874&lt;&gt;"",RANK(L1874,L$1829:L$1928),"")</f>
        <v/>
      </c>
      <c r="N1874" s="172" t="str">
        <f aca="false">IF(B1874&lt;&gt;"",'Classement Général'!BS56,"")</f>
        <v/>
      </c>
      <c r="O1874" s="172" t="str">
        <f aca="false">IF(B157&lt;&gt;"",'Calculs (M1..M20)'!A59,"")</f>
        <v/>
      </c>
      <c r="P1874" s="0"/>
      <c r="Q1874" s="0"/>
      <c r="R1874" s="0"/>
      <c r="S1874" s="0"/>
      <c r="T1874" s="0"/>
      <c r="U1874" s="0"/>
      <c r="V1874" s="0"/>
      <c r="AH1874" s="49" t="n">
        <f aca="false">IF($G1874&lt;&gt;"",AG1874,"")</f>
        <v>0</v>
      </c>
      <c r="AI1874" s="169"/>
      <c r="AJ1874" s="170"/>
    </row>
    <row r="1875" customFormat="false" ht="13" hidden="true" customHeight="false" outlineLevel="0" collapsed="false">
      <c r="A1875" s="0"/>
      <c r="B1875" s="167" t="str">
        <f aca="false">IF(B1774&lt;&gt;"",B1774,"")</f>
        <v/>
      </c>
      <c r="C1875" s="116" t="str">
        <f aca="false">IF(C1774&lt;&gt;"",C1774,"")</f>
        <v/>
      </c>
      <c r="D1875" s="116" t="str">
        <f aca="false">IF(D1774&lt;&gt;"",D1774,"")</f>
        <v/>
      </c>
      <c r="E1875" s="116" t="str">
        <f aca="false">IF(E1774&lt;&gt;"",E1774,"")</f>
        <v/>
      </c>
      <c r="F1875" s="116" t="n">
        <v>19</v>
      </c>
      <c r="G1875" s="168" t="n">
        <f aca="false">G1774</f>
        <v>1</v>
      </c>
      <c r="H1875" s="49" t="n">
        <f aca="false">IF($G1875&lt;&gt;"",G1875,"")</f>
        <v>1</v>
      </c>
      <c r="I1875" s="169"/>
      <c r="J1875" s="170"/>
      <c r="K1875" s="171" t="str">
        <f aca="false">IF($B1875&lt;&gt;"",IF(I1875,(INDEX(P$1829:Q$1832,MATCH(H1875,P$1829:P$1832),2)/I1875)*1000,0),"")</f>
        <v/>
      </c>
      <c r="L1875" s="171" t="str">
        <f aca="false">IF(Q$11&lt;&gt;"",IF($B1875&lt;&gt;"",K1875-J1875,""),"")</f>
        <v/>
      </c>
      <c r="M1875" s="172" t="str">
        <f aca="false">IF(B1875&lt;&gt;"",RANK(L1875,L$1829:L$1928),"")</f>
        <v/>
      </c>
      <c r="N1875" s="172" t="str">
        <f aca="false">IF(B1875&lt;&gt;"",'Classement Général'!BS57,"")</f>
        <v/>
      </c>
      <c r="O1875" s="172" t="str">
        <f aca="false">IF(B158&lt;&gt;"",'Calculs (M1..M20)'!A60,"")</f>
        <v/>
      </c>
      <c r="P1875" s="0"/>
      <c r="Q1875" s="0"/>
      <c r="R1875" s="0"/>
      <c r="S1875" s="0"/>
      <c r="T1875" s="0"/>
      <c r="U1875" s="0"/>
      <c r="V1875" s="0"/>
      <c r="AH1875" s="49" t="n">
        <f aca="false">IF($G1875&lt;&gt;"",AG1875,"")</f>
        <v>0</v>
      </c>
      <c r="AI1875" s="169"/>
      <c r="AJ1875" s="170"/>
    </row>
    <row r="1876" customFormat="false" ht="13" hidden="true" customHeight="false" outlineLevel="0" collapsed="false">
      <c r="A1876" s="0"/>
      <c r="B1876" s="167" t="str">
        <f aca="false">IF(B1775&lt;&gt;"",B1775,"")</f>
        <v/>
      </c>
      <c r="C1876" s="116" t="str">
        <f aca="false">IF(C1775&lt;&gt;"",C1775,"")</f>
        <v/>
      </c>
      <c r="D1876" s="116" t="str">
        <f aca="false">IF(D1775&lt;&gt;"",D1775,"")</f>
        <v/>
      </c>
      <c r="E1876" s="116" t="str">
        <f aca="false">IF(E1775&lt;&gt;"",E1775,"")</f>
        <v/>
      </c>
      <c r="F1876" s="116" t="n">
        <v>19</v>
      </c>
      <c r="G1876" s="168" t="n">
        <f aca="false">G1775</f>
        <v>1</v>
      </c>
      <c r="H1876" s="49" t="n">
        <f aca="false">IF($G1876&lt;&gt;"",G1876,"")</f>
        <v>1</v>
      </c>
      <c r="I1876" s="169"/>
      <c r="J1876" s="170"/>
      <c r="K1876" s="171" t="str">
        <f aca="false">IF($B1876&lt;&gt;"",IF(I1876,(INDEX(P$1829:Q$1832,MATCH(H1876,P$1829:P$1832),2)/I1876)*1000,0),"")</f>
        <v/>
      </c>
      <c r="L1876" s="171" t="str">
        <f aca="false">IF(Q$11&lt;&gt;"",IF($B1876&lt;&gt;"",K1876-J1876,""),"")</f>
        <v/>
      </c>
      <c r="M1876" s="172" t="str">
        <f aca="false">IF(B1876&lt;&gt;"",RANK(L1876,L$1829:L$1928),"")</f>
        <v/>
      </c>
      <c r="N1876" s="172" t="str">
        <f aca="false">IF(B1876&lt;&gt;"",'Classement Général'!BS58,"")</f>
        <v/>
      </c>
      <c r="O1876" s="172" t="str">
        <f aca="false">IF(B159&lt;&gt;"",'Calculs (M1..M20)'!A61,"")</f>
        <v/>
      </c>
      <c r="P1876" s="0"/>
      <c r="Q1876" s="0"/>
      <c r="R1876" s="0"/>
      <c r="S1876" s="0"/>
      <c r="T1876" s="0"/>
      <c r="U1876" s="0"/>
      <c r="V1876" s="0"/>
      <c r="AH1876" s="49" t="n">
        <f aca="false">IF($G1876&lt;&gt;"",AG1876,"")</f>
        <v>0</v>
      </c>
      <c r="AI1876" s="169"/>
      <c r="AJ1876" s="170"/>
    </row>
    <row r="1877" customFormat="false" ht="13" hidden="true" customHeight="false" outlineLevel="0" collapsed="false">
      <c r="A1877" s="0"/>
      <c r="B1877" s="167" t="str">
        <f aca="false">IF(B1776&lt;&gt;"",B1776,"")</f>
        <v/>
      </c>
      <c r="C1877" s="116" t="str">
        <f aca="false">IF(C1776&lt;&gt;"",C1776,"")</f>
        <v/>
      </c>
      <c r="D1877" s="116" t="str">
        <f aca="false">IF(D1776&lt;&gt;"",D1776,"")</f>
        <v/>
      </c>
      <c r="E1877" s="116" t="str">
        <f aca="false">IF(E1776&lt;&gt;"",E1776,"")</f>
        <v/>
      </c>
      <c r="F1877" s="116" t="n">
        <v>19</v>
      </c>
      <c r="G1877" s="168" t="n">
        <f aca="false">G1776</f>
        <v>1</v>
      </c>
      <c r="H1877" s="49" t="n">
        <f aca="false">IF($G1877&lt;&gt;"",G1877,"")</f>
        <v>1</v>
      </c>
      <c r="I1877" s="169"/>
      <c r="J1877" s="170"/>
      <c r="K1877" s="171" t="str">
        <f aca="false">IF($B1877&lt;&gt;"",IF(I1877,(INDEX(P$1829:Q$1832,MATCH(H1877,P$1829:P$1832),2)/I1877)*1000,0),"")</f>
        <v/>
      </c>
      <c r="L1877" s="171" t="str">
        <f aca="false">IF(Q$11&lt;&gt;"",IF($B1877&lt;&gt;"",K1877-J1877,""),"")</f>
        <v/>
      </c>
      <c r="M1877" s="172" t="str">
        <f aca="false">IF(B1877&lt;&gt;"",RANK(L1877,L$1829:L$1928),"")</f>
        <v/>
      </c>
      <c r="N1877" s="172" t="str">
        <f aca="false">IF(B1877&lt;&gt;"",'Classement Général'!BS59,"")</f>
        <v/>
      </c>
      <c r="O1877" s="172" t="str">
        <f aca="false">IF(B160&lt;&gt;"",'Calculs (M1..M20)'!A62,"")</f>
        <v/>
      </c>
      <c r="P1877" s="0"/>
      <c r="Q1877" s="0"/>
      <c r="R1877" s="0"/>
      <c r="S1877" s="0"/>
      <c r="T1877" s="0"/>
      <c r="U1877" s="0"/>
      <c r="V1877" s="0"/>
      <c r="AH1877" s="49" t="n">
        <f aca="false">IF($G1877&lt;&gt;"",AG1877,"")</f>
        <v>0</v>
      </c>
      <c r="AI1877" s="169"/>
      <c r="AJ1877" s="170"/>
    </row>
    <row r="1878" customFormat="false" ht="13" hidden="true" customHeight="false" outlineLevel="0" collapsed="false">
      <c r="A1878" s="0"/>
      <c r="B1878" s="167" t="str">
        <f aca="false">IF(B1777&lt;&gt;"",B1777,"")</f>
        <v/>
      </c>
      <c r="C1878" s="116" t="str">
        <f aca="false">IF(C1777&lt;&gt;"",C1777,"")</f>
        <v/>
      </c>
      <c r="D1878" s="116" t="str">
        <f aca="false">IF(D1777&lt;&gt;"",D1777,"")</f>
        <v/>
      </c>
      <c r="E1878" s="116" t="str">
        <f aca="false">IF(E1777&lt;&gt;"",E1777,"")</f>
        <v/>
      </c>
      <c r="F1878" s="116" t="n">
        <v>19</v>
      </c>
      <c r="G1878" s="168" t="n">
        <f aca="false">G1777</f>
        <v>1</v>
      </c>
      <c r="H1878" s="49" t="n">
        <f aca="false">IF($G1878&lt;&gt;"",G1878,"")</f>
        <v>1</v>
      </c>
      <c r="I1878" s="169"/>
      <c r="J1878" s="170"/>
      <c r="K1878" s="171" t="str">
        <f aca="false">IF($B1878&lt;&gt;"",IF(I1878,(INDEX(P$1829:Q$1832,MATCH(H1878,P$1829:P$1832),2)/I1878)*1000,0),"")</f>
        <v/>
      </c>
      <c r="L1878" s="171" t="str">
        <f aca="false">IF(Q$11&lt;&gt;"",IF($B1878&lt;&gt;"",K1878-J1878,""),"")</f>
        <v/>
      </c>
      <c r="M1878" s="172" t="str">
        <f aca="false">IF(B1878&lt;&gt;"",RANK(L1878,L$1829:L$1928),"")</f>
        <v/>
      </c>
      <c r="N1878" s="172" t="str">
        <f aca="false">IF(B1878&lt;&gt;"",'Classement Général'!BS60,"")</f>
        <v/>
      </c>
      <c r="O1878" s="172" t="str">
        <f aca="false">IF(B161&lt;&gt;"",'Calculs (M1..M20)'!A63,"")</f>
        <v/>
      </c>
      <c r="P1878" s="0"/>
      <c r="Q1878" s="0"/>
      <c r="R1878" s="0"/>
      <c r="S1878" s="0"/>
      <c r="T1878" s="0"/>
      <c r="U1878" s="0"/>
      <c r="V1878" s="0"/>
      <c r="AH1878" s="49" t="n">
        <f aca="false">IF($G1878&lt;&gt;"",AG1878,"")</f>
        <v>0</v>
      </c>
      <c r="AI1878" s="169"/>
      <c r="AJ1878" s="170"/>
    </row>
    <row r="1879" customFormat="false" ht="13" hidden="true" customHeight="false" outlineLevel="0" collapsed="false">
      <c r="A1879" s="0"/>
      <c r="B1879" s="167" t="str">
        <f aca="false">IF(B1778&lt;&gt;"",B1778,"")</f>
        <v/>
      </c>
      <c r="C1879" s="116" t="str">
        <f aca="false">IF(C1778&lt;&gt;"",C1778,"")</f>
        <v/>
      </c>
      <c r="D1879" s="116" t="str">
        <f aca="false">IF(D1778&lt;&gt;"",D1778,"")</f>
        <v/>
      </c>
      <c r="E1879" s="116" t="str">
        <f aca="false">IF(E1778&lt;&gt;"",E1778,"")</f>
        <v/>
      </c>
      <c r="F1879" s="116" t="n">
        <v>19</v>
      </c>
      <c r="G1879" s="168" t="n">
        <f aca="false">G1778</f>
        <v>1</v>
      </c>
      <c r="H1879" s="49" t="n">
        <f aca="false">IF($G1879&lt;&gt;"",G1879,"")</f>
        <v>1</v>
      </c>
      <c r="I1879" s="169"/>
      <c r="J1879" s="170"/>
      <c r="K1879" s="171" t="str">
        <f aca="false">IF($B1879&lt;&gt;"",IF(I1879,(INDEX(P$1829:Q$1832,MATCH(H1879,P$1829:P$1832),2)/I1879)*1000,0),"")</f>
        <v/>
      </c>
      <c r="L1879" s="171" t="str">
        <f aca="false">IF(Q$11&lt;&gt;"",IF($B1879&lt;&gt;"",K1879-J1879,""),"")</f>
        <v/>
      </c>
      <c r="M1879" s="172" t="str">
        <f aca="false">IF(B1879&lt;&gt;"",RANK(L1879,L$1829:L$1928),"")</f>
        <v/>
      </c>
      <c r="N1879" s="172" t="str">
        <f aca="false">IF(B1879&lt;&gt;"",'Classement Général'!BS61,"")</f>
        <v/>
      </c>
      <c r="O1879" s="172" t="str">
        <f aca="false">IF(B162&lt;&gt;"",'Calculs (M1..M20)'!A64,"")</f>
        <v/>
      </c>
      <c r="P1879" s="0"/>
      <c r="Q1879" s="0"/>
      <c r="R1879" s="0"/>
      <c r="S1879" s="0"/>
      <c r="T1879" s="0"/>
      <c r="U1879" s="0"/>
      <c r="V1879" s="0"/>
      <c r="AH1879" s="49" t="n">
        <f aca="false">IF($G1879&lt;&gt;"",AG1879,"")</f>
        <v>0</v>
      </c>
      <c r="AI1879" s="169"/>
      <c r="AJ1879" s="170"/>
    </row>
    <row r="1880" customFormat="false" ht="13" hidden="true" customHeight="false" outlineLevel="0" collapsed="false">
      <c r="A1880" s="0"/>
      <c r="B1880" s="167" t="str">
        <f aca="false">IF(B1779&lt;&gt;"",B1779,"")</f>
        <v/>
      </c>
      <c r="C1880" s="116" t="str">
        <f aca="false">IF(C1779&lt;&gt;"",C1779,"")</f>
        <v/>
      </c>
      <c r="D1880" s="116" t="str">
        <f aca="false">IF(D1779&lt;&gt;"",D1779,"")</f>
        <v/>
      </c>
      <c r="E1880" s="116" t="str">
        <f aca="false">IF(E1779&lt;&gt;"",E1779,"")</f>
        <v/>
      </c>
      <c r="F1880" s="116" t="n">
        <v>19</v>
      </c>
      <c r="G1880" s="168" t="n">
        <f aca="false">G1779</f>
        <v>1</v>
      </c>
      <c r="H1880" s="49" t="n">
        <f aca="false">IF($G1880&lt;&gt;"",G1880,"")</f>
        <v>1</v>
      </c>
      <c r="I1880" s="169"/>
      <c r="J1880" s="170"/>
      <c r="K1880" s="171" t="str">
        <f aca="false">IF($B1880&lt;&gt;"",IF(I1880,(INDEX(P$1829:Q$1832,MATCH(H1880,P$1829:P$1832),2)/I1880)*1000,0),"")</f>
        <v/>
      </c>
      <c r="L1880" s="171" t="str">
        <f aca="false">IF(Q$11&lt;&gt;"",IF($B1880&lt;&gt;"",K1880-J1880,""),"")</f>
        <v/>
      </c>
      <c r="M1880" s="172" t="str">
        <f aca="false">IF(B1880&lt;&gt;"",RANK(L1880,L$1829:L$1928),"")</f>
        <v/>
      </c>
      <c r="N1880" s="172" t="str">
        <f aca="false">IF(B1880&lt;&gt;"",'Classement Général'!BS62,"")</f>
        <v/>
      </c>
      <c r="O1880" s="172" t="str">
        <f aca="false">IF(B163&lt;&gt;"",'Calculs (M1..M20)'!A65,"")</f>
        <v/>
      </c>
      <c r="P1880" s="0"/>
      <c r="Q1880" s="0"/>
      <c r="R1880" s="0"/>
      <c r="S1880" s="0"/>
      <c r="T1880" s="0"/>
      <c r="U1880" s="0"/>
      <c r="V1880" s="0"/>
      <c r="AH1880" s="49" t="n">
        <f aca="false">IF($G1880&lt;&gt;"",AG1880,"")</f>
        <v>0</v>
      </c>
      <c r="AI1880" s="169"/>
      <c r="AJ1880" s="170"/>
    </row>
    <row r="1881" customFormat="false" ht="13" hidden="true" customHeight="false" outlineLevel="0" collapsed="false">
      <c r="A1881" s="0"/>
      <c r="B1881" s="167" t="str">
        <f aca="false">IF(B1780&lt;&gt;"",B1780,"")</f>
        <v/>
      </c>
      <c r="C1881" s="116" t="str">
        <f aca="false">IF(C1780&lt;&gt;"",C1780,"")</f>
        <v/>
      </c>
      <c r="D1881" s="116" t="str">
        <f aca="false">IF(D1780&lt;&gt;"",D1780,"")</f>
        <v/>
      </c>
      <c r="E1881" s="116" t="str">
        <f aca="false">IF(E1780&lt;&gt;"",E1780,"")</f>
        <v/>
      </c>
      <c r="F1881" s="116" t="n">
        <v>19</v>
      </c>
      <c r="G1881" s="168" t="n">
        <f aca="false">G1780</f>
        <v>1</v>
      </c>
      <c r="H1881" s="49" t="n">
        <f aca="false">IF($G1881&lt;&gt;"",G1881,"")</f>
        <v>1</v>
      </c>
      <c r="I1881" s="169"/>
      <c r="J1881" s="170"/>
      <c r="K1881" s="171" t="str">
        <f aca="false">IF($B1881&lt;&gt;"",IF(I1881,(INDEX(P$1829:Q$1832,MATCH(H1881,P$1829:P$1832),2)/I1881)*1000,0),"")</f>
        <v/>
      </c>
      <c r="L1881" s="171" t="str">
        <f aca="false">IF(Q$11&lt;&gt;"",IF($B1881&lt;&gt;"",K1881-J1881,""),"")</f>
        <v/>
      </c>
      <c r="M1881" s="172" t="str">
        <f aca="false">IF(B1881&lt;&gt;"",RANK(L1881,L$1829:L$1928),"")</f>
        <v/>
      </c>
      <c r="N1881" s="172" t="str">
        <f aca="false">IF(B1881&lt;&gt;"",'Classement Général'!BS63,"")</f>
        <v/>
      </c>
      <c r="O1881" s="172" t="str">
        <f aca="false">IF(B164&lt;&gt;"",'Calculs (M1..M20)'!A66,"")</f>
        <v/>
      </c>
      <c r="P1881" s="0"/>
      <c r="Q1881" s="0"/>
      <c r="R1881" s="0"/>
      <c r="S1881" s="0"/>
      <c r="T1881" s="0"/>
      <c r="U1881" s="0"/>
      <c r="V1881" s="0"/>
      <c r="AH1881" s="49" t="n">
        <f aca="false">IF($G1881&lt;&gt;"",AG1881,"")</f>
        <v>0</v>
      </c>
      <c r="AI1881" s="169"/>
      <c r="AJ1881" s="170"/>
    </row>
    <row r="1882" customFormat="false" ht="13" hidden="true" customHeight="false" outlineLevel="0" collapsed="false">
      <c r="A1882" s="0"/>
      <c r="B1882" s="167" t="str">
        <f aca="false">IF(B1781&lt;&gt;"",B1781,"")</f>
        <v/>
      </c>
      <c r="C1882" s="116" t="str">
        <f aca="false">IF(C1781&lt;&gt;"",C1781,"")</f>
        <v/>
      </c>
      <c r="D1882" s="116" t="str">
        <f aca="false">IF(D1781&lt;&gt;"",D1781,"")</f>
        <v/>
      </c>
      <c r="E1882" s="116" t="str">
        <f aca="false">IF(E1781&lt;&gt;"",E1781,"")</f>
        <v/>
      </c>
      <c r="F1882" s="116" t="n">
        <v>19</v>
      </c>
      <c r="G1882" s="168" t="n">
        <f aca="false">G1781</f>
        <v>1</v>
      </c>
      <c r="H1882" s="49" t="n">
        <f aca="false">IF($G1882&lt;&gt;"",G1882,"")</f>
        <v>1</v>
      </c>
      <c r="I1882" s="169"/>
      <c r="J1882" s="170"/>
      <c r="K1882" s="171" t="str">
        <f aca="false">IF($B1882&lt;&gt;"",IF(I1882,(INDEX(P$1829:Q$1832,MATCH(H1882,P$1829:P$1832),2)/I1882)*1000,0),"")</f>
        <v/>
      </c>
      <c r="L1882" s="171" t="str">
        <f aca="false">IF(Q$11&lt;&gt;"",IF($B1882&lt;&gt;"",K1882-J1882,""),"")</f>
        <v/>
      </c>
      <c r="M1882" s="172" t="str">
        <f aca="false">IF(B1882&lt;&gt;"",RANK(L1882,L$1829:L$1928),"")</f>
        <v/>
      </c>
      <c r="N1882" s="172" t="str">
        <f aca="false">IF(B1882&lt;&gt;"",'Classement Général'!BS64,"")</f>
        <v/>
      </c>
      <c r="O1882" s="172" t="str">
        <f aca="false">IF(B165&lt;&gt;"",'Calculs (M1..M20)'!A67,"")</f>
        <v/>
      </c>
      <c r="P1882" s="0"/>
      <c r="Q1882" s="0"/>
      <c r="R1882" s="0"/>
      <c r="S1882" s="0"/>
      <c r="T1882" s="0"/>
      <c r="U1882" s="0"/>
      <c r="V1882" s="0"/>
      <c r="AH1882" s="49" t="n">
        <f aca="false">IF($G1882&lt;&gt;"",AG1882,"")</f>
        <v>0</v>
      </c>
      <c r="AI1882" s="169"/>
      <c r="AJ1882" s="170"/>
    </row>
    <row r="1883" customFormat="false" ht="13" hidden="true" customHeight="false" outlineLevel="0" collapsed="false">
      <c r="A1883" s="0"/>
      <c r="B1883" s="167" t="str">
        <f aca="false">IF(B1782&lt;&gt;"",B1782,"")</f>
        <v/>
      </c>
      <c r="C1883" s="116" t="str">
        <f aca="false">IF(C1782&lt;&gt;"",C1782,"")</f>
        <v/>
      </c>
      <c r="D1883" s="116" t="str">
        <f aca="false">IF(D1782&lt;&gt;"",D1782,"")</f>
        <v/>
      </c>
      <c r="E1883" s="116" t="str">
        <f aca="false">IF(E1782&lt;&gt;"",E1782,"")</f>
        <v/>
      </c>
      <c r="F1883" s="116" t="n">
        <v>19</v>
      </c>
      <c r="G1883" s="168" t="n">
        <f aca="false">G1782</f>
        <v>1</v>
      </c>
      <c r="H1883" s="49" t="n">
        <f aca="false">IF($G1883&lt;&gt;"",G1883,"")</f>
        <v>1</v>
      </c>
      <c r="I1883" s="169"/>
      <c r="J1883" s="170"/>
      <c r="K1883" s="171" t="str">
        <f aca="false">IF($B1883&lt;&gt;"",IF(I1883,(INDEX(P$1829:Q$1832,MATCH(H1883,P$1829:P$1832),2)/I1883)*1000,0),"")</f>
        <v/>
      </c>
      <c r="L1883" s="171" t="str">
        <f aca="false">IF(Q$11&lt;&gt;"",IF($B1883&lt;&gt;"",K1883-J1883,""),"")</f>
        <v/>
      </c>
      <c r="M1883" s="172" t="str">
        <f aca="false">IF(B1883&lt;&gt;"",RANK(L1883,L$1829:L$1928),"")</f>
        <v/>
      </c>
      <c r="N1883" s="172" t="str">
        <f aca="false">IF(B1883&lt;&gt;"",'Classement Général'!BS65,"")</f>
        <v/>
      </c>
      <c r="O1883" s="172" t="str">
        <f aca="false">IF(B166&lt;&gt;"",'Calculs (M1..M20)'!A68,"")</f>
        <v/>
      </c>
      <c r="P1883" s="0"/>
      <c r="Q1883" s="0"/>
      <c r="R1883" s="0"/>
      <c r="S1883" s="0"/>
      <c r="T1883" s="0"/>
      <c r="U1883" s="0"/>
      <c r="V1883" s="0"/>
      <c r="AH1883" s="49" t="n">
        <f aca="false">IF($G1883&lt;&gt;"",AG1883,"")</f>
        <v>0</v>
      </c>
      <c r="AI1883" s="169"/>
      <c r="AJ1883" s="170"/>
    </row>
    <row r="1884" customFormat="false" ht="13" hidden="true" customHeight="false" outlineLevel="0" collapsed="false">
      <c r="A1884" s="0"/>
      <c r="B1884" s="167" t="str">
        <f aca="false">IF(B1783&lt;&gt;"",B1783,"")</f>
        <v/>
      </c>
      <c r="C1884" s="116" t="str">
        <f aca="false">IF(C1783&lt;&gt;"",C1783,"")</f>
        <v/>
      </c>
      <c r="D1884" s="116" t="str">
        <f aca="false">IF(D1783&lt;&gt;"",D1783,"")</f>
        <v/>
      </c>
      <c r="E1884" s="116" t="str">
        <f aca="false">IF(E1783&lt;&gt;"",E1783,"")</f>
        <v/>
      </c>
      <c r="F1884" s="116" t="n">
        <v>19</v>
      </c>
      <c r="G1884" s="168" t="n">
        <f aca="false">G1783</f>
        <v>1</v>
      </c>
      <c r="H1884" s="49" t="n">
        <f aca="false">IF($G1884&lt;&gt;"",G1884,"")</f>
        <v>1</v>
      </c>
      <c r="I1884" s="169"/>
      <c r="J1884" s="170"/>
      <c r="K1884" s="171" t="str">
        <f aca="false">IF($B1884&lt;&gt;"",IF(I1884,(INDEX(P$1829:Q$1832,MATCH(H1884,P$1829:P$1832),2)/I1884)*1000,0),"")</f>
        <v/>
      </c>
      <c r="L1884" s="171" t="str">
        <f aca="false">IF(Q$11&lt;&gt;"",IF($B1884&lt;&gt;"",K1884-J1884,""),"")</f>
        <v/>
      </c>
      <c r="M1884" s="172" t="str">
        <f aca="false">IF(B1884&lt;&gt;"",RANK(L1884,L$1829:L$1928),"")</f>
        <v/>
      </c>
      <c r="N1884" s="172" t="str">
        <f aca="false">IF(B1884&lt;&gt;"",'Classement Général'!BS66,"")</f>
        <v/>
      </c>
      <c r="O1884" s="172" t="str">
        <f aca="false">IF(B167&lt;&gt;"",'Calculs (M1..M20)'!A69,"")</f>
        <v/>
      </c>
      <c r="P1884" s="0"/>
      <c r="Q1884" s="0"/>
      <c r="R1884" s="0"/>
      <c r="S1884" s="0"/>
      <c r="T1884" s="0"/>
      <c r="U1884" s="0"/>
      <c r="V1884" s="0"/>
      <c r="AH1884" s="49" t="n">
        <f aca="false">IF($G1884&lt;&gt;"",AG1884,"")</f>
        <v>0</v>
      </c>
      <c r="AI1884" s="169"/>
      <c r="AJ1884" s="170"/>
    </row>
    <row r="1885" customFormat="false" ht="13" hidden="true" customHeight="false" outlineLevel="0" collapsed="false">
      <c r="A1885" s="0"/>
      <c r="B1885" s="167" t="str">
        <f aca="false">IF(B1784&lt;&gt;"",B1784,"")</f>
        <v/>
      </c>
      <c r="C1885" s="116" t="str">
        <f aca="false">IF(C1784&lt;&gt;"",C1784,"")</f>
        <v/>
      </c>
      <c r="D1885" s="116" t="str">
        <f aca="false">IF(D1784&lt;&gt;"",D1784,"")</f>
        <v/>
      </c>
      <c r="E1885" s="116" t="str">
        <f aca="false">IF(E1784&lt;&gt;"",E1784,"")</f>
        <v/>
      </c>
      <c r="F1885" s="116" t="n">
        <v>19</v>
      </c>
      <c r="G1885" s="168" t="n">
        <f aca="false">G1784</f>
        <v>1</v>
      </c>
      <c r="H1885" s="49" t="n">
        <f aca="false">IF($G1885&lt;&gt;"",G1885,"")</f>
        <v>1</v>
      </c>
      <c r="I1885" s="169"/>
      <c r="J1885" s="170"/>
      <c r="K1885" s="171" t="str">
        <f aca="false">IF($B1885&lt;&gt;"",IF(I1885,(INDEX(P$1829:Q$1832,MATCH(H1885,P$1829:P$1832),2)/I1885)*1000,0),"")</f>
        <v/>
      </c>
      <c r="L1885" s="171" t="str">
        <f aca="false">IF(Q$11&lt;&gt;"",IF($B1885&lt;&gt;"",K1885-J1885,""),"")</f>
        <v/>
      </c>
      <c r="M1885" s="172" t="str">
        <f aca="false">IF(B1885&lt;&gt;"",RANK(L1885,L$1829:L$1928),"")</f>
        <v/>
      </c>
      <c r="N1885" s="172" t="str">
        <f aca="false">IF(B1885&lt;&gt;"",'Classement Général'!BS67,"")</f>
        <v/>
      </c>
      <c r="O1885" s="172" t="str">
        <f aca="false">IF(B168&lt;&gt;"",'Calculs (M1..M20)'!A70,"")</f>
        <v/>
      </c>
      <c r="P1885" s="0"/>
      <c r="Q1885" s="0"/>
      <c r="R1885" s="0"/>
      <c r="S1885" s="0"/>
      <c r="T1885" s="0"/>
      <c r="U1885" s="0"/>
      <c r="V1885" s="0"/>
      <c r="AH1885" s="49" t="n">
        <f aca="false">IF($G1885&lt;&gt;"",AG1885,"")</f>
        <v>0</v>
      </c>
      <c r="AI1885" s="169"/>
      <c r="AJ1885" s="170"/>
    </row>
    <row r="1886" customFormat="false" ht="13" hidden="true" customHeight="false" outlineLevel="0" collapsed="false">
      <c r="A1886" s="0"/>
      <c r="B1886" s="167" t="str">
        <f aca="false">IF(B1785&lt;&gt;"",B1785,"")</f>
        <v/>
      </c>
      <c r="C1886" s="116" t="str">
        <f aca="false">IF(C1785&lt;&gt;"",C1785,"")</f>
        <v/>
      </c>
      <c r="D1886" s="116" t="str">
        <f aca="false">IF(D1785&lt;&gt;"",D1785,"")</f>
        <v/>
      </c>
      <c r="E1886" s="116" t="str">
        <f aca="false">IF(E1785&lt;&gt;"",E1785,"")</f>
        <v/>
      </c>
      <c r="F1886" s="116" t="n">
        <v>19</v>
      </c>
      <c r="G1886" s="168" t="n">
        <f aca="false">G1785</f>
        <v>0</v>
      </c>
      <c r="H1886" s="49" t="n">
        <f aca="false">IF($G1886&lt;&gt;"",G1886,"")</f>
        <v>0</v>
      </c>
      <c r="I1886" s="169"/>
      <c r="J1886" s="170"/>
      <c r="K1886" s="171" t="str">
        <f aca="false">IF($B1886&lt;&gt;"",IF(I1886,(INDEX(P$1829:Q$1832,MATCH(H1886,P$1829:P$1832),2)/I1886)*1000,0),"")</f>
        <v/>
      </c>
      <c r="L1886" s="171" t="str">
        <f aca="false">IF(Q$11&lt;&gt;"",IF($B1886&lt;&gt;"",K1886-J1886,""),"")</f>
        <v/>
      </c>
      <c r="M1886" s="172" t="str">
        <f aca="false">IF(B1886&lt;&gt;"",RANK(L1886,L$1829:L$1928),"")</f>
        <v/>
      </c>
      <c r="N1886" s="172" t="str">
        <f aca="false">IF(B1886&lt;&gt;"",'Classement Général'!BS68,"")</f>
        <v/>
      </c>
      <c r="O1886" s="172" t="str">
        <f aca="false">IF(B169&lt;&gt;"",'Calculs (M1..M20)'!A71,"")</f>
        <v/>
      </c>
      <c r="P1886" s="0"/>
      <c r="Q1886" s="0"/>
      <c r="R1886" s="0"/>
      <c r="S1886" s="0"/>
      <c r="T1886" s="0"/>
      <c r="U1886" s="0"/>
      <c r="V1886" s="0"/>
      <c r="AH1886" s="49" t="n">
        <f aca="false">IF($G1886&lt;&gt;"",AG1886,"")</f>
        <v>0</v>
      </c>
      <c r="AI1886" s="169"/>
      <c r="AJ1886" s="170"/>
    </row>
    <row r="1887" customFormat="false" ht="13" hidden="true" customHeight="false" outlineLevel="0" collapsed="false">
      <c r="A1887" s="0"/>
      <c r="B1887" s="167" t="str">
        <f aca="false">IF(B1786&lt;&gt;"",B1786,"")</f>
        <v/>
      </c>
      <c r="C1887" s="116" t="str">
        <f aca="false">IF(C1786&lt;&gt;"",C1786,"")</f>
        <v/>
      </c>
      <c r="D1887" s="116" t="str">
        <f aca="false">IF(D1786&lt;&gt;"",D1786,"")</f>
        <v/>
      </c>
      <c r="E1887" s="116" t="str">
        <f aca="false">IF(E1786&lt;&gt;"",E1786,"")</f>
        <v/>
      </c>
      <c r="F1887" s="116" t="n">
        <v>19</v>
      </c>
      <c r="G1887" s="168" t="n">
        <f aca="false">G1786</f>
        <v>0</v>
      </c>
      <c r="H1887" s="49" t="n">
        <f aca="false">IF($G1887&lt;&gt;"",G1887,"")</f>
        <v>0</v>
      </c>
      <c r="I1887" s="169"/>
      <c r="J1887" s="170"/>
      <c r="K1887" s="171" t="str">
        <f aca="false">IF($B1887&lt;&gt;"",IF(I1887,(INDEX(P$1829:Q$1832,MATCH(H1887,P$1829:P$1832),2)/I1887)*1000,0),"")</f>
        <v/>
      </c>
      <c r="L1887" s="171" t="str">
        <f aca="false">IF(Q$11&lt;&gt;"",IF($B1887&lt;&gt;"",K1887-J1887,""),"")</f>
        <v/>
      </c>
      <c r="M1887" s="172" t="str">
        <f aca="false">IF(B1887&lt;&gt;"",RANK(L1887,L$1829:L$1928),"")</f>
        <v/>
      </c>
      <c r="N1887" s="172" t="str">
        <f aca="false">IF(B1887&lt;&gt;"",'Classement Général'!BS69,"")</f>
        <v/>
      </c>
      <c r="O1887" s="172" t="str">
        <f aca="false">IF(B170&lt;&gt;"",'Calculs (M1..M20)'!A72,"")</f>
        <v/>
      </c>
      <c r="P1887" s="0"/>
      <c r="Q1887" s="0"/>
      <c r="R1887" s="0"/>
      <c r="S1887" s="0"/>
      <c r="T1887" s="0"/>
      <c r="U1887" s="0"/>
      <c r="V1887" s="0"/>
      <c r="AH1887" s="49" t="n">
        <f aca="false">IF($G1887&lt;&gt;"",AG1887,"")</f>
        <v>0</v>
      </c>
      <c r="AI1887" s="169"/>
      <c r="AJ1887" s="170"/>
    </row>
    <row r="1888" customFormat="false" ht="13" hidden="true" customHeight="false" outlineLevel="0" collapsed="false">
      <c r="A1888" s="0"/>
      <c r="B1888" s="167" t="str">
        <f aca="false">IF(B1787&lt;&gt;"",B1787,"")</f>
        <v/>
      </c>
      <c r="C1888" s="116" t="str">
        <f aca="false">IF(C1787&lt;&gt;"",C1787,"")</f>
        <v/>
      </c>
      <c r="D1888" s="116" t="str">
        <f aca="false">IF(D1787&lt;&gt;"",D1787,"")</f>
        <v/>
      </c>
      <c r="E1888" s="116" t="str">
        <f aca="false">IF(E1787&lt;&gt;"",E1787,"")</f>
        <v/>
      </c>
      <c r="F1888" s="116" t="n">
        <v>19</v>
      </c>
      <c r="G1888" s="168" t="n">
        <f aca="false">G1787</f>
        <v>0</v>
      </c>
      <c r="H1888" s="49" t="n">
        <f aca="false">IF($G1888&lt;&gt;"",G1888,"")</f>
        <v>0</v>
      </c>
      <c r="I1888" s="169"/>
      <c r="J1888" s="170"/>
      <c r="K1888" s="171" t="str">
        <f aca="false">IF($B1888&lt;&gt;"",IF(I1888,(INDEX(P$1829:Q$1832,MATCH(H1888,P$1829:P$1832),2)/I1888)*1000,0),"")</f>
        <v/>
      </c>
      <c r="L1888" s="171" t="str">
        <f aca="false">IF(Q$11&lt;&gt;"",IF($B1888&lt;&gt;"",K1888-J1888,""),"")</f>
        <v/>
      </c>
      <c r="M1888" s="172" t="str">
        <f aca="false">IF(B1888&lt;&gt;"",RANK(L1888,L$1829:L$1928),"")</f>
        <v/>
      </c>
      <c r="N1888" s="172" t="str">
        <f aca="false">IF(B1888&lt;&gt;"",'Classement Général'!BS70,"")</f>
        <v/>
      </c>
      <c r="O1888" s="172" t="str">
        <f aca="false">IF(B171&lt;&gt;"",'Calculs (M1..M20)'!A73,"")</f>
        <v/>
      </c>
      <c r="P1888" s="0"/>
      <c r="Q1888" s="0"/>
      <c r="R1888" s="0"/>
      <c r="S1888" s="0"/>
      <c r="T1888" s="0"/>
      <c r="U1888" s="0"/>
      <c r="V1888" s="0"/>
      <c r="AH1888" s="49" t="n">
        <f aca="false">IF($G1888&lt;&gt;"",AG1888,"")</f>
        <v>0</v>
      </c>
      <c r="AI1888" s="169"/>
      <c r="AJ1888" s="170"/>
    </row>
    <row r="1889" customFormat="false" ht="13" hidden="true" customHeight="false" outlineLevel="0" collapsed="false">
      <c r="A1889" s="0"/>
      <c r="B1889" s="167" t="str">
        <f aca="false">IF(B1788&lt;&gt;"",B1788,"")</f>
        <v/>
      </c>
      <c r="C1889" s="116" t="str">
        <f aca="false">IF(C1788&lt;&gt;"",C1788,"")</f>
        <v/>
      </c>
      <c r="D1889" s="116" t="str">
        <f aca="false">IF(D1788&lt;&gt;"",D1788,"")</f>
        <v/>
      </c>
      <c r="E1889" s="116" t="str">
        <f aca="false">IF(E1788&lt;&gt;"",E1788,"")</f>
        <v/>
      </c>
      <c r="F1889" s="116" t="n">
        <v>19</v>
      </c>
      <c r="G1889" s="168" t="n">
        <f aca="false">G1788</f>
        <v>0</v>
      </c>
      <c r="H1889" s="49" t="n">
        <f aca="false">IF($G1889&lt;&gt;"",G1889,"")</f>
        <v>0</v>
      </c>
      <c r="I1889" s="169"/>
      <c r="J1889" s="170"/>
      <c r="K1889" s="171" t="str">
        <f aca="false">IF($B1889&lt;&gt;"",IF(I1889,(INDEX(P$1829:Q$1832,MATCH(H1889,P$1829:P$1832),2)/I1889)*1000,0),"")</f>
        <v/>
      </c>
      <c r="L1889" s="171" t="str">
        <f aca="false">IF(Q$11&lt;&gt;"",IF($B1889&lt;&gt;"",K1889-J1889,""),"")</f>
        <v/>
      </c>
      <c r="M1889" s="172" t="str">
        <f aca="false">IF(B1889&lt;&gt;"",RANK(L1889,L$1829:L$1928),"")</f>
        <v/>
      </c>
      <c r="N1889" s="172" t="str">
        <f aca="false">IF(B1889&lt;&gt;"",'Classement Général'!BS71,"")</f>
        <v/>
      </c>
      <c r="O1889" s="172" t="str">
        <f aca="false">IF(B172&lt;&gt;"",'Calculs (M1..M20)'!A74,"")</f>
        <v/>
      </c>
      <c r="P1889" s="0"/>
      <c r="Q1889" s="0"/>
      <c r="R1889" s="0"/>
      <c r="S1889" s="0"/>
      <c r="T1889" s="0"/>
      <c r="U1889" s="0"/>
      <c r="V1889" s="0"/>
      <c r="AH1889" s="49" t="n">
        <f aca="false">IF($G1889&lt;&gt;"",AG1889,"")</f>
        <v>0</v>
      </c>
      <c r="AI1889" s="169"/>
      <c r="AJ1889" s="170"/>
    </row>
    <row r="1890" customFormat="false" ht="13" hidden="true" customHeight="false" outlineLevel="0" collapsed="false">
      <c r="A1890" s="0"/>
      <c r="B1890" s="167" t="str">
        <f aca="false">IF(B1789&lt;&gt;"",B1789,"")</f>
        <v/>
      </c>
      <c r="C1890" s="116" t="str">
        <f aca="false">IF(C1789&lt;&gt;"",C1789,"")</f>
        <v/>
      </c>
      <c r="D1890" s="116" t="str">
        <f aca="false">IF(D1789&lt;&gt;"",D1789,"")</f>
        <v/>
      </c>
      <c r="E1890" s="116" t="str">
        <f aca="false">IF(E1789&lt;&gt;"",E1789,"")</f>
        <v/>
      </c>
      <c r="F1890" s="116" t="n">
        <v>19</v>
      </c>
      <c r="G1890" s="168" t="n">
        <f aca="false">G1789</f>
        <v>0</v>
      </c>
      <c r="H1890" s="49" t="n">
        <f aca="false">IF($G1890&lt;&gt;"",G1890,"")</f>
        <v>0</v>
      </c>
      <c r="I1890" s="169"/>
      <c r="J1890" s="170"/>
      <c r="K1890" s="171" t="str">
        <f aca="false">IF($B1890&lt;&gt;"",IF(I1890,(INDEX(P$1829:Q$1832,MATCH(H1890,P$1829:P$1832),2)/I1890)*1000,0),"")</f>
        <v/>
      </c>
      <c r="L1890" s="171" t="str">
        <f aca="false">IF(Q$11&lt;&gt;"",IF($B1890&lt;&gt;"",K1890-J1890,""),"")</f>
        <v/>
      </c>
      <c r="M1890" s="172" t="str">
        <f aca="false">IF(B1890&lt;&gt;"",RANK(L1890,L$1829:L$1928),"")</f>
        <v/>
      </c>
      <c r="N1890" s="172" t="str">
        <f aca="false">IF(B1890&lt;&gt;"",'Classement Général'!BS72,"")</f>
        <v/>
      </c>
      <c r="O1890" s="172" t="str">
        <f aca="false">IF(B173&lt;&gt;"",'Calculs (M1..M20)'!A75,"")</f>
        <v/>
      </c>
      <c r="P1890" s="0"/>
      <c r="Q1890" s="0"/>
      <c r="R1890" s="0"/>
      <c r="S1890" s="0"/>
      <c r="T1890" s="0"/>
      <c r="U1890" s="0"/>
      <c r="V1890" s="0"/>
      <c r="AH1890" s="49" t="n">
        <f aca="false">IF($G1890&lt;&gt;"",AG1890,"")</f>
        <v>0</v>
      </c>
      <c r="AI1890" s="169"/>
      <c r="AJ1890" s="170"/>
    </row>
    <row r="1891" customFormat="false" ht="13" hidden="true" customHeight="false" outlineLevel="0" collapsed="false">
      <c r="A1891" s="0"/>
      <c r="B1891" s="167" t="str">
        <f aca="false">IF(B1790&lt;&gt;"",B1790,"")</f>
        <v/>
      </c>
      <c r="C1891" s="116" t="str">
        <f aca="false">IF(C1790&lt;&gt;"",C1790,"")</f>
        <v/>
      </c>
      <c r="D1891" s="116" t="str">
        <f aca="false">IF(D1790&lt;&gt;"",D1790,"")</f>
        <v/>
      </c>
      <c r="E1891" s="116" t="str">
        <f aca="false">IF(E1790&lt;&gt;"",E1790,"")</f>
        <v/>
      </c>
      <c r="F1891" s="116" t="n">
        <v>19</v>
      </c>
      <c r="G1891" s="168" t="n">
        <f aca="false">G1790</f>
        <v>0</v>
      </c>
      <c r="H1891" s="49" t="n">
        <f aca="false">IF($G1891&lt;&gt;"",G1891,"")</f>
        <v>0</v>
      </c>
      <c r="I1891" s="169"/>
      <c r="J1891" s="170"/>
      <c r="K1891" s="171" t="str">
        <f aca="false">IF($B1891&lt;&gt;"",IF(I1891,(INDEX(P$1829:Q$1832,MATCH(H1891,P$1829:P$1832),2)/I1891)*1000,0),"")</f>
        <v/>
      </c>
      <c r="L1891" s="171" t="str">
        <f aca="false">IF(Q$11&lt;&gt;"",IF($B1891&lt;&gt;"",K1891-J1891,""),"")</f>
        <v/>
      </c>
      <c r="M1891" s="172" t="str">
        <f aca="false">IF(B1891&lt;&gt;"",RANK(L1891,L$1829:L$1928),"")</f>
        <v/>
      </c>
      <c r="N1891" s="172" t="str">
        <f aca="false">IF(B1891&lt;&gt;"",'Classement Général'!BS73,"")</f>
        <v/>
      </c>
      <c r="O1891" s="172" t="str">
        <f aca="false">IF(B174&lt;&gt;"",'Calculs (M1..M20)'!A76,"")</f>
        <v/>
      </c>
      <c r="P1891" s="0"/>
      <c r="Q1891" s="0"/>
      <c r="R1891" s="0"/>
      <c r="S1891" s="0"/>
      <c r="T1891" s="0"/>
      <c r="U1891" s="0"/>
      <c r="V1891" s="0"/>
      <c r="AH1891" s="49" t="n">
        <f aca="false">IF($G1891&lt;&gt;"",AG1891,"")</f>
        <v>0</v>
      </c>
      <c r="AI1891" s="169"/>
      <c r="AJ1891" s="170"/>
    </row>
    <row r="1892" customFormat="false" ht="13" hidden="true" customHeight="false" outlineLevel="0" collapsed="false">
      <c r="A1892" s="0"/>
      <c r="B1892" s="167" t="str">
        <f aca="false">IF(B1791&lt;&gt;"",B1791,"")</f>
        <v/>
      </c>
      <c r="C1892" s="116" t="str">
        <f aca="false">IF(C1791&lt;&gt;"",C1791,"")</f>
        <v/>
      </c>
      <c r="D1892" s="116" t="str">
        <f aca="false">IF(D1791&lt;&gt;"",D1791,"")</f>
        <v/>
      </c>
      <c r="E1892" s="116" t="str">
        <f aca="false">IF(E1791&lt;&gt;"",E1791,"")</f>
        <v/>
      </c>
      <c r="F1892" s="116" t="n">
        <v>19</v>
      </c>
      <c r="G1892" s="168" t="n">
        <f aca="false">G1791</f>
        <v>0</v>
      </c>
      <c r="H1892" s="49" t="n">
        <f aca="false">IF($G1892&lt;&gt;"",G1892,"")</f>
        <v>0</v>
      </c>
      <c r="I1892" s="169"/>
      <c r="J1892" s="170"/>
      <c r="K1892" s="171" t="str">
        <f aca="false">IF($B1892&lt;&gt;"",IF(I1892,(INDEX(P$1829:Q$1832,MATCH(H1892,P$1829:P$1832),2)/I1892)*1000,0),"")</f>
        <v/>
      </c>
      <c r="L1892" s="171" t="str">
        <f aca="false">IF(Q$11&lt;&gt;"",IF($B1892&lt;&gt;"",K1892-J1892,""),"")</f>
        <v/>
      </c>
      <c r="M1892" s="172" t="str">
        <f aca="false">IF(B1892&lt;&gt;"",RANK(L1892,L$1829:L$1928),"")</f>
        <v/>
      </c>
      <c r="N1892" s="172" t="str">
        <f aca="false">IF(B1892&lt;&gt;"",'Classement Général'!BS74,"")</f>
        <v/>
      </c>
      <c r="O1892" s="172" t="str">
        <f aca="false">IF(B175&lt;&gt;"",'Calculs (M1..M20)'!A77,"")</f>
        <v/>
      </c>
      <c r="P1892" s="0"/>
      <c r="Q1892" s="0"/>
      <c r="R1892" s="0"/>
      <c r="S1892" s="0"/>
      <c r="T1892" s="0"/>
      <c r="U1892" s="0"/>
      <c r="V1892" s="0"/>
      <c r="AH1892" s="49" t="n">
        <f aca="false">IF($G1892&lt;&gt;"",AG1892,"")</f>
        <v>0</v>
      </c>
      <c r="AI1892" s="169"/>
      <c r="AJ1892" s="170"/>
    </row>
    <row r="1893" customFormat="false" ht="13" hidden="true" customHeight="false" outlineLevel="0" collapsed="false">
      <c r="A1893" s="0"/>
      <c r="B1893" s="167" t="str">
        <f aca="false">IF(B1792&lt;&gt;"",B1792,"")</f>
        <v/>
      </c>
      <c r="C1893" s="116" t="str">
        <f aca="false">IF(C1792&lt;&gt;"",C1792,"")</f>
        <v/>
      </c>
      <c r="D1893" s="116" t="str">
        <f aca="false">IF(D1792&lt;&gt;"",D1792,"")</f>
        <v/>
      </c>
      <c r="E1893" s="116" t="str">
        <f aca="false">IF(E1792&lt;&gt;"",E1792,"")</f>
        <v/>
      </c>
      <c r="F1893" s="116" t="n">
        <v>19</v>
      </c>
      <c r="G1893" s="168" t="n">
        <f aca="false">G1792</f>
        <v>0</v>
      </c>
      <c r="H1893" s="49" t="n">
        <f aca="false">IF($G1893&lt;&gt;"",G1893,"")</f>
        <v>0</v>
      </c>
      <c r="I1893" s="169"/>
      <c r="J1893" s="170"/>
      <c r="K1893" s="171" t="str">
        <f aca="false">IF($B1893&lt;&gt;"",IF(I1893,(INDEX(P$1829:Q$1832,MATCH(H1893,P$1829:P$1832),2)/I1893)*1000,0),"")</f>
        <v/>
      </c>
      <c r="L1893" s="171" t="str">
        <f aca="false">IF(Q$11&lt;&gt;"",IF($B1893&lt;&gt;"",K1893-J1893,""),"")</f>
        <v/>
      </c>
      <c r="M1893" s="172" t="str">
        <f aca="false">IF(B1893&lt;&gt;"",RANK(L1893,L$1829:L$1928),"")</f>
        <v/>
      </c>
      <c r="N1893" s="172" t="str">
        <f aca="false">IF(B1893&lt;&gt;"",'Classement Général'!BS75,"")</f>
        <v/>
      </c>
      <c r="O1893" s="172" t="str">
        <f aca="false">IF(B176&lt;&gt;"",'Calculs (M1..M20)'!A78,"")</f>
        <v/>
      </c>
      <c r="P1893" s="0"/>
      <c r="Q1893" s="0"/>
      <c r="R1893" s="0"/>
      <c r="S1893" s="0"/>
      <c r="T1893" s="0"/>
      <c r="U1893" s="0"/>
      <c r="V1893" s="0"/>
      <c r="AH1893" s="49" t="n">
        <f aca="false">IF($G1893&lt;&gt;"",AG1893,"")</f>
        <v>0</v>
      </c>
      <c r="AI1893" s="169"/>
      <c r="AJ1893" s="170"/>
    </row>
    <row r="1894" customFormat="false" ht="13" hidden="true" customHeight="false" outlineLevel="0" collapsed="false">
      <c r="A1894" s="0"/>
      <c r="B1894" s="167" t="str">
        <f aca="false">IF(B1793&lt;&gt;"",B1793,"")</f>
        <v/>
      </c>
      <c r="C1894" s="116" t="str">
        <f aca="false">IF(C1793&lt;&gt;"",C1793,"")</f>
        <v/>
      </c>
      <c r="D1894" s="116" t="str">
        <f aca="false">IF(D1793&lt;&gt;"",D1793,"")</f>
        <v/>
      </c>
      <c r="E1894" s="116" t="str">
        <f aca="false">IF(E1793&lt;&gt;"",E1793,"")</f>
        <v/>
      </c>
      <c r="F1894" s="116" t="n">
        <v>19</v>
      </c>
      <c r="G1894" s="168" t="n">
        <f aca="false">G1793</f>
        <v>0</v>
      </c>
      <c r="H1894" s="49" t="n">
        <f aca="false">IF($G1894&lt;&gt;"",G1894,"")</f>
        <v>0</v>
      </c>
      <c r="I1894" s="169"/>
      <c r="J1894" s="170"/>
      <c r="K1894" s="171" t="str">
        <f aca="false">IF($B1894&lt;&gt;"",IF(I1894,(INDEX(P$1829:Q$1832,MATCH(H1894,P$1829:P$1832),2)/I1894)*1000,0),"")</f>
        <v/>
      </c>
      <c r="L1894" s="171" t="str">
        <f aca="false">IF(Q$11&lt;&gt;"",IF($B1894&lt;&gt;"",K1894-J1894,""),"")</f>
        <v/>
      </c>
      <c r="M1894" s="172" t="str">
        <f aca="false">IF(B1894&lt;&gt;"",RANK(L1894,L$1829:L$1928),"")</f>
        <v/>
      </c>
      <c r="N1894" s="172" t="str">
        <f aca="false">IF(B1894&lt;&gt;"",'Classement Général'!BS76,"")</f>
        <v/>
      </c>
      <c r="O1894" s="172" t="str">
        <f aca="false">IF(B177&lt;&gt;"",'Calculs (M1..M20)'!A79,"")</f>
        <v/>
      </c>
      <c r="P1894" s="0"/>
      <c r="Q1894" s="0"/>
      <c r="R1894" s="0"/>
      <c r="S1894" s="0"/>
      <c r="T1894" s="0"/>
      <c r="U1894" s="0"/>
      <c r="V1894" s="0"/>
      <c r="AH1894" s="49" t="n">
        <f aca="false">IF($G1894&lt;&gt;"",AG1894,"")</f>
        <v>0</v>
      </c>
      <c r="AI1894" s="169"/>
      <c r="AJ1894" s="170"/>
    </row>
    <row r="1895" customFormat="false" ht="13" hidden="true" customHeight="false" outlineLevel="0" collapsed="false">
      <c r="A1895" s="0"/>
      <c r="B1895" s="167" t="str">
        <f aca="false">IF(B1794&lt;&gt;"",B1794,"")</f>
        <v/>
      </c>
      <c r="C1895" s="116" t="str">
        <f aca="false">IF(C1794&lt;&gt;"",C1794,"")</f>
        <v/>
      </c>
      <c r="D1895" s="116" t="str">
        <f aca="false">IF(D1794&lt;&gt;"",D1794,"")</f>
        <v/>
      </c>
      <c r="E1895" s="116" t="str">
        <f aca="false">IF(E1794&lt;&gt;"",E1794,"")</f>
        <v/>
      </c>
      <c r="F1895" s="116" t="n">
        <v>19</v>
      </c>
      <c r="G1895" s="168" t="n">
        <f aca="false">G1794</f>
        <v>0</v>
      </c>
      <c r="H1895" s="49" t="n">
        <f aca="false">IF($G1895&lt;&gt;"",G1895,"")</f>
        <v>0</v>
      </c>
      <c r="I1895" s="169"/>
      <c r="J1895" s="170"/>
      <c r="K1895" s="171" t="str">
        <f aca="false">IF($B1895&lt;&gt;"",IF(I1895,(INDEX(P$1829:Q$1832,MATCH(H1895,P$1829:P$1832),2)/I1895)*1000,0),"")</f>
        <v/>
      </c>
      <c r="L1895" s="171" t="str">
        <f aca="false">IF(Q$11&lt;&gt;"",IF($B1895&lt;&gt;"",K1895-J1895,""),"")</f>
        <v/>
      </c>
      <c r="M1895" s="172" t="str">
        <f aca="false">IF(B1895&lt;&gt;"",RANK(L1895,L$1829:L$1928),"")</f>
        <v/>
      </c>
      <c r="N1895" s="172" t="str">
        <f aca="false">IF(B1895&lt;&gt;"",'Classement Général'!BS77,"")</f>
        <v/>
      </c>
      <c r="O1895" s="172" t="str">
        <f aca="false">IF(B178&lt;&gt;"",'Calculs (M1..M20)'!A80,"")</f>
        <v/>
      </c>
      <c r="P1895" s="0"/>
      <c r="Q1895" s="0"/>
      <c r="R1895" s="0"/>
      <c r="S1895" s="0"/>
      <c r="T1895" s="0"/>
      <c r="U1895" s="0"/>
      <c r="V1895" s="0"/>
      <c r="AH1895" s="49" t="n">
        <f aca="false">IF($G1895&lt;&gt;"",AG1895,"")</f>
        <v>0</v>
      </c>
      <c r="AI1895" s="169"/>
      <c r="AJ1895" s="170"/>
    </row>
    <row r="1896" customFormat="false" ht="13" hidden="true" customHeight="false" outlineLevel="0" collapsed="false">
      <c r="A1896" s="0"/>
      <c r="B1896" s="167" t="str">
        <f aca="false">IF(B1795&lt;&gt;"",B1795,"")</f>
        <v/>
      </c>
      <c r="C1896" s="116" t="str">
        <f aca="false">IF(C1795&lt;&gt;"",C1795,"")</f>
        <v/>
      </c>
      <c r="D1896" s="116" t="str">
        <f aca="false">IF(D1795&lt;&gt;"",D1795,"")</f>
        <v/>
      </c>
      <c r="E1896" s="116" t="str">
        <f aca="false">IF(E1795&lt;&gt;"",E1795,"")</f>
        <v/>
      </c>
      <c r="F1896" s="116" t="n">
        <v>19</v>
      </c>
      <c r="G1896" s="168" t="n">
        <f aca="false">G1795</f>
        <v>0</v>
      </c>
      <c r="H1896" s="49" t="n">
        <f aca="false">IF($G1896&lt;&gt;"",G1896,"")</f>
        <v>0</v>
      </c>
      <c r="I1896" s="169"/>
      <c r="J1896" s="170"/>
      <c r="K1896" s="171" t="str">
        <f aca="false">IF($B1896&lt;&gt;"",IF(I1896,(INDEX(P$1829:Q$1832,MATCH(H1896,P$1829:P$1832),2)/I1896)*1000,0),"")</f>
        <v/>
      </c>
      <c r="L1896" s="171" t="str">
        <f aca="false">IF(Q$11&lt;&gt;"",IF($B1896&lt;&gt;"",K1896-J1896,""),"")</f>
        <v/>
      </c>
      <c r="M1896" s="172" t="str">
        <f aca="false">IF(B1896&lt;&gt;"",RANK(L1896,L$1829:L$1928),"")</f>
        <v/>
      </c>
      <c r="N1896" s="172" t="str">
        <f aca="false">IF(B1896&lt;&gt;"",'Classement Général'!BS78,"")</f>
        <v/>
      </c>
      <c r="O1896" s="172" t="str">
        <f aca="false">IF(B179&lt;&gt;"",'Calculs (M1..M20)'!A81,"")</f>
        <v/>
      </c>
      <c r="P1896" s="0"/>
      <c r="Q1896" s="0"/>
      <c r="R1896" s="0"/>
      <c r="S1896" s="0"/>
      <c r="T1896" s="0"/>
      <c r="U1896" s="0"/>
      <c r="V1896" s="0"/>
      <c r="AH1896" s="49" t="n">
        <f aca="false">IF($G1896&lt;&gt;"",AG1896,"")</f>
        <v>0</v>
      </c>
      <c r="AI1896" s="169"/>
      <c r="AJ1896" s="170"/>
    </row>
    <row r="1897" customFormat="false" ht="13" hidden="true" customHeight="false" outlineLevel="0" collapsed="false">
      <c r="A1897" s="0"/>
      <c r="B1897" s="167" t="str">
        <f aca="false">IF(B1796&lt;&gt;"",B1796,"")</f>
        <v/>
      </c>
      <c r="C1897" s="116" t="str">
        <f aca="false">IF(C1796&lt;&gt;"",C1796,"")</f>
        <v/>
      </c>
      <c r="D1897" s="116" t="str">
        <f aca="false">IF(D1796&lt;&gt;"",D1796,"")</f>
        <v/>
      </c>
      <c r="E1897" s="116" t="str">
        <f aca="false">IF(E1796&lt;&gt;"",E1796,"")</f>
        <v/>
      </c>
      <c r="F1897" s="116" t="n">
        <v>19</v>
      </c>
      <c r="G1897" s="168" t="n">
        <f aca="false">G1796</f>
        <v>0</v>
      </c>
      <c r="H1897" s="49" t="n">
        <f aca="false">IF($G1897&lt;&gt;"",G1897,"")</f>
        <v>0</v>
      </c>
      <c r="I1897" s="169"/>
      <c r="J1897" s="170"/>
      <c r="K1897" s="171" t="str">
        <f aca="false">IF($B1897&lt;&gt;"",IF(I1897,(INDEX(P$1829:Q$1832,MATCH(H1897,P$1829:P$1832),2)/I1897)*1000,0),"")</f>
        <v/>
      </c>
      <c r="L1897" s="171" t="str">
        <f aca="false">IF(Q$11&lt;&gt;"",IF($B1897&lt;&gt;"",K1897-J1897,""),"")</f>
        <v/>
      </c>
      <c r="M1897" s="172" t="str">
        <f aca="false">IF(B1897&lt;&gt;"",RANK(L1897,L$1829:L$1928),"")</f>
        <v/>
      </c>
      <c r="N1897" s="172" t="str">
        <f aca="false">IF(B1897&lt;&gt;"",'Classement Général'!BS79,"")</f>
        <v/>
      </c>
      <c r="O1897" s="172" t="str">
        <f aca="false">IF(B180&lt;&gt;"",'Calculs (M1..M20)'!A82,"")</f>
        <v/>
      </c>
      <c r="P1897" s="0"/>
      <c r="Q1897" s="0"/>
      <c r="R1897" s="0"/>
      <c r="S1897" s="0"/>
      <c r="T1897" s="0"/>
      <c r="U1897" s="0"/>
      <c r="V1897" s="0"/>
      <c r="AH1897" s="49" t="n">
        <f aca="false">IF($G1897&lt;&gt;"",AG1897,"")</f>
        <v>0</v>
      </c>
      <c r="AI1897" s="169"/>
      <c r="AJ1897" s="170"/>
    </row>
    <row r="1898" customFormat="false" ht="13" hidden="true" customHeight="false" outlineLevel="0" collapsed="false">
      <c r="A1898" s="0"/>
      <c r="B1898" s="167" t="str">
        <f aca="false">IF(B1797&lt;&gt;"",B1797,"")</f>
        <v/>
      </c>
      <c r="C1898" s="116" t="str">
        <f aca="false">IF(C1797&lt;&gt;"",C1797,"")</f>
        <v/>
      </c>
      <c r="D1898" s="116" t="str">
        <f aca="false">IF(D1797&lt;&gt;"",D1797,"")</f>
        <v/>
      </c>
      <c r="E1898" s="116" t="str">
        <f aca="false">IF(E1797&lt;&gt;"",E1797,"")</f>
        <v/>
      </c>
      <c r="F1898" s="116" t="n">
        <v>19</v>
      </c>
      <c r="G1898" s="168" t="n">
        <f aca="false">G1797</f>
        <v>0</v>
      </c>
      <c r="H1898" s="49" t="n">
        <f aca="false">IF($G1898&lt;&gt;"",G1898,"")</f>
        <v>0</v>
      </c>
      <c r="I1898" s="169"/>
      <c r="J1898" s="170"/>
      <c r="K1898" s="171" t="str">
        <f aca="false">IF($B1898&lt;&gt;"",IF(I1898,(INDEX(P$1829:Q$1832,MATCH(H1898,P$1829:P$1832),2)/I1898)*1000,0),"")</f>
        <v/>
      </c>
      <c r="L1898" s="171" t="str">
        <f aca="false">IF(Q$11&lt;&gt;"",IF($B1898&lt;&gt;"",K1898-J1898,""),"")</f>
        <v/>
      </c>
      <c r="M1898" s="172" t="str">
        <f aca="false">IF(B1898&lt;&gt;"",RANK(L1898,L$1829:L$1928),"")</f>
        <v/>
      </c>
      <c r="N1898" s="172" t="str">
        <f aca="false">IF(B1898&lt;&gt;"",'Classement Général'!BS80,"")</f>
        <v/>
      </c>
      <c r="O1898" s="172" t="str">
        <f aca="false">IF(B181&lt;&gt;"",'Calculs (M1..M20)'!A83,"")</f>
        <v/>
      </c>
      <c r="P1898" s="0"/>
      <c r="Q1898" s="0"/>
      <c r="R1898" s="0"/>
      <c r="S1898" s="0"/>
      <c r="T1898" s="0"/>
      <c r="U1898" s="0"/>
      <c r="V1898" s="0"/>
      <c r="AH1898" s="49" t="n">
        <f aca="false">IF($G1898&lt;&gt;"",AG1898,"")</f>
        <v>0</v>
      </c>
      <c r="AI1898" s="169"/>
      <c r="AJ1898" s="170"/>
    </row>
    <row r="1899" customFormat="false" ht="13" hidden="true" customHeight="false" outlineLevel="0" collapsed="false">
      <c r="A1899" s="0"/>
      <c r="B1899" s="167" t="str">
        <f aca="false">IF(B1798&lt;&gt;"",B1798,"")</f>
        <v/>
      </c>
      <c r="C1899" s="116" t="str">
        <f aca="false">IF(C1798&lt;&gt;"",C1798,"")</f>
        <v/>
      </c>
      <c r="D1899" s="116" t="str">
        <f aca="false">IF(D1798&lt;&gt;"",D1798,"")</f>
        <v/>
      </c>
      <c r="E1899" s="116" t="str">
        <f aca="false">IF(E1798&lt;&gt;"",E1798,"")</f>
        <v/>
      </c>
      <c r="F1899" s="116" t="n">
        <v>19</v>
      </c>
      <c r="G1899" s="168" t="n">
        <f aca="false">G1798</f>
        <v>0</v>
      </c>
      <c r="H1899" s="49" t="n">
        <f aca="false">IF($G1899&lt;&gt;"",G1899,"")</f>
        <v>0</v>
      </c>
      <c r="I1899" s="169"/>
      <c r="J1899" s="170"/>
      <c r="K1899" s="171" t="str">
        <f aca="false">IF($B1899&lt;&gt;"",IF(I1899,(INDEX(P$1829:Q$1832,MATCH(H1899,P$1829:P$1832),2)/I1899)*1000,0),"")</f>
        <v/>
      </c>
      <c r="L1899" s="171" t="str">
        <f aca="false">IF(Q$11&lt;&gt;"",IF($B1899&lt;&gt;"",K1899-J1899,""),"")</f>
        <v/>
      </c>
      <c r="M1899" s="172" t="str">
        <f aca="false">IF(B1899&lt;&gt;"",RANK(L1899,L$1829:L$1928),"")</f>
        <v/>
      </c>
      <c r="N1899" s="172" t="str">
        <f aca="false">IF(B1899&lt;&gt;"",'Classement Général'!BS81,"")</f>
        <v/>
      </c>
      <c r="O1899" s="172" t="str">
        <f aca="false">IF(B182&lt;&gt;"",'Calculs (M1..M20)'!A84,"")</f>
        <v/>
      </c>
      <c r="P1899" s="0"/>
      <c r="Q1899" s="0"/>
      <c r="R1899" s="0"/>
      <c r="S1899" s="0"/>
      <c r="T1899" s="0"/>
      <c r="U1899" s="0"/>
      <c r="V1899" s="0"/>
      <c r="AH1899" s="49" t="n">
        <f aca="false">IF($G1899&lt;&gt;"",AG1899,"")</f>
        <v>0</v>
      </c>
      <c r="AI1899" s="169"/>
      <c r="AJ1899" s="170"/>
    </row>
    <row r="1900" customFormat="false" ht="13" hidden="true" customHeight="false" outlineLevel="0" collapsed="false">
      <c r="A1900" s="0"/>
      <c r="B1900" s="167" t="str">
        <f aca="false">IF(B1799&lt;&gt;"",B1799,"")</f>
        <v/>
      </c>
      <c r="C1900" s="116" t="str">
        <f aca="false">IF(C1799&lt;&gt;"",C1799,"")</f>
        <v/>
      </c>
      <c r="D1900" s="116" t="str">
        <f aca="false">IF(D1799&lt;&gt;"",D1799,"")</f>
        <v/>
      </c>
      <c r="E1900" s="116" t="str">
        <f aca="false">IF(E1799&lt;&gt;"",E1799,"")</f>
        <v/>
      </c>
      <c r="F1900" s="116" t="n">
        <v>19</v>
      </c>
      <c r="G1900" s="168" t="n">
        <f aca="false">G1799</f>
        <v>0</v>
      </c>
      <c r="H1900" s="49" t="n">
        <f aca="false">IF($G1900&lt;&gt;"",G1900,"")</f>
        <v>0</v>
      </c>
      <c r="I1900" s="169"/>
      <c r="J1900" s="170"/>
      <c r="K1900" s="171" t="str">
        <f aca="false">IF($B1900&lt;&gt;"",IF(I1900,(INDEX(P$1829:Q$1832,MATCH(H1900,P$1829:P$1832),2)/I1900)*1000,0),"")</f>
        <v/>
      </c>
      <c r="L1900" s="171" t="str">
        <f aca="false">IF(Q$11&lt;&gt;"",IF($B1900&lt;&gt;"",K1900-J1900,""),"")</f>
        <v/>
      </c>
      <c r="M1900" s="172" t="str">
        <f aca="false">IF(B1900&lt;&gt;"",RANK(L1900,L$1829:L$1928),"")</f>
        <v/>
      </c>
      <c r="N1900" s="172" t="str">
        <f aca="false">IF(B1900&lt;&gt;"",'Classement Général'!BS82,"")</f>
        <v/>
      </c>
      <c r="O1900" s="172" t="str">
        <f aca="false">IF(B183&lt;&gt;"",'Calculs (M1..M20)'!A85,"")</f>
        <v/>
      </c>
      <c r="P1900" s="0"/>
      <c r="Q1900" s="0"/>
      <c r="R1900" s="0"/>
      <c r="S1900" s="0"/>
      <c r="T1900" s="0"/>
      <c r="U1900" s="0"/>
      <c r="V1900" s="0"/>
      <c r="AH1900" s="49" t="n">
        <f aca="false">IF($G1900&lt;&gt;"",AG1900,"")</f>
        <v>0</v>
      </c>
      <c r="AI1900" s="169"/>
      <c r="AJ1900" s="170"/>
    </row>
    <row r="1901" customFormat="false" ht="13" hidden="true" customHeight="false" outlineLevel="0" collapsed="false">
      <c r="A1901" s="0"/>
      <c r="B1901" s="167" t="str">
        <f aca="false">IF(B1800&lt;&gt;"",B1800,"")</f>
        <v/>
      </c>
      <c r="C1901" s="116" t="str">
        <f aca="false">IF(C1800&lt;&gt;"",C1800,"")</f>
        <v/>
      </c>
      <c r="D1901" s="116" t="str">
        <f aca="false">IF(D1800&lt;&gt;"",D1800,"")</f>
        <v/>
      </c>
      <c r="E1901" s="116" t="str">
        <f aca="false">IF(E1800&lt;&gt;"",E1800,"")</f>
        <v/>
      </c>
      <c r="F1901" s="116" t="n">
        <v>19</v>
      </c>
      <c r="G1901" s="168" t="n">
        <f aca="false">G1800</f>
        <v>0</v>
      </c>
      <c r="H1901" s="49" t="n">
        <f aca="false">IF($G1901&lt;&gt;"",G1901,"")</f>
        <v>0</v>
      </c>
      <c r="I1901" s="169"/>
      <c r="J1901" s="170"/>
      <c r="K1901" s="171" t="str">
        <f aca="false">IF($B1901&lt;&gt;"",IF(I1901,(INDEX(P$1829:Q$1832,MATCH(H1901,P$1829:P$1832),2)/I1901)*1000,0),"")</f>
        <v/>
      </c>
      <c r="L1901" s="171" t="str">
        <f aca="false">IF(Q$11&lt;&gt;"",IF($B1901&lt;&gt;"",K1901-J1901,""),"")</f>
        <v/>
      </c>
      <c r="M1901" s="172" t="str">
        <f aca="false">IF(B1901&lt;&gt;"",RANK(L1901,L$1829:L$1928),"")</f>
        <v/>
      </c>
      <c r="N1901" s="172" t="str">
        <f aca="false">IF(B1901&lt;&gt;"",'Classement Général'!BS83,"")</f>
        <v/>
      </c>
      <c r="O1901" s="172" t="str">
        <f aca="false">IF(B184&lt;&gt;"",'Calculs (M1..M20)'!A86,"")</f>
        <v/>
      </c>
      <c r="P1901" s="0"/>
      <c r="Q1901" s="0"/>
      <c r="R1901" s="0"/>
      <c r="S1901" s="0"/>
      <c r="T1901" s="0"/>
      <c r="U1901" s="0"/>
      <c r="V1901" s="0"/>
      <c r="AH1901" s="49" t="n">
        <f aca="false">IF($G1901&lt;&gt;"",AG1901,"")</f>
        <v>0</v>
      </c>
      <c r="AI1901" s="169"/>
      <c r="AJ1901" s="170"/>
    </row>
    <row r="1902" customFormat="false" ht="13" hidden="true" customHeight="false" outlineLevel="0" collapsed="false">
      <c r="A1902" s="0"/>
      <c r="B1902" s="167" t="str">
        <f aca="false">IF(B1801&lt;&gt;"",B1801,"")</f>
        <v/>
      </c>
      <c r="C1902" s="116" t="str">
        <f aca="false">IF(C1801&lt;&gt;"",C1801,"")</f>
        <v/>
      </c>
      <c r="D1902" s="116" t="str">
        <f aca="false">IF(D1801&lt;&gt;"",D1801,"")</f>
        <v/>
      </c>
      <c r="E1902" s="116" t="str">
        <f aca="false">IF(E1801&lt;&gt;"",E1801,"")</f>
        <v/>
      </c>
      <c r="F1902" s="116" t="n">
        <v>19</v>
      </c>
      <c r="G1902" s="168" t="n">
        <f aca="false">G1801</f>
        <v>0</v>
      </c>
      <c r="H1902" s="49" t="n">
        <f aca="false">IF($G1902&lt;&gt;"",G1902,"")</f>
        <v>0</v>
      </c>
      <c r="I1902" s="169"/>
      <c r="J1902" s="170"/>
      <c r="K1902" s="171" t="str">
        <f aca="false">IF($B1902&lt;&gt;"",IF(I1902,(INDEX(P$1829:Q$1832,MATCH(H1902,P$1829:P$1832),2)/I1902)*1000,0),"")</f>
        <v/>
      </c>
      <c r="L1902" s="171" t="str">
        <f aca="false">IF(Q$11&lt;&gt;"",IF($B1902&lt;&gt;"",K1902-J1902,""),"")</f>
        <v/>
      </c>
      <c r="M1902" s="172" t="str">
        <f aca="false">IF(B1902&lt;&gt;"",RANK(L1902,L$1829:L$1928),"")</f>
        <v/>
      </c>
      <c r="N1902" s="172" t="str">
        <f aca="false">IF(B1902&lt;&gt;"",'Classement Général'!BS84,"")</f>
        <v/>
      </c>
      <c r="O1902" s="172" t="str">
        <f aca="false">IF(B185&lt;&gt;"",'Calculs (M1..M20)'!A87,"")</f>
        <v/>
      </c>
      <c r="P1902" s="0"/>
      <c r="Q1902" s="0"/>
      <c r="R1902" s="0"/>
      <c r="S1902" s="0"/>
      <c r="T1902" s="0"/>
      <c r="U1902" s="0"/>
      <c r="V1902" s="0"/>
      <c r="AH1902" s="49" t="n">
        <f aca="false">IF($G1902&lt;&gt;"",AG1902,"")</f>
        <v>0</v>
      </c>
      <c r="AI1902" s="169"/>
      <c r="AJ1902" s="170"/>
    </row>
    <row r="1903" customFormat="false" ht="13" hidden="true" customHeight="false" outlineLevel="0" collapsed="false">
      <c r="A1903" s="0"/>
      <c r="B1903" s="167" t="str">
        <f aca="false">IF(B1802&lt;&gt;"",B1802,"")</f>
        <v/>
      </c>
      <c r="C1903" s="116" t="str">
        <f aca="false">IF(C1802&lt;&gt;"",C1802,"")</f>
        <v/>
      </c>
      <c r="D1903" s="116" t="str">
        <f aca="false">IF(D1802&lt;&gt;"",D1802,"")</f>
        <v/>
      </c>
      <c r="E1903" s="116" t="str">
        <f aca="false">IF(E1802&lt;&gt;"",E1802,"")</f>
        <v/>
      </c>
      <c r="F1903" s="116" t="n">
        <v>19</v>
      </c>
      <c r="G1903" s="168" t="n">
        <f aca="false">G1802</f>
        <v>0</v>
      </c>
      <c r="H1903" s="49" t="n">
        <f aca="false">IF($G1903&lt;&gt;"",G1903,"")</f>
        <v>0</v>
      </c>
      <c r="I1903" s="169"/>
      <c r="J1903" s="170"/>
      <c r="K1903" s="171" t="str">
        <f aca="false">IF($B1903&lt;&gt;"",IF(I1903,(INDEX(P$1829:Q$1832,MATCH(H1903,P$1829:P$1832),2)/I1903)*1000,0),"")</f>
        <v/>
      </c>
      <c r="L1903" s="171" t="str">
        <f aca="false">IF(Q$11&lt;&gt;"",IF($B1903&lt;&gt;"",K1903-J1903,""),"")</f>
        <v/>
      </c>
      <c r="M1903" s="172" t="str">
        <f aca="false">IF(B1903&lt;&gt;"",RANK(L1903,L$1829:L$1928),"")</f>
        <v/>
      </c>
      <c r="N1903" s="172" t="str">
        <f aca="false">IF(B1903&lt;&gt;"",'Classement Général'!BS85,"")</f>
        <v/>
      </c>
      <c r="O1903" s="172" t="str">
        <f aca="false">IF(B186&lt;&gt;"",'Calculs (M1..M20)'!A88,"")</f>
        <v/>
      </c>
      <c r="P1903" s="0"/>
      <c r="Q1903" s="0"/>
      <c r="R1903" s="0"/>
      <c r="S1903" s="0"/>
      <c r="T1903" s="0"/>
      <c r="U1903" s="0"/>
      <c r="V1903" s="0"/>
      <c r="AH1903" s="49" t="n">
        <f aca="false">IF($G1903&lt;&gt;"",AG1903,"")</f>
        <v>0</v>
      </c>
      <c r="AI1903" s="169"/>
      <c r="AJ1903" s="170"/>
    </row>
    <row r="1904" customFormat="false" ht="13" hidden="true" customHeight="false" outlineLevel="0" collapsed="false">
      <c r="A1904" s="0"/>
      <c r="B1904" s="167" t="str">
        <f aca="false">IF(B1803&lt;&gt;"",B1803,"")</f>
        <v/>
      </c>
      <c r="C1904" s="116" t="str">
        <f aca="false">IF(C1803&lt;&gt;"",C1803,"")</f>
        <v/>
      </c>
      <c r="D1904" s="116" t="str">
        <f aca="false">IF(D1803&lt;&gt;"",D1803,"")</f>
        <v/>
      </c>
      <c r="E1904" s="116" t="str">
        <f aca="false">IF(E1803&lt;&gt;"",E1803,"")</f>
        <v/>
      </c>
      <c r="F1904" s="116" t="n">
        <v>19</v>
      </c>
      <c r="G1904" s="168" t="n">
        <f aca="false">G1803</f>
        <v>0</v>
      </c>
      <c r="H1904" s="49" t="n">
        <f aca="false">IF($G1904&lt;&gt;"",G1904,"")</f>
        <v>0</v>
      </c>
      <c r="I1904" s="169"/>
      <c r="J1904" s="170"/>
      <c r="K1904" s="171" t="str">
        <f aca="false">IF($B1904&lt;&gt;"",IF(I1904,(INDEX(P$1829:Q$1832,MATCH(H1904,P$1829:P$1832),2)/I1904)*1000,0),"")</f>
        <v/>
      </c>
      <c r="L1904" s="171" t="str">
        <f aca="false">IF(Q$11&lt;&gt;"",IF($B1904&lt;&gt;"",K1904-J1904,""),"")</f>
        <v/>
      </c>
      <c r="M1904" s="172" t="str">
        <f aca="false">IF(B1904&lt;&gt;"",RANK(L1904,L$1829:L$1928),"")</f>
        <v/>
      </c>
      <c r="N1904" s="172" t="str">
        <f aca="false">IF(B1904&lt;&gt;"",'Classement Général'!BS86,"")</f>
        <v/>
      </c>
      <c r="O1904" s="172" t="str">
        <f aca="false">IF(B187&lt;&gt;"",'Calculs (M1..M20)'!A89,"")</f>
        <v/>
      </c>
      <c r="P1904" s="0"/>
      <c r="Q1904" s="0"/>
      <c r="R1904" s="0"/>
      <c r="S1904" s="0"/>
      <c r="T1904" s="0"/>
      <c r="U1904" s="0"/>
      <c r="V1904" s="0"/>
      <c r="AH1904" s="49" t="n">
        <f aca="false">IF($G1904&lt;&gt;"",AG1904,"")</f>
        <v>0</v>
      </c>
      <c r="AI1904" s="169"/>
      <c r="AJ1904" s="170"/>
    </row>
    <row r="1905" customFormat="false" ht="13" hidden="true" customHeight="false" outlineLevel="0" collapsed="false">
      <c r="A1905" s="0"/>
      <c r="B1905" s="167" t="str">
        <f aca="false">IF(B1804&lt;&gt;"",B1804,"")</f>
        <v/>
      </c>
      <c r="C1905" s="116" t="str">
        <f aca="false">IF(C1804&lt;&gt;"",C1804,"")</f>
        <v/>
      </c>
      <c r="D1905" s="116" t="str">
        <f aca="false">IF(D1804&lt;&gt;"",D1804,"")</f>
        <v/>
      </c>
      <c r="E1905" s="116" t="str">
        <f aca="false">IF(E1804&lt;&gt;"",E1804,"")</f>
        <v/>
      </c>
      <c r="F1905" s="116" t="n">
        <v>19</v>
      </c>
      <c r="G1905" s="168" t="n">
        <f aca="false">G1804</f>
        <v>0</v>
      </c>
      <c r="H1905" s="49" t="n">
        <f aca="false">IF($G1905&lt;&gt;"",G1905,"")</f>
        <v>0</v>
      </c>
      <c r="I1905" s="169"/>
      <c r="J1905" s="170"/>
      <c r="K1905" s="171" t="str">
        <f aca="false">IF($B1905&lt;&gt;"",IF(I1905,(INDEX(P$1829:Q$1832,MATCH(H1905,P$1829:P$1832),2)/I1905)*1000,0),"")</f>
        <v/>
      </c>
      <c r="L1905" s="171" t="str">
        <f aca="false">IF(Q$11&lt;&gt;"",IF($B1905&lt;&gt;"",K1905-J1905,""),"")</f>
        <v/>
      </c>
      <c r="M1905" s="172" t="str">
        <f aca="false">IF(B1905&lt;&gt;"",RANK(L1905,L$1829:L$1928),"")</f>
        <v/>
      </c>
      <c r="N1905" s="172" t="str">
        <f aca="false">IF(B1905&lt;&gt;"",'Classement Général'!BS87,"")</f>
        <v/>
      </c>
      <c r="O1905" s="172" t="str">
        <f aca="false">IF(B188&lt;&gt;"",'Calculs (M1..M20)'!A90,"")</f>
        <v/>
      </c>
      <c r="P1905" s="0"/>
      <c r="Q1905" s="0"/>
      <c r="R1905" s="0"/>
      <c r="S1905" s="0"/>
      <c r="T1905" s="0"/>
      <c r="U1905" s="0"/>
      <c r="V1905" s="0"/>
      <c r="AH1905" s="49" t="n">
        <f aca="false">IF($G1905&lt;&gt;"",AG1905,"")</f>
        <v>0</v>
      </c>
      <c r="AI1905" s="169"/>
      <c r="AJ1905" s="170"/>
    </row>
    <row r="1906" customFormat="false" ht="13" hidden="true" customHeight="false" outlineLevel="0" collapsed="false">
      <c r="A1906" s="0"/>
      <c r="B1906" s="167" t="str">
        <f aca="false">IF(B1805&lt;&gt;"",B1805,"")</f>
        <v/>
      </c>
      <c r="C1906" s="116" t="str">
        <f aca="false">IF(C1805&lt;&gt;"",C1805,"")</f>
        <v/>
      </c>
      <c r="D1906" s="116" t="str">
        <f aca="false">IF(D1805&lt;&gt;"",D1805,"")</f>
        <v/>
      </c>
      <c r="E1906" s="116" t="str">
        <f aca="false">IF(E1805&lt;&gt;"",E1805,"")</f>
        <v/>
      </c>
      <c r="F1906" s="116" t="n">
        <v>19</v>
      </c>
      <c r="G1906" s="168" t="n">
        <f aca="false">G1805</f>
        <v>0</v>
      </c>
      <c r="H1906" s="49" t="n">
        <f aca="false">IF($G1906&lt;&gt;"",G1906,"")</f>
        <v>0</v>
      </c>
      <c r="I1906" s="169"/>
      <c r="J1906" s="170"/>
      <c r="K1906" s="171" t="str">
        <f aca="false">IF($B1906&lt;&gt;"",IF(I1906,(INDEX(P$1829:Q$1832,MATCH(H1906,P$1829:P$1832),2)/I1906)*1000,0),"")</f>
        <v/>
      </c>
      <c r="L1906" s="171" t="str">
        <f aca="false">IF(Q$11&lt;&gt;"",IF($B1906&lt;&gt;"",K1906-J1906,""),"")</f>
        <v/>
      </c>
      <c r="M1906" s="172" t="str">
        <f aca="false">IF(B1906&lt;&gt;"",RANK(L1906,L$1829:L$1928),"")</f>
        <v/>
      </c>
      <c r="N1906" s="172" t="str">
        <f aca="false">IF(B1906&lt;&gt;"",'Classement Général'!BS88,"")</f>
        <v/>
      </c>
      <c r="O1906" s="172" t="str">
        <f aca="false">IF(B189&lt;&gt;"",'Calculs (M1..M20)'!A91,"")</f>
        <v/>
      </c>
      <c r="P1906" s="0"/>
      <c r="Q1906" s="0"/>
      <c r="R1906" s="0"/>
      <c r="S1906" s="0"/>
      <c r="T1906" s="0"/>
      <c r="U1906" s="0"/>
      <c r="V1906" s="0"/>
      <c r="AH1906" s="49" t="n">
        <f aca="false">IF($G1906&lt;&gt;"",AG1906,"")</f>
        <v>0</v>
      </c>
      <c r="AI1906" s="169"/>
      <c r="AJ1906" s="170"/>
    </row>
    <row r="1907" customFormat="false" ht="13" hidden="true" customHeight="false" outlineLevel="0" collapsed="false">
      <c r="A1907" s="0"/>
      <c r="B1907" s="167" t="str">
        <f aca="false">IF(B1806&lt;&gt;"",B1806,"")</f>
        <v/>
      </c>
      <c r="C1907" s="116" t="str">
        <f aca="false">IF(C1806&lt;&gt;"",C1806,"")</f>
        <v/>
      </c>
      <c r="D1907" s="116" t="str">
        <f aca="false">IF(D1806&lt;&gt;"",D1806,"")</f>
        <v/>
      </c>
      <c r="E1907" s="116" t="str">
        <f aca="false">IF(E1806&lt;&gt;"",E1806,"")</f>
        <v/>
      </c>
      <c r="F1907" s="116" t="n">
        <v>19</v>
      </c>
      <c r="G1907" s="168" t="n">
        <f aca="false">G1806</f>
        <v>0</v>
      </c>
      <c r="H1907" s="49" t="n">
        <f aca="false">IF($G1907&lt;&gt;"",G1907,"")</f>
        <v>0</v>
      </c>
      <c r="I1907" s="169"/>
      <c r="J1907" s="170"/>
      <c r="K1907" s="171" t="str">
        <f aca="false">IF($B1907&lt;&gt;"",IF(I1907,(INDEX(P$1829:Q$1832,MATCH(H1907,P$1829:P$1832),2)/I1907)*1000,0),"")</f>
        <v/>
      </c>
      <c r="L1907" s="171" t="str">
        <f aca="false">IF(Q$11&lt;&gt;"",IF($B1907&lt;&gt;"",K1907-J1907,""),"")</f>
        <v/>
      </c>
      <c r="M1907" s="172" t="str">
        <f aca="false">IF(B1907&lt;&gt;"",RANK(L1907,L$1829:L$1928),"")</f>
        <v/>
      </c>
      <c r="N1907" s="172" t="str">
        <f aca="false">IF(B1907&lt;&gt;"",'Classement Général'!BS89,"")</f>
        <v/>
      </c>
      <c r="O1907" s="172" t="str">
        <f aca="false">IF(B190&lt;&gt;"",'Calculs (M1..M20)'!A92,"")</f>
        <v/>
      </c>
      <c r="P1907" s="0"/>
      <c r="Q1907" s="0"/>
      <c r="R1907" s="0"/>
      <c r="S1907" s="0"/>
      <c r="T1907" s="0"/>
      <c r="U1907" s="0"/>
      <c r="V1907" s="0"/>
      <c r="AH1907" s="49" t="n">
        <f aca="false">IF($G1907&lt;&gt;"",AG1907,"")</f>
        <v>0</v>
      </c>
      <c r="AI1907" s="169"/>
      <c r="AJ1907" s="170"/>
    </row>
    <row r="1908" customFormat="false" ht="13" hidden="true" customHeight="false" outlineLevel="0" collapsed="false">
      <c r="A1908" s="0"/>
      <c r="B1908" s="167" t="str">
        <f aca="false">IF(B1807&lt;&gt;"",B1807,"")</f>
        <v/>
      </c>
      <c r="C1908" s="116" t="str">
        <f aca="false">IF(C1807&lt;&gt;"",C1807,"")</f>
        <v/>
      </c>
      <c r="D1908" s="116" t="str">
        <f aca="false">IF(D1807&lt;&gt;"",D1807,"")</f>
        <v/>
      </c>
      <c r="E1908" s="116" t="str">
        <f aca="false">IF(E1807&lt;&gt;"",E1807,"")</f>
        <v/>
      </c>
      <c r="F1908" s="116" t="n">
        <v>19</v>
      </c>
      <c r="G1908" s="168" t="n">
        <f aca="false">G1807</f>
        <v>0</v>
      </c>
      <c r="H1908" s="49" t="n">
        <f aca="false">IF($G1908&lt;&gt;"",G1908,"")</f>
        <v>0</v>
      </c>
      <c r="I1908" s="169"/>
      <c r="J1908" s="170"/>
      <c r="K1908" s="171" t="str">
        <f aca="false">IF($B1908&lt;&gt;"",IF(I1908,(INDEX(P$1829:Q$1832,MATCH(H1908,P$1829:P$1832),2)/I1908)*1000,0),"")</f>
        <v/>
      </c>
      <c r="L1908" s="171" t="str">
        <f aca="false">IF(Q$11&lt;&gt;"",IF($B1908&lt;&gt;"",K1908-J1908,""),"")</f>
        <v/>
      </c>
      <c r="M1908" s="172" t="str">
        <f aca="false">IF(B1908&lt;&gt;"",RANK(L1908,L$1829:L$1928),"")</f>
        <v/>
      </c>
      <c r="N1908" s="172" t="str">
        <f aca="false">IF(B1908&lt;&gt;"",'Classement Général'!BS90,"")</f>
        <v/>
      </c>
      <c r="O1908" s="172" t="str">
        <f aca="false">IF(B191&lt;&gt;"",'Calculs (M1..M20)'!A93,"")</f>
        <v/>
      </c>
      <c r="P1908" s="0"/>
      <c r="Q1908" s="0"/>
      <c r="R1908" s="0"/>
      <c r="S1908" s="0"/>
      <c r="T1908" s="0"/>
      <c r="U1908" s="0"/>
      <c r="V1908" s="0"/>
      <c r="AH1908" s="49" t="n">
        <f aca="false">IF($G1908&lt;&gt;"",AG1908,"")</f>
        <v>0</v>
      </c>
      <c r="AI1908" s="169"/>
      <c r="AJ1908" s="170"/>
    </row>
    <row r="1909" customFormat="false" ht="13" hidden="true" customHeight="false" outlineLevel="0" collapsed="false">
      <c r="A1909" s="0"/>
      <c r="B1909" s="167" t="str">
        <f aca="false">IF(B1808&lt;&gt;"",B1808,"")</f>
        <v/>
      </c>
      <c r="C1909" s="116" t="str">
        <f aca="false">IF(C1808&lt;&gt;"",C1808,"")</f>
        <v/>
      </c>
      <c r="D1909" s="116" t="str">
        <f aca="false">IF(D1808&lt;&gt;"",D1808,"")</f>
        <v/>
      </c>
      <c r="E1909" s="116" t="str">
        <f aca="false">IF(E1808&lt;&gt;"",E1808,"")</f>
        <v/>
      </c>
      <c r="F1909" s="116" t="n">
        <v>19</v>
      </c>
      <c r="G1909" s="168" t="n">
        <f aca="false">G1808</f>
        <v>0</v>
      </c>
      <c r="H1909" s="49" t="n">
        <f aca="false">IF($G1909&lt;&gt;"",G1909,"")</f>
        <v>0</v>
      </c>
      <c r="I1909" s="169"/>
      <c r="J1909" s="170"/>
      <c r="K1909" s="171" t="str">
        <f aca="false">IF($B1909&lt;&gt;"",IF(I1909,(INDEX(P$1829:Q$1832,MATCH(H1909,P$1829:P$1832),2)/I1909)*1000,0),"")</f>
        <v/>
      </c>
      <c r="L1909" s="171" t="str">
        <f aca="false">IF(Q$11&lt;&gt;"",IF($B1909&lt;&gt;"",K1909-J1909,""),"")</f>
        <v/>
      </c>
      <c r="M1909" s="172" t="str">
        <f aca="false">IF(B1909&lt;&gt;"",RANK(L1909,L$1829:L$1928),"")</f>
        <v/>
      </c>
      <c r="N1909" s="172" t="str">
        <f aca="false">IF(B1909&lt;&gt;"",'Classement Général'!BS91,"")</f>
        <v/>
      </c>
      <c r="O1909" s="172" t="str">
        <f aca="false">IF(B192&lt;&gt;"",'Calculs (M1..M20)'!A94,"")</f>
        <v/>
      </c>
      <c r="P1909" s="0"/>
      <c r="Q1909" s="0"/>
      <c r="R1909" s="0"/>
      <c r="S1909" s="0"/>
      <c r="T1909" s="0"/>
      <c r="U1909" s="0"/>
      <c r="V1909" s="0"/>
      <c r="AH1909" s="49" t="n">
        <f aca="false">IF($G1909&lt;&gt;"",AG1909,"")</f>
        <v>0</v>
      </c>
      <c r="AI1909" s="169"/>
      <c r="AJ1909" s="170"/>
    </row>
    <row r="1910" customFormat="false" ht="13" hidden="true" customHeight="false" outlineLevel="0" collapsed="false">
      <c r="A1910" s="0"/>
      <c r="B1910" s="167" t="str">
        <f aca="false">IF(B1809&lt;&gt;"",B1809,"")</f>
        <v/>
      </c>
      <c r="C1910" s="116" t="str">
        <f aca="false">IF(C1809&lt;&gt;"",C1809,"")</f>
        <v/>
      </c>
      <c r="D1910" s="116" t="str">
        <f aca="false">IF(D1809&lt;&gt;"",D1809,"")</f>
        <v/>
      </c>
      <c r="E1910" s="116" t="str">
        <f aca="false">IF(E1809&lt;&gt;"",E1809,"")</f>
        <v/>
      </c>
      <c r="F1910" s="116" t="n">
        <v>19</v>
      </c>
      <c r="G1910" s="168" t="n">
        <f aca="false">G1809</f>
        <v>0</v>
      </c>
      <c r="H1910" s="49" t="n">
        <f aca="false">IF($G1910&lt;&gt;"",G1910,"")</f>
        <v>0</v>
      </c>
      <c r="I1910" s="169"/>
      <c r="J1910" s="170"/>
      <c r="K1910" s="171" t="str">
        <f aca="false">IF($B1910&lt;&gt;"",IF(I1910,(INDEX(P$1829:Q$1832,MATCH(H1910,P$1829:P$1832),2)/I1910)*1000,0),"")</f>
        <v/>
      </c>
      <c r="L1910" s="171" t="str">
        <f aca="false">IF(Q$11&lt;&gt;"",IF($B1910&lt;&gt;"",K1910-J1910,""),"")</f>
        <v/>
      </c>
      <c r="M1910" s="172" t="str">
        <f aca="false">IF(B1910&lt;&gt;"",RANK(L1910,L$1829:L$1928),"")</f>
        <v/>
      </c>
      <c r="N1910" s="172" t="str">
        <f aca="false">IF(B1910&lt;&gt;"",'Classement Général'!BS92,"")</f>
        <v/>
      </c>
      <c r="O1910" s="172" t="str">
        <f aca="false">IF(B193&lt;&gt;"",'Calculs (M1..M20)'!A95,"")</f>
        <v/>
      </c>
      <c r="P1910" s="0"/>
      <c r="Q1910" s="0"/>
      <c r="R1910" s="0"/>
      <c r="S1910" s="0"/>
      <c r="T1910" s="0"/>
      <c r="U1910" s="0"/>
      <c r="V1910" s="0"/>
      <c r="AH1910" s="49" t="n">
        <f aca="false">IF($G1910&lt;&gt;"",AG1910,"")</f>
        <v>0</v>
      </c>
      <c r="AI1910" s="169"/>
      <c r="AJ1910" s="170"/>
    </row>
    <row r="1911" customFormat="false" ht="13" hidden="true" customHeight="false" outlineLevel="0" collapsed="false">
      <c r="A1911" s="0"/>
      <c r="B1911" s="167" t="str">
        <f aca="false">IF(B1810&lt;&gt;"",B1810,"")</f>
        <v/>
      </c>
      <c r="C1911" s="116" t="str">
        <f aca="false">IF(C1810&lt;&gt;"",C1810,"")</f>
        <v/>
      </c>
      <c r="D1911" s="116" t="str">
        <f aca="false">IF(D1810&lt;&gt;"",D1810,"")</f>
        <v/>
      </c>
      <c r="E1911" s="116" t="str">
        <f aca="false">IF(E1810&lt;&gt;"",E1810,"")</f>
        <v/>
      </c>
      <c r="F1911" s="116" t="n">
        <v>19</v>
      </c>
      <c r="G1911" s="168" t="n">
        <f aca="false">G1810</f>
        <v>0</v>
      </c>
      <c r="H1911" s="49" t="n">
        <f aca="false">IF($G1911&lt;&gt;"",G1911,"")</f>
        <v>0</v>
      </c>
      <c r="I1911" s="169"/>
      <c r="J1911" s="170"/>
      <c r="K1911" s="171" t="str">
        <f aca="false">IF($B1911&lt;&gt;"",IF(I1911,(INDEX(P$1829:Q$1832,MATCH(H1911,P$1829:P$1832),2)/I1911)*1000,0),"")</f>
        <v/>
      </c>
      <c r="L1911" s="171" t="str">
        <f aca="false">IF(Q$11&lt;&gt;"",IF($B1911&lt;&gt;"",K1911-J1911,""),"")</f>
        <v/>
      </c>
      <c r="M1911" s="172" t="str">
        <f aca="false">IF(B1911&lt;&gt;"",RANK(L1911,L$1829:L$1928),"")</f>
        <v/>
      </c>
      <c r="N1911" s="172" t="str">
        <f aca="false">IF(B1911&lt;&gt;"",'Classement Général'!BS93,"")</f>
        <v/>
      </c>
      <c r="O1911" s="172" t="str">
        <f aca="false">IF(B194&lt;&gt;"",'Calculs (M1..M20)'!A96,"")</f>
        <v/>
      </c>
      <c r="P1911" s="0"/>
      <c r="Q1911" s="0"/>
      <c r="R1911" s="0"/>
      <c r="S1911" s="0"/>
      <c r="T1911" s="0"/>
      <c r="U1911" s="0"/>
      <c r="V1911" s="0"/>
      <c r="AH1911" s="49" t="n">
        <f aca="false">IF($G1911&lt;&gt;"",AG1911,"")</f>
        <v>0</v>
      </c>
      <c r="AI1911" s="169"/>
      <c r="AJ1911" s="170"/>
    </row>
    <row r="1912" customFormat="false" ht="13" hidden="true" customHeight="false" outlineLevel="0" collapsed="false">
      <c r="A1912" s="0"/>
      <c r="B1912" s="167" t="str">
        <f aca="false">IF(B1811&lt;&gt;"",B1811,"")</f>
        <v/>
      </c>
      <c r="C1912" s="116" t="str">
        <f aca="false">IF(C1811&lt;&gt;"",C1811,"")</f>
        <v/>
      </c>
      <c r="D1912" s="116" t="str">
        <f aca="false">IF(D1811&lt;&gt;"",D1811,"")</f>
        <v/>
      </c>
      <c r="E1912" s="116" t="str">
        <f aca="false">IF(E1811&lt;&gt;"",E1811,"")</f>
        <v/>
      </c>
      <c r="F1912" s="116" t="n">
        <v>19</v>
      </c>
      <c r="G1912" s="168" t="n">
        <f aca="false">G1811</f>
        <v>0</v>
      </c>
      <c r="H1912" s="49" t="n">
        <f aca="false">IF($G1912&lt;&gt;"",G1912,"")</f>
        <v>0</v>
      </c>
      <c r="I1912" s="169"/>
      <c r="J1912" s="170"/>
      <c r="K1912" s="171" t="str">
        <f aca="false">IF($B1912&lt;&gt;"",IF(I1912,(INDEX(P$1829:Q$1832,MATCH(H1912,P$1829:P$1832),2)/I1912)*1000,0),"")</f>
        <v/>
      </c>
      <c r="L1912" s="171" t="str">
        <f aca="false">IF(Q$11&lt;&gt;"",IF($B1912&lt;&gt;"",K1912-J1912,""),"")</f>
        <v/>
      </c>
      <c r="M1912" s="172" t="str">
        <f aca="false">IF(B1912&lt;&gt;"",RANK(L1912,L$1829:L$1928),"")</f>
        <v/>
      </c>
      <c r="N1912" s="172" t="str">
        <f aca="false">IF(B1912&lt;&gt;"",'Classement Général'!BS94,"")</f>
        <v/>
      </c>
      <c r="O1912" s="172" t="str">
        <f aca="false">IF(B195&lt;&gt;"",'Calculs (M1..M20)'!A97,"")</f>
        <v/>
      </c>
      <c r="P1912" s="0"/>
      <c r="Q1912" s="0"/>
      <c r="R1912" s="0"/>
      <c r="S1912" s="0"/>
      <c r="T1912" s="0"/>
      <c r="U1912" s="0"/>
      <c r="V1912" s="0"/>
      <c r="AH1912" s="49" t="n">
        <f aca="false">IF($G1912&lt;&gt;"",AG1912,"")</f>
        <v>0</v>
      </c>
      <c r="AI1912" s="169"/>
      <c r="AJ1912" s="170"/>
    </row>
    <row r="1913" customFormat="false" ht="13" hidden="true" customHeight="false" outlineLevel="0" collapsed="false">
      <c r="A1913" s="0"/>
      <c r="B1913" s="167" t="str">
        <f aca="false">IF(B1812&lt;&gt;"",B1812,"")</f>
        <v/>
      </c>
      <c r="C1913" s="116" t="str">
        <f aca="false">IF(C1812&lt;&gt;"",C1812,"")</f>
        <v/>
      </c>
      <c r="D1913" s="116" t="str">
        <f aca="false">IF(D1812&lt;&gt;"",D1812,"")</f>
        <v/>
      </c>
      <c r="E1913" s="116" t="str">
        <f aca="false">IF(E1812&lt;&gt;"",E1812,"")</f>
        <v/>
      </c>
      <c r="F1913" s="116" t="n">
        <v>19</v>
      </c>
      <c r="G1913" s="168" t="n">
        <f aca="false">G1812</f>
        <v>0</v>
      </c>
      <c r="H1913" s="49" t="n">
        <f aca="false">IF($G1913&lt;&gt;"",G1913,"")</f>
        <v>0</v>
      </c>
      <c r="I1913" s="169"/>
      <c r="J1913" s="170"/>
      <c r="K1913" s="171" t="str">
        <f aca="false">IF($B1913&lt;&gt;"",IF(I1913,(INDEX(P$1829:Q$1832,MATCH(H1913,P$1829:P$1832),2)/I1913)*1000,0),"")</f>
        <v/>
      </c>
      <c r="L1913" s="171" t="str">
        <f aca="false">IF(Q$11&lt;&gt;"",IF($B1913&lt;&gt;"",K1913-J1913,""),"")</f>
        <v/>
      </c>
      <c r="M1913" s="172" t="str">
        <f aca="false">IF(B1913&lt;&gt;"",RANK(L1913,L$1829:L$1928),"")</f>
        <v/>
      </c>
      <c r="N1913" s="172" t="str">
        <f aca="false">IF(B1913&lt;&gt;"",'Classement Général'!BS95,"")</f>
        <v/>
      </c>
      <c r="O1913" s="172" t="str">
        <f aca="false">IF(B196&lt;&gt;"",'Calculs (M1..M20)'!A98,"")</f>
        <v/>
      </c>
      <c r="P1913" s="0"/>
      <c r="Q1913" s="0"/>
      <c r="R1913" s="0"/>
      <c r="S1913" s="0"/>
      <c r="T1913" s="0"/>
      <c r="U1913" s="0"/>
      <c r="V1913" s="0"/>
      <c r="AH1913" s="49" t="n">
        <f aca="false">IF($G1913&lt;&gt;"",AG1913,"")</f>
        <v>0</v>
      </c>
      <c r="AI1913" s="169"/>
      <c r="AJ1913" s="170"/>
    </row>
    <row r="1914" customFormat="false" ht="13" hidden="true" customHeight="false" outlineLevel="0" collapsed="false">
      <c r="A1914" s="0"/>
      <c r="B1914" s="167" t="str">
        <f aca="false">IF(B1813&lt;&gt;"",B1813,"")</f>
        <v/>
      </c>
      <c r="C1914" s="116" t="str">
        <f aca="false">IF(C1813&lt;&gt;"",C1813,"")</f>
        <v/>
      </c>
      <c r="D1914" s="116" t="str">
        <f aca="false">IF(D1813&lt;&gt;"",D1813,"")</f>
        <v/>
      </c>
      <c r="E1914" s="116" t="str">
        <f aca="false">IF(E1813&lt;&gt;"",E1813,"")</f>
        <v/>
      </c>
      <c r="F1914" s="116" t="n">
        <v>19</v>
      </c>
      <c r="G1914" s="168" t="n">
        <f aca="false">G1813</f>
        <v>0</v>
      </c>
      <c r="H1914" s="49" t="n">
        <f aca="false">IF($G1914&lt;&gt;"",G1914,"")</f>
        <v>0</v>
      </c>
      <c r="I1914" s="169"/>
      <c r="J1914" s="170"/>
      <c r="K1914" s="171" t="str">
        <f aca="false">IF($B1914&lt;&gt;"",IF(I1914,(INDEX(P$1829:Q$1832,MATCH(H1914,P$1829:P$1832),2)/I1914)*1000,0),"")</f>
        <v/>
      </c>
      <c r="L1914" s="171" t="str">
        <f aca="false">IF(Q$11&lt;&gt;"",IF($B1914&lt;&gt;"",K1914-J1914,""),"")</f>
        <v/>
      </c>
      <c r="M1914" s="172" t="str">
        <f aca="false">IF(B1914&lt;&gt;"",RANK(L1914,L$1829:L$1928),"")</f>
        <v/>
      </c>
      <c r="N1914" s="172" t="str">
        <f aca="false">IF(B1914&lt;&gt;"",'Classement Général'!BS96,"")</f>
        <v/>
      </c>
      <c r="O1914" s="172" t="str">
        <f aca="false">IF(B197&lt;&gt;"",'Calculs (M1..M20)'!A99,"")</f>
        <v/>
      </c>
      <c r="P1914" s="0"/>
      <c r="Q1914" s="0"/>
      <c r="R1914" s="0"/>
      <c r="S1914" s="0"/>
      <c r="T1914" s="0"/>
      <c r="U1914" s="0"/>
      <c r="V1914" s="0"/>
      <c r="AH1914" s="49" t="n">
        <f aca="false">IF($G1914&lt;&gt;"",AG1914,"")</f>
        <v>0</v>
      </c>
      <c r="AI1914" s="169"/>
      <c r="AJ1914" s="170"/>
    </row>
    <row r="1915" customFormat="false" ht="13" hidden="true" customHeight="false" outlineLevel="0" collapsed="false">
      <c r="A1915" s="0"/>
      <c r="B1915" s="167" t="str">
        <f aca="false">IF(B1814&lt;&gt;"",B1814,"")</f>
        <v/>
      </c>
      <c r="C1915" s="116" t="str">
        <f aca="false">IF(C1814&lt;&gt;"",C1814,"")</f>
        <v/>
      </c>
      <c r="D1915" s="116" t="str">
        <f aca="false">IF(D1814&lt;&gt;"",D1814,"")</f>
        <v/>
      </c>
      <c r="E1915" s="116" t="str">
        <f aca="false">IF(E1814&lt;&gt;"",E1814,"")</f>
        <v/>
      </c>
      <c r="F1915" s="116" t="n">
        <v>19</v>
      </c>
      <c r="G1915" s="168" t="n">
        <f aca="false">G1814</f>
        <v>0</v>
      </c>
      <c r="H1915" s="49" t="n">
        <f aca="false">IF($G1915&lt;&gt;"",G1915,"")</f>
        <v>0</v>
      </c>
      <c r="I1915" s="169"/>
      <c r="J1915" s="170"/>
      <c r="K1915" s="171" t="str">
        <f aca="false">IF($B1915&lt;&gt;"",IF(I1915,(INDEX(P$1829:Q$1832,MATCH(H1915,P$1829:P$1832),2)/I1915)*1000,0),"")</f>
        <v/>
      </c>
      <c r="L1915" s="171" t="str">
        <f aca="false">IF(Q$11&lt;&gt;"",IF($B1915&lt;&gt;"",K1915-J1915,""),"")</f>
        <v/>
      </c>
      <c r="M1915" s="172" t="str">
        <f aca="false">IF(B1915&lt;&gt;"",RANK(L1915,L$1829:L$1928),"")</f>
        <v/>
      </c>
      <c r="N1915" s="172" t="str">
        <f aca="false">IF(B1915&lt;&gt;"",'Classement Général'!BS97,"")</f>
        <v/>
      </c>
      <c r="O1915" s="172" t="str">
        <f aca="false">IF(B198&lt;&gt;"",'Calculs (M1..M20)'!A100,"")</f>
        <v/>
      </c>
      <c r="P1915" s="0"/>
      <c r="Q1915" s="0"/>
      <c r="R1915" s="0"/>
      <c r="S1915" s="0"/>
      <c r="T1915" s="0"/>
      <c r="U1915" s="0"/>
      <c r="V1915" s="0"/>
      <c r="AH1915" s="49" t="n">
        <f aca="false">IF($G1915&lt;&gt;"",AG1915,"")</f>
        <v>0</v>
      </c>
      <c r="AI1915" s="169"/>
      <c r="AJ1915" s="170"/>
    </row>
    <row r="1916" customFormat="false" ht="13" hidden="true" customHeight="false" outlineLevel="0" collapsed="false">
      <c r="A1916" s="0"/>
      <c r="B1916" s="167" t="str">
        <f aca="false">IF(B1815&lt;&gt;"",B1815,"")</f>
        <v/>
      </c>
      <c r="C1916" s="116" t="str">
        <f aca="false">IF(C1815&lt;&gt;"",C1815,"")</f>
        <v/>
      </c>
      <c r="D1916" s="116" t="str">
        <f aca="false">IF(D1815&lt;&gt;"",D1815,"")</f>
        <v/>
      </c>
      <c r="E1916" s="116" t="str">
        <f aca="false">IF(E1815&lt;&gt;"",E1815,"")</f>
        <v/>
      </c>
      <c r="F1916" s="116" t="n">
        <v>19</v>
      </c>
      <c r="G1916" s="168" t="n">
        <f aca="false">G1815</f>
        <v>0</v>
      </c>
      <c r="H1916" s="49" t="n">
        <f aca="false">IF($G1916&lt;&gt;"",G1916,"")</f>
        <v>0</v>
      </c>
      <c r="I1916" s="169"/>
      <c r="J1916" s="170"/>
      <c r="K1916" s="171" t="str">
        <f aca="false">IF($B1916&lt;&gt;"",IF(I1916,(INDEX(P$1829:Q$1832,MATCH(H1916,P$1829:P$1832),2)/I1916)*1000,0),"")</f>
        <v/>
      </c>
      <c r="L1916" s="171" t="str">
        <f aca="false">IF(Q$11&lt;&gt;"",IF($B1916&lt;&gt;"",K1916-J1916,""),"")</f>
        <v/>
      </c>
      <c r="M1916" s="172" t="str">
        <f aca="false">IF(B1916&lt;&gt;"",RANK(L1916,L$1829:L$1928),"")</f>
        <v/>
      </c>
      <c r="N1916" s="172" t="str">
        <f aca="false">IF(B1916&lt;&gt;"",'Classement Général'!BS98,"")</f>
        <v/>
      </c>
      <c r="O1916" s="172" t="str">
        <f aca="false">IF(B199&lt;&gt;"",'Calculs (M1..M20)'!A101,"")</f>
        <v/>
      </c>
      <c r="P1916" s="0"/>
      <c r="Q1916" s="0"/>
      <c r="R1916" s="0"/>
      <c r="S1916" s="0"/>
      <c r="T1916" s="0"/>
      <c r="U1916" s="0"/>
      <c r="V1916" s="0"/>
      <c r="AH1916" s="49" t="n">
        <f aca="false">IF($G1916&lt;&gt;"",AG1916,"")</f>
        <v>0</v>
      </c>
      <c r="AI1916" s="169"/>
      <c r="AJ1916" s="170"/>
    </row>
    <row r="1917" customFormat="false" ht="13" hidden="true" customHeight="false" outlineLevel="0" collapsed="false">
      <c r="A1917" s="0"/>
      <c r="B1917" s="167" t="str">
        <f aca="false">IF(B1816&lt;&gt;"",B1816,"")</f>
        <v/>
      </c>
      <c r="C1917" s="116" t="str">
        <f aca="false">IF(C1816&lt;&gt;"",C1816,"")</f>
        <v/>
      </c>
      <c r="D1917" s="116" t="str">
        <f aca="false">IF(D1816&lt;&gt;"",D1816,"")</f>
        <v/>
      </c>
      <c r="E1917" s="116" t="str">
        <f aca="false">IF(E1816&lt;&gt;"",E1816,"")</f>
        <v/>
      </c>
      <c r="F1917" s="116" t="n">
        <v>19</v>
      </c>
      <c r="G1917" s="168" t="n">
        <f aca="false">G1816</f>
        <v>0</v>
      </c>
      <c r="H1917" s="49" t="n">
        <f aca="false">IF($G1917&lt;&gt;"",G1917,"")</f>
        <v>0</v>
      </c>
      <c r="I1917" s="169"/>
      <c r="J1917" s="170"/>
      <c r="K1917" s="171" t="str">
        <f aca="false">IF($B1917&lt;&gt;"",IF(I1917,(INDEX(P$1829:Q$1832,MATCH(H1917,P$1829:P$1832),2)/I1917)*1000,0),"")</f>
        <v/>
      </c>
      <c r="L1917" s="171" t="str">
        <f aca="false">IF(Q$11&lt;&gt;"",IF($B1917&lt;&gt;"",K1917-J1917,""),"")</f>
        <v/>
      </c>
      <c r="M1917" s="172" t="str">
        <f aca="false">IF(B1917&lt;&gt;"",RANK(L1917,L$1829:L$1928),"")</f>
        <v/>
      </c>
      <c r="N1917" s="172" t="str">
        <f aca="false">IF(B1917&lt;&gt;"",'Classement Général'!BS99,"")</f>
        <v/>
      </c>
      <c r="O1917" s="172" t="str">
        <f aca="false">IF(B200&lt;&gt;"",'Calculs (M1..M20)'!A102,"")</f>
        <v/>
      </c>
      <c r="P1917" s="0"/>
      <c r="Q1917" s="0"/>
      <c r="R1917" s="0"/>
      <c r="S1917" s="0"/>
      <c r="T1917" s="0"/>
      <c r="U1917" s="0"/>
      <c r="V1917" s="0"/>
      <c r="AH1917" s="49" t="n">
        <f aca="false">IF($G1917&lt;&gt;"",AG1917,"")</f>
        <v>0</v>
      </c>
      <c r="AI1917" s="169"/>
      <c r="AJ1917" s="170"/>
    </row>
    <row r="1918" customFormat="false" ht="13" hidden="true" customHeight="false" outlineLevel="0" collapsed="false">
      <c r="A1918" s="0"/>
      <c r="B1918" s="167" t="str">
        <f aca="false">IF(B1817&lt;&gt;"",B1817,"")</f>
        <v/>
      </c>
      <c r="C1918" s="116" t="str">
        <f aca="false">IF(C1817&lt;&gt;"",C1817,"")</f>
        <v/>
      </c>
      <c r="D1918" s="116" t="str">
        <f aca="false">IF(D1817&lt;&gt;"",D1817,"")</f>
        <v/>
      </c>
      <c r="E1918" s="116" t="str">
        <f aca="false">IF(E1817&lt;&gt;"",E1817,"")</f>
        <v/>
      </c>
      <c r="F1918" s="116" t="n">
        <v>19</v>
      </c>
      <c r="G1918" s="168" t="n">
        <f aca="false">G1817</f>
        <v>0</v>
      </c>
      <c r="H1918" s="49" t="n">
        <f aca="false">IF($G1918&lt;&gt;"",G1918,"")</f>
        <v>0</v>
      </c>
      <c r="I1918" s="169"/>
      <c r="J1918" s="170"/>
      <c r="K1918" s="171" t="str">
        <f aca="false">IF($B1918&lt;&gt;"",IF(I1918,(INDEX(P$1829:Q$1832,MATCH(H1918,P$1829:P$1832),2)/I1918)*1000,0),"")</f>
        <v/>
      </c>
      <c r="L1918" s="171" t="str">
        <f aca="false">IF(Q$11&lt;&gt;"",IF($B1918&lt;&gt;"",K1918-J1918,""),"")</f>
        <v/>
      </c>
      <c r="M1918" s="172" t="str">
        <f aca="false">IF(B1918&lt;&gt;"",RANK(L1918,L$1829:L$1928),"")</f>
        <v/>
      </c>
      <c r="N1918" s="172" t="str">
        <f aca="false">IF(B1918&lt;&gt;"",'Classement Général'!BS100,"")</f>
        <v/>
      </c>
      <c r="O1918" s="172" t="str">
        <f aca="false">IF(B201&lt;&gt;"",'Calculs (M1..M20)'!A103,"")</f>
        <v/>
      </c>
      <c r="P1918" s="0"/>
      <c r="Q1918" s="0"/>
      <c r="R1918" s="0"/>
      <c r="S1918" s="0"/>
      <c r="T1918" s="0"/>
      <c r="U1918" s="0"/>
      <c r="V1918" s="0"/>
      <c r="AH1918" s="49" t="n">
        <f aca="false">IF($G1918&lt;&gt;"",AG1918,"")</f>
        <v>0</v>
      </c>
      <c r="AI1918" s="169"/>
      <c r="AJ1918" s="170"/>
    </row>
    <row r="1919" customFormat="false" ht="13" hidden="true" customHeight="false" outlineLevel="0" collapsed="false">
      <c r="A1919" s="0"/>
      <c r="B1919" s="167" t="str">
        <f aca="false">IF(B1818&lt;&gt;"",B1818,"")</f>
        <v/>
      </c>
      <c r="C1919" s="116" t="str">
        <f aca="false">IF(C1818&lt;&gt;"",C1818,"")</f>
        <v/>
      </c>
      <c r="D1919" s="116" t="str">
        <f aca="false">IF(D1818&lt;&gt;"",D1818,"")</f>
        <v/>
      </c>
      <c r="E1919" s="116" t="str">
        <f aca="false">IF(E1818&lt;&gt;"",E1818,"")</f>
        <v/>
      </c>
      <c r="F1919" s="116" t="n">
        <v>19</v>
      </c>
      <c r="G1919" s="168" t="n">
        <f aca="false">G1818</f>
        <v>0</v>
      </c>
      <c r="H1919" s="49" t="n">
        <f aca="false">IF($G1919&lt;&gt;"",G1919,"")</f>
        <v>0</v>
      </c>
      <c r="I1919" s="169"/>
      <c r="J1919" s="170"/>
      <c r="K1919" s="171" t="str">
        <f aca="false">IF($B1919&lt;&gt;"",IF(I1919,(INDEX(P$1829:Q$1832,MATCH(H1919,P$1829:P$1832),2)/I1919)*1000,0),"")</f>
        <v/>
      </c>
      <c r="L1919" s="171" t="str">
        <f aca="false">IF(Q$11&lt;&gt;"",IF($B1919&lt;&gt;"",K1919-J1919,""),"")</f>
        <v/>
      </c>
      <c r="M1919" s="172" t="str">
        <f aca="false">IF(B1919&lt;&gt;"",RANK(L1919,L$1829:L$1928),"")</f>
        <v/>
      </c>
      <c r="N1919" s="172" t="str">
        <f aca="false">IF(B1919&lt;&gt;"",'Classement Général'!BS101,"")</f>
        <v/>
      </c>
      <c r="O1919" s="172" t="str">
        <f aca="false">IF(B202&lt;&gt;"",'Calculs (M1..M20)'!A104,"")</f>
        <v/>
      </c>
      <c r="P1919" s="0"/>
      <c r="Q1919" s="0"/>
      <c r="R1919" s="0"/>
      <c r="S1919" s="0"/>
      <c r="T1919" s="0"/>
      <c r="U1919" s="0"/>
      <c r="V1919" s="0"/>
      <c r="AH1919" s="49" t="n">
        <f aca="false">IF($G1919&lt;&gt;"",AG1919,"")</f>
        <v>0</v>
      </c>
      <c r="AI1919" s="169"/>
      <c r="AJ1919" s="170"/>
    </row>
    <row r="1920" customFormat="false" ht="13" hidden="true" customHeight="false" outlineLevel="0" collapsed="false">
      <c r="A1920" s="0"/>
      <c r="B1920" s="167" t="str">
        <f aca="false">IF(B1819&lt;&gt;"",B1819,"")</f>
        <v/>
      </c>
      <c r="C1920" s="116" t="str">
        <f aca="false">IF(C1819&lt;&gt;"",C1819,"")</f>
        <v/>
      </c>
      <c r="D1920" s="116" t="str">
        <f aca="false">IF(D1819&lt;&gt;"",D1819,"")</f>
        <v/>
      </c>
      <c r="E1920" s="116" t="str">
        <f aca="false">IF(E1819&lt;&gt;"",E1819,"")</f>
        <v/>
      </c>
      <c r="F1920" s="116" t="n">
        <v>19</v>
      </c>
      <c r="G1920" s="168" t="n">
        <f aca="false">G1819</f>
        <v>0</v>
      </c>
      <c r="H1920" s="49" t="n">
        <f aca="false">IF($G1920&lt;&gt;"",G1920,"")</f>
        <v>0</v>
      </c>
      <c r="I1920" s="169"/>
      <c r="J1920" s="170"/>
      <c r="K1920" s="171" t="str">
        <f aca="false">IF($B1920&lt;&gt;"",IF(I1920,(INDEX(P$1829:Q$1832,MATCH(H1920,P$1829:P$1832),2)/I1920)*1000,0),"")</f>
        <v/>
      </c>
      <c r="L1920" s="171" t="str">
        <f aca="false">IF(Q$11&lt;&gt;"",IF($B1920&lt;&gt;"",K1920-J1920,""),"")</f>
        <v/>
      </c>
      <c r="M1920" s="172" t="str">
        <f aca="false">IF(B1920&lt;&gt;"",RANK(L1920,L$1829:L$1928),"")</f>
        <v/>
      </c>
      <c r="N1920" s="172" t="str">
        <f aca="false">IF(B1920&lt;&gt;"",'Classement Général'!BS102,"")</f>
        <v/>
      </c>
      <c r="O1920" s="172" t="str">
        <f aca="false">IF(B203&lt;&gt;"",'Calculs (M1..M20)'!A105,"")</f>
        <v/>
      </c>
      <c r="P1920" s="0"/>
      <c r="Q1920" s="0"/>
      <c r="R1920" s="0"/>
      <c r="S1920" s="0"/>
      <c r="T1920" s="0"/>
      <c r="U1920" s="0"/>
      <c r="V1920" s="0"/>
      <c r="AH1920" s="49" t="n">
        <f aca="false">IF($G1920&lt;&gt;"",AG1920,"")</f>
        <v>0</v>
      </c>
      <c r="AI1920" s="169"/>
      <c r="AJ1920" s="170"/>
    </row>
    <row r="1921" customFormat="false" ht="13" hidden="true" customHeight="false" outlineLevel="0" collapsed="false">
      <c r="A1921" s="0"/>
      <c r="B1921" s="167" t="str">
        <f aca="false">IF(B1820&lt;&gt;"",B1820,"")</f>
        <v/>
      </c>
      <c r="C1921" s="116" t="str">
        <f aca="false">IF(C1820&lt;&gt;"",C1820,"")</f>
        <v/>
      </c>
      <c r="D1921" s="116" t="str">
        <f aca="false">IF(D1820&lt;&gt;"",D1820,"")</f>
        <v/>
      </c>
      <c r="E1921" s="116" t="str">
        <f aca="false">IF(E1820&lt;&gt;"",E1820,"")</f>
        <v/>
      </c>
      <c r="F1921" s="116" t="n">
        <v>19</v>
      </c>
      <c r="G1921" s="168" t="n">
        <f aca="false">G1820</f>
        <v>0</v>
      </c>
      <c r="H1921" s="49" t="n">
        <f aca="false">IF($G1921&lt;&gt;"",G1921,"")</f>
        <v>0</v>
      </c>
      <c r="I1921" s="169"/>
      <c r="J1921" s="170"/>
      <c r="K1921" s="171" t="str">
        <f aca="false">IF($B1921&lt;&gt;"",IF(I1921,(INDEX(P$1829:Q$1832,MATCH(H1921,P$1829:P$1832),2)/I1921)*1000,0),"")</f>
        <v/>
      </c>
      <c r="L1921" s="171" t="str">
        <f aca="false">IF(Q$11&lt;&gt;"",IF($B1921&lt;&gt;"",K1921-J1921,""),"")</f>
        <v/>
      </c>
      <c r="M1921" s="172" t="str">
        <f aca="false">IF(B1921&lt;&gt;"",RANK(L1921,L$1829:L$1928),"")</f>
        <v/>
      </c>
      <c r="N1921" s="172" t="str">
        <f aca="false">IF(B1921&lt;&gt;"",'Classement Général'!BS103,"")</f>
        <v/>
      </c>
      <c r="O1921" s="172" t="str">
        <f aca="false">IF(B204&lt;&gt;"",'Calculs (M1..M20)'!A106,"")</f>
        <v/>
      </c>
      <c r="P1921" s="0"/>
      <c r="Q1921" s="0"/>
      <c r="R1921" s="0"/>
      <c r="S1921" s="0"/>
      <c r="T1921" s="0"/>
      <c r="U1921" s="0"/>
      <c r="V1921" s="0"/>
      <c r="AH1921" s="49" t="n">
        <f aca="false">IF($G1921&lt;&gt;"",AG1921,"")</f>
        <v>0</v>
      </c>
      <c r="AI1921" s="169"/>
      <c r="AJ1921" s="170"/>
    </row>
    <row r="1922" customFormat="false" ht="13" hidden="true" customHeight="false" outlineLevel="0" collapsed="false">
      <c r="A1922" s="0"/>
      <c r="B1922" s="167" t="str">
        <f aca="false">IF(B1821&lt;&gt;"",B1821,"")</f>
        <v/>
      </c>
      <c r="C1922" s="116" t="str">
        <f aca="false">IF(C1821&lt;&gt;"",C1821,"")</f>
        <v/>
      </c>
      <c r="D1922" s="116" t="str">
        <f aca="false">IF(D1821&lt;&gt;"",D1821,"")</f>
        <v/>
      </c>
      <c r="E1922" s="116" t="str">
        <f aca="false">IF(E1821&lt;&gt;"",E1821,"")</f>
        <v/>
      </c>
      <c r="F1922" s="116" t="n">
        <v>19</v>
      </c>
      <c r="G1922" s="168" t="n">
        <f aca="false">G1821</f>
        <v>0</v>
      </c>
      <c r="H1922" s="49" t="n">
        <f aca="false">IF($G1922&lt;&gt;"",G1922,"")</f>
        <v>0</v>
      </c>
      <c r="I1922" s="169"/>
      <c r="J1922" s="170"/>
      <c r="K1922" s="171" t="str">
        <f aca="false">IF($B1922&lt;&gt;"",IF(I1922,(INDEX(P$1829:Q$1832,MATCH(H1922,P$1829:P$1832),2)/I1922)*1000,0),"")</f>
        <v/>
      </c>
      <c r="L1922" s="171" t="str">
        <f aca="false">IF(Q$11&lt;&gt;"",IF($B1922&lt;&gt;"",K1922-J1922,""),"")</f>
        <v/>
      </c>
      <c r="M1922" s="172" t="str">
        <f aca="false">IF(B1922&lt;&gt;"",RANK(L1922,L$1829:L$1928),"")</f>
        <v/>
      </c>
      <c r="N1922" s="172" t="str">
        <f aca="false">IF(B1922&lt;&gt;"",'Classement Général'!BS104,"")</f>
        <v/>
      </c>
      <c r="O1922" s="172" t="str">
        <f aca="false">IF(B205&lt;&gt;"",'Calculs (M1..M20)'!A107,"")</f>
        <v/>
      </c>
      <c r="P1922" s="0"/>
      <c r="Q1922" s="0"/>
      <c r="R1922" s="0"/>
      <c r="S1922" s="0"/>
      <c r="T1922" s="0"/>
      <c r="U1922" s="0"/>
      <c r="V1922" s="0"/>
      <c r="AH1922" s="49" t="n">
        <f aca="false">IF($G1922&lt;&gt;"",AG1922,"")</f>
        <v>0</v>
      </c>
      <c r="AI1922" s="169"/>
      <c r="AJ1922" s="170"/>
    </row>
    <row r="1923" customFormat="false" ht="13" hidden="true" customHeight="false" outlineLevel="0" collapsed="false">
      <c r="A1923" s="0"/>
      <c r="B1923" s="167" t="str">
        <f aca="false">IF(B1822&lt;&gt;"",B1822,"")</f>
        <v/>
      </c>
      <c r="C1923" s="116" t="str">
        <f aca="false">IF(C1822&lt;&gt;"",C1822,"")</f>
        <v/>
      </c>
      <c r="D1923" s="116" t="str">
        <f aca="false">IF(D1822&lt;&gt;"",D1822,"")</f>
        <v/>
      </c>
      <c r="E1923" s="116" t="str">
        <f aca="false">IF(E1822&lt;&gt;"",E1822,"")</f>
        <v/>
      </c>
      <c r="F1923" s="116" t="n">
        <v>19</v>
      </c>
      <c r="G1923" s="168" t="n">
        <f aca="false">G1822</f>
        <v>0</v>
      </c>
      <c r="H1923" s="49" t="n">
        <f aca="false">IF($G1923&lt;&gt;"",G1923,"")</f>
        <v>0</v>
      </c>
      <c r="I1923" s="169"/>
      <c r="J1923" s="170"/>
      <c r="K1923" s="171" t="str">
        <f aca="false">IF($B1923&lt;&gt;"",IF(I1923,(INDEX(P$1829:Q$1832,MATCH(H1923,P$1829:P$1832),2)/I1923)*1000,0),"")</f>
        <v/>
      </c>
      <c r="L1923" s="171" t="str">
        <f aca="false">IF(Q$11&lt;&gt;"",IF($B1923&lt;&gt;"",K1923-J1923,""),"")</f>
        <v/>
      </c>
      <c r="M1923" s="172" t="str">
        <f aca="false">IF(B1923&lt;&gt;"",RANK(L1923,L$1829:L$1928),"")</f>
        <v/>
      </c>
      <c r="N1923" s="172" t="str">
        <f aca="false">IF(B1923&lt;&gt;"",'Classement Général'!BS105,"")</f>
        <v/>
      </c>
      <c r="O1923" s="172" t="str">
        <f aca="false">IF(B206&lt;&gt;"",'Calculs (M1..M20)'!A108,"")</f>
        <v/>
      </c>
      <c r="P1923" s="0"/>
      <c r="Q1923" s="0"/>
      <c r="R1923" s="0"/>
      <c r="S1923" s="0"/>
      <c r="T1923" s="0"/>
      <c r="U1923" s="0"/>
      <c r="V1923" s="0"/>
      <c r="AH1923" s="49" t="n">
        <f aca="false">IF($G1923&lt;&gt;"",AG1923,"")</f>
        <v>0</v>
      </c>
      <c r="AI1923" s="169"/>
      <c r="AJ1923" s="170"/>
    </row>
    <row r="1924" customFormat="false" ht="13" hidden="true" customHeight="false" outlineLevel="0" collapsed="false">
      <c r="A1924" s="0"/>
      <c r="B1924" s="167" t="str">
        <f aca="false">IF(B1823&lt;&gt;"",B1823,"")</f>
        <v/>
      </c>
      <c r="C1924" s="116" t="str">
        <f aca="false">IF(C1823&lt;&gt;"",C1823,"")</f>
        <v/>
      </c>
      <c r="D1924" s="116" t="str">
        <f aca="false">IF(D1823&lt;&gt;"",D1823,"")</f>
        <v/>
      </c>
      <c r="E1924" s="116" t="str">
        <f aca="false">IF(E1823&lt;&gt;"",E1823,"")</f>
        <v/>
      </c>
      <c r="F1924" s="116" t="n">
        <v>19</v>
      </c>
      <c r="G1924" s="168" t="n">
        <f aca="false">G1823</f>
        <v>0</v>
      </c>
      <c r="H1924" s="49" t="n">
        <f aca="false">IF($G1924&lt;&gt;"",G1924,"")</f>
        <v>0</v>
      </c>
      <c r="I1924" s="169"/>
      <c r="J1924" s="170"/>
      <c r="K1924" s="171" t="str">
        <f aca="false">IF($B1924&lt;&gt;"",IF(I1924,(INDEX(P$1829:Q$1832,MATCH(H1924,P$1829:P$1832),2)/I1924)*1000,0),"")</f>
        <v/>
      </c>
      <c r="L1924" s="171" t="str">
        <f aca="false">IF(Q$11&lt;&gt;"",IF($B1924&lt;&gt;"",K1924-J1924,""),"")</f>
        <v/>
      </c>
      <c r="M1924" s="172" t="str">
        <f aca="false">IF(B1924&lt;&gt;"",RANK(L1924,L$1829:L$1928),"")</f>
        <v/>
      </c>
      <c r="N1924" s="172" t="str">
        <f aca="false">IF(B1924&lt;&gt;"",'Classement Général'!BS106,"")</f>
        <v/>
      </c>
      <c r="O1924" s="172" t="str">
        <f aca="false">IF(B207&lt;&gt;"",'Calculs (M1..M20)'!A109,"")</f>
        <v/>
      </c>
      <c r="P1924" s="0"/>
      <c r="Q1924" s="0"/>
      <c r="R1924" s="0"/>
      <c r="S1924" s="0"/>
      <c r="T1924" s="0"/>
      <c r="U1924" s="0"/>
      <c r="V1924" s="0"/>
      <c r="AH1924" s="49" t="n">
        <f aca="false">IF($G1924&lt;&gt;"",AG1924,"")</f>
        <v>0</v>
      </c>
      <c r="AI1924" s="169"/>
      <c r="AJ1924" s="170"/>
    </row>
    <row r="1925" customFormat="false" ht="13" hidden="true" customHeight="false" outlineLevel="0" collapsed="false">
      <c r="A1925" s="0"/>
      <c r="B1925" s="167" t="str">
        <f aca="false">IF(B1824&lt;&gt;"",B1824,"")</f>
        <v/>
      </c>
      <c r="C1925" s="116" t="str">
        <f aca="false">IF(C1824&lt;&gt;"",C1824,"")</f>
        <v/>
      </c>
      <c r="D1925" s="116" t="str">
        <f aca="false">IF(D1824&lt;&gt;"",D1824,"")</f>
        <v/>
      </c>
      <c r="E1925" s="116" t="str">
        <f aca="false">IF(E1824&lt;&gt;"",E1824,"")</f>
        <v/>
      </c>
      <c r="F1925" s="116" t="n">
        <v>19</v>
      </c>
      <c r="G1925" s="168" t="n">
        <f aca="false">G1824</f>
        <v>0</v>
      </c>
      <c r="H1925" s="49" t="n">
        <f aca="false">IF($G1925&lt;&gt;"",G1925,"")</f>
        <v>0</v>
      </c>
      <c r="I1925" s="169"/>
      <c r="J1925" s="170"/>
      <c r="K1925" s="171" t="str">
        <f aca="false">IF($B1925&lt;&gt;"",IF(I1925,(INDEX(P$1829:Q$1832,MATCH(H1925,P$1829:P$1832),2)/I1925)*1000,0),"")</f>
        <v/>
      </c>
      <c r="L1925" s="171" t="str">
        <f aca="false">IF(Q$11&lt;&gt;"",IF($B1925&lt;&gt;"",K1925-J1925,""),"")</f>
        <v/>
      </c>
      <c r="M1925" s="172" t="str">
        <f aca="false">IF(B1925&lt;&gt;"",RANK(L1925,L$1829:L$1928),"")</f>
        <v/>
      </c>
      <c r="N1925" s="172" t="str">
        <f aca="false">IF(B1925&lt;&gt;"",'Classement Général'!BS107,"")</f>
        <v/>
      </c>
      <c r="O1925" s="172" t="str">
        <f aca="false">IF(B208&lt;&gt;"",'Calculs (M1..M20)'!A110,"")</f>
        <v/>
      </c>
      <c r="P1925" s="0"/>
      <c r="Q1925" s="0"/>
      <c r="R1925" s="0"/>
      <c r="S1925" s="0"/>
      <c r="T1925" s="0"/>
      <c r="U1925" s="0"/>
      <c r="V1925" s="0"/>
      <c r="AH1925" s="49" t="n">
        <f aca="false">IF($G1925&lt;&gt;"",AG1925,"")</f>
        <v>0</v>
      </c>
      <c r="AI1925" s="169"/>
      <c r="AJ1925" s="170"/>
    </row>
    <row r="1926" customFormat="false" ht="13" hidden="true" customHeight="false" outlineLevel="0" collapsed="false">
      <c r="A1926" s="0"/>
      <c r="B1926" s="167" t="str">
        <f aca="false">IF(B1825&lt;&gt;"",B1825,"")</f>
        <v/>
      </c>
      <c r="C1926" s="116" t="str">
        <f aca="false">IF(C1825&lt;&gt;"",C1825,"")</f>
        <v/>
      </c>
      <c r="D1926" s="116" t="str">
        <f aca="false">IF(D1825&lt;&gt;"",D1825,"")</f>
        <v/>
      </c>
      <c r="E1926" s="116" t="str">
        <f aca="false">IF(E1825&lt;&gt;"",E1825,"")</f>
        <v/>
      </c>
      <c r="F1926" s="116" t="n">
        <v>19</v>
      </c>
      <c r="G1926" s="168" t="n">
        <f aca="false">G1825</f>
        <v>0</v>
      </c>
      <c r="H1926" s="49" t="n">
        <f aca="false">IF($G1926&lt;&gt;"",G1926,"")</f>
        <v>0</v>
      </c>
      <c r="I1926" s="169"/>
      <c r="J1926" s="170"/>
      <c r="K1926" s="171" t="str">
        <f aca="false">IF($B1926&lt;&gt;"",IF(I1926,(INDEX(P$1829:Q$1832,MATCH(H1926,P$1829:P$1832),2)/I1926)*1000,0),"")</f>
        <v/>
      </c>
      <c r="L1926" s="171" t="str">
        <f aca="false">IF(Q$11&lt;&gt;"",IF($B1926&lt;&gt;"",K1926-J1926,""),"")</f>
        <v/>
      </c>
      <c r="M1926" s="172" t="str">
        <f aca="false">IF(B1926&lt;&gt;"",RANK(L1926,L$1829:L$1928),"")</f>
        <v/>
      </c>
      <c r="N1926" s="172" t="str">
        <f aca="false">IF(B1926&lt;&gt;"",'Classement Général'!BS108,"")</f>
        <v/>
      </c>
      <c r="O1926" s="172" t="str">
        <f aca="false">IF(B209&lt;&gt;"",'Calculs (M1..M20)'!A111,"")</f>
        <v/>
      </c>
      <c r="P1926" s="0"/>
      <c r="Q1926" s="0"/>
      <c r="R1926" s="0"/>
      <c r="S1926" s="0"/>
      <c r="T1926" s="0"/>
      <c r="U1926" s="0"/>
      <c r="V1926" s="0"/>
      <c r="AH1926" s="49" t="n">
        <f aca="false">IF($G1926&lt;&gt;"",AG1926,"")</f>
        <v>0</v>
      </c>
      <c r="AI1926" s="169"/>
      <c r="AJ1926" s="170"/>
    </row>
    <row r="1927" customFormat="false" ht="13" hidden="true" customHeight="false" outlineLevel="0" collapsed="false">
      <c r="A1927" s="0"/>
      <c r="B1927" s="167" t="str">
        <f aca="false">IF(B1826&lt;&gt;"",B1826,"")</f>
        <v/>
      </c>
      <c r="C1927" s="116" t="str">
        <f aca="false">IF(C1826&lt;&gt;"",C1826,"")</f>
        <v/>
      </c>
      <c r="D1927" s="116" t="str">
        <f aca="false">IF(D1826&lt;&gt;"",D1826,"")</f>
        <v/>
      </c>
      <c r="E1927" s="116" t="str">
        <f aca="false">IF(E1826&lt;&gt;"",E1826,"")</f>
        <v/>
      </c>
      <c r="F1927" s="116" t="n">
        <v>19</v>
      </c>
      <c r="G1927" s="168" t="n">
        <f aca="false">G1826</f>
        <v>0</v>
      </c>
      <c r="H1927" s="49" t="n">
        <f aca="false">IF($G1927&lt;&gt;"",G1927,"")</f>
        <v>0</v>
      </c>
      <c r="I1927" s="169"/>
      <c r="J1927" s="170"/>
      <c r="K1927" s="171" t="str">
        <f aca="false">IF($B1927&lt;&gt;"",IF(I1927,(INDEX(P$1829:Q$1832,MATCH(H1927,P$1829:P$1832),2)/I1927)*1000,0),"")</f>
        <v/>
      </c>
      <c r="L1927" s="171" t="str">
        <f aca="false">IF(Q$11&lt;&gt;"",IF($B1927&lt;&gt;"",K1927-J1927,""),"")</f>
        <v/>
      </c>
      <c r="M1927" s="172" t="str">
        <f aca="false">IF(B1927&lt;&gt;"",RANK(L1927,L$1829:L$1928),"")</f>
        <v/>
      </c>
      <c r="N1927" s="172" t="str">
        <f aca="false">IF(B1927&lt;&gt;"",'Classement Général'!BS109,"")</f>
        <v/>
      </c>
      <c r="O1927" s="172" t="str">
        <f aca="false">IF(B210&lt;&gt;"",'Calculs (M1..M20)'!A112,"")</f>
        <v/>
      </c>
      <c r="P1927" s="0"/>
      <c r="Q1927" s="0"/>
      <c r="R1927" s="0"/>
      <c r="S1927" s="0"/>
      <c r="T1927" s="0"/>
      <c r="U1927" s="0"/>
      <c r="V1927" s="0"/>
      <c r="AH1927" s="49" t="n">
        <f aca="false">IF($G1927&lt;&gt;"",AG1927,"")</f>
        <v>0</v>
      </c>
      <c r="AI1927" s="169"/>
      <c r="AJ1927" s="170"/>
    </row>
    <row r="1928" customFormat="false" ht="13" hidden="true" customHeight="false" outlineLevel="0" collapsed="false">
      <c r="A1928" s="0"/>
      <c r="B1928" s="167" t="str">
        <f aca="false">IF(B1827&lt;&gt;"",B1827,"")</f>
        <v/>
      </c>
      <c r="C1928" s="116" t="str">
        <f aca="false">IF(C1827&lt;&gt;"",C1827,"")</f>
        <v/>
      </c>
      <c r="D1928" s="116" t="str">
        <f aca="false">IF(D1827&lt;&gt;"",D1827,"")</f>
        <v/>
      </c>
      <c r="E1928" s="116" t="str">
        <f aca="false">IF(E1827&lt;&gt;"",E1827,"")</f>
        <v/>
      </c>
      <c r="F1928" s="116" t="n">
        <v>19</v>
      </c>
      <c r="G1928" s="168" t="n">
        <f aca="false">G1827</f>
        <v>0</v>
      </c>
      <c r="H1928" s="49" t="n">
        <f aca="false">IF($G1928&lt;&gt;"",G1928,"")</f>
        <v>0</v>
      </c>
      <c r="I1928" s="173"/>
      <c r="J1928" s="174"/>
      <c r="K1928" s="171" t="str">
        <f aca="false">IF($B1928&lt;&gt;"",IF(I1928,(INDEX(P$1829:Q$1832,MATCH(H1928,P$1829:P$1832),2)/I1928)*1000,0),"")</f>
        <v/>
      </c>
      <c r="L1928" s="171" t="str">
        <f aca="false">IF(Q$11&lt;&gt;"",IF($B1928&lt;&gt;"",K1928-J1928,""),"")</f>
        <v/>
      </c>
      <c r="M1928" s="172" t="str">
        <f aca="false">IF(B1928&lt;&gt;"",RANK(L1928,L$1829:L$1928),"")</f>
        <v/>
      </c>
      <c r="N1928" s="172" t="str">
        <f aca="false">IF(B1928&lt;&gt;"",'Classement Général'!BS110,"")</f>
        <v/>
      </c>
      <c r="O1928" s="172" t="str">
        <f aca="false">IF(B211&lt;&gt;"",'Calculs (M1..M20)'!A113,"")</f>
        <v/>
      </c>
      <c r="P1928" s="0"/>
      <c r="Q1928" s="0"/>
      <c r="R1928" s="0"/>
      <c r="S1928" s="0"/>
      <c r="T1928" s="0"/>
      <c r="U1928" s="0"/>
      <c r="V1928" s="0"/>
      <c r="AH1928" s="49" t="n">
        <f aca="false">IF($G1928&lt;&gt;"",AG1928,"")</f>
        <v>0</v>
      </c>
      <c r="AI1928" s="173"/>
      <c r="AJ1928" s="174"/>
    </row>
    <row r="1929" customFormat="false" ht="12.5" hidden="true" customHeight="false" outlineLevel="0" collapsed="false">
      <c r="A1929" s="137"/>
      <c r="B1929" s="164" t="str">
        <f aca="false">IF(B1828&lt;&gt;"",B1828,"")</f>
        <v>Nom</v>
      </c>
      <c r="C1929" s="165" t="str">
        <f aca="false">IF(C1828&lt;&gt;"",C1828,"")</f>
        <v>Dossard</v>
      </c>
      <c r="D1929" s="165" t="str">
        <f aca="false">IF(D1828&lt;&gt;"",D1828,"")</f>
        <v>Freq</v>
      </c>
      <c r="E1929" s="165" t="str">
        <f aca="false">IF(E1828&lt;&gt;"",E1828,"")</f>
        <v>Equipe</v>
      </c>
      <c r="F1929" s="165" t="s">
        <v>103</v>
      </c>
      <c r="G1929" s="165" t="s">
        <v>88</v>
      </c>
      <c r="H1929" s="166" t="s">
        <v>104</v>
      </c>
      <c r="I1929" s="141" t="s">
        <v>91</v>
      </c>
      <c r="J1929" s="142" t="s">
        <v>105</v>
      </c>
      <c r="K1929" s="120" t="s">
        <v>106</v>
      </c>
      <c r="L1929" s="120" t="s">
        <v>107</v>
      </c>
      <c r="M1929" s="120" t="s">
        <v>97</v>
      </c>
      <c r="N1929" s="120" t="s">
        <v>100</v>
      </c>
      <c r="O1929" s="120" t="s">
        <v>108</v>
      </c>
      <c r="P1929" s="143" t="s">
        <v>104</v>
      </c>
      <c r="Q1929" s="144" t="s">
        <v>109</v>
      </c>
      <c r="R1929" s="145" t="s">
        <v>110</v>
      </c>
      <c r="S1929" s="146" t="s">
        <v>111</v>
      </c>
      <c r="T1929" s="147" t="s">
        <v>112</v>
      </c>
      <c r="U1929" s="5" t="s">
        <v>104</v>
      </c>
      <c r="V1929" s="0"/>
      <c r="AH1929" s="166" t="s">
        <v>104</v>
      </c>
      <c r="AI1929" s="141" t="s">
        <v>91</v>
      </c>
      <c r="AJ1929" s="142" t="s">
        <v>105</v>
      </c>
    </row>
    <row r="1930" customFormat="false" ht="13" hidden="true" customHeight="false" outlineLevel="0" collapsed="false">
      <c r="A1930" s="0"/>
      <c r="B1930" s="167" t="str">
        <f aca="false">IF(B1829&lt;&gt;"",B1829,"")</f>
        <v>Sébastien CHABAUD</v>
      </c>
      <c r="C1930" s="116" t="n">
        <f aca="false">IF(C1829&lt;&gt;"",C1829,"")</f>
        <v>1</v>
      </c>
      <c r="D1930" s="116" t="str">
        <f aca="false">IF(D1829&lt;&gt;"",D1829,"")</f>
        <v>2.4GHz</v>
      </c>
      <c r="E1930" s="116" t="str">
        <f aca="false">IF(E1829&lt;&gt;"",E1829,"")</f>
        <v/>
      </c>
      <c r="F1930" s="116" t="n">
        <v>20</v>
      </c>
      <c r="G1930" s="168" t="n">
        <f aca="false">G1829</f>
        <v>1</v>
      </c>
      <c r="H1930" s="49" t="n">
        <f aca="false">IF($G1930&lt;&gt;"",G1930,"")</f>
        <v>1</v>
      </c>
      <c r="I1930" s="169"/>
      <c r="J1930" s="170"/>
      <c r="K1930" s="171" t="n">
        <f aca="false">IF($B1930&lt;&gt;"",IF(I1930,(INDEX(P$1930:Q$1933,MATCH(H1930,P$1930:P$1933),2)/I1930)*1000,0),"")</f>
        <v>0</v>
      </c>
      <c r="L1930" s="171" t="n">
        <f aca="false">IF(Q$11&lt;&gt;"",IF($B1930&lt;&gt;"",K1930-$J1930,""),"")</f>
        <v>0</v>
      </c>
      <c r="M1930" s="172" t="n">
        <f aca="false">IF(B1930&lt;&gt;"",RANK(L1930,L$1930:L$2029),"")</f>
        <v>1</v>
      </c>
      <c r="N1930" s="172" t="str">
        <f aca="false">IF(B1930&lt;&gt;"",'Classement Général'!BT11,"")</f>
        <v/>
      </c>
      <c r="O1930" s="172" t="n">
        <f aca="false">IF(B112&lt;&gt;"",'Calculs (M1..M20)'!A14,"")</f>
        <v>22</v>
      </c>
      <c r="P1930" s="154" t="n">
        <f aca="false">IF(DMIN($H1929:$I2030,$P$10,$U$10:$U$11)&lt;&gt;0,1,"")</f>
        <v>1</v>
      </c>
      <c r="Q1930" s="155" t="str">
        <f aca="false">IF(DMIN($H1929:$I2030,$I$10,$U$10:$U$11)&lt;&gt;0,DMIN($H1929:$I2030,$I$10,$U$10:$U$11),"")</f>
        <v/>
      </c>
      <c r="R1930" s="151" t="str">
        <f aca="false">IF(DMAX($H1929:$I2030,$I$10,$U$10:$U$11)&lt;&gt;0,DMAX($H1929:$I2030,$I$10,$U$10:$U$11),"")</f>
        <v/>
      </c>
      <c r="S1930" s="156" t="e">
        <f aca="false">IF($P1930&lt;&gt;"",IF(DAVERAGE($H1929:$I2030,$I$10,$U$10:$U$11)&lt;&gt;0,DAVERAGE($H1929:$I2030,$I$10,$U$10:$U$11),""),"")</f>
        <v>#DIV/0!</v>
      </c>
      <c r="T1930" s="157" t="str">
        <f aca="false">IF($P1930&lt;&gt;"",IF(DCOUNTA($H1929:$I2030,$I$10,$U$10:$U$11)&lt;&gt;0,DCOUNTA($H1929:$I2030,$I$10,$U$10:$U$11),""),"")</f>
        <v/>
      </c>
      <c r="U1930" s="5" t="n">
        <v>1</v>
      </c>
      <c r="V1930" s="0"/>
      <c r="AH1930" s="49" t="n">
        <f aca="false">IF($G1930&lt;&gt;"",AG1930,"")</f>
        <v>0</v>
      </c>
      <c r="AI1930" s="169"/>
      <c r="AJ1930" s="170"/>
    </row>
    <row r="1931" customFormat="false" ht="13" hidden="true" customHeight="false" outlineLevel="0" collapsed="false">
      <c r="A1931" s="0"/>
      <c r="B1931" s="167" t="str">
        <f aca="false">IF(B1830&lt;&gt;"",B1830,"")</f>
        <v>Herve DALL AVA</v>
      </c>
      <c r="C1931" s="116" t="n">
        <f aca="false">IF(C1830&lt;&gt;"",C1830,"")</f>
        <v>2</v>
      </c>
      <c r="D1931" s="116" t="str">
        <f aca="false">IF(D1830&lt;&gt;"",D1830,"")</f>
        <v>2.4GHz</v>
      </c>
      <c r="E1931" s="116" t="str">
        <f aca="false">IF(E1830&lt;&gt;"",E1830,"")</f>
        <v/>
      </c>
      <c r="F1931" s="116" t="n">
        <v>20</v>
      </c>
      <c r="G1931" s="168" t="n">
        <f aca="false">G1830</f>
        <v>1</v>
      </c>
      <c r="H1931" s="49" t="n">
        <f aca="false">IF($G1931&lt;&gt;"",G1931,"")</f>
        <v>1</v>
      </c>
      <c r="I1931" s="169"/>
      <c r="J1931" s="170"/>
      <c r="K1931" s="171" t="n">
        <f aca="false">IF($B1931&lt;&gt;"",IF(I1931,(INDEX(P$1930:Q$1933,MATCH(H1931,P$1930:P$1933),2)/I1931)*1000,0),"")</f>
        <v>0</v>
      </c>
      <c r="L1931" s="171" t="n">
        <f aca="false">IF(Q$11&lt;&gt;"",IF($B1931&lt;&gt;"",K1931-J1931,""),"")</f>
        <v>0</v>
      </c>
      <c r="M1931" s="172" t="n">
        <f aca="false">IF(B1931&lt;&gt;"",RANK(L1931,L$1930:L$2029),"")</f>
        <v>1</v>
      </c>
      <c r="N1931" s="172" t="str">
        <f aca="false">IF(B1931&lt;&gt;"",'Classement Général'!BT12,"")</f>
        <v/>
      </c>
      <c r="O1931" s="172" t="n">
        <f aca="false">IF(B113&lt;&gt;"",'Calculs (M1..M20)'!A15,"")</f>
        <v>8</v>
      </c>
      <c r="P1931" s="154" t="str">
        <f aca="false">IF(DMIN($H1929:$I2030,$P$10,$U$12:$U$13)&lt;&gt;0,2,"")</f>
        <v/>
      </c>
      <c r="Q1931" s="155" t="str">
        <f aca="false">IF(DMIN($H1929:$I2030,$I$10,$U$12:$U$13)&lt;&gt;0,DMIN($H1929:$I2030,$I$10,$U$12:$U$13),"")</f>
        <v/>
      </c>
      <c r="R1931" s="151" t="str">
        <f aca="false">IF(DMAX($H1929:$I2030,$I$10,$U$12:$U$13)&lt;&gt;0,DMAX($H1929:$I2030,$I$10,$U$12:$U$13),"")</f>
        <v/>
      </c>
      <c r="S1931" s="156" t="str">
        <f aca="false">IF($P1931&lt;&gt;"",IF(DAVERAGE($H1929:$I2030,$I$10,$U$12:$U$13)&lt;&gt;0,DAVERAGE($H1929:$I2030,$I$10,$U$12:$U$13),""),"")</f>
        <v/>
      </c>
      <c r="T1931" s="157" t="str">
        <f aca="false">IF($P1930&lt;&gt;"",IF(DCOUNTA($H1929:$I2030,$I$10,$U$12:$U$13)&lt;&gt;0,DCOUNTA($H1929:$I2030,$I$10,$U$12:$U$13),""),"")</f>
        <v/>
      </c>
      <c r="U1931" s="5" t="s">
        <v>104</v>
      </c>
      <c r="V1931" s="0"/>
      <c r="AH1931" s="49" t="n">
        <f aca="false">IF($G1931&lt;&gt;"",AG1931,"")</f>
        <v>0</v>
      </c>
      <c r="AI1931" s="169"/>
      <c r="AJ1931" s="170"/>
    </row>
    <row r="1932" customFormat="false" ht="13" hidden="true" customHeight="false" outlineLevel="0" collapsed="false">
      <c r="A1932" s="0"/>
      <c r="B1932" s="167" t="str">
        <f aca="false">IF(B1831&lt;&gt;"",B1831,"")</f>
        <v>Jean Luc FOUCHER</v>
      </c>
      <c r="C1932" s="116" t="n">
        <f aca="false">IF(C1831&lt;&gt;"",C1831,"")</f>
        <v>3</v>
      </c>
      <c r="D1932" s="116" t="str">
        <f aca="false">IF(D1831&lt;&gt;"",D1831,"")</f>
        <v>2.4GHz</v>
      </c>
      <c r="E1932" s="116" t="str">
        <f aca="false">IF(E1831&lt;&gt;"",E1831,"")</f>
        <v/>
      </c>
      <c r="F1932" s="116" t="n">
        <v>20</v>
      </c>
      <c r="G1932" s="168" t="n">
        <f aca="false">G1831</f>
        <v>1</v>
      </c>
      <c r="H1932" s="49" t="n">
        <f aca="false">IF($G1932&lt;&gt;"",G1932,"")</f>
        <v>1</v>
      </c>
      <c r="I1932" s="169"/>
      <c r="J1932" s="170"/>
      <c r="K1932" s="171" t="n">
        <f aca="false">IF($B1932&lt;&gt;"",IF(I1932,(INDEX(P$1930:Q$1933,MATCH(H1932,P$1930:P$1933),2)/I1932)*1000,0),"")</f>
        <v>0</v>
      </c>
      <c r="L1932" s="171" t="n">
        <f aca="false">IF(Q$11&lt;&gt;"",IF($B1932&lt;&gt;"",K1932-J1932,""),"")</f>
        <v>0</v>
      </c>
      <c r="M1932" s="172" t="n">
        <f aca="false">IF(B1932&lt;&gt;"",RANK(L1932,L$1930:L$2029),"")</f>
        <v>1</v>
      </c>
      <c r="N1932" s="172" t="str">
        <f aca="false">IF(B1932&lt;&gt;"",'Classement Général'!BT13,"")</f>
        <v/>
      </c>
      <c r="O1932" s="172" t="n">
        <f aca="false">IF(B114&lt;&gt;"",'Calculs (M1..M20)'!A16,"")</f>
        <v>15</v>
      </c>
      <c r="P1932" s="154" t="str">
        <f aca="false">IF(DMIN($H1929:$I2030,$P$10,$U$14:$U$15)&lt;&gt;0,3,"")</f>
        <v/>
      </c>
      <c r="Q1932" s="155" t="str">
        <f aca="false">IF(DMIN($H1929:$I2030,$I$10,$U$14:$U$15)&lt;&gt;0,DMIN($H1929:$I2030,$I$10,$U$14:$U$15),"")</f>
        <v/>
      </c>
      <c r="R1932" s="151" t="str">
        <f aca="false">IF(DMAX($H1929:$I2030,$I$10,$U$14:$U$15)&lt;&gt;0,DMAX($H1929:$I2030,$I$10,$U$14:$U$15),"")</f>
        <v/>
      </c>
      <c r="S1932" s="156" t="str">
        <f aca="false">IF($P1932&lt;&gt;"",IF(DAVERAGE($H1929:$I2030,$I$10,$U$14:$U$15)&lt;&gt;0,DAVERAGE($H1929:$I2030,$I$10,$U$14:$U$15),""),"")</f>
        <v/>
      </c>
      <c r="T1932" s="157" t="str">
        <f aca="false">IF($P1932&lt;&gt;"",IF(DCOUNTA($H1929:$I2030,$I$10,$U$14:$U$15)&lt;&gt;0,DCOUNTA($H1929:$I2030,$I$10,$U$14:$U$15),""),"")</f>
        <v/>
      </c>
      <c r="U1932" s="5" t="n">
        <v>2</v>
      </c>
      <c r="V1932" s="0"/>
      <c r="AH1932" s="49" t="n">
        <f aca="false">IF($G1932&lt;&gt;"",AG1932,"")</f>
        <v>0</v>
      </c>
      <c r="AI1932" s="169"/>
      <c r="AJ1932" s="170"/>
    </row>
    <row r="1933" customFormat="false" ht="13.5" hidden="true" customHeight="false" outlineLevel="0" collapsed="false">
      <c r="A1933" s="0"/>
      <c r="B1933" s="167" t="str">
        <f aca="false">IF(B1832&lt;&gt;"",B1832,"")</f>
        <v>Thomas DELARBRE</v>
      </c>
      <c r="C1933" s="116" t="n">
        <f aca="false">IF(C1832&lt;&gt;"",C1832,"")</f>
        <v>4</v>
      </c>
      <c r="D1933" s="116" t="str">
        <f aca="false">IF(D1832&lt;&gt;"",D1832,"")</f>
        <v>2.4GHz</v>
      </c>
      <c r="E1933" s="116" t="str">
        <f aca="false">IF(E1832&lt;&gt;"",E1832,"")</f>
        <v/>
      </c>
      <c r="F1933" s="116" t="n">
        <v>20</v>
      </c>
      <c r="G1933" s="168" t="n">
        <f aca="false">G1832</f>
        <v>1</v>
      </c>
      <c r="H1933" s="49" t="n">
        <f aca="false">IF($G1933&lt;&gt;"",G1933,"")</f>
        <v>1</v>
      </c>
      <c r="I1933" s="169"/>
      <c r="J1933" s="170"/>
      <c r="K1933" s="171" t="n">
        <f aca="false">IF($B1933&lt;&gt;"",IF(I1933,(INDEX(P$1930:Q$1933,MATCH(H1933,P$1930:P$1933),2)/I1933)*1000,0),"")</f>
        <v>0</v>
      </c>
      <c r="L1933" s="171" t="n">
        <f aca="false">IF(Q$11&lt;&gt;"",IF($B1933&lt;&gt;"",K1933-J1933,""),"")</f>
        <v>0</v>
      </c>
      <c r="M1933" s="172" t="n">
        <f aca="false">IF(B1933&lt;&gt;"",RANK(L1933,L$1930:L$2029),"")</f>
        <v>1</v>
      </c>
      <c r="N1933" s="172" t="str">
        <f aca="false">IF(B1933&lt;&gt;"",'Classement Général'!BT14,"")</f>
        <v/>
      </c>
      <c r="O1933" s="172" t="n">
        <f aca="false">IF(B115&lt;&gt;"",'Calculs (M1..M20)'!A17,"")</f>
        <v>10</v>
      </c>
      <c r="P1933" s="158" t="str">
        <f aca="false">IF(DMIN($H1929:$I2030,$P$10,$U$16:$U$17)&lt;&gt;0,4,"")</f>
        <v/>
      </c>
      <c r="Q1933" s="159" t="str">
        <f aca="false">IF(DMIN($H1929:$I2030,$I$10,$U$16:$U$17)&lt;&gt;0,DMIN($H1929:$I2030,$I$10,$U$16:$U$17),"")</f>
        <v/>
      </c>
      <c r="R1933" s="160" t="str">
        <f aca="false">IF(DMAX($H1929:$I2030,$I$10,$U$16:$U$17)&lt;&gt;0,DMAX($H1929:$I2030,$I$10,$U$16:$U$17),"")</f>
        <v/>
      </c>
      <c r="S1933" s="161" t="str">
        <f aca="false">IF($P1933&lt;&gt;"",IF(DAVERAGE($H1929:$I2030,$I$10,$U$16:$U$17)&lt;&gt;0,DAVERAGE($H1929:$I2030,$I$10,$U$16:$U$17),""),"")</f>
        <v/>
      </c>
      <c r="T1933" s="162" t="str">
        <f aca="false">IF($P1932&lt;&gt;"",IF(DCOUNTA($H1929:$I2030,$I$10,$U$16:$U$17)&lt;&gt;0,DCOUNTA($H1929:$I2030,$I$10,$U$16:$U$17),""),"")</f>
        <v/>
      </c>
      <c r="U1933" s="5" t="s">
        <v>104</v>
      </c>
      <c r="V1933" s="0"/>
      <c r="AH1933" s="49" t="n">
        <f aca="false">IF($G1933&lt;&gt;"",AG1933,"")</f>
        <v>0</v>
      </c>
      <c r="AI1933" s="169"/>
      <c r="AJ1933" s="170"/>
    </row>
    <row r="1934" customFormat="false" ht="13.5" hidden="true" customHeight="false" outlineLevel="0" collapsed="false">
      <c r="A1934" s="0"/>
      <c r="B1934" s="167" t="str">
        <f aca="false">IF(B1833&lt;&gt;"",B1833,"")</f>
        <v>Pierre DIATTA</v>
      </c>
      <c r="C1934" s="116" t="n">
        <f aca="false">IF(C1833&lt;&gt;"",C1833,"")</f>
        <v>5</v>
      </c>
      <c r="D1934" s="116" t="str">
        <f aca="false">IF(D1833&lt;&gt;"",D1833,"")</f>
        <v>2.4GHz</v>
      </c>
      <c r="E1934" s="116" t="str">
        <f aca="false">IF(E1833&lt;&gt;"",E1833,"")</f>
        <v/>
      </c>
      <c r="F1934" s="116" t="n">
        <v>20</v>
      </c>
      <c r="G1934" s="168" t="n">
        <f aca="false">G1833</f>
        <v>1</v>
      </c>
      <c r="H1934" s="49" t="n">
        <f aca="false">IF($G1934&lt;&gt;"",G1934,"")</f>
        <v>1</v>
      </c>
      <c r="I1934" s="169"/>
      <c r="J1934" s="170"/>
      <c r="K1934" s="171" t="n">
        <f aca="false">IF($B1934&lt;&gt;"",IF(I1934,(INDEX(P$1930:Q$1933,MATCH(H1934,P$1930:P$1933),2)/I1934)*1000,0),"")</f>
        <v>0</v>
      </c>
      <c r="L1934" s="171" t="n">
        <f aca="false">IF(Q$11&lt;&gt;"",IF($B1934&lt;&gt;"",K1934-J1934,""),"")</f>
        <v>0</v>
      </c>
      <c r="M1934" s="172" t="n">
        <f aca="false">IF(B1934&lt;&gt;"",RANK(L1934,L$1930:L$2029),"")</f>
        <v>1</v>
      </c>
      <c r="N1934" s="172" t="str">
        <f aca="false">IF(B1934&lt;&gt;"",'Classement Général'!BT15,"")</f>
        <v/>
      </c>
      <c r="O1934" s="172" t="n">
        <f aca="false">IF(B116&lt;&gt;"",'Calculs (M1..M20)'!A18,"")</f>
        <v>20</v>
      </c>
      <c r="P1934" s="5"/>
      <c r="Q1934" s="5"/>
      <c r="T1934" s="163" t="n">
        <f aca="false">SUM(T1930:T1933)</f>
        <v>0</v>
      </c>
      <c r="U1934" s="5" t="n">
        <v>3</v>
      </c>
      <c r="V1934" s="1" t="n">
        <f aca="false">T1934</f>
        <v>0</v>
      </c>
      <c r="AH1934" s="49" t="n">
        <f aca="false">IF($G1934&lt;&gt;"",AG1934,"")</f>
        <v>0</v>
      </c>
      <c r="AI1934" s="169"/>
      <c r="AJ1934" s="170"/>
    </row>
    <row r="1935" customFormat="false" ht="13" hidden="true" customHeight="false" outlineLevel="0" collapsed="false">
      <c r="A1935" s="0"/>
      <c r="B1935" s="167" t="str">
        <f aca="false">IF(B1834&lt;&gt;"",B1834,"")</f>
        <v>Olivier MONET</v>
      </c>
      <c r="C1935" s="116" t="n">
        <f aca="false">IF(C1834&lt;&gt;"",C1834,"")</f>
        <v>6</v>
      </c>
      <c r="D1935" s="116" t="str">
        <f aca="false">IF(D1834&lt;&gt;"",D1834,"")</f>
        <v>41.110MHz</v>
      </c>
      <c r="E1935" s="116" t="str">
        <f aca="false">IF(E1834&lt;&gt;"",E1834,"")</f>
        <v/>
      </c>
      <c r="F1935" s="116" t="n">
        <v>20</v>
      </c>
      <c r="G1935" s="168" t="n">
        <f aca="false">G1834</f>
        <v>1</v>
      </c>
      <c r="H1935" s="49" t="n">
        <f aca="false">IF($G1935&lt;&gt;"",G1935,"")</f>
        <v>1</v>
      </c>
      <c r="I1935" s="169"/>
      <c r="J1935" s="170"/>
      <c r="K1935" s="171" t="n">
        <f aca="false">IF($B1935&lt;&gt;"",IF(I1935,(INDEX(P$1930:Q$1933,MATCH(H1935,P$1930:P$1933),2)/I1935)*1000,0),"")</f>
        <v>0</v>
      </c>
      <c r="L1935" s="171" t="n">
        <f aca="false">IF(Q$11&lt;&gt;"",IF($B1935&lt;&gt;"",K1935-J1935,""),"")</f>
        <v>0</v>
      </c>
      <c r="M1935" s="172" t="n">
        <f aca="false">IF(B1935&lt;&gt;"",RANK(L1935,L$1930:L$2029),"")</f>
        <v>1</v>
      </c>
      <c r="N1935" s="172" t="str">
        <f aca="false">IF(B1935&lt;&gt;"",'Classement Général'!BT16,"")</f>
        <v/>
      </c>
      <c r="O1935" s="172" t="n">
        <f aca="false">IF(B117&lt;&gt;"",'Calculs (M1..M20)'!A19,"")</f>
        <v>6</v>
      </c>
      <c r="P1935" s="5"/>
      <c r="Q1935" s="5"/>
      <c r="U1935" s="5" t="s">
        <v>104</v>
      </c>
      <c r="AH1935" s="49" t="n">
        <f aca="false">IF($G1935&lt;&gt;"",AG1935,"")</f>
        <v>0</v>
      </c>
      <c r="AI1935" s="169"/>
      <c r="AJ1935" s="170"/>
    </row>
    <row r="1936" customFormat="false" ht="13" hidden="true" customHeight="false" outlineLevel="0" collapsed="false">
      <c r="A1936" s="0"/>
      <c r="B1936" s="167" t="str">
        <f aca="false">IF(B1835&lt;&gt;"",B1835,"")</f>
        <v>Pierre RONDEL</v>
      </c>
      <c r="C1936" s="116" t="n">
        <f aca="false">IF(C1835&lt;&gt;"",C1835,"")</f>
        <v>7</v>
      </c>
      <c r="D1936" s="116" t="str">
        <f aca="false">IF(D1835&lt;&gt;"",D1835,"")</f>
        <v>2.4GHz</v>
      </c>
      <c r="E1936" s="116" t="str">
        <f aca="false">IF(E1835&lt;&gt;"",E1835,"")</f>
        <v/>
      </c>
      <c r="F1936" s="116" t="n">
        <v>20</v>
      </c>
      <c r="G1936" s="168" t="n">
        <f aca="false">G1835</f>
        <v>1</v>
      </c>
      <c r="H1936" s="49" t="n">
        <f aca="false">IF($G1936&lt;&gt;"",G1936,"")</f>
        <v>1</v>
      </c>
      <c r="I1936" s="169"/>
      <c r="J1936" s="170"/>
      <c r="K1936" s="171" t="n">
        <f aca="false">IF($B1936&lt;&gt;"",IF(I1936,(INDEX(P$1930:Q$1933,MATCH(H1936,P$1930:P$1933),2)/I1936)*1000,0),"")</f>
        <v>0</v>
      </c>
      <c r="L1936" s="171" t="n">
        <f aca="false">IF(Q$11&lt;&gt;"",IF($B1936&lt;&gt;"",K1936-J1936,""),"")</f>
        <v>0</v>
      </c>
      <c r="M1936" s="172" t="n">
        <f aca="false">IF(B1936&lt;&gt;"",RANK(L1936,L$1930:L$2029),"")</f>
        <v>1</v>
      </c>
      <c r="N1936" s="172" t="str">
        <f aca="false">IF(B1936&lt;&gt;"",'Classement Général'!BT17,"")</f>
        <v/>
      </c>
      <c r="O1936" s="172" t="n">
        <f aca="false">IF(B118&lt;&gt;"",'Calculs (M1..M20)'!A20,"")</f>
        <v>1</v>
      </c>
      <c r="P1936" s="5"/>
      <c r="Q1936" s="5"/>
      <c r="U1936" s="5" t="n">
        <v>4</v>
      </c>
      <c r="AH1936" s="49" t="n">
        <f aca="false">IF($G1936&lt;&gt;"",AG1936,"")</f>
        <v>0</v>
      </c>
      <c r="AI1936" s="169"/>
      <c r="AJ1936" s="170"/>
    </row>
    <row r="1937" customFormat="false" ht="13" hidden="true" customHeight="false" outlineLevel="0" collapsed="false">
      <c r="A1937" s="0"/>
      <c r="B1937" s="167" t="str">
        <f aca="false">IF(B1836&lt;&gt;"",B1836,"")</f>
        <v>Andreas FRICKE</v>
      </c>
      <c r="C1937" s="116" t="n">
        <f aca="false">IF(C1836&lt;&gt;"",C1836,"")</f>
        <v>8</v>
      </c>
      <c r="D1937" s="116" t="str">
        <f aca="false">IF(D1836&lt;&gt;"",D1836,"")</f>
        <v>2.4GHz</v>
      </c>
      <c r="E1937" s="116" t="str">
        <f aca="false">IF(E1836&lt;&gt;"",E1836,"")</f>
        <v/>
      </c>
      <c r="F1937" s="116" t="n">
        <v>20</v>
      </c>
      <c r="G1937" s="168" t="n">
        <f aca="false">G1836</f>
        <v>1</v>
      </c>
      <c r="H1937" s="49" t="n">
        <f aca="false">IF($G1937&lt;&gt;"",G1937,"")</f>
        <v>1</v>
      </c>
      <c r="I1937" s="169"/>
      <c r="J1937" s="170"/>
      <c r="K1937" s="171" t="n">
        <f aca="false">IF($B1937&lt;&gt;"",IF(I1937,(INDEX(P$1930:Q$1933,MATCH(H1937,P$1930:P$1933),2)/I1937)*1000,0),"")</f>
        <v>0</v>
      </c>
      <c r="L1937" s="171" t="n">
        <f aca="false">IF(Q$11&lt;&gt;"",IF($B1937&lt;&gt;"",K1937-J1937,""),"")</f>
        <v>0</v>
      </c>
      <c r="M1937" s="172" t="n">
        <f aca="false">IF(B1937&lt;&gt;"",RANK(L1937,L$1930:L$2029),"")</f>
        <v>1</v>
      </c>
      <c r="N1937" s="172" t="str">
        <f aca="false">IF(B1937&lt;&gt;"",'Classement Général'!BT18,"")</f>
        <v/>
      </c>
      <c r="O1937" s="172" t="n">
        <f aca="false">IF(B119&lt;&gt;"",'Calculs (M1..M20)'!A21,"")</f>
        <v>18</v>
      </c>
      <c r="P1937" s="5"/>
      <c r="Q1937" s="5"/>
      <c r="U1937" s="0"/>
      <c r="AH1937" s="49" t="n">
        <f aca="false">IF($G1937&lt;&gt;"",AG1937,"")</f>
        <v>0</v>
      </c>
      <c r="AI1937" s="169"/>
      <c r="AJ1937" s="170"/>
    </row>
    <row r="1938" customFormat="false" ht="13" hidden="true" customHeight="false" outlineLevel="0" collapsed="false">
      <c r="A1938" s="0"/>
      <c r="B1938" s="167" t="str">
        <f aca="false">IF(B1837&lt;&gt;"",B1837,"")</f>
        <v>Thomas FAURE</v>
      </c>
      <c r="C1938" s="116" t="n">
        <f aca="false">IF(C1837&lt;&gt;"",C1837,"")</f>
        <v>9</v>
      </c>
      <c r="D1938" s="116" t="str">
        <f aca="false">IF(D1837&lt;&gt;"",D1837,"")</f>
        <v>2.4GHz</v>
      </c>
      <c r="E1938" s="116" t="str">
        <f aca="false">IF(E1837&lt;&gt;"",E1837,"")</f>
        <v/>
      </c>
      <c r="F1938" s="116" t="n">
        <v>20</v>
      </c>
      <c r="G1938" s="168" t="n">
        <f aca="false">G1837</f>
        <v>1</v>
      </c>
      <c r="H1938" s="49" t="n">
        <f aca="false">IF($G1938&lt;&gt;"",G1938,"")</f>
        <v>1</v>
      </c>
      <c r="I1938" s="169"/>
      <c r="J1938" s="170"/>
      <c r="K1938" s="171" t="n">
        <f aca="false">IF($B1938&lt;&gt;"",IF(I1938,(INDEX(P$1930:Q$1933,MATCH(H1938,P$1930:P$1933),2)/I1938)*1000,0),"")</f>
        <v>0</v>
      </c>
      <c r="L1938" s="171" t="n">
        <f aca="false">IF(Q$11&lt;&gt;"",IF($B1938&lt;&gt;"",K1938-J1938,""),"")</f>
        <v>0</v>
      </c>
      <c r="M1938" s="172" t="n">
        <f aca="false">IF(B1938&lt;&gt;"",RANK(L1938,L$1930:L$2029),"")</f>
        <v>1</v>
      </c>
      <c r="N1938" s="172" t="str">
        <f aca="false">IF(B1938&lt;&gt;"",'Classement Général'!BT19,"")</f>
        <v/>
      </c>
      <c r="O1938" s="172" t="n">
        <f aca="false">IF(B120&lt;&gt;"",'Calculs (M1..M20)'!A22,"")</f>
        <v>11</v>
      </c>
      <c r="U1938" s="0"/>
      <c r="AH1938" s="49" t="n">
        <f aca="false">IF($G1938&lt;&gt;"",AG1938,"")</f>
        <v>0</v>
      </c>
      <c r="AI1938" s="169"/>
      <c r="AJ1938" s="170"/>
    </row>
    <row r="1939" customFormat="false" ht="13" hidden="true" customHeight="false" outlineLevel="0" collapsed="false">
      <c r="A1939" s="0"/>
      <c r="B1939" s="167" t="str">
        <f aca="false">IF(B1838&lt;&gt;"",B1838,"")</f>
        <v>Philippe LANES</v>
      </c>
      <c r="C1939" s="116" t="n">
        <f aca="false">IF(C1838&lt;&gt;"",C1838,"")</f>
        <v>10</v>
      </c>
      <c r="D1939" s="116" t="str">
        <f aca="false">IF(D1838&lt;&gt;"",D1838,"")</f>
        <v>2.4GHz</v>
      </c>
      <c r="E1939" s="116" t="str">
        <f aca="false">IF(E1838&lt;&gt;"",E1838,"")</f>
        <v/>
      </c>
      <c r="F1939" s="116" t="n">
        <v>20</v>
      </c>
      <c r="G1939" s="168" t="n">
        <f aca="false">G1838</f>
        <v>1</v>
      </c>
      <c r="H1939" s="49" t="n">
        <f aca="false">IF($G1939&lt;&gt;"",G1939,"")</f>
        <v>1</v>
      </c>
      <c r="I1939" s="169"/>
      <c r="J1939" s="170"/>
      <c r="K1939" s="171" t="n">
        <f aca="false">IF($B1939&lt;&gt;"",IF(I1939,(INDEX(P$1930:Q$1933,MATCH(H1939,P$1930:P$1933),2)/I1939)*1000,0),"")</f>
        <v>0</v>
      </c>
      <c r="L1939" s="171" t="n">
        <f aca="false">IF(Q$11&lt;&gt;"",IF($B1939&lt;&gt;"",K1939-J1939,""),"")</f>
        <v>0</v>
      </c>
      <c r="M1939" s="172" t="n">
        <f aca="false">IF(B1939&lt;&gt;"",RANK(L1939,L$1930:L$2029),"")</f>
        <v>1</v>
      </c>
      <c r="N1939" s="172" t="str">
        <f aca="false">IF(B1939&lt;&gt;"",'Classement Général'!BT20,"")</f>
        <v/>
      </c>
      <c r="O1939" s="172" t="n">
        <f aca="false">IF(B121&lt;&gt;"",'Calculs (M1..M20)'!A23,"")</f>
        <v>14</v>
      </c>
      <c r="U1939" s="0"/>
      <c r="AH1939" s="49" t="n">
        <f aca="false">IF($G1939&lt;&gt;"",AG1939,"")</f>
        <v>0</v>
      </c>
      <c r="AI1939" s="169"/>
      <c r="AJ1939" s="170"/>
    </row>
    <row r="1940" customFormat="false" ht="13" hidden="true" customHeight="false" outlineLevel="0" collapsed="false">
      <c r="A1940" s="0"/>
      <c r="B1940" s="167" t="str">
        <f aca="false">IF(B1839&lt;&gt;"",B1839,"")</f>
        <v>Julien HONOR</v>
      </c>
      <c r="C1940" s="116" t="n">
        <f aca="false">IF(C1839&lt;&gt;"",C1839,"")</f>
        <v>11</v>
      </c>
      <c r="D1940" s="116" t="str">
        <f aca="false">IF(D1839&lt;&gt;"",D1839,"")</f>
        <v>2.4GHz</v>
      </c>
      <c r="E1940" s="116" t="str">
        <f aca="false">IF(E1839&lt;&gt;"",E1839,"")</f>
        <v/>
      </c>
      <c r="F1940" s="116" t="n">
        <v>20</v>
      </c>
      <c r="G1940" s="168" t="n">
        <f aca="false">G1839</f>
        <v>1</v>
      </c>
      <c r="H1940" s="49" t="n">
        <f aca="false">IF($G1940&lt;&gt;"",G1940,"")</f>
        <v>1</v>
      </c>
      <c r="I1940" s="169"/>
      <c r="J1940" s="170"/>
      <c r="K1940" s="171" t="n">
        <f aca="false">IF($B1940&lt;&gt;"",IF(I1940,(INDEX(P$1930:Q$1933,MATCH(H1940,P$1930:P$1933),2)/I1940)*1000,0),"")</f>
        <v>0</v>
      </c>
      <c r="L1940" s="171" t="n">
        <f aca="false">IF(Q$11&lt;&gt;"",IF($B1940&lt;&gt;"",K1940-J1940,""),"")</f>
        <v>0</v>
      </c>
      <c r="M1940" s="172" t="n">
        <f aca="false">IF(B1940&lt;&gt;"",RANK(L1940,L$1930:L$2029),"")</f>
        <v>1</v>
      </c>
      <c r="N1940" s="172" t="str">
        <f aca="false">IF(B1940&lt;&gt;"",'Classement Général'!BT21,"")</f>
        <v/>
      </c>
      <c r="O1940" s="172" t="n">
        <f aca="false">IF(B122&lt;&gt;"",'Calculs (M1..M20)'!A24,"")</f>
        <v>3</v>
      </c>
      <c r="U1940" s="0"/>
      <c r="AH1940" s="49" t="n">
        <f aca="false">IF($G1940&lt;&gt;"",AG1940,"")</f>
        <v>0</v>
      </c>
      <c r="AI1940" s="169"/>
      <c r="AJ1940" s="170"/>
    </row>
    <row r="1941" customFormat="false" ht="13" hidden="true" customHeight="false" outlineLevel="0" collapsed="false">
      <c r="A1941" s="0"/>
      <c r="B1941" s="167" t="str">
        <f aca="false">IF(B1840&lt;&gt;"",B1840,"")</f>
        <v>Michael KREBS</v>
      </c>
      <c r="C1941" s="116" t="n">
        <f aca="false">IF(C1840&lt;&gt;"",C1840,"")</f>
        <v>12</v>
      </c>
      <c r="D1941" s="116" t="str">
        <f aca="false">IF(D1840&lt;&gt;"",D1840,"")</f>
        <v>2.4GHz</v>
      </c>
      <c r="E1941" s="116" t="str">
        <f aca="false">IF(E1840&lt;&gt;"",E1840,"")</f>
        <v/>
      </c>
      <c r="F1941" s="116" t="n">
        <v>20</v>
      </c>
      <c r="G1941" s="168" t="n">
        <f aca="false">G1840</f>
        <v>1</v>
      </c>
      <c r="H1941" s="49" t="n">
        <f aca="false">IF($G1941&lt;&gt;"",G1941,"")</f>
        <v>1</v>
      </c>
      <c r="I1941" s="169"/>
      <c r="J1941" s="170"/>
      <c r="K1941" s="171" t="n">
        <f aca="false">IF($B1941&lt;&gt;"",IF(I1941,(INDEX(P$1930:Q$1933,MATCH(H1941,P$1930:P$1933),2)/I1941)*1000,0),"")</f>
        <v>0</v>
      </c>
      <c r="L1941" s="171" t="n">
        <f aca="false">IF(Q$11&lt;&gt;"",IF($B1941&lt;&gt;"",K1941-J1941,""),"")</f>
        <v>0</v>
      </c>
      <c r="M1941" s="172" t="n">
        <f aca="false">IF(B1941&lt;&gt;"",RANK(L1941,L$1930:L$2029),"")</f>
        <v>1</v>
      </c>
      <c r="N1941" s="172" t="str">
        <f aca="false">IF(B1941&lt;&gt;"",'Classement Général'!BT22,"")</f>
        <v/>
      </c>
      <c r="O1941" s="172" t="n">
        <f aca="false">IF(B123&lt;&gt;"",'Calculs (M1..M20)'!A25,"")</f>
        <v>12</v>
      </c>
      <c r="U1941" s="0"/>
      <c r="AH1941" s="49" t="n">
        <f aca="false">IF($G1941&lt;&gt;"",AG1941,"")</f>
        <v>0</v>
      </c>
      <c r="AI1941" s="169"/>
      <c r="AJ1941" s="170"/>
    </row>
    <row r="1942" customFormat="false" ht="13" hidden="true" customHeight="false" outlineLevel="0" collapsed="false">
      <c r="A1942" s="0"/>
      <c r="B1942" s="167" t="str">
        <f aca="false">IF(B1841&lt;&gt;"",B1841,"")</f>
        <v>Aubry GABANON</v>
      </c>
      <c r="C1942" s="116" t="n">
        <f aca="false">IF(C1841&lt;&gt;"",C1841,"")</f>
        <v>13</v>
      </c>
      <c r="D1942" s="116" t="str">
        <f aca="false">IF(D1841&lt;&gt;"",D1841,"")</f>
        <v>2.4GHz</v>
      </c>
      <c r="E1942" s="116" t="str">
        <f aca="false">IF(E1841&lt;&gt;"",E1841,"")</f>
        <v/>
      </c>
      <c r="F1942" s="116" t="n">
        <v>20</v>
      </c>
      <c r="G1942" s="168" t="n">
        <f aca="false">G1841</f>
        <v>1</v>
      </c>
      <c r="H1942" s="49" t="n">
        <f aca="false">IF($G1942&lt;&gt;"",G1942,"")</f>
        <v>1</v>
      </c>
      <c r="I1942" s="169"/>
      <c r="J1942" s="170"/>
      <c r="K1942" s="171" t="n">
        <f aca="false">IF($B1942&lt;&gt;"",IF(I1942,(INDEX(P$1930:Q$1933,MATCH(H1942,P$1930:P$1933),2)/I1942)*1000,0),"")</f>
        <v>0</v>
      </c>
      <c r="L1942" s="171" t="n">
        <f aca="false">IF(Q$11&lt;&gt;"",IF($B1942&lt;&gt;"",K1942-J1942,""),"")</f>
        <v>0</v>
      </c>
      <c r="M1942" s="172" t="n">
        <f aca="false">IF(B1942&lt;&gt;"",RANK(L1942,L$1930:L$2029),"")</f>
        <v>1</v>
      </c>
      <c r="N1942" s="172" t="str">
        <f aca="false">IF(B1942&lt;&gt;"",'Classement Général'!BT23,"")</f>
        <v/>
      </c>
      <c r="O1942" s="172" t="n">
        <f aca="false">IF(B124&lt;&gt;"",'Calculs (M1..M20)'!A26,"")</f>
        <v>5</v>
      </c>
      <c r="U1942" s="0"/>
      <c r="AH1942" s="49" t="n">
        <f aca="false">IF($G1942&lt;&gt;"",AG1942,"")</f>
        <v>0</v>
      </c>
      <c r="AI1942" s="169"/>
      <c r="AJ1942" s="170"/>
    </row>
    <row r="1943" customFormat="false" ht="13" hidden="true" customHeight="false" outlineLevel="0" collapsed="false">
      <c r="A1943" s="0"/>
      <c r="B1943" s="167" t="str">
        <f aca="false">IF(B1842&lt;&gt;"",B1842,"")</f>
        <v>Serge DELARBRE</v>
      </c>
      <c r="C1943" s="116" t="n">
        <f aca="false">IF(C1842&lt;&gt;"",C1842,"")</f>
        <v>14</v>
      </c>
      <c r="D1943" s="116" t="str">
        <f aca="false">IF(D1842&lt;&gt;"",D1842,"")</f>
        <v>2.4GHz</v>
      </c>
      <c r="E1943" s="116" t="str">
        <f aca="false">IF(E1842&lt;&gt;"",E1842,"")</f>
        <v/>
      </c>
      <c r="F1943" s="116" t="n">
        <v>20</v>
      </c>
      <c r="G1943" s="168" t="n">
        <f aca="false">G1842</f>
        <v>1</v>
      </c>
      <c r="H1943" s="49" t="n">
        <f aca="false">IF($G1943&lt;&gt;"",G1943,"")</f>
        <v>1</v>
      </c>
      <c r="I1943" s="169"/>
      <c r="J1943" s="170"/>
      <c r="K1943" s="171" t="n">
        <f aca="false">IF($B1943&lt;&gt;"",IF(I1943,(INDEX(P$1930:Q$1933,MATCH(H1943,P$1930:P$1933),2)/I1943)*1000,0),"")</f>
        <v>0</v>
      </c>
      <c r="L1943" s="171" t="n">
        <f aca="false">IF(Q$11&lt;&gt;"",IF($B1943&lt;&gt;"",K1943-J1943,""),"")</f>
        <v>0</v>
      </c>
      <c r="M1943" s="172" t="n">
        <f aca="false">IF(B1943&lt;&gt;"",RANK(L1943,L$1930:L$2029),"")</f>
        <v>1</v>
      </c>
      <c r="N1943" s="172" t="str">
        <f aca="false">IF(B1943&lt;&gt;"",'Classement Général'!BT24,"")</f>
        <v/>
      </c>
      <c r="O1943" s="172" t="n">
        <f aca="false">IF(B125&lt;&gt;"",'Calculs (M1..M20)'!A27,"")</f>
        <v>17</v>
      </c>
      <c r="U1943" s="0"/>
      <c r="AH1943" s="49" t="n">
        <f aca="false">IF($G1943&lt;&gt;"",AG1943,"")</f>
        <v>0</v>
      </c>
      <c r="AI1943" s="169"/>
      <c r="AJ1943" s="170"/>
    </row>
    <row r="1944" customFormat="false" ht="13" hidden="true" customHeight="false" outlineLevel="0" collapsed="false">
      <c r="A1944" s="0"/>
      <c r="B1944" s="167" t="str">
        <f aca="false">IF(B1843&lt;&gt;"",B1843,"")</f>
        <v>Arnaud LEGER</v>
      </c>
      <c r="C1944" s="116" t="n">
        <f aca="false">IF(C1843&lt;&gt;"",C1843,"")</f>
        <v>15</v>
      </c>
      <c r="D1944" s="116" t="str">
        <f aca="false">IF(D1843&lt;&gt;"",D1843,"")</f>
        <v>2.4GHz</v>
      </c>
      <c r="E1944" s="116" t="str">
        <f aca="false">IF(E1843&lt;&gt;"",E1843,"")</f>
        <v/>
      </c>
      <c r="F1944" s="116" t="n">
        <v>20</v>
      </c>
      <c r="G1944" s="168" t="n">
        <f aca="false">G1843</f>
        <v>1</v>
      </c>
      <c r="H1944" s="49" t="n">
        <f aca="false">IF($G1944&lt;&gt;"",G1944,"")</f>
        <v>1</v>
      </c>
      <c r="I1944" s="169"/>
      <c r="J1944" s="170"/>
      <c r="K1944" s="171" t="n">
        <f aca="false">IF($B1944&lt;&gt;"",IF(I1944,(INDEX(P$1930:Q$1933,MATCH(H1944,P$1930:P$1933),2)/I1944)*1000,0),"")</f>
        <v>0</v>
      </c>
      <c r="L1944" s="171" t="n">
        <f aca="false">IF(Q$11&lt;&gt;"",IF($B1944&lt;&gt;"",K1944-J1944,""),"")</f>
        <v>0</v>
      </c>
      <c r="M1944" s="172" t="n">
        <f aca="false">IF(B1944&lt;&gt;"",RANK(L1944,L$1930:L$2029),"")</f>
        <v>1</v>
      </c>
      <c r="N1944" s="172" t="str">
        <f aca="false">IF(B1944&lt;&gt;"",'Classement Général'!BT25,"")</f>
        <v/>
      </c>
      <c r="O1944" s="172" t="n">
        <f aca="false">IF(B126&lt;&gt;"",'Calculs (M1..M20)'!A28,"")</f>
        <v>7</v>
      </c>
      <c r="U1944" s="0"/>
      <c r="AH1944" s="49" t="n">
        <f aca="false">IF($G1944&lt;&gt;"",AG1944,"")</f>
        <v>0</v>
      </c>
      <c r="AI1944" s="169"/>
      <c r="AJ1944" s="170"/>
    </row>
    <row r="1945" customFormat="false" ht="13" hidden="true" customHeight="false" outlineLevel="0" collapsed="false">
      <c r="A1945" s="0"/>
      <c r="B1945" s="167" t="str">
        <f aca="false">IF(B1844&lt;&gt;"",B1844,"")</f>
        <v>Thierry POIGNARD</v>
      </c>
      <c r="C1945" s="116" t="n">
        <f aca="false">IF(C1844&lt;&gt;"",C1844,"")</f>
        <v>16</v>
      </c>
      <c r="D1945" s="116" t="str">
        <f aca="false">IF(D1844&lt;&gt;"",D1844,"")</f>
        <v>2.4GHz</v>
      </c>
      <c r="E1945" s="116" t="str">
        <f aca="false">IF(E1844&lt;&gt;"",E1844,"")</f>
        <v/>
      </c>
      <c r="F1945" s="116" t="n">
        <v>20</v>
      </c>
      <c r="G1945" s="168" t="n">
        <f aca="false">G1844</f>
        <v>1</v>
      </c>
      <c r="H1945" s="49" t="n">
        <f aca="false">IF($G1945&lt;&gt;"",G1945,"")</f>
        <v>1</v>
      </c>
      <c r="I1945" s="169"/>
      <c r="J1945" s="170"/>
      <c r="K1945" s="171" t="n">
        <f aca="false">IF($B1945&lt;&gt;"",IF(I1945,(INDEX(P$1930:Q$1933,MATCH(H1945,P$1930:P$1933),2)/I1945)*1000,0),"")</f>
        <v>0</v>
      </c>
      <c r="L1945" s="171" t="n">
        <f aca="false">IF(Q$11&lt;&gt;"",IF($B1945&lt;&gt;"",K1945-J1945,""),"")</f>
        <v>0</v>
      </c>
      <c r="M1945" s="172" t="n">
        <f aca="false">IF(B1945&lt;&gt;"",RANK(L1945,L$1930:L$2029),"")</f>
        <v>1</v>
      </c>
      <c r="N1945" s="172" t="str">
        <f aca="false">IF(B1945&lt;&gt;"",'Classement Général'!BT26,"")</f>
        <v/>
      </c>
      <c r="O1945" s="172" t="n">
        <f aca="false">IF(B127&lt;&gt;"",'Calculs (M1..M20)'!A29,"")</f>
        <v>13</v>
      </c>
      <c r="U1945" s="0"/>
      <c r="AH1945" s="49" t="n">
        <f aca="false">IF($G1945&lt;&gt;"",AG1945,"")</f>
        <v>0</v>
      </c>
      <c r="AI1945" s="169"/>
      <c r="AJ1945" s="170"/>
    </row>
    <row r="1946" customFormat="false" ht="13" hidden="true" customHeight="false" outlineLevel="0" collapsed="false">
      <c r="A1946" s="0"/>
      <c r="B1946" s="167" t="str">
        <f aca="false">IF(B1845&lt;&gt;"",B1845,"")</f>
        <v>Joel MARIN</v>
      </c>
      <c r="C1946" s="116" t="n">
        <f aca="false">IF(C1845&lt;&gt;"",C1845,"")</f>
        <v>17</v>
      </c>
      <c r="D1946" s="116" t="str">
        <f aca="false">IF(D1845&lt;&gt;"",D1845,"")</f>
        <v>2.4GHz</v>
      </c>
      <c r="E1946" s="116" t="str">
        <f aca="false">IF(E1845&lt;&gt;"",E1845,"")</f>
        <v/>
      </c>
      <c r="F1946" s="116" t="n">
        <v>20</v>
      </c>
      <c r="G1946" s="168" t="n">
        <f aca="false">G1845</f>
        <v>1</v>
      </c>
      <c r="H1946" s="49" t="n">
        <f aca="false">IF($G1946&lt;&gt;"",G1946,"")</f>
        <v>1</v>
      </c>
      <c r="I1946" s="169"/>
      <c r="J1946" s="170"/>
      <c r="K1946" s="171" t="n">
        <f aca="false">IF($B1946&lt;&gt;"",IF(I1946,(INDEX(P$1930:Q$1933,MATCH(H1946,P$1930:P$1933),2)/I1946)*1000,0),"")</f>
        <v>0</v>
      </c>
      <c r="L1946" s="171" t="n">
        <f aca="false">IF(Q$11&lt;&gt;"",IF($B1946&lt;&gt;"",K1946-J1946,""),"")</f>
        <v>0</v>
      </c>
      <c r="M1946" s="172" t="n">
        <f aca="false">IF(B1946&lt;&gt;"",RANK(L1946,L$1930:L$2029),"")</f>
        <v>1</v>
      </c>
      <c r="N1946" s="172" t="str">
        <f aca="false">IF(B1946&lt;&gt;"",'Classement Général'!BT27,"")</f>
        <v/>
      </c>
      <c r="O1946" s="172" t="n">
        <f aca="false">IF(B128&lt;&gt;"",'Calculs (M1..M20)'!A30,"")</f>
        <v>16</v>
      </c>
      <c r="U1946" s="0"/>
      <c r="AH1946" s="49" t="n">
        <f aca="false">IF($G1946&lt;&gt;"",AG1946,"")</f>
        <v>0</v>
      </c>
      <c r="AI1946" s="169"/>
      <c r="AJ1946" s="170"/>
    </row>
    <row r="1947" customFormat="false" ht="13" hidden="true" customHeight="false" outlineLevel="0" collapsed="false">
      <c r="A1947" s="0"/>
      <c r="B1947" s="167" t="str">
        <f aca="false">IF(B1846&lt;&gt;"",B1846,"")</f>
        <v>Matthieu MERVELET</v>
      </c>
      <c r="C1947" s="116" t="n">
        <f aca="false">IF(C1846&lt;&gt;"",C1846,"")</f>
        <v>18</v>
      </c>
      <c r="D1947" s="116" t="str">
        <f aca="false">IF(D1846&lt;&gt;"",D1846,"")</f>
        <v>2.4GHz</v>
      </c>
      <c r="E1947" s="116" t="str">
        <f aca="false">IF(E1846&lt;&gt;"",E1846,"")</f>
        <v/>
      </c>
      <c r="F1947" s="116" t="n">
        <v>20</v>
      </c>
      <c r="G1947" s="168" t="n">
        <f aca="false">G1846</f>
        <v>1</v>
      </c>
      <c r="H1947" s="49" t="n">
        <f aca="false">IF($G1947&lt;&gt;"",G1947,"")</f>
        <v>1</v>
      </c>
      <c r="I1947" s="169"/>
      <c r="J1947" s="170"/>
      <c r="K1947" s="171" t="n">
        <f aca="false">IF($B1947&lt;&gt;"",IF(I1947,(INDEX(P$1930:Q$1933,MATCH(H1947,P$1930:P$1933),2)/I1947)*1000,0),"")</f>
        <v>0</v>
      </c>
      <c r="L1947" s="171" t="n">
        <f aca="false">IF(Q$11&lt;&gt;"",IF($B1947&lt;&gt;"",K1947-J1947,""),"")</f>
        <v>0</v>
      </c>
      <c r="M1947" s="172" t="n">
        <f aca="false">IF(B1947&lt;&gt;"",RANK(L1947,L$1930:L$2029),"")</f>
        <v>1</v>
      </c>
      <c r="N1947" s="172" t="str">
        <f aca="false">IF(B1947&lt;&gt;"",'Classement Général'!BT28,"")</f>
        <v/>
      </c>
      <c r="O1947" s="172" t="n">
        <f aca="false">IF(B129&lt;&gt;"",'Calculs (M1..M20)'!A31,"")</f>
        <v>2</v>
      </c>
      <c r="U1947" s="0"/>
      <c r="AH1947" s="49" t="n">
        <f aca="false">IF($G1947&lt;&gt;"",AG1947,"")</f>
        <v>0</v>
      </c>
      <c r="AI1947" s="169"/>
      <c r="AJ1947" s="170"/>
    </row>
    <row r="1948" customFormat="false" ht="13" hidden="true" customHeight="false" outlineLevel="0" collapsed="false">
      <c r="A1948" s="0"/>
      <c r="B1948" s="167" t="str">
        <f aca="false">IF(B1847&lt;&gt;"",B1847,"")</f>
        <v>Gabriel MANTEL</v>
      </c>
      <c r="C1948" s="116" t="n">
        <f aca="false">IF(C1847&lt;&gt;"",C1847,"")</f>
        <v>19</v>
      </c>
      <c r="D1948" s="116" t="str">
        <f aca="false">IF(D1847&lt;&gt;"",D1847,"")</f>
        <v>2.4GHz</v>
      </c>
      <c r="E1948" s="116" t="str">
        <f aca="false">IF(E1847&lt;&gt;"",E1847,"")</f>
        <v/>
      </c>
      <c r="F1948" s="116" t="n">
        <v>20</v>
      </c>
      <c r="G1948" s="168" t="n">
        <f aca="false">G1847</f>
        <v>1</v>
      </c>
      <c r="H1948" s="49" t="n">
        <f aca="false">IF($G1948&lt;&gt;"",G1948,"")</f>
        <v>1</v>
      </c>
      <c r="I1948" s="169"/>
      <c r="J1948" s="170"/>
      <c r="K1948" s="171" t="n">
        <f aca="false">IF($B1948&lt;&gt;"",IF(I1948,(INDEX(P$1930:Q$1933,MATCH(H1948,P$1930:P$1933),2)/I1948)*1000,0),"")</f>
        <v>0</v>
      </c>
      <c r="L1948" s="171" t="n">
        <f aca="false">IF(Q$11&lt;&gt;"",IF($B1948&lt;&gt;"",K1948-J1948,""),"")</f>
        <v>0</v>
      </c>
      <c r="M1948" s="172" t="n">
        <f aca="false">IF(B1948&lt;&gt;"",RANK(L1948,L$1930:L$2029),"")</f>
        <v>1</v>
      </c>
      <c r="N1948" s="172" t="str">
        <f aca="false">IF(B1948&lt;&gt;"",'Classement Général'!BT29,"")</f>
        <v/>
      </c>
      <c r="O1948" s="172" t="n">
        <f aca="false">IF(B130&lt;&gt;"",'Calculs (M1..M20)'!A32,"")</f>
        <v>21</v>
      </c>
      <c r="U1948" s="0"/>
      <c r="AH1948" s="49" t="n">
        <f aca="false">IF($G1948&lt;&gt;"",AG1948,"")</f>
        <v>0</v>
      </c>
      <c r="AI1948" s="169"/>
      <c r="AJ1948" s="170"/>
    </row>
    <row r="1949" customFormat="false" ht="13" hidden="true" customHeight="false" outlineLevel="0" collapsed="false">
      <c r="A1949" s="0"/>
      <c r="B1949" s="167" t="str">
        <f aca="false">IF(B1848&lt;&gt;"",B1848,"")</f>
        <v>Sylvain PFEFFERKORN</v>
      </c>
      <c r="C1949" s="116" t="n">
        <f aca="false">IF(C1848&lt;&gt;"",C1848,"")</f>
        <v>20</v>
      </c>
      <c r="D1949" s="116" t="str">
        <f aca="false">IF(D1848&lt;&gt;"",D1848,"")</f>
        <v>2.4GHz</v>
      </c>
      <c r="E1949" s="116" t="str">
        <f aca="false">IF(E1848&lt;&gt;"",E1848,"")</f>
        <v/>
      </c>
      <c r="F1949" s="116" t="n">
        <v>20</v>
      </c>
      <c r="G1949" s="168" t="n">
        <f aca="false">G1848</f>
        <v>1</v>
      </c>
      <c r="H1949" s="49" t="n">
        <f aca="false">IF($G1949&lt;&gt;"",G1949,"")</f>
        <v>1</v>
      </c>
      <c r="I1949" s="169"/>
      <c r="J1949" s="170"/>
      <c r="K1949" s="171" t="n">
        <f aca="false">IF($B1949&lt;&gt;"",IF(I1949,(INDEX(P$1930:Q$1933,MATCH(H1949,P$1930:P$1933),2)/I1949)*1000,0),"")</f>
        <v>0</v>
      </c>
      <c r="L1949" s="171" t="n">
        <f aca="false">IF(Q$11&lt;&gt;"",IF($B1949&lt;&gt;"",K1949-J1949,""),"")</f>
        <v>0</v>
      </c>
      <c r="M1949" s="172" t="n">
        <f aca="false">IF(B1949&lt;&gt;"",RANK(L1949,L$1930:L$2029),"")</f>
        <v>1</v>
      </c>
      <c r="N1949" s="172" t="str">
        <f aca="false">IF(B1949&lt;&gt;"",'Classement Général'!BT30,"")</f>
        <v/>
      </c>
      <c r="O1949" s="172" t="n">
        <f aca="false">IF(B131&lt;&gt;"",'Calculs (M1..M20)'!A33,"")</f>
        <v>19</v>
      </c>
      <c r="U1949" s="0"/>
      <c r="AH1949" s="49" t="n">
        <f aca="false">IF($G1949&lt;&gt;"",AG1949,"")</f>
        <v>0</v>
      </c>
      <c r="AI1949" s="169"/>
      <c r="AJ1949" s="170"/>
    </row>
    <row r="1950" customFormat="false" ht="13" hidden="true" customHeight="false" outlineLevel="0" collapsed="false">
      <c r="A1950" s="0"/>
      <c r="B1950" s="167" t="str">
        <f aca="false">IF(B1849&lt;&gt;"",B1849,"")</f>
        <v>Frederic HOURS</v>
      </c>
      <c r="C1950" s="116" t="n">
        <f aca="false">IF(C1849&lt;&gt;"",C1849,"")</f>
        <v>21</v>
      </c>
      <c r="D1950" s="116" t="str">
        <f aca="false">IF(D1849&lt;&gt;"",D1849,"")</f>
        <v>2.4GHz</v>
      </c>
      <c r="E1950" s="116" t="str">
        <f aca="false">IF(E1849&lt;&gt;"",E1849,"")</f>
        <v/>
      </c>
      <c r="F1950" s="116" t="n">
        <v>20</v>
      </c>
      <c r="G1950" s="168" t="n">
        <f aca="false">G1849</f>
        <v>1</v>
      </c>
      <c r="H1950" s="49" t="n">
        <f aca="false">IF($G1950&lt;&gt;"",G1950,"")</f>
        <v>1</v>
      </c>
      <c r="I1950" s="169"/>
      <c r="J1950" s="170"/>
      <c r="K1950" s="171" t="n">
        <f aca="false">IF($B1950&lt;&gt;"",IF(I1950,(INDEX(P$1930:Q$1933,MATCH(H1950,P$1930:P$1933),2)/I1950)*1000,0),"")</f>
        <v>0</v>
      </c>
      <c r="L1950" s="171" t="n">
        <f aca="false">IF(Q$11&lt;&gt;"",IF($B1950&lt;&gt;"",K1950-J1950,""),"")</f>
        <v>0</v>
      </c>
      <c r="M1950" s="172" t="n">
        <f aca="false">IF(B1950&lt;&gt;"",RANK(L1950,L$1930:L$2029),"")</f>
        <v>1</v>
      </c>
      <c r="N1950" s="172" t="str">
        <f aca="false">IF(B1950&lt;&gt;"",'Classement Général'!BT31,"")</f>
        <v/>
      </c>
      <c r="O1950" s="172" t="n">
        <f aca="false">IF(B132&lt;&gt;"",'Calculs (M1..M20)'!A34,"")</f>
        <v>9</v>
      </c>
      <c r="U1950" s="0"/>
      <c r="AH1950" s="49" t="n">
        <f aca="false">IF($G1950&lt;&gt;"",AG1950,"")</f>
        <v>0</v>
      </c>
      <c r="AI1950" s="169"/>
      <c r="AJ1950" s="170"/>
    </row>
    <row r="1951" customFormat="false" ht="13" hidden="true" customHeight="false" outlineLevel="0" collapsed="false">
      <c r="A1951" s="0"/>
      <c r="B1951" s="167" t="str">
        <f aca="false">IF(B1850&lt;&gt;"",B1850,"")</f>
        <v>Sébastien LANES</v>
      </c>
      <c r="C1951" s="116" t="n">
        <f aca="false">IF(C1850&lt;&gt;"",C1850,"")</f>
        <v>22</v>
      </c>
      <c r="D1951" s="116" t="str">
        <f aca="false">IF(D1850&lt;&gt;"",D1850,"")</f>
        <v>2.4GHz</v>
      </c>
      <c r="E1951" s="116" t="str">
        <f aca="false">IF(E1850&lt;&gt;"",E1850,"")</f>
        <v/>
      </c>
      <c r="F1951" s="116" t="n">
        <v>20</v>
      </c>
      <c r="G1951" s="168" t="n">
        <f aca="false">G1850</f>
        <v>1</v>
      </c>
      <c r="H1951" s="49" t="n">
        <f aca="false">IF($G1951&lt;&gt;"",G1951,"")</f>
        <v>1</v>
      </c>
      <c r="I1951" s="169"/>
      <c r="J1951" s="170"/>
      <c r="K1951" s="171" t="n">
        <f aca="false">IF($B1951&lt;&gt;"",IF(I1951,(INDEX(P$1930:Q$1933,MATCH(H1951,P$1930:P$1933),2)/I1951)*1000,0),"")</f>
        <v>0</v>
      </c>
      <c r="L1951" s="171" t="n">
        <f aca="false">IF(Q$11&lt;&gt;"",IF($B1951&lt;&gt;"",K1951-J1951,""),"")</f>
        <v>0</v>
      </c>
      <c r="M1951" s="172" t="n">
        <f aca="false">IF(B1951&lt;&gt;"",RANK(L1951,L$1930:L$2029),"")</f>
        <v>1</v>
      </c>
      <c r="N1951" s="172" t="str">
        <f aca="false">IF(B1951&lt;&gt;"",'Classement Général'!BT32,"")</f>
        <v/>
      </c>
      <c r="O1951" s="172" t="n">
        <f aca="false">IF(B133&lt;&gt;"",'Calculs (M1..M20)'!A35,"")</f>
        <v>4</v>
      </c>
      <c r="U1951" s="0"/>
      <c r="AH1951" s="49" t="n">
        <f aca="false">IF($G1951&lt;&gt;"",AG1951,"")</f>
        <v>0</v>
      </c>
      <c r="AI1951" s="169"/>
      <c r="AJ1951" s="170"/>
    </row>
    <row r="1952" customFormat="false" ht="13" hidden="true" customHeight="false" outlineLevel="0" collapsed="false">
      <c r="A1952" s="0"/>
      <c r="B1952" s="167" t="str">
        <f aca="false">IF(B1851&lt;&gt;"",B1851,"")</f>
        <v/>
      </c>
      <c r="C1952" s="116" t="str">
        <f aca="false">IF(C1851&lt;&gt;"",C1851,"")</f>
        <v/>
      </c>
      <c r="D1952" s="116" t="str">
        <f aca="false">IF(D1851&lt;&gt;"",D1851,"")</f>
        <v/>
      </c>
      <c r="E1952" s="116" t="str">
        <f aca="false">IF(E1851&lt;&gt;"",E1851,"")</f>
        <v/>
      </c>
      <c r="F1952" s="116" t="n">
        <v>20</v>
      </c>
      <c r="G1952" s="168" t="n">
        <f aca="false">G1851</f>
        <v>1</v>
      </c>
      <c r="H1952" s="49" t="n">
        <f aca="false">IF($G1952&lt;&gt;"",G1952,"")</f>
        <v>1</v>
      </c>
      <c r="I1952" s="169"/>
      <c r="J1952" s="170"/>
      <c r="K1952" s="171" t="str">
        <f aca="false">IF($B1952&lt;&gt;"",IF(I1952,(INDEX(P$1930:Q$1933,MATCH(H1952,P$1930:P$1933),2)/I1952)*1000,0),"")</f>
        <v/>
      </c>
      <c r="L1952" s="171" t="str">
        <f aca="false">IF(Q$11&lt;&gt;"",IF($B1952&lt;&gt;"",K1952-J1952,""),"")</f>
        <v/>
      </c>
      <c r="M1952" s="172" t="str">
        <f aca="false">IF(B1952&lt;&gt;"",RANK(L1952,L$1930:L$2029),"")</f>
        <v/>
      </c>
      <c r="N1952" s="172" t="str">
        <f aca="false">IF(B1952&lt;&gt;"",'Classement Général'!BT33,"")</f>
        <v/>
      </c>
      <c r="O1952" s="172" t="str">
        <f aca="false">IF(B134&lt;&gt;"",'Calculs (M1..M20)'!A36,"")</f>
        <v/>
      </c>
      <c r="U1952" s="0"/>
      <c r="AH1952" s="49" t="n">
        <f aca="false">IF($G1952&lt;&gt;"",AG1952,"")</f>
        <v>0</v>
      </c>
      <c r="AI1952" s="169"/>
      <c r="AJ1952" s="170"/>
    </row>
    <row r="1953" customFormat="false" ht="13" hidden="true" customHeight="false" outlineLevel="0" collapsed="false">
      <c r="A1953" s="0"/>
      <c r="B1953" s="167" t="str">
        <f aca="false">IF(B1852&lt;&gt;"",B1852,"")</f>
        <v/>
      </c>
      <c r="C1953" s="116" t="str">
        <f aca="false">IF(C1852&lt;&gt;"",C1852,"")</f>
        <v/>
      </c>
      <c r="D1953" s="116" t="str">
        <f aca="false">IF(D1852&lt;&gt;"",D1852,"")</f>
        <v/>
      </c>
      <c r="E1953" s="116" t="str">
        <f aca="false">IF(E1852&lt;&gt;"",E1852,"")</f>
        <v/>
      </c>
      <c r="F1953" s="116" t="n">
        <v>20</v>
      </c>
      <c r="G1953" s="168" t="n">
        <f aca="false">G1852</f>
        <v>1</v>
      </c>
      <c r="H1953" s="49" t="n">
        <f aca="false">IF($G1953&lt;&gt;"",G1953,"")</f>
        <v>1</v>
      </c>
      <c r="I1953" s="169"/>
      <c r="J1953" s="170"/>
      <c r="K1953" s="171" t="str">
        <f aca="false">IF($B1953&lt;&gt;"",IF(I1953,(INDEX(P$1930:Q$1933,MATCH(H1953,P$1930:P$1933),2)/I1953)*1000,0),"")</f>
        <v/>
      </c>
      <c r="L1953" s="171" t="str">
        <f aca="false">IF(Q$11&lt;&gt;"",IF($B1953&lt;&gt;"",K1953-J1953,""),"")</f>
        <v/>
      </c>
      <c r="M1953" s="172" t="str">
        <f aca="false">IF(B1953&lt;&gt;"",RANK(L1953,L$1930:L$2029),"")</f>
        <v/>
      </c>
      <c r="N1953" s="172" t="str">
        <f aca="false">IF(B1953&lt;&gt;"",'Classement Général'!BT34,"")</f>
        <v/>
      </c>
      <c r="O1953" s="172" t="str">
        <f aca="false">IF(B135&lt;&gt;"",'Calculs (M1..M20)'!A37,"")</f>
        <v/>
      </c>
      <c r="U1953" s="0"/>
      <c r="AH1953" s="49" t="n">
        <f aca="false">IF($G1953&lt;&gt;"",AG1953,"")</f>
        <v>0</v>
      </c>
      <c r="AI1953" s="169"/>
      <c r="AJ1953" s="170"/>
    </row>
    <row r="1954" customFormat="false" ht="13" hidden="true" customHeight="false" outlineLevel="0" collapsed="false">
      <c r="A1954" s="0"/>
      <c r="B1954" s="167" t="str">
        <f aca="false">IF(B1853&lt;&gt;"",B1853,"")</f>
        <v/>
      </c>
      <c r="C1954" s="116" t="str">
        <f aca="false">IF(C1853&lt;&gt;"",C1853,"")</f>
        <v/>
      </c>
      <c r="D1954" s="116" t="str">
        <f aca="false">IF(D1853&lt;&gt;"",D1853,"")</f>
        <v/>
      </c>
      <c r="E1954" s="116" t="str">
        <f aca="false">IF(E1853&lt;&gt;"",E1853,"")</f>
        <v/>
      </c>
      <c r="F1954" s="116" t="n">
        <v>20</v>
      </c>
      <c r="G1954" s="168" t="n">
        <f aca="false">G1853</f>
        <v>1</v>
      </c>
      <c r="H1954" s="49" t="n">
        <f aca="false">IF($G1954&lt;&gt;"",G1954,"")</f>
        <v>1</v>
      </c>
      <c r="I1954" s="169"/>
      <c r="J1954" s="170"/>
      <c r="K1954" s="171" t="str">
        <f aca="false">IF($B1954&lt;&gt;"",IF(I1954,(INDEX(P$1930:Q$1933,MATCH(H1954,P$1930:P$1933),2)/I1954)*1000,0),"")</f>
        <v/>
      </c>
      <c r="L1954" s="171" t="str">
        <f aca="false">IF(Q$11&lt;&gt;"",IF($B1954&lt;&gt;"",K1954-J1954,""),"")</f>
        <v/>
      </c>
      <c r="M1954" s="172" t="str">
        <f aca="false">IF(B1954&lt;&gt;"",RANK(L1954,L$1930:L$2029),"")</f>
        <v/>
      </c>
      <c r="N1954" s="172" t="str">
        <f aca="false">IF(B1954&lt;&gt;"",'Classement Général'!BT35,"")</f>
        <v/>
      </c>
      <c r="O1954" s="172" t="str">
        <f aca="false">IF(B136&lt;&gt;"",'Calculs (M1..M20)'!A38,"")</f>
        <v/>
      </c>
      <c r="U1954" s="0"/>
      <c r="AH1954" s="49" t="n">
        <f aca="false">IF($G1954&lt;&gt;"",AG1954,"")</f>
        <v>0</v>
      </c>
      <c r="AI1954" s="169"/>
      <c r="AJ1954" s="170"/>
    </row>
    <row r="1955" customFormat="false" ht="13" hidden="true" customHeight="false" outlineLevel="0" collapsed="false">
      <c r="A1955" s="0"/>
      <c r="B1955" s="167" t="str">
        <f aca="false">IF(B1854&lt;&gt;"",B1854,"")</f>
        <v/>
      </c>
      <c r="C1955" s="116" t="str">
        <f aca="false">IF(C1854&lt;&gt;"",C1854,"")</f>
        <v/>
      </c>
      <c r="D1955" s="116" t="str">
        <f aca="false">IF(D1854&lt;&gt;"",D1854,"")</f>
        <v/>
      </c>
      <c r="E1955" s="116" t="str">
        <f aca="false">IF(E1854&lt;&gt;"",E1854,"")</f>
        <v/>
      </c>
      <c r="F1955" s="116" t="n">
        <v>20</v>
      </c>
      <c r="G1955" s="168" t="n">
        <f aca="false">G1854</f>
        <v>1</v>
      </c>
      <c r="H1955" s="49" t="n">
        <f aca="false">IF($G1955&lt;&gt;"",G1955,"")</f>
        <v>1</v>
      </c>
      <c r="I1955" s="169"/>
      <c r="J1955" s="170"/>
      <c r="K1955" s="171" t="str">
        <f aca="false">IF($B1955&lt;&gt;"",IF(I1955,(INDEX(P$1930:Q$1933,MATCH(H1955,P$1930:P$1933),2)/I1955)*1000,0),"")</f>
        <v/>
      </c>
      <c r="L1955" s="171" t="str">
        <f aca="false">IF(Q$11&lt;&gt;"",IF($B1955&lt;&gt;"",K1955-J1955,""),"")</f>
        <v/>
      </c>
      <c r="M1955" s="172" t="str">
        <f aca="false">IF(B1955&lt;&gt;"",RANK(L1955,L$1930:L$2029),"")</f>
        <v/>
      </c>
      <c r="N1955" s="172" t="str">
        <f aca="false">IF(B1955&lt;&gt;"",'Classement Général'!BT36,"")</f>
        <v/>
      </c>
      <c r="O1955" s="172" t="str">
        <f aca="false">IF(B137&lt;&gt;"",'Calculs (M1..M20)'!A39,"")</f>
        <v/>
      </c>
      <c r="U1955" s="0"/>
      <c r="AH1955" s="49" t="n">
        <f aca="false">IF($G1955&lt;&gt;"",AG1955,"")</f>
        <v>0</v>
      </c>
      <c r="AI1955" s="169"/>
      <c r="AJ1955" s="170"/>
    </row>
    <row r="1956" customFormat="false" ht="13" hidden="true" customHeight="false" outlineLevel="0" collapsed="false">
      <c r="A1956" s="0"/>
      <c r="B1956" s="167" t="str">
        <f aca="false">IF(B1855&lt;&gt;"",B1855,"")</f>
        <v/>
      </c>
      <c r="C1956" s="116" t="str">
        <f aca="false">IF(C1855&lt;&gt;"",C1855,"")</f>
        <v/>
      </c>
      <c r="D1956" s="116" t="str">
        <f aca="false">IF(D1855&lt;&gt;"",D1855,"")</f>
        <v/>
      </c>
      <c r="E1956" s="116" t="str">
        <f aca="false">IF(E1855&lt;&gt;"",E1855,"")</f>
        <v/>
      </c>
      <c r="F1956" s="116" t="n">
        <v>20</v>
      </c>
      <c r="G1956" s="168" t="n">
        <f aca="false">G1855</f>
        <v>1</v>
      </c>
      <c r="H1956" s="49" t="n">
        <f aca="false">IF($G1956&lt;&gt;"",G1956,"")</f>
        <v>1</v>
      </c>
      <c r="I1956" s="169"/>
      <c r="J1956" s="170"/>
      <c r="K1956" s="171" t="str">
        <f aca="false">IF($B1956&lt;&gt;"",IF(I1956,(INDEX(P$1930:Q$1933,MATCH(H1956,P$1930:P$1933),2)/I1956)*1000,0),"")</f>
        <v/>
      </c>
      <c r="L1956" s="171" t="str">
        <f aca="false">IF(Q$11&lt;&gt;"",IF($B1956&lt;&gt;"",K1956-J1956,""),"")</f>
        <v/>
      </c>
      <c r="M1956" s="172" t="str">
        <f aca="false">IF(B1956&lt;&gt;"",RANK(L1956,L$1930:L$2029),"")</f>
        <v/>
      </c>
      <c r="N1956" s="172" t="str">
        <f aca="false">IF(B1956&lt;&gt;"",'Classement Général'!BT37,"")</f>
        <v/>
      </c>
      <c r="O1956" s="172" t="str">
        <f aca="false">IF(B138&lt;&gt;"",'Calculs (M1..M20)'!A40,"")</f>
        <v/>
      </c>
      <c r="U1956" s="0"/>
      <c r="AH1956" s="49" t="n">
        <f aca="false">IF($G1956&lt;&gt;"",AG1956,"")</f>
        <v>0</v>
      </c>
      <c r="AI1956" s="169"/>
      <c r="AJ1956" s="170"/>
    </row>
    <row r="1957" customFormat="false" ht="13" hidden="true" customHeight="false" outlineLevel="0" collapsed="false">
      <c r="A1957" s="0"/>
      <c r="B1957" s="167" t="str">
        <f aca="false">IF(B1856&lt;&gt;"",B1856,"")</f>
        <v/>
      </c>
      <c r="C1957" s="116" t="str">
        <f aca="false">IF(C1856&lt;&gt;"",C1856,"")</f>
        <v/>
      </c>
      <c r="D1957" s="116" t="str">
        <f aca="false">IF(D1856&lt;&gt;"",D1856,"")</f>
        <v/>
      </c>
      <c r="E1957" s="116" t="str">
        <f aca="false">IF(E1856&lt;&gt;"",E1856,"")</f>
        <v/>
      </c>
      <c r="F1957" s="116" t="n">
        <v>20</v>
      </c>
      <c r="G1957" s="168" t="n">
        <f aca="false">G1856</f>
        <v>1</v>
      </c>
      <c r="H1957" s="49" t="n">
        <f aca="false">IF($G1957&lt;&gt;"",G1957,"")</f>
        <v>1</v>
      </c>
      <c r="I1957" s="169"/>
      <c r="J1957" s="170"/>
      <c r="K1957" s="171" t="str">
        <f aca="false">IF($B1957&lt;&gt;"",IF(I1957,(INDEX(P$1930:Q$1933,MATCH(H1957,P$1930:P$1933),2)/I1957)*1000,0),"")</f>
        <v/>
      </c>
      <c r="L1957" s="171" t="str">
        <f aca="false">IF(Q$11&lt;&gt;"",IF($B1957&lt;&gt;"",K1957-J1957,""),"")</f>
        <v/>
      </c>
      <c r="M1957" s="172" t="str">
        <f aca="false">IF(B1957&lt;&gt;"",RANK(L1957,L$1930:L$2029),"")</f>
        <v/>
      </c>
      <c r="N1957" s="172" t="str">
        <f aca="false">IF(B1957&lt;&gt;"",'Classement Général'!BT38,"")</f>
        <v/>
      </c>
      <c r="O1957" s="172" t="str">
        <f aca="false">IF(B139&lt;&gt;"",'Calculs (M1..M20)'!A41,"")</f>
        <v/>
      </c>
      <c r="U1957" s="0"/>
      <c r="AH1957" s="49" t="n">
        <f aca="false">IF($G1957&lt;&gt;"",AG1957,"")</f>
        <v>0</v>
      </c>
      <c r="AI1957" s="169"/>
      <c r="AJ1957" s="170"/>
    </row>
    <row r="1958" customFormat="false" ht="13" hidden="true" customHeight="false" outlineLevel="0" collapsed="false">
      <c r="A1958" s="0"/>
      <c r="B1958" s="167" t="str">
        <f aca="false">IF(B1857&lt;&gt;"",B1857,"")</f>
        <v/>
      </c>
      <c r="C1958" s="116" t="str">
        <f aca="false">IF(C1857&lt;&gt;"",C1857,"")</f>
        <v/>
      </c>
      <c r="D1958" s="116" t="str">
        <f aca="false">IF(D1857&lt;&gt;"",D1857,"")</f>
        <v/>
      </c>
      <c r="E1958" s="116" t="str">
        <f aca="false">IF(E1857&lt;&gt;"",E1857,"")</f>
        <v/>
      </c>
      <c r="F1958" s="116" t="n">
        <v>20</v>
      </c>
      <c r="G1958" s="168" t="n">
        <f aca="false">G1857</f>
        <v>1</v>
      </c>
      <c r="H1958" s="49" t="n">
        <f aca="false">IF($G1958&lt;&gt;"",G1958,"")</f>
        <v>1</v>
      </c>
      <c r="I1958" s="169"/>
      <c r="J1958" s="170"/>
      <c r="K1958" s="171" t="str">
        <f aca="false">IF($B1958&lt;&gt;"",IF(I1958,(INDEX(P$1930:Q$1933,MATCH(H1958,P$1930:P$1933),2)/I1958)*1000,0),"")</f>
        <v/>
      </c>
      <c r="L1958" s="171" t="str">
        <f aca="false">IF(Q$11&lt;&gt;"",IF($B1958&lt;&gt;"",K1958-J1958,""),"")</f>
        <v/>
      </c>
      <c r="M1958" s="172" t="str">
        <f aca="false">IF(B1958&lt;&gt;"",RANK(L1958,L$1930:L$2029),"")</f>
        <v/>
      </c>
      <c r="N1958" s="172" t="str">
        <f aca="false">IF(B1958&lt;&gt;"",'Classement Général'!BT39,"")</f>
        <v/>
      </c>
      <c r="O1958" s="172" t="str">
        <f aca="false">IF(B140&lt;&gt;"",'Calculs (M1..M20)'!A42,"")</f>
        <v/>
      </c>
      <c r="U1958" s="0"/>
      <c r="AH1958" s="49" t="n">
        <f aca="false">IF($G1958&lt;&gt;"",AG1958,"")</f>
        <v>0</v>
      </c>
      <c r="AI1958" s="169"/>
      <c r="AJ1958" s="170"/>
    </row>
    <row r="1959" customFormat="false" ht="13" hidden="true" customHeight="false" outlineLevel="0" collapsed="false">
      <c r="A1959" s="0"/>
      <c r="B1959" s="167" t="str">
        <f aca="false">IF(B1858&lt;&gt;"",B1858,"")</f>
        <v/>
      </c>
      <c r="C1959" s="116" t="str">
        <f aca="false">IF(C1858&lt;&gt;"",C1858,"")</f>
        <v/>
      </c>
      <c r="D1959" s="116" t="str">
        <f aca="false">IF(D1858&lt;&gt;"",D1858,"")</f>
        <v/>
      </c>
      <c r="E1959" s="116" t="str">
        <f aca="false">IF(E1858&lt;&gt;"",E1858,"")</f>
        <v/>
      </c>
      <c r="F1959" s="116" t="n">
        <v>20</v>
      </c>
      <c r="G1959" s="168" t="n">
        <f aca="false">G1858</f>
        <v>1</v>
      </c>
      <c r="H1959" s="49" t="n">
        <f aca="false">IF($G1959&lt;&gt;"",G1959,"")</f>
        <v>1</v>
      </c>
      <c r="I1959" s="169"/>
      <c r="J1959" s="170"/>
      <c r="K1959" s="171" t="str">
        <f aca="false">IF($B1959&lt;&gt;"",IF(I1959,(INDEX(P$1930:Q$1933,MATCH(H1959,P$1930:P$1933),2)/I1959)*1000,0),"")</f>
        <v/>
      </c>
      <c r="L1959" s="171" t="str">
        <f aca="false">IF(Q$11&lt;&gt;"",IF($B1959&lt;&gt;"",K1959-J1959,""),"")</f>
        <v/>
      </c>
      <c r="M1959" s="172" t="str">
        <f aca="false">IF(B1959&lt;&gt;"",RANK(L1959,L$1930:L$2029),"")</f>
        <v/>
      </c>
      <c r="N1959" s="172" t="str">
        <f aca="false">IF(B1959&lt;&gt;"",'Classement Général'!BT40,"")</f>
        <v/>
      </c>
      <c r="O1959" s="172" t="str">
        <f aca="false">IF(B141&lt;&gt;"",'Calculs (M1..M20)'!A43,"")</f>
        <v/>
      </c>
      <c r="U1959" s="0"/>
      <c r="AH1959" s="49" t="n">
        <f aca="false">IF($G1959&lt;&gt;"",AG1959,"")</f>
        <v>0</v>
      </c>
      <c r="AI1959" s="169"/>
      <c r="AJ1959" s="170"/>
    </row>
    <row r="1960" customFormat="false" ht="13" hidden="true" customHeight="false" outlineLevel="0" collapsed="false">
      <c r="A1960" s="0"/>
      <c r="B1960" s="167" t="str">
        <f aca="false">IF(B1859&lt;&gt;"",B1859,"")</f>
        <v/>
      </c>
      <c r="C1960" s="116" t="str">
        <f aca="false">IF(C1859&lt;&gt;"",C1859,"")</f>
        <v/>
      </c>
      <c r="D1960" s="116" t="str">
        <f aca="false">IF(D1859&lt;&gt;"",D1859,"")</f>
        <v/>
      </c>
      <c r="E1960" s="116" t="str">
        <f aca="false">IF(E1859&lt;&gt;"",E1859,"")</f>
        <v/>
      </c>
      <c r="F1960" s="116" t="n">
        <v>20</v>
      </c>
      <c r="G1960" s="168" t="n">
        <f aca="false">G1859</f>
        <v>1</v>
      </c>
      <c r="H1960" s="49" t="n">
        <f aca="false">IF($G1960&lt;&gt;"",G1960,"")</f>
        <v>1</v>
      </c>
      <c r="I1960" s="169"/>
      <c r="J1960" s="170"/>
      <c r="K1960" s="171" t="str">
        <f aca="false">IF($B1960&lt;&gt;"",IF(I1960,(INDEX(P$1930:Q$1933,MATCH(H1960,P$1930:P$1933),2)/I1960)*1000,0),"")</f>
        <v/>
      </c>
      <c r="L1960" s="171" t="str">
        <f aca="false">IF(Q$11&lt;&gt;"",IF($B1960&lt;&gt;"",K1960-J1960,""),"")</f>
        <v/>
      </c>
      <c r="M1960" s="172" t="str">
        <f aca="false">IF(B1960&lt;&gt;"",RANK(L1960,L$1930:L$2029),"")</f>
        <v/>
      </c>
      <c r="N1960" s="172" t="str">
        <f aca="false">IF(B1960&lt;&gt;"",'Classement Général'!BT41,"")</f>
        <v/>
      </c>
      <c r="O1960" s="172" t="str">
        <f aca="false">IF(B142&lt;&gt;"",'Calculs (M1..M20)'!A44,"")</f>
        <v/>
      </c>
      <c r="U1960" s="0"/>
      <c r="AH1960" s="49" t="n">
        <f aca="false">IF($G1960&lt;&gt;"",AG1960,"")</f>
        <v>0</v>
      </c>
      <c r="AI1960" s="169"/>
      <c r="AJ1960" s="170"/>
    </row>
    <row r="1961" customFormat="false" ht="13" hidden="true" customHeight="false" outlineLevel="0" collapsed="false">
      <c r="A1961" s="0"/>
      <c r="B1961" s="167" t="str">
        <f aca="false">IF(B1860&lt;&gt;"",B1860,"")</f>
        <v/>
      </c>
      <c r="C1961" s="116" t="str">
        <f aca="false">IF(C1860&lt;&gt;"",C1860,"")</f>
        <v/>
      </c>
      <c r="D1961" s="116" t="str">
        <f aca="false">IF(D1860&lt;&gt;"",D1860,"")</f>
        <v/>
      </c>
      <c r="E1961" s="116" t="str">
        <f aca="false">IF(E1860&lt;&gt;"",E1860,"")</f>
        <v/>
      </c>
      <c r="F1961" s="116" t="n">
        <v>20</v>
      </c>
      <c r="G1961" s="168" t="n">
        <f aca="false">G1860</f>
        <v>1</v>
      </c>
      <c r="H1961" s="49" t="n">
        <f aca="false">IF($G1961&lt;&gt;"",G1961,"")</f>
        <v>1</v>
      </c>
      <c r="I1961" s="169"/>
      <c r="J1961" s="170"/>
      <c r="K1961" s="171" t="str">
        <f aca="false">IF($B1961&lt;&gt;"",IF(I1961,(INDEX(P$1930:Q$1933,MATCH(H1961,P$1930:P$1933),2)/I1961)*1000,0),"")</f>
        <v/>
      </c>
      <c r="L1961" s="171" t="str">
        <f aca="false">IF(Q$11&lt;&gt;"",IF($B1961&lt;&gt;"",K1961-J1961,""),"")</f>
        <v/>
      </c>
      <c r="M1961" s="172" t="str">
        <f aca="false">IF(B1961&lt;&gt;"",RANK(L1961,L$1930:L$2029),"")</f>
        <v/>
      </c>
      <c r="N1961" s="172" t="str">
        <f aca="false">IF(B1961&lt;&gt;"",'Classement Général'!BT42,"")</f>
        <v/>
      </c>
      <c r="O1961" s="172" t="str">
        <f aca="false">IF(B143&lt;&gt;"",'Calculs (M1..M20)'!A45,"")</f>
        <v/>
      </c>
      <c r="U1961" s="0"/>
      <c r="AH1961" s="49" t="n">
        <f aca="false">IF($G1961&lt;&gt;"",AG1961,"")</f>
        <v>0</v>
      </c>
      <c r="AI1961" s="169"/>
      <c r="AJ1961" s="170"/>
    </row>
    <row r="1962" customFormat="false" ht="13" hidden="true" customHeight="false" outlineLevel="0" collapsed="false">
      <c r="A1962" s="0"/>
      <c r="B1962" s="167" t="str">
        <f aca="false">IF(B1861&lt;&gt;"",B1861,"")</f>
        <v/>
      </c>
      <c r="C1962" s="116" t="str">
        <f aca="false">IF(C1861&lt;&gt;"",C1861,"")</f>
        <v/>
      </c>
      <c r="D1962" s="116" t="str">
        <f aca="false">IF(D1861&lt;&gt;"",D1861,"")</f>
        <v/>
      </c>
      <c r="E1962" s="116" t="str">
        <f aca="false">IF(E1861&lt;&gt;"",E1861,"")</f>
        <v/>
      </c>
      <c r="F1962" s="116" t="n">
        <v>20</v>
      </c>
      <c r="G1962" s="168" t="n">
        <f aca="false">G1861</f>
        <v>1</v>
      </c>
      <c r="H1962" s="49" t="n">
        <f aca="false">IF($G1962&lt;&gt;"",G1962,"")</f>
        <v>1</v>
      </c>
      <c r="I1962" s="169"/>
      <c r="J1962" s="170"/>
      <c r="K1962" s="171" t="str">
        <f aca="false">IF($B1962&lt;&gt;"",IF(I1962,(INDEX(P$1930:Q$1933,MATCH(H1962,P$1930:P$1933),2)/I1962)*1000,0),"")</f>
        <v/>
      </c>
      <c r="L1962" s="171" t="str">
        <f aca="false">IF(Q$11&lt;&gt;"",IF($B1962&lt;&gt;"",K1962-J1962,""),"")</f>
        <v/>
      </c>
      <c r="M1962" s="172" t="str">
        <f aca="false">IF(B1962&lt;&gt;"",RANK(L1962,L$1930:L$2029),"")</f>
        <v/>
      </c>
      <c r="N1962" s="172" t="str">
        <f aca="false">IF(B1962&lt;&gt;"",'Classement Général'!BT43,"")</f>
        <v/>
      </c>
      <c r="O1962" s="172" t="str">
        <f aca="false">IF(B144&lt;&gt;"",'Calculs (M1..M20)'!A46,"")</f>
        <v/>
      </c>
      <c r="U1962" s="0"/>
      <c r="AH1962" s="49" t="n">
        <f aca="false">IF($G1962&lt;&gt;"",AG1962,"")</f>
        <v>0</v>
      </c>
      <c r="AI1962" s="169"/>
      <c r="AJ1962" s="170"/>
    </row>
    <row r="1963" customFormat="false" ht="13" hidden="true" customHeight="false" outlineLevel="0" collapsed="false">
      <c r="A1963" s="0"/>
      <c r="B1963" s="167" t="str">
        <f aca="false">IF(B1862&lt;&gt;"",B1862,"")</f>
        <v/>
      </c>
      <c r="C1963" s="116" t="str">
        <f aca="false">IF(C1862&lt;&gt;"",C1862,"")</f>
        <v/>
      </c>
      <c r="D1963" s="116" t="str">
        <f aca="false">IF(D1862&lt;&gt;"",D1862,"")</f>
        <v/>
      </c>
      <c r="E1963" s="116" t="str">
        <f aca="false">IF(E1862&lt;&gt;"",E1862,"")</f>
        <v/>
      </c>
      <c r="F1963" s="116" t="n">
        <v>20</v>
      </c>
      <c r="G1963" s="168" t="n">
        <f aca="false">G1862</f>
        <v>1</v>
      </c>
      <c r="H1963" s="49" t="n">
        <f aca="false">IF($G1963&lt;&gt;"",G1963,"")</f>
        <v>1</v>
      </c>
      <c r="I1963" s="169"/>
      <c r="J1963" s="170"/>
      <c r="K1963" s="171" t="str">
        <f aca="false">IF($B1963&lt;&gt;"",IF(I1963,(INDEX(P$1930:Q$1933,MATCH(H1963,P$1930:P$1933),2)/I1963)*1000,0),"")</f>
        <v/>
      </c>
      <c r="L1963" s="171" t="str">
        <f aca="false">IF(Q$11&lt;&gt;"",IF($B1963&lt;&gt;"",K1963-J1963,""),"")</f>
        <v/>
      </c>
      <c r="M1963" s="172" t="str">
        <f aca="false">IF(B1963&lt;&gt;"",RANK(L1963,L$1930:L$2029),"")</f>
        <v/>
      </c>
      <c r="N1963" s="172" t="str">
        <f aca="false">IF(B1963&lt;&gt;"",'Classement Général'!BT44,"")</f>
        <v/>
      </c>
      <c r="O1963" s="172" t="str">
        <f aca="false">IF(B145&lt;&gt;"",'Calculs (M1..M20)'!A47,"")</f>
        <v/>
      </c>
      <c r="U1963" s="0"/>
      <c r="AH1963" s="49" t="n">
        <f aca="false">IF($G1963&lt;&gt;"",AG1963,"")</f>
        <v>0</v>
      </c>
      <c r="AI1963" s="169"/>
      <c r="AJ1963" s="170"/>
    </row>
    <row r="1964" customFormat="false" ht="13" hidden="true" customHeight="false" outlineLevel="0" collapsed="false">
      <c r="A1964" s="0"/>
      <c r="B1964" s="167" t="str">
        <f aca="false">IF(B1863&lt;&gt;"",B1863,"")</f>
        <v/>
      </c>
      <c r="C1964" s="116" t="str">
        <f aca="false">IF(C1863&lt;&gt;"",C1863,"")</f>
        <v/>
      </c>
      <c r="D1964" s="116" t="str">
        <f aca="false">IF(D1863&lt;&gt;"",D1863,"")</f>
        <v/>
      </c>
      <c r="E1964" s="116" t="str">
        <f aca="false">IF(E1863&lt;&gt;"",E1863,"")</f>
        <v/>
      </c>
      <c r="F1964" s="116" t="n">
        <v>20</v>
      </c>
      <c r="G1964" s="168" t="n">
        <f aca="false">G1863</f>
        <v>1</v>
      </c>
      <c r="H1964" s="49" t="n">
        <f aca="false">IF($G1964&lt;&gt;"",G1964,"")</f>
        <v>1</v>
      </c>
      <c r="I1964" s="169"/>
      <c r="J1964" s="170"/>
      <c r="K1964" s="171" t="str">
        <f aca="false">IF($B1964&lt;&gt;"",IF(I1964,(INDEX(P$1930:Q$1933,MATCH(H1964,P$1930:P$1933),2)/I1964)*1000,0),"")</f>
        <v/>
      </c>
      <c r="L1964" s="171" t="str">
        <f aca="false">IF(Q$11&lt;&gt;"",IF($B1964&lt;&gt;"",K1964-J1964,""),"")</f>
        <v/>
      </c>
      <c r="M1964" s="172" t="str">
        <f aca="false">IF(B1964&lt;&gt;"",RANK(L1964,L$1930:L$2029),"")</f>
        <v/>
      </c>
      <c r="N1964" s="172" t="str">
        <f aca="false">IF(B1964&lt;&gt;"",'Classement Général'!BT45,"")</f>
        <v/>
      </c>
      <c r="O1964" s="172" t="str">
        <f aca="false">IF(B146&lt;&gt;"",'Calculs (M1..M20)'!A48,"")</f>
        <v/>
      </c>
      <c r="U1964" s="0"/>
      <c r="AH1964" s="49" t="n">
        <f aca="false">IF($G1964&lt;&gt;"",AG1964,"")</f>
        <v>0</v>
      </c>
      <c r="AI1964" s="169"/>
      <c r="AJ1964" s="170"/>
    </row>
    <row r="1965" customFormat="false" ht="13" hidden="true" customHeight="false" outlineLevel="0" collapsed="false">
      <c r="A1965" s="0"/>
      <c r="B1965" s="167" t="str">
        <f aca="false">IF(B1864&lt;&gt;"",B1864,"")</f>
        <v/>
      </c>
      <c r="C1965" s="116" t="str">
        <f aca="false">IF(C1864&lt;&gt;"",C1864,"")</f>
        <v/>
      </c>
      <c r="D1965" s="116" t="str">
        <f aca="false">IF(D1864&lt;&gt;"",D1864,"")</f>
        <v/>
      </c>
      <c r="E1965" s="116" t="str">
        <f aca="false">IF(E1864&lt;&gt;"",E1864,"")</f>
        <v/>
      </c>
      <c r="F1965" s="116" t="n">
        <v>20</v>
      </c>
      <c r="G1965" s="168" t="n">
        <f aca="false">G1864</f>
        <v>1</v>
      </c>
      <c r="H1965" s="49" t="n">
        <f aca="false">IF($G1965&lt;&gt;"",G1965,"")</f>
        <v>1</v>
      </c>
      <c r="I1965" s="169"/>
      <c r="J1965" s="170"/>
      <c r="K1965" s="171" t="str">
        <f aca="false">IF($B1965&lt;&gt;"",IF(I1965,(INDEX(P$1930:Q$1933,MATCH(H1965,P$1930:P$1933),2)/I1965)*1000,0),"")</f>
        <v/>
      </c>
      <c r="L1965" s="171" t="str">
        <f aca="false">IF(Q$11&lt;&gt;"",IF($B1965&lt;&gt;"",K1965-J1965,""),"")</f>
        <v/>
      </c>
      <c r="M1965" s="172" t="str">
        <f aca="false">IF(B1965&lt;&gt;"",RANK(L1965,L$1930:L$2029),"")</f>
        <v/>
      </c>
      <c r="N1965" s="172" t="str">
        <f aca="false">IF(B1965&lt;&gt;"",'Classement Général'!BT46,"")</f>
        <v/>
      </c>
      <c r="O1965" s="172" t="str">
        <f aca="false">IF(B147&lt;&gt;"",'Calculs (M1..M20)'!A49,"")</f>
        <v/>
      </c>
      <c r="U1965" s="0"/>
      <c r="AH1965" s="49" t="n">
        <f aca="false">IF($G1965&lt;&gt;"",AG1965,"")</f>
        <v>0</v>
      </c>
      <c r="AI1965" s="169"/>
      <c r="AJ1965" s="170"/>
    </row>
    <row r="1966" customFormat="false" ht="13" hidden="true" customHeight="false" outlineLevel="0" collapsed="false">
      <c r="A1966" s="0"/>
      <c r="B1966" s="167" t="str">
        <f aca="false">IF(B1865&lt;&gt;"",B1865,"")</f>
        <v/>
      </c>
      <c r="C1966" s="116" t="str">
        <f aca="false">IF(C1865&lt;&gt;"",C1865,"")</f>
        <v/>
      </c>
      <c r="D1966" s="116" t="str">
        <f aca="false">IF(D1865&lt;&gt;"",D1865,"")</f>
        <v/>
      </c>
      <c r="E1966" s="116" t="str">
        <f aca="false">IF(E1865&lt;&gt;"",E1865,"")</f>
        <v/>
      </c>
      <c r="F1966" s="116" t="n">
        <v>20</v>
      </c>
      <c r="G1966" s="168" t="n">
        <f aca="false">G1865</f>
        <v>1</v>
      </c>
      <c r="H1966" s="49" t="n">
        <f aca="false">IF($G1966&lt;&gt;"",G1966,"")</f>
        <v>1</v>
      </c>
      <c r="I1966" s="169"/>
      <c r="J1966" s="170"/>
      <c r="K1966" s="171" t="str">
        <f aca="false">IF($B1966&lt;&gt;"",IF(I1966,(INDEX(P$1930:Q$1933,MATCH(H1966,P$1930:P$1933),2)/I1966)*1000,0),"")</f>
        <v/>
      </c>
      <c r="L1966" s="171" t="str">
        <f aca="false">IF(Q$11&lt;&gt;"",IF($B1966&lt;&gt;"",K1966-J1966,""),"")</f>
        <v/>
      </c>
      <c r="M1966" s="172" t="str">
        <f aca="false">IF(B1966&lt;&gt;"",RANK(L1966,L$1930:L$2029),"")</f>
        <v/>
      </c>
      <c r="N1966" s="172" t="str">
        <f aca="false">IF(B1966&lt;&gt;"",'Classement Général'!BT47,"")</f>
        <v/>
      </c>
      <c r="O1966" s="172" t="str">
        <f aca="false">IF(B148&lt;&gt;"",'Calculs (M1..M20)'!A50,"")</f>
        <v/>
      </c>
      <c r="U1966" s="0"/>
      <c r="AH1966" s="49" t="n">
        <f aca="false">IF($G1966&lt;&gt;"",AG1966,"")</f>
        <v>0</v>
      </c>
      <c r="AI1966" s="169"/>
      <c r="AJ1966" s="170"/>
    </row>
    <row r="1967" customFormat="false" ht="13" hidden="true" customHeight="false" outlineLevel="0" collapsed="false">
      <c r="A1967" s="0"/>
      <c r="B1967" s="167" t="str">
        <f aca="false">IF(B1866&lt;&gt;"",B1866,"")</f>
        <v/>
      </c>
      <c r="C1967" s="116" t="str">
        <f aca="false">IF(C1866&lt;&gt;"",C1866,"")</f>
        <v/>
      </c>
      <c r="D1967" s="116" t="str">
        <f aca="false">IF(D1866&lt;&gt;"",D1866,"")</f>
        <v/>
      </c>
      <c r="E1967" s="116" t="str">
        <f aca="false">IF(E1866&lt;&gt;"",E1866,"")</f>
        <v/>
      </c>
      <c r="F1967" s="116" t="n">
        <v>20</v>
      </c>
      <c r="G1967" s="168" t="n">
        <f aca="false">G1866</f>
        <v>1</v>
      </c>
      <c r="H1967" s="49" t="n">
        <f aca="false">IF($G1967&lt;&gt;"",G1967,"")</f>
        <v>1</v>
      </c>
      <c r="I1967" s="169"/>
      <c r="J1967" s="170"/>
      <c r="K1967" s="171" t="str">
        <f aca="false">IF($B1967&lt;&gt;"",IF(I1967,(INDEX(P$1930:Q$1933,MATCH(H1967,P$1930:P$1933),2)/I1967)*1000,0),"")</f>
        <v/>
      </c>
      <c r="L1967" s="171" t="str">
        <f aca="false">IF(Q$11&lt;&gt;"",IF($B1967&lt;&gt;"",K1967-J1967,""),"")</f>
        <v/>
      </c>
      <c r="M1967" s="172" t="str">
        <f aca="false">IF(B1967&lt;&gt;"",RANK(L1967,L$1930:L$2029),"")</f>
        <v/>
      </c>
      <c r="N1967" s="172" t="str">
        <f aca="false">IF(B1967&lt;&gt;"",'Classement Général'!BT48,"")</f>
        <v/>
      </c>
      <c r="O1967" s="172" t="str">
        <f aca="false">IF(B149&lt;&gt;"",'Calculs (M1..M20)'!A51,"")</f>
        <v/>
      </c>
      <c r="U1967" s="0"/>
      <c r="AH1967" s="49" t="n">
        <f aca="false">IF($G1967&lt;&gt;"",AG1967,"")</f>
        <v>0</v>
      </c>
      <c r="AI1967" s="169"/>
      <c r="AJ1967" s="170"/>
    </row>
    <row r="1968" customFormat="false" ht="13" hidden="true" customHeight="false" outlineLevel="0" collapsed="false">
      <c r="A1968" s="0"/>
      <c r="B1968" s="167" t="str">
        <f aca="false">IF(B1867&lt;&gt;"",B1867,"")</f>
        <v/>
      </c>
      <c r="C1968" s="116" t="str">
        <f aca="false">IF(C1867&lt;&gt;"",C1867,"")</f>
        <v/>
      </c>
      <c r="D1968" s="116" t="str">
        <f aca="false">IF(D1867&lt;&gt;"",D1867,"")</f>
        <v/>
      </c>
      <c r="E1968" s="116" t="str">
        <f aca="false">IF(E1867&lt;&gt;"",E1867,"")</f>
        <v/>
      </c>
      <c r="F1968" s="116" t="n">
        <v>20</v>
      </c>
      <c r="G1968" s="168" t="n">
        <f aca="false">G1867</f>
        <v>1</v>
      </c>
      <c r="H1968" s="49" t="n">
        <f aca="false">IF($G1968&lt;&gt;"",G1968,"")</f>
        <v>1</v>
      </c>
      <c r="I1968" s="169"/>
      <c r="J1968" s="170"/>
      <c r="K1968" s="171" t="str">
        <f aca="false">IF($B1968&lt;&gt;"",IF(I1968,(INDEX(P$1930:Q$1933,MATCH(H1968,P$1930:P$1933),2)/I1968)*1000,0),"")</f>
        <v/>
      </c>
      <c r="L1968" s="171" t="str">
        <f aca="false">IF(Q$11&lt;&gt;"",IF($B1968&lt;&gt;"",K1968-J1968,""),"")</f>
        <v/>
      </c>
      <c r="M1968" s="172" t="str">
        <f aca="false">IF(B1968&lt;&gt;"",RANK(L1968,L$1930:L$2029),"")</f>
        <v/>
      </c>
      <c r="N1968" s="172" t="str">
        <f aca="false">IF(B1968&lt;&gt;"",'Classement Général'!BT49,"")</f>
        <v/>
      </c>
      <c r="O1968" s="172" t="str">
        <f aca="false">IF(B150&lt;&gt;"",'Calculs (M1..M20)'!A52,"")</f>
        <v/>
      </c>
      <c r="U1968" s="0"/>
      <c r="AH1968" s="49" t="n">
        <f aca="false">IF($G1968&lt;&gt;"",AG1968,"")</f>
        <v>0</v>
      </c>
      <c r="AI1968" s="169"/>
      <c r="AJ1968" s="170"/>
    </row>
    <row r="1969" customFormat="false" ht="13" hidden="true" customHeight="false" outlineLevel="0" collapsed="false">
      <c r="A1969" s="0"/>
      <c r="B1969" s="167" t="str">
        <f aca="false">IF(B1868&lt;&gt;"",B1868,"")</f>
        <v/>
      </c>
      <c r="C1969" s="116" t="str">
        <f aca="false">IF(C1868&lt;&gt;"",C1868,"")</f>
        <v/>
      </c>
      <c r="D1969" s="116" t="str">
        <f aca="false">IF(D1868&lt;&gt;"",D1868,"")</f>
        <v/>
      </c>
      <c r="E1969" s="116" t="str">
        <f aca="false">IF(E1868&lt;&gt;"",E1868,"")</f>
        <v/>
      </c>
      <c r="F1969" s="116" t="n">
        <v>20</v>
      </c>
      <c r="G1969" s="168" t="n">
        <f aca="false">G1868</f>
        <v>1</v>
      </c>
      <c r="H1969" s="49" t="n">
        <f aca="false">IF($G1969&lt;&gt;"",G1969,"")</f>
        <v>1</v>
      </c>
      <c r="I1969" s="169"/>
      <c r="J1969" s="170"/>
      <c r="K1969" s="171" t="str">
        <f aca="false">IF($B1969&lt;&gt;"",IF(I1969,(INDEX(P$1930:Q$1933,MATCH(H1969,P$1930:P$1933),2)/I1969)*1000,0),"")</f>
        <v/>
      </c>
      <c r="L1969" s="171" t="str">
        <f aca="false">IF(Q$11&lt;&gt;"",IF($B1969&lt;&gt;"",K1969-J1969,""),"")</f>
        <v/>
      </c>
      <c r="M1969" s="172" t="str">
        <f aca="false">IF(B1969&lt;&gt;"",RANK(L1969,L$1930:L$2029),"")</f>
        <v/>
      </c>
      <c r="N1969" s="172" t="str">
        <f aca="false">IF(B1969&lt;&gt;"",'Classement Général'!BT50,"")</f>
        <v/>
      </c>
      <c r="O1969" s="172" t="str">
        <f aca="false">IF(B151&lt;&gt;"",'Calculs (M1..M20)'!A53,"")</f>
        <v/>
      </c>
      <c r="U1969" s="0"/>
      <c r="AH1969" s="49" t="n">
        <f aca="false">IF($G1969&lt;&gt;"",AG1969,"")</f>
        <v>0</v>
      </c>
      <c r="AI1969" s="169"/>
      <c r="AJ1969" s="170"/>
    </row>
    <row r="1970" customFormat="false" ht="13" hidden="true" customHeight="false" outlineLevel="0" collapsed="false">
      <c r="A1970" s="0"/>
      <c r="B1970" s="167" t="str">
        <f aca="false">IF(B1869&lt;&gt;"",B1869,"")</f>
        <v/>
      </c>
      <c r="C1970" s="116" t="str">
        <f aca="false">IF(C1869&lt;&gt;"",C1869,"")</f>
        <v/>
      </c>
      <c r="D1970" s="116" t="str">
        <f aca="false">IF(D1869&lt;&gt;"",D1869,"")</f>
        <v/>
      </c>
      <c r="E1970" s="116" t="str">
        <f aca="false">IF(E1869&lt;&gt;"",E1869,"")</f>
        <v/>
      </c>
      <c r="F1970" s="116" t="n">
        <v>20</v>
      </c>
      <c r="G1970" s="168" t="n">
        <f aca="false">G1869</f>
        <v>1</v>
      </c>
      <c r="H1970" s="49" t="n">
        <f aca="false">IF($G1970&lt;&gt;"",G1970,"")</f>
        <v>1</v>
      </c>
      <c r="I1970" s="169"/>
      <c r="J1970" s="170"/>
      <c r="K1970" s="171" t="str">
        <f aca="false">IF($B1970&lt;&gt;"",IF(I1970,(INDEX(P$1930:Q$1933,MATCH(H1970,P$1930:P$1933),2)/I1970)*1000,0),"")</f>
        <v/>
      </c>
      <c r="L1970" s="171" t="str">
        <f aca="false">IF(Q$11&lt;&gt;"",IF($B1970&lt;&gt;"",K1970-J1970,""),"")</f>
        <v/>
      </c>
      <c r="M1970" s="172" t="str">
        <f aca="false">IF(B1970&lt;&gt;"",RANK(L1970,L$1930:L$2029),"")</f>
        <v/>
      </c>
      <c r="N1970" s="172" t="str">
        <f aca="false">IF(B1970&lt;&gt;"",'Classement Général'!BT51,"")</f>
        <v/>
      </c>
      <c r="O1970" s="172" t="str">
        <f aca="false">IF(B152&lt;&gt;"",'Calculs (M1..M20)'!A54,"")</f>
        <v/>
      </c>
      <c r="U1970" s="0"/>
      <c r="AH1970" s="49" t="n">
        <f aca="false">IF($G1970&lt;&gt;"",AG1970,"")</f>
        <v>0</v>
      </c>
      <c r="AI1970" s="169"/>
      <c r="AJ1970" s="170"/>
    </row>
    <row r="1971" customFormat="false" ht="13" hidden="true" customHeight="false" outlineLevel="0" collapsed="false">
      <c r="A1971" s="0"/>
      <c r="B1971" s="167" t="str">
        <f aca="false">IF(B1870&lt;&gt;"",B1870,"")</f>
        <v/>
      </c>
      <c r="C1971" s="116" t="str">
        <f aca="false">IF(C1870&lt;&gt;"",C1870,"")</f>
        <v/>
      </c>
      <c r="D1971" s="116" t="str">
        <f aca="false">IF(D1870&lt;&gt;"",D1870,"")</f>
        <v/>
      </c>
      <c r="E1971" s="116" t="str">
        <f aca="false">IF(E1870&lt;&gt;"",E1870,"")</f>
        <v/>
      </c>
      <c r="F1971" s="116" t="n">
        <v>20</v>
      </c>
      <c r="G1971" s="168" t="n">
        <f aca="false">G1870</f>
        <v>1</v>
      </c>
      <c r="H1971" s="49" t="n">
        <f aca="false">IF($G1971&lt;&gt;"",G1971,"")</f>
        <v>1</v>
      </c>
      <c r="I1971" s="169"/>
      <c r="J1971" s="170"/>
      <c r="K1971" s="171" t="str">
        <f aca="false">IF($B1971&lt;&gt;"",IF(I1971,(INDEX(P$1930:Q$1933,MATCH(H1971,P$1930:P$1933),2)/I1971)*1000,0),"")</f>
        <v/>
      </c>
      <c r="L1971" s="171" t="str">
        <f aca="false">IF(Q$11&lt;&gt;"",IF($B1971&lt;&gt;"",K1971-J1971,""),"")</f>
        <v/>
      </c>
      <c r="M1971" s="172" t="str">
        <f aca="false">IF(B1971&lt;&gt;"",RANK(L1971,L$1930:L$2029),"")</f>
        <v/>
      </c>
      <c r="N1971" s="172" t="str">
        <f aca="false">IF(B1971&lt;&gt;"",'Classement Général'!BT52,"")</f>
        <v/>
      </c>
      <c r="O1971" s="172" t="str">
        <f aca="false">IF(B153&lt;&gt;"",'Calculs (M1..M20)'!A55,"")</f>
        <v/>
      </c>
      <c r="U1971" s="0"/>
      <c r="AH1971" s="49" t="n">
        <f aca="false">IF($G1971&lt;&gt;"",AG1971,"")</f>
        <v>0</v>
      </c>
      <c r="AI1971" s="169"/>
      <c r="AJ1971" s="170"/>
    </row>
    <row r="1972" customFormat="false" ht="13" hidden="true" customHeight="false" outlineLevel="0" collapsed="false">
      <c r="A1972" s="0"/>
      <c r="B1972" s="167" t="str">
        <f aca="false">IF(B1871&lt;&gt;"",B1871,"")</f>
        <v/>
      </c>
      <c r="C1972" s="116" t="str">
        <f aca="false">IF(C1871&lt;&gt;"",C1871,"")</f>
        <v/>
      </c>
      <c r="D1972" s="116" t="str">
        <f aca="false">IF(D1871&lt;&gt;"",D1871,"")</f>
        <v/>
      </c>
      <c r="E1972" s="116" t="str">
        <f aca="false">IF(E1871&lt;&gt;"",E1871,"")</f>
        <v/>
      </c>
      <c r="F1972" s="116" t="n">
        <v>20</v>
      </c>
      <c r="G1972" s="168" t="n">
        <f aca="false">G1871</f>
        <v>1</v>
      </c>
      <c r="H1972" s="49" t="n">
        <f aca="false">IF($G1972&lt;&gt;"",G1972,"")</f>
        <v>1</v>
      </c>
      <c r="I1972" s="169"/>
      <c r="J1972" s="170"/>
      <c r="K1972" s="171" t="str">
        <f aca="false">IF($B1972&lt;&gt;"",IF(I1972,(INDEX(P$1930:Q$1933,MATCH(H1972,P$1930:P$1933),2)/I1972)*1000,0),"")</f>
        <v/>
      </c>
      <c r="L1972" s="171" t="str">
        <f aca="false">IF(Q$11&lt;&gt;"",IF($B1972&lt;&gt;"",K1972-J1972,""),"")</f>
        <v/>
      </c>
      <c r="M1972" s="172" t="str">
        <f aca="false">IF(B1972&lt;&gt;"",RANK(L1972,L$1930:L$2029),"")</f>
        <v/>
      </c>
      <c r="N1972" s="172" t="str">
        <f aca="false">IF(B1972&lt;&gt;"",'Classement Général'!BT53,"")</f>
        <v/>
      </c>
      <c r="O1972" s="172" t="str">
        <f aca="false">IF(B154&lt;&gt;"",'Calculs (M1..M20)'!A56,"")</f>
        <v/>
      </c>
      <c r="U1972" s="0"/>
      <c r="AH1972" s="49" t="n">
        <f aca="false">IF($G1972&lt;&gt;"",AG1972,"")</f>
        <v>0</v>
      </c>
      <c r="AI1972" s="169"/>
      <c r="AJ1972" s="170"/>
    </row>
    <row r="1973" customFormat="false" ht="13" hidden="true" customHeight="false" outlineLevel="0" collapsed="false">
      <c r="A1973" s="0"/>
      <c r="B1973" s="167" t="str">
        <f aca="false">IF(B1872&lt;&gt;"",B1872,"")</f>
        <v/>
      </c>
      <c r="C1973" s="116" t="str">
        <f aca="false">IF(C1872&lt;&gt;"",C1872,"")</f>
        <v/>
      </c>
      <c r="D1973" s="116" t="str">
        <f aca="false">IF(D1872&lt;&gt;"",D1872,"")</f>
        <v/>
      </c>
      <c r="E1973" s="116" t="str">
        <f aca="false">IF(E1872&lt;&gt;"",E1872,"")</f>
        <v/>
      </c>
      <c r="F1973" s="116" t="n">
        <v>20</v>
      </c>
      <c r="G1973" s="168" t="n">
        <f aca="false">G1872</f>
        <v>1</v>
      </c>
      <c r="H1973" s="49" t="n">
        <f aca="false">IF($G1973&lt;&gt;"",G1973,"")</f>
        <v>1</v>
      </c>
      <c r="I1973" s="169"/>
      <c r="J1973" s="170"/>
      <c r="K1973" s="171" t="str">
        <f aca="false">IF($B1973&lt;&gt;"",IF(I1973,(INDEX(P$1930:Q$1933,MATCH(H1973,P$1930:P$1933),2)/I1973)*1000,0),"")</f>
        <v/>
      </c>
      <c r="L1973" s="171" t="str">
        <f aca="false">IF(Q$11&lt;&gt;"",IF($B1973&lt;&gt;"",K1973-J1973,""),"")</f>
        <v/>
      </c>
      <c r="M1973" s="172" t="str">
        <f aca="false">IF(B1973&lt;&gt;"",RANK(L1973,L$1930:L$2029),"")</f>
        <v/>
      </c>
      <c r="N1973" s="172" t="str">
        <f aca="false">IF(B1973&lt;&gt;"",'Classement Général'!BT54,"")</f>
        <v/>
      </c>
      <c r="O1973" s="172" t="str">
        <f aca="false">IF(B155&lt;&gt;"",'Calculs (M1..M20)'!A57,"")</f>
        <v/>
      </c>
      <c r="U1973" s="0"/>
      <c r="AH1973" s="49" t="n">
        <f aca="false">IF($G1973&lt;&gt;"",AG1973,"")</f>
        <v>0</v>
      </c>
      <c r="AI1973" s="169"/>
      <c r="AJ1973" s="170"/>
    </row>
    <row r="1974" customFormat="false" ht="13" hidden="true" customHeight="false" outlineLevel="0" collapsed="false">
      <c r="A1974" s="0"/>
      <c r="B1974" s="167" t="str">
        <f aca="false">IF(B1873&lt;&gt;"",B1873,"")</f>
        <v/>
      </c>
      <c r="C1974" s="116" t="str">
        <f aca="false">IF(C1873&lt;&gt;"",C1873,"")</f>
        <v/>
      </c>
      <c r="D1974" s="116" t="str">
        <f aca="false">IF(D1873&lt;&gt;"",D1873,"")</f>
        <v/>
      </c>
      <c r="E1974" s="116" t="str">
        <f aca="false">IF(E1873&lt;&gt;"",E1873,"")</f>
        <v/>
      </c>
      <c r="F1974" s="116" t="n">
        <v>20</v>
      </c>
      <c r="G1974" s="168" t="n">
        <f aca="false">G1873</f>
        <v>1</v>
      </c>
      <c r="H1974" s="49" t="n">
        <f aca="false">IF($G1974&lt;&gt;"",G1974,"")</f>
        <v>1</v>
      </c>
      <c r="I1974" s="169"/>
      <c r="J1974" s="170"/>
      <c r="K1974" s="171" t="str">
        <f aca="false">IF($B1974&lt;&gt;"",IF(I1974,(INDEX(P$1930:Q$1933,MATCH(H1974,P$1930:P$1933),2)/I1974)*1000,0),"")</f>
        <v/>
      </c>
      <c r="L1974" s="171" t="str">
        <f aca="false">IF(Q$11&lt;&gt;"",IF($B1974&lt;&gt;"",K1974-J1974,""),"")</f>
        <v/>
      </c>
      <c r="M1974" s="172" t="str">
        <f aca="false">IF(B1974&lt;&gt;"",RANK(L1974,L$1930:L$2029),"")</f>
        <v/>
      </c>
      <c r="N1974" s="172" t="str">
        <f aca="false">IF(B1974&lt;&gt;"",'Classement Général'!BT55,"")</f>
        <v/>
      </c>
      <c r="O1974" s="172" t="str">
        <f aca="false">IF(B156&lt;&gt;"",'Calculs (M1..M20)'!A58,"")</f>
        <v/>
      </c>
      <c r="U1974" s="0"/>
      <c r="AH1974" s="49" t="n">
        <f aca="false">IF($G1974&lt;&gt;"",AG1974,"")</f>
        <v>0</v>
      </c>
      <c r="AI1974" s="169"/>
      <c r="AJ1974" s="170"/>
    </row>
    <row r="1975" customFormat="false" ht="13" hidden="true" customHeight="false" outlineLevel="0" collapsed="false">
      <c r="A1975" s="0"/>
      <c r="B1975" s="167" t="str">
        <f aca="false">IF(B1874&lt;&gt;"",B1874,"")</f>
        <v/>
      </c>
      <c r="C1975" s="116" t="str">
        <f aca="false">IF(C1874&lt;&gt;"",C1874,"")</f>
        <v/>
      </c>
      <c r="D1975" s="116" t="str">
        <f aca="false">IF(D1874&lt;&gt;"",D1874,"")</f>
        <v/>
      </c>
      <c r="E1975" s="116" t="str">
        <f aca="false">IF(E1874&lt;&gt;"",E1874,"")</f>
        <v/>
      </c>
      <c r="F1975" s="116" t="n">
        <v>20</v>
      </c>
      <c r="G1975" s="168" t="n">
        <f aca="false">G1874</f>
        <v>1</v>
      </c>
      <c r="H1975" s="49" t="n">
        <f aca="false">IF($G1975&lt;&gt;"",G1975,"")</f>
        <v>1</v>
      </c>
      <c r="I1975" s="169"/>
      <c r="J1975" s="170"/>
      <c r="K1975" s="171" t="str">
        <f aca="false">IF($B1975&lt;&gt;"",IF(I1975,(INDEX(P$1930:Q$1933,MATCH(H1975,P$1930:P$1933),2)/I1975)*1000,0),"")</f>
        <v/>
      </c>
      <c r="L1975" s="171" t="str">
        <f aca="false">IF(Q$11&lt;&gt;"",IF($B1975&lt;&gt;"",K1975-J1975,""),"")</f>
        <v/>
      </c>
      <c r="M1975" s="172" t="str">
        <f aca="false">IF(B1975&lt;&gt;"",RANK(L1975,L$1930:L$2029),"")</f>
        <v/>
      </c>
      <c r="N1975" s="172" t="str">
        <f aca="false">IF(B1975&lt;&gt;"",'Classement Général'!BT56,"")</f>
        <v/>
      </c>
      <c r="O1975" s="172" t="str">
        <f aca="false">IF(B157&lt;&gt;"",'Calculs (M1..M20)'!A59,"")</f>
        <v/>
      </c>
      <c r="U1975" s="0"/>
      <c r="AH1975" s="49" t="n">
        <f aca="false">IF($G1975&lt;&gt;"",AG1975,"")</f>
        <v>0</v>
      </c>
      <c r="AI1975" s="169"/>
      <c r="AJ1975" s="170"/>
    </row>
    <row r="1976" customFormat="false" ht="13" hidden="true" customHeight="false" outlineLevel="0" collapsed="false">
      <c r="A1976" s="0"/>
      <c r="B1976" s="167" t="str">
        <f aca="false">IF(B1875&lt;&gt;"",B1875,"")</f>
        <v/>
      </c>
      <c r="C1976" s="116" t="str">
        <f aca="false">IF(C1875&lt;&gt;"",C1875,"")</f>
        <v/>
      </c>
      <c r="D1976" s="116" t="str">
        <f aca="false">IF(D1875&lt;&gt;"",D1875,"")</f>
        <v/>
      </c>
      <c r="E1976" s="116" t="str">
        <f aca="false">IF(E1875&lt;&gt;"",E1875,"")</f>
        <v/>
      </c>
      <c r="F1976" s="116" t="n">
        <v>20</v>
      </c>
      <c r="G1976" s="168" t="n">
        <f aca="false">G1875</f>
        <v>1</v>
      </c>
      <c r="H1976" s="49" t="n">
        <f aca="false">IF($G1976&lt;&gt;"",G1976,"")</f>
        <v>1</v>
      </c>
      <c r="I1976" s="169"/>
      <c r="J1976" s="170"/>
      <c r="K1976" s="171" t="str">
        <f aca="false">IF($B1976&lt;&gt;"",IF(I1976,(INDEX(P$1930:Q$1933,MATCH(H1976,P$1930:P$1933),2)/I1976)*1000,0),"")</f>
        <v/>
      </c>
      <c r="L1976" s="171" t="str">
        <f aca="false">IF(Q$11&lt;&gt;"",IF($B1976&lt;&gt;"",K1976-J1976,""),"")</f>
        <v/>
      </c>
      <c r="M1976" s="172" t="str">
        <f aca="false">IF(B1976&lt;&gt;"",RANK(L1976,L$1930:L$2029),"")</f>
        <v/>
      </c>
      <c r="N1976" s="172" t="str">
        <f aca="false">IF(B1976&lt;&gt;"",'Classement Général'!BT57,"")</f>
        <v/>
      </c>
      <c r="O1976" s="172" t="str">
        <f aca="false">IF(B158&lt;&gt;"",'Calculs (M1..M20)'!A60,"")</f>
        <v/>
      </c>
      <c r="U1976" s="0"/>
      <c r="AH1976" s="49" t="n">
        <f aca="false">IF($G1976&lt;&gt;"",AG1976,"")</f>
        <v>0</v>
      </c>
      <c r="AI1976" s="169"/>
      <c r="AJ1976" s="170"/>
    </row>
    <row r="1977" customFormat="false" ht="13" hidden="true" customHeight="false" outlineLevel="0" collapsed="false">
      <c r="A1977" s="0"/>
      <c r="B1977" s="167" t="str">
        <f aca="false">IF(B1876&lt;&gt;"",B1876,"")</f>
        <v/>
      </c>
      <c r="C1977" s="116" t="str">
        <f aca="false">IF(C1876&lt;&gt;"",C1876,"")</f>
        <v/>
      </c>
      <c r="D1977" s="116" t="str">
        <f aca="false">IF(D1876&lt;&gt;"",D1876,"")</f>
        <v/>
      </c>
      <c r="E1977" s="116" t="str">
        <f aca="false">IF(E1876&lt;&gt;"",E1876,"")</f>
        <v/>
      </c>
      <c r="F1977" s="116" t="n">
        <v>20</v>
      </c>
      <c r="G1977" s="168" t="n">
        <f aca="false">G1876</f>
        <v>1</v>
      </c>
      <c r="H1977" s="49" t="n">
        <f aca="false">IF($G1977&lt;&gt;"",G1977,"")</f>
        <v>1</v>
      </c>
      <c r="I1977" s="169"/>
      <c r="J1977" s="170"/>
      <c r="K1977" s="171" t="str">
        <f aca="false">IF($B1977&lt;&gt;"",IF(I1977,(INDEX(P$1930:Q$1933,MATCH(H1977,P$1930:P$1933),2)/I1977)*1000,0),"")</f>
        <v/>
      </c>
      <c r="L1977" s="171" t="str">
        <f aca="false">IF(Q$11&lt;&gt;"",IF($B1977&lt;&gt;"",K1977-J1977,""),"")</f>
        <v/>
      </c>
      <c r="M1977" s="172" t="str">
        <f aca="false">IF(B1977&lt;&gt;"",RANK(L1977,L$1930:L$2029),"")</f>
        <v/>
      </c>
      <c r="N1977" s="172" t="str">
        <f aca="false">IF(B1977&lt;&gt;"",'Classement Général'!BT58,"")</f>
        <v/>
      </c>
      <c r="O1977" s="172" t="str">
        <f aca="false">IF(B159&lt;&gt;"",'Calculs (M1..M20)'!A61,"")</f>
        <v/>
      </c>
      <c r="U1977" s="0"/>
      <c r="AH1977" s="49" t="n">
        <f aca="false">IF($G1977&lt;&gt;"",AG1977,"")</f>
        <v>0</v>
      </c>
      <c r="AI1977" s="169"/>
      <c r="AJ1977" s="170"/>
    </row>
    <row r="1978" customFormat="false" ht="13" hidden="true" customHeight="false" outlineLevel="0" collapsed="false">
      <c r="A1978" s="0"/>
      <c r="B1978" s="167" t="str">
        <f aca="false">IF(B1877&lt;&gt;"",B1877,"")</f>
        <v/>
      </c>
      <c r="C1978" s="116" t="str">
        <f aca="false">IF(C1877&lt;&gt;"",C1877,"")</f>
        <v/>
      </c>
      <c r="D1978" s="116" t="str">
        <f aca="false">IF(D1877&lt;&gt;"",D1877,"")</f>
        <v/>
      </c>
      <c r="E1978" s="116" t="str">
        <f aca="false">IF(E1877&lt;&gt;"",E1877,"")</f>
        <v/>
      </c>
      <c r="F1978" s="116" t="n">
        <v>20</v>
      </c>
      <c r="G1978" s="168" t="n">
        <f aca="false">G1877</f>
        <v>1</v>
      </c>
      <c r="H1978" s="49" t="n">
        <f aca="false">IF($G1978&lt;&gt;"",G1978,"")</f>
        <v>1</v>
      </c>
      <c r="I1978" s="169"/>
      <c r="J1978" s="170"/>
      <c r="K1978" s="171" t="str">
        <f aca="false">IF($B1978&lt;&gt;"",IF(I1978,(INDEX(P$1930:Q$1933,MATCH(H1978,P$1930:P$1933),2)/I1978)*1000,0),"")</f>
        <v/>
      </c>
      <c r="L1978" s="171" t="str">
        <f aca="false">IF(Q$11&lt;&gt;"",IF($B1978&lt;&gt;"",K1978-J1978,""),"")</f>
        <v/>
      </c>
      <c r="M1978" s="172" t="str">
        <f aca="false">IF(B1978&lt;&gt;"",RANK(L1978,L$1930:L$2029),"")</f>
        <v/>
      </c>
      <c r="N1978" s="172" t="str">
        <f aca="false">IF(B1978&lt;&gt;"",'Classement Général'!BT59,"")</f>
        <v/>
      </c>
      <c r="O1978" s="172" t="str">
        <f aca="false">IF(B160&lt;&gt;"",'Calculs (M1..M20)'!A62,"")</f>
        <v/>
      </c>
      <c r="U1978" s="0"/>
      <c r="AH1978" s="49" t="n">
        <f aca="false">IF($G1978&lt;&gt;"",AG1978,"")</f>
        <v>0</v>
      </c>
      <c r="AI1978" s="169"/>
      <c r="AJ1978" s="170"/>
    </row>
    <row r="1979" customFormat="false" ht="13" hidden="true" customHeight="false" outlineLevel="0" collapsed="false">
      <c r="A1979" s="0"/>
      <c r="B1979" s="167" t="str">
        <f aca="false">IF(B1878&lt;&gt;"",B1878,"")</f>
        <v/>
      </c>
      <c r="C1979" s="116" t="str">
        <f aca="false">IF(C1878&lt;&gt;"",C1878,"")</f>
        <v/>
      </c>
      <c r="D1979" s="116" t="str">
        <f aca="false">IF(D1878&lt;&gt;"",D1878,"")</f>
        <v/>
      </c>
      <c r="E1979" s="116" t="str">
        <f aca="false">IF(E1878&lt;&gt;"",E1878,"")</f>
        <v/>
      </c>
      <c r="F1979" s="116" t="n">
        <v>20</v>
      </c>
      <c r="G1979" s="168" t="n">
        <f aca="false">G1878</f>
        <v>1</v>
      </c>
      <c r="H1979" s="49" t="n">
        <f aca="false">IF($G1979&lt;&gt;"",G1979,"")</f>
        <v>1</v>
      </c>
      <c r="I1979" s="169"/>
      <c r="J1979" s="170"/>
      <c r="K1979" s="171" t="str">
        <f aca="false">IF($B1979&lt;&gt;"",IF(I1979,(INDEX(P$1930:Q$1933,MATCH(H1979,P$1930:P$1933),2)/I1979)*1000,0),"")</f>
        <v/>
      </c>
      <c r="L1979" s="171" t="str">
        <f aca="false">IF(Q$11&lt;&gt;"",IF($B1979&lt;&gt;"",K1979-J1979,""),"")</f>
        <v/>
      </c>
      <c r="M1979" s="172" t="str">
        <f aca="false">IF(B1979&lt;&gt;"",RANK(L1979,L$1930:L$2029),"")</f>
        <v/>
      </c>
      <c r="N1979" s="172" t="str">
        <f aca="false">IF(B1979&lt;&gt;"",'Classement Général'!BT60,"")</f>
        <v/>
      </c>
      <c r="O1979" s="172" t="str">
        <f aca="false">IF(B161&lt;&gt;"",'Calculs (M1..M20)'!A63,"")</f>
        <v/>
      </c>
      <c r="U1979" s="0"/>
      <c r="AH1979" s="49" t="n">
        <f aca="false">IF($G1979&lt;&gt;"",AG1979,"")</f>
        <v>0</v>
      </c>
      <c r="AI1979" s="169"/>
      <c r="AJ1979" s="170"/>
    </row>
    <row r="1980" customFormat="false" ht="13" hidden="true" customHeight="false" outlineLevel="0" collapsed="false">
      <c r="A1980" s="0"/>
      <c r="B1980" s="167" t="str">
        <f aca="false">IF(B1879&lt;&gt;"",B1879,"")</f>
        <v/>
      </c>
      <c r="C1980" s="116" t="str">
        <f aca="false">IF(C1879&lt;&gt;"",C1879,"")</f>
        <v/>
      </c>
      <c r="D1980" s="116" t="str">
        <f aca="false">IF(D1879&lt;&gt;"",D1879,"")</f>
        <v/>
      </c>
      <c r="E1980" s="116" t="str">
        <f aca="false">IF(E1879&lt;&gt;"",E1879,"")</f>
        <v/>
      </c>
      <c r="F1980" s="116" t="n">
        <v>20</v>
      </c>
      <c r="G1980" s="168" t="n">
        <f aca="false">G1879</f>
        <v>1</v>
      </c>
      <c r="H1980" s="49" t="n">
        <f aca="false">IF($G1980&lt;&gt;"",G1980,"")</f>
        <v>1</v>
      </c>
      <c r="I1980" s="169"/>
      <c r="J1980" s="170"/>
      <c r="K1980" s="171" t="str">
        <f aca="false">IF($B1980&lt;&gt;"",IF(I1980,(INDEX(P$1930:Q$1933,MATCH(H1980,P$1930:P$1933),2)/I1980)*1000,0),"")</f>
        <v/>
      </c>
      <c r="L1980" s="171" t="str">
        <f aca="false">IF(Q$11&lt;&gt;"",IF($B1980&lt;&gt;"",K1980-J1980,""),"")</f>
        <v/>
      </c>
      <c r="M1980" s="172" t="str">
        <f aca="false">IF(B1980&lt;&gt;"",RANK(L1980,L$1930:L$2029),"")</f>
        <v/>
      </c>
      <c r="N1980" s="172" t="str">
        <f aca="false">IF(B1980&lt;&gt;"",'Classement Général'!BT61,"")</f>
        <v/>
      </c>
      <c r="O1980" s="172" t="str">
        <f aca="false">IF(B162&lt;&gt;"",'Calculs (M1..M20)'!A64,"")</f>
        <v/>
      </c>
      <c r="U1980" s="0"/>
      <c r="AH1980" s="49" t="n">
        <f aca="false">IF($G1980&lt;&gt;"",AG1980,"")</f>
        <v>0</v>
      </c>
      <c r="AI1980" s="169"/>
      <c r="AJ1980" s="170"/>
    </row>
    <row r="1981" customFormat="false" ht="13" hidden="true" customHeight="false" outlineLevel="0" collapsed="false">
      <c r="A1981" s="0"/>
      <c r="B1981" s="167" t="str">
        <f aca="false">IF(B1880&lt;&gt;"",B1880,"")</f>
        <v/>
      </c>
      <c r="C1981" s="116" t="str">
        <f aca="false">IF(C1880&lt;&gt;"",C1880,"")</f>
        <v/>
      </c>
      <c r="D1981" s="116" t="str">
        <f aca="false">IF(D1880&lt;&gt;"",D1880,"")</f>
        <v/>
      </c>
      <c r="E1981" s="116" t="str">
        <f aca="false">IF(E1880&lt;&gt;"",E1880,"")</f>
        <v/>
      </c>
      <c r="F1981" s="116" t="n">
        <v>20</v>
      </c>
      <c r="G1981" s="168" t="n">
        <f aca="false">G1880</f>
        <v>1</v>
      </c>
      <c r="H1981" s="49" t="n">
        <f aca="false">IF($G1981&lt;&gt;"",G1981,"")</f>
        <v>1</v>
      </c>
      <c r="I1981" s="169"/>
      <c r="J1981" s="170"/>
      <c r="K1981" s="171" t="str">
        <f aca="false">IF($B1981&lt;&gt;"",IF(I1981,(INDEX(P$1930:Q$1933,MATCH(H1981,P$1930:P$1933),2)/I1981)*1000,0),"")</f>
        <v/>
      </c>
      <c r="L1981" s="171" t="str">
        <f aca="false">IF(Q$11&lt;&gt;"",IF($B1981&lt;&gt;"",K1981-J1981,""),"")</f>
        <v/>
      </c>
      <c r="M1981" s="172" t="str">
        <f aca="false">IF(B1981&lt;&gt;"",RANK(L1981,L$1930:L$2029),"")</f>
        <v/>
      </c>
      <c r="N1981" s="172" t="str">
        <f aca="false">IF(B1981&lt;&gt;"",'Classement Général'!BT62,"")</f>
        <v/>
      </c>
      <c r="O1981" s="172" t="str">
        <f aca="false">IF(B163&lt;&gt;"",'Calculs (M1..M20)'!A65,"")</f>
        <v/>
      </c>
      <c r="U1981" s="0"/>
      <c r="AH1981" s="49" t="n">
        <f aca="false">IF($G1981&lt;&gt;"",AG1981,"")</f>
        <v>0</v>
      </c>
      <c r="AI1981" s="169"/>
      <c r="AJ1981" s="170"/>
    </row>
    <row r="1982" customFormat="false" ht="13" hidden="true" customHeight="false" outlineLevel="0" collapsed="false">
      <c r="A1982" s="0"/>
      <c r="B1982" s="167" t="str">
        <f aca="false">IF(B1881&lt;&gt;"",B1881,"")</f>
        <v/>
      </c>
      <c r="C1982" s="116" t="str">
        <f aca="false">IF(C1881&lt;&gt;"",C1881,"")</f>
        <v/>
      </c>
      <c r="D1982" s="116" t="str">
        <f aca="false">IF(D1881&lt;&gt;"",D1881,"")</f>
        <v/>
      </c>
      <c r="E1982" s="116" t="str">
        <f aca="false">IF(E1881&lt;&gt;"",E1881,"")</f>
        <v/>
      </c>
      <c r="F1982" s="116" t="n">
        <v>20</v>
      </c>
      <c r="G1982" s="168" t="n">
        <f aca="false">G1881</f>
        <v>1</v>
      </c>
      <c r="H1982" s="49" t="n">
        <f aca="false">IF($G1982&lt;&gt;"",G1982,"")</f>
        <v>1</v>
      </c>
      <c r="I1982" s="169"/>
      <c r="J1982" s="170"/>
      <c r="K1982" s="171" t="str">
        <f aca="false">IF($B1982&lt;&gt;"",IF(I1982,(INDEX(P$1930:Q$1933,MATCH(H1982,P$1930:P$1933),2)/I1982)*1000,0),"")</f>
        <v/>
      </c>
      <c r="L1982" s="171" t="str">
        <f aca="false">IF(Q$11&lt;&gt;"",IF($B1982&lt;&gt;"",K1982-J1982,""),"")</f>
        <v/>
      </c>
      <c r="M1982" s="172" t="str">
        <f aca="false">IF(B1982&lt;&gt;"",RANK(L1982,L$1930:L$2029),"")</f>
        <v/>
      </c>
      <c r="N1982" s="172" t="str">
        <f aca="false">IF(B1982&lt;&gt;"",'Classement Général'!BT63,"")</f>
        <v/>
      </c>
      <c r="O1982" s="172" t="str">
        <f aca="false">IF(B164&lt;&gt;"",'Calculs (M1..M20)'!A66,"")</f>
        <v/>
      </c>
      <c r="U1982" s="0"/>
      <c r="AH1982" s="49" t="n">
        <f aca="false">IF($G1982&lt;&gt;"",AG1982,"")</f>
        <v>0</v>
      </c>
      <c r="AI1982" s="169"/>
      <c r="AJ1982" s="170"/>
    </row>
    <row r="1983" customFormat="false" ht="13" hidden="true" customHeight="false" outlineLevel="0" collapsed="false">
      <c r="A1983" s="0"/>
      <c r="B1983" s="167" t="str">
        <f aca="false">IF(B1882&lt;&gt;"",B1882,"")</f>
        <v/>
      </c>
      <c r="C1983" s="116" t="str">
        <f aca="false">IF(C1882&lt;&gt;"",C1882,"")</f>
        <v/>
      </c>
      <c r="D1983" s="116" t="str">
        <f aca="false">IF(D1882&lt;&gt;"",D1882,"")</f>
        <v/>
      </c>
      <c r="E1983" s="116" t="str">
        <f aca="false">IF(E1882&lt;&gt;"",E1882,"")</f>
        <v/>
      </c>
      <c r="F1983" s="116" t="n">
        <v>20</v>
      </c>
      <c r="G1983" s="168" t="n">
        <f aca="false">G1882</f>
        <v>1</v>
      </c>
      <c r="H1983" s="49" t="n">
        <f aca="false">IF($G1983&lt;&gt;"",G1983,"")</f>
        <v>1</v>
      </c>
      <c r="I1983" s="169"/>
      <c r="J1983" s="170"/>
      <c r="K1983" s="171" t="str">
        <f aca="false">IF($B1983&lt;&gt;"",IF(I1983,(INDEX(P$1930:Q$1933,MATCH(H1983,P$1930:P$1933),2)/I1983)*1000,0),"")</f>
        <v/>
      </c>
      <c r="L1983" s="171" t="str">
        <f aca="false">IF(Q$11&lt;&gt;"",IF($B1983&lt;&gt;"",K1983-J1983,""),"")</f>
        <v/>
      </c>
      <c r="M1983" s="172" t="str">
        <f aca="false">IF(B1983&lt;&gt;"",RANK(L1983,L$1930:L$2029),"")</f>
        <v/>
      </c>
      <c r="N1983" s="172" t="str">
        <f aca="false">IF(B1983&lt;&gt;"",'Classement Général'!BT64,"")</f>
        <v/>
      </c>
      <c r="O1983" s="172" t="str">
        <f aca="false">IF(B165&lt;&gt;"",'Calculs (M1..M20)'!A67,"")</f>
        <v/>
      </c>
      <c r="U1983" s="0"/>
      <c r="AH1983" s="49" t="n">
        <f aca="false">IF($G1983&lt;&gt;"",AG1983,"")</f>
        <v>0</v>
      </c>
      <c r="AI1983" s="169"/>
      <c r="AJ1983" s="170"/>
    </row>
    <row r="1984" customFormat="false" ht="13" hidden="true" customHeight="false" outlineLevel="0" collapsed="false">
      <c r="A1984" s="0"/>
      <c r="B1984" s="167" t="str">
        <f aca="false">IF(B1883&lt;&gt;"",B1883,"")</f>
        <v/>
      </c>
      <c r="C1984" s="116" t="str">
        <f aca="false">IF(C1883&lt;&gt;"",C1883,"")</f>
        <v/>
      </c>
      <c r="D1984" s="116" t="str">
        <f aca="false">IF(D1883&lt;&gt;"",D1883,"")</f>
        <v/>
      </c>
      <c r="E1984" s="116" t="str">
        <f aca="false">IF(E1883&lt;&gt;"",E1883,"")</f>
        <v/>
      </c>
      <c r="F1984" s="116" t="n">
        <v>20</v>
      </c>
      <c r="G1984" s="168" t="n">
        <f aca="false">G1883</f>
        <v>1</v>
      </c>
      <c r="H1984" s="49" t="n">
        <f aca="false">IF($G1984&lt;&gt;"",G1984,"")</f>
        <v>1</v>
      </c>
      <c r="I1984" s="169"/>
      <c r="J1984" s="170"/>
      <c r="K1984" s="171" t="str">
        <f aca="false">IF($B1984&lt;&gt;"",IF(I1984,(INDEX(P$1930:Q$1933,MATCH(H1984,P$1930:P$1933),2)/I1984)*1000,0),"")</f>
        <v/>
      </c>
      <c r="L1984" s="171" t="str">
        <f aca="false">IF(Q$11&lt;&gt;"",IF($B1984&lt;&gt;"",K1984-J1984,""),"")</f>
        <v/>
      </c>
      <c r="M1984" s="172" t="str">
        <f aca="false">IF(B1984&lt;&gt;"",RANK(L1984,L$1930:L$2029),"")</f>
        <v/>
      </c>
      <c r="N1984" s="172" t="str">
        <f aca="false">IF(B1984&lt;&gt;"",'Classement Général'!BT65,"")</f>
        <v/>
      </c>
      <c r="O1984" s="172" t="str">
        <f aca="false">IF(B166&lt;&gt;"",'Calculs (M1..M20)'!A68,"")</f>
        <v/>
      </c>
      <c r="U1984" s="0"/>
      <c r="AH1984" s="49" t="n">
        <f aca="false">IF($G1984&lt;&gt;"",AG1984,"")</f>
        <v>0</v>
      </c>
      <c r="AI1984" s="169"/>
      <c r="AJ1984" s="170"/>
    </row>
    <row r="1985" customFormat="false" ht="13" hidden="true" customHeight="false" outlineLevel="0" collapsed="false">
      <c r="A1985" s="0"/>
      <c r="B1985" s="167" t="str">
        <f aca="false">IF(B1884&lt;&gt;"",B1884,"")</f>
        <v/>
      </c>
      <c r="C1985" s="116" t="str">
        <f aca="false">IF(C1884&lt;&gt;"",C1884,"")</f>
        <v/>
      </c>
      <c r="D1985" s="116" t="str">
        <f aca="false">IF(D1884&lt;&gt;"",D1884,"")</f>
        <v/>
      </c>
      <c r="E1985" s="116" t="str">
        <f aca="false">IF(E1884&lt;&gt;"",E1884,"")</f>
        <v/>
      </c>
      <c r="F1985" s="116" t="n">
        <v>20</v>
      </c>
      <c r="G1985" s="168" t="n">
        <f aca="false">G1884</f>
        <v>1</v>
      </c>
      <c r="H1985" s="49" t="n">
        <f aca="false">IF($G1985&lt;&gt;"",G1985,"")</f>
        <v>1</v>
      </c>
      <c r="I1985" s="169"/>
      <c r="J1985" s="170"/>
      <c r="K1985" s="171" t="str">
        <f aca="false">IF($B1985&lt;&gt;"",IF(I1985,(INDEX(P$1930:Q$1933,MATCH(H1985,P$1930:P$1933),2)/I1985)*1000,0),"")</f>
        <v/>
      </c>
      <c r="L1985" s="171" t="str">
        <f aca="false">IF(Q$11&lt;&gt;"",IF($B1985&lt;&gt;"",K1985-J1985,""),"")</f>
        <v/>
      </c>
      <c r="M1985" s="172" t="str">
        <f aca="false">IF(B1985&lt;&gt;"",RANK(L1985,L$1930:L$2029),"")</f>
        <v/>
      </c>
      <c r="N1985" s="172" t="str">
        <f aca="false">IF(B1985&lt;&gt;"",'Classement Général'!BT66,"")</f>
        <v/>
      </c>
      <c r="O1985" s="172" t="str">
        <f aca="false">IF(B167&lt;&gt;"",'Calculs (M1..M20)'!A69,"")</f>
        <v/>
      </c>
      <c r="U1985" s="0"/>
      <c r="AH1985" s="49" t="n">
        <f aca="false">IF($G1985&lt;&gt;"",AG1985,"")</f>
        <v>0</v>
      </c>
      <c r="AI1985" s="169"/>
      <c r="AJ1985" s="170"/>
    </row>
    <row r="1986" customFormat="false" ht="13" hidden="true" customHeight="false" outlineLevel="0" collapsed="false">
      <c r="A1986" s="0"/>
      <c r="B1986" s="167" t="str">
        <f aca="false">IF(B1885&lt;&gt;"",B1885,"")</f>
        <v/>
      </c>
      <c r="C1986" s="116" t="str">
        <f aca="false">IF(C1885&lt;&gt;"",C1885,"")</f>
        <v/>
      </c>
      <c r="D1986" s="116" t="str">
        <f aca="false">IF(D1885&lt;&gt;"",D1885,"")</f>
        <v/>
      </c>
      <c r="E1986" s="116" t="str">
        <f aca="false">IF(E1885&lt;&gt;"",E1885,"")</f>
        <v/>
      </c>
      <c r="F1986" s="116" t="n">
        <v>20</v>
      </c>
      <c r="G1986" s="168" t="n">
        <f aca="false">G1885</f>
        <v>1</v>
      </c>
      <c r="H1986" s="49" t="n">
        <f aca="false">IF($G1986&lt;&gt;"",G1986,"")</f>
        <v>1</v>
      </c>
      <c r="I1986" s="169"/>
      <c r="J1986" s="170"/>
      <c r="K1986" s="171" t="str">
        <f aca="false">IF($B1986&lt;&gt;"",IF(I1986,(INDEX(P$1930:Q$1933,MATCH(H1986,P$1930:P$1933),2)/I1986)*1000,0),"")</f>
        <v/>
      </c>
      <c r="L1986" s="171" t="str">
        <f aca="false">IF(Q$11&lt;&gt;"",IF($B1986&lt;&gt;"",K1986-J1986,""),"")</f>
        <v/>
      </c>
      <c r="M1986" s="172" t="str">
        <f aca="false">IF(B1986&lt;&gt;"",RANK(L1986,L$1930:L$2029),"")</f>
        <v/>
      </c>
      <c r="N1986" s="172" t="str">
        <f aca="false">IF(B1986&lt;&gt;"",'Classement Général'!BT67,"")</f>
        <v/>
      </c>
      <c r="O1986" s="172" t="str">
        <f aca="false">IF(B168&lt;&gt;"",'Calculs (M1..M20)'!A70,"")</f>
        <v/>
      </c>
      <c r="U1986" s="0"/>
      <c r="AH1986" s="49" t="n">
        <f aca="false">IF($G1986&lt;&gt;"",AG1986,"")</f>
        <v>0</v>
      </c>
      <c r="AI1986" s="169"/>
      <c r="AJ1986" s="170"/>
    </row>
    <row r="1987" customFormat="false" ht="13" hidden="true" customHeight="false" outlineLevel="0" collapsed="false">
      <c r="A1987" s="0"/>
      <c r="B1987" s="167" t="str">
        <f aca="false">IF(B1886&lt;&gt;"",B1886,"")</f>
        <v/>
      </c>
      <c r="C1987" s="116" t="str">
        <f aca="false">IF(C1886&lt;&gt;"",C1886,"")</f>
        <v/>
      </c>
      <c r="D1987" s="116" t="str">
        <f aca="false">IF(D1886&lt;&gt;"",D1886,"")</f>
        <v/>
      </c>
      <c r="E1987" s="116" t="str">
        <f aca="false">IF(E1886&lt;&gt;"",E1886,"")</f>
        <v/>
      </c>
      <c r="F1987" s="116" t="n">
        <v>20</v>
      </c>
      <c r="G1987" s="168" t="n">
        <f aca="false">G1886</f>
        <v>0</v>
      </c>
      <c r="H1987" s="49" t="n">
        <f aca="false">IF($G1987&lt;&gt;"",G1987,"")</f>
        <v>0</v>
      </c>
      <c r="I1987" s="169"/>
      <c r="J1987" s="170"/>
      <c r="K1987" s="171" t="str">
        <f aca="false">IF($B1987&lt;&gt;"",IF(I1987,(INDEX(P$1930:Q$1933,MATCH(H1987,P$1930:P$1933),2)/I1987)*1000,0),"")</f>
        <v/>
      </c>
      <c r="L1987" s="171" t="str">
        <f aca="false">IF(Q$11&lt;&gt;"",IF($B1987&lt;&gt;"",K1987-J1987,""),"")</f>
        <v/>
      </c>
      <c r="M1987" s="172" t="str">
        <f aca="false">IF(B1987&lt;&gt;"",RANK(L1987,L$1930:L$2029),"")</f>
        <v/>
      </c>
      <c r="N1987" s="172" t="str">
        <f aca="false">IF(B1987&lt;&gt;"",'Classement Général'!BT68,"")</f>
        <v/>
      </c>
      <c r="O1987" s="172" t="str">
        <f aca="false">IF(B169&lt;&gt;"",'Calculs (M1..M20)'!A71,"")</f>
        <v/>
      </c>
      <c r="U1987" s="0"/>
      <c r="AH1987" s="49" t="n">
        <f aca="false">IF($G1987&lt;&gt;"",AG1987,"")</f>
        <v>0</v>
      </c>
      <c r="AI1987" s="169"/>
      <c r="AJ1987" s="170"/>
    </row>
    <row r="1988" customFormat="false" ht="13" hidden="true" customHeight="false" outlineLevel="0" collapsed="false">
      <c r="A1988" s="0"/>
      <c r="B1988" s="167" t="str">
        <f aca="false">IF(B1887&lt;&gt;"",B1887,"")</f>
        <v/>
      </c>
      <c r="C1988" s="116" t="str">
        <f aca="false">IF(C1887&lt;&gt;"",C1887,"")</f>
        <v/>
      </c>
      <c r="D1988" s="116" t="str">
        <f aca="false">IF(D1887&lt;&gt;"",D1887,"")</f>
        <v/>
      </c>
      <c r="E1988" s="116" t="str">
        <f aca="false">IF(E1887&lt;&gt;"",E1887,"")</f>
        <v/>
      </c>
      <c r="F1988" s="116" t="n">
        <v>20</v>
      </c>
      <c r="G1988" s="168" t="n">
        <f aca="false">G1887</f>
        <v>0</v>
      </c>
      <c r="H1988" s="49" t="n">
        <f aca="false">IF($G1988&lt;&gt;"",G1988,"")</f>
        <v>0</v>
      </c>
      <c r="I1988" s="169"/>
      <c r="J1988" s="170"/>
      <c r="K1988" s="171" t="str">
        <f aca="false">IF($B1988&lt;&gt;"",IF(I1988,(INDEX(P$1930:Q$1933,MATCH(H1988,P$1930:P$1933),2)/I1988)*1000,0),"")</f>
        <v/>
      </c>
      <c r="L1988" s="171" t="str">
        <f aca="false">IF(Q$11&lt;&gt;"",IF($B1988&lt;&gt;"",K1988-J1988,""),"")</f>
        <v/>
      </c>
      <c r="M1988" s="172" t="str">
        <f aca="false">IF(B1988&lt;&gt;"",RANK(L1988,L$1930:L$2029),"")</f>
        <v/>
      </c>
      <c r="N1988" s="172" t="str">
        <f aca="false">IF(B1988&lt;&gt;"",'Classement Général'!BT69,"")</f>
        <v/>
      </c>
      <c r="O1988" s="172" t="str">
        <f aca="false">IF(B170&lt;&gt;"",'Calculs (M1..M20)'!A72,"")</f>
        <v/>
      </c>
      <c r="U1988" s="0"/>
      <c r="AH1988" s="49" t="n">
        <f aca="false">IF($G1988&lt;&gt;"",AG1988,"")</f>
        <v>0</v>
      </c>
      <c r="AI1988" s="169"/>
      <c r="AJ1988" s="170"/>
    </row>
    <row r="1989" customFormat="false" ht="13" hidden="true" customHeight="false" outlineLevel="0" collapsed="false">
      <c r="A1989" s="0"/>
      <c r="B1989" s="167" t="str">
        <f aca="false">IF(B1888&lt;&gt;"",B1888,"")</f>
        <v/>
      </c>
      <c r="C1989" s="116" t="str">
        <f aca="false">IF(C1888&lt;&gt;"",C1888,"")</f>
        <v/>
      </c>
      <c r="D1989" s="116" t="str">
        <f aca="false">IF(D1888&lt;&gt;"",D1888,"")</f>
        <v/>
      </c>
      <c r="E1989" s="116" t="str">
        <f aca="false">IF(E1888&lt;&gt;"",E1888,"")</f>
        <v/>
      </c>
      <c r="F1989" s="116" t="n">
        <v>20</v>
      </c>
      <c r="G1989" s="168" t="n">
        <f aca="false">G1888</f>
        <v>0</v>
      </c>
      <c r="H1989" s="49" t="n">
        <f aca="false">IF($G1989&lt;&gt;"",G1989,"")</f>
        <v>0</v>
      </c>
      <c r="I1989" s="169"/>
      <c r="J1989" s="170"/>
      <c r="K1989" s="171" t="str">
        <f aca="false">IF($B1989&lt;&gt;"",IF(I1989,(INDEX(P$1930:Q$1933,MATCH(H1989,P$1930:P$1933),2)/I1989)*1000,0),"")</f>
        <v/>
      </c>
      <c r="L1989" s="171" t="str">
        <f aca="false">IF(Q$11&lt;&gt;"",IF($B1989&lt;&gt;"",K1989-J1989,""),"")</f>
        <v/>
      </c>
      <c r="M1989" s="172" t="str">
        <f aca="false">IF(B1989&lt;&gt;"",RANK(L1989,L$1930:L$2029),"")</f>
        <v/>
      </c>
      <c r="N1989" s="172" t="str">
        <f aca="false">IF(B1989&lt;&gt;"",'Classement Général'!BT70,"")</f>
        <v/>
      </c>
      <c r="O1989" s="172" t="str">
        <f aca="false">IF(B171&lt;&gt;"",'Calculs (M1..M20)'!A73,"")</f>
        <v/>
      </c>
      <c r="U1989" s="0"/>
      <c r="AH1989" s="49" t="n">
        <f aca="false">IF($G1989&lt;&gt;"",AG1989,"")</f>
        <v>0</v>
      </c>
      <c r="AI1989" s="169"/>
      <c r="AJ1989" s="170"/>
    </row>
    <row r="1990" customFormat="false" ht="13" hidden="true" customHeight="false" outlineLevel="0" collapsed="false">
      <c r="A1990" s="0"/>
      <c r="B1990" s="167" t="str">
        <f aca="false">IF(B1889&lt;&gt;"",B1889,"")</f>
        <v/>
      </c>
      <c r="C1990" s="116" t="str">
        <f aca="false">IF(C1889&lt;&gt;"",C1889,"")</f>
        <v/>
      </c>
      <c r="D1990" s="116" t="str">
        <f aca="false">IF(D1889&lt;&gt;"",D1889,"")</f>
        <v/>
      </c>
      <c r="E1990" s="116" t="str">
        <f aca="false">IF(E1889&lt;&gt;"",E1889,"")</f>
        <v/>
      </c>
      <c r="F1990" s="116" t="n">
        <v>20</v>
      </c>
      <c r="G1990" s="168" t="n">
        <f aca="false">G1889</f>
        <v>0</v>
      </c>
      <c r="H1990" s="49" t="n">
        <f aca="false">IF($G1990&lt;&gt;"",G1990,"")</f>
        <v>0</v>
      </c>
      <c r="I1990" s="169"/>
      <c r="J1990" s="170"/>
      <c r="K1990" s="171" t="str">
        <f aca="false">IF($B1990&lt;&gt;"",IF(I1990,(INDEX(P$1930:Q$1933,MATCH(H1990,P$1930:P$1933),2)/I1990)*1000,0),"")</f>
        <v/>
      </c>
      <c r="L1990" s="171" t="str">
        <f aca="false">IF(Q$11&lt;&gt;"",IF($B1990&lt;&gt;"",K1990-J1990,""),"")</f>
        <v/>
      </c>
      <c r="M1990" s="172" t="str">
        <f aca="false">IF(B1990&lt;&gt;"",RANK(L1990,L$1930:L$2029),"")</f>
        <v/>
      </c>
      <c r="N1990" s="172" t="str">
        <f aca="false">IF(B1990&lt;&gt;"",'Classement Général'!BT71,"")</f>
        <v/>
      </c>
      <c r="O1990" s="172" t="str">
        <f aca="false">IF(B172&lt;&gt;"",'Calculs (M1..M20)'!A74,"")</f>
        <v/>
      </c>
      <c r="U1990" s="0"/>
      <c r="AH1990" s="49" t="n">
        <f aca="false">IF($G1990&lt;&gt;"",AG1990,"")</f>
        <v>0</v>
      </c>
      <c r="AI1990" s="169"/>
      <c r="AJ1990" s="170"/>
    </row>
    <row r="1991" customFormat="false" ht="13" hidden="true" customHeight="false" outlineLevel="0" collapsed="false">
      <c r="A1991" s="0"/>
      <c r="B1991" s="167" t="str">
        <f aca="false">IF(B1890&lt;&gt;"",B1890,"")</f>
        <v/>
      </c>
      <c r="C1991" s="116" t="str">
        <f aca="false">IF(C1890&lt;&gt;"",C1890,"")</f>
        <v/>
      </c>
      <c r="D1991" s="116" t="str">
        <f aca="false">IF(D1890&lt;&gt;"",D1890,"")</f>
        <v/>
      </c>
      <c r="E1991" s="116" t="str">
        <f aca="false">IF(E1890&lt;&gt;"",E1890,"")</f>
        <v/>
      </c>
      <c r="F1991" s="116" t="n">
        <v>20</v>
      </c>
      <c r="G1991" s="168" t="n">
        <f aca="false">G1890</f>
        <v>0</v>
      </c>
      <c r="H1991" s="49" t="n">
        <f aca="false">IF($G1991&lt;&gt;"",G1991,"")</f>
        <v>0</v>
      </c>
      <c r="I1991" s="169"/>
      <c r="J1991" s="170"/>
      <c r="K1991" s="171" t="str">
        <f aca="false">IF($B1991&lt;&gt;"",IF(I1991,(INDEX(P$1930:Q$1933,MATCH(H1991,P$1930:P$1933),2)/I1991)*1000,0),"")</f>
        <v/>
      </c>
      <c r="L1991" s="171" t="str">
        <f aca="false">IF(Q$11&lt;&gt;"",IF($B1991&lt;&gt;"",K1991-J1991,""),"")</f>
        <v/>
      </c>
      <c r="M1991" s="172" t="str">
        <f aca="false">IF(B1991&lt;&gt;"",RANK(L1991,L$1930:L$2029),"")</f>
        <v/>
      </c>
      <c r="N1991" s="172" t="str">
        <f aca="false">IF(B1991&lt;&gt;"",'Classement Général'!BT72,"")</f>
        <v/>
      </c>
      <c r="O1991" s="172" t="str">
        <f aca="false">IF(B173&lt;&gt;"",'Calculs (M1..M20)'!A75,"")</f>
        <v/>
      </c>
      <c r="U1991" s="0"/>
      <c r="AH1991" s="49" t="n">
        <f aca="false">IF($G1991&lt;&gt;"",AG1991,"")</f>
        <v>0</v>
      </c>
      <c r="AI1991" s="169"/>
      <c r="AJ1991" s="170"/>
    </row>
    <row r="1992" customFormat="false" ht="13" hidden="true" customHeight="false" outlineLevel="0" collapsed="false">
      <c r="A1992" s="0"/>
      <c r="B1992" s="167" t="str">
        <f aca="false">IF(B1891&lt;&gt;"",B1891,"")</f>
        <v/>
      </c>
      <c r="C1992" s="116" t="str">
        <f aca="false">IF(C1891&lt;&gt;"",C1891,"")</f>
        <v/>
      </c>
      <c r="D1992" s="116" t="str">
        <f aca="false">IF(D1891&lt;&gt;"",D1891,"")</f>
        <v/>
      </c>
      <c r="E1992" s="116" t="str">
        <f aca="false">IF(E1891&lt;&gt;"",E1891,"")</f>
        <v/>
      </c>
      <c r="F1992" s="116" t="n">
        <v>20</v>
      </c>
      <c r="G1992" s="168" t="n">
        <f aca="false">G1891</f>
        <v>0</v>
      </c>
      <c r="H1992" s="49" t="n">
        <f aca="false">IF($G1992&lt;&gt;"",G1992,"")</f>
        <v>0</v>
      </c>
      <c r="I1992" s="169"/>
      <c r="J1992" s="170"/>
      <c r="K1992" s="171" t="str">
        <f aca="false">IF($B1992&lt;&gt;"",IF(I1992,(INDEX(P$1930:Q$1933,MATCH(H1992,P$1930:P$1933),2)/I1992)*1000,0),"")</f>
        <v/>
      </c>
      <c r="L1992" s="171" t="str">
        <f aca="false">IF(Q$11&lt;&gt;"",IF($B1992&lt;&gt;"",K1992-J1992,""),"")</f>
        <v/>
      </c>
      <c r="M1992" s="172" t="str">
        <f aca="false">IF(B1992&lt;&gt;"",RANK(L1992,L$1930:L$2029),"")</f>
        <v/>
      </c>
      <c r="N1992" s="172" t="str">
        <f aca="false">IF(B1992&lt;&gt;"",'Classement Général'!BT73,"")</f>
        <v/>
      </c>
      <c r="O1992" s="172" t="str">
        <f aca="false">IF(B174&lt;&gt;"",'Calculs (M1..M20)'!A76,"")</f>
        <v/>
      </c>
      <c r="U1992" s="0"/>
      <c r="AH1992" s="49" t="n">
        <f aca="false">IF($G1992&lt;&gt;"",AG1992,"")</f>
        <v>0</v>
      </c>
      <c r="AI1992" s="169"/>
      <c r="AJ1992" s="170"/>
    </row>
    <row r="1993" customFormat="false" ht="13" hidden="true" customHeight="false" outlineLevel="0" collapsed="false">
      <c r="A1993" s="0"/>
      <c r="B1993" s="167" t="str">
        <f aca="false">IF(B1892&lt;&gt;"",B1892,"")</f>
        <v/>
      </c>
      <c r="C1993" s="116" t="str">
        <f aca="false">IF(C1892&lt;&gt;"",C1892,"")</f>
        <v/>
      </c>
      <c r="D1993" s="116" t="str">
        <f aca="false">IF(D1892&lt;&gt;"",D1892,"")</f>
        <v/>
      </c>
      <c r="E1993" s="116" t="str">
        <f aca="false">IF(E1892&lt;&gt;"",E1892,"")</f>
        <v/>
      </c>
      <c r="F1993" s="116" t="n">
        <v>20</v>
      </c>
      <c r="G1993" s="168" t="n">
        <f aca="false">G1892</f>
        <v>0</v>
      </c>
      <c r="H1993" s="49" t="n">
        <f aca="false">IF($G1993&lt;&gt;"",G1993,"")</f>
        <v>0</v>
      </c>
      <c r="I1993" s="169"/>
      <c r="J1993" s="170"/>
      <c r="K1993" s="171" t="str">
        <f aca="false">IF($B1993&lt;&gt;"",IF(I1993,(INDEX(P$1930:Q$1933,MATCH(H1993,P$1930:P$1933),2)/I1993)*1000,0),"")</f>
        <v/>
      </c>
      <c r="L1993" s="171" t="str">
        <f aca="false">IF(Q$11&lt;&gt;"",IF($B1993&lt;&gt;"",K1993-J1993,""),"")</f>
        <v/>
      </c>
      <c r="M1993" s="172" t="str">
        <f aca="false">IF(B1993&lt;&gt;"",RANK(L1993,L$1930:L$2029),"")</f>
        <v/>
      </c>
      <c r="N1993" s="172" t="str">
        <f aca="false">IF(B1993&lt;&gt;"",'Classement Général'!BT74,"")</f>
        <v/>
      </c>
      <c r="O1993" s="172" t="str">
        <f aca="false">IF(B175&lt;&gt;"",'Calculs (M1..M20)'!A77,"")</f>
        <v/>
      </c>
      <c r="U1993" s="0"/>
      <c r="AH1993" s="49" t="n">
        <f aca="false">IF($G1993&lt;&gt;"",AG1993,"")</f>
        <v>0</v>
      </c>
      <c r="AI1993" s="169"/>
      <c r="AJ1993" s="170"/>
    </row>
    <row r="1994" customFormat="false" ht="13" hidden="true" customHeight="false" outlineLevel="0" collapsed="false">
      <c r="A1994" s="0"/>
      <c r="B1994" s="167" t="str">
        <f aca="false">IF(B1893&lt;&gt;"",B1893,"")</f>
        <v/>
      </c>
      <c r="C1994" s="116" t="str">
        <f aca="false">IF(C1893&lt;&gt;"",C1893,"")</f>
        <v/>
      </c>
      <c r="D1994" s="116" t="str">
        <f aca="false">IF(D1893&lt;&gt;"",D1893,"")</f>
        <v/>
      </c>
      <c r="E1994" s="116" t="str">
        <f aca="false">IF(E1893&lt;&gt;"",E1893,"")</f>
        <v/>
      </c>
      <c r="F1994" s="116" t="n">
        <v>20</v>
      </c>
      <c r="G1994" s="168" t="n">
        <f aca="false">G1893</f>
        <v>0</v>
      </c>
      <c r="H1994" s="49" t="n">
        <f aca="false">IF($G1994&lt;&gt;"",G1994,"")</f>
        <v>0</v>
      </c>
      <c r="I1994" s="169"/>
      <c r="J1994" s="170"/>
      <c r="K1994" s="171" t="str">
        <f aca="false">IF($B1994&lt;&gt;"",IF(I1994,(INDEX(P$1930:Q$1933,MATCH(H1994,P$1930:P$1933),2)/I1994)*1000,0),"")</f>
        <v/>
      </c>
      <c r="L1994" s="171" t="str">
        <f aca="false">IF(Q$11&lt;&gt;"",IF($B1994&lt;&gt;"",K1994-J1994,""),"")</f>
        <v/>
      </c>
      <c r="M1994" s="172" t="str">
        <f aca="false">IF(B1994&lt;&gt;"",RANK(L1994,L$1930:L$2029),"")</f>
        <v/>
      </c>
      <c r="N1994" s="172" t="str">
        <f aca="false">IF(B1994&lt;&gt;"",'Classement Général'!BT75,"")</f>
        <v/>
      </c>
      <c r="O1994" s="172" t="str">
        <f aca="false">IF(B176&lt;&gt;"",'Calculs (M1..M20)'!A78,"")</f>
        <v/>
      </c>
      <c r="U1994" s="0"/>
      <c r="AH1994" s="49" t="n">
        <f aca="false">IF($G1994&lt;&gt;"",AG1994,"")</f>
        <v>0</v>
      </c>
      <c r="AI1994" s="169"/>
      <c r="AJ1994" s="170"/>
    </row>
    <row r="1995" customFormat="false" ht="13" hidden="true" customHeight="false" outlineLevel="0" collapsed="false">
      <c r="A1995" s="0"/>
      <c r="B1995" s="167" t="str">
        <f aca="false">IF(B1894&lt;&gt;"",B1894,"")</f>
        <v/>
      </c>
      <c r="C1995" s="116" t="str">
        <f aca="false">IF(C1894&lt;&gt;"",C1894,"")</f>
        <v/>
      </c>
      <c r="D1995" s="116" t="str">
        <f aca="false">IF(D1894&lt;&gt;"",D1894,"")</f>
        <v/>
      </c>
      <c r="E1995" s="116" t="str">
        <f aca="false">IF(E1894&lt;&gt;"",E1894,"")</f>
        <v/>
      </c>
      <c r="F1995" s="116" t="n">
        <v>20</v>
      </c>
      <c r="G1995" s="168" t="n">
        <f aca="false">G1894</f>
        <v>0</v>
      </c>
      <c r="H1995" s="49" t="n">
        <f aca="false">IF($G1995&lt;&gt;"",G1995,"")</f>
        <v>0</v>
      </c>
      <c r="I1995" s="169"/>
      <c r="J1995" s="170"/>
      <c r="K1995" s="171" t="str">
        <f aca="false">IF($B1995&lt;&gt;"",IF(I1995,(INDEX(P$1930:Q$1933,MATCH(H1995,P$1930:P$1933),2)/I1995)*1000,0),"")</f>
        <v/>
      </c>
      <c r="L1995" s="171" t="str">
        <f aca="false">IF(Q$11&lt;&gt;"",IF($B1995&lt;&gt;"",K1995-J1995,""),"")</f>
        <v/>
      </c>
      <c r="M1995" s="172" t="str">
        <f aca="false">IF(B1995&lt;&gt;"",RANK(L1995,L$1930:L$2029),"")</f>
        <v/>
      </c>
      <c r="N1995" s="172" t="str">
        <f aca="false">IF(B1995&lt;&gt;"",'Classement Général'!BT76,"")</f>
        <v/>
      </c>
      <c r="O1995" s="172" t="str">
        <f aca="false">IF(B177&lt;&gt;"",'Calculs (M1..M20)'!A79,"")</f>
        <v/>
      </c>
      <c r="U1995" s="0"/>
      <c r="AH1995" s="49" t="n">
        <f aca="false">IF($G1995&lt;&gt;"",AG1995,"")</f>
        <v>0</v>
      </c>
      <c r="AI1995" s="169"/>
      <c r="AJ1995" s="170"/>
    </row>
    <row r="1996" customFormat="false" ht="13" hidden="true" customHeight="false" outlineLevel="0" collapsed="false">
      <c r="A1996" s="0"/>
      <c r="B1996" s="167" t="str">
        <f aca="false">IF(B1895&lt;&gt;"",B1895,"")</f>
        <v/>
      </c>
      <c r="C1996" s="116" t="str">
        <f aca="false">IF(C1895&lt;&gt;"",C1895,"")</f>
        <v/>
      </c>
      <c r="D1996" s="116" t="str">
        <f aca="false">IF(D1895&lt;&gt;"",D1895,"")</f>
        <v/>
      </c>
      <c r="E1996" s="116" t="str">
        <f aca="false">IF(E1895&lt;&gt;"",E1895,"")</f>
        <v/>
      </c>
      <c r="F1996" s="116" t="n">
        <v>20</v>
      </c>
      <c r="G1996" s="168" t="n">
        <f aca="false">G1895</f>
        <v>0</v>
      </c>
      <c r="H1996" s="49" t="n">
        <f aca="false">IF($G1996&lt;&gt;"",G1996,"")</f>
        <v>0</v>
      </c>
      <c r="I1996" s="169"/>
      <c r="J1996" s="170"/>
      <c r="K1996" s="171" t="str">
        <f aca="false">IF($B1996&lt;&gt;"",IF(I1996,(INDEX(P$1930:Q$1933,MATCH(H1996,P$1930:P$1933),2)/I1996)*1000,0),"")</f>
        <v/>
      </c>
      <c r="L1996" s="171" t="str">
        <f aca="false">IF(Q$11&lt;&gt;"",IF($B1996&lt;&gt;"",K1996-J1996,""),"")</f>
        <v/>
      </c>
      <c r="M1996" s="172" t="str">
        <f aca="false">IF(B1996&lt;&gt;"",RANK(L1996,L$1930:L$2029),"")</f>
        <v/>
      </c>
      <c r="N1996" s="172" t="str">
        <f aca="false">IF(B1996&lt;&gt;"",'Classement Général'!BT77,"")</f>
        <v/>
      </c>
      <c r="O1996" s="172" t="str">
        <f aca="false">IF(B178&lt;&gt;"",'Calculs (M1..M20)'!A80,"")</f>
        <v/>
      </c>
      <c r="U1996" s="0"/>
      <c r="AH1996" s="49" t="n">
        <f aca="false">IF($G1996&lt;&gt;"",AG1996,"")</f>
        <v>0</v>
      </c>
      <c r="AI1996" s="169"/>
      <c r="AJ1996" s="170"/>
    </row>
    <row r="1997" customFormat="false" ht="13" hidden="true" customHeight="false" outlineLevel="0" collapsed="false">
      <c r="A1997" s="0"/>
      <c r="B1997" s="167" t="str">
        <f aca="false">IF(B1896&lt;&gt;"",B1896,"")</f>
        <v/>
      </c>
      <c r="C1997" s="116" t="str">
        <f aca="false">IF(C1896&lt;&gt;"",C1896,"")</f>
        <v/>
      </c>
      <c r="D1997" s="116" t="str">
        <f aca="false">IF(D1896&lt;&gt;"",D1896,"")</f>
        <v/>
      </c>
      <c r="E1997" s="116" t="str">
        <f aca="false">IF(E1896&lt;&gt;"",E1896,"")</f>
        <v/>
      </c>
      <c r="F1997" s="116" t="n">
        <v>20</v>
      </c>
      <c r="G1997" s="168" t="n">
        <f aca="false">G1896</f>
        <v>0</v>
      </c>
      <c r="H1997" s="49" t="n">
        <f aca="false">IF($G1997&lt;&gt;"",G1997,"")</f>
        <v>0</v>
      </c>
      <c r="I1997" s="169"/>
      <c r="J1997" s="170"/>
      <c r="K1997" s="171" t="str">
        <f aca="false">IF($B1997&lt;&gt;"",IF(I1997,(INDEX(P$1930:Q$1933,MATCH(H1997,P$1930:P$1933),2)/I1997)*1000,0),"")</f>
        <v/>
      </c>
      <c r="L1997" s="171" t="str">
        <f aca="false">IF(Q$11&lt;&gt;"",IF($B1997&lt;&gt;"",K1997-J1997,""),"")</f>
        <v/>
      </c>
      <c r="M1997" s="172" t="str">
        <f aca="false">IF(B1997&lt;&gt;"",RANK(L1997,L$1930:L$2029),"")</f>
        <v/>
      </c>
      <c r="N1997" s="172" t="str">
        <f aca="false">IF(B1997&lt;&gt;"",'Classement Général'!BT78,"")</f>
        <v/>
      </c>
      <c r="O1997" s="172" t="str">
        <f aca="false">IF(B179&lt;&gt;"",'Calculs (M1..M20)'!A81,"")</f>
        <v/>
      </c>
      <c r="U1997" s="0"/>
      <c r="AH1997" s="49" t="n">
        <f aca="false">IF($G1997&lt;&gt;"",AG1997,"")</f>
        <v>0</v>
      </c>
      <c r="AI1997" s="169"/>
      <c r="AJ1997" s="170"/>
    </row>
    <row r="1998" customFormat="false" ht="13" hidden="true" customHeight="false" outlineLevel="0" collapsed="false">
      <c r="A1998" s="0"/>
      <c r="B1998" s="167" t="str">
        <f aca="false">IF(B1897&lt;&gt;"",B1897,"")</f>
        <v/>
      </c>
      <c r="C1998" s="116" t="str">
        <f aca="false">IF(C1897&lt;&gt;"",C1897,"")</f>
        <v/>
      </c>
      <c r="D1998" s="116" t="str">
        <f aca="false">IF(D1897&lt;&gt;"",D1897,"")</f>
        <v/>
      </c>
      <c r="E1998" s="116" t="str">
        <f aca="false">IF(E1897&lt;&gt;"",E1897,"")</f>
        <v/>
      </c>
      <c r="F1998" s="116" t="n">
        <v>20</v>
      </c>
      <c r="G1998" s="168" t="n">
        <f aca="false">G1897</f>
        <v>0</v>
      </c>
      <c r="H1998" s="49" t="n">
        <f aca="false">IF($G1998&lt;&gt;"",G1998,"")</f>
        <v>0</v>
      </c>
      <c r="I1998" s="169"/>
      <c r="J1998" s="170"/>
      <c r="K1998" s="171" t="str">
        <f aca="false">IF($B1998&lt;&gt;"",IF(I1998,(INDEX(P$1930:Q$1933,MATCH(H1998,P$1930:P$1933),2)/I1998)*1000,0),"")</f>
        <v/>
      </c>
      <c r="L1998" s="171" t="str">
        <f aca="false">IF(Q$11&lt;&gt;"",IF($B1998&lt;&gt;"",K1998-J1998,""),"")</f>
        <v/>
      </c>
      <c r="M1998" s="172" t="str">
        <f aca="false">IF(B1998&lt;&gt;"",RANK(L1998,L$1930:L$2029),"")</f>
        <v/>
      </c>
      <c r="N1998" s="172" t="str">
        <f aca="false">IF(B1998&lt;&gt;"",'Classement Général'!BT79,"")</f>
        <v/>
      </c>
      <c r="O1998" s="172" t="str">
        <f aca="false">IF(B180&lt;&gt;"",'Calculs (M1..M20)'!A82,"")</f>
        <v/>
      </c>
      <c r="U1998" s="0"/>
      <c r="AH1998" s="49" t="n">
        <f aca="false">IF($G1998&lt;&gt;"",AG1998,"")</f>
        <v>0</v>
      </c>
      <c r="AI1998" s="169"/>
      <c r="AJ1998" s="170"/>
    </row>
    <row r="1999" customFormat="false" ht="13" hidden="true" customHeight="false" outlineLevel="0" collapsed="false">
      <c r="A1999" s="0"/>
      <c r="B1999" s="167" t="str">
        <f aca="false">IF(B1898&lt;&gt;"",B1898,"")</f>
        <v/>
      </c>
      <c r="C1999" s="116" t="str">
        <f aca="false">IF(C1898&lt;&gt;"",C1898,"")</f>
        <v/>
      </c>
      <c r="D1999" s="116" t="str">
        <f aca="false">IF(D1898&lt;&gt;"",D1898,"")</f>
        <v/>
      </c>
      <c r="E1999" s="116" t="str">
        <f aca="false">IF(E1898&lt;&gt;"",E1898,"")</f>
        <v/>
      </c>
      <c r="F1999" s="116" t="n">
        <v>20</v>
      </c>
      <c r="G1999" s="168" t="n">
        <f aca="false">G1898</f>
        <v>0</v>
      </c>
      <c r="H1999" s="49" t="n">
        <f aca="false">IF($G1999&lt;&gt;"",G1999,"")</f>
        <v>0</v>
      </c>
      <c r="I1999" s="169"/>
      <c r="J1999" s="170"/>
      <c r="K1999" s="171" t="str">
        <f aca="false">IF($B1999&lt;&gt;"",IF(I1999,(INDEX(P$1930:Q$1933,MATCH(H1999,P$1930:P$1933),2)/I1999)*1000,0),"")</f>
        <v/>
      </c>
      <c r="L1999" s="171" t="str">
        <f aca="false">IF(Q$11&lt;&gt;"",IF($B1999&lt;&gt;"",K1999-J1999,""),"")</f>
        <v/>
      </c>
      <c r="M1999" s="172" t="str">
        <f aca="false">IF(B1999&lt;&gt;"",RANK(L1999,L$1930:L$2029),"")</f>
        <v/>
      </c>
      <c r="N1999" s="172" t="str">
        <f aca="false">IF(B1999&lt;&gt;"",'Classement Général'!BT80,"")</f>
        <v/>
      </c>
      <c r="O1999" s="172" t="str">
        <f aca="false">IF(B181&lt;&gt;"",'Calculs (M1..M20)'!A83,"")</f>
        <v/>
      </c>
      <c r="U1999" s="0"/>
      <c r="AH1999" s="49" t="n">
        <f aca="false">IF($G1999&lt;&gt;"",AG1999,"")</f>
        <v>0</v>
      </c>
      <c r="AI1999" s="169"/>
      <c r="AJ1999" s="170"/>
    </row>
    <row r="2000" customFormat="false" ht="13" hidden="true" customHeight="false" outlineLevel="0" collapsed="false">
      <c r="A2000" s="0"/>
      <c r="B2000" s="167" t="str">
        <f aca="false">IF(B1899&lt;&gt;"",B1899,"")</f>
        <v/>
      </c>
      <c r="C2000" s="116" t="str">
        <f aca="false">IF(C1899&lt;&gt;"",C1899,"")</f>
        <v/>
      </c>
      <c r="D2000" s="116" t="str">
        <f aca="false">IF(D1899&lt;&gt;"",D1899,"")</f>
        <v/>
      </c>
      <c r="E2000" s="116" t="str">
        <f aca="false">IF(E1899&lt;&gt;"",E1899,"")</f>
        <v/>
      </c>
      <c r="F2000" s="116" t="n">
        <v>20</v>
      </c>
      <c r="G2000" s="168" t="n">
        <f aca="false">G1899</f>
        <v>0</v>
      </c>
      <c r="H2000" s="49" t="n">
        <f aca="false">IF($G2000&lt;&gt;"",G2000,"")</f>
        <v>0</v>
      </c>
      <c r="I2000" s="169"/>
      <c r="J2000" s="170"/>
      <c r="K2000" s="171" t="str">
        <f aca="false">IF($B2000&lt;&gt;"",IF(I2000,(INDEX(P$1930:Q$1933,MATCH(H2000,P$1930:P$1933),2)/I2000)*1000,0),"")</f>
        <v/>
      </c>
      <c r="L2000" s="171" t="str">
        <f aca="false">IF(Q$11&lt;&gt;"",IF($B2000&lt;&gt;"",K2000-J2000,""),"")</f>
        <v/>
      </c>
      <c r="M2000" s="172" t="str">
        <f aca="false">IF(B2000&lt;&gt;"",RANK(L2000,L$1930:L$2029),"")</f>
        <v/>
      </c>
      <c r="N2000" s="172" t="str">
        <f aca="false">IF(B2000&lt;&gt;"",'Classement Général'!BT81,"")</f>
        <v/>
      </c>
      <c r="O2000" s="172" t="str">
        <f aca="false">IF(B182&lt;&gt;"",'Calculs (M1..M20)'!A84,"")</f>
        <v/>
      </c>
      <c r="U2000" s="0"/>
      <c r="AH2000" s="49" t="n">
        <f aca="false">IF($G2000&lt;&gt;"",AG2000,"")</f>
        <v>0</v>
      </c>
      <c r="AI2000" s="169"/>
      <c r="AJ2000" s="170"/>
    </row>
    <row r="2001" customFormat="false" ht="13" hidden="true" customHeight="false" outlineLevel="0" collapsed="false">
      <c r="A2001" s="0"/>
      <c r="B2001" s="167" t="str">
        <f aca="false">IF(B1900&lt;&gt;"",B1900,"")</f>
        <v/>
      </c>
      <c r="C2001" s="116" t="str">
        <f aca="false">IF(C1900&lt;&gt;"",C1900,"")</f>
        <v/>
      </c>
      <c r="D2001" s="116" t="str">
        <f aca="false">IF(D1900&lt;&gt;"",D1900,"")</f>
        <v/>
      </c>
      <c r="E2001" s="116" t="str">
        <f aca="false">IF(E1900&lt;&gt;"",E1900,"")</f>
        <v/>
      </c>
      <c r="F2001" s="116" t="n">
        <v>20</v>
      </c>
      <c r="G2001" s="168" t="n">
        <f aca="false">G1900</f>
        <v>0</v>
      </c>
      <c r="H2001" s="49" t="n">
        <f aca="false">IF($G2001&lt;&gt;"",G2001,"")</f>
        <v>0</v>
      </c>
      <c r="I2001" s="169"/>
      <c r="J2001" s="170"/>
      <c r="K2001" s="171" t="str">
        <f aca="false">IF($B2001&lt;&gt;"",IF(I2001,(INDEX(P$1930:Q$1933,MATCH(H2001,P$1930:P$1933),2)/I2001)*1000,0),"")</f>
        <v/>
      </c>
      <c r="L2001" s="171" t="str">
        <f aca="false">IF(Q$11&lt;&gt;"",IF($B2001&lt;&gt;"",K2001-J2001,""),"")</f>
        <v/>
      </c>
      <c r="M2001" s="172" t="str">
        <f aca="false">IF(B2001&lt;&gt;"",RANK(L2001,L$1930:L$2029),"")</f>
        <v/>
      </c>
      <c r="N2001" s="172" t="str">
        <f aca="false">IF(B2001&lt;&gt;"",'Classement Général'!BT82,"")</f>
        <v/>
      </c>
      <c r="O2001" s="172" t="str">
        <f aca="false">IF(B183&lt;&gt;"",'Calculs (M1..M20)'!A85,"")</f>
        <v/>
      </c>
      <c r="U2001" s="0"/>
      <c r="AH2001" s="49" t="n">
        <f aca="false">IF($G2001&lt;&gt;"",AG2001,"")</f>
        <v>0</v>
      </c>
      <c r="AI2001" s="169"/>
      <c r="AJ2001" s="170"/>
    </row>
    <row r="2002" customFormat="false" ht="13" hidden="true" customHeight="false" outlineLevel="0" collapsed="false">
      <c r="A2002" s="0"/>
      <c r="B2002" s="167" t="str">
        <f aca="false">IF(B1901&lt;&gt;"",B1901,"")</f>
        <v/>
      </c>
      <c r="C2002" s="116" t="str">
        <f aca="false">IF(C1901&lt;&gt;"",C1901,"")</f>
        <v/>
      </c>
      <c r="D2002" s="116" t="str">
        <f aca="false">IF(D1901&lt;&gt;"",D1901,"")</f>
        <v/>
      </c>
      <c r="E2002" s="116" t="str">
        <f aca="false">IF(E1901&lt;&gt;"",E1901,"")</f>
        <v/>
      </c>
      <c r="F2002" s="116" t="n">
        <v>20</v>
      </c>
      <c r="G2002" s="168" t="n">
        <f aca="false">G1901</f>
        <v>0</v>
      </c>
      <c r="H2002" s="49" t="n">
        <f aca="false">IF($G2002&lt;&gt;"",G2002,"")</f>
        <v>0</v>
      </c>
      <c r="I2002" s="169"/>
      <c r="J2002" s="170"/>
      <c r="K2002" s="171" t="str">
        <f aca="false">IF($B2002&lt;&gt;"",IF(I2002,(INDEX(P$1930:Q$1933,MATCH(H2002,P$1930:P$1933),2)/I2002)*1000,0),"")</f>
        <v/>
      </c>
      <c r="L2002" s="171" t="str">
        <f aca="false">IF(Q$11&lt;&gt;"",IF($B2002&lt;&gt;"",K2002-J2002,""),"")</f>
        <v/>
      </c>
      <c r="M2002" s="172" t="str">
        <f aca="false">IF(B2002&lt;&gt;"",RANK(L2002,L$1930:L$2029),"")</f>
        <v/>
      </c>
      <c r="N2002" s="172" t="str">
        <f aca="false">IF(B2002&lt;&gt;"",'Classement Général'!BT83,"")</f>
        <v/>
      </c>
      <c r="O2002" s="172" t="str">
        <f aca="false">IF(B184&lt;&gt;"",'Calculs (M1..M20)'!A86,"")</f>
        <v/>
      </c>
      <c r="U2002" s="0"/>
      <c r="AH2002" s="49" t="n">
        <f aca="false">IF($G2002&lt;&gt;"",AG2002,"")</f>
        <v>0</v>
      </c>
      <c r="AI2002" s="169"/>
      <c r="AJ2002" s="170"/>
    </row>
    <row r="2003" customFormat="false" ht="13" hidden="true" customHeight="false" outlineLevel="0" collapsed="false">
      <c r="A2003" s="0"/>
      <c r="B2003" s="167" t="str">
        <f aca="false">IF(B1902&lt;&gt;"",B1902,"")</f>
        <v/>
      </c>
      <c r="C2003" s="116" t="str">
        <f aca="false">IF(C1902&lt;&gt;"",C1902,"")</f>
        <v/>
      </c>
      <c r="D2003" s="116" t="str">
        <f aca="false">IF(D1902&lt;&gt;"",D1902,"")</f>
        <v/>
      </c>
      <c r="E2003" s="116" t="str">
        <f aca="false">IF(E1902&lt;&gt;"",E1902,"")</f>
        <v/>
      </c>
      <c r="F2003" s="116" t="n">
        <v>20</v>
      </c>
      <c r="G2003" s="168" t="n">
        <f aca="false">G1902</f>
        <v>0</v>
      </c>
      <c r="H2003" s="49" t="n">
        <f aca="false">IF($G2003&lt;&gt;"",G2003,"")</f>
        <v>0</v>
      </c>
      <c r="I2003" s="169"/>
      <c r="J2003" s="170"/>
      <c r="K2003" s="171" t="str">
        <f aca="false">IF($B2003&lt;&gt;"",IF(I2003,(INDEX(P$1930:Q$1933,MATCH(H2003,P$1930:P$1933),2)/I2003)*1000,0),"")</f>
        <v/>
      </c>
      <c r="L2003" s="171" t="str">
        <f aca="false">IF(Q$11&lt;&gt;"",IF($B2003&lt;&gt;"",K2003-J2003,""),"")</f>
        <v/>
      </c>
      <c r="M2003" s="172" t="str">
        <f aca="false">IF(B2003&lt;&gt;"",RANK(L2003,L$1930:L$2029),"")</f>
        <v/>
      </c>
      <c r="N2003" s="172" t="str">
        <f aca="false">IF(B2003&lt;&gt;"",'Classement Général'!BT84,"")</f>
        <v/>
      </c>
      <c r="O2003" s="172" t="str">
        <f aca="false">IF(B185&lt;&gt;"",'Calculs (M1..M20)'!A87,"")</f>
        <v/>
      </c>
      <c r="U2003" s="0"/>
      <c r="AH2003" s="49" t="n">
        <f aca="false">IF($G2003&lt;&gt;"",AG2003,"")</f>
        <v>0</v>
      </c>
      <c r="AI2003" s="169"/>
      <c r="AJ2003" s="170"/>
    </row>
    <row r="2004" customFormat="false" ht="13" hidden="true" customHeight="false" outlineLevel="0" collapsed="false">
      <c r="A2004" s="0"/>
      <c r="B2004" s="167" t="str">
        <f aca="false">IF(B1903&lt;&gt;"",B1903,"")</f>
        <v/>
      </c>
      <c r="C2004" s="116" t="str">
        <f aca="false">IF(C1903&lt;&gt;"",C1903,"")</f>
        <v/>
      </c>
      <c r="D2004" s="116" t="str">
        <f aca="false">IF(D1903&lt;&gt;"",D1903,"")</f>
        <v/>
      </c>
      <c r="E2004" s="116" t="str">
        <f aca="false">IF(E1903&lt;&gt;"",E1903,"")</f>
        <v/>
      </c>
      <c r="F2004" s="116" t="n">
        <v>20</v>
      </c>
      <c r="G2004" s="168" t="n">
        <f aca="false">G1903</f>
        <v>0</v>
      </c>
      <c r="H2004" s="49" t="n">
        <f aca="false">IF($G2004&lt;&gt;"",G2004,"")</f>
        <v>0</v>
      </c>
      <c r="I2004" s="169"/>
      <c r="J2004" s="170"/>
      <c r="K2004" s="171" t="str">
        <f aca="false">IF($B2004&lt;&gt;"",IF(I2004,(INDEX(P$1930:Q$1933,MATCH(H2004,P$1930:P$1933),2)/I2004)*1000,0),"")</f>
        <v/>
      </c>
      <c r="L2004" s="171" t="str">
        <f aca="false">IF(Q$11&lt;&gt;"",IF($B2004&lt;&gt;"",K2004-J2004,""),"")</f>
        <v/>
      </c>
      <c r="M2004" s="172" t="str">
        <f aca="false">IF(B2004&lt;&gt;"",RANK(L2004,L$1930:L$2029),"")</f>
        <v/>
      </c>
      <c r="N2004" s="172" t="str">
        <f aca="false">IF(B2004&lt;&gt;"",'Classement Général'!BT85,"")</f>
        <v/>
      </c>
      <c r="O2004" s="172" t="str">
        <f aca="false">IF(B186&lt;&gt;"",'Calculs (M1..M20)'!A88,"")</f>
        <v/>
      </c>
      <c r="U2004" s="0"/>
      <c r="AH2004" s="49" t="n">
        <f aca="false">IF($G2004&lt;&gt;"",AG2004,"")</f>
        <v>0</v>
      </c>
      <c r="AI2004" s="169"/>
      <c r="AJ2004" s="170"/>
    </row>
    <row r="2005" customFormat="false" ht="13" hidden="true" customHeight="false" outlineLevel="0" collapsed="false">
      <c r="A2005" s="0"/>
      <c r="B2005" s="167" t="str">
        <f aca="false">IF(B1904&lt;&gt;"",B1904,"")</f>
        <v/>
      </c>
      <c r="C2005" s="116" t="str">
        <f aca="false">IF(C1904&lt;&gt;"",C1904,"")</f>
        <v/>
      </c>
      <c r="D2005" s="116" t="str">
        <f aca="false">IF(D1904&lt;&gt;"",D1904,"")</f>
        <v/>
      </c>
      <c r="E2005" s="116" t="str">
        <f aca="false">IF(E1904&lt;&gt;"",E1904,"")</f>
        <v/>
      </c>
      <c r="F2005" s="116" t="n">
        <v>20</v>
      </c>
      <c r="G2005" s="168" t="n">
        <f aca="false">G1904</f>
        <v>0</v>
      </c>
      <c r="H2005" s="49" t="n">
        <f aca="false">IF($G2005&lt;&gt;"",G2005,"")</f>
        <v>0</v>
      </c>
      <c r="I2005" s="169"/>
      <c r="J2005" s="170"/>
      <c r="K2005" s="171" t="str">
        <f aca="false">IF($B2005&lt;&gt;"",IF(I2005,(INDEX(P$1930:Q$1933,MATCH(H2005,P$1930:P$1933),2)/I2005)*1000,0),"")</f>
        <v/>
      </c>
      <c r="L2005" s="171" t="str">
        <f aca="false">IF(Q$11&lt;&gt;"",IF($B2005&lt;&gt;"",K2005-J2005,""),"")</f>
        <v/>
      </c>
      <c r="M2005" s="172" t="str">
        <f aca="false">IF(B2005&lt;&gt;"",RANK(L2005,L$1930:L$2029),"")</f>
        <v/>
      </c>
      <c r="N2005" s="172" t="str">
        <f aca="false">IF(B2005&lt;&gt;"",'Classement Général'!BT86,"")</f>
        <v/>
      </c>
      <c r="O2005" s="172" t="str">
        <f aca="false">IF(B187&lt;&gt;"",'Calculs (M1..M20)'!A89,"")</f>
        <v/>
      </c>
      <c r="U2005" s="0"/>
      <c r="AH2005" s="49" t="n">
        <f aca="false">IF($G2005&lt;&gt;"",AG2005,"")</f>
        <v>0</v>
      </c>
      <c r="AI2005" s="169"/>
      <c r="AJ2005" s="170"/>
    </row>
    <row r="2006" customFormat="false" ht="13" hidden="true" customHeight="false" outlineLevel="0" collapsed="false">
      <c r="A2006" s="0"/>
      <c r="B2006" s="167" t="str">
        <f aca="false">IF(B1905&lt;&gt;"",B1905,"")</f>
        <v/>
      </c>
      <c r="C2006" s="116" t="str">
        <f aca="false">IF(C1905&lt;&gt;"",C1905,"")</f>
        <v/>
      </c>
      <c r="D2006" s="116" t="str">
        <f aca="false">IF(D1905&lt;&gt;"",D1905,"")</f>
        <v/>
      </c>
      <c r="E2006" s="116" t="str">
        <f aca="false">IF(E1905&lt;&gt;"",E1905,"")</f>
        <v/>
      </c>
      <c r="F2006" s="116" t="n">
        <v>20</v>
      </c>
      <c r="G2006" s="168" t="n">
        <f aca="false">G1905</f>
        <v>0</v>
      </c>
      <c r="H2006" s="49" t="n">
        <f aca="false">IF($G2006&lt;&gt;"",G2006,"")</f>
        <v>0</v>
      </c>
      <c r="I2006" s="169"/>
      <c r="J2006" s="170"/>
      <c r="K2006" s="171" t="str">
        <f aca="false">IF($B2006&lt;&gt;"",IF(I2006,(INDEX(P$1930:Q$1933,MATCH(H2006,P$1930:P$1933),2)/I2006)*1000,0),"")</f>
        <v/>
      </c>
      <c r="L2006" s="171" t="str">
        <f aca="false">IF(Q$11&lt;&gt;"",IF($B2006&lt;&gt;"",K2006-J2006,""),"")</f>
        <v/>
      </c>
      <c r="M2006" s="172" t="str">
        <f aca="false">IF(B2006&lt;&gt;"",RANK(L2006,L$1930:L$2029),"")</f>
        <v/>
      </c>
      <c r="N2006" s="172" t="str">
        <f aca="false">IF(B2006&lt;&gt;"",'Classement Général'!BT87,"")</f>
        <v/>
      </c>
      <c r="O2006" s="172" t="str">
        <f aca="false">IF(B188&lt;&gt;"",'Calculs (M1..M20)'!A90,"")</f>
        <v/>
      </c>
      <c r="U2006" s="0"/>
      <c r="AH2006" s="49" t="n">
        <f aca="false">IF($G2006&lt;&gt;"",AG2006,"")</f>
        <v>0</v>
      </c>
      <c r="AI2006" s="169"/>
      <c r="AJ2006" s="170"/>
    </row>
    <row r="2007" customFormat="false" ht="13" hidden="true" customHeight="false" outlineLevel="0" collapsed="false">
      <c r="A2007" s="0"/>
      <c r="B2007" s="167" t="str">
        <f aca="false">IF(B1906&lt;&gt;"",B1906,"")</f>
        <v/>
      </c>
      <c r="C2007" s="116" t="str">
        <f aca="false">IF(C1906&lt;&gt;"",C1906,"")</f>
        <v/>
      </c>
      <c r="D2007" s="116" t="str">
        <f aca="false">IF(D1906&lt;&gt;"",D1906,"")</f>
        <v/>
      </c>
      <c r="E2007" s="116" t="str">
        <f aca="false">IF(E1906&lt;&gt;"",E1906,"")</f>
        <v/>
      </c>
      <c r="F2007" s="116" t="n">
        <v>20</v>
      </c>
      <c r="G2007" s="168" t="n">
        <f aca="false">G1906</f>
        <v>0</v>
      </c>
      <c r="H2007" s="49" t="n">
        <f aca="false">IF($G2007&lt;&gt;"",G2007,"")</f>
        <v>0</v>
      </c>
      <c r="I2007" s="169"/>
      <c r="J2007" s="170"/>
      <c r="K2007" s="171" t="str">
        <f aca="false">IF($B2007&lt;&gt;"",IF(I2007,(INDEX(P$1930:Q$1933,MATCH(H2007,P$1930:P$1933),2)/I2007)*1000,0),"")</f>
        <v/>
      </c>
      <c r="L2007" s="171" t="str">
        <f aca="false">IF(Q$11&lt;&gt;"",IF($B2007&lt;&gt;"",K2007-J2007,""),"")</f>
        <v/>
      </c>
      <c r="M2007" s="172" t="str">
        <f aca="false">IF(B2007&lt;&gt;"",RANK(L2007,L$1930:L$2029),"")</f>
        <v/>
      </c>
      <c r="N2007" s="172" t="str">
        <f aca="false">IF(B2007&lt;&gt;"",'Classement Général'!BT88,"")</f>
        <v/>
      </c>
      <c r="O2007" s="172" t="str">
        <f aca="false">IF(B189&lt;&gt;"",'Calculs (M1..M20)'!A91,"")</f>
        <v/>
      </c>
      <c r="U2007" s="0"/>
      <c r="AH2007" s="49" t="n">
        <f aca="false">IF($G2007&lt;&gt;"",AG2007,"")</f>
        <v>0</v>
      </c>
      <c r="AI2007" s="169"/>
      <c r="AJ2007" s="170"/>
    </row>
    <row r="2008" customFormat="false" ht="13" hidden="true" customHeight="false" outlineLevel="0" collapsed="false">
      <c r="A2008" s="0"/>
      <c r="B2008" s="167" t="str">
        <f aca="false">IF(B1907&lt;&gt;"",B1907,"")</f>
        <v/>
      </c>
      <c r="C2008" s="116" t="str">
        <f aca="false">IF(C1907&lt;&gt;"",C1907,"")</f>
        <v/>
      </c>
      <c r="D2008" s="116" t="str">
        <f aca="false">IF(D1907&lt;&gt;"",D1907,"")</f>
        <v/>
      </c>
      <c r="E2008" s="116" t="str">
        <f aca="false">IF(E1907&lt;&gt;"",E1907,"")</f>
        <v/>
      </c>
      <c r="F2008" s="116" t="n">
        <v>20</v>
      </c>
      <c r="G2008" s="168" t="n">
        <f aca="false">G1907</f>
        <v>0</v>
      </c>
      <c r="H2008" s="49" t="n">
        <f aca="false">IF($G2008&lt;&gt;"",G2008,"")</f>
        <v>0</v>
      </c>
      <c r="I2008" s="169"/>
      <c r="J2008" s="170"/>
      <c r="K2008" s="171" t="str">
        <f aca="false">IF($B2008&lt;&gt;"",IF(I2008,(INDEX(P$1930:Q$1933,MATCH(H2008,P$1930:P$1933),2)/I2008)*1000,0),"")</f>
        <v/>
      </c>
      <c r="L2008" s="171" t="str">
        <f aca="false">IF(Q$11&lt;&gt;"",IF($B2008&lt;&gt;"",K2008-J2008,""),"")</f>
        <v/>
      </c>
      <c r="M2008" s="172" t="str">
        <f aca="false">IF(B2008&lt;&gt;"",RANK(L2008,L$1930:L$2029),"")</f>
        <v/>
      </c>
      <c r="N2008" s="172" t="str">
        <f aca="false">IF(B2008&lt;&gt;"",'Classement Général'!BT89,"")</f>
        <v/>
      </c>
      <c r="O2008" s="172" t="str">
        <f aca="false">IF(B190&lt;&gt;"",'Calculs (M1..M20)'!A92,"")</f>
        <v/>
      </c>
      <c r="U2008" s="0"/>
      <c r="AH2008" s="49" t="n">
        <f aca="false">IF($G2008&lt;&gt;"",AG2008,"")</f>
        <v>0</v>
      </c>
      <c r="AI2008" s="169"/>
      <c r="AJ2008" s="170"/>
    </row>
    <row r="2009" customFormat="false" ht="13" hidden="true" customHeight="false" outlineLevel="0" collapsed="false">
      <c r="A2009" s="0"/>
      <c r="B2009" s="167" t="str">
        <f aca="false">IF(B1908&lt;&gt;"",B1908,"")</f>
        <v/>
      </c>
      <c r="C2009" s="116" t="str">
        <f aca="false">IF(C1908&lt;&gt;"",C1908,"")</f>
        <v/>
      </c>
      <c r="D2009" s="116" t="str">
        <f aca="false">IF(D1908&lt;&gt;"",D1908,"")</f>
        <v/>
      </c>
      <c r="E2009" s="116" t="str">
        <f aca="false">IF(E1908&lt;&gt;"",E1908,"")</f>
        <v/>
      </c>
      <c r="F2009" s="116" t="n">
        <v>20</v>
      </c>
      <c r="G2009" s="168" t="n">
        <f aca="false">G1908</f>
        <v>0</v>
      </c>
      <c r="H2009" s="49" t="n">
        <f aca="false">IF($G2009&lt;&gt;"",G2009,"")</f>
        <v>0</v>
      </c>
      <c r="I2009" s="169"/>
      <c r="J2009" s="170"/>
      <c r="K2009" s="171" t="str">
        <f aca="false">IF($B2009&lt;&gt;"",IF(I2009,(INDEX(P$1930:Q$1933,MATCH(H2009,P$1930:P$1933),2)/I2009)*1000,0),"")</f>
        <v/>
      </c>
      <c r="L2009" s="171" t="str">
        <f aca="false">IF(Q$11&lt;&gt;"",IF($B2009&lt;&gt;"",K2009-J2009,""),"")</f>
        <v/>
      </c>
      <c r="M2009" s="172" t="str">
        <f aca="false">IF(B2009&lt;&gt;"",RANK(L2009,L$1930:L$2029),"")</f>
        <v/>
      </c>
      <c r="N2009" s="172" t="str">
        <f aca="false">IF(B2009&lt;&gt;"",'Classement Général'!BT90,"")</f>
        <v/>
      </c>
      <c r="O2009" s="172" t="str">
        <f aca="false">IF(B191&lt;&gt;"",'Calculs (M1..M20)'!A93,"")</f>
        <v/>
      </c>
      <c r="U2009" s="0"/>
      <c r="AH2009" s="49" t="n">
        <f aca="false">IF($G2009&lt;&gt;"",AG2009,"")</f>
        <v>0</v>
      </c>
      <c r="AI2009" s="169"/>
      <c r="AJ2009" s="170"/>
    </row>
    <row r="2010" customFormat="false" ht="13" hidden="true" customHeight="false" outlineLevel="0" collapsed="false">
      <c r="A2010" s="0"/>
      <c r="B2010" s="167" t="str">
        <f aca="false">IF(B1909&lt;&gt;"",B1909,"")</f>
        <v/>
      </c>
      <c r="C2010" s="116" t="str">
        <f aca="false">IF(C1909&lt;&gt;"",C1909,"")</f>
        <v/>
      </c>
      <c r="D2010" s="116" t="str">
        <f aca="false">IF(D1909&lt;&gt;"",D1909,"")</f>
        <v/>
      </c>
      <c r="E2010" s="116" t="str">
        <f aca="false">IF(E1909&lt;&gt;"",E1909,"")</f>
        <v/>
      </c>
      <c r="F2010" s="116" t="n">
        <v>20</v>
      </c>
      <c r="G2010" s="168" t="n">
        <f aca="false">G1909</f>
        <v>0</v>
      </c>
      <c r="H2010" s="49" t="n">
        <f aca="false">IF($G2010&lt;&gt;"",G2010,"")</f>
        <v>0</v>
      </c>
      <c r="I2010" s="169"/>
      <c r="J2010" s="170"/>
      <c r="K2010" s="171" t="str">
        <f aca="false">IF($B2010&lt;&gt;"",IF(I2010,(INDEX(P$1930:Q$1933,MATCH(H2010,P$1930:P$1933),2)/I2010)*1000,0),"")</f>
        <v/>
      </c>
      <c r="L2010" s="171" t="str">
        <f aca="false">IF(Q$11&lt;&gt;"",IF($B2010&lt;&gt;"",K2010-J2010,""),"")</f>
        <v/>
      </c>
      <c r="M2010" s="172" t="str">
        <f aca="false">IF(B2010&lt;&gt;"",RANK(L2010,L$1930:L$2029),"")</f>
        <v/>
      </c>
      <c r="N2010" s="172" t="str">
        <f aca="false">IF(B2010&lt;&gt;"",'Classement Général'!BT91,"")</f>
        <v/>
      </c>
      <c r="O2010" s="172" t="str">
        <f aca="false">IF(B192&lt;&gt;"",'Calculs (M1..M20)'!A94,"")</f>
        <v/>
      </c>
      <c r="U2010" s="0"/>
      <c r="AH2010" s="49" t="n">
        <f aca="false">IF($G2010&lt;&gt;"",AG2010,"")</f>
        <v>0</v>
      </c>
      <c r="AI2010" s="169"/>
      <c r="AJ2010" s="170"/>
    </row>
    <row r="2011" customFormat="false" ht="13" hidden="true" customHeight="false" outlineLevel="0" collapsed="false">
      <c r="A2011" s="0"/>
      <c r="B2011" s="167" t="str">
        <f aca="false">IF(B1910&lt;&gt;"",B1910,"")</f>
        <v/>
      </c>
      <c r="C2011" s="116" t="str">
        <f aca="false">IF(C1910&lt;&gt;"",C1910,"")</f>
        <v/>
      </c>
      <c r="D2011" s="116" t="str">
        <f aca="false">IF(D1910&lt;&gt;"",D1910,"")</f>
        <v/>
      </c>
      <c r="E2011" s="116" t="str">
        <f aca="false">IF(E1910&lt;&gt;"",E1910,"")</f>
        <v/>
      </c>
      <c r="F2011" s="116" t="n">
        <v>20</v>
      </c>
      <c r="G2011" s="168" t="n">
        <f aca="false">G1910</f>
        <v>0</v>
      </c>
      <c r="H2011" s="49" t="n">
        <f aca="false">IF($G2011&lt;&gt;"",G2011,"")</f>
        <v>0</v>
      </c>
      <c r="I2011" s="169"/>
      <c r="J2011" s="170"/>
      <c r="K2011" s="171" t="str">
        <f aca="false">IF($B2011&lt;&gt;"",IF(I2011,(INDEX(P$1930:Q$1933,MATCH(H2011,P$1930:P$1933),2)/I2011)*1000,0),"")</f>
        <v/>
      </c>
      <c r="L2011" s="171" t="str">
        <f aca="false">IF(Q$11&lt;&gt;"",IF($B2011&lt;&gt;"",K2011-J2011,""),"")</f>
        <v/>
      </c>
      <c r="M2011" s="172" t="str">
        <f aca="false">IF(B2011&lt;&gt;"",RANK(L2011,L$1930:L$2029),"")</f>
        <v/>
      </c>
      <c r="N2011" s="172" t="str">
        <f aca="false">IF(B2011&lt;&gt;"",'Classement Général'!BT92,"")</f>
        <v/>
      </c>
      <c r="O2011" s="172" t="str">
        <f aca="false">IF(B193&lt;&gt;"",'Calculs (M1..M20)'!A95,"")</f>
        <v/>
      </c>
      <c r="U2011" s="0"/>
      <c r="AH2011" s="49" t="n">
        <f aca="false">IF($G2011&lt;&gt;"",AG2011,"")</f>
        <v>0</v>
      </c>
      <c r="AI2011" s="169"/>
      <c r="AJ2011" s="170"/>
    </row>
    <row r="2012" customFormat="false" ht="13" hidden="true" customHeight="false" outlineLevel="0" collapsed="false">
      <c r="A2012" s="0"/>
      <c r="B2012" s="167" t="str">
        <f aca="false">IF(B1911&lt;&gt;"",B1911,"")</f>
        <v/>
      </c>
      <c r="C2012" s="116" t="str">
        <f aca="false">IF(C1911&lt;&gt;"",C1911,"")</f>
        <v/>
      </c>
      <c r="D2012" s="116" t="str">
        <f aca="false">IF(D1911&lt;&gt;"",D1911,"")</f>
        <v/>
      </c>
      <c r="E2012" s="116" t="str">
        <f aca="false">IF(E1911&lt;&gt;"",E1911,"")</f>
        <v/>
      </c>
      <c r="F2012" s="116" t="n">
        <v>20</v>
      </c>
      <c r="G2012" s="168" t="n">
        <f aca="false">G1911</f>
        <v>0</v>
      </c>
      <c r="H2012" s="49" t="n">
        <f aca="false">IF($G2012&lt;&gt;"",G2012,"")</f>
        <v>0</v>
      </c>
      <c r="I2012" s="169"/>
      <c r="J2012" s="170"/>
      <c r="K2012" s="171" t="str">
        <f aca="false">IF($B2012&lt;&gt;"",IF(I2012,(INDEX(P$1930:Q$1933,MATCH(H2012,P$1930:P$1933),2)/I2012)*1000,0),"")</f>
        <v/>
      </c>
      <c r="L2012" s="171" t="str">
        <f aca="false">IF(Q$11&lt;&gt;"",IF($B2012&lt;&gt;"",K2012-J2012,""),"")</f>
        <v/>
      </c>
      <c r="M2012" s="172" t="str">
        <f aca="false">IF(B2012&lt;&gt;"",RANK(L2012,L$1930:L$2029),"")</f>
        <v/>
      </c>
      <c r="N2012" s="172" t="str">
        <f aca="false">IF(B2012&lt;&gt;"",'Classement Général'!BT93,"")</f>
        <v/>
      </c>
      <c r="O2012" s="172" t="str">
        <f aca="false">IF(B194&lt;&gt;"",'Calculs (M1..M20)'!A96,"")</f>
        <v/>
      </c>
      <c r="U2012" s="0"/>
      <c r="AH2012" s="49" t="n">
        <f aca="false">IF($G2012&lt;&gt;"",AG2012,"")</f>
        <v>0</v>
      </c>
      <c r="AI2012" s="169"/>
      <c r="AJ2012" s="170"/>
    </row>
    <row r="2013" customFormat="false" ht="13" hidden="true" customHeight="false" outlineLevel="0" collapsed="false">
      <c r="A2013" s="0"/>
      <c r="B2013" s="167" t="str">
        <f aca="false">IF(B1912&lt;&gt;"",B1912,"")</f>
        <v/>
      </c>
      <c r="C2013" s="116" t="str">
        <f aca="false">IF(C1912&lt;&gt;"",C1912,"")</f>
        <v/>
      </c>
      <c r="D2013" s="116" t="str">
        <f aca="false">IF(D1912&lt;&gt;"",D1912,"")</f>
        <v/>
      </c>
      <c r="E2013" s="116" t="str">
        <f aca="false">IF(E1912&lt;&gt;"",E1912,"")</f>
        <v/>
      </c>
      <c r="F2013" s="116" t="n">
        <v>20</v>
      </c>
      <c r="G2013" s="168" t="n">
        <f aca="false">G1912</f>
        <v>0</v>
      </c>
      <c r="H2013" s="49" t="n">
        <f aca="false">IF($G2013&lt;&gt;"",G2013,"")</f>
        <v>0</v>
      </c>
      <c r="I2013" s="169"/>
      <c r="J2013" s="170"/>
      <c r="K2013" s="171" t="str">
        <f aca="false">IF($B2013&lt;&gt;"",IF(I2013,(INDEX(P$1930:Q$1933,MATCH(H2013,P$1930:P$1933),2)/I2013)*1000,0),"")</f>
        <v/>
      </c>
      <c r="L2013" s="171" t="str">
        <f aca="false">IF(Q$11&lt;&gt;"",IF($B2013&lt;&gt;"",K2013-J2013,""),"")</f>
        <v/>
      </c>
      <c r="M2013" s="172" t="str">
        <f aca="false">IF(B2013&lt;&gt;"",RANK(L2013,L$1930:L$2029),"")</f>
        <v/>
      </c>
      <c r="N2013" s="172" t="str">
        <f aca="false">IF(B2013&lt;&gt;"",'Classement Général'!BT94,"")</f>
        <v/>
      </c>
      <c r="O2013" s="172" t="str">
        <f aca="false">IF(B195&lt;&gt;"",'Calculs (M1..M20)'!A97,"")</f>
        <v/>
      </c>
      <c r="U2013" s="0"/>
      <c r="AH2013" s="49" t="n">
        <f aca="false">IF($G2013&lt;&gt;"",AG2013,"")</f>
        <v>0</v>
      </c>
      <c r="AI2013" s="169"/>
      <c r="AJ2013" s="170"/>
    </row>
    <row r="2014" customFormat="false" ht="13" hidden="true" customHeight="false" outlineLevel="0" collapsed="false">
      <c r="A2014" s="0"/>
      <c r="B2014" s="167" t="str">
        <f aca="false">IF(B1913&lt;&gt;"",B1913,"")</f>
        <v/>
      </c>
      <c r="C2014" s="116" t="str">
        <f aca="false">IF(C1913&lt;&gt;"",C1913,"")</f>
        <v/>
      </c>
      <c r="D2014" s="116" t="str">
        <f aca="false">IF(D1913&lt;&gt;"",D1913,"")</f>
        <v/>
      </c>
      <c r="E2014" s="116" t="str">
        <f aca="false">IF(E1913&lt;&gt;"",E1913,"")</f>
        <v/>
      </c>
      <c r="F2014" s="116" t="n">
        <v>20</v>
      </c>
      <c r="G2014" s="168" t="n">
        <f aca="false">G1913</f>
        <v>0</v>
      </c>
      <c r="H2014" s="49" t="n">
        <f aca="false">IF($G2014&lt;&gt;"",G2014,"")</f>
        <v>0</v>
      </c>
      <c r="I2014" s="169"/>
      <c r="J2014" s="170"/>
      <c r="K2014" s="171" t="str">
        <f aca="false">IF($B2014&lt;&gt;"",IF(I2014,(INDEX(P$1930:Q$1933,MATCH(H2014,P$1930:P$1933),2)/I2014)*1000,0),"")</f>
        <v/>
      </c>
      <c r="L2014" s="171" t="str">
        <f aca="false">IF(Q$11&lt;&gt;"",IF($B2014&lt;&gt;"",K2014-J2014,""),"")</f>
        <v/>
      </c>
      <c r="M2014" s="172" t="str">
        <f aca="false">IF(B2014&lt;&gt;"",RANK(L2014,L$1930:L$2029),"")</f>
        <v/>
      </c>
      <c r="N2014" s="172" t="str">
        <f aca="false">IF(B2014&lt;&gt;"",'Classement Général'!BT95,"")</f>
        <v/>
      </c>
      <c r="O2014" s="172" t="str">
        <f aca="false">IF(B196&lt;&gt;"",'Calculs (M1..M20)'!A98,"")</f>
        <v/>
      </c>
      <c r="U2014" s="0"/>
      <c r="AH2014" s="49" t="n">
        <f aca="false">IF($G2014&lt;&gt;"",AG2014,"")</f>
        <v>0</v>
      </c>
      <c r="AI2014" s="169"/>
      <c r="AJ2014" s="170"/>
    </row>
    <row r="2015" customFormat="false" ht="13" hidden="true" customHeight="false" outlineLevel="0" collapsed="false">
      <c r="A2015" s="0"/>
      <c r="B2015" s="167" t="str">
        <f aca="false">IF(B1914&lt;&gt;"",B1914,"")</f>
        <v/>
      </c>
      <c r="C2015" s="116" t="str">
        <f aca="false">IF(C1914&lt;&gt;"",C1914,"")</f>
        <v/>
      </c>
      <c r="D2015" s="116" t="str">
        <f aca="false">IF(D1914&lt;&gt;"",D1914,"")</f>
        <v/>
      </c>
      <c r="E2015" s="116" t="str">
        <f aca="false">IF(E1914&lt;&gt;"",E1914,"")</f>
        <v/>
      </c>
      <c r="F2015" s="116" t="n">
        <v>20</v>
      </c>
      <c r="G2015" s="168" t="n">
        <f aca="false">G1914</f>
        <v>0</v>
      </c>
      <c r="H2015" s="49" t="n">
        <f aca="false">IF($G2015&lt;&gt;"",G2015,"")</f>
        <v>0</v>
      </c>
      <c r="I2015" s="169"/>
      <c r="J2015" s="170"/>
      <c r="K2015" s="171" t="str">
        <f aca="false">IF($B2015&lt;&gt;"",IF(I2015,(INDEX(P$1930:Q$1933,MATCH(H2015,P$1930:P$1933),2)/I2015)*1000,0),"")</f>
        <v/>
      </c>
      <c r="L2015" s="171" t="str">
        <f aca="false">IF(Q$11&lt;&gt;"",IF($B2015&lt;&gt;"",K2015-J2015,""),"")</f>
        <v/>
      </c>
      <c r="M2015" s="172" t="str">
        <f aca="false">IF(B2015&lt;&gt;"",RANK(L2015,L$1930:L$2029),"")</f>
        <v/>
      </c>
      <c r="N2015" s="172" t="str">
        <f aca="false">IF(B2015&lt;&gt;"",'Classement Général'!BT96,"")</f>
        <v/>
      </c>
      <c r="O2015" s="172" t="str">
        <f aca="false">IF(B197&lt;&gt;"",'Calculs (M1..M20)'!A99,"")</f>
        <v/>
      </c>
      <c r="U2015" s="0"/>
      <c r="AH2015" s="49" t="n">
        <f aca="false">IF($G2015&lt;&gt;"",AG2015,"")</f>
        <v>0</v>
      </c>
      <c r="AI2015" s="169"/>
      <c r="AJ2015" s="170"/>
    </row>
    <row r="2016" customFormat="false" ht="13" hidden="true" customHeight="false" outlineLevel="0" collapsed="false">
      <c r="A2016" s="0"/>
      <c r="B2016" s="167" t="str">
        <f aca="false">IF(B1915&lt;&gt;"",B1915,"")</f>
        <v/>
      </c>
      <c r="C2016" s="116" t="str">
        <f aca="false">IF(C1915&lt;&gt;"",C1915,"")</f>
        <v/>
      </c>
      <c r="D2016" s="116" t="str">
        <f aca="false">IF(D1915&lt;&gt;"",D1915,"")</f>
        <v/>
      </c>
      <c r="E2016" s="116" t="str">
        <f aca="false">IF(E1915&lt;&gt;"",E1915,"")</f>
        <v/>
      </c>
      <c r="F2016" s="116" t="n">
        <v>20</v>
      </c>
      <c r="G2016" s="168" t="n">
        <f aca="false">G1915</f>
        <v>0</v>
      </c>
      <c r="H2016" s="49" t="n">
        <f aca="false">IF($G2016&lt;&gt;"",G2016,"")</f>
        <v>0</v>
      </c>
      <c r="I2016" s="169"/>
      <c r="J2016" s="170"/>
      <c r="K2016" s="171" t="str">
        <f aca="false">IF($B2016&lt;&gt;"",IF(I2016,(INDEX(P$1930:Q$1933,MATCH(H2016,P$1930:P$1933),2)/I2016)*1000,0),"")</f>
        <v/>
      </c>
      <c r="L2016" s="171" t="str">
        <f aca="false">IF(Q$11&lt;&gt;"",IF($B2016&lt;&gt;"",K2016-J2016,""),"")</f>
        <v/>
      </c>
      <c r="M2016" s="172" t="str">
        <f aca="false">IF(B2016&lt;&gt;"",RANK(L2016,L$1930:L$2029),"")</f>
        <v/>
      </c>
      <c r="N2016" s="172" t="str">
        <f aca="false">IF(B2016&lt;&gt;"",'Classement Général'!BT97,"")</f>
        <v/>
      </c>
      <c r="O2016" s="172" t="str">
        <f aca="false">IF(B198&lt;&gt;"",'Calculs (M1..M20)'!A100,"")</f>
        <v/>
      </c>
      <c r="U2016" s="0"/>
      <c r="AH2016" s="49" t="n">
        <f aca="false">IF($G2016&lt;&gt;"",AG2016,"")</f>
        <v>0</v>
      </c>
      <c r="AI2016" s="169"/>
      <c r="AJ2016" s="170"/>
    </row>
    <row r="2017" customFormat="false" ht="13" hidden="true" customHeight="false" outlineLevel="0" collapsed="false">
      <c r="A2017" s="0"/>
      <c r="B2017" s="167" t="str">
        <f aca="false">IF(B1916&lt;&gt;"",B1916,"")</f>
        <v/>
      </c>
      <c r="C2017" s="116" t="str">
        <f aca="false">IF(C1916&lt;&gt;"",C1916,"")</f>
        <v/>
      </c>
      <c r="D2017" s="116" t="str">
        <f aca="false">IF(D1916&lt;&gt;"",D1916,"")</f>
        <v/>
      </c>
      <c r="E2017" s="116" t="str">
        <f aca="false">IF(E1916&lt;&gt;"",E1916,"")</f>
        <v/>
      </c>
      <c r="F2017" s="116" t="n">
        <v>20</v>
      </c>
      <c r="G2017" s="168" t="n">
        <f aca="false">G1916</f>
        <v>0</v>
      </c>
      <c r="H2017" s="49" t="n">
        <f aca="false">IF($G2017&lt;&gt;"",G2017,"")</f>
        <v>0</v>
      </c>
      <c r="I2017" s="169"/>
      <c r="J2017" s="170"/>
      <c r="K2017" s="171" t="str">
        <f aca="false">IF($B2017&lt;&gt;"",IF(I2017,(INDEX(P$1930:Q$1933,MATCH(H2017,P$1930:P$1933),2)/I2017)*1000,0),"")</f>
        <v/>
      </c>
      <c r="L2017" s="171" t="str">
        <f aca="false">IF(Q$11&lt;&gt;"",IF($B2017&lt;&gt;"",K2017-J2017,""),"")</f>
        <v/>
      </c>
      <c r="M2017" s="172" t="str">
        <f aca="false">IF(B2017&lt;&gt;"",RANK(L2017,L$1930:L$2029),"")</f>
        <v/>
      </c>
      <c r="N2017" s="172" t="str">
        <f aca="false">IF(B2017&lt;&gt;"",'Classement Général'!BT98,"")</f>
        <v/>
      </c>
      <c r="O2017" s="172" t="str">
        <f aca="false">IF(B199&lt;&gt;"",'Calculs (M1..M20)'!A101,"")</f>
        <v/>
      </c>
      <c r="U2017" s="0"/>
      <c r="AH2017" s="49" t="n">
        <f aca="false">IF($G2017&lt;&gt;"",AG2017,"")</f>
        <v>0</v>
      </c>
      <c r="AI2017" s="169"/>
      <c r="AJ2017" s="170"/>
    </row>
    <row r="2018" customFormat="false" ht="13" hidden="true" customHeight="false" outlineLevel="0" collapsed="false">
      <c r="A2018" s="0"/>
      <c r="B2018" s="167" t="str">
        <f aca="false">IF(B1917&lt;&gt;"",B1917,"")</f>
        <v/>
      </c>
      <c r="C2018" s="116" t="str">
        <f aca="false">IF(C1917&lt;&gt;"",C1917,"")</f>
        <v/>
      </c>
      <c r="D2018" s="116" t="str">
        <f aca="false">IF(D1917&lt;&gt;"",D1917,"")</f>
        <v/>
      </c>
      <c r="E2018" s="116" t="str">
        <f aca="false">IF(E1917&lt;&gt;"",E1917,"")</f>
        <v/>
      </c>
      <c r="F2018" s="116" t="n">
        <v>20</v>
      </c>
      <c r="G2018" s="168" t="n">
        <f aca="false">G1917</f>
        <v>0</v>
      </c>
      <c r="H2018" s="49" t="n">
        <f aca="false">IF($G2018&lt;&gt;"",G2018,"")</f>
        <v>0</v>
      </c>
      <c r="I2018" s="169"/>
      <c r="J2018" s="170"/>
      <c r="K2018" s="171" t="str">
        <f aca="false">IF($B2018&lt;&gt;"",IF(I2018,(INDEX(P$1930:Q$1933,MATCH(H2018,P$1930:P$1933),2)/I2018)*1000,0),"")</f>
        <v/>
      </c>
      <c r="L2018" s="171" t="str">
        <f aca="false">IF(Q$11&lt;&gt;"",IF($B2018&lt;&gt;"",K2018-J2018,""),"")</f>
        <v/>
      </c>
      <c r="M2018" s="172" t="str">
        <f aca="false">IF(B2018&lt;&gt;"",RANK(L2018,L$1930:L$2029),"")</f>
        <v/>
      </c>
      <c r="N2018" s="172" t="str">
        <f aca="false">IF(B2018&lt;&gt;"",'Classement Général'!BT99,"")</f>
        <v/>
      </c>
      <c r="O2018" s="172" t="str">
        <f aca="false">IF(B200&lt;&gt;"",'Calculs (M1..M20)'!A102,"")</f>
        <v/>
      </c>
      <c r="U2018" s="0"/>
      <c r="AH2018" s="49" t="n">
        <f aca="false">IF($G2018&lt;&gt;"",AG2018,"")</f>
        <v>0</v>
      </c>
      <c r="AI2018" s="169"/>
      <c r="AJ2018" s="170"/>
    </row>
    <row r="2019" customFormat="false" ht="13" hidden="true" customHeight="false" outlineLevel="0" collapsed="false">
      <c r="A2019" s="0"/>
      <c r="B2019" s="167" t="str">
        <f aca="false">IF(B1918&lt;&gt;"",B1918,"")</f>
        <v/>
      </c>
      <c r="C2019" s="116" t="str">
        <f aca="false">IF(C1918&lt;&gt;"",C1918,"")</f>
        <v/>
      </c>
      <c r="D2019" s="116" t="str">
        <f aca="false">IF(D1918&lt;&gt;"",D1918,"")</f>
        <v/>
      </c>
      <c r="E2019" s="116" t="str">
        <f aca="false">IF(E1918&lt;&gt;"",E1918,"")</f>
        <v/>
      </c>
      <c r="F2019" s="116" t="n">
        <v>20</v>
      </c>
      <c r="G2019" s="168" t="n">
        <f aca="false">G1918</f>
        <v>0</v>
      </c>
      <c r="H2019" s="49" t="n">
        <f aca="false">IF($G2019&lt;&gt;"",G2019,"")</f>
        <v>0</v>
      </c>
      <c r="I2019" s="169"/>
      <c r="J2019" s="170"/>
      <c r="K2019" s="171" t="str">
        <f aca="false">IF($B2019&lt;&gt;"",IF(I2019,(INDEX(P$1930:Q$1933,MATCH(H2019,P$1930:P$1933),2)/I2019)*1000,0),"")</f>
        <v/>
      </c>
      <c r="L2019" s="171" t="str">
        <f aca="false">IF(Q$11&lt;&gt;"",IF($B2019&lt;&gt;"",K2019-J2019,""),"")</f>
        <v/>
      </c>
      <c r="M2019" s="172" t="str">
        <f aca="false">IF(B2019&lt;&gt;"",RANK(L2019,L$1930:L$2029),"")</f>
        <v/>
      </c>
      <c r="N2019" s="172" t="str">
        <f aca="false">IF(B2019&lt;&gt;"",'Classement Général'!BT100,"")</f>
        <v/>
      </c>
      <c r="O2019" s="172" t="str">
        <f aca="false">IF(B201&lt;&gt;"",'Calculs (M1..M20)'!A103,"")</f>
        <v/>
      </c>
      <c r="U2019" s="0"/>
      <c r="AH2019" s="49" t="n">
        <f aca="false">IF($G2019&lt;&gt;"",AG2019,"")</f>
        <v>0</v>
      </c>
      <c r="AI2019" s="169"/>
      <c r="AJ2019" s="170"/>
    </row>
    <row r="2020" customFormat="false" ht="13" hidden="true" customHeight="false" outlineLevel="0" collapsed="false">
      <c r="A2020" s="0"/>
      <c r="B2020" s="167" t="str">
        <f aca="false">IF(B1919&lt;&gt;"",B1919,"")</f>
        <v/>
      </c>
      <c r="C2020" s="116" t="str">
        <f aca="false">IF(C1919&lt;&gt;"",C1919,"")</f>
        <v/>
      </c>
      <c r="D2020" s="116" t="str">
        <f aca="false">IF(D1919&lt;&gt;"",D1919,"")</f>
        <v/>
      </c>
      <c r="E2020" s="116" t="str">
        <f aca="false">IF(E1919&lt;&gt;"",E1919,"")</f>
        <v/>
      </c>
      <c r="F2020" s="116" t="n">
        <v>20</v>
      </c>
      <c r="G2020" s="168" t="n">
        <f aca="false">G1919</f>
        <v>0</v>
      </c>
      <c r="H2020" s="49" t="n">
        <f aca="false">IF($G2020&lt;&gt;"",G2020,"")</f>
        <v>0</v>
      </c>
      <c r="I2020" s="169"/>
      <c r="J2020" s="170"/>
      <c r="K2020" s="171" t="str">
        <f aca="false">IF($B2020&lt;&gt;"",IF(I2020,(INDEX(P$1930:Q$1933,MATCH(H2020,P$1930:P$1933),2)/I2020)*1000,0),"")</f>
        <v/>
      </c>
      <c r="L2020" s="171" t="str">
        <f aca="false">IF(Q$11&lt;&gt;"",IF($B2020&lt;&gt;"",K2020-J2020,""),"")</f>
        <v/>
      </c>
      <c r="M2020" s="172" t="str">
        <f aca="false">IF(B2020&lt;&gt;"",RANK(L2020,L$1930:L$2029),"")</f>
        <v/>
      </c>
      <c r="N2020" s="172" t="str">
        <f aca="false">IF(B2020&lt;&gt;"",'Classement Général'!BT101,"")</f>
        <v/>
      </c>
      <c r="O2020" s="172" t="str">
        <f aca="false">IF(B202&lt;&gt;"",'Calculs (M1..M20)'!A104,"")</f>
        <v/>
      </c>
      <c r="U2020" s="0"/>
      <c r="AH2020" s="49" t="n">
        <f aca="false">IF($G2020&lt;&gt;"",AG2020,"")</f>
        <v>0</v>
      </c>
      <c r="AI2020" s="169"/>
      <c r="AJ2020" s="170"/>
    </row>
    <row r="2021" customFormat="false" ht="13" hidden="true" customHeight="false" outlineLevel="0" collapsed="false">
      <c r="A2021" s="0"/>
      <c r="B2021" s="167" t="str">
        <f aca="false">IF(B1920&lt;&gt;"",B1920,"")</f>
        <v/>
      </c>
      <c r="C2021" s="116" t="str">
        <f aca="false">IF(C1920&lt;&gt;"",C1920,"")</f>
        <v/>
      </c>
      <c r="D2021" s="116" t="str">
        <f aca="false">IF(D1920&lt;&gt;"",D1920,"")</f>
        <v/>
      </c>
      <c r="E2021" s="116" t="str">
        <f aca="false">IF(E1920&lt;&gt;"",E1920,"")</f>
        <v/>
      </c>
      <c r="F2021" s="116" t="n">
        <v>20</v>
      </c>
      <c r="G2021" s="168" t="n">
        <f aca="false">G1920</f>
        <v>0</v>
      </c>
      <c r="H2021" s="49" t="n">
        <f aca="false">IF($G2021&lt;&gt;"",G2021,"")</f>
        <v>0</v>
      </c>
      <c r="I2021" s="169"/>
      <c r="J2021" s="170"/>
      <c r="K2021" s="171" t="str">
        <f aca="false">IF($B2021&lt;&gt;"",IF(I2021,(INDEX(P$1930:Q$1933,MATCH(H2021,P$1930:P$1933),2)/I2021)*1000,0),"")</f>
        <v/>
      </c>
      <c r="L2021" s="171" t="str">
        <f aca="false">IF(Q$11&lt;&gt;"",IF($B2021&lt;&gt;"",K2021-J2021,""),"")</f>
        <v/>
      </c>
      <c r="M2021" s="172" t="str">
        <f aca="false">IF(B2021&lt;&gt;"",RANK(L2021,L$1930:L$2029),"")</f>
        <v/>
      </c>
      <c r="N2021" s="172" t="str">
        <f aca="false">IF(B2021&lt;&gt;"",'Classement Général'!BT102,"")</f>
        <v/>
      </c>
      <c r="O2021" s="172" t="str">
        <f aca="false">IF(B203&lt;&gt;"",'Calculs (M1..M20)'!A105,"")</f>
        <v/>
      </c>
      <c r="U2021" s="0"/>
      <c r="AH2021" s="49" t="n">
        <f aca="false">IF($G2021&lt;&gt;"",AG2021,"")</f>
        <v>0</v>
      </c>
      <c r="AI2021" s="169"/>
      <c r="AJ2021" s="170"/>
    </row>
    <row r="2022" customFormat="false" ht="13" hidden="true" customHeight="false" outlineLevel="0" collapsed="false">
      <c r="A2022" s="0"/>
      <c r="B2022" s="167" t="str">
        <f aca="false">IF(B1921&lt;&gt;"",B1921,"")</f>
        <v/>
      </c>
      <c r="C2022" s="116" t="str">
        <f aca="false">IF(C1921&lt;&gt;"",C1921,"")</f>
        <v/>
      </c>
      <c r="D2022" s="116" t="str">
        <f aca="false">IF(D1921&lt;&gt;"",D1921,"")</f>
        <v/>
      </c>
      <c r="E2022" s="116" t="str">
        <f aca="false">IF(E1921&lt;&gt;"",E1921,"")</f>
        <v/>
      </c>
      <c r="F2022" s="116" t="n">
        <v>20</v>
      </c>
      <c r="G2022" s="168" t="n">
        <f aca="false">G1921</f>
        <v>0</v>
      </c>
      <c r="H2022" s="49" t="n">
        <f aca="false">IF($G2022&lt;&gt;"",G2022,"")</f>
        <v>0</v>
      </c>
      <c r="I2022" s="169"/>
      <c r="J2022" s="170"/>
      <c r="K2022" s="171" t="str">
        <f aca="false">IF($B2022&lt;&gt;"",IF(I2022,(INDEX(P$1930:Q$1933,MATCH(H2022,P$1930:P$1933),2)/I2022)*1000,0),"")</f>
        <v/>
      </c>
      <c r="L2022" s="171" t="str">
        <f aca="false">IF(Q$11&lt;&gt;"",IF($B2022&lt;&gt;"",K2022-J2022,""),"")</f>
        <v/>
      </c>
      <c r="M2022" s="172" t="str">
        <f aca="false">IF(B2022&lt;&gt;"",RANK(L2022,L$1930:L$2029),"")</f>
        <v/>
      </c>
      <c r="N2022" s="172" t="str">
        <f aca="false">IF(B2022&lt;&gt;"",'Classement Général'!BT103,"")</f>
        <v/>
      </c>
      <c r="O2022" s="172" t="str">
        <f aca="false">IF(B204&lt;&gt;"",'Calculs (M1..M20)'!A106,"")</f>
        <v/>
      </c>
      <c r="U2022" s="0"/>
      <c r="AH2022" s="49" t="n">
        <f aca="false">IF($G2022&lt;&gt;"",AG2022,"")</f>
        <v>0</v>
      </c>
      <c r="AI2022" s="169"/>
      <c r="AJ2022" s="170"/>
    </row>
    <row r="2023" customFormat="false" ht="13" hidden="true" customHeight="false" outlineLevel="0" collapsed="false">
      <c r="A2023" s="0"/>
      <c r="B2023" s="167" t="str">
        <f aca="false">IF(B1922&lt;&gt;"",B1922,"")</f>
        <v/>
      </c>
      <c r="C2023" s="116" t="str">
        <f aca="false">IF(C1922&lt;&gt;"",C1922,"")</f>
        <v/>
      </c>
      <c r="D2023" s="116" t="str">
        <f aca="false">IF(D1922&lt;&gt;"",D1922,"")</f>
        <v/>
      </c>
      <c r="E2023" s="116" t="str">
        <f aca="false">IF(E1922&lt;&gt;"",E1922,"")</f>
        <v/>
      </c>
      <c r="F2023" s="116" t="n">
        <v>20</v>
      </c>
      <c r="G2023" s="168" t="n">
        <f aca="false">G1922</f>
        <v>0</v>
      </c>
      <c r="H2023" s="49" t="n">
        <f aca="false">IF($G2023&lt;&gt;"",G2023,"")</f>
        <v>0</v>
      </c>
      <c r="I2023" s="169"/>
      <c r="J2023" s="170"/>
      <c r="K2023" s="171" t="str">
        <f aca="false">IF($B2023&lt;&gt;"",IF(I2023,(INDEX(P$1930:Q$1933,MATCH(H2023,P$1930:P$1933),2)/I2023)*1000,0),"")</f>
        <v/>
      </c>
      <c r="L2023" s="171" t="str">
        <f aca="false">IF(Q$11&lt;&gt;"",IF($B2023&lt;&gt;"",K2023-J2023,""),"")</f>
        <v/>
      </c>
      <c r="M2023" s="172" t="str">
        <f aca="false">IF(B2023&lt;&gt;"",RANK(L2023,L$1930:L$2029),"")</f>
        <v/>
      </c>
      <c r="N2023" s="172" t="str">
        <f aca="false">IF(B2023&lt;&gt;"",'Classement Général'!BT104,"")</f>
        <v/>
      </c>
      <c r="O2023" s="172" t="str">
        <f aca="false">IF(B205&lt;&gt;"",'Calculs (M1..M20)'!A107,"")</f>
        <v/>
      </c>
      <c r="U2023" s="0"/>
      <c r="AH2023" s="49" t="n">
        <f aca="false">IF($G2023&lt;&gt;"",AG2023,"")</f>
        <v>0</v>
      </c>
      <c r="AI2023" s="169"/>
      <c r="AJ2023" s="170"/>
    </row>
    <row r="2024" customFormat="false" ht="13" hidden="true" customHeight="false" outlineLevel="0" collapsed="false">
      <c r="A2024" s="0"/>
      <c r="B2024" s="167" t="str">
        <f aca="false">IF(B1923&lt;&gt;"",B1923,"")</f>
        <v/>
      </c>
      <c r="C2024" s="116" t="str">
        <f aca="false">IF(C1923&lt;&gt;"",C1923,"")</f>
        <v/>
      </c>
      <c r="D2024" s="116" t="str">
        <f aca="false">IF(D1923&lt;&gt;"",D1923,"")</f>
        <v/>
      </c>
      <c r="E2024" s="116" t="str">
        <f aca="false">IF(E1923&lt;&gt;"",E1923,"")</f>
        <v/>
      </c>
      <c r="F2024" s="116" t="n">
        <v>20</v>
      </c>
      <c r="G2024" s="168" t="n">
        <f aca="false">G1923</f>
        <v>0</v>
      </c>
      <c r="H2024" s="49" t="n">
        <f aca="false">IF($G2024&lt;&gt;"",G2024,"")</f>
        <v>0</v>
      </c>
      <c r="I2024" s="169"/>
      <c r="J2024" s="170"/>
      <c r="K2024" s="171" t="str">
        <f aca="false">IF($B2024&lt;&gt;"",IF(I2024,(INDEX(P$1930:Q$1933,MATCH(H2024,P$1930:P$1933),2)/I2024)*1000,0),"")</f>
        <v/>
      </c>
      <c r="L2024" s="171" t="str">
        <f aca="false">IF(Q$11&lt;&gt;"",IF($B2024&lt;&gt;"",K2024-J2024,""),"")</f>
        <v/>
      </c>
      <c r="M2024" s="172" t="str">
        <f aca="false">IF(B2024&lt;&gt;"",RANK(L2024,L$1930:L$2029),"")</f>
        <v/>
      </c>
      <c r="N2024" s="172" t="str">
        <f aca="false">IF(B2024&lt;&gt;"",'Classement Général'!BT105,"")</f>
        <v/>
      </c>
      <c r="O2024" s="172" t="str">
        <f aca="false">IF(B206&lt;&gt;"",'Calculs (M1..M20)'!A108,"")</f>
        <v/>
      </c>
      <c r="U2024" s="0"/>
      <c r="AH2024" s="49" t="n">
        <f aca="false">IF($G2024&lt;&gt;"",AG2024,"")</f>
        <v>0</v>
      </c>
      <c r="AI2024" s="169"/>
      <c r="AJ2024" s="170"/>
    </row>
    <row r="2025" customFormat="false" ht="13" hidden="true" customHeight="false" outlineLevel="0" collapsed="false">
      <c r="A2025" s="0"/>
      <c r="B2025" s="167" t="str">
        <f aca="false">IF(B1924&lt;&gt;"",B1924,"")</f>
        <v/>
      </c>
      <c r="C2025" s="116" t="str">
        <f aca="false">IF(C1924&lt;&gt;"",C1924,"")</f>
        <v/>
      </c>
      <c r="D2025" s="116" t="str">
        <f aca="false">IF(D1924&lt;&gt;"",D1924,"")</f>
        <v/>
      </c>
      <c r="E2025" s="116" t="str">
        <f aca="false">IF(E1924&lt;&gt;"",E1924,"")</f>
        <v/>
      </c>
      <c r="F2025" s="116" t="n">
        <v>20</v>
      </c>
      <c r="G2025" s="168" t="n">
        <f aca="false">G1924</f>
        <v>0</v>
      </c>
      <c r="H2025" s="49" t="n">
        <f aca="false">IF($G2025&lt;&gt;"",G2025,"")</f>
        <v>0</v>
      </c>
      <c r="I2025" s="169"/>
      <c r="J2025" s="170"/>
      <c r="K2025" s="171" t="str">
        <f aca="false">IF($B2025&lt;&gt;"",IF(I2025,(INDEX(P$1930:Q$1933,MATCH(H2025,P$1930:P$1933),2)/I2025)*1000,0),"")</f>
        <v/>
      </c>
      <c r="L2025" s="171" t="str">
        <f aca="false">IF(Q$11&lt;&gt;"",IF($B2025&lt;&gt;"",K2025-J2025,""),"")</f>
        <v/>
      </c>
      <c r="M2025" s="172" t="str">
        <f aca="false">IF(B2025&lt;&gt;"",RANK(L2025,L$1930:L$2029),"")</f>
        <v/>
      </c>
      <c r="N2025" s="172" t="str">
        <f aca="false">IF(B2025&lt;&gt;"",'Classement Général'!BT106,"")</f>
        <v/>
      </c>
      <c r="O2025" s="172" t="str">
        <f aca="false">IF(B207&lt;&gt;"",'Calculs (M1..M20)'!A109,"")</f>
        <v/>
      </c>
      <c r="U2025" s="0"/>
      <c r="AH2025" s="49" t="n">
        <f aca="false">IF($G2025&lt;&gt;"",AG2025,"")</f>
        <v>0</v>
      </c>
      <c r="AI2025" s="169"/>
      <c r="AJ2025" s="170"/>
    </row>
    <row r="2026" customFormat="false" ht="13" hidden="true" customHeight="false" outlineLevel="0" collapsed="false">
      <c r="A2026" s="0"/>
      <c r="B2026" s="167" t="str">
        <f aca="false">IF(B1925&lt;&gt;"",B1925,"")</f>
        <v/>
      </c>
      <c r="C2026" s="116" t="str">
        <f aca="false">IF(C1925&lt;&gt;"",C1925,"")</f>
        <v/>
      </c>
      <c r="D2026" s="116" t="str">
        <f aca="false">IF(D1925&lt;&gt;"",D1925,"")</f>
        <v/>
      </c>
      <c r="E2026" s="116" t="str">
        <f aca="false">IF(E1925&lt;&gt;"",E1925,"")</f>
        <v/>
      </c>
      <c r="F2026" s="116" t="n">
        <v>20</v>
      </c>
      <c r="G2026" s="168" t="n">
        <f aca="false">G1925</f>
        <v>0</v>
      </c>
      <c r="H2026" s="49" t="n">
        <f aca="false">IF($G2026&lt;&gt;"",G2026,"")</f>
        <v>0</v>
      </c>
      <c r="I2026" s="169"/>
      <c r="J2026" s="170"/>
      <c r="K2026" s="171" t="str">
        <f aca="false">IF($B2026&lt;&gt;"",IF(I2026,(INDEX(P$1930:Q$1933,MATCH(H2026,P$1930:P$1933),2)/I2026)*1000,0),"")</f>
        <v/>
      </c>
      <c r="L2026" s="171" t="str">
        <f aca="false">IF(Q$11&lt;&gt;"",IF($B2026&lt;&gt;"",K2026-J2026,""),"")</f>
        <v/>
      </c>
      <c r="M2026" s="172" t="str">
        <f aca="false">IF(B2026&lt;&gt;"",RANK(L2026,L$1930:L$2029),"")</f>
        <v/>
      </c>
      <c r="N2026" s="172" t="str">
        <f aca="false">IF(B2026&lt;&gt;"",'Classement Général'!BT107,"")</f>
        <v/>
      </c>
      <c r="O2026" s="172" t="str">
        <f aca="false">IF(B208&lt;&gt;"",'Calculs (M1..M20)'!A110,"")</f>
        <v/>
      </c>
      <c r="U2026" s="0"/>
      <c r="AH2026" s="49" t="n">
        <f aca="false">IF($G2026&lt;&gt;"",AG2026,"")</f>
        <v>0</v>
      </c>
      <c r="AI2026" s="169"/>
      <c r="AJ2026" s="170"/>
    </row>
    <row r="2027" customFormat="false" ht="13" hidden="true" customHeight="false" outlineLevel="0" collapsed="false">
      <c r="A2027" s="0"/>
      <c r="B2027" s="167" t="str">
        <f aca="false">IF(B1926&lt;&gt;"",B1926,"")</f>
        <v/>
      </c>
      <c r="C2027" s="116" t="str">
        <f aca="false">IF(C1926&lt;&gt;"",C1926,"")</f>
        <v/>
      </c>
      <c r="D2027" s="116" t="str">
        <f aca="false">IF(D1926&lt;&gt;"",D1926,"")</f>
        <v/>
      </c>
      <c r="E2027" s="116" t="str">
        <f aca="false">IF(E1926&lt;&gt;"",E1926,"")</f>
        <v/>
      </c>
      <c r="F2027" s="116" t="n">
        <v>20</v>
      </c>
      <c r="G2027" s="168" t="n">
        <f aca="false">G1926</f>
        <v>0</v>
      </c>
      <c r="H2027" s="49" t="n">
        <f aca="false">IF($G2027&lt;&gt;"",G2027,"")</f>
        <v>0</v>
      </c>
      <c r="I2027" s="169"/>
      <c r="J2027" s="170"/>
      <c r="K2027" s="171" t="str">
        <f aca="false">IF($B2027&lt;&gt;"",IF(I2027,(INDEX(P$1930:Q$1933,MATCH(H2027,P$1930:P$1933),2)/I2027)*1000,0),"")</f>
        <v/>
      </c>
      <c r="L2027" s="171" t="str">
        <f aca="false">IF(Q$11&lt;&gt;"",IF($B2027&lt;&gt;"",K2027-J2027,""),"")</f>
        <v/>
      </c>
      <c r="M2027" s="172" t="str">
        <f aca="false">IF(B2027&lt;&gt;"",RANK(L2027,L$1930:L$2029),"")</f>
        <v/>
      </c>
      <c r="N2027" s="172" t="str">
        <f aca="false">IF(B2027&lt;&gt;"",'Classement Général'!BT108,"")</f>
        <v/>
      </c>
      <c r="O2027" s="172" t="str">
        <f aca="false">IF(B209&lt;&gt;"",'Calculs (M1..M20)'!A111,"")</f>
        <v/>
      </c>
      <c r="U2027" s="0"/>
      <c r="AH2027" s="49" t="n">
        <f aca="false">IF($G2027&lt;&gt;"",AG2027,"")</f>
        <v>0</v>
      </c>
      <c r="AI2027" s="169"/>
      <c r="AJ2027" s="170"/>
    </row>
    <row r="2028" customFormat="false" ht="13" hidden="true" customHeight="false" outlineLevel="0" collapsed="false">
      <c r="A2028" s="0"/>
      <c r="B2028" s="167" t="str">
        <f aca="false">IF(B1927&lt;&gt;"",B1927,"")</f>
        <v/>
      </c>
      <c r="C2028" s="116" t="str">
        <f aca="false">IF(C1927&lt;&gt;"",C1927,"")</f>
        <v/>
      </c>
      <c r="D2028" s="116" t="str">
        <f aca="false">IF(D1927&lt;&gt;"",D1927,"")</f>
        <v/>
      </c>
      <c r="E2028" s="116" t="str">
        <f aca="false">IF(E1927&lt;&gt;"",E1927,"")</f>
        <v/>
      </c>
      <c r="F2028" s="116" t="n">
        <v>20</v>
      </c>
      <c r="G2028" s="168" t="n">
        <f aca="false">G1927</f>
        <v>0</v>
      </c>
      <c r="H2028" s="49" t="n">
        <f aca="false">IF($G2028&lt;&gt;"",G2028,"")</f>
        <v>0</v>
      </c>
      <c r="I2028" s="169"/>
      <c r="J2028" s="170"/>
      <c r="K2028" s="171" t="str">
        <f aca="false">IF($B2028&lt;&gt;"",IF(I2028,(INDEX(P$1930:Q$1933,MATCH(H2028,P$1930:P$1933),2)/I2028)*1000,0),"")</f>
        <v/>
      </c>
      <c r="L2028" s="171" t="str">
        <f aca="false">IF(Q$11&lt;&gt;"",IF($B2028&lt;&gt;"",K2028-J2028,""),"")</f>
        <v/>
      </c>
      <c r="M2028" s="172" t="str">
        <f aca="false">IF(B2028&lt;&gt;"",RANK(L2028,L$1930:L$2029),"")</f>
        <v/>
      </c>
      <c r="N2028" s="172" t="str">
        <f aca="false">IF(B2028&lt;&gt;"",'Classement Général'!BT109,"")</f>
        <v/>
      </c>
      <c r="O2028" s="172" t="str">
        <f aca="false">IF(B210&lt;&gt;"",'Calculs (M1..M20)'!A112,"")</f>
        <v/>
      </c>
      <c r="U2028" s="0"/>
      <c r="AH2028" s="49" t="n">
        <f aca="false">IF($G2028&lt;&gt;"",AG2028,"")</f>
        <v>0</v>
      </c>
      <c r="AI2028" s="169"/>
      <c r="AJ2028" s="170"/>
    </row>
    <row r="2029" customFormat="false" ht="13" hidden="true" customHeight="false" outlineLevel="0" collapsed="false">
      <c r="A2029" s="0"/>
      <c r="B2029" s="167" t="str">
        <f aca="false">IF(B1928&lt;&gt;"",B1928,"")</f>
        <v/>
      </c>
      <c r="C2029" s="116" t="str">
        <f aca="false">IF(C1928&lt;&gt;"",C1928,"")</f>
        <v/>
      </c>
      <c r="D2029" s="116" t="str">
        <f aca="false">IF(D1928&lt;&gt;"",D1928,"")</f>
        <v/>
      </c>
      <c r="E2029" s="116" t="str">
        <f aca="false">IF(E1928&lt;&gt;"",E1928,"")</f>
        <v/>
      </c>
      <c r="F2029" s="116" t="n">
        <v>20</v>
      </c>
      <c r="G2029" s="168" t="n">
        <f aca="false">G1928</f>
        <v>0</v>
      </c>
      <c r="H2029" s="49" t="n">
        <f aca="false">IF($G2029&lt;&gt;"",G2029,"")</f>
        <v>0</v>
      </c>
      <c r="I2029" s="169"/>
      <c r="J2029" s="170"/>
      <c r="K2029" s="171" t="str">
        <f aca="false">IF($B2029&lt;&gt;"",IF(I2029,(INDEX(P$1930:Q$1933,MATCH(H2029,P$1930:P$1933),2)/I2029)*1000,0),"")</f>
        <v/>
      </c>
      <c r="L2029" s="171" t="str">
        <f aca="false">IF(Q$11&lt;&gt;"",IF($B2029&lt;&gt;"",K2029-J2029,""),"")</f>
        <v/>
      </c>
      <c r="M2029" s="172" t="str">
        <f aca="false">IF(B2029&lt;&gt;"",RANK(L2029,L$1930:L$2029),"")</f>
        <v/>
      </c>
      <c r="N2029" s="172" t="str">
        <f aca="false">IF(B2029&lt;&gt;"",'Classement Général'!BT110,"")</f>
        <v/>
      </c>
      <c r="O2029" s="172" t="str">
        <f aca="false">IF(B211&lt;&gt;"",'Calculs (M1..M20)'!A113,"")</f>
        <v/>
      </c>
      <c r="U2029" s="0"/>
      <c r="AH2029" s="49" t="n">
        <f aca="false">IF($G2029&lt;&gt;"",AG2029,"")</f>
        <v>0</v>
      </c>
      <c r="AI2029" s="169"/>
      <c r="AJ2029" s="170"/>
    </row>
    <row r="2030" customFormat="false" ht="13" hidden="true" customHeight="false" outlineLevel="0" collapsed="false">
      <c r="A2030" s="137"/>
      <c r="B2030" s="175" t="str">
        <f aca="false">IF(B1929&lt;&gt;"",B1929,"")</f>
        <v>Nom</v>
      </c>
      <c r="C2030" s="176" t="str">
        <f aca="false">IF(C1929&lt;&gt;"",C1929,"")</f>
        <v>Dossard</v>
      </c>
      <c r="D2030" s="176" t="str">
        <f aca="false">IF(D1929&lt;&gt;"",D1929,"")</f>
        <v>Freq</v>
      </c>
      <c r="E2030" s="176" t="str">
        <f aca="false">IF(E1929&lt;&gt;"",E1929,"")</f>
        <v>Equipe</v>
      </c>
      <c r="F2030" s="176" t="str">
        <f aca="false">IF(F1929&lt;&gt;"",F1929,"")</f>
        <v>Manche</v>
      </c>
      <c r="G2030" s="176" t="str">
        <f aca="false">IF(G1929&lt;&gt;"",G1929,"")</f>
        <v>Gpe</v>
      </c>
      <c r="H2030" s="177" t="str">
        <f aca="false">IF(H1929&lt;&gt;"",H1929,"")</f>
        <v>GS</v>
      </c>
      <c r="I2030" s="177" t="str">
        <f aca="false">IF(I1929&lt;&gt;"",I1929,"")</f>
        <v>Temps</v>
      </c>
      <c r="J2030" s="177" t="str">
        <f aca="false">IF(J1929&lt;&gt;"",J1929,"")</f>
        <v>Penalité</v>
      </c>
      <c r="K2030" s="176" t="str">
        <f aca="false">IF(K1929&lt;&gt;"",K1929,"")</f>
        <v>FAI Brut</v>
      </c>
      <c r="L2030" s="176" t="str">
        <f aca="false">IF(L1929&lt;&gt;"",L1929,"")</f>
        <v>FAI Net</v>
      </c>
      <c r="M2030" s="176" t="str">
        <f aca="false">IF(M1929&lt;&gt;"",M1929,"")</f>
        <v>ClastM</v>
      </c>
      <c r="N2030" s="176" t="str">
        <f aca="false">IF(N1929&lt;&gt;"",N1929,"")</f>
        <v>ClastE</v>
      </c>
      <c r="O2030" s="176" t="str">
        <f aca="false">IF(O1929&lt;&gt;"",O1929,"")</f>
        <v>ClastG</v>
      </c>
      <c r="U2030" s="5"/>
      <c r="AH2030" s="177" t="str">
        <f aca="false">IF(AH1929&lt;&gt;"",AH1929,"")</f>
        <v>GS</v>
      </c>
      <c r="AI2030" s="177" t="str">
        <f aca="false">IF(AI1929&lt;&gt;"",AI1929,"")</f>
        <v>Temps</v>
      </c>
      <c r="AJ2030" s="177" t="str">
        <f aca="false">IF(AJ1929&lt;&gt;"",AJ1929,"")</f>
        <v>Penalité</v>
      </c>
    </row>
    <row r="2031" customFormat="false" ht="12.5" hidden="false" customHeight="false" outlineLevel="0" collapsed="false"/>
    <row r="2032" customFormat="false" ht="12.5" hidden="false" customHeight="false" outlineLevel="0" collapsed="false"/>
    <row r="2033" customFormat="false" ht="12.5" hidden="false" customHeight="false" outlineLevel="0" collapsed="false"/>
  </sheetData>
  <sheetProtection sheet="true" sort="false" autoFilter="false"/>
  <mergeCells count="10">
    <mergeCell ref="B1:O1"/>
    <mergeCell ref="C2:E2"/>
    <mergeCell ref="C3:E3"/>
    <mergeCell ref="G3:J3"/>
    <mergeCell ref="C4:E4"/>
    <mergeCell ref="C5:E5"/>
    <mergeCell ref="C6:E6"/>
    <mergeCell ref="Q6:V6"/>
    <mergeCell ref="C7:E7"/>
    <mergeCell ref="R8:T8"/>
  </mergeCells>
  <conditionalFormatting sqref="G1930:G2029,G112:G211,G1829:G1928,G415:G514,G516:G615,G617:G716,G718:G817,G819:G918,G920:G1019,G1021:G1120,G1122:G1221,G1223:G1322,G1324:G1423,G1425:G1524,G1526:G1625,G1627:G1726,G1728:G1827,G213:G312,G314:G413">
    <cfRule type="cellIs" priority="2" operator="notEqual" aboveAverage="0" equalAverage="0" bottom="0" percent="0" rank="0" text="" dxfId="0">
      <formula>H112</formula>
    </cfRule>
    <cfRule type="cellIs" priority="3" operator="equal" aboveAverage="0" equalAverage="0" bottom="0" percent="0" rank="0" text="" dxfId="1">
      <formula>1</formula>
    </cfRule>
    <cfRule type="cellIs" priority="4" operator="equal" aboveAverage="0" equalAverage="0" bottom="0" percent="0" rank="0" text="" dxfId="2">
      <formula>2</formula>
    </cfRule>
  </conditionalFormatting>
  <conditionalFormatting sqref="AH10,AH1828,AH111,AH212,AH313,AH414,AH1727,AH515,AH1929,AH616,AH717,AH818,AH919,AH1020,AH1121,AH1222,AH1424,AH1525,AH1626,AH1323">
    <cfRule type="cellIs" priority="5" operator="equal" aboveAverage="0" equalAverage="0" bottom="0" percent="0" rank="0" text="" dxfId="3">
      <formula>2</formula>
    </cfRule>
    <cfRule type="cellIs" priority="6" operator="equal" aboveAverage="0" equalAverage="0" bottom="0" percent="0" rank="0" text="" dxfId="4">
      <formula>1</formula>
    </cfRule>
  </conditionalFormatting>
  <conditionalFormatting sqref="AH314:AH413,AH112:AH211,AH1223:AH1322,AH1829:AH1928,AH819:AH918,AH415:AH514,AH516:AH615,AH617:AH716,AH718:AH817,AH11:AH110,AH920:AH1019,AH1021:AH1120,AH1324:AH1423,AH1425:AH1524,AH1526:AH1625,AH1627:AH1726,AH1728:AH1827,AH1122:AH1221,AH213:AH312,AH1930:AH2029">
    <cfRule type="cellIs" priority="7" operator="equal" aboveAverage="0" equalAverage="0" bottom="0" percent="0" rank="0" text="" dxfId="5">
      <formula>2</formula>
    </cfRule>
    <cfRule type="cellIs" priority="8" operator="equal" aboveAverage="0" equalAverage="0" bottom="0" percent="0" rank="0" text="" dxfId="6">
      <formula>3</formula>
    </cfRule>
    <cfRule type="cellIs" priority="9" operator="equal" aboveAverage="0" equalAverage="0" bottom="0" percent="0" rank="0" text="" dxfId="7">
      <formula>4</formula>
    </cfRule>
  </conditionalFormatting>
  <conditionalFormatting sqref="G11:G110">
    <cfRule type="cellIs" priority="10" operator="equal" aboveAverage="0" equalAverage="0" bottom="0" percent="0" rank="0" text="" dxfId="8">
      <formula>1</formula>
    </cfRule>
    <cfRule type="cellIs" priority="11" operator="equal" aboveAverage="0" equalAverage="0" bottom="0" percent="0" rank="0" text="" dxfId="9">
      <formula>2</formula>
    </cfRule>
  </conditionalFormatting>
  <conditionalFormatting sqref="H10,H1828,H111,H212,H313,H414,H1727,H515,H1929,H616,H717,H818,H919,H1020,H1121,H1222,H1424,H1525,H1626,H1323">
    <cfRule type="cellIs" priority="12" operator="equal" aboveAverage="0" equalAverage="0" bottom="0" percent="0" rank="0" text="" dxfId="10">
      <formula>2</formula>
    </cfRule>
    <cfRule type="cellIs" priority="13" operator="equal" aboveAverage="0" equalAverage="0" bottom="0" percent="0" rank="0" text="" dxfId="11">
      <formula>1</formula>
    </cfRule>
  </conditionalFormatting>
  <conditionalFormatting sqref="H314:H413,H112:H211,H1223:H1322,H1829:H1928,H819:H918,H415:H514,H516:H615,H617:H716,H718:H817,H11:H110,H920:H1019,H1021:H1120,H1324:H1423,H1425:H1524,H1526:H1625,H1627:H1726,H1728:H1827,H1122:H1221,H213:H312,H1930:H2029">
    <cfRule type="cellIs" priority="14" operator="equal" aboveAverage="0" equalAverage="0" bottom="0" percent="0" rank="0" text="" dxfId="12">
      <formula>2</formula>
    </cfRule>
    <cfRule type="cellIs" priority="15" operator="equal" aboveAverage="0" equalAverage="0" bottom="0" percent="0" rank="0" text="" dxfId="13">
      <formula>3</formula>
    </cfRule>
    <cfRule type="cellIs" priority="16" operator="equal" aboveAverage="0" equalAverage="0" bottom="0" percent="0" rank="0" text="" dxfId="14">
      <formula>4</formula>
    </cfRule>
  </conditionalFormatting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  <tableParts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2030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9" topLeftCell="A10" activePane="bottomLeft" state="frozen"/>
      <selection pane="topLeft" activeCell="A1" activeCellId="0" sqref="A1"/>
      <selection pane="bottomLeft" activeCell="H10" activeCellId="0" sqref="H10"/>
    </sheetView>
  </sheetViews>
  <sheetFormatPr defaultRowHeight="13"/>
  <cols>
    <col collapsed="false" hidden="false" max="1" min="1" style="1" width="3.78061224489796"/>
    <col collapsed="false" hidden="false" max="2" min="2" style="5" width="18.2244897959184"/>
    <col collapsed="false" hidden="false" max="3" min="3" style="1" width="12.5561224489796"/>
    <col collapsed="false" hidden="false" max="4" min="4" style="5" width="6.61224489795918"/>
    <col collapsed="false" hidden="false" max="5" min="5" style="5" width="8.63775510204082"/>
    <col collapsed="false" hidden="false" max="6" min="6" style="5" width="12.5561224489796"/>
    <col collapsed="false" hidden="false" max="7" min="7" style="5" width="9.17857142857143"/>
    <col collapsed="false" hidden="false" max="8" min="8" style="1" width="5.80612244897959"/>
    <col collapsed="false" hidden="false" max="9" min="9" style="73" width="8.36734693877551"/>
    <col collapsed="false" hidden="false" max="10" min="10" style="73" width="9.98979591836735"/>
    <col collapsed="false" hidden="false" max="11" min="11" style="1" width="7.69387755102041"/>
    <col collapsed="false" hidden="false" max="12" min="12" style="1" width="9.04591836734694"/>
    <col collapsed="false" hidden="false" max="13" min="13" style="113" width="8.36734693877551"/>
    <col collapsed="false" hidden="false" max="14" min="14" style="113" width="7.96428571428571"/>
    <col collapsed="false" hidden="false" max="15" min="15" style="113" width="8.23469387755102"/>
    <col collapsed="false" hidden="false" max="16" min="16" style="1" width="3.78061224489796"/>
    <col collapsed="false" hidden="false" max="18" min="17" style="1" width="5.39795918367347"/>
    <col collapsed="false" hidden="false" max="19" min="19" style="1" width="7.1530612244898"/>
    <col collapsed="false" hidden="false" max="20" min="20" style="1" width="15.2551020408163"/>
    <col collapsed="false" hidden="false" max="21" min="21" style="1" width="3.64285714285714"/>
    <col collapsed="false" hidden="false" max="33" min="22" style="1" width="11.2040816326531"/>
    <col collapsed="false" hidden="false" max="34" min="34" style="1" width="5.80612244897959"/>
    <col collapsed="false" hidden="false" max="35" min="35" style="73" width="8.36734693877551"/>
    <col collapsed="false" hidden="false" max="36" min="36" style="73" width="9.98979591836735"/>
    <col collapsed="false" hidden="false" max="82" min="37" style="1" width="11.2040816326531"/>
    <col collapsed="false" hidden="false" max="1025" min="83" style="73" width="11.2040816326531"/>
  </cols>
  <sheetData>
    <row r="1" s="114" customFormat="true" ht="18" hidden="false" customHeight="false" outlineLevel="0" collapsed="false">
      <c r="B1" s="115" t="s">
        <v>114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customFormat="false" ht="13" hidden="false" customHeight="false" outlineLevel="0" collapsed="false">
      <c r="A2" s="0"/>
      <c r="B2" s="15" t="s">
        <v>16</v>
      </c>
      <c r="C2" s="56" t="str">
        <f aca="false">Pilotes!C2</f>
        <v>GAP</v>
      </c>
      <c r="D2" s="56"/>
      <c r="E2" s="56"/>
      <c r="F2" s="1"/>
      <c r="G2" s="1"/>
      <c r="I2" s="1"/>
      <c r="J2" s="1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I2" s="1"/>
      <c r="AJ2" s="1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3" hidden="false" customHeight="false" outlineLevel="0" collapsed="false">
      <c r="A3" s="0"/>
      <c r="B3" s="21" t="s">
        <v>21</v>
      </c>
      <c r="C3" s="57" t="str">
        <f aca="false">Pilotes!C3</f>
        <v>Col de la Croix Morand</v>
      </c>
      <c r="D3" s="57"/>
      <c r="E3" s="57"/>
      <c r="F3" s="1"/>
      <c r="G3" s="116"/>
      <c r="H3" s="116"/>
      <c r="I3" s="116"/>
      <c r="J3" s="116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I3" s="1"/>
      <c r="AJ3" s="1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8" hidden="false" customHeight="false" outlineLevel="0" collapsed="false">
      <c r="A4" s="0"/>
      <c r="B4" s="21" t="s">
        <v>24</v>
      </c>
      <c r="C4" s="57" t="str">
        <f aca="false">Pilotes!C4</f>
        <v>6, 7 et 8 mai 2017</v>
      </c>
      <c r="D4" s="57"/>
      <c r="E4" s="57"/>
      <c r="F4" s="1"/>
      <c r="G4" s="1"/>
      <c r="I4" s="1"/>
      <c r="J4" s="1"/>
      <c r="K4" s="0"/>
      <c r="L4" s="0"/>
      <c r="M4" s="0"/>
      <c r="N4" s="0"/>
      <c r="O4" s="0"/>
      <c r="P4" s="0"/>
      <c r="Q4" s="0"/>
      <c r="R4" s="0"/>
      <c r="S4" s="0"/>
      <c r="T4" s="178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I4" s="1"/>
      <c r="AJ4" s="1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3" hidden="false" customHeight="false" outlineLevel="0" collapsed="false">
      <c r="A5" s="0"/>
      <c r="B5" s="21" t="s">
        <v>94</v>
      </c>
      <c r="C5" s="117" t="n">
        <f aca="false">'Chronos (M1..M20)'!C5:E5+COUNTIF(V:V,"&gt;0")</f>
        <v>7</v>
      </c>
      <c r="D5" s="117"/>
      <c r="E5" s="117"/>
      <c r="F5" s="8"/>
      <c r="G5" s="8"/>
      <c r="H5" s="8"/>
      <c r="I5" s="8"/>
      <c r="J5" s="8"/>
      <c r="K5" s="8"/>
      <c r="L5" s="8"/>
      <c r="M5" s="8"/>
      <c r="N5" s="0"/>
      <c r="O5" s="0"/>
      <c r="P5" s="113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8"/>
      <c r="AI5" s="8"/>
      <c r="AJ5" s="8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1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3" hidden="false" customHeight="false" outlineLevel="0" collapsed="false">
      <c r="A6" s="0"/>
      <c r="B6" s="21" t="s">
        <v>95</v>
      </c>
      <c r="C6" s="117" t="n">
        <f aca="false">COUNT(I:I)</f>
        <v>0</v>
      </c>
      <c r="D6" s="117"/>
      <c r="E6" s="117"/>
      <c r="F6" s="8"/>
      <c r="G6" s="8"/>
      <c r="H6" s="8"/>
      <c r="I6" s="118"/>
      <c r="J6" s="8"/>
      <c r="K6" s="8"/>
      <c r="L6" s="8"/>
      <c r="M6" s="0"/>
      <c r="N6" s="0"/>
      <c r="O6" s="0"/>
      <c r="P6" s="113"/>
      <c r="Q6" s="17"/>
      <c r="R6" s="17"/>
      <c r="S6" s="17"/>
      <c r="T6" s="17"/>
      <c r="U6" s="17"/>
      <c r="V6" s="17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8"/>
      <c r="AI6" s="118"/>
      <c r="AJ6" s="8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1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s="1" customFormat="true" ht="13.5" hidden="false" customHeight="false" outlineLevel="0" collapsed="false">
      <c r="B7" s="24" t="s">
        <v>96</v>
      </c>
      <c r="C7" s="119" t="n">
        <f aca="false">MIN(Q:Q)</f>
        <v>0</v>
      </c>
      <c r="D7" s="119"/>
      <c r="E7" s="119"/>
      <c r="F7" s="5"/>
      <c r="G7" s="5"/>
      <c r="H7" s="5"/>
      <c r="N7" s="113"/>
      <c r="O7" s="113"/>
      <c r="P7" s="113"/>
      <c r="AH7" s="5"/>
    </row>
    <row r="8" customFormat="false" ht="13.5" hidden="false" customHeight="false" outlineLevel="0" collapsed="false">
      <c r="B8" s="1"/>
      <c r="C8" s="0"/>
      <c r="H8" s="5"/>
      <c r="I8" s="1"/>
      <c r="J8" s="0"/>
      <c r="K8" s="0"/>
      <c r="L8" s="0"/>
      <c r="M8" s="0"/>
      <c r="P8" s="113"/>
      <c r="Q8" s="0"/>
      <c r="R8" s="121" t="s">
        <v>99</v>
      </c>
      <c r="S8" s="121"/>
      <c r="T8" s="121"/>
      <c r="U8" s="116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5"/>
      <c r="AI8" s="1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122" customFormat="true" ht="13.5" hidden="false" customHeight="false" outlineLevel="0" collapsed="false">
      <c r="B9" s="127" t="s">
        <v>89</v>
      </c>
      <c r="C9" s="125" t="s">
        <v>42</v>
      </c>
      <c r="D9" s="125" t="s">
        <v>102</v>
      </c>
      <c r="E9" s="125" t="s">
        <v>44</v>
      </c>
      <c r="F9" s="125" t="s">
        <v>103</v>
      </c>
      <c r="G9" s="125" t="s">
        <v>88</v>
      </c>
      <c r="H9" s="126" t="s">
        <v>104</v>
      </c>
      <c r="I9" s="127" t="s">
        <v>91</v>
      </c>
      <c r="J9" s="128" t="s">
        <v>105</v>
      </c>
      <c r="K9" s="127" t="s">
        <v>106</v>
      </c>
      <c r="L9" s="127" t="s">
        <v>107</v>
      </c>
      <c r="M9" s="125" t="s">
        <v>97</v>
      </c>
      <c r="N9" s="125" t="s">
        <v>100</v>
      </c>
      <c r="O9" s="125" t="s">
        <v>108</v>
      </c>
      <c r="P9" s="129" t="s">
        <v>104</v>
      </c>
      <c r="Q9" s="130" t="s">
        <v>109</v>
      </c>
      <c r="R9" s="131" t="s">
        <v>110</v>
      </c>
      <c r="S9" s="132" t="s">
        <v>111</v>
      </c>
      <c r="T9" s="133" t="s">
        <v>112</v>
      </c>
      <c r="AH9" s="134" t="s">
        <v>104</v>
      </c>
      <c r="AI9" s="135" t="s">
        <v>91</v>
      </c>
      <c r="AJ9" s="136" t="s">
        <v>105</v>
      </c>
    </row>
    <row r="10" s="1" customFormat="true" ht="12.5" hidden="false" customHeight="false" outlineLevel="0" collapsed="false">
      <c r="A10" s="137"/>
      <c r="B10" s="179" t="s">
        <v>89</v>
      </c>
      <c r="C10" s="139" t="s">
        <v>42</v>
      </c>
      <c r="D10" s="139" t="s">
        <v>102</v>
      </c>
      <c r="E10" s="139" t="s">
        <v>44</v>
      </c>
      <c r="F10" s="139" t="s">
        <v>103</v>
      </c>
      <c r="G10" s="139" t="s">
        <v>88</v>
      </c>
      <c r="H10" s="140" t="s">
        <v>104</v>
      </c>
      <c r="I10" s="141" t="s">
        <v>91</v>
      </c>
      <c r="J10" s="142" t="s">
        <v>105</v>
      </c>
      <c r="K10" s="120" t="s">
        <v>106</v>
      </c>
      <c r="L10" s="120" t="s">
        <v>107</v>
      </c>
      <c r="M10" s="120" t="s">
        <v>97</v>
      </c>
      <c r="N10" s="120" t="s">
        <v>100</v>
      </c>
      <c r="O10" s="120" t="s">
        <v>108</v>
      </c>
      <c r="P10" s="143" t="s">
        <v>104</v>
      </c>
      <c r="Q10" s="144" t="s">
        <v>109</v>
      </c>
      <c r="R10" s="145" t="s">
        <v>110</v>
      </c>
      <c r="S10" s="146" t="s">
        <v>111</v>
      </c>
      <c r="T10" s="147" t="s">
        <v>112</v>
      </c>
      <c r="U10" s="5" t="s">
        <v>104</v>
      </c>
      <c r="AH10" s="140" t="s">
        <v>104</v>
      </c>
      <c r="AI10" s="141" t="s">
        <v>91</v>
      </c>
      <c r="AJ10" s="142" t="s">
        <v>105</v>
      </c>
    </row>
    <row r="11" customFormat="false" ht="13" hidden="false" customHeight="false" outlineLevel="0" collapsed="false">
      <c r="A11" s="0"/>
      <c r="B11" s="180" t="str">
        <f aca="false">IF('Chronos (M1..M20)'!B11&lt;&gt;"",'Chronos (M1..M20)'!B11,"")</f>
        <v>Sébastien CHABAUD</v>
      </c>
      <c r="C11" s="181" t="n">
        <f aca="false">IF('Chronos (M1..M20)'!B11&lt;&gt;"",'Chronos (M1..M20)'!C11,"")</f>
        <v>1</v>
      </c>
      <c r="D11" s="181" t="str">
        <f aca="false">IF('Chronos (M1..M20)'!B11&lt;&gt;"",'Chronos (M1..M20)'!D11,"")</f>
        <v>2.4GHz</v>
      </c>
      <c r="E11" s="182" t="n">
        <f aca="false">IF('Chronos (M1..M20)'!B11&lt;&gt;"",'Chronos (M1..M20)'!E11,"")</f>
        <v>0</v>
      </c>
      <c r="F11" s="116" t="n">
        <v>21</v>
      </c>
      <c r="G11" s="183" t="n">
        <f aca="false">'Chronos (M1..M20)'!G1930</f>
        <v>1</v>
      </c>
      <c r="H11" s="49" t="n">
        <f aca="false">IF($G11&lt;&gt;"",G11,"")</f>
        <v>1</v>
      </c>
      <c r="I11" s="149"/>
      <c r="J11" s="150"/>
      <c r="K11" s="151" t="n">
        <f aca="false">IF($B11&lt;&gt;"",IF(I11,(INDEX(P$11:Q$14,MATCH(H11,P$11:P$14),2)/I11)*1000,0),"")</f>
        <v>0</v>
      </c>
      <c r="L11" s="151" t="str">
        <f aca="false">IF(Q$11&lt;&gt;"",IF($B11&lt;&gt;"",K11-$J11,""),"")</f>
        <v/>
      </c>
      <c r="M11" s="152" t="e">
        <f aca="false">IF(B11&lt;&gt;"",RANK(L11,L$11:L$110),"")</f>
        <v>#VALUE!</v>
      </c>
      <c r="N11" s="152" t="str">
        <f aca="false">IF(B11&lt;&gt;"",'Classement Général'!BU11,"")</f>
        <v/>
      </c>
      <c r="O11" s="153" t="n">
        <f aca="false">IF(B11&lt;&gt;"",'Calculs (M1..M20)'!A14,"")</f>
        <v>22</v>
      </c>
      <c r="P11" s="154" t="n">
        <f aca="false">IF(DMIN($H10:$I111,$P$10,$U$10:$U$11)&lt;&gt;0,1,"")</f>
        <v>1</v>
      </c>
      <c r="Q11" s="155" t="str">
        <f aca="false">IF(DMIN($H10:$I111,$I$10,$U$10:$U$11)&lt;&gt;0,DMIN($H10:$I111,$I$10,$U$10:$U$11),"")</f>
        <v/>
      </c>
      <c r="R11" s="151" t="str">
        <f aca="false">IF(DMAX($H10:$I111,$I$10,$U$10:$U$11)&lt;&gt;0,DMAX($H10:$I111,$I$10,$U$10:$U$11),"")</f>
        <v/>
      </c>
      <c r="S11" s="156" t="e">
        <f aca="false">IF($P11&lt;&gt;"",IF(DAVERAGE($H10:$I111,$I$10,$U$10:$U$11)&lt;&gt;0,DAVERAGE($H10:$I111,$I$10,$U$10:$U$11),""),"")</f>
        <v>#DIV/0!</v>
      </c>
      <c r="T11" s="157" t="str">
        <f aca="false">IF($P11&lt;&gt;"",IF(DCOUNTA($H10:$I111,$I$10,$U$10:$U$11)&lt;&gt;0,DCOUNTA($H10:$I111,$I$10,$U$10:$U$11),""),"")</f>
        <v/>
      </c>
      <c r="U11" s="5" t="n">
        <v>1</v>
      </c>
      <c r="V11" s="0"/>
      <c r="AH11" s="49" t="n">
        <f aca="false">IF($G11&lt;&gt;"",AG11,"")</f>
        <v>0</v>
      </c>
      <c r="AI11" s="149"/>
      <c r="AJ11" s="150"/>
    </row>
    <row r="12" customFormat="false" ht="13" hidden="false" customHeight="false" outlineLevel="0" collapsed="false">
      <c r="A12" s="0"/>
      <c r="B12" s="180" t="str">
        <f aca="false">IF('Chronos (M1..M20)'!B12&lt;&gt;"",'Chronos (M1..M20)'!B12,"")</f>
        <v>Herve DALL AVA</v>
      </c>
      <c r="C12" s="181" t="n">
        <f aca="false">IF('Chronos (M1..M20)'!B12&lt;&gt;"",'Chronos (M1..M20)'!C12,"")</f>
        <v>2</v>
      </c>
      <c r="D12" s="181" t="str">
        <f aca="false">IF('Chronos (M1..M20)'!B12&lt;&gt;"",'Chronos (M1..M20)'!D12,"")</f>
        <v>2.4GHz</v>
      </c>
      <c r="E12" s="182" t="n">
        <f aca="false">IF('Chronos (M1..M20)'!B12&lt;&gt;"",'Chronos (M1..M20)'!E12,"")</f>
        <v>0</v>
      </c>
      <c r="F12" s="116" t="n">
        <v>21</v>
      </c>
      <c r="G12" s="183" t="n">
        <f aca="false">'Chronos (M1..M20)'!G1931</f>
        <v>1</v>
      </c>
      <c r="H12" s="49" t="n">
        <f aca="false">IF($G12&lt;&gt;"",G12,"")</f>
        <v>1</v>
      </c>
      <c r="I12" s="149"/>
      <c r="J12" s="150"/>
      <c r="K12" s="151" t="n">
        <f aca="false">IF($B12&lt;&gt;"",IF(I12,(INDEX(P$11:Q$14,MATCH(H12,P$11:P$14),2)/I12)*1000,0),"")</f>
        <v>0</v>
      </c>
      <c r="L12" s="151" t="str">
        <f aca="false">IF(Q$11&lt;&gt;"",IF($B12&lt;&gt;"",K12-J12,""),"")</f>
        <v/>
      </c>
      <c r="M12" s="152" t="e">
        <f aca="false">IF(B12&lt;&gt;"",RANK(L12,L$11:L$110),"")</f>
        <v>#VALUE!</v>
      </c>
      <c r="N12" s="152" t="str">
        <f aca="false">IF(B12&lt;&gt;"",'Classement Général'!BU12,"")</f>
        <v/>
      </c>
      <c r="O12" s="153" t="n">
        <f aca="false">IF(B12&lt;&gt;"",'Calculs (M1..M20)'!A15,"")</f>
        <v>8</v>
      </c>
      <c r="P12" s="154" t="str">
        <f aca="false">IF(DMIN($H10:$I111,$P$10,$U$12:$U$13)&lt;&gt;0,2,"")</f>
        <v/>
      </c>
      <c r="Q12" s="155" t="str">
        <f aca="false">IF(DMIN($H10:$I111,$I$10,$U$12:$U$13)&lt;&gt;0,DMIN($H10:$I111,$I$10,$U$12:$U$13),"")</f>
        <v/>
      </c>
      <c r="R12" s="151" t="str">
        <f aca="false">IF(DMAX($H10:$I111,$I$10,$U$12:$U$13)&lt;&gt;0,DMAX($H10:$I111,$I$10,$U$12:$U$13),"")</f>
        <v/>
      </c>
      <c r="S12" s="156" t="str">
        <f aca="false">IF($P12&lt;&gt;"",IF(DAVERAGE($H10:$I111,$I$10,$U$12:$U$13)&lt;&gt;0,DAVERAGE($H10:$I111,$I$10,$U$12:$U$13),""),"")</f>
        <v/>
      </c>
      <c r="T12" s="157" t="str">
        <f aca="false">IF($P11&lt;&gt;"",IF(DCOUNTA($H10:$I111,$I$10,$U$12:$U$13)&lt;&gt;0,DCOUNTA($H10:$I111,$I$10,$U$12:$U$13),""),"")</f>
        <v/>
      </c>
      <c r="U12" s="5" t="s">
        <v>104</v>
      </c>
      <c r="V12" s="0"/>
      <c r="AH12" s="49" t="n">
        <f aca="false">IF($G12&lt;&gt;"",AG12,"")</f>
        <v>0</v>
      </c>
      <c r="AI12" s="149"/>
      <c r="AJ12" s="150"/>
    </row>
    <row r="13" customFormat="false" ht="13" hidden="false" customHeight="false" outlineLevel="0" collapsed="false">
      <c r="A13" s="0"/>
      <c r="B13" s="180" t="str">
        <f aca="false">IF('Chronos (M1..M20)'!B13&lt;&gt;"",'Chronos (M1..M20)'!B13,"")</f>
        <v>Jean Luc FOUCHER</v>
      </c>
      <c r="C13" s="181" t="n">
        <f aca="false">IF('Chronos (M1..M20)'!B13&lt;&gt;"",'Chronos (M1..M20)'!C13,"")</f>
        <v>3</v>
      </c>
      <c r="D13" s="181" t="str">
        <f aca="false">IF('Chronos (M1..M20)'!B13&lt;&gt;"",'Chronos (M1..M20)'!D13,"")</f>
        <v>2.4GHz</v>
      </c>
      <c r="E13" s="182" t="n">
        <f aca="false">IF('Chronos (M1..M20)'!B13&lt;&gt;"",'Chronos (M1..M20)'!E13,"")</f>
        <v>0</v>
      </c>
      <c r="F13" s="116" t="n">
        <v>21</v>
      </c>
      <c r="G13" s="183" t="n">
        <f aca="false">'Chronos (M1..M20)'!G1932</f>
        <v>1</v>
      </c>
      <c r="H13" s="49" t="n">
        <f aca="false">IF($G13&lt;&gt;"",G13,"")</f>
        <v>1</v>
      </c>
      <c r="I13" s="149"/>
      <c r="J13" s="150"/>
      <c r="K13" s="151" t="n">
        <f aca="false">IF($B13&lt;&gt;"",IF(I13,(INDEX(P$11:Q$14,MATCH(H13,P$11:P$14),2)/I13)*1000,0),"")</f>
        <v>0</v>
      </c>
      <c r="L13" s="151" t="str">
        <f aca="false">IF(Q$11&lt;&gt;"",IF($B13&lt;&gt;"",K13-J13,""),"")</f>
        <v/>
      </c>
      <c r="M13" s="152" t="e">
        <f aca="false">IF(B13&lt;&gt;"",RANK(L13,L$11:L$110),"")</f>
        <v>#VALUE!</v>
      </c>
      <c r="N13" s="152" t="str">
        <f aca="false">IF(B13&lt;&gt;"",'Classement Général'!BU13,"")</f>
        <v/>
      </c>
      <c r="O13" s="153" t="n">
        <f aca="false">IF(B13&lt;&gt;"",'Calculs (M1..M20)'!A16,"")</f>
        <v>15</v>
      </c>
      <c r="P13" s="154" t="str">
        <f aca="false">IF(DMIN($H10:$I111,$P$10,$U$14:$U$15)&lt;&gt;0,3,"")</f>
        <v/>
      </c>
      <c r="Q13" s="155" t="str">
        <f aca="false">IF(DMIN($H10:$I111,$I$10,$U$14:$U$15)&lt;&gt;0,DMIN($H10:$I111,$I$10,$U$14:$U$15),"")</f>
        <v/>
      </c>
      <c r="R13" s="151" t="str">
        <f aca="false">IF(DMAX($H10:$I111,$I$10,$U$14:$U$15)&lt;&gt;0,DMAX($H10:$I111,$I$10,$U$14:$U$15),"")</f>
        <v/>
      </c>
      <c r="S13" s="156" t="str">
        <f aca="false">IF($P13&lt;&gt;"",IF(DAVERAGE($H10:$I111,$I$10,$U$14:$U$15)&lt;&gt;0,DAVERAGE($H10:$I111,$I$10,$U$14:$U$15),""),"")</f>
        <v/>
      </c>
      <c r="T13" s="157" t="str">
        <f aca="false">IF($P13&lt;&gt;"",IF(DCOUNTA($H10:$I111,$I$10,$U$14:$U$15)&lt;&gt;0,DCOUNTA($H10:$I111,$I$10,$U$14:$U$15),""),"")</f>
        <v/>
      </c>
      <c r="U13" s="5" t="n">
        <v>2</v>
      </c>
      <c r="V13" s="0"/>
      <c r="AH13" s="49" t="n">
        <f aca="false">IF($G13&lt;&gt;"",AG13,"")</f>
        <v>0</v>
      </c>
      <c r="AI13" s="149"/>
      <c r="AJ13" s="150"/>
    </row>
    <row r="14" customFormat="false" ht="13.5" hidden="false" customHeight="false" outlineLevel="0" collapsed="false">
      <c r="A14" s="0"/>
      <c r="B14" s="180" t="str">
        <f aca="false">IF('Chronos (M1..M20)'!B14&lt;&gt;"",'Chronos (M1..M20)'!B14,"")</f>
        <v>Thomas DELARBRE</v>
      </c>
      <c r="C14" s="181" t="n">
        <f aca="false">IF('Chronos (M1..M20)'!B14&lt;&gt;"",'Chronos (M1..M20)'!C14,"")</f>
        <v>4</v>
      </c>
      <c r="D14" s="181" t="str">
        <f aca="false">IF('Chronos (M1..M20)'!B14&lt;&gt;"",'Chronos (M1..M20)'!D14,"")</f>
        <v>2.4GHz</v>
      </c>
      <c r="E14" s="182" t="n">
        <f aca="false">IF('Chronos (M1..M20)'!B14&lt;&gt;"",'Chronos (M1..M20)'!E14,"")</f>
        <v>0</v>
      </c>
      <c r="F14" s="116" t="n">
        <v>21</v>
      </c>
      <c r="G14" s="183" t="n">
        <f aca="false">'Chronos (M1..M20)'!G1933</f>
        <v>1</v>
      </c>
      <c r="H14" s="49" t="n">
        <f aca="false">IF($G14&lt;&gt;"",G14,"")</f>
        <v>1</v>
      </c>
      <c r="I14" s="149"/>
      <c r="J14" s="150"/>
      <c r="K14" s="151" t="n">
        <f aca="false">IF($B14&lt;&gt;"",IF(I14,(INDEX(P$11:Q$14,MATCH(H14,P$11:P$14),2)/I14)*1000,0),"")</f>
        <v>0</v>
      </c>
      <c r="L14" s="151" t="str">
        <f aca="false">IF(Q$11&lt;&gt;"",IF($B14&lt;&gt;"",K14-J14,""),"")</f>
        <v/>
      </c>
      <c r="M14" s="152" t="e">
        <f aca="false">IF(B14&lt;&gt;"",RANK(L14,L$11:L$110),"")</f>
        <v>#VALUE!</v>
      </c>
      <c r="N14" s="152" t="str">
        <f aca="false">IF(B14&lt;&gt;"",'Classement Général'!BU14,"")</f>
        <v/>
      </c>
      <c r="O14" s="153" t="n">
        <f aca="false">IF(B14&lt;&gt;"",'Calculs (M1..M20)'!A17,"")</f>
        <v>10</v>
      </c>
      <c r="P14" s="158" t="str">
        <f aca="false">IF(DMIN($H10:$I111,$P$10,$U$16:$U$17)&lt;&gt;0,4,"")</f>
        <v/>
      </c>
      <c r="Q14" s="159" t="str">
        <f aca="false">IF(DMIN($H10:$I111,$I$10,$U$16:$U$17)&lt;&gt;0,DMIN($H10:$I111,$I$10,$U$16:$U$17),"")</f>
        <v/>
      </c>
      <c r="R14" s="160" t="str">
        <f aca="false">IF(DMAX($H10:$I111,$I$10,$U$16:$U$17)&lt;&gt;0,DMAX($H10:$I111,$I$10,$U$16:$U$17),"")</f>
        <v/>
      </c>
      <c r="S14" s="161" t="str">
        <f aca="false">IF($P14&lt;&gt;"",IF(DAVERAGE($H10:$I111,$I$10,$U$16:$U$17)&lt;&gt;0,DAVERAGE($H10:$I111,$I$10,$U$16:$U$17),""),"")</f>
        <v/>
      </c>
      <c r="T14" s="162" t="str">
        <f aca="false">IF($P13&lt;&gt;"",IF(DCOUNTA($H10:$I111,$I$10,$U$16:$U$17)&lt;&gt;0,DCOUNTA($H10:$I111,$I$10,$U$16:$U$17),""),"")</f>
        <v/>
      </c>
      <c r="U14" s="5" t="s">
        <v>104</v>
      </c>
      <c r="V14" s="0"/>
      <c r="AH14" s="49" t="n">
        <f aca="false">IF($G14&lt;&gt;"",AG14,"")</f>
        <v>0</v>
      </c>
      <c r="AI14" s="149"/>
      <c r="AJ14" s="150"/>
    </row>
    <row r="15" customFormat="false" ht="13.5" hidden="false" customHeight="false" outlineLevel="0" collapsed="false">
      <c r="A15" s="0"/>
      <c r="B15" s="180" t="str">
        <f aca="false">IF('Chronos (M1..M20)'!B15&lt;&gt;"",'Chronos (M1..M20)'!B15,"")</f>
        <v>Pierre DIATTA</v>
      </c>
      <c r="C15" s="181" t="n">
        <f aca="false">IF('Chronos (M1..M20)'!B15&lt;&gt;"",'Chronos (M1..M20)'!C15,"")</f>
        <v>5</v>
      </c>
      <c r="D15" s="181" t="str">
        <f aca="false">IF('Chronos (M1..M20)'!B15&lt;&gt;"",'Chronos (M1..M20)'!D15,"")</f>
        <v>2.4GHz</v>
      </c>
      <c r="E15" s="182" t="n">
        <f aca="false">IF('Chronos (M1..M20)'!B15&lt;&gt;"",'Chronos (M1..M20)'!E15,"")</f>
        <v>0</v>
      </c>
      <c r="F15" s="116" t="n">
        <v>21</v>
      </c>
      <c r="G15" s="183" t="n">
        <f aca="false">'Chronos (M1..M20)'!G1934</f>
        <v>1</v>
      </c>
      <c r="H15" s="49" t="n">
        <f aca="false">IF($G15&lt;&gt;"",G15,"")</f>
        <v>1</v>
      </c>
      <c r="I15" s="149"/>
      <c r="J15" s="150"/>
      <c r="K15" s="151" t="n">
        <f aca="false">IF($B15&lt;&gt;"",IF(I15,(INDEX(P$11:Q$14,MATCH(H15,P$11:P$14),2)/I15)*1000,0),"")</f>
        <v>0</v>
      </c>
      <c r="L15" s="151" t="str">
        <f aca="false">IF(Q$11&lt;&gt;"",IF($B15&lt;&gt;"",K15-J15,""),"")</f>
        <v/>
      </c>
      <c r="M15" s="152" t="e">
        <f aca="false">IF(B15&lt;&gt;"",RANK(L15,L$11:L$110),"")</f>
        <v>#VALUE!</v>
      </c>
      <c r="N15" s="152" t="str">
        <f aca="false">IF(B15&lt;&gt;"",'Classement Général'!BU15,"")</f>
        <v/>
      </c>
      <c r="O15" s="153" t="n">
        <f aca="false">IF(B15&lt;&gt;"",'Calculs (M1..M20)'!A18,"")</f>
        <v>20</v>
      </c>
      <c r="P15" s="5"/>
      <c r="Q15" s="5"/>
      <c r="R15" s="0"/>
      <c r="S15" s="0"/>
      <c r="T15" s="163" t="n">
        <f aca="false">SUM(T11:T14)</f>
        <v>0</v>
      </c>
      <c r="U15" s="5" t="n">
        <v>3</v>
      </c>
      <c r="V15" s="184" t="n">
        <f aca="false">T15</f>
        <v>0</v>
      </c>
      <c r="AH15" s="49" t="n">
        <f aca="false">IF($G15&lt;&gt;"",AG15,"")</f>
        <v>0</v>
      </c>
      <c r="AI15" s="149"/>
      <c r="AJ15" s="150"/>
    </row>
    <row r="16" customFormat="false" ht="13" hidden="false" customHeight="false" outlineLevel="0" collapsed="false">
      <c r="A16" s="0"/>
      <c r="B16" s="180" t="str">
        <f aca="false">IF('Chronos (M1..M20)'!B16&lt;&gt;"",'Chronos (M1..M20)'!B16,"")</f>
        <v>Olivier MONET</v>
      </c>
      <c r="C16" s="181" t="n">
        <f aca="false">IF('Chronos (M1..M20)'!B16&lt;&gt;"",'Chronos (M1..M20)'!C16,"")</f>
        <v>6</v>
      </c>
      <c r="D16" s="181" t="str">
        <f aca="false">IF('Chronos (M1..M20)'!B16&lt;&gt;"",'Chronos (M1..M20)'!D16,"")</f>
        <v>41.110MHz</v>
      </c>
      <c r="E16" s="182" t="n">
        <f aca="false">IF('Chronos (M1..M20)'!B16&lt;&gt;"",'Chronos (M1..M20)'!E16,"")</f>
        <v>0</v>
      </c>
      <c r="F16" s="116" t="n">
        <v>21</v>
      </c>
      <c r="G16" s="183" t="n">
        <f aca="false">'Chronos (M1..M20)'!G1935</f>
        <v>1</v>
      </c>
      <c r="H16" s="49" t="n">
        <f aca="false">IF($G16&lt;&gt;"",G16,"")</f>
        <v>1</v>
      </c>
      <c r="I16" s="149"/>
      <c r="J16" s="150"/>
      <c r="K16" s="151" t="n">
        <f aca="false">IF($B16&lt;&gt;"",IF(I16,(INDEX(P$11:Q$14,MATCH(H16,P$11:P$14),2)/I16)*1000,0),"")</f>
        <v>0</v>
      </c>
      <c r="L16" s="151" t="str">
        <f aca="false">IF(Q$11&lt;&gt;"",IF($B16&lt;&gt;"",K16-J16,""),"")</f>
        <v/>
      </c>
      <c r="M16" s="152" t="e">
        <f aca="false">IF(B16&lt;&gt;"",RANK(L16,L$11:L$110),"")</f>
        <v>#VALUE!</v>
      </c>
      <c r="N16" s="152" t="str">
        <f aca="false">IF(B16&lt;&gt;"",'Classement Général'!BU16,"")</f>
        <v/>
      </c>
      <c r="O16" s="153" t="n">
        <f aca="false">IF(B16&lt;&gt;"",'Calculs (M1..M20)'!A19,"")</f>
        <v>6</v>
      </c>
      <c r="P16" s="5"/>
      <c r="Q16" s="5"/>
      <c r="R16" s="0"/>
      <c r="S16" s="0"/>
      <c r="T16" s="0"/>
      <c r="U16" s="5" t="s">
        <v>104</v>
      </c>
      <c r="V16" s="0"/>
      <c r="AH16" s="49" t="n">
        <f aca="false">IF($G16&lt;&gt;"",AG16,"")</f>
        <v>0</v>
      </c>
      <c r="AI16" s="149"/>
      <c r="AJ16" s="150"/>
    </row>
    <row r="17" customFormat="false" ht="13" hidden="false" customHeight="false" outlineLevel="0" collapsed="false">
      <c r="A17" s="0"/>
      <c r="B17" s="180" t="str">
        <f aca="false">IF('Chronos (M1..M20)'!B17&lt;&gt;"",'Chronos (M1..M20)'!B17,"")</f>
        <v>Pierre RONDEL</v>
      </c>
      <c r="C17" s="181" t="n">
        <f aca="false">IF('Chronos (M1..M20)'!B17&lt;&gt;"",'Chronos (M1..M20)'!C17,"")</f>
        <v>7</v>
      </c>
      <c r="D17" s="181" t="str">
        <f aca="false">IF('Chronos (M1..M20)'!B17&lt;&gt;"",'Chronos (M1..M20)'!D17,"")</f>
        <v>2.4GHz</v>
      </c>
      <c r="E17" s="182" t="n">
        <f aca="false">IF('Chronos (M1..M20)'!B17&lt;&gt;"",'Chronos (M1..M20)'!E17,"")</f>
        <v>0</v>
      </c>
      <c r="F17" s="116" t="n">
        <v>21</v>
      </c>
      <c r="G17" s="183" t="n">
        <f aca="false">'Chronos (M1..M20)'!G1936</f>
        <v>1</v>
      </c>
      <c r="H17" s="49" t="n">
        <f aca="false">IF($G17&lt;&gt;"",G17,"")</f>
        <v>1</v>
      </c>
      <c r="I17" s="149"/>
      <c r="J17" s="150"/>
      <c r="K17" s="151" t="n">
        <f aca="false">IF($B17&lt;&gt;"",IF(I17,(INDEX(P$11:Q$14,MATCH(H17,P$11:P$14),2)/I17)*1000,0),"")</f>
        <v>0</v>
      </c>
      <c r="L17" s="151" t="str">
        <f aca="false">IF(Q$11&lt;&gt;"",IF($B17&lt;&gt;"",K17-J17,""),"")</f>
        <v/>
      </c>
      <c r="M17" s="152" t="e">
        <f aca="false">IF(B17&lt;&gt;"",RANK(L17,L$11:L$110),"")</f>
        <v>#VALUE!</v>
      </c>
      <c r="N17" s="152" t="str">
        <f aca="false">IF(B17&lt;&gt;"",'Classement Général'!BU17,"")</f>
        <v/>
      </c>
      <c r="O17" s="153" t="n">
        <f aca="false">IF(B17&lt;&gt;"",'Calculs (M1..M20)'!A20,"")</f>
        <v>1</v>
      </c>
      <c r="P17" s="5"/>
      <c r="Q17" s="5"/>
      <c r="R17" s="0"/>
      <c r="S17" s="0"/>
      <c r="T17" s="0"/>
      <c r="U17" s="5" t="n">
        <v>4</v>
      </c>
      <c r="V17" s="0"/>
      <c r="AH17" s="49" t="n">
        <f aca="false">IF($G17&lt;&gt;"",AG17,"")</f>
        <v>0</v>
      </c>
      <c r="AI17" s="149"/>
      <c r="AJ17" s="150"/>
    </row>
    <row r="18" customFormat="false" ht="13" hidden="false" customHeight="false" outlineLevel="0" collapsed="false">
      <c r="A18" s="0"/>
      <c r="B18" s="180" t="str">
        <f aca="false">IF('Chronos (M1..M20)'!B18&lt;&gt;"",'Chronos (M1..M20)'!B18,"")</f>
        <v>Andreas FRICKE</v>
      </c>
      <c r="C18" s="181" t="n">
        <f aca="false">IF('Chronos (M1..M20)'!B18&lt;&gt;"",'Chronos (M1..M20)'!C18,"")</f>
        <v>8</v>
      </c>
      <c r="D18" s="181" t="str">
        <f aca="false">IF('Chronos (M1..M20)'!B18&lt;&gt;"",'Chronos (M1..M20)'!D18,"")</f>
        <v>2.4GHz</v>
      </c>
      <c r="E18" s="182" t="n">
        <f aca="false">IF('Chronos (M1..M20)'!B18&lt;&gt;"",'Chronos (M1..M20)'!E18,"")</f>
        <v>0</v>
      </c>
      <c r="F18" s="116" t="n">
        <v>21</v>
      </c>
      <c r="G18" s="183" t="n">
        <f aca="false">'Chronos (M1..M20)'!G1937</f>
        <v>1</v>
      </c>
      <c r="H18" s="49" t="n">
        <f aca="false">IF($G18&lt;&gt;"",G18,"")</f>
        <v>1</v>
      </c>
      <c r="I18" s="149"/>
      <c r="J18" s="150"/>
      <c r="K18" s="151" t="n">
        <f aca="false">IF($B18&lt;&gt;"",IF(I18,(INDEX(P$11:Q$14,MATCH(H18,P$11:P$14),2)/I18)*1000,0),"")</f>
        <v>0</v>
      </c>
      <c r="L18" s="151" t="str">
        <f aca="false">IF(Q$11&lt;&gt;"",IF($B18&lt;&gt;"",K18-J18,""),"")</f>
        <v/>
      </c>
      <c r="M18" s="152" t="e">
        <f aca="false">IF(B18&lt;&gt;"",RANK(L18,L$11:L$110),"")</f>
        <v>#VALUE!</v>
      </c>
      <c r="N18" s="152" t="str">
        <f aca="false">IF(B18&lt;&gt;"",'Classement Général'!BU18,"")</f>
        <v/>
      </c>
      <c r="O18" s="153" t="n">
        <f aca="false">IF(B18&lt;&gt;"",'Calculs (M1..M20)'!A21,"")</f>
        <v>18</v>
      </c>
      <c r="P18" s="5"/>
      <c r="Q18" s="5"/>
      <c r="R18" s="0"/>
      <c r="S18" s="0"/>
      <c r="T18" s="0"/>
      <c r="U18" s="0"/>
      <c r="V18" s="0"/>
      <c r="AH18" s="49" t="n">
        <f aca="false">IF($G18&lt;&gt;"",AG18,"")</f>
        <v>0</v>
      </c>
      <c r="AI18" s="149"/>
      <c r="AJ18" s="150"/>
    </row>
    <row r="19" customFormat="false" ht="13" hidden="false" customHeight="false" outlineLevel="0" collapsed="false">
      <c r="A19" s="0"/>
      <c r="B19" s="180" t="str">
        <f aca="false">IF('Chronos (M1..M20)'!B19&lt;&gt;"",'Chronos (M1..M20)'!B19,"")</f>
        <v>Thomas FAURE</v>
      </c>
      <c r="C19" s="181" t="n">
        <f aca="false">IF('Chronos (M1..M20)'!B19&lt;&gt;"",'Chronos (M1..M20)'!C19,"")</f>
        <v>9</v>
      </c>
      <c r="D19" s="181" t="str">
        <f aca="false">IF('Chronos (M1..M20)'!B19&lt;&gt;"",'Chronos (M1..M20)'!D19,"")</f>
        <v>2.4GHz</v>
      </c>
      <c r="E19" s="182" t="n">
        <f aca="false">IF('Chronos (M1..M20)'!B19&lt;&gt;"",'Chronos (M1..M20)'!E19,"")</f>
        <v>0</v>
      </c>
      <c r="F19" s="116" t="n">
        <v>21</v>
      </c>
      <c r="G19" s="183" t="n">
        <f aca="false">'Chronos (M1..M20)'!G1938</f>
        <v>1</v>
      </c>
      <c r="H19" s="49" t="n">
        <f aca="false">IF($G19&lt;&gt;"",G19,"")</f>
        <v>1</v>
      </c>
      <c r="I19" s="149"/>
      <c r="J19" s="150"/>
      <c r="K19" s="151" t="n">
        <f aca="false">IF($B19&lt;&gt;"",IF(I19,(INDEX(P$11:Q$14,MATCH(H19,P$11:P$14),2)/I19)*1000,0),"")</f>
        <v>0</v>
      </c>
      <c r="L19" s="151" t="str">
        <f aca="false">IF(Q$11&lt;&gt;"",IF($B19&lt;&gt;"",K19-J19,""),"")</f>
        <v/>
      </c>
      <c r="M19" s="152" t="e">
        <f aca="false">IF(B19&lt;&gt;"",RANK(L19,L$11:L$110),"")</f>
        <v>#VALUE!</v>
      </c>
      <c r="N19" s="152" t="str">
        <f aca="false">IF(B19&lt;&gt;"",'Classement Général'!BU19,"")</f>
        <v/>
      </c>
      <c r="O19" s="153" t="n">
        <f aca="false">IF(B19&lt;&gt;"",'Calculs (M1..M20)'!A22,"")</f>
        <v>11</v>
      </c>
      <c r="P19" s="0"/>
      <c r="Q19" s="0"/>
      <c r="R19" s="0"/>
      <c r="S19" s="0"/>
      <c r="T19" s="0"/>
      <c r="U19" s="0"/>
      <c r="V19" s="0"/>
      <c r="AH19" s="49" t="n">
        <f aca="false">IF($G19&lt;&gt;"",AG19,"")</f>
        <v>0</v>
      </c>
      <c r="AI19" s="149"/>
      <c r="AJ19" s="150"/>
    </row>
    <row r="20" customFormat="false" ht="13" hidden="false" customHeight="false" outlineLevel="0" collapsed="false">
      <c r="A20" s="0"/>
      <c r="B20" s="180" t="str">
        <f aca="false">IF('Chronos (M1..M20)'!B20&lt;&gt;"",'Chronos (M1..M20)'!B20,"")</f>
        <v>Philippe LANES</v>
      </c>
      <c r="C20" s="181" t="n">
        <f aca="false">IF('Chronos (M1..M20)'!B20&lt;&gt;"",'Chronos (M1..M20)'!C20,"")</f>
        <v>10</v>
      </c>
      <c r="D20" s="181" t="str">
        <f aca="false">IF('Chronos (M1..M20)'!B20&lt;&gt;"",'Chronos (M1..M20)'!D20,"")</f>
        <v>2.4GHz</v>
      </c>
      <c r="E20" s="182" t="n">
        <f aca="false">IF('Chronos (M1..M20)'!B20&lt;&gt;"",'Chronos (M1..M20)'!E20,"")</f>
        <v>0</v>
      </c>
      <c r="F20" s="116" t="n">
        <v>21</v>
      </c>
      <c r="G20" s="183" t="n">
        <f aca="false">'Chronos (M1..M20)'!G1939</f>
        <v>1</v>
      </c>
      <c r="H20" s="49" t="n">
        <f aca="false">IF($G20&lt;&gt;"",G20,"")</f>
        <v>1</v>
      </c>
      <c r="I20" s="149"/>
      <c r="J20" s="150"/>
      <c r="K20" s="151" t="n">
        <f aca="false">IF($B20&lt;&gt;"",IF(I20,(INDEX(P$11:Q$14,MATCH(H20,P$11:P$14),2)/I20)*1000,0),"")</f>
        <v>0</v>
      </c>
      <c r="L20" s="151" t="str">
        <f aca="false">IF(Q$11&lt;&gt;"",IF($B20&lt;&gt;"",K20-J20,""),"")</f>
        <v/>
      </c>
      <c r="M20" s="152" t="e">
        <f aca="false">IF(B20&lt;&gt;"",RANK(L20,L$11:L$110),"")</f>
        <v>#VALUE!</v>
      </c>
      <c r="N20" s="152" t="str">
        <f aca="false">IF(B20&lt;&gt;"",'Classement Général'!BU20,"")</f>
        <v/>
      </c>
      <c r="O20" s="153" t="n">
        <f aca="false">IF(B20&lt;&gt;"",'Calculs (M1..M20)'!A23,"")</f>
        <v>14</v>
      </c>
      <c r="P20" s="0"/>
      <c r="Q20" s="0"/>
      <c r="R20" s="0"/>
      <c r="S20" s="0"/>
      <c r="T20" s="0"/>
      <c r="U20" s="0"/>
      <c r="V20" s="0"/>
      <c r="AH20" s="49" t="n">
        <f aca="false">IF($G20&lt;&gt;"",AG20,"")</f>
        <v>0</v>
      </c>
      <c r="AI20" s="149"/>
      <c r="AJ20" s="150"/>
    </row>
    <row r="21" customFormat="false" ht="13" hidden="false" customHeight="false" outlineLevel="0" collapsed="false">
      <c r="A21" s="0"/>
      <c r="B21" s="180" t="str">
        <f aca="false">IF('Chronos (M1..M20)'!B21&lt;&gt;"",'Chronos (M1..M20)'!B21,"")</f>
        <v>Julien HONOR</v>
      </c>
      <c r="C21" s="181" t="n">
        <f aca="false">IF('Chronos (M1..M20)'!B21&lt;&gt;"",'Chronos (M1..M20)'!C21,"")</f>
        <v>11</v>
      </c>
      <c r="D21" s="181" t="str">
        <f aca="false">IF('Chronos (M1..M20)'!B21&lt;&gt;"",'Chronos (M1..M20)'!D21,"")</f>
        <v>2.4GHz</v>
      </c>
      <c r="E21" s="182" t="n">
        <f aca="false">IF('Chronos (M1..M20)'!B21&lt;&gt;"",'Chronos (M1..M20)'!E21,"")</f>
        <v>0</v>
      </c>
      <c r="F21" s="116" t="n">
        <v>21</v>
      </c>
      <c r="G21" s="183" t="n">
        <f aca="false">'Chronos (M1..M20)'!G1940</f>
        <v>1</v>
      </c>
      <c r="H21" s="49" t="n">
        <f aca="false">IF($G21&lt;&gt;"",G21,"")</f>
        <v>1</v>
      </c>
      <c r="I21" s="149"/>
      <c r="J21" s="150"/>
      <c r="K21" s="151" t="n">
        <f aca="false">IF($B21&lt;&gt;"",IF(I21,(INDEX(P$11:Q$14,MATCH(H21,P$11:P$14),2)/I21)*1000,0),"")</f>
        <v>0</v>
      </c>
      <c r="L21" s="151" t="str">
        <f aca="false">IF(Q$11&lt;&gt;"",IF($B21&lt;&gt;"",K21-J21,""),"")</f>
        <v/>
      </c>
      <c r="M21" s="152" t="e">
        <f aca="false">IF(B21&lt;&gt;"",RANK(L21,L$11:L$110),"")</f>
        <v>#VALUE!</v>
      </c>
      <c r="N21" s="152" t="str">
        <f aca="false">IF(B21&lt;&gt;"",'Classement Général'!BU21,"")</f>
        <v/>
      </c>
      <c r="O21" s="153" t="n">
        <f aca="false">IF(B21&lt;&gt;"",'Calculs (M1..M20)'!A24,"")</f>
        <v>3</v>
      </c>
      <c r="P21" s="0"/>
      <c r="Q21" s="0"/>
      <c r="R21" s="0"/>
      <c r="S21" s="0"/>
      <c r="T21" s="0"/>
      <c r="U21" s="0"/>
      <c r="V21" s="0"/>
      <c r="AH21" s="49" t="n">
        <f aca="false">IF($G21&lt;&gt;"",AG21,"")</f>
        <v>0</v>
      </c>
      <c r="AI21" s="149"/>
      <c r="AJ21" s="150"/>
    </row>
    <row r="22" customFormat="false" ht="13" hidden="false" customHeight="false" outlineLevel="0" collapsed="false">
      <c r="A22" s="0"/>
      <c r="B22" s="180" t="str">
        <f aca="false">IF('Chronos (M1..M20)'!B22&lt;&gt;"",'Chronos (M1..M20)'!B22,"")</f>
        <v>Michael KREBS</v>
      </c>
      <c r="C22" s="181" t="n">
        <f aca="false">IF('Chronos (M1..M20)'!B22&lt;&gt;"",'Chronos (M1..M20)'!C22,"")</f>
        <v>12</v>
      </c>
      <c r="D22" s="181" t="str">
        <f aca="false">IF('Chronos (M1..M20)'!B22&lt;&gt;"",'Chronos (M1..M20)'!D22,"")</f>
        <v>2.4GHz</v>
      </c>
      <c r="E22" s="182" t="n">
        <f aca="false">IF('Chronos (M1..M20)'!B22&lt;&gt;"",'Chronos (M1..M20)'!E22,"")</f>
        <v>0</v>
      </c>
      <c r="F22" s="116" t="n">
        <v>21</v>
      </c>
      <c r="G22" s="183" t="n">
        <f aca="false">'Chronos (M1..M20)'!G1941</f>
        <v>1</v>
      </c>
      <c r="H22" s="49" t="n">
        <f aca="false">IF($G22&lt;&gt;"",G22,"")</f>
        <v>1</v>
      </c>
      <c r="I22" s="149"/>
      <c r="J22" s="150"/>
      <c r="K22" s="151" t="n">
        <f aca="false">IF($B22&lt;&gt;"",IF(I22,(INDEX(P$11:Q$14,MATCH(H22,P$11:P$14),2)/I22)*1000,0),"")</f>
        <v>0</v>
      </c>
      <c r="L22" s="151" t="str">
        <f aca="false">IF(Q$11&lt;&gt;"",IF($B22&lt;&gt;"",K22-J22,""),"")</f>
        <v/>
      </c>
      <c r="M22" s="152" t="e">
        <f aca="false">IF(B22&lt;&gt;"",RANK(L22,L$11:L$110),"")</f>
        <v>#VALUE!</v>
      </c>
      <c r="N22" s="152" t="str">
        <f aca="false">IF(B22&lt;&gt;"",'Classement Général'!BU22,"")</f>
        <v/>
      </c>
      <c r="O22" s="153" t="n">
        <f aca="false">IF(B22&lt;&gt;"",'Calculs (M1..M20)'!A25,"")</f>
        <v>12</v>
      </c>
      <c r="P22" s="0"/>
      <c r="Q22" s="0"/>
      <c r="R22" s="0"/>
      <c r="S22" s="0"/>
      <c r="T22" s="0"/>
      <c r="U22" s="0"/>
      <c r="V22" s="0"/>
      <c r="AH22" s="49" t="n">
        <f aca="false">IF($G22&lt;&gt;"",AG22,"")</f>
        <v>0</v>
      </c>
      <c r="AI22" s="149"/>
      <c r="AJ22" s="150"/>
    </row>
    <row r="23" customFormat="false" ht="13" hidden="false" customHeight="false" outlineLevel="0" collapsed="false">
      <c r="A23" s="0"/>
      <c r="B23" s="180" t="str">
        <f aca="false">IF('Chronos (M1..M20)'!B23&lt;&gt;"",'Chronos (M1..M20)'!B23,"")</f>
        <v>Aubry GABANON</v>
      </c>
      <c r="C23" s="181" t="n">
        <f aca="false">IF('Chronos (M1..M20)'!B23&lt;&gt;"",'Chronos (M1..M20)'!C23,"")</f>
        <v>13</v>
      </c>
      <c r="D23" s="181" t="str">
        <f aca="false">IF('Chronos (M1..M20)'!B23&lt;&gt;"",'Chronos (M1..M20)'!D23,"")</f>
        <v>2.4GHz</v>
      </c>
      <c r="E23" s="182" t="n">
        <f aca="false">IF('Chronos (M1..M20)'!B23&lt;&gt;"",'Chronos (M1..M20)'!E23,"")</f>
        <v>0</v>
      </c>
      <c r="F23" s="116" t="n">
        <v>21</v>
      </c>
      <c r="G23" s="183" t="n">
        <f aca="false">'Chronos (M1..M20)'!G1942</f>
        <v>1</v>
      </c>
      <c r="H23" s="49" t="n">
        <f aca="false">IF($G23&lt;&gt;"",G23,"")</f>
        <v>1</v>
      </c>
      <c r="I23" s="149"/>
      <c r="J23" s="150"/>
      <c r="K23" s="151" t="n">
        <f aca="false">IF($B23&lt;&gt;"",IF(I23,(INDEX(P$11:Q$14,MATCH(H23,P$11:P$14),2)/I23)*1000,0),"")</f>
        <v>0</v>
      </c>
      <c r="L23" s="151" t="str">
        <f aca="false">IF(Q$11&lt;&gt;"",IF($B23&lt;&gt;"",K23-J23,""),"")</f>
        <v/>
      </c>
      <c r="M23" s="152" t="e">
        <f aca="false">IF(B23&lt;&gt;"",RANK(L23,L$11:L$110),"")</f>
        <v>#VALUE!</v>
      </c>
      <c r="N23" s="152" t="str">
        <f aca="false">IF(B23&lt;&gt;"",'Classement Général'!BU23,"")</f>
        <v/>
      </c>
      <c r="O23" s="153" t="n">
        <f aca="false">IF(B23&lt;&gt;"",'Calculs (M1..M20)'!A26,"")</f>
        <v>5</v>
      </c>
      <c r="P23" s="0"/>
      <c r="Q23" s="0"/>
      <c r="R23" s="0"/>
      <c r="S23" s="0"/>
      <c r="T23" s="0"/>
      <c r="U23" s="0"/>
      <c r="V23" s="0"/>
      <c r="AH23" s="49" t="n">
        <f aca="false">IF($G23&lt;&gt;"",AG23,"")</f>
        <v>0</v>
      </c>
      <c r="AI23" s="149"/>
      <c r="AJ23" s="150"/>
    </row>
    <row r="24" customFormat="false" ht="13" hidden="false" customHeight="false" outlineLevel="0" collapsed="false">
      <c r="A24" s="0"/>
      <c r="B24" s="180" t="str">
        <f aca="false">IF('Chronos (M1..M20)'!B24&lt;&gt;"",'Chronos (M1..M20)'!B24,"")</f>
        <v>Serge DELARBRE</v>
      </c>
      <c r="C24" s="181" t="n">
        <f aca="false">IF('Chronos (M1..M20)'!B24&lt;&gt;"",'Chronos (M1..M20)'!C24,"")</f>
        <v>14</v>
      </c>
      <c r="D24" s="181" t="str">
        <f aca="false">IF('Chronos (M1..M20)'!B24&lt;&gt;"",'Chronos (M1..M20)'!D24,"")</f>
        <v>2.4GHz</v>
      </c>
      <c r="E24" s="182" t="n">
        <f aca="false">IF('Chronos (M1..M20)'!B24&lt;&gt;"",'Chronos (M1..M20)'!E24,"")</f>
        <v>0</v>
      </c>
      <c r="F24" s="116" t="n">
        <v>21</v>
      </c>
      <c r="G24" s="183" t="n">
        <f aca="false">'Chronos (M1..M20)'!G1943</f>
        <v>1</v>
      </c>
      <c r="H24" s="49" t="n">
        <f aca="false">IF($G24&lt;&gt;"",G24,"")</f>
        <v>1</v>
      </c>
      <c r="I24" s="149"/>
      <c r="J24" s="150"/>
      <c r="K24" s="151" t="n">
        <f aca="false">IF($B24&lt;&gt;"",IF(I24,(INDEX(P$11:Q$14,MATCH(H24,P$11:P$14),2)/I24)*1000,0),"")</f>
        <v>0</v>
      </c>
      <c r="L24" s="151" t="str">
        <f aca="false">IF(Q$11&lt;&gt;"",IF($B24&lt;&gt;"",K24-J24,""),"")</f>
        <v/>
      </c>
      <c r="M24" s="152" t="e">
        <f aca="false">IF(B24&lt;&gt;"",RANK(L24,L$11:L$110),"")</f>
        <v>#VALUE!</v>
      </c>
      <c r="N24" s="152" t="str">
        <f aca="false">IF(B24&lt;&gt;"",'Classement Général'!BU24,"")</f>
        <v/>
      </c>
      <c r="O24" s="153" t="n">
        <f aca="false">IF(B24&lt;&gt;"",'Calculs (M1..M20)'!A27,"")</f>
        <v>17</v>
      </c>
      <c r="P24" s="0"/>
      <c r="Q24" s="0"/>
      <c r="R24" s="0"/>
      <c r="S24" s="0"/>
      <c r="T24" s="0"/>
      <c r="U24" s="0"/>
      <c r="V24" s="0"/>
      <c r="AH24" s="49" t="n">
        <f aca="false">IF($G24&lt;&gt;"",AG24,"")</f>
        <v>0</v>
      </c>
      <c r="AI24" s="149"/>
      <c r="AJ24" s="150"/>
    </row>
    <row r="25" customFormat="false" ht="13" hidden="false" customHeight="false" outlineLevel="0" collapsed="false">
      <c r="A25" s="0"/>
      <c r="B25" s="180" t="str">
        <f aca="false">IF('Chronos (M1..M20)'!B25&lt;&gt;"",'Chronos (M1..M20)'!B25,"")</f>
        <v>Arnaud LEGER</v>
      </c>
      <c r="C25" s="181" t="n">
        <f aca="false">IF('Chronos (M1..M20)'!B25&lt;&gt;"",'Chronos (M1..M20)'!C25,"")</f>
        <v>15</v>
      </c>
      <c r="D25" s="181" t="str">
        <f aca="false">IF('Chronos (M1..M20)'!B25&lt;&gt;"",'Chronos (M1..M20)'!D25,"")</f>
        <v>2.4GHz</v>
      </c>
      <c r="E25" s="182" t="n">
        <f aca="false">IF('Chronos (M1..M20)'!B25&lt;&gt;"",'Chronos (M1..M20)'!E25,"")</f>
        <v>0</v>
      </c>
      <c r="F25" s="116" t="n">
        <v>21</v>
      </c>
      <c r="G25" s="183" t="n">
        <f aca="false">'Chronos (M1..M20)'!G1944</f>
        <v>1</v>
      </c>
      <c r="H25" s="49" t="n">
        <f aca="false">IF($G25&lt;&gt;"",G25,"")</f>
        <v>1</v>
      </c>
      <c r="I25" s="149"/>
      <c r="J25" s="150"/>
      <c r="K25" s="151" t="n">
        <f aca="false">IF($B25&lt;&gt;"",IF(I25,(INDEX(P$11:Q$14,MATCH(H25,P$11:P$14),2)/I25)*1000,0),"")</f>
        <v>0</v>
      </c>
      <c r="L25" s="151" t="str">
        <f aca="false">IF(Q$11&lt;&gt;"",IF($B25&lt;&gt;"",K25-J25,""),"")</f>
        <v/>
      </c>
      <c r="M25" s="152" t="e">
        <f aca="false">IF(B25&lt;&gt;"",RANK(L25,L$11:L$110),"")</f>
        <v>#VALUE!</v>
      </c>
      <c r="N25" s="152" t="str">
        <f aca="false">IF(B25&lt;&gt;"",'Classement Général'!BU25,"")</f>
        <v/>
      </c>
      <c r="O25" s="153" t="n">
        <f aca="false">IF(B25&lt;&gt;"",'Calculs (M1..M20)'!A28,"")</f>
        <v>7</v>
      </c>
      <c r="P25" s="0"/>
      <c r="Q25" s="0"/>
      <c r="R25" s="0"/>
      <c r="S25" s="0"/>
      <c r="T25" s="0"/>
      <c r="U25" s="0"/>
      <c r="V25" s="0"/>
      <c r="AH25" s="49" t="n">
        <f aca="false">IF($G25&lt;&gt;"",AG25,"")</f>
        <v>0</v>
      </c>
      <c r="AI25" s="149"/>
      <c r="AJ25" s="150"/>
    </row>
    <row r="26" customFormat="false" ht="13" hidden="false" customHeight="false" outlineLevel="0" collapsed="false">
      <c r="A26" s="0"/>
      <c r="B26" s="180" t="str">
        <f aca="false">IF('Chronos (M1..M20)'!B26&lt;&gt;"",'Chronos (M1..M20)'!B26,"")</f>
        <v>Thierry POIGNARD</v>
      </c>
      <c r="C26" s="181" t="n">
        <f aca="false">IF('Chronos (M1..M20)'!B26&lt;&gt;"",'Chronos (M1..M20)'!C26,"")</f>
        <v>16</v>
      </c>
      <c r="D26" s="181" t="str">
        <f aca="false">IF('Chronos (M1..M20)'!B26&lt;&gt;"",'Chronos (M1..M20)'!D26,"")</f>
        <v>2.4GHz</v>
      </c>
      <c r="E26" s="182" t="n">
        <f aca="false">IF('Chronos (M1..M20)'!B26&lt;&gt;"",'Chronos (M1..M20)'!E26,"")</f>
        <v>0</v>
      </c>
      <c r="F26" s="116" t="n">
        <v>21</v>
      </c>
      <c r="G26" s="183" t="n">
        <f aca="false">'Chronos (M1..M20)'!G1945</f>
        <v>1</v>
      </c>
      <c r="H26" s="49" t="n">
        <f aca="false">IF($G26&lt;&gt;"",G26,"")</f>
        <v>1</v>
      </c>
      <c r="I26" s="149"/>
      <c r="J26" s="150"/>
      <c r="K26" s="151" t="n">
        <f aca="false">IF($B26&lt;&gt;"",IF(I26,(INDEX(P$11:Q$14,MATCH(H26,P$11:P$14),2)/I26)*1000,0),"")</f>
        <v>0</v>
      </c>
      <c r="L26" s="151" t="str">
        <f aca="false">IF(Q$11&lt;&gt;"",IF($B26&lt;&gt;"",K26-J26,""),"")</f>
        <v/>
      </c>
      <c r="M26" s="152" t="e">
        <f aca="false">IF(B26&lt;&gt;"",RANK(L26,L$11:L$110),"")</f>
        <v>#VALUE!</v>
      </c>
      <c r="N26" s="152" t="str">
        <f aca="false">IF(B26&lt;&gt;"",'Classement Général'!BU26,"")</f>
        <v/>
      </c>
      <c r="O26" s="153" t="n">
        <f aca="false">IF(B26&lt;&gt;"",'Calculs (M1..M20)'!A29,"")</f>
        <v>13</v>
      </c>
      <c r="P26" s="0"/>
      <c r="Q26" s="0"/>
      <c r="R26" s="0"/>
      <c r="S26" s="0"/>
      <c r="T26" s="0"/>
      <c r="U26" s="0"/>
      <c r="V26" s="0"/>
      <c r="AH26" s="49" t="n">
        <f aca="false">IF($G26&lt;&gt;"",AG26,"")</f>
        <v>0</v>
      </c>
      <c r="AI26" s="149"/>
      <c r="AJ26" s="150"/>
    </row>
    <row r="27" customFormat="false" ht="13" hidden="false" customHeight="false" outlineLevel="0" collapsed="false">
      <c r="A27" s="0"/>
      <c r="B27" s="180" t="str">
        <f aca="false">IF('Chronos (M1..M20)'!B27&lt;&gt;"",'Chronos (M1..M20)'!B27,"")</f>
        <v>Joel MARIN</v>
      </c>
      <c r="C27" s="181" t="n">
        <f aca="false">IF('Chronos (M1..M20)'!B27&lt;&gt;"",'Chronos (M1..M20)'!C27,"")</f>
        <v>17</v>
      </c>
      <c r="D27" s="181" t="str">
        <f aca="false">IF('Chronos (M1..M20)'!B27&lt;&gt;"",'Chronos (M1..M20)'!D27,"")</f>
        <v>2.4GHz</v>
      </c>
      <c r="E27" s="182" t="n">
        <f aca="false">IF('Chronos (M1..M20)'!B27&lt;&gt;"",'Chronos (M1..M20)'!E27,"")</f>
        <v>0</v>
      </c>
      <c r="F27" s="116" t="n">
        <v>21</v>
      </c>
      <c r="G27" s="183" t="n">
        <f aca="false">'Chronos (M1..M20)'!G1946</f>
        <v>1</v>
      </c>
      <c r="H27" s="49" t="n">
        <f aca="false">IF($G27&lt;&gt;"",G27,"")</f>
        <v>1</v>
      </c>
      <c r="I27" s="149"/>
      <c r="J27" s="150"/>
      <c r="K27" s="151" t="n">
        <f aca="false">IF($B27&lt;&gt;"",IF(I27,(INDEX(P$11:Q$14,MATCH(H27,P$11:P$14),2)/I27)*1000,0),"")</f>
        <v>0</v>
      </c>
      <c r="L27" s="151" t="str">
        <f aca="false">IF(Q$11&lt;&gt;"",IF($B27&lt;&gt;"",K27-J27,""),"")</f>
        <v/>
      </c>
      <c r="M27" s="152" t="e">
        <f aca="false">IF(B27&lt;&gt;"",RANK(L27,L$11:L$110),"")</f>
        <v>#VALUE!</v>
      </c>
      <c r="N27" s="152" t="str">
        <f aca="false">IF(B27&lt;&gt;"",'Classement Général'!BU27,"")</f>
        <v/>
      </c>
      <c r="O27" s="153" t="n">
        <f aca="false">IF(B27&lt;&gt;"",'Calculs (M1..M20)'!A30,"")</f>
        <v>16</v>
      </c>
      <c r="P27" s="0"/>
      <c r="Q27" s="0"/>
      <c r="R27" s="0"/>
      <c r="S27" s="0"/>
      <c r="T27" s="0"/>
      <c r="U27" s="0"/>
      <c r="V27" s="0"/>
      <c r="AH27" s="49" t="n">
        <f aca="false">IF($G27&lt;&gt;"",AG27,"")</f>
        <v>0</v>
      </c>
      <c r="AI27" s="149"/>
      <c r="AJ27" s="150"/>
    </row>
    <row r="28" customFormat="false" ht="13" hidden="false" customHeight="false" outlineLevel="0" collapsed="false">
      <c r="A28" s="0"/>
      <c r="B28" s="180" t="str">
        <f aca="false">IF('Chronos (M1..M20)'!B28&lt;&gt;"",'Chronos (M1..M20)'!B28,"")</f>
        <v>Matthieu MERVELET</v>
      </c>
      <c r="C28" s="181" t="n">
        <f aca="false">IF('Chronos (M1..M20)'!B28&lt;&gt;"",'Chronos (M1..M20)'!C28,"")</f>
        <v>18</v>
      </c>
      <c r="D28" s="181" t="str">
        <f aca="false">IF('Chronos (M1..M20)'!B28&lt;&gt;"",'Chronos (M1..M20)'!D28,"")</f>
        <v>2.4GHz</v>
      </c>
      <c r="E28" s="182" t="n">
        <f aca="false">IF('Chronos (M1..M20)'!B28&lt;&gt;"",'Chronos (M1..M20)'!E28,"")</f>
        <v>0</v>
      </c>
      <c r="F28" s="116" t="n">
        <v>21</v>
      </c>
      <c r="G28" s="183" t="n">
        <f aca="false">'Chronos (M1..M20)'!G1947</f>
        <v>1</v>
      </c>
      <c r="H28" s="49" t="n">
        <f aca="false">IF($G28&lt;&gt;"",G28,"")</f>
        <v>1</v>
      </c>
      <c r="I28" s="149"/>
      <c r="J28" s="150"/>
      <c r="K28" s="151" t="n">
        <f aca="false">IF($B28&lt;&gt;"",IF(I28,(INDEX(P$11:Q$14,MATCH(H28,P$11:P$14),2)/I28)*1000,0),"")</f>
        <v>0</v>
      </c>
      <c r="L28" s="151" t="str">
        <f aca="false">IF(Q$11&lt;&gt;"",IF($B28&lt;&gt;"",K28-J28,""),"")</f>
        <v/>
      </c>
      <c r="M28" s="152" t="e">
        <f aca="false">IF(B28&lt;&gt;"",RANK(L28,L$11:L$110),"")</f>
        <v>#VALUE!</v>
      </c>
      <c r="N28" s="152" t="str">
        <f aca="false">IF(B28&lt;&gt;"",'Classement Général'!BU28,"")</f>
        <v/>
      </c>
      <c r="O28" s="153" t="n">
        <f aca="false">IF(B28&lt;&gt;"",'Calculs (M1..M20)'!A31,"")</f>
        <v>2</v>
      </c>
      <c r="P28" s="0"/>
      <c r="Q28" s="0"/>
      <c r="R28" s="0"/>
      <c r="S28" s="0"/>
      <c r="T28" s="0"/>
      <c r="U28" s="0"/>
      <c r="V28" s="0"/>
      <c r="AH28" s="49" t="n">
        <f aca="false">IF($G28&lt;&gt;"",AG28,"")</f>
        <v>0</v>
      </c>
      <c r="AI28" s="149"/>
      <c r="AJ28" s="150"/>
    </row>
    <row r="29" customFormat="false" ht="13" hidden="false" customHeight="false" outlineLevel="0" collapsed="false">
      <c r="A29" s="0"/>
      <c r="B29" s="180" t="str">
        <f aca="false">IF('Chronos (M1..M20)'!B29&lt;&gt;"",'Chronos (M1..M20)'!B29,"")</f>
        <v>Gabriel MANTEL</v>
      </c>
      <c r="C29" s="181" t="n">
        <f aca="false">IF('Chronos (M1..M20)'!B29&lt;&gt;"",'Chronos (M1..M20)'!C29,"")</f>
        <v>19</v>
      </c>
      <c r="D29" s="181" t="str">
        <f aca="false">IF('Chronos (M1..M20)'!B29&lt;&gt;"",'Chronos (M1..M20)'!D29,"")</f>
        <v>2.4GHz</v>
      </c>
      <c r="E29" s="182" t="n">
        <f aca="false">IF('Chronos (M1..M20)'!B29&lt;&gt;"",'Chronos (M1..M20)'!E29,"")</f>
        <v>0</v>
      </c>
      <c r="F29" s="116" t="n">
        <v>21</v>
      </c>
      <c r="G29" s="183" t="n">
        <f aca="false">'Chronos (M1..M20)'!G1948</f>
        <v>1</v>
      </c>
      <c r="H29" s="49" t="n">
        <f aca="false">IF($G29&lt;&gt;"",G29,"")</f>
        <v>1</v>
      </c>
      <c r="I29" s="149"/>
      <c r="J29" s="150"/>
      <c r="K29" s="151" t="n">
        <f aca="false">IF($B29&lt;&gt;"",IF(I29,(INDEX(P$11:Q$14,MATCH(H29,P$11:P$14),2)/I29)*1000,0),"")</f>
        <v>0</v>
      </c>
      <c r="L29" s="151" t="str">
        <f aca="false">IF(Q$11&lt;&gt;"",IF($B29&lt;&gt;"",K29-J29,""),"")</f>
        <v/>
      </c>
      <c r="M29" s="152" t="e">
        <f aca="false">IF(B29&lt;&gt;"",RANK(L29,L$11:L$110),"")</f>
        <v>#VALUE!</v>
      </c>
      <c r="N29" s="152" t="str">
        <f aca="false">IF(B29&lt;&gt;"",'Classement Général'!BU29,"")</f>
        <v/>
      </c>
      <c r="O29" s="153" t="n">
        <f aca="false">IF(B29&lt;&gt;"",'Calculs (M1..M20)'!A32,"")</f>
        <v>21</v>
      </c>
      <c r="P29" s="0"/>
      <c r="Q29" s="0"/>
      <c r="R29" s="0"/>
      <c r="S29" s="0"/>
      <c r="T29" s="0"/>
      <c r="U29" s="0"/>
      <c r="V29" s="0"/>
      <c r="AH29" s="49" t="n">
        <f aca="false">IF($G29&lt;&gt;"",AG29,"")</f>
        <v>0</v>
      </c>
      <c r="AI29" s="149"/>
      <c r="AJ29" s="150"/>
    </row>
    <row r="30" customFormat="false" ht="13" hidden="false" customHeight="false" outlineLevel="0" collapsed="false">
      <c r="A30" s="0"/>
      <c r="B30" s="180" t="str">
        <f aca="false">IF('Chronos (M1..M20)'!B30&lt;&gt;"",'Chronos (M1..M20)'!B30,"")</f>
        <v>Sylvain PFEFFERKORN</v>
      </c>
      <c r="C30" s="181" t="n">
        <f aca="false">IF('Chronos (M1..M20)'!B30&lt;&gt;"",'Chronos (M1..M20)'!C30,"")</f>
        <v>20</v>
      </c>
      <c r="D30" s="181" t="str">
        <f aca="false">IF('Chronos (M1..M20)'!B30&lt;&gt;"",'Chronos (M1..M20)'!D30,"")</f>
        <v>2.4GHz</v>
      </c>
      <c r="E30" s="182" t="n">
        <f aca="false">IF('Chronos (M1..M20)'!B30&lt;&gt;"",'Chronos (M1..M20)'!E30,"")</f>
        <v>0</v>
      </c>
      <c r="F30" s="116" t="n">
        <v>21</v>
      </c>
      <c r="G30" s="183" t="n">
        <f aca="false">'Chronos (M1..M20)'!G1949</f>
        <v>1</v>
      </c>
      <c r="H30" s="49" t="n">
        <f aca="false">IF($G30&lt;&gt;"",G30,"")</f>
        <v>1</v>
      </c>
      <c r="I30" s="149"/>
      <c r="J30" s="150"/>
      <c r="K30" s="151" t="n">
        <f aca="false">IF($B30&lt;&gt;"",IF(I30,(INDEX(P$11:Q$14,MATCH(H30,P$11:P$14),2)/I30)*1000,0),"")</f>
        <v>0</v>
      </c>
      <c r="L30" s="151" t="str">
        <f aca="false">IF(Q$11&lt;&gt;"",IF($B30&lt;&gt;"",K30-J30,""),"")</f>
        <v/>
      </c>
      <c r="M30" s="152" t="e">
        <f aca="false">IF(B30&lt;&gt;"",RANK(L30,L$11:L$110),"")</f>
        <v>#VALUE!</v>
      </c>
      <c r="N30" s="152" t="str">
        <f aca="false">IF(B30&lt;&gt;"",'Classement Général'!BU30,"")</f>
        <v/>
      </c>
      <c r="O30" s="153" t="n">
        <f aca="false">IF(B30&lt;&gt;"",'Calculs (M1..M20)'!A33,"")</f>
        <v>19</v>
      </c>
      <c r="P30" s="0"/>
      <c r="Q30" s="0"/>
      <c r="R30" s="0"/>
      <c r="S30" s="0"/>
      <c r="T30" s="0"/>
      <c r="U30" s="0"/>
      <c r="V30" s="0"/>
      <c r="AH30" s="49" t="n">
        <f aca="false">IF($G30&lt;&gt;"",AG30,"")</f>
        <v>0</v>
      </c>
      <c r="AI30" s="149"/>
      <c r="AJ30" s="150"/>
    </row>
    <row r="31" customFormat="false" ht="13" hidden="false" customHeight="false" outlineLevel="0" collapsed="false">
      <c r="A31" s="0"/>
      <c r="B31" s="180" t="str">
        <f aca="false">IF('Chronos (M1..M20)'!B31&lt;&gt;"",'Chronos (M1..M20)'!B31,"")</f>
        <v>Frederic HOURS</v>
      </c>
      <c r="C31" s="181" t="n">
        <f aca="false">IF('Chronos (M1..M20)'!B31&lt;&gt;"",'Chronos (M1..M20)'!C31,"")</f>
        <v>21</v>
      </c>
      <c r="D31" s="181" t="str">
        <f aca="false">IF('Chronos (M1..M20)'!B31&lt;&gt;"",'Chronos (M1..M20)'!D31,"")</f>
        <v>2.4GHz</v>
      </c>
      <c r="E31" s="182" t="n">
        <f aca="false">IF('Chronos (M1..M20)'!B31&lt;&gt;"",'Chronos (M1..M20)'!E31,"")</f>
        <v>0</v>
      </c>
      <c r="F31" s="116" t="n">
        <v>21</v>
      </c>
      <c r="G31" s="183" t="n">
        <f aca="false">'Chronos (M1..M20)'!G1950</f>
        <v>1</v>
      </c>
      <c r="H31" s="49" t="n">
        <f aca="false">IF($G31&lt;&gt;"",G31,"")</f>
        <v>1</v>
      </c>
      <c r="I31" s="149"/>
      <c r="J31" s="150"/>
      <c r="K31" s="151" t="n">
        <f aca="false">IF($B31&lt;&gt;"",IF(I31,(INDEX(P$11:Q$14,MATCH(H31,P$11:P$14),2)/I31)*1000,0),"")</f>
        <v>0</v>
      </c>
      <c r="L31" s="151" t="str">
        <f aca="false">IF(Q$11&lt;&gt;"",IF($B31&lt;&gt;"",K31-J31,""),"")</f>
        <v/>
      </c>
      <c r="M31" s="152" t="e">
        <f aca="false">IF(B31&lt;&gt;"",RANK(L31,L$11:L$110),"")</f>
        <v>#VALUE!</v>
      </c>
      <c r="N31" s="152" t="str">
        <f aca="false">IF(B31&lt;&gt;"",'Classement Général'!BU31,"")</f>
        <v/>
      </c>
      <c r="O31" s="153" t="n">
        <f aca="false">IF(B31&lt;&gt;"",'Calculs (M1..M20)'!A34,"")</f>
        <v>9</v>
      </c>
      <c r="P31" s="0"/>
      <c r="Q31" s="0"/>
      <c r="R31" s="0"/>
      <c r="S31" s="0"/>
      <c r="T31" s="0"/>
      <c r="U31" s="0"/>
      <c r="V31" s="0"/>
      <c r="AH31" s="49" t="n">
        <f aca="false">IF($G31&lt;&gt;"",AG31,"")</f>
        <v>0</v>
      </c>
      <c r="AI31" s="149"/>
      <c r="AJ31" s="150"/>
    </row>
    <row r="32" customFormat="false" ht="13" hidden="false" customHeight="false" outlineLevel="0" collapsed="false">
      <c r="A32" s="0"/>
      <c r="B32" s="180" t="str">
        <f aca="false">IF('Chronos (M1..M20)'!B32&lt;&gt;"",'Chronos (M1..M20)'!B32,"")</f>
        <v>Sébastien LANES</v>
      </c>
      <c r="C32" s="181" t="n">
        <f aca="false">IF('Chronos (M1..M20)'!B32&lt;&gt;"",'Chronos (M1..M20)'!C32,"")</f>
        <v>22</v>
      </c>
      <c r="D32" s="181" t="str">
        <f aca="false">IF('Chronos (M1..M20)'!B32&lt;&gt;"",'Chronos (M1..M20)'!D32,"")</f>
        <v>2.4GHz</v>
      </c>
      <c r="E32" s="182" t="n">
        <f aca="false">IF('Chronos (M1..M20)'!B32&lt;&gt;"",'Chronos (M1..M20)'!E32,"")</f>
        <v>0</v>
      </c>
      <c r="F32" s="116" t="n">
        <v>21</v>
      </c>
      <c r="G32" s="183" t="n">
        <f aca="false">'Chronos (M1..M20)'!G1951</f>
        <v>1</v>
      </c>
      <c r="H32" s="49" t="n">
        <f aca="false">IF($G32&lt;&gt;"",G32,"")</f>
        <v>1</v>
      </c>
      <c r="I32" s="149"/>
      <c r="J32" s="150"/>
      <c r="K32" s="151" t="n">
        <f aca="false">IF($B32&lt;&gt;"",IF(I32,(INDEX(P$11:Q$14,MATCH(H32,P$11:P$14),2)/I32)*1000,0),"")</f>
        <v>0</v>
      </c>
      <c r="L32" s="151" t="str">
        <f aca="false">IF(Q$11&lt;&gt;"",IF($B32&lt;&gt;"",K32-J32,""),"")</f>
        <v/>
      </c>
      <c r="M32" s="152" t="e">
        <f aca="false">IF(B32&lt;&gt;"",RANK(L32,L$11:L$110),"")</f>
        <v>#VALUE!</v>
      </c>
      <c r="N32" s="152" t="str">
        <f aca="false">IF(B32&lt;&gt;"",'Classement Général'!BU32,"")</f>
        <v/>
      </c>
      <c r="O32" s="153" t="n">
        <f aca="false">IF(B32&lt;&gt;"",'Calculs (M1..M20)'!A35,"")</f>
        <v>4</v>
      </c>
      <c r="P32" s="0"/>
      <c r="Q32" s="0"/>
      <c r="R32" s="0"/>
      <c r="S32" s="0"/>
      <c r="T32" s="0"/>
      <c r="U32" s="0"/>
      <c r="V32" s="0"/>
      <c r="AH32" s="49" t="n">
        <f aca="false">IF($G32&lt;&gt;"",AG32,"")</f>
        <v>0</v>
      </c>
      <c r="AI32" s="149"/>
      <c r="AJ32" s="150"/>
    </row>
    <row r="33" customFormat="false" ht="13" hidden="false" customHeight="false" outlineLevel="0" collapsed="false">
      <c r="A33" s="0"/>
      <c r="B33" s="180" t="str">
        <f aca="false">IF('Chronos (M1..M20)'!B33&lt;&gt;"",'Chronos (M1..M20)'!B33,"")</f>
        <v/>
      </c>
      <c r="C33" s="181" t="str">
        <f aca="false">IF('Chronos (M1..M20)'!B33&lt;&gt;"",'Chronos (M1..M20)'!C33,"")</f>
        <v/>
      </c>
      <c r="D33" s="181" t="str">
        <f aca="false">IF('Chronos (M1..M20)'!B33&lt;&gt;"",'Chronos (M1..M20)'!D33,"")</f>
        <v/>
      </c>
      <c r="E33" s="182" t="str">
        <f aca="false">IF('Chronos (M1..M20)'!B33&lt;&gt;"",'Chronos (M1..M20)'!E33,"")</f>
        <v/>
      </c>
      <c r="F33" s="116" t="n">
        <v>21</v>
      </c>
      <c r="G33" s="183" t="n">
        <f aca="false">'Chronos (M1..M20)'!G1952</f>
        <v>1</v>
      </c>
      <c r="H33" s="49" t="n">
        <f aca="false">IF($G33&lt;&gt;"",G33,"")</f>
        <v>1</v>
      </c>
      <c r="I33" s="149"/>
      <c r="J33" s="150"/>
      <c r="K33" s="151" t="str">
        <f aca="false">IF($B33&lt;&gt;"",IF(I33,(INDEX(P$11:Q$14,MATCH(H33,P$11:P$14),2)/I33)*1000,0),"")</f>
        <v/>
      </c>
      <c r="L33" s="151" t="str">
        <f aca="false">IF(Q$11&lt;&gt;"",IF($B33&lt;&gt;"",K33-J33,""),"")</f>
        <v/>
      </c>
      <c r="M33" s="152" t="str">
        <f aca="false">IF(B33&lt;&gt;"",RANK(L33,L$11:L$110),"")</f>
        <v/>
      </c>
      <c r="N33" s="152" t="str">
        <f aca="false">IF(B33&lt;&gt;"",'Classement Général'!BU33,"")</f>
        <v/>
      </c>
      <c r="O33" s="153" t="str">
        <f aca="false">IF(B33&lt;&gt;"",'Calculs (M1..M20)'!A36,"")</f>
        <v/>
      </c>
      <c r="P33" s="0"/>
      <c r="Q33" s="0"/>
      <c r="R33" s="0"/>
      <c r="S33" s="0"/>
      <c r="T33" s="0"/>
      <c r="U33" s="0"/>
      <c r="V33" s="0"/>
      <c r="AH33" s="49" t="n">
        <f aca="false">IF($G33&lt;&gt;"",AG33,"")</f>
        <v>0</v>
      </c>
      <c r="AI33" s="149"/>
      <c r="AJ33" s="150"/>
    </row>
    <row r="34" customFormat="false" ht="13" hidden="false" customHeight="false" outlineLevel="0" collapsed="false">
      <c r="A34" s="0"/>
      <c r="B34" s="180" t="str">
        <f aca="false">IF('Chronos (M1..M20)'!B34&lt;&gt;"",'Chronos (M1..M20)'!B34,"")</f>
        <v/>
      </c>
      <c r="C34" s="181" t="str">
        <f aca="false">IF('Chronos (M1..M20)'!B34&lt;&gt;"",'Chronos (M1..M20)'!C34,"")</f>
        <v/>
      </c>
      <c r="D34" s="181" t="str">
        <f aca="false">IF('Chronos (M1..M20)'!B34&lt;&gt;"",'Chronos (M1..M20)'!D34,"")</f>
        <v/>
      </c>
      <c r="E34" s="182" t="str">
        <f aca="false">IF('Chronos (M1..M20)'!B34&lt;&gt;"",'Chronos (M1..M20)'!E34,"")</f>
        <v/>
      </c>
      <c r="F34" s="116" t="n">
        <v>21</v>
      </c>
      <c r="G34" s="183" t="n">
        <f aca="false">'Chronos (M1..M20)'!G1953</f>
        <v>1</v>
      </c>
      <c r="H34" s="49" t="n">
        <f aca="false">IF($G34&lt;&gt;"",G34,"")</f>
        <v>1</v>
      </c>
      <c r="I34" s="149"/>
      <c r="J34" s="150"/>
      <c r="K34" s="151" t="str">
        <f aca="false">IF($B34&lt;&gt;"",IF(I34,(INDEX(P$11:Q$14,MATCH(H34,P$11:P$14),2)/I34)*1000,0),"")</f>
        <v/>
      </c>
      <c r="L34" s="151" t="str">
        <f aca="false">IF(Q$11&lt;&gt;"",IF($B34&lt;&gt;"",K34-J34,""),"")</f>
        <v/>
      </c>
      <c r="M34" s="152" t="str">
        <f aca="false">IF(B34&lt;&gt;"",RANK(L34,L$11:L$110),"")</f>
        <v/>
      </c>
      <c r="N34" s="152" t="str">
        <f aca="false">IF(B34&lt;&gt;"",'Classement Général'!BU34,"")</f>
        <v/>
      </c>
      <c r="O34" s="153" t="str">
        <f aca="false">IF(B34&lt;&gt;"",'Calculs (M1..M20)'!A37,"")</f>
        <v/>
      </c>
      <c r="P34" s="0"/>
      <c r="Q34" s="0"/>
      <c r="R34" s="0"/>
      <c r="S34" s="0"/>
      <c r="T34" s="0"/>
      <c r="U34" s="0"/>
      <c r="V34" s="0"/>
      <c r="AH34" s="49" t="n">
        <f aca="false">IF($G34&lt;&gt;"",AG34,"")</f>
        <v>0</v>
      </c>
      <c r="AI34" s="149"/>
      <c r="AJ34" s="150"/>
    </row>
    <row r="35" customFormat="false" ht="13" hidden="false" customHeight="false" outlineLevel="0" collapsed="false">
      <c r="A35" s="0"/>
      <c r="B35" s="180" t="str">
        <f aca="false">IF('Chronos (M1..M20)'!B35&lt;&gt;"",'Chronos (M1..M20)'!B35,"")</f>
        <v/>
      </c>
      <c r="C35" s="181" t="str">
        <f aca="false">IF('Chronos (M1..M20)'!B35&lt;&gt;"",'Chronos (M1..M20)'!C35,"")</f>
        <v/>
      </c>
      <c r="D35" s="181" t="str">
        <f aca="false">IF('Chronos (M1..M20)'!B35&lt;&gt;"",'Chronos (M1..M20)'!D35,"")</f>
        <v/>
      </c>
      <c r="E35" s="182" t="str">
        <f aca="false">IF('Chronos (M1..M20)'!B35&lt;&gt;"",'Chronos (M1..M20)'!E35,"")</f>
        <v/>
      </c>
      <c r="F35" s="116" t="n">
        <v>21</v>
      </c>
      <c r="G35" s="183" t="n">
        <f aca="false">'Chronos (M1..M20)'!G1954</f>
        <v>1</v>
      </c>
      <c r="H35" s="49" t="n">
        <f aca="false">IF($G35&lt;&gt;"",G35,"")</f>
        <v>1</v>
      </c>
      <c r="I35" s="149"/>
      <c r="J35" s="150"/>
      <c r="K35" s="151" t="str">
        <f aca="false">IF($B35&lt;&gt;"",IF(I35,(INDEX(P$11:Q$14,MATCH(H35,P$11:P$14),2)/I35)*1000,0),"")</f>
        <v/>
      </c>
      <c r="L35" s="151" t="str">
        <f aca="false">IF(Q$11&lt;&gt;"",IF($B35&lt;&gt;"",K35-J35,""),"")</f>
        <v/>
      </c>
      <c r="M35" s="152" t="str">
        <f aca="false">IF(B35&lt;&gt;"",RANK(L35,L$11:L$110),"")</f>
        <v/>
      </c>
      <c r="N35" s="152" t="str">
        <f aca="false">IF(B35&lt;&gt;"",'Classement Général'!BU35,"")</f>
        <v/>
      </c>
      <c r="O35" s="153" t="str">
        <f aca="false">IF(B35&lt;&gt;"",'Calculs (M1..M20)'!A38,"")</f>
        <v/>
      </c>
      <c r="P35" s="0"/>
      <c r="Q35" s="0"/>
      <c r="R35" s="0"/>
      <c r="S35" s="0"/>
      <c r="T35" s="0"/>
      <c r="U35" s="0"/>
      <c r="V35" s="0"/>
      <c r="AH35" s="49" t="n">
        <f aca="false">IF($G35&lt;&gt;"",AG35,"")</f>
        <v>0</v>
      </c>
      <c r="AI35" s="149"/>
      <c r="AJ35" s="150"/>
    </row>
    <row r="36" customFormat="false" ht="13" hidden="false" customHeight="false" outlineLevel="0" collapsed="false">
      <c r="A36" s="0"/>
      <c r="B36" s="180" t="str">
        <f aca="false">IF('Chronos (M1..M20)'!B36&lt;&gt;"",'Chronos (M1..M20)'!B36,"")</f>
        <v/>
      </c>
      <c r="C36" s="181" t="str">
        <f aca="false">IF('Chronos (M1..M20)'!B36&lt;&gt;"",'Chronos (M1..M20)'!C36,"")</f>
        <v/>
      </c>
      <c r="D36" s="181" t="str">
        <f aca="false">IF('Chronos (M1..M20)'!B36&lt;&gt;"",'Chronos (M1..M20)'!D36,"")</f>
        <v/>
      </c>
      <c r="E36" s="182" t="str">
        <f aca="false">IF('Chronos (M1..M20)'!B36&lt;&gt;"",'Chronos (M1..M20)'!E36,"")</f>
        <v/>
      </c>
      <c r="F36" s="116" t="n">
        <v>21</v>
      </c>
      <c r="G36" s="183" t="n">
        <f aca="false">'Chronos (M1..M20)'!G1955</f>
        <v>1</v>
      </c>
      <c r="H36" s="49" t="n">
        <f aca="false">IF($G36&lt;&gt;"",G36,"")</f>
        <v>1</v>
      </c>
      <c r="I36" s="149"/>
      <c r="J36" s="150"/>
      <c r="K36" s="151" t="str">
        <f aca="false">IF($B36&lt;&gt;"",IF(I36,(INDEX(P$11:Q$14,MATCH(H36,P$11:P$14),2)/I36)*1000,0),"")</f>
        <v/>
      </c>
      <c r="L36" s="151" t="str">
        <f aca="false">IF(Q$11&lt;&gt;"",IF($B36&lt;&gt;"",K36-J36,""),"")</f>
        <v/>
      </c>
      <c r="M36" s="152" t="str">
        <f aca="false">IF(B36&lt;&gt;"",RANK(L36,L$11:L$110),"")</f>
        <v/>
      </c>
      <c r="N36" s="152" t="str">
        <f aca="false">IF(B36&lt;&gt;"",'Classement Général'!BU36,"")</f>
        <v/>
      </c>
      <c r="O36" s="153" t="str">
        <f aca="false">IF(B36&lt;&gt;"",'Calculs (M1..M20)'!A39,"")</f>
        <v/>
      </c>
      <c r="P36" s="0"/>
      <c r="Q36" s="0"/>
      <c r="R36" s="0"/>
      <c r="S36" s="0"/>
      <c r="T36" s="0"/>
      <c r="U36" s="0"/>
      <c r="V36" s="0"/>
      <c r="AH36" s="49" t="n">
        <f aca="false">IF($G36&lt;&gt;"",AG36,"")</f>
        <v>0</v>
      </c>
      <c r="AI36" s="149"/>
      <c r="AJ36" s="150"/>
    </row>
    <row r="37" customFormat="false" ht="13" hidden="false" customHeight="false" outlineLevel="0" collapsed="false">
      <c r="A37" s="0"/>
      <c r="B37" s="180" t="str">
        <f aca="false">IF('Chronos (M1..M20)'!B37&lt;&gt;"",'Chronos (M1..M20)'!B37,"")</f>
        <v/>
      </c>
      <c r="C37" s="181" t="str">
        <f aca="false">IF('Chronos (M1..M20)'!B37&lt;&gt;"",'Chronos (M1..M20)'!C37,"")</f>
        <v/>
      </c>
      <c r="D37" s="181" t="str">
        <f aca="false">IF('Chronos (M1..M20)'!B37&lt;&gt;"",'Chronos (M1..M20)'!D37,"")</f>
        <v/>
      </c>
      <c r="E37" s="182" t="str">
        <f aca="false">IF('Chronos (M1..M20)'!B37&lt;&gt;"",'Chronos (M1..M20)'!E37,"")</f>
        <v/>
      </c>
      <c r="F37" s="116" t="n">
        <v>21</v>
      </c>
      <c r="G37" s="183" t="n">
        <f aca="false">'Chronos (M1..M20)'!G1956</f>
        <v>1</v>
      </c>
      <c r="H37" s="49" t="n">
        <f aca="false">IF($G37&lt;&gt;"",G37,"")</f>
        <v>1</v>
      </c>
      <c r="I37" s="149"/>
      <c r="J37" s="150"/>
      <c r="K37" s="151" t="str">
        <f aca="false">IF($B37&lt;&gt;"",IF(I37,(INDEX(P$11:Q$14,MATCH(H37,P$11:P$14),2)/I37)*1000,0),"")</f>
        <v/>
      </c>
      <c r="L37" s="151" t="str">
        <f aca="false">IF(Q$11&lt;&gt;"",IF($B37&lt;&gt;"",K37-J37,""),"")</f>
        <v/>
      </c>
      <c r="M37" s="152" t="str">
        <f aca="false">IF(B37&lt;&gt;"",RANK(L37,L$11:L$110),"")</f>
        <v/>
      </c>
      <c r="N37" s="152" t="str">
        <f aca="false">IF(B37&lt;&gt;"",'Classement Général'!BU37,"")</f>
        <v/>
      </c>
      <c r="O37" s="153" t="str">
        <f aca="false">IF(B37&lt;&gt;"",'Calculs (M1..M20)'!A40,"")</f>
        <v/>
      </c>
      <c r="P37" s="0"/>
      <c r="Q37" s="0"/>
      <c r="R37" s="0"/>
      <c r="S37" s="0"/>
      <c r="T37" s="0"/>
      <c r="U37" s="0"/>
      <c r="V37" s="0"/>
      <c r="AH37" s="49" t="n">
        <f aca="false">IF($G37&lt;&gt;"",AG37,"")</f>
        <v>0</v>
      </c>
      <c r="AI37" s="149"/>
      <c r="AJ37" s="150"/>
    </row>
    <row r="38" customFormat="false" ht="13" hidden="false" customHeight="false" outlineLevel="0" collapsed="false">
      <c r="A38" s="0"/>
      <c r="B38" s="180" t="str">
        <f aca="false">IF('Chronos (M1..M20)'!B38&lt;&gt;"",'Chronos (M1..M20)'!B38,"")</f>
        <v/>
      </c>
      <c r="C38" s="181" t="str">
        <f aca="false">IF('Chronos (M1..M20)'!B38&lt;&gt;"",'Chronos (M1..M20)'!C38,"")</f>
        <v/>
      </c>
      <c r="D38" s="181" t="str">
        <f aca="false">IF('Chronos (M1..M20)'!B38&lt;&gt;"",'Chronos (M1..M20)'!D38,"")</f>
        <v/>
      </c>
      <c r="E38" s="182" t="str">
        <f aca="false">IF('Chronos (M1..M20)'!B38&lt;&gt;"",'Chronos (M1..M20)'!E38,"")</f>
        <v/>
      </c>
      <c r="F38" s="116" t="n">
        <v>21</v>
      </c>
      <c r="G38" s="183" t="n">
        <f aca="false">'Chronos (M1..M20)'!G1957</f>
        <v>1</v>
      </c>
      <c r="H38" s="49" t="n">
        <f aca="false">IF($G38&lt;&gt;"",G38,"")</f>
        <v>1</v>
      </c>
      <c r="I38" s="149"/>
      <c r="J38" s="150"/>
      <c r="K38" s="151" t="str">
        <f aca="false">IF($B38&lt;&gt;"",IF(I38,(INDEX(P$11:Q$14,MATCH(H38,P$11:P$14),2)/I38)*1000,0),"")</f>
        <v/>
      </c>
      <c r="L38" s="151" t="str">
        <f aca="false">IF(Q$11&lt;&gt;"",IF($B38&lt;&gt;"",K38-J38,""),"")</f>
        <v/>
      </c>
      <c r="M38" s="152" t="str">
        <f aca="false">IF(B38&lt;&gt;"",RANK(L38,L$11:L$110),"")</f>
        <v/>
      </c>
      <c r="N38" s="152" t="str">
        <f aca="false">IF(B38&lt;&gt;"",'Classement Général'!BU38,"")</f>
        <v/>
      </c>
      <c r="O38" s="153" t="str">
        <f aca="false">IF(B38&lt;&gt;"",'Calculs (M1..M20)'!A41,"")</f>
        <v/>
      </c>
      <c r="P38" s="0"/>
      <c r="Q38" s="0"/>
      <c r="R38" s="0"/>
      <c r="S38" s="0"/>
      <c r="T38" s="0"/>
      <c r="U38" s="0"/>
      <c r="V38" s="0"/>
      <c r="AH38" s="49" t="n">
        <f aca="false">IF($G38&lt;&gt;"",AG38,"")</f>
        <v>0</v>
      </c>
      <c r="AI38" s="149"/>
      <c r="AJ38" s="150"/>
    </row>
    <row r="39" customFormat="false" ht="13" hidden="false" customHeight="false" outlineLevel="0" collapsed="false">
      <c r="A39" s="0"/>
      <c r="B39" s="180" t="str">
        <f aca="false">IF('Chronos (M1..M20)'!B39&lt;&gt;"",'Chronos (M1..M20)'!B39,"")</f>
        <v/>
      </c>
      <c r="C39" s="181" t="str">
        <f aca="false">IF('Chronos (M1..M20)'!B39&lt;&gt;"",'Chronos (M1..M20)'!C39,"")</f>
        <v/>
      </c>
      <c r="D39" s="181" t="str">
        <f aca="false">IF('Chronos (M1..M20)'!B39&lt;&gt;"",'Chronos (M1..M20)'!D39,"")</f>
        <v/>
      </c>
      <c r="E39" s="182" t="str">
        <f aca="false">IF('Chronos (M1..M20)'!B39&lt;&gt;"",'Chronos (M1..M20)'!E39,"")</f>
        <v/>
      </c>
      <c r="F39" s="116" t="n">
        <v>21</v>
      </c>
      <c r="G39" s="183" t="n">
        <f aca="false">'Chronos (M1..M20)'!G1958</f>
        <v>1</v>
      </c>
      <c r="H39" s="49" t="n">
        <f aca="false">IF($G39&lt;&gt;"",G39,"")</f>
        <v>1</v>
      </c>
      <c r="I39" s="149"/>
      <c r="J39" s="150"/>
      <c r="K39" s="151" t="str">
        <f aca="false">IF($B39&lt;&gt;"",IF(I39,(INDEX(P$11:Q$14,MATCH(H39,P$11:P$14),2)/I39)*1000,0),"")</f>
        <v/>
      </c>
      <c r="L39" s="151" t="str">
        <f aca="false">IF(Q$11&lt;&gt;"",IF($B39&lt;&gt;"",K39-J39,""),"")</f>
        <v/>
      </c>
      <c r="M39" s="152" t="str">
        <f aca="false">IF(B39&lt;&gt;"",RANK(L39,L$11:L$110),"")</f>
        <v/>
      </c>
      <c r="N39" s="152" t="str">
        <f aca="false">IF(B39&lt;&gt;"",'Classement Général'!BU39,"")</f>
        <v/>
      </c>
      <c r="O39" s="153" t="str">
        <f aca="false">IF(B39&lt;&gt;"",'Calculs (M1..M20)'!A42,"")</f>
        <v/>
      </c>
      <c r="P39" s="0"/>
      <c r="Q39" s="0"/>
      <c r="R39" s="0"/>
      <c r="S39" s="0"/>
      <c r="T39" s="0"/>
      <c r="U39" s="0"/>
      <c r="V39" s="0"/>
      <c r="AH39" s="49" t="n">
        <f aca="false">IF($G39&lt;&gt;"",AG39,"")</f>
        <v>0</v>
      </c>
      <c r="AI39" s="149"/>
      <c r="AJ39" s="150"/>
    </row>
    <row r="40" customFormat="false" ht="13" hidden="false" customHeight="false" outlineLevel="0" collapsed="false">
      <c r="A40" s="0"/>
      <c r="B40" s="180" t="str">
        <f aca="false">IF('Chronos (M1..M20)'!B40&lt;&gt;"",'Chronos (M1..M20)'!B40,"")</f>
        <v/>
      </c>
      <c r="C40" s="181" t="str">
        <f aca="false">IF('Chronos (M1..M20)'!B40&lt;&gt;"",'Chronos (M1..M20)'!C40,"")</f>
        <v/>
      </c>
      <c r="D40" s="181" t="str">
        <f aca="false">IF('Chronos (M1..M20)'!B40&lt;&gt;"",'Chronos (M1..M20)'!D40,"")</f>
        <v/>
      </c>
      <c r="E40" s="182" t="str">
        <f aca="false">IF('Chronos (M1..M20)'!B40&lt;&gt;"",'Chronos (M1..M20)'!E40,"")</f>
        <v/>
      </c>
      <c r="F40" s="116" t="n">
        <v>21</v>
      </c>
      <c r="G40" s="183" t="n">
        <f aca="false">'Chronos (M1..M20)'!G1959</f>
        <v>1</v>
      </c>
      <c r="H40" s="49" t="n">
        <f aca="false">IF($G40&lt;&gt;"",G40,"")</f>
        <v>1</v>
      </c>
      <c r="I40" s="149"/>
      <c r="J40" s="150"/>
      <c r="K40" s="151" t="str">
        <f aca="false">IF($B40&lt;&gt;"",IF(I40,(INDEX(P$11:Q$14,MATCH(H40,P$11:P$14),2)/I40)*1000,0),"")</f>
        <v/>
      </c>
      <c r="L40" s="151" t="str">
        <f aca="false">IF(Q$11&lt;&gt;"",IF($B40&lt;&gt;"",K40-J40,""),"")</f>
        <v/>
      </c>
      <c r="M40" s="152" t="str">
        <f aca="false">IF(B40&lt;&gt;"",RANK(L40,L$11:L$110),"")</f>
        <v/>
      </c>
      <c r="N40" s="152" t="str">
        <f aca="false">IF(B40&lt;&gt;"",'Classement Général'!BU40,"")</f>
        <v/>
      </c>
      <c r="O40" s="153" t="str">
        <f aca="false">IF(B40&lt;&gt;"",'Calculs (M1..M20)'!A43,"")</f>
        <v/>
      </c>
      <c r="P40" s="0"/>
      <c r="Q40" s="0"/>
      <c r="R40" s="0"/>
      <c r="S40" s="0"/>
      <c r="T40" s="0"/>
      <c r="U40" s="0"/>
      <c r="V40" s="0"/>
      <c r="AH40" s="49" t="n">
        <f aca="false">IF($G40&lt;&gt;"",AG40,"")</f>
        <v>0</v>
      </c>
      <c r="AI40" s="149"/>
      <c r="AJ40" s="150"/>
    </row>
    <row r="41" customFormat="false" ht="13" hidden="false" customHeight="false" outlineLevel="0" collapsed="false">
      <c r="A41" s="0"/>
      <c r="B41" s="180" t="str">
        <f aca="false">IF('Chronos (M1..M20)'!B41&lt;&gt;"",'Chronos (M1..M20)'!B41,"")</f>
        <v/>
      </c>
      <c r="C41" s="181" t="str">
        <f aca="false">IF('Chronos (M1..M20)'!B41&lt;&gt;"",'Chronos (M1..M20)'!C41,"")</f>
        <v/>
      </c>
      <c r="D41" s="181" t="str">
        <f aca="false">IF('Chronos (M1..M20)'!B41&lt;&gt;"",'Chronos (M1..M20)'!D41,"")</f>
        <v/>
      </c>
      <c r="E41" s="182" t="str">
        <f aca="false">IF('Chronos (M1..M20)'!B41&lt;&gt;"",'Chronos (M1..M20)'!E41,"")</f>
        <v/>
      </c>
      <c r="F41" s="116" t="n">
        <v>21</v>
      </c>
      <c r="G41" s="183" t="n">
        <f aca="false">'Chronos (M1..M20)'!G1960</f>
        <v>1</v>
      </c>
      <c r="H41" s="49" t="n">
        <f aca="false">IF($G41&lt;&gt;"",G41,"")</f>
        <v>1</v>
      </c>
      <c r="I41" s="149"/>
      <c r="J41" s="150"/>
      <c r="K41" s="151" t="str">
        <f aca="false">IF($B41&lt;&gt;"",IF(I41,(INDEX(P$11:Q$14,MATCH(H41,P$11:P$14),2)/I41)*1000,0),"")</f>
        <v/>
      </c>
      <c r="L41" s="151" t="str">
        <f aca="false">IF(Q$11&lt;&gt;"",IF($B41&lt;&gt;"",K41-J41,""),"")</f>
        <v/>
      </c>
      <c r="M41" s="152" t="str">
        <f aca="false">IF(B41&lt;&gt;"",RANK(L41,L$11:L$110),"")</f>
        <v/>
      </c>
      <c r="N41" s="152" t="str">
        <f aca="false">IF(B41&lt;&gt;"",'Classement Général'!BU41,"")</f>
        <v/>
      </c>
      <c r="O41" s="153" t="str">
        <f aca="false">IF(B41&lt;&gt;"",'Calculs (M1..M20)'!A44,"")</f>
        <v/>
      </c>
      <c r="P41" s="0"/>
      <c r="Q41" s="0"/>
      <c r="R41" s="0"/>
      <c r="S41" s="0"/>
      <c r="T41" s="0"/>
      <c r="U41" s="0"/>
      <c r="V41" s="0"/>
      <c r="AH41" s="49" t="n">
        <f aca="false">IF($G41&lt;&gt;"",AG41,"")</f>
        <v>0</v>
      </c>
      <c r="AI41" s="149"/>
      <c r="AJ41" s="150"/>
    </row>
    <row r="42" customFormat="false" ht="13" hidden="false" customHeight="false" outlineLevel="0" collapsed="false">
      <c r="A42" s="0"/>
      <c r="B42" s="180" t="str">
        <f aca="false">IF('Chronos (M1..M20)'!B42&lt;&gt;"",'Chronos (M1..M20)'!B42,"")</f>
        <v/>
      </c>
      <c r="C42" s="181" t="str">
        <f aca="false">IF('Chronos (M1..M20)'!B42&lt;&gt;"",'Chronos (M1..M20)'!C42,"")</f>
        <v/>
      </c>
      <c r="D42" s="181" t="str">
        <f aca="false">IF('Chronos (M1..M20)'!B42&lt;&gt;"",'Chronos (M1..M20)'!D42,"")</f>
        <v/>
      </c>
      <c r="E42" s="182" t="str">
        <f aca="false">IF('Chronos (M1..M20)'!B42&lt;&gt;"",'Chronos (M1..M20)'!E42,"")</f>
        <v/>
      </c>
      <c r="F42" s="116" t="n">
        <v>21</v>
      </c>
      <c r="G42" s="183" t="n">
        <f aca="false">'Chronos (M1..M20)'!G1961</f>
        <v>1</v>
      </c>
      <c r="H42" s="49" t="n">
        <f aca="false">IF($G42&lt;&gt;"",G42,"")</f>
        <v>1</v>
      </c>
      <c r="I42" s="149"/>
      <c r="J42" s="150"/>
      <c r="K42" s="151" t="str">
        <f aca="false">IF($B42&lt;&gt;"",IF(I42,(INDEX(P$11:Q$14,MATCH(H42,P$11:P$14),2)/I42)*1000,0),"")</f>
        <v/>
      </c>
      <c r="L42" s="151" t="str">
        <f aca="false">IF(Q$11&lt;&gt;"",IF($B42&lt;&gt;"",K42-J42,""),"")</f>
        <v/>
      </c>
      <c r="M42" s="152" t="str">
        <f aca="false">IF(B42&lt;&gt;"",RANK(L42,L$11:L$110),"")</f>
        <v/>
      </c>
      <c r="N42" s="152" t="str">
        <f aca="false">IF(B42&lt;&gt;"",'Classement Général'!BU42,"")</f>
        <v/>
      </c>
      <c r="O42" s="153" t="str">
        <f aca="false">IF(B42&lt;&gt;"",'Calculs (M1..M20)'!A45,"")</f>
        <v/>
      </c>
      <c r="P42" s="0"/>
      <c r="Q42" s="0"/>
      <c r="R42" s="0"/>
      <c r="S42" s="0"/>
      <c r="T42" s="0"/>
      <c r="U42" s="0"/>
      <c r="V42" s="0"/>
      <c r="AH42" s="49" t="n">
        <f aca="false">IF($G42&lt;&gt;"",AG42,"")</f>
        <v>0</v>
      </c>
      <c r="AI42" s="149"/>
      <c r="AJ42" s="150"/>
    </row>
    <row r="43" customFormat="false" ht="13" hidden="false" customHeight="false" outlineLevel="0" collapsed="false">
      <c r="A43" s="0"/>
      <c r="B43" s="180" t="str">
        <f aca="false">IF('Chronos (M1..M20)'!B43&lt;&gt;"",'Chronos (M1..M20)'!B43,"")</f>
        <v/>
      </c>
      <c r="C43" s="181" t="str">
        <f aca="false">IF('Chronos (M1..M20)'!B43&lt;&gt;"",'Chronos (M1..M20)'!C43,"")</f>
        <v/>
      </c>
      <c r="D43" s="181" t="str">
        <f aca="false">IF('Chronos (M1..M20)'!B43&lt;&gt;"",'Chronos (M1..M20)'!D43,"")</f>
        <v/>
      </c>
      <c r="E43" s="182" t="str">
        <f aca="false">IF('Chronos (M1..M20)'!B43&lt;&gt;"",'Chronos (M1..M20)'!E43,"")</f>
        <v/>
      </c>
      <c r="F43" s="116" t="n">
        <v>21</v>
      </c>
      <c r="G43" s="183" t="n">
        <f aca="false">'Chronos (M1..M20)'!G1962</f>
        <v>1</v>
      </c>
      <c r="H43" s="49" t="n">
        <f aca="false">IF($G43&lt;&gt;"",G43,"")</f>
        <v>1</v>
      </c>
      <c r="I43" s="149"/>
      <c r="J43" s="150"/>
      <c r="K43" s="151" t="str">
        <f aca="false">IF($B43&lt;&gt;"",IF(I43,(INDEX(P$11:Q$14,MATCH(H43,P$11:P$14),2)/I43)*1000,0),"")</f>
        <v/>
      </c>
      <c r="L43" s="151" t="str">
        <f aca="false">IF(Q$11&lt;&gt;"",IF($B43&lt;&gt;"",K43-J43,""),"")</f>
        <v/>
      </c>
      <c r="M43" s="152" t="str">
        <f aca="false">IF(B43&lt;&gt;"",RANK(L43,L$11:L$110),"")</f>
        <v/>
      </c>
      <c r="N43" s="152" t="str">
        <f aca="false">IF(B43&lt;&gt;"",'Classement Général'!BU43,"")</f>
        <v/>
      </c>
      <c r="O43" s="153" t="str">
        <f aca="false">IF(B43&lt;&gt;"",'Calculs (M1..M20)'!A46,"")</f>
        <v/>
      </c>
      <c r="P43" s="0"/>
      <c r="Q43" s="0"/>
      <c r="R43" s="0"/>
      <c r="S43" s="0"/>
      <c r="T43" s="0"/>
      <c r="U43" s="0"/>
      <c r="V43" s="0"/>
      <c r="AH43" s="49" t="n">
        <f aca="false">IF($G43&lt;&gt;"",AG43,"")</f>
        <v>0</v>
      </c>
      <c r="AI43" s="149"/>
      <c r="AJ43" s="150"/>
    </row>
    <row r="44" customFormat="false" ht="13" hidden="false" customHeight="false" outlineLevel="0" collapsed="false">
      <c r="A44" s="0"/>
      <c r="B44" s="180" t="str">
        <f aca="false">IF('Chronos (M1..M20)'!B44&lt;&gt;"",'Chronos (M1..M20)'!B44,"")</f>
        <v/>
      </c>
      <c r="C44" s="181" t="str">
        <f aca="false">IF('Chronos (M1..M20)'!B44&lt;&gt;"",'Chronos (M1..M20)'!C44,"")</f>
        <v/>
      </c>
      <c r="D44" s="181" t="str">
        <f aca="false">IF('Chronos (M1..M20)'!B44&lt;&gt;"",'Chronos (M1..M20)'!D44,"")</f>
        <v/>
      </c>
      <c r="E44" s="182" t="str">
        <f aca="false">IF('Chronos (M1..M20)'!B44&lt;&gt;"",'Chronos (M1..M20)'!E44,"")</f>
        <v/>
      </c>
      <c r="F44" s="116" t="n">
        <v>21</v>
      </c>
      <c r="G44" s="183" t="n">
        <f aca="false">'Chronos (M1..M20)'!G1963</f>
        <v>1</v>
      </c>
      <c r="H44" s="49" t="n">
        <f aca="false">IF($G44&lt;&gt;"",G44,"")</f>
        <v>1</v>
      </c>
      <c r="I44" s="149"/>
      <c r="J44" s="150"/>
      <c r="K44" s="151" t="str">
        <f aca="false">IF($B44&lt;&gt;"",IF(I44,(INDEX(P$11:Q$14,MATCH(H44,P$11:P$14),2)/I44)*1000,0),"")</f>
        <v/>
      </c>
      <c r="L44" s="151" t="str">
        <f aca="false">IF(Q$11&lt;&gt;"",IF($B44&lt;&gt;"",K44-J44,""),"")</f>
        <v/>
      </c>
      <c r="M44" s="152" t="str">
        <f aca="false">IF(B44&lt;&gt;"",RANK(L44,L$11:L$110),"")</f>
        <v/>
      </c>
      <c r="N44" s="152" t="str">
        <f aca="false">IF(B44&lt;&gt;"",'Classement Général'!BU44,"")</f>
        <v/>
      </c>
      <c r="O44" s="153" t="str">
        <f aca="false">IF(B44&lt;&gt;"",'Calculs (M1..M20)'!A47,"")</f>
        <v/>
      </c>
      <c r="P44" s="0"/>
      <c r="Q44" s="0"/>
      <c r="R44" s="0"/>
      <c r="S44" s="0"/>
      <c r="T44" s="0"/>
      <c r="U44" s="0"/>
      <c r="V44" s="0"/>
      <c r="AH44" s="49" t="n">
        <f aca="false">IF($G44&lt;&gt;"",AG44,"")</f>
        <v>0</v>
      </c>
      <c r="AI44" s="149"/>
      <c r="AJ44" s="150"/>
    </row>
    <row r="45" customFormat="false" ht="13" hidden="false" customHeight="false" outlineLevel="0" collapsed="false">
      <c r="A45" s="0"/>
      <c r="B45" s="180" t="str">
        <f aca="false">IF('Chronos (M1..M20)'!B45&lt;&gt;"",'Chronos (M1..M20)'!B45,"")</f>
        <v/>
      </c>
      <c r="C45" s="181" t="str">
        <f aca="false">IF('Chronos (M1..M20)'!B45&lt;&gt;"",'Chronos (M1..M20)'!C45,"")</f>
        <v/>
      </c>
      <c r="D45" s="181" t="str">
        <f aca="false">IF('Chronos (M1..M20)'!B45&lt;&gt;"",'Chronos (M1..M20)'!D45,"")</f>
        <v/>
      </c>
      <c r="E45" s="182" t="str">
        <f aca="false">IF('Chronos (M1..M20)'!B45&lt;&gt;"",'Chronos (M1..M20)'!E45,"")</f>
        <v/>
      </c>
      <c r="F45" s="116" t="n">
        <v>21</v>
      </c>
      <c r="G45" s="183" t="n">
        <f aca="false">'Chronos (M1..M20)'!G1964</f>
        <v>1</v>
      </c>
      <c r="H45" s="49" t="n">
        <f aca="false">IF($G45&lt;&gt;"",G45,"")</f>
        <v>1</v>
      </c>
      <c r="I45" s="149"/>
      <c r="J45" s="150"/>
      <c r="K45" s="151" t="str">
        <f aca="false">IF($B45&lt;&gt;"",IF(I45,(INDEX(P$11:Q$14,MATCH(H45,P$11:P$14),2)/I45)*1000,0),"")</f>
        <v/>
      </c>
      <c r="L45" s="151" t="str">
        <f aca="false">IF(Q$11&lt;&gt;"",IF($B45&lt;&gt;"",K45-J45,""),"")</f>
        <v/>
      </c>
      <c r="M45" s="152" t="str">
        <f aca="false">IF(B45&lt;&gt;"",RANK(L45,L$11:L$110),"")</f>
        <v/>
      </c>
      <c r="N45" s="152" t="str">
        <f aca="false">IF(B45&lt;&gt;"",'Classement Général'!BU45,"")</f>
        <v/>
      </c>
      <c r="O45" s="153" t="str">
        <f aca="false">IF(B45&lt;&gt;"",'Calculs (M1..M20)'!A48,"")</f>
        <v/>
      </c>
      <c r="P45" s="0"/>
      <c r="Q45" s="0"/>
      <c r="R45" s="0"/>
      <c r="S45" s="0"/>
      <c r="T45" s="0"/>
      <c r="U45" s="0"/>
      <c r="V45" s="0"/>
      <c r="AH45" s="49" t="n">
        <f aca="false">IF($G45&lt;&gt;"",AG45,"")</f>
        <v>0</v>
      </c>
      <c r="AI45" s="149"/>
      <c r="AJ45" s="150"/>
    </row>
    <row r="46" customFormat="false" ht="13" hidden="false" customHeight="false" outlineLevel="0" collapsed="false">
      <c r="A46" s="0"/>
      <c r="B46" s="180" t="str">
        <f aca="false">IF('Chronos (M1..M20)'!B46&lt;&gt;"",'Chronos (M1..M20)'!B46,"")</f>
        <v/>
      </c>
      <c r="C46" s="181" t="str">
        <f aca="false">IF('Chronos (M1..M20)'!B46&lt;&gt;"",'Chronos (M1..M20)'!C46,"")</f>
        <v/>
      </c>
      <c r="D46" s="181" t="str">
        <f aca="false">IF('Chronos (M1..M20)'!B46&lt;&gt;"",'Chronos (M1..M20)'!D46,"")</f>
        <v/>
      </c>
      <c r="E46" s="182" t="str">
        <f aca="false">IF('Chronos (M1..M20)'!B46&lt;&gt;"",'Chronos (M1..M20)'!E46,"")</f>
        <v/>
      </c>
      <c r="F46" s="116" t="n">
        <v>21</v>
      </c>
      <c r="G46" s="183" t="n">
        <f aca="false">'Chronos (M1..M20)'!G1965</f>
        <v>1</v>
      </c>
      <c r="H46" s="49" t="n">
        <f aca="false">IF($G46&lt;&gt;"",G46,"")</f>
        <v>1</v>
      </c>
      <c r="I46" s="149"/>
      <c r="J46" s="150"/>
      <c r="K46" s="151" t="str">
        <f aca="false">IF($B46&lt;&gt;"",IF(I46,(INDEX(P$11:Q$14,MATCH(H46,P$11:P$14),2)/I46)*1000,0),"")</f>
        <v/>
      </c>
      <c r="L46" s="151" t="str">
        <f aca="false">IF(Q$11&lt;&gt;"",IF($B46&lt;&gt;"",K46-J46,""),"")</f>
        <v/>
      </c>
      <c r="M46" s="152" t="str">
        <f aca="false">IF(B46&lt;&gt;"",RANK(L46,L$11:L$110),"")</f>
        <v/>
      </c>
      <c r="N46" s="152" t="str">
        <f aca="false">IF(B46&lt;&gt;"",'Classement Général'!BU46,"")</f>
        <v/>
      </c>
      <c r="O46" s="153" t="str">
        <f aca="false">IF(B46&lt;&gt;"",'Calculs (M1..M20)'!A49,"")</f>
        <v/>
      </c>
      <c r="P46" s="0"/>
      <c r="Q46" s="0"/>
      <c r="R46" s="0"/>
      <c r="S46" s="0"/>
      <c r="T46" s="0"/>
      <c r="U46" s="0"/>
      <c r="V46" s="0"/>
      <c r="AH46" s="49" t="n">
        <f aca="false">IF($G46&lt;&gt;"",AG46,"")</f>
        <v>0</v>
      </c>
      <c r="AI46" s="149"/>
      <c r="AJ46" s="150"/>
    </row>
    <row r="47" customFormat="false" ht="13" hidden="false" customHeight="false" outlineLevel="0" collapsed="false">
      <c r="A47" s="0"/>
      <c r="B47" s="180" t="str">
        <f aca="false">IF('Chronos (M1..M20)'!B47&lt;&gt;"",'Chronos (M1..M20)'!B47,"")</f>
        <v/>
      </c>
      <c r="C47" s="181" t="str">
        <f aca="false">IF('Chronos (M1..M20)'!B47&lt;&gt;"",'Chronos (M1..M20)'!C47,"")</f>
        <v/>
      </c>
      <c r="D47" s="181" t="str">
        <f aca="false">IF('Chronos (M1..M20)'!B47&lt;&gt;"",'Chronos (M1..M20)'!D47,"")</f>
        <v/>
      </c>
      <c r="E47" s="182" t="str">
        <f aca="false">IF('Chronos (M1..M20)'!B47&lt;&gt;"",'Chronos (M1..M20)'!E47,"")</f>
        <v/>
      </c>
      <c r="F47" s="116" t="n">
        <v>21</v>
      </c>
      <c r="G47" s="183" t="n">
        <f aca="false">'Chronos (M1..M20)'!G1966</f>
        <v>1</v>
      </c>
      <c r="H47" s="49" t="n">
        <f aca="false">IF($G47&lt;&gt;"",G47,"")</f>
        <v>1</v>
      </c>
      <c r="I47" s="149"/>
      <c r="J47" s="150"/>
      <c r="K47" s="151" t="str">
        <f aca="false">IF($B47&lt;&gt;"",IF(I47,(INDEX(P$11:Q$14,MATCH(H47,P$11:P$14),2)/I47)*1000,0),"")</f>
        <v/>
      </c>
      <c r="L47" s="151" t="str">
        <f aca="false">IF(Q$11&lt;&gt;"",IF($B47&lt;&gt;"",K47-J47,""),"")</f>
        <v/>
      </c>
      <c r="M47" s="152" t="str">
        <f aca="false">IF(B47&lt;&gt;"",RANK(L47,L$11:L$110),"")</f>
        <v/>
      </c>
      <c r="N47" s="152" t="str">
        <f aca="false">IF(B47&lt;&gt;"",'Classement Général'!BU47,"")</f>
        <v/>
      </c>
      <c r="O47" s="153" t="str">
        <f aca="false">IF(B47&lt;&gt;"",'Calculs (M1..M20)'!A50,"")</f>
        <v/>
      </c>
      <c r="P47" s="0"/>
      <c r="Q47" s="0"/>
      <c r="R47" s="0"/>
      <c r="S47" s="0"/>
      <c r="T47" s="0"/>
      <c r="U47" s="0"/>
      <c r="V47" s="0"/>
      <c r="AH47" s="49" t="n">
        <f aca="false">IF($G47&lt;&gt;"",AG47,"")</f>
        <v>0</v>
      </c>
      <c r="AI47" s="149"/>
      <c r="AJ47" s="150"/>
    </row>
    <row r="48" customFormat="false" ht="13" hidden="false" customHeight="false" outlineLevel="0" collapsed="false">
      <c r="A48" s="0"/>
      <c r="B48" s="180" t="str">
        <f aca="false">IF('Chronos (M1..M20)'!B48&lt;&gt;"",'Chronos (M1..M20)'!B48,"")</f>
        <v/>
      </c>
      <c r="C48" s="181" t="str">
        <f aca="false">IF('Chronos (M1..M20)'!B48&lt;&gt;"",'Chronos (M1..M20)'!C48,"")</f>
        <v/>
      </c>
      <c r="D48" s="181" t="str">
        <f aca="false">IF('Chronos (M1..M20)'!B48&lt;&gt;"",'Chronos (M1..M20)'!D48,"")</f>
        <v/>
      </c>
      <c r="E48" s="182" t="str">
        <f aca="false">IF('Chronos (M1..M20)'!B48&lt;&gt;"",'Chronos (M1..M20)'!E48,"")</f>
        <v/>
      </c>
      <c r="F48" s="116" t="n">
        <v>21</v>
      </c>
      <c r="G48" s="183" t="n">
        <f aca="false">'Chronos (M1..M20)'!G1967</f>
        <v>1</v>
      </c>
      <c r="H48" s="49" t="n">
        <f aca="false">IF($G48&lt;&gt;"",G48,"")</f>
        <v>1</v>
      </c>
      <c r="I48" s="149"/>
      <c r="J48" s="150"/>
      <c r="K48" s="151" t="str">
        <f aca="false">IF($B48&lt;&gt;"",IF(I48,(INDEX(P$11:Q$14,MATCH(H48,P$11:P$14),2)/I48)*1000,0),"")</f>
        <v/>
      </c>
      <c r="L48" s="151" t="str">
        <f aca="false">IF(Q$11&lt;&gt;"",IF($B48&lt;&gt;"",K48-J48,""),"")</f>
        <v/>
      </c>
      <c r="M48" s="152" t="str">
        <f aca="false">IF(B48&lt;&gt;"",RANK(L48,L$11:L$110),"")</f>
        <v/>
      </c>
      <c r="N48" s="152" t="str">
        <f aca="false">IF(B48&lt;&gt;"",'Classement Général'!BU48,"")</f>
        <v/>
      </c>
      <c r="O48" s="153" t="str">
        <f aca="false">IF(B48&lt;&gt;"",'Calculs (M1..M20)'!A51,"")</f>
        <v/>
      </c>
      <c r="P48" s="0"/>
      <c r="Q48" s="0"/>
      <c r="R48" s="0"/>
      <c r="S48" s="0"/>
      <c r="T48" s="0"/>
      <c r="U48" s="0"/>
      <c r="V48" s="0"/>
      <c r="AH48" s="49" t="n">
        <f aca="false">IF($G48&lt;&gt;"",AG48,"")</f>
        <v>0</v>
      </c>
      <c r="AI48" s="149"/>
      <c r="AJ48" s="150"/>
    </row>
    <row r="49" customFormat="false" ht="13" hidden="false" customHeight="false" outlineLevel="0" collapsed="false">
      <c r="A49" s="0"/>
      <c r="B49" s="180" t="str">
        <f aca="false">IF('Chronos (M1..M20)'!B49&lt;&gt;"",'Chronos (M1..M20)'!B49,"")</f>
        <v/>
      </c>
      <c r="C49" s="181" t="str">
        <f aca="false">IF('Chronos (M1..M20)'!B49&lt;&gt;"",'Chronos (M1..M20)'!C49,"")</f>
        <v/>
      </c>
      <c r="D49" s="181" t="str">
        <f aca="false">IF('Chronos (M1..M20)'!B49&lt;&gt;"",'Chronos (M1..M20)'!D49,"")</f>
        <v/>
      </c>
      <c r="E49" s="182" t="str">
        <f aca="false">IF('Chronos (M1..M20)'!B49&lt;&gt;"",'Chronos (M1..M20)'!E49,"")</f>
        <v/>
      </c>
      <c r="F49" s="116" t="n">
        <v>21</v>
      </c>
      <c r="G49" s="183" t="n">
        <f aca="false">'Chronos (M1..M20)'!G1968</f>
        <v>1</v>
      </c>
      <c r="H49" s="49" t="n">
        <f aca="false">IF($G49&lt;&gt;"",G49,"")</f>
        <v>1</v>
      </c>
      <c r="I49" s="149"/>
      <c r="J49" s="150"/>
      <c r="K49" s="151" t="str">
        <f aca="false">IF($B49&lt;&gt;"",IF(I49,(INDEX(P$11:Q$14,MATCH(H49,P$11:P$14),2)/I49)*1000,0),"")</f>
        <v/>
      </c>
      <c r="L49" s="151" t="str">
        <f aca="false">IF(Q$11&lt;&gt;"",IF($B49&lt;&gt;"",K49-J49,""),"")</f>
        <v/>
      </c>
      <c r="M49" s="152" t="str">
        <f aca="false">IF(B49&lt;&gt;"",RANK(L49,L$11:L$110),"")</f>
        <v/>
      </c>
      <c r="N49" s="152" t="str">
        <f aca="false">IF(B49&lt;&gt;"",'Classement Général'!BU49,"")</f>
        <v/>
      </c>
      <c r="O49" s="153" t="str">
        <f aca="false">IF(B49&lt;&gt;"",'Calculs (M1..M20)'!A52,"")</f>
        <v/>
      </c>
      <c r="P49" s="0"/>
      <c r="Q49" s="0"/>
      <c r="R49" s="0"/>
      <c r="S49" s="0"/>
      <c r="T49" s="0"/>
      <c r="U49" s="0"/>
      <c r="V49" s="0"/>
      <c r="AH49" s="49" t="n">
        <f aca="false">IF($G49&lt;&gt;"",AG49,"")</f>
        <v>0</v>
      </c>
      <c r="AI49" s="149"/>
      <c r="AJ49" s="150"/>
    </row>
    <row r="50" customFormat="false" ht="13" hidden="false" customHeight="false" outlineLevel="0" collapsed="false">
      <c r="A50" s="0"/>
      <c r="B50" s="180" t="str">
        <f aca="false">IF('Chronos (M1..M20)'!B50&lt;&gt;"",'Chronos (M1..M20)'!B50,"")</f>
        <v/>
      </c>
      <c r="C50" s="181" t="str">
        <f aca="false">IF('Chronos (M1..M20)'!B50&lt;&gt;"",'Chronos (M1..M20)'!C50,"")</f>
        <v/>
      </c>
      <c r="D50" s="181" t="str">
        <f aca="false">IF('Chronos (M1..M20)'!B50&lt;&gt;"",'Chronos (M1..M20)'!D50,"")</f>
        <v/>
      </c>
      <c r="E50" s="182" t="str">
        <f aca="false">IF('Chronos (M1..M20)'!B50&lt;&gt;"",'Chronos (M1..M20)'!E50,"")</f>
        <v/>
      </c>
      <c r="F50" s="116" t="n">
        <v>21</v>
      </c>
      <c r="G50" s="183" t="n">
        <f aca="false">'Chronos (M1..M20)'!G1969</f>
        <v>1</v>
      </c>
      <c r="H50" s="49" t="n">
        <f aca="false">IF($G50&lt;&gt;"",G50,"")</f>
        <v>1</v>
      </c>
      <c r="I50" s="149"/>
      <c r="J50" s="150"/>
      <c r="K50" s="151" t="str">
        <f aca="false">IF($B50&lt;&gt;"",IF(I50,(INDEX(P$11:Q$14,MATCH(H50,P$11:P$14),2)/I50)*1000,0),"")</f>
        <v/>
      </c>
      <c r="L50" s="151" t="str">
        <f aca="false">IF(Q$11&lt;&gt;"",IF($B50&lt;&gt;"",K50-J50,""),"")</f>
        <v/>
      </c>
      <c r="M50" s="152" t="str">
        <f aca="false">IF(B50&lt;&gt;"",RANK(L50,L$11:L$110),"")</f>
        <v/>
      </c>
      <c r="N50" s="152" t="str">
        <f aca="false">IF(B50&lt;&gt;"",'Classement Général'!BU50,"")</f>
        <v/>
      </c>
      <c r="O50" s="153" t="str">
        <f aca="false">IF(B50&lt;&gt;"",'Calculs (M1..M20)'!A53,"")</f>
        <v/>
      </c>
      <c r="P50" s="0"/>
      <c r="Q50" s="0"/>
      <c r="R50" s="0"/>
      <c r="S50" s="0"/>
      <c r="T50" s="0"/>
      <c r="U50" s="0"/>
      <c r="V50" s="0"/>
      <c r="AH50" s="49" t="n">
        <f aca="false">IF($G50&lt;&gt;"",AG50,"")</f>
        <v>0</v>
      </c>
      <c r="AI50" s="149"/>
      <c r="AJ50" s="150"/>
    </row>
    <row r="51" customFormat="false" ht="13" hidden="false" customHeight="false" outlineLevel="0" collapsed="false">
      <c r="A51" s="0"/>
      <c r="B51" s="180" t="str">
        <f aca="false">IF('Chronos (M1..M20)'!B51&lt;&gt;"",'Chronos (M1..M20)'!B51,"")</f>
        <v/>
      </c>
      <c r="C51" s="181" t="str">
        <f aca="false">IF('Chronos (M1..M20)'!B51&lt;&gt;"",'Chronos (M1..M20)'!C51,"")</f>
        <v/>
      </c>
      <c r="D51" s="181" t="str">
        <f aca="false">IF('Chronos (M1..M20)'!B51&lt;&gt;"",'Chronos (M1..M20)'!D51,"")</f>
        <v/>
      </c>
      <c r="E51" s="182" t="str">
        <f aca="false">IF('Chronos (M1..M20)'!B51&lt;&gt;"",'Chronos (M1..M20)'!E51,"")</f>
        <v/>
      </c>
      <c r="F51" s="116" t="n">
        <v>21</v>
      </c>
      <c r="G51" s="183" t="n">
        <f aca="false">'Chronos (M1..M20)'!G1970</f>
        <v>1</v>
      </c>
      <c r="H51" s="49" t="n">
        <f aca="false">IF($G51&lt;&gt;"",G51,"")</f>
        <v>1</v>
      </c>
      <c r="I51" s="149"/>
      <c r="J51" s="150"/>
      <c r="K51" s="151" t="str">
        <f aca="false">IF($B51&lt;&gt;"",IF(I51,(INDEX(P$11:Q$14,MATCH(H51,P$11:P$14),2)/I51)*1000,0),"")</f>
        <v/>
      </c>
      <c r="L51" s="151" t="str">
        <f aca="false">IF(Q$11&lt;&gt;"",IF($B51&lt;&gt;"",K51-J51,""),"")</f>
        <v/>
      </c>
      <c r="M51" s="152" t="str">
        <f aca="false">IF(B51&lt;&gt;"",RANK(L51,L$11:L$110),"")</f>
        <v/>
      </c>
      <c r="N51" s="152" t="str">
        <f aca="false">IF(B51&lt;&gt;"",'Classement Général'!BU51,"")</f>
        <v/>
      </c>
      <c r="O51" s="153" t="str">
        <f aca="false">IF(B51&lt;&gt;"",'Calculs (M1..M20)'!A54,"")</f>
        <v/>
      </c>
      <c r="P51" s="0"/>
      <c r="Q51" s="0"/>
      <c r="R51" s="0"/>
      <c r="S51" s="0"/>
      <c r="T51" s="0"/>
      <c r="U51" s="0"/>
      <c r="V51" s="0"/>
      <c r="AH51" s="49" t="n">
        <f aca="false">IF($G51&lt;&gt;"",AG51,"")</f>
        <v>0</v>
      </c>
      <c r="AI51" s="149"/>
      <c r="AJ51" s="150"/>
    </row>
    <row r="52" customFormat="false" ht="13" hidden="false" customHeight="false" outlineLevel="0" collapsed="false">
      <c r="A52" s="0"/>
      <c r="B52" s="180" t="str">
        <f aca="false">IF('Chronos (M1..M20)'!B52&lt;&gt;"",'Chronos (M1..M20)'!B52,"")</f>
        <v/>
      </c>
      <c r="C52" s="181" t="str">
        <f aca="false">IF('Chronos (M1..M20)'!B52&lt;&gt;"",'Chronos (M1..M20)'!C52,"")</f>
        <v/>
      </c>
      <c r="D52" s="181" t="str">
        <f aca="false">IF('Chronos (M1..M20)'!B52&lt;&gt;"",'Chronos (M1..M20)'!D52,"")</f>
        <v/>
      </c>
      <c r="E52" s="182" t="str">
        <f aca="false">IF('Chronos (M1..M20)'!B52&lt;&gt;"",'Chronos (M1..M20)'!E52,"")</f>
        <v/>
      </c>
      <c r="F52" s="116" t="n">
        <v>21</v>
      </c>
      <c r="G52" s="183" t="n">
        <f aca="false">'Chronos (M1..M20)'!G1971</f>
        <v>1</v>
      </c>
      <c r="H52" s="49" t="n">
        <f aca="false">IF($G52&lt;&gt;"",G52,"")</f>
        <v>1</v>
      </c>
      <c r="I52" s="149"/>
      <c r="J52" s="150"/>
      <c r="K52" s="151" t="str">
        <f aca="false">IF($B52&lt;&gt;"",IF(I52,(INDEX(P$11:Q$14,MATCH(H52,P$11:P$14),2)/I52)*1000,0),"")</f>
        <v/>
      </c>
      <c r="L52" s="151" t="str">
        <f aca="false">IF(Q$11&lt;&gt;"",IF($B52&lt;&gt;"",K52-J52,""),"")</f>
        <v/>
      </c>
      <c r="M52" s="152" t="str">
        <f aca="false">IF(B52&lt;&gt;"",RANK(L52,L$11:L$110),"")</f>
        <v/>
      </c>
      <c r="N52" s="152" t="str">
        <f aca="false">IF(B52&lt;&gt;"",'Classement Général'!BU52,"")</f>
        <v/>
      </c>
      <c r="O52" s="153" t="str">
        <f aca="false">IF(B52&lt;&gt;"",'Calculs (M1..M20)'!A55,"")</f>
        <v/>
      </c>
      <c r="P52" s="0"/>
      <c r="Q52" s="0"/>
      <c r="R52" s="0"/>
      <c r="S52" s="0"/>
      <c r="T52" s="0"/>
      <c r="U52" s="0"/>
      <c r="V52" s="0"/>
      <c r="AH52" s="49" t="n">
        <f aca="false">IF($G52&lt;&gt;"",AG52,"")</f>
        <v>0</v>
      </c>
      <c r="AI52" s="149"/>
      <c r="AJ52" s="150"/>
    </row>
    <row r="53" customFormat="false" ht="13" hidden="false" customHeight="false" outlineLevel="0" collapsed="false">
      <c r="A53" s="0"/>
      <c r="B53" s="180" t="str">
        <f aca="false">IF('Chronos (M1..M20)'!B53&lt;&gt;"",'Chronos (M1..M20)'!B53,"")</f>
        <v/>
      </c>
      <c r="C53" s="181" t="str">
        <f aca="false">IF('Chronos (M1..M20)'!B53&lt;&gt;"",'Chronos (M1..M20)'!C53,"")</f>
        <v/>
      </c>
      <c r="D53" s="181" t="str">
        <f aca="false">IF('Chronos (M1..M20)'!B53&lt;&gt;"",'Chronos (M1..M20)'!D53,"")</f>
        <v/>
      </c>
      <c r="E53" s="182" t="str">
        <f aca="false">IF('Chronos (M1..M20)'!B53&lt;&gt;"",'Chronos (M1..M20)'!E53,"")</f>
        <v/>
      </c>
      <c r="F53" s="116" t="n">
        <v>21</v>
      </c>
      <c r="G53" s="183" t="n">
        <f aca="false">'Chronos (M1..M20)'!G1972</f>
        <v>1</v>
      </c>
      <c r="H53" s="49" t="n">
        <f aca="false">IF($G53&lt;&gt;"",G53,"")</f>
        <v>1</v>
      </c>
      <c r="I53" s="149"/>
      <c r="J53" s="150"/>
      <c r="K53" s="151" t="str">
        <f aca="false">IF($B53&lt;&gt;"",IF(I53,(INDEX(P$11:Q$14,MATCH(H53,P$11:P$14),2)/I53)*1000,0),"")</f>
        <v/>
      </c>
      <c r="L53" s="151" t="str">
        <f aca="false">IF(Q$11&lt;&gt;"",IF($B53&lt;&gt;"",K53-J53,""),"")</f>
        <v/>
      </c>
      <c r="M53" s="152" t="str">
        <f aca="false">IF(B53&lt;&gt;"",RANK(L53,L$11:L$110),"")</f>
        <v/>
      </c>
      <c r="N53" s="152" t="str">
        <f aca="false">IF(B53&lt;&gt;"",'Classement Général'!BU53,"")</f>
        <v/>
      </c>
      <c r="O53" s="153" t="str">
        <f aca="false">IF(B53&lt;&gt;"",'Calculs (M1..M20)'!A56,"")</f>
        <v/>
      </c>
      <c r="P53" s="0"/>
      <c r="Q53" s="0"/>
      <c r="R53" s="0"/>
      <c r="S53" s="0"/>
      <c r="T53" s="0"/>
      <c r="U53" s="0"/>
      <c r="V53" s="0"/>
      <c r="AH53" s="49" t="n">
        <f aca="false">IF($G53&lt;&gt;"",AG53,"")</f>
        <v>0</v>
      </c>
      <c r="AI53" s="149"/>
      <c r="AJ53" s="150"/>
    </row>
    <row r="54" customFormat="false" ht="13" hidden="false" customHeight="false" outlineLevel="0" collapsed="false">
      <c r="A54" s="0"/>
      <c r="B54" s="180" t="str">
        <f aca="false">IF('Chronos (M1..M20)'!B54&lt;&gt;"",'Chronos (M1..M20)'!B54,"")</f>
        <v/>
      </c>
      <c r="C54" s="181" t="str">
        <f aca="false">IF('Chronos (M1..M20)'!B54&lt;&gt;"",'Chronos (M1..M20)'!C54,"")</f>
        <v/>
      </c>
      <c r="D54" s="181" t="str">
        <f aca="false">IF('Chronos (M1..M20)'!B54&lt;&gt;"",'Chronos (M1..M20)'!D54,"")</f>
        <v/>
      </c>
      <c r="E54" s="182" t="str">
        <f aca="false">IF('Chronos (M1..M20)'!B54&lt;&gt;"",'Chronos (M1..M20)'!E54,"")</f>
        <v/>
      </c>
      <c r="F54" s="116" t="n">
        <v>21</v>
      </c>
      <c r="G54" s="183" t="n">
        <f aca="false">'Chronos (M1..M20)'!G1973</f>
        <v>1</v>
      </c>
      <c r="H54" s="49" t="n">
        <f aca="false">IF($G54&lt;&gt;"",G54,"")</f>
        <v>1</v>
      </c>
      <c r="I54" s="149"/>
      <c r="J54" s="150"/>
      <c r="K54" s="151" t="str">
        <f aca="false">IF($B54&lt;&gt;"",IF(I54,(INDEX(P$11:Q$14,MATCH(H54,P$11:P$14),2)/I54)*1000,0),"")</f>
        <v/>
      </c>
      <c r="L54" s="151" t="str">
        <f aca="false">IF(Q$11&lt;&gt;"",IF($B54&lt;&gt;"",K54-J54,""),"")</f>
        <v/>
      </c>
      <c r="M54" s="152" t="str">
        <f aca="false">IF(B54&lt;&gt;"",RANK(L54,L$11:L$110),"")</f>
        <v/>
      </c>
      <c r="N54" s="152" t="str">
        <f aca="false">IF(B54&lt;&gt;"",'Classement Général'!BU54,"")</f>
        <v/>
      </c>
      <c r="O54" s="153" t="str">
        <f aca="false">IF(B54&lt;&gt;"",'Calculs (M1..M20)'!A57,"")</f>
        <v/>
      </c>
      <c r="P54" s="0"/>
      <c r="Q54" s="0"/>
      <c r="R54" s="0"/>
      <c r="S54" s="0"/>
      <c r="T54" s="0"/>
      <c r="U54" s="0"/>
      <c r="V54" s="0"/>
      <c r="AH54" s="49" t="n">
        <f aca="false">IF($G54&lt;&gt;"",AG54,"")</f>
        <v>0</v>
      </c>
      <c r="AI54" s="149"/>
      <c r="AJ54" s="150"/>
    </row>
    <row r="55" customFormat="false" ht="13" hidden="false" customHeight="false" outlineLevel="0" collapsed="false">
      <c r="A55" s="0"/>
      <c r="B55" s="180" t="str">
        <f aca="false">IF('Chronos (M1..M20)'!B55&lt;&gt;"",'Chronos (M1..M20)'!B55,"")</f>
        <v/>
      </c>
      <c r="C55" s="181" t="str">
        <f aca="false">IF('Chronos (M1..M20)'!B55&lt;&gt;"",'Chronos (M1..M20)'!C55,"")</f>
        <v/>
      </c>
      <c r="D55" s="181" t="str">
        <f aca="false">IF('Chronos (M1..M20)'!B55&lt;&gt;"",'Chronos (M1..M20)'!D55,"")</f>
        <v/>
      </c>
      <c r="E55" s="182" t="str">
        <f aca="false">IF('Chronos (M1..M20)'!B55&lt;&gt;"",'Chronos (M1..M20)'!E55,"")</f>
        <v/>
      </c>
      <c r="F55" s="116" t="n">
        <v>21</v>
      </c>
      <c r="G55" s="183" t="n">
        <f aca="false">'Chronos (M1..M20)'!G1974</f>
        <v>1</v>
      </c>
      <c r="H55" s="49" t="n">
        <f aca="false">IF($G55&lt;&gt;"",G55,"")</f>
        <v>1</v>
      </c>
      <c r="I55" s="149"/>
      <c r="J55" s="150"/>
      <c r="K55" s="151" t="str">
        <f aca="false">IF($B55&lt;&gt;"",IF(I55,(INDEX(P$11:Q$14,MATCH(H55,P$11:P$14),2)/I55)*1000,0),"")</f>
        <v/>
      </c>
      <c r="L55" s="151" t="str">
        <f aca="false">IF(Q$11&lt;&gt;"",IF($B55&lt;&gt;"",K55-J55,""),"")</f>
        <v/>
      </c>
      <c r="M55" s="152" t="str">
        <f aca="false">IF(B55&lt;&gt;"",RANK(L55,L$11:L$110),"")</f>
        <v/>
      </c>
      <c r="N55" s="152" t="str">
        <f aca="false">IF(B55&lt;&gt;"",'Classement Général'!BU55,"")</f>
        <v/>
      </c>
      <c r="O55" s="153" t="str">
        <f aca="false">IF(B55&lt;&gt;"",'Calculs (M1..M20)'!A58,"")</f>
        <v/>
      </c>
      <c r="P55" s="0"/>
      <c r="Q55" s="0"/>
      <c r="R55" s="0"/>
      <c r="S55" s="0"/>
      <c r="T55" s="0"/>
      <c r="U55" s="0"/>
      <c r="V55" s="0"/>
      <c r="AH55" s="49" t="n">
        <f aca="false">IF($G55&lt;&gt;"",AG55,"")</f>
        <v>0</v>
      </c>
      <c r="AI55" s="149"/>
      <c r="AJ55" s="150"/>
    </row>
    <row r="56" customFormat="false" ht="13" hidden="false" customHeight="false" outlineLevel="0" collapsed="false">
      <c r="A56" s="0"/>
      <c r="B56" s="180" t="str">
        <f aca="false">IF('Chronos (M1..M20)'!B56&lt;&gt;"",'Chronos (M1..M20)'!B56,"")</f>
        <v/>
      </c>
      <c r="C56" s="181" t="str">
        <f aca="false">IF('Chronos (M1..M20)'!B56&lt;&gt;"",'Chronos (M1..M20)'!C56,"")</f>
        <v/>
      </c>
      <c r="D56" s="181" t="str">
        <f aca="false">IF('Chronos (M1..M20)'!B56&lt;&gt;"",'Chronos (M1..M20)'!D56,"")</f>
        <v/>
      </c>
      <c r="E56" s="182" t="str">
        <f aca="false">IF('Chronos (M1..M20)'!B56&lt;&gt;"",'Chronos (M1..M20)'!E56,"")</f>
        <v/>
      </c>
      <c r="F56" s="116" t="n">
        <v>21</v>
      </c>
      <c r="G56" s="183" t="n">
        <f aca="false">'Chronos (M1..M20)'!G1975</f>
        <v>1</v>
      </c>
      <c r="H56" s="49" t="n">
        <f aca="false">IF($G56&lt;&gt;"",G56,"")</f>
        <v>1</v>
      </c>
      <c r="I56" s="149"/>
      <c r="J56" s="150"/>
      <c r="K56" s="151" t="str">
        <f aca="false">IF($B56&lt;&gt;"",IF(I56,(INDEX(P$11:Q$14,MATCH(H56,P$11:P$14),2)/I56)*1000,0),"")</f>
        <v/>
      </c>
      <c r="L56" s="151" t="str">
        <f aca="false">IF(Q$11&lt;&gt;"",IF($B56&lt;&gt;"",K56-J56,""),"")</f>
        <v/>
      </c>
      <c r="M56" s="152" t="str">
        <f aca="false">IF(B56&lt;&gt;"",RANK(L56,L$11:L$110),"")</f>
        <v/>
      </c>
      <c r="N56" s="152" t="str">
        <f aca="false">IF(B56&lt;&gt;"",'Classement Général'!BU56,"")</f>
        <v/>
      </c>
      <c r="O56" s="153" t="str">
        <f aca="false">IF(B56&lt;&gt;"",'Calculs (M1..M20)'!A59,"")</f>
        <v/>
      </c>
      <c r="P56" s="0"/>
      <c r="Q56" s="0"/>
      <c r="R56" s="0"/>
      <c r="S56" s="0"/>
      <c r="T56" s="0"/>
      <c r="U56" s="0"/>
      <c r="V56" s="0"/>
      <c r="AH56" s="49" t="n">
        <f aca="false">IF($G56&lt;&gt;"",AG56,"")</f>
        <v>0</v>
      </c>
      <c r="AI56" s="149"/>
      <c r="AJ56" s="150"/>
    </row>
    <row r="57" customFormat="false" ht="13" hidden="false" customHeight="false" outlineLevel="0" collapsed="false">
      <c r="A57" s="0"/>
      <c r="B57" s="180" t="str">
        <f aca="false">IF('Chronos (M1..M20)'!B57&lt;&gt;"",'Chronos (M1..M20)'!B57,"")</f>
        <v/>
      </c>
      <c r="C57" s="181" t="str">
        <f aca="false">IF('Chronos (M1..M20)'!B57&lt;&gt;"",'Chronos (M1..M20)'!C57,"")</f>
        <v/>
      </c>
      <c r="D57" s="181" t="str">
        <f aca="false">IF('Chronos (M1..M20)'!B57&lt;&gt;"",'Chronos (M1..M20)'!D57,"")</f>
        <v/>
      </c>
      <c r="E57" s="182" t="str">
        <f aca="false">IF('Chronos (M1..M20)'!B57&lt;&gt;"",'Chronos (M1..M20)'!E57,"")</f>
        <v/>
      </c>
      <c r="F57" s="116" t="n">
        <v>21</v>
      </c>
      <c r="G57" s="183" t="n">
        <f aca="false">'Chronos (M1..M20)'!G1976</f>
        <v>1</v>
      </c>
      <c r="H57" s="49" t="n">
        <f aca="false">IF($G57&lt;&gt;"",G57,"")</f>
        <v>1</v>
      </c>
      <c r="I57" s="149"/>
      <c r="J57" s="150"/>
      <c r="K57" s="151" t="str">
        <f aca="false">IF($B57&lt;&gt;"",IF(I57,(INDEX(P$11:Q$14,MATCH(H57,P$11:P$14),2)/I57)*1000,0),"")</f>
        <v/>
      </c>
      <c r="L57" s="151" t="str">
        <f aca="false">IF(Q$11&lt;&gt;"",IF($B57&lt;&gt;"",K57-J57,""),"")</f>
        <v/>
      </c>
      <c r="M57" s="152" t="str">
        <f aca="false">IF(B57&lt;&gt;"",RANK(L57,L$11:L$110),"")</f>
        <v/>
      </c>
      <c r="N57" s="152" t="str">
        <f aca="false">IF(B57&lt;&gt;"",'Classement Général'!BU57,"")</f>
        <v/>
      </c>
      <c r="O57" s="153" t="str">
        <f aca="false">IF(B57&lt;&gt;"",'Calculs (M1..M20)'!A60,"")</f>
        <v/>
      </c>
      <c r="P57" s="0"/>
      <c r="Q57" s="0"/>
      <c r="R57" s="0"/>
      <c r="S57" s="0"/>
      <c r="T57" s="0"/>
      <c r="U57" s="0"/>
      <c r="V57" s="0"/>
      <c r="AH57" s="49" t="n">
        <f aca="false">IF($G57&lt;&gt;"",AG57,"")</f>
        <v>0</v>
      </c>
      <c r="AI57" s="149"/>
      <c r="AJ57" s="150"/>
    </row>
    <row r="58" customFormat="false" ht="13" hidden="false" customHeight="false" outlineLevel="0" collapsed="false">
      <c r="A58" s="0"/>
      <c r="B58" s="180" t="str">
        <f aca="false">IF('Chronos (M1..M20)'!B58&lt;&gt;"",'Chronos (M1..M20)'!B58,"")</f>
        <v/>
      </c>
      <c r="C58" s="181" t="str">
        <f aca="false">IF('Chronos (M1..M20)'!B58&lt;&gt;"",'Chronos (M1..M20)'!C58,"")</f>
        <v/>
      </c>
      <c r="D58" s="181" t="str">
        <f aca="false">IF('Chronos (M1..M20)'!B58&lt;&gt;"",'Chronos (M1..M20)'!D58,"")</f>
        <v/>
      </c>
      <c r="E58" s="182" t="str">
        <f aca="false">IF('Chronos (M1..M20)'!B58&lt;&gt;"",'Chronos (M1..M20)'!E58,"")</f>
        <v/>
      </c>
      <c r="F58" s="116" t="n">
        <v>21</v>
      </c>
      <c r="G58" s="183" t="n">
        <f aca="false">'Chronos (M1..M20)'!G1977</f>
        <v>1</v>
      </c>
      <c r="H58" s="49" t="n">
        <f aca="false">IF($G58&lt;&gt;"",G58,"")</f>
        <v>1</v>
      </c>
      <c r="I58" s="149"/>
      <c r="J58" s="150"/>
      <c r="K58" s="151" t="str">
        <f aca="false">IF($B58&lt;&gt;"",IF(I58,(INDEX(P$11:Q$14,MATCH(H58,P$11:P$14),2)/I58)*1000,0),"")</f>
        <v/>
      </c>
      <c r="L58" s="151" t="str">
        <f aca="false">IF(Q$11&lt;&gt;"",IF($B58&lt;&gt;"",K58-J58,""),"")</f>
        <v/>
      </c>
      <c r="M58" s="152" t="str">
        <f aca="false">IF(B58&lt;&gt;"",RANK(L58,L$11:L$110),"")</f>
        <v/>
      </c>
      <c r="N58" s="152" t="str">
        <f aca="false">IF(B58&lt;&gt;"",'Classement Général'!BU58,"")</f>
        <v/>
      </c>
      <c r="O58" s="153" t="str">
        <f aca="false">IF(B58&lt;&gt;"",'Calculs (M1..M20)'!A61,"")</f>
        <v/>
      </c>
      <c r="P58" s="0"/>
      <c r="Q58" s="0"/>
      <c r="R58" s="0"/>
      <c r="S58" s="0"/>
      <c r="T58" s="0"/>
      <c r="U58" s="0"/>
      <c r="V58" s="0"/>
      <c r="AH58" s="49" t="n">
        <f aca="false">IF($G58&lt;&gt;"",AG58,"")</f>
        <v>0</v>
      </c>
      <c r="AI58" s="149"/>
      <c r="AJ58" s="150"/>
    </row>
    <row r="59" customFormat="false" ht="13" hidden="false" customHeight="false" outlineLevel="0" collapsed="false">
      <c r="A59" s="0"/>
      <c r="B59" s="180" t="str">
        <f aca="false">IF('Chronos (M1..M20)'!B59&lt;&gt;"",'Chronos (M1..M20)'!B59,"")</f>
        <v/>
      </c>
      <c r="C59" s="181" t="str">
        <f aca="false">IF('Chronos (M1..M20)'!B59&lt;&gt;"",'Chronos (M1..M20)'!C59,"")</f>
        <v/>
      </c>
      <c r="D59" s="181" t="str">
        <f aca="false">IF('Chronos (M1..M20)'!B59&lt;&gt;"",'Chronos (M1..M20)'!D59,"")</f>
        <v/>
      </c>
      <c r="E59" s="182" t="str">
        <f aca="false">IF('Chronos (M1..M20)'!B59&lt;&gt;"",'Chronos (M1..M20)'!E59,"")</f>
        <v/>
      </c>
      <c r="F59" s="116" t="n">
        <v>21</v>
      </c>
      <c r="G59" s="183" t="n">
        <f aca="false">'Chronos (M1..M20)'!G1978</f>
        <v>1</v>
      </c>
      <c r="H59" s="49" t="n">
        <f aca="false">IF($G59&lt;&gt;"",G59,"")</f>
        <v>1</v>
      </c>
      <c r="I59" s="149"/>
      <c r="J59" s="150"/>
      <c r="K59" s="151" t="str">
        <f aca="false">IF($B59&lt;&gt;"",IF(I59,(INDEX(P$11:Q$14,MATCH(H59,P$11:P$14),2)/I59)*1000,0),"")</f>
        <v/>
      </c>
      <c r="L59" s="151" t="str">
        <f aca="false">IF(Q$11&lt;&gt;"",IF($B59&lt;&gt;"",K59-J59,""),"")</f>
        <v/>
      </c>
      <c r="M59" s="152" t="str">
        <f aca="false">IF(B59&lt;&gt;"",RANK(L59,L$11:L$110),"")</f>
        <v/>
      </c>
      <c r="N59" s="152" t="str">
        <f aca="false">IF(B59&lt;&gt;"",'Classement Général'!BU59,"")</f>
        <v/>
      </c>
      <c r="O59" s="153" t="str">
        <f aca="false">IF(B59&lt;&gt;"",'Calculs (M1..M20)'!A62,"")</f>
        <v/>
      </c>
      <c r="P59" s="0"/>
      <c r="Q59" s="0"/>
      <c r="R59" s="0"/>
      <c r="S59" s="0"/>
      <c r="T59" s="0"/>
      <c r="U59" s="0"/>
      <c r="V59" s="0"/>
      <c r="AH59" s="49" t="n">
        <f aca="false">IF($G59&lt;&gt;"",AG59,"")</f>
        <v>0</v>
      </c>
      <c r="AI59" s="149"/>
      <c r="AJ59" s="150"/>
    </row>
    <row r="60" customFormat="false" ht="13" hidden="false" customHeight="false" outlineLevel="0" collapsed="false">
      <c r="A60" s="0"/>
      <c r="B60" s="180" t="str">
        <f aca="false">IF('Chronos (M1..M20)'!B60&lt;&gt;"",'Chronos (M1..M20)'!B60,"")</f>
        <v/>
      </c>
      <c r="C60" s="181" t="str">
        <f aca="false">IF('Chronos (M1..M20)'!B60&lt;&gt;"",'Chronos (M1..M20)'!C60,"")</f>
        <v/>
      </c>
      <c r="D60" s="181" t="str">
        <f aca="false">IF('Chronos (M1..M20)'!B60&lt;&gt;"",'Chronos (M1..M20)'!D60,"")</f>
        <v/>
      </c>
      <c r="E60" s="182" t="str">
        <f aca="false">IF('Chronos (M1..M20)'!B60&lt;&gt;"",'Chronos (M1..M20)'!E60,"")</f>
        <v/>
      </c>
      <c r="F60" s="116" t="n">
        <v>21</v>
      </c>
      <c r="G60" s="183" t="n">
        <f aca="false">'Chronos (M1..M20)'!G1979</f>
        <v>1</v>
      </c>
      <c r="H60" s="49" t="n">
        <f aca="false">IF($G60&lt;&gt;"",G60,"")</f>
        <v>1</v>
      </c>
      <c r="I60" s="149"/>
      <c r="J60" s="150"/>
      <c r="K60" s="151" t="str">
        <f aca="false">IF($B60&lt;&gt;"",IF(I60,(INDEX(P$11:Q$14,MATCH(H60,P$11:P$14),2)/I60)*1000,0),"")</f>
        <v/>
      </c>
      <c r="L60" s="151" t="str">
        <f aca="false">IF(Q$11&lt;&gt;"",IF($B60&lt;&gt;"",K60-J60,""),"")</f>
        <v/>
      </c>
      <c r="M60" s="152" t="str">
        <f aca="false">IF(B60&lt;&gt;"",RANK(L60,L$11:L$110),"")</f>
        <v/>
      </c>
      <c r="N60" s="152" t="str">
        <f aca="false">IF(B60&lt;&gt;"",'Classement Général'!BU60,"")</f>
        <v/>
      </c>
      <c r="O60" s="153" t="str">
        <f aca="false">IF(B60&lt;&gt;"",'Calculs (M1..M20)'!A63,"")</f>
        <v/>
      </c>
      <c r="P60" s="0"/>
      <c r="Q60" s="0"/>
      <c r="R60" s="0"/>
      <c r="S60" s="0"/>
      <c r="T60" s="0"/>
      <c r="U60" s="0"/>
      <c r="V60" s="0"/>
      <c r="AH60" s="49" t="n">
        <f aca="false">IF($G60&lt;&gt;"",AG60,"")</f>
        <v>0</v>
      </c>
      <c r="AI60" s="149"/>
      <c r="AJ60" s="150"/>
    </row>
    <row r="61" customFormat="false" ht="13" hidden="false" customHeight="false" outlineLevel="0" collapsed="false">
      <c r="A61" s="0"/>
      <c r="B61" s="180" t="str">
        <f aca="false">IF('Chronos (M1..M20)'!B61&lt;&gt;"",'Chronos (M1..M20)'!B61,"")</f>
        <v/>
      </c>
      <c r="C61" s="181" t="str">
        <f aca="false">IF('Chronos (M1..M20)'!B61&lt;&gt;"",'Chronos (M1..M20)'!C61,"")</f>
        <v/>
      </c>
      <c r="D61" s="181" t="str">
        <f aca="false">IF('Chronos (M1..M20)'!B61&lt;&gt;"",'Chronos (M1..M20)'!D61,"")</f>
        <v/>
      </c>
      <c r="E61" s="182" t="str">
        <f aca="false">IF('Chronos (M1..M20)'!B61&lt;&gt;"",'Chronos (M1..M20)'!E61,"")</f>
        <v/>
      </c>
      <c r="F61" s="116" t="n">
        <v>21</v>
      </c>
      <c r="G61" s="183" t="n">
        <f aca="false">'Chronos (M1..M20)'!G1980</f>
        <v>1</v>
      </c>
      <c r="H61" s="49" t="n">
        <f aca="false">IF($G61&lt;&gt;"",G61,"")</f>
        <v>1</v>
      </c>
      <c r="I61" s="149"/>
      <c r="J61" s="150"/>
      <c r="K61" s="151" t="str">
        <f aca="false">IF($B61&lt;&gt;"",IF(I61,(INDEX(P$11:Q$14,MATCH(H61,P$11:P$14),2)/I61)*1000,0),"")</f>
        <v/>
      </c>
      <c r="L61" s="151" t="str">
        <f aca="false">IF(Q$11&lt;&gt;"",IF($B61&lt;&gt;"",K61-J61,""),"")</f>
        <v/>
      </c>
      <c r="M61" s="152" t="str">
        <f aca="false">IF(B61&lt;&gt;"",RANK(L61,L$11:L$110),"")</f>
        <v/>
      </c>
      <c r="N61" s="152" t="str">
        <f aca="false">IF(B61&lt;&gt;"",'Classement Général'!BU61,"")</f>
        <v/>
      </c>
      <c r="O61" s="153" t="str">
        <f aca="false">IF(B61&lt;&gt;"",'Calculs (M1..M20)'!A64,"")</f>
        <v/>
      </c>
      <c r="P61" s="0"/>
      <c r="Q61" s="0"/>
      <c r="R61" s="0"/>
      <c r="S61" s="0"/>
      <c r="T61" s="0"/>
      <c r="U61" s="0"/>
      <c r="V61" s="0"/>
      <c r="AH61" s="49" t="n">
        <f aca="false">IF($G61&lt;&gt;"",AG61,"")</f>
        <v>0</v>
      </c>
      <c r="AI61" s="149"/>
      <c r="AJ61" s="150"/>
    </row>
    <row r="62" customFormat="false" ht="13" hidden="false" customHeight="false" outlineLevel="0" collapsed="false">
      <c r="A62" s="0"/>
      <c r="B62" s="180" t="str">
        <f aca="false">IF('Chronos (M1..M20)'!B62&lt;&gt;"",'Chronos (M1..M20)'!B62,"")</f>
        <v/>
      </c>
      <c r="C62" s="181" t="str">
        <f aca="false">IF('Chronos (M1..M20)'!B62&lt;&gt;"",'Chronos (M1..M20)'!C62,"")</f>
        <v/>
      </c>
      <c r="D62" s="181" t="str">
        <f aca="false">IF('Chronos (M1..M20)'!B62&lt;&gt;"",'Chronos (M1..M20)'!D62,"")</f>
        <v/>
      </c>
      <c r="E62" s="182" t="str">
        <f aca="false">IF('Chronos (M1..M20)'!B62&lt;&gt;"",'Chronos (M1..M20)'!E62,"")</f>
        <v/>
      </c>
      <c r="F62" s="116" t="n">
        <v>21</v>
      </c>
      <c r="G62" s="183" t="n">
        <f aca="false">'Chronos (M1..M20)'!G1981</f>
        <v>1</v>
      </c>
      <c r="H62" s="49" t="n">
        <f aca="false">IF($G62&lt;&gt;"",G62,"")</f>
        <v>1</v>
      </c>
      <c r="I62" s="149"/>
      <c r="J62" s="150"/>
      <c r="K62" s="151" t="str">
        <f aca="false">IF($B62&lt;&gt;"",IF(I62,(INDEX(P$11:Q$14,MATCH(H62,P$11:P$14),2)/I62)*1000,0),"")</f>
        <v/>
      </c>
      <c r="L62" s="151" t="str">
        <f aca="false">IF(Q$11&lt;&gt;"",IF($B62&lt;&gt;"",K62-J62,""),"")</f>
        <v/>
      </c>
      <c r="M62" s="152" t="str">
        <f aca="false">IF(B62&lt;&gt;"",RANK(L62,L$11:L$110),"")</f>
        <v/>
      </c>
      <c r="N62" s="152" t="str">
        <f aca="false">IF(B62&lt;&gt;"",'Classement Général'!BU62,"")</f>
        <v/>
      </c>
      <c r="O62" s="153" t="str">
        <f aca="false">IF(B62&lt;&gt;"",'Calculs (M1..M20)'!A65,"")</f>
        <v/>
      </c>
      <c r="P62" s="0"/>
      <c r="Q62" s="0"/>
      <c r="R62" s="0"/>
      <c r="S62" s="0"/>
      <c r="T62" s="0"/>
      <c r="U62" s="0"/>
      <c r="V62" s="0"/>
      <c r="AH62" s="49" t="n">
        <f aca="false">IF($G62&lt;&gt;"",AG62,"")</f>
        <v>0</v>
      </c>
      <c r="AI62" s="149"/>
      <c r="AJ62" s="150"/>
    </row>
    <row r="63" customFormat="false" ht="13" hidden="false" customHeight="false" outlineLevel="0" collapsed="false">
      <c r="A63" s="0"/>
      <c r="B63" s="180" t="str">
        <f aca="false">IF('Chronos (M1..M20)'!B63&lt;&gt;"",'Chronos (M1..M20)'!B63,"")</f>
        <v/>
      </c>
      <c r="C63" s="181" t="str">
        <f aca="false">IF('Chronos (M1..M20)'!B63&lt;&gt;"",'Chronos (M1..M20)'!C63,"")</f>
        <v/>
      </c>
      <c r="D63" s="181" t="str">
        <f aca="false">IF('Chronos (M1..M20)'!B63&lt;&gt;"",'Chronos (M1..M20)'!D63,"")</f>
        <v/>
      </c>
      <c r="E63" s="182" t="str">
        <f aca="false">IF('Chronos (M1..M20)'!B63&lt;&gt;"",'Chronos (M1..M20)'!E63,"")</f>
        <v/>
      </c>
      <c r="F63" s="116" t="n">
        <v>21</v>
      </c>
      <c r="G63" s="183" t="n">
        <f aca="false">'Chronos (M1..M20)'!G1982</f>
        <v>1</v>
      </c>
      <c r="H63" s="49" t="n">
        <f aca="false">IF($G63&lt;&gt;"",G63,"")</f>
        <v>1</v>
      </c>
      <c r="I63" s="149"/>
      <c r="J63" s="150"/>
      <c r="K63" s="151" t="str">
        <f aca="false">IF($B63&lt;&gt;"",IF(I63,(INDEX(P$11:Q$14,MATCH(H63,P$11:P$14),2)/I63)*1000,0),"")</f>
        <v/>
      </c>
      <c r="L63" s="151" t="str">
        <f aca="false">IF(Q$11&lt;&gt;"",IF($B63&lt;&gt;"",K63-J63,""),"")</f>
        <v/>
      </c>
      <c r="M63" s="152" t="str">
        <f aca="false">IF(B63&lt;&gt;"",RANK(L63,L$11:L$110),"")</f>
        <v/>
      </c>
      <c r="N63" s="152" t="str">
        <f aca="false">IF(B63&lt;&gt;"",'Classement Général'!BU63,"")</f>
        <v/>
      </c>
      <c r="O63" s="153" t="str">
        <f aca="false">IF(B63&lt;&gt;"",'Calculs (M1..M20)'!A66,"")</f>
        <v/>
      </c>
      <c r="P63" s="0"/>
      <c r="Q63" s="0"/>
      <c r="R63" s="0"/>
      <c r="S63" s="0"/>
      <c r="T63" s="0"/>
      <c r="U63" s="0"/>
      <c r="V63" s="0"/>
      <c r="AH63" s="49" t="n">
        <f aca="false">IF($G63&lt;&gt;"",AG63,"")</f>
        <v>0</v>
      </c>
      <c r="AI63" s="149"/>
      <c r="AJ63" s="150"/>
    </row>
    <row r="64" customFormat="false" ht="13" hidden="false" customHeight="false" outlineLevel="0" collapsed="false">
      <c r="A64" s="0"/>
      <c r="B64" s="180" t="str">
        <f aca="false">IF('Chronos (M1..M20)'!B64&lt;&gt;"",'Chronos (M1..M20)'!B64,"")</f>
        <v/>
      </c>
      <c r="C64" s="181" t="str">
        <f aca="false">IF('Chronos (M1..M20)'!B64&lt;&gt;"",'Chronos (M1..M20)'!C64,"")</f>
        <v/>
      </c>
      <c r="D64" s="181" t="str">
        <f aca="false">IF('Chronos (M1..M20)'!B64&lt;&gt;"",'Chronos (M1..M20)'!D64,"")</f>
        <v/>
      </c>
      <c r="E64" s="182" t="str">
        <f aca="false">IF('Chronos (M1..M20)'!B64&lt;&gt;"",'Chronos (M1..M20)'!E64,"")</f>
        <v/>
      </c>
      <c r="F64" s="116" t="n">
        <v>21</v>
      </c>
      <c r="G64" s="183" t="n">
        <f aca="false">'Chronos (M1..M20)'!G1983</f>
        <v>1</v>
      </c>
      <c r="H64" s="49" t="n">
        <f aca="false">IF($G64&lt;&gt;"",G64,"")</f>
        <v>1</v>
      </c>
      <c r="I64" s="149"/>
      <c r="J64" s="150"/>
      <c r="K64" s="151" t="str">
        <f aca="false">IF($B64&lt;&gt;"",IF(I64,(INDEX(P$11:Q$14,MATCH(H64,P$11:P$14),2)/I64)*1000,0),"")</f>
        <v/>
      </c>
      <c r="L64" s="151" t="str">
        <f aca="false">IF(Q$11&lt;&gt;"",IF($B64&lt;&gt;"",K64-J64,""),"")</f>
        <v/>
      </c>
      <c r="M64" s="152" t="str">
        <f aca="false">IF(B64&lt;&gt;"",RANK(L64,L$11:L$110),"")</f>
        <v/>
      </c>
      <c r="N64" s="152" t="str">
        <f aca="false">IF(B64&lt;&gt;"",'Classement Général'!BU64,"")</f>
        <v/>
      </c>
      <c r="O64" s="153" t="str">
        <f aca="false">IF(B64&lt;&gt;"",'Calculs (M1..M20)'!A67,"")</f>
        <v/>
      </c>
      <c r="P64" s="0"/>
      <c r="Q64" s="0"/>
      <c r="R64" s="0"/>
      <c r="S64" s="0"/>
      <c r="T64" s="0"/>
      <c r="U64" s="0"/>
      <c r="V64" s="0"/>
      <c r="AH64" s="49" t="n">
        <f aca="false">IF($G64&lt;&gt;"",AG64,"")</f>
        <v>0</v>
      </c>
      <c r="AI64" s="149"/>
      <c r="AJ64" s="150"/>
    </row>
    <row r="65" customFormat="false" ht="13" hidden="false" customHeight="false" outlineLevel="0" collapsed="false">
      <c r="A65" s="0"/>
      <c r="B65" s="180" t="str">
        <f aca="false">IF('Chronos (M1..M20)'!B65&lt;&gt;"",'Chronos (M1..M20)'!B65,"")</f>
        <v/>
      </c>
      <c r="C65" s="181" t="str">
        <f aca="false">IF('Chronos (M1..M20)'!B65&lt;&gt;"",'Chronos (M1..M20)'!C65,"")</f>
        <v/>
      </c>
      <c r="D65" s="181" t="str">
        <f aca="false">IF('Chronos (M1..M20)'!B65&lt;&gt;"",'Chronos (M1..M20)'!D65,"")</f>
        <v/>
      </c>
      <c r="E65" s="182" t="str">
        <f aca="false">IF('Chronos (M1..M20)'!B65&lt;&gt;"",'Chronos (M1..M20)'!E65,"")</f>
        <v/>
      </c>
      <c r="F65" s="116" t="n">
        <v>21</v>
      </c>
      <c r="G65" s="183" t="n">
        <f aca="false">'Chronos (M1..M20)'!G1984</f>
        <v>1</v>
      </c>
      <c r="H65" s="49" t="n">
        <f aca="false">IF($G65&lt;&gt;"",G65,"")</f>
        <v>1</v>
      </c>
      <c r="I65" s="149"/>
      <c r="J65" s="150"/>
      <c r="K65" s="151" t="str">
        <f aca="false">IF($B65&lt;&gt;"",IF(I65,(INDEX(P$11:Q$14,MATCH(H65,P$11:P$14),2)/I65)*1000,0),"")</f>
        <v/>
      </c>
      <c r="L65" s="151" t="str">
        <f aca="false">IF(Q$11&lt;&gt;"",IF($B65&lt;&gt;"",K65-J65,""),"")</f>
        <v/>
      </c>
      <c r="M65" s="152" t="str">
        <f aca="false">IF(B65&lt;&gt;"",RANK(L65,L$11:L$110),"")</f>
        <v/>
      </c>
      <c r="N65" s="152" t="str">
        <f aca="false">IF(B65&lt;&gt;"",'Classement Général'!BU65,"")</f>
        <v/>
      </c>
      <c r="O65" s="153" t="str">
        <f aca="false">IF(B65&lt;&gt;"",'Calculs (M1..M20)'!A68,"")</f>
        <v/>
      </c>
      <c r="P65" s="0"/>
      <c r="Q65" s="0"/>
      <c r="R65" s="0"/>
      <c r="S65" s="0"/>
      <c r="T65" s="0"/>
      <c r="U65" s="0"/>
      <c r="V65" s="0"/>
      <c r="AH65" s="49" t="n">
        <f aca="false">IF($G65&lt;&gt;"",AG65,"")</f>
        <v>0</v>
      </c>
      <c r="AI65" s="149"/>
      <c r="AJ65" s="150"/>
    </row>
    <row r="66" customFormat="false" ht="13" hidden="false" customHeight="false" outlineLevel="0" collapsed="false">
      <c r="A66" s="0"/>
      <c r="B66" s="180" t="str">
        <f aca="false">IF('Chronos (M1..M20)'!B66&lt;&gt;"",'Chronos (M1..M20)'!B66,"")</f>
        <v/>
      </c>
      <c r="C66" s="181" t="str">
        <f aca="false">IF('Chronos (M1..M20)'!B66&lt;&gt;"",'Chronos (M1..M20)'!C66,"")</f>
        <v/>
      </c>
      <c r="D66" s="181" t="str">
        <f aca="false">IF('Chronos (M1..M20)'!B66&lt;&gt;"",'Chronos (M1..M20)'!D66,"")</f>
        <v/>
      </c>
      <c r="E66" s="182" t="str">
        <f aca="false">IF('Chronos (M1..M20)'!B66&lt;&gt;"",'Chronos (M1..M20)'!E66,"")</f>
        <v/>
      </c>
      <c r="F66" s="116" t="n">
        <v>21</v>
      </c>
      <c r="G66" s="183" t="n">
        <f aca="false">'Chronos (M1..M20)'!G1985</f>
        <v>1</v>
      </c>
      <c r="H66" s="49" t="n">
        <f aca="false">IF($G66&lt;&gt;"",G66,"")</f>
        <v>1</v>
      </c>
      <c r="I66" s="149"/>
      <c r="J66" s="150"/>
      <c r="K66" s="151" t="str">
        <f aca="false">IF($B66&lt;&gt;"",IF(I66,(INDEX(P$11:Q$14,MATCH(H66,P$11:P$14),2)/I66)*1000,0),"")</f>
        <v/>
      </c>
      <c r="L66" s="151" t="str">
        <f aca="false">IF(Q$11&lt;&gt;"",IF($B66&lt;&gt;"",K66-J66,""),"")</f>
        <v/>
      </c>
      <c r="M66" s="152" t="str">
        <f aca="false">IF(B66&lt;&gt;"",RANK(L66,L$11:L$110),"")</f>
        <v/>
      </c>
      <c r="N66" s="152" t="str">
        <f aca="false">IF(B66&lt;&gt;"",'Classement Général'!BU66,"")</f>
        <v/>
      </c>
      <c r="O66" s="153" t="str">
        <f aca="false">IF(B66&lt;&gt;"",'Calculs (M1..M20)'!A69,"")</f>
        <v/>
      </c>
      <c r="P66" s="0"/>
      <c r="Q66" s="0"/>
      <c r="R66" s="0"/>
      <c r="S66" s="0"/>
      <c r="T66" s="0"/>
      <c r="U66" s="0"/>
      <c r="V66" s="0"/>
      <c r="AH66" s="49" t="n">
        <f aca="false">IF($G66&lt;&gt;"",AG66,"")</f>
        <v>0</v>
      </c>
      <c r="AI66" s="149"/>
      <c r="AJ66" s="150"/>
    </row>
    <row r="67" customFormat="false" ht="13" hidden="false" customHeight="false" outlineLevel="0" collapsed="false">
      <c r="A67" s="0"/>
      <c r="B67" s="180" t="str">
        <f aca="false">IF('Chronos (M1..M20)'!B67&lt;&gt;"",'Chronos (M1..M20)'!B67,"")</f>
        <v/>
      </c>
      <c r="C67" s="181" t="str">
        <f aca="false">IF('Chronos (M1..M20)'!B67&lt;&gt;"",'Chronos (M1..M20)'!C67,"")</f>
        <v/>
      </c>
      <c r="D67" s="181" t="str">
        <f aca="false">IF('Chronos (M1..M20)'!B67&lt;&gt;"",'Chronos (M1..M20)'!D67,"")</f>
        <v/>
      </c>
      <c r="E67" s="182" t="str">
        <f aca="false">IF('Chronos (M1..M20)'!B67&lt;&gt;"",'Chronos (M1..M20)'!E67,"")</f>
        <v/>
      </c>
      <c r="F67" s="116" t="n">
        <v>21</v>
      </c>
      <c r="G67" s="183" t="n">
        <f aca="false">'Chronos (M1..M20)'!G1986</f>
        <v>1</v>
      </c>
      <c r="H67" s="49" t="n">
        <f aca="false">IF($G67&lt;&gt;"",G67,"")</f>
        <v>1</v>
      </c>
      <c r="I67" s="149"/>
      <c r="J67" s="150"/>
      <c r="K67" s="151" t="str">
        <f aca="false">IF($B67&lt;&gt;"",IF(I67,(INDEX(P$11:Q$14,MATCH(H67,P$11:P$14),2)/I67)*1000,0),"")</f>
        <v/>
      </c>
      <c r="L67" s="151" t="str">
        <f aca="false">IF(Q$11&lt;&gt;"",IF($B67&lt;&gt;"",K67-J67,""),"")</f>
        <v/>
      </c>
      <c r="M67" s="152" t="str">
        <f aca="false">IF(B67&lt;&gt;"",RANK(L67,L$11:L$110),"")</f>
        <v/>
      </c>
      <c r="N67" s="152" t="str">
        <f aca="false">IF(B67&lt;&gt;"",'Classement Général'!BU67,"")</f>
        <v/>
      </c>
      <c r="O67" s="153" t="str">
        <f aca="false">IF(B67&lt;&gt;"",'Calculs (M1..M20)'!A70,"")</f>
        <v/>
      </c>
      <c r="P67" s="0"/>
      <c r="Q67" s="0"/>
      <c r="R67" s="0"/>
      <c r="S67" s="0"/>
      <c r="T67" s="0"/>
      <c r="U67" s="0"/>
      <c r="V67" s="0"/>
      <c r="AH67" s="49" t="n">
        <f aca="false">IF($G67&lt;&gt;"",AG67,"")</f>
        <v>0</v>
      </c>
      <c r="AI67" s="149"/>
      <c r="AJ67" s="150"/>
    </row>
    <row r="68" customFormat="false" ht="13" hidden="false" customHeight="false" outlineLevel="0" collapsed="false">
      <c r="A68" s="0"/>
      <c r="B68" s="180" t="str">
        <f aca="false">IF('Chronos (M1..M20)'!B68&lt;&gt;"",'Chronos (M1..M20)'!B68,"")</f>
        <v/>
      </c>
      <c r="C68" s="181" t="str">
        <f aca="false">IF('Chronos (M1..M20)'!B68&lt;&gt;"",'Chronos (M1..M20)'!C68,"")</f>
        <v/>
      </c>
      <c r="D68" s="181" t="str">
        <f aca="false">IF('Chronos (M1..M20)'!B68&lt;&gt;"",'Chronos (M1..M20)'!D68,"")</f>
        <v/>
      </c>
      <c r="E68" s="182" t="str">
        <f aca="false">IF('Chronos (M1..M20)'!B68&lt;&gt;"",'Chronos (M1..M20)'!E68,"")</f>
        <v/>
      </c>
      <c r="F68" s="116" t="n">
        <v>21</v>
      </c>
      <c r="G68" s="183" t="n">
        <f aca="false">'Chronos (M1..M20)'!G1987</f>
        <v>0</v>
      </c>
      <c r="H68" s="49" t="n">
        <f aca="false">IF($G68&lt;&gt;"",G68,"")</f>
        <v>0</v>
      </c>
      <c r="I68" s="149"/>
      <c r="J68" s="150"/>
      <c r="K68" s="151" t="str">
        <f aca="false">IF($B68&lt;&gt;"",IF(I68,(INDEX(P$11:Q$14,MATCH(H68,P$11:P$14),2)/I68)*1000,0),"")</f>
        <v/>
      </c>
      <c r="L68" s="151" t="str">
        <f aca="false">IF(Q$11&lt;&gt;"",IF($B68&lt;&gt;"",K68-J68,""),"")</f>
        <v/>
      </c>
      <c r="M68" s="152" t="str">
        <f aca="false">IF(B68&lt;&gt;"",RANK(L68,L$11:L$110),"")</f>
        <v/>
      </c>
      <c r="N68" s="152" t="str">
        <f aca="false">IF(B68&lt;&gt;"",'Classement Général'!BU68,"")</f>
        <v/>
      </c>
      <c r="O68" s="153" t="str">
        <f aca="false">IF(B68&lt;&gt;"",'Calculs (M1..M20)'!A71,"")</f>
        <v/>
      </c>
      <c r="P68" s="0"/>
      <c r="Q68" s="0"/>
      <c r="R68" s="0"/>
      <c r="S68" s="0"/>
      <c r="T68" s="0"/>
      <c r="U68" s="0"/>
      <c r="V68" s="0"/>
      <c r="AH68" s="49" t="n">
        <f aca="false">IF($G68&lt;&gt;"",AG68,"")</f>
        <v>0</v>
      </c>
      <c r="AI68" s="149"/>
      <c r="AJ68" s="150"/>
    </row>
    <row r="69" customFormat="false" ht="13" hidden="false" customHeight="false" outlineLevel="0" collapsed="false">
      <c r="A69" s="0"/>
      <c r="B69" s="180" t="str">
        <f aca="false">IF('Chronos (M1..M20)'!B69&lt;&gt;"",'Chronos (M1..M20)'!B69,"")</f>
        <v/>
      </c>
      <c r="C69" s="181" t="str">
        <f aca="false">IF('Chronos (M1..M20)'!B69&lt;&gt;"",'Chronos (M1..M20)'!C69,"")</f>
        <v/>
      </c>
      <c r="D69" s="181" t="str">
        <f aca="false">IF('Chronos (M1..M20)'!B69&lt;&gt;"",'Chronos (M1..M20)'!D69,"")</f>
        <v/>
      </c>
      <c r="E69" s="182" t="str">
        <f aca="false">IF('Chronos (M1..M20)'!B69&lt;&gt;"",'Chronos (M1..M20)'!E69,"")</f>
        <v/>
      </c>
      <c r="F69" s="116" t="n">
        <v>21</v>
      </c>
      <c r="G69" s="183" t="n">
        <f aca="false">'Chronos (M1..M20)'!G1988</f>
        <v>0</v>
      </c>
      <c r="H69" s="49" t="n">
        <f aca="false">IF($G69&lt;&gt;"",G69,"")</f>
        <v>0</v>
      </c>
      <c r="I69" s="149"/>
      <c r="J69" s="150"/>
      <c r="K69" s="151" t="str">
        <f aca="false">IF($B69&lt;&gt;"",IF(I69,(INDEX(P$11:Q$14,MATCH(H69,P$11:P$14),2)/I69)*1000,0),"")</f>
        <v/>
      </c>
      <c r="L69" s="151" t="str">
        <f aca="false">IF(Q$11&lt;&gt;"",IF($B69&lt;&gt;"",K69-J69,""),"")</f>
        <v/>
      </c>
      <c r="M69" s="152" t="str">
        <f aca="false">IF(B69&lt;&gt;"",RANK(L69,L$11:L$110),"")</f>
        <v/>
      </c>
      <c r="N69" s="152" t="str">
        <f aca="false">IF(B69&lt;&gt;"",'Classement Général'!BU69,"")</f>
        <v/>
      </c>
      <c r="O69" s="153" t="str">
        <f aca="false">IF(B69&lt;&gt;"",'Calculs (M1..M20)'!A72,"")</f>
        <v/>
      </c>
      <c r="P69" s="0"/>
      <c r="Q69" s="0"/>
      <c r="R69" s="0"/>
      <c r="S69" s="0"/>
      <c r="T69" s="0"/>
      <c r="U69" s="0"/>
      <c r="V69" s="0"/>
      <c r="AH69" s="49" t="n">
        <f aca="false">IF($G69&lt;&gt;"",AG69,"")</f>
        <v>0</v>
      </c>
      <c r="AI69" s="149"/>
      <c r="AJ69" s="150"/>
    </row>
    <row r="70" customFormat="false" ht="13" hidden="false" customHeight="false" outlineLevel="0" collapsed="false">
      <c r="A70" s="0"/>
      <c r="B70" s="180" t="str">
        <f aca="false">IF('Chronos (M1..M20)'!B70&lt;&gt;"",'Chronos (M1..M20)'!B70,"")</f>
        <v/>
      </c>
      <c r="C70" s="181" t="str">
        <f aca="false">IF('Chronos (M1..M20)'!B70&lt;&gt;"",'Chronos (M1..M20)'!C70,"")</f>
        <v/>
      </c>
      <c r="D70" s="181" t="str">
        <f aca="false">IF('Chronos (M1..M20)'!B70&lt;&gt;"",'Chronos (M1..M20)'!D70,"")</f>
        <v/>
      </c>
      <c r="E70" s="182" t="str">
        <f aca="false">IF('Chronos (M1..M20)'!B70&lt;&gt;"",'Chronos (M1..M20)'!E70,"")</f>
        <v/>
      </c>
      <c r="F70" s="116" t="n">
        <v>21</v>
      </c>
      <c r="G70" s="183" t="n">
        <f aca="false">'Chronos (M1..M20)'!G1989</f>
        <v>0</v>
      </c>
      <c r="H70" s="49" t="n">
        <f aca="false">IF($G70&lt;&gt;"",G70,"")</f>
        <v>0</v>
      </c>
      <c r="I70" s="149"/>
      <c r="J70" s="150"/>
      <c r="K70" s="151" t="str">
        <f aca="false">IF($B70&lt;&gt;"",IF(I70,(INDEX(P$11:Q$14,MATCH(H70,P$11:P$14),2)/I70)*1000,0),"")</f>
        <v/>
      </c>
      <c r="L70" s="151" t="str">
        <f aca="false">IF(Q$11&lt;&gt;"",IF($B70&lt;&gt;"",K70-J70,""),"")</f>
        <v/>
      </c>
      <c r="M70" s="152" t="str">
        <f aca="false">IF(B70&lt;&gt;"",RANK(L70,L$11:L$110),"")</f>
        <v/>
      </c>
      <c r="N70" s="152" t="str">
        <f aca="false">IF(B70&lt;&gt;"",'Classement Général'!BU70,"")</f>
        <v/>
      </c>
      <c r="O70" s="153" t="str">
        <f aca="false">IF(B70&lt;&gt;"",'Calculs (M1..M20)'!A73,"")</f>
        <v/>
      </c>
      <c r="P70" s="0"/>
      <c r="Q70" s="0"/>
      <c r="R70" s="0"/>
      <c r="S70" s="0"/>
      <c r="T70" s="0"/>
      <c r="U70" s="0"/>
      <c r="V70" s="0"/>
      <c r="AH70" s="49" t="n">
        <f aca="false">IF($G70&lt;&gt;"",AG70,"")</f>
        <v>0</v>
      </c>
      <c r="AI70" s="149"/>
      <c r="AJ70" s="150"/>
    </row>
    <row r="71" customFormat="false" ht="13" hidden="false" customHeight="false" outlineLevel="0" collapsed="false">
      <c r="A71" s="0"/>
      <c r="B71" s="180" t="str">
        <f aca="false">IF('Chronos (M1..M20)'!B71&lt;&gt;"",'Chronos (M1..M20)'!B71,"")</f>
        <v/>
      </c>
      <c r="C71" s="181" t="str">
        <f aca="false">IF('Chronos (M1..M20)'!B71&lt;&gt;"",'Chronos (M1..M20)'!C71,"")</f>
        <v/>
      </c>
      <c r="D71" s="181" t="str">
        <f aca="false">IF('Chronos (M1..M20)'!B71&lt;&gt;"",'Chronos (M1..M20)'!D71,"")</f>
        <v/>
      </c>
      <c r="E71" s="182" t="str">
        <f aca="false">IF('Chronos (M1..M20)'!B71&lt;&gt;"",'Chronos (M1..M20)'!E71,"")</f>
        <v/>
      </c>
      <c r="F71" s="116" t="n">
        <v>21</v>
      </c>
      <c r="G71" s="183" t="n">
        <f aca="false">'Chronos (M1..M20)'!G1990</f>
        <v>0</v>
      </c>
      <c r="H71" s="49" t="n">
        <f aca="false">IF($G71&lt;&gt;"",G71,"")</f>
        <v>0</v>
      </c>
      <c r="I71" s="149"/>
      <c r="J71" s="150"/>
      <c r="K71" s="151" t="str">
        <f aca="false">IF($B71&lt;&gt;"",IF(I71,(INDEX(P$11:Q$14,MATCH(H71,P$11:P$14),2)/I71)*1000,0),"")</f>
        <v/>
      </c>
      <c r="L71" s="151" t="str">
        <f aca="false">IF(Q$11&lt;&gt;"",IF($B71&lt;&gt;"",K71-J71,""),"")</f>
        <v/>
      </c>
      <c r="M71" s="152" t="str">
        <f aca="false">IF(B71&lt;&gt;"",RANK(L71,L$11:L$110),"")</f>
        <v/>
      </c>
      <c r="N71" s="152" t="str">
        <f aca="false">IF(B71&lt;&gt;"",'Classement Général'!BU71,"")</f>
        <v/>
      </c>
      <c r="O71" s="153" t="str">
        <f aca="false">IF(B71&lt;&gt;"",'Calculs (M1..M20)'!A74,"")</f>
        <v/>
      </c>
      <c r="P71" s="0"/>
      <c r="Q71" s="0"/>
      <c r="R71" s="0"/>
      <c r="S71" s="0"/>
      <c r="T71" s="0"/>
      <c r="U71" s="0"/>
      <c r="V71" s="0"/>
      <c r="AH71" s="49" t="n">
        <f aca="false">IF($G71&lt;&gt;"",AG71,"")</f>
        <v>0</v>
      </c>
      <c r="AI71" s="149"/>
      <c r="AJ71" s="150"/>
    </row>
    <row r="72" customFormat="false" ht="13" hidden="false" customHeight="false" outlineLevel="0" collapsed="false">
      <c r="A72" s="0"/>
      <c r="B72" s="180" t="str">
        <f aca="false">IF('Chronos (M1..M20)'!B72&lt;&gt;"",'Chronos (M1..M20)'!B72,"")</f>
        <v/>
      </c>
      <c r="C72" s="181" t="str">
        <f aca="false">IF('Chronos (M1..M20)'!B72&lt;&gt;"",'Chronos (M1..M20)'!C72,"")</f>
        <v/>
      </c>
      <c r="D72" s="181" t="str">
        <f aca="false">IF('Chronos (M1..M20)'!B72&lt;&gt;"",'Chronos (M1..M20)'!D72,"")</f>
        <v/>
      </c>
      <c r="E72" s="182" t="str">
        <f aca="false">IF('Chronos (M1..M20)'!B72&lt;&gt;"",'Chronos (M1..M20)'!E72,"")</f>
        <v/>
      </c>
      <c r="F72" s="116" t="n">
        <v>21</v>
      </c>
      <c r="G72" s="183" t="n">
        <f aca="false">'Chronos (M1..M20)'!G1991</f>
        <v>0</v>
      </c>
      <c r="H72" s="49" t="n">
        <f aca="false">IF($G72&lt;&gt;"",G72,"")</f>
        <v>0</v>
      </c>
      <c r="I72" s="149"/>
      <c r="J72" s="150"/>
      <c r="K72" s="151" t="str">
        <f aca="false">IF($B72&lt;&gt;"",IF(I72,(INDEX(P$11:Q$14,MATCH(H72,P$11:P$14),2)/I72)*1000,0),"")</f>
        <v/>
      </c>
      <c r="L72" s="151" t="str">
        <f aca="false">IF(Q$11&lt;&gt;"",IF($B72&lt;&gt;"",K72-J72,""),"")</f>
        <v/>
      </c>
      <c r="M72" s="152" t="str">
        <f aca="false">IF(B72&lt;&gt;"",RANK(L72,L$11:L$110),"")</f>
        <v/>
      </c>
      <c r="N72" s="152" t="str">
        <f aca="false">IF(B72&lt;&gt;"",'Classement Général'!BU72,"")</f>
        <v/>
      </c>
      <c r="O72" s="153" t="str">
        <f aca="false">IF(B72&lt;&gt;"",'Calculs (M1..M20)'!A75,"")</f>
        <v/>
      </c>
      <c r="P72" s="0"/>
      <c r="Q72" s="0"/>
      <c r="R72" s="0"/>
      <c r="S72" s="0"/>
      <c r="T72" s="0"/>
      <c r="U72" s="0"/>
      <c r="V72" s="0"/>
      <c r="AH72" s="49" t="n">
        <f aca="false">IF($G72&lt;&gt;"",AG72,"")</f>
        <v>0</v>
      </c>
      <c r="AI72" s="149"/>
      <c r="AJ72" s="150"/>
    </row>
    <row r="73" customFormat="false" ht="13" hidden="false" customHeight="false" outlineLevel="0" collapsed="false">
      <c r="A73" s="0"/>
      <c r="B73" s="180" t="str">
        <f aca="false">IF('Chronos (M1..M20)'!B73&lt;&gt;"",'Chronos (M1..M20)'!B73,"")</f>
        <v/>
      </c>
      <c r="C73" s="181" t="str">
        <f aca="false">IF('Chronos (M1..M20)'!B73&lt;&gt;"",'Chronos (M1..M20)'!C73,"")</f>
        <v/>
      </c>
      <c r="D73" s="181" t="str">
        <f aca="false">IF('Chronos (M1..M20)'!B73&lt;&gt;"",'Chronos (M1..M20)'!D73,"")</f>
        <v/>
      </c>
      <c r="E73" s="182" t="str">
        <f aca="false">IF('Chronos (M1..M20)'!B73&lt;&gt;"",'Chronos (M1..M20)'!E73,"")</f>
        <v/>
      </c>
      <c r="F73" s="116" t="n">
        <v>21</v>
      </c>
      <c r="G73" s="183" t="n">
        <f aca="false">'Chronos (M1..M20)'!G1992</f>
        <v>0</v>
      </c>
      <c r="H73" s="49" t="n">
        <f aca="false">IF($G73&lt;&gt;"",G73,"")</f>
        <v>0</v>
      </c>
      <c r="I73" s="149"/>
      <c r="J73" s="150"/>
      <c r="K73" s="151" t="str">
        <f aca="false">IF($B73&lt;&gt;"",IF(I73,(INDEX(P$11:Q$14,MATCH(H73,P$11:P$14),2)/I73)*1000,0),"")</f>
        <v/>
      </c>
      <c r="L73" s="151" t="str">
        <f aca="false">IF(Q$11&lt;&gt;"",IF($B73&lt;&gt;"",K73-J73,""),"")</f>
        <v/>
      </c>
      <c r="M73" s="152" t="str">
        <f aca="false">IF(B73&lt;&gt;"",RANK(L73,L$11:L$110),"")</f>
        <v/>
      </c>
      <c r="N73" s="152" t="str">
        <f aca="false">IF(B73&lt;&gt;"",'Classement Général'!BU73,"")</f>
        <v/>
      </c>
      <c r="O73" s="153" t="str">
        <f aca="false">IF(B73&lt;&gt;"",'Calculs (M1..M20)'!A76,"")</f>
        <v/>
      </c>
      <c r="P73" s="0"/>
      <c r="Q73" s="0"/>
      <c r="R73" s="0"/>
      <c r="S73" s="0"/>
      <c r="T73" s="0"/>
      <c r="U73" s="0"/>
      <c r="V73" s="0"/>
      <c r="AH73" s="49" t="n">
        <f aca="false">IF($G73&lt;&gt;"",AG73,"")</f>
        <v>0</v>
      </c>
      <c r="AI73" s="149"/>
      <c r="AJ73" s="150"/>
    </row>
    <row r="74" customFormat="false" ht="13" hidden="false" customHeight="false" outlineLevel="0" collapsed="false">
      <c r="A74" s="0"/>
      <c r="B74" s="180" t="str">
        <f aca="false">IF('Chronos (M1..M20)'!B74&lt;&gt;"",'Chronos (M1..M20)'!B74,"")</f>
        <v/>
      </c>
      <c r="C74" s="181" t="str">
        <f aca="false">IF('Chronos (M1..M20)'!B74&lt;&gt;"",'Chronos (M1..M20)'!C74,"")</f>
        <v/>
      </c>
      <c r="D74" s="181" t="str">
        <f aca="false">IF('Chronos (M1..M20)'!B74&lt;&gt;"",'Chronos (M1..M20)'!D74,"")</f>
        <v/>
      </c>
      <c r="E74" s="182" t="str">
        <f aca="false">IF('Chronos (M1..M20)'!B74&lt;&gt;"",'Chronos (M1..M20)'!E74,"")</f>
        <v/>
      </c>
      <c r="F74" s="116" t="n">
        <v>21</v>
      </c>
      <c r="G74" s="183" t="n">
        <f aca="false">'Chronos (M1..M20)'!G1993</f>
        <v>0</v>
      </c>
      <c r="H74" s="49" t="n">
        <f aca="false">IF($G74&lt;&gt;"",G74,"")</f>
        <v>0</v>
      </c>
      <c r="I74" s="149"/>
      <c r="J74" s="150"/>
      <c r="K74" s="151" t="str">
        <f aca="false">IF($B74&lt;&gt;"",IF(I74,(INDEX(P$11:Q$14,MATCH(H74,P$11:P$14),2)/I74)*1000,0),"")</f>
        <v/>
      </c>
      <c r="L74" s="151" t="str">
        <f aca="false">IF(Q$11&lt;&gt;"",IF($B74&lt;&gt;"",K74-J74,""),"")</f>
        <v/>
      </c>
      <c r="M74" s="152" t="str">
        <f aca="false">IF(B74&lt;&gt;"",RANK(L74,L$11:L$110),"")</f>
        <v/>
      </c>
      <c r="N74" s="152" t="str">
        <f aca="false">IF(B74&lt;&gt;"",'Classement Général'!BU74,"")</f>
        <v/>
      </c>
      <c r="O74" s="153" t="str">
        <f aca="false">IF(B74&lt;&gt;"",'Calculs (M1..M20)'!A77,"")</f>
        <v/>
      </c>
      <c r="P74" s="0"/>
      <c r="Q74" s="0"/>
      <c r="R74" s="0"/>
      <c r="S74" s="0"/>
      <c r="T74" s="0"/>
      <c r="U74" s="0"/>
      <c r="V74" s="0"/>
      <c r="AH74" s="49" t="n">
        <f aca="false">IF($G74&lt;&gt;"",AG74,"")</f>
        <v>0</v>
      </c>
      <c r="AI74" s="149"/>
      <c r="AJ74" s="150"/>
    </row>
    <row r="75" customFormat="false" ht="13" hidden="false" customHeight="false" outlineLevel="0" collapsed="false">
      <c r="A75" s="0"/>
      <c r="B75" s="180" t="str">
        <f aca="false">IF('Chronos (M1..M20)'!B75&lt;&gt;"",'Chronos (M1..M20)'!B75,"")</f>
        <v/>
      </c>
      <c r="C75" s="181" t="str">
        <f aca="false">IF('Chronos (M1..M20)'!B75&lt;&gt;"",'Chronos (M1..M20)'!C75,"")</f>
        <v/>
      </c>
      <c r="D75" s="181" t="str">
        <f aca="false">IF('Chronos (M1..M20)'!B75&lt;&gt;"",'Chronos (M1..M20)'!D75,"")</f>
        <v/>
      </c>
      <c r="E75" s="182" t="str">
        <f aca="false">IF('Chronos (M1..M20)'!B75&lt;&gt;"",'Chronos (M1..M20)'!E75,"")</f>
        <v/>
      </c>
      <c r="F75" s="116" t="n">
        <v>21</v>
      </c>
      <c r="G75" s="183" t="n">
        <f aca="false">'Chronos (M1..M20)'!G1994</f>
        <v>0</v>
      </c>
      <c r="H75" s="49" t="n">
        <f aca="false">IF($G75&lt;&gt;"",G75,"")</f>
        <v>0</v>
      </c>
      <c r="I75" s="149"/>
      <c r="J75" s="150"/>
      <c r="K75" s="151" t="str">
        <f aca="false">IF($B75&lt;&gt;"",IF(I75,(INDEX(P$11:Q$14,MATCH(H75,P$11:P$14),2)/I75)*1000,0),"")</f>
        <v/>
      </c>
      <c r="L75" s="151" t="str">
        <f aca="false">IF(Q$11&lt;&gt;"",IF($B75&lt;&gt;"",K75-J75,""),"")</f>
        <v/>
      </c>
      <c r="M75" s="152" t="str">
        <f aca="false">IF(B75&lt;&gt;"",RANK(L75,L$11:L$110),"")</f>
        <v/>
      </c>
      <c r="N75" s="152" t="str">
        <f aca="false">IF(B75&lt;&gt;"",'Classement Général'!BU75,"")</f>
        <v/>
      </c>
      <c r="O75" s="153" t="str">
        <f aca="false">IF(B75&lt;&gt;"",'Calculs (M1..M20)'!A78,"")</f>
        <v/>
      </c>
      <c r="P75" s="0"/>
      <c r="Q75" s="0"/>
      <c r="R75" s="0"/>
      <c r="S75" s="0"/>
      <c r="T75" s="0"/>
      <c r="U75" s="0"/>
      <c r="V75" s="0"/>
      <c r="AH75" s="49" t="n">
        <f aca="false">IF($G75&lt;&gt;"",AG75,"")</f>
        <v>0</v>
      </c>
      <c r="AI75" s="149"/>
      <c r="AJ75" s="150"/>
    </row>
    <row r="76" customFormat="false" ht="13" hidden="false" customHeight="false" outlineLevel="0" collapsed="false">
      <c r="A76" s="0"/>
      <c r="B76" s="180" t="str">
        <f aca="false">IF('Chronos (M1..M20)'!B76&lt;&gt;"",'Chronos (M1..M20)'!B76,"")</f>
        <v/>
      </c>
      <c r="C76" s="181" t="str">
        <f aca="false">IF('Chronos (M1..M20)'!B76&lt;&gt;"",'Chronos (M1..M20)'!C76,"")</f>
        <v/>
      </c>
      <c r="D76" s="181" t="str">
        <f aca="false">IF('Chronos (M1..M20)'!B76&lt;&gt;"",'Chronos (M1..M20)'!D76,"")</f>
        <v/>
      </c>
      <c r="E76" s="182" t="str">
        <f aca="false">IF('Chronos (M1..M20)'!B76&lt;&gt;"",'Chronos (M1..M20)'!E76,"")</f>
        <v/>
      </c>
      <c r="F76" s="116" t="n">
        <v>21</v>
      </c>
      <c r="G76" s="183" t="n">
        <f aca="false">'Chronos (M1..M20)'!G1995</f>
        <v>0</v>
      </c>
      <c r="H76" s="49" t="n">
        <f aca="false">IF($G76&lt;&gt;"",G76,"")</f>
        <v>0</v>
      </c>
      <c r="I76" s="149"/>
      <c r="J76" s="150"/>
      <c r="K76" s="151" t="str">
        <f aca="false">IF($B76&lt;&gt;"",IF(I76,(INDEX(P$11:Q$14,MATCH(H76,P$11:P$14),2)/I76)*1000,0),"")</f>
        <v/>
      </c>
      <c r="L76" s="151" t="str">
        <f aca="false">IF(Q$11&lt;&gt;"",IF($B76&lt;&gt;"",K76-J76,""),"")</f>
        <v/>
      </c>
      <c r="M76" s="152" t="str">
        <f aca="false">IF(B76&lt;&gt;"",RANK(L76,L$11:L$110),"")</f>
        <v/>
      </c>
      <c r="N76" s="152" t="str">
        <f aca="false">IF(B76&lt;&gt;"",'Classement Général'!BU76,"")</f>
        <v/>
      </c>
      <c r="O76" s="153" t="str">
        <f aca="false">IF(B76&lt;&gt;"",'Calculs (M1..M20)'!A79,"")</f>
        <v/>
      </c>
      <c r="P76" s="0"/>
      <c r="Q76" s="0"/>
      <c r="R76" s="0"/>
      <c r="S76" s="0"/>
      <c r="T76" s="0"/>
      <c r="U76" s="0"/>
      <c r="V76" s="0"/>
      <c r="AH76" s="49" t="n">
        <f aca="false">IF($G76&lt;&gt;"",AG76,"")</f>
        <v>0</v>
      </c>
      <c r="AI76" s="149"/>
      <c r="AJ76" s="150"/>
    </row>
    <row r="77" customFormat="false" ht="13" hidden="false" customHeight="false" outlineLevel="0" collapsed="false">
      <c r="A77" s="0"/>
      <c r="B77" s="180" t="str">
        <f aca="false">IF('Chronos (M1..M20)'!B77&lt;&gt;"",'Chronos (M1..M20)'!B77,"")</f>
        <v/>
      </c>
      <c r="C77" s="181" t="str">
        <f aca="false">IF('Chronos (M1..M20)'!B77&lt;&gt;"",'Chronos (M1..M20)'!C77,"")</f>
        <v/>
      </c>
      <c r="D77" s="181" t="str">
        <f aca="false">IF('Chronos (M1..M20)'!B77&lt;&gt;"",'Chronos (M1..M20)'!D77,"")</f>
        <v/>
      </c>
      <c r="E77" s="182" t="str">
        <f aca="false">IF('Chronos (M1..M20)'!B77&lt;&gt;"",'Chronos (M1..M20)'!E77,"")</f>
        <v/>
      </c>
      <c r="F77" s="116" t="n">
        <v>21</v>
      </c>
      <c r="G77" s="183" t="n">
        <f aca="false">'Chronos (M1..M20)'!G1996</f>
        <v>0</v>
      </c>
      <c r="H77" s="49" t="n">
        <f aca="false">IF($G77&lt;&gt;"",G77,"")</f>
        <v>0</v>
      </c>
      <c r="I77" s="149"/>
      <c r="J77" s="150"/>
      <c r="K77" s="151" t="str">
        <f aca="false">IF($B77&lt;&gt;"",IF(I77,(INDEX(P$11:Q$14,MATCH(H77,P$11:P$14),2)/I77)*1000,0),"")</f>
        <v/>
      </c>
      <c r="L77" s="151" t="str">
        <f aca="false">IF(Q$11&lt;&gt;"",IF($B77&lt;&gt;"",K77-J77,""),"")</f>
        <v/>
      </c>
      <c r="M77" s="152" t="str">
        <f aca="false">IF(B77&lt;&gt;"",RANK(L77,L$11:L$110),"")</f>
        <v/>
      </c>
      <c r="N77" s="152" t="str">
        <f aca="false">IF(B77&lt;&gt;"",'Classement Général'!BU77,"")</f>
        <v/>
      </c>
      <c r="O77" s="153" t="str">
        <f aca="false">IF(B77&lt;&gt;"",'Calculs (M1..M20)'!A80,"")</f>
        <v/>
      </c>
      <c r="P77" s="0"/>
      <c r="Q77" s="0"/>
      <c r="R77" s="0"/>
      <c r="S77" s="0"/>
      <c r="T77" s="0"/>
      <c r="U77" s="0"/>
      <c r="V77" s="0"/>
      <c r="AH77" s="49" t="n">
        <f aca="false">IF($G77&lt;&gt;"",AG77,"")</f>
        <v>0</v>
      </c>
      <c r="AI77" s="149"/>
      <c r="AJ77" s="150"/>
    </row>
    <row r="78" customFormat="false" ht="13" hidden="false" customHeight="false" outlineLevel="0" collapsed="false">
      <c r="A78" s="0"/>
      <c r="B78" s="180" t="str">
        <f aca="false">IF('Chronos (M1..M20)'!B78&lt;&gt;"",'Chronos (M1..M20)'!B78,"")</f>
        <v/>
      </c>
      <c r="C78" s="181" t="str">
        <f aca="false">IF('Chronos (M1..M20)'!B78&lt;&gt;"",'Chronos (M1..M20)'!C78,"")</f>
        <v/>
      </c>
      <c r="D78" s="181" t="str">
        <f aca="false">IF('Chronos (M1..M20)'!B78&lt;&gt;"",'Chronos (M1..M20)'!D78,"")</f>
        <v/>
      </c>
      <c r="E78" s="182" t="str">
        <f aca="false">IF('Chronos (M1..M20)'!B78&lt;&gt;"",'Chronos (M1..M20)'!E78,"")</f>
        <v/>
      </c>
      <c r="F78" s="116" t="n">
        <v>21</v>
      </c>
      <c r="G78" s="183" t="n">
        <f aca="false">'Chronos (M1..M20)'!G1997</f>
        <v>0</v>
      </c>
      <c r="H78" s="49" t="n">
        <f aca="false">IF($G78&lt;&gt;"",G78,"")</f>
        <v>0</v>
      </c>
      <c r="I78" s="149"/>
      <c r="J78" s="150"/>
      <c r="K78" s="151" t="str">
        <f aca="false">IF($B78&lt;&gt;"",IF(I78,(INDEX(P$11:Q$14,MATCH(H78,P$11:P$14),2)/I78)*1000,0),"")</f>
        <v/>
      </c>
      <c r="L78" s="151" t="str">
        <f aca="false">IF(Q$11&lt;&gt;"",IF($B78&lt;&gt;"",K78-J78,""),"")</f>
        <v/>
      </c>
      <c r="M78" s="152" t="str">
        <f aca="false">IF(B78&lt;&gt;"",RANK(L78,L$11:L$110),"")</f>
        <v/>
      </c>
      <c r="N78" s="152" t="str">
        <f aca="false">IF(B78&lt;&gt;"",'Classement Général'!BU78,"")</f>
        <v/>
      </c>
      <c r="O78" s="153" t="str">
        <f aca="false">IF(B78&lt;&gt;"",'Calculs (M1..M20)'!A81,"")</f>
        <v/>
      </c>
      <c r="P78" s="0"/>
      <c r="Q78" s="0"/>
      <c r="R78" s="0"/>
      <c r="S78" s="0"/>
      <c r="T78" s="0"/>
      <c r="U78" s="0"/>
      <c r="V78" s="0"/>
      <c r="AH78" s="49" t="n">
        <f aca="false">IF($G78&lt;&gt;"",AG78,"")</f>
        <v>0</v>
      </c>
      <c r="AI78" s="149"/>
      <c r="AJ78" s="150"/>
    </row>
    <row r="79" customFormat="false" ht="13" hidden="false" customHeight="false" outlineLevel="0" collapsed="false">
      <c r="A79" s="0"/>
      <c r="B79" s="180" t="str">
        <f aca="false">IF('Chronos (M1..M20)'!B79&lt;&gt;"",'Chronos (M1..M20)'!B79,"")</f>
        <v/>
      </c>
      <c r="C79" s="181" t="str">
        <f aca="false">IF('Chronos (M1..M20)'!B79&lt;&gt;"",'Chronos (M1..M20)'!C79,"")</f>
        <v/>
      </c>
      <c r="D79" s="181" t="str">
        <f aca="false">IF('Chronos (M1..M20)'!B79&lt;&gt;"",'Chronos (M1..M20)'!D79,"")</f>
        <v/>
      </c>
      <c r="E79" s="182" t="str">
        <f aca="false">IF('Chronos (M1..M20)'!B79&lt;&gt;"",'Chronos (M1..M20)'!E79,"")</f>
        <v/>
      </c>
      <c r="F79" s="116" t="n">
        <v>21</v>
      </c>
      <c r="G79" s="183" t="n">
        <f aca="false">'Chronos (M1..M20)'!G1998</f>
        <v>0</v>
      </c>
      <c r="H79" s="49" t="n">
        <f aca="false">IF($G79&lt;&gt;"",G79,"")</f>
        <v>0</v>
      </c>
      <c r="I79" s="149"/>
      <c r="J79" s="150"/>
      <c r="K79" s="151" t="str">
        <f aca="false">IF($B79&lt;&gt;"",IF(I79,(INDEX(P$11:Q$14,MATCH(H79,P$11:P$14),2)/I79)*1000,0),"")</f>
        <v/>
      </c>
      <c r="L79" s="151" t="str">
        <f aca="false">IF(Q$11&lt;&gt;"",IF($B79&lt;&gt;"",K79-J79,""),"")</f>
        <v/>
      </c>
      <c r="M79" s="152" t="str">
        <f aca="false">IF(B79&lt;&gt;"",RANK(L79,L$11:L$110),"")</f>
        <v/>
      </c>
      <c r="N79" s="152" t="str">
        <f aca="false">IF(B79&lt;&gt;"",'Classement Général'!BU79,"")</f>
        <v/>
      </c>
      <c r="O79" s="153" t="str">
        <f aca="false">IF(B79&lt;&gt;"",'Calculs (M1..M20)'!A82,"")</f>
        <v/>
      </c>
      <c r="P79" s="0"/>
      <c r="Q79" s="0"/>
      <c r="R79" s="0"/>
      <c r="S79" s="0"/>
      <c r="T79" s="0"/>
      <c r="U79" s="0"/>
      <c r="V79" s="0"/>
      <c r="AH79" s="49" t="n">
        <f aca="false">IF($G79&lt;&gt;"",AG79,"")</f>
        <v>0</v>
      </c>
      <c r="AI79" s="149"/>
      <c r="AJ79" s="150"/>
    </row>
    <row r="80" customFormat="false" ht="13" hidden="false" customHeight="false" outlineLevel="0" collapsed="false">
      <c r="A80" s="0"/>
      <c r="B80" s="180" t="str">
        <f aca="false">IF('Chronos (M1..M20)'!B80&lt;&gt;"",'Chronos (M1..M20)'!B80,"")</f>
        <v/>
      </c>
      <c r="C80" s="181" t="str">
        <f aca="false">IF('Chronos (M1..M20)'!B80&lt;&gt;"",'Chronos (M1..M20)'!C80,"")</f>
        <v/>
      </c>
      <c r="D80" s="181" t="str">
        <f aca="false">IF('Chronos (M1..M20)'!B80&lt;&gt;"",'Chronos (M1..M20)'!D80,"")</f>
        <v/>
      </c>
      <c r="E80" s="182" t="str">
        <f aca="false">IF('Chronos (M1..M20)'!B80&lt;&gt;"",'Chronos (M1..M20)'!E80,"")</f>
        <v/>
      </c>
      <c r="F80" s="116" t="n">
        <v>21</v>
      </c>
      <c r="G80" s="183" t="n">
        <f aca="false">'Chronos (M1..M20)'!G1999</f>
        <v>0</v>
      </c>
      <c r="H80" s="49" t="n">
        <f aca="false">IF($G80&lt;&gt;"",G80,"")</f>
        <v>0</v>
      </c>
      <c r="I80" s="149"/>
      <c r="J80" s="150"/>
      <c r="K80" s="151" t="str">
        <f aca="false">IF($B80&lt;&gt;"",IF(I80,(INDEX(P$11:Q$14,MATCH(H80,P$11:P$14),2)/I80)*1000,0),"")</f>
        <v/>
      </c>
      <c r="L80" s="151" t="str">
        <f aca="false">IF(Q$11&lt;&gt;"",IF($B80&lt;&gt;"",K80-J80,""),"")</f>
        <v/>
      </c>
      <c r="M80" s="152" t="str">
        <f aca="false">IF(B80&lt;&gt;"",RANK(L80,L$11:L$110),"")</f>
        <v/>
      </c>
      <c r="N80" s="152" t="str">
        <f aca="false">IF(B80&lt;&gt;"",'Classement Général'!BU80,"")</f>
        <v/>
      </c>
      <c r="O80" s="153" t="str">
        <f aca="false">IF(B80&lt;&gt;"",'Calculs (M1..M20)'!A83,"")</f>
        <v/>
      </c>
      <c r="P80" s="0"/>
      <c r="Q80" s="0"/>
      <c r="R80" s="0"/>
      <c r="S80" s="0"/>
      <c r="T80" s="0"/>
      <c r="U80" s="0"/>
      <c r="V80" s="0"/>
      <c r="AH80" s="49" t="n">
        <f aca="false">IF($G80&lt;&gt;"",AG80,"")</f>
        <v>0</v>
      </c>
      <c r="AI80" s="149"/>
      <c r="AJ80" s="150"/>
    </row>
    <row r="81" customFormat="false" ht="13" hidden="false" customHeight="false" outlineLevel="0" collapsed="false">
      <c r="A81" s="0"/>
      <c r="B81" s="180" t="str">
        <f aca="false">IF('Chronos (M1..M20)'!B81&lt;&gt;"",'Chronos (M1..M20)'!B81,"")</f>
        <v/>
      </c>
      <c r="C81" s="181" t="str">
        <f aca="false">IF('Chronos (M1..M20)'!B81&lt;&gt;"",'Chronos (M1..M20)'!C81,"")</f>
        <v/>
      </c>
      <c r="D81" s="181" t="str">
        <f aca="false">IF('Chronos (M1..M20)'!B81&lt;&gt;"",'Chronos (M1..M20)'!D81,"")</f>
        <v/>
      </c>
      <c r="E81" s="182" t="str">
        <f aca="false">IF('Chronos (M1..M20)'!B81&lt;&gt;"",'Chronos (M1..M20)'!E81,"")</f>
        <v/>
      </c>
      <c r="F81" s="116" t="n">
        <v>21</v>
      </c>
      <c r="G81" s="183" t="n">
        <f aca="false">'Chronos (M1..M20)'!G2000</f>
        <v>0</v>
      </c>
      <c r="H81" s="49" t="n">
        <f aca="false">IF($G81&lt;&gt;"",G81,"")</f>
        <v>0</v>
      </c>
      <c r="I81" s="149"/>
      <c r="J81" s="150"/>
      <c r="K81" s="151" t="str">
        <f aca="false">IF($B81&lt;&gt;"",IF(I81,(INDEX(P$11:Q$14,MATCH(H81,P$11:P$14),2)/I81)*1000,0),"")</f>
        <v/>
      </c>
      <c r="L81" s="151" t="str">
        <f aca="false">IF(Q$11&lt;&gt;"",IF($B81&lt;&gt;"",K81-J81,""),"")</f>
        <v/>
      </c>
      <c r="M81" s="152" t="str">
        <f aca="false">IF(B81&lt;&gt;"",RANK(L81,L$11:L$110),"")</f>
        <v/>
      </c>
      <c r="N81" s="152" t="str">
        <f aca="false">IF(B81&lt;&gt;"",'Classement Général'!BU81,"")</f>
        <v/>
      </c>
      <c r="O81" s="153" t="str">
        <f aca="false">IF(B81&lt;&gt;"",'Calculs (M1..M20)'!A84,"")</f>
        <v/>
      </c>
      <c r="P81" s="0"/>
      <c r="Q81" s="0"/>
      <c r="R81" s="0"/>
      <c r="S81" s="0"/>
      <c r="T81" s="0"/>
      <c r="U81" s="0"/>
      <c r="V81" s="0"/>
      <c r="AH81" s="49" t="n">
        <f aca="false">IF($G81&lt;&gt;"",AG81,"")</f>
        <v>0</v>
      </c>
      <c r="AI81" s="149"/>
      <c r="AJ81" s="150"/>
    </row>
    <row r="82" customFormat="false" ht="13" hidden="false" customHeight="false" outlineLevel="0" collapsed="false">
      <c r="A82" s="0"/>
      <c r="B82" s="180" t="str">
        <f aca="false">IF('Chronos (M1..M20)'!B82&lt;&gt;"",'Chronos (M1..M20)'!B82,"")</f>
        <v/>
      </c>
      <c r="C82" s="181" t="str">
        <f aca="false">IF('Chronos (M1..M20)'!B82&lt;&gt;"",'Chronos (M1..M20)'!C82,"")</f>
        <v/>
      </c>
      <c r="D82" s="181" t="str">
        <f aca="false">IF('Chronos (M1..M20)'!B82&lt;&gt;"",'Chronos (M1..M20)'!D82,"")</f>
        <v/>
      </c>
      <c r="E82" s="182" t="str">
        <f aca="false">IF('Chronos (M1..M20)'!B82&lt;&gt;"",'Chronos (M1..M20)'!E82,"")</f>
        <v/>
      </c>
      <c r="F82" s="116" t="n">
        <v>21</v>
      </c>
      <c r="G82" s="183" t="n">
        <f aca="false">'Chronos (M1..M20)'!G2001</f>
        <v>0</v>
      </c>
      <c r="H82" s="49" t="n">
        <f aca="false">IF($G82&lt;&gt;"",G82,"")</f>
        <v>0</v>
      </c>
      <c r="I82" s="149"/>
      <c r="J82" s="150"/>
      <c r="K82" s="151" t="str">
        <f aca="false">IF($B82&lt;&gt;"",IF(I82,(INDEX(P$11:Q$14,MATCH(H82,P$11:P$14),2)/I82)*1000,0),"")</f>
        <v/>
      </c>
      <c r="L82" s="151" t="str">
        <f aca="false">IF(Q$11&lt;&gt;"",IF($B82&lt;&gt;"",K82-J82,""),"")</f>
        <v/>
      </c>
      <c r="M82" s="152" t="str">
        <f aca="false">IF(B82&lt;&gt;"",RANK(L82,L$11:L$110),"")</f>
        <v/>
      </c>
      <c r="N82" s="152" t="str">
        <f aca="false">IF(B82&lt;&gt;"",'Classement Général'!BU82,"")</f>
        <v/>
      </c>
      <c r="O82" s="153" t="str">
        <f aca="false">IF(B82&lt;&gt;"",'Calculs (M1..M20)'!A85,"")</f>
        <v/>
      </c>
      <c r="P82" s="0"/>
      <c r="Q82" s="0"/>
      <c r="R82" s="0"/>
      <c r="S82" s="0"/>
      <c r="T82" s="0"/>
      <c r="U82" s="0"/>
      <c r="V82" s="0"/>
      <c r="AH82" s="49" t="n">
        <f aca="false">IF($G82&lt;&gt;"",AG82,"")</f>
        <v>0</v>
      </c>
      <c r="AI82" s="149"/>
      <c r="AJ82" s="150"/>
    </row>
    <row r="83" customFormat="false" ht="13" hidden="false" customHeight="false" outlineLevel="0" collapsed="false">
      <c r="A83" s="0"/>
      <c r="B83" s="180" t="str">
        <f aca="false">IF('Chronos (M1..M20)'!B83&lt;&gt;"",'Chronos (M1..M20)'!B83,"")</f>
        <v/>
      </c>
      <c r="C83" s="181" t="str">
        <f aca="false">IF('Chronos (M1..M20)'!B83&lt;&gt;"",'Chronos (M1..M20)'!C83,"")</f>
        <v/>
      </c>
      <c r="D83" s="181" t="str">
        <f aca="false">IF('Chronos (M1..M20)'!B83&lt;&gt;"",'Chronos (M1..M20)'!D83,"")</f>
        <v/>
      </c>
      <c r="E83" s="182" t="str">
        <f aca="false">IF('Chronos (M1..M20)'!B83&lt;&gt;"",'Chronos (M1..M20)'!E83,"")</f>
        <v/>
      </c>
      <c r="F83" s="116" t="n">
        <v>21</v>
      </c>
      <c r="G83" s="183" t="n">
        <f aca="false">'Chronos (M1..M20)'!G2002</f>
        <v>0</v>
      </c>
      <c r="H83" s="49" t="n">
        <f aca="false">IF($G83&lt;&gt;"",G83,"")</f>
        <v>0</v>
      </c>
      <c r="I83" s="149"/>
      <c r="J83" s="150"/>
      <c r="K83" s="151" t="str">
        <f aca="false">IF($B83&lt;&gt;"",IF(I83,(INDEX(P$11:Q$14,MATCH(H83,P$11:P$14),2)/I83)*1000,0),"")</f>
        <v/>
      </c>
      <c r="L83" s="151" t="str">
        <f aca="false">IF(Q$11&lt;&gt;"",IF($B83&lt;&gt;"",K83-J83,""),"")</f>
        <v/>
      </c>
      <c r="M83" s="152" t="str">
        <f aca="false">IF(B83&lt;&gt;"",RANK(L83,L$11:L$110),"")</f>
        <v/>
      </c>
      <c r="N83" s="152" t="str">
        <f aca="false">IF(B83&lt;&gt;"",'Classement Général'!BU83,"")</f>
        <v/>
      </c>
      <c r="O83" s="153" t="str">
        <f aca="false">IF(B83&lt;&gt;"",'Calculs (M1..M20)'!A86,"")</f>
        <v/>
      </c>
      <c r="P83" s="0"/>
      <c r="Q83" s="0"/>
      <c r="R83" s="0"/>
      <c r="S83" s="0"/>
      <c r="T83" s="0"/>
      <c r="U83" s="0"/>
      <c r="V83" s="0"/>
      <c r="AH83" s="49" t="n">
        <f aca="false">IF($G83&lt;&gt;"",AG83,"")</f>
        <v>0</v>
      </c>
      <c r="AI83" s="149"/>
      <c r="AJ83" s="150"/>
    </row>
    <row r="84" customFormat="false" ht="13" hidden="false" customHeight="false" outlineLevel="0" collapsed="false">
      <c r="A84" s="0"/>
      <c r="B84" s="180" t="str">
        <f aca="false">IF('Chronos (M1..M20)'!B84&lt;&gt;"",'Chronos (M1..M20)'!B84,"")</f>
        <v/>
      </c>
      <c r="C84" s="181" t="str">
        <f aca="false">IF('Chronos (M1..M20)'!B84&lt;&gt;"",'Chronos (M1..M20)'!C84,"")</f>
        <v/>
      </c>
      <c r="D84" s="181" t="str">
        <f aca="false">IF('Chronos (M1..M20)'!B84&lt;&gt;"",'Chronos (M1..M20)'!D84,"")</f>
        <v/>
      </c>
      <c r="E84" s="182" t="str">
        <f aca="false">IF('Chronos (M1..M20)'!B84&lt;&gt;"",'Chronos (M1..M20)'!E84,"")</f>
        <v/>
      </c>
      <c r="F84" s="116" t="n">
        <v>21</v>
      </c>
      <c r="G84" s="183" t="n">
        <f aca="false">'Chronos (M1..M20)'!G2003</f>
        <v>0</v>
      </c>
      <c r="H84" s="49" t="n">
        <f aca="false">IF($G84&lt;&gt;"",G84,"")</f>
        <v>0</v>
      </c>
      <c r="I84" s="149"/>
      <c r="J84" s="150"/>
      <c r="K84" s="151" t="str">
        <f aca="false">IF($B84&lt;&gt;"",IF(I84,(INDEX(P$11:Q$14,MATCH(H84,P$11:P$14),2)/I84)*1000,0),"")</f>
        <v/>
      </c>
      <c r="L84" s="151" t="str">
        <f aca="false">IF(Q$11&lt;&gt;"",IF($B84&lt;&gt;"",K84-J84,""),"")</f>
        <v/>
      </c>
      <c r="M84" s="152" t="str">
        <f aca="false">IF(B84&lt;&gt;"",RANK(L84,L$11:L$110),"")</f>
        <v/>
      </c>
      <c r="N84" s="152" t="str">
        <f aca="false">IF(B84&lt;&gt;"",'Classement Général'!BU84,"")</f>
        <v/>
      </c>
      <c r="O84" s="153" t="str">
        <f aca="false">IF(B84&lt;&gt;"",'Calculs (M1..M20)'!A87,"")</f>
        <v/>
      </c>
      <c r="P84" s="0"/>
      <c r="Q84" s="0"/>
      <c r="R84" s="0"/>
      <c r="S84" s="0"/>
      <c r="T84" s="0"/>
      <c r="U84" s="0"/>
      <c r="V84" s="0"/>
      <c r="AH84" s="49" t="n">
        <f aca="false">IF($G84&lt;&gt;"",AG84,"")</f>
        <v>0</v>
      </c>
      <c r="AI84" s="149"/>
      <c r="AJ84" s="150"/>
    </row>
    <row r="85" customFormat="false" ht="13" hidden="false" customHeight="false" outlineLevel="0" collapsed="false">
      <c r="A85" s="0"/>
      <c r="B85" s="180" t="str">
        <f aca="false">IF('Chronos (M1..M20)'!B85&lt;&gt;"",'Chronos (M1..M20)'!B85,"")</f>
        <v/>
      </c>
      <c r="C85" s="181" t="str">
        <f aca="false">IF('Chronos (M1..M20)'!B85&lt;&gt;"",'Chronos (M1..M20)'!C85,"")</f>
        <v/>
      </c>
      <c r="D85" s="181" t="str">
        <f aca="false">IF('Chronos (M1..M20)'!B85&lt;&gt;"",'Chronos (M1..M20)'!D85,"")</f>
        <v/>
      </c>
      <c r="E85" s="182" t="str">
        <f aca="false">IF('Chronos (M1..M20)'!B85&lt;&gt;"",'Chronos (M1..M20)'!E85,"")</f>
        <v/>
      </c>
      <c r="F85" s="116" t="n">
        <v>21</v>
      </c>
      <c r="G85" s="183" t="n">
        <f aca="false">'Chronos (M1..M20)'!G2004</f>
        <v>0</v>
      </c>
      <c r="H85" s="49" t="n">
        <f aca="false">IF($G85&lt;&gt;"",G85,"")</f>
        <v>0</v>
      </c>
      <c r="I85" s="149"/>
      <c r="J85" s="150"/>
      <c r="K85" s="151" t="str">
        <f aca="false">IF($B85&lt;&gt;"",IF(I85,(INDEX(P$11:Q$14,MATCH(H85,P$11:P$14),2)/I85)*1000,0),"")</f>
        <v/>
      </c>
      <c r="L85" s="151" t="str">
        <f aca="false">IF(Q$11&lt;&gt;"",IF($B85&lt;&gt;"",K85-J85,""),"")</f>
        <v/>
      </c>
      <c r="M85" s="152" t="str">
        <f aca="false">IF(B85&lt;&gt;"",RANK(L85,L$11:L$110),"")</f>
        <v/>
      </c>
      <c r="N85" s="152" t="str">
        <f aca="false">IF(B85&lt;&gt;"",'Classement Général'!BU85,"")</f>
        <v/>
      </c>
      <c r="O85" s="153" t="str">
        <f aca="false">IF(B85&lt;&gt;"",'Calculs (M1..M20)'!A88,"")</f>
        <v/>
      </c>
      <c r="P85" s="0"/>
      <c r="Q85" s="0"/>
      <c r="R85" s="0"/>
      <c r="S85" s="0"/>
      <c r="T85" s="0"/>
      <c r="U85" s="0"/>
      <c r="V85" s="0"/>
      <c r="AH85" s="49" t="n">
        <f aca="false">IF($G85&lt;&gt;"",AG85,"")</f>
        <v>0</v>
      </c>
      <c r="AI85" s="149"/>
      <c r="AJ85" s="150"/>
    </row>
    <row r="86" customFormat="false" ht="13" hidden="false" customHeight="false" outlineLevel="0" collapsed="false">
      <c r="A86" s="0"/>
      <c r="B86" s="180" t="str">
        <f aca="false">IF('Chronos (M1..M20)'!B86&lt;&gt;"",'Chronos (M1..M20)'!B86,"")</f>
        <v/>
      </c>
      <c r="C86" s="181" t="str">
        <f aca="false">IF('Chronos (M1..M20)'!B86&lt;&gt;"",'Chronos (M1..M20)'!C86,"")</f>
        <v/>
      </c>
      <c r="D86" s="181" t="str">
        <f aca="false">IF('Chronos (M1..M20)'!B86&lt;&gt;"",'Chronos (M1..M20)'!D86,"")</f>
        <v/>
      </c>
      <c r="E86" s="182" t="str">
        <f aca="false">IF('Chronos (M1..M20)'!B86&lt;&gt;"",'Chronos (M1..M20)'!E86,"")</f>
        <v/>
      </c>
      <c r="F86" s="116" t="n">
        <v>21</v>
      </c>
      <c r="G86" s="183" t="n">
        <f aca="false">'Chronos (M1..M20)'!G2005</f>
        <v>0</v>
      </c>
      <c r="H86" s="49" t="n">
        <f aca="false">IF($G86&lt;&gt;"",G86,"")</f>
        <v>0</v>
      </c>
      <c r="I86" s="149"/>
      <c r="J86" s="150"/>
      <c r="K86" s="151" t="str">
        <f aca="false">IF($B86&lt;&gt;"",IF(I86,(INDEX(P$11:Q$14,MATCH(H86,P$11:P$14),2)/I86)*1000,0),"")</f>
        <v/>
      </c>
      <c r="L86" s="151" t="str">
        <f aca="false">IF(Q$11&lt;&gt;"",IF($B86&lt;&gt;"",K86-J86,""),"")</f>
        <v/>
      </c>
      <c r="M86" s="152" t="str">
        <f aca="false">IF(B86&lt;&gt;"",RANK(L86,L$11:L$110),"")</f>
        <v/>
      </c>
      <c r="N86" s="152" t="str">
        <f aca="false">IF(B86&lt;&gt;"",'Classement Général'!BU86,"")</f>
        <v/>
      </c>
      <c r="O86" s="153" t="str">
        <f aca="false">IF(B86&lt;&gt;"",'Calculs (M1..M20)'!A89,"")</f>
        <v/>
      </c>
      <c r="P86" s="0"/>
      <c r="Q86" s="0"/>
      <c r="R86" s="0"/>
      <c r="S86" s="0"/>
      <c r="T86" s="0"/>
      <c r="U86" s="0"/>
      <c r="V86" s="0"/>
      <c r="AH86" s="49" t="n">
        <f aca="false">IF($G86&lt;&gt;"",AG86,"")</f>
        <v>0</v>
      </c>
      <c r="AI86" s="149"/>
      <c r="AJ86" s="150"/>
    </row>
    <row r="87" customFormat="false" ht="13" hidden="false" customHeight="false" outlineLevel="0" collapsed="false">
      <c r="A87" s="0"/>
      <c r="B87" s="180" t="str">
        <f aca="false">IF('Chronos (M1..M20)'!B87&lt;&gt;"",'Chronos (M1..M20)'!B87,"")</f>
        <v/>
      </c>
      <c r="C87" s="181" t="str">
        <f aca="false">IF('Chronos (M1..M20)'!B87&lt;&gt;"",'Chronos (M1..M20)'!C87,"")</f>
        <v/>
      </c>
      <c r="D87" s="181" t="str">
        <f aca="false">IF('Chronos (M1..M20)'!B87&lt;&gt;"",'Chronos (M1..M20)'!D87,"")</f>
        <v/>
      </c>
      <c r="E87" s="182" t="str">
        <f aca="false">IF('Chronos (M1..M20)'!B87&lt;&gt;"",'Chronos (M1..M20)'!E87,"")</f>
        <v/>
      </c>
      <c r="F87" s="116" t="n">
        <v>21</v>
      </c>
      <c r="G87" s="183" t="n">
        <f aca="false">'Chronos (M1..M20)'!G2006</f>
        <v>0</v>
      </c>
      <c r="H87" s="49" t="n">
        <f aca="false">IF($G87&lt;&gt;"",G87,"")</f>
        <v>0</v>
      </c>
      <c r="I87" s="149"/>
      <c r="J87" s="150"/>
      <c r="K87" s="151" t="str">
        <f aca="false">IF($B87&lt;&gt;"",IF(I87,(INDEX(P$11:Q$14,MATCH(H87,P$11:P$14),2)/I87)*1000,0),"")</f>
        <v/>
      </c>
      <c r="L87" s="151" t="str">
        <f aca="false">IF(Q$11&lt;&gt;"",IF($B87&lt;&gt;"",K87-J87,""),"")</f>
        <v/>
      </c>
      <c r="M87" s="152" t="str">
        <f aca="false">IF(B87&lt;&gt;"",RANK(L87,L$11:L$110),"")</f>
        <v/>
      </c>
      <c r="N87" s="152" t="str">
        <f aca="false">IF(B87&lt;&gt;"",'Classement Général'!BU87,"")</f>
        <v/>
      </c>
      <c r="O87" s="153" t="str">
        <f aca="false">IF(B87&lt;&gt;"",'Calculs (M1..M20)'!A90,"")</f>
        <v/>
      </c>
      <c r="P87" s="0"/>
      <c r="Q87" s="0"/>
      <c r="R87" s="0"/>
      <c r="S87" s="0"/>
      <c r="T87" s="0"/>
      <c r="U87" s="0"/>
      <c r="V87" s="0"/>
      <c r="AH87" s="49" t="n">
        <f aca="false">IF($G87&lt;&gt;"",AG87,"")</f>
        <v>0</v>
      </c>
      <c r="AI87" s="149"/>
      <c r="AJ87" s="150"/>
    </row>
    <row r="88" customFormat="false" ht="13" hidden="false" customHeight="false" outlineLevel="0" collapsed="false">
      <c r="A88" s="0"/>
      <c r="B88" s="180" t="str">
        <f aca="false">IF('Chronos (M1..M20)'!B88&lt;&gt;"",'Chronos (M1..M20)'!B88,"")</f>
        <v/>
      </c>
      <c r="C88" s="181" t="str">
        <f aca="false">IF('Chronos (M1..M20)'!B88&lt;&gt;"",'Chronos (M1..M20)'!C88,"")</f>
        <v/>
      </c>
      <c r="D88" s="181" t="str">
        <f aca="false">IF('Chronos (M1..M20)'!B88&lt;&gt;"",'Chronos (M1..M20)'!D88,"")</f>
        <v/>
      </c>
      <c r="E88" s="182" t="str">
        <f aca="false">IF('Chronos (M1..M20)'!B88&lt;&gt;"",'Chronos (M1..M20)'!E88,"")</f>
        <v/>
      </c>
      <c r="F88" s="116" t="n">
        <v>21</v>
      </c>
      <c r="G88" s="183" t="n">
        <f aca="false">'Chronos (M1..M20)'!G2007</f>
        <v>0</v>
      </c>
      <c r="H88" s="49" t="n">
        <f aca="false">IF($G88&lt;&gt;"",G88,"")</f>
        <v>0</v>
      </c>
      <c r="I88" s="149"/>
      <c r="J88" s="150"/>
      <c r="K88" s="151" t="str">
        <f aca="false">IF($B88&lt;&gt;"",IF(I88,(INDEX(P$11:Q$14,MATCH(H88,P$11:P$14),2)/I88)*1000,0),"")</f>
        <v/>
      </c>
      <c r="L88" s="151" t="str">
        <f aca="false">IF(Q$11&lt;&gt;"",IF($B88&lt;&gt;"",K88-J88,""),"")</f>
        <v/>
      </c>
      <c r="M88" s="152" t="str">
        <f aca="false">IF(B88&lt;&gt;"",RANK(L88,L$11:L$110),"")</f>
        <v/>
      </c>
      <c r="N88" s="152" t="str">
        <f aca="false">IF(B88&lt;&gt;"",'Classement Général'!BU88,"")</f>
        <v/>
      </c>
      <c r="O88" s="153" t="str">
        <f aca="false">IF(B88&lt;&gt;"",'Calculs (M1..M20)'!A91,"")</f>
        <v/>
      </c>
      <c r="P88" s="0"/>
      <c r="Q88" s="0"/>
      <c r="R88" s="0"/>
      <c r="S88" s="0"/>
      <c r="T88" s="0"/>
      <c r="U88" s="0"/>
      <c r="V88" s="0"/>
      <c r="AH88" s="49" t="n">
        <f aca="false">IF($G88&lt;&gt;"",AG88,"")</f>
        <v>0</v>
      </c>
      <c r="AI88" s="149"/>
      <c r="AJ88" s="150"/>
    </row>
    <row r="89" customFormat="false" ht="13" hidden="false" customHeight="false" outlineLevel="0" collapsed="false">
      <c r="A89" s="0"/>
      <c r="B89" s="180" t="str">
        <f aca="false">IF('Chronos (M1..M20)'!B89&lt;&gt;"",'Chronos (M1..M20)'!B89,"")</f>
        <v/>
      </c>
      <c r="C89" s="181" t="str">
        <f aca="false">IF('Chronos (M1..M20)'!B89&lt;&gt;"",'Chronos (M1..M20)'!C89,"")</f>
        <v/>
      </c>
      <c r="D89" s="181" t="str">
        <f aca="false">IF('Chronos (M1..M20)'!B89&lt;&gt;"",'Chronos (M1..M20)'!D89,"")</f>
        <v/>
      </c>
      <c r="E89" s="182" t="str">
        <f aca="false">IF('Chronos (M1..M20)'!B89&lt;&gt;"",'Chronos (M1..M20)'!E89,"")</f>
        <v/>
      </c>
      <c r="F89" s="116" t="n">
        <v>21</v>
      </c>
      <c r="G89" s="183" t="n">
        <f aca="false">'Chronos (M1..M20)'!G2008</f>
        <v>0</v>
      </c>
      <c r="H89" s="49" t="n">
        <f aca="false">IF($G89&lt;&gt;"",G89,"")</f>
        <v>0</v>
      </c>
      <c r="I89" s="149"/>
      <c r="J89" s="150"/>
      <c r="K89" s="151" t="str">
        <f aca="false">IF($B89&lt;&gt;"",IF(I89,(INDEX(P$11:Q$14,MATCH(H89,P$11:P$14),2)/I89)*1000,0),"")</f>
        <v/>
      </c>
      <c r="L89" s="151" t="str">
        <f aca="false">IF(Q$11&lt;&gt;"",IF($B89&lt;&gt;"",K89-J89,""),"")</f>
        <v/>
      </c>
      <c r="M89" s="152" t="str">
        <f aca="false">IF(B89&lt;&gt;"",RANK(L89,L$11:L$110),"")</f>
        <v/>
      </c>
      <c r="N89" s="152" t="str">
        <f aca="false">IF(B89&lt;&gt;"",'Classement Général'!BU89,"")</f>
        <v/>
      </c>
      <c r="O89" s="153" t="str">
        <f aca="false">IF(B89&lt;&gt;"",'Calculs (M1..M20)'!A92,"")</f>
        <v/>
      </c>
      <c r="P89" s="0"/>
      <c r="Q89" s="0"/>
      <c r="R89" s="0"/>
      <c r="S89" s="0"/>
      <c r="T89" s="0"/>
      <c r="U89" s="0"/>
      <c r="V89" s="0"/>
      <c r="AH89" s="49" t="n">
        <f aca="false">IF($G89&lt;&gt;"",AG89,"")</f>
        <v>0</v>
      </c>
      <c r="AI89" s="149"/>
      <c r="AJ89" s="150"/>
    </row>
    <row r="90" customFormat="false" ht="13" hidden="false" customHeight="false" outlineLevel="0" collapsed="false">
      <c r="A90" s="0"/>
      <c r="B90" s="180" t="str">
        <f aca="false">IF('Chronos (M1..M20)'!B90&lt;&gt;"",'Chronos (M1..M20)'!B90,"")</f>
        <v/>
      </c>
      <c r="C90" s="181" t="str">
        <f aca="false">IF('Chronos (M1..M20)'!B90&lt;&gt;"",'Chronos (M1..M20)'!C90,"")</f>
        <v/>
      </c>
      <c r="D90" s="181" t="str">
        <f aca="false">IF('Chronos (M1..M20)'!B90&lt;&gt;"",'Chronos (M1..M20)'!D90,"")</f>
        <v/>
      </c>
      <c r="E90" s="182" t="str">
        <f aca="false">IF('Chronos (M1..M20)'!B90&lt;&gt;"",'Chronos (M1..M20)'!E90,"")</f>
        <v/>
      </c>
      <c r="F90" s="116" t="n">
        <v>21</v>
      </c>
      <c r="G90" s="183" t="n">
        <f aca="false">'Chronos (M1..M20)'!G2009</f>
        <v>0</v>
      </c>
      <c r="H90" s="49" t="n">
        <f aca="false">IF($G90&lt;&gt;"",G90,"")</f>
        <v>0</v>
      </c>
      <c r="I90" s="149"/>
      <c r="J90" s="150"/>
      <c r="K90" s="151" t="str">
        <f aca="false">IF($B90&lt;&gt;"",IF(I90,(INDEX(P$11:Q$14,MATCH(H90,P$11:P$14),2)/I90)*1000,0),"")</f>
        <v/>
      </c>
      <c r="L90" s="151" t="str">
        <f aca="false">IF(Q$11&lt;&gt;"",IF($B90&lt;&gt;"",K90-J90,""),"")</f>
        <v/>
      </c>
      <c r="M90" s="152" t="str">
        <f aca="false">IF(B90&lt;&gt;"",RANK(L90,L$11:L$110),"")</f>
        <v/>
      </c>
      <c r="N90" s="152" t="str">
        <f aca="false">IF(B90&lt;&gt;"",'Classement Général'!BU90,"")</f>
        <v/>
      </c>
      <c r="O90" s="153" t="str">
        <f aca="false">IF(B90&lt;&gt;"",'Calculs (M1..M20)'!A93,"")</f>
        <v/>
      </c>
      <c r="P90" s="0"/>
      <c r="Q90" s="0"/>
      <c r="R90" s="0"/>
      <c r="S90" s="0"/>
      <c r="T90" s="0"/>
      <c r="U90" s="0"/>
      <c r="V90" s="0"/>
      <c r="AH90" s="49" t="n">
        <f aca="false">IF($G90&lt;&gt;"",AG90,"")</f>
        <v>0</v>
      </c>
      <c r="AI90" s="149"/>
      <c r="AJ90" s="150"/>
    </row>
    <row r="91" customFormat="false" ht="13" hidden="false" customHeight="false" outlineLevel="0" collapsed="false">
      <c r="A91" s="0"/>
      <c r="B91" s="180" t="str">
        <f aca="false">IF('Chronos (M1..M20)'!B91&lt;&gt;"",'Chronos (M1..M20)'!B91,"")</f>
        <v/>
      </c>
      <c r="C91" s="181" t="str">
        <f aca="false">IF('Chronos (M1..M20)'!B91&lt;&gt;"",'Chronos (M1..M20)'!C91,"")</f>
        <v/>
      </c>
      <c r="D91" s="181" t="str">
        <f aca="false">IF('Chronos (M1..M20)'!B91&lt;&gt;"",'Chronos (M1..M20)'!D91,"")</f>
        <v/>
      </c>
      <c r="E91" s="182" t="str">
        <f aca="false">IF('Chronos (M1..M20)'!B91&lt;&gt;"",'Chronos (M1..M20)'!E91,"")</f>
        <v/>
      </c>
      <c r="F91" s="116" t="n">
        <v>21</v>
      </c>
      <c r="G91" s="183" t="n">
        <f aca="false">'Chronos (M1..M20)'!G2010</f>
        <v>0</v>
      </c>
      <c r="H91" s="49" t="n">
        <f aca="false">IF($G91&lt;&gt;"",G91,"")</f>
        <v>0</v>
      </c>
      <c r="I91" s="149"/>
      <c r="J91" s="150"/>
      <c r="K91" s="151" t="str">
        <f aca="false">IF($B91&lt;&gt;"",IF(I91,(INDEX(P$11:Q$14,MATCH(H91,P$11:P$14),2)/I91)*1000,0),"")</f>
        <v/>
      </c>
      <c r="L91" s="151" t="str">
        <f aca="false">IF(Q$11&lt;&gt;"",IF($B91&lt;&gt;"",K91-J91,""),"")</f>
        <v/>
      </c>
      <c r="M91" s="152" t="str">
        <f aca="false">IF(B91&lt;&gt;"",RANK(L91,L$11:L$110),"")</f>
        <v/>
      </c>
      <c r="N91" s="152" t="str">
        <f aca="false">IF(B91&lt;&gt;"",'Classement Général'!BU91,"")</f>
        <v/>
      </c>
      <c r="O91" s="153" t="str">
        <f aca="false">IF(B91&lt;&gt;"",'Calculs (M1..M20)'!A94,"")</f>
        <v/>
      </c>
      <c r="P91" s="0"/>
      <c r="Q91" s="0"/>
      <c r="R91" s="0"/>
      <c r="S91" s="0"/>
      <c r="T91" s="0"/>
      <c r="U91" s="0"/>
      <c r="V91" s="0"/>
      <c r="AH91" s="49" t="n">
        <f aca="false">IF($G91&lt;&gt;"",AG91,"")</f>
        <v>0</v>
      </c>
      <c r="AI91" s="149"/>
      <c r="AJ91" s="150"/>
    </row>
    <row r="92" customFormat="false" ht="13" hidden="false" customHeight="false" outlineLevel="0" collapsed="false">
      <c r="A92" s="0"/>
      <c r="B92" s="180" t="str">
        <f aca="false">IF('Chronos (M1..M20)'!B92&lt;&gt;"",'Chronos (M1..M20)'!B92,"")</f>
        <v/>
      </c>
      <c r="C92" s="181" t="str">
        <f aca="false">IF('Chronos (M1..M20)'!B92&lt;&gt;"",'Chronos (M1..M20)'!C92,"")</f>
        <v/>
      </c>
      <c r="D92" s="181" t="str">
        <f aca="false">IF('Chronos (M1..M20)'!B92&lt;&gt;"",'Chronos (M1..M20)'!D92,"")</f>
        <v/>
      </c>
      <c r="E92" s="182" t="str">
        <f aca="false">IF('Chronos (M1..M20)'!B92&lt;&gt;"",'Chronos (M1..M20)'!E92,"")</f>
        <v/>
      </c>
      <c r="F92" s="116" t="n">
        <v>21</v>
      </c>
      <c r="G92" s="183" t="n">
        <f aca="false">'Chronos (M1..M20)'!G2011</f>
        <v>0</v>
      </c>
      <c r="H92" s="49" t="n">
        <f aca="false">IF($G92&lt;&gt;"",G92,"")</f>
        <v>0</v>
      </c>
      <c r="I92" s="149"/>
      <c r="J92" s="150"/>
      <c r="K92" s="151" t="str">
        <f aca="false">IF($B92&lt;&gt;"",IF(I92,(INDEX(P$11:Q$14,MATCH(H92,P$11:P$14),2)/I92)*1000,0),"")</f>
        <v/>
      </c>
      <c r="L92" s="151" t="str">
        <f aca="false">IF(Q$11&lt;&gt;"",IF($B92&lt;&gt;"",K92-J92,""),"")</f>
        <v/>
      </c>
      <c r="M92" s="152" t="str">
        <f aca="false">IF(B92&lt;&gt;"",RANK(L92,L$11:L$110),"")</f>
        <v/>
      </c>
      <c r="N92" s="152" t="str">
        <f aca="false">IF(B92&lt;&gt;"",'Classement Général'!BU92,"")</f>
        <v/>
      </c>
      <c r="O92" s="153" t="str">
        <f aca="false">IF(B92&lt;&gt;"",'Calculs (M1..M20)'!A95,"")</f>
        <v/>
      </c>
      <c r="P92" s="0"/>
      <c r="Q92" s="0"/>
      <c r="R92" s="0"/>
      <c r="S92" s="0"/>
      <c r="T92" s="0"/>
      <c r="U92" s="0"/>
      <c r="V92" s="0"/>
      <c r="AH92" s="49" t="n">
        <f aca="false">IF($G92&lt;&gt;"",AG92,"")</f>
        <v>0</v>
      </c>
      <c r="AI92" s="149"/>
      <c r="AJ92" s="150"/>
    </row>
    <row r="93" customFormat="false" ht="13" hidden="false" customHeight="false" outlineLevel="0" collapsed="false">
      <c r="A93" s="0"/>
      <c r="B93" s="180" t="str">
        <f aca="false">IF('Chronos (M1..M20)'!B93&lt;&gt;"",'Chronos (M1..M20)'!B93,"")</f>
        <v/>
      </c>
      <c r="C93" s="181" t="str">
        <f aca="false">IF('Chronos (M1..M20)'!B93&lt;&gt;"",'Chronos (M1..M20)'!C93,"")</f>
        <v/>
      </c>
      <c r="D93" s="181" t="str">
        <f aca="false">IF('Chronos (M1..M20)'!B93&lt;&gt;"",'Chronos (M1..M20)'!D93,"")</f>
        <v/>
      </c>
      <c r="E93" s="182" t="str">
        <f aca="false">IF('Chronos (M1..M20)'!B93&lt;&gt;"",'Chronos (M1..M20)'!E93,"")</f>
        <v/>
      </c>
      <c r="F93" s="116" t="n">
        <v>21</v>
      </c>
      <c r="G93" s="183" t="n">
        <f aca="false">'Chronos (M1..M20)'!G2012</f>
        <v>0</v>
      </c>
      <c r="H93" s="49" t="n">
        <f aca="false">IF($G93&lt;&gt;"",G93,"")</f>
        <v>0</v>
      </c>
      <c r="I93" s="149"/>
      <c r="J93" s="150"/>
      <c r="K93" s="151" t="str">
        <f aca="false">IF($B93&lt;&gt;"",IF(I93,(INDEX(P$11:Q$14,MATCH(H93,P$11:P$14),2)/I93)*1000,0),"")</f>
        <v/>
      </c>
      <c r="L93" s="151" t="str">
        <f aca="false">IF(Q$11&lt;&gt;"",IF($B93&lt;&gt;"",K93-J93,""),"")</f>
        <v/>
      </c>
      <c r="M93" s="152" t="str">
        <f aca="false">IF(B93&lt;&gt;"",RANK(L93,L$11:L$110),"")</f>
        <v/>
      </c>
      <c r="N93" s="152" t="str">
        <f aca="false">IF(B93&lt;&gt;"",'Classement Général'!BU93,"")</f>
        <v/>
      </c>
      <c r="O93" s="153" t="str">
        <f aca="false">IF(B93&lt;&gt;"",'Calculs (M1..M20)'!A96,"")</f>
        <v/>
      </c>
      <c r="P93" s="0"/>
      <c r="Q93" s="0"/>
      <c r="R93" s="0"/>
      <c r="S93" s="0"/>
      <c r="T93" s="0"/>
      <c r="U93" s="0"/>
      <c r="V93" s="0"/>
      <c r="AH93" s="49" t="n">
        <f aca="false">IF($G93&lt;&gt;"",AG93,"")</f>
        <v>0</v>
      </c>
      <c r="AI93" s="149"/>
      <c r="AJ93" s="150"/>
    </row>
    <row r="94" customFormat="false" ht="13" hidden="false" customHeight="false" outlineLevel="0" collapsed="false">
      <c r="A94" s="0"/>
      <c r="B94" s="180" t="str">
        <f aca="false">IF('Chronos (M1..M20)'!B94&lt;&gt;"",'Chronos (M1..M20)'!B94,"")</f>
        <v/>
      </c>
      <c r="C94" s="181" t="str">
        <f aca="false">IF('Chronos (M1..M20)'!B94&lt;&gt;"",'Chronos (M1..M20)'!C94,"")</f>
        <v/>
      </c>
      <c r="D94" s="181" t="str">
        <f aca="false">IF('Chronos (M1..M20)'!B94&lt;&gt;"",'Chronos (M1..M20)'!D94,"")</f>
        <v/>
      </c>
      <c r="E94" s="182" t="str">
        <f aca="false">IF('Chronos (M1..M20)'!B94&lt;&gt;"",'Chronos (M1..M20)'!E94,"")</f>
        <v/>
      </c>
      <c r="F94" s="116" t="n">
        <v>21</v>
      </c>
      <c r="G94" s="183" t="n">
        <f aca="false">'Chronos (M1..M20)'!G2013</f>
        <v>0</v>
      </c>
      <c r="H94" s="49" t="n">
        <f aca="false">IF($G94&lt;&gt;"",G94,"")</f>
        <v>0</v>
      </c>
      <c r="I94" s="149"/>
      <c r="J94" s="150"/>
      <c r="K94" s="151" t="str">
        <f aca="false">IF($B94&lt;&gt;"",IF(I94,(INDEX(P$11:Q$14,MATCH(H94,P$11:P$14),2)/I94)*1000,0),"")</f>
        <v/>
      </c>
      <c r="L94" s="151" t="str">
        <f aca="false">IF(Q$11&lt;&gt;"",IF($B94&lt;&gt;"",K94-J94,""),"")</f>
        <v/>
      </c>
      <c r="M94" s="152" t="str">
        <f aca="false">IF(B94&lt;&gt;"",RANK(L94,L$11:L$110),"")</f>
        <v/>
      </c>
      <c r="N94" s="152" t="str">
        <f aca="false">IF(B94&lt;&gt;"",'Classement Général'!BU94,"")</f>
        <v/>
      </c>
      <c r="O94" s="153" t="str">
        <f aca="false">IF(B94&lt;&gt;"",'Calculs (M1..M20)'!A97,"")</f>
        <v/>
      </c>
      <c r="P94" s="0"/>
      <c r="Q94" s="0"/>
      <c r="R94" s="0"/>
      <c r="S94" s="0"/>
      <c r="T94" s="0"/>
      <c r="U94" s="0"/>
      <c r="V94" s="0"/>
      <c r="AH94" s="49" t="n">
        <f aca="false">IF($G94&lt;&gt;"",AG94,"")</f>
        <v>0</v>
      </c>
      <c r="AI94" s="149"/>
      <c r="AJ94" s="150"/>
    </row>
    <row r="95" customFormat="false" ht="13" hidden="false" customHeight="false" outlineLevel="0" collapsed="false">
      <c r="A95" s="0"/>
      <c r="B95" s="180" t="str">
        <f aca="false">IF('Chronos (M1..M20)'!B95&lt;&gt;"",'Chronos (M1..M20)'!B95,"")</f>
        <v/>
      </c>
      <c r="C95" s="181" t="str">
        <f aca="false">IF('Chronos (M1..M20)'!B95&lt;&gt;"",'Chronos (M1..M20)'!C95,"")</f>
        <v/>
      </c>
      <c r="D95" s="181" t="str">
        <f aca="false">IF('Chronos (M1..M20)'!B95&lt;&gt;"",'Chronos (M1..M20)'!D95,"")</f>
        <v/>
      </c>
      <c r="E95" s="182" t="str">
        <f aca="false">IF('Chronos (M1..M20)'!B95&lt;&gt;"",'Chronos (M1..M20)'!E95,"")</f>
        <v/>
      </c>
      <c r="F95" s="116" t="n">
        <v>21</v>
      </c>
      <c r="G95" s="183" t="n">
        <f aca="false">'Chronos (M1..M20)'!G2014</f>
        <v>0</v>
      </c>
      <c r="H95" s="49" t="n">
        <f aca="false">IF($G95&lt;&gt;"",G95,"")</f>
        <v>0</v>
      </c>
      <c r="I95" s="149"/>
      <c r="J95" s="150"/>
      <c r="K95" s="151" t="str">
        <f aca="false">IF($B95&lt;&gt;"",IF(I95,(INDEX(P$11:Q$14,MATCH(H95,P$11:P$14),2)/I95)*1000,0),"")</f>
        <v/>
      </c>
      <c r="L95" s="151" t="str">
        <f aca="false">IF(Q$11&lt;&gt;"",IF($B95&lt;&gt;"",K95-J95,""),"")</f>
        <v/>
      </c>
      <c r="M95" s="152" t="str">
        <f aca="false">IF(B95&lt;&gt;"",RANK(L95,L$11:L$110),"")</f>
        <v/>
      </c>
      <c r="N95" s="152" t="str">
        <f aca="false">IF(B95&lt;&gt;"",'Classement Général'!BU95,"")</f>
        <v/>
      </c>
      <c r="O95" s="153" t="str">
        <f aca="false">IF(B95&lt;&gt;"",'Calculs (M1..M20)'!A98,"")</f>
        <v/>
      </c>
      <c r="P95" s="0"/>
      <c r="Q95" s="0"/>
      <c r="R95" s="0"/>
      <c r="S95" s="0"/>
      <c r="T95" s="0"/>
      <c r="U95" s="0"/>
      <c r="V95" s="0"/>
      <c r="AH95" s="49" t="n">
        <f aca="false">IF($G95&lt;&gt;"",AG95,"")</f>
        <v>0</v>
      </c>
      <c r="AI95" s="149"/>
      <c r="AJ95" s="150"/>
    </row>
    <row r="96" customFormat="false" ht="13" hidden="false" customHeight="false" outlineLevel="0" collapsed="false">
      <c r="A96" s="0"/>
      <c r="B96" s="180" t="str">
        <f aca="false">IF('Chronos (M1..M20)'!B96&lt;&gt;"",'Chronos (M1..M20)'!B96,"")</f>
        <v/>
      </c>
      <c r="C96" s="181" t="str">
        <f aca="false">IF('Chronos (M1..M20)'!B96&lt;&gt;"",'Chronos (M1..M20)'!C96,"")</f>
        <v/>
      </c>
      <c r="D96" s="181" t="str">
        <f aca="false">IF('Chronos (M1..M20)'!B96&lt;&gt;"",'Chronos (M1..M20)'!D96,"")</f>
        <v/>
      </c>
      <c r="E96" s="182" t="str">
        <f aca="false">IF('Chronos (M1..M20)'!B96&lt;&gt;"",'Chronos (M1..M20)'!E96,"")</f>
        <v/>
      </c>
      <c r="F96" s="116" t="n">
        <v>21</v>
      </c>
      <c r="G96" s="183" t="n">
        <f aca="false">'Chronos (M1..M20)'!G2015</f>
        <v>0</v>
      </c>
      <c r="H96" s="49" t="n">
        <f aca="false">IF($G96&lt;&gt;"",G96,"")</f>
        <v>0</v>
      </c>
      <c r="I96" s="149"/>
      <c r="J96" s="150"/>
      <c r="K96" s="151" t="str">
        <f aca="false">IF($B96&lt;&gt;"",IF(I96,(INDEX(P$11:Q$14,MATCH(H96,P$11:P$14),2)/I96)*1000,0),"")</f>
        <v/>
      </c>
      <c r="L96" s="151" t="str">
        <f aca="false">IF(Q$11&lt;&gt;"",IF($B96&lt;&gt;"",K96-J96,""),"")</f>
        <v/>
      </c>
      <c r="M96" s="152" t="str">
        <f aca="false">IF(B96&lt;&gt;"",RANK(L96,L$11:L$110),"")</f>
        <v/>
      </c>
      <c r="N96" s="152" t="str">
        <f aca="false">IF(B96&lt;&gt;"",'Classement Général'!BU96,"")</f>
        <v/>
      </c>
      <c r="O96" s="153" t="str">
        <f aca="false">IF(B96&lt;&gt;"",'Calculs (M1..M20)'!A99,"")</f>
        <v/>
      </c>
      <c r="P96" s="0"/>
      <c r="Q96" s="0"/>
      <c r="R96" s="0"/>
      <c r="S96" s="0"/>
      <c r="T96" s="0"/>
      <c r="U96" s="0"/>
      <c r="V96" s="0"/>
      <c r="AH96" s="49" t="n">
        <f aca="false">IF($G96&lt;&gt;"",AG96,"")</f>
        <v>0</v>
      </c>
      <c r="AI96" s="149"/>
      <c r="AJ96" s="150"/>
    </row>
    <row r="97" customFormat="false" ht="13" hidden="false" customHeight="false" outlineLevel="0" collapsed="false">
      <c r="A97" s="0"/>
      <c r="B97" s="180" t="str">
        <f aca="false">IF('Chronos (M1..M20)'!B97&lt;&gt;"",'Chronos (M1..M20)'!B97,"")</f>
        <v/>
      </c>
      <c r="C97" s="181" t="str">
        <f aca="false">IF('Chronos (M1..M20)'!B97&lt;&gt;"",'Chronos (M1..M20)'!C97,"")</f>
        <v/>
      </c>
      <c r="D97" s="181" t="str">
        <f aca="false">IF('Chronos (M1..M20)'!B97&lt;&gt;"",'Chronos (M1..M20)'!D97,"")</f>
        <v/>
      </c>
      <c r="E97" s="182" t="str">
        <f aca="false">IF('Chronos (M1..M20)'!B97&lt;&gt;"",'Chronos (M1..M20)'!E97,"")</f>
        <v/>
      </c>
      <c r="F97" s="116" t="n">
        <v>21</v>
      </c>
      <c r="G97" s="183" t="n">
        <f aca="false">'Chronos (M1..M20)'!G2016</f>
        <v>0</v>
      </c>
      <c r="H97" s="49" t="n">
        <f aca="false">IF($G97&lt;&gt;"",G97,"")</f>
        <v>0</v>
      </c>
      <c r="I97" s="149"/>
      <c r="J97" s="150"/>
      <c r="K97" s="151" t="str">
        <f aca="false">IF($B97&lt;&gt;"",IF(I97,(INDEX(P$11:Q$14,MATCH(H97,P$11:P$14),2)/I97)*1000,0),"")</f>
        <v/>
      </c>
      <c r="L97" s="151" t="str">
        <f aca="false">IF(Q$11&lt;&gt;"",IF($B97&lt;&gt;"",K97-J97,""),"")</f>
        <v/>
      </c>
      <c r="M97" s="152" t="str">
        <f aca="false">IF(B97&lt;&gt;"",RANK(L97,L$11:L$110),"")</f>
        <v/>
      </c>
      <c r="N97" s="152" t="str">
        <f aca="false">IF(B97&lt;&gt;"",'Classement Général'!BU97,"")</f>
        <v/>
      </c>
      <c r="O97" s="153" t="str">
        <f aca="false">IF(B97&lt;&gt;"",'Calculs (M1..M20)'!A100,"")</f>
        <v/>
      </c>
      <c r="P97" s="0"/>
      <c r="Q97" s="0"/>
      <c r="R97" s="0"/>
      <c r="S97" s="0"/>
      <c r="T97" s="0"/>
      <c r="U97" s="0"/>
      <c r="V97" s="0"/>
      <c r="AH97" s="49" t="n">
        <f aca="false">IF($G97&lt;&gt;"",AG97,"")</f>
        <v>0</v>
      </c>
      <c r="AI97" s="149"/>
      <c r="AJ97" s="150"/>
    </row>
    <row r="98" customFormat="false" ht="13" hidden="false" customHeight="false" outlineLevel="0" collapsed="false">
      <c r="A98" s="0"/>
      <c r="B98" s="180" t="str">
        <f aca="false">IF('Chronos (M1..M20)'!B98&lt;&gt;"",'Chronos (M1..M20)'!B98,"")</f>
        <v/>
      </c>
      <c r="C98" s="181" t="str">
        <f aca="false">IF('Chronos (M1..M20)'!B98&lt;&gt;"",'Chronos (M1..M20)'!C98,"")</f>
        <v/>
      </c>
      <c r="D98" s="181" t="str">
        <f aca="false">IF('Chronos (M1..M20)'!B98&lt;&gt;"",'Chronos (M1..M20)'!D98,"")</f>
        <v/>
      </c>
      <c r="E98" s="182" t="str">
        <f aca="false">IF('Chronos (M1..M20)'!B98&lt;&gt;"",'Chronos (M1..M20)'!E98,"")</f>
        <v/>
      </c>
      <c r="F98" s="116" t="n">
        <v>21</v>
      </c>
      <c r="G98" s="183" t="n">
        <f aca="false">'Chronos (M1..M20)'!G2017</f>
        <v>0</v>
      </c>
      <c r="H98" s="49" t="n">
        <f aca="false">IF($G98&lt;&gt;"",G98,"")</f>
        <v>0</v>
      </c>
      <c r="I98" s="149"/>
      <c r="J98" s="150"/>
      <c r="K98" s="151" t="str">
        <f aca="false">IF($B98&lt;&gt;"",IF(I98,(INDEX(P$11:Q$14,MATCH(H98,P$11:P$14),2)/I98)*1000,0),"")</f>
        <v/>
      </c>
      <c r="L98" s="151" t="str">
        <f aca="false">IF(Q$11&lt;&gt;"",IF($B98&lt;&gt;"",K98-J98,""),"")</f>
        <v/>
      </c>
      <c r="M98" s="152" t="str">
        <f aca="false">IF(B98&lt;&gt;"",RANK(L98,L$11:L$110),"")</f>
        <v/>
      </c>
      <c r="N98" s="152" t="str">
        <f aca="false">IF(B98&lt;&gt;"",'Classement Général'!BU98,"")</f>
        <v/>
      </c>
      <c r="O98" s="153" t="str">
        <f aca="false">IF(B98&lt;&gt;"",'Calculs (M1..M20)'!A101,"")</f>
        <v/>
      </c>
      <c r="P98" s="0"/>
      <c r="Q98" s="0"/>
      <c r="R98" s="0"/>
      <c r="S98" s="0"/>
      <c r="T98" s="0"/>
      <c r="U98" s="0"/>
      <c r="V98" s="0"/>
      <c r="AH98" s="49" t="n">
        <f aca="false">IF($G98&lt;&gt;"",AG98,"")</f>
        <v>0</v>
      </c>
      <c r="AI98" s="149"/>
      <c r="AJ98" s="150"/>
    </row>
    <row r="99" customFormat="false" ht="13" hidden="false" customHeight="false" outlineLevel="0" collapsed="false">
      <c r="A99" s="0"/>
      <c r="B99" s="180" t="str">
        <f aca="false">IF('Chronos (M1..M20)'!B99&lt;&gt;"",'Chronos (M1..M20)'!B99,"")</f>
        <v/>
      </c>
      <c r="C99" s="181" t="str">
        <f aca="false">IF('Chronos (M1..M20)'!B99&lt;&gt;"",'Chronos (M1..M20)'!C99,"")</f>
        <v/>
      </c>
      <c r="D99" s="181" t="str">
        <f aca="false">IF('Chronos (M1..M20)'!B99&lt;&gt;"",'Chronos (M1..M20)'!D99,"")</f>
        <v/>
      </c>
      <c r="E99" s="182" t="str">
        <f aca="false">IF('Chronos (M1..M20)'!B99&lt;&gt;"",'Chronos (M1..M20)'!E99,"")</f>
        <v/>
      </c>
      <c r="F99" s="116" t="n">
        <v>21</v>
      </c>
      <c r="G99" s="183" t="n">
        <f aca="false">'Chronos (M1..M20)'!G2018</f>
        <v>0</v>
      </c>
      <c r="H99" s="49" t="n">
        <f aca="false">IF($G99&lt;&gt;"",G99,"")</f>
        <v>0</v>
      </c>
      <c r="I99" s="149"/>
      <c r="J99" s="150"/>
      <c r="K99" s="151" t="str">
        <f aca="false">IF($B99&lt;&gt;"",IF(I99,(INDEX(P$11:Q$14,MATCH(H99,P$11:P$14),2)/I99)*1000,0),"")</f>
        <v/>
      </c>
      <c r="L99" s="151" t="str">
        <f aca="false">IF(Q$11&lt;&gt;"",IF($B99&lt;&gt;"",K99-J99,""),"")</f>
        <v/>
      </c>
      <c r="M99" s="152" t="str">
        <f aca="false">IF(B99&lt;&gt;"",RANK(L99,L$11:L$110),"")</f>
        <v/>
      </c>
      <c r="N99" s="152" t="str">
        <f aca="false">IF(B99&lt;&gt;"",'Classement Général'!BU99,"")</f>
        <v/>
      </c>
      <c r="O99" s="153" t="str">
        <f aca="false">IF(B99&lt;&gt;"",'Calculs (M1..M20)'!A102,"")</f>
        <v/>
      </c>
      <c r="P99" s="0"/>
      <c r="Q99" s="0"/>
      <c r="R99" s="0"/>
      <c r="S99" s="0"/>
      <c r="T99" s="0"/>
      <c r="U99" s="0"/>
      <c r="V99" s="0"/>
      <c r="AH99" s="49" t="n">
        <f aca="false">IF($G99&lt;&gt;"",AG99,"")</f>
        <v>0</v>
      </c>
      <c r="AI99" s="149"/>
      <c r="AJ99" s="150"/>
    </row>
    <row r="100" customFormat="false" ht="13" hidden="false" customHeight="false" outlineLevel="0" collapsed="false">
      <c r="A100" s="0"/>
      <c r="B100" s="180" t="str">
        <f aca="false">IF('Chronos (M1..M20)'!B100&lt;&gt;"",'Chronos (M1..M20)'!B100,"")</f>
        <v/>
      </c>
      <c r="C100" s="181" t="str">
        <f aca="false">IF('Chronos (M1..M20)'!B100&lt;&gt;"",'Chronos (M1..M20)'!C100,"")</f>
        <v/>
      </c>
      <c r="D100" s="181" t="str">
        <f aca="false">IF('Chronos (M1..M20)'!B100&lt;&gt;"",'Chronos (M1..M20)'!D100,"")</f>
        <v/>
      </c>
      <c r="E100" s="182" t="str">
        <f aca="false">IF('Chronos (M1..M20)'!B100&lt;&gt;"",'Chronos (M1..M20)'!E100,"")</f>
        <v/>
      </c>
      <c r="F100" s="116" t="n">
        <v>21</v>
      </c>
      <c r="G100" s="183" t="n">
        <f aca="false">'Chronos (M1..M20)'!G2019</f>
        <v>0</v>
      </c>
      <c r="H100" s="49" t="n">
        <f aca="false">IF($G100&lt;&gt;"",G100,"")</f>
        <v>0</v>
      </c>
      <c r="I100" s="149"/>
      <c r="J100" s="150"/>
      <c r="K100" s="151" t="str">
        <f aca="false">IF($B100&lt;&gt;"",IF(I100,(INDEX(P$11:Q$14,MATCH(H100,P$11:P$14),2)/I100)*1000,0),"")</f>
        <v/>
      </c>
      <c r="L100" s="151" t="str">
        <f aca="false">IF(Q$11&lt;&gt;"",IF($B100&lt;&gt;"",K100-J100,""),"")</f>
        <v/>
      </c>
      <c r="M100" s="152" t="str">
        <f aca="false">IF(B100&lt;&gt;"",RANK(L100,L$11:L$110),"")</f>
        <v/>
      </c>
      <c r="N100" s="152" t="str">
        <f aca="false">IF(B100&lt;&gt;"",'Classement Général'!BU100,"")</f>
        <v/>
      </c>
      <c r="O100" s="153" t="str">
        <f aca="false">IF(B100&lt;&gt;"",'Calculs (M1..M20)'!A103,"")</f>
        <v/>
      </c>
      <c r="P100" s="0"/>
      <c r="Q100" s="0"/>
      <c r="R100" s="0"/>
      <c r="S100" s="0"/>
      <c r="T100" s="0"/>
      <c r="U100" s="0"/>
      <c r="V100" s="0"/>
      <c r="AH100" s="49" t="n">
        <f aca="false">IF($G100&lt;&gt;"",AG100,"")</f>
        <v>0</v>
      </c>
      <c r="AI100" s="149"/>
      <c r="AJ100" s="150"/>
    </row>
    <row r="101" customFormat="false" ht="13" hidden="false" customHeight="false" outlineLevel="0" collapsed="false">
      <c r="A101" s="0"/>
      <c r="B101" s="180" t="str">
        <f aca="false">IF('Chronos (M1..M20)'!B101&lt;&gt;"",'Chronos (M1..M20)'!B101,"")</f>
        <v/>
      </c>
      <c r="C101" s="181" t="str">
        <f aca="false">IF('Chronos (M1..M20)'!B101&lt;&gt;"",'Chronos (M1..M20)'!C101,"")</f>
        <v/>
      </c>
      <c r="D101" s="181" t="str">
        <f aca="false">IF('Chronos (M1..M20)'!B101&lt;&gt;"",'Chronos (M1..M20)'!D101,"")</f>
        <v/>
      </c>
      <c r="E101" s="182" t="str">
        <f aca="false">IF('Chronos (M1..M20)'!B101&lt;&gt;"",'Chronos (M1..M20)'!E101,"")</f>
        <v/>
      </c>
      <c r="F101" s="116" t="n">
        <v>21</v>
      </c>
      <c r="G101" s="183" t="n">
        <f aca="false">'Chronos (M1..M20)'!G2020</f>
        <v>0</v>
      </c>
      <c r="H101" s="49" t="n">
        <f aca="false">IF($G101&lt;&gt;"",G101,"")</f>
        <v>0</v>
      </c>
      <c r="I101" s="149"/>
      <c r="J101" s="150"/>
      <c r="K101" s="151" t="str">
        <f aca="false">IF($B101&lt;&gt;"",IF(I101,(INDEX(P$11:Q$14,MATCH(H101,P$11:P$14),2)/I101)*1000,0),"")</f>
        <v/>
      </c>
      <c r="L101" s="151" t="str">
        <f aca="false">IF(Q$11&lt;&gt;"",IF($B101&lt;&gt;"",K101-J101,""),"")</f>
        <v/>
      </c>
      <c r="M101" s="152" t="str">
        <f aca="false">IF(B101&lt;&gt;"",RANK(L101,L$11:L$110),"")</f>
        <v/>
      </c>
      <c r="N101" s="152" t="str">
        <f aca="false">IF(B101&lt;&gt;"",'Classement Général'!BU101,"")</f>
        <v/>
      </c>
      <c r="O101" s="153" t="str">
        <f aca="false">IF(B101&lt;&gt;"",'Calculs (M1..M20)'!A104,"")</f>
        <v/>
      </c>
      <c r="P101" s="0"/>
      <c r="Q101" s="0"/>
      <c r="R101" s="0"/>
      <c r="S101" s="0"/>
      <c r="T101" s="0"/>
      <c r="U101" s="0"/>
      <c r="V101" s="0"/>
      <c r="AH101" s="49" t="n">
        <f aca="false">IF($G101&lt;&gt;"",AG101,"")</f>
        <v>0</v>
      </c>
      <c r="AI101" s="149"/>
      <c r="AJ101" s="150"/>
    </row>
    <row r="102" customFormat="false" ht="13" hidden="false" customHeight="false" outlineLevel="0" collapsed="false">
      <c r="A102" s="0"/>
      <c r="B102" s="180" t="str">
        <f aca="false">IF('Chronos (M1..M20)'!B102&lt;&gt;"",'Chronos (M1..M20)'!B102,"")</f>
        <v/>
      </c>
      <c r="C102" s="181" t="str">
        <f aca="false">IF('Chronos (M1..M20)'!B102&lt;&gt;"",'Chronos (M1..M20)'!C102,"")</f>
        <v/>
      </c>
      <c r="D102" s="181" t="str">
        <f aca="false">IF('Chronos (M1..M20)'!B102&lt;&gt;"",'Chronos (M1..M20)'!D102,"")</f>
        <v/>
      </c>
      <c r="E102" s="182" t="str">
        <f aca="false">IF('Chronos (M1..M20)'!B102&lt;&gt;"",'Chronos (M1..M20)'!E102,"")</f>
        <v/>
      </c>
      <c r="F102" s="116" t="n">
        <v>21</v>
      </c>
      <c r="G102" s="183" t="n">
        <f aca="false">'Chronos (M1..M20)'!G2021</f>
        <v>0</v>
      </c>
      <c r="H102" s="49" t="n">
        <f aca="false">IF($G102&lt;&gt;"",G102,"")</f>
        <v>0</v>
      </c>
      <c r="I102" s="149"/>
      <c r="J102" s="150"/>
      <c r="K102" s="151" t="str">
        <f aca="false">IF($B102&lt;&gt;"",IF(I102,(INDEX(P$11:Q$14,MATCH(H102,P$11:P$14),2)/I102)*1000,0),"")</f>
        <v/>
      </c>
      <c r="L102" s="151" t="str">
        <f aca="false">IF(Q$11&lt;&gt;"",IF($B102&lt;&gt;"",K102-J102,""),"")</f>
        <v/>
      </c>
      <c r="M102" s="152" t="str">
        <f aca="false">IF(B102&lt;&gt;"",RANK(L102,L$11:L$110),"")</f>
        <v/>
      </c>
      <c r="N102" s="152" t="str">
        <f aca="false">IF(B102&lt;&gt;"",'Classement Général'!BU102,"")</f>
        <v/>
      </c>
      <c r="O102" s="153" t="str">
        <f aca="false">IF(B102&lt;&gt;"",'Calculs (M1..M20)'!A105,"")</f>
        <v/>
      </c>
      <c r="P102" s="0"/>
      <c r="Q102" s="0"/>
      <c r="R102" s="0"/>
      <c r="S102" s="0"/>
      <c r="T102" s="0"/>
      <c r="U102" s="0"/>
      <c r="V102" s="0"/>
      <c r="AH102" s="49" t="n">
        <f aca="false">IF($G102&lt;&gt;"",AG102,"")</f>
        <v>0</v>
      </c>
      <c r="AI102" s="149"/>
      <c r="AJ102" s="150"/>
    </row>
    <row r="103" customFormat="false" ht="13" hidden="false" customHeight="false" outlineLevel="0" collapsed="false">
      <c r="A103" s="0"/>
      <c r="B103" s="180" t="str">
        <f aca="false">IF('Chronos (M1..M20)'!B103&lt;&gt;"",'Chronos (M1..M20)'!B103,"")</f>
        <v/>
      </c>
      <c r="C103" s="181" t="str">
        <f aca="false">IF('Chronos (M1..M20)'!B103&lt;&gt;"",'Chronos (M1..M20)'!C103,"")</f>
        <v/>
      </c>
      <c r="D103" s="181" t="str">
        <f aca="false">IF('Chronos (M1..M20)'!B103&lt;&gt;"",'Chronos (M1..M20)'!D103,"")</f>
        <v/>
      </c>
      <c r="E103" s="182" t="str">
        <f aca="false">IF('Chronos (M1..M20)'!B103&lt;&gt;"",'Chronos (M1..M20)'!E103,"")</f>
        <v/>
      </c>
      <c r="F103" s="116" t="n">
        <v>21</v>
      </c>
      <c r="G103" s="183" t="n">
        <f aca="false">'Chronos (M1..M20)'!G2022</f>
        <v>0</v>
      </c>
      <c r="H103" s="49" t="n">
        <f aca="false">IF($G103&lt;&gt;"",G103,"")</f>
        <v>0</v>
      </c>
      <c r="I103" s="149"/>
      <c r="J103" s="150"/>
      <c r="K103" s="151" t="str">
        <f aca="false">IF($B103&lt;&gt;"",IF(I103,(INDEX(P$11:Q$14,MATCH(H103,P$11:P$14),2)/I103)*1000,0),"")</f>
        <v/>
      </c>
      <c r="L103" s="151" t="str">
        <f aca="false">IF(Q$11&lt;&gt;"",IF($B103&lt;&gt;"",K103-J103,""),"")</f>
        <v/>
      </c>
      <c r="M103" s="152" t="str">
        <f aca="false">IF(B103&lt;&gt;"",RANK(L103,L$11:L$110),"")</f>
        <v/>
      </c>
      <c r="N103" s="152" t="str">
        <f aca="false">IF(B103&lt;&gt;"",'Classement Général'!BU103,"")</f>
        <v/>
      </c>
      <c r="O103" s="153" t="str">
        <f aca="false">IF(B103&lt;&gt;"",'Calculs (M1..M20)'!A106,"")</f>
        <v/>
      </c>
      <c r="P103" s="0"/>
      <c r="Q103" s="0"/>
      <c r="R103" s="0"/>
      <c r="S103" s="0"/>
      <c r="T103" s="0"/>
      <c r="U103" s="0"/>
      <c r="V103" s="0"/>
      <c r="AH103" s="49" t="n">
        <f aca="false">IF($G103&lt;&gt;"",AG103,"")</f>
        <v>0</v>
      </c>
      <c r="AI103" s="149"/>
      <c r="AJ103" s="150"/>
    </row>
    <row r="104" customFormat="false" ht="13" hidden="false" customHeight="false" outlineLevel="0" collapsed="false">
      <c r="A104" s="0"/>
      <c r="B104" s="180" t="str">
        <f aca="false">IF('Chronos (M1..M20)'!B104&lt;&gt;"",'Chronos (M1..M20)'!B104,"")</f>
        <v/>
      </c>
      <c r="C104" s="181" t="str">
        <f aca="false">IF('Chronos (M1..M20)'!B104&lt;&gt;"",'Chronos (M1..M20)'!C104,"")</f>
        <v/>
      </c>
      <c r="D104" s="181" t="str">
        <f aca="false">IF('Chronos (M1..M20)'!B104&lt;&gt;"",'Chronos (M1..M20)'!D104,"")</f>
        <v/>
      </c>
      <c r="E104" s="182" t="str">
        <f aca="false">IF('Chronos (M1..M20)'!B104&lt;&gt;"",'Chronos (M1..M20)'!E104,"")</f>
        <v/>
      </c>
      <c r="F104" s="116" t="n">
        <v>21</v>
      </c>
      <c r="G104" s="183" t="n">
        <f aca="false">'Chronos (M1..M20)'!G2023</f>
        <v>0</v>
      </c>
      <c r="H104" s="49" t="n">
        <f aca="false">IF($G104&lt;&gt;"",G104,"")</f>
        <v>0</v>
      </c>
      <c r="I104" s="149"/>
      <c r="J104" s="150"/>
      <c r="K104" s="151" t="str">
        <f aca="false">IF($B104&lt;&gt;"",IF(I104,(INDEX(P$11:Q$14,MATCH(H104,P$11:P$14),2)/I104)*1000,0),"")</f>
        <v/>
      </c>
      <c r="L104" s="151" t="str">
        <f aca="false">IF(Q$11&lt;&gt;"",IF($B104&lt;&gt;"",K104-J104,""),"")</f>
        <v/>
      </c>
      <c r="M104" s="152" t="str">
        <f aca="false">IF(B104&lt;&gt;"",RANK(L104,L$11:L$110),"")</f>
        <v/>
      </c>
      <c r="N104" s="152" t="str">
        <f aca="false">IF(B104&lt;&gt;"",'Classement Général'!BU104,"")</f>
        <v/>
      </c>
      <c r="O104" s="153" t="str">
        <f aca="false">IF(B104&lt;&gt;"",'Calculs (M1..M20)'!A107,"")</f>
        <v/>
      </c>
      <c r="P104" s="0"/>
      <c r="Q104" s="0"/>
      <c r="R104" s="0"/>
      <c r="S104" s="0"/>
      <c r="T104" s="0"/>
      <c r="U104" s="0"/>
      <c r="V104" s="0"/>
      <c r="AH104" s="49" t="n">
        <f aca="false">IF($G104&lt;&gt;"",AG104,"")</f>
        <v>0</v>
      </c>
      <c r="AI104" s="149"/>
      <c r="AJ104" s="150"/>
    </row>
    <row r="105" customFormat="false" ht="13" hidden="false" customHeight="false" outlineLevel="0" collapsed="false">
      <c r="A105" s="0"/>
      <c r="B105" s="180" t="str">
        <f aca="false">IF('Chronos (M1..M20)'!B105&lt;&gt;"",'Chronos (M1..M20)'!B105,"")</f>
        <v/>
      </c>
      <c r="C105" s="181" t="str">
        <f aca="false">IF('Chronos (M1..M20)'!B105&lt;&gt;"",'Chronos (M1..M20)'!C105,"")</f>
        <v/>
      </c>
      <c r="D105" s="181" t="str">
        <f aca="false">IF('Chronos (M1..M20)'!B105&lt;&gt;"",'Chronos (M1..M20)'!D105,"")</f>
        <v/>
      </c>
      <c r="E105" s="182" t="str">
        <f aca="false">IF('Chronos (M1..M20)'!B105&lt;&gt;"",'Chronos (M1..M20)'!E105,"")</f>
        <v/>
      </c>
      <c r="F105" s="116" t="n">
        <v>21</v>
      </c>
      <c r="G105" s="183" t="n">
        <f aca="false">'Chronos (M1..M20)'!G2024</f>
        <v>0</v>
      </c>
      <c r="H105" s="49" t="n">
        <f aca="false">IF($G105&lt;&gt;"",G105,"")</f>
        <v>0</v>
      </c>
      <c r="I105" s="149"/>
      <c r="J105" s="150"/>
      <c r="K105" s="151" t="str">
        <f aca="false">IF($B105&lt;&gt;"",IF(I105,(INDEX(P$11:Q$14,MATCH(H105,P$11:P$14),2)/I105)*1000,0),"")</f>
        <v/>
      </c>
      <c r="L105" s="151" t="str">
        <f aca="false">IF(Q$11&lt;&gt;"",IF($B105&lt;&gt;"",K105-J105,""),"")</f>
        <v/>
      </c>
      <c r="M105" s="152" t="str">
        <f aca="false">IF(B105&lt;&gt;"",RANK(L105,L$11:L$110),"")</f>
        <v/>
      </c>
      <c r="N105" s="152" t="str">
        <f aca="false">IF(B105&lt;&gt;"",'Classement Général'!BU105,"")</f>
        <v/>
      </c>
      <c r="O105" s="153" t="str">
        <f aca="false">IF(B105&lt;&gt;"",'Calculs (M1..M20)'!A108,"")</f>
        <v/>
      </c>
      <c r="P105" s="0"/>
      <c r="Q105" s="0"/>
      <c r="R105" s="0"/>
      <c r="S105" s="0"/>
      <c r="T105" s="0"/>
      <c r="U105" s="0"/>
      <c r="V105" s="0"/>
      <c r="AH105" s="49" t="n">
        <f aca="false">IF($G105&lt;&gt;"",AG105,"")</f>
        <v>0</v>
      </c>
      <c r="AI105" s="149"/>
      <c r="AJ105" s="150"/>
    </row>
    <row r="106" customFormat="false" ht="13" hidden="false" customHeight="false" outlineLevel="0" collapsed="false">
      <c r="A106" s="0"/>
      <c r="B106" s="180" t="str">
        <f aca="false">IF('Chronos (M1..M20)'!B106&lt;&gt;"",'Chronos (M1..M20)'!B106,"")</f>
        <v/>
      </c>
      <c r="C106" s="181" t="str">
        <f aca="false">IF('Chronos (M1..M20)'!B106&lt;&gt;"",'Chronos (M1..M20)'!C106,"")</f>
        <v/>
      </c>
      <c r="D106" s="181" t="str">
        <f aca="false">IF('Chronos (M1..M20)'!B106&lt;&gt;"",'Chronos (M1..M20)'!D106,"")</f>
        <v/>
      </c>
      <c r="E106" s="182" t="str">
        <f aca="false">IF('Chronos (M1..M20)'!B106&lt;&gt;"",'Chronos (M1..M20)'!E106,"")</f>
        <v/>
      </c>
      <c r="F106" s="116" t="n">
        <v>21</v>
      </c>
      <c r="G106" s="183" t="n">
        <f aca="false">'Chronos (M1..M20)'!G2025</f>
        <v>0</v>
      </c>
      <c r="H106" s="49" t="n">
        <f aca="false">IF($G106&lt;&gt;"",G106,"")</f>
        <v>0</v>
      </c>
      <c r="I106" s="149"/>
      <c r="J106" s="150"/>
      <c r="K106" s="151" t="str">
        <f aca="false">IF($B106&lt;&gt;"",IF(I106,(INDEX(P$11:Q$14,MATCH(H106,P$11:P$14),2)/I106)*1000,0),"")</f>
        <v/>
      </c>
      <c r="L106" s="151" t="str">
        <f aca="false">IF(Q$11&lt;&gt;"",IF($B106&lt;&gt;"",K106-J106,""),"")</f>
        <v/>
      </c>
      <c r="M106" s="152" t="str">
        <f aca="false">IF(B106&lt;&gt;"",RANK(L106,L$11:L$110),"")</f>
        <v/>
      </c>
      <c r="N106" s="152" t="str">
        <f aca="false">IF(B106&lt;&gt;"",'Classement Général'!BU106,"")</f>
        <v/>
      </c>
      <c r="O106" s="153" t="str">
        <f aca="false">IF(B106&lt;&gt;"",'Calculs (M1..M20)'!A109,"")</f>
        <v/>
      </c>
      <c r="P106" s="0"/>
      <c r="Q106" s="0"/>
      <c r="R106" s="0"/>
      <c r="S106" s="0"/>
      <c r="T106" s="0"/>
      <c r="U106" s="0"/>
      <c r="V106" s="0"/>
      <c r="AH106" s="49" t="n">
        <f aca="false">IF($G106&lt;&gt;"",AG106,"")</f>
        <v>0</v>
      </c>
      <c r="AI106" s="149"/>
      <c r="AJ106" s="150"/>
    </row>
    <row r="107" customFormat="false" ht="13" hidden="false" customHeight="false" outlineLevel="0" collapsed="false">
      <c r="A107" s="0"/>
      <c r="B107" s="180" t="str">
        <f aca="false">IF('Chronos (M1..M20)'!B107&lt;&gt;"",'Chronos (M1..M20)'!B107,"")</f>
        <v/>
      </c>
      <c r="C107" s="181" t="str">
        <f aca="false">IF('Chronos (M1..M20)'!B107&lt;&gt;"",'Chronos (M1..M20)'!C107,"")</f>
        <v/>
      </c>
      <c r="D107" s="181" t="str">
        <f aca="false">IF('Chronos (M1..M20)'!B107&lt;&gt;"",'Chronos (M1..M20)'!D107,"")</f>
        <v/>
      </c>
      <c r="E107" s="182" t="str">
        <f aca="false">IF('Chronos (M1..M20)'!B107&lt;&gt;"",'Chronos (M1..M20)'!E107,"")</f>
        <v/>
      </c>
      <c r="F107" s="116" t="n">
        <v>21</v>
      </c>
      <c r="G107" s="183" t="n">
        <f aca="false">'Chronos (M1..M20)'!G2026</f>
        <v>0</v>
      </c>
      <c r="H107" s="49" t="n">
        <f aca="false">IF($G107&lt;&gt;"",G107,"")</f>
        <v>0</v>
      </c>
      <c r="I107" s="149"/>
      <c r="J107" s="150"/>
      <c r="K107" s="151" t="str">
        <f aca="false">IF($B107&lt;&gt;"",IF(I107,(INDEX(P$11:Q$14,MATCH(H107,P$11:P$14),2)/I107)*1000,0),"")</f>
        <v/>
      </c>
      <c r="L107" s="151" t="str">
        <f aca="false">IF(Q$11&lt;&gt;"",IF($B107&lt;&gt;"",K107-J107,""),"")</f>
        <v/>
      </c>
      <c r="M107" s="152" t="str">
        <f aca="false">IF(B107&lt;&gt;"",RANK(L107,L$11:L$110),"")</f>
        <v/>
      </c>
      <c r="N107" s="152" t="str">
        <f aca="false">IF(B107&lt;&gt;"",'Classement Général'!BU107,"")</f>
        <v/>
      </c>
      <c r="O107" s="153" t="str">
        <f aca="false">IF(B107&lt;&gt;"",'Calculs (M1..M20)'!A110,"")</f>
        <v/>
      </c>
      <c r="P107" s="0"/>
      <c r="Q107" s="0"/>
      <c r="R107" s="0"/>
      <c r="S107" s="0"/>
      <c r="T107" s="0"/>
      <c r="U107" s="0"/>
      <c r="V107" s="0"/>
      <c r="AH107" s="49" t="n">
        <f aca="false">IF($G107&lt;&gt;"",AG107,"")</f>
        <v>0</v>
      </c>
      <c r="AI107" s="149"/>
      <c r="AJ107" s="150"/>
    </row>
    <row r="108" customFormat="false" ht="13" hidden="false" customHeight="false" outlineLevel="0" collapsed="false">
      <c r="A108" s="0"/>
      <c r="B108" s="180" t="str">
        <f aca="false">IF('Chronos (M1..M20)'!B108&lt;&gt;"",'Chronos (M1..M20)'!B108,"")</f>
        <v/>
      </c>
      <c r="C108" s="181" t="str">
        <f aca="false">IF('Chronos (M1..M20)'!B108&lt;&gt;"",'Chronos (M1..M20)'!C108,"")</f>
        <v/>
      </c>
      <c r="D108" s="181" t="str">
        <f aca="false">IF('Chronos (M1..M20)'!B108&lt;&gt;"",'Chronos (M1..M20)'!D108,"")</f>
        <v/>
      </c>
      <c r="E108" s="182" t="str">
        <f aca="false">IF('Chronos (M1..M20)'!B108&lt;&gt;"",'Chronos (M1..M20)'!E108,"")</f>
        <v/>
      </c>
      <c r="F108" s="116" t="n">
        <v>21</v>
      </c>
      <c r="G108" s="183" t="n">
        <f aca="false">'Chronos (M1..M20)'!G2027</f>
        <v>0</v>
      </c>
      <c r="H108" s="49" t="n">
        <f aca="false">IF($G108&lt;&gt;"",G108,"")</f>
        <v>0</v>
      </c>
      <c r="I108" s="149"/>
      <c r="J108" s="150"/>
      <c r="K108" s="151" t="str">
        <f aca="false">IF($B108&lt;&gt;"",IF(I108,(INDEX(P$11:Q$14,MATCH(H108,P$11:P$14),2)/I108)*1000,0),"")</f>
        <v/>
      </c>
      <c r="L108" s="151" t="str">
        <f aca="false">IF(Q$11&lt;&gt;"",IF($B108&lt;&gt;"",K108-J108,""),"")</f>
        <v/>
      </c>
      <c r="M108" s="152" t="str">
        <f aca="false">IF(B108&lt;&gt;"",RANK(L108,L$11:L$110),"")</f>
        <v/>
      </c>
      <c r="N108" s="152" t="str">
        <f aca="false">IF(B108&lt;&gt;"",'Classement Général'!BU108,"")</f>
        <v/>
      </c>
      <c r="O108" s="153" t="str">
        <f aca="false">IF(B108&lt;&gt;"",'Calculs (M1..M20)'!A111,"")</f>
        <v/>
      </c>
      <c r="P108" s="0"/>
      <c r="Q108" s="0"/>
      <c r="R108" s="0"/>
      <c r="S108" s="0"/>
      <c r="T108" s="0"/>
      <c r="U108" s="0"/>
      <c r="V108" s="0"/>
      <c r="AH108" s="49" t="n">
        <f aca="false">IF($G108&lt;&gt;"",AG108,"")</f>
        <v>0</v>
      </c>
      <c r="AI108" s="149"/>
      <c r="AJ108" s="150"/>
    </row>
    <row r="109" customFormat="false" ht="13" hidden="false" customHeight="false" outlineLevel="0" collapsed="false">
      <c r="A109" s="0"/>
      <c r="B109" s="180" t="str">
        <f aca="false">IF('Chronos (M1..M20)'!B109&lt;&gt;"",'Chronos (M1..M20)'!B109,"")</f>
        <v/>
      </c>
      <c r="C109" s="181" t="str">
        <f aca="false">IF('Chronos (M1..M20)'!B109&lt;&gt;"",'Chronos (M1..M20)'!C109,"")</f>
        <v/>
      </c>
      <c r="D109" s="181" t="str">
        <f aca="false">IF('Chronos (M1..M20)'!B109&lt;&gt;"",'Chronos (M1..M20)'!D109,"")</f>
        <v/>
      </c>
      <c r="E109" s="182" t="str">
        <f aca="false">IF('Chronos (M1..M20)'!B109&lt;&gt;"",'Chronos (M1..M20)'!E109,"")</f>
        <v/>
      </c>
      <c r="F109" s="116" t="n">
        <v>21</v>
      </c>
      <c r="G109" s="183" t="n">
        <f aca="false">'Chronos (M1..M20)'!G2028</f>
        <v>0</v>
      </c>
      <c r="H109" s="49" t="n">
        <f aca="false">IF($G109&lt;&gt;"",G109,"")</f>
        <v>0</v>
      </c>
      <c r="I109" s="149"/>
      <c r="J109" s="150"/>
      <c r="K109" s="151" t="str">
        <f aca="false">IF($B109&lt;&gt;"",IF(I109,(INDEX(P$11:Q$14,MATCH(H109,P$11:P$14),2)/I109)*1000,0),"")</f>
        <v/>
      </c>
      <c r="L109" s="151" t="str">
        <f aca="false">IF(Q$11&lt;&gt;"",IF($B109&lt;&gt;"",K109-J109,""),"")</f>
        <v/>
      </c>
      <c r="M109" s="152" t="str">
        <f aca="false">IF(B109&lt;&gt;"",RANK(L109,L$11:L$110),"")</f>
        <v/>
      </c>
      <c r="N109" s="152" t="str">
        <f aca="false">IF(B109&lt;&gt;"",'Classement Général'!BU109,"")</f>
        <v/>
      </c>
      <c r="O109" s="153" t="str">
        <f aca="false">IF(B109&lt;&gt;"",'Calculs (M1..M20)'!A112,"")</f>
        <v/>
      </c>
      <c r="P109" s="0"/>
      <c r="Q109" s="0"/>
      <c r="R109" s="0"/>
      <c r="S109" s="0"/>
      <c r="T109" s="0"/>
      <c r="U109" s="0"/>
      <c r="V109" s="0"/>
      <c r="AH109" s="49" t="n">
        <f aca="false">IF($G109&lt;&gt;"",AG109,"")</f>
        <v>0</v>
      </c>
      <c r="AI109" s="149"/>
      <c r="AJ109" s="150"/>
    </row>
    <row r="110" customFormat="false" ht="13.5" hidden="false" customHeight="false" outlineLevel="0" collapsed="false">
      <c r="A110" s="0"/>
      <c r="B110" s="180" t="str">
        <f aca="false">IF('Chronos (M1..M20)'!B110&lt;&gt;"",'Chronos (M1..M20)'!B110,"")</f>
        <v/>
      </c>
      <c r="C110" s="181" t="str">
        <f aca="false">IF('Chronos (M1..M20)'!B110&lt;&gt;"",'Chronos (M1..M20)'!C110,"")</f>
        <v/>
      </c>
      <c r="D110" s="181" t="str">
        <f aca="false">IF('Chronos (M1..M20)'!B110&lt;&gt;"",'Chronos (M1..M20)'!D110,"")</f>
        <v/>
      </c>
      <c r="E110" s="182" t="str">
        <f aca="false">IF('Chronos (M1..M20)'!B110&lt;&gt;"",'Chronos (M1..M20)'!E110,"")</f>
        <v/>
      </c>
      <c r="F110" s="116" t="n">
        <v>21</v>
      </c>
      <c r="G110" s="183" t="n">
        <f aca="false">'Chronos (M1..M20)'!G2029</f>
        <v>0</v>
      </c>
      <c r="H110" s="49" t="n">
        <f aca="false">IF($G110&lt;&gt;"",G110,"")</f>
        <v>0</v>
      </c>
      <c r="I110" s="149"/>
      <c r="J110" s="150"/>
      <c r="K110" s="151" t="str">
        <f aca="false">IF($B110&lt;&gt;"",IF(I110,(INDEX(P$11:Q$14,MATCH(H110,P$11:P$14),2)/I110)*1000,0),"")</f>
        <v/>
      </c>
      <c r="L110" s="151" t="str">
        <f aca="false">IF(Q$11&lt;&gt;"",IF($B110&lt;&gt;"",K110-J110,""),"")</f>
        <v/>
      </c>
      <c r="M110" s="152" t="str">
        <f aca="false">IF(B110&lt;&gt;"",RANK(L110,L$11:L$110),"")</f>
        <v/>
      </c>
      <c r="N110" s="152" t="str">
        <f aca="false">IF(B110&lt;&gt;"",'Classement Général'!BU110,"")</f>
        <v/>
      </c>
      <c r="O110" s="153" t="str">
        <f aca="false">IF(B110&lt;&gt;"",'Calculs (M1..M20)'!A113,"")</f>
        <v/>
      </c>
      <c r="P110" s="0"/>
      <c r="Q110" s="0"/>
      <c r="R110" s="0"/>
      <c r="S110" s="0"/>
      <c r="T110" s="0"/>
      <c r="U110" s="0"/>
      <c r="V110" s="0"/>
      <c r="AH110" s="49" t="n">
        <f aca="false">IF($G110&lt;&gt;"",AG110,"")</f>
        <v>0</v>
      </c>
      <c r="AI110" s="149"/>
      <c r="AJ110" s="150"/>
    </row>
    <row r="111" customFormat="false" ht="12.5" hidden="false" customHeight="false" outlineLevel="0" collapsed="false">
      <c r="A111" s="137"/>
      <c r="B111" s="141" t="s">
        <v>89</v>
      </c>
      <c r="C111" s="165" t="s">
        <v>42</v>
      </c>
      <c r="D111" s="165" t="s">
        <v>102</v>
      </c>
      <c r="E111" s="165" t="s">
        <v>44</v>
      </c>
      <c r="F111" s="165" t="s">
        <v>103</v>
      </c>
      <c r="G111" s="165" t="s">
        <v>88</v>
      </c>
      <c r="H111" s="166" t="s">
        <v>104</v>
      </c>
      <c r="I111" s="141" t="s">
        <v>91</v>
      </c>
      <c r="J111" s="142" t="s">
        <v>105</v>
      </c>
      <c r="K111" s="120" t="s">
        <v>106</v>
      </c>
      <c r="L111" s="120" t="s">
        <v>107</v>
      </c>
      <c r="M111" s="120" t="s">
        <v>97</v>
      </c>
      <c r="N111" s="120" t="s">
        <v>100</v>
      </c>
      <c r="O111" s="120" t="s">
        <v>108</v>
      </c>
      <c r="P111" s="143" t="s">
        <v>104</v>
      </c>
      <c r="Q111" s="144" t="s">
        <v>109</v>
      </c>
      <c r="R111" s="145" t="s">
        <v>110</v>
      </c>
      <c r="S111" s="146" t="s">
        <v>111</v>
      </c>
      <c r="T111" s="147" t="s">
        <v>112</v>
      </c>
      <c r="U111" s="5" t="s">
        <v>104</v>
      </c>
      <c r="V111" s="0"/>
      <c r="AH111" s="166" t="s">
        <v>104</v>
      </c>
      <c r="AI111" s="141" t="s">
        <v>91</v>
      </c>
      <c r="AJ111" s="142" t="s">
        <v>105</v>
      </c>
    </row>
    <row r="112" customFormat="false" ht="13" hidden="false" customHeight="false" outlineLevel="0" collapsed="false">
      <c r="A112" s="0"/>
      <c r="B112" s="185" t="str">
        <f aca="false">IF(B11&lt;&gt;"",B11,"")</f>
        <v>Sébastien CHABAUD</v>
      </c>
      <c r="C112" s="116" t="n">
        <f aca="false">IF(C11&lt;&gt;"",C11,"")</f>
        <v>1</v>
      </c>
      <c r="D112" s="116" t="str">
        <f aca="false">IF(D11&lt;&gt;"",D11,"")</f>
        <v>2.4GHz</v>
      </c>
      <c r="E112" s="116" t="n">
        <f aca="false">IF(E11&lt;&gt;"",E11,"")</f>
        <v>0</v>
      </c>
      <c r="F112" s="116" t="n">
        <v>22</v>
      </c>
      <c r="G112" s="186" t="n">
        <f aca="false">G11</f>
        <v>1</v>
      </c>
      <c r="H112" s="187" t="n">
        <f aca="false">IF($G112&lt;&gt;"",G112,"")</f>
        <v>1</v>
      </c>
      <c r="I112" s="169"/>
      <c r="J112" s="170"/>
      <c r="K112" s="171" t="n">
        <f aca="false">IF($B112&lt;&gt;"",IF(I112,(INDEX(P$112:Q$115,MATCH(H112,P$112:P$115),2)/I112)*1000,0),"")</f>
        <v>0</v>
      </c>
      <c r="L112" s="171" t="str">
        <f aca="false">IF(Q$112&lt;&gt;"",IF($B112&lt;&gt;"",K112-$J112,""),"")</f>
        <v/>
      </c>
      <c r="M112" s="172" t="e">
        <f aca="false">IF(B112&lt;&gt;"",RANK(L112,L$112:L$211),"")</f>
        <v>#VALUE!</v>
      </c>
      <c r="N112" s="172" t="str">
        <f aca="false">IF(B112&lt;&gt;"",'Classement Général'!BV11,"")</f>
        <v/>
      </c>
      <c r="O112" s="172" t="n">
        <f aca="false">IF(B112&lt;&gt;"",'Calculs (M1..M20)'!A14,"")</f>
        <v>22</v>
      </c>
      <c r="P112" s="154" t="n">
        <f aca="false">IF(DMIN($H111:$I212,$P$10,$U$10:$U$11)&lt;&gt;0,1,"")</f>
        <v>1</v>
      </c>
      <c r="Q112" s="155" t="str">
        <f aca="false">IF(DMIN($H111:$I212,$I$10,$U$10:$U$11)&lt;&gt;0,DMIN($H111:$I212,$I$10,$U$10:$U$11),"")</f>
        <v/>
      </c>
      <c r="R112" s="151" t="str">
        <f aca="false">IF(DMAX($H111:$I212,$I$10,$U$10:$U$11)&lt;&gt;0,DMAX($H111:$I212,$I$10,$U$10:$U$11),"")</f>
        <v/>
      </c>
      <c r="S112" s="156" t="e">
        <f aca="false">IF($P112&lt;&gt;"",IF(DAVERAGE($H111:$I212,$I$10,$U$10:$U$11)&lt;&gt;0,DAVERAGE($H111:$I212,$I$10,$U$10:$U$11),""),"")</f>
        <v>#DIV/0!</v>
      </c>
      <c r="T112" s="157" t="str">
        <f aca="false">IF($P112&lt;&gt;"",IF(DCOUNTA($H111:$I212,$I$10,$U$10:$U$11)&lt;&gt;0,DCOUNTA($H111:$I212,$I$10,$U$10:$U$11),""),"")</f>
        <v/>
      </c>
      <c r="U112" s="5" t="n">
        <v>1</v>
      </c>
      <c r="V112" s="0"/>
      <c r="AH112" s="187" t="n">
        <f aca="false">IF($G112&lt;&gt;"",AG112,"")</f>
        <v>0</v>
      </c>
      <c r="AI112" s="169"/>
      <c r="AJ112" s="170"/>
    </row>
    <row r="113" customFormat="false" ht="13" hidden="false" customHeight="false" outlineLevel="0" collapsed="false">
      <c r="A113" s="0"/>
      <c r="B113" s="185" t="str">
        <f aca="false">IF(B12&lt;&gt;"",B12,"")</f>
        <v>Herve DALL AVA</v>
      </c>
      <c r="C113" s="116" t="n">
        <f aca="false">IF(C12&lt;&gt;"",C12,"")</f>
        <v>2</v>
      </c>
      <c r="D113" s="116" t="str">
        <f aca="false">IF(D12&lt;&gt;"",D12,"")</f>
        <v>2.4GHz</v>
      </c>
      <c r="E113" s="116" t="n">
        <f aca="false">IF(E12&lt;&gt;"",E12,"")</f>
        <v>0</v>
      </c>
      <c r="F113" s="116" t="n">
        <v>22</v>
      </c>
      <c r="G113" s="186" t="n">
        <f aca="false">G12</f>
        <v>1</v>
      </c>
      <c r="H113" s="187" t="n">
        <f aca="false">IF($G113&lt;&gt;"",G113,"")</f>
        <v>1</v>
      </c>
      <c r="I113" s="169"/>
      <c r="J113" s="170"/>
      <c r="K113" s="171" t="n">
        <f aca="false">IF($B113&lt;&gt;"",IF(I113,(INDEX(P$112:Q$115,MATCH(H113,P$112:P$115),2)/I113)*1000,0),"")</f>
        <v>0</v>
      </c>
      <c r="L113" s="171" t="str">
        <f aca="false">IF(Q$112&lt;&gt;"",IF($B113&lt;&gt;"",K113-$J113,""),"")</f>
        <v/>
      </c>
      <c r="M113" s="172" t="e">
        <f aca="false">IF(B113&lt;&gt;"",RANK(L113,L$112:L$211),"")</f>
        <v>#VALUE!</v>
      </c>
      <c r="N113" s="172" t="str">
        <f aca="false">IF(B113&lt;&gt;"",'Classement Général'!BV12,"")</f>
        <v/>
      </c>
      <c r="O113" s="172" t="n">
        <f aca="false">IF(B113&lt;&gt;"",'Calculs (M1..M20)'!A15,"")</f>
        <v>8</v>
      </c>
      <c r="P113" s="154" t="str">
        <f aca="false">IF(DMIN($H111:$I212,$P$10,$U$12:$U$13)&lt;&gt;0,2,"")</f>
        <v/>
      </c>
      <c r="Q113" s="155" t="str">
        <f aca="false">IF(DMIN($H111:$I212,$I$10,$U$12:$U$13)&lt;&gt;0,DMIN($H111:$I212,$I$10,$U$12:$U$13),"")</f>
        <v/>
      </c>
      <c r="R113" s="151" t="str">
        <f aca="false">IF(DMAX($H111:$I212,$I$10,$U$12:$U$13)&lt;&gt;0,DMAX($H111:$I212,$I$10,$U$12:$U$13),"")</f>
        <v/>
      </c>
      <c r="S113" s="156" t="str">
        <f aca="false">IF($P113&lt;&gt;"",IF(DAVERAGE($H111:$I212,$I$10,$U$12:$U$13)&lt;&gt;0,DAVERAGE($H111:$I212,$I$10,$U$12:$U$13),""),"")</f>
        <v/>
      </c>
      <c r="T113" s="157" t="str">
        <f aca="false">IF($P112&lt;&gt;"",IF(DCOUNTA($H111:$I212,$I$10,$U$12:$U$13)&lt;&gt;0,DCOUNTA($H111:$I212,$I$10,$U$12:$U$13),""),"")</f>
        <v/>
      </c>
      <c r="U113" s="5" t="s">
        <v>104</v>
      </c>
      <c r="V113" s="0"/>
      <c r="AH113" s="187" t="n">
        <f aca="false">IF($G113&lt;&gt;"",AG113,"")</f>
        <v>0</v>
      </c>
      <c r="AI113" s="169"/>
      <c r="AJ113" s="170"/>
    </row>
    <row r="114" customFormat="false" ht="13" hidden="false" customHeight="false" outlineLevel="0" collapsed="false">
      <c r="A114" s="0"/>
      <c r="B114" s="185" t="str">
        <f aca="false">IF(B13&lt;&gt;"",B13,"")</f>
        <v>Jean Luc FOUCHER</v>
      </c>
      <c r="C114" s="116" t="n">
        <f aca="false">IF(C13&lt;&gt;"",C13,"")</f>
        <v>3</v>
      </c>
      <c r="D114" s="116" t="str">
        <f aca="false">IF(D13&lt;&gt;"",D13,"")</f>
        <v>2.4GHz</v>
      </c>
      <c r="E114" s="116" t="n">
        <f aca="false">IF(E13&lt;&gt;"",E13,"")</f>
        <v>0</v>
      </c>
      <c r="F114" s="116" t="n">
        <v>22</v>
      </c>
      <c r="G114" s="186" t="n">
        <f aca="false">G13</f>
        <v>1</v>
      </c>
      <c r="H114" s="187" t="n">
        <f aca="false">IF($G114&lt;&gt;"",G114,"")</f>
        <v>1</v>
      </c>
      <c r="I114" s="169"/>
      <c r="J114" s="170"/>
      <c r="K114" s="171" t="n">
        <f aca="false">IF($B114&lt;&gt;"",IF(I114,(INDEX(P$112:Q$115,MATCH(H114,P$112:P$115),2)/I114)*1000,0),"")</f>
        <v>0</v>
      </c>
      <c r="L114" s="171" t="str">
        <f aca="false">IF(Q$112&lt;&gt;"",IF($B114&lt;&gt;"",K114-$J114,""),"")</f>
        <v/>
      </c>
      <c r="M114" s="172" t="e">
        <f aca="false">IF(B114&lt;&gt;"",RANK(L114,L$112:L$211),"")</f>
        <v>#VALUE!</v>
      </c>
      <c r="N114" s="172" t="str">
        <f aca="false">IF(B114&lt;&gt;"",'Classement Général'!BV13,"")</f>
        <v/>
      </c>
      <c r="O114" s="172" t="n">
        <f aca="false">IF(B114&lt;&gt;"",'Calculs (M1..M20)'!A16,"")</f>
        <v>15</v>
      </c>
      <c r="P114" s="154" t="str">
        <f aca="false">IF(DMIN($H111:$I212,$P$10,$U$14:$U$15)&lt;&gt;0,3,"")</f>
        <v/>
      </c>
      <c r="Q114" s="155" t="str">
        <f aca="false">IF(DMIN($H111:$I212,$I$10,$U$14:$U$15)&lt;&gt;0,DMIN($H111:$I212,$I$10,$U$14:$U$15),"")</f>
        <v/>
      </c>
      <c r="R114" s="151" t="str">
        <f aca="false">IF(DMAX($H111:$I212,$I$10,$U$14:$U$15)&lt;&gt;0,DMAX($H111:$I212,$I$10,$U$14:$U$15),"")</f>
        <v/>
      </c>
      <c r="S114" s="156" t="str">
        <f aca="false">IF($P114&lt;&gt;"",IF(DAVERAGE($H111:$I212,$I$10,$U$14:$U$15)&lt;&gt;0,DAVERAGE($H111:$I212,$I$10,$U$14:$U$15),""),"")</f>
        <v/>
      </c>
      <c r="T114" s="157" t="str">
        <f aca="false">IF($P114&lt;&gt;"",IF(DCOUNTA($H111:$I212,$I$10,$U$14:$U$15)&lt;&gt;0,DCOUNTA($H111:$I212,$I$10,$U$14:$U$15),""),"")</f>
        <v/>
      </c>
      <c r="U114" s="5" t="n">
        <v>2</v>
      </c>
      <c r="V114" s="0"/>
      <c r="AH114" s="187" t="n">
        <f aca="false">IF($G114&lt;&gt;"",AG114,"")</f>
        <v>0</v>
      </c>
      <c r="AI114" s="169"/>
      <c r="AJ114" s="170"/>
    </row>
    <row r="115" customFormat="false" ht="13.5" hidden="false" customHeight="false" outlineLevel="0" collapsed="false">
      <c r="A115" s="0"/>
      <c r="B115" s="185" t="str">
        <f aca="false">IF(B14&lt;&gt;"",B14,"")</f>
        <v>Thomas DELARBRE</v>
      </c>
      <c r="C115" s="116" t="n">
        <f aca="false">IF(C14&lt;&gt;"",C14,"")</f>
        <v>4</v>
      </c>
      <c r="D115" s="116" t="str">
        <f aca="false">IF(D14&lt;&gt;"",D14,"")</f>
        <v>2.4GHz</v>
      </c>
      <c r="E115" s="116" t="n">
        <f aca="false">IF(E14&lt;&gt;"",E14,"")</f>
        <v>0</v>
      </c>
      <c r="F115" s="116" t="n">
        <v>22</v>
      </c>
      <c r="G115" s="186" t="n">
        <f aca="false">G14</f>
        <v>1</v>
      </c>
      <c r="H115" s="187" t="n">
        <f aca="false">IF($G115&lt;&gt;"",G115,"")</f>
        <v>1</v>
      </c>
      <c r="I115" s="169"/>
      <c r="J115" s="170"/>
      <c r="K115" s="171" t="n">
        <f aca="false">IF($B115&lt;&gt;"",IF(I115,(INDEX(P$112:Q$115,MATCH(H115,P$112:P$115),2)/I115)*1000,0),"")</f>
        <v>0</v>
      </c>
      <c r="L115" s="171" t="str">
        <f aca="false">IF(Q$112&lt;&gt;"",IF($B115&lt;&gt;"",K115-$J115,""),"")</f>
        <v/>
      </c>
      <c r="M115" s="172" t="e">
        <f aca="false">IF(B115&lt;&gt;"",RANK(L115,L$112:L$211),"")</f>
        <v>#VALUE!</v>
      </c>
      <c r="N115" s="172" t="str">
        <f aca="false">IF(B115&lt;&gt;"",'Classement Général'!BV14,"")</f>
        <v/>
      </c>
      <c r="O115" s="172" t="n">
        <f aca="false">IF(B115&lt;&gt;"",'Calculs (M1..M20)'!A17,"")</f>
        <v>10</v>
      </c>
      <c r="P115" s="158" t="str">
        <f aca="false">IF(DMIN($H111:$I212,$P$10,$U$16:$U$17)&lt;&gt;0,4,"")</f>
        <v/>
      </c>
      <c r="Q115" s="159" t="str">
        <f aca="false">IF(DMIN($H111:$I212,$I$10,$U$16:$U$17)&lt;&gt;0,DMIN($H111:$I212,$I$10,$U$16:$U$17),"")</f>
        <v/>
      </c>
      <c r="R115" s="160" t="str">
        <f aca="false">IF(DMAX($H111:$I212,$I$10,$U$16:$U$17)&lt;&gt;0,DMAX($H111:$I212,$I$10,$U$16:$U$17),"")</f>
        <v/>
      </c>
      <c r="S115" s="161" t="str">
        <f aca="false">IF($P115&lt;&gt;"",IF(DAVERAGE($H111:$I212,$I$10,$U$16:$U$17)&lt;&gt;0,DAVERAGE($H111:$I212,$I$10,$U$16:$U$17),""),"")</f>
        <v/>
      </c>
      <c r="T115" s="162" t="str">
        <f aca="false">IF($P114&lt;&gt;"",IF(DCOUNTA($H111:$I212,$I$10,$U$16:$U$17)&lt;&gt;0,DCOUNTA($H111:$I212,$I$10,$U$16:$U$17),""),"")</f>
        <v/>
      </c>
      <c r="U115" s="5" t="s">
        <v>104</v>
      </c>
      <c r="V115" s="0"/>
      <c r="AH115" s="187" t="n">
        <f aca="false">IF($G115&lt;&gt;"",AG115,"")</f>
        <v>0</v>
      </c>
      <c r="AI115" s="169"/>
      <c r="AJ115" s="170"/>
    </row>
    <row r="116" customFormat="false" ht="13.5" hidden="false" customHeight="false" outlineLevel="0" collapsed="false">
      <c r="A116" s="0"/>
      <c r="B116" s="185" t="str">
        <f aca="false">IF(B15&lt;&gt;"",B15,"")</f>
        <v>Pierre DIATTA</v>
      </c>
      <c r="C116" s="116" t="n">
        <f aca="false">IF(C15&lt;&gt;"",C15,"")</f>
        <v>5</v>
      </c>
      <c r="D116" s="116" t="str">
        <f aca="false">IF(D15&lt;&gt;"",D15,"")</f>
        <v>2.4GHz</v>
      </c>
      <c r="E116" s="116" t="n">
        <f aca="false">IF(E15&lt;&gt;"",E15,"")</f>
        <v>0</v>
      </c>
      <c r="F116" s="116" t="n">
        <v>22</v>
      </c>
      <c r="G116" s="186" t="n">
        <f aca="false">G15</f>
        <v>1</v>
      </c>
      <c r="H116" s="187" t="n">
        <f aca="false">IF($G116&lt;&gt;"",G116,"")</f>
        <v>1</v>
      </c>
      <c r="I116" s="169"/>
      <c r="J116" s="170"/>
      <c r="K116" s="171" t="n">
        <f aca="false">IF($B116&lt;&gt;"",IF(I116,(INDEX(P$112:Q$115,MATCH(H116,P$112:P$115),2)/I116)*1000,0),"")</f>
        <v>0</v>
      </c>
      <c r="L116" s="171" t="str">
        <f aca="false">IF(Q$112&lt;&gt;"",IF($B116&lt;&gt;"",K116-$J116,""),"")</f>
        <v/>
      </c>
      <c r="M116" s="172" t="e">
        <f aca="false">IF(B116&lt;&gt;"",RANK(L116,L$112:L$211),"")</f>
        <v>#VALUE!</v>
      </c>
      <c r="N116" s="172" t="str">
        <f aca="false">IF(B116&lt;&gt;"",'Classement Général'!BV15,"")</f>
        <v/>
      </c>
      <c r="O116" s="172" t="n">
        <f aca="false">IF(B116&lt;&gt;"",'Calculs (M1..M20)'!A18,"")</f>
        <v>20</v>
      </c>
      <c r="P116" s="5"/>
      <c r="Q116" s="5"/>
      <c r="R116" s="0"/>
      <c r="S116" s="0"/>
      <c r="T116" s="163" t="n">
        <f aca="false">SUM(T112:T115)</f>
        <v>0</v>
      </c>
      <c r="U116" s="5" t="n">
        <v>3</v>
      </c>
      <c r="V116" s="184" t="n">
        <f aca="false">T116</f>
        <v>0</v>
      </c>
      <c r="AH116" s="187" t="n">
        <f aca="false">IF($G116&lt;&gt;"",AG116,"")</f>
        <v>0</v>
      </c>
      <c r="AI116" s="169"/>
      <c r="AJ116" s="170"/>
    </row>
    <row r="117" customFormat="false" ht="13" hidden="false" customHeight="false" outlineLevel="0" collapsed="false">
      <c r="A117" s="0"/>
      <c r="B117" s="185" t="str">
        <f aca="false">IF(B16&lt;&gt;"",B16,"")</f>
        <v>Olivier MONET</v>
      </c>
      <c r="C117" s="116" t="n">
        <f aca="false">IF(C16&lt;&gt;"",C16,"")</f>
        <v>6</v>
      </c>
      <c r="D117" s="116" t="str">
        <f aca="false">IF(D16&lt;&gt;"",D16,"")</f>
        <v>41.110MHz</v>
      </c>
      <c r="E117" s="116" t="n">
        <f aca="false">IF(E16&lt;&gt;"",E16,"")</f>
        <v>0</v>
      </c>
      <c r="F117" s="116" t="n">
        <v>22</v>
      </c>
      <c r="G117" s="186" t="n">
        <f aca="false">G16</f>
        <v>1</v>
      </c>
      <c r="H117" s="187" t="n">
        <f aca="false">IF($G117&lt;&gt;"",G117,"")</f>
        <v>1</v>
      </c>
      <c r="I117" s="169"/>
      <c r="J117" s="170"/>
      <c r="K117" s="171" t="n">
        <f aca="false">IF($B117&lt;&gt;"",IF(I117,(INDEX(P$112:Q$115,MATCH(H117,P$112:P$115),2)/I117)*1000,0),"")</f>
        <v>0</v>
      </c>
      <c r="L117" s="171" t="str">
        <f aca="false">IF(Q$112&lt;&gt;"",IF($B117&lt;&gt;"",K117-$J117,""),"")</f>
        <v/>
      </c>
      <c r="M117" s="172" t="e">
        <f aca="false">IF(B117&lt;&gt;"",RANK(L117,L$112:L$211),"")</f>
        <v>#VALUE!</v>
      </c>
      <c r="N117" s="172" t="str">
        <f aca="false">IF(B117&lt;&gt;"",'Classement Général'!BV16,"")</f>
        <v/>
      </c>
      <c r="O117" s="172" t="n">
        <f aca="false">IF(B117&lt;&gt;"",'Calculs (M1..M20)'!A19,"")</f>
        <v>6</v>
      </c>
      <c r="P117" s="5"/>
      <c r="Q117" s="5"/>
      <c r="R117" s="0"/>
      <c r="S117" s="0"/>
      <c r="T117" s="0"/>
      <c r="U117" s="5" t="s">
        <v>104</v>
      </c>
      <c r="V117" s="0"/>
      <c r="AH117" s="187" t="n">
        <f aca="false">IF($G117&lt;&gt;"",AG117,"")</f>
        <v>0</v>
      </c>
      <c r="AI117" s="169"/>
      <c r="AJ117" s="170"/>
    </row>
    <row r="118" customFormat="false" ht="13" hidden="false" customHeight="false" outlineLevel="0" collapsed="false">
      <c r="A118" s="0"/>
      <c r="B118" s="185" t="str">
        <f aca="false">IF(B17&lt;&gt;"",B17,"")</f>
        <v>Pierre RONDEL</v>
      </c>
      <c r="C118" s="116" t="n">
        <f aca="false">IF(C17&lt;&gt;"",C17,"")</f>
        <v>7</v>
      </c>
      <c r="D118" s="116" t="str">
        <f aca="false">IF(D17&lt;&gt;"",D17,"")</f>
        <v>2.4GHz</v>
      </c>
      <c r="E118" s="116" t="n">
        <f aca="false">IF(E17&lt;&gt;"",E17,"")</f>
        <v>0</v>
      </c>
      <c r="F118" s="116" t="n">
        <v>22</v>
      </c>
      <c r="G118" s="186" t="n">
        <f aca="false">G17</f>
        <v>1</v>
      </c>
      <c r="H118" s="187" t="n">
        <f aca="false">IF($G118&lt;&gt;"",G118,"")</f>
        <v>1</v>
      </c>
      <c r="I118" s="169"/>
      <c r="J118" s="170"/>
      <c r="K118" s="171" t="n">
        <f aca="false">IF($B118&lt;&gt;"",IF(I118,(INDEX(P$112:Q$115,MATCH(H118,P$112:P$115),2)/I118)*1000,0),"")</f>
        <v>0</v>
      </c>
      <c r="L118" s="171" t="str">
        <f aca="false">IF(Q$112&lt;&gt;"",IF($B118&lt;&gt;"",K118-$J118,""),"")</f>
        <v/>
      </c>
      <c r="M118" s="172" t="e">
        <f aca="false">IF(B118&lt;&gt;"",RANK(L118,L$112:L$211),"")</f>
        <v>#VALUE!</v>
      </c>
      <c r="N118" s="172" t="str">
        <f aca="false">IF(B118&lt;&gt;"",'Classement Général'!BV17,"")</f>
        <v/>
      </c>
      <c r="O118" s="172" t="n">
        <f aca="false">IF(B118&lt;&gt;"",'Calculs (M1..M20)'!A20,"")</f>
        <v>1</v>
      </c>
      <c r="P118" s="5"/>
      <c r="Q118" s="5"/>
      <c r="R118" s="0"/>
      <c r="S118" s="0"/>
      <c r="T118" s="0"/>
      <c r="U118" s="5" t="n">
        <v>4</v>
      </c>
      <c r="V118" s="0"/>
      <c r="AH118" s="187" t="n">
        <f aca="false">IF($G118&lt;&gt;"",AG118,"")</f>
        <v>0</v>
      </c>
      <c r="AI118" s="169"/>
      <c r="AJ118" s="170"/>
    </row>
    <row r="119" customFormat="false" ht="13" hidden="false" customHeight="false" outlineLevel="0" collapsed="false">
      <c r="A119" s="0"/>
      <c r="B119" s="185" t="str">
        <f aca="false">IF(B18&lt;&gt;"",B18,"")</f>
        <v>Andreas FRICKE</v>
      </c>
      <c r="C119" s="116" t="n">
        <f aca="false">IF(C18&lt;&gt;"",C18,"")</f>
        <v>8</v>
      </c>
      <c r="D119" s="116" t="str">
        <f aca="false">IF(D18&lt;&gt;"",D18,"")</f>
        <v>2.4GHz</v>
      </c>
      <c r="E119" s="116" t="n">
        <f aca="false">IF(E18&lt;&gt;"",E18,"")</f>
        <v>0</v>
      </c>
      <c r="F119" s="116" t="n">
        <v>22</v>
      </c>
      <c r="G119" s="186" t="n">
        <f aca="false">G18</f>
        <v>1</v>
      </c>
      <c r="H119" s="187" t="n">
        <f aca="false">IF($G119&lt;&gt;"",G119,"")</f>
        <v>1</v>
      </c>
      <c r="I119" s="169"/>
      <c r="J119" s="170"/>
      <c r="K119" s="171" t="n">
        <f aca="false">IF($B119&lt;&gt;"",IF(I119,(INDEX(P$112:Q$115,MATCH(H119,P$112:P$115),2)/I119)*1000,0),"")</f>
        <v>0</v>
      </c>
      <c r="L119" s="171" t="str">
        <f aca="false">IF(Q$112&lt;&gt;"",IF($B119&lt;&gt;"",K119-$J119,""),"")</f>
        <v/>
      </c>
      <c r="M119" s="172" t="e">
        <f aca="false">IF(B119&lt;&gt;"",RANK(L119,L$112:L$211),"")</f>
        <v>#VALUE!</v>
      </c>
      <c r="N119" s="172" t="str">
        <f aca="false">IF(B119&lt;&gt;"",'Classement Général'!BV18,"")</f>
        <v/>
      </c>
      <c r="O119" s="172" t="n">
        <f aca="false">IF(B119&lt;&gt;"",'Calculs (M1..M20)'!A21,"")</f>
        <v>18</v>
      </c>
      <c r="P119" s="5"/>
      <c r="Q119" s="5"/>
      <c r="R119" s="0"/>
      <c r="S119" s="0"/>
      <c r="T119" s="0"/>
      <c r="U119" s="0"/>
      <c r="V119" s="0"/>
      <c r="AH119" s="187" t="n">
        <f aca="false">IF($G119&lt;&gt;"",AG119,"")</f>
        <v>0</v>
      </c>
      <c r="AI119" s="169"/>
      <c r="AJ119" s="170"/>
    </row>
    <row r="120" customFormat="false" ht="13" hidden="false" customHeight="false" outlineLevel="0" collapsed="false">
      <c r="A120" s="0"/>
      <c r="B120" s="185" t="str">
        <f aca="false">IF(B19&lt;&gt;"",B19,"")</f>
        <v>Thomas FAURE</v>
      </c>
      <c r="C120" s="116" t="n">
        <f aca="false">IF(C19&lt;&gt;"",C19,"")</f>
        <v>9</v>
      </c>
      <c r="D120" s="116" t="str">
        <f aca="false">IF(D19&lt;&gt;"",D19,"")</f>
        <v>2.4GHz</v>
      </c>
      <c r="E120" s="116" t="n">
        <f aca="false">IF(E19&lt;&gt;"",E19,"")</f>
        <v>0</v>
      </c>
      <c r="F120" s="116" t="n">
        <v>22</v>
      </c>
      <c r="G120" s="186" t="n">
        <f aca="false">G19</f>
        <v>1</v>
      </c>
      <c r="H120" s="187" t="n">
        <f aca="false">IF($G120&lt;&gt;"",G120,"")</f>
        <v>1</v>
      </c>
      <c r="I120" s="169"/>
      <c r="J120" s="170"/>
      <c r="K120" s="171" t="n">
        <f aca="false">IF($B120&lt;&gt;"",IF(I120,(INDEX(P$112:Q$115,MATCH(H120,P$112:P$115),2)/I120)*1000,0),"")</f>
        <v>0</v>
      </c>
      <c r="L120" s="171" t="str">
        <f aca="false">IF(Q$112&lt;&gt;"",IF($B120&lt;&gt;"",K120-$J120,""),"")</f>
        <v/>
      </c>
      <c r="M120" s="172" t="e">
        <f aca="false">IF(B120&lt;&gt;"",RANK(L120,L$112:L$211),"")</f>
        <v>#VALUE!</v>
      </c>
      <c r="N120" s="172" t="str">
        <f aca="false">IF(B120&lt;&gt;"",'Classement Général'!BV19,"")</f>
        <v/>
      </c>
      <c r="O120" s="172" t="n">
        <f aca="false">IF(B120&lt;&gt;"",'Calculs (M1..M20)'!A22,"")</f>
        <v>11</v>
      </c>
      <c r="P120" s="0"/>
      <c r="Q120" s="0"/>
      <c r="R120" s="0"/>
      <c r="S120" s="0"/>
      <c r="T120" s="0"/>
      <c r="U120" s="0"/>
      <c r="V120" s="0"/>
      <c r="AH120" s="187" t="n">
        <f aca="false">IF($G120&lt;&gt;"",AG120,"")</f>
        <v>0</v>
      </c>
      <c r="AI120" s="169"/>
      <c r="AJ120" s="170"/>
    </row>
    <row r="121" customFormat="false" ht="13" hidden="false" customHeight="false" outlineLevel="0" collapsed="false">
      <c r="A121" s="0"/>
      <c r="B121" s="185" t="str">
        <f aca="false">IF(B20&lt;&gt;"",B20,"")</f>
        <v>Philippe LANES</v>
      </c>
      <c r="C121" s="116" t="n">
        <f aca="false">IF(C20&lt;&gt;"",C20,"")</f>
        <v>10</v>
      </c>
      <c r="D121" s="116" t="str">
        <f aca="false">IF(D20&lt;&gt;"",D20,"")</f>
        <v>2.4GHz</v>
      </c>
      <c r="E121" s="116" t="n">
        <f aca="false">IF(E20&lt;&gt;"",E20,"")</f>
        <v>0</v>
      </c>
      <c r="F121" s="116" t="n">
        <v>22</v>
      </c>
      <c r="G121" s="186" t="n">
        <f aca="false">G20</f>
        <v>1</v>
      </c>
      <c r="H121" s="187" t="n">
        <f aca="false">IF($G121&lt;&gt;"",G121,"")</f>
        <v>1</v>
      </c>
      <c r="I121" s="169"/>
      <c r="J121" s="170"/>
      <c r="K121" s="171" t="n">
        <f aca="false">IF($B121&lt;&gt;"",IF(I121,(INDEX(P$112:Q$115,MATCH(H121,P$112:P$115),2)/I121)*1000,0),"")</f>
        <v>0</v>
      </c>
      <c r="L121" s="171" t="str">
        <f aca="false">IF(Q$112&lt;&gt;"",IF($B121&lt;&gt;"",K121-$J121,""),"")</f>
        <v/>
      </c>
      <c r="M121" s="172" t="e">
        <f aca="false">IF(B121&lt;&gt;"",RANK(L121,L$112:L$211),"")</f>
        <v>#VALUE!</v>
      </c>
      <c r="N121" s="172" t="str">
        <f aca="false">IF(B121&lt;&gt;"",'Classement Général'!BV20,"")</f>
        <v/>
      </c>
      <c r="O121" s="172" t="n">
        <f aca="false">IF(B121&lt;&gt;"",'Calculs (M1..M20)'!A23,"")</f>
        <v>14</v>
      </c>
      <c r="P121" s="0"/>
      <c r="Q121" s="0"/>
      <c r="R121" s="0"/>
      <c r="S121" s="0"/>
      <c r="T121" s="0"/>
      <c r="U121" s="0"/>
      <c r="V121" s="0"/>
      <c r="AH121" s="187" t="n">
        <f aca="false">IF($G121&lt;&gt;"",AG121,"")</f>
        <v>0</v>
      </c>
      <c r="AI121" s="169"/>
      <c r="AJ121" s="170"/>
    </row>
    <row r="122" customFormat="false" ht="13" hidden="false" customHeight="false" outlineLevel="0" collapsed="false">
      <c r="A122" s="0"/>
      <c r="B122" s="185" t="str">
        <f aca="false">IF(B21&lt;&gt;"",B21,"")</f>
        <v>Julien HONOR</v>
      </c>
      <c r="C122" s="116" t="n">
        <f aca="false">IF(C21&lt;&gt;"",C21,"")</f>
        <v>11</v>
      </c>
      <c r="D122" s="116" t="str">
        <f aca="false">IF(D21&lt;&gt;"",D21,"")</f>
        <v>2.4GHz</v>
      </c>
      <c r="E122" s="116" t="n">
        <f aca="false">IF(E21&lt;&gt;"",E21,"")</f>
        <v>0</v>
      </c>
      <c r="F122" s="116" t="n">
        <v>22</v>
      </c>
      <c r="G122" s="186" t="n">
        <f aca="false">G21</f>
        <v>1</v>
      </c>
      <c r="H122" s="187" t="n">
        <f aca="false">IF($G122&lt;&gt;"",G122,"")</f>
        <v>1</v>
      </c>
      <c r="I122" s="169"/>
      <c r="J122" s="170"/>
      <c r="K122" s="171" t="n">
        <f aca="false">IF($B122&lt;&gt;"",IF(I122,(INDEX(P$112:Q$115,MATCH(H122,P$112:P$115),2)/I122)*1000,0),"")</f>
        <v>0</v>
      </c>
      <c r="L122" s="171" t="str">
        <f aca="false">IF(Q$112&lt;&gt;"",IF($B122&lt;&gt;"",K122-$J122,""),"")</f>
        <v/>
      </c>
      <c r="M122" s="172" t="e">
        <f aca="false">IF(B122&lt;&gt;"",RANK(L122,L$112:L$211),"")</f>
        <v>#VALUE!</v>
      </c>
      <c r="N122" s="172" t="str">
        <f aca="false">IF(B122&lt;&gt;"",'Classement Général'!BV21,"")</f>
        <v/>
      </c>
      <c r="O122" s="172" t="n">
        <f aca="false">IF(B122&lt;&gt;"",'Calculs (M1..M20)'!A24,"")</f>
        <v>3</v>
      </c>
      <c r="P122" s="0"/>
      <c r="Q122" s="0"/>
      <c r="R122" s="0"/>
      <c r="S122" s="0"/>
      <c r="T122" s="0"/>
      <c r="U122" s="0"/>
      <c r="V122" s="0"/>
      <c r="AH122" s="187" t="n">
        <f aca="false">IF($G122&lt;&gt;"",AG122,"")</f>
        <v>0</v>
      </c>
      <c r="AI122" s="169"/>
      <c r="AJ122" s="170"/>
    </row>
    <row r="123" customFormat="false" ht="13" hidden="false" customHeight="false" outlineLevel="0" collapsed="false">
      <c r="A123" s="0"/>
      <c r="B123" s="185" t="str">
        <f aca="false">IF(B22&lt;&gt;"",B22,"")</f>
        <v>Michael KREBS</v>
      </c>
      <c r="C123" s="116" t="n">
        <f aca="false">IF(C22&lt;&gt;"",C22,"")</f>
        <v>12</v>
      </c>
      <c r="D123" s="116" t="str">
        <f aca="false">IF(D22&lt;&gt;"",D22,"")</f>
        <v>2.4GHz</v>
      </c>
      <c r="E123" s="116" t="n">
        <f aca="false">IF(E22&lt;&gt;"",E22,"")</f>
        <v>0</v>
      </c>
      <c r="F123" s="116" t="n">
        <v>22</v>
      </c>
      <c r="G123" s="186" t="n">
        <f aca="false">G22</f>
        <v>1</v>
      </c>
      <c r="H123" s="187" t="n">
        <f aca="false">IF($G123&lt;&gt;"",G123,"")</f>
        <v>1</v>
      </c>
      <c r="I123" s="169"/>
      <c r="J123" s="170"/>
      <c r="K123" s="171" t="n">
        <f aca="false">IF($B123&lt;&gt;"",IF(I123,(INDEX(P$112:Q$115,MATCH(H123,P$112:P$115),2)/I123)*1000,0),"")</f>
        <v>0</v>
      </c>
      <c r="L123" s="171" t="str">
        <f aca="false">IF(Q$112&lt;&gt;"",IF($B123&lt;&gt;"",K123-$J123,""),"")</f>
        <v/>
      </c>
      <c r="M123" s="172" t="e">
        <f aca="false">IF(B123&lt;&gt;"",RANK(L123,L$112:L$211),"")</f>
        <v>#VALUE!</v>
      </c>
      <c r="N123" s="172" t="str">
        <f aca="false">IF(B123&lt;&gt;"",'Classement Général'!BV22,"")</f>
        <v/>
      </c>
      <c r="O123" s="172" t="n">
        <f aca="false">IF(B123&lt;&gt;"",'Calculs (M1..M20)'!A25,"")</f>
        <v>12</v>
      </c>
      <c r="P123" s="0"/>
      <c r="Q123" s="0"/>
      <c r="R123" s="0"/>
      <c r="S123" s="0"/>
      <c r="T123" s="0"/>
      <c r="U123" s="0"/>
      <c r="V123" s="0"/>
      <c r="AH123" s="187" t="n">
        <f aca="false">IF($G123&lt;&gt;"",AG123,"")</f>
        <v>0</v>
      </c>
      <c r="AI123" s="169"/>
      <c r="AJ123" s="170"/>
    </row>
    <row r="124" customFormat="false" ht="13" hidden="false" customHeight="false" outlineLevel="0" collapsed="false">
      <c r="A124" s="0"/>
      <c r="B124" s="185" t="str">
        <f aca="false">IF(B23&lt;&gt;"",B23,"")</f>
        <v>Aubry GABANON</v>
      </c>
      <c r="C124" s="116" t="n">
        <f aca="false">IF(C23&lt;&gt;"",C23,"")</f>
        <v>13</v>
      </c>
      <c r="D124" s="116" t="str">
        <f aca="false">IF(D23&lt;&gt;"",D23,"")</f>
        <v>2.4GHz</v>
      </c>
      <c r="E124" s="116" t="n">
        <f aca="false">IF(E23&lt;&gt;"",E23,"")</f>
        <v>0</v>
      </c>
      <c r="F124" s="116" t="n">
        <v>22</v>
      </c>
      <c r="G124" s="186" t="n">
        <f aca="false">G23</f>
        <v>1</v>
      </c>
      <c r="H124" s="187" t="n">
        <f aca="false">IF($G124&lt;&gt;"",G124,"")</f>
        <v>1</v>
      </c>
      <c r="I124" s="169"/>
      <c r="J124" s="170"/>
      <c r="K124" s="171" t="n">
        <f aca="false">IF($B124&lt;&gt;"",IF(I124,(INDEX(P$112:Q$115,MATCH(H124,P$112:P$115),2)/I124)*1000,0),"")</f>
        <v>0</v>
      </c>
      <c r="L124" s="171" t="str">
        <f aca="false">IF(Q$112&lt;&gt;"",IF($B124&lt;&gt;"",K124-$J124,""),"")</f>
        <v/>
      </c>
      <c r="M124" s="172" t="e">
        <f aca="false">IF(B124&lt;&gt;"",RANK(L124,L$112:L$211),"")</f>
        <v>#VALUE!</v>
      </c>
      <c r="N124" s="172" t="str">
        <f aca="false">IF(B124&lt;&gt;"",'Classement Général'!BV23,"")</f>
        <v/>
      </c>
      <c r="O124" s="172" t="n">
        <f aca="false">IF(B124&lt;&gt;"",'Calculs (M1..M20)'!A26,"")</f>
        <v>5</v>
      </c>
      <c r="P124" s="0"/>
      <c r="Q124" s="0"/>
      <c r="R124" s="0"/>
      <c r="S124" s="0"/>
      <c r="T124" s="0"/>
      <c r="U124" s="0"/>
      <c r="V124" s="0"/>
      <c r="AH124" s="187" t="n">
        <f aca="false">IF($G124&lt;&gt;"",AG124,"")</f>
        <v>0</v>
      </c>
      <c r="AI124" s="169"/>
      <c r="AJ124" s="170"/>
    </row>
    <row r="125" customFormat="false" ht="13" hidden="false" customHeight="false" outlineLevel="0" collapsed="false">
      <c r="A125" s="0"/>
      <c r="B125" s="185" t="str">
        <f aca="false">IF(B24&lt;&gt;"",B24,"")</f>
        <v>Serge DELARBRE</v>
      </c>
      <c r="C125" s="116" t="n">
        <f aca="false">IF(C24&lt;&gt;"",C24,"")</f>
        <v>14</v>
      </c>
      <c r="D125" s="116" t="str">
        <f aca="false">IF(D24&lt;&gt;"",D24,"")</f>
        <v>2.4GHz</v>
      </c>
      <c r="E125" s="116" t="n">
        <f aca="false">IF(E24&lt;&gt;"",E24,"")</f>
        <v>0</v>
      </c>
      <c r="F125" s="116" t="n">
        <v>22</v>
      </c>
      <c r="G125" s="186" t="n">
        <f aca="false">G24</f>
        <v>1</v>
      </c>
      <c r="H125" s="187" t="n">
        <f aca="false">IF($G125&lt;&gt;"",G125,"")</f>
        <v>1</v>
      </c>
      <c r="I125" s="169"/>
      <c r="J125" s="170"/>
      <c r="K125" s="171" t="n">
        <f aca="false">IF($B125&lt;&gt;"",IF(I125,(INDEX(P$112:Q$115,MATCH(H125,P$112:P$115),2)/I125)*1000,0),"")</f>
        <v>0</v>
      </c>
      <c r="L125" s="171" t="str">
        <f aca="false">IF(Q$112&lt;&gt;"",IF($B125&lt;&gt;"",K125-$J125,""),"")</f>
        <v/>
      </c>
      <c r="M125" s="172" t="e">
        <f aca="false">IF(B125&lt;&gt;"",RANK(L125,L$112:L$211),"")</f>
        <v>#VALUE!</v>
      </c>
      <c r="N125" s="172" t="str">
        <f aca="false">IF(B125&lt;&gt;"",'Classement Général'!BV24,"")</f>
        <v/>
      </c>
      <c r="O125" s="172" t="n">
        <f aca="false">IF(B125&lt;&gt;"",'Calculs (M1..M20)'!A27,"")</f>
        <v>17</v>
      </c>
      <c r="P125" s="0"/>
      <c r="Q125" s="0"/>
      <c r="R125" s="0"/>
      <c r="S125" s="0"/>
      <c r="T125" s="0"/>
      <c r="U125" s="0"/>
      <c r="V125" s="0"/>
      <c r="AH125" s="187" t="n">
        <f aca="false">IF($G125&lt;&gt;"",AG125,"")</f>
        <v>0</v>
      </c>
      <c r="AI125" s="169"/>
      <c r="AJ125" s="170"/>
    </row>
    <row r="126" customFormat="false" ht="13" hidden="false" customHeight="false" outlineLevel="0" collapsed="false">
      <c r="A126" s="0"/>
      <c r="B126" s="185" t="str">
        <f aca="false">IF(B25&lt;&gt;"",B25,"")</f>
        <v>Arnaud LEGER</v>
      </c>
      <c r="C126" s="116" t="n">
        <f aca="false">IF(C25&lt;&gt;"",C25,"")</f>
        <v>15</v>
      </c>
      <c r="D126" s="116" t="str">
        <f aca="false">IF(D25&lt;&gt;"",D25,"")</f>
        <v>2.4GHz</v>
      </c>
      <c r="E126" s="116" t="n">
        <f aca="false">IF(E25&lt;&gt;"",E25,"")</f>
        <v>0</v>
      </c>
      <c r="F126" s="116" t="n">
        <v>22</v>
      </c>
      <c r="G126" s="186" t="n">
        <f aca="false">G25</f>
        <v>1</v>
      </c>
      <c r="H126" s="187" t="n">
        <f aca="false">IF($G126&lt;&gt;"",G126,"")</f>
        <v>1</v>
      </c>
      <c r="I126" s="169"/>
      <c r="J126" s="170"/>
      <c r="K126" s="171" t="n">
        <f aca="false">IF($B126&lt;&gt;"",IF(I126,(INDEX(P$112:Q$115,MATCH(H126,P$112:P$115),2)/I126)*1000,0),"")</f>
        <v>0</v>
      </c>
      <c r="L126" s="171" t="str">
        <f aca="false">IF(Q$112&lt;&gt;"",IF($B126&lt;&gt;"",K126-$J126,""),"")</f>
        <v/>
      </c>
      <c r="M126" s="172" t="e">
        <f aca="false">IF(B126&lt;&gt;"",RANK(L126,L$112:L$211),"")</f>
        <v>#VALUE!</v>
      </c>
      <c r="N126" s="172" t="str">
        <f aca="false">IF(B126&lt;&gt;"",'Classement Général'!BV25,"")</f>
        <v/>
      </c>
      <c r="O126" s="172" t="n">
        <f aca="false">IF(B126&lt;&gt;"",'Calculs (M1..M20)'!A28,"")</f>
        <v>7</v>
      </c>
      <c r="P126" s="0"/>
      <c r="Q126" s="0"/>
      <c r="R126" s="0"/>
      <c r="S126" s="0"/>
      <c r="T126" s="0"/>
      <c r="U126" s="0"/>
      <c r="V126" s="0"/>
      <c r="AH126" s="187" t="n">
        <f aca="false">IF($G126&lt;&gt;"",AG126,"")</f>
        <v>0</v>
      </c>
      <c r="AI126" s="169"/>
      <c r="AJ126" s="170"/>
    </row>
    <row r="127" customFormat="false" ht="13" hidden="false" customHeight="false" outlineLevel="0" collapsed="false">
      <c r="A127" s="0"/>
      <c r="B127" s="185" t="str">
        <f aca="false">IF(B26&lt;&gt;"",B26,"")</f>
        <v>Thierry POIGNARD</v>
      </c>
      <c r="C127" s="116" t="n">
        <f aca="false">IF(C26&lt;&gt;"",C26,"")</f>
        <v>16</v>
      </c>
      <c r="D127" s="116" t="str">
        <f aca="false">IF(D26&lt;&gt;"",D26,"")</f>
        <v>2.4GHz</v>
      </c>
      <c r="E127" s="116" t="n">
        <f aca="false">IF(E26&lt;&gt;"",E26,"")</f>
        <v>0</v>
      </c>
      <c r="F127" s="116" t="n">
        <v>22</v>
      </c>
      <c r="G127" s="186" t="n">
        <f aca="false">G26</f>
        <v>1</v>
      </c>
      <c r="H127" s="187" t="n">
        <f aca="false">IF($G127&lt;&gt;"",G127,"")</f>
        <v>1</v>
      </c>
      <c r="I127" s="169"/>
      <c r="J127" s="170"/>
      <c r="K127" s="171" t="n">
        <f aca="false">IF($B127&lt;&gt;"",IF(I127,(INDEX(P$112:Q$115,MATCH(H127,P$112:P$115),2)/I127)*1000,0),"")</f>
        <v>0</v>
      </c>
      <c r="L127" s="171" t="str">
        <f aca="false">IF(Q$112&lt;&gt;"",IF($B127&lt;&gt;"",K127-$J127,""),"")</f>
        <v/>
      </c>
      <c r="M127" s="172" t="e">
        <f aca="false">IF(B127&lt;&gt;"",RANK(L127,L$112:L$211),"")</f>
        <v>#VALUE!</v>
      </c>
      <c r="N127" s="172" t="str">
        <f aca="false">IF(B127&lt;&gt;"",'Classement Général'!BV26,"")</f>
        <v/>
      </c>
      <c r="O127" s="172" t="n">
        <f aca="false">IF(B127&lt;&gt;"",'Calculs (M1..M20)'!A29,"")</f>
        <v>13</v>
      </c>
      <c r="P127" s="0"/>
      <c r="Q127" s="0"/>
      <c r="R127" s="0"/>
      <c r="S127" s="0"/>
      <c r="T127" s="0"/>
      <c r="U127" s="0"/>
      <c r="V127" s="0"/>
      <c r="AH127" s="187" t="n">
        <f aca="false">IF($G127&lt;&gt;"",AG127,"")</f>
        <v>0</v>
      </c>
      <c r="AI127" s="169"/>
      <c r="AJ127" s="170"/>
    </row>
    <row r="128" customFormat="false" ht="13" hidden="false" customHeight="false" outlineLevel="0" collapsed="false">
      <c r="A128" s="0"/>
      <c r="B128" s="185" t="str">
        <f aca="false">IF(B27&lt;&gt;"",B27,"")</f>
        <v>Joel MARIN</v>
      </c>
      <c r="C128" s="116" t="n">
        <f aca="false">IF(C27&lt;&gt;"",C27,"")</f>
        <v>17</v>
      </c>
      <c r="D128" s="116" t="str">
        <f aca="false">IF(D27&lt;&gt;"",D27,"")</f>
        <v>2.4GHz</v>
      </c>
      <c r="E128" s="116" t="n">
        <f aca="false">IF(E27&lt;&gt;"",E27,"")</f>
        <v>0</v>
      </c>
      <c r="F128" s="116" t="n">
        <v>22</v>
      </c>
      <c r="G128" s="186" t="n">
        <f aca="false">G27</f>
        <v>1</v>
      </c>
      <c r="H128" s="187" t="n">
        <f aca="false">IF($G128&lt;&gt;"",G128,"")</f>
        <v>1</v>
      </c>
      <c r="I128" s="169"/>
      <c r="J128" s="170"/>
      <c r="K128" s="171" t="n">
        <f aca="false">IF($B128&lt;&gt;"",IF(I128,(INDEX(P$112:Q$115,MATCH(H128,P$112:P$115),2)/I128)*1000,0),"")</f>
        <v>0</v>
      </c>
      <c r="L128" s="171" t="str">
        <f aca="false">IF(Q$112&lt;&gt;"",IF($B128&lt;&gt;"",K128-$J128,""),"")</f>
        <v/>
      </c>
      <c r="M128" s="172" t="e">
        <f aca="false">IF(B128&lt;&gt;"",RANK(L128,L$112:L$211),"")</f>
        <v>#VALUE!</v>
      </c>
      <c r="N128" s="172" t="str">
        <f aca="false">IF(B128&lt;&gt;"",'Classement Général'!BV27,"")</f>
        <v/>
      </c>
      <c r="O128" s="172" t="n">
        <f aca="false">IF(B128&lt;&gt;"",'Calculs (M1..M20)'!A30,"")</f>
        <v>16</v>
      </c>
      <c r="P128" s="0"/>
      <c r="Q128" s="0"/>
      <c r="R128" s="0"/>
      <c r="S128" s="0"/>
      <c r="T128" s="0"/>
      <c r="U128" s="0"/>
      <c r="V128" s="0"/>
      <c r="AH128" s="187" t="n">
        <f aca="false">IF($G128&lt;&gt;"",AG128,"")</f>
        <v>0</v>
      </c>
      <c r="AI128" s="169"/>
      <c r="AJ128" s="170"/>
    </row>
    <row r="129" customFormat="false" ht="13" hidden="false" customHeight="false" outlineLevel="0" collapsed="false">
      <c r="A129" s="0"/>
      <c r="B129" s="185" t="str">
        <f aca="false">IF(B28&lt;&gt;"",B28,"")</f>
        <v>Matthieu MERVELET</v>
      </c>
      <c r="C129" s="116" t="n">
        <f aca="false">IF(C28&lt;&gt;"",C28,"")</f>
        <v>18</v>
      </c>
      <c r="D129" s="116" t="str">
        <f aca="false">IF(D28&lt;&gt;"",D28,"")</f>
        <v>2.4GHz</v>
      </c>
      <c r="E129" s="116" t="n">
        <f aca="false">IF(E28&lt;&gt;"",E28,"")</f>
        <v>0</v>
      </c>
      <c r="F129" s="116" t="n">
        <v>22</v>
      </c>
      <c r="G129" s="186" t="n">
        <f aca="false">G28</f>
        <v>1</v>
      </c>
      <c r="H129" s="187" t="n">
        <f aca="false">IF($G129&lt;&gt;"",G129,"")</f>
        <v>1</v>
      </c>
      <c r="I129" s="169"/>
      <c r="J129" s="170"/>
      <c r="K129" s="171" t="n">
        <f aca="false">IF($B129&lt;&gt;"",IF(I129,(INDEX(P$112:Q$115,MATCH(H129,P$112:P$115),2)/I129)*1000,0),"")</f>
        <v>0</v>
      </c>
      <c r="L129" s="171" t="str">
        <f aca="false">IF(Q$112&lt;&gt;"",IF($B129&lt;&gt;"",K129-$J129,""),"")</f>
        <v/>
      </c>
      <c r="M129" s="172" t="e">
        <f aca="false">IF(B129&lt;&gt;"",RANK(L129,L$112:L$211),"")</f>
        <v>#VALUE!</v>
      </c>
      <c r="N129" s="172" t="str">
        <f aca="false">IF(B129&lt;&gt;"",'Classement Général'!BV28,"")</f>
        <v/>
      </c>
      <c r="O129" s="172" t="n">
        <f aca="false">IF(B129&lt;&gt;"",'Calculs (M1..M20)'!A31,"")</f>
        <v>2</v>
      </c>
      <c r="P129" s="0"/>
      <c r="Q129" s="0"/>
      <c r="R129" s="0"/>
      <c r="S129" s="0"/>
      <c r="T129" s="0"/>
      <c r="U129" s="0"/>
      <c r="V129" s="0"/>
      <c r="AH129" s="187" t="n">
        <f aca="false">IF($G129&lt;&gt;"",AG129,"")</f>
        <v>0</v>
      </c>
      <c r="AI129" s="169"/>
      <c r="AJ129" s="170"/>
    </row>
    <row r="130" customFormat="false" ht="13" hidden="false" customHeight="false" outlineLevel="0" collapsed="false">
      <c r="A130" s="0"/>
      <c r="B130" s="185" t="str">
        <f aca="false">IF(B29&lt;&gt;"",B29,"")</f>
        <v>Gabriel MANTEL</v>
      </c>
      <c r="C130" s="116" t="n">
        <f aca="false">IF(C29&lt;&gt;"",C29,"")</f>
        <v>19</v>
      </c>
      <c r="D130" s="116" t="str">
        <f aca="false">IF(D29&lt;&gt;"",D29,"")</f>
        <v>2.4GHz</v>
      </c>
      <c r="E130" s="116" t="n">
        <f aca="false">IF(E29&lt;&gt;"",E29,"")</f>
        <v>0</v>
      </c>
      <c r="F130" s="116" t="n">
        <v>22</v>
      </c>
      <c r="G130" s="186" t="n">
        <f aca="false">G29</f>
        <v>1</v>
      </c>
      <c r="H130" s="187" t="n">
        <f aca="false">IF($G130&lt;&gt;"",G130,"")</f>
        <v>1</v>
      </c>
      <c r="I130" s="169"/>
      <c r="J130" s="170"/>
      <c r="K130" s="171" t="n">
        <f aca="false">IF($B130&lt;&gt;"",IF(I130,(INDEX(P$112:Q$115,MATCH(H130,P$112:P$115),2)/I130)*1000,0),"")</f>
        <v>0</v>
      </c>
      <c r="L130" s="171" t="str">
        <f aca="false">IF(Q$112&lt;&gt;"",IF($B130&lt;&gt;"",K130-$J130,""),"")</f>
        <v/>
      </c>
      <c r="M130" s="172" t="e">
        <f aca="false">IF(B130&lt;&gt;"",RANK(L130,L$112:L$211),"")</f>
        <v>#VALUE!</v>
      </c>
      <c r="N130" s="172" t="str">
        <f aca="false">IF(B130&lt;&gt;"",'Classement Général'!BV29,"")</f>
        <v/>
      </c>
      <c r="O130" s="172" t="n">
        <f aca="false">IF(B130&lt;&gt;"",'Calculs (M1..M20)'!A32,"")</f>
        <v>21</v>
      </c>
      <c r="P130" s="0"/>
      <c r="Q130" s="0"/>
      <c r="R130" s="0"/>
      <c r="S130" s="0"/>
      <c r="T130" s="0"/>
      <c r="U130" s="0"/>
      <c r="V130" s="0"/>
      <c r="AH130" s="187" t="n">
        <f aca="false">IF($G130&lt;&gt;"",AG130,"")</f>
        <v>0</v>
      </c>
      <c r="AI130" s="169"/>
      <c r="AJ130" s="170"/>
    </row>
    <row r="131" customFormat="false" ht="13" hidden="false" customHeight="false" outlineLevel="0" collapsed="false">
      <c r="A131" s="0"/>
      <c r="B131" s="185" t="str">
        <f aca="false">IF(B30&lt;&gt;"",B30,"")</f>
        <v>Sylvain PFEFFERKORN</v>
      </c>
      <c r="C131" s="116" t="n">
        <f aca="false">IF(C30&lt;&gt;"",C30,"")</f>
        <v>20</v>
      </c>
      <c r="D131" s="116" t="str">
        <f aca="false">IF(D30&lt;&gt;"",D30,"")</f>
        <v>2.4GHz</v>
      </c>
      <c r="E131" s="116" t="n">
        <f aca="false">IF(E30&lt;&gt;"",E30,"")</f>
        <v>0</v>
      </c>
      <c r="F131" s="116" t="n">
        <v>22</v>
      </c>
      <c r="G131" s="186" t="n">
        <f aca="false">G30</f>
        <v>1</v>
      </c>
      <c r="H131" s="187" t="n">
        <f aca="false">IF($G131&lt;&gt;"",G131,"")</f>
        <v>1</v>
      </c>
      <c r="I131" s="169"/>
      <c r="J131" s="170"/>
      <c r="K131" s="171" t="n">
        <f aca="false">IF($B131&lt;&gt;"",IF(I131,(INDEX(P$112:Q$115,MATCH(H131,P$112:P$115),2)/I131)*1000,0),"")</f>
        <v>0</v>
      </c>
      <c r="L131" s="171" t="str">
        <f aca="false">IF(Q$112&lt;&gt;"",IF($B131&lt;&gt;"",K131-$J131,""),"")</f>
        <v/>
      </c>
      <c r="M131" s="172" t="e">
        <f aca="false">IF(B131&lt;&gt;"",RANK(L131,L$112:L$211),"")</f>
        <v>#VALUE!</v>
      </c>
      <c r="N131" s="172" t="str">
        <f aca="false">IF(B131&lt;&gt;"",'Classement Général'!BV30,"")</f>
        <v/>
      </c>
      <c r="O131" s="172" t="n">
        <f aca="false">IF(B131&lt;&gt;"",'Calculs (M1..M20)'!A33,"")</f>
        <v>19</v>
      </c>
      <c r="P131" s="0"/>
      <c r="Q131" s="0"/>
      <c r="R131" s="0"/>
      <c r="S131" s="0"/>
      <c r="T131" s="0"/>
      <c r="U131" s="0"/>
      <c r="V131" s="0"/>
      <c r="AH131" s="187" t="n">
        <f aca="false">IF($G131&lt;&gt;"",AG131,"")</f>
        <v>0</v>
      </c>
      <c r="AI131" s="169"/>
      <c r="AJ131" s="170"/>
    </row>
    <row r="132" customFormat="false" ht="13" hidden="false" customHeight="false" outlineLevel="0" collapsed="false">
      <c r="A132" s="0"/>
      <c r="B132" s="185" t="str">
        <f aca="false">IF(B31&lt;&gt;"",B31,"")</f>
        <v>Frederic HOURS</v>
      </c>
      <c r="C132" s="116" t="n">
        <f aca="false">IF(C31&lt;&gt;"",C31,"")</f>
        <v>21</v>
      </c>
      <c r="D132" s="116" t="str">
        <f aca="false">IF(D31&lt;&gt;"",D31,"")</f>
        <v>2.4GHz</v>
      </c>
      <c r="E132" s="116" t="n">
        <f aca="false">IF(E31&lt;&gt;"",E31,"")</f>
        <v>0</v>
      </c>
      <c r="F132" s="116" t="n">
        <v>22</v>
      </c>
      <c r="G132" s="186" t="n">
        <f aca="false">G31</f>
        <v>1</v>
      </c>
      <c r="H132" s="187" t="n">
        <f aca="false">IF($G132&lt;&gt;"",G132,"")</f>
        <v>1</v>
      </c>
      <c r="I132" s="169"/>
      <c r="J132" s="170"/>
      <c r="K132" s="171" t="n">
        <f aca="false">IF($B132&lt;&gt;"",IF(I132,(INDEX(P$112:Q$115,MATCH(H132,P$112:P$115),2)/I132)*1000,0),"")</f>
        <v>0</v>
      </c>
      <c r="L132" s="171" t="str">
        <f aca="false">IF(Q$112&lt;&gt;"",IF($B132&lt;&gt;"",K132-$J132,""),"")</f>
        <v/>
      </c>
      <c r="M132" s="172" t="e">
        <f aca="false">IF(B132&lt;&gt;"",RANK(L132,L$112:L$211),"")</f>
        <v>#VALUE!</v>
      </c>
      <c r="N132" s="172" t="str">
        <f aca="false">IF(B132&lt;&gt;"",'Classement Général'!BV31,"")</f>
        <v/>
      </c>
      <c r="O132" s="172" t="n">
        <f aca="false">IF(B132&lt;&gt;"",'Calculs (M1..M20)'!A34,"")</f>
        <v>9</v>
      </c>
      <c r="P132" s="0"/>
      <c r="Q132" s="0"/>
      <c r="R132" s="0"/>
      <c r="S132" s="0"/>
      <c r="T132" s="0"/>
      <c r="U132" s="0"/>
      <c r="V132" s="0"/>
      <c r="AH132" s="187" t="n">
        <f aca="false">IF($G132&lt;&gt;"",AG132,"")</f>
        <v>0</v>
      </c>
      <c r="AI132" s="169"/>
      <c r="AJ132" s="170"/>
    </row>
    <row r="133" customFormat="false" ht="13" hidden="false" customHeight="false" outlineLevel="0" collapsed="false">
      <c r="A133" s="0"/>
      <c r="B133" s="185" t="str">
        <f aca="false">IF(B32&lt;&gt;"",B32,"")</f>
        <v>Sébastien LANES</v>
      </c>
      <c r="C133" s="116" t="n">
        <f aca="false">IF(C32&lt;&gt;"",C32,"")</f>
        <v>22</v>
      </c>
      <c r="D133" s="116" t="str">
        <f aca="false">IF(D32&lt;&gt;"",D32,"")</f>
        <v>2.4GHz</v>
      </c>
      <c r="E133" s="116" t="n">
        <f aca="false">IF(E32&lt;&gt;"",E32,"")</f>
        <v>0</v>
      </c>
      <c r="F133" s="116" t="n">
        <v>22</v>
      </c>
      <c r="G133" s="186" t="n">
        <f aca="false">G32</f>
        <v>1</v>
      </c>
      <c r="H133" s="187" t="n">
        <f aca="false">IF($G133&lt;&gt;"",G133,"")</f>
        <v>1</v>
      </c>
      <c r="I133" s="169"/>
      <c r="J133" s="170"/>
      <c r="K133" s="171" t="n">
        <f aca="false">IF($B133&lt;&gt;"",IF(I133,(INDEX(P$112:Q$115,MATCH(H133,P$112:P$115),2)/I133)*1000,0),"")</f>
        <v>0</v>
      </c>
      <c r="L133" s="171" t="str">
        <f aca="false">IF(Q$112&lt;&gt;"",IF($B133&lt;&gt;"",K133-$J133,""),"")</f>
        <v/>
      </c>
      <c r="M133" s="172" t="e">
        <f aca="false">IF(B133&lt;&gt;"",RANK(L133,L$112:L$211),"")</f>
        <v>#VALUE!</v>
      </c>
      <c r="N133" s="172" t="str">
        <f aca="false">IF(B133&lt;&gt;"",'Classement Général'!BV32,"")</f>
        <v/>
      </c>
      <c r="O133" s="172" t="n">
        <f aca="false">IF(B133&lt;&gt;"",'Calculs (M1..M20)'!A35,"")</f>
        <v>4</v>
      </c>
      <c r="P133" s="0"/>
      <c r="Q133" s="0"/>
      <c r="R133" s="0"/>
      <c r="S133" s="0"/>
      <c r="T133" s="0"/>
      <c r="U133" s="0"/>
      <c r="V133" s="0"/>
      <c r="AH133" s="187" t="n">
        <f aca="false">IF($G133&lt;&gt;"",AG133,"")</f>
        <v>0</v>
      </c>
      <c r="AI133" s="169"/>
      <c r="AJ133" s="170"/>
    </row>
    <row r="134" customFormat="false" ht="13" hidden="false" customHeight="false" outlineLevel="0" collapsed="false">
      <c r="A134" s="0"/>
      <c r="B134" s="185" t="str">
        <f aca="false">IF(B33&lt;&gt;"",B33,"")</f>
        <v/>
      </c>
      <c r="C134" s="116" t="str">
        <f aca="false">IF(C33&lt;&gt;"",C33,"")</f>
        <v/>
      </c>
      <c r="D134" s="116" t="str">
        <f aca="false">IF(D33&lt;&gt;"",D33,"")</f>
        <v/>
      </c>
      <c r="E134" s="116" t="str">
        <f aca="false">IF(E33&lt;&gt;"",E33,"")</f>
        <v/>
      </c>
      <c r="F134" s="116" t="n">
        <v>22</v>
      </c>
      <c r="G134" s="186" t="n">
        <f aca="false">G33</f>
        <v>1</v>
      </c>
      <c r="H134" s="187" t="n">
        <f aca="false">IF($G134&lt;&gt;"",G134,"")</f>
        <v>1</v>
      </c>
      <c r="I134" s="169"/>
      <c r="J134" s="170"/>
      <c r="K134" s="171" t="str">
        <f aca="false">IF($B134&lt;&gt;"",IF(I134,(INDEX(P$112:Q$115,MATCH(H134,P$112:P$115),2)/I134)*1000,0),"")</f>
        <v/>
      </c>
      <c r="L134" s="171" t="str">
        <f aca="false">IF(Q$112&lt;&gt;"",IF($B134&lt;&gt;"",K134-$J134,""),"")</f>
        <v/>
      </c>
      <c r="M134" s="172" t="str">
        <f aca="false">IF(B134&lt;&gt;"",RANK(L134,L$112:L$211),"")</f>
        <v/>
      </c>
      <c r="N134" s="172" t="str">
        <f aca="false">IF(B134&lt;&gt;"",'Classement Général'!BV33,"")</f>
        <v/>
      </c>
      <c r="O134" s="172" t="str">
        <f aca="false">IF(B134&lt;&gt;"",'Calculs (M1..M20)'!A36,"")</f>
        <v/>
      </c>
      <c r="P134" s="0"/>
      <c r="Q134" s="0"/>
      <c r="R134" s="0"/>
      <c r="S134" s="0"/>
      <c r="T134" s="0"/>
      <c r="U134" s="0"/>
      <c r="V134" s="0"/>
      <c r="AH134" s="187" t="n">
        <f aca="false">IF($G134&lt;&gt;"",AG134,"")</f>
        <v>0</v>
      </c>
      <c r="AI134" s="169"/>
      <c r="AJ134" s="170"/>
    </row>
    <row r="135" customFormat="false" ht="13" hidden="false" customHeight="false" outlineLevel="0" collapsed="false">
      <c r="A135" s="0"/>
      <c r="B135" s="185" t="str">
        <f aca="false">IF(B34&lt;&gt;"",B34,"")</f>
        <v/>
      </c>
      <c r="C135" s="116" t="str">
        <f aca="false">IF(C34&lt;&gt;"",C34,"")</f>
        <v/>
      </c>
      <c r="D135" s="116" t="str">
        <f aca="false">IF(D34&lt;&gt;"",D34,"")</f>
        <v/>
      </c>
      <c r="E135" s="116" t="str">
        <f aca="false">IF(E34&lt;&gt;"",E34,"")</f>
        <v/>
      </c>
      <c r="F135" s="116" t="n">
        <v>22</v>
      </c>
      <c r="G135" s="186" t="n">
        <f aca="false">G34</f>
        <v>1</v>
      </c>
      <c r="H135" s="187" t="n">
        <f aca="false">IF($G135&lt;&gt;"",G135,"")</f>
        <v>1</v>
      </c>
      <c r="I135" s="169"/>
      <c r="J135" s="170"/>
      <c r="K135" s="171" t="str">
        <f aca="false">IF($B135&lt;&gt;"",IF(I135,(INDEX(P$112:Q$115,MATCH(H135,P$112:P$115),2)/I135)*1000,0),"")</f>
        <v/>
      </c>
      <c r="L135" s="171" t="str">
        <f aca="false">IF(Q$112&lt;&gt;"",IF($B135&lt;&gt;"",K135-$J135,""),"")</f>
        <v/>
      </c>
      <c r="M135" s="172" t="str">
        <f aca="false">IF(B135&lt;&gt;"",RANK(L135,L$112:L$211),"")</f>
        <v/>
      </c>
      <c r="N135" s="172" t="str">
        <f aca="false">IF(B135&lt;&gt;"",'Classement Général'!BV34,"")</f>
        <v/>
      </c>
      <c r="O135" s="172" t="str">
        <f aca="false">IF(B135&lt;&gt;"",'Calculs (M1..M20)'!A37,"")</f>
        <v/>
      </c>
      <c r="P135" s="0"/>
      <c r="Q135" s="0"/>
      <c r="R135" s="0"/>
      <c r="S135" s="0"/>
      <c r="T135" s="0"/>
      <c r="U135" s="0"/>
      <c r="V135" s="0"/>
      <c r="AH135" s="187" t="n">
        <f aca="false">IF($G135&lt;&gt;"",AG135,"")</f>
        <v>0</v>
      </c>
      <c r="AI135" s="169"/>
      <c r="AJ135" s="170"/>
    </row>
    <row r="136" customFormat="false" ht="13" hidden="false" customHeight="false" outlineLevel="0" collapsed="false">
      <c r="A136" s="0"/>
      <c r="B136" s="185" t="str">
        <f aca="false">IF(B35&lt;&gt;"",B35,"")</f>
        <v/>
      </c>
      <c r="C136" s="116" t="str">
        <f aca="false">IF(C35&lt;&gt;"",C35,"")</f>
        <v/>
      </c>
      <c r="D136" s="116" t="str">
        <f aca="false">IF(D35&lt;&gt;"",D35,"")</f>
        <v/>
      </c>
      <c r="E136" s="116" t="str">
        <f aca="false">IF(E35&lt;&gt;"",E35,"")</f>
        <v/>
      </c>
      <c r="F136" s="116" t="n">
        <v>22</v>
      </c>
      <c r="G136" s="186" t="n">
        <f aca="false">G35</f>
        <v>1</v>
      </c>
      <c r="H136" s="187" t="n">
        <f aca="false">IF($G136&lt;&gt;"",G136,"")</f>
        <v>1</v>
      </c>
      <c r="I136" s="169"/>
      <c r="J136" s="170"/>
      <c r="K136" s="171" t="str">
        <f aca="false">IF($B136&lt;&gt;"",IF(I136,(INDEX(P$112:Q$115,MATCH(H136,P$112:P$115),2)/I136)*1000,0),"")</f>
        <v/>
      </c>
      <c r="L136" s="171" t="str">
        <f aca="false">IF(Q$112&lt;&gt;"",IF($B136&lt;&gt;"",K136-$J136,""),"")</f>
        <v/>
      </c>
      <c r="M136" s="172" t="str">
        <f aca="false">IF(B136&lt;&gt;"",RANK(L136,L$112:L$211),"")</f>
        <v/>
      </c>
      <c r="N136" s="172" t="str">
        <f aca="false">IF(B136&lt;&gt;"",'Classement Général'!BV35,"")</f>
        <v/>
      </c>
      <c r="O136" s="172" t="str">
        <f aca="false">IF(B136&lt;&gt;"",'Calculs (M1..M20)'!A38,"")</f>
        <v/>
      </c>
      <c r="P136" s="0"/>
      <c r="Q136" s="0"/>
      <c r="R136" s="0"/>
      <c r="S136" s="0"/>
      <c r="T136" s="0"/>
      <c r="U136" s="0"/>
      <c r="V136" s="0"/>
      <c r="AH136" s="187" t="n">
        <f aca="false">IF($G136&lt;&gt;"",AG136,"")</f>
        <v>0</v>
      </c>
      <c r="AI136" s="169"/>
      <c r="AJ136" s="170"/>
    </row>
    <row r="137" customFormat="false" ht="13" hidden="false" customHeight="false" outlineLevel="0" collapsed="false">
      <c r="A137" s="0"/>
      <c r="B137" s="185" t="str">
        <f aca="false">IF(B36&lt;&gt;"",B36,"")</f>
        <v/>
      </c>
      <c r="C137" s="116" t="str">
        <f aca="false">IF(C36&lt;&gt;"",C36,"")</f>
        <v/>
      </c>
      <c r="D137" s="116" t="str">
        <f aca="false">IF(D36&lt;&gt;"",D36,"")</f>
        <v/>
      </c>
      <c r="E137" s="116" t="str">
        <f aca="false">IF(E36&lt;&gt;"",E36,"")</f>
        <v/>
      </c>
      <c r="F137" s="116" t="n">
        <v>22</v>
      </c>
      <c r="G137" s="186" t="n">
        <f aca="false">G36</f>
        <v>1</v>
      </c>
      <c r="H137" s="187" t="n">
        <f aca="false">IF($G137&lt;&gt;"",G137,"")</f>
        <v>1</v>
      </c>
      <c r="I137" s="169"/>
      <c r="J137" s="170"/>
      <c r="K137" s="171" t="str">
        <f aca="false">IF($B137&lt;&gt;"",IF(I137,(INDEX(P$112:Q$115,MATCH(H137,P$112:P$115),2)/I137)*1000,0),"")</f>
        <v/>
      </c>
      <c r="L137" s="171" t="str">
        <f aca="false">IF(Q$112&lt;&gt;"",IF($B137&lt;&gt;"",K137-$J137,""),"")</f>
        <v/>
      </c>
      <c r="M137" s="172" t="str">
        <f aca="false">IF(B137&lt;&gt;"",RANK(L137,L$112:L$211),"")</f>
        <v/>
      </c>
      <c r="N137" s="172" t="str">
        <f aca="false">IF(B137&lt;&gt;"",'Classement Général'!BV36,"")</f>
        <v/>
      </c>
      <c r="O137" s="172" t="str">
        <f aca="false">IF(B137&lt;&gt;"",'Calculs (M1..M20)'!A39,"")</f>
        <v/>
      </c>
      <c r="P137" s="0"/>
      <c r="Q137" s="0"/>
      <c r="R137" s="0"/>
      <c r="S137" s="0"/>
      <c r="T137" s="0"/>
      <c r="U137" s="0"/>
      <c r="V137" s="0"/>
      <c r="AH137" s="187" t="n">
        <f aca="false">IF($G137&lt;&gt;"",AG137,"")</f>
        <v>0</v>
      </c>
      <c r="AI137" s="169"/>
      <c r="AJ137" s="170"/>
    </row>
    <row r="138" customFormat="false" ht="13" hidden="false" customHeight="false" outlineLevel="0" collapsed="false">
      <c r="A138" s="0"/>
      <c r="B138" s="185" t="str">
        <f aca="false">IF(B37&lt;&gt;"",B37,"")</f>
        <v/>
      </c>
      <c r="C138" s="116" t="str">
        <f aca="false">IF(C37&lt;&gt;"",C37,"")</f>
        <v/>
      </c>
      <c r="D138" s="116" t="str">
        <f aca="false">IF(D37&lt;&gt;"",D37,"")</f>
        <v/>
      </c>
      <c r="E138" s="116" t="str">
        <f aca="false">IF(E37&lt;&gt;"",E37,"")</f>
        <v/>
      </c>
      <c r="F138" s="116" t="n">
        <v>22</v>
      </c>
      <c r="G138" s="186" t="n">
        <f aca="false">G37</f>
        <v>1</v>
      </c>
      <c r="H138" s="187" t="n">
        <f aca="false">IF($G138&lt;&gt;"",G138,"")</f>
        <v>1</v>
      </c>
      <c r="I138" s="169"/>
      <c r="J138" s="170"/>
      <c r="K138" s="171" t="str">
        <f aca="false">IF($B138&lt;&gt;"",IF(I138,(INDEX(P$112:Q$115,MATCH(H138,P$112:P$115),2)/I138)*1000,0),"")</f>
        <v/>
      </c>
      <c r="L138" s="171" t="str">
        <f aca="false">IF(Q$112&lt;&gt;"",IF($B138&lt;&gt;"",K138-$J138,""),"")</f>
        <v/>
      </c>
      <c r="M138" s="172" t="str">
        <f aca="false">IF(B138&lt;&gt;"",RANK(L138,L$112:L$211),"")</f>
        <v/>
      </c>
      <c r="N138" s="172" t="str">
        <f aca="false">IF(B138&lt;&gt;"",'Classement Général'!BV37,"")</f>
        <v/>
      </c>
      <c r="O138" s="172" t="str">
        <f aca="false">IF(B138&lt;&gt;"",'Calculs (M1..M20)'!A40,"")</f>
        <v/>
      </c>
      <c r="P138" s="0"/>
      <c r="Q138" s="0"/>
      <c r="R138" s="0"/>
      <c r="S138" s="0"/>
      <c r="T138" s="0"/>
      <c r="U138" s="0"/>
      <c r="V138" s="0"/>
      <c r="AH138" s="187" t="n">
        <f aca="false">IF($G138&lt;&gt;"",AG138,"")</f>
        <v>0</v>
      </c>
      <c r="AI138" s="169"/>
      <c r="AJ138" s="170"/>
    </row>
    <row r="139" customFormat="false" ht="13" hidden="false" customHeight="false" outlineLevel="0" collapsed="false">
      <c r="A139" s="0"/>
      <c r="B139" s="185" t="str">
        <f aca="false">IF(B38&lt;&gt;"",B38,"")</f>
        <v/>
      </c>
      <c r="C139" s="116" t="str">
        <f aca="false">IF(C38&lt;&gt;"",C38,"")</f>
        <v/>
      </c>
      <c r="D139" s="116" t="str">
        <f aca="false">IF(D38&lt;&gt;"",D38,"")</f>
        <v/>
      </c>
      <c r="E139" s="116" t="str">
        <f aca="false">IF(E38&lt;&gt;"",E38,"")</f>
        <v/>
      </c>
      <c r="F139" s="116" t="n">
        <v>22</v>
      </c>
      <c r="G139" s="186" t="n">
        <f aca="false">G38</f>
        <v>1</v>
      </c>
      <c r="H139" s="187" t="n">
        <f aca="false">IF($G139&lt;&gt;"",G139,"")</f>
        <v>1</v>
      </c>
      <c r="I139" s="169"/>
      <c r="J139" s="170"/>
      <c r="K139" s="171" t="str">
        <f aca="false">IF($B139&lt;&gt;"",IF(I139,(INDEX(P$112:Q$115,MATCH(H139,P$112:P$115),2)/I139)*1000,0),"")</f>
        <v/>
      </c>
      <c r="L139" s="171" t="str">
        <f aca="false">IF(Q$112&lt;&gt;"",IF($B139&lt;&gt;"",K139-$J139,""),"")</f>
        <v/>
      </c>
      <c r="M139" s="172" t="str">
        <f aca="false">IF(B139&lt;&gt;"",RANK(L139,L$112:L$211),"")</f>
        <v/>
      </c>
      <c r="N139" s="172" t="str">
        <f aca="false">IF(B139&lt;&gt;"",'Classement Général'!BV38,"")</f>
        <v/>
      </c>
      <c r="O139" s="172" t="str">
        <f aca="false">IF(B139&lt;&gt;"",'Calculs (M1..M20)'!A41,"")</f>
        <v/>
      </c>
      <c r="P139" s="0"/>
      <c r="Q139" s="0"/>
      <c r="R139" s="0"/>
      <c r="S139" s="0"/>
      <c r="T139" s="0"/>
      <c r="U139" s="0"/>
      <c r="V139" s="0"/>
      <c r="AH139" s="187" t="n">
        <f aca="false">IF($G139&lt;&gt;"",AG139,"")</f>
        <v>0</v>
      </c>
      <c r="AI139" s="169"/>
      <c r="AJ139" s="170"/>
    </row>
    <row r="140" customFormat="false" ht="13" hidden="false" customHeight="false" outlineLevel="0" collapsed="false">
      <c r="A140" s="0"/>
      <c r="B140" s="185" t="str">
        <f aca="false">IF(B39&lt;&gt;"",B39,"")</f>
        <v/>
      </c>
      <c r="C140" s="116" t="str">
        <f aca="false">IF(C39&lt;&gt;"",C39,"")</f>
        <v/>
      </c>
      <c r="D140" s="116" t="str">
        <f aca="false">IF(D39&lt;&gt;"",D39,"")</f>
        <v/>
      </c>
      <c r="E140" s="116" t="str">
        <f aca="false">IF(E39&lt;&gt;"",E39,"")</f>
        <v/>
      </c>
      <c r="F140" s="116" t="n">
        <v>22</v>
      </c>
      <c r="G140" s="186" t="n">
        <f aca="false">G39</f>
        <v>1</v>
      </c>
      <c r="H140" s="187" t="n">
        <f aca="false">IF($G140&lt;&gt;"",G140,"")</f>
        <v>1</v>
      </c>
      <c r="I140" s="169"/>
      <c r="J140" s="170"/>
      <c r="K140" s="171" t="str">
        <f aca="false">IF($B140&lt;&gt;"",IF(I140,(INDEX(P$112:Q$115,MATCH(H140,P$112:P$115),2)/I140)*1000,0),"")</f>
        <v/>
      </c>
      <c r="L140" s="171" t="str">
        <f aca="false">IF(Q$112&lt;&gt;"",IF($B140&lt;&gt;"",K140-$J140,""),"")</f>
        <v/>
      </c>
      <c r="M140" s="172" t="str">
        <f aca="false">IF(B140&lt;&gt;"",RANK(L140,L$112:L$211),"")</f>
        <v/>
      </c>
      <c r="N140" s="172" t="str">
        <f aca="false">IF(B140&lt;&gt;"",'Classement Général'!BV39,"")</f>
        <v/>
      </c>
      <c r="O140" s="172" t="str">
        <f aca="false">IF(B140&lt;&gt;"",'Calculs (M1..M20)'!A42,"")</f>
        <v/>
      </c>
      <c r="P140" s="0"/>
      <c r="Q140" s="0"/>
      <c r="R140" s="0"/>
      <c r="S140" s="0"/>
      <c r="T140" s="0"/>
      <c r="U140" s="0"/>
      <c r="V140" s="0"/>
      <c r="AH140" s="187" t="n">
        <f aca="false">IF($G140&lt;&gt;"",AG140,"")</f>
        <v>0</v>
      </c>
      <c r="AI140" s="169"/>
      <c r="AJ140" s="170"/>
    </row>
    <row r="141" customFormat="false" ht="13" hidden="false" customHeight="false" outlineLevel="0" collapsed="false">
      <c r="A141" s="0"/>
      <c r="B141" s="185" t="str">
        <f aca="false">IF(B40&lt;&gt;"",B40,"")</f>
        <v/>
      </c>
      <c r="C141" s="116" t="str">
        <f aca="false">IF(C40&lt;&gt;"",C40,"")</f>
        <v/>
      </c>
      <c r="D141" s="116" t="str">
        <f aca="false">IF(D40&lt;&gt;"",D40,"")</f>
        <v/>
      </c>
      <c r="E141" s="116" t="str">
        <f aca="false">IF(E40&lt;&gt;"",E40,"")</f>
        <v/>
      </c>
      <c r="F141" s="116" t="n">
        <v>22</v>
      </c>
      <c r="G141" s="186" t="n">
        <f aca="false">G40</f>
        <v>1</v>
      </c>
      <c r="H141" s="187" t="n">
        <f aca="false">IF($G141&lt;&gt;"",G141,"")</f>
        <v>1</v>
      </c>
      <c r="I141" s="169"/>
      <c r="J141" s="170"/>
      <c r="K141" s="171" t="str">
        <f aca="false">IF($B141&lt;&gt;"",IF(I141,(INDEX(P$112:Q$115,MATCH(H141,P$112:P$115),2)/I141)*1000,0),"")</f>
        <v/>
      </c>
      <c r="L141" s="171" t="str">
        <f aca="false">IF(Q$112&lt;&gt;"",IF($B141&lt;&gt;"",K141-$J141,""),"")</f>
        <v/>
      </c>
      <c r="M141" s="172" t="str">
        <f aca="false">IF(B141&lt;&gt;"",RANK(L141,L$112:L$211),"")</f>
        <v/>
      </c>
      <c r="N141" s="172" t="str">
        <f aca="false">IF(B141&lt;&gt;"",'Classement Général'!BV40,"")</f>
        <v/>
      </c>
      <c r="O141" s="172" t="str">
        <f aca="false">IF(B141&lt;&gt;"",'Calculs (M1..M20)'!A43,"")</f>
        <v/>
      </c>
      <c r="P141" s="0"/>
      <c r="Q141" s="0"/>
      <c r="R141" s="0"/>
      <c r="S141" s="0"/>
      <c r="T141" s="0"/>
      <c r="U141" s="0"/>
      <c r="V141" s="0"/>
      <c r="AH141" s="187" t="n">
        <f aca="false">IF($G141&lt;&gt;"",AG141,"")</f>
        <v>0</v>
      </c>
      <c r="AI141" s="169"/>
      <c r="AJ141" s="170"/>
    </row>
    <row r="142" customFormat="false" ht="13" hidden="false" customHeight="false" outlineLevel="0" collapsed="false">
      <c r="A142" s="0"/>
      <c r="B142" s="185" t="str">
        <f aca="false">IF(B41&lt;&gt;"",B41,"")</f>
        <v/>
      </c>
      <c r="C142" s="116" t="str">
        <f aca="false">IF(C41&lt;&gt;"",C41,"")</f>
        <v/>
      </c>
      <c r="D142" s="116" t="str">
        <f aca="false">IF(D41&lt;&gt;"",D41,"")</f>
        <v/>
      </c>
      <c r="E142" s="116" t="str">
        <f aca="false">IF(E41&lt;&gt;"",E41,"")</f>
        <v/>
      </c>
      <c r="F142" s="116" t="n">
        <v>22</v>
      </c>
      <c r="G142" s="186" t="n">
        <f aca="false">G41</f>
        <v>1</v>
      </c>
      <c r="H142" s="187" t="n">
        <f aca="false">IF($G142&lt;&gt;"",G142,"")</f>
        <v>1</v>
      </c>
      <c r="I142" s="169"/>
      <c r="J142" s="170"/>
      <c r="K142" s="171" t="str">
        <f aca="false">IF($B142&lt;&gt;"",IF(I142,(INDEX(P$112:Q$115,MATCH(H142,P$112:P$115),2)/I142)*1000,0),"")</f>
        <v/>
      </c>
      <c r="L142" s="171" t="str">
        <f aca="false">IF(Q$112&lt;&gt;"",IF($B142&lt;&gt;"",K142-$J142,""),"")</f>
        <v/>
      </c>
      <c r="M142" s="172" t="str">
        <f aca="false">IF(B142&lt;&gt;"",RANK(L142,L$112:L$211),"")</f>
        <v/>
      </c>
      <c r="N142" s="172" t="str">
        <f aca="false">IF(B142&lt;&gt;"",'Classement Général'!BV41,"")</f>
        <v/>
      </c>
      <c r="O142" s="172" t="str">
        <f aca="false">IF(B142&lt;&gt;"",'Calculs (M1..M20)'!A44,"")</f>
        <v/>
      </c>
      <c r="P142" s="0"/>
      <c r="Q142" s="0"/>
      <c r="R142" s="0"/>
      <c r="S142" s="0"/>
      <c r="T142" s="0"/>
      <c r="U142" s="0"/>
      <c r="V142" s="0"/>
      <c r="AH142" s="187" t="n">
        <f aca="false">IF($G142&lt;&gt;"",AG142,"")</f>
        <v>0</v>
      </c>
      <c r="AI142" s="169"/>
      <c r="AJ142" s="170"/>
    </row>
    <row r="143" customFormat="false" ht="13" hidden="false" customHeight="false" outlineLevel="0" collapsed="false">
      <c r="A143" s="0"/>
      <c r="B143" s="185" t="str">
        <f aca="false">IF(B42&lt;&gt;"",B42,"")</f>
        <v/>
      </c>
      <c r="C143" s="116" t="str">
        <f aca="false">IF(C42&lt;&gt;"",C42,"")</f>
        <v/>
      </c>
      <c r="D143" s="116" t="str">
        <f aca="false">IF(D42&lt;&gt;"",D42,"")</f>
        <v/>
      </c>
      <c r="E143" s="116" t="str">
        <f aca="false">IF(E42&lt;&gt;"",E42,"")</f>
        <v/>
      </c>
      <c r="F143" s="116" t="n">
        <v>22</v>
      </c>
      <c r="G143" s="186" t="n">
        <f aca="false">G42</f>
        <v>1</v>
      </c>
      <c r="H143" s="187" t="n">
        <f aca="false">IF($G143&lt;&gt;"",G143,"")</f>
        <v>1</v>
      </c>
      <c r="I143" s="169"/>
      <c r="J143" s="170"/>
      <c r="K143" s="171" t="str">
        <f aca="false">IF($B143&lt;&gt;"",IF(I143,(INDEX(P$112:Q$115,MATCH(H143,P$112:P$115),2)/I143)*1000,0),"")</f>
        <v/>
      </c>
      <c r="L143" s="171" t="str">
        <f aca="false">IF(Q$112&lt;&gt;"",IF($B143&lt;&gt;"",K143-$J143,""),"")</f>
        <v/>
      </c>
      <c r="M143" s="172" t="str">
        <f aca="false">IF(B143&lt;&gt;"",RANK(L143,L$112:L$211),"")</f>
        <v/>
      </c>
      <c r="N143" s="172" t="str">
        <f aca="false">IF(B143&lt;&gt;"",'Classement Général'!BV42,"")</f>
        <v/>
      </c>
      <c r="O143" s="172" t="str">
        <f aca="false">IF(B143&lt;&gt;"",'Calculs (M1..M20)'!A45,"")</f>
        <v/>
      </c>
      <c r="P143" s="0"/>
      <c r="Q143" s="0"/>
      <c r="R143" s="0"/>
      <c r="S143" s="0"/>
      <c r="T143" s="0"/>
      <c r="U143" s="0"/>
      <c r="V143" s="0"/>
      <c r="AH143" s="187" t="n">
        <f aca="false">IF($G143&lt;&gt;"",AG143,"")</f>
        <v>0</v>
      </c>
      <c r="AI143" s="169"/>
      <c r="AJ143" s="170"/>
    </row>
    <row r="144" customFormat="false" ht="13" hidden="false" customHeight="false" outlineLevel="0" collapsed="false">
      <c r="A144" s="0"/>
      <c r="B144" s="185" t="str">
        <f aca="false">IF(B43&lt;&gt;"",B43,"")</f>
        <v/>
      </c>
      <c r="C144" s="116" t="str">
        <f aca="false">IF(C43&lt;&gt;"",C43,"")</f>
        <v/>
      </c>
      <c r="D144" s="116" t="str">
        <f aca="false">IF(D43&lt;&gt;"",D43,"")</f>
        <v/>
      </c>
      <c r="E144" s="116" t="str">
        <f aca="false">IF(E43&lt;&gt;"",E43,"")</f>
        <v/>
      </c>
      <c r="F144" s="116" t="n">
        <v>22</v>
      </c>
      <c r="G144" s="186" t="n">
        <f aca="false">G43</f>
        <v>1</v>
      </c>
      <c r="H144" s="187" t="n">
        <f aca="false">IF($G144&lt;&gt;"",G144,"")</f>
        <v>1</v>
      </c>
      <c r="I144" s="169"/>
      <c r="J144" s="170"/>
      <c r="K144" s="171" t="str">
        <f aca="false">IF($B144&lt;&gt;"",IF(I144,(INDEX(P$112:Q$115,MATCH(H144,P$112:P$115),2)/I144)*1000,0),"")</f>
        <v/>
      </c>
      <c r="L144" s="171" t="str">
        <f aca="false">IF(Q$112&lt;&gt;"",IF($B144&lt;&gt;"",K144-$J144,""),"")</f>
        <v/>
      </c>
      <c r="M144" s="172" t="str">
        <f aca="false">IF(B144&lt;&gt;"",RANK(L144,L$112:L$211),"")</f>
        <v/>
      </c>
      <c r="N144" s="172" t="str">
        <f aca="false">IF(B144&lt;&gt;"",'Classement Général'!BV43,"")</f>
        <v/>
      </c>
      <c r="O144" s="172" t="str">
        <f aca="false">IF(B144&lt;&gt;"",'Calculs (M1..M20)'!A46,"")</f>
        <v/>
      </c>
      <c r="P144" s="0"/>
      <c r="Q144" s="0"/>
      <c r="R144" s="0"/>
      <c r="S144" s="0"/>
      <c r="T144" s="0"/>
      <c r="U144" s="0"/>
      <c r="V144" s="0"/>
      <c r="AH144" s="187" t="n">
        <f aca="false">IF($G144&lt;&gt;"",AG144,"")</f>
        <v>0</v>
      </c>
      <c r="AI144" s="169"/>
      <c r="AJ144" s="170"/>
    </row>
    <row r="145" customFormat="false" ht="13" hidden="false" customHeight="false" outlineLevel="0" collapsed="false">
      <c r="A145" s="0"/>
      <c r="B145" s="185" t="str">
        <f aca="false">IF(B44&lt;&gt;"",B44,"")</f>
        <v/>
      </c>
      <c r="C145" s="116" t="str">
        <f aca="false">IF(C44&lt;&gt;"",C44,"")</f>
        <v/>
      </c>
      <c r="D145" s="116" t="str">
        <f aca="false">IF(D44&lt;&gt;"",D44,"")</f>
        <v/>
      </c>
      <c r="E145" s="116" t="str">
        <f aca="false">IF(E44&lt;&gt;"",E44,"")</f>
        <v/>
      </c>
      <c r="F145" s="116" t="n">
        <v>22</v>
      </c>
      <c r="G145" s="186" t="n">
        <f aca="false">G44</f>
        <v>1</v>
      </c>
      <c r="H145" s="187" t="n">
        <f aca="false">IF($G145&lt;&gt;"",G145,"")</f>
        <v>1</v>
      </c>
      <c r="I145" s="169"/>
      <c r="J145" s="170"/>
      <c r="K145" s="171" t="str">
        <f aca="false">IF($B145&lt;&gt;"",IF(I145,(INDEX(P$112:Q$115,MATCH(H145,P$112:P$115),2)/I145)*1000,0),"")</f>
        <v/>
      </c>
      <c r="L145" s="171" t="str">
        <f aca="false">IF(Q$112&lt;&gt;"",IF($B145&lt;&gt;"",K145-$J145,""),"")</f>
        <v/>
      </c>
      <c r="M145" s="172" t="str">
        <f aca="false">IF(B145&lt;&gt;"",RANK(L145,L$112:L$211),"")</f>
        <v/>
      </c>
      <c r="N145" s="172" t="str">
        <f aca="false">IF(B145&lt;&gt;"",'Classement Général'!BV44,"")</f>
        <v/>
      </c>
      <c r="O145" s="172" t="str">
        <f aca="false">IF(B145&lt;&gt;"",'Calculs (M1..M20)'!A47,"")</f>
        <v/>
      </c>
      <c r="P145" s="0"/>
      <c r="Q145" s="0"/>
      <c r="R145" s="0"/>
      <c r="S145" s="0"/>
      <c r="T145" s="0"/>
      <c r="U145" s="0"/>
      <c r="V145" s="0"/>
      <c r="AH145" s="187" t="n">
        <f aca="false">IF($G145&lt;&gt;"",AG145,"")</f>
        <v>0</v>
      </c>
      <c r="AI145" s="169"/>
      <c r="AJ145" s="170"/>
    </row>
    <row r="146" customFormat="false" ht="13" hidden="false" customHeight="false" outlineLevel="0" collapsed="false">
      <c r="A146" s="0"/>
      <c r="B146" s="185" t="str">
        <f aca="false">IF(B45&lt;&gt;"",B45,"")</f>
        <v/>
      </c>
      <c r="C146" s="116" t="str">
        <f aca="false">IF(C45&lt;&gt;"",C45,"")</f>
        <v/>
      </c>
      <c r="D146" s="116" t="str">
        <f aca="false">IF(D45&lt;&gt;"",D45,"")</f>
        <v/>
      </c>
      <c r="E146" s="116" t="str">
        <f aca="false">IF(E45&lt;&gt;"",E45,"")</f>
        <v/>
      </c>
      <c r="F146" s="116" t="n">
        <v>22</v>
      </c>
      <c r="G146" s="186" t="n">
        <f aca="false">G45</f>
        <v>1</v>
      </c>
      <c r="H146" s="187" t="n">
        <f aca="false">IF($G146&lt;&gt;"",G146,"")</f>
        <v>1</v>
      </c>
      <c r="I146" s="169"/>
      <c r="J146" s="170"/>
      <c r="K146" s="171" t="str">
        <f aca="false">IF($B146&lt;&gt;"",IF(I146,(INDEX(P$112:Q$115,MATCH(H146,P$112:P$115),2)/I146)*1000,0),"")</f>
        <v/>
      </c>
      <c r="L146" s="171" t="str">
        <f aca="false">IF(Q$112&lt;&gt;"",IF($B146&lt;&gt;"",K146-$J146,""),"")</f>
        <v/>
      </c>
      <c r="M146" s="172" t="str">
        <f aca="false">IF(B146&lt;&gt;"",RANK(L146,L$112:L$211),"")</f>
        <v/>
      </c>
      <c r="N146" s="172" t="str">
        <f aca="false">IF(B146&lt;&gt;"",'Classement Général'!BV45,"")</f>
        <v/>
      </c>
      <c r="O146" s="172" t="str">
        <f aca="false">IF(B146&lt;&gt;"",'Calculs (M1..M20)'!A48,"")</f>
        <v/>
      </c>
      <c r="P146" s="0"/>
      <c r="Q146" s="0"/>
      <c r="R146" s="0"/>
      <c r="S146" s="0"/>
      <c r="T146" s="0"/>
      <c r="U146" s="0"/>
      <c r="V146" s="0"/>
      <c r="AH146" s="187" t="n">
        <f aca="false">IF($G146&lt;&gt;"",AG146,"")</f>
        <v>0</v>
      </c>
      <c r="AI146" s="169"/>
      <c r="AJ146" s="170"/>
    </row>
    <row r="147" customFormat="false" ht="13" hidden="false" customHeight="false" outlineLevel="0" collapsed="false">
      <c r="A147" s="0"/>
      <c r="B147" s="185" t="str">
        <f aca="false">IF(B46&lt;&gt;"",B46,"")</f>
        <v/>
      </c>
      <c r="C147" s="116" t="str">
        <f aca="false">IF(C46&lt;&gt;"",C46,"")</f>
        <v/>
      </c>
      <c r="D147" s="116" t="str">
        <f aca="false">IF(D46&lt;&gt;"",D46,"")</f>
        <v/>
      </c>
      <c r="E147" s="116" t="str">
        <f aca="false">IF(E46&lt;&gt;"",E46,"")</f>
        <v/>
      </c>
      <c r="F147" s="116" t="n">
        <v>22</v>
      </c>
      <c r="G147" s="186" t="n">
        <f aca="false">G46</f>
        <v>1</v>
      </c>
      <c r="H147" s="187" t="n">
        <f aca="false">IF($G147&lt;&gt;"",G147,"")</f>
        <v>1</v>
      </c>
      <c r="I147" s="169"/>
      <c r="J147" s="170"/>
      <c r="K147" s="171" t="str">
        <f aca="false">IF($B147&lt;&gt;"",IF(I147,(INDEX(P$112:Q$115,MATCH(H147,P$112:P$115),2)/I147)*1000,0),"")</f>
        <v/>
      </c>
      <c r="L147" s="171" t="str">
        <f aca="false">IF(Q$112&lt;&gt;"",IF($B147&lt;&gt;"",K147-$J147,""),"")</f>
        <v/>
      </c>
      <c r="M147" s="172" t="str">
        <f aca="false">IF(B147&lt;&gt;"",RANK(L147,L$112:L$211),"")</f>
        <v/>
      </c>
      <c r="N147" s="172" t="str">
        <f aca="false">IF(B147&lt;&gt;"",'Classement Général'!BV46,"")</f>
        <v/>
      </c>
      <c r="O147" s="172" t="str">
        <f aca="false">IF(B147&lt;&gt;"",'Calculs (M1..M20)'!A49,"")</f>
        <v/>
      </c>
      <c r="P147" s="0"/>
      <c r="Q147" s="0"/>
      <c r="R147" s="0"/>
      <c r="S147" s="0"/>
      <c r="T147" s="0"/>
      <c r="U147" s="0"/>
      <c r="V147" s="0"/>
      <c r="AH147" s="187" t="n">
        <f aca="false">IF($G147&lt;&gt;"",AG147,"")</f>
        <v>0</v>
      </c>
      <c r="AI147" s="169"/>
      <c r="AJ147" s="170"/>
    </row>
    <row r="148" customFormat="false" ht="13" hidden="false" customHeight="false" outlineLevel="0" collapsed="false">
      <c r="A148" s="0"/>
      <c r="B148" s="185" t="str">
        <f aca="false">IF(B47&lt;&gt;"",B47,"")</f>
        <v/>
      </c>
      <c r="C148" s="116" t="str">
        <f aca="false">IF(C47&lt;&gt;"",C47,"")</f>
        <v/>
      </c>
      <c r="D148" s="116" t="str">
        <f aca="false">IF(D47&lt;&gt;"",D47,"")</f>
        <v/>
      </c>
      <c r="E148" s="116" t="str">
        <f aca="false">IF(E47&lt;&gt;"",E47,"")</f>
        <v/>
      </c>
      <c r="F148" s="116" t="n">
        <v>22</v>
      </c>
      <c r="G148" s="186" t="n">
        <f aca="false">G47</f>
        <v>1</v>
      </c>
      <c r="H148" s="187" t="n">
        <f aca="false">IF($G148&lt;&gt;"",G148,"")</f>
        <v>1</v>
      </c>
      <c r="I148" s="169"/>
      <c r="J148" s="170"/>
      <c r="K148" s="171" t="str">
        <f aca="false">IF($B148&lt;&gt;"",IF(I148,(INDEX(P$112:Q$115,MATCH(H148,P$112:P$115),2)/I148)*1000,0),"")</f>
        <v/>
      </c>
      <c r="L148" s="171" t="str">
        <f aca="false">IF(Q$112&lt;&gt;"",IF($B148&lt;&gt;"",K148-$J148,""),"")</f>
        <v/>
      </c>
      <c r="M148" s="172" t="str">
        <f aca="false">IF(B148&lt;&gt;"",RANK(L148,L$112:L$211),"")</f>
        <v/>
      </c>
      <c r="N148" s="172" t="str">
        <f aca="false">IF(B148&lt;&gt;"",'Classement Général'!BV47,"")</f>
        <v/>
      </c>
      <c r="O148" s="172" t="str">
        <f aca="false">IF(B148&lt;&gt;"",'Calculs (M1..M20)'!A50,"")</f>
        <v/>
      </c>
      <c r="P148" s="0"/>
      <c r="Q148" s="0"/>
      <c r="R148" s="0"/>
      <c r="S148" s="0"/>
      <c r="T148" s="0"/>
      <c r="U148" s="0"/>
      <c r="V148" s="0"/>
      <c r="AH148" s="187" t="n">
        <f aca="false">IF($G148&lt;&gt;"",AG148,"")</f>
        <v>0</v>
      </c>
      <c r="AI148" s="169"/>
      <c r="AJ148" s="170"/>
    </row>
    <row r="149" customFormat="false" ht="13" hidden="false" customHeight="false" outlineLevel="0" collapsed="false">
      <c r="A149" s="0"/>
      <c r="B149" s="185" t="str">
        <f aca="false">IF(B48&lt;&gt;"",B48,"")</f>
        <v/>
      </c>
      <c r="C149" s="116" t="str">
        <f aca="false">IF(C48&lt;&gt;"",C48,"")</f>
        <v/>
      </c>
      <c r="D149" s="116" t="str">
        <f aca="false">IF(D48&lt;&gt;"",D48,"")</f>
        <v/>
      </c>
      <c r="E149" s="116" t="str">
        <f aca="false">IF(E48&lt;&gt;"",E48,"")</f>
        <v/>
      </c>
      <c r="F149" s="116" t="n">
        <v>22</v>
      </c>
      <c r="G149" s="186" t="n">
        <f aca="false">G48</f>
        <v>1</v>
      </c>
      <c r="H149" s="187" t="n">
        <f aca="false">IF($G149&lt;&gt;"",G149,"")</f>
        <v>1</v>
      </c>
      <c r="I149" s="169"/>
      <c r="J149" s="170"/>
      <c r="K149" s="171" t="str">
        <f aca="false">IF($B149&lt;&gt;"",IF(I149,(INDEX(P$112:Q$115,MATCH(H149,P$112:P$115),2)/I149)*1000,0),"")</f>
        <v/>
      </c>
      <c r="L149" s="171" t="str">
        <f aca="false">IF(Q$112&lt;&gt;"",IF($B149&lt;&gt;"",K149-$J149,""),"")</f>
        <v/>
      </c>
      <c r="M149" s="172" t="str">
        <f aca="false">IF(B149&lt;&gt;"",RANK(L149,L$112:L$211),"")</f>
        <v/>
      </c>
      <c r="N149" s="172" t="str">
        <f aca="false">IF(B149&lt;&gt;"",'Classement Général'!BV48,"")</f>
        <v/>
      </c>
      <c r="O149" s="172" t="str">
        <f aca="false">IF(B149&lt;&gt;"",'Calculs (M1..M20)'!A51,"")</f>
        <v/>
      </c>
      <c r="P149" s="0"/>
      <c r="Q149" s="0"/>
      <c r="R149" s="0"/>
      <c r="S149" s="0"/>
      <c r="T149" s="0"/>
      <c r="U149" s="0"/>
      <c r="V149" s="0"/>
      <c r="AH149" s="187" t="n">
        <f aca="false">IF($G149&lt;&gt;"",AG149,"")</f>
        <v>0</v>
      </c>
      <c r="AI149" s="169"/>
      <c r="AJ149" s="170"/>
    </row>
    <row r="150" customFormat="false" ht="13" hidden="false" customHeight="false" outlineLevel="0" collapsed="false">
      <c r="A150" s="0"/>
      <c r="B150" s="185" t="str">
        <f aca="false">IF(B49&lt;&gt;"",B49,"")</f>
        <v/>
      </c>
      <c r="C150" s="116" t="str">
        <f aca="false">IF(C49&lt;&gt;"",C49,"")</f>
        <v/>
      </c>
      <c r="D150" s="116" t="str">
        <f aca="false">IF(D49&lt;&gt;"",D49,"")</f>
        <v/>
      </c>
      <c r="E150" s="116" t="str">
        <f aca="false">IF(E49&lt;&gt;"",E49,"")</f>
        <v/>
      </c>
      <c r="F150" s="116" t="n">
        <v>22</v>
      </c>
      <c r="G150" s="186" t="n">
        <f aca="false">G49</f>
        <v>1</v>
      </c>
      <c r="H150" s="187" t="n">
        <f aca="false">IF($G150&lt;&gt;"",G150,"")</f>
        <v>1</v>
      </c>
      <c r="I150" s="169"/>
      <c r="J150" s="170"/>
      <c r="K150" s="171" t="str">
        <f aca="false">IF($B150&lt;&gt;"",IF(I150,(INDEX(P$112:Q$115,MATCH(H150,P$112:P$115),2)/I150)*1000,0),"")</f>
        <v/>
      </c>
      <c r="L150" s="171" t="str">
        <f aca="false">IF(Q$112&lt;&gt;"",IF($B150&lt;&gt;"",K150-$J150,""),"")</f>
        <v/>
      </c>
      <c r="M150" s="172" t="str">
        <f aca="false">IF(B150&lt;&gt;"",RANK(L150,L$112:L$211),"")</f>
        <v/>
      </c>
      <c r="N150" s="172" t="str">
        <f aca="false">IF(B150&lt;&gt;"",'Classement Général'!BV49,"")</f>
        <v/>
      </c>
      <c r="O150" s="172" t="str">
        <f aca="false">IF(B150&lt;&gt;"",'Calculs (M1..M20)'!A52,"")</f>
        <v/>
      </c>
      <c r="P150" s="0"/>
      <c r="Q150" s="0"/>
      <c r="R150" s="0"/>
      <c r="S150" s="0"/>
      <c r="T150" s="0"/>
      <c r="U150" s="0"/>
      <c r="V150" s="0"/>
      <c r="AH150" s="187" t="n">
        <f aca="false">IF($G150&lt;&gt;"",AG150,"")</f>
        <v>0</v>
      </c>
      <c r="AI150" s="169"/>
      <c r="AJ150" s="170"/>
    </row>
    <row r="151" customFormat="false" ht="13" hidden="false" customHeight="false" outlineLevel="0" collapsed="false">
      <c r="A151" s="0"/>
      <c r="B151" s="185" t="str">
        <f aca="false">IF(B50&lt;&gt;"",B50,"")</f>
        <v/>
      </c>
      <c r="C151" s="116" t="str">
        <f aca="false">IF(C50&lt;&gt;"",C50,"")</f>
        <v/>
      </c>
      <c r="D151" s="116" t="str">
        <f aca="false">IF(D50&lt;&gt;"",D50,"")</f>
        <v/>
      </c>
      <c r="E151" s="116" t="str">
        <f aca="false">IF(E50&lt;&gt;"",E50,"")</f>
        <v/>
      </c>
      <c r="F151" s="116" t="n">
        <v>22</v>
      </c>
      <c r="G151" s="186" t="n">
        <f aca="false">G50</f>
        <v>1</v>
      </c>
      <c r="H151" s="187" t="n">
        <f aca="false">IF($G151&lt;&gt;"",G151,"")</f>
        <v>1</v>
      </c>
      <c r="I151" s="169"/>
      <c r="J151" s="170"/>
      <c r="K151" s="171" t="str">
        <f aca="false">IF($B151&lt;&gt;"",IF(I151,(INDEX(P$112:Q$115,MATCH(H151,P$112:P$115),2)/I151)*1000,0),"")</f>
        <v/>
      </c>
      <c r="L151" s="171" t="str">
        <f aca="false">IF(Q$112&lt;&gt;"",IF($B151&lt;&gt;"",K151-$J151,""),"")</f>
        <v/>
      </c>
      <c r="M151" s="172" t="str">
        <f aca="false">IF(B151&lt;&gt;"",RANK(L151,L$112:L$211),"")</f>
        <v/>
      </c>
      <c r="N151" s="172" t="str">
        <f aca="false">IF(B151&lt;&gt;"",'Classement Général'!BV50,"")</f>
        <v/>
      </c>
      <c r="O151" s="172" t="str">
        <f aca="false">IF(B151&lt;&gt;"",'Calculs (M1..M20)'!A53,"")</f>
        <v/>
      </c>
      <c r="P151" s="0"/>
      <c r="Q151" s="0"/>
      <c r="R151" s="0"/>
      <c r="S151" s="0"/>
      <c r="T151" s="0"/>
      <c r="U151" s="0"/>
      <c r="V151" s="0"/>
      <c r="AH151" s="187" t="n">
        <f aca="false">IF($G151&lt;&gt;"",AG151,"")</f>
        <v>0</v>
      </c>
      <c r="AI151" s="169"/>
      <c r="AJ151" s="170"/>
    </row>
    <row r="152" customFormat="false" ht="13" hidden="false" customHeight="false" outlineLevel="0" collapsed="false">
      <c r="A152" s="0"/>
      <c r="B152" s="185" t="str">
        <f aca="false">IF(B51&lt;&gt;"",B51,"")</f>
        <v/>
      </c>
      <c r="C152" s="116" t="str">
        <f aca="false">IF(C51&lt;&gt;"",C51,"")</f>
        <v/>
      </c>
      <c r="D152" s="116" t="str">
        <f aca="false">IF(D51&lt;&gt;"",D51,"")</f>
        <v/>
      </c>
      <c r="E152" s="116" t="str">
        <f aca="false">IF(E51&lt;&gt;"",E51,"")</f>
        <v/>
      </c>
      <c r="F152" s="116" t="n">
        <v>22</v>
      </c>
      <c r="G152" s="186" t="n">
        <f aca="false">G51</f>
        <v>1</v>
      </c>
      <c r="H152" s="187" t="n">
        <f aca="false">IF($G152&lt;&gt;"",G152,"")</f>
        <v>1</v>
      </c>
      <c r="I152" s="169"/>
      <c r="J152" s="170"/>
      <c r="K152" s="171" t="str">
        <f aca="false">IF($B152&lt;&gt;"",IF(I152,(INDEX(P$112:Q$115,MATCH(H152,P$112:P$115),2)/I152)*1000,0),"")</f>
        <v/>
      </c>
      <c r="L152" s="171" t="str">
        <f aca="false">IF(Q$112&lt;&gt;"",IF($B152&lt;&gt;"",K152-$J152,""),"")</f>
        <v/>
      </c>
      <c r="M152" s="172" t="str">
        <f aca="false">IF(B152&lt;&gt;"",RANK(L152,L$112:L$211),"")</f>
        <v/>
      </c>
      <c r="N152" s="172" t="str">
        <f aca="false">IF(B152&lt;&gt;"",'Classement Général'!BV51,"")</f>
        <v/>
      </c>
      <c r="O152" s="172" t="str">
        <f aca="false">IF(B152&lt;&gt;"",'Calculs (M1..M20)'!A54,"")</f>
        <v/>
      </c>
      <c r="P152" s="0"/>
      <c r="Q152" s="0"/>
      <c r="R152" s="0"/>
      <c r="S152" s="0"/>
      <c r="T152" s="0"/>
      <c r="U152" s="0"/>
      <c r="V152" s="0"/>
      <c r="AH152" s="187" t="n">
        <f aca="false">IF($G152&lt;&gt;"",AG152,"")</f>
        <v>0</v>
      </c>
      <c r="AI152" s="169"/>
      <c r="AJ152" s="170"/>
    </row>
    <row r="153" customFormat="false" ht="13" hidden="false" customHeight="false" outlineLevel="0" collapsed="false">
      <c r="A153" s="0"/>
      <c r="B153" s="185" t="str">
        <f aca="false">IF(B52&lt;&gt;"",B52,"")</f>
        <v/>
      </c>
      <c r="C153" s="116" t="str">
        <f aca="false">IF(C52&lt;&gt;"",C52,"")</f>
        <v/>
      </c>
      <c r="D153" s="116" t="str">
        <f aca="false">IF(D52&lt;&gt;"",D52,"")</f>
        <v/>
      </c>
      <c r="E153" s="116" t="str">
        <f aca="false">IF(E52&lt;&gt;"",E52,"")</f>
        <v/>
      </c>
      <c r="F153" s="116" t="n">
        <v>22</v>
      </c>
      <c r="G153" s="186" t="n">
        <f aca="false">G52</f>
        <v>1</v>
      </c>
      <c r="H153" s="187" t="n">
        <f aca="false">IF($G153&lt;&gt;"",G153,"")</f>
        <v>1</v>
      </c>
      <c r="I153" s="169"/>
      <c r="J153" s="170"/>
      <c r="K153" s="171" t="str">
        <f aca="false">IF($B153&lt;&gt;"",IF(I153,(INDEX(P$112:Q$115,MATCH(H153,P$112:P$115),2)/I153)*1000,0),"")</f>
        <v/>
      </c>
      <c r="L153" s="171" t="str">
        <f aca="false">IF(Q$112&lt;&gt;"",IF($B153&lt;&gt;"",K153-$J153,""),"")</f>
        <v/>
      </c>
      <c r="M153" s="172" t="str">
        <f aca="false">IF(B153&lt;&gt;"",RANK(L153,L$112:L$211),"")</f>
        <v/>
      </c>
      <c r="N153" s="172" t="str">
        <f aca="false">IF(B153&lt;&gt;"",'Classement Général'!BV52,"")</f>
        <v/>
      </c>
      <c r="O153" s="172" t="str">
        <f aca="false">IF(B153&lt;&gt;"",'Calculs (M1..M20)'!A55,"")</f>
        <v/>
      </c>
      <c r="P153" s="0"/>
      <c r="Q153" s="0"/>
      <c r="R153" s="0"/>
      <c r="S153" s="0"/>
      <c r="T153" s="0"/>
      <c r="U153" s="0"/>
      <c r="V153" s="0"/>
      <c r="AH153" s="187" t="n">
        <f aca="false">IF($G153&lt;&gt;"",AG153,"")</f>
        <v>0</v>
      </c>
      <c r="AI153" s="169"/>
      <c r="AJ153" s="170"/>
    </row>
    <row r="154" customFormat="false" ht="13" hidden="false" customHeight="false" outlineLevel="0" collapsed="false">
      <c r="A154" s="0"/>
      <c r="B154" s="185" t="str">
        <f aca="false">IF(B53&lt;&gt;"",B53,"")</f>
        <v/>
      </c>
      <c r="C154" s="116" t="str">
        <f aca="false">IF(C53&lt;&gt;"",C53,"")</f>
        <v/>
      </c>
      <c r="D154" s="116" t="str">
        <f aca="false">IF(D53&lt;&gt;"",D53,"")</f>
        <v/>
      </c>
      <c r="E154" s="116" t="str">
        <f aca="false">IF(E53&lt;&gt;"",E53,"")</f>
        <v/>
      </c>
      <c r="F154" s="116" t="n">
        <v>22</v>
      </c>
      <c r="G154" s="186" t="n">
        <f aca="false">G53</f>
        <v>1</v>
      </c>
      <c r="H154" s="187" t="n">
        <f aca="false">IF($G154&lt;&gt;"",G154,"")</f>
        <v>1</v>
      </c>
      <c r="I154" s="169"/>
      <c r="J154" s="170"/>
      <c r="K154" s="171" t="str">
        <f aca="false">IF($B154&lt;&gt;"",IF(I154,(INDEX(P$112:Q$115,MATCH(H154,P$112:P$115),2)/I154)*1000,0),"")</f>
        <v/>
      </c>
      <c r="L154" s="171" t="str">
        <f aca="false">IF(Q$112&lt;&gt;"",IF($B154&lt;&gt;"",K154-$J154,""),"")</f>
        <v/>
      </c>
      <c r="M154" s="172" t="str">
        <f aca="false">IF(B154&lt;&gt;"",RANK(L154,L$112:L$211),"")</f>
        <v/>
      </c>
      <c r="N154" s="172" t="str">
        <f aca="false">IF(B154&lt;&gt;"",'Classement Général'!BV53,"")</f>
        <v/>
      </c>
      <c r="O154" s="172" t="str">
        <f aca="false">IF(B154&lt;&gt;"",'Calculs (M1..M20)'!A56,"")</f>
        <v/>
      </c>
      <c r="P154" s="0"/>
      <c r="Q154" s="0"/>
      <c r="R154" s="0"/>
      <c r="S154" s="0"/>
      <c r="T154" s="0"/>
      <c r="U154" s="0"/>
      <c r="V154" s="0"/>
      <c r="AH154" s="187" t="n">
        <f aca="false">IF($G154&lt;&gt;"",AG154,"")</f>
        <v>0</v>
      </c>
      <c r="AI154" s="169"/>
      <c r="AJ154" s="170"/>
    </row>
    <row r="155" customFormat="false" ht="13" hidden="false" customHeight="false" outlineLevel="0" collapsed="false">
      <c r="A155" s="0"/>
      <c r="B155" s="185" t="str">
        <f aca="false">IF(B54&lt;&gt;"",B54,"")</f>
        <v/>
      </c>
      <c r="C155" s="116" t="str">
        <f aca="false">IF(C54&lt;&gt;"",C54,"")</f>
        <v/>
      </c>
      <c r="D155" s="116" t="str">
        <f aca="false">IF(D54&lt;&gt;"",D54,"")</f>
        <v/>
      </c>
      <c r="E155" s="116" t="str">
        <f aca="false">IF(E54&lt;&gt;"",E54,"")</f>
        <v/>
      </c>
      <c r="F155" s="116" t="n">
        <v>22</v>
      </c>
      <c r="G155" s="186" t="n">
        <f aca="false">G54</f>
        <v>1</v>
      </c>
      <c r="H155" s="187" t="n">
        <f aca="false">IF($G155&lt;&gt;"",G155,"")</f>
        <v>1</v>
      </c>
      <c r="I155" s="169"/>
      <c r="J155" s="170"/>
      <c r="K155" s="171" t="str">
        <f aca="false">IF($B155&lt;&gt;"",IF(I155,(INDEX(P$112:Q$115,MATCH(H155,P$112:P$115),2)/I155)*1000,0),"")</f>
        <v/>
      </c>
      <c r="L155" s="171" t="str">
        <f aca="false">IF(Q$112&lt;&gt;"",IF($B155&lt;&gt;"",K155-$J155,""),"")</f>
        <v/>
      </c>
      <c r="M155" s="172" t="str">
        <f aca="false">IF(B155&lt;&gt;"",RANK(L155,L$112:L$211),"")</f>
        <v/>
      </c>
      <c r="N155" s="172" t="str">
        <f aca="false">IF(B155&lt;&gt;"",'Classement Général'!BV54,"")</f>
        <v/>
      </c>
      <c r="O155" s="172" t="str">
        <f aca="false">IF(B155&lt;&gt;"",'Calculs (M1..M20)'!A57,"")</f>
        <v/>
      </c>
      <c r="P155" s="0"/>
      <c r="Q155" s="0"/>
      <c r="R155" s="0"/>
      <c r="S155" s="0"/>
      <c r="T155" s="0"/>
      <c r="U155" s="0"/>
      <c r="V155" s="0"/>
      <c r="AH155" s="187" t="n">
        <f aca="false">IF($G155&lt;&gt;"",AG155,"")</f>
        <v>0</v>
      </c>
      <c r="AI155" s="169"/>
      <c r="AJ155" s="170"/>
    </row>
    <row r="156" customFormat="false" ht="13" hidden="false" customHeight="false" outlineLevel="0" collapsed="false">
      <c r="A156" s="0"/>
      <c r="B156" s="185" t="str">
        <f aca="false">IF(B55&lt;&gt;"",B55,"")</f>
        <v/>
      </c>
      <c r="C156" s="116" t="str">
        <f aca="false">IF(C55&lt;&gt;"",C55,"")</f>
        <v/>
      </c>
      <c r="D156" s="116" t="str">
        <f aca="false">IF(D55&lt;&gt;"",D55,"")</f>
        <v/>
      </c>
      <c r="E156" s="116" t="str">
        <f aca="false">IF(E55&lt;&gt;"",E55,"")</f>
        <v/>
      </c>
      <c r="F156" s="116" t="n">
        <v>22</v>
      </c>
      <c r="G156" s="186" t="n">
        <f aca="false">G55</f>
        <v>1</v>
      </c>
      <c r="H156" s="187" t="n">
        <f aca="false">IF($G156&lt;&gt;"",G156,"")</f>
        <v>1</v>
      </c>
      <c r="I156" s="169"/>
      <c r="J156" s="170"/>
      <c r="K156" s="171" t="str">
        <f aca="false">IF($B156&lt;&gt;"",IF(I156,(INDEX(P$112:Q$115,MATCH(H156,P$112:P$115),2)/I156)*1000,0),"")</f>
        <v/>
      </c>
      <c r="L156" s="171" t="str">
        <f aca="false">IF(Q$112&lt;&gt;"",IF($B156&lt;&gt;"",K156-$J156,""),"")</f>
        <v/>
      </c>
      <c r="M156" s="172" t="str">
        <f aca="false">IF(B156&lt;&gt;"",RANK(L156,L$112:L$211),"")</f>
        <v/>
      </c>
      <c r="N156" s="172" t="str">
        <f aca="false">IF(B156&lt;&gt;"",'Classement Général'!BV55,"")</f>
        <v/>
      </c>
      <c r="O156" s="172" t="str">
        <f aca="false">IF(B156&lt;&gt;"",'Calculs (M1..M20)'!A58,"")</f>
        <v/>
      </c>
      <c r="P156" s="0"/>
      <c r="Q156" s="0"/>
      <c r="R156" s="0"/>
      <c r="S156" s="0"/>
      <c r="T156" s="0"/>
      <c r="U156" s="0"/>
      <c r="V156" s="0"/>
      <c r="AH156" s="187" t="n">
        <f aca="false">IF($G156&lt;&gt;"",AG156,"")</f>
        <v>0</v>
      </c>
      <c r="AI156" s="169"/>
      <c r="AJ156" s="170"/>
    </row>
    <row r="157" customFormat="false" ht="13" hidden="false" customHeight="false" outlineLevel="0" collapsed="false">
      <c r="A157" s="0"/>
      <c r="B157" s="185" t="str">
        <f aca="false">IF(B56&lt;&gt;"",B56,"")</f>
        <v/>
      </c>
      <c r="C157" s="116" t="str">
        <f aca="false">IF(C56&lt;&gt;"",C56,"")</f>
        <v/>
      </c>
      <c r="D157" s="116" t="str">
        <f aca="false">IF(D56&lt;&gt;"",D56,"")</f>
        <v/>
      </c>
      <c r="E157" s="116" t="str">
        <f aca="false">IF(E56&lt;&gt;"",E56,"")</f>
        <v/>
      </c>
      <c r="F157" s="116" t="n">
        <v>22</v>
      </c>
      <c r="G157" s="186" t="n">
        <f aca="false">G56</f>
        <v>1</v>
      </c>
      <c r="H157" s="187" t="n">
        <f aca="false">IF($G157&lt;&gt;"",G157,"")</f>
        <v>1</v>
      </c>
      <c r="I157" s="169"/>
      <c r="J157" s="170"/>
      <c r="K157" s="171" t="str">
        <f aca="false">IF($B157&lt;&gt;"",IF(I157,(INDEX(P$112:Q$115,MATCH(H157,P$112:P$115),2)/I157)*1000,0),"")</f>
        <v/>
      </c>
      <c r="L157" s="171" t="str">
        <f aca="false">IF(Q$112&lt;&gt;"",IF($B157&lt;&gt;"",K157-$J157,""),"")</f>
        <v/>
      </c>
      <c r="M157" s="172" t="str">
        <f aca="false">IF(B157&lt;&gt;"",RANK(L157,L$112:L$211),"")</f>
        <v/>
      </c>
      <c r="N157" s="172" t="str">
        <f aca="false">IF(B157&lt;&gt;"",'Classement Général'!BV56,"")</f>
        <v/>
      </c>
      <c r="O157" s="172" t="str">
        <f aca="false">IF(B157&lt;&gt;"",'Calculs (M1..M20)'!A59,"")</f>
        <v/>
      </c>
      <c r="P157" s="0"/>
      <c r="Q157" s="0"/>
      <c r="R157" s="0"/>
      <c r="S157" s="0"/>
      <c r="T157" s="0"/>
      <c r="U157" s="0"/>
      <c r="V157" s="0"/>
      <c r="AH157" s="187" t="n">
        <f aca="false">IF($G157&lt;&gt;"",AG157,"")</f>
        <v>0</v>
      </c>
      <c r="AI157" s="169"/>
      <c r="AJ157" s="170"/>
    </row>
    <row r="158" customFormat="false" ht="13" hidden="false" customHeight="false" outlineLevel="0" collapsed="false">
      <c r="A158" s="0"/>
      <c r="B158" s="185" t="str">
        <f aca="false">IF(B57&lt;&gt;"",B57,"")</f>
        <v/>
      </c>
      <c r="C158" s="116" t="str">
        <f aca="false">IF(C57&lt;&gt;"",C57,"")</f>
        <v/>
      </c>
      <c r="D158" s="116" t="str">
        <f aca="false">IF(D57&lt;&gt;"",D57,"")</f>
        <v/>
      </c>
      <c r="E158" s="116" t="str">
        <f aca="false">IF(E57&lt;&gt;"",E57,"")</f>
        <v/>
      </c>
      <c r="F158" s="116" t="n">
        <v>22</v>
      </c>
      <c r="G158" s="186" t="n">
        <f aca="false">G57</f>
        <v>1</v>
      </c>
      <c r="H158" s="187" t="n">
        <f aca="false">IF($G158&lt;&gt;"",G158,"")</f>
        <v>1</v>
      </c>
      <c r="I158" s="169"/>
      <c r="J158" s="170"/>
      <c r="K158" s="171" t="str">
        <f aca="false">IF($B158&lt;&gt;"",IF(I158,(INDEX(P$112:Q$115,MATCH(H158,P$112:P$115),2)/I158)*1000,0),"")</f>
        <v/>
      </c>
      <c r="L158" s="171" t="str">
        <f aca="false">IF(Q$112&lt;&gt;"",IF($B158&lt;&gt;"",K158-$J158,""),"")</f>
        <v/>
      </c>
      <c r="M158" s="172" t="str">
        <f aca="false">IF(B158&lt;&gt;"",RANK(L158,L$112:L$211),"")</f>
        <v/>
      </c>
      <c r="N158" s="172" t="str">
        <f aca="false">IF(B158&lt;&gt;"",'Classement Général'!BV57,"")</f>
        <v/>
      </c>
      <c r="O158" s="172" t="str">
        <f aca="false">IF(B158&lt;&gt;"",'Calculs (M1..M20)'!A60,"")</f>
        <v/>
      </c>
      <c r="P158" s="0"/>
      <c r="Q158" s="0"/>
      <c r="R158" s="0"/>
      <c r="S158" s="0"/>
      <c r="T158" s="0"/>
      <c r="U158" s="0"/>
      <c r="V158" s="0"/>
      <c r="AH158" s="187" t="n">
        <f aca="false">IF($G158&lt;&gt;"",AG158,"")</f>
        <v>0</v>
      </c>
      <c r="AI158" s="169"/>
      <c r="AJ158" s="170"/>
    </row>
    <row r="159" customFormat="false" ht="13" hidden="false" customHeight="false" outlineLevel="0" collapsed="false">
      <c r="A159" s="0"/>
      <c r="B159" s="185" t="str">
        <f aca="false">IF(B58&lt;&gt;"",B58,"")</f>
        <v/>
      </c>
      <c r="C159" s="116" t="str">
        <f aca="false">IF(C58&lt;&gt;"",C58,"")</f>
        <v/>
      </c>
      <c r="D159" s="116" t="str">
        <f aca="false">IF(D58&lt;&gt;"",D58,"")</f>
        <v/>
      </c>
      <c r="E159" s="116" t="str">
        <f aca="false">IF(E58&lt;&gt;"",E58,"")</f>
        <v/>
      </c>
      <c r="F159" s="116" t="n">
        <v>22</v>
      </c>
      <c r="G159" s="186" t="n">
        <f aca="false">G58</f>
        <v>1</v>
      </c>
      <c r="H159" s="187" t="n">
        <f aca="false">IF($G159&lt;&gt;"",G159,"")</f>
        <v>1</v>
      </c>
      <c r="I159" s="169"/>
      <c r="J159" s="170"/>
      <c r="K159" s="171" t="str">
        <f aca="false">IF($B159&lt;&gt;"",IF(I159,(INDEX(P$112:Q$115,MATCH(H159,P$112:P$115),2)/I159)*1000,0),"")</f>
        <v/>
      </c>
      <c r="L159" s="171" t="str">
        <f aca="false">IF(Q$112&lt;&gt;"",IF($B159&lt;&gt;"",K159-$J159,""),"")</f>
        <v/>
      </c>
      <c r="M159" s="172" t="str">
        <f aca="false">IF(B159&lt;&gt;"",RANK(L159,L$112:L$211),"")</f>
        <v/>
      </c>
      <c r="N159" s="172" t="str">
        <f aca="false">IF(B159&lt;&gt;"",'Classement Général'!BV58,"")</f>
        <v/>
      </c>
      <c r="O159" s="172" t="str">
        <f aca="false">IF(B159&lt;&gt;"",'Calculs (M1..M20)'!A61,"")</f>
        <v/>
      </c>
      <c r="P159" s="0"/>
      <c r="Q159" s="0"/>
      <c r="R159" s="0"/>
      <c r="S159" s="0"/>
      <c r="T159" s="0"/>
      <c r="U159" s="0"/>
      <c r="V159" s="0"/>
      <c r="AH159" s="187" t="n">
        <f aca="false">IF($G159&lt;&gt;"",AG159,"")</f>
        <v>0</v>
      </c>
      <c r="AI159" s="169"/>
      <c r="AJ159" s="170"/>
    </row>
    <row r="160" customFormat="false" ht="13" hidden="false" customHeight="false" outlineLevel="0" collapsed="false">
      <c r="A160" s="0"/>
      <c r="B160" s="185" t="str">
        <f aca="false">IF(B59&lt;&gt;"",B59,"")</f>
        <v/>
      </c>
      <c r="C160" s="116" t="str">
        <f aca="false">IF(C59&lt;&gt;"",C59,"")</f>
        <v/>
      </c>
      <c r="D160" s="116" t="str">
        <f aca="false">IF(D59&lt;&gt;"",D59,"")</f>
        <v/>
      </c>
      <c r="E160" s="116" t="str">
        <f aca="false">IF(E59&lt;&gt;"",E59,"")</f>
        <v/>
      </c>
      <c r="F160" s="116" t="n">
        <v>22</v>
      </c>
      <c r="G160" s="186" t="n">
        <f aca="false">G59</f>
        <v>1</v>
      </c>
      <c r="H160" s="187" t="n">
        <f aca="false">IF($G160&lt;&gt;"",G160,"")</f>
        <v>1</v>
      </c>
      <c r="I160" s="169"/>
      <c r="J160" s="170"/>
      <c r="K160" s="171" t="str">
        <f aca="false">IF($B160&lt;&gt;"",IF(I160,(INDEX(P$112:Q$115,MATCH(H160,P$112:P$115),2)/I160)*1000,0),"")</f>
        <v/>
      </c>
      <c r="L160" s="171" t="str">
        <f aca="false">IF(Q$112&lt;&gt;"",IF($B160&lt;&gt;"",K160-$J160,""),"")</f>
        <v/>
      </c>
      <c r="M160" s="172" t="str">
        <f aca="false">IF(B160&lt;&gt;"",RANK(L160,L$112:L$211),"")</f>
        <v/>
      </c>
      <c r="N160" s="172" t="str">
        <f aca="false">IF(B160&lt;&gt;"",'Classement Général'!BV59,"")</f>
        <v/>
      </c>
      <c r="O160" s="172" t="str">
        <f aca="false">IF(B160&lt;&gt;"",'Calculs (M1..M20)'!A62,"")</f>
        <v/>
      </c>
      <c r="P160" s="0"/>
      <c r="Q160" s="0"/>
      <c r="R160" s="0"/>
      <c r="S160" s="0"/>
      <c r="T160" s="0"/>
      <c r="U160" s="0"/>
      <c r="V160" s="0"/>
      <c r="AH160" s="187" t="n">
        <f aca="false">IF($G160&lt;&gt;"",AG160,"")</f>
        <v>0</v>
      </c>
      <c r="AI160" s="169"/>
      <c r="AJ160" s="170"/>
    </row>
    <row r="161" customFormat="false" ht="13" hidden="false" customHeight="false" outlineLevel="0" collapsed="false">
      <c r="A161" s="0"/>
      <c r="B161" s="185" t="str">
        <f aca="false">IF(B60&lt;&gt;"",B60,"")</f>
        <v/>
      </c>
      <c r="C161" s="116" t="str">
        <f aca="false">IF(C60&lt;&gt;"",C60,"")</f>
        <v/>
      </c>
      <c r="D161" s="116" t="str">
        <f aca="false">IF(D60&lt;&gt;"",D60,"")</f>
        <v/>
      </c>
      <c r="E161" s="116" t="str">
        <f aca="false">IF(E60&lt;&gt;"",E60,"")</f>
        <v/>
      </c>
      <c r="F161" s="116" t="n">
        <v>22</v>
      </c>
      <c r="G161" s="186" t="n">
        <f aca="false">G60</f>
        <v>1</v>
      </c>
      <c r="H161" s="187" t="n">
        <f aca="false">IF($G161&lt;&gt;"",G161,"")</f>
        <v>1</v>
      </c>
      <c r="I161" s="169"/>
      <c r="J161" s="170"/>
      <c r="K161" s="171" t="str">
        <f aca="false">IF($B161&lt;&gt;"",IF(I161,(INDEX(P$112:Q$115,MATCH(H161,P$112:P$115),2)/I161)*1000,0),"")</f>
        <v/>
      </c>
      <c r="L161" s="171" t="str">
        <f aca="false">IF(Q$112&lt;&gt;"",IF($B161&lt;&gt;"",K161-$J161,""),"")</f>
        <v/>
      </c>
      <c r="M161" s="172" t="str">
        <f aca="false">IF(B161&lt;&gt;"",RANK(L161,L$112:L$211),"")</f>
        <v/>
      </c>
      <c r="N161" s="172" t="str">
        <f aca="false">IF(B161&lt;&gt;"",'Classement Général'!BV60,"")</f>
        <v/>
      </c>
      <c r="O161" s="172" t="str">
        <f aca="false">IF(B161&lt;&gt;"",'Calculs (M1..M20)'!A63,"")</f>
        <v/>
      </c>
      <c r="P161" s="0"/>
      <c r="Q161" s="0"/>
      <c r="R161" s="0"/>
      <c r="S161" s="0"/>
      <c r="T161" s="0"/>
      <c r="U161" s="0"/>
      <c r="V161" s="0"/>
      <c r="AH161" s="187" t="n">
        <f aca="false">IF($G161&lt;&gt;"",AG161,"")</f>
        <v>0</v>
      </c>
      <c r="AI161" s="169"/>
      <c r="AJ161" s="170"/>
    </row>
    <row r="162" customFormat="false" ht="13" hidden="false" customHeight="false" outlineLevel="0" collapsed="false">
      <c r="A162" s="0"/>
      <c r="B162" s="185" t="str">
        <f aca="false">IF(B61&lt;&gt;"",B61,"")</f>
        <v/>
      </c>
      <c r="C162" s="116" t="str">
        <f aca="false">IF(C61&lt;&gt;"",C61,"")</f>
        <v/>
      </c>
      <c r="D162" s="116" t="str">
        <f aca="false">IF(D61&lt;&gt;"",D61,"")</f>
        <v/>
      </c>
      <c r="E162" s="116" t="str">
        <f aca="false">IF(E61&lt;&gt;"",E61,"")</f>
        <v/>
      </c>
      <c r="F162" s="116" t="n">
        <v>22</v>
      </c>
      <c r="G162" s="186" t="n">
        <f aca="false">G61</f>
        <v>1</v>
      </c>
      <c r="H162" s="187" t="n">
        <f aca="false">IF($G162&lt;&gt;"",G162,"")</f>
        <v>1</v>
      </c>
      <c r="I162" s="169"/>
      <c r="J162" s="170"/>
      <c r="K162" s="171" t="str">
        <f aca="false">IF($B162&lt;&gt;"",IF(I162,(INDEX(P$112:Q$115,MATCH(H162,P$112:P$115),2)/I162)*1000,0),"")</f>
        <v/>
      </c>
      <c r="L162" s="171" t="str">
        <f aca="false">IF(Q$112&lt;&gt;"",IF($B162&lt;&gt;"",K162-$J162,""),"")</f>
        <v/>
      </c>
      <c r="M162" s="172" t="str">
        <f aca="false">IF(B162&lt;&gt;"",RANK(L162,L$112:L$211),"")</f>
        <v/>
      </c>
      <c r="N162" s="172" t="str">
        <f aca="false">IF(B162&lt;&gt;"",'Classement Général'!BV61,"")</f>
        <v/>
      </c>
      <c r="O162" s="172" t="str">
        <f aca="false">IF(B162&lt;&gt;"",'Calculs (M1..M20)'!A64,"")</f>
        <v/>
      </c>
      <c r="P162" s="0"/>
      <c r="Q162" s="0"/>
      <c r="R162" s="0"/>
      <c r="S162" s="0"/>
      <c r="T162" s="0"/>
      <c r="U162" s="0"/>
      <c r="V162" s="0"/>
      <c r="AH162" s="187" t="n">
        <f aca="false">IF($G162&lt;&gt;"",AG162,"")</f>
        <v>0</v>
      </c>
      <c r="AI162" s="169"/>
      <c r="AJ162" s="170"/>
    </row>
    <row r="163" customFormat="false" ht="13" hidden="false" customHeight="false" outlineLevel="0" collapsed="false">
      <c r="A163" s="0"/>
      <c r="B163" s="185" t="str">
        <f aca="false">IF(B62&lt;&gt;"",B62,"")</f>
        <v/>
      </c>
      <c r="C163" s="116" t="str">
        <f aca="false">IF(C62&lt;&gt;"",C62,"")</f>
        <v/>
      </c>
      <c r="D163" s="116" t="str">
        <f aca="false">IF(D62&lt;&gt;"",D62,"")</f>
        <v/>
      </c>
      <c r="E163" s="116" t="str">
        <f aca="false">IF(E62&lt;&gt;"",E62,"")</f>
        <v/>
      </c>
      <c r="F163" s="116" t="n">
        <v>22</v>
      </c>
      <c r="G163" s="186" t="n">
        <f aca="false">G62</f>
        <v>1</v>
      </c>
      <c r="H163" s="187" t="n">
        <f aca="false">IF($G163&lt;&gt;"",G163,"")</f>
        <v>1</v>
      </c>
      <c r="I163" s="169"/>
      <c r="J163" s="170"/>
      <c r="K163" s="171" t="str">
        <f aca="false">IF($B163&lt;&gt;"",IF(I163,(INDEX(P$112:Q$115,MATCH(H163,P$112:P$115),2)/I163)*1000,0),"")</f>
        <v/>
      </c>
      <c r="L163" s="171" t="str">
        <f aca="false">IF(Q$112&lt;&gt;"",IF($B163&lt;&gt;"",K163-$J163,""),"")</f>
        <v/>
      </c>
      <c r="M163" s="172" t="str">
        <f aca="false">IF(B163&lt;&gt;"",RANK(L163,L$112:L$211),"")</f>
        <v/>
      </c>
      <c r="N163" s="172" t="str">
        <f aca="false">IF(B163&lt;&gt;"",'Classement Général'!BV62,"")</f>
        <v/>
      </c>
      <c r="O163" s="172" t="str">
        <f aca="false">IF(B163&lt;&gt;"",'Calculs (M1..M20)'!A65,"")</f>
        <v/>
      </c>
      <c r="P163" s="0"/>
      <c r="Q163" s="0"/>
      <c r="R163" s="0"/>
      <c r="S163" s="0"/>
      <c r="T163" s="0"/>
      <c r="U163" s="0"/>
      <c r="V163" s="0"/>
      <c r="AH163" s="187" t="n">
        <f aca="false">IF($G163&lt;&gt;"",AG163,"")</f>
        <v>0</v>
      </c>
      <c r="AI163" s="169"/>
      <c r="AJ163" s="170"/>
    </row>
    <row r="164" customFormat="false" ht="13" hidden="false" customHeight="false" outlineLevel="0" collapsed="false">
      <c r="A164" s="0"/>
      <c r="B164" s="185" t="str">
        <f aca="false">IF(B63&lt;&gt;"",B63,"")</f>
        <v/>
      </c>
      <c r="C164" s="116" t="str">
        <f aca="false">IF(C63&lt;&gt;"",C63,"")</f>
        <v/>
      </c>
      <c r="D164" s="116" t="str">
        <f aca="false">IF(D63&lt;&gt;"",D63,"")</f>
        <v/>
      </c>
      <c r="E164" s="116" t="str">
        <f aca="false">IF(E63&lt;&gt;"",E63,"")</f>
        <v/>
      </c>
      <c r="F164" s="116" t="n">
        <v>22</v>
      </c>
      <c r="G164" s="186" t="n">
        <f aca="false">G63</f>
        <v>1</v>
      </c>
      <c r="H164" s="187" t="n">
        <f aca="false">IF($G164&lt;&gt;"",G164,"")</f>
        <v>1</v>
      </c>
      <c r="I164" s="169"/>
      <c r="J164" s="170"/>
      <c r="K164" s="171" t="str">
        <f aca="false">IF($B164&lt;&gt;"",IF(I164,(INDEX(P$112:Q$115,MATCH(H164,P$112:P$115),2)/I164)*1000,0),"")</f>
        <v/>
      </c>
      <c r="L164" s="171" t="str">
        <f aca="false">IF(Q$112&lt;&gt;"",IF($B164&lt;&gt;"",K164-$J164,""),"")</f>
        <v/>
      </c>
      <c r="M164" s="172" t="str">
        <f aca="false">IF(B164&lt;&gt;"",RANK(L164,L$112:L$211),"")</f>
        <v/>
      </c>
      <c r="N164" s="172" t="str">
        <f aca="false">IF(B164&lt;&gt;"",'Classement Général'!BV63,"")</f>
        <v/>
      </c>
      <c r="O164" s="172" t="str">
        <f aca="false">IF(B164&lt;&gt;"",'Calculs (M1..M20)'!A66,"")</f>
        <v/>
      </c>
      <c r="P164" s="0"/>
      <c r="Q164" s="0"/>
      <c r="R164" s="0"/>
      <c r="S164" s="0"/>
      <c r="T164" s="0"/>
      <c r="U164" s="0"/>
      <c r="V164" s="0"/>
      <c r="AH164" s="187" t="n">
        <f aca="false">IF($G164&lt;&gt;"",AG164,"")</f>
        <v>0</v>
      </c>
      <c r="AI164" s="169"/>
      <c r="AJ164" s="170"/>
    </row>
    <row r="165" customFormat="false" ht="13" hidden="false" customHeight="false" outlineLevel="0" collapsed="false">
      <c r="A165" s="0"/>
      <c r="B165" s="185" t="str">
        <f aca="false">IF(B64&lt;&gt;"",B64,"")</f>
        <v/>
      </c>
      <c r="C165" s="116" t="str">
        <f aca="false">IF(C64&lt;&gt;"",C64,"")</f>
        <v/>
      </c>
      <c r="D165" s="116" t="str">
        <f aca="false">IF(D64&lt;&gt;"",D64,"")</f>
        <v/>
      </c>
      <c r="E165" s="116" t="str">
        <f aca="false">IF(E64&lt;&gt;"",E64,"")</f>
        <v/>
      </c>
      <c r="F165" s="116" t="n">
        <v>22</v>
      </c>
      <c r="G165" s="186" t="n">
        <f aca="false">G64</f>
        <v>1</v>
      </c>
      <c r="H165" s="187" t="n">
        <f aca="false">IF($G165&lt;&gt;"",G165,"")</f>
        <v>1</v>
      </c>
      <c r="I165" s="169"/>
      <c r="J165" s="170"/>
      <c r="K165" s="171" t="str">
        <f aca="false">IF($B165&lt;&gt;"",IF(I165,(INDEX(P$112:Q$115,MATCH(H165,P$112:P$115),2)/I165)*1000,0),"")</f>
        <v/>
      </c>
      <c r="L165" s="171" t="str">
        <f aca="false">IF(Q$112&lt;&gt;"",IF($B165&lt;&gt;"",K165-$J165,""),"")</f>
        <v/>
      </c>
      <c r="M165" s="172" t="str">
        <f aca="false">IF(B165&lt;&gt;"",RANK(L165,L$112:L$211),"")</f>
        <v/>
      </c>
      <c r="N165" s="172" t="str">
        <f aca="false">IF(B165&lt;&gt;"",'Classement Général'!BV64,"")</f>
        <v/>
      </c>
      <c r="O165" s="172" t="str">
        <f aca="false">IF(B165&lt;&gt;"",'Calculs (M1..M20)'!A67,"")</f>
        <v/>
      </c>
      <c r="P165" s="0"/>
      <c r="Q165" s="0"/>
      <c r="R165" s="0"/>
      <c r="S165" s="0"/>
      <c r="T165" s="0"/>
      <c r="U165" s="0"/>
      <c r="V165" s="0"/>
      <c r="AH165" s="187" t="n">
        <f aca="false">IF($G165&lt;&gt;"",AG165,"")</f>
        <v>0</v>
      </c>
      <c r="AI165" s="169"/>
      <c r="AJ165" s="170"/>
    </row>
    <row r="166" customFormat="false" ht="13" hidden="false" customHeight="false" outlineLevel="0" collapsed="false">
      <c r="A166" s="0"/>
      <c r="B166" s="185" t="str">
        <f aca="false">IF(B65&lt;&gt;"",B65,"")</f>
        <v/>
      </c>
      <c r="C166" s="116" t="str">
        <f aca="false">IF(C65&lt;&gt;"",C65,"")</f>
        <v/>
      </c>
      <c r="D166" s="116" t="str">
        <f aca="false">IF(D65&lt;&gt;"",D65,"")</f>
        <v/>
      </c>
      <c r="E166" s="116" t="str">
        <f aca="false">IF(E65&lt;&gt;"",E65,"")</f>
        <v/>
      </c>
      <c r="F166" s="116" t="n">
        <v>22</v>
      </c>
      <c r="G166" s="186" t="n">
        <f aca="false">G65</f>
        <v>1</v>
      </c>
      <c r="H166" s="187" t="n">
        <f aca="false">IF($G166&lt;&gt;"",G166,"")</f>
        <v>1</v>
      </c>
      <c r="I166" s="169"/>
      <c r="J166" s="170"/>
      <c r="K166" s="171" t="str">
        <f aca="false">IF($B166&lt;&gt;"",IF(I166,(INDEX(P$112:Q$115,MATCH(H166,P$112:P$115),2)/I166)*1000,0),"")</f>
        <v/>
      </c>
      <c r="L166" s="171" t="str">
        <f aca="false">IF(Q$112&lt;&gt;"",IF($B166&lt;&gt;"",K166-$J166,""),"")</f>
        <v/>
      </c>
      <c r="M166" s="172" t="str">
        <f aca="false">IF(B166&lt;&gt;"",RANK(L166,L$112:L$211),"")</f>
        <v/>
      </c>
      <c r="N166" s="172" t="str">
        <f aca="false">IF(B166&lt;&gt;"",'Classement Général'!BV65,"")</f>
        <v/>
      </c>
      <c r="O166" s="172" t="str">
        <f aca="false">IF(B166&lt;&gt;"",'Calculs (M1..M20)'!A68,"")</f>
        <v/>
      </c>
      <c r="P166" s="0"/>
      <c r="Q166" s="0"/>
      <c r="R166" s="0"/>
      <c r="S166" s="0"/>
      <c r="T166" s="0"/>
      <c r="U166" s="0"/>
      <c r="V166" s="0"/>
      <c r="AH166" s="187" t="n">
        <f aca="false">IF($G166&lt;&gt;"",AG166,"")</f>
        <v>0</v>
      </c>
      <c r="AI166" s="169"/>
      <c r="AJ166" s="170"/>
    </row>
    <row r="167" customFormat="false" ht="13" hidden="false" customHeight="false" outlineLevel="0" collapsed="false">
      <c r="A167" s="0"/>
      <c r="B167" s="185" t="str">
        <f aca="false">IF(B66&lt;&gt;"",B66,"")</f>
        <v/>
      </c>
      <c r="C167" s="116" t="str">
        <f aca="false">IF(C66&lt;&gt;"",C66,"")</f>
        <v/>
      </c>
      <c r="D167" s="116" t="str">
        <f aca="false">IF(D66&lt;&gt;"",D66,"")</f>
        <v/>
      </c>
      <c r="E167" s="116" t="str">
        <f aca="false">IF(E66&lt;&gt;"",E66,"")</f>
        <v/>
      </c>
      <c r="F167" s="116" t="n">
        <v>22</v>
      </c>
      <c r="G167" s="186" t="n">
        <f aca="false">G66</f>
        <v>1</v>
      </c>
      <c r="H167" s="187" t="n">
        <f aca="false">IF($G167&lt;&gt;"",G167,"")</f>
        <v>1</v>
      </c>
      <c r="I167" s="169"/>
      <c r="J167" s="170"/>
      <c r="K167" s="171" t="str">
        <f aca="false">IF($B167&lt;&gt;"",IF(I167,(INDEX(P$112:Q$115,MATCH(H167,P$112:P$115),2)/I167)*1000,0),"")</f>
        <v/>
      </c>
      <c r="L167" s="171" t="str">
        <f aca="false">IF(Q$112&lt;&gt;"",IF($B167&lt;&gt;"",K167-$J167,""),"")</f>
        <v/>
      </c>
      <c r="M167" s="172" t="str">
        <f aca="false">IF(B167&lt;&gt;"",RANK(L167,L$112:L$211),"")</f>
        <v/>
      </c>
      <c r="N167" s="172" t="str">
        <f aca="false">IF(B167&lt;&gt;"",'Classement Général'!BV66,"")</f>
        <v/>
      </c>
      <c r="O167" s="172" t="str">
        <f aca="false">IF(B167&lt;&gt;"",'Calculs (M1..M20)'!A69,"")</f>
        <v/>
      </c>
      <c r="P167" s="0"/>
      <c r="Q167" s="0"/>
      <c r="R167" s="0"/>
      <c r="S167" s="0"/>
      <c r="T167" s="0"/>
      <c r="U167" s="0"/>
      <c r="V167" s="0"/>
      <c r="AH167" s="187" t="n">
        <f aca="false">IF($G167&lt;&gt;"",AG167,"")</f>
        <v>0</v>
      </c>
      <c r="AI167" s="169"/>
      <c r="AJ167" s="170"/>
    </row>
    <row r="168" customFormat="false" ht="13" hidden="false" customHeight="false" outlineLevel="0" collapsed="false">
      <c r="A168" s="0"/>
      <c r="B168" s="185" t="str">
        <f aca="false">IF(B67&lt;&gt;"",B67,"")</f>
        <v/>
      </c>
      <c r="C168" s="116" t="str">
        <f aca="false">IF(C67&lt;&gt;"",C67,"")</f>
        <v/>
      </c>
      <c r="D168" s="116" t="str">
        <f aca="false">IF(D67&lt;&gt;"",D67,"")</f>
        <v/>
      </c>
      <c r="E168" s="116" t="str">
        <f aca="false">IF(E67&lt;&gt;"",E67,"")</f>
        <v/>
      </c>
      <c r="F168" s="116" t="n">
        <v>22</v>
      </c>
      <c r="G168" s="186" t="n">
        <f aca="false">G67</f>
        <v>1</v>
      </c>
      <c r="H168" s="187" t="n">
        <f aca="false">IF($G168&lt;&gt;"",G168,"")</f>
        <v>1</v>
      </c>
      <c r="I168" s="169"/>
      <c r="J168" s="170"/>
      <c r="K168" s="171" t="str">
        <f aca="false">IF($B168&lt;&gt;"",IF(I168,(INDEX(P$112:Q$115,MATCH(H168,P$112:P$115),2)/I168)*1000,0),"")</f>
        <v/>
      </c>
      <c r="L168" s="171" t="str">
        <f aca="false">IF(Q$112&lt;&gt;"",IF($B168&lt;&gt;"",K168-$J168,""),"")</f>
        <v/>
      </c>
      <c r="M168" s="172" t="str">
        <f aca="false">IF(B168&lt;&gt;"",RANK(L168,L$112:L$211),"")</f>
        <v/>
      </c>
      <c r="N168" s="172" t="str">
        <f aca="false">IF(B168&lt;&gt;"",'Classement Général'!BV67,"")</f>
        <v/>
      </c>
      <c r="O168" s="172" t="str">
        <f aca="false">IF(B168&lt;&gt;"",'Calculs (M1..M20)'!A70,"")</f>
        <v/>
      </c>
      <c r="P168" s="0"/>
      <c r="Q168" s="0"/>
      <c r="R168" s="0"/>
      <c r="S168" s="0"/>
      <c r="T168" s="0"/>
      <c r="U168" s="0"/>
      <c r="V168" s="0"/>
      <c r="AH168" s="187" t="n">
        <f aca="false">IF($G168&lt;&gt;"",AG168,"")</f>
        <v>0</v>
      </c>
      <c r="AI168" s="169"/>
      <c r="AJ168" s="170"/>
    </row>
    <row r="169" customFormat="false" ht="13" hidden="false" customHeight="false" outlineLevel="0" collapsed="false">
      <c r="A169" s="0"/>
      <c r="B169" s="185" t="str">
        <f aca="false">IF(B68&lt;&gt;"",B68,"")</f>
        <v/>
      </c>
      <c r="C169" s="116" t="str">
        <f aca="false">IF(C68&lt;&gt;"",C68,"")</f>
        <v/>
      </c>
      <c r="D169" s="116" t="str">
        <f aca="false">IF(D68&lt;&gt;"",D68,"")</f>
        <v/>
      </c>
      <c r="E169" s="116" t="str">
        <f aca="false">IF(E68&lt;&gt;"",E68,"")</f>
        <v/>
      </c>
      <c r="F169" s="116" t="n">
        <v>22</v>
      </c>
      <c r="G169" s="186" t="n">
        <f aca="false">G68</f>
        <v>0</v>
      </c>
      <c r="H169" s="187" t="n">
        <f aca="false">IF($G169&lt;&gt;"",G169,"")</f>
        <v>0</v>
      </c>
      <c r="I169" s="169"/>
      <c r="J169" s="170"/>
      <c r="K169" s="171" t="str">
        <f aca="false">IF($B169&lt;&gt;"",IF(I169,(INDEX(P$112:Q$115,MATCH(H169,P$112:P$115),2)/I169)*1000,0),"")</f>
        <v/>
      </c>
      <c r="L169" s="171" t="str">
        <f aca="false">IF(Q$112&lt;&gt;"",IF($B169&lt;&gt;"",K169-$J169,""),"")</f>
        <v/>
      </c>
      <c r="M169" s="172" t="str">
        <f aca="false">IF(B169&lt;&gt;"",RANK(L169,L$112:L$211),"")</f>
        <v/>
      </c>
      <c r="N169" s="172" t="str">
        <f aca="false">IF(B169&lt;&gt;"",'Classement Général'!BV68,"")</f>
        <v/>
      </c>
      <c r="O169" s="172" t="str">
        <f aca="false">IF(B169&lt;&gt;"",'Calculs (M1..M20)'!A71,"")</f>
        <v/>
      </c>
      <c r="P169" s="0"/>
      <c r="Q169" s="0"/>
      <c r="R169" s="0"/>
      <c r="S169" s="0"/>
      <c r="T169" s="0"/>
      <c r="U169" s="0"/>
      <c r="V169" s="0"/>
      <c r="AH169" s="187" t="n">
        <f aca="false">IF($G169&lt;&gt;"",AG169,"")</f>
        <v>0</v>
      </c>
      <c r="AI169" s="169"/>
      <c r="AJ169" s="170"/>
    </row>
    <row r="170" customFormat="false" ht="13" hidden="false" customHeight="false" outlineLevel="0" collapsed="false">
      <c r="A170" s="0"/>
      <c r="B170" s="185" t="str">
        <f aca="false">IF(B69&lt;&gt;"",B69,"")</f>
        <v/>
      </c>
      <c r="C170" s="116" t="str">
        <f aca="false">IF(C69&lt;&gt;"",C69,"")</f>
        <v/>
      </c>
      <c r="D170" s="116" t="str">
        <f aca="false">IF(D69&lt;&gt;"",D69,"")</f>
        <v/>
      </c>
      <c r="E170" s="116" t="str">
        <f aca="false">IF(E69&lt;&gt;"",E69,"")</f>
        <v/>
      </c>
      <c r="F170" s="116" t="n">
        <v>22</v>
      </c>
      <c r="G170" s="186" t="n">
        <f aca="false">G69</f>
        <v>0</v>
      </c>
      <c r="H170" s="187" t="n">
        <f aca="false">IF($G170&lt;&gt;"",G170,"")</f>
        <v>0</v>
      </c>
      <c r="I170" s="169"/>
      <c r="J170" s="170"/>
      <c r="K170" s="171" t="str">
        <f aca="false">IF($B170&lt;&gt;"",IF(I170,(INDEX(P$112:Q$115,MATCH(H170,P$112:P$115),2)/I170)*1000,0),"")</f>
        <v/>
      </c>
      <c r="L170" s="171" t="str">
        <f aca="false">IF(Q$112&lt;&gt;"",IF($B170&lt;&gt;"",K170-$J170,""),"")</f>
        <v/>
      </c>
      <c r="M170" s="172" t="str">
        <f aca="false">IF(B170&lt;&gt;"",RANK(L170,L$112:L$211),"")</f>
        <v/>
      </c>
      <c r="N170" s="172" t="str">
        <f aca="false">IF(B170&lt;&gt;"",'Classement Général'!BV69,"")</f>
        <v/>
      </c>
      <c r="O170" s="172" t="str">
        <f aca="false">IF(B170&lt;&gt;"",'Calculs (M1..M20)'!A72,"")</f>
        <v/>
      </c>
      <c r="P170" s="0"/>
      <c r="Q170" s="0"/>
      <c r="R170" s="0"/>
      <c r="S170" s="0"/>
      <c r="T170" s="0"/>
      <c r="U170" s="0"/>
      <c r="V170" s="0"/>
      <c r="AH170" s="187" t="n">
        <f aca="false">IF($G170&lt;&gt;"",AG170,"")</f>
        <v>0</v>
      </c>
      <c r="AI170" s="169"/>
      <c r="AJ170" s="170"/>
    </row>
    <row r="171" customFormat="false" ht="13" hidden="false" customHeight="false" outlineLevel="0" collapsed="false">
      <c r="A171" s="0"/>
      <c r="B171" s="185" t="str">
        <f aca="false">IF(B70&lt;&gt;"",B70,"")</f>
        <v/>
      </c>
      <c r="C171" s="116" t="str">
        <f aca="false">IF(C70&lt;&gt;"",C70,"")</f>
        <v/>
      </c>
      <c r="D171" s="116" t="str">
        <f aca="false">IF(D70&lt;&gt;"",D70,"")</f>
        <v/>
      </c>
      <c r="E171" s="116" t="str">
        <f aca="false">IF(E70&lt;&gt;"",E70,"")</f>
        <v/>
      </c>
      <c r="F171" s="116" t="n">
        <v>22</v>
      </c>
      <c r="G171" s="186" t="n">
        <f aca="false">G70</f>
        <v>0</v>
      </c>
      <c r="H171" s="187" t="n">
        <f aca="false">IF($G171&lt;&gt;"",G171,"")</f>
        <v>0</v>
      </c>
      <c r="I171" s="169"/>
      <c r="J171" s="170"/>
      <c r="K171" s="171" t="str">
        <f aca="false">IF($B171&lt;&gt;"",IF(I171,(INDEX(P$112:Q$115,MATCH(H171,P$112:P$115),2)/I171)*1000,0),"")</f>
        <v/>
      </c>
      <c r="L171" s="171" t="str">
        <f aca="false">IF(Q$112&lt;&gt;"",IF($B171&lt;&gt;"",K171-$J171,""),"")</f>
        <v/>
      </c>
      <c r="M171" s="172" t="str">
        <f aca="false">IF(B171&lt;&gt;"",RANK(L171,L$112:L$211),"")</f>
        <v/>
      </c>
      <c r="N171" s="172" t="str">
        <f aca="false">IF(B171&lt;&gt;"",'Classement Général'!BV70,"")</f>
        <v/>
      </c>
      <c r="O171" s="172" t="str">
        <f aca="false">IF(B171&lt;&gt;"",'Calculs (M1..M20)'!A73,"")</f>
        <v/>
      </c>
      <c r="P171" s="0"/>
      <c r="Q171" s="0"/>
      <c r="R171" s="0"/>
      <c r="S171" s="0"/>
      <c r="T171" s="0"/>
      <c r="U171" s="0"/>
      <c r="V171" s="0"/>
      <c r="AH171" s="187" t="n">
        <f aca="false">IF($G171&lt;&gt;"",AG171,"")</f>
        <v>0</v>
      </c>
      <c r="AI171" s="169"/>
      <c r="AJ171" s="170"/>
    </row>
    <row r="172" customFormat="false" ht="13" hidden="false" customHeight="false" outlineLevel="0" collapsed="false">
      <c r="A172" s="0"/>
      <c r="B172" s="185" t="str">
        <f aca="false">IF(B71&lt;&gt;"",B71,"")</f>
        <v/>
      </c>
      <c r="C172" s="116" t="str">
        <f aca="false">IF(C71&lt;&gt;"",C71,"")</f>
        <v/>
      </c>
      <c r="D172" s="116" t="str">
        <f aca="false">IF(D71&lt;&gt;"",D71,"")</f>
        <v/>
      </c>
      <c r="E172" s="116" t="str">
        <f aca="false">IF(E71&lt;&gt;"",E71,"")</f>
        <v/>
      </c>
      <c r="F172" s="116" t="n">
        <v>22</v>
      </c>
      <c r="G172" s="186" t="n">
        <f aca="false">G71</f>
        <v>0</v>
      </c>
      <c r="H172" s="187" t="n">
        <f aca="false">IF($G172&lt;&gt;"",G172,"")</f>
        <v>0</v>
      </c>
      <c r="I172" s="169"/>
      <c r="J172" s="170"/>
      <c r="K172" s="171" t="str">
        <f aca="false">IF($B172&lt;&gt;"",IF(I172,(INDEX(P$112:Q$115,MATCH(H172,P$112:P$115),2)/I172)*1000,0),"")</f>
        <v/>
      </c>
      <c r="L172" s="171" t="str">
        <f aca="false">IF(Q$112&lt;&gt;"",IF($B172&lt;&gt;"",K172-$J172,""),"")</f>
        <v/>
      </c>
      <c r="M172" s="172" t="str">
        <f aca="false">IF(B172&lt;&gt;"",RANK(L172,L$112:L$211),"")</f>
        <v/>
      </c>
      <c r="N172" s="172" t="str">
        <f aca="false">IF(B172&lt;&gt;"",'Classement Général'!BV71,"")</f>
        <v/>
      </c>
      <c r="O172" s="172" t="str">
        <f aca="false">IF(B172&lt;&gt;"",'Calculs (M1..M20)'!A74,"")</f>
        <v/>
      </c>
      <c r="P172" s="0"/>
      <c r="Q172" s="0"/>
      <c r="R172" s="0"/>
      <c r="S172" s="0"/>
      <c r="T172" s="0"/>
      <c r="U172" s="0"/>
      <c r="V172" s="0"/>
      <c r="AH172" s="187" t="n">
        <f aca="false">IF($G172&lt;&gt;"",AG172,"")</f>
        <v>0</v>
      </c>
      <c r="AI172" s="169"/>
      <c r="AJ172" s="170"/>
    </row>
    <row r="173" customFormat="false" ht="13" hidden="false" customHeight="false" outlineLevel="0" collapsed="false">
      <c r="A173" s="0"/>
      <c r="B173" s="185" t="str">
        <f aca="false">IF(B72&lt;&gt;"",B72,"")</f>
        <v/>
      </c>
      <c r="C173" s="116" t="str">
        <f aca="false">IF(C72&lt;&gt;"",C72,"")</f>
        <v/>
      </c>
      <c r="D173" s="116" t="str">
        <f aca="false">IF(D72&lt;&gt;"",D72,"")</f>
        <v/>
      </c>
      <c r="E173" s="116" t="str">
        <f aca="false">IF(E72&lt;&gt;"",E72,"")</f>
        <v/>
      </c>
      <c r="F173" s="116" t="n">
        <v>22</v>
      </c>
      <c r="G173" s="186" t="n">
        <f aca="false">G72</f>
        <v>0</v>
      </c>
      <c r="H173" s="187" t="n">
        <f aca="false">IF($G173&lt;&gt;"",G173,"")</f>
        <v>0</v>
      </c>
      <c r="I173" s="169"/>
      <c r="J173" s="170"/>
      <c r="K173" s="171" t="str">
        <f aca="false">IF($B173&lt;&gt;"",IF(I173,(INDEX(P$112:Q$115,MATCH(H173,P$112:P$115),2)/I173)*1000,0),"")</f>
        <v/>
      </c>
      <c r="L173" s="171" t="str">
        <f aca="false">IF(Q$112&lt;&gt;"",IF($B173&lt;&gt;"",K173-$J173,""),"")</f>
        <v/>
      </c>
      <c r="M173" s="172" t="str">
        <f aca="false">IF(B173&lt;&gt;"",RANK(L173,L$112:L$211),"")</f>
        <v/>
      </c>
      <c r="N173" s="172" t="str">
        <f aca="false">IF(B173&lt;&gt;"",'Classement Général'!BV72,"")</f>
        <v/>
      </c>
      <c r="O173" s="172" t="str">
        <f aca="false">IF(B173&lt;&gt;"",'Calculs (M1..M20)'!A75,"")</f>
        <v/>
      </c>
      <c r="P173" s="0"/>
      <c r="Q173" s="0"/>
      <c r="R173" s="0"/>
      <c r="S173" s="0"/>
      <c r="T173" s="0"/>
      <c r="U173" s="0"/>
      <c r="V173" s="0"/>
      <c r="AH173" s="187" t="n">
        <f aca="false">IF($G173&lt;&gt;"",AG173,"")</f>
        <v>0</v>
      </c>
      <c r="AI173" s="169"/>
      <c r="AJ173" s="170"/>
    </row>
    <row r="174" customFormat="false" ht="13" hidden="false" customHeight="false" outlineLevel="0" collapsed="false">
      <c r="A174" s="0"/>
      <c r="B174" s="185" t="str">
        <f aca="false">IF(B73&lt;&gt;"",B73,"")</f>
        <v/>
      </c>
      <c r="C174" s="116" t="str">
        <f aca="false">IF(C73&lt;&gt;"",C73,"")</f>
        <v/>
      </c>
      <c r="D174" s="116" t="str">
        <f aca="false">IF(D73&lt;&gt;"",D73,"")</f>
        <v/>
      </c>
      <c r="E174" s="116" t="str">
        <f aca="false">IF(E73&lt;&gt;"",E73,"")</f>
        <v/>
      </c>
      <c r="F174" s="116" t="n">
        <v>22</v>
      </c>
      <c r="G174" s="186" t="n">
        <f aca="false">G73</f>
        <v>0</v>
      </c>
      <c r="H174" s="187" t="n">
        <f aca="false">IF($G174&lt;&gt;"",G174,"")</f>
        <v>0</v>
      </c>
      <c r="I174" s="169"/>
      <c r="J174" s="170"/>
      <c r="K174" s="171" t="str">
        <f aca="false">IF($B174&lt;&gt;"",IF(I174,(INDEX(P$112:Q$115,MATCH(H174,P$112:P$115),2)/I174)*1000,0),"")</f>
        <v/>
      </c>
      <c r="L174" s="171" t="str">
        <f aca="false">IF(Q$112&lt;&gt;"",IF($B174&lt;&gt;"",K174-$J174,""),"")</f>
        <v/>
      </c>
      <c r="M174" s="172" t="str">
        <f aca="false">IF(B174&lt;&gt;"",RANK(L174,L$112:L$211),"")</f>
        <v/>
      </c>
      <c r="N174" s="172" t="str">
        <f aca="false">IF(B174&lt;&gt;"",'Classement Général'!BV73,"")</f>
        <v/>
      </c>
      <c r="O174" s="172" t="str">
        <f aca="false">IF(B174&lt;&gt;"",'Calculs (M1..M20)'!A76,"")</f>
        <v/>
      </c>
      <c r="P174" s="0"/>
      <c r="Q174" s="0"/>
      <c r="R174" s="0"/>
      <c r="S174" s="0"/>
      <c r="T174" s="0"/>
      <c r="U174" s="0"/>
      <c r="V174" s="0"/>
      <c r="AH174" s="187" t="n">
        <f aca="false">IF($G174&lt;&gt;"",AG174,"")</f>
        <v>0</v>
      </c>
      <c r="AI174" s="169"/>
      <c r="AJ174" s="170"/>
    </row>
    <row r="175" customFormat="false" ht="13" hidden="false" customHeight="false" outlineLevel="0" collapsed="false">
      <c r="A175" s="0"/>
      <c r="B175" s="185" t="str">
        <f aca="false">IF(B74&lt;&gt;"",B74,"")</f>
        <v/>
      </c>
      <c r="C175" s="116" t="str">
        <f aca="false">IF(C74&lt;&gt;"",C74,"")</f>
        <v/>
      </c>
      <c r="D175" s="116" t="str">
        <f aca="false">IF(D74&lt;&gt;"",D74,"")</f>
        <v/>
      </c>
      <c r="E175" s="116" t="str">
        <f aca="false">IF(E74&lt;&gt;"",E74,"")</f>
        <v/>
      </c>
      <c r="F175" s="116" t="n">
        <v>22</v>
      </c>
      <c r="G175" s="186" t="n">
        <f aca="false">G74</f>
        <v>0</v>
      </c>
      <c r="H175" s="187" t="n">
        <f aca="false">IF($G175&lt;&gt;"",G175,"")</f>
        <v>0</v>
      </c>
      <c r="I175" s="169"/>
      <c r="J175" s="170"/>
      <c r="K175" s="171" t="str">
        <f aca="false">IF($B175&lt;&gt;"",IF(I175,(INDEX(P$112:Q$115,MATCH(H175,P$112:P$115),2)/I175)*1000,0),"")</f>
        <v/>
      </c>
      <c r="L175" s="171" t="str">
        <f aca="false">IF(Q$112&lt;&gt;"",IF($B175&lt;&gt;"",K175-$J175,""),"")</f>
        <v/>
      </c>
      <c r="M175" s="172" t="str">
        <f aca="false">IF(B175&lt;&gt;"",RANK(L175,L$112:L$211),"")</f>
        <v/>
      </c>
      <c r="N175" s="172" t="str">
        <f aca="false">IF(B175&lt;&gt;"",'Classement Général'!BV74,"")</f>
        <v/>
      </c>
      <c r="O175" s="172" t="str">
        <f aca="false">IF(B175&lt;&gt;"",'Calculs (M1..M20)'!A77,"")</f>
        <v/>
      </c>
      <c r="P175" s="0"/>
      <c r="Q175" s="0"/>
      <c r="R175" s="0"/>
      <c r="S175" s="0"/>
      <c r="T175" s="0"/>
      <c r="U175" s="0"/>
      <c r="V175" s="0"/>
      <c r="AH175" s="187" t="n">
        <f aca="false">IF($G175&lt;&gt;"",AG175,"")</f>
        <v>0</v>
      </c>
      <c r="AI175" s="169"/>
      <c r="AJ175" s="170"/>
    </row>
    <row r="176" customFormat="false" ht="13" hidden="false" customHeight="false" outlineLevel="0" collapsed="false">
      <c r="A176" s="0"/>
      <c r="B176" s="185" t="str">
        <f aca="false">IF(B75&lt;&gt;"",B75,"")</f>
        <v/>
      </c>
      <c r="C176" s="116" t="str">
        <f aca="false">IF(C75&lt;&gt;"",C75,"")</f>
        <v/>
      </c>
      <c r="D176" s="116" t="str">
        <f aca="false">IF(D75&lt;&gt;"",D75,"")</f>
        <v/>
      </c>
      <c r="E176" s="116" t="str">
        <f aca="false">IF(E75&lt;&gt;"",E75,"")</f>
        <v/>
      </c>
      <c r="F176" s="116" t="n">
        <v>22</v>
      </c>
      <c r="G176" s="186" t="n">
        <f aca="false">G75</f>
        <v>0</v>
      </c>
      <c r="H176" s="187" t="n">
        <f aca="false">IF($G176&lt;&gt;"",G176,"")</f>
        <v>0</v>
      </c>
      <c r="I176" s="169"/>
      <c r="J176" s="170"/>
      <c r="K176" s="171" t="str">
        <f aca="false">IF($B176&lt;&gt;"",IF(I176,(INDEX(P$112:Q$115,MATCH(H176,P$112:P$115),2)/I176)*1000,0),"")</f>
        <v/>
      </c>
      <c r="L176" s="171" t="str">
        <f aca="false">IF(Q$112&lt;&gt;"",IF($B176&lt;&gt;"",K176-$J176,""),"")</f>
        <v/>
      </c>
      <c r="M176" s="172" t="str">
        <f aca="false">IF(B176&lt;&gt;"",RANK(L176,L$112:L$211),"")</f>
        <v/>
      </c>
      <c r="N176" s="172" t="str">
        <f aca="false">IF(B176&lt;&gt;"",'Classement Général'!BV75,"")</f>
        <v/>
      </c>
      <c r="O176" s="172" t="str">
        <f aca="false">IF(B176&lt;&gt;"",'Calculs (M1..M20)'!A78,"")</f>
        <v/>
      </c>
      <c r="P176" s="0"/>
      <c r="Q176" s="0"/>
      <c r="R176" s="0"/>
      <c r="S176" s="0"/>
      <c r="T176" s="0"/>
      <c r="U176" s="0"/>
      <c r="V176" s="0"/>
      <c r="AH176" s="187" t="n">
        <f aca="false">IF($G176&lt;&gt;"",AG176,"")</f>
        <v>0</v>
      </c>
      <c r="AI176" s="169"/>
      <c r="AJ176" s="170"/>
    </row>
    <row r="177" customFormat="false" ht="13" hidden="false" customHeight="false" outlineLevel="0" collapsed="false">
      <c r="A177" s="0"/>
      <c r="B177" s="185" t="str">
        <f aca="false">IF(B76&lt;&gt;"",B76,"")</f>
        <v/>
      </c>
      <c r="C177" s="116" t="str">
        <f aca="false">IF(C76&lt;&gt;"",C76,"")</f>
        <v/>
      </c>
      <c r="D177" s="116" t="str">
        <f aca="false">IF(D76&lt;&gt;"",D76,"")</f>
        <v/>
      </c>
      <c r="E177" s="116" t="str">
        <f aca="false">IF(E76&lt;&gt;"",E76,"")</f>
        <v/>
      </c>
      <c r="F177" s="116" t="n">
        <v>22</v>
      </c>
      <c r="G177" s="186" t="n">
        <f aca="false">G76</f>
        <v>0</v>
      </c>
      <c r="H177" s="187" t="n">
        <f aca="false">IF($G177&lt;&gt;"",G177,"")</f>
        <v>0</v>
      </c>
      <c r="I177" s="169"/>
      <c r="J177" s="170"/>
      <c r="K177" s="171" t="str">
        <f aca="false">IF($B177&lt;&gt;"",IF(I177,(INDEX(P$112:Q$115,MATCH(H177,P$112:P$115),2)/I177)*1000,0),"")</f>
        <v/>
      </c>
      <c r="L177" s="171" t="str">
        <f aca="false">IF(Q$112&lt;&gt;"",IF($B177&lt;&gt;"",K177-$J177,""),"")</f>
        <v/>
      </c>
      <c r="M177" s="172" t="str">
        <f aca="false">IF(B177&lt;&gt;"",RANK(L177,L$112:L$211),"")</f>
        <v/>
      </c>
      <c r="N177" s="172" t="str">
        <f aca="false">IF(B177&lt;&gt;"",'Classement Général'!BV76,"")</f>
        <v/>
      </c>
      <c r="O177" s="172" t="str">
        <f aca="false">IF(B177&lt;&gt;"",'Calculs (M1..M20)'!A79,"")</f>
        <v/>
      </c>
      <c r="P177" s="0"/>
      <c r="Q177" s="0"/>
      <c r="R177" s="0"/>
      <c r="S177" s="0"/>
      <c r="T177" s="0"/>
      <c r="U177" s="0"/>
      <c r="V177" s="0"/>
      <c r="AH177" s="187" t="n">
        <f aca="false">IF($G177&lt;&gt;"",AG177,"")</f>
        <v>0</v>
      </c>
      <c r="AI177" s="169"/>
      <c r="AJ177" s="170"/>
    </row>
    <row r="178" customFormat="false" ht="13" hidden="false" customHeight="false" outlineLevel="0" collapsed="false">
      <c r="A178" s="0"/>
      <c r="B178" s="185" t="str">
        <f aca="false">IF(B77&lt;&gt;"",B77,"")</f>
        <v/>
      </c>
      <c r="C178" s="116" t="str">
        <f aca="false">IF(C77&lt;&gt;"",C77,"")</f>
        <v/>
      </c>
      <c r="D178" s="116" t="str">
        <f aca="false">IF(D77&lt;&gt;"",D77,"")</f>
        <v/>
      </c>
      <c r="E178" s="116" t="str">
        <f aca="false">IF(E77&lt;&gt;"",E77,"")</f>
        <v/>
      </c>
      <c r="F178" s="116" t="n">
        <v>22</v>
      </c>
      <c r="G178" s="186" t="n">
        <f aca="false">G77</f>
        <v>0</v>
      </c>
      <c r="H178" s="187" t="n">
        <f aca="false">IF($G178&lt;&gt;"",G178,"")</f>
        <v>0</v>
      </c>
      <c r="I178" s="169"/>
      <c r="J178" s="170"/>
      <c r="K178" s="171" t="str">
        <f aca="false">IF($B178&lt;&gt;"",IF(I178,(INDEX(P$112:Q$115,MATCH(H178,P$112:P$115),2)/I178)*1000,0),"")</f>
        <v/>
      </c>
      <c r="L178" s="171" t="str">
        <f aca="false">IF(Q$112&lt;&gt;"",IF($B178&lt;&gt;"",K178-$J178,""),"")</f>
        <v/>
      </c>
      <c r="M178" s="172" t="str">
        <f aca="false">IF(B178&lt;&gt;"",RANK(L178,L$112:L$211),"")</f>
        <v/>
      </c>
      <c r="N178" s="172" t="str">
        <f aca="false">IF(B178&lt;&gt;"",'Classement Général'!BV77,"")</f>
        <v/>
      </c>
      <c r="O178" s="172" t="str">
        <f aca="false">IF(B178&lt;&gt;"",'Calculs (M1..M20)'!A80,"")</f>
        <v/>
      </c>
      <c r="P178" s="0"/>
      <c r="Q178" s="0"/>
      <c r="R178" s="0"/>
      <c r="S178" s="0"/>
      <c r="T178" s="0"/>
      <c r="U178" s="0"/>
      <c r="V178" s="0"/>
      <c r="AH178" s="187" t="n">
        <f aca="false">IF($G178&lt;&gt;"",AG178,"")</f>
        <v>0</v>
      </c>
      <c r="AI178" s="169"/>
      <c r="AJ178" s="170"/>
    </row>
    <row r="179" customFormat="false" ht="13" hidden="false" customHeight="false" outlineLevel="0" collapsed="false">
      <c r="A179" s="0"/>
      <c r="B179" s="185" t="str">
        <f aca="false">IF(B78&lt;&gt;"",B78,"")</f>
        <v/>
      </c>
      <c r="C179" s="116" t="str">
        <f aca="false">IF(C78&lt;&gt;"",C78,"")</f>
        <v/>
      </c>
      <c r="D179" s="116" t="str">
        <f aca="false">IF(D78&lt;&gt;"",D78,"")</f>
        <v/>
      </c>
      <c r="E179" s="116" t="str">
        <f aca="false">IF(E78&lt;&gt;"",E78,"")</f>
        <v/>
      </c>
      <c r="F179" s="116" t="n">
        <v>22</v>
      </c>
      <c r="G179" s="186" t="n">
        <f aca="false">G78</f>
        <v>0</v>
      </c>
      <c r="H179" s="187" t="n">
        <f aca="false">IF($G179&lt;&gt;"",G179,"")</f>
        <v>0</v>
      </c>
      <c r="I179" s="169"/>
      <c r="J179" s="170"/>
      <c r="K179" s="171" t="str">
        <f aca="false">IF($B179&lt;&gt;"",IF(I179,(INDEX(P$112:Q$115,MATCH(H179,P$112:P$115),2)/I179)*1000,0),"")</f>
        <v/>
      </c>
      <c r="L179" s="171" t="str">
        <f aca="false">IF(Q$112&lt;&gt;"",IF($B179&lt;&gt;"",K179-$J179,""),"")</f>
        <v/>
      </c>
      <c r="M179" s="172" t="str">
        <f aca="false">IF(B179&lt;&gt;"",RANK(L179,L$112:L$211),"")</f>
        <v/>
      </c>
      <c r="N179" s="172" t="str">
        <f aca="false">IF(B179&lt;&gt;"",'Classement Général'!BV78,"")</f>
        <v/>
      </c>
      <c r="O179" s="172" t="str">
        <f aca="false">IF(B179&lt;&gt;"",'Calculs (M1..M20)'!A81,"")</f>
        <v/>
      </c>
      <c r="P179" s="0"/>
      <c r="Q179" s="0"/>
      <c r="R179" s="0"/>
      <c r="S179" s="0"/>
      <c r="T179" s="0"/>
      <c r="U179" s="0"/>
      <c r="V179" s="0"/>
      <c r="AH179" s="187" t="n">
        <f aca="false">IF($G179&lt;&gt;"",AG179,"")</f>
        <v>0</v>
      </c>
      <c r="AI179" s="169"/>
      <c r="AJ179" s="170"/>
    </row>
    <row r="180" customFormat="false" ht="13" hidden="false" customHeight="false" outlineLevel="0" collapsed="false">
      <c r="A180" s="0"/>
      <c r="B180" s="185" t="str">
        <f aca="false">IF(B79&lt;&gt;"",B79,"")</f>
        <v/>
      </c>
      <c r="C180" s="116" t="str">
        <f aca="false">IF(C79&lt;&gt;"",C79,"")</f>
        <v/>
      </c>
      <c r="D180" s="116" t="str">
        <f aca="false">IF(D79&lt;&gt;"",D79,"")</f>
        <v/>
      </c>
      <c r="E180" s="116" t="str">
        <f aca="false">IF(E79&lt;&gt;"",E79,"")</f>
        <v/>
      </c>
      <c r="F180" s="116" t="n">
        <v>22</v>
      </c>
      <c r="G180" s="186" t="n">
        <f aca="false">G79</f>
        <v>0</v>
      </c>
      <c r="H180" s="187" t="n">
        <f aca="false">IF($G180&lt;&gt;"",G180,"")</f>
        <v>0</v>
      </c>
      <c r="I180" s="169"/>
      <c r="J180" s="170"/>
      <c r="K180" s="171" t="str">
        <f aca="false">IF($B180&lt;&gt;"",IF(I180,(INDEX(P$112:Q$115,MATCH(H180,P$112:P$115),2)/I180)*1000,0),"")</f>
        <v/>
      </c>
      <c r="L180" s="171" t="str">
        <f aca="false">IF(Q$112&lt;&gt;"",IF($B180&lt;&gt;"",K180-$J180,""),"")</f>
        <v/>
      </c>
      <c r="M180" s="172" t="str">
        <f aca="false">IF(B180&lt;&gt;"",RANK(L180,L$112:L$211),"")</f>
        <v/>
      </c>
      <c r="N180" s="172" t="str">
        <f aca="false">IF(B180&lt;&gt;"",'Classement Général'!BV79,"")</f>
        <v/>
      </c>
      <c r="O180" s="172" t="str">
        <f aca="false">IF(B180&lt;&gt;"",'Calculs (M1..M20)'!A82,"")</f>
        <v/>
      </c>
      <c r="P180" s="0"/>
      <c r="Q180" s="0"/>
      <c r="R180" s="0"/>
      <c r="S180" s="0"/>
      <c r="T180" s="0"/>
      <c r="U180" s="0"/>
      <c r="V180" s="0"/>
      <c r="AH180" s="187" t="n">
        <f aca="false">IF($G180&lt;&gt;"",AG180,"")</f>
        <v>0</v>
      </c>
      <c r="AI180" s="169"/>
      <c r="AJ180" s="170"/>
    </row>
    <row r="181" customFormat="false" ht="13" hidden="false" customHeight="false" outlineLevel="0" collapsed="false">
      <c r="A181" s="0"/>
      <c r="B181" s="185" t="str">
        <f aca="false">IF(B80&lt;&gt;"",B80,"")</f>
        <v/>
      </c>
      <c r="C181" s="116" t="str">
        <f aca="false">IF(C80&lt;&gt;"",C80,"")</f>
        <v/>
      </c>
      <c r="D181" s="116" t="str">
        <f aca="false">IF(D80&lt;&gt;"",D80,"")</f>
        <v/>
      </c>
      <c r="E181" s="116" t="str">
        <f aca="false">IF(E80&lt;&gt;"",E80,"")</f>
        <v/>
      </c>
      <c r="F181" s="116" t="n">
        <v>22</v>
      </c>
      <c r="G181" s="186" t="n">
        <f aca="false">G80</f>
        <v>0</v>
      </c>
      <c r="H181" s="187" t="n">
        <f aca="false">IF($G181&lt;&gt;"",G181,"")</f>
        <v>0</v>
      </c>
      <c r="I181" s="169"/>
      <c r="J181" s="170"/>
      <c r="K181" s="171" t="str">
        <f aca="false">IF($B181&lt;&gt;"",IF(I181,(INDEX(P$112:Q$115,MATCH(H181,P$112:P$115),2)/I181)*1000,0),"")</f>
        <v/>
      </c>
      <c r="L181" s="171" t="str">
        <f aca="false">IF(Q$112&lt;&gt;"",IF($B181&lt;&gt;"",K181-$J181,""),"")</f>
        <v/>
      </c>
      <c r="M181" s="172" t="str">
        <f aca="false">IF(B181&lt;&gt;"",RANK(L181,L$112:L$211),"")</f>
        <v/>
      </c>
      <c r="N181" s="172" t="str">
        <f aca="false">IF(B181&lt;&gt;"",'Classement Général'!BV80,"")</f>
        <v/>
      </c>
      <c r="O181" s="172" t="str">
        <f aca="false">IF(B181&lt;&gt;"",'Calculs (M1..M20)'!A83,"")</f>
        <v/>
      </c>
      <c r="P181" s="0"/>
      <c r="Q181" s="0"/>
      <c r="R181" s="0"/>
      <c r="S181" s="0"/>
      <c r="T181" s="0"/>
      <c r="U181" s="0"/>
      <c r="V181" s="0"/>
      <c r="AH181" s="187" t="n">
        <f aca="false">IF($G181&lt;&gt;"",AG181,"")</f>
        <v>0</v>
      </c>
      <c r="AI181" s="169"/>
      <c r="AJ181" s="170"/>
    </row>
    <row r="182" customFormat="false" ht="13" hidden="false" customHeight="false" outlineLevel="0" collapsed="false">
      <c r="A182" s="0"/>
      <c r="B182" s="185" t="str">
        <f aca="false">IF(B81&lt;&gt;"",B81,"")</f>
        <v/>
      </c>
      <c r="C182" s="116" t="str">
        <f aca="false">IF(C81&lt;&gt;"",C81,"")</f>
        <v/>
      </c>
      <c r="D182" s="116" t="str">
        <f aca="false">IF(D81&lt;&gt;"",D81,"")</f>
        <v/>
      </c>
      <c r="E182" s="116" t="str">
        <f aca="false">IF(E81&lt;&gt;"",E81,"")</f>
        <v/>
      </c>
      <c r="F182" s="116" t="n">
        <v>22</v>
      </c>
      <c r="G182" s="186" t="n">
        <f aca="false">G81</f>
        <v>0</v>
      </c>
      <c r="H182" s="187" t="n">
        <f aca="false">IF($G182&lt;&gt;"",G182,"")</f>
        <v>0</v>
      </c>
      <c r="I182" s="169"/>
      <c r="J182" s="170"/>
      <c r="K182" s="171" t="str">
        <f aca="false">IF($B182&lt;&gt;"",IF(I182,(INDEX(P$112:Q$115,MATCH(H182,P$112:P$115),2)/I182)*1000,0),"")</f>
        <v/>
      </c>
      <c r="L182" s="171" t="str">
        <f aca="false">IF(Q$112&lt;&gt;"",IF($B182&lt;&gt;"",K182-$J182,""),"")</f>
        <v/>
      </c>
      <c r="M182" s="172" t="str">
        <f aca="false">IF(B182&lt;&gt;"",RANK(L182,L$112:L$211),"")</f>
        <v/>
      </c>
      <c r="N182" s="172" t="str">
        <f aca="false">IF(B182&lt;&gt;"",'Classement Général'!BV81,"")</f>
        <v/>
      </c>
      <c r="O182" s="172" t="str">
        <f aca="false">IF(B182&lt;&gt;"",'Calculs (M1..M20)'!A84,"")</f>
        <v/>
      </c>
      <c r="P182" s="0"/>
      <c r="Q182" s="0"/>
      <c r="R182" s="0"/>
      <c r="S182" s="0"/>
      <c r="T182" s="0"/>
      <c r="U182" s="0"/>
      <c r="V182" s="0"/>
      <c r="AH182" s="187" t="n">
        <f aca="false">IF($G182&lt;&gt;"",AG182,"")</f>
        <v>0</v>
      </c>
      <c r="AI182" s="169"/>
      <c r="AJ182" s="170"/>
    </row>
    <row r="183" customFormat="false" ht="13" hidden="false" customHeight="false" outlineLevel="0" collapsed="false">
      <c r="A183" s="0"/>
      <c r="B183" s="185" t="str">
        <f aca="false">IF(B82&lt;&gt;"",B82,"")</f>
        <v/>
      </c>
      <c r="C183" s="116" t="str">
        <f aca="false">IF(C82&lt;&gt;"",C82,"")</f>
        <v/>
      </c>
      <c r="D183" s="116" t="str">
        <f aca="false">IF(D82&lt;&gt;"",D82,"")</f>
        <v/>
      </c>
      <c r="E183" s="116" t="str">
        <f aca="false">IF(E82&lt;&gt;"",E82,"")</f>
        <v/>
      </c>
      <c r="F183" s="116" t="n">
        <v>22</v>
      </c>
      <c r="G183" s="186" t="n">
        <f aca="false">G82</f>
        <v>0</v>
      </c>
      <c r="H183" s="187" t="n">
        <f aca="false">IF($G183&lt;&gt;"",G183,"")</f>
        <v>0</v>
      </c>
      <c r="I183" s="169"/>
      <c r="J183" s="170"/>
      <c r="K183" s="171" t="str">
        <f aca="false">IF($B183&lt;&gt;"",IF(I183,(INDEX(P$112:Q$115,MATCH(H183,P$112:P$115),2)/I183)*1000,0),"")</f>
        <v/>
      </c>
      <c r="L183" s="171" t="str">
        <f aca="false">IF(Q$112&lt;&gt;"",IF($B183&lt;&gt;"",K183-$J183,""),"")</f>
        <v/>
      </c>
      <c r="M183" s="172" t="str">
        <f aca="false">IF(B183&lt;&gt;"",RANK(L183,L$112:L$211),"")</f>
        <v/>
      </c>
      <c r="N183" s="172" t="str">
        <f aca="false">IF(B183&lt;&gt;"",'Classement Général'!BV82,"")</f>
        <v/>
      </c>
      <c r="O183" s="172" t="str">
        <f aca="false">IF(B183&lt;&gt;"",'Calculs (M1..M20)'!A85,"")</f>
        <v/>
      </c>
      <c r="P183" s="0"/>
      <c r="Q183" s="0"/>
      <c r="R183" s="0"/>
      <c r="S183" s="0"/>
      <c r="T183" s="0"/>
      <c r="U183" s="0"/>
      <c r="V183" s="0"/>
      <c r="AH183" s="187" t="n">
        <f aca="false">IF($G183&lt;&gt;"",AG183,"")</f>
        <v>0</v>
      </c>
      <c r="AI183" s="169"/>
      <c r="AJ183" s="170"/>
    </row>
    <row r="184" customFormat="false" ht="13" hidden="false" customHeight="false" outlineLevel="0" collapsed="false">
      <c r="A184" s="0"/>
      <c r="B184" s="185" t="str">
        <f aca="false">IF(B83&lt;&gt;"",B83,"")</f>
        <v/>
      </c>
      <c r="C184" s="116" t="str">
        <f aca="false">IF(C83&lt;&gt;"",C83,"")</f>
        <v/>
      </c>
      <c r="D184" s="116" t="str">
        <f aca="false">IF(D83&lt;&gt;"",D83,"")</f>
        <v/>
      </c>
      <c r="E184" s="116" t="str">
        <f aca="false">IF(E83&lt;&gt;"",E83,"")</f>
        <v/>
      </c>
      <c r="F184" s="116" t="n">
        <v>22</v>
      </c>
      <c r="G184" s="186" t="n">
        <f aca="false">G83</f>
        <v>0</v>
      </c>
      <c r="H184" s="187" t="n">
        <f aca="false">IF($G184&lt;&gt;"",G184,"")</f>
        <v>0</v>
      </c>
      <c r="I184" s="169"/>
      <c r="J184" s="170"/>
      <c r="K184" s="171" t="str">
        <f aca="false">IF($B184&lt;&gt;"",IF(I184,(INDEX(P$112:Q$115,MATCH(H184,P$112:P$115),2)/I184)*1000,0),"")</f>
        <v/>
      </c>
      <c r="L184" s="171" t="str">
        <f aca="false">IF(Q$112&lt;&gt;"",IF($B184&lt;&gt;"",K184-$J184,""),"")</f>
        <v/>
      </c>
      <c r="M184" s="172" t="str">
        <f aca="false">IF(B184&lt;&gt;"",RANK(L184,L$112:L$211),"")</f>
        <v/>
      </c>
      <c r="N184" s="172" t="str">
        <f aca="false">IF(B184&lt;&gt;"",'Classement Général'!BV83,"")</f>
        <v/>
      </c>
      <c r="O184" s="172" t="str">
        <f aca="false">IF(B184&lt;&gt;"",'Calculs (M1..M20)'!A86,"")</f>
        <v/>
      </c>
      <c r="P184" s="0"/>
      <c r="Q184" s="0"/>
      <c r="R184" s="0"/>
      <c r="S184" s="0"/>
      <c r="T184" s="0"/>
      <c r="U184" s="0"/>
      <c r="V184" s="0"/>
      <c r="AH184" s="187" t="n">
        <f aca="false">IF($G184&lt;&gt;"",AG184,"")</f>
        <v>0</v>
      </c>
      <c r="AI184" s="169"/>
      <c r="AJ184" s="170"/>
    </row>
    <row r="185" customFormat="false" ht="13" hidden="false" customHeight="false" outlineLevel="0" collapsed="false">
      <c r="A185" s="0"/>
      <c r="B185" s="185" t="str">
        <f aca="false">IF(B84&lt;&gt;"",B84,"")</f>
        <v/>
      </c>
      <c r="C185" s="116" t="str">
        <f aca="false">IF(C84&lt;&gt;"",C84,"")</f>
        <v/>
      </c>
      <c r="D185" s="116" t="str">
        <f aca="false">IF(D84&lt;&gt;"",D84,"")</f>
        <v/>
      </c>
      <c r="E185" s="116" t="str">
        <f aca="false">IF(E84&lt;&gt;"",E84,"")</f>
        <v/>
      </c>
      <c r="F185" s="116" t="n">
        <v>22</v>
      </c>
      <c r="G185" s="186" t="n">
        <f aca="false">G84</f>
        <v>0</v>
      </c>
      <c r="H185" s="187" t="n">
        <f aca="false">IF($G185&lt;&gt;"",G185,"")</f>
        <v>0</v>
      </c>
      <c r="I185" s="169"/>
      <c r="J185" s="170"/>
      <c r="K185" s="171" t="str">
        <f aca="false">IF($B185&lt;&gt;"",IF(I185,(INDEX(P$112:Q$115,MATCH(H185,P$112:P$115),2)/I185)*1000,0),"")</f>
        <v/>
      </c>
      <c r="L185" s="171" t="str">
        <f aca="false">IF(Q$112&lt;&gt;"",IF($B185&lt;&gt;"",K185-$J185,""),"")</f>
        <v/>
      </c>
      <c r="M185" s="172" t="str">
        <f aca="false">IF(B185&lt;&gt;"",RANK(L185,L$112:L$211),"")</f>
        <v/>
      </c>
      <c r="N185" s="172" t="str">
        <f aca="false">IF(B185&lt;&gt;"",'Classement Général'!BV84,"")</f>
        <v/>
      </c>
      <c r="O185" s="172" t="str">
        <f aca="false">IF(B185&lt;&gt;"",'Calculs (M1..M20)'!A87,"")</f>
        <v/>
      </c>
      <c r="P185" s="0"/>
      <c r="Q185" s="0"/>
      <c r="R185" s="0"/>
      <c r="S185" s="0"/>
      <c r="T185" s="0"/>
      <c r="U185" s="0"/>
      <c r="V185" s="0"/>
      <c r="AH185" s="187" t="n">
        <f aca="false">IF($G185&lt;&gt;"",AG185,"")</f>
        <v>0</v>
      </c>
      <c r="AI185" s="169"/>
      <c r="AJ185" s="170"/>
    </row>
    <row r="186" customFormat="false" ht="13" hidden="false" customHeight="false" outlineLevel="0" collapsed="false">
      <c r="A186" s="0"/>
      <c r="B186" s="185" t="str">
        <f aca="false">IF(B85&lt;&gt;"",B85,"")</f>
        <v/>
      </c>
      <c r="C186" s="116" t="str">
        <f aca="false">IF(C85&lt;&gt;"",C85,"")</f>
        <v/>
      </c>
      <c r="D186" s="116" t="str">
        <f aca="false">IF(D85&lt;&gt;"",D85,"")</f>
        <v/>
      </c>
      <c r="E186" s="116" t="str">
        <f aca="false">IF(E85&lt;&gt;"",E85,"")</f>
        <v/>
      </c>
      <c r="F186" s="116" t="n">
        <v>22</v>
      </c>
      <c r="G186" s="186" t="n">
        <f aca="false">G85</f>
        <v>0</v>
      </c>
      <c r="H186" s="187" t="n">
        <f aca="false">IF($G186&lt;&gt;"",G186,"")</f>
        <v>0</v>
      </c>
      <c r="I186" s="169"/>
      <c r="J186" s="170"/>
      <c r="K186" s="171" t="str">
        <f aca="false">IF($B186&lt;&gt;"",IF(I186,(INDEX(P$112:Q$115,MATCH(H186,P$112:P$115),2)/I186)*1000,0),"")</f>
        <v/>
      </c>
      <c r="L186" s="171" t="str">
        <f aca="false">IF(Q$112&lt;&gt;"",IF($B186&lt;&gt;"",K186-$J186,""),"")</f>
        <v/>
      </c>
      <c r="M186" s="172" t="str">
        <f aca="false">IF(B186&lt;&gt;"",RANK(L186,L$112:L$211),"")</f>
        <v/>
      </c>
      <c r="N186" s="172" t="str">
        <f aca="false">IF(B186&lt;&gt;"",'Classement Général'!BV85,"")</f>
        <v/>
      </c>
      <c r="O186" s="172" t="str">
        <f aca="false">IF(B186&lt;&gt;"",'Calculs (M1..M20)'!A88,"")</f>
        <v/>
      </c>
      <c r="P186" s="0"/>
      <c r="Q186" s="0"/>
      <c r="R186" s="0"/>
      <c r="S186" s="0"/>
      <c r="T186" s="0"/>
      <c r="U186" s="0"/>
      <c r="V186" s="0"/>
      <c r="AH186" s="187" t="n">
        <f aca="false">IF($G186&lt;&gt;"",AG186,"")</f>
        <v>0</v>
      </c>
      <c r="AI186" s="169"/>
      <c r="AJ186" s="170"/>
    </row>
    <row r="187" customFormat="false" ht="13" hidden="false" customHeight="false" outlineLevel="0" collapsed="false">
      <c r="A187" s="0"/>
      <c r="B187" s="185" t="str">
        <f aca="false">IF(B86&lt;&gt;"",B86,"")</f>
        <v/>
      </c>
      <c r="C187" s="116" t="str">
        <f aca="false">IF(C86&lt;&gt;"",C86,"")</f>
        <v/>
      </c>
      <c r="D187" s="116" t="str">
        <f aca="false">IF(D86&lt;&gt;"",D86,"")</f>
        <v/>
      </c>
      <c r="E187" s="116" t="str">
        <f aca="false">IF(E86&lt;&gt;"",E86,"")</f>
        <v/>
      </c>
      <c r="F187" s="116" t="n">
        <v>22</v>
      </c>
      <c r="G187" s="186" t="n">
        <f aca="false">G86</f>
        <v>0</v>
      </c>
      <c r="H187" s="187" t="n">
        <f aca="false">IF($G187&lt;&gt;"",G187,"")</f>
        <v>0</v>
      </c>
      <c r="I187" s="169"/>
      <c r="J187" s="170"/>
      <c r="K187" s="171" t="str">
        <f aca="false">IF($B187&lt;&gt;"",IF(I187,(INDEX(P$112:Q$115,MATCH(H187,P$112:P$115),2)/I187)*1000,0),"")</f>
        <v/>
      </c>
      <c r="L187" s="171" t="str">
        <f aca="false">IF(Q$112&lt;&gt;"",IF($B187&lt;&gt;"",K187-$J187,""),"")</f>
        <v/>
      </c>
      <c r="M187" s="172" t="str">
        <f aca="false">IF(B187&lt;&gt;"",RANK(L187,L$112:L$211),"")</f>
        <v/>
      </c>
      <c r="N187" s="172" t="str">
        <f aca="false">IF(B187&lt;&gt;"",'Classement Général'!BV86,"")</f>
        <v/>
      </c>
      <c r="O187" s="172" t="str">
        <f aca="false">IF(B187&lt;&gt;"",'Calculs (M1..M20)'!A89,"")</f>
        <v/>
      </c>
      <c r="P187" s="0"/>
      <c r="Q187" s="0"/>
      <c r="R187" s="0"/>
      <c r="S187" s="0"/>
      <c r="T187" s="0"/>
      <c r="U187" s="0"/>
      <c r="V187" s="0"/>
      <c r="AH187" s="187" t="n">
        <f aca="false">IF($G187&lt;&gt;"",AG187,"")</f>
        <v>0</v>
      </c>
      <c r="AI187" s="169"/>
      <c r="AJ187" s="170"/>
    </row>
    <row r="188" customFormat="false" ht="13" hidden="false" customHeight="false" outlineLevel="0" collapsed="false">
      <c r="A188" s="0"/>
      <c r="B188" s="185" t="str">
        <f aca="false">IF(B87&lt;&gt;"",B87,"")</f>
        <v/>
      </c>
      <c r="C188" s="116" t="str">
        <f aca="false">IF(C87&lt;&gt;"",C87,"")</f>
        <v/>
      </c>
      <c r="D188" s="116" t="str">
        <f aca="false">IF(D87&lt;&gt;"",D87,"")</f>
        <v/>
      </c>
      <c r="E188" s="116" t="str">
        <f aca="false">IF(E87&lt;&gt;"",E87,"")</f>
        <v/>
      </c>
      <c r="F188" s="116" t="n">
        <v>22</v>
      </c>
      <c r="G188" s="186" t="n">
        <f aca="false">G87</f>
        <v>0</v>
      </c>
      <c r="H188" s="187" t="n">
        <f aca="false">IF($G188&lt;&gt;"",G188,"")</f>
        <v>0</v>
      </c>
      <c r="I188" s="169"/>
      <c r="J188" s="170"/>
      <c r="K188" s="171" t="str">
        <f aca="false">IF($B188&lt;&gt;"",IF(I188,(INDEX(P$112:Q$115,MATCH(H188,P$112:P$115),2)/I188)*1000,0),"")</f>
        <v/>
      </c>
      <c r="L188" s="171" t="str">
        <f aca="false">IF(Q$112&lt;&gt;"",IF($B188&lt;&gt;"",K188-$J188,""),"")</f>
        <v/>
      </c>
      <c r="M188" s="172" t="str">
        <f aca="false">IF(B188&lt;&gt;"",RANK(L188,L$112:L$211),"")</f>
        <v/>
      </c>
      <c r="N188" s="172" t="str">
        <f aca="false">IF(B188&lt;&gt;"",'Classement Général'!BV87,"")</f>
        <v/>
      </c>
      <c r="O188" s="172" t="str">
        <f aca="false">IF(B188&lt;&gt;"",'Calculs (M1..M20)'!A90,"")</f>
        <v/>
      </c>
      <c r="P188" s="0"/>
      <c r="Q188" s="0"/>
      <c r="R188" s="0"/>
      <c r="S188" s="0"/>
      <c r="T188" s="0"/>
      <c r="U188" s="0"/>
      <c r="V188" s="0"/>
      <c r="AH188" s="187" t="n">
        <f aca="false">IF($G188&lt;&gt;"",AG188,"")</f>
        <v>0</v>
      </c>
      <c r="AI188" s="169"/>
      <c r="AJ188" s="170"/>
    </row>
    <row r="189" customFormat="false" ht="13" hidden="false" customHeight="false" outlineLevel="0" collapsed="false">
      <c r="A189" s="0"/>
      <c r="B189" s="185" t="str">
        <f aca="false">IF(B88&lt;&gt;"",B88,"")</f>
        <v/>
      </c>
      <c r="C189" s="116" t="str">
        <f aca="false">IF(C88&lt;&gt;"",C88,"")</f>
        <v/>
      </c>
      <c r="D189" s="116" t="str">
        <f aca="false">IF(D88&lt;&gt;"",D88,"")</f>
        <v/>
      </c>
      <c r="E189" s="116" t="str">
        <f aca="false">IF(E88&lt;&gt;"",E88,"")</f>
        <v/>
      </c>
      <c r="F189" s="116" t="n">
        <v>22</v>
      </c>
      <c r="G189" s="186" t="n">
        <f aca="false">G88</f>
        <v>0</v>
      </c>
      <c r="H189" s="187" t="n">
        <f aca="false">IF($G189&lt;&gt;"",G189,"")</f>
        <v>0</v>
      </c>
      <c r="I189" s="169"/>
      <c r="J189" s="170"/>
      <c r="K189" s="171" t="str">
        <f aca="false">IF($B189&lt;&gt;"",IF(I189,(INDEX(P$112:Q$115,MATCH(H189,P$112:P$115),2)/I189)*1000,0),"")</f>
        <v/>
      </c>
      <c r="L189" s="171" t="str">
        <f aca="false">IF(Q$112&lt;&gt;"",IF($B189&lt;&gt;"",K189-$J189,""),"")</f>
        <v/>
      </c>
      <c r="M189" s="172" t="str">
        <f aca="false">IF(B189&lt;&gt;"",RANK(L189,L$112:L$211),"")</f>
        <v/>
      </c>
      <c r="N189" s="172" t="str">
        <f aca="false">IF(B189&lt;&gt;"",'Classement Général'!BV88,"")</f>
        <v/>
      </c>
      <c r="O189" s="172" t="str">
        <f aca="false">IF(B189&lt;&gt;"",'Calculs (M1..M20)'!A91,"")</f>
        <v/>
      </c>
      <c r="P189" s="0"/>
      <c r="Q189" s="0"/>
      <c r="R189" s="0"/>
      <c r="S189" s="0"/>
      <c r="T189" s="0"/>
      <c r="U189" s="0"/>
      <c r="V189" s="0"/>
      <c r="AH189" s="187" t="n">
        <f aca="false">IF($G189&lt;&gt;"",AG189,"")</f>
        <v>0</v>
      </c>
      <c r="AI189" s="169"/>
      <c r="AJ189" s="170"/>
    </row>
    <row r="190" customFormat="false" ht="13" hidden="false" customHeight="false" outlineLevel="0" collapsed="false">
      <c r="A190" s="0"/>
      <c r="B190" s="185" t="str">
        <f aca="false">IF(B89&lt;&gt;"",B89,"")</f>
        <v/>
      </c>
      <c r="C190" s="116" t="str">
        <f aca="false">IF(C89&lt;&gt;"",C89,"")</f>
        <v/>
      </c>
      <c r="D190" s="116" t="str">
        <f aca="false">IF(D89&lt;&gt;"",D89,"")</f>
        <v/>
      </c>
      <c r="E190" s="116" t="str">
        <f aca="false">IF(E89&lt;&gt;"",E89,"")</f>
        <v/>
      </c>
      <c r="F190" s="116" t="n">
        <v>22</v>
      </c>
      <c r="G190" s="186" t="n">
        <f aca="false">G89</f>
        <v>0</v>
      </c>
      <c r="H190" s="187" t="n">
        <f aca="false">IF($G190&lt;&gt;"",G190,"")</f>
        <v>0</v>
      </c>
      <c r="I190" s="169"/>
      <c r="J190" s="170"/>
      <c r="K190" s="171" t="str">
        <f aca="false">IF($B190&lt;&gt;"",IF(I190,(INDEX(P$112:Q$115,MATCH(H190,P$112:P$115),2)/I190)*1000,0),"")</f>
        <v/>
      </c>
      <c r="L190" s="171" t="str">
        <f aca="false">IF(Q$112&lt;&gt;"",IF($B190&lt;&gt;"",K190-$J190,""),"")</f>
        <v/>
      </c>
      <c r="M190" s="172" t="str">
        <f aca="false">IF(B190&lt;&gt;"",RANK(L190,L$112:L$211),"")</f>
        <v/>
      </c>
      <c r="N190" s="172" t="str">
        <f aca="false">IF(B190&lt;&gt;"",'Classement Général'!BV89,"")</f>
        <v/>
      </c>
      <c r="O190" s="172" t="str">
        <f aca="false">IF(B190&lt;&gt;"",'Calculs (M1..M20)'!A92,"")</f>
        <v/>
      </c>
      <c r="P190" s="0"/>
      <c r="Q190" s="0"/>
      <c r="R190" s="0"/>
      <c r="S190" s="0"/>
      <c r="T190" s="0"/>
      <c r="U190" s="0"/>
      <c r="V190" s="0"/>
      <c r="AH190" s="187" t="n">
        <f aca="false">IF($G190&lt;&gt;"",AG190,"")</f>
        <v>0</v>
      </c>
      <c r="AI190" s="169"/>
      <c r="AJ190" s="170"/>
    </row>
    <row r="191" customFormat="false" ht="13" hidden="false" customHeight="false" outlineLevel="0" collapsed="false">
      <c r="A191" s="0"/>
      <c r="B191" s="185" t="str">
        <f aca="false">IF(B90&lt;&gt;"",B90,"")</f>
        <v/>
      </c>
      <c r="C191" s="116" t="str">
        <f aca="false">IF(C90&lt;&gt;"",C90,"")</f>
        <v/>
      </c>
      <c r="D191" s="116" t="str">
        <f aca="false">IF(D90&lt;&gt;"",D90,"")</f>
        <v/>
      </c>
      <c r="E191" s="116" t="str">
        <f aca="false">IF(E90&lt;&gt;"",E90,"")</f>
        <v/>
      </c>
      <c r="F191" s="116" t="n">
        <v>22</v>
      </c>
      <c r="G191" s="186" t="n">
        <f aca="false">G90</f>
        <v>0</v>
      </c>
      <c r="H191" s="187" t="n">
        <f aca="false">IF($G191&lt;&gt;"",G191,"")</f>
        <v>0</v>
      </c>
      <c r="I191" s="169"/>
      <c r="J191" s="170"/>
      <c r="K191" s="171" t="str">
        <f aca="false">IF($B191&lt;&gt;"",IF(I191,(INDEX(P$112:Q$115,MATCH(H191,P$112:P$115),2)/I191)*1000,0),"")</f>
        <v/>
      </c>
      <c r="L191" s="171" t="str">
        <f aca="false">IF(Q$112&lt;&gt;"",IF($B191&lt;&gt;"",K191-$J191,""),"")</f>
        <v/>
      </c>
      <c r="M191" s="172" t="str">
        <f aca="false">IF(B191&lt;&gt;"",RANK(L191,L$112:L$211),"")</f>
        <v/>
      </c>
      <c r="N191" s="172" t="str">
        <f aca="false">IF(B191&lt;&gt;"",'Classement Général'!BV90,"")</f>
        <v/>
      </c>
      <c r="O191" s="172" t="str">
        <f aca="false">IF(B191&lt;&gt;"",'Calculs (M1..M20)'!A93,"")</f>
        <v/>
      </c>
      <c r="P191" s="0"/>
      <c r="Q191" s="0"/>
      <c r="R191" s="0"/>
      <c r="S191" s="0"/>
      <c r="T191" s="0"/>
      <c r="U191" s="0"/>
      <c r="V191" s="0"/>
      <c r="AH191" s="187" t="n">
        <f aca="false">IF($G191&lt;&gt;"",AG191,"")</f>
        <v>0</v>
      </c>
      <c r="AI191" s="169"/>
      <c r="AJ191" s="170"/>
    </row>
    <row r="192" customFormat="false" ht="13" hidden="false" customHeight="false" outlineLevel="0" collapsed="false">
      <c r="A192" s="0"/>
      <c r="B192" s="185" t="str">
        <f aca="false">IF(B91&lt;&gt;"",B91,"")</f>
        <v/>
      </c>
      <c r="C192" s="116" t="str">
        <f aca="false">IF(C91&lt;&gt;"",C91,"")</f>
        <v/>
      </c>
      <c r="D192" s="116" t="str">
        <f aca="false">IF(D91&lt;&gt;"",D91,"")</f>
        <v/>
      </c>
      <c r="E192" s="116" t="str">
        <f aca="false">IF(E91&lt;&gt;"",E91,"")</f>
        <v/>
      </c>
      <c r="F192" s="116" t="n">
        <v>22</v>
      </c>
      <c r="G192" s="186" t="n">
        <f aca="false">G91</f>
        <v>0</v>
      </c>
      <c r="H192" s="187" t="n">
        <f aca="false">IF($G192&lt;&gt;"",G192,"")</f>
        <v>0</v>
      </c>
      <c r="I192" s="169"/>
      <c r="J192" s="170"/>
      <c r="K192" s="171" t="str">
        <f aca="false">IF($B192&lt;&gt;"",IF(I192,(INDEX(P$112:Q$115,MATCH(H192,P$112:P$115),2)/I192)*1000,0),"")</f>
        <v/>
      </c>
      <c r="L192" s="171" t="str">
        <f aca="false">IF(Q$112&lt;&gt;"",IF($B192&lt;&gt;"",K192-$J192,""),"")</f>
        <v/>
      </c>
      <c r="M192" s="172" t="str">
        <f aca="false">IF(B192&lt;&gt;"",RANK(L192,L$112:L$211),"")</f>
        <v/>
      </c>
      <c r="N192" s="172" t="str">
        <f aca="false">IF(B192&lt;&gt;"",'Classement Général'!BV91,"")</f>
        <v/>
      </c>
      <c r="O192" s="172" t="str">
        <f aca="false">IF(B192&lt;&gt;"",'Calculs (M1..M20)'!A94,"")</f>
        <v/>
      </c>
      <c r="P192" s="0"/>
      <c r="Q192" s="0"/>
      <c r="R192" s="0"/>
      <c r="S192" s="0"/>
      <c r="T192" s="0"/>
      <c r="U192" s="0"/>
      <c r="V192" s="0"/>
      <c r="AH192" s="187" t="n">
        <f aca="false">IF($G192&lt;&gt;"",AG192,"")</f>
        <v>0</v>
      </c>
      <c r="AI192" s="169"/>
      <c r="AJ192" s="170"/>
    </row>
    <row r="193" customFormat="false" ht="13" hidden="false" customHeight="false" outlineLevel="0" collapsed="false">
      <c r="A193" s="0"/>
      <c r="B193" s="185" t="str">
        <f aca="false">IF(B92&lt;&gt;"",B92,"")</f>
        <v/>
      </c>
      <c r="C193" s="116" t="str">
        <f aca="false">IF(C92&lt;&gt;"",C92,"")</f>
        <v/>
      </c>
      <c r="D193" s="116" t="str">
        <f aca="false">IF(D92&lt;&gt;"",D92,"")</f>
        <v/>
      </c>
      <c r="E193" s="116" t="str">
        <f aca="false">IF(E92&lt;&gt;"",E92,"")</f>
        <v/>
      </c>
      <c r="F193" s="116" t="n">
        <v>22</v>
      </c>
      <c r="G193" s="186" t="n">
        <f aca="false">G92</f>
        <v>0</v>
      </c>
      <c r="H193" s="187" t="n">
        <f aca="false">IF($G193&lt;&gt;"",G193,"")</f>
        <v>0</v>
      </c>
      <c r="I193" s="169"/>
      <c r="J193" s="170"/>
      <c r="K193" s="171" t="str">
        <f aca="false">IF($B193&lt;&gt;"",IF(I193,(INDEX(P$112:Q$115,MATCH(H193,P$112:P$115),2)/I193)*1000,0),"")</f>
        <v/>
      </c>
      <c r="L193" s="171" t="str">
        <f aca="false">IF(Q$112&lt;&gt;"",IF($B193&lt;&gt;"",K193-$J193,""),"")</f>
        <v/>
      </c>
      <c r="M193" s="172" t="str">
        <f aca="false">IF(B193&lt;&gt;"",RANK(L193,L$112:L$211),"")</f>
        <v/>
      </c>
      <c r="N193" s="172" t="str">
        <f aca="false">IF(B193&lt;&gt;"",'Classement Général'!BV92,"")</f>
        <v/>
      </c>
      <c r="O193" s="172" t="str">
        <f aca="false">IF(B193&lt;&gt;"",'Calculs (M1..M20)'!A95,"")</f>
        <v/>
      </c>
      <c r="P193" s="0"/>
      <c r="Q193" s="0"/>
      <c r="R193" s="0"/>
      <c r="S193" s="0"/>
      <c r="T193" s="0"/>
      <c r="U193" s="0"/>
      <c r="V193" s="0"/>
      <c r="AH193" s="187" t="n">
        <f aca="false">IF($G193&lt;&gt;"",AG193,"")</f>
        <v>0</v>
      </c>
      <c r="AI193" s="169"/>
      <c r="AJ193" s="170"/>
    </row>
    <row r="194" customFormat="false" ht="13" hidden="false" customHeight="false" outlineLevel="0" collapsed="false">
      <c r="A194" s="0"/>
      <c r="B194" s="185" t="str">
        <f aca="false">IF(B93&lt;&gt;"",B93,"")</f>
        <v/>
      </c>
      <c r="C194" s="116" t="str">
        <f aca="false">IF(C93&lt;&gt;"",C93,"")</f>
        <v/>
      </c>
      <c r="D194" s="116" t="str">
        <f aca="false">IF(D93&lt;&gt;"",D93,"")</f>
        <v/>
      </c>
      <c r="E194" s="116" t="str">
        <f aca="false">IF(E93&lt;&gt;"",E93,"")</f>
        <v/>
      </c>
      <c r="F194" s="116" t="n">
        <v>22</v>
      </c>
      <c r="G194" s="186" t="n">
        <f aca="false">G93</f>
        <v>0</v>
      </c>
      <c r="H194" s="187" t="n">
        <f aca="false">IF($G194&lt;&gt;"",G194,"")</f>
        <v>0</v>
      </c>
      <c r="I194" s="169"/>
      <c r="J194" s="170"/>
      <c r="K194" s="171" t="str">
        <f aca="false">IF($B194&lt;&gt;"",IF(I194,(INDEX(P$112:Q$115,MATCH(H194,P$112:P$115),2)/I194)*1000,0),"")</f>
        <v/>
      </c>
      <c r="L194" s="171" t="str">
        <f aca="false">IF(Q$112&lt;&gt;"",IF($B194&lt;&gt;"",K194-$J194,""),"")</f>
        <v/>
      </c>
      <c r="M194" s="172" t="str">
        <f aca="false">IF(B194&lt;&gt;"",RANK(L194,L$112:L$211),"")</f>
        <v/>
      </c>
      <c r="N194" s="172" t="str">
        <f aca="false">IF(B194&lt;&gt;"",'Classement Général'!BV93,"")</f>
        <v/>
      </c>
      <c r="O194" s="172" t="str">
        <f aca="false">IF(B194&lt;&gt;"",'Calculs (M1..M20)'!A96,"")</f>
        <v/>
      </c>
      <c r="P194" s="0"/>
      <c r="Q194" s="0"/>
      <c r="R194" s="0"/>
      <c r="S194" s="0"/>
      <c r="T194" s="0"/>
      <c r="U194" s="0"/>
      <c r="V194" s="0"/>
      <c r="AH194" s="187" t="n">
        <f aca="false">IF($G194&lt;&gt;"",AG194,"")</f>
        <v>0</v>
      </c>
      <c r="AI194" s="169"/>
      <c r="AJ194" s="170"/>
    </row>
    <row r="195" customFormat="false" ht="13" hidden="false" customHeight="false" outlineLevel="0" collapsed="false">
      <c r="A195" s="0"/>
      <c r="B195" s="185" t="str">
        <f aca="false">IF(B94&lt;&gt;"",B94,"")</f>
        <v/>
      </c>
      <c r="C195" s="116" t="str">
        <f aca="false">IF(C94&lt;&gt;"",C94,"")</f>
        <v/>
      </c>
      <c r="D195" s="116" t="str">
        <f aca="false">IF(D94&lt;&gt;"",D94,"")</f>
        <v/>
      </c>
      <c r="E195" s="116" t="str">
        <f aca="false">IF(E94&lt;&gt;"",E94,"")</f>
        <v/>
      </c>
      <c r="F195" s="116" t="n">
        <v>22</v>
      </c>
      <c r="G195" s="186" t="n">
        <f aca="false">G94</f>
        <v>0</v>
      </c>
      <c r="H195" s="187" t="n">
        <f aca="false">IF($G195&lt;&gt;"",G195,"")</f>
        <v>0</v>
      </c>
      <c r="I195" s="169"/>
      <c r="J195" s="170"/>
      <c r="K195" s="171" t="str">
        <f aca="false">IF($B195&lt;&gt;"",IF(I195,(INDEX(P$112:Q$115,MATCH(H195,P$112:P$115),2)/I195)*1000,0),"")</f>
        <v/>
      </c>
      <c r="L195" s="171" t="str">
        <f aca="false">IF(Q$112&lt;&gt;"",IF($B195&lt;&gt;"",K195-$J195,""),"")</f>
        <v/>
      </c>
      <c r="M195" s="172" t="str">
        <f aca="false">IF(B195&lt;&gt;"",RANK(L195,L$112:L$211),"")</f>
        <v/>
      </c>
      <c r="N195" s="172" t="str">
        <f aca="false">IF(B195&lt;&gt;"",'Classement Général'!BV94,"")</f>
        <v/>
      </c>
      <c r="O195" s="172" t="str">
        <f aca="false">IF(B195&lt;&gt;"",'Calculs (M1..M20)'!A97,"")</f>
        <v/>
      </c>
      <c r="P195" s="0"/>
      <c r="Q195" s="0"/>
      <c r="R195" s="0"/>
      <c r="S195" s="0"/>
      <c r="T195" s="0"/>
      <c r="U195" s="0"/>
      <c r="V195" s="0"/>
      <c r="AH195" s="187" t="n">
        <f aca="false">IF($G195&lt;&gt;"",AG195,"")</f>
        <v>0</v>
      </c>
      <c r="AI195" s="169"/>
      <c r="AJ195" s="170"/>
    </row>
    <row r="196" customFormat="false" ht="13" hidden="false" customHeight="false" outlineLevel="0" collapsed="false">
      <c r="A196" s="0"/>
      <c r="B196" s="185" t="str">
        <f aca="false">IF(B95&lt;&gt;"",B95,"")</f>
        <v/>
      </c>
      <c r="C196" s="116" t="str">
        <f aca="false">IF(C95&lt;&gt;"",C95,"")</f>
        <v/>
      </c>
      <c r="D196" s="116" t="str">
        <f aca="false">IF(D95&lt;&gt;"",D95,"")</f>
        <v/>
      </c>
      <c r="E196" s="116" t="str">
        <f aca="false">IF(E95&lt;&gt;"",E95,"")</f>
        <v/>
      </c>
      <c r="F196" s="116" t="n">
        <v>22</v>
      </c>
      <c r="G196" s="186" t="n">
        <f aca="false">G95</f>
        <v>0</v>
      </c>
      <c r="H196" s="187" t="n">
        <f aca="false">IF($G196&lt;&gt;"",G196,"")</f>
        <v>0</v>
      </c>
      <c r="I196" s="169"/>
      <c r="J196" s="170"/>
      <c r="K196" s="171" t="str">
        <f aca="false">IF($B196&lt;&gt;"",IF(I196,(INDEX(P$112:Q$115,MATCH(H196,P$112:P$115),2)/I196)*1000,0),"")</f>
        <v/>
      </c>
      <c r="L196" s="171" t="str">
        <f aca="false">IF(Q$112&lt;&gt;"",IF($B196&lt;&gt;"",K196-$J196,""),"")</f>
        <v/>
      </c>
      <c r="M196" s="172" t="str">
        <f aca="false">IF(B196&lt;&gt;"",RANK(L196,L$112:L$211),"")</f>
        <v/>
      </c>
      <c r="N196" s="172" t="str">
        <f aca="false">IF(B196&lt;&gt;"",'Classement Général'!BV95,"")</f>
        <v/>
      </c>
      <c r="O196" s="172" t="str">
        <f aca="false">IF(B196&lt;&gt;"",'Calculs (M1..M20)'!A98,"")</f>
        <v/>
      </c>
      <c r="P196" s="0"/>
      <c r="Q196" s="0"/>
      <c r="R196" s="0"/>
      <c r="S196" s="0"/>
      <c r="T196" s="0"/>
      <c r="U196" s="0"/>
      <c r="V196" s="0"/>
      <c r="AH196" s="187" t="n">
        <f aca="false">IF($G196&lt;&gt;"",AG196,"")</f>
        <v>0</v>
      </c>
      <c r="AI196" s="169"/>
      <c r="AJ196" s="170"/>
    </row>
    <row r="197" customFormat="false" ht="13" hidden="false" customHeight="false" outlineLevel="0" collapsed="false">
      <c r="A197" s="0"/>
      <c r="B197" s="185" t="str">
        <f aca="false">IF(B96&lt;&gt;"",B96,"")</f>
        <v/>
      </c>
      <c r="C197" s="116" t="str">
        <f aca="false">IF(C96&lt;&gt;"",C96,"")</f>
        <v/>
      </c>
      <c r="D197" s="116" t="str">
        <f aca="false">IF(D96&lt;&gt;"",D96,"")</f>
        <v/>
      </c>
      <c r="E197" s="116" t="str">
        <f aca="false">IF(E96&lt;&gt;"",E96,"")</f>
        <v/>
      </c>
      <c r="F197" s="116" t="n">
        <v>22</v>
      </c>
      <c r="G197" s="186" t="n">
        <f aca="false">G96</f>
        <v>0</v>
      </c>
      <c r="H197" s="187" t="n">
        <f aca="false">IF($G197&lt;&gt;"",G197,"")</f>
        <v>0</v>
      </c>
      <c r="I197" s="169"/>
      <c r="J197" s="170"/>
      <c r="K197" s="171" t="str">
        <f aca="false">IF($B197&lt;&gt;"",IF(I197,(INDEX(P$112:Q$115,MATCH(H197,P$112:P$115),2)/I197)*1000,0),"")</f>
        <v/>
      </c>
      <c r="L197" s="171" t="str">
        <f aca="false">IF(Q$112&lt;&gt;"",IF($B197&lt;&gt;"",K197-$J197,""),"")</f>
        <v/>
      </c>
      <c r="M197" s="172" t="str">
        <f aca="false">IF(B197&lt;&gt;"",RANK(L197,L$112:L$211),"")</f>
        <v/>
      </c>
      <c r="N197" s="172" t="str">
        <f aca="false">IF(B197&lt;&gt;"",'Classement Général'!BV96,"")</f>
        <v/>
      </c>
      <c r="O197" s="172" t="str">
        <f aca="false">IF(B197&lt;&gt;"",'Calculs (M1..M20)'!A99,"")</f>
        <v/>
      </c>
      <c r="P197" s="0"/>
      <c r="Q197" s="0"/>
      <c r="R197" s="0"/>
      <c r="S197" s="0"/>
      <c r="T197" s="0"/>
      <c r="U197" s="0"/>
      <c r="V197" s="0"/>
      <c r="AH197" s="187" t="n">
        <f aca="false">IF($G197&lt;&gt;"",AG197,"")</f>
        <v>0</v>
      </c>
      <c r="AI197" s="169"/>
      <c r="AJ197" s="170"/>
    </row>
    <row r="198" customFormat="false" ht="13" hidden="false" customHeight="false" outlineLevel="0" collapsed="false">
      <c r="A198" s="0"/>
      <c r="B198" s="185" t="str">
        <f aca="false">IF(B97&lt;&gt;"",B97,"")</f>
        <v/>
      </c>
      <c r="C198" s="116" t="str">
        <f aca="false">IF(C97&lt;&gt;"",C97,"")</f>
        <v/>
      </c>
      <c r="D198" s="116" t="str">
        <f aca="false">IF(D97&lt;&gt;"",D97,"")</f>
        <v/>
      </c>
      <c r="E198" s="116" t="str">
        <f aca="false">IF(E97&lt;&gt;"",E97,"")</f>
        <v/>
      </c>
      <c r="F198" s="116" t="n">
        <v>22</v>
      </c>
      <c r="G198" s="186" t="n">
        <f aca="false">G97</f>
        <v>0</v>
      </c>
      <c r="H198" s="187" t="n">
        <f aca="false">IF($G198&lt;&gt;"",G198,"")</f>
        <v>0</v>
      </c>
      <c r="I198" s="169"/>
      <c r="J198" s="170"/>
      <c r="K198" s="171" t="str">
        <f aca="false">IF($B198&lt;&gt;"",IF(I198,(INDEX(P$112:Q$115,MATCH(H198,P$112:P$115),2)/I198)*1000,0),"")</f>
        <v/>
      </c>
      <c r="L198" s="171" t="str">
        <f aca="false">IF(Q$112&lt;&gt;"",IF($B198&lt;&gt;"",K198-$J198,""),"")</f>
        <v/>
      </c>
      <c r="M198" s="172" t="str">
        <f aca="false">IF(B198&lt;&gt;"",RANK(L198,L$112:L$211),"")</f>
        <v/>
      </c>
      <c r="N198" s="172" t="str">
        <f aca="false">IF(B198&lt;&gt;"",'Classement Général'!BV97,"")</f>
        <v/>
      </c>
      <c r="O198" s="172" t="str">
        <f aca="false">IF(B198&lt;&gt;"",'Calculs (M1..M20)'!A100,"")</f>
        <v/>
      </c>
      <c r="P198" s="0"/>
      <c r="Q198" s="0"/>
      <c r="R198" s="0"/>
      <c r="S198" s="0"/>
      <c r="T198" s="0"/>
      <c r="U198" s="0"/>
      <c r="V198" s="0"/>
      <c r="AH198" s="187" t="n">
        <f aca="false">IF($G198&lt;&gt;"",AG198,"")</f>
        <v>0</v>
      </c>
      <c r="AI198" s="169"/>
      <c r="AJ198" s="170"/>
    </row>
    <row r="199" customFormat="false" ht="13" hidden="false" customHeight="false" outlineLevel="0" collapsed="false">
      <c r="A199" s="0"/>
      <c r="B199" s="185" t="str">
        <f aca="false">IF(B98&lt;&gt;"",B98,"")</f>
        <v/>
      </c>
      <c r="C199" s="116" t="str">
        <f aca="false">IF(C98&lt;&gt;"",C98,"")</f>
        <v/>
      </c>
      <c r="D199" s="116" t="str">
        <f aca="false">IF(D98&lt;&gt;"",D98,"")</f>
        <v/>
      </c>
      <c r="E199" s="116" t="str">
        <f aca="false">IF(E98&lt;&gt;"",E98,"")</f>
        <v/>
      </c>
      <c r="F199" s="116" t="n">
        <v>22</v>
      </c>
      <c r="G199" s="186" t="n">
        <f aca="false">G98</f>
        <v>0</v>
      </c>
      <c r="H199" s="187" t="n">
        <f aca="false">IF($G199&lt;&gt;"",G199,"")</f>
        <v>0</v>
      </c>
      <c r="I199" s="169"/>
      <c r="J199" s="170"/>
      <c r="K199" s="171" t="str">
        <f aca="false">IF($B199&lt;&gt;"",IF(I199,(INDEX(P$112:Q$115,MATCH(H199,P$112:P$115),2)/I199)*1000,0),"")</f>
        <v/>
      </c>
      <c r="L199" s="171" t="str">
        <f aca="false">IF(Q$112&lt;&gt;"",IF($B199&lt;&gt;"",K199-$J199,""),"")</f>
        <v/>
      </c>
      <c r="M199" s="172" t="str">
        <f aca="false">IF(B199&lt;&gt;"",RANK(L199,L$112:L$211),"")</f>
        <v/>
      </c>
      <c r="N199" s="172" t="str">
        <f aca="false">IF(B199&lt;&gt;"",'Classement Général'!BV98,"")</f>
        <v/>
      </c>
      <c r="O199" s="172" t="str">
        <f aca="false">IF(B199&lt;&gt;"",'Calculs (M1..M20)'!A101,"")</f>
        <v/>
      </c>
      <c r="P199" s="0"/>
      <c r="Q199" s="0"/>
      <c r="R199" s="0"/>
      <c r="S199" s="0"/>
      <c r="T199" s="0"/>
      <c r="U199" s="0"/>
      <c r="V199" s="0"/>
      <c r="AH199" s="187" t="n">
        <f aca="false">IF($G199&lt;&gt;"",AG199,"")</f>
        <v>0</v>
      </c>
      <c r="AI199" s="169"/>
      <c r="AJ199" s="170"/>
    </row>
    <row r="200" customFormat="false" ht="13" hidden="false" customHeight="false" outlineLevel="0" collapsed="false">
      <c r="A200" s="0"/>
      <c r="B200" s="185" t="str">
        <f aca="false">IF(B99&lt;&gt;"",B99,"")</f>
        <v/>
      </c>
      <c r="C200" s="116" t="str">
        <f aca="false">IF(C99&lt;&gt;"",C99,"")</f>
        <v/>
      </c>
      <c r="D200" s="116" t="str">
        <f aca="false">IF(D99&lt;&gt;"",D99,"")</f>
        <v/>
      </c>
      <c r="E200" s="116" t="str">
        <f aca="false">IF(E99&lt;&gt;"",E99,"")</f>
        <v/>
      </c>
      <c r="F200" s="116" t="n">
        <v>22</v>
      </c>
      <c r="G200" s="186" t="n">
        <f aca="false">G99</f>
        <v>0</v>
      </c>
      <c r="H200" s="187" t="n">
        <f aca="false">IF($G200&lt;&gt;"",G200,"")</f>
        <v>0</v>
      </c>
      <c r="I200" s="169"/>
      <c r="J200" s="170"/>
      <c r="K200" s="171" t="str">
        <f aca="false">IF($B200&lt;&gt;"",IF(I200,(INDEX(P$112:Q$115,MATCH(H200,P$112:P$115),2)/I200)*1000,0),"")</f>
        <v/>
      </c>
      <c r="L200" s="171" t="str">
        <f aca="false">IF(Q$112&lt;&gt;"",IF($B200&lt;&gt;"",K200-$J200,""),"")</f>
        <v/>
      </c>
      <c r="M200" s="172" t="str">
        <f aca="false">IF(B200&lt;&gt;"",RANK(L200,L$112:L$211),"")</f>
        <v/>
      </c>
      <c r="N200" s="172" t="str">
        <f aca="false">IF(B200&lt;&gt;"",'Classement Général'!BV99,"")</f>
        <v/>
      </c>
      <c r="O200" s="172" t="str">
        <f aca="false">IF(B200&lt;&gt;"",'Calculs (M1..M20)'!A102,"")</f>
        <v/>
      </c>
      <c r="P200" s="0"/>
      <c r="Q200" s="0"/>
      <c r="R200" s="0"/>
      <c r="S200" s="0"/>
      <c r="T200" s="0"/>
      <c r="U200" s="0"/>
      <c r="V200" s="0"/>
      <c r="AH200" s="187" t="n">
        <f aca="false">IF($G200&lt;&gt;"",AG200,"")</f>
        <v>0</v>
      </c>
      <c r="AI200" s="169"/>
      <c r="AJ200" s="170"/>
    </row>
    <row r="201" customFormat="false" ht="13" hidden="false" customHeight="false" outlineLevel="0" collapsed="false">
      <c r="A201" s="0"/>
      <c r="B201" s="185" t="str">
        <f aca="false">IF(B100&lt;&gt;"",B100,"")</f>
        <v/>
      </c>
      <c r="C201" s="116" t="str">
        <f aca="false">IF(C100&lt;&gt;"",C100,"")</f>
        <v/>
      </c>
      <c r="D201" s="116" t="str">
        <f aca="false">IF(D100&lt;&gt;"",D100,"")</f>
        <v/>
      </c>
      <c r="E201" s="116" t="str">
        <f aca="false">IF(E100&lt;&gt;"",E100,"")</f>
        <v/>
      </c>
      <c r="F201" s="116" t="n">
        <v>22</v>
      </c>
      <c r="G201" s="186" t="n">
        <f aca="false">G100</f>
        <v>0</v>
      </c>
      <c r="H201" s="187" t="n">
        <f aca="false">IF($G201&lt;&gt;"",G201,"")</f>
        <v>0</v>
      </c>
      <c r="I201" s="169"/>
      <c r="J201" s="170"/>
      <c r="K201" s="171" t="str">
        <f aca="false">IF($B201&lt;&gt;"",IF(I201,(INDEX(P$112:Q$115,MATCH(H201,P$112:P$115),2)/I201)*1000,0),"")</f>
        <v/>
      </c>
      <c r="L201" s="171" t="str">
        <f aca="false">IF(Q$112&lt;&gt;"",IF($B201&lt;&gt;"",K201-$J201,""),"")</f>
        <v/>
      </c>
      <c r="M201" s="172" t="str">
        <f aca="false">IF(B201&lt;&gt;"",RANK(L201,L$112:L$211),"")</f>
        <v/>
      </c>
      <c r="N201" s="172" t="str">
        <f aca="false">IF(B201&lt;&gt;"",'Classement Général'!BV100,"")</f>
        <v/>
      </c>
      <c r="O201" s="172" t="str">
        <f aca="false">IF(B201&lt;&gt;"",'Calculs (M1..M20)'!A103,"")</f>
        <v/>
      </c>
      <c r="P201" s="0"/>
      <c r="Q201" s="0"/>
      <c r="R201" s="0"/>
      <c r="S201" s="0"/>
      <c r="T201" s="0"/>
      <c r="U201" s="0"/>
      <c r="V201" s="0"/>
      <c r="AH201" s="187" t="n">
        <f aca="false">IF($G201&lt;&gt;"",AG201,"")</f>
        <v>0</v>
      </c>
      <c r="AI201" s="169"/>
      <c r="AJ201" s="170"/>
    </row>
    <row r="202" customFormat="false" ht="13" hidden="false" customHeight="false" outlineLevel="0" collapsed="false">
      <c r="A202" s="0"/>
      <c r="B202" s="185" t="str">
        <f aca="false">IF(B101&lt;&gt;"",B101,"")</f>
        <v/>
      </c>
      <c r="C202" s="116" t="str">
        <f aca="false">IF(C101&lt;&gt;"",C101,"")</f>
        <v/>
      </c>
      <c r="D202" s="116" t="str">
        <f aca="false">IF(D101&lt;&gt;"",D101,"")</f>
        <v/>
      </c>
      <c r="E202" s="116" t="str">
        <f aca="false">IF(E101&lt;&gt;"",E101,"")</f>
        <v/>
      </c>
      <c r="F202" s="116" t="n">
        <v>22</v>
      </c>
      <c r="G202" s="186" t="n">
        <f aca="false">G101</f>
        <v>0</v>
      </c>
      <c r="H202" s="187" t="n">
        <f aca="false">IF($G202&lt;&gt;"",G202,"")</f>
        <v>0</v>
      </c>
      <c r="I202" s="169"/>
      <c r="J202" s="170"/>
      <c r="K202" s="171" t="str">
        <f aca="false">IF($B202&lt;&gt;"",IF(I202,(INDEX(P$112:Q$115,MATCH(H202,P$112:P$115),2)/I202)*1000,0),"")</f>
        <v/>
      </c>
      <c r="L202" s="171" t="str">
        <f aca="false">IF(Q$112&lt;&gt;"",IF($B202&lt;&gt;"",K202-$J202,""),"")</f>
        <v/>
      </c>
      <c r="M202" s="172" t="str">
        <f aca="false">IF(B202&lt;&gt;"",RANK(L202,L$112:L$211),"")</f>
        <v/>
      </c>
      <c r="N202" s="172" t="str">
        <f aca="false">IF(B202&lt;&gt;"",'Classement Général'!BV101,"")</f>
        <v/>
      </c>
      <c r="O202" s="172" t="str">
        <f aca="false">IF(B202&lt;&gt;"",'Calculs (M1..M20)'!A104,"")</f>
        <v/>
      </c>
      <c r="P202" s="0"/>
      <c r="Q202" s="0"/>
      <c r="R202" s="0"/>
      <c r="S202" s="0"/>
      <c r="T202" s="0"/>
      <c r="U202" s="0"/>
      <c r="V202" s="0"/>
      <c r="AH202" s="187" t="n">
        <f aca="false">IF($G202&lt;&gt;"",AG202,"")</f>
        <v>0</v>
      </c>
      <c r="AI202" s="169"/>
      <c r="AJ202" s="170"/>
    </row>
    <row r="203" customFormat="false" ht="13" hidden="false" customHeight="false" outlineLevel="0" collapsed="false">
      <c r="A203" s="0"/>
      <c r="B203" s="185" t="str">
        <f aca="false">IF(B102&lt;&gt;"",B102,"")</f>
        <v/>
      </c>
      <c r="C203" s="116" t="str">
        <f aca="false">IF(C102&lt;&gt;"",C102,"")</f>
        <v/>
      </c>
      <c r="D203" s="116" t="str">
        <f aca="false">IF(D102&lt;&gt;"",D102,"")</f>
        <v/>
      </c>
      <c r="E203" s="116" t="str">
        <f aca="false">IF(E102&lt;&gt;"",E102,"")</f>
        <v/>
      </c>
      <c r="F203" s="116" t="n">
        <v>22</v>
      </c>
      <c r="G203" s="186" t="n">
        <f aca="false">G102</f>
        <v>0</v>
      </c>
      <c r="H203" s="187" t="n">
        <f aca="false">IF($G203&lt;&gt;"",G203,"")</f>
        <v>0</v>
      </c>
      <c r="I203" s="169"/>
      <c r="J203" s="170"/>
      <c r="K203" s="171" t="str">
        <f aca="false">IF($B203&lt;&gt;"",IF(I203,(INDEX(P$112:Q$115,MATCH(H203,P$112:P$115),2)/I203)*1000,0),"")</f>
        <v/>
      </c>
      <c r="L203" s="171" t="str">
        <f aca="false">IF(Q$112&lt;&gt;"",IF($B203&lt;&gt;"",K203-$J203,""),"")</f>
        <v/>
      </c>
      <c r="M203" s="172" t="str">
        <f aca="false">IF(B203&lt;&gt;"",RANK(L203,L$112:L$211),"")</f>
        <v/>
      </c>
      <c r="N203" s="172" t="str">
        <f aca="false">IF(B203&lt;&gt;"",'Classement Général'!BV102,"")</f>
        <v/>
      </c>
      <c r="O203" s="172" t="str">
        <f aca="false">IF(B203&lt;&gt;"",'Calculs (M1..M20)'!A105,"")</f>
        <v/>
      </c>
      <c r="P203" s="0"/>
      <c r="Q203" s="0"/>
      <c r="R203" s="0"/>
      <c r="S203" s="0"/>
      <c r="T203" s="0"/>
      <c r="U203" s="0"/>
      <c r="V203" s="0"/>
      <c r="AH203" s="187" t="n">
        <f aca="false">IF($G203&lt;&gt;"",AG203,"")</f>
        <v>0</v>
      </c>
      <c r="AI203" s="169"/>
      <c r="AJ203" s="170"/>
    </row>
    <row r="204" customFormat="false" ht="13" hidden="false" customHeight="false" outlineLevel="0" collapsed="false">
      <c r="A204" s="0"/>
      <c r="B204" s="185" t="str">
        <f aca="false">IF(B103&lt;&gt;"",B103,"")</f>
        <v/>
      </c>
      <c r="C204" s="116" t="str">
        <f aca="false">IF(C103&lt;&gt;"",C103,"")</f>
        <v/>
      </c>
      <c r="D204" s="116" t="str">
        <f aca="false">IF(D103&lt;&gt;"",D103,"")</f>
        <v/>
      </c>
      <c r="E204" s="116" t="str">
        <f aca="false">IF(E103&lt;&gt;"",E103,"")</f>
        <v/>
      </c>
      <c r="F204" s="116" t="n">
        <v>22</v>
      </c>
      <c r="G204" s="186" t="n">
        <f aca="false">G103</f>
        <v>0</v>
      </c>
      <c r="H204" s="187" t="n">
        <f aca="false">IF($G204&lt;&gt;"",G204,"")</f>
        <v>0</v>
      </c>
      <c r="I204" s="169"/>
      <c r="J204" s="170"/>
      <c r="K204" s="171" t="str">
        <f aca="false">IF($B204&lt;&gt;"",IF(I204,(INDEX(P$112:Q$115,MATCH(H204,P$112:P$115),2)/I204)*1000,0),"")</f>
        <v/>
      </c>
      <c r="L204" s="171" t="str">
        <f aca="false">IF(Q$112&lt;&gt;"",IF($B204&lt;&gt;"",K204-$J204,""),"")</f>
        <v/>
      </c>
      <c r="M204" s="172" t="str">
        <f aca="false">IF(B204&lt;&gt;"",RANK(L204,L$112:L$211),"")</f>
        <v/>
      </c>
      <c r="N204" s="172" t="str">
        <f aca="false">IF(B204&lt;&gt;"",'Classement Général'!BV103,"")</f>
        <v/>
      </c>
      <c r="O204" s="172" t="str">
        <f aca="false">IF(B204&lt;&gt;"",'Calculs (M1..M20)'!A106,"")</f>
        <v/>
      </c>
      <c r="P204" s="0"/>
      <c r="Q204" s="0"/>
      <c r="R204" s="0"/>
      <c r="S204" s="0"/>
      <c r="T204" s="0"/>
      <c r="U204" s="0"/>
      <c r="V204" s="0"/>
      <c r="AH204" s="187" t="n">
        <f aca="false">IF($G204&lt;&gt;"",AG204,"")</f>
        <v>0</v>
      </c>
      <c r="AI204" s="169"/>
      <c r="AJ204" s="170"/>
    </row>
    <row r="205" customFormat="false" ht="13" hidden="false" customHeight="false" outlineLevel="0" collapsed="false">
      <c r="A205" s="0"/>
      <c r="B205" s="185" t="str">
        <f aca="false">IF(B104&lt;&gt;"",B104,"")</f>
        <v/>
      </c>
      <c r="C205" s="116" t="str">
        <f aca="false">IF(C104&lt;&gt;"",C104,"")</f>
        <v/>
      </c>
      <c r="D205" s="116" t="str">
        <f aca="false">IF(D104&lt;&gt;"",D104,"")</f>
        <v/>
      </c>
      <c r="E205" s="116" t="str">
        <f aca="false">IF(E104&lt;&gt;"",E104,"")</f>
        <v/>
      </c>
      <c r="F205" s="116" t="n">
        <v>22</v>
      </c>
      <c r="G205" s="186" t="n">
        <f aca="false">G104</f>
        <v>0</v>
      </c>
      <c r="H205" s="187" t="n">
        <f aca="false">IF($G205&lt;&gt;"",G205,"")</f>
        <v>0</v>
      </c>
      <c r="I205" s="169"/>
      <c r="J205" s="170"/>
      <c r="K205" s="171" t="str">
        <f aca="false">IF($B205&lt;&gt;"",IF(I205,(INDEX(P$112:Q$115,MATCH(H205,P$112:P$115),2)/I205)*1000,0),"")</f>
        <v/>
      </c>
      <c r="L205" s="171" t="str">
        <f aca="false">IF(Q$112&lt;&gt;"",IF($B205&lt;&gt;"",K205-$J205,""),"")</f>
        <v/>
      </c>
      <c r="M205" s="172" t="str">
        <f aca="false">IF(B205&lt;&gt;"",RANK(L205,L$112:L$211),"")</f>
        <v/>
      </c>
      <c r="N205" s="172" t="str">
        <f aca="false">IF(B205&lt;&gt;"",'Classement Général'!BV104,"")</f>
        <v/>
      </c>
      <c r="O205" s="172" t="str">
        <f aca="false">IF(B205&lt;&gt;"",'Calculs (M1..M20)'!A107,"")</f>
        <v/>
      </c>
      <c r="P205" s="0"/>
      <c r="Q205" s="0"/>
      <c r="R205" s="0"/>
      <c r="S205" s="0"/>
      <c r="T205" s="0"/>
      <c r="U205" s="0"/>
      <c r="V205" s="0"/>
      <c r="AH205" s="187" t="n">
        <f aca="false">IF($G205&lt;&gt;"",AG205,"")</f>
        <v>0</v>
      </c>
      <c r="AI205" s="169"/>
      <c r="AJ205" s="170"/>
    </row>
    <row r="206" customFormat="false" ht="13" hidden="false" customHeight="false" outlineLevel="0" collapsed="false">
      <c r="A206" s="0"/>
      <c r="B206" s="185" t="str">
        <f aca="false">IF(B105&lt;&gt;"",B105,"")</f>
        <v/>
      </c>
      <c r="C206" s="116" t="str">
        <f aca="false">IF(C105&lt;&gt;"",C105,"")</f>
        <v/>
      </c>
      <c r="D206" s="116" t="str">
        <f aca="false">IF(D105&lt;&gt;"",D105,"")</f>
        <v/>
      </c>
      <c r="E206" s="116" t="str">
        <f aca="false">IF(E105&lt;&gt;"",E105,"")</f>
        <v/>
      </c>
      <c r="F206" s="116" t="n">
        <v>22</v>
      </c>
      <c r="G206" s="186" t="n">
        <f aca="false">G105</f>
        <v>0</v>
      </c>
      <c r="H206" s="187" t="n">
        <f aca="false">IF($G206&lt;&gt;"",G206,"")</f>
        <v>0</v>
      </c>
      <c r="I206" s="169"/>
      <c r="J206" s="170"/>
      <c r="K206" s="171" t="str">
        <f aca="false">IF($B206&lt;&gt;"",IF(I206,(INDEX(P$112:Q$115,MATCH(H206,P$112:P$115),2)/I206)*1000,0),"")</f>
        <v/>
      </c>
      <c r="L206" s="171" t="str">
        <f aca="false">IF(Q$112&lt;&gt;"",IF($B206&lt;&gt;"",K206-$J206,""),"")</f>
        <v/>
      </c>
      <c r="M206" s="172" t="str">
        <f aca="false">IF(B206&lt;&gt;"",RANK(L206,L$112:L$211),"")</f>
        <v/>
      </c>
      <c r="N206" s="172" t="str">
        <f aca="false">IF(B206&lt;&gt;"",'Classement Général'!BV105,"")</f>
        <v/>
      </c>
      <c r="O206" s="172" t="str">
        <f aca="false">IF(B206&lt;&gt;"",'Calculs (M1..M20)'!A108,"")</f>
        <v/>
      </c>
      <c r="P206" s="0"/>
      <c r="Q206" s="0"/>
      <c r="R206" s="0"/>
      <c r="S206" s="0"/>
      <c r="T206" s="0"/>
      <c r="U206" s="0"/>
      <c r="V206" s="0"/>
      <c r="AH206" s="187" t="n">
        <f aca="false">IF($G206&lt;&gt;"",AG206,"")</f>
        <v>0</v>
      </c>
      <c r="AI206" s="169"/>
      <c r="AJ206" s="170"/>
    </row>
    <row r="207" customFormat="false" ht="13" hidden="false" customHeight="false" outlineLevel="0" collapsed="false">
      <c r="A207" s="0"/>
      <c r="B207" s="185" t="str">
        <f aca="false">IF(B106&lt;&gt;"",B106,"")</f>
        <v/>
      </c>
      <c r="C207" s="116" t="str">
        <f aca="false">IF(C106&lt;&gt;"",C106,"")</f>
        <v/>
      </c>
      <c r="D207" s="116" t="str">
        <f aca="false">IF(D106&lt;&gt;"",D106,"")</f>
        <v/>
      </c>
      <c r="E207" s="116" t="str">
        <f aca="false">IF(E106&lt;&gt;"",E106,"")</f>
        <v/>
      </c>
      <c r="F207" s="116" t="n">
        <v>22</v>
      </c>
      <c r="G207" s="186" t="n">
        <f aca="false">G106</f>
        <v>0</v>
      </c>
      <c r="H207" s="187" t="n">
        <f aca="false">IF($G207&lt;&gt;"",G207,"")</f>
        <v>0</v>
      </c>
      <c r="I207" s="169"/>
      <c r="J207" s="170"/>
      <c r="K207" s="171" t="str">
        <f aca="false">IF($B207&lt;&gt;"",IF(I207,(INDEX(P$112:Q$115,MATCH(H207,P$112:P$115),2)/I207)*1000,0),"")</f>
        <v/>
      </c>
      <c r="L207" s="171" t="str">
        <f aca="false">IF(Q$112&lt;&gt;"",IF($B207&lt;&gt;"",K207-$J207,""),"")</f>
        <v/>
      </c>
      <c r="M207" s="172" t="str">
        <f aca="false">IF(B207&lt;&gt;"",RANK(L207,L$112:L$211),"")</f>
        <v/>
      </c>
      <c r="N207" s="172" t="str">
        <f aca="false">IF(B207&lt;&gt;"",'Classement Général'!BV106,"")</f>
        <v/>
      </c>
      <c r="O207" s="172" t="str">
        <f aca="false">IF(B207&lt;&gt;"",'Calculs (M1..M20)'!A109,"")</f>
        <v/>
      </c>
      <c r="P207" s="0"/>
      <c r="Q207" s="0"/>
      <c r="R207" s="0"/>
      <c r="S207" s="0"/>
      <c r="T207" s="0"/>
      <c r="U207" s="0"/>
      <c r="V207" s="0"/>
      <c r="AH207" s="187" t="n">
        <f aca="false">IF($G207&lt;&gt;"",AG207,"")</f>
        <v>0</v>
      </c>
      <c r="AI207" s="169"/>
      <c r="AJ207" s="170"/>
    </row>
    <row r="208" customFormat="false" ht="13" hidden="false" customHeight="false" outlineLevel="0" collapsed="false">
      <c r="A208" s="0"/>
      <c r="B208" s="185" t="str">
        <f aca="false">IF(B107&lt;&gt;"",B107,"")</f>
        <v/>
      </c>
      <c r="C208" s="116" t="str">
        <f aca="false">IF(C107&lt;&gt;"",C107,"")</f>
        <v/>
      </c>
      <c r="D208" s="116" t="str">
        <f aca="false">IF(D107&lt;&gt;"",D107,"")</f>
        <v/>
      </c>
      <c r="E208" s="116" t="str">
        <f aca="false">IF(E107&lt;&gt;"",E107,"")</f>
        <v/>
      </c>
      <c r="F208" s="116" t="n">
        <v>22</v>
      </c>
      <c r="G208" s="186" t="n">
        <f aca="false">G107</f>
        <v>0</v>
      </c>
      <c r="H208" s="187" t="n">
        <f aca="false">IF($G208&lt;&gt;"",G208,"")</f>
        <v>0</v>
      </c>
      <c r="I208" s="169"/>
      <c r="J208" s="170"/>
      <c r="K208" s="171" t="str">
        <f aca="false">IF($B208&lt;&gt;"",IF(I208,(INDEX(P$112:Q$115,MATCH(H208,P$112:P$115),2)/I208)*1000,0),"")</f>
        <v/>
      </c>
      <c r="L208" s="171" t="str">
        <f aca="false">IF(Q$112&lt;&gt;"",IF($B208&lt;&gt;"",K208-$J208,""),"")</f>
        <v/>
      </c>
      <c r="M208" s="172" t="str">
        <f aca="false">IF(B208&lt;&gt;"",RANK(L208,L$112:L$211),"")</f>
        <v/>
      </c>
      <c r="N208" s="172" t="str">
        <f aca="false">IF(B208&lt;&gt;"",'Classement Général'!BV107,"")</f>
        <v/>
      </c>
      <c r="O208" s="172" t="str">
        <f aca="false">IF(B208&lt;&gt;"",'Calculs (M1..M20)'!A110,"")</f>
        <v/>
      </c>
      <c r="P208" s="0"/>
      <c r="Q208" s="0"/>
      <c r="R208" s="0"/>
      <c r="S208" s="0"/>
      <c r="T208" s="0"/>
      <c r="U208" s="0"/>
      <c r="V208" s="0"/>
      <c r="AH208" s="187" t="n">
        <f aca="false">IF($G208&lt;&gt;"",AG208,"")</f>
        <v>0</v>
      </c>
      <c r="AI208" s="169"/>
      <c r="AJ208" s="170"/>
    </row>
    <row r="209" customFormat="false" ht="13" hidden="false" customHeight="false" outlineLevel="0" collapsed="false">
      <c r="A209" s="0"/>
      <c r="B209" s="185" t="str">
        <f aca="false">IF(B108&lt;&gt;"",B108,"")</f>
        <v/>
      </c>
      <c r="C209" s="116" t="str">
        <f aca="false">IF(C108&lt;&gt;"",C108,"")</f>
        <v/>
      </c>
      <c r="D209" s="116" t="str">
        <f aca="false">IF(D108&lt;&gt;"",D108,"")</f>
        <v/>
      </c>
      <c r="E209" s="116" t="str">
        <f aca="false">IF(E108&lt;&gt;"",E108,"")</f>
        <v/>
      </c>
      <c r="F209" s="116" t="n">
        <v>22</v>
      </c>
      <c r="G209" s="186" t="n">
        <f aca="false">G108</f>
        <v>0</v>
      </c>
      <c r="H209" s="187" t="n">
        <f aca="false">IF($G209&lt;&gt;"",G209,"")</f>
        <v>0</v>
      </c>
      <c r="I209" s="169"/>
      <c r="J209" s="170"/>
      <c r="K209" s="171" t="str">
        <f aca="false">IF($B209&lt;&gt;"",IF(I209,(INDEX(P$112:Q$115,MATCH(H209,P$112:P$115),2)/I209)*1000,0),"")</f>
        <v/>
      </c>
      <c r="L209" s="171" t="str">
        <f aca="false">IF(Q$112&lt;&gt;"",IF($B209&lt;&gt;"",K209-$J209,""),"")</f>
        <v/>
      </c>
      <c r="M209" s="172" t="str">
        <f aca="false">IF(B209&lt;&gt;"",RANK(L209,L$112:L$211),"")</f>
        <v/>
      </c>
      <c r="N209" s="172" t="str">
        <f aca="false">IF(B209&lt;&gt;"",'Classement Général'!BV108,"")</f>
        <v/>
      </c>
      <c r="O209" s="172" t="str">
        <f aca="false">IF(B209&lt;&gt;"",'Calculs (M1..M20)'!A111,"")</f>
        <v/>
      </c>
      <c r="P209" s="0"/>
      <c r="Q209" s="0"/>
      <c r="R209" s="0"/>
      <c r="S209" s="0"/>
      <c r="T209" s="0"/>
      <c r="U209" s="0"/>
      <c r="V209" s="0"/>
      <c r="AH209" s="187" t="n">
        <f aca="false">IF($G209&lt;&gt;"",AG209,"")</f>
        <v>0</v>
      </c>
      <c r="AI209" s="169"/>
      <c r="AJ209" s="170"/>
    </row>
    <row r="210" customFormat="false" ht="13" hidden="false" customHeight="false" outlineLevel="0" collapsed="false">
      <c r="A210" s="0"/>
      <c r="B210" s="185" t="str">
        <f aca="false">IF(B109&lt;&gt;"",B109,"")</f>
        <v/>
      </c>
      <c r="C210" s="116" t="str">
        <f aca="false">IF(C109&lt;&gt;"",C109,"")</f>
        <v/>
      </c>
      <c r="D210" s="116" t="str">
        <f aca="false">IF(D109&lt;&gt;"",D109,"")</f>
        <v/>
      </c>
      <c r="E210" s="116" t="str">
        <f aca="false">IF(E109&lt;&gt;"",E109,"")</f>
        <v/>
      </c>
      <c r="F210" s="116" t="n">
        <v>22</v>
      </c>
      <c r="G210" s="186" t="n">
        <f aca="false">G109</f>
        <v>0</v>
      </c>
      <c r="H210" s="187" t="n">
        <f aca="false">IF($G210&lt;&gt;"",G210,"")</f>
        <v>0</v>
      </c>
      <c r="I210" s="169"/>
      <c r="J210" s="170"/>
      <c r="K210" s="171" t="str">
        <f aca="false">IF($B210&lt;&gt;"",IF(I210,(INDEX(P$112:Q$115,MATCH(H210,P$112:P$115),2)/I210)*1000,0),"")</f>
        <v/>
      </c>
      <c r="L210" s="171" t="str">
        <f aca="false">IF(Q$112&lt;&gt;"",IF($B210&lt;&gt;"",K210-$J210,""),"")</f>
        <v/>
      </c>
      <c r="M210" s="172" t="str">
        <f aca="false">IF(B210&lt;&gt;"",RANK(L210,L$112:L$211),"")</f>
        <v/>
      </c>
      <c r="N210" s="172" t="str">
        <f aca="false">IF(B210&lt;&gt;"",'Classement Général'!BV109,"")</f>
        <v/>
      </c>
      <c r="O210" s="172" t="str">
        <f aca="false">IF(B210&lt;&gt;"",'Calculs (M1..M20)'!A112,"")</f>
        <v/>
      </c>
      <c r="P210" s="0"/>
      <c r="Q210" s="0"/>
      <c r="R210" s="0"/>
      <c r="S210" s="0"/>
      <c r="T210" s="0"/>
      <c r="U210" s="0"/>
      <c r="V210" s="0"/>
      <c r="AH210" s="187" t="n">
        <f aca="false">IF($G210&lt;&gt;"",AG210,"")</f>
        <v>0</v>
      </c>
      <c r="AI210" s="169"/>
      <c r="AJ210" s="170"/>
    </row>
    <row r="211" customFormat="false" ht="13.5" hidden="false" customHeight="false" outlineLevel="0" collapsed="false">
      <c r="A211" s="0"/>
      <c r="B211" s="185" t="str">
        <f aca="false">IF(B110&lt;&gt;"",B110,"")</f>
        <v/>
      </c>
      <c r="C211" s="116" t="str">
        <f aca="false">IF(C110&lt;&gt;"",C110,"")</f>
        <v/>
      </c>
      <c r="D211" s="116" t="str">
        <f aca="false">IF(D110&lt;&gt;"",D110,"")</f>
        <v/>
      </c>
      <c r="E211" s="116" t="str">
        <f aca="false">IF(E110&lt;&gt;"",E110,"")</f>
        <v/>
      </c>
      <c r="F211" s="116" t="n">
        <v>22</v>
      </c>
      <c r="G211" s="186" t="n">
        <f aca="false">G110</f>
        <v>0</v>
      </c>
      <c r="H211" s="187" t="n">
        <f aca="false">IF($G211&lt;&gt;"",G211,"")</f>
        <v>0</v>
      </c>
      <c r="I211" s="173"/>
      <c r="J211" s="174"/>
      <c r="K211" s="171" t="str">
        <f aca="false">IF($B211&lt;&gt;"",IF(I211,(INDEX(P$112:Q$115,MATCH(H211,P$112:P$115),2)/I211)*1000,0),"")</f>
        <v/>
      </c>
      <c r="L211" s="171" t="str">
        <f aca="false">IF(Q$112&lt;&gt;"",IF($B211&lt;&gt;"",K211-$J211,""),"")</f>
        <v/>
      </c>
      <c r="M211" s="172" t="str">
        <f aca="false">IF(B211&lt;&gt;"",RANK(L211,L$112:L$211),"")</f>
        <v/>
      </c>
      <c r="N211" s="172" t="str">
        <f aca="false">IF(B211&lt;&gt;"",'Classement Général'!BV110,"")</f>
        <v/>
      </c>
      <c r="O211" s="172" t="str">
        <f aca="false">IF(B211&lt;&gt;"",'Calculs (M1..M20)'!A113,"")</f>
        <v/>
      </c>
      <c r="P211" s="0"/>
      <c r="Q211" s="0"/>
      <c r="R211" s="0"/>
      <c r="S211" s="0"/>
      <c r="T211" s="0"/>
      <c r="U211" s="0"/>
      <c r="V211" s="0"/>
      <c r="AH211" s="187" t="n">
        <f aca="false">IF($G211&lt;&gt;"",AG211,"")</f>
        <v>0</v>
      </c>
      <c r="AI211" s="173"/>
      <c r="AJ211" s="174"/>
    </row>
    <row r="212" customFormat="false" ht="12.5" hidden="false" customHeight="false" outlineLevel="0" collapsed="false">
      <c r="A212" s="137"/>
      <c r="B212" s="141" t="str">
        <f aca="false">IF(B111&lt;&gt;"",B111,"")</f>
        <v>Nom</v>
      </c>
      <c r="C212" s="165" t="str">
        <f aca="false">IF(C111&lt;&gt;"",C111,"")</f>
        <v>Dossard</v>
      </c>
      <c r="D212" s="165" t="str">
        <f aca="false">IF(D111&lt;&gt;"",D111,"")</f>
        <v>Freq</v>
      </c>
      <c r="E212" s="165" t="str">
        <f aca="false">IF(E111&lt;&gt;"",E111,"")</f>
        <v>Equipe</v>
      </c>
      <c r="F212" s="165" t="s">
        <v>103</v>
      </c>
      <c r="G212" s="165" t="s">
        <v>88</v>
      </c>
      <c r="H212" s="166" t="s">
        <v>104</v>
      </c>
      <c r="I212" s="141" t="s">
        <v>91</v>
      </c>
      <c r="J212" s="142" t="s">
        <v>105</v>
      </c>
      <c r="K212" s="120" t="s">
        <v>106</v>
      </c>
      <c r="L212" s="120" t="s">
        <v>107</v>
      </c>
      <c r="M212" s="120" t="s">
        <v>97</v>
      </c>
      <c r="N212" s="120" t="s">
        <v>100</v>
      </c>
      <c r="O212" s="120" t="s">
        <v>108</v>
      </c>
      <c r="P212" s="143" t="s">
        <v>104</v>
      </c>
      <c r="Q212" s="144" t="s">
        <v>109</v>
      </c>
      <c r="R212" s="145" t="s">
        <v>110</v>
      </c>
      <c r="S212" s="146" t="s">
        <v>111</v>
      </c>
      <c r="T212" s="147" t="s">
        <v>112</v>
      </c>
      <c r="U212" s="5" t="s">
        <v>104</v>
      </c>
      <c r="V212" s="0"/>
      <c r="AH212" s="166" t="s">
        <v>104</v>
      </c>
      <c r="AI212" s="141" t="s">
        <v>91</v>
      </c>
      <c r="AJ212" s="142" t="s">
        <v>105</v>
      </c>
    </row>
    <row r="213" customFormat="false" ht="13" hidden="false" customHeight="false" outlineLevel="0" collapsed="false">
      <c r="A213" s="0"/>
      <c r="B213" s="185" t="str">
        <f aca="false">IF(B112&lt;&gt;"",B112,"")</f>
        <v>Sébastien CHABAUD</v>
      </c>
      <c r="C213" s="116" t="n">
        <f aca="false">IF(C112&lt;&gt;"",C112,"")</f>
        <v>1</v>
      </c>
      <c r="D213" s="116" t="str">
        <f aca="false">IF(D112&lt;&gt;"",D112,"")</f>
        <v>2.4GHz</v>
      </c>
      <c r="E213" s="116" t="n">
        <f aca="false">IF(E112&lt;&gt;"",E112,"")</f>
        <v>0</v>
      </c>
      <c r="F213" s="116" t="n">
        <v>23</v>
      </c>
      <c r="G213" s="168" t="n">
        <f aca="false">G112</f>
        <v>1</v>
      </c>
      <c r="H213" s="187" t="n">
        <f aca="false">IF($G213&lt;&gt;"",G213,"")</f>
        <v>1</v>
      </c>
      <c r="I213" s="169"/>
      <c r="J213" s="170"/>
      <c r="K213" s="171" t="n">
        <f aca="false">IF($B213&lt;&gt;"",IF(I213,(INDEX(P$213:Q$216,MATCH(H213,P$213:P$216),2)/I213)*1000,0),"")</f>
        <v>0</v>
      </c>
      <c r="L213" s="171" t="str">
        <f aca="false">IF(Q$213&lt;&gt;"",IF($B213&lt;&gt;"",K213-$J213,""),"")</f>
        <v/>
      </c>
      <c r="M213" s="172" t="e">
        <f aca="false">IF(B213&lt;&gt;"",RANK(L213,L$213:L$312),"")</f>
        <v>#VALUE!</v>
      </c>
      <c r="N213" s="172" t="str">
        <f aca="false">IF(B213&lt;&gt;"",'Classement Général'!BW11,"")</f>
        <v/>
      </c>
      <c r="O213" s="172" t="n">
        <f aca="false">IF(B112&lt;&gt;"",'Calculs (M1..M20)'!A14,"")</f>
        <v>22</v>
      </c>
      <c r="P213" s="154" t="n">
        <f aca="false">IF(DMIN($H212:$I312,$P$10,$U$10:$U$11)&lt;&gt;0,1,"")</f>
        <v>1</v>
      </c>
      <c r="Q213" s="155" t="str">
        <f aca="false">IF(DMIN($H212:$I312,$I$10,$U$10:$U$11)&lt;&gt;0,DMIN($H212:$I312,$I$10,$U$10:$U$11),"")</f>
        <v/>
      </c>
      <c r="R213" s="151" t="str">
        <f aca="false">IF(DMAX($H212:$I312,$I$10,$U$10:$U$11)&lt;&gt;0,DMAX($H212:$I312,$I$10,$U$10:$U$11),"")</f>
        <v/>
      </c>
      <c r="S213" s="156" t="e">
        <f aca="false">IF($P213&lt;&gt;"",IF(DAVERAGE($H212:$I312,$I$10,$U$10:$U$11)&lt;&gt;0,DAVERAGE($H212:$I312,$I$10,$U$10:$U$11),""),"")</f>
        <v>#DIV/0!</v>
      </c>
      <c r="T213" s="157" t="str">
        <f aca="false">IF($P213&lt;&gt;"",IF(DCOUNTA($H212:$I312,$I$10,$U$10:$U$11)&lt;&gt;0,DCOUNTA($H212:$I312,$I$10,$U$10:$U$11),""),"")</f>
        <v/>
      </c>
      <c r="U213" s="5" t="n">
        <v>1</v>
      </c>
      <c r="V213" s="0"/>
      <c r="AH213" s="187" t="n">
        <f aca="false">IF($G213&lt;&gt;"",AG213,"")</f>
        <v>0</v>
      </c>
      <c r="AI213" s="169"/>
      <c r="AJ213" s="170"/>
    </row>
    <row r="214" customFormat="false" ht="13" hidden="false" customHeight="false" outlineLevel="0" collapsed="false">
      <c r="A214" s="0"/>
      <c r="B214" s="185" t="str">
        <f aca="false">IF(B113&lt;&gt;"",B113,"")</f>
        <v>Herve DALL AVA</v>
      </c>
      <c r="C214" s="116" t="n">
        <f aca="false">IF(C113&lt;&gt;"",C113,"")</f>
        <v>2</v>
      </c>
      <c r="D214" s="116" t="str">
        <f aca="false">IF(D113&lt;&gt;"",D113,"")</f>
        <v>2.4GHz</v>
      </c>
      <c r="E214" s="116" t="n">
        <f aca="false">IF(E113&lt;&gt;"",E113,"")</f>
        <v>0</v>
      </c>
      <c r="F214" s="116" t="n">
        <v>23</v>
      </c>
      <c r="G214" s="168" t="n">
        <f aca="false">G113</f>
        <v>1</v>
      </c>
      <c r="H214" s="187" t="n">
        <f aca="false">IF($G214&lt;&gt;"",G214,"")</f>
        <v>1</v>
      </c>
      <c r="I214" s="169"/>
      <c r="J214" s="170"/>
      <c r="K214" s="171" t="n">
        <f aca="false">IF($B214&lt;&gt;"",IF(I214,(INDEX(P$213:Q$216,MATCH(H214,P$213:P$216),2)/I214)*1000,0),"")</f>
        <v>0</v>
      </c>
      <c r="L214" s="171" t="str">
        <f aca="false">IF(Q$213&lt;&gt;"",IF($B214&lt;&gt;"",K214-$J214,""),"")</f>
        <v/>
      </c>
      <c r="M214" s="172" t="e">
        <f aca="false">IF(B214&lt;&gt;"",RANK(L214,L$213:L$312),"")</f>
        <v>#VALUE!</v>
      </c>
      <c r="N214" s="172" t="str">
        <f aca="false">IF(B214&lt;&gt;"",'Classement Général'!BW12,"")</f>
        <v/>
      </c>
      <c r="O214" s="172" t="n">
        <f aca="false">IF(B113&lt;&gt;"",'Calculs (M1..M20)'!A15,"")</f>
        <v>8</v>
      </c>
      <c r="P214" s="154" t="str">
        <f aca="false">IF(DMIN($H212:$I312,$P$10,$U$12:$U$13)&lt;&gt;0,2,"")</f>
        <v/>
      </c>
      <c r="Q214" s="155" t="str">
        <f aca="false">IF(DMIN($H212:$I312,$I$10,$U$12:$U$13)&lt;&gt;0,DMIN($H212:$I312,$I$10,$U$12:$U$13),"")</f>
        <v/>
      </c>
      <c r="R214" s="151" t="str">
        <f aca="false">IF(DMAX($H212:$I312,$I$10,$U$12:$U$13)&lt;&gt;0,DMAX($H212:$I312,$I$10,$U$12:$U$13),"")</f>
        <v/>
      </c>
      <c r="S214" s="156" t="str">
        <f aca="false">IF($P214&lt;&gt;"",IF(DAVERAGE($H212:$I312,$I$10,$U$12:$U$13)&lt;&gt;0,DAVERAGE($H212:$I312,$I$10,$U$12:$U$13),""),"")</f>
        <v/>
      </c>
      <c r="T214" s="157" t="str">
        <f aca="false">IF($P213&lt;&gt;"",IF(DCOUNTA($H212:$I312,$I$10,$U$12:$U$13)&lt;&gt;0,DCOUNTA($H212:$I312,$I$10,$U$12:$U$13),""),"")</f>
        <v/>
      </c>
      <c r="U214" s="5" t="s">
        <v>104</v>
      </c>
      <c r="V214" s="0"/>
      <c r="AH214" s="187" t="n">
        <f aca="false">IF($G214&lt;&gt;"",AG214,"")</f>
        <v>0</v>
      </c>
      <c r="AI214" s="169"/>
      <c r="AJ214" s="170"/>
    </row>
    <row r="215" customFormat="false" ht="13" hidden="false" customHeight="false" outlineLevel="0" collapsed="false">
      <c r="A215" s="0"/>
      <c r="B215" s="185" t="str">
        <f aca="false">IF(B114&lt;&gt;"",B114,"")</f>
        <v>Jean Luc FOUCHER</v>
      </c>
      <c r="C215" s="116" t="n">
        <f aca="false">IF(C114&lt;&gt;"",C114,"")</f>
        <v>3</v>
      </c>
      <c r="D215" s="116" t="str">
        <f aca="false">IF(D114&lt;&gt;"",D114,"")</f>
        <v>2.4GHz</v>
      </c>
      <c r="E215" s="116" t="n">
        <f aca="false">IF(E114&lt;&gt;"",E114,"")</f>
        <v>0</v>
      </c>
      <c r="F215" s="116" t="n">
        <v>23</v>
      </c>
      <c r="G215" s="168" t="n">
        <f aca="false">G114</f>
        <v>1</v>
      </c>
      <c r="H215" s="187" t="n">
        <f aca="false">IF($G215&lt;&gt;"",G215,"")</f>
        <v>1</v>
      </c>
      <c r="I215" s="169"/>
      <c r="J215" s="170"/>
      <c r="K215" s="171" t="n">
        <f aca="false">IF($B215&lt;&gt;"",IF(I215,(INDEX(P$213:Q$216,MATCH(H215,P$213:P$216),2)/I215)*1000,0),"")</f>
        <v>0</v>
      </c>
      <c r="L215" s="171" t="str">
        <f aca="false">IF(Q$213&lt;&gt;"",IF($B215&lt;&gt;"",K215-$J215,""),"")</f>
        <v/>
      </c>
      <c r="M215" s="172" t="e">
        <f aca="false">IF(B215&lt;&gt;"",RANK(L215,L$213:L$312),"")</f>
        <v>#VALUE!</v>
      </c>
      <c r="N215" s="172" t="str">
        <f aca="false">IF(B215&lt;&gt;"",'Classement Général'!BW13,"")</f>
        <v/>
      </c>
      <c r="O215" s="172" t="n">
        <f aca="false">IF(B114&lt;&gt;"",'Calculs (M1..M20)'!A16,"")</f>
        <v>15</v>
      </c>
      <c r="P215" s="154" t="str">
        <f aca="false">IF(DMIN($H212:$I312,$P$10,$U$14:$U$15)&lt;&gt;0,3,"")</f>
        <v/>
      </c>
      <c r="Q215" s="155" t="str">
        <f aca="false">IF(DMIN($H212:$I312,$I$10,$U$14:$U$15)&lt;&gt;0,DMIN($H212:$I312,$I$10,$U$14:$U$15),"")</f>
        <v/>
      </c>
      <c r="R215" s="151" t="str">
        <f aca="false">IF(DMAX($H212:$I312,$I$10,$U$14:$U$15)&lt;&gt;0,DMAX($H212:$I312,$I$10,$U$14:$U$15),"")</f>
        <v/>
      </c>
      <c r="S215" s="156" t="str">
        <f aca="false">IF($P215&lt;&gt;"",IF(DAVERAGE($H212:$I312,$I$10,$U$14:$U$15)&lt;&gt;0,DAVERAGE($H212:$I312,$I$10,$U$14:$U$15),""),"")</f>
        <v/>
      </c>
      <c r="T215" s="157" t="str">
        <f aca="false">IF($P215&lt;&gt;"",IF(DCOUNTA($H212:$I312,$I$10,$U$14:$U$15)&lt;&gt;0,DCOUNTA($H212:$I312,$I$10,$U$14:$U$15),""),"")</f>
        <v/>
      </c>
      <c r="U215" s="5" t="n">
        <v>2</v>
      </c>
      <c r="V215" s="0"/>
      <c r="AH215" s="187" t="n">
        <f aca="false">IF($G215&lt;&gt;"",AG215,"")</f>
        <v>0</v>
      </c>
      <c r="AI215" s="169"/>
      <c r="AJ215" s="170"/>
    </row>
    <row r="216" customFormat="false" ht="13.5" hidden="false" customHeight="false" outlineLevel="0" collapsed="false">
      <c r="A216" s="0"/>
      <c r="B216" s="185" t="str">
        <f aca="false">IF(B115&lt;&gt;"",B115,"")</f>
        <v>Thomas DELARBRE</v>
      </c>
      <c r="C216" s="116" t="n">
        <f aca="false">IF(C115&lt;&gt;"",C115,"")</f>
        <v>4</v>
      </c>
      <c r="D216" s="116" t="str">
        <f aca="false">IF(D115&lt;&gt;"",D115,"")</f>
        <v>2.4GHz</v>
      </c>
      <c r="E216" s="116" t="n">
        <f aca="false">IF(E115&lt;&gt;"",E115,"")</f>
        <v>0</v>
      </c>
      <c r="F216" s="116" t="n">
        <v>23</v>
      </c>
      <c r="G216" s="168" t="n">
        <f aca="false">G115</f>
        <v>1</v>
      </c>
      <c r="H216" s="187" t="n">
        <f aca="false">IF($G216&lt;&gt;"",G216,"")</f>
        <v>1</v>
      </c>
      <c r="I216" s="169"/>
      <c r="J216" s="170"/>
      <c r="K216" s="171" t="n">
        <f aca="false">IF($B216&lt;&gt;"",IF(I216,(INDEX(P$213:Q$216,MATCH(H216,P$213:P$216),2)/I216)*1000,0),"")</f>
        <v>0</v>
      </c>
      <c r="L216" s="171" t="str">
        <f aca="false">IF(Q$213&lt;&gt;"",IF($B216&lt;&gt;"",K216-$J216,""),"")</f>
        <v/>
      </c>
      <c r="M216" s="172" t="e">
        <f aca="false">IF(B216&lt;&gt;"",RANK(L216,L$213:L$312),"")</f>
        <v>#VALUE!</v>
      </c>
      <c r="N216" s="172" t="str">
        <f aca="false">IF(B216&lt;&gt;"",'Classement Général'!BW14,"")</f>
        <v/>
      </c>
      <c r="O216" s="172" t="n">
        <f aca="false">IF(B115&lt;&gt;"",'Calculs (M1..M20)'!A17,"")</f>
        <v>10</v>
      </c>
      <c r="P216" s="158" t="str">
        <f aca="false">IF(DMIN($H212:$I312,$P$10,$U$16:$U$17)&lt;&gt;0,4,"")</f>
        <v/>
      </c>
      <c r="Q216" s="159" t="str">
        <f aca="false">IF(DMIN($H212:$I312,$I$10,$U$16:$U$17)&lt;&gt;0,DMIN($H212:$I312,$I$10,$U$16:$U$17),"")</f>
        <v/>
      </c>
      <c r="R216" s="160" t="str">
        <f aca="false">IF(DMAX($H212:$I312,$I$10,$U$16:$U$17)&lt;&gt;0,DMAX($H212:$I312,$I$10,$U$16:$U$17),"")</f>
        <v/>
      </c>
      <c r="S216" s="161" t="str">
        <f aca="false">IF($P216&lt;&gt;"",IF(DAVERAGE($H212:$I312,$I$10,$U$16:$U$17)&lt;&gt;0,DAVERAGE($H212:$I312,$I$10,$U$16:$U$17),""),"")</f>
        <v/>
      </c>
      <c r="T216" s="162" t="str">
        <f aca="false">IF($P215&lt;&gt;"",IF(DCOUNTA($H212:$I312,$I$10,$U$16:$U$17)&lt;&gt;0,DCOUNTA($H212:$I312,$I$10,$U$16:$U$17),""),"")</f>
        <v/>
      </c>
      <c r="U216" s="5" t="s">
        <v>104</v>
      </c>
      <c r="V216" s="0"/>
      <c r="AH216" s="187" t="n">
        <f aca="false">IF($G216&lt;&gt;"",AG216,"")</f>
        <v>0</v>
      </c>
      <c r="AI216" s="169"/>
      <c r="AJ216" s="170"/>
    </row>
    <row r="217" customFormat="false" ht="13.5" hidden="false" customHeight="false" outlineLevel="0" collapsed="false">
      <c r="A217" s="0"/>
      <c r="B217" s="185" t="str">
        <f aca="false">IF(B116&lt;&gt;"",B116,"")</f>
        <v>Pierre DIATTA</v>
      </c>
      <c r="C217" s="116" t="n">
        <f aca="false">IF(C116&lt;&gt;"",C116,"")</f>
        <v>5</v>
      </c>
      <c r="D217" s="116" t="str">
        <f aca="false">IF(D116&lt;&gt;"",D116,"")</f>
        <v>2.4GHz</v>
      </c>
      <c r="E217" s="116" t="n">
        <f aca="false">IF(E116&lt;&gt;"",E116,"")</f>
        <v>0</v>
      </c>
      <c r="F217" s="116" t="n">
        <v>23</v>
      </c>
      <c r="G217" s="168" t="n">
        <f aca="false">G116</f>
        <v>1</v>
      </c>
      <c r="H217" s="187" t="n">
        <f aca="false">IF($G217&lt;&gt;"",G217,"")</f>
        <v>1</v>
      </c>
      <c r="I217" s="169"/>
      <c r="J217" s="170"/>
      <c r="K217" s="171" t="n">
        <f aca="false">IF($B217&lt;&gt;"",IF(I217,(INDEX(P$213:Q$216,MATCH(H217,P$213:P$216),2)/I217)*1000,0),"")</f>
        <v>0</v>
      </c>
      <c r="L217" s="171" t="str">
        <f aca="false">IF(Q$213&lt;&gt;"",IF($B217&lt;&gt;"",K217-$J217,""),"")</f>
        <v/>
      </c>
      <c r="M217" s="172" t="e">
        <f aca="false">IF(B217&lt;&gt;"",RANK(L217,L$213:L$312),"")</f>
        <v>#VALUE!</v>
      </c>
      <c r="N217" s="172" t="str">
        <f aca="false">IF(B217&lt;&gt;"",'Classement Général'!BW15,"")</f>
        <v/>
      </c>
      <c r="O217" s="172" t="n">
        <f aca="false">IF(B116&lt;&gt;"",'Calculs (M1..M20)'!A18,"")</f>
        <v>20</v>
      </c>
      <c r="P217" s="5"/>
      <c r="Q217" s="5"/>
      <c r="R217" s="0"/>
      <c r="S217" s="0"/>
      <c r="T217" s="163" t="n">
        <f aca="false">SUM(T213:T216)</f>
        <v>0</v>
      </c>
      <c r="U217" s="5" t="n">
        <v>3</v>
      </c>
      <c r="V217" s="184" t="n">
        <f aca="false">T217</f>
        <v>0</v>
      </c>
      <c r="AH217" s="187" t="n">
        <f aca="false">IF($G217&lt;&gt;"",AG217,"")</f>
        <v>0</v>
      </c>
      <c r="AI217" s="169"/>
      <c r="AJ217" s="170"/>
    </row>
    <row r="218" customFormat="false" ht="13" hidden="false" customHeight="false" outlineLevel="0" collapsed="false">
      <c r="A218" s="0"/>
      <c r="B218" s="185" t="str">
        <f aca="false">IF(B117&lt;&gt;"",B117,"")</f>
        <v>Olivier MONET</v>
      </c>
      <c r="C218" s="116" t="n">
        <f aca="false">IF(C117&lt;&gt;"",C117,"")</f>
        <v>6</v>
      </c>
      <c r="D218" s="116" t="str">
        <f aca="false">IF(D117&lt;&gt;"",D117,"")</f>
        <v>41.110MHz</v>
      </c>
      <c r="E218" s="116" t="n">
        <f aca="false">IF(E117&lt;&gt;"",E117,"")</f>
        <v>0</v>
      </c>
      <c r="F218" s="116" t="n">
        <v>23</v>
      </c>
      <c r="G218" s="168" t="n">
        <f aca="false">G117</f>
        <v>1</v>
      </c>
      <c r="H218" s="187" t="n">
        <f aca="false">IF($G218&lt;&gt;"",G218,"")</f>
        <v>1</v>
      </c>
      <c r="I218" s="169"/>
      <c r="J218" s="170"/>
      <c r="K218" s="171" t="n">
        <f aca="false">IF($B218&lt;&gt;"",IF(I218,(INDEX(P$213:Q$216,MATCH(H218,P$213:P$216),2)/I218)*1000,0),"")</f>
        <v>0</v>
      </c>
      <c r="L218" s="171" t="str">
        <f aca="false">IF(Q$213&lt;&gt;"",IF($B218&lt;&gt;"",K218-$J218,""),"")</f>
        <v/>
      </c>
      <c r="M218" s="172" t="e">
        <f aca="false">IF(B218&lt;&gt;"",RANK(L218,L$213:L$312),"")</f>
        <v>#VALUE!</v>
      </c>
      <c r="N218" s="172" t="str">
        <f aca="false">IF(B218&lt;&gt;"",'Classement Général'!BW16,"")</f>
        <v/>
      </c>
      <c r="O218" s="172" t="n">
        <f aca="false">IF(B117&lt;&gt;"",'Calculs (M1..M20)'!A19,"")</f>
        <v>6</v>
      </c>
      <c r="P218" s="5"/>
      <c r="Q218" s="5"/>
      <c r="R218" s="0"/>
      <c r="S218" s="0"/>
      <c r="T218" s="0"/>
      <c r="U218" s="5" t="s">
        <v>104</v>
      </c>
      <c r="V218" s="0"/>
      <c r="AH218" s="187" t="n">
        <f aca="false">IF($G218&lt;&gt;"",AG218,"")</f>
        <v>0</v>
      </c>
      <c r="AI218" s="169"/>
      <c r="AJ218" s="170"/>
    </row>
    <row r="219" customFormat="false" ht="13" hidden="false" customHeight="false" outlineLevel="0" collapsed="false">
      <c r="A219" s="0"/>
      <c r="B219" s="185" t="str">
        <f aca="false">IF(B118&lt;&gt;"",B118,"")</f>
        <v>Pierre RONDEL</v>
      </c>
      <c r="C219" s="116" t="n">
        <f aca="false">IF(C118&lt;&gt;"",C118,"")</f>
        <v>7</v>
      </c>
      <c r="D219" s="116" t="str">
        <f aca="false">IF(D118&lt;&gt;"",D118,"")</f>
        <v>2.4GHz</v>
      </c>
      <c r="E219" s="116" t="n">
        <f aca="false">IF(E118&lt;&gt;"",E118,"")</f>
        <v>0</v>
      </c>
      <c r="F219" s="116" t="n">
        <v>23</v>
      </c>
      <c r="G219" s="168" t="n">
        <f aca="false">G118</f>
        <v>1</v>
      </c>
      <c r="H219" s="187" t="n">
        <f aca="false">IF($G219&lt;&gt;"",G219,"")</f>
        <v>1</v>
      </c>
      <c r="I219" s="169"/>
      <c r="J219" s="170"/>
      <c r="K219" s="171" t="n">
        <f aca="false">IF($B219&lt;&gt;"",IF(I219,(INDEX(P$213:Q$216,MATCH(H219,P$213:P$216),2)/I219)*1000,0),"")</f>
        <v>0</v>
      </c>
      <c r="L219" s="171" t="str">
        <f aca="false">IF(Q$213&lt;&gt;"",IF($B219&lt;&gt;"",K219-$J219,""),"")</f>
        <v/>
      </c>
      <c r="M219" s="172" t="e">
        <f aca="false">IF(B219&lt;&gt;"",RANK(L219,L$213:L$312),"")</f>
        <v>#VALUE!</v>
      </c>
      <c r="N219" s="172" t="str">
        <f aca="false">IF(B219&lt;&gt;"",'Classement Général'!BW17,"")</f>
        <v/>
      </c>
      <c r="O219" s="172" t="n">
        <f aca="false">IF(B118&lt;&gt;"",'Calculs (M1..M20)'!A20,"")</f>
        <v>1</v>
      </c>
      <c r="P219" s="5"/>
      <c r="Q219" s="5"/>
      <c r="R219" s="0"/>
      <c r="S219" s="0"/>
      <c r="T219" s="0"/>
      <c r="U219" s="5" t="n">
        <v>4</v>
      </c>
      <c r="V219" s="0"/>
      <c r="AH219" s="187" t="n">
        <f aca="false">IF($G219&lt;&gt;"",AG219,"")</f>
        <v>0</v>
      </c>
      <c r="AI219" s="169"/>
      <c r="AJ219" s="170"/>
    </row>
    <row r="220" customFormat="false" ht="13" hidden="false" customHeight="false" outlineLevel="0" collapsed="false">
      <c r="A220" s="0"/>
      <c r="B220" s="185" t="str">
        <f aca="false">IF(B119&lt;&gt;"",B119,"")</f>
        <v>Andreas FRICKE</v>
      </c>
      <c r="C220" s="116" t="n">
        <f aca="false">IF(C119&lt;&gt;"",C119,"")</f>
        <v>8</v>
      </c>
      <c r="D220" s="116" t="str">
        <f aca="false">IF(D119&lt;&gt;"",D119,"")</f>
        <v>2.4GHz</v>
      </c>
      <c r="E220" s="116" t="n">
        <f aca="false">IF(E119&lt;&gt;"",E119,"")</f>
        <v>0</v>
      </c>
      <c r="F220" s="116" t="n">
        <v>23</v>
      </c>
      <c r="G220" s="168" t="n">
        <f aca="false">G119</f>
        <v>1</v>
      </c>
      <c r="H220" s="187" t="n">
        <f aca="false">IF($G220&lt;&gt;"",G220,"")</f>
        <v>1</v>
      </c>
      <c r="I220" s="169"/>
      <c r="J220" s="170"/>
      <c r="K220" s="171" t="n">
        <f aca="false">IF($B220&lt;&gt;"",IF(I220,(INDEX(P$213:Q$216,MATCH(H220,P$213:P$216),2)/I220)*1000,0),"")</f>
        <v>0</v>
      </c>
      <c r="L220" s="171" t="str">
        <f aca="false">IF(Q$213&lt;&gt;"",IF($B220&lt;&gt;"",K220-$J220,""),"")</f>
        <v/>
      </c>
      <c r="M220" s="172" t="e">
        <f aca="false">IF(B220&lt;&gt;"",RANK(L220,L$213:L$312),"")</f>
        <v>#VALUE!</v>
      </c>
      <c r="N220" s="172" t="str">
        <f aca="false">IF(B220&lt;&gt;"",'Classement Général'!BW18,"")</f>
        <v/>
      </c>
      <c r="O220" s="172" t="n">
        <f aca="false">IF(B119&lt;&gt;"",'Calculs (M1..M20)'!A21,"")</f>
        <v>18</v>
      </c>
      <c r="P220" s="5"/>
      <c r="Q220" s="5"/>
      <c r="R220" s="0"/>
      <c r="S220" s="0"/>
      <c r="T220" s="0"/>
      <c r="U220" s="0"/>
      <c r="V220" s="0"/>
      <c r="AH220" s="187" t="n">
        <f aca="false">IF($G220&lt;&gt;"",AG220,"")</f>
        <v>0</v>
      </c>
      <c r="AI220" s="169"/>
      <c r="AJ220" s="170"/>
    </row>
    <row r="221" customFormat="false" ht="13" hidden="false" customHeight="false" outlineLevel="0" collapsed="false">
      <c r="A221" s="0"/>
      <c r="B221" s="185" t="str">
        <f aca="false">IF(B120&lt;&gt;"",B120,"")</f>
        <v>Thomas FAURE</v>
      </c>
      <c r="C221" s="116" t="n">
        <f aca="false">IF(C120&lt;&gt;"",C120,"")</f>
        <v>9</v>
      </c>
      <c r="D221" s="116" t="str">
        <f aca="false">IF(D120&lt;&gt;"",D120,"")</f>
        <v>2.4GHz</v>
      </c>
      <c r="E221" s="116" t="n">
        <f aca="false">IF(E120&lt;&gt;"",E120,"")</f>
        <v>0</v>
      </c>
      <c r="F221" s="116" t="n">
        <v>23</v>
      </c>
      <c r="G221" s="168" t="n">
        <f aca="false">G120</f>
        <v>1</v>
      </c>
      <c r="H221" s="187" t="n">
        <f aca="false">IF($G221&lt;&gt;"",G221,"")</f>
        <v>1</v>
      </c>
      <c r="I221" s="169"/>
      <c r="J221" s="170"/>
      <c r="K221" s="171" t="n">
        <f aca="false">IF($B221&lt;&gt;"",IF(I221,(INDEX(P$213:Q$216,MATCH(H221,P$213:P$216),2)/I221)*1000,0),"")</f>
        <v>0</v>
      </c>
      <c r="L221" s="171" t="str">
        <f aca="false">IF(Q$213&lt;&gt;"",IF($B221&lt;&gt;"",K221-$J221,""),"")</f>
        <v/>
      </c>
      <c r="M221" s="172" t="e">
        <f aca="false">IF(B221&lt;&gt;"",RANK(L221,L$213:L$312),"")</f>
        <v>#VALUE!</v>
      </c>
      <c r="N221" s="172" t="str">
        <f aca="false">IF(B221&lt;&gt;"",'Classement Général'!BW19,"")</f>
        <v/>
      </c>
      <c r="O221" s="172" t="n">
        <f aca="false">IF(B120&lt;&gt;"",'Calculs (M1..M20)'!A22,"")</f>
        <v>11</v>
      </c>
      <c r="P221" s="0"/>
      <c r="Q221" s="0"/>
      <c r="R221" s="0"/>
      <c r="S221" s="0"/>
      <c r="T221" s="0"/>
      <c r="U221" s="0"/>
      <c r="V221" s="0"/>
      <c r="AH221" s="187" t="n">
        <f aca="false">IF($G221&lt;&gt;"",AG221,"")</f>
        <v>0</v>
      </c>
      <c r="AI221" s="169"/>
      <c r="AJ221" s="170"/>
    </row>
    <row r="222" customFormat="false" ht="13" hidden="false" customHeight="false" outlineLevel="0" collapsed="false">
      <c r="A222" s="0"/>
      <c r="B222" s="185" t="str">
        <f aca="false">IF(B121&lt;&gt;"",B121,"")</f>
        <v>Philippe LANES</v>
      </c>
      <c r="C222" s="116" t="n">
        <f aca="false">IF(C121&lt;&gt;"",C121,"")</f>
        <v>10</v>
      </c>
      <c r="D222" s="116" t="str">
        <f aca="false">IF(D121&lt;&gt;"",D121,"")</f>
        <v>2.4GHz</v>
      </c>
      <c r="E222" s="116" t="n">
        <f aca="false">IF(E121&lt;&gt;"",E121,"")</f>
        <v>0</v>
      </c>
      <c r="F222" s="116" t="n">
        <v>23</v>
      </c>
      <c r="G222" s="168" t="n">
        <f aca="false">G121</f>
        <v>1</v>
      </c>
      <c r="H222" s="187" t="n">
        <f aca="false">IF($G222&lt;&gt;"",G222,"")</f>
        <v>1</v>
      </c>
      <c r="I222" s="169"/>
      <c r="J222" s="170"/>
      <c r="K222" s="171" t="n">
        <f aca="false">IF($B222&lt;&gt;"",IF(I222,(INDEX(P$213:Q$216,MATCH(H222,P$213:P$216),2)/I222)*1000,0),"")</f>
        <v>0</v>
      </c>
      <c r="L222" s="171" t="str">
        <f aca="false">IF(Q$213&lt;&gt;"",IF($B222&lt;&gt;"",K222-$J222,""),"")</f>
        <v/>
      </c>
      <c r="M222" s="172" t="e">
        <f aca="false">IF(B222&lt;&gt;"",RANK(L222,L$213:L$312),"")</f>
        <v>#VALUE!</v>
      </c>
      <c r="N222" s="172" t="str">
        <f aca="false">IF(B222&lt;&gt;"",'Classement Général'!BW20,"")</f>
        <v/>
      </c>
      <c r="O222" s="172" t="n">
        <f aca="false">IF(B121&lt;&gt;"",'Calculs (M1..M20)'!A23,"")</f>
        <v>14</v>
      </c>
      <c r="P222" s="0"/>
      <c r="Q222" s="0"/>
      <c r="R222" s="0"/>
      <c r="S222" s="0"/>
      <c r="T222" s="0"/>
      <c r="U222" s="0"/>
      <c r="V222" s="0"/>
      <c r="AH222" s="187" t="n">
        <f aca="false">IF($G222&lt;&gt;"",AG222,"")</f>
        <v>0</v>
      </c>
      <c r="AI222" s="169"/>
      <c r="AJ222" s="170"/>
    </row>
    <row r="223" customFormat="false" ht="13" hidden="false" customHeight="false" outlineLevel="0" collapsed="false">
      <c r="A223" s="0"/>
      <c r="B223" s="185" t="str">
        <f aca="false">IF(B122&lt;&gt;"",B122,"")</f>
        <v>Julien HONOR</v>
      </c>
      <c r="C223" s="116" t="n">
        <f aca="false">IF(C122&lt;&gt;"",C122,"")</f>
        <v>11</v>
      </c>
      <c r="D223" s="116" t="str">
        <f aca="false">IF(D122&lt;&gt;"",D122,"")</f>
        <v>2.4GHz</v>
      </c>
      <c r="E223" s="116" t="n">
        <f aca="false">IF(E122&lt;&gt;"",E122,"")</f>
        <v>0</v>
      </c>
      <c r="F223" s="116" t="n">
        <v>23</v>
      </c>
      <c r="G223" s="168" t="n">
        <f aca="false">G122</f>
        <v>1</v>
      </c>
      <c r="H223" s="187" t="n">
        <f aca="false">IF($G223&lt;&gt;"",G223,"")</f>
        <v>1</v>
      </c>
      <c r="I223" s="169"/>
      <c r="J223" s="170"/>
      <c r="K223" s="171" t="n">
        <f aca="false">IF($B223&lt;&gt;"",IF(I223,(INDEX(P$213:Q$216,MATCH(H223,P$213:P$216),2)/I223)*1000,0),"")</f>
        <v>0</v>
      </c>
      <c r="L223" s="171" t="str">
        <f aca="false">IF(Q$213&lt;&gt;"",IF($B223&lt;&gt;"",K223-$J223,""),"")</f>
        <v/>
      </c>
      <c r="M223" s="172" t="e">
        <f aca="false">IF(B223&lt;&gt;"",RANK(L223,L$213:L$312),"")</f>
        <v>#VALUE!</v>
      </c>
      <c r="N223" s="172" t="str">
        <f aca="false">IF(B223&lt;&gt;"",'Classement Général'!BW21,"")</f>
        <v/>
      </c>
      <c r="O223" s="172" t="n">
        <f aca="false">IF(B122&lt;&gt;"",'Calculs (M1..M20)'!A24,"")</f>
        <v>3</v>
      </c>
      <c r="P223" s="0"/>
      <c r="Q223" s="0"/>
      <c r="R223" s="0"/>
      <c r="S223" s="0"/>
      <c r="T223" s="0"/>
      <c r="U223" s="0"/>
      <c r="V223" s="0"/>
      <c r="AH223" s="187" t="n">
        <f aca="false">IF($G223&lt;&gt;"",AG223,"")</f>
        <v>0</v>
      </c>
      <c r="AI223" s="169"/>
      <c r="AJ223" s="170"/>
    </row>
    <row r="224" customFormat="false" ht="13" hidden="false" customHeight="false" outlineLevel="0" collapsed="false">
      <c r="A224" s="0"/>
      <c r="B224" s="185" t="str">
        <f aca="false">IF(B123&lt;&gt;"",B123,"")</f>
        <v>Michael KREBS</v>
      </c>
      <c r="C224" s="116" t="n">
        <f aca="false">IF(C123&lt;&gt;"",C123,"")</f>
        <v>12</v>
      </c>
      <c r="D224" s="116" t="str">
        <f aca="false">IF(D123&lt;&gt;"",D123,"")</f>
        <v>2.4GHz</v>
      </c>
      <c r="E224" s="116" t="n">
        <f aca="false">IF(E123&lt;&gt;"",E123,"")</f>
        <v>0</v>
      </c>
      <c r="F224" s="116" t="n">
        <v>23</v>
      </c>
      <c r="G224" s="168" t="n">
        <f aca="false">G123</f>
        <v>1</v>
      </c>
      <c r="H224" s="187" t="n">
        <f aca="false">IF($G224&lt;&gt;"",G224,"")</f>
        <v>1</v>
      </c>
      <c r="I224" s="169"/>
      <c r="J224" s="170"/>
      <c r="K224" s="171" t="n">
        <f aca="false">IF($B224&lt;&gt;"",IF(I224,(INDEX(P$213:Q$216,MATCH(H224,P$213:P$216),2)/I224)*1000,0),"")</f>
        <v>0</v>
      </c>
      <c r="L224" s="171" t="str">
        <f aca="false">IF(Q$213&lt;&gt;"",IF($B224&lt;&gt;"",K224-$J224,""),"")</f>
        <v/>
      </c>
      <c r="M224" s="172" t="e">
        <f aca="false">IF(B224&lt;&gt;"",RANK(L224,L$213:L$312),"")</f>
        <v>#VALUE!</v>
      </c>
      <c r="N224" s="172" t="str">
        <f aca="false">IF(B224&lt;&gt;"",'Classement Général'!BW22,"")</f>
        <v/>
      </c>
      <c r="O224" s="172" t="n">
        <f aca="false">IF(B123&lt;&gt;"",'Calculs (M1..M20)'!A25,"")</f>
        <v>12</v>
      </c>
      <c r="P224" s="0"/>
      <c r="Q224" s="0"/>
      <c r="R224" s="0"/>
      <c r="S224" s="0"/>
      <c r="T224" s="0"/>
      <c r="U224" s="0"/>
      <c r="V224" s="0"/>
      <c r="AH224" s="187" t="n">
        <f aca="false">IF($G224&lt;&gt;"",AG224,"")</f>
        <v>0</v>
      </c>
      <c r="AI224" s="169"/>
      <c r="AJ224" s="170"/>
    </row>
    <row r="225" customFormat="false" ht="13" hidden="false" customHeight="false" outlineLevel="0" collapsed="false">
      <c r="A225" s="0"/>
      <c r="B225" s="185" t="str">
        <f aca="false">IF(B124&lt;&gt;"",B124,"")</f>
        <v>Aubry GABANON</v>
      </c>
      <c r="C225" s="116" t="n">
        <f aca="false">IF(C124&lt;&gt;"",C124,"")</f>
        <v>13</v>
      </c>
      <c r="D225" s="116" t="str">
        <f aca="false">IF(D124&lt;&gt;"",D124,"")</f>
        <v>2.4GHz</v>
      </c>
      <c r="E225" s="116" t="n">
        <f aca="false">IF(E124&lt;&gt;"",E124,"")</f>
        <v>0</v>
      </c>
      <c r="F225" s="116" t="n">
        <v>23</v>
      </c>
      <c r="G225" s="168" t="n">
        <f aca="false">G124</f>
        <v>1</v>
      </c>
      <c r="H225" s="187" t="n">
        <f aca="false">IF($G225&lt;&gt;"",G225,"")</f>
        <v>1</v>
      </c>
      <c r="I225" s="169"/>
      <c r="J225" s="170"/>
      <c r="K225" s="171" t="n">
        <f aca="false">IF($B225&lt;&gt;"",IF(I225,(INDEX(P$213:Q$216,MATCH(H225,P$213:P$216),2)/I225)*1000,0),"")</f>
        <v>0</v>
      </c>
      <c r="L225" s="171" t="str">
        <f aca="false">IF(Q$213&lt;&gt;"",IF($B225&lt;&gt;"",K225-$J225,""),"")</f>
        <v/>
      </c>
      <c r="M225" s="172" t="e">
        <f aca="false">IF(B225&lt;&gt;"",RANK(L225,L$213:L$312),"")</f>
        <v>#VALUE!</v>
      </c>
      <c r="N225" s="172" t="str">
        <f aca="false">IF(B225&lt;&gt;"",'Classement Général'!BW23,"")</f>
        <v/>
      </c>
      <c r="O225" s="172" t="n">
        <f aca="false">IF(B124&lt;&gt;"",'Calculs (M1..M20)'!A26,"")</f>
        <v>5</v>
      </c>
      <c r="P225" s="0"/>
      <c r="Q225" s="0"/>
      <c r="R225" s="0"/>
      <c r="S225" s="0"/>
      <c r="T225" s="0"/>
      <c r="U225" s="0"/>
      <c r="V225" s="0"/>
      <c r="AH225" s="187" t="n">
        <f aca="false">IF($G225&lt;&gt;"",AG225,"")</f>
        <v>0</v>
      </c>
      <c r="AI225" s="169"/>
      <c r="AJ225" s="170"/>
    </row>
    <row r="226" customFormat="false" ht="13" hidden="false" customHeight="false" outlineLevel="0" collapsed="false">
      <c r="A226" s="0"/>
      <c r="B226" s="185" t="str">
        <f aca="false">IF(B125&lt;&gt;"",B125,"")</f>
        <v>Serge DELARBRE</v>
      </c>
      <c r="C226" s="116" t="n">
        <f aca="false">IF(C125&lt;&gt;"",C125,"")</f>
        <v>14</v>
      </c>
      <c r="D226" s="116" t="str">
        <f aca="false">IF(D125&lt;&gt;"",D125,"")</f>
        <v>2.4GHz</v>
      </c>
      <c r="E226" s="116" t="n">
        <f aca="false">IF(E125&lt;&gt;"",E125,"")</f>
        <v>0</v>
      </c>
      <c r="F226" s="116" t="n">
        <v>23</v>
      </c>
      <c r="G226" s="168" t="n">
        <f aca="false">G125</f>
        <v>1</v>
      </c>
      <c r="H226" s="187" t="n">
        <f aca="false">IF($G226&lt;&gt;"",G226,"")</f>
        <v>1</v>
      </c>
      <c r="I226" s="169"/>
      <c r="J226" s="170"/>
      <c r="K226" s="171" t="n">
        <f aca="false">IF($B226&lt;&gt;"",IF(I226,(INDEX(P$213:Q$216,MATCH(H226,P$213:P$216),2)/I226)*1000,0),"")</f>
        <v>0</v>
      </c>
      <c r="L226" s="171" t="str">
        <f aca="false">IF(Q$213&lt;&gt;"",IF($B226&lt;&gt;"",K226-$J226,""),"")</f>
        <v/>
      </c>
      <c r="M226" s="172" t="e">
        <f aca="false">IF(B226&lt;&gt;"",RANK(L226,L$213:L$312),"")</f>
        <v>#VALUE!</v>
      </c>
      <c r="N226" s="172" t="str">
        <f aca="false">IF(B226&lt;&gt;"",'Classement Général'!BW24,"")</f>
        <v/>
      </c>
      <c r="O226" s="172" t="n">
        <f aca="false">IF(B125&lt;&gt;"",'Calculs (M1..M20)'!A27,"")</f>
        <v>17</v>
      </c>
      <c r="P226" s="0"/>
      <c r="Q226" s="0"/>
      <c r="R226" s="0"/>
      <c r="S226" s="0"/>
      <c r="T226" s="0"/>
      <c r="U226" s="0"/>
      <c r="V226" s="0"/>
      <c r="AH226" s="187" t="n">
        <f aca="false">IF($G226&lt;&gt;"",AG226,"")</f>
        <v>0</v>
      </c>
      <c r="AI226" s="169"/>
      <c r="AJ226" s="170"/>
    </row>
    <row r="227" customFormat="false" ht="13" hidden="false" customHeight="false" outlineLevel="0" collapsed="false">
      <c r="A227" s="0"/>
      <c r="B227" s="185" t="str">
        <f aca="false">IF(B126&lt;&gt;"",B126,"")</f>
        <v>Arnaud LEGER</v>
      </c>
      <c r="C227" s="116" t="n">
        <f aca="false">IF(C126&lt;&gt;"",C126,"")</f>
        <v>15</v>
      </c>
      <c r="D227" s="116" t="str">
        <f aca="false">IF(D126&lt;&gt;"",D126,"")</f>
        <v>2.4GHz</v>
      </c>
      <c r="E227" s="116" t="n">
        <f aca="false">IF(E126&lt;&gt;"",E126,"")</f>
        <v>0</v>
      </c>
      <c r="F227" s="116" t="n">
        <v>23</v>
      </c>
      <c r="G227" s="168" t="n">
        <f aca="false">G126</f>
        <v>1</v>
      </c>
      <c r="H227" s="187" t="n">
        <f aca="false">IF($G227&lt;&gt;"",G227,"")</f>
        <v>1</v>
      </c>
      <c r="I227" s="169"/>
      <c r="J227" s="170"/>
      <c r="K227" s="171" t="n">
        <f aca="false">IF($B227&lt;&gt;"",IF(I227,(INDEX(P$213:Q$216,MATCH(H227,P$213:P$216),2)/I227)*1000,0),"")</f>
        <v>0</v>
      </c>
      <c r="L227" s="171" t="str">
        <f aca="false">IF(Q$213&lt;&gt;"",IF($B227&lt;&gt;"",K227-$J227,""),"")</f>
        <v/>
      </c>
      <c r="M227" s="172" t="e">
        <f aca="false">IF(B227&lt;&gt;"",RANK(L227,L$213:L$312),"")</f>
        <v>#VALUE!</v>
      </c>
      <c r="N227" s="172" t="str">
        <f aca="false">IF(B227&lt;&gt;"",'Classement Général'!BW25,"")</f>
        <v/>
      </c>
      <c r="O227" s="172" t="n">
        <f aca="false">IF(B126&lt;&gt;"",'Calculs (M1..M20)'!A28,"")</f>
        <v>7</v>
      </c>
      <c r="P227" s="0"/>
      <c r="Q227" s="0"/>
      <c r="R227" s="0"/>
      <c r="S227" s="0"/>
      <c r="T227" s="0"/>
      <c r="U227" s="0"/>
      <c r="V227" s="0"/>
      <c r="AH227" s="187" t="n">
        <f aca="false">IF($G227&lt;&gt;"",AG227,"")</f>
        <v>0</v>
      </c>
      <c r="AI227" s="169"/>
      <c r="AJ227" s="170"/>
    </row>
    <row r="228" customFormat="false" ht="13" hidden="false" customHeight="false" outlineLevel="0" collapsed="false">
      <c r="A228" s="0"/>
      <c r="B228" s="185" t="str">
        <f aca="false">IF(B127&lt;&gt;"",B127,"")</f>
        <v>Thierry POIGNARD</v>
      </c>
      <c r="C228" s="116" t="n">
        <f aca="false">IF(C127&lt;&gt;"",C127,"")</f>
        <v>16</v>
      </c>
      <c r="D228" s="116" t="str">
        <f aca="false">IF(D127&lt;&gt;"",D127,"")</f>
        <v>2.4GHz</v>
      </c>
      <c r="E228" s="116" t="n">
        <f aca="false">IF(E127&lt;&gt;"",E127,"")</f>
        <v>0</v>
      </c>
      <c r="F228" s="116" t="n">
        <v>23</v>
      </c>
      <c r="G228" s="168" t="n">
        <f aca="false">G127</f>
        <v>1</v>
      </c>
      <c r="H228" s="187" t="n">
        <f aca="false">IF($G228&lt;&gt;"",G228,"")</f>
        <v>1</v>
      </c>
      <c r="I228" s="169"/>
      <c r="J228" s="170"/>
      <c r="K228" s="171" t="n">
        <f aca="false">IF($B228&lt;&gt;"",IF(I228,(INDEX(P$213:Q$216,MATCH(H228,P$213:P$216),2)/I228)*1000,0),"")</f>
        <v>0</v>
      </c>
      <c r="L228" s="171" t="str">
        <f aca="false">IF(Q$213&lt;&gt;"",IF($B228&lt;&gt;"",K228-$J228,""),"")</f>
        <v/>
      </c>
      <c r="M228" s="172" t="e">
        <f aca="false">IF(B228&lt;&gt;"",RANK(L228,L$213:L$312),"")</f>
        <v>#VALUE!</v>
      </c>
      <c r="N228" s="172" t="str">
        <f aca="false">IF(B228&lt;&gt;"",'Classement Général'!BW26,"")</f>
        <v/>
      </c>
      <c r="O228" s="172" t="n">
        <f aca="false">IF(B127&lt;&gt;"",'Calculs (M1..M20)'!A29,"")</f>
        <v>13</v>
      </c>
      <c r="P228" s="0"/>
      <c r="Q228" s="0"/>
      <c r="R228" s="0"/>
      <c r="S228" s="0"/>
      <c r="T228" s="0"/>
      <c r="U228" s="0"/>
      <c r="V228" s="0"/>
      <c r="AH228" s="187" t="n">
        <f aca="false">IF($G228&lt;&gt;"",AG228,"")</f>
        <v>0</v>
      </c>
      <c r="AI228" s="169"/>
      <c r="AJ228" s="170"/>
    </row>
    <row r="229" customFormat="false" ht="13" hidden="false" customHeight="false" outlineLevel="0" collapsed="false">
      <c r="A229" s="0"/>
      <c r="B229" s="185" t="str">
        <f aca="false">IF(B128&lt;&gt;"",B128,"")</f>
        <v>Joel MARIN</v>
      </c>
      <c r="C229" s="116" t="n">
        <f aca="false">IF(C128&lt;&gt;"",C128,"")</f>
        <v>17</v>
      </c>
      <c r="D229" s="116" t="str">
        <f aca="false">IF(D128&lt;&gt;"",D128,"")</f>
        <v>2.4GHz</v>
      </c>
      <c r="E229" s="116" t="n">
        <f aca="false">IF(E128&lt;&gt;"",E128,"")</f>
        <v>0</v>
      </c>
      <c r="F229" s="116" t="n">
        <v>23</v>
      </c>
      <c r="G229" s="168" t="n">
        <f aca="false">G128</f>
        <v>1</v>
      </c>
      <c r="H229" s="187" t="n">
        <f aca="false">IF($G229&lt;&gt;"",G229,"")</f>
        <v>1</v>
      </c>
      <c r="I229" s="169"/>
      <c r="J229" s="170"/>
      <c r="K229" s="171" t="n">
        <f aca="false">IF($B229&lt;&gt;"",IF(I229,(INDEX(P$213:Q$216,MATCH(H229,P$213:P$216),2)/I229)*1000,0),"")</f>
        <v>0</v>
      </c>
      <c r="L229" s="171" t="str">
        <f aca="false">IF(Q$213&lt;&gt;"",IF($B229&lt;&gt;"",K229-$J229,""),"")</f>
        <v/>
      </c>
      <c r="M229" s="172" t="e">
        <f aca="false">IF(B229&lt;&gt;"",RANK(L229,L$213:L$312),"")</f>
        <v>#VALUE!</v>
      </c>
      <c r="N229" s="172" t="str">
        <f aca="false">IF(B229&lt;&gt;"",'Classement Général'!BW27,"")</f>
        <v/>
      </c>
      <c r="O229" s="172" t="n">
        <f aca="false">IF(B128&lt;&gt;"",'Calculs (M1..M20)'!A30,"")</f>
        <v>16</v>
      </c>
      <c r="P229" s="0"/>
      <c r="Q229" s="0"/>
      <c r="R229" s="0"/>
      <c r="S229" s="0"/>
      <c r="T229" s="0"/>
      <c r="U229" s="0"/>
      <c r="V229" s="0"/>
      <c r="AH229" s="187" t="n">
        <f aca="false">IF($G229&lt;&gt;"",AG229,"")</f>
        <v>0</v>
      </c>
      <c r="AI229" s="169"/>
      <c r="AJ229" s="170"/>
    </row>
    <row r="230" customFormat="false" ht="13" hidden="false" customHeight="false" outlineLevel="0" collapsed="false">
      <c r="A230" s="0"/>
      <c r="B230" s="185" t="str">
        <f aca="false">IF(B129&lt;&gt;"",B129,"")</f>
        <v>Matthieu MERVELET</v>
      </c>
      <c r="C230" s="116" t="n">
        <f aca="false">IF(C129&lt;&gt;"",C129,"")</f>
        <v>18</v>
      </c>
      <c r="D230" s="116" t="str">
        <f aca="false">IF(D129&lt;&gt;"",D129,"")</f>
        <v>2.4GHz</v>
      </c>
      <c r="E230" s="116" t="n">
        <f aca="false">IF(E129&lt;&gt;"",E129,"")</f>
        <v>0</v>
      </c>
      <c r="F230" s="116" t="n">
        <v>23</v>
      </c>
      <c r="G230" s="168" t="n">
        <f aca="false">G129</f>
        <v>1</v>
      </c>
      <c r="H230" s="187" t="n">
        <f aca="false">IF($G230&lt;&gt;"",G230,"")</f>
        <v>1</v>
      </c>
      <c r="I230" s="169"/>
      <c r="J230" s="170"/>
      <c r="K230" s="171" t="n">
        <f aca="false">IF($B230&lt;&gt;"",IF(I230,(INDEX(P$213:Q$216,MATCH(H230,P$213:P$216),2)/I230)*1000,0),"")</f>
        <v>0</v>
      </c>
      <c r="L230" s="171" t="str">
        <f aca="false">IF(Q$213&lt;&gt;"",IF($B230&lt;&gt;"",K230-$J230,""),"")</f>
        <v/>
      </c>
      <c r="M230" s="172" t="e">
        <f aca="false">IF(B230&lt;&gt;"",RANK(L230,L$213:L$312),"")</f>
        <v>#VALUE!</v>
      </c>
      <c r="N230" s="172" t="str">
        <f aca="false">IF(B230&lt;&gt;"",'Classement Général'!BW28,"")</f>
        <v/>
      </c>
      <c r="O230" s="172" t="n">
        <f aca="false">IF(B129&lt;&gt;"",'Calculs (M1..M20)'!A31,"")</f>
        <v>2</v>
      </c>
      <c r="P230" s="0"/>
      <c r="Q230" s="0"/>
      <c r="R230" s="0"/>
      <c r="S230" s="0"/>
      <c r="T230" s="0"/>
      <c r="U230" s="0"/>
      <c r="V230" s="0"/>
      <c r="AH230" s="187" t="n">
        <f aca="false">IF($G230&lt;&gt;"",AG230,"")</f>
        <v>0</v>
      </c>
      <c r="AI230" s="169"/>
      <c r="AJ230" s="170"/>
    </row>
    <row r="231" customFormat="false" ht="13" hidden="false" customHeight="false" outlineLevel="0" collapsed="false">
      <c r="A231" s="0"/>
      <c r="B231" s="185" t="str">
        <f aca="false">IF(B130&lt;&gt;"",B130,"")</f>
        <v>Gabriel MANTEL</v>
      </c>
      <c r="C231" s="116" t="n">
        <f aca="false">IF(C130&lt;&gt;"",C130,"")</f>
        <v>19</v>
      </c>
      <c r="D231" s="116" t="str">
        <f aca="false">IF(D130&lt;&gt;"",D130,"")</f>
        <v>2.4GHz</v>
      </c>
      <c r="E231" s="116" t="n">
        <f aca="false">IF(E130&lt;&gt;"",E130,"")</f>
        <v>0</v>
      </c>
      <c r="F231" s="116" t="n">
        <v>23</v>
      </c>
      <c r="G231" s="168" t="n">
        <f aca="false">G130</f>
        <v>1</v>
      </c>
      <c r="H231" s="187" t="n">
        <f aca="false">IF($G231&lt;&gt;"",G231,"")</f>
        <v>1</v>
      </c>
      <c r="I231" s="169"/>
      <c r="J231" s="170"/>
      <c r="K231" s="171" t="n">
        <f aca="false">IF($B231&lt;&gt;"",IF(I231,(INDEX(P$213:Q$216,MATCH(H231,P$213:P$216),2)/I231)*1000,0),"")</f>
        <v>0</v>
      </c>
      <c r="L231" s="171" t="str">
        <f aca="false">IF(Q$213&lt;&gt;"",IF($B231&lt;&gt;"",K231-$J231,""),"")</f>
        <v/>
      </c>
      <c r="M231" s="172" t="e">
        <f aca="false">IF(B231&lt;&gt;"",RANK(L231,L$213:L$312),"")</f>
        <v>#VALUE!</v>
      </c>
      <c r="N231" s="172" t="str">
        <f aca="false">IF(B231&lt;&gt;"",'Classement Général'!BW29,"")</f>
        <v/>
      </c>
      <c r="O231" s="172" t="n">
        <f aca="false">IF(B130&lt;&gt;"",'Calculs (M1..M20)'!A32,"")</f>
        <v>21</v>
      </c>
      <c r="P231" s="0"/>
      <c r="Q231" s="0"/>
      <c r="R231" s="0"/>
      <c r="S231" s="0"/>
      <c r="T231" s="0"/>
      <c r="U231" s="0"/>
      <c r="V231" s="0"/>
      <c r="AH231" s="187" t="n">
        <f aca="false">IF($G231&lt;&gt;"",AG231,"")</f>
        <v>0</v>
      </c>
      <c r="AI231" s="169"/>
      <c r="AJ231" s="170"/>
    </row>
    <row r="232" customFormat="false" ht="13" hidden="false" customHeight="false" outlineLevel="0" collapsed="false">
      <c r="A232" s="0"/>
      <c r="B232" s="185" t="str">
        <f aca="false">IF(B131&lt;&gt;"",B131,"")</f>
        <v>Sylvain PFEFFERKORN</v>
      </c>
      <c r="C232" s="116" t="n">
        <f aca="false">IF(C131&lt;&gt;"",C131,"")</f>
        <v>20</v>
      </c>
      <c r="D232" s="116" t="str">
        <f aca="false">IF(D131&lt;&gt;"",D131,"")</f>
        <v>2.4GHz</v>
      </c>
      <c r="E232" s="116" t="n">
        <f aca="false">IF(E131&lt;&gt;"",E131,"")</f>
        <v>0</v>
      </c>
      <c r="F232" s="116" t="n">
        <v>23</v>
      </c>
      <c r="G232" s="168" t="n">
        <f aca="false">G131</f>
        <v>1</v>
      </c>
      <c r="H232" s="187" t="n">
        <f aca="false">IF($G232&lt;&gt;"",G232,"")</f>
        <v>1</v>
      </c>
      <c r="I232" s="169"/>
      <c r="J232" s="170"/>
      <c r="K232" s="171" t="n">
        <f aca="false">IF($B232&lt;&gt;"",IF(I232,(INDEX(P$213:Q$216,MATCH(H232,P$213:P$216),2)/I232)*1000,0),"")</f>
        <v>0</v>
      </c>
      <c r="L232" s="171" t="str">
        <f aca="false">IF(Q$213&lt;&gt;"",IF($B232&lt;&gt;"",K232-$J232,""),"")</f>
        <v/>
      </c>
      <c r="M232" s="172" t="e">
        <f aca="false">IF(B232&lt;&gt;"",RANK(L232,L$213:L$312),"")</f>
        <v>#VALUE!</v>
      </c>
      <c r="N232" s="172" t="str">
        <f aca="false">IF(B232&lt;&gt;"",'Classement Général'!BW30,"")</f>
        <v/>
      </c>
      <c r="O232" s="172" t="n">
        <f aca="false">IF(B131&lt;&gt;"",'Calculs (M1..M20)'!A33,"")</f>
        <v>19</v>
      </c>
      <c r="P232" s="0"/>
      <c r="Q232" s="0"/>
      <c r="R232" s="0"/>
      <c r="S232" s="0"/>
      <c r="T232" s="0"/>
      <c r="U232" s="0"/>
      <c r="V232" s="0"/>
      <c r="AH232" s="187" t="n">
        <f aca="false">IF($G232&lt;&gt;"",AG232,"")</f>
        <v>0</v>
      </c>
      <c r="AI232" s="169"/>
      <c r="AJ232" s="170"/>
    </row>
    <row r="233" customFormat="false" ht="13" hidden="false" customHeight="false" outlineLevel="0" collapsed="false">
      <c r="A233" s="0"/>
      <c r="B233" s="185" t="str">
        <f aca="false">IF(B132&lt;&gt;"",B132,"")</f>
        <v>Frederic HOURS</v>
      </c>
      <c r="C233" s="116" t="n">
        <f aca="false">IF(C132&lt;&gt;"",C132,"")</f>
        <v>21</v>
      </c>
      <c r="D233" s="116" t="str">
        <f aca="false">IF(D132&lt;&gt;"",D132,"")</f>
        <v>2.4GHz</v>
      </c>
      <c r="E233" s="116" t="n">
        <f aca="false">IF(E132&lt;&gt;"",E132,"")</f>
        <v>0</v>
      </c>
      <c r="F233" s="116" t="n">
        <v>23</v>
      </c>
      <c r="G233" s="168" t="n">
        <f aca="false">G132</f>
        <v>1</v>
      </c>
      <c r="H233" s="187" t="n">
        <f aca="false">IF($G233&lt;&gt;"",G233,"")</f>
        <v>1</v>
      </c>
      <c r="I233" s="169"/>
      <c r="J233" s="170"/>
      <c r="K233" s="171" t="n">
        <f aca="false">IF($B233&lt;&gt;"",IF(I233,(INDEX(P$213:Q$216,MATCH(H233,P$213:P$216),2)/I233)*1000,0),"")</f>
        <v>0</v>
      </c>
      <c r="L233" s="171" t="str">
        <f aca="false">IF(Q$213&lt;&gt;"",IF($B233&lt;&gt;"",K233-$J233,""),"")</f>
        <v/>
      </c>
      <c r="M233" s="172" t="e">
        <f aca="false">IF(B233&lt;&gt;"",RANK(L233,L$213:L$312),"")</f>
        <v>#VALUE!</v>
      </c>
      <c r="N233" s="172" t="str">
        <f aca="false">IF(B233&lt;&gt;"",'Classement Général'!BW31,"")</f>
        <v/>
      </c>
      <c r="O233" s="172" t="n">
        <f aca="false">IF(B132&lt;&gt;"",'Calculs (M1..M20)'!A34,"")</f>
        <v>9</v>
      </c>
      <c r="P233" s="0"/>
      <c r="Q233" s="0"/>
      <c r="R233" s="0"/>
      <c r="S233" s="0"/>
      <c r="T233" s="0"/>
      <c r="U233" s="0"/>
      <c r="V233" s="0"/>
      <c r="AH233" s="187" t="n">
        <f aca="false">IF($G233&lt;&gt;"",AG233,"")</f>
        <v>0</v>
      </c>
      <c r="AI233" s="169"/>
      <c r="AJ233" s="170"/>
    </row>
    <row r="234" customFormat="false" ht="13" hidden="false" customHeight="false" outlineLevel="0" collapsed="false">
      <c r="A234" s="0"/>
      <c r="B234" s="185" t="str">
        <f aca="false">IF(B133&lt;&gt;"",B133,"")</f>
        <v>Sébastien LANES</v>
      </c>
      <c r="C234" s="116" t="n">
        <f aca="false">IF(C133&lt;&gt;"",C133,"")</f>
        <v>22</v>
      </c>
      <c r="D234" s="116" t="str">
        <f aca="false">IF(D133&lt;&gt;"",D133,"")</f>
        <v>2.4GHz</v>
      </c>
      <c r="E234" s="116" t="n">
        <f aca="false">IF(E133&lt;&gt;"",E133,"")</f>
        <v>0</v>
      </c>
      <c r="F234" s="116" t="n">
        <v>23</v>
      </c>
      <c r="G234" s="168" t="n">
        <f aca="false">G133</f>
        <v>1</v>
      </c>
      <c r="H234" s="187" t="n">
        <f aca="false">IF($G234&lt;&gt;"",G234,"")</f>
        <v>1</v>
      </c>
      <c r="I234" s="169"/>
      <c r="J234" s="170"/>
      <c r="K234" s="171" t="n">
        <f aca="false">IF($B234&lt;&gt;"",IF(I234,(INDEX(P$213:Q$216,MATCH(H234,P$213:P$216),2)/I234)*1000,0),"")</f>
        <v>0</v>
      </c>
      <c r="L234" s="171" t="str">
        <f aca="false">IF(Q$213&lt;&gt;"",IF($B234&lt;&gt;"",K234-$J234,""),"")</f>
        <v/>
      </c>
      <c r="M234" s="172" t="e">
        <f aca="false">IF(B234&lt;&gt;"",RANK(L234,L$213:L$312),"")</f>
        <v>#VALUE!</v>
      </c>
      <c r="N234" s="172" t="str">
        <f aca="false">IF(B234&lt;&gt;"",'Classement Général'!BW32,"")</f>
        <v/>
      </c>
      <c r="O234" s="172" t="n">
        <f aca="false">IF(B133&lt;&gt;"",'Calculs (M1..M20)'!A35,"")</f>
        <v>4</v>
      </c>
      <c r="P234" s="0"/>
      <c r="Q234" s="0"/>
      <c r="R234" s="0"/>
      <c r="S234" s="0"/>
      <c r="T234" s="0"/>
      <c r="U234" s="0"/>
      <c r="V234" s="0"/>
      <c r="AH234" s="187" t="n">
        <f aca="false">IF($G234&lt;&gt;"",AG234,"")</f>
        <v>0</v>
      </c>
      <c r="AI234" s="169"/>
      <c r="AJ234" s="170"/>
    </row>
    <row r="235" customFormat="false" ht="13" hidden="false" customHeight="false" outlineLevel="0" collapsed="false">
      <c r="A235" s="0"/>
      <c r="B235" s="185" t="str">
        <f aca="false">IF(B134&lt;&gt;"",B134,"")</f>
        <v/>
      </c>
      <c r="C235" s="116" t="str">
        <f aca="false">IF(C134&lt;&gt;"",C134,"")</f>
        <v/>
      </c>
      <c r="D235" s="116" t="str">
        <f aca="false">IF(D134&lt;&gt;"",D134,"")</f>
        <v/>
      </c>
      <c r="E235" s="116" t="str">
        <f aca="false">IF(E134&lt;&gt;"",E134,"")</f>
        <v/>
      </c>
      <c r="F235" s="116" t="n">
        <v>23</v>
      </c>
      <c r="G235" s="168" t="n">
        <f aca="false">G134</f>
        <v>1</v>
      </c>
      <c r="H235" s="187" t="n">
        <f aca="false">IF($G235&lt;&gt;"",G235,"")</f>
        <v>1</v>
      </c>
      <c r="I235" s="169"/>
      <c r="J235" s="170"/>
      <c r="K235" s="171" t="str">
        <f aca="false">IF($B235&lt;&gt;"",IF(I235,(INDEX(P$213:Q$216,MATCH(H235,P$213:P$216),2)/I235)*1000,0),"")</f>
        <v/>
      </c>
      <c r="L235" s="171" t="str">
        <f aca="false">IF(Q$213&lt;&gt;"",IF($B235&lt;&gt;"",K235-$J235,""),"")</f>
        <v/>
      </c>
      <c r="M235" s="172" t="str">
        <f aca="false">IF(B235&lt;&gt;"",RANK(L235,L$213:L$312),"")</f>
        <v/>
      </c>
      <c r="N235" s="172" t="str">
        <f aca="false">IF(B235&lt;&gt;"",'Classement Général'!BW33,"")</f>
        <v/>
      </c>
      <c r="O235" s="172" t="str">
        <f aca="false">IF(B134&lt;&gt;"",'Calculs (M1..M20)'!A36,"")</f>
        <v/>
      </c>
      <c r="P235" s="0"/>
      <c r="Q235" s="0"/>
      <c r="R235" s="0"/>
      <c r="S235" s="0"/>
      <c r="T235" s="0"/>
      <c r="U235" s="0"/>
      <c r="V235" s="0"/>
      <c r="AH235" s="187" t="n">
        <f aca="false">IF($G235&lt;&gt;"",AG235,"")</f>
        <v>0</v>
      </c>
      <c r="AI235" s="169"/>
      <c r="AJ235" s="170"/>
    </row>
    <row r="236" customFormat="false" ht="13" hidden="false" customHeight="false" outlineLevel="0" collapsed="false">
      <c r="A236" s="0"/>
      <c r="B236" s="185" t="str">
        <f aca="false">IF(B135&lt;&gt;"",B135,"")</f>
        <v/>
      </c>
      <c r="C236" s="116" t="str">
        <f aca="false">IF(C135&lt;&gt;"",C135,"")</f>
        <v/>
      </c>
      <c r="D236" s="116" t="str">
        <f aca="false">IF(D135&lt;&gt;"",D135,"")</f>
        <v/>
      </c>
      <c r="E236" s="116" t="str">
        <f aca="false">IF(E135&lt;&gt;"",E135,"")</f>
        <v/>
      </c>
      <c r="F236" s="116" t="n">
        <v>23</v>
      </c>
      <c r="G236" s="168" t="n">
        <f aca="false">G135</f>
        <v>1</v>
      </c>
      <c r="H236" s="187" t="n">
        <f aca="false">IF($G236&lt;&gt;"",G236,"")</f>
        <v>1</v>
      </c>
      <c r="I236" s="169"/>
      <c r="J236" s="170"/>
      <c r="K236" s="171" t="str">
        <f aca="false">IF($B236&lt;&gt;"",IF(I236,(INDEX(P$213:Q$216,MATCH(H236,P$213:P$216),2)/I236)*1000,0),"")</f>
        <v/>
      </c>
      <c r="L236" s="171" t="str">
        <f aca="false">IF(Q$213&lt;&gt;"",IF($B236&lt;&gt;"",K236-$J236,""),"")</f>
        <v/>
      </c>
      <c r="M236" s="172" t="str">
        <f aca="false">IF(B236&lt;&gt;"",RANK(L236,L$213:L$312),"")</f>
        <v/>
      </c>
      <c r="N236" s="172" t="str">
        <f aca="false">IF(B236&lt;&gt;"",'Classement Général'!BW34,"")</f>
        <v/>
      </c>
      <c r="O236" s="172" t="str">
        <f aca="false">IF(B135&lt;&gt;"",'Calculs (M1..M20)'!A37,"")</f>
        <v/>
      </c>
      <c r="P236" s="0"/>
      <c r="Q236" s="0"/>
      <c r="R236" s="0"/>
      <c r="S236" s="0"/>
      <c r="T236" s="0"/>
      <c r="U236" s="0"/>
      <c r="V236" s="0"/>
      <c r="AH236" s="187" t="n">
        <f aca="false">IF($G236&lt;&gt;"",AG236,"")</f>
        <v>0</v>
      </c>
      <c r="AI236" s="169"/>
      <c r="AJ236" s="170"/>
    </row>
    <row r="237" customFormat="false" ht="13" hidden="false" customHeight="false" outlineLevel="0" collapsed="false">
      <c r="A237" s="0"/>
      <c r="B237" s="185" t="str">
        <f aca="false">IF(B136&lt;&gt;"",B136,"")</f>
        <v/>
      </c>
      <c r="C237" s="116" t="str">
        <f aca="false">IF(C136&lt;&gt;"",C136,"")</f>
        <v/>
      </c>
      <c r="D237" s="116" t="str">
        <f aca="false">IF(D136&lt;&gt;"",D136,"")</f>
        <v/>
      </c>
      <c r="E237" s="116" t="str">
        <f aca="false">IF(E136&lt;&gt;"",E136,"")</f>
        <v/>
      </c>
      <c r="F237" s="116" t="n">
        <v>23</v>
      </c>
      <c r="G237" s="168" t="n">
        <f aca="false">G136</f>
        <v>1</v>
      </c>
      <c r="H237" s="187" t="n">
        <f aca="false">IF($G237&lt;&gt;"",G237,"")</f>
        <v>1</v>
      </c>
      <c r="I237" s="169"/>
      <c r="J237" s="170"/>
      <c r="K237" s="171" t="str">
        <f aca="false">IF($B237&lt;&gt;"",IF(I237,(INDEX(P$213:Q$216,MATCH(H237,P$213:P$216),2)/I237)*1000,0),"")</f>
        <v/>
      </c>
      <c r="L237" s="171" t="str">
        <f aca="false">IF(Q$213&lt;&gt;"",IF($B237&lt;&gt;"",K237-$J237,""),"")</f>
        <v/>
      </c>
      <c r="M237" s="172" t="str">
        <f aca="false">IF(B237&lt;&gt;"",RANK(L237,L$213:L$312),"")</f>
        <v/>
      </c>
      <c r="N237" s="172" t="str">
        <f aca="false">IF(B237&lt;&gt;"",'Classement Général'!BW35,"")</f>
        <v/>
      </c>
      <c r="O237" s="172" t="str">
        <f aca="false">IF(B136&lt;&gt;"",'Calculs (M1..M20)'!A38,"")</f>
        <v/>
      </c>
      <c r="P237" s="0"/>
      <c r="Q237" s="0"/>
      <c r="R237" s="0"/>
      <c r="S237" s="0"/>
      <c r="T237" s="0"/>
      <c r="U237" s="0"/>
      <c r="V237" s="0"/>
      <c r="AH237" s="187" t="n">
        <f aca="false">IF($G237&lt;&gt;"",AG237,"")</f>
        <v>0</v>
      </c>
      <c r="AI237" s="169"/>
      <c r="AJ237" s="170"/>
    </row>
    <row r="238" customFormat="false" ht="13" hidden="false" customHeight="false" outlineLevel="0" collapsed="false">
      <c r="A238" s="0"/>
      <c r="B238" s="185" t="str">
        <f aca="false">IF(B137&lt;&gt;"",B137,"")</f>
        <v/>
      </c>
      <c r="C238" s="116" t="str">
        <f aca="false">IF(C137&lt;&gt;"",C137,"")</f>
        <v/>
      </c>
      <c r="D238" s="116" t="str">
        <f aca="false">IF(D137&lt;&gt;"",D137,"")</f>
        <v/>
      </c>
      <c r="E238" s="116" t="str">
        <f aca="false">IF(E137&lt;&gt;"",E137,"")</f>
        <v/>
      </c>
      <c r="F238" s="116" t="n">
        <v>23</v>
      </c>
      <c r="G238" s="168" t="n">
        <f aca="false">G137</f>
        <v>1</v>
      </c>
      <c r="H238" s="187" t="n">
        <f aca="false">IF($G238&lt;&gt;"",G238,"")</f>
        <v>1</v>
      </c>
      <c r="I238" s="169"/>
      <c r="J238" s="170"/>
      <c r="K238" s="171" t="str">
        <f aca="false">IF($B238&lt;&gt;"",IF(I238,(INDEX(P$213:Q$216,MATCH(H238,P$213:P$216),2)/I238)*1000,0),"")</f>
        <v/>
      </c>
      <c r="L238" s="171" t="str">
        <f aca="false">IF(Q$213&lt;&gt;"",IF($B238&lt;&gt;"",K238-$J238,""),"")</f>
        <v/>
      </c>
      <c r="M238" s="172" t="str">
        <f aca="false">IF(B238&lt;&gt;"",RANK(L238,L$213:L$312),"")</f>
        <v/>
      </c>
      <c r="N238" s="172" t="str">
        <f aca="false">IF(B238&lt;&gt;"",'Classement Général'!BW36,"")</f>
        <v/>
      </c>
      <c r="O238" s="172" t="str">
        <f aca="false">IF(B137&lt;&gt;"",'Calculs (M1..M20)'!A39,"")</f>
        <v/>
      </c>
      <c r="P238" s="0"/>
      <c r="Q238" s="0"/>
      <c r="R238" s="0"/>
      <c r="S238" s="0"/>
      <c r="T238" s="0"/>
      <c r="U238" s="0"/>
      <c r="V238" s="0"/>
      <c r="AH238" s="187" t="n">
        <f aca="false">IF($G238&lt;&gt;"",AG238,"")</f>
        <v>0</v>
      </c>
      <c r="AI238" s="169"/>
      <c r="AJ238" s="170"/>
    </row>
    <row r="239" customFormat="false" ht="13" hidden="false" customHeight="false" outlineLevel="0" collapsed="false">
      <c r="A239" s="0"/>
      <c r="B239" s="185" t="str">
        <f aca="false">IF(B138&lt;&gt;"",B138,"")</f>
        <v/>
      </c>
      <c r="C239" s="116" t="str">
        <f aca="false">IF(C138&lt;&gt;"",C138,"")</f>
        <v/>
      </c>
      <c r="D239" s="116" t="str">
        <f aca="false">IF(D138&lt;&gt;"",D138,"")</f>
        <v/>
      </c>
      <c r="E239" s="116" t="str">
        <f aca="false">IF(E138&lt;&gt;"",E138,"")</f>
        <v/>
      </c>
      <c r="F239" s="116" t="n">
        <v>23</v>
      </c>
      <c r="G239" s="168" t="n">
        <f aca="false">G138</f>
        <v>1</v>
      </c>
      <c r="H239" s="187" t="n">
        <f aca="false">IF($G239&lt;&gt;"",G239,"")</f>
        <v>1</v>
      </c>
      <c r="I239" s="169"/>
      <c r="J239" s="170"/>
      <c r="K239" s="171" t="str">
        <f aca="false">IF($B239&lt;&gt;"",IF(I239,(INDEX(P$213:Q$216,MATCH(H239,P$213:P$216),2)/I239)*1000,0),"")</f>
        <v/>
      </c>
      <c r="L239" s="171" t="str">
        <f aca="false">IF(Q$213&lt;&gt;"",IF($B239&lt;&gt;"",K239-$J239,""),"")</f>
        <v/>
      </c>
      <c r="M239" s="172" t="str">
        <f aca="false">IF(B239&lt;&gt;"",RANK(L239,L$213:L$312),"")</f>
        <v/>
      </c>
      <c r="N239" s="172" t="str">
        <f aca="false">IF(B239&lt;&gt;"",'Classement Général'!BW37,"")</f>
        <v/>
      </c>
      <c r="O239" s="172" t="str">
        <f aca="false">IF(B138&lt;&gt;"",'Calculs (M1..M20)'!A40,"")</f>
        <v/>
      </c>
      <c r="P239" s="0"/>
      <c r="Q239" s="0"/>
      <c r="R239" s="0"/>
      <c r="S239" s="0"/>
      <c r="T239" s="0"/>
      <c r="U239" s="0"/>
      <c r="V239" s="0"/>
      <c r="AH239" s="187" t="n">
        <f aca="false">IF($G239&lt;&gt;"",AG239,"")</f>
        <v>0</v>
      </c>
      <c r="AI239" s="169"/>
      <c r="AJ239" s="170"/>
    </row>
    <row r="240" customFormat="false" ht="13" hidden="false" customHeight="false" outlineLevel="0" collapsed="false">
      <c r="A240" s="0"/>
      <c r="B240" s="185" t="str">
        <f aca="false">IF(B139&lt;&gt;"",B139,"")</f>
        <v/>
      </c>
      <c r="C240" s="116" t="str">
        <f aca="false">IF(C139&lt;&gt;"",C139,"")</f>
        <v/>
      </c>
      <c r="D240" s="116" t="str">
        <f aca="false">IF(D139&lt;&gt;"",D139,"")</f>
        <v/>
      </c>
      <c r="E240" s="116" t="str">
        <f aca="false">IF(E139&lt;&gt;"",E139,"")</f>
        <v/>
      </c>
      <c r="F240" s="116" t="n">
        <v>23</v>
      </c>
      <c r="G240" s="168" t="n">
        <f aca="false">G139</f>
        <v>1</v>
      </c>
      <c r="H240" s="187" t="n">
        <f aca="false">IF($G240&lt;&gt;"",G240,"")</f>
        <v>1</v>
      </c>
      <c r="I240" s="169"/>
      <c r="J240" s="170"/>
      <c r="K240" s="171" t="str">
        <f aca="false">IF($B240&lt;&gt;"",IF(I240,(INDEX(P$213:Q$216,MATCH(H240,P$213:P$216),2)/I240)*1000,0),"")</f>
        <v/>
      </c>
      <c r="L240" s="171" t="str">
        <f aca="false">IF(Q$213&lt;&gt;"",IF($B240&lt;&gt;"",K240-$J240,""),"")</f>
        <v/>
      </c>
      <c r="M240" s="172" t="str">
        <f aca="false">IF(B240&lt;&gt;"",RANK(L240,L$213:L$312),"")</f>
        <v/>
      </c>
      <c r="N240" s="172" t="str">
        <f aca="false">IF(B240&lt;&gt;"",'Classement Général'!BW38,"")</f>
        <v/>
      </c>
      <c r="O240" s="172" t="str">
        <f aca="false">IF(B139&lt;&gt;"",'Calculs (M1..M20)'!A41,"")</f>
        <v/>
      </c>
      <c r="P240" s="0"/>
      <c r="Q240" s="0"/>
      <c r="R240" s="0"/>
      <c r="S240" s="0"/>
      <c r="T240" s="0"/>
      <c r="U240" s="0"/>
      <c r="V240" s="0"/>
      <c r="AH240" s="187" t="n">
        <f aca="false">IF($G240&lt;&gt;"",AG240,"")</f>
        <v>0</v>
      </c>
      <c r="AI240" s="169"/>
      <c r="AJ240" s="170"/>
    </row>
    <row r="241" customFormat="false" ht="13" hidden="false" customHeight="false" outlineLevel="0" collapsed="false">
      <c r="A241" s="0"/>
      <c r="B241" s="185" t="str">
        <f aca="false">IF(B140&lt;&gt;"",B140,"")</f>
        <v/>
      </c>
      <c r="C241" s="116" t="str">
        <f aca="false">IF(C140&lt;&gt;"",C140,"")</f>
        <v/>
      </c>
      <c r="D241" s="116" t="str">
        <f aca="false">IF(D140&lt;&gt;"",D140,"")</f>
        <v/>
      </c>
      <c r="E241" s="116" t="str">
        <f aca="false">IF(E140&lt;&gt;"",E140,"")</f>
        <v/>
      </c>
      <c r="F241" s="116" t="n">
        <v>23</v>
      </c>
      <c r="G241" s="168" t="n">
        <f aca="false">G140</f>
        <v>1</v>
      </c>
      <c r="H241" s="187" t="n">
        <f aca="false">IF($G241&lt;&gt;"",G241,"")</f>
        <v>1</v>
      </c>
      <c r="I241" s="169"/>
      <c r="J241" s="170"/>
      <c r="K241" s="171" t="str">
        <f aca="false">IF($B241&lt;&gt;"",IF(I241,(INDEX(P$213:Q$216,MATCH(H241,P$213:P$216),2)/I241)*1000,0),"")</f>
        <v/>
      </c>
      <c r="L241" s="171" t="str">
        <f aca="false">IF(Q$213&lt;&gt;"",IF($B241&lt;&gt;"",K241-$J241,""),"")</f>
        <v/>
      </c>
      <c r="M241" s="172" t="str">
        <f aca="false">IF(B241&lt;&gt;"",RANK(L241,L$213:L$312),"")</f>
        <v/>
      </c>
      <c r="N241" s="172" t="str">
        <f aca="false">IF(B241&lt;&gt;"",'Classement Général'!BW39,"")</f>
        <v/>
      </c>
      <c r="O241" s="172" t="str">
        <f aca="false">IF(B140&lt;&gt;"",'Calculs (M1..M20)'!A42,"")</f>
        <v/>
      </c>
      <c r="P241" s="0"/>
      <c r="Q241" s="0"/>
      <c r="R241" s="0"/>
      <c r="S241" s="0"/>
      <c r="T241" s="0"/>
      <c r="U241" s="0"/>
      <c r="V241" s="0"/>
      <c r="AH241" s="187" t="n">
        <f aca="false">IF($G241&lt;&gt;"",AG241,"")</f>
        <v>0</v>
      </c>
      <c r="AI241" s="169"/>
      <c r="AJ241" s="170"/>
    </row>
    <row r="242" customFormat="false" ht="13" hidden="false" customHeight="false" outlineLevel="0" collapsed="false">
      <c r="A242" s="0"/>
      <c r="B242" s="185" t="str">
        <f aca="false">IF(B141&lt;&gt;"",B141,"")</f>
        <v/>
      </c>
      <c r="C242" s="116" t="str">
        <f aca="false">IF(C141&lt;&gt;"",C141,"")</f>
        <v/>
      </c>
      <c r="D242" s="116" t="str">
        <f aca="false">IF(D141&lt;&gt;"",D141,"")</f>
        <v/>
      </c>
      <c r="E242" s="116" t="str">
        <f aca="false">IF(E141&lt;&gt;"",E141,"")</f>
        <v/>
      </c>
      <c r="F242" s="116" t="n">
        <v>23</v>
      </c>
      <c r="G242" s="168" t="n">
        <f aca="false">G141</f>
        <v>1</v>
      </c>
      <c r="H242" s="187" t="n">
        <f aca="false">IF($G242&lt;&gt;"",G242,"")</f>
        <v>1</v>
      </c>
      <c r="I242" s="169"/>
      <c r="J242" s="170"/>
      <c r="K242" s="171" t="str">
        <f aca="false">IF($B242&lt;&gt;"",IF(I242,(INDEX(P$213:Q$216,MATCH(H242,P$213:P$216),2)/I242)*1000,0),"")</f>
        <v/>
      </c>
      <c r="L242" s="171" t="str">
        <f aca="false">IF(Q$213&lt;&gt;"",IF($B242&lt;&gt;"",K242-$J242,""),"")</f>
        <v/>
      </c>
      <c r="M242" s="172" t="str">
        <f aca="false">IF(B242&lt;&gt;"",RANK(L242,L$213:L$312),"")</f>
        <v/>
      </c>
      <c r="N242" s="172" t="str">
        <f aca="false">IF(B242&lt;&gt;"",'Classement Général'!BW40,"")</f>
        <v/>
      </c>
      <c r="O242" s="172" t="str">
        <f aca="false">IF(B141&lt;&gt;"",'Calculs (M1..M20)'!A43,"")</f>
        <v/>
      </c>
      <c r="P242" s="0"/>
      <c r="Q242" s="0"/>
      <c r="R242" s="0"/>
      <c r="S242" s="0"/>
      <c r="T242" s="0"/>
      <c r="U242" s="0"/>
      <c r="V242" s="0"/>
      <c r="AH242" s="187" t="n">
        <f aca="false">IF($G242&lt;&gt;"",AG242,"")</f>
        <v>0</v>
      </c>
      <c r="AI242" s="169"/>
      <c r="AJ242" s="170"/>
    </row>
    <row r="243" customFormat="false" ht="13" hidden="false" customHeight="false" outlineLevel="0" collapsed="false">
      <c r="A243" s="0"/>
      <c r="B243" s="185" t="str">
        <f aca="false">IF(B142&lt;&gt;"",B142,"")</f>
        <v/>
      </c>
      <c r="C243" s="116" t="str">
        <f aca="false">IF(C142&lt;&gt;"",C142,"")</f>
        <v/>
      </c>
      <c r="D243" s="116" t="str">
        <f aca="false">IF(D142&lt;&gt;"",D142,"")</f>
        <v/>
      </c>
      <c r="E243" s="116" t="str">
        <f aca="false">IF(E142&lt;&gt;"",E142,"")</f>
        <v/>
      </c>
      <c r="F243" s="116" t="n">
        <v>23</v>
      </c>
      <c r="G243" s="168" t="n">
        <f aca="false">G142</f>
        <v>1</v>
      </c>
      <c r="H243" s="187" t="n">
        <f aca="false">IF($G243&lt;&gt;"",G243,"")</f>
        <v>1</v>
      </c>
      <c r="I243" s="169"/>
      <c r="J243" s="170"/>
      <c r="K243" s="171" t="str">
        <f aca="false">IF($B243&lt;&gt;"",IF(I243,(INDEX(P$213:Q$216,MATCH(H243,P$213:P$216),2)/I243)*1000,0),"")</f>
        <v/>
      </c>
      <c r="L243" s="171" t="str">
        <f aca="false">IF(Q$213&lt;&gt;"",IF($B243&lt;&gt;"",K243-$J243,""),"")</f>
        <v/>
      </c>
      <c r="M243" s="172" t="str">
        <f aca="false">IF(B243&lt;&gt;"",RANK(L243,L$213:L$312),"")</f>
        <v/>
      </c>
      <c r="N243" s="172" t="str">
        <f aca="false">IF(B243&lt;&gt;"",'Classement Général'!BW41,"")</f>
        <v/>
      </c>
      <c r="O243" s="172" t="str">
        <f aca="false">IF(B142&lt;&gt;"",'Calculs (M1..M20)'!A44,"")</f>
        <v/>
      </c>
      <c r="P243" s="0"/>
      <c r="Q243" s="0"/>
      <c r="R243" s="0"/>
      <c r="S243" s="0"/>
      <c r="T243" s="0"/>
      <c r="U243" s="0"/>
      <c r="V243" s="0"/>
      <c r="AH243" s="187" t="n">
        <f aca="false">IF($G243&lt;&gt;"",AG243,"")</f>
        <v>0</v>
      </c>
      <c r="AI243" s="169"/>
      <c r="AJ243" s="170"/>
    </row>
    <row r="244" customFormat="false" ht="13" hidden="false" customHeight="false" outlineLevel="0" collapsed="false">
      <c r="A244" s="0"/>
      <c r="B244" s="185" t="str">
        <f aca="false">IF(B143&lt;&gt;"",B143,"")</f>
        <v/>
      </c>
      <c r="C244" s="116" t="str">
        <f aca="false">IF(C143&lt;&gt;"",C143,"")</f>
        <v/>
      </c>
      <c r="D244" s="116" t="str">
        <f aca="false">IF(D143&lt;&gt;"",D143,"")</f>
        <v/>
      </c>
      <c r="E244" s="116" t="str">
        <f aca="false">IF(E143&lt;&gt;"",E143,"")</f>
        <v/>
      </c>
      <c r="F244" s="116" t="n">
        <v>23</v>
      </c>
      <c r="G244" s="168" t="n">
        <f aca="false">G143</f>
        <v>1</v>
      </c>
      <c r="H244" s="187" t="n">
        <f aca="false">IF($G244&lt;&gt;"",G244,"")</f>
        <v>1</v>
      </c>
      <c r="I244" s="169"/>
      <c r="J244" s="170"/>
      <c r="K244" s="171" t="str">
        <f aca="false">IF($B244&lt;&gt;"",IF(I244,(INDEX(P$213:Q$216,MATCH(H244,P$213:P$216),2)/I244)*1000,0),"")</f>
        <v/>
      </c>
      <c r="L244" s="171" t="str">
        <f aca="false">IF(Q$213&lt;&gt;"",IF($B244&lt;&gt;"",K244-$J244,""),"")</f>
        <v/>
      </c>
      <c r="M244" s="172" t="str">
        <f aca="false">IF(B244&lt;&gt;"",RANK(L244,L$213:L$312),"")</f>
        <v/>
      </c>
      <c r="N244" s="172" t="str">
        <f aca="false">IF(B244&lt;&gt;"",'Classement Général'!BW42,"")</f>
        <v/>
      </c>
      <c r="O244" s="172" t="str">
        <f aca="false">IF(B143&lt;&gt;"",'Calculs (M1..M20)'!A45,"")</f>
        <v/>
      </c>
      <c r="P244" s="0"/>
      <c r="Q244" s="0"/>
      <c r="R244" s="0"/>
      <c r="S244" s="0"/>
      <c r="T244" s="0"/>
      <c r="U244" s="0"/>
      <c r="V244" s="0"/>
      <c r="AH244" s="187" t="n">
        <f aca="false">IF($G244&lt;&gt;"",AG244,"")</f>
        <v>0</v>
      </c>
      <c r="AI244" s="169"/>
      <c r="AJ244" s="170"/>
    </row>
    <row r="245" customFormat="false" ht="13" hidden="false" customHeight="false" outlineLevel="0" collapsed="false">
      <c r="A245" s="0"/>
      <c r="B245" s="185" t="str">
        <f aca="false">IF(B144&lt;&gt;"",B144,"")</f>
        <v/>
      </c>
      <c r="C245" s="116" t="str">
        <f aca="false">IF(C144&lt;&gt;"",C144,"")</f>
        <v/>
      </c>
      <c r="D245" s="116" t="str">
        <f aca="false">IF(D144&lt;&gt;"",D144,"")</f>
        <v/>
      </c>
      <c r="E245" s="116" t="str">
        <f aca="false">IF(E144&lt;&gt;"",E144,"")</f>
        <v/>
      </c>
      <c r="F245" s="116" t="n">
        <v>23</v>
      </c>
      <c r="G245" s="168" t="n">
        <f aca="false">G144</f>
        <v>1</v>
      </c>
      <c r="H245" s="187" t="n">
        <f aca="false">IF($G245&lt;&gt;"",G245,"")</f>
        <v>1</v>
      </c>
      <c r="I245" s="169"/>
      <c r="J245" s="170"/>
      <c r="K245" s="171" t="str">
        <f aca="false">IF($B245&lt;&gt;"",IF(I245,(INDEX(P$213:Q$216,MATCH(H245,P$213:P$216),2)/I245)*1000,0),"")</f>
        <v/>
      </c>
      <c r="L245" s="171" t="str">
        <f aca="false">IF(Q$213&lt;&gt;"",IF($B245&lt;&gt;"",K245-$J245,""),"")</f>
        <v/>
      </c>
      <c r="M245" s="172" t="str">
        <f aca="false">IF(B245&lt;&gt;"",RANK(L245,L$213:L$312),"")</f>
        <v/>
      </c>
      <c r="N245" s="172" t="str">
        <f aca="false">IF(B245&lt;&gt;"",'Classement Général'!BW43,"")</f>
        <v/>
      </c>
      <c r="O245" s="172" t="str">
        <f aca="false">IF(B144&lt;&gt;"",'Calculs (M1..M20)'!A46,"")</f>
        <v/>
      </c>
      <c r="P245" s="0"/>
      <c r="Q245" s="0"/>
      <c r="R245" s="0"/>
      <c r="S245" s="0"/>
      <c r="T245" s="0"/>
      <c r="U245" s="0"/>
      <c r="V245" s="0"/>
      <c r="AH245" s="187" t="n">
        <f aca="false">IF($G245&lt;&gt;"",AG245,"")</f>
        <v>0</v>
      </c>
      <c r="AI245" s="169"/>
      <c r="AJ245" s="170"/>
    </row>
    <row r="246" customFormat="false" ht="13" hidden="false" customHeight="false" outlineLevel="0" collapsed="false">
      <c r="A246" s="0"/>
      <c r="B246" s="185" t="str">
        <f aca="false">IF(B145&lt;&gt;"",B145,"")</f>
        <v/>
      </c>
      <c r="C246" s="116" t="str">
        <f aca="false">IF(C145&lt;&gt;"",C145,"")</f>
        <v/>
      </c>
      <c r="D246" s="116" t="str">
        <f aca="false">IF(D145&lt;&gt;"",D145,"")</f>
        <v/>
      </c>
      <c r="E246" s="116" t="str">
        <f aca="false">IF(E145&lt;&gt;"",E145,"")</f>
        <v/>
      </c>
      <c r="F246" s="116" t="n">
        <v>23</v>
      </c>
      <c r="G246" s="168" t="n">
        <f aca="false">G145</f>
        <v>1</v>
      </c>
      <c r="H246" s="187" t="n">
        <f aca="false">IF($G246&lt;&gt;"",G246,"")</f>
        <v>1</v>
      </c>
      <c r="I246" s="169"/>
      <c r="J246" s="170"/>
      <c r="K246" s="171" t="str">
        <f aca="false">IF($B246&lt;&gt;"",IF(I246,(INDEX(P$213:Q$216,MATCH(H246,P$213:P$216),2)/I246)*1000,0),"")</f>
        <v/>
      </c>
      <c r="L246" s="171" t="str">
        <f aca="false">IF(Q$213&lt;&gt;"",IF($B246&lt;&gt;"",K246-$J246,""),"")</f>
        <v/>
      </c>
      <c r="M246" s="172" t="str">
        <f aca="false">IF(B246&lt;&gt;"",RANK(L246,L$213:L$312),"")</f>
        <v/>
      </c>
      <c r="N246" s="172" t="str">
        <f aca="false">IF(B246&lt;&gt;"",'Classement Général'!BW44,"")</f>
        <v/>
      </c>
      <c r="O246" s="172" t="str">
        <f aca="false">IF(B145&lt;&gt;"",'Calculs (M1..M20)'!A47,"")</f>
        <v/>
      </c>
      <c r="P246" s="0"/>
      <c r="Q246" s="0"/>
      <c r="R246" s="0"/>
      <c r="S246" s="0"/>
      <c r="T246" s="0"/>
      <c r="U246" s="0"/>
      <c r="V246" s="0"/>
      <c r="AH246" s="187" t="n">
        <f aca="false">IF($G246&lt;&gt;"",AG246,"")</f>
        <v>0</v>
      </c>
      <c r="AI246" s="169"/>
      <c r="AJ246" s="170"/>
    </row>
    <row r="247" customFormat="false" ht="13" hidden="false" customHeight="false" outlineLevel="0" collapsed="false">
      <c r="A247" s="0"/>
      <c r="B247" s="185" t="str">
        <f aca="false">IF(B146&lt;&gt;"",B146,"")</f>
        <v/>
      </c>
      <c r="C247" s="116" t="str">
        <f aca="false">IF(C146&lt;&gt;"",C146,"")</f>
        <v/>
      </c>
      <c r="D247" s="116" t="str">
        <f aca="false">IF(D146&lt;&gt;"",D146,"")</f>
        <v/>
      </c>
      <c r="E247" s="116" t="str">
        <f aca="false">IF(E146&lt;&gt;"",E146,"")</f>
        <v/>
      </c>
      <c r="F247" s="116" t="n">
        <v>23</v>
      </c>
      <c r="G247" s="168" t="n">
        <f aca="false">G146</f>
        <v>1</v>
      </c>
      <c r="H247" s="187" t="n">
        <f aca="false">IF($G247&lt;&gt;"",G247,"")</f>
        <v>1</v>
      </c>
      <c r="I247" s="169"/>
      <c r="J247" s="170"/>
      <c r="K247" s="171" t="str">
        <f aca="false">IF($B247&lt;&gt;"",IF(I247,(INDEX(P$213:Q$216,MATCH(H247,P$213:P$216),2)/I247)*1000,0),"")</f>
        <v/>
      </c>
      <c r="L247" s="171" t="str">
        <f aca="false">IF(Q$213&lt;&gt;"",IF($B247&lt;&gt;"",K247-$J247,""),"")</f>
        <v/>
      </c>
      <c r="M247" s="172" t="str">
        <f aca="false">IF(B247&lt;&gt;"",RANK(L247,L$213:L$312),"")</f>
        <v/>
      </c>
      <c r="N247" s="172" t="str">
        <f aca="false">IF(B247&lt;&gt;"",'Classement Général'!BW45,"")</f>
        <v/>
      </c>
      <c r="O247" s="172" t="str">
        <f aca="false">IF(B146&lt;&gt;"",'Calculs (M1..M20)'!A48,"")</f>
        <v/>
      </c>
      <c r="P247" s="0"/>
      <c r="Q247" s="0"/>
      <c r="R247" s="0"/>
      <c r="S247" s="0"/>
      <c r="T247" s="0"/>
      <c r="U247" s="0"/>
      <c r="V247" s="0"/>
      <c r="AH247" s="187" t="n">
        <f aca="false">IF($G247&lt;&gt;"",AG247,"")</f>
        <v>0</v>
      </c>
      <c r="AI247" s="169"/>
      <c r="AJ247" s="170"/>
    </row>
    <row r="248" customFormat="false" ht="13" hidden="false" customHeight="false" outlineLevel="0" collapsed="false">
      <c r="A248" s="0"/>
      <c r="B248" s="185" t="str">
        <f aca="false">IF(B147&lt;&gt;"",B147,"")</f>
        <v/>
      </c>
      <c r="C248" s="116" t="str">
        <f aca="false">IF(C147&lt;&gt;"",C147,"")</f>
        <v/>
      </c>
      <c r="D248" s="116" t="str">
        <f aca="false">IF(D147&lt;&gt;"",D147,"")</f>
        <v/>
      </c>
      <c r="E248" s="116" t="str">
        <f aca="false">IF(E147&lt;&gt;"",E147,"")</f>
        <v/>
      </c>
      <c r="F248" s="116" t="n">
        <v>23</v>
      </c>
      <c r="G248" s="168" t="n">
        <f aca="false">G147</f>
        <v>1</v>
      </c>
      <c r="H248" s="187" t="n">
        <f aca="false">IF($G248&lt;&gt;"",G248,"")</f>
        <v>1</v>
      </c>
      <c r="I248" s="169"/>
      <c r="J248" s="170"/>
      <c r="K248" s="171" t="str">
        <f aca="false">IF($B248&lt;&gt;"",IF(I248,(INDEX(P$213:Q$216,MATCH(H248,P$213:P$216),2)/I248)*1000,0),"")</f>
        <v/>
      </c>
      <c r="L248" s="171" t="str">
        <f aca="false">IF(Q$213&lt;&gt;"",IF($B248&lt;&gt;"",K248-$J248,""),"")</f>
        <v/>
      </c>
      <c r="M248" s="172" t="str">
        <f aca="false">IF(B248&lt;&gt;"",RANK(L248,L$213:L$312),"")</f>
        <v/>
      </c>
      <c r="N248" s="172" t="str">
        <f aca="false">IF(B248&lt;&gt;"",'Classement Général'!BW46,"")</f>
        <v/>
      </c>
      <c r="O248" s="172" t="str">
        <f aca="false">IF(B147&lt;&gt;"",'Calculs (M1..M20)'!A49,"")</f>
        <v/>
      </c>
      <c r="P248" s="0"/>
      <c r="Q248" s="0"/>
      <c r="R248" s="0"/>
      <c r="S248" s="0"/>
      <c r="T248" s="0"/>
      <c r="U248" s="0"/>
      <c r="V248" s="0"/>
      <c r="AH248" s="187" t="n">
        <f aca="false">IF($G248&lt;&gt;"",AG248,"")</f>
        <v>0</v>
      </c>
      <c r="AI248" s="169"/>
      <c r="AJ248" s="170"/>
    </row>
    <row r="249" customFormat="false" ht="13" hidden="false" customHeight="false" outlineLevel="0" collapsed="false">
      <c r="A249" s="0"/>
      <c r="B249" s="185" t="str">
        <f aca="false">IF(B148&lt;&gt;"",B148,"")</f>
        <v/>
      </c>
      <c r="C249" s="116" t="str">
        <f aca="false">IF(C148&lt;&gt;"",C148,"")</f>
        <v/>
      </c>
      <c r="D249" s="116" t="str">
        <f aca="false">IF(D148&lt;&gt;"",D148,"")</f>
        <v/>
      </c>
      <c r="E249" s="116" t="str">
        <f aca="false">IF(E148&lt;&gt;"",E148,"")</f>
        <v/>
      </c>
      <c r="F249" s="116" t="n">
        <v>23</v>
      </c>
      <c r="G249" s="168" t="n">
        <f aca="false">G148</f>
        <v>1</v>
      </c>
      <c r="H249" s="187" t="n">
        <f aca="false">IF($G249&lt;&gt;"",G249,"")</f>
        <v>1</v>
      </c>
      <c r="I249" s="169"/>
      <c r="J249" s="170"/>
      <c r="K249" s="171" t="str">
        <f aca="false">IF($B249&lt;&gt;"",IF(I249,(INDEX(P$213:Q$216,MATCH(H249,P$213:P$216),2)/I249)*1000,0),"")</f>
        <v/>
      </c>
      <c r="L249" s="171" t="str">
        <f aca="false">IF(Q$213&lt;&gt;"",IF($B249&lt;&gt;"",K249-$J249,""),"")</f>
        <v/>
      </c>
      <c r="M249" s="172" t="str">
        <f aca="false">IF(B249&lt;&gt;"",RANK(L249,L$213:L$312),"")</f>
        <v/>
      </c>
      <c r="N249" s="172" t="str">
        <f aca="false">IF(B249&lt;&gt;"",'Classement Général'!BW47,"")</f>
        <v/>
      </c>
      <c r="O249" s="172" t="str">
        <f aca="false">IF(B148&lt;&gt;"",'Calculs (M1..M20)'!A50,"")</f>
        <v/>
      </c>
      <c r="P249" s="0"/>
      <c r="Q249" s="0"/>
      <c r="R249" s="0"/>
      <c r="S249" s="0"/>
      <c r="T249" s="0"/>
      <c r="U249" s="0"/>
      <c r="V249" s="0"/>
      <c r="AH249" s="187" t="n">
        <f aca="false">IF($G249&lt;&gt;"",AG249,"")</f>
        <v>0</v>
      </c>
      <c r="AI249" s="169"/>
      <c r="AJ249" s="170"/>
    </row>
    <row r="250" customFormat="false" ht="13" hidden="false" customHeight="false" outlineLevel="0" collapsed="false">
      <c r="A250" s="0"/>
      <c r="B250" s="185" t="str">
        <f aca="false">IF(B149&lt;&gt;"",B149,"")</f>
        <v/>
      </c>
      <c r="C250" s="116" t="str">
        <f aca="false">IF(C149&lt;&gt;"",C149,"")</f>
        <v/>
      </c>
      <c r="D250" s="116" t="str">
        <f aca="false">IF(D149&lt;&gt;"",D149,"")</f>
        <v/>
      </c>
      <c r="E250" s="116" t="str">
        <f aca="false">IF(E149&lt;&gt;"",E149,"")</f>
        <v/>
      </c>
      <c r="F250" s="116" t="n">
        <v>23</v>
      </c>
      <c r="G250" s="168" t="n">
        <f aca="false">G149</f>
        <v>1</v>
      </c>
      <c r="H250" s="187" t="n">
        <f aca="false">IF($G250&lt;&gt;"",G250,"")</f>
        <v>1</v>
      </c>
      <c r="I250" s="169"/>
      <c r="J250" s="170"/>
      <c r="K250" s="171" t="str">
        <f aca="false">IF($B250&lt;&gt;"",IF(I250,(INDEX(P$213:Q$216,MATCH(H250,P$213:P$216),2)/I250)*1000,0),"")</f>
        <v/>
      </c>
      <c r="L250" s="171" t="str">
        <f aca="false">IF(Q$213&lt;&gt;"",IF($B250&lt;&gt;"",K250-$J250,""),"")</f>
        <v/>
      </c>
      <c r="M250" s="172" t="str">
        <f aca="false">IF(B250&lt;&gt;"",RANK(L250,L$213:L$312),"")</f>
        <v/>
      </c>
      <c r="N250" s="172" t="str">
        <f aca="false">IF(B250&lt;&gt;"",'Classement Général'!BW48,"")</f>
        <v/>
      </c>
      <c r="O250" s="172" t="str">
        <f aca="false">IF(B149&lt;&gt;"",'Calculs (M1..M20)'!A51,"")</f>
        <v/>
      </c>
      <c r="P250" s="0"/>
      <c r="Q250" s="0"/>
      <c r="R250" s="0"/>
      <c r="S250" s="0"/>
      <c r="T250" s="0"/>
      <c r="U250" s="0"/>
      <c r="V250" s="0"/>
      <c r="AH250" s="187" t="n">
        <f aca="false">IF($G250&lt;&gt;"",AG250,"")</f>
        <v>0</v>
      </c>
      <c r="AI250" s="169"/>
      <c r="AJ250" s="170"/>
    </row>
    <row r="251" customFormat="false" ht="13" hidden="false" customHeight="false" outlineLevel="0" collapsed="false">
      <c r="A251" s="0"/>
      <c r="B251" s="185" t="str">
        <f aca="false">IF(B150&lt;&gt;"",B150,"")</f>
        <v/>
      </c>
      <c r="C251" s="116" t="str">
        <f aca="false">IF(C150&lt;&gt;"",C150,"")</f>
        <v/>
      </c>
      <c r="D251" s="116" t="str">
        <f aca="false">IF(D150&lt;&gt;"",D150,"")</f>
        <v/>
      </c>
      <c r="E251" s="116" t="str">
        <f aca="false">IF(E150&lt;&gt;"",E150,"")</f>
        <v/>
      </c>
      <c r="F251" s="116" t="n">
        <v>23</v>
      </c>
      <c r="G251" s="168" t="n">
        <f aca="false">G150</f>
        <v>1</v>
      </c>
      <c r="H251" s="187" t="n">
        <f aca="false">IF($G251&lt;&gt;"",G251,"")</f>
        <v>1</v>
      </c>
      <c r="I251" s="169"/>
      <c r="J251" s="170"/>
      <c r="K251" s="171" t="str">
        <f aca="false">IF($B251&lt;&gt;"",IF(I251,(INDEX(P$213:Q$216,MATCH(H251,P$213:P$216),2)/I251)*1000,0),"")</f>
        <v/>
      </c>
      <c r="L251" s="171" t="str">
        <f aca="false">IF(Q$213&lt;&gt;"",IF($B251&lt;&gt;"",K251-$J251,""),"")</f>
        <v/>
      </c>
      <c r="M251" s="172" t="str">
        <f aca="false">IF(B251&lt;&gt;"",RANK(L251,L$213:L$312),"")</f>
        <v/>
      </c>
      <c r="N251" s="172" t="str">
        <f aca="false">IF(B251&lt;&gt;"",'Classement Général'!BW49,"")</f>
        <v/>
      </c>
      <c r="O251" s="172" t="str">
        <f aca="false">IF(B150&lt;&gt;"",'Calculs (M1..M20)'!A52,"")</f>
        <v/>
      </c>
      <c r="P251" s="0"/>
      <c r="Q251" s="0"/>
      <c r="R251" s="0"/>
      <c r="S251" s="0"/>
      <c r="T251" s="0"/>
      <c r="U251" s="0"/>
      <c r="V251" s="0"/>
      <c r="AH251" s="187" t="n">
        <f aca="false">IF($G251&lt;&gt;"",AG251,"")</f>
        <v>0</v>
      </c>
      <c r="AI251" s="169"/>
      <c r="AJ251" s="170"/>
    </row>
    <row r="252" customFormat="false" ht="13" hidden="false" customHeight="false" outlineLevel="0" collapsed="false">
      <c r="A252" s="0"/>
      <c r="B252" s="185" t="str">
        <f aca="false">IF(B151&lt;&gt;"",B151,"")</f>
        <v/>
      </c>
      <c r="C252" s="116" t="str">
        <f aca="false">IF(C151&lt;&gt;"",C151,"")</f>
        <v/>
      </c>
      <c r="D252" s="116" t="str">
        <f aca="false">IF(D151&lt;&gt;"",D151,"")</f>
        <v/>
      </c>
      <c r="E252" s="116" t="str">
        <f aca="false">IF(E151&lt;&gt;"",E151,"")</f>
        <v/>
      </c>
      <c r="F252" s="116" t="n">
        <v>23</v>
      </c>
      <c r="G252" s="168" t="n">
        <f aca="false">G151</f>
        <v>1</v>
      </c>
      <c r="H252" s="187" t="n">
        <f aca="false">IF($G252&lt;&gt;"",G252,"")</f>
        <v>1</v>
      </c>
      <c r="I252" s="169"/>
      <c r="J252" s="170"/>
      <c r="K252" s="171" t="str">
        <f aca="false">IF($B252&lt;&gt;"",IF(I252,(INDEX(P$213:Q$216,MATCH(H252,P$213:P$216),2)/I252)*1000,0),"")</f>
        <v/>
      </c>
      <c r="L252" s="171" t="str">
        <f aca="false">IF(Q$213&lt;&gt;"",IF($B252&lt;&gt;"",K252-$J252,""),"")</f>
        <v/>
      </c>
      <c r="M252" s="172" t="str">
        <f aca="false">IF(B252&lt;&gt;"",RANK(L252,L$213:L$312),"")</f>
        <v/>
      </c>
      <c r="N252" s="172" t="str">
        <f aca="false">IF(B252&lt;&gt;"",'Classement Général'!BW50,"")</f>
        <v/>
      </c>
      <c r="O252" s="172" t="str">
        <f aca="false">IF(B151&lt;&gt;"",'Calculs (M1..M20)'!A53,"")</f>
        <v/>
      </c>
      <c r="P252" s="0"/>
      <c r="Q252" s="0"/>
      <c r="R252" s="0"/>
      <c r="S252" s="0"/>
      <c r="T252" s="0"/>
      <c r="U252" s="0"/>
      <c r="V252" s="0"/>
      <c r="AH252" s="187" t="n">
        <f aca="false">IF($G252&lt;&gt;"",AG252,"")</f>
        <v>0</v>
      </c>
      <c r="AI252" s="169"/>
      <c r="AJ252" s="170"/>
    </row>
    <row r="253" customFormat="false" ht="13" hidden="false" customHeight="false" outlineLevel="0" collapsed="false">
      <c r="A253" s="0"/>
      <c r="B253" s="185" t="str">
        <f aca="false">IF(B152&lt;&gt;"",B152,"")</f>
        <v/>
      </c>
      <c r="C253" s="116" t="str">
        <f aca="false">IF(C152&lt;&gt;"",C152,"")</f>
        <v/>
      </c>
      <c r="D253" s="116" t="str">
        <f aca="false">IF(D152&lt;&gt;"",D152,"")</f>
        <v/>
      </c>
      <c r="E253" s="116" t="str">
        <f aca="false">IF(E152&lt;&gt;"",E152,"")</f>
        <v/>
      </c>
      <c r="F253" s="116" t="n">
        <v>23</v>
      </c>
      <c r="G253" s="168" t="n">
        <f aca="false">G152</f>
        <v>1</v>
      </c>
      <c r="H253" s="187" t="n">
        <f aca="false">IF($G253&lt;&gt;"",G253,"")</f>
        <v>1</v>
      </c>
      <c r="I253" s="169"/>
      <c r="J253" s="170"/>
      <c r="K253" s="171" t="str">
        <f aca="false">IF($B253&lt;&gt;"",IF(I253,(INDEX(P$213:Q$216,MATCH(H253,P$213:P$216),2)/I253)*1000,0),"")</f>
        <v/>
      </c>
      <c r="L253" s="171" t="str">
        <f aca="false">IF(Q$213&lt;&gt;"",IF($B253&lt;&gt;"",K253-$J253,""),"")</f>
        <v/>
      </c>
      <c r="M253" s="172" t="str">
        <f aca="false">IF(B253&lt;&gt;"",RANK(L253,L$213:L$312),"")</f>
        <v/>
      </c>
      <c r="N253" s="172" t="str">
        <f aca="false">IF(B253&lt;&gt;"",'Classement Général'!BW51,"")</f>
        <v/>
      </c>
      <c r="O253" s="172" t="str">
        <f aca="false">IF(B152&lt;&gt;"",'Calculs (M1..M20)'!A54,"")</f>
        <v/>
      </c>
      <c r="P253" s="0"/>
      <c r="Q253" s="0"/>
      <c r="R253" s="0"/>
      <c r="S253" s="0"/>
      <c r="T253" s="0"/>
      <c r="U253" s="0"/>
      <c r="V253" s="0"/>
      <c r="AH253" s="187" t="n">
        <f aca="false">IF($G253&lt;&gt;"",AG253,"")</f>
        <v>0</v>
      </c>
      <c r="AI253" s="169"/>
      <c r="AJ253" s="170"/>
    </row>
    <row r="254" customFormat="false" ht="13" hidden="false" customHeight="false" outlineLevel="0" collapsed="false">
      <c r="A254" s="0"/>
      <c r="B254" s="185" t="str">
        <f aca="false">IF(B153&lt;&gt;"",B153,"")</f>
        <v/>
      </c>
      <c r="C254" s="116" t="str">
        <f aca="false">IF(C153&lt;&gt;"",C153,"")</f>
        <v/>
      </c>
      <c r="D254" s="116" t="str">
        <f aca="false">IF(D153&lt;&gt;"",D153,"")</f>
        <v/>
      </c>
      <c r="E254" s="116" t="str">
        <f aca="false">IF(E153&lt;&gt;"",E153,"")</f>
        <v/>
      </c>
      <c r="F254" s="116" t="n">
        <v>23</v>
      </c>
      <c r="G254" s="168" t="n">
        <f aca="false">G153</f>
        <v>1</v>
      </c>
      <c r="H254" s="187" t="n">
        <f aca="false">IF($G254&lt;&gt;"",G254,"")</f>
        <v>1</v>
      </c>
      <c r="I254" s="169"/>
      <c r="J254" s="170"/>
      <c r="K254" s="171" t="str">
        <f aca="false">IF($B254&lt;&gt;"",IF(I254,(INDEX(P$213:Q$216,MATCH(H254,P$213:P$216),2)/I254)*1000,0),"")</f>
        <v/>
      </c>
      <c r="L254" s="171" t="str">
        <f aca="false">IF(Q$213&lt;&gt;"",IF($B254&lt;&gt;"",K254-$J254,""),"")</f>
        <v/>
      </c>
      <c r="M254" s="172" t="str">
        <f aca="false">IF(B254&lt;&gt;"",RANK(L254,L$213:L$312),"")</f>
        <v/>
      </c>
      <c r="N254" s="172" t="str">
        <f aca="false">IF(B254&lt;&gt;"",'Classement Général'!BW52,"")</f>
        <v/>
      </c>
      <c r="O254" s="172" t="str">
        <f aca="false">IF(B153&lt;&gt;"",'Calculs (M1..M20)'!A55,"")</f>
        <v/>
      </c>
      <c r="P254" s="0"/>
      <c r="Q254" s="0"/>
      <c r="R254" s="0"/>
      <c r="S254" s="0"/>
      <c r="T254" s="0"/>
      <c r="U254" s="0"/>
      <c r="V254" s="0"/>
      <c r="AH254" s="187" t="n">
        <f aca="false">IF($G254&lt;&gt;"",AG254,"")</f>
        <v>0</v>
      </c>
      <c r="AI254" s="169"/>
      <c r="AJ254" s="170"/>
    </row>
    <row r="255" customFormat="false" ht="13" hidden="false" customHeight="false" outlineLevel="0" collapsed="false">
      <c r="A255" s="0"/>
      <c r="B255" s="185" t="str">
        <f aca="false">IF(B154&lt;&gt;"",B154,"")</f>
        <v/>
      </c>
      <c r="C255" s="116" t="str">
        <f aca="false">IF(C154&lt;&gt;"",C154,"")</f>
        <v/>
      </c>
      <c r="D255" s="116" t="str">
        <f aca="false">IF(D154&lt;&gt;"",D154,"")</f>
        <v/>
      </c>
      <c r="E255" s="116" t="str">
        <f aca="false">IF(E154&lt;&gt;"",E154,"")</f>
        <v/>
      </c>
      <c r="F255" s="116" t="n">
        <v>23</v>
      </c>
      <c r="G255" s="168" t="n">
        <f aca="false">G154</f>
        <v>1</v>
      </c>
      <c r="H255" s="187" t="n">
        <f aca="false">IF($G255&lt;&gt;"",G255,"")</f>
        <v>1</v>
      </c>
      <c r="I255" s="169"/>
      <c r="J255" s="170"/>
      <c r="K255" s="171" t="str">
        <f aca="false">IF($B255&lt;&gt;"",IF(I255,(INDEX(P$213:Q$216,MATCH(H255,P$213:P$216),2)/I255)*1000,0),"")</f>
        <v/>
      </c>
      <c r="L255" s="171" t="str">
        <f aca="false">IF(Q$213&lt;&gt;"",IF($B255&lt;&gt;"",K255-$J255,""),"")</f>
        <v/>
      </c>
      <c r="M255" s="172" t="str">
        <f aca="false">IF(B255&lt;&gt;"",RANK(L255,L$213:L$312),"")</f>
        <v/>
      </c>
      <c r="N255" s="172" t="str">
        <f aca="false">IF(B255&lt;&gt;"",'Classement Général'!BW53,"")</f>
        <v/>
      </c>
      <c r="O255" s="172" t="str">
        <f aca="false">IF(B154&lt;&gt;"",'Calculs (M1..M20)'!A56,"")</f>
        <v/>
      </c>
      <c r="P255" s="0"/>
      <c r="Q255" s="0"/>
      <c r="R255" s="0"/>
      <c r="S255" s="0"/>
      <c r="T255" s="0"/>
      <c r="U255" s="0"/>
      <c r="V255" s="0"/>
      <c r="AH255" s="187" t="n">
        <f aca="false">IF($G255&lt;&gt;"",AG255,"")</f>
        <v>0</v>
      </c>
      <c r="AI255" s="169"/>
      <c r="AJ255" s="170"/>
    </row>
    <row r="256" customFormat="false" ht="13" hidden="false" customHeight="false" outlineLevel="0" collapsed="false">
      <c r="A256" s="0"/>
      <c r="B256" s="185" t="str">
        <f aca="false">IF(B155&lt;&gt;"",B155,"")</f>
        <v/>
      </c>
      <c r="C256" s="116" t="str">
        <f aca="false">IF(C155&lt;&gt;"",C155,"")</f>
        <v/>
      </c>
      <c r="D256" s="116" t="str">
        <f aca="false">IF(D155&lt;&gt;"",D155,"")</f>
        <v/>
      </c>
      <c r="E256" s="116" t="str">
        <f aca="false">IF(E155&lt;&gt;"",E155,"")</f>
        <v/>
      </c>
      <c r="F256" s="116" t="n">
        <v>23</v>
      </c>
      <c r="G256" s="168" t="n">
        <f aca="false">G155</f>
        <v>1</v>
      </c>
      <c r="H256" s="187" t="n">
        <f aca="false">IF($G256&lt;&gt;"",G256,"")</f>
        <v>1</v>
      </c>
      <c r="I256" s="169"/>
      <c r="J256" s="170"/>
      <c r="K256" s="171" t="str">
        <f aca="false">IF($B256&lt;&gt;"",IF(I256,(INDEX(P$213:Q$216,MATCH(H256,P$213:P$216),2)/I256)*1000,0),"")</f>
        <v/>
      </c>
      <c r="L256" s="171" t="str">
        <f aca="false">IF(Q$213&lt;&gt;"",IF($B256&lt;&gt;"",K256-$J256,""),"")</f>
        <v/>
      </c>
      <c r="M256" s="172" t="str">
        <f aca="false">IF(B256&lt;&gt;"",RANK(L256,L$213:L$312),"")</f>
        <v/>
      </c>
      <c r="N256" s="172" t="str">
        <f aca="false">IF(B256&lt;&gt;"",'Classement Général'!BW54,"")</f>
        <v/>
      </c>
      <c r="O256" s="172" t="str">
        <f aca="false">IF(B155&lt;&gt;"",'Calculs (M1..M20)'!A57,"")</f>
        <v/>
      </c>
      <c r="P256" s="0"/>
      <c r="Q256" s="0"/>
      <c r="R256" s="0"/>
      <c r="S256" s="0"/>
      <c r="T256" s="0"/>
      <c r="U256" s="0"/>
      <c r="V256" s="0"/>
      <c r="AH256" s="187" t="n">
        <f aca="false">IF($G256&lt;&gt;"",AG256,"")</f>
        <v>0</v>
      </c>
      <c r="AI256" s="169"/>
      <c r="AJ256" s="170"/>
    </row>
    <row r="257" customFormat="false" ht="13" hidden="false" customHeight="false" outlineLevel="0" collapsed="false">
      <c r="A257" s="0"/>
      <c r="B257" s="185" t="str">
        <f aca="false">IF(B156&lt;&gt;"",B156,"")</f>
        <v/>
      </c>
      <c r="C257" s="116" t="str">
        <f aca="false">IF(C156&lt;&gt;"",C156,"")</f>
        <v/>
      </c>
      <c r="D257" s="116" t="str">
        <f aca="false">IF(D156&lt;&gt;"",D156,"")</f>
        <v/>
      </c>
      <c r="E257" s="116" t="str">
        <f aca="false">IF(E156&lt;&gt;"",E156,"")</f>
        <v/>
      </c>
      <c r="F257" s="116" t="n">
        <v>23</v>
      </c>
      <c r="G257" s="168" t="n">
        <f aca="false">G156</f>
        <v>1</v>
      </c>
      <c r="H257" s="187" t="n">
        <f aca="false">IF($G257&lt;&gt;"",G257,"")</f>
        <v>1</v>
      </c>
      <c r="I257" s="169"/>
      <c r="J257" s="170"/>
      <c r="K257" s="171" t="str">
        <f aca="false">IF($B257&lt;&gt;"",IF(I257,(INDEX(P$213:Q$216,MATCH(H257,P$213:P$216),2)/I257)*1000,0),"")</f>
        <v/>
      </c>
      <c r="L257" s="171" t="str">
        <f aca="false">IF(Q$213&lt;&gt;"",IF($B257&lt;&gt;"",K257-$J257,""),"")</f>
        <v/>
      </c>
      <c r="M257" s="172" t="str">
        <f aca="false">IF(B257&lt;&gt;"",RANK(L257,L$213:L$312),"")</f>
        <v/>
      </c>
      <c r="N257" s="172" t="str">
        <f aca="false">IF(B257&lt;&gt;"",'Classement Général'!BW55,"")</f>
        <v/>
      </c>
      <c r="O257" s="172" t="str">
        <f aca="false">IF(B156&lt;&gt;"",'Calculs (M1..M20)'!A58,"")</f>
        <v/>
      </c>
      <c r="P257" s="0"/>
      <c r="Q257" s="0"/>
      <c r="R257" s="0"/>
      <c r="S257" s="0"/>
      <c r="T257" s="0"/>
      <c r="U257" s="0"/>
      <c r="V257" s="0"/>
      <c r="AH257" s="187" t="n">
        <f aca="false">IF($G257&lt;&gt;"",AG257,"")</f>
        <v>0</v>
      </c>
      <c r="AI257" s="169"/>
      <c r="AJ257" s="170"/>
    </row>
    <row r="258" customFormat="false" ht="13" hidden="false" customHeight="false" outlineLevel="0" collapsed="false">
      <c r="A258" s="0"/>
      <c r="B258" s="185" t="str">
        <f aca="false">IF(B157&lt;&gt;"",B157,"")</f>
        <v/>
      </c>
      <c r="C258" s="116" t="str">
        <f aca="false">IF(C157&lt;&gt;"",C157,"")</f>
        <v/>
      </c>
      <c r="D258" s="116" t="str">
        <f aca="false">IF(D157&lt;&gt;"",D157,"")</f>
        <v/>
      </c>
      <c r="E258" s="116" t="str">
        <f aca="false">IF(E157&lt;&gt;"",E157,"")</f>
        <v/>
      </c>
      <c r="F258" s="116" t="n">
        <v>23</v>
      </c>
      <c r="G258" s="168" t="n">
        <f aca="false">G157</f>
        <v>1</v>
      </c>
      <c r="H258" s="187" t="n">
        <f aca="false">IF($G258&lt;&gt;"",G258,"")</f>
        <v>1</v>
      </c>
      <c r="I258" s="169"/>
      <c r="J258" s="170"/>
      <c r="K258" s="171" t="str">
        <f aca="false">IF($B258&lt;&gt;"",IF(I258,(INDEX(P$213:Q$216,MATCH(H258,P$213:P$216),2)/I258)*1000,0),"")</f>
        <v/>
      </c>
      <c r="L258" s="171" t="str">
        <f aca="false">IF(Q$213&lt;&gt;"",IF($B258&lt;&gt;"",K258-$J258,""),"")</f>
        <v/>
      </c>
      <c r="M258" s="172" t="str">
        <f aca="false">IF(B258&lt;&gt;"",RANK(L258,L$213:L$312),"")</f>
        <v/>
      </c>
      <c r="N258" s="172" t="str">
        <f aca="false">IF(B258&lt;&gt;"",'Classement Général'!BW56,"")</f>
        <v/>
      </c>
      <c r="O258" s="172" t="str">
        <f aca="false">IF(B157&lt;&gt;"",'Calculs (M1..M20)'!A59,"")</f>
        <v/>
      </c>
      <c r="P258" s="0"/>
      <c r="Q258" s="0"/>
      <c r="R258" s="0"/>
      <c r="S258" s="0"/>
      <c r="T258" s="0"/>
      <c r="U258" s="0"/>
      <c r="V258" s="0"/>
      <c r="AH258" s="187" t="n">
        <f aca="false">IF($G258&lt;&gt;"",AG258,"")</f>
        <v>0</v>
      </c>
      <c r="AI258" s="169"/>
      <c r="AJ258" s="170"/>
    </row>
    <row r="259" customFormat="false" ht="13" hidden="false" customHeight="false" outlineLevel="0" collapsed="false">
      <c r="A259" s="0"/>
      <c r="B259" s="185" t="str">
        <f aca="false">IF(B158&lt;&gt;"",B158,"")</f>
        <v/>
      </c>
      <c r="C259" s="116" t="str">
        <f aca="false">IF(C158&lt;&gt;"",C158,"")</f>
        <v/>
      </c>
      <c r="D259" s="116" t="str">
        <f aca="false">IF(D158&lt;&gt;"",D158,"")</f>
        <v/>
      </c>
      <c r="E259" s="116" t="str">
        <f aca="false">IF(E158&lt;&gt;"",E158,"")</f>
        <v/>
      </c>
      <c r="F259" s="116" t="n">
        <v>23</v>
      </c>
      <c r="G259" s="168" t="n">
        <f aca="false">G158</f>
        <v>1</v>
      </c>
      <c r="H259" s="187" t="n">
        <f aca="false">IF($G259&lt;&gt;"",G259,"")</f>
        <v>1</v>
      </c>
      <c r="I259" s="169"/>
      <c r="J259" s="170"/>
      <c r="K259" s="171" t="str">
        <f aca="false">IF($B259&lt;&gt;"",IF(I259,(INDEX(P$213:Q$216,MATCH(H259,P$213:P$216),2)/I259)*1000,0),"")</f>
        <v/>
      </c>
      <c r="L259" s="171" t="str">
        <f aca="false">IF(Q$213&lt;&gt;"",IF($B259&lt;&gt;"",K259-$J259,""),"")</f>
        <v/>
      </c>
      <c r="M259" s="172" t="str">
        <f aca="false">IF(B259&lt;&gt;"",RANK(L259,L$213:L$312),"")</f>
        <v/>
      </c>
      <c r="N259" s="172" t="str">
        <f aca="false">IF(B259&lt;&gt;"",'Classement Général'!BW57,"")</f>
        <v/>
      </c>
      <c r="O259" s="172" t="str">
        <f aca="false">IF(B158&lt;&gt;"",'Calculs (M1..M20)'!A60,"")</f>
        <v/>
      </c>
      <c r="P259" s="0"/>
      <c r="Q259" s="0"/>
      <c r="R259" s="0"/>
      <c r="S259" s="0"/>
      <c r="T259" s="0"/>
      <c r="U259" s="0"/>
      <c r="V259" s="0"/>
      <c r="AH259" s="187" t="n">
        <f aca="false">IF($G259&lt;&gt;"",AG259,"")</f>
        <v>0</v>
      </c>
      <c r="AI259" s="169"/>
      <c r="AJ259" s="170"/>
    </row>
    <row r="260" customFormat="false" ht="13" hidden="false" customHeight="false" outlineLevel="0" collapsed="false">
      <c r="A260" s="0"/>
      <c r="B260" s="185" t="str">
        <f aca="false">IF(B159&lt;&gt;"",B159,"")</f>
        <v/>
      </c>
      <c r="C260" s="116" t="str">
        <f aca="false">IF(C159&lt;&gt;"",C159,"")</f>
        <v/>
      </c>
      <c r="D260" s="116" t="str">
        <f aca="false">IF(D159&lt;&gt;"",D159,"")</f>
        <v/>
      </c>
      <c r="E260" s="116" t="str">
        <f aca="false">IF(E159&lt;&gt;"",E159,"")</f>
        <v/>
      </c>
      <c r="F260" s="116" t="n">
        <v>23</v>
      </c>
      <c r="G260" s="168" t="n">
        <f aca="false">G159</f>
        <v>1</v>
      </c>
      <c r="H260" s="187" t="n">
        <f aca="false">IF($G260&lt;&gt;"",G260,"")</f>
        <v>1</v>
      </c>
      <c r="I260" s="169"/>
      <c r="J260" s="170"/>
      <c r="K260" s="171" t="str">
        <f aca="false">IF($B260&lt;&gt;"",IF(I260,(INDEX(P$213:Q$216,MATCH(H260,P$213:P$216),2)/I260)*1000,0),"")</f>
        <v/>
      </c>
      <c r="L260" s="171" t="str">
        <f aca="false">IF(Q$213&lt;&gt;"",IF($B260&lt;&gt;"",K260-$J260,""),"")</f>
        <v/>
      </c>
      <c r="M260" s="172" t="str">
        <f aca="false">IF(B260&lt;&gt;"",RANK(L260,L$213:L$312),"")</f>
        <v/>
      </c>
      <c r="N260" s="172" t="str">
        <f aca="false">IF(B260&lt;&gt;"",'Classement Général'!BW58,"")</f>
        <v/>
      </c>
      <c r="O260" s="172" t="str">
        <f aca="false">IF(B159&lt;&gt;"",'Calculs (M1..M20)'!A61,"")</f>
        <v/>
      </c>
      <c r="P260" s="0"/>
      <c r="Q260" s="0"/>
      <c r="R260" s="0"/>
      <c r="S260" s="0"/>
      <c r="T260" s="0"/>
      <c r="U260" s="0"/>
      <c r="V260" s="0"/>
      <c r="AH260" s="187" t="n">
        <f aca="false">IF($G260&lt;&gt;"",AG260,"")</f>
        <v>0</v>
      </c>
      <c r="AI260" s="169"/>
      <c r="AJ260" s="170"/>
    </row>
    <row r="261" customFormat="false" ht="13" hidden="false" customHeight="false" outlineLevel="0" collapsed="false">
      <c r="A261" s="0"/>
      <c r="B261" s="185" t="str">
        <f aca="false">IF(B160&lt;&gt;"",B160,"")</f>
        <v/>
      </c>
      <c r="C261" s="116" t="str">
        <f aca="false">IF(C160&lt;&gt;"",C160,"")</f>
        <v/>
      </c>
      <c r="D261" s="116" t="str">
        <f aca="false">IF(D160&lt;&gt;"",D160,"")</f>
        <v/>
      </c>
      <c r="E261" s="116" t="str">
        <f aca="false">IF(E160&lt;&gt;"",E160,"")</f>
        <v/>
      </c>
      <c r="F261" s="116" t="n">
        <v>23</v>
      </c>
      <c r="G261" s="168" t="n">
        <f aca="false">G160</f>
        <v>1</v>
      </c>
      <c r="H261" s="187" t="n">
        <f aca="false">IF($G261&lt;&gt;"",G261,"")</f>
        <v>1</v>
      </c>
      <c r="I261" s="169"/>
      <c r="J261" s="170"/>
      <c r="K261" s="171" t="str">
        <f aca="false">IF($B261&lt;&gt;"",IF(I261,(INDEX(P$213:Q$216,MATCH(H261,P$213:P$216),2)/I261)*1000,0),"")</f>
        <v/>
      </c>
      <c r="L261" s="171" t="str">
        <f aca="false">IF(Q$213&lt;&gt;"",IF($B261&lt;&gt;"",K261-$J261,""),"")</f>
        <v/>
      </c>
      <c r="M261" s="172" t="str">
        <f aca="false">IF(B261&lt;&gt;"",RANK(L261,L$213:L$312),"")</f>
        <v/>
      </c>
      <c r="N261" s="172" t="str">
        <f aca="false">IF(B261&lt;&gt;"",'Classement Général'!BW59,"")</f>
        <v/>
      </c>
      <c r="O261" s="172" t="str">
        <f aca="false">IF(B160&lt;&gt;"",'Calculs (M1..M20)'!A62,"")</f>
        <v/>
      </c>
      <c r="P261" s="0"/>
      <c r="Q261" s="0"/>
      <c r="R261" s="0"/>
      <c r="S261" s="0"/>
      <c r="T261" s="0"/>
      <c r="U261" s="0"/>
      <c r="V261" s="0"/>
      <c r="AH261" s="187" t="n">
        <f aca="false">IF($G261&lt;&gt;"",AG261,"")</f>
        <v>0</v>
      </c>
      <c r="AI261" s="169"/>
      <c r="AJ261" s="170"/>
    </row>
    <row r="262" customFormat="false" ht="13" hidden="false" customHeight="false" outlineLevel="0" collapsed="false">
      <c r="A262" s="0"/>
      <c r="B262" s="185" t="str">
        <f aca="false">IF(B161&lt;&gt;"",B161,"")</f>
        <v/>
      </c>
      <c r="C262" s="116" t="str">
        <f aca="false">IF(C161&lt;&gt;"",C161,"")</f>
        <v/>
      </c>
      <c r="D262" s="116" t="str">
        <f aca="false">IF(D161&lt;&gt;"",D161,"")</f>
        <v/>
      </c>
      <c r="E262" s="116" t="str">
        <f aca="false">IF(E161&lt;&gt;"",E161,"")</f>
        <v/>
      </c>
      <c r="F262" s="116" t="n">
        <v>23</v>
      </c>
      <c r="G262" s="168" t="n">
        <f aca="false">G161</f>
        <v>1</v>
      </c>
      <c r="H262" s="187" t="n">
        <f aca="false">IF($G262&lt;&gt;"",G262,"")</f>
        <v>1</v>
      </c>
      <c r="I262" s="169"/>
      <c r="J262" s="170"/>
      <c r="K262" s="171" t="str">
        <f aca="false">IF($B262&lt;&gt;"",IF(I262,(INDEX(P$213:Q$216,MATCH(H262,P$213:P$216),2)/I262)*1000,0),"")</f>
        <v/>
      </c>
      <c r="L262" s="171" t="str">
        <f aca="false">IF(Q$213&lt;&gt;"",IF($B262&lt;&gt;"",K262-$J262,""),"")</f>
        <v/>
      </c>
      <c r="M262" s="172" t="str">
        <f aca="false">IF(B262&lt;&gt;"",RANK(L262,L$213:L$312),"")</f>
        <v/>
      </c>
      <c r="N262" s="172" t="str">
        <f aca="false">IF(B262&lt;&gt;"",'Classement Général'!BW60,"")</f>
        <v/>
      </c>
      <c r="O262" s="172" t="str">
        <f aca="false">IF(B161&lt;&gt;"",'Calculs (M1..M20)'!A63,"")</f>
        <v/>
      </c>
      <c r="P262" s="0"/>
      <c r="Q262" s="0"/>
      <c r="R262" s="0"/>
      <c r="S262" s="0"/>
      <c r="T262" s="0"/>
      <c r="U262" s="0"/>
      <c r="V262" s="0"/>
      <c r="AH262" s="187" t="n">
        <f aca="false">IF($G262&lt;&gt;"",AG262,"")</f>
        <v>0</v>
      </c>
      <c r="AI262" s="169"/>
      <c r="AJ262" s="170"/>
    </row>
    <row r="263" customFormat="false" ht="13" hidden="false" customHeight="false" outlineLevel="0" collapsed="false">
      <c r="A263" s="0"/>
      <c r="B263" s="185" t="str">
        <f aca="false">IF(B162&lt;&gt;"",B162,"")</f>
        <v/>
      </c>
      <c r="C263" s="116" t="str">
        <f aca="false">IF(C162&lt;&gt;"",C162,"")</f>
        <v/>
      </c>
      <c r="D263" s="116" t="str">
        <f aca="false">IF(D162&lt;&gt;"",D162,"")</f>
        <v/>
      </c>
      <c r="E263" s="116" t="str">
        <f aca="false">IF(E162&lt;&gt;"",E162,"")</f>
        <v/>
      </c>
      <c r="F263" s="116" t="n">
        <v>23</v>
      </c>
      <c r="G263" s="168" t="n">
        <f aca="false">G162</f>
        <v>1</v>
      </c>
      <c r="H263" s="187" t="n">
        <f aca="false">IF($G263&lt;&gt;"",G263,"")</f>
        <v>1</v>
      </c>
      <c r="I263" s="169"/>
      <c r="J263" s="170"/>
      <c r="K263" s="171" t="str">
        <f aca="false">IF($B263&lt;&gt;"",IF(I263,(INDEX(P$213:Q$216,MATCH(H263,P$213:P$216),2)/I263)*1000,0),"")</f>
        <v/>
      </c>
      <c r="L263" s="171" t="str">
        <f aca="false">IF(Q$213&lt;&gt;"",IF($B263&lt;&gt;"",K263-$J263,""),"")</f>
        <v/>
      </c>
      <c r="M263" s="172" t="str">
        <f aca="false">IF(B263&lt;&gt;"",RANK(L263,L$213:L$312),"")</f>
        <v/>
      </c>
      <c r="N263" s="172" t="str">
        <f aca="false">IF(B263&lt;&gt;"",'Classement Général'!BW61,"")</f>
        <v/>
      </c>
      <c r="O263" s="172" t="str">
        <f aca="false">IF(B162&lt;&gt;"",'Calculs (M1..M20)'!A64,"")</f>
        <v/>
      </c>
      <c r="P263" s="0"/>
      <c r="Q263" s="0"/>
      <c r="R263" s="0"/>
      <c r="S263" s="0"/>
      <c r="T263" s="0"/>
      <c r="U263" s="0"/>
      <c r="V263" s="0"/>
      <c r="AH263" s="187" t="n">
        <f aca="false">IF($G263&lt;&gt;"",AG263,"")</f>
        <v>0</v>
      </c>
      <c r="AI263" s="169"/>
      <c r="AJ263" s="170"/>
    </row>
    <row r="264" customFormat="false" ht="13" hidden="false" customHeight="false" outlineLevel="0" collapsed="false">
      <c r="A264" s="0"/>
      <c r="B264" s="185" t="str">
        <f aca="false">IF(B163&lt;&gt;"",B163,"")</f>
        <v/>
      </c>
      <c r="C264" s="116" t="str">
        <f aca="false">IF(C163&lt;&gt;"",C163,"")</f>
        <v/>
      </c>
      <c r="D264" s="116" t="str">
        <f aca="false">IF(D163&lt;&gt;"",D163,"")</f>
        <v/>
      </c>
      <c r="E264" s="116" t="str">
        <f aca="false">IF(E163&lt;&gt;"",E163,"")</f>
        <v/>
      </c>
      <c r="F264" s="116" t="n">
        <v>23</v>
      </c>
      <c r="G264" s="168" t="n">
        <f aca="false">G163</f>
        <v>1</v>
      </c>
      <c r="H264" s="187" t="n">
        <f aca="false">IF($G264&lt;&gt;"",G264,"")</f>
        <v>1</v>
      </c>
      <c r="I264" s="169"/>
      <c r="J264" s="170"/>
      <c r="K264" s="171" t="str">
        <f aca="false">IF($B264&lt;&gt;"",IF(I264,(INDEX(P$213:Q$216,MATCH(H264,P$213:P$216),2)/I264)*1000,0),"")</f>
        <v/>
      </c>
      <c r="L264" s="171" t="str">
        <f aca="false">IF(Q$213&lt;&gt;"",IF($B264&lt;&gt;"",K264-$J264,""),"")</f>
        <v/>
      </c>
      <c r="M264" s="172" t="str">
        <f aca="false">IF(B264&lt;&gt;"",RANK(L264,L$213:L$312),"")</f>
        <v/>
      </c>
      <c r="N264" s="172" t="str">
        <f aca="false">IF(B264&lt;&gt;"",'Classement Général'!BW62,"")</f>
        <v/>
      </c>
      <c r="O264" s="172" t="str">
        <f aca="false">IF(B163&lt;&gt;"",'Calculs (M1..M20)'!A65,"")</f>
        <v/>
      </c>
      <c r="P264" s="0"/>
      <c r="Q264" s="0"/>
      <c r="R264" s="0"/>
      <c r="S264" s="0"/>
      <c r="T264" s="0"/>
      <c r="U264" s="0"/>
      <c r="V264" s="0"/>
      <c r="AH264" s="187" t="n">
        <f aca="false">IF($G264&lt;&gt;"",AG264,"")</f>
        <v>0</v>
      </c>
      <c r="AI264" s="169"/>
      <c r="AJ264" s="170"/>
    </row>
    <row r="265" customFormat="false" ht="13" hidden="false" customHeight="false" outlineLevel="0" collapsed="false">
      <c r="A265" s="0"/>
      <c r="B265" s="185" t="str">
        <f aca="false">IF(B164&lt;&gt;"",B164,"")</f>
        <v/>
      </c>
      <c r="C265" s="116" t="str">
        <f aca="false">IF(C164&lt;&gt;"",C164,"")</f>
        <v/>
      </c>
      <c r="D265" s="116" t="str">
        <f aca="false">IF(D164&lt;&gt;"",D164,"")</f>
        <v/>
      </c>
      <c r="E265" s="116" t="str">
        <f aca="false">IF(E164&lt;&gt;"",E164,"")</f>
        <v/>
      </c>
      <c r="F265" s="116" t="n">
        <v>23</v>
      </c>
      <c r="G265" s="168" t="n">
        <f aca="false">G164</f>
        <v>1</v>
      </c>
      <c r="H265" s="187" t="n">
        <f aca="false">IF($G265&lt;&gt;"",G265,"")</f>
        <v>1</v>
      </c>
      <c r="I265" s="169"/>
      <c r="J265" s="170"/>
      <c r="K265" s="171" t="str">
        <f aca="false">IF($B265&lt;&gt;"",IF(I265,(INDEX(P$213:Q$216,MATCH(H265,P$213:P$216),2)/I265)*1000,0),"")</f>
        <v/>
      </c>
      <c r="L265" s="171" t="str">
        <f aca="false">IF(Q$213&lt;&gt;"",IF($B265&lt;&gt;"",K265-$J265,""),"")</f>
        <v/>
      </c>
      <c r="M265" s="172" t="str">
        <f aca="false">IF(B265&lt;&gt;"",RANK(L265,L$213:L$312),"")</f>
        <v/>
      </c>
      <c r="N265" s="172" t="str">
        <f aca="false">IF(B265&lt;&gt;"",'Classement Général'!BW63,"")</f>
        <v/>
      </c>
      <c r="O265" s="172" t="str">
        <f aca="false">IF(B164&lt;&gt;"",'Calculs (M1..M20)'!A66,"")</f>
        <v/>
      </c>
      <c r="P265" s="0"/>
      <c r="Q265" s="0"/>
      <c r="R265" s="0"/>
      <c r="S265" s="0"/>
      <c r="T265" s="0"/>
      <c r="U265" s="0"/>
      <c r="V265" s="0"/>
      <c r="AH265" s="187" t="n">
        <f aca="false">IF($G265&lt;&gt;"",AG265,"")</f>
        <v>0</v>
      </c>
      <c r="AI265" s="169"/>
      <c r="AJ265" s="170"/>
    </row>
    <row r="266" customFormat="false" ht="13" hidden="false" customHeight="false" outlineLevel="0" collapsed="false">
      <c r="A266" s="0"/>
      <c r="B266" s="185" t="str">
        <f aca="false">IF(B165&lt;&gt;"",B165,"")</f>
        <v/>
      </c>
      <c r="C266" s="116" t="str">
        <f aca="false">IF(C165&lt;&gt;"",C165,"")</f>
        <v/>
      </c>
      <c r="D266" s="116" t="str">
        <f aca="false">IF(D165&lt;&gt;"",D165,"")</f>
        <v/>
      </c>
      <c r="E266" s="116" t="str">
        <f aca="false">IF(E165&lt;&gt;"",E165,"")</f>
        <v/>
      </c>
      <c r="F266" s="116" t="n">
        <v>23</v>
      </c>
      <c r="G266" s="168" t="n">
        <f aca="false">G165</f>
        <v>1</v>
      </c>
      <c r="H266" s="187" t="n">
        <f aca="false">IF($G266&lt;&gt;"",G266,"")</f>
        <v>1</v>
      </c>
      <c r="I266" s="169"/>
      <c r="J266" s="170"/>
      <c r="K266" s="171" t="str">
        <f aca="false">IF($B266&lt;&gt;"",IF(I266,(INDEX(P$213:Q$216,MATCH(H266,P$213:P$216),2)/I266)*1000,0),"")</f>
        <v/>
      </c>
      <c r="L266" s="171" t="str">
        <f aca="false">IF(Q$213&lt;&gt;"",IF($B266&lt;&gt;"",K266-$J266,""),"")</f>
        <v/>
      </c>
      <c r="M266" s="172" t="str">
        <f aca="false">IF(B266&lt;&gt;"",RANK(L266,L$213:L$312),"")</f>
        <v/>
      </c>
      <c r="N266" s="172" t="str">
        <f aca="false">IF(B266&lt;&gt;"",'Classement Général'!BW64,"")</f>
        <v/>
      </c>
      <c r="O266" s="172" t="str">
        <f aca="false">IF(B165&lt;&gt;"",'Calculs (M1..M20)'!A67,"")</f>
        <v/>
      </c>
      <c r="P266" s="0"/>
      <c r="Q266" s="0"/>
      <c r="R266" s="0"/>
      <c r="S266" s="0"/>
      <c r="T266" s="0"/>
      <c r="U266" s="0"/>
      <c r="V266" s="0"/>
      <c r="AH266" s="187" t="n">
        <f aca="false">IF($G266&lt;&gt;"",AG266,"")</f>
        <v>0</v>
      </c>
      <c r="AI266" s="169"/>
      <c r="AJ266" s="170"/>
    </row>
    <row r="267" customFormat="false" ht="13" hidden="false" customHeight="false" outlineLevel="0" collapsed="false">
      <c r="A267" s="0"/>
      <c r="B267" s="185" t="str">
        <f aca="false">IF(B166&lt;&gt;"",B166,"")</f>
        <v/>
      </c>
      <c r="C267" s="116" t="str">
        <f aca="false">IF(C166&lt;&gt;"",C166,"")</f>
        <v/>
      </c>
      <c r="D267" s="116" t="str">
        <f aca="false">IF(D166&lt;&gt;"",D166,"")</f>
        <v/>
      </c>
      <c r="E267" s="116" t="str">
        <f aca="false">IF(E166&lt;&gt;"",E166,"")</f>
        <v/>
      </c>
      <c r="F267" s="116" t="n">
        <v>23</v>
      </c>
      <c r="G267" s="168" t="n">
        <f aca="false">G166</f>
        <v>1</v>
      </c>
      <c r="H267" s="187" t="n">
        <f aca="false">IF($G267&lt;&gt;"",G267,"")</f>
        <v>1</v>
      </c>
      <c r="I267" s="169"/>
      <c r="J267" s="170"/>
      <c r="K267" s="171" t="str">
        <f aca="false">IF($B267&lt;&gt;"",IF(I267,(INDEX(P$213:Q$216,MATCH(H267,P$213:P$216),2)/I267)*1000,0),"")</f>
        <v/>
      </c>
      <c r="L267" s="171" t="str">
        <f aca="false">IF(Q$213&lt;&gt;"",IF($B267&lt;&gt;"",K267-$J267,""),"")</f>
        <v/>
      </c>
      <c r="M267" s="172" t="str">
        <f aca="false">IF(B267&lt;&gt;"",RANK(L267,L$213:L$312),"")</f>
        <v/>
      </c>
      <c r="N267" s="172" t="str">
        <f aca="false">IF(B267&lt;&gt;"",'Classement Général'!BW65,"")</f>
        <v/>
      </c>
      <c r="O267" s="172" t="str">
        <f aca="false">IF(B166&lt;&gt;"",'Calculs (M1..M20)'!A68,"")</f>
        <v/>
      </c>
      <c r="P267" s="0"/>
      <c r="Q267" s="0"/>
      <c r="R267" s="0"/>
      <c r="S267" s="0"/>
      <c r="T267" s="0"/>
      <c r="U267" s="0"/>
      <c r="V267" s="0"/>
      <c r="AH267" s="187" t="n">
        <f aca="false">IF($G267&lt;&gt;"",AG267,"")</f>
        <v>0</v>
      </c>
      <c r="AI267" s="169"/>
      <c r="AJ267" s="170"/>
    </row>
    <row r="268" customFormat="false" ht="13" hidden="false" customHeight="false" outlineLevel="0" collapsed="false">
      <c r="A268" s="0"/>
      <c r="B268" s="185" t="str">
        <f aca="false">IF(B167&lt;&gt;"",B167,"")</f>
        <v/>
      </c>
      <c r="C268" s="116" t="str">
        <f aca="false">IF(C167&lt;&gt;"",C167,"")</f>
        <v/>
      </c>
      <c r="D268" s="116" t="str">
        <f aca="false">IF(D167&lt;&gt;"",D167,"")</f>
        <v/>
      </c>
      <c r="E268" s="116" t="str">
        <f aca="false">IF(E167&lt;&gt;"",E167,"")</f>
        <v/>
      </c>
      <c r="F268" s="116" t="n">
        <v>23</v>
      </c>
      <c r="G268" s="168" t="n">
        <f aca="false">G167</f>
        <v>1</v>
      </c>
      <c r="H268" s="187" t="n">
        <f aca="false">IF($G268&lt;&gt;"",G268,"")</f>
        <v>1</v>
      </c>
      <c r="I268" s="169"/>
      <c r="J268" s="170"/>
      <c r="K268" s="171" t="str">
        <f aca="false">IF($B268&lt;&gt;"",IF(I268,(INDEX(P$213:Q$216,MATCH(H268,P$213:P$216),2)/I268)*1000,0),"")</f>
        <v/>
      </c>
      <c r="L268" s="171" t="str">
        <f aca="false">IF(Q$213&lt;&gt;"",IF($B268&lt;&gt;"",K268-$J268,""),"")</f>
        <v/>
      </c>
      <c r="M268" s="172" t="str">
        <f aca="false">IF(B268&lt;&gt;"",RANK(L268,L$213:L$312),"")</f>
        <v/>
      </c>
      <c r="N268" s="172" t="str">
        <f aca="false">IF(B268&lt;&gt;"",'Classement Général'!BW66,"")</f>
        <v/>
      </c>
      <c r="O268" s="172" t="str">
        <f aca="false">IF(B167&lt;&gt;"",'Calculs (M1..M20)'!A69,"")</f>
        <v/>
      </c>
      <c r="P268" s="0"/>
      <c r="Q268" s="0"/>
      <c r="R268" s="0"/>
      <c r="S268" s="0"/>
      <c r="T268" s="0"/>
      <c r="U268" s="0"/>
      <c r="V268" s="0"/>
      <c r="AH268" s="187" t="n">
        <f aca="false">IF($G268&lt;&gt;"",AG268,"")</f>
        <v>0</v>
      </c>
      <c r="AI268" s="169"/>
      <c r="AJ268" s="170"/>
    </row>
    <row r="269" customFormat="false" ht="13" hidden="false" customHeight="false" outlineLevel="0" collapsed="false">
      <c r="A269" s="0"/>
      <c r="B269" s="185" t="str">
        <f aca="false">IF(B168&lt;&gt;"",B168,"")</f>
        <v/>
      </c>
      <c r="C269" s="116" t="str">
        <f aca="false">IF(C168&lt;&gt;"",C168,"")</f>
        <v/>
      </c>
      <c r="D269" s="116" t="str">
        <f aca="false">IF(D168&lt;&gt;"",D168,"")</f>
        <v/>
      </c>
      <c r="E269" s="116" t="str">
        <f aca="false">IF(E168&lt;&gt;"",E168,"")</f>
        <v/>
      </c>
      <c r="F269" s="116" t="n">
        <v>23</v>
      </c>
      <c r="G269" s="168" t="n">
        <f aca="false">G168</f>
        <v>1</v>
      </c>
      <c r="H269" s="187" t="n">
        <f aca="false">IF($G269&lt;&gt;"",G269,"")</f>
        <v>1</v>
      </c>
      <c r="I269" s="169"/>
      <c r="J269" s="170"/>
      <c r="K269" s="171" t="str">
        <f aca="false">IF($B269&lt;&gt;"",IF(I269,(INDEX(P$213:Q$216,MATCH(H269,P$213:P$216),2)/I269)*1000,0),"")</f>
        <v/>
      </c>
      <c r="L269" s="171" t="str">
        <f aca="false">IF(Q$213&lt;&gt;"",IF($B269&lt;&gt;"",K269-$J269,""),"")</f>
        <v/>
      </c>
      <c r="M269" s="172" t="str">
        <f aca="false">IF(B269&lt;&gt;"",RANK(L269,L$213:L$312),"")</f>
        <v/>
      </c>
      <c r="N269" s="172" t="str">
        <f aca="false">IF(B269&lt;&gt;"",'Classement Général'!BW67,"")</f>
        <v/>
      </c>
      <c r="O269" s="172" t="str">
        <f aca="false">IF(B168&lt;&gt;"",'Calculs (M1..M20)'!A70,"")</f>
        <v/>
      </c>
      <c r="P269" s="0"/>
      <c r="Q269" s="0"/>
      <c r="R269" s="0"/>
      <c r="S269" s="0"/>
      <c r="T269" s="0"/>
      <c r="U269" s="0"/>
      <c r="V269" s="0"/>
      <c r="AH269" s="187" t="n">
        <f aca="false">IF($G269&lt;&gt;"",AG269,"")</f>
        <v>0</v>
      </c>
      <c r="AI269" s="169"/>
      <c r="AJ269" s="170"/>
    </row>
    <row r="270" customFormat="false" ht="13" hidden="false" customHeight="false" outlineLevel="0" collapsed="false">
      <c r="A270" s="0"/>
      <c r="B270" s="185" t="str">
        <f aca="false">IF(B169&lt;&gt;"",B169,"")</f>
        <v/>
      </c>
      <c r="C270" s="116" t="str">
        <f aca="false">IF(C169&lt;&gt;"",C169,"")</f>
        <v/>
      </c>
      <c r="D270" s="116" t="str">
        <f aca="false">IF(D169&lt;&gt;"",D169,"")</f>
        <v/>
      </c>
      <c r="E270" s="116" t="str">
        <f aca="false">IF(E169&lt;&gt;"",E169,"")</f>
        <v/>
      </c>
      <c r="F270" s="116" t="n">
        <v>23</v>
      </c>
      <c r="G270" s="168" t="n">
        <f aca="false">G169</f>
        <v>0</v>
      </c>
      <c r="H270" s="187" t="n">
        <f aca="false">IF($G270&lt;&gt;"",G270,"")</f>
        <v>0</v>
      </c>
      <c r="I270" s="169"/>
      <c r="J270" s="170"/>
      <c r="K270" s="171" t="str">
        <f aca="false">IF($B270&lt;&gt;"",IF(I270,(INDEX(P$213:Q$216,MATCH(H270,P$213:P$216),2)/I270)*1000,0),"")</f>
        <v/>
      </c>
      <c r="L270" s="171" t="str">
        <f aca="false">IF(Q$213&lt;&gt;"",IF($B270&lt;&gt;"",K270-$J270,""),"")</f>
        <v/>
      </c>
      <c r="M270" s="172" t="str">
        <f aca="false">IF(B270&lt;&gt;"",RANK(L270,L$213:L$312),"")</f>
        <v/>
      </c>
      <c r="N270" s="172" t="str">
        <f aca="false">IF(B270&lt;&gt;"",'Classement Général'!BW68,"")</f>
        <v/>
      </c>
      <c r="O270" s="172" t="str">
        <f aca="false">IF(B169&lt;&gt;"",'Calculs (M1..M20)'!A71,"")</f>
        <v/>
      </c>
      <c r="P270" s="0"/>
      <c r="Q270" s="0"/>
      <c r="R270" s="0"/>
      <c r="S270" s="0"/>
      <c r="T270" s="0"/>
      <c r="U270" s="0"/>
      <c r="V270" s="0"/>
      <c r="AH270" s="187" t="n">
        <f aca="false">IF($G270&lt;&gt;"",AG270,"")</f>
        <v>0</v>
      </c>
      <c r="AI270" s="169"/>
      <c r="AJ270" s="170"/>
    </row>
    <row r="271" customFormat="false" ht="13" hidden="false" customHeight="false" outlineLevel="0" collapsed="false">
      <c r="A271" s="0"/>
      <c r="B271" s="185" t="str">
        <f aca="false">IF(B170&lt;&gt;"",B170,"")</f>
        <v/>
      </c>
      <c r="C271" s="116" t="str">
        <f aca="false">IF(C170&lt;&gt;"",C170,"")</f>
        <v/>
      </c>
      <c r="D271" s="116" t="str">
        <f aca="false">IF(D170&lt;&gt;"",D170,"")</f>
        <v/>
      </c>
      <c r="E271" s="116" t="str">
        <f aca="false">IF(E170&lt;&gt;"",E170,"")</f>
        <v/>
      </c>
      <c r="F271" s="116" t="n">
        <v>23</v>
      </c>
      <c r="G271" s="168" t="n">
        <f aca="false">G170</f>
        <v>0</v>
      </c>
      <c r="H271" s="187" t="n">
        <f aca="false">IF($G271&lt;&gt;"",G271,"")</f>
        <v>0</v>
      </c>
      <c r="I271" s="169"/>
      <c r="J271" s="170"/>
      <c r="K271" s="171" t="str">
        <f aca="false">IF($B271&lt;&gt;"",IF(I271,(INDEX(P$213:Q$216,MATCH(H271,P$213:P$216),2)/I271)*1000,0),"")</f>
        <v/>
      </c>
      <c r="L271" s="171" t="str">
        <f aca="false">IF(Q$213&lt;&gt;"",IF($B271&lt;&gt;"",K271-$J271,""),"")</f>
        <v/>
      </c>
      <c r="M271" s="172" t="str">
        <f aca="false">IF(B271&lt;&gt;"",RANK(L271,L$213:L$312),"")</f>
        <v/>
      </c>
      <c r="N271" s="172" t="str">
        <f aca="false">IF(B271&lt;&gt;"",'Classement Général'!BW69,"")</f>
        <v/>
      </c>
      <c r="O271" s="172" t="str">
        <f aca="false">IF(B170&lt;&gt;"",'Calculs (M1..M20)'!A72,"")</f>
        <v/>
      </c>
      <c r="P271" s="0"/>
      <c r="Q271" s="0"/>
      <c r="R271" s="0"/>
      <c r="S271" s="0"/>
      <c r="T271" s="0"/>
      <c r="U271" s="0"/>
      <c r="V271" s="0"/>
      <c r="AH271" s="187" t="n">
        <f aca="false">IF($G271&lt;&gt;"",AG271,"")</f>
        <v>0</v>
      </c>
      <c r="AI271" s="169"/>
      <c r="AJ271" s="170"/>
    </row>
    <row r="272" customFormat="false" ht="13" hidden="false" customHeight="false" outlineLevel="0" collapsed="false">
      <c r="A272" s="0"/>
      <c r="B272" s="185" t="str">
        <f aca="false">IF(B171&lt;&gt;"",B171,"")</f>
        <v/>
      </c>
      <c r="C272" s="116" t="str">
        <f aca="false">IF(C171&lt;&gt;"",C171,"")</f>
        <v/>
      </c>
      <c r="D272" s="116" t="str">
        <f aca="false">IF(D171&lt;&gt;"",D171,"")</f>
        <v/>
      </c>
      <c r="E272" s="116" t="str">
        <f aca="false">IF(E171&lt;&gt;"",E171,"")</f>
        <v/>
      </c>
      <c r="F272" s="116" t="n">
        <v>23</v>
      </c>
      <c r="G272" s="168" t="n">
        <f aca="false">G171</f>
        <v>0</v>
      </c>
      <c r="H272" s="187" t="n">
        <f aca="false">IF($G272&lt;&gt;"",G272,"")</f>
        <v>0</v>
      </c>
      <c r="I272" s="169"/>
      <c r="J272" s="170"/>
      <c r="K272" s="171" t="str">
        <f aca="false">IF($B272&lt;&gt;"",IF(I272,(INDEX(P$213:Q$216,MATCH(H272,P$213:P$216),2)/I272)*1000,0),"")</f>
        <v/>
      </c>
      <c r="L272" s="171" t="str">
        <f aca="false">IF(Q$213&lt;&gt;"",IF($B272&lt;&gt;"",K272-$J272,""),"")</f>
        <v/>
      </c>
      <c r="M272" s="172" t="str">
        <f aca="false">IF(B272&lt;&gt;"",RANK(L272,L$213:L$312),"")</f>
        <v/>
      </c>
      <c r="N272" s="172" t="str">
        <f aca="false">IF(B272&lt;&gt;"",'Classement Général'!BW70,"")</f>
        <v/>
      </c>
      <c r="O272" s="172" t="str">
        <f aca="false">IF(B171&lt;&gt;"",'Calculs (M1..M20)'!A73,"")</f>
        <v/>
      </c>
      <c r="P272" s="0"/>
      <c r="Q272" s="0"/>
      <c r="R272" s="0"/>
      <c r="S272" s="0"/>
      <c r="T272" s="0"/>
      <c r="U272" s="0"/>
      <c r="V272" s="0"/>
      <c r="AH272" s="187" t="n">
        <f aca="false">IF($G272&lt;&gt;"",AG272,"")</f>
        <v>0</v>
      </c>
      <c r="AI272" s="169"/>
      <c r="AJ272" s="170"/>
    </row>
    <row r="273" customFormat="false" ht="13" hidden="false" customHeight="false" outlineLevel="0" collapsed="false">
      <c r="A273" s="0"/>
      <c r="B273" s="185" t="str">
        <f aca="false">IF(B172&lt;&gt;"",B172,"")</f>
        <v/>
      </c>
      <c r="C273" s="116" t="str">
        <f aca="false">IF(C172&lt;&gt;"",C172,"")</f>
        <v/>
      </c>
      <c r="D273" s="116" t="str">
        <f aca="false">IF(D172&lt;&gt;"",D172,"")</f>
        <v/>
      </c>
      <c r="E273" s="116" t="str">
        <f aca="false">IF(E172&lt;&gt;"",E172,"")</f>
        <v/>
      </c>
      <c r="F273" s="116" t="n">
        <v>23</v>
      </c>
      <c r="G273" s="168" t="n">
        <f aca="false">G172</f>
        <v>0</v>
      </c>
      <c r="H273" s="187" t="n">
        <f aca="false">IF($G273&lt;&gt;"",G273,"")</f>
        <v>0</v>
      </c>
      <c r="I273" s="169"/>
      <c r="J273" s="170"/>
      <c r="K273" s="171" t="str">
        <f aca="false">IF($B273&lt;&gt;"",IF(I273,(INDEX(P$213:Q$216,MATCH(H273,P$213:P$216),2)/I273)*1000,0),"")</f>
        <v/>
      </c>
      <c r="L273" s="171" t="str">
        <f aca="false">IF(Q$213&lt;&gt;"",IF($B273&lt;&gt;"",K273-$J273,""),"")</f>
        <v/>
      </c>
      <c r="M273" s="172" t="str">
        <f aca="false">IF(B273&lt;&gt;"",RANK(L273,L$213:L$312),"")</f>
        <v/>
      </c>
      <c r="N273" s="172" t="str">
        <f aca="false">IF(B273&lt;&gt;"",'Classement Général'!BW71,"")</f>
        <v/>
      </c>
      <c r="O273" s="172" t="str">
        <f aca="false">IF(B172&lt;&gt;"",'Calculs (M1..M20)'!A74,"")</f>
        <v/>
      </c>
      <c r="P273" s="0"/>
      <c r="Q273" s="0"/>
      <c r="R273" s="0"/>
      <c r="S273" s="0"/>
      <c r="T273" s="0"/>
      <c r="U273" s="0"/>
      <c r="V273" s="0"/>
      <c r="AH273" s="187" t="n">
        <f aca="false">IF($G273&lt;&gt;"",AG273,"")</f>
        <v>0</v>
      </c>
      <c r="AI273" s="169"/>
      <c r="AJ273" s="170"/>
    </row>
    <row r="274" customFormat="false" ht="13" hidden="false" customHeight="false" outlineLevel="0" collapsed="false">
      <c r="A274" s="0"/>
      <c r="B274" s="185" t="str">
        <f aca="false">IF(B173&lt;&gt;"",B173,"")</f>
        <v/>
      </c>
      <c r="C274" s="116" t="str">
        <f aca="false">IF(C173&lt;&gt;"",C173,"")</f>
        <v/>
      </c>
      <c r="D274" s="116" t="str">
        <f aca="false">IF(D173&lt;&gt;"",D173,"")</f>
        <v/>
      </c>
      <c r="E274" s="116" t="str">
        <f aca="false">IF(E173&lt;&gt;"",E173,"")</f>
        <v/>
      </c>
      <c r="F274" s="116" t="n">
        <v>23</v>
      </c>
      <c r="G274" s="168" t="n">
        <f aca="false">G173</f>
        <v>0</v>
      </c>
      <c r="H274" s="187" t="n">
        <f aca="false">IF($G274&lt;&gt;"",G274,"")</f>
        <v>0</v>
      </c>
      <c r="I274" s="169"/>
      <c r="J274" s="170"/>
      <c r="K274" s="171" t="str">
        <f aca="false">IF($B274&lt;&gt;"",IF(I274,(INDEX(P$213:Q$216,MATCH(H274,P$213:P$216),2)/I274)*1000,0),"")</f>
        <v/>
      </c>
      <c r="L274" s="171" t="str">
        <f aca="false">IF(Q$213&lt;&gt;"",IF($B274&lt;&gt;"",K274-$J274,""),"")</f>
        <v/>
      </c>
      <c r="M274" s="172" t="str">
        <f aca="false">IF(B274&lt;&gt;"",RANK(L274,L$213:L$312),"")</f>
        <v/>
      </c>
      <c r="N274" s="172" t="str">
        <f aca="false">IF(B274&lt;&gt;"",'Classement Général'!BW72,"")</f>
        <v/>
      </c>
      <c r="O274" s="172" t="str">
        <f aca="false">IF(B173&lt;&gt;"",'Calculs (M1..M20)'!A75,"")</f>
        <v/>
      </c>
      <c r="P274" s="0"/>
      <c r="Q274" s="0"/>
      <c r="R274" s="0"/>
      <c r="S274" s="0"/>
      <c r="T274" s="0"/>
      <c r="U274" s="0"/>
      <c r="V274" s="0"/>
      <c r="AH274" s="187" t="n">
        <f aca="false">IF($G274&lt;&gt;"",AG274,"")</f>
        <v>0</v>
      </c>
      <c r="AI274" s="169"/>
      <c r="AJ274" s="170"/>
    </row>
    <row r="275" customFormat="false" ht="13" hidden="false" customHeight="false" outlineLevel="0" collapsed="false">
      <c r="A275" s="0"/>
      <c r="B275" s="185" t="str">
        <f aca="false">IF(B174&lt;&gt;"",B174,"")</f>
        <v/>
      </c>
      <c r="C275" s="116" t="str">
        <f aca="false">IF(C174&lt;&gt;"",C174,"")</f>
        <v/>
      </c>
      <c r="D275" s="116" t="str">
        <f aca="false">IF(D174&lt;&gt;"",D174,"")</f>
        <v/>
      </c>
      <c r="E275" s="116" t="str">
        <f aca="false">IF(E174&lt;&gt;"",E174,"")</f>
        <v/>
      </c>
      <c r="F275" s="116" t="n">
        <v>23</v>
      </c>
      <c r="G275" s="168" t="n">
        <f aca="false">G174</f>
        <v>0</v>
      </c>
      <c r="H275" s="187" t="n">
        <f aca="false">IF($G275&lt;&gt;"",G275,"")</f>
        <v>0</v>
      </c>
      <c r="I275" s="169"/>
      <c r="J275" s="170"/>
      <c r="K275" s="171" t="str">
        <f aca="false">IF($B275&lt;&gt;"",IF(I275,(INDEX(P$213:Q$216,MATCH(H275,P$213:P$216),2)/I275)*1000,0),"")</f>
        <v/>
      </c>
      <c r="L275" s="171" t="str">
        <f aca="false">IF(Q$213&lt;&gt;"",IF($B275&lt;&gt;"",K275-$J275,""),"")</f>
        <v/>
      </c>
      <c r="M275" s="172" t="str">
        <f aca="false">IF(B275&lt;&gt;"",RANK(L275,L$213:L$312),"")</f>
        <v/>
      </c>
      <c r="N275" s="172" t="str">
        <f aca="false">IF(B275&lt;&gt;"",'Classement Général'!BW73,"")</f>
        <v/>
      </c>
      <c r="O275" s="172" t="str">
        <f aca="false">IF(B174&lt;&gt;"",'Calculs (M1..M20)'!A76,"")</f>
        <v/>
      </c>
      <c r="P275" s="0"/>
      <c r="Q275" s="0"/>
      <c r="R275" s="0"/>
      <c r="S275" s="0"/>
      <c r="T275" s="0"/>
      <c r="U275" s="0"/>
      <c r="V275" s="0"/>
      <c r="AH275" s="187" t="n">
        <f aca="false">IF($G275&lt;&gt;"",AG275,"")</f>
        <v>0</v>
      </c>
      <c r="AI275" s="169"/>
      <c r="AJ275" s="170"/>
    </row>
    <row r="276" customFormat="false" ht="13" hidden="false" customHeight="false" outlineLevel="0" collapsed="false">
      <c r="A276" s="0"/>
      <c r="B276" s="185" t="str">
        <f aca="false">IF(B175&lt;&gt;"",B175,"")</f>
        <v/>
      </c>
      <c r="C276" s="116" t="str">
        <f aca="false">IF(C175&lt;&gt;"",C175,"")</f>
        <v/>
      </c>
      <c r="D276" s="116" t="str">
        <f aca="false">IF(D175&lt;&gt;"",D175,"")</f>
        <v/>
      </c>
      <c r="E276" s="116" t="str">
        <f aca="false">IF(E175&lt;&gt;"",E175,"")</f>
        <v/>
      </c>
      <c r="F276" s="116" t="n">
        <v>23</v>
      </c>
      <c r="G276" s="168" t="n">
        <f aca="false">G175</f>
        <v>0</v>
      </c>
      <c r="H276" s="187" t="n">
        <f aca="false">IF($G276&lt;&gt;"",G276,"")</f>
        <v>0</v>
      </c>
      <c r="I276" s="169"/>
      <c r="J276" s="170"/>
      <c r="K276" s="171" t="str">
        <f aca="false">IF($B276&lt;&gt;"",IF(I276,(INDEX(P$213:Q$216,MATCH(H276,P$213:P$216),2)/I276)*1000,0),"")</f>
        <v/>
      </c>
      <c r="L276" s="171" t="str">
        <f aca="false">IF(Q$213&lt;&gt;"",IF($B276&lt;&gt;"",K276-$J276,""),"")</f>
        <v/>
      </c>
      <c r="M276" s="172" t="str">
        <f aca="false">IF(B276&lt;&gt;"",RANK(L276,L$213:L$312),"")</f>
        <v/>
      </c>
      <c r="N276" s="172" t="str">
        <f aca="false">IF(B276&lt;&gt;"",'Classement Général'!BW74,"")</f>
        <v/>
      </c>
      <c r="O276" s="172" t="str">
        <f aca="false">IF(B175&lt;&gt;"",'Calculs (M1..M20)'!A77,"")</f>
        <v/>
      </c>
      <c r="P276" s="0"/>
      <c r="Q276" s="0"/>
      <c r="R276" s="0"/>
      <c r="S276" s="0"/>
      <c r="T276" s="0"/>
      <c r="U276" s="0"/>
      <c r="V276" s="0"/>
      <c r="AH276" s="187" t="n">
        <f aca="false">IF($G276&lt;&gt;"",AG276,"")</f>
        <v>0</v>
      </c>
      <c r="AI276" s="169"/>
      <c r="AJ276" s="170"/>
    </row>
    <row r="277" customFormat="false" ht="13" hidden="false" customHeight="false" outlineLevel="0" collapsed="false">
      <c r="A277" s="0"/>
      <c r="B277" s="185" t="str">
        <f aca="false">IF(B176&lt;&gt;"",B176,"")</f>
        <v/>
      </c>
      <c r="C277" s="116" t="str">
        <f aca="false">IF(C176&lt;&gt;"",C176,"")</f>
        <v/>
      </c>
      <c r="D277" s="116" t="str">
        <f aca="false">IF(D176&lt;&gt;"",D176,"")</f>
        <v/>
      </c>
      <c r="E277" s="116" t="str">
        <f aca="false">IF(E176&lt;&gt;"",E176,"")</f>
        <v/>
      </c>
      <c r="F277" s="116" t="n">
        <v>23</v>
      </c>
      <c r="G277" s="168" t="n">
        <f aca="false">G176</f>
        <v>0</v>
      </c>
      <c r="H277" s="187" t="n">
        <f aca="false">IF($G277&lt;&gt;"",G277,"")</f>
        <v>0</v>
      </c>
      <c r="I277" s="169"/>
      <c r="J277" s="170"/>
      <c r="K277" s="171" t="str">
        <f aca="false">IF($B277&lt;&gt;"",IF(I277,(INDEX(P$213:Q$216,MATCH(H277,P$213:P$216),2)/I277)*1000,0),"")</f>
        <v/>
      </c>
      <c r="L277" s="171" t="str">
        <f aca="false">IF(Q$213&lt;&gt;"",IF($B277&lt;&gt;"",K277-$J277,""),"")</f>
        <v/>
      </c>
      <c r="M277" s="172" t="str">
        <f aca="false">IF(B277&lt;&gt;"",RANK(L277,L$213:L$312),"")</f>
        <v/>
      </c>
      <c r="N277" s="172" t="str">
        <f aca="false">IF(B277&lt;&gt;"",'Classement Général'!BW75,"")</f>
        <v/>
      </c>
      <c r="O277" s="172" t="str">
        <f aca="false">IF(B176&lt;&gt;"",'Calculs (M1..M20)'!A78,"")</f>
        <v/>
      </c>
      <c r="P277" s="0"/>
      <c r="Q277" s="0"/>
      <c r="R277" s="0"/>
      <c r="S277" s="0"/>
      <c r="T277" s="0"/>
      <c r="U277" s="0"/>
      <c r="V277" s="0"/>
      <c r="AH277" s="187" t="n">
        <f aca="false">IF($G277&lt;&gt;"",AG277,"")</f>
        <v>0</v>
      </c>
      <c r="AI277" s="169"/>
      <c r="AJ277" s="170"/>
    </row>
    <row r="278" customFormat="false" ht="13" hidden="false" customHeight="false" outlineLevel="0" collapsed="false">
      <c r="A278" s="0"/>
      <c r="B278" s="185" t="str">
        <f aca="false">IF(B177&lt;&gt;"",B177,"")</f>
        <v/>
      </c>
      <c r="C278" s="116" t="str">
        <f aca="false">IF(C177&lt;&gt;"",C177,"")</f>
        <v/>
      </c>
      <c r="D278" s="116" t="str">
        <f aca="false">IF(D177&lt;&gt;"",D177,"")</f>
        <v/>
      </c>
      <c r="E278" s="116" t="str">
        <f aca="false">IF(E177&lt;&gt;"",E177,"")</f>
        <v/>
      </c>
      <c r="F278" s="116" t="n">
        <v>23</v>
      </c>
      <c r="G278" s="168" t="n">
        <f aca="false">G177</f>
        <v>0</v>
      </c>
      <c r="H278" s="187" t="n">
        <f aca="false">IF($G278&lt;&gt;"",G278,"")</f>
        <v>0</v>
      </c>
      <c r="I278" s="169"/>
      <c r="J278" s="170"/>
      <c r="K278" s="171" t="str">
        <f aca="false">IF($B278&lt;&gt;"",IF(I278,(INDEX(P$213:Q$216,MATCH(H278,P$213:P$216),2)/I278)*1000,0),"")</f>
        <v/>
      </c>
      <c r="L278" s="171" t="str">
        <f aca="false">IF(Q$213&lt;&gt;"",IF($B278&lt;&gt;"",K278-$J278,""),"")</f>
        <v/>
      </c>
      <c r="M278" s="172" t="str">
        <f aca="false">IF(B278&lt;&gt;"",RANK(L278,L$213:L$312),"")</f>
        <v/>
      </c>
      <c r="N278" s="172" t="str">
        <f aca="false">IF(B278&lt;&gt;"",'Classement Général'!BW76,"")</f>
        <v/>
      </c>
      <c r="O278" s="172" t="str">
        <f aca="false">IF(B177&lt;&gt;"",'Calculs (M1..M20)'!A79,"")</f>
        <v/>
      </c>
      <c r="P278" s="0"/>
      <c r="Q278" s="0"/>
      <c r="R278" s="0"/>
      <c r="S278" s="0"/>
      <c r="T278" s="0"/>
      <c r="U278" s="0"/>
      <c r="V278" s="0"/>
      <c r="AH278" s="187" t="n">
        <f aca="false">IF($G278&lt;&gt;"",AG278,"")</f>
        <v>0</v>
      </c>
      <c r="AI278" s="169"/>
      <c r="AJ278" s="170"/>
    </row>
    <row r="279" customFormat="false" ht="13" hidden="false" customHeight="false" outlineLevel="0" collapsed="false">
      <c r="A279" s="0"/>
      <c r="B279" s="185" t="str">
        <f aca="false">IF(B178&lt;&gt;"",B178,"")</f>
        <v/>
      </c>
      <c r="C279" s="116" t="str">
        <f aca="false">IF(C178&lt;&gt;"",C178,"")</f>
        <v/>
      </c>
      <c r="D279" s="116" t="str">
        <f aca="false">IF(D178&lt;&gt;"",D178,"")</f>
        <v/>
      </c>
      <c r="E279" s="116" t="str">
        <f aca="false">IF(E178&lt;&gt;"",E178,"")</f>
        <v/>
      </c>
      <c r="F279" s="116" t="n">
        <v>23</v>
      </c>
      <c r="G279" s="168" t="n">
        <f aca="false">G178</f>
        <v>0</v>
      </c>
      <c r="H279" s="187" t="n">
        <f aca="false">IF($G279&lt;&gt;"",G279,"")</f>
        <v>0</v>
      </c>
      <c r="I279" s="169"/>
      <c r="J279" s="170"/>
      <c r="K279" s="171" t="str">
        <f aca="false">IF($B279&lt;&gt;"",IF(I279,(INDEX(P$213:Q$216,MATCH(H279,P$213:P$216),2)/I279)*1000,0),"")</f>
        <v/>
      </c>
      <c r="L279" s="171" t="str">
        <f aca="false">IF(Q$213&lt;&gt;"",IF($B279&lt;&gt;"",K279-$J279,""),"")</f>
        <v/>
      </c>
      <c r="M279" s="172" t="str">
        <f aca="false">IF(B279&lt;&gt;"",RANK(L279,L$213:L$312),"")</f>
        <v/>
      </c>
      <c r="N279" s="172" t="str">
        <f aca="false">IF(B279&lt;&gt;"",'Classement Général'!BW77,"")</f>
        <v/>
      </c>
      <c r="O279" s="172" t="str">
        <f aca="false">IF(B178&lt;&gt;"",'Calculs (M1..M20)'!A80,"")</f>
        <v/>
      </c>
      <c r="P279" s="0"/>
      <c r="Q279" s="0"/>
      <c r="R279" s="0"/>
      <c r="S279" s="0"/>
      <c r="T279" s="0"/>
      <c r="U279" s="0"/>
      <c r="V279" s="0"/>
      <c r="AH279" s="187" t="n">
        <f aca="false">IF($G279&lt;&gt;"",AG279,"")</f>
        <v>0</v>
      </c>
      <c r="AI279" s="169"/>
      <c r="AJ279" s="170"/>
    </row>
    <row r="280" customFormat="false" ht="13" hidden="false" customHeight="false" outlineLevel="0" collapsed="false">
      <c r="A280" s="0"/>
      <c r="B280" s="185" t="str">
        <f aca="false">IF(B179&lt;&gt;"",B179,"")</f>
        <v/>
      </c>
      <c r="C280" s="116" t="str">
        <f aca="false">IF(C179&lt;&gt;"",C179,"")</f>
        <v/>
      </c>
      <c r="D280" s="116" t="str">
        <f aca="false">IF(D179&lt;&gt;"",D179,"")</f>
        <v/>
      </c>
      <c r="E280" s="116" t="str">
        <f aca="false">IF(E179&lt;&gt;"",E179,"")</f>
        <v/>
      </c>
      <c r="F280" s="116" t="n">
        <v>23</v>
      </c>
      <c r="G280" s="168" t="n">
        <f aca="false">G179</f>
        <v>0</v>
      </c>
      <c r="H280" s="187" t="n">
        <f aca="false">IF($G280&lt;&gt;"",G280,"")</f>
        <v>0</v>
      </c>
      <c r="I280" s="169"/>
      <c r="J280" s="170"/>
      <c r="K280" s="171" t="str">
        <f aca="false">IF($B280&lt;&gt;"",IF(I280,(INDEX(P$213:Q$216,MATCH(H280,P$213:P$216),2)/I280)*1000,0),"")</f>
        <v/>
      </c>
      <c r="L280" s="171" t="str">
        <f aca="false">IF(Q$213&lt;&gt;"",IF($B280&lt;&gt;"",K280-$J280,""),"")</f>
        <v/>
      </c>
      <c r="M280" s="172" t="str">
        <f aca="false">IF(B280&lt;&gt;"",RANK(L280,L$213:L$312),"")</f>
        <v/>
      </c>
      <c r="N280" s="172" t="str">
        <f aca="false">IF(B280&lt;&gt;"",'Classement Général'!BW78,"")</f>
        <v/>
      </c>
      <c r="O280" s="172" t="str">
        <f aca="false">IF(B179&lt;&gt;"",'Calculs (M1..M20)'!A81,"")</f>
        <v/>
      </c>
      <c r="P280" s="0"/>
      <c r="Q280" s="0"/>
      <c r="R280" s="0"/>
      <c r="S280" s="0"/>
      <c r="T280" s="0"/>
      <c r="U280" s="0"/>
      <c r="V280" s="0"/>
      <c r="AH280" s="187" t="n">
        <f aca="false">IF($G280&lt;&gt;"",AG280,"")</f>
        <v>0</v>
      </c>
      <c r="AI280" s="169"/>
      <c r="AJ280" s="170"/>
    </row>
    <row r="281" customFormat="false" ht="13" hidden="false" customHeight="false" outlineLevel="0" collapsed="false">
      <c r="A281" s="0"/>
      <c r="B281" s="185" t="str">
        <f aca="false">IF(B180&lt;&gt;"",B180,"")</f>
        <v/>
      </c>
      <c r="C281" s="116" t="str">
        <f aca="false">IF(C180&lt;&gt;"",C180,"")</f>
        <v/>
      </c>
      <c r="D281" s="116" t="str">
        <f aca="false">IF(D180&lt;&gt;"",D180,"")</f>
        <v/>
      </c>
      <c r="E281" s="116" t="str">
        <f aca="false">IF(E180&lt;&gt;"",E180,"")</f>
        <v/>
      </c>
      <c r="F281" s="116" t="n">
        <v>23</v>
      </c>
      <c r="G281" s="168" t="n">
        <f aca="false">G180</f>
        <v>0</v>
      </c>
      <c r="H281" s="187" t="n">
        <f aca="false">IF($G281&lt;&gt;"",G281,"")</f>
        <v>0</v>
      </c>
      <c r="I281" s="169"/>
      <c r="J281" s="170"/>
      <c r="K281" s="171" t="str">
        <f aca="false">IF($B281&lt;&gt;"",IF(I281,(INDEX(P$213:Q$216,MATCH(H281,P$213:P$216),2)/I281)*1000,0),"")</f>
        <v/>
      </c>
      <c r="L281" s="171" t="str">
        <f aca="false">IF(Q$213&lt;&gt;"",IF($B281&lt;&gt;"",K281-$J281,""),"")</f>
        <v/>
      </c>
      <c r="M281" s="172" t="str">
        <f aca="false">IF(B281&lt;&gt;"",RANK(L281,L$213:L$312),"")</f>
        <v/>
      </c>
      <c r="N281" s="172" t="str">
        <f aca="false">IF(B281&lt;&gt;"",'Classement Général'!BW79,"")</f>
        <v/>
      </c>
      <c r="O281" s="172" t="str">
        <f aca="false">IF(B180&lt;&gt;"",'Calculs (M1..M20)'!A82,"")</f>
        <v/>
      </c>
      <c r="P281" s="0"/>
      <c r="Q281" s="0"/>
      <c r="R281" s="0"/>
      <c r="S281" s="0"/>
      <c r="T281" s="0"/>
      <c r="U281" s="0"/>
      <c r="V281" s="0"/>
      <c r="AH281" s="187" t="n">
        <f aca="false">IF($G281&lt;&gt;"",AG281,"")</f>
        <v>0</v>
      </c>
      <c r="AI281" s="169"/>
      <c r="AJ281" s="170"/>
    </row>
    <row r="282" customFormat="false" ht="13" hidden="false" customHeight="false" outlineLevel="0" collapsed="false">
      <c r="A282" s="0"/>
      <c r="B282" s="185" t="str">
        <f aca="false">IF(B181&lt;&gt;"",B181,"")</f>
        <v/>
      </c>
      <c r="C282" s="116" t="str">
        <f aca="false">IF(C181&lt;&gt;"",C181,"")</f>
        <v/>
      </c>
      <c r="D282" s="116" t="str">
        <f aca="false">IF(D181&lt;&gt;"",D181,"")</f>
        <v/>
      </c>
      <c r="E282" s="116" t="str">
        <f aca="false">IF(E181&lt;&gt;"",E181,"")</f>
        <v/>
      </c>
      <c r="F282" s="116" t="n">
        <v>23</v>
      </c>
      <c r="G282" s="168" t="n">
        <f aca="false">G181</f>
        <v>0</v>
      </c>
      <c r="H282" s="187" t="n">
        <f aca="false">IF($G282&lt;&gt;"",G282,"")</f>
        <v>0</v>
      </c>
      <c r="I282" s="169"/>
      <c r="J282" s="170"/>
      <c r="K282" s="171" t="str">
        <f aca="false">IF($B282&lt;&gt;"",IF(I282,(INDEX(P$213:Q$216,MATCH(H282,P$213:P$216),2)/I282)*1000,0),"")</f>
        <v/>
      </c>
      <c r="L282" s="171" t="str">
        <f aca="false">IF(Q$213&lt;&gt;"",IF($B282&lt;&gt;"",K282-$J282,""),"")</f>
        <v/>
      </c>
      <c r="M282" s="172" t="str">
        <f aca="false">IF(B282&lt;&gt;"",RANK(L282,L$213:L$312),"")</f>
        <v/>
      </c>
      <c r="N282" s="172" t="str">
        <f aca="false">IF(B282&lt;&gt;"",'Classement Général'!BW80,"")</f>
        <v/>
      </c>
      <c r="O282" s="172" t="str">
        <f aca="false">IF(B181&lt;&gt;"",'Calculs (M1..M20)'!A83,"")</f>
        <v/>
      </c>
      <c r="P282" s="0"/>
      <c r="Q282" s="0"/>
      <c r="R282" s="0"/>
      <c r="S282" s="0"/>
      <c r="T282" s="0"/>
      <c r="U282" s="0"/>
      <c r="V282" s="0"/>
      <c r="AH282" s="187" t="n">
        <f aca="false">IF($G282&lt;&gt;"",AG282,"")</f>
        <v>0</v>
      </c>
      <c r="AI282" s="169"/>
      <c r="AJ282" s="170"/>
    </row>
    <row r="283" customFormat="false" ht="13" hidden="false" customHeight="false" outlineLevel="0" collapsed="false">
      <c r="A283" s="0"/>
      <c r="B283" s="185" t="str">
        <f aca="false">IF(B182&lt;&gt;"",B182,"")</f>
        <v/>
      </c>
      <c r="C283" s="116" t="str">
        <f aca="false">IF(C182&lt;&gt;"",C182,"")</f>
        <v/>
      </c>
      <c r="D283" s="116" t="str">
        <f aca="false">IF(D182&lt;&gt;"",D182,"")</f>
        <v/>
      </c>
      <c r="E283" s="116" t="str">
        <f aca="false">IF(E182&lt;&gt;"",E182,"")</f>
        <v/>
      </c>
      <c r="F283" s="116" t="n">
        <v>23</v>
      </c>
      <c r="G283" s="168" t="n">
        <f aca="false">G182</f>
        <v>0</v>
      </c>
      <c r="H283" s="187" t="n">
        <f aca="false">IF($G283&lt;&gt;"",G283,"")</f>
        <v>0</v>
      </c>
      <c r="I283" s="169"/>
      <c r="J283" s="170"/>
      <c r="K283" s="171" t="str">
        <f aca="false">IF($B283&lt;&gt;"",IF(I283,(INDEX(P$213:Q$216,MATCH(H283,P$213:P$216),2)/I283)*1000,0),"")</f>
        <v/>
      </c>
      <c r="L283" s="171" t="str">
        <f aca="false">IF(Q$213&lt;&gt;"",IF($B283&lt;&gt;"",K283-$J283,""),"")</f>
        <v/>
      </c>
      <c r="M283" s="172" t="str">
        <f aca="false">IF(B283&lt;&gt;"",RANK(L283,L$213:L$312),"")</f>
        <v/>
      </c>
      <c r="N283" s="172" t="str">
        <f aca="false">IF(B283&lt;&gt;"",'Classement Général'!BW81,"")</f>
        <v/>
      </c>
      <c r="O283" s="172" t="str">
        <f aca="false">IF(B182&lt;&gt;"",'Calculs (M1..M20)'!A84,"")</f>
        <v/>
      </c>
      <c r="P283" s="0"/>
      <c r="Q283" s="0"/>
      <c r="R283" s="0"/>
      <c r="S283" s="0"/>
      <c r="T283" s="0"/>
      <c r="U283" s="0"/>
      <c r="V283" s="0"/>
      <c r="AH283" s="187" t="n">
        <f aca="false">IF($G283&lt;&gt;"",AG283,"")</f>
        <v>0</v>
      </c>
      <c r="AI283" s="169"/>
      <c r="AJ283" s="170"/>
    </row>
    <row r="284" customFormat="false" ht="13" hidden="false" customHeight="false" outlineLevel="0" collapsed="false">
      <c r="A284" s="0"/>
      <c r="B284" s="185" t="str">
        <f aca="false">IF(B183&lt;&gt;"",B183,"")</f>
        <v/>
      </c>
      <c r="C284" s="116" t="str">
        <f aca="false">IF(C183&lt;&gt;"",C183,"")</f>
        <v/>
      </c>
      <c r="D284" s="116" t="str">
        <f aca="false">IF(D183&lt;&gt;"",D183,"")</f>
        <v/>
      </c>
      <c r="E284" s="116" t="str">
        <f aca="false">IF(E183&lt;&gt;"",E183,"")</f>
        <v/>
      </c>
      <c r="F284" s="116" t="n">
        <v>23</v>
      </c>
      <c r="G284" s="168" t="n">
        <f aca="false">G183</f>
        <v>0</v>
      </c>
      <c r="H284" s="187" t="n">
        <f aca="false">IF($G284&lt;&gt;"",G284,"")</f>
        <v>0</v>
      </c>
      <c r="I284" s="169"/>
      <c r="J284" s="170"/>
      <c r="K284" s="171" t="str">
        <f aca="false">IF($B284&lt;&gt;"",IF(I284,(INDEX(P$213:Q$216,MATCH(H284,P$213:P$216),2)/I284)*1000,0),"")</f>
        <v/>
      </c>
      <c r="L284" s="171" t="str">
        <f aca="false">IF(Q$213&lt;&gt;"",IF($B284&lt;&gt;"",K284-$J284,""),"")</f>
        <v/>
      </c>
      <c r="M284" s="172" t="str">
        <f aca="false">IF(B284&lt;&gt;"",RANK(L284,L$213:L$312),"")</f>
        <v/>
      </c>
      <c r="N284" s="172" t="str">
        <f aca="false">IF(B284&lt;&gt;"",'Classement Général'!BW82,"")</f>
        <v/>
      </c>
      <c r="O284" s="172" t="str">
        <f aca="false">IF(B183&lt;&gt;"",'Calculs (M1..M20)'!A85,"")</f>
        <v/>
      </c>
      <c r="P284" s="0"/>
      <c r="Q284" s="0"/>
      <c r="R284" s="0"/>
      <c r="S284" s="0"/>
      <c r="T284" s="0"/>
      <c r="U284" s="0"/>
      <c r="V284" s="0"/>
      <c r="AH284" s="187" t="n">
        <f aca="false">IF($G284&lt;&gt;"",AG284,"")</f>
        <v>0</v>
      </c>
      <c r="AI284" s="169"/>
      <c r="AJ284" s="170"/>
    </row>
    <row r="285" customFormat="false" ht="13" hidden="false" customHeight="false" outlineLevel="0" collapsed="false">
      <c r="A285" s="0"/>
      <c r="B285" s="185" t="str">
        <f aca="false">IF(B184&lt;&gt;"",B184,"")</f>
        <v/>
      </c>
      <c r="C285" s="116" t="str">
        <f aca="false">IF(C184&lt;&gt;"",C184,"")</f>
        <v/>
      </c>
      <c r="D285" s="116" t="str">
        <f aca="false">IF(D184&lt;&gt;"",D184,"")</f>
        <v/>
      </c>
      <c r="E285" s="116" t="str">
        <f aca="false">IF(E184&lt;&gt;"",E184,"")</f>
        <v/>
      </c>
      <c r="F285" s="116" t="n">
        <v>23</v>
      </c>
      <c r="G285" s="168" t="n">
        <f aca="false">G184</f>
        <v>0</v>
      </c>
      <c r="H285" s="187" t="n">
        <f aca="false">IF($G285&lt;&gt;"",G285,"")</f>
        <v>0</v>
      </c>
      <c r="I285" s="169"/>
      <c r="J285" s="170"/>
      <c r="K285" s="171" t="str">
        <f aca="false">IF($B285&lt;&gt;"",IF(I285,(INDEX(P$213:Q$216,MATCH(H285,P$213:P$216),2)/I285)*1000,0),"")</f>
        <v/>
      </c>
      <c r="L285" s="171" t="str">
        <f aca="false">IF(Q$213&lt;&gt;"",IF($B285&lt;&gt;"",K285-$J285,""),"")</f>
        <v/>
      </c>
      <c r="M285" s="172" t="str">
        <f aca="false">IF(B285&lt;&gt;"",RANK(L285,L$213:L$312),"")</f>
        <v/>
      </c>
      <c r="N285" s="172" t="str">
        <f aca="false">IF(B285&lt;&gt;"",'Classement Général'!BW83,"")</f>
        <v/>
      </c>
      <c r="O285" s="172" t="str">
        <f aca="false">IF(B184&lt;&gt;"",'Calculs (M1..M20)'!A86,"")</f>
        <v/>
      </c>
      <c r="P285" s="0"/>
      <c r="Q285" s="0"/>
      <c r="R285" s="0"/>
      <c r="S285" s="0"/>
      <c r="T285" s="0"/>
      <c r="U285" s="0"/>
      <c r="V285" s="0"/>
      <c r="AH285" s="187" t="n">
        <f aca="false">IF($G285&lt;&gt;"",AG285,"")</f>
        <v>0</v>
      </c>
      <c r="AI285" s="169"/>
      <c r="AJ285" s="170"/>
    </row>
    <row r="286" customFormat="false" ht="13" hidden="false" customHeight="false" outlineLevel="0" collapsed="false">
      <c r="A286" s="0"/>
      <c r="B286" s="185" t="str">
        <f aca="false">IF(B185&lt;&gt;"",B185,"")</f>
        <v/>
      </c>
      <c r="C286" s="116" t="str">
        <f aca="false">IF(C185&lt;&gt;"",C185,"")</f>
        <v/>
      </c>
      <c r="D286" s="116" t="str">
        <f aca="false">IF(D185&lt;&gt;"",D185,"")</f>
        <v/>
      </c>
      <c r="E286" s="116" t="str">
        <f aca="false">IF(E185&lt;&gt;"",E185,"")</f>
        <v/>
      </c>
      <c r="F286" s="116" t="n">
        <v>23</v>
      </c>
      <c r="G286" s="168" t="n">
        <f aca="false">G185</f>
        <v>0</v>
      </c>
      <c r="H286" s="187" t="n">
        <f aca="false">IF($G286&lt;&gt;"",G286,"")</f>
        <v>0</v>
      </c>
      <c r="I286" s="169"/>
      <c r="J286" s="170"/>
      <c r="K286" s="171" t="str">
        <f aca="false">IF($B286&lt;&gt;"",IF(I286,(INDEX(P$213:Q$216,MATCH(H286,P$213:P$216),2)/I286)*1000,0),"")</f>
        <v/>
      </c>
      <c r="L286" s="171" t="str">
        <f aca="false">IF(Q$213&lt;&gt;"",IF($B286&lt;&gt;"",K286-$J286,""),"")</f>
        <v/>
      </c>
      <c r="M286" s="172" t="str">
        <f aca="false">IF(B286&lt;&gt;"",RANK(L286,L$213:L$312),"")</f>
        <v/>
      </c>
      <c r="N286" s="172" t="str">
        <f aca="false">IF(B286&lt;&gt;"",'Classement Général'!BW84,"")</f>
        <v/>
      </c>
      <c r="O286" s="172" t="str">
        <f aca="false">IF(B185&lt;&gt;"",'Calculs (M1..M20)'!A87,"")</f>
        <v/>
      </c>
      <c r="P286" s="0"/>
      <c r="Q286" s="0"/>
      <c r="R286" s="0"/>
      <c r="S286" s="0"/>
      <c r="T286" s="0"/>
      <c r="U286" s="0"/>
      <c r="V286" s="0"/>
      <c r="AH286" s="187" t="n">
        <f aca="false">IF($G286&lt;&gt;"",AG286,"")</f>
        <v>0</v>
      </c>
      <c r="AI286" s="169"/>
      <c r="AJ286" s="170"/>
    </row>
    <row r="287" customFormat="false" ht="13" hidden="false" customHeight="false" outlineLevel="0" collapsed="false">
      <c r="A287" s="0"/>
      <c r="B287" s="185" t="str">
        <f aca="false">IF(B186&lt;&gt;"",B186,"")</f>
        <v/>
      </c>
      <c r="C287" s="116" t="str">
        <f aca="false">IF(C186&lt;&gt;"",C186,"")</f>
        <v/>
      </c>
      <c r="D287" s="116" t="str">
        <f aca="false">IF(D186&lt;&gt;"",D186,"")</f>
        <v/>
      </c>
      <c r="E287" s="116" t="str">
        <f aca="false">IF(E186&lt;&gt;"",E186,"")</f>
        <v/>
      </c>
      <c r="F287" s="116" t="n">
        <v>23</v>
      </c>
      <c r="G287" s="168" t="n">
        <f aca="false">G186</f>
        <v>0</v>
      </c>
      <c r="H287" s="187" t="n">
        <f aca="false">IF($G287&lt;&gt;"",G287,"")</f>
        <v>0</v>
      </c>
      <c r="I287" s="169"/>
      <c r="J287" s="170"/>
      <c r="K287" s="171" t="str">
        <f aca="false">IF($B287&lt;&gt;"",IF(I287,(INDEX(P$213:Q$216,MATCH(H287,P$213:P$216),2)/I287)*1000,0),"")</f>
        <v/>
      </c>
      <c r="L287" s="171" t="str">
        <f aca="false">IF(Q$213&lt;&gt;"",IF($B287&lt;&gt;"",K287-$J287,""),"")</f>
        <v/>
      </c>
      <c r="M287" s="172" t="str">
        <f aca="false">IF(B287&lt;&gt;"",RANK(L287,L$213:L$312),"")</f>
        <v/>
      </c>
      <c r="N287" s="172" t="str">
        <f aca="false">IF(B287&lt;&gt;"",'Classement Général'!BW85,"")</f>
        <v/>
      </c>
      <c r="O287" s="172" t="str">
        <f aca="false">IF(B186&lt;&gt;"",'Calculs (M1..M20)'!A88,"")</f>
        <v/>
      </c>
      <c r="P287" s="0"/>
      <c r="Q287" s="0"/>
      <c r="R287" s="0"/>
      <c r="S287" s="0"/>
      <c r="T287" s="0"/>
      <c r="U287" s="0"/>
      <c r="V287" s="0"/>
      <c r="AH287" s="187" t="n">
        <f aca="false">IF($G287&lt;&gt;"",AG287,"")</f>
        <v>0</v>
      </c>
      <c r="AI287" s="169"/>
      <c r="AJ287" s="170"/>
    </row>
    <row r="288" customFormat="false" ht="13" hidden="false" customHeight="false" outlineLevel="0" collapsed="false">
      <c r="A288" s="0"/>
      <c r="B288" s="185" t="str">
        <f aca="false">IF(B187&lt;&gt;"",B187,"")</f>
        <v/>
      </c>
      <c r="C288" s="116" t="str">
        <f aca="false">IF(C187&lt;&gt;"",C187,"")</f>
        <v/>
      </c>
      <c r="D288" s="116" t="str">
        <f aca="false">IF(D187&lt;&gt;"",D187,"")</f>
        <v/>
      </c>
      <c r="E288" s="116" t="str">
        <f aca="false">IF(E187&lt;&gt;"",E187,"")</f>
        <v/>
      </c>
      <c r="F288" s="116" t="n">
        <v>23</v>
      </c>
      <c r="G288" s="168" t="n">
        <f aca="false">G187</f>
        <v>0</v>
      </c>
      <c r="H288" s="187" t="n">
        <f aca="false">IF($G288&lt;&gt;"",G288,"")</f>
        <v>0</v>
      </c>
      <c r="I288" s="169"/>
      <c r="J288" s="170"/>
      <c r="K288" s="171" t="str">
        <f aca="false">IF($B288&lt;&gt;"",IF(I288,(INDEX(P$213:Q$216,MATCH(H288,P$213:P$216),2)/I288)*1000,0),"")</f>
        <v/>
      </c>
      <c r="L288" s="171" t="str">
        <f aca="false">IF(Q$213&lt;&gt;"",IF($B288&lt;&gt;"",K288-$J288,""),"")</f>
        <v/>
      </c>
      <c r="M288" s="172" t="str">
        <f aca="false">IF(B288&lt;&gt;"",RANK(L288,L$213:L$312),"")</f>
        <v/>
      </c>
      <c r="N288" s="172" t="str">
        <f aca="false">IF(B288&lt;&gt;"",'Classement Général'!BW86,"")</f>
        <v/>
      </c>
      <c r="O288" s="172" t="str">
        <f aca="false">IF(B187&lt;&gt;"",'Calculs (M1..M20)'!A89,"")</f>
        <v/>
      </c>
      <c r="P288" s="0"/>
      <c r="Q288" s="0"/>
      <c r="R288" s="0"/>
      <c r="S288" s="0"/>
      <c r="T288" s="0"/>
      <c r="U288" s="0"/>
      <c r="V288" s="0"/>
      <c r="AH288" s="187" t="n">
        <f aca="false">IF($G288&lt;&gt;"",AG288,"")</f>
        <v>0</v>
      </c>
      <c r="AI288" s="169"/>
      <c r="AJ288" s="170"/>
    </row>
    <row r="289" customFormat="false" ht="13" hidden="false" customHeight="false" outlineLevel="0" collapsed="false">
      <c r="A289" s="0"/>
      <c r="B289" s="185" t="str">
        <f aca="false">IF(B188&lt;&gt;"",B188,"")</f>
        <v/>
      </c>
      <c r="C289" s="116" t="str">
        <f aca="false">IF(C188&lt;&gt;"",C188,"")</f>
        <v/>
      </c>
      <c r="D289" s="116" t="str">
        <f aca="false">IF(D188&lt;&gt;"",D188,"")</f>
        <v/>
      </c>
      <c r="E289" s="116" t="str">
        <f aca="false">IF(E188&lt;&gt;"",E188,"")</f>
        <v/>
      </c>
      <c r="F289" s="116" t="n">
        <v>23</v>
      </c>
      <c r="G289" s="168" t="n">
        <f aca="false">G188</f>
        <v>0</v>
      </c>
      <c r="H289" s="187" t="n">
        <f aca="false">IF($G289&lt;&gt;"",G289,"")</f>
        <v>0</v>
      </c>
      <c r="I289" s="169"/>
      <c r="J289" s="170"/>
      <c r="K289" s="171" t="str">
        <f aca="false">IF($B289&lt;&gt;"",IF(I289,(INDEX(P$213:Q$216,MATCH(H289,P$213:P$216),2)/I289)*1000,0),"")</f>
        <v/>
      </c>
      <c r="L289" s="171" t="str">
        <f aca="false">IF(Q$213&lt;&gt;"",IF($B289&lt;&gt;"",K289-$J289,""),"")</f>
        <v/>
      </c>
      <c r="M289" s="172" t="str">
        <f aca="false">IF(B289&lt;&gt;"",RANK(L289,L$213:L$312),"")</f>
        <v/>
      </c>
      <c r="N289" s="172" t="str">
        <f aca="false">IF(B289&lt;&gt;"",'Classement Général'!BW87,"")</f>
        <v/>
      </c>
      <c r="O289" s="172" t="str">
        <f aca="false">IF(B188&lt;&gt;"",'Calculs (M1..M20)'!A90,"")</f>
        <v/>
      </c>
      <c r="P289" s="0"/>
      <c r="Q289" s="0"/>
      <c r="R289" s="0"/>
      <c r="S289" s="0"/>
      <c r="T289" s="0"/>
      <c r="U289" s="0"/>
      <c r="V289" s="0"/>
      <c r="AH289" s="187" t="n">
        <f aca="false">IF($G289&lt;&gt;"",AG289,"")</f>
        <v>0</v>
      </c>
      <c r="AI289" s="169"/>
      <c r="AJ289" s="170"/>
    </row>
    <row r="290" customFormat="false" ht="13" hidden="false" customHeight="false" outlineLevel="0" collapsed="false">
      <c r="A290" s="0"/>
      <c r="B290" s="185" t="str">
        <f aca="false">IF(B189&lt;&gt;"",B189,"")</f>
        <v/>
      </c>
      <c r="C290" s="116" t="str">
        <f aca="false">IF(C189&lt;&gt;"",C189,"")</f>
        <v/>
      </c>
      <c r="D290" s="116" t="str">
        <f aca="false">IF(D189&lt;&gt;"",D189,"")</f>
        <v/>
      </c>
      <c r="E290" s="116" t="str">
        <f aca="false">IF(E189&lt;&gt;"",E189,"")</f>
        <v/>
      </c>
      <c r="F290" s="116" t="n">
        <v>23</v>
      </c>
      <c r="G290" s="168" t="n">
        <f aca="false">G189</f>
        <v>0</v>
      </c>
      <c r="H290" s="187" t="n">
        <f aca="false">IF($G290&lt;&gt;"",G290,"")</f>
        <v>0</v>
      </c>
      <c r="I290" s="169"/>
      <c r="J290" s="170"/>
      <c r="K290" s="171" t="str">
        <f aca="false">IF($B290&lt;&gt;"",IF(I290,(INDEX(P$213:Q$216,MATCH(H290,P$213:P$216),2)/I290)*1000,0),"")</f>
        <v/>
      </c>
      <c r="L290" s="171" t="str">
        <f aca="false">IF(Q$213&lt;&gt;"",IF($B290&lt;&gt;"",K290-$J290,""),"")</f>
        <v/>
      </c>
      <c r="M290" s="172" t="str">
        <f aca="false">IF(B290&lt;&gt;"",RANK(L290,L$213:L$312),"")</f>
        <v/>
      </c>
      <c r="N290" s="172" t="str">
        <f aca="false">IF(B290&lt;&gt;"",'Classement Général'!BW88,"")</f>
        <v/>
      </c>
      <c r="O290" s="172" t="str">
        <f aca="false">IF(B189&lt;&gt;"",'Calculs (M1..M20)'!A91,"")</f>
        <v/>
      </c>
      <c r="P290" s="0"/>
      <c r="Q290" s="0"/>
      <c r="R290" s="0"/>
      <c r="S290" s="0"/>
      <c r="T290" s="0"/>
      <c r="U290" s="0"/>
      <c r="V290" s="0"/>
      <c r="AH290" s="187" t="n">
        <f aca="false">IF($G290&lt;&gt;"",AG290,"")</f>
        <v>0</v>
      </c>
      <c r="AI290" s="169"/>
      <c r="AJ290" s="170"/>
    </row>
    <row r="291" customFormat="false" ht="13" hidden="false" customHeight="false" outlineLevel="0" collapsed="false">
      <c r="A291" s="0"/>
      <c r="B291" s="185" t="str">
        <f aca="false">IF(B190&lt;&gt;"",B190,"")</f>
        <v/>
      </c>
      <c r="C291" s="116" t="str">
        <f aca="false">IF(C190&lt;&gt;"",C190,"")</f>
        <v/>
      </c>
      <c r="D291" s="116" t="str">
        <f aca="false">IF(D190&lt;&gt;"",D190,"")</f>
        <v/>
      </c>
      <c r="E291" s="116" t="str">
        <f aca="false">IF(E190&lt;&gt;"",E190,"")</f>
        <v/>
      </c>
      <c r="F291" s="116" t="n">
        <v>23</v>
      </c>
      <c r="G291" s="168" t="n">
        <f aca="false">G190</f>
        <v>0</v>
      </c>
      <c r="H291" s="187" t="n">
        <f aca="false">IF($G291&lt;&gt;"",G291,"")</f>
        <v>0</v>
      </c>
      <c r="I291" s="169"/>
      <c r="J291" s="170"/>
      <c r="K291" s="171" t="str">
        <f aca="false">IF($B291&lt;&gt;"",IF(I291,(INDEX(P$213:Q$216,MATCH(H291,P$213:P$216),2)/I291)*1000,0),"")</f>
        <v/>
      </c>
      <c r="L291" s="171" t="str">
        <f aca="false">IF(Q$213&lt;&gt;"",IF($B291&lt;&gt;"",K291-$J291,""),"")</f>
        <v/>
      </c>
      <c r="M291" s="172" t="str">
        <f aca="false">IF(B291&lt;&gt;"",RANK(L291,L$213:L$312),"")</f>
        <v/>
      </c>
      <c r="N291" s="172" t="str">
        <f aca="false">IF(B291&lt;&gt;"",'Classement Général'!BW89,"")</f>
        <v/>
      </c>
      <c r="O291" s="172" t="str">
        <f aca="false">IF(B190&lt;&gt;"",'Calculs (M1..M20)'!A92,"")</f>
        <v/>
      </c>
      <c r="P291" s="0"/>
      <c r="Q291" s="0"/>
      <c r="R291" s="0"/>
      <c r="S291" s="0"/>
      <c r="T291" s="0"/>
      <c r="U291" s="0"/>
      <c r="V291" s="0"/>
      <c r="AH291" s="187" t="n">
        <f aca="false">IF($G291&lt;&gt;"",AG291,"")</f>
        <v>0</v>
      </c>
      <c r="AI291" s="169"/>
      <c r="AJ291" s="170"/>
    </row>
    <row r="292" customFormat="false" ht="13" hidden="false" customHeight="false" outlineLevel="0" collapsed="false">
      <c r="A292" s="0"/>
      <c r="B292" s="185" t="str">
        <f aca="false">IF(B191&lt;&gt;"",B191,"")</f>
        <v/>
      </c>
      <c r="C292" s="116" t="str">
        <f aca="false">IF(C191&lt;&gt;"",C191,"")</f>
        <v/>
      </c>
      <c r="D292" s="116" t="str">
        <f aca="false">IF(D191&lt;&gt;"",D191,"")</f>
        <v/>
      </c>
      <c r="E292" s="116" t="str">
        <f aca="false">IF(E191&lt;&gt;"",E191,"")</f>
        <v/>
      </c>
      <c r="F292" s="116" t="n">
        <v>23</v>
      </c>
      <c r="G292" s="168" t="n">
        <f aca="false">G191</f>
        <v>0</v>
      </c>
      <c r="H292" s="187" t="n">
        <f aca="false">IF($G292&lt;&gt;"",G292,"")</f>
        <v>0</v>
      </c>
      <c r="I292" s="169"/>
      <c r="J292" s="170"/>
      <c r="K292" s="171" t="str">
        <f aca="false">IF($B292&lt;&gt;"",IF(I292,(INDEX(P$213:Q$216,MATCH(H292,P$213:P$216),2)/I292)*1000,0),"")</f>
        <v/>
      </c>
      <c r="L292" s="171" t="str">
        <f aca="false">IF(Q$213&lt;&gt;"",IF($B292&lt;&gt;"",K292-$J292,""),"")</f>
        <v/>
      </c>
      <c r="M292" s="172" t="str">
        <f aca="false">IF(B292&lt;&gt;"",RANK(L292,L$213:L$312),"")</f>
        <v/>
      </c>
      <c r="N292" s="172" t="str">
        <f aca="false">IF(B292&lt;&gt;"",'Classement Général'!BW90,"")</f>
        <v/>
      </c>
      <c r="O292" s="172" t="str">
        <f aca="false">IF(B191&lt;&gt;"",'Calculs (M1..M20)'!A93,"")</f>
        <v/>
      </c>
      <c r="P292" s="0"/>
      <c r="Q292" s="0"/>
      <c r="R292" s="0"/>
      <c r="S292" s="0"/>
      <c r="T292" s="0"/>
      <c r="U292" s="0"/>
      <c r="V292" s="0"/>
      <c r="AH292" s="187" t="n">
        <f aca="false">IF($G292&lt;&gt;"",AG292,"")</f>
        <v>0</v>
      </c>
      <c r="AI292" s="169"/>
      <c r="AJ292" s="170"/>
    </row>
    <row r="293" customFormat="false" ht="13" hidden="false" customHeight="false" outlineLevel="0" collapsed="false">
      <c r="A293" s="0"/>
      <c r="B293" s="185" t="str">
        <f aca="false">IF(B192&lt;&gt;"",B192,"")</f>
        <v/>
      </c>
      <c r="C293" s="116" t="str">
        <f aca="false">IF(C192&lt;&gt;"",C192,"")</f>
        <v/>
      </c>
      <c r="D293" s="116" t="str">
        <f aca="false">IF(D192&lt;&gt;"",D192,"")</f>
        <v/>
      </c>
      <c r="E293" s="116" t="str">
        <f aca="false">IF(E192&lt;&gt;"",E192,"")</f>
        <v/>
      </c>
      <c r="F293" s="116" t="n">
        <v>23</v>
      </c>
      <c r="G293" s="168" t="n">
        <f aca="false">G192</f>
        <v>0</v>
      </c>
      <c r="H293" s="187" t="n">
        <f aca="false">IF($G293&lt;&gt;"",G293,"")</f>
        <v>0</v>
      </c>
      <c r="I293" s="169"/>
      <c r="J293" s="170"/>
      <c r="K293" s="171" t="str">
        <f aca="false">IF($B293&lt;&gt;"",IF(I293,(INDEX(P$213:Q$216,MATCH(H293,P$213:P$216),2)/I293)*1000,0),"")</f>
        <v/>
      </c>
      <c r="L293" s="171" t="str">
        <f aca="false">IF(Q$213&lt;&gt;"",IF($B293&lt;&gt;"",K293-$J293,""),"")</f>
        <v/>
      </c>
      <c r="M293" s="172" t="str">
        <f aca="false">IF(B293&lt;&gt;"",RANK(L293,L$213:L$312),"")</f>
        <v/>
      </c>
      <c r="N293" s="172" t="str">
        <f aca="false">IF(B293&lt;&gt;"",'Classement Général'!BW91,"")</f>
        <v/>
      </c>
      <c r="O293" s="172" t="str">
        <f aca="false">IF(B192&lt;&gt;"",'Calculs (M1..M20)'!A94,"")</f>
        <v/>
      </c>
      <c r="P293" s="0"/>
      <c r="Q293" s="0"/>
      <c r="R293" s="0"/>
      <c r="S293" s="0"/>
      <c r="T293" s="0"/>
      <c r="U293" s="0"/>
      <c r="V293" s="0"/>
      <c r="AH293" s="187" t="n">
        <f aca="false">IF($G293&lt;&gt;"",AG293,"")</f>
        <v>0</v>
      </c>
      <c r="AI293" s="169"/>
      <c r="AJ293" s="170"/>
    </row>
    <row r="294" customFormat="false" ht="13" hidden="false" customHeight="false" outlineLevel="0" collapsed="false">
      <c r="A294" s="0"/>
      <c r="B294" s="185" t="str">
        <f aca="false">IF(B193&lt;&gt;"",B193,"")</f>
        <v/>
      </c>
      <c r="C294" s="116" t="str">
        <f aca="false">IF(C193&lt;&gt;"",C193,"")</f>
        <v/>
      </c>
      <c r="D294" s="116" t="str">
        <f aca="false">IF(D193&lt;&gt;"",D193,"")</f>
        <v/>
      </c>
      <c r="E294" s="116" t="str">
        <f aca="false">IF(E193&lt;&gt;"",E193,"")</f>
        <v/>
      </c>
      <c r="F294" s="116" t="n">
        <v>23</v>
      </c>
      <c r="G294" s="168" t="n">
        <f aca="false">G193</f>
        <v>0</v>
      </c>
      <c r="H294" s="187" t="n">
        <f aca="false">IF($G294&lt;&gt;"",G294,"")</f>
        <v>0</v>
      </c>
      <c r="I294" s="169"/>
      <c r="J294" s="170"/>
      <c r="K294" s="171" t="str">
        <f aca="false">IF($B294&lt;&gt;"",IF(I294,(INDEX(P$213:Q$216,MATCH(H294,P$213:P$216),2)/I294)*1000,0),"")</f>
        <v/>
      </c>
      <c r="L294" s="171" t="str">
        <f aca="false">IF(Q$213&lt;&gt;"",IF($B294&lt;&gt;"",K294-$J294,""),"")</f>
        <v/>
      </c>
      <c r="M294" s="172" t="str">
        <f aca="false">IF(B294&lt;&gt;"",RANK(L294,L$213:L$312),"")</f>
        <v/>
      </c>
      <c r="N294" s="172" t="str">
        <f aca="false">IF(B294&lt;&gt;"",'Classement Général'!BW92,"")</f>
        <v/>
      </c>
      <c r="O294" s="172" t="str">
        <f aca="false">IF(B193&lt;&gt;"",'Calculs (M1..M20)'!A95,"")</f>
        <v/>
      </c>
      <c r="P294" s="0"/>
      <c r="Q294" s="0"/>
      <c r="R294" s="0"/>
      <c r="S294" s="0"/>
      <c r="T294" s="0"/>
      <c r="U294" s="0"/>
      <c r="V294" s="0"/>
      <c r="AH294" s="187" t="n">
        <f aca="false">IF($G294&lt;&gt;"",AG294,"")</f>
        <v>0</v>
      </c>
      <c r="AI294" s="169"/>
      <c r="AJ294" s="170"/>
    </row>
    <row r="295" customFormat="false" ht="13" hidden="false" customHeight="false" outlineLevel="0" collapsed="false">
      <c r="A295" s="0"/>
      <c r="B295" s="185" t="str">
        <f aca="false">IF(B194&lt;&gt;"",B194,"")</f>
        <v/>
      </c>
      <c r="C295" s="116" t="str">
        <f aca="false">IF(C194&lt;&gt;"",C194,"")</f>
        <v/>
      </c>
      <c r="D295" s="116" t="str">
        <f aca="false">IF(D194&lt;&gt;"",D194,"")</f>
        <v/>
      </c>
      <c r="E295" s="116" t="str">
        <f aca="false">IF(E194&lt;&gt;"",E194,"")</f>
        <v/>
      </c>
      <c r="F295" s="116" t="n">
        <v>23</v>
      </c>
      <c r="G295" s="168" t="n">
        <f aca="false">G194</f>
        <v>0</v>
      </c>
      <c r="H295" s="187" t="n">
        <f aca="false">IF($G295&lt;&gt;"",G295,"")</f>
        <v>0</v>
      </c>
      <c r="I295" s="169"/>
      <c r="J295" s="170"/>
      <c r="K295" s="171" t="str">
        <f aca="false">IF($B295&lt;&gt;"",IF(I295,(INDEX(P$213:Q$216,MATCH(H295,P$213:P$216),2)/I295)*1000,0),"")</f>
        <v/>
      </c>
      <c r="L295" s="171" t="str">
        <f aca="false">IF(Q$213&lt;&gt;"",IF($B295&lt;&gt;"",K295-$J295,""),"")</f>
        <v/>
      </c>
      <c r="M295" s="172" t="str">
        <f aca="false">IF(B295&lt;&gt;"",RANK(L295,L$213:L$312),"")</f>
        <v/>
      </c>
      <c r="N295" s="172" t="str">
        <f aca="false">IF(B295&lt;&gt;"",'Classement Général'!BW93,"")</f>
        <v/>
      </c>
      <c r="O295" s="172" t="str">
        <f aca="false">IF(B194&lt;&gt;"",'Calculs (M1..M20)'!A96,"")</f>
        <v/>
      </c>
      <c r="P295" s="0"/>
      <c r="Q295" s="0"/>
      <c r="R295" s="0"/>
      <c r="S295" s="0"/>
      <c r="T295" s="0"/>
      <c r="U295" s="0"/>
      <c r="V295" s="0"/>
      <c r="AH295" s="187" t="n">
        <f aca="false">IF($G295&lt;&gt;"",AG295,"")</f>
        <v>0</v>
      </c>
      <c r="AI295" s="169"/>
      <c r="AJ295" s="170"/>
    </row>
    <row r="296" customFormat="false" ht="13" hidden="false" customHeight="false" outlineLevel="0" collapsed="false">
      <c r="A296" s="0"/>
      <c r="B296" s="185" t="str">
        <f aca="false">IF(B195&lt;&gt;"",B195,"")</f>
        <v/>
      </c>
      <c r="C296" s="116" t="str">
        <f aca="false">IF(C195&lt;&gt;"",C195,"")</f>
        <v/>
      </c>
      <c r="D296" s="116" t="str">
        <f aca="false">IF(D195&lt;&gt;"",D195,"")</f>
        <v/>
      </c>
      <c r="E296" s="116" t="str">
        <f aca="false">IF(E195&lt;&gt;"",E195,"")</f>
        <v/>
      </c>
      <c r="F296" s="116" t="n">
        <v>23</v>
      </c>
      <c r="G296" s="168" t="n">
        <f aca="false">G195</f>
        <v>0</v>
      </c>
      <c r="H296" s="187" t="n">
        <f aca="false">IF($G296&lt;&gt;"",G296,"")</f>
        <v>0</v>
      </c>
      <c r="I296" s="169"/>
      <c r="J296" s="170"/>
      <c r="K296" s="171" t="str">
        <f aca="false">IF($B296&lt;&gt;"",IF(I296,(INDEX(P$213:Q$216,MATCH(H296,P$213:P$216),2)/I296)*1000,0),"")</f>
        <v/>
      </c>
      <c r="L296" s="171" t="str">
        <f aca="false">IF(Q$213&lt;&gt;"",IF($B296&lt;&gt;"",K296-$J296,""),"")</f>
        <v/>
      </c>
      <c r="M296" s="172" t="str">
        <f aca="false">IF(B296&lt;&gt;"",RANK(L296,L$213:L$312),"")</f>
        <v/>
      </c>
      <c r="N296" s="172" t="str">
        <f aca="false">IF(B296&lt;&gt;"",'Classement Général'!BW94,"")</f>
        <v/>
      </c>
      <c r="O296" s="172" t="str">
        <f aca="false">IF(B195&lt;&gt;"",'Calculs (M1..M20)'!A97,"")</f>
        <v/>
      </c>
      <c r="P296" s="0"/>
      <c r="Q296" s="0"/>
      <c r="R296" s="0"/>
      <c r="S296" s="0"/>
      <c r="T296" s="0"/>
      <c r="U296" s="0"/>
      <c r="V296" s="0"/>
      <c r="AH296" s="187" t="n">
        <f aca="false">IF($G296&lt;&gt;"",AG296,"")</f>
        <v>0</v>
      </c>
      <c r="AI296" s="169"/>
      <c r="AJ296" s="170"/>
    </row>
    <row r="297" customFormat="false" ht="13" hidden="false" customHeight="false" outlineLevel="0" collapsed="false">
      <c r="A297" s="0"/>
      <c r="B297" s="185" t="str">
        <f aca="false">IF(B196&lt;&gt;"",B196,"")</f>
        <v/>
      </c>
      <c r="C297" s="116" t="str">
        <f aca="false">IF(C196&lt;&gt;"",C196,"")</f>
        <v/>
      </c>
      <c r="D297" s="116" t="str">
        <f aca="false">IF(D196&lt;&gt;"",D196,"")</f>
        <v/>
      </c>
      <c r="E297" s="116" t="str">
        <f aca="false">IF(E196&lt;&gt;"",E196,"")</f>
        <v/>
      </c>
      <c r="F297" s="116" t="n">
        <v>23</v>
      </c>
      <c r="G297" s="168" t="n">
        <f aca="false">G196</f>
        <v>0</v>
      </c>
      <c r="H297" s="187" t="n">
        <f aca="false">IF($G297&lt;&gt;"",G297,"")</f>
        <v>0</v>
      </c>
      <c r="I297" s="169"/>
      <c r="J297" s="170"/>
      <c r="K297" s="171" t="str">
        <f aca="false">IF($B297&lt;&gt;"",IF(I297,(INDEX(P$213:Q$216,MATCH(H297,P$213:P$216),2)/I297)*1000,0),"")</f>
        <v/>
      </c>
      <c r="L297" s="171" t="str">
        <f aca="false">IF(Q$213&lt;&gt;"",IF($B297&lt;&gt;"",K297-$J297,""),"")</f>
        <v/>
      </c>
      <c r="M297" s="172" t="str">
        <f aca="false">IF(B297&lt;&gt;"",RANK(L297,L$213:L$312),"")</f>
        <v/>
      </c>
      <c r="N297" s="172" t="str">
        <f aca="false">IF(B297&lt;&gt;"",'Classement Général'!BW95,"")</f>
        <v/>
      </c>
      <c r="O297" s="172" t="str">
        <f aca="false">IF(B196&lt;&gt;"",'Calculs (M1..M20)'!A98,"")</f>
        <v/>
      </c>
      <c r="P297" s="0"/>
      <c r="Q297" s="0"/>
      <c r="R297" s="0"/>
      <c r="S297" s="0"/>
      <c r="T297" s="0"/>
      <c r="U297" s="0"/>
      <c r="V297" s="0"/>
      <c r="AH297" s="187" t="n">
        <f aca="false">IF($G297&lt;&gt;"",AG297,"")</f>
        <v>0</v>
      </c>
      <c r="AI297" s="169"/>
      <c r="AJ297" s="170"/>
    </row>
    <row r="298" customFormat="false" ht="13" hidden="false" customHeight="false" outlineLevel="0" collapsed="false">
      <c r="A298" s="0"/>
      <c r="B298" s="185" t="str">
        <f aca="false">IF(B197&lt;&gt;"",B197,"")</f>
        <v/>
      </c>
      <c r="C298" s="116" t="str">
        <f aca="false">IF(C197&lt;&gt;"",C197,"")</f>
        <v/>
      </c>
      <c r="D298" s="116" t="str">
        <f aca="false">IF(D197&lt;&gt;"",D197,"")</f>
        <v/>
      </c>
      <c r="E298" s="116" t="str">
        <f aca="false">IF(E197&lt;&gt;"",E197,"")</f>
        <v/>
      </c>
      <c r="F298" s="116" t="n">
        <v>23</v>
      </c>
      <c r="G298" s="168" t="n">
        <f aca="false">G197</f>
        <v>0</v>
      </c>
      <c r="H298" s="187" t="n">
        <f aca="false">IF($G298&lt;&gt;"",G298,"")</f>
        <v>0</v>
      </c>
      <c r="I298" s="169"/>
      <c r="J298" s="170"/>
      <c r="K298" s="171" t="str">
        <f aca="false">IF($B298&lt;&gt;"",IF(I298,(INDEX(P$213:Q$216,MATCH(H298,P$213:P$216),2)/I298)*1000,0),"")</f>
        <v/>
      </c>
      <c r="L298" s="171" t="str">
        <f aca="false">IF(Q$213&lt;&gt;"",IF($B298&lt;&gt;"",K298-$J298,""),"")</f>
        <v/>
      </c>
      <c r="M298" s="172" t="str">
        <f aca="false">IF(B298&lt;&gt;"",RANK(L298,L$213:L$312),"")</f>
        <v/>
      </c>
      <c r="N298" s="172" t="str">
        <f aca="false">IF(B298&lt;&gt;"",'Classement Général'!BW96,"")</f>
        <v/>
      </c>
      <c r="O298" s="172" t="str">
        <f aca="false">IF(B197&lt;&gt;"",'Calculs (M1..M20)'!A99,"")</f>
        <v/>
      </c>
      <c r="P298" s="0"/>
      <c r="Q298" s="0"/>
      <c r="R298" s="0"/>
      <c r="S298" s="0"/>
      <c r="T298" s="0"/>
      <c r="U298" s="0"/>
      <c r="V298" s="0"/>
      <c r="AH298" s="187" t="n">
        <f aca="false">IF($G298&lt;&gt;"",AG298,"")</f>
        <v>0</v>
      </c>
      <c r="AI298" s="169"/>
      <c r="AJ298" s="170"/>
    </row>
    <row r="299" customFormat="false" ht="13" hidden="false" customHeight="false" outlineLevel="0" collapsed="false">
      <c r="A299" s="0"/>
      <c r="B299" s="185" t="str">
        <f aca="false">IF(B198&lt;&gt;"",B198,"")</f>
        <v/>
      </c>
      <c r="C299" s="116" t="str">
        <f aca="false">IF(C198&lt;&gt;"",C198,"")</f>
        <v/>
      </c>
      <c r="D299" s="116" t="str">
        <f aca="false">IF(D198&lt;&gt;"",D198,"")</f>
        <v/>
      </c>
      <c r="E299" s="116" t="str">
        <f aca="false">IF(E198&lt;&gt;"",E198,"")</f>
        <v/>
      </c>
      <c r="F299" s="116" t="n">
        <v>23</v>
      </c>
      <c r="G299" s="168" t="n">
        <f aca="false">G198</f>
        <v>0</v>
      </c>
      <c r="H299" s="187" t="n">
        <f aca="false">IF($G299&lt;&gt;"",G299,"")</f>
        <v>0</v>
      </c>
      <c r="I299" s="169"/>
      <c r="J299" s="170"/>
      <c r="K299" s="171" t="str">
        <f aca="false">IF($B299&lt;&gt;"",IF(I299,(INDEX(P$213:Q$216,MATCH(H299,P$213:P$216),2)/I299)*1000,0),"")</f>
        <v/>
      </c>
      <c r="L299" s="171" t="str">
        <f aca="false">IF(Q$213&lt;&gt;"",IF($B299&lt;&gt;"",K299-$J299,""),"")</f>
        <v/>
      </c>
      <c r="M299" s="172" t="str">
        <f aca="false">IF(B299&lt;&gt;"",RANK(L299,L$213:L$312),"")</f>
        <v/>
      </c>
      <c r="N299" s="172" t="str">
        <f aca="false">IF(B299&lt;&gt;"",'Classement Général'!BW97,"")</f>
        <v/>
      </c>
      <c r="O299" s="172" t="str">
        <f aca="false">IF(B198&lt;&gt;"",'Calculs (M1..M20)'!A100,"")</f>
        <v/>
      </c>
      <c r="P299" s="0"/>
      <c r="Q299" s="0"/>
      <c r="R299" s="0"/>
      <c r="S299" s="0"/>
      <c r="T299" s="0"/>
      <c r="U299" s="0"/>
      <c r="V299" s="0"/>
      <c r="AH299" s="187" t="n">
        <f aca="false">IF($G299&lt;&gt;"",AG299,"")</f>
        <v>0</v>
      </c>
      <c r="AI299" s="169"/>
      <c r="AJ299" s="170"/>
    </row>
    <row r="300" customFormat="false" ht="13" hidden="false" customHeight="false" outlineLevel="0" collapsed="false">
      <c r="A300" s="0"/>
      <c r="B300" s="185" t="str">
        <f aca="false">IF(B199&lt;&gt;"",B199,"")</f>
        <v/>
      </c>
      <c r="C300" s="116" t="str">
        <f aca="false">IF(C199&lt;&gt;"",C199,"")</f>
        <v/>
      </c>
      <c r="D300" s="116" t="str">
        <f aca="false">IF(D199&lt;&gt;"",D199,"")</f>
        <v/>
      </c>
      <c r="E300" s="116" t="str">
        <f aca="false">IF(E199&lt;&gt;"",E199,"")</f>
        <v/>
      </c>
      <c r="F300" s="116" t="n">
        <v>23</v>
      </c>
      <c r="G300" s="168" t="n">
        <f aca="false">G199</f>
        <v>0</v>
      </c>
      <c r="H300" s="187" t="n">
        <f aca="false">IF($G300&lt;&gt;"",G300,"")</f>
        <v>0</v>
      </c>
      <c r="I300" s="169"/>
      <c r="J300" s="170"/>
      <c r="K300" s="171" t="str">
        <f aca="false">IF($B300&lt;&gt;"",IF(I300,(INDEX(P$213:Q$216,MATCH(H300,P$213:P$216),2)/I300)*1000,0),"")</f>
        <v/>
      </c>
      <c r="L300" s="171" t="str">
        <f aca="false">IF(Q$213&lt;&gt;"",IF($B300&lt;&gt;"",K300-$J300,""),"")</f>
        <v/>
      </c>
      <c r="M300" s="172" t="str">
        <f aca="false">IF(B300&lt;&gt;"",RANK(L300,L$213:L$312),"")</f>
        <v/>
      </c>
      <c r="N300" s="172" t="str">
        <f aca="false">IF(B300&lt;&gt;"",'Classement Général'!BW98,"")</f>
        <v/>
      </c>
      <c r="O300" s="172" t="str">
        <f aca="false">IF(B199&lt;&gt;"",'Calculs (M1..M20)'!A101,"")</f>
        <v/>
      </c>
      <c r="P300" s="0"/>
      <c r="Q300" s="0"/>
      <c r="R300" s="0"/>
      <c r="S300" s="0"/>
      <c r="T300" s="0"/>
      <c r="U300" s="0"/>
      <c r="V300" s="0"/>
      <c r="AH300" s="187" t="n">
        <f aca="false">IF($G300&lt;&gt;"",AG300,"")</f>
        <v>0</v>
      </c>
      <c r="AI300" s="169"/>
      <c r="AJ300" s="170"/>
    </row>
    <row r="301" customFormat="false" ht="13" hidden="false" customHeight="false" outlineLevel="0" collapsed="false">
      <c r="A301" s="0"/>
      <c r="B301" s="185" t="str">
        <f aca="false">IF(B200&lt;&gt;"",B200,"")</f>
        <v/>
      </c>
      <c r="C301" s="116" t="str">
        <f aca="false">IF(C200&lt;&gt;"",C200,"")</f>
        <v/>
      </c>
      <c r="D301" s="116" t="str">
        <f aca="false">IF(D200&lt;&gt;"",D200,"")</f>
        <v/>
      </c>
      <c r="E301" s="116" t="str">
        <f aca="false">IF(E200&lt;&gt;"",E200,"")</f>
        <v/>
      </c>
      <c r="F301" s="116" t="n">
        <v>23</v>
      </c>
      <c r="G301" s="168" t="n">
        <f aca="false">G200</f>
        <v>0</v>
      </c>
      <c r="H301" s="187" t="n">
        <f aca="false">IF($G301&lt;&gt;"",G301,"")</f>
        <v>0</v>
      </c>
      <c r="I301" s="169"/>
      <c r="J301" s="170"/>
      <c r="K301" s="171" t="str">
        <f aca="false">IF($B301&lt;&gt;"",IF(I301,(INDEX(P$213:Q$216,MATCH(H301,P$213:P$216),2)/I301)*1000,0),"")</f>
        <v/>
      </c>
      <c r="L301" s="171" t="str">
        <f aca="false">IF(Q$213&lt;&gt;"",IF($B301&lt;&gt;"",K301-$J301,""),"")</f>
        <v/>
      </c>
      <c r="M301" s="172" t="str">
        <f aca="false">IF(B301&lt;&gt;"",RANK(L301,L$213:L$312),"")</f>
        <v/>
      </c>
      <c r="N301" s="172" t="str">
        <f aca="false">IF(B301&lt;&gt;"",'Classement Général'!BW99,"")</f>
        <v/>
      </c>
      <c r="O301" s="172" t="str">
        <f aca="false">IF(B200&lt;&gt;"",'Calculs (M1..M20)'!A102,"")</f>
        <v/>
      </c>
      <c r="P301" s="0"/>
      <c r="Q301" s="0"/>
      <c r="R301" s="0"/>
      <c r="S301" s="0"/>
      <c r="T301" s="0"/>
      <c r="U301" s="0"/>
      <c r="V301" s="0"/>
      <c r="AH301" s="187" t="n">
        <f aca="false">IF($G301&lt;&gt;"",AG301,"")</f>
        <v>0</v>
      </c>
      <c r="AI301" s="169"/>
      <c r="AJ301" s="170"/>
    </row>
    <row r="302" customFormat="false" ht="13" hidden="false" customHeight="false" outlineLevel="0" collapsed="false">
      <c r="A302" s="0"/>
      <c r="B302" s="185" t="str">
        <f aca="false">IF(B201&lt;&gt;"",B201,"")</f>
        <v/>
      </c>
      <c r="C302" s="116" t="str">
        <f aca="false">IF(C201&lt;&gt;"",C201,"")</f>
        <v/>
      </c>
      <c r="D302" s="116" t="str">
        <f aca="false">IF(D201&lt;&gt;"",D201,"")</f>
        <v/>
      </c>
      <c r="E302" s="116" t="str">
        <f aca="false">IF(E201&lt;&gt;"",E201,"")</f>
        <v/>
      </c>
      <c r="F302" s="116" t="n">
        <v>23</v>
      </c>
      <c r="G302" s="168" t="n">
        <f aca="false">G201</f>
        <v>0</v>
      </c>
      <c r="H302" s="187" t="n">
        <f aca="false">IF($G302&lt;&gt;"",G302,"")</f>
        <v>0</v>
      </c>
      <c r="I302" s="169"/>
      <c r="J302" s="170"/>
      <c r="K302" s="171" t="str">
        <f aca="false">IF($B302&lt;&gt;"",IF(I302,(INDEX(P$213:Q$216,MATCH(H302,P$213:P$216),2)/I302)*1000,0),"")</f>
        <v/>
      </c>
      <c r="L302" s="171" t="str">
        <f aca="false">IF(Q$213&lt;&gt;"",IF($B302&lt;&gt;"",K302-$J302,""),"")</f>
        <v/>
      </c>
      <c r="M302" s="172" t="str">
        <f aca="false">IF(B302&lt;&gt;"",RANK(L302,L$213:L$312),"")</f>
        <v/>
      </c>
      <c r="N302" s="172" t="str">
        <f aca="false">IF(B302&lt;&gt;"",'Classement Général'!BW100,"")</f>
        <v/>
      </c>
      <c r="O302" s="172" t="str">
        <f aca="false">IF(B201&lt;&gt;"",'Calculs (M1..M20)'!A103,"")</f>
        <v/>
      </c>
      <c r="P302" s="0"/>
      <c r="Q302" s="0"/>
      <c r="R302" s="0"/>
      <c r="S302" s="0"/>
      <c r="T302" s="0"/>
      <c r="U302" s="0"/>
      <c r="V302" s="0"/>
      <c r="AH302" s="187" t="n">
        <f aca="false">IF($G302&lt;&gt;"",AG302,"")</f>
        <v>0</v>
      </c>
      <c r="AI302" s="169"/>
      <c r="AJ302" s="170"/>
    </row>
    <row r="303" customFormat="false" ht="13" hidden="false" customHeight="false" outlineLevel="0" collapsed="false">
      <c r="A303" s="0"/>
      <c r="B303" s="185" t="str">
        <f aca="false">IF(B202&lt;&gt;"",B202,"")</f>
        <v/>
      </c>
      <c r="C303" s="116" t="str">
        <f aca="false">IF(C202&lt;&gt;"",C202,"")</f>
        <v/>
      </c>
      <c r="D303" s="116" t="str">
        <f aca="false">IF(D202&lt;&gt;"",D202,"")</f>
        <v/>
      </c>
      <c r="E303" s="116" t="str">
        <f aca="false">IF(E202&lt;&gt;"",E202,"")</f>
        <v/>
      </c>
      <c r="F303" s="116" t="n">
        <v>23</v>
      </c>
      <c r="G303" s="168" t="n">
        <f aca="false">G202</f>
        <v>0</v>
      </c>
      <c r="H303" s="187" t="n">
        <f aca="false">IF($G303&lt;&gt;"",G303,"")</f>
        <v>0</v>
      </c>
      <c r="I303" s="169"/>
      <c r="J303" s="170"/>
      <c r="K303" s="171" t="str">
        <f aca="false">IF($B303&lt;&gt;"",IF(I303,(INDEX(P$213:Q$216,MATCH(H303,P$213:P$216),2)/I303)*1000,0),"")</f>
        <v/>
      </c>
      <c r="L303" s="171" t="str">
        <f aca="false">IF(Q$213&lt;&gt;"",IF($B303&lt;&gt;"",K303-$J303,""),"")</f>
        <v/>
      </c>
      <c r="M303" s="172" t="str">
        <f aca="false">IF(B303&lt;&gt;"",RANK(L303,L$213:L$312),"")</f>
        <v/>
      </c>
      <c r="N303" s="172" t="str">
        <f aca="false">IF(B303&lt;&gt;"",'Classement Général'!BW101,"")</f>
        <v/>
      </c>
      <c r="O303" s="172" t="str">
        <f aca="false">IF(B202&lt;&gt;"",'Calculs (M1..M20)'!A104,"")</f>
        <v/>
      </c>
      <c r="P303" s="0"/>
      <c r="Q303" s="0"/>
      <c r="R303" s="0"/>
      <c r="S303" s="0"/>
      <c r="T303" s="0"/>
      <c r="U303" s="0"/>
      <c r="V303" s="0"/>
      <c r="AH303" s="187" t="n">
        <f aca="false">IF($G303&lt;&gt;"",AG303,"")</f>
        <v>0</v>
      </c>
      <c r="AI303" s="169"/>
      <c r="AJ303" s="170"/>
    </row>
    <row r="304" customFormat="false" ht="13" hidden="false" customHeight="false" outlineLevel="0" collapsed="false">
      <c r="A304" s="0"/>
      <c r="B304" s="185" t="str">
        <f aca="false">IF(B203&lt;&gt;"",B203,"")</f>
        <v/>
      </c>
      <c r="C304" s="116" t="str">
        <f aca="false">IF(C203&lt;&gt;"",C203,"")</f>
        <v/>
      </c>
      <c r="D304" s="116" t="str">
        <f aca="false">IF(D203&lt;&gt;"",D203,"")</f>
        <v/>
      </c>
      <c r="E304" s="116" t="str">
        <f aca="false">IF(E203&lt;&gt;"",E203,"")</f>
        <v/>
      </c>
      <c r="F304" s="116" t="n">
        <v>23</v>
      </c>
      <c r="G304" s="168" t="n">
        <f aca="false">G203</f>
        <v>0</v>
      </c>
      <c r="H304" s="187" t="n">
        <f aca="false">IF($G304&lt;&gt;"",G304,"")</f>
        <v>0</v>
      </c>
      <c r="I304" s="169"/>
      <c r="J304" s="170"/>
      <c r="K304" s="171" t="str">
        <f aca="false">IF($B304&lt;&gt;"",IF(I304,(INDEX(P$213:Q$216,MATCH(H304,P$213:P$216),2)/I304)*1000,0),"")</f>
        <v/>
      </c>
      <c r="L304" s="171" t="str">
        <f aca="false">IF(Q$213&lt;&gt;"",IF($B304&lt;&gt;"",K304-$J304,""),"")</f>
        <v/>
      </c>
      <c r="M304" s="172" t="str">
        <f aca="false">IF(B304&lt;&gt;"",RANK(L304,L$213:L$312),"")</f>
        <v/>
      </c>
      <c r="N304" s="172" t="str">
        <f aca="false">IF(B304&lt;&gt;"",'Classement Général'!BW102,"")</f>
        <v/>
      </c>
      <c r="O304" s="172" t="str">
        <f aca="false">IF(B203&lt;&gt;"",'Calculs (M1..M20)'!A105,"")</f>
        <v/>
      </c>
      <c r="P304" s="0"/>
      <c r="Q304" s="0"/>
      <c r="R304" s="0"/>
      <c r="S304" s="0"/>
      <c r="T304" s="0"/>
      <c r="U304" s="0"/>
      <c r="V304" s="0"/>
      <c r="AH304" s="187" t="n">
        <f aca="false">IF($G304&lt;&gt;"",AG304,"")</f>
        <v>0</v>
      </c>
      <c r="AI304" s="169"/>
      <c r="AJ304" s="170"/>
    </row>
    <row r="305" customFormat="false" ht="13" hidden="false" customHeight="false" outlineLevel="0" collapsed="false">
      <c r="A305" s="0"/>
      <c r="B305" s="185" t="str">
        <f aca="false">IF(B204&lt;&gt;"",B204,"")</f>
        <v/>
      </c>
      <c r="C305" s="116" t="str">
        <f aca="false">IF(C204&lt;&gt;"",C204,"")</f>
        <v/>
      </c>
      <c r="D305" s="116" t="str">
        <f aca="false">IF(D204&lt;&gt;"",D204,"")</f>
        <v/>
      </c>
      <c r="E305" s="116" t="str">
        <f aca="false">IF(E204&lt;&gt;"",E204,"")</f>
        <v/>
      </c>
      <c r="F305" s="116" t="n">
        <v>23</v>
      </c>
      <c r="G305" s="168" t="n">
        <f aca="false">G204</f>
        <v>0</v>
      </c>
      <c r="H305" s="187" t="n">
        <f aca="false">IF($G305&lt;&gt;"",G305,"")</f>
        <v>0</v>
      </c>
      <c r="I305" s="169"/>
      <c r="J305" s="170"/>
      <c r="K305" s="171" t="str">
        <f aca="false">IF($B305&lt;&gt;"",IF(I305,(INDEX(P$213:Q$216,MATCH(H305,P$213:P$216),2)/I305)*1000,0),"")</f>
        <v/>
      </c>
      <c r="L305" s="171" t="str">
        <f aca="false">IF(Q$213&lt;&gt;"",IF($B305&lt;&gt;"",K305-$J305,""),"")</f>
        <v/>
      </c>
      <c r="M305" s="172" t="str">
        <f aca="false">IF(B305&lt;&gt;"",RANK(L305,L$213:L$312),"")</f>
        <v/>
      </c>
      <c r="N305" s="172" t="str">
        <f aca="false">IF(B305&lt;&gt;"",'Classement Général'!BW103,"")</f>
        <v/>
      </c>
      <c r="O305" s="172" t="str">
        <f aca="false">IF(B204&lt;&gt;"",'Calculs (M1..M20)'!A106,"")</f>
        <v/>
      </c>
      <c r="P305" s="0"/>
      <c r="Q305" s="0"/>
      <c r="R305" s="0"/>
      <c r="S305" s="0"/>
      <c r="T305" s="0"/>
      <c r="U305" s="0"/>
      <c r="V305" s="0"/>
      <c r="AH305" s="187" t="n">
        <f aca="false">IF($G305&lt;&gt;"",AG305,"")</f>
        <v>0</v>
      </c>
      <c r="AI305" s="169"/>
      <c r="AJ305" s="170"/>
    </row>
    <row r="306" customFormat="false" ht="13" hidden="false" customHeight="false" outlineLevel="0" collapsed="false">
      <c r="A306" s="0"/>
      <c r="B306" s="185" t="str">
        <f aca="false">IF(B205&lt;&gt;"",B205,"")</f>
        <v/>
      </c>
      <c r="C306" s="116" t="str">
        <f aca="false">IF(C205&lt;&gt;"",C205,"")</f>
        <v/>
      </c>
      <c r="D306" s="116" t="str">
        <f aca="false">IF(D205&lt;&gt;"",D205,"")</f>
        <v/>
      </c>
      <c r="E306" s="116" t="str">
        <f aca="false">IF(E205&lt;&gt;"",E205,"")</f>
        <v/>
      </c>
      <c r="F306" s="116" t="n">
        <v>23</v>
      </c>
      <c r="G306" s="168" t="n">
        <f aca="false">G205</f>
        <v>0</v>
      </c>
      <c r="H306" s="187" t="n">
        <f aca="false">IF($G306&lt;&gt;"",G306,"")</f>
        <v>0</v>
      </c>
      <c r="I306" s="169"/>
      <c r="J306" s="170"/>
      <c r="K306" s="171" t="str">
        <f aca="false">IF($B306&lt;&gt;"",IF(I306,(INDEX(P$213:Q$216,MATCH(H306,P$213:P$216),2)/I306)*1000,0),"")</f>
        <v/>
      </c>
      <c r="L306" s="171" t="str">
        <f aca="false">IF(Q$213&lt;&gt;"",IF($B306&lt;&gt;"",K306-$J306,""),"")</f>
        <v/>
      </c>
      <c r="M306" s="172" t="str">
        <f aca="false">IF(B306&lt;&gt;"",RANK(L306,L$213:L$312),"")</f>
        <v/>
      </c>
      <c r="N306" s="172" t="str">
        <f aca="false">IF(B306&lt;&gt;"",'Classement Général'!BW104,"")</f>
        <v/>
      </c>
      <c r="O306" s="172" t="str">
        <f aca="false">IF(B205&lt;&gt;"",'Calculs (M1..M20)'!A107,"")</f>
        <v/>
      </c>
      <c r="P306" s="0"/>
      <c r="Q306" s="0"/>
      <c r="R306" s="0"/>
      <c r="S306" s="0"/>
      <c r="T306" s="0"/>
      <c r="U306" s="0"/>
      <c r="V306" s="0"/>
      <c r="AH306" s="187" t="n">
        <f aca="false">IF($G306&lt;&gt;"",AG306,"")</f>
        <v>0</v>
      </c>
      <c r="AI306" s="169"/>
      <c r="AJ306" s="170"/>
    </row>
    <row r="307" customFormat="false" ht="13" hidden="false" customHeight="false" outlineLevel="0" collapsed="false">
      <c r="A307" s="0"/>
      <c r="B307" s="185" t="str">
        <f aca="false">IF(B206&lt;&gt;"",B206,"")</f>
        <v/>
      </c>
      <c r="C307" s="116" t="str">
        <f aca="false">IF(C206&lt;&gt;"",C206,"")</f>
        <v/>
      </c>
      <c r="D307" s="116" t="str">
        <f aca="false">IF(D206&lt;&gt;"",D206,"")</f>
        <v/>
      </c>
      <c r="E307" s="116" t="str">
        <f aca="false">IF(E206&lt;&gt;"",E206,"")</f>
        <v/>
      </c>
      <c r="F307" s="116" t="n">
        <v>23</v>
      </c>
      <c r="G307" s="168" t="n">
        <f aca="false">G206</f>
        <v>0</v>
      </c>
      <c r="H307" s="187" t="n">
        <f aca="false">IF($G307&lt;&gt;"",G307,"")</f>
        <v>0</v>
      </c>
      <c r="I307" s="169"/>
      <c r="J307" s="170"/>
      <c r="K307" s="171" t="str">
        <f aca="false">IF($B307&lt;&gt;"",IF(I307,(INDEX(P$213:Q$216,MATCH(H307,P$213:P$216),2)/I307)*1000,0),"")</f>
        <v/>
      </c>
      <c r="L307" s="171" t="str">
        <f aca="false">IF(Q$213&lt;&gt;"",IF($B307&lt;&gt;"",K307-$J307,""),"")</f>
        <v/>
      </c>
      <c r="M307" s="172" t="str">
        <f aca="false">IF(B307&lt;&gt;"",RANK(L307,L$213:L$312),"")</f>
        <v/>
      </c>
      <c r="N307" s="172" t="str">
        <f aca="false">IF(B307&lt;&gt;"",'Classement Général'!BW105,"")</f>
        <v/>
      </c>
      <c r="O307" s="172" t="str">
        <f aca="false">IF(B206&lt;&gt;"",'Calculs (M1..M20)'!A108,"")</f>
        <v/>
      </c>
      <c r="P307" s="0"/>
      <c r="Q307" s="0"/>
      <c r="R307" s="0"/>
      <c r="S307" s="0"/>
      <c r="T307" s="0"/>
      <c r="U307" s="0"/>
      <c r="V307" s="0"/>
      <c r="AH307" s="187" t="n">
        <f aca="false">IF($G307&lt;&gt;"",AG307,"")</f>
        <v>0</v>
      </c>
      <c r="AI307" s="169"/>
      <c r="AJ307" s="170"/>
    </row>
    <row r="308" customFormat="false" ht="13" hidden="false" customHeight="false" outlineLevel="0" collapsed="false">
      <c r="A308" s="0"/>
      <c r="B308" s="185" t="str">
        <f aca="false">IF(B207&lt;&gt;"",B207,"")</f>
        <v/>
      </c>
      <c r="C308" s="116" t="str">
        <f aca="false">IF(C207&lt;&gt;"",C207,"")</f>
        <v/>
      </c>
      <c r="D308" s="116" t="str">
        <f aca="false">IF(D207&lt;&gt;"",D207,"")</f>
        <v/>
      </c>
      <c r="E308" s="116" t="str">
        <f aca="false">IF(E207&lt;&gt;"",E207,"")</f>
        <v/>
      </c>
      <c r="F308" s="116" t="n">
        <v>23</v>
      </c>
      <c r="G308" s="168" t="n">
        <f aca="false">G207</f>
        <v>0</v>
      </c>
      <c r="H308" s="187" t="n">
        <f aca="false">IF($G308&lt;&gt;"",G308,"")</f>
        <v>0</v>
      </c>
      <c r="I308" s="169"/>
      <c r="J308" s="170"/>
      <c r="K308" s="171" t="str">
        <f aca="false">IF($B308&lt;&gt;"",IF(I308,(INDEX(P$213:Q$216,MATCH(H308,P$213:P$216),2)/I308)*1000,0),"")</f>
        <v/>
      </c>
      <c r="L308" s="171" t="str">
        <f aca="false">IF(Q$213&lt;&gt;"",IF($B308&lt;&gt;"",K308-$J308,""),"")</f>
        <v/>
      </c>
      <c r="M308" s="172" t="str">
        <f aca="false">IF(B308&lt;&gt;"",RANK(L308,L$213:L$312),"")</f>
        <v/>
      </c>
      <c r="N308" s="172" t="str">
        <f aca="false">IF(B308&lt;&gt;"",'Classement Général'!BW106,"")</f>
        <v/>
      </c>
      <c r="O308" s="172" t="str">
        <f aca="false">IF(B207&lt;&gt;"",'Calculs (M1..M20)'!A109,"")</f>
        <v/>
      </c>
      <c r="P308" s="0"/>
      <c r="Q308" s="0"/>
      <c r="R308" s="0"/>
      <c r="S308" s="0"/>
      <c r="T308" s="0"/>
      <c r="U308" s="0"/>
      <c r="V308" s="0"/>
      <c r="AH308" s="187" t="n">
        <f aca="false">IF($G308&lt;&gt;"",AG308,"")</f>
        <v>0</v>
      </c>
      <c r="AI308" s="169"/>
      <c r="AJ308" s="170"/>
    </row>
    <row r="309" customFormat="false" ht="13" hidden="false" customHeight="false" outlineLevel="0" collapsed="false">
      <c r="A309" s="0"/>
      <c r="B309" s="185" t="str">
        <f aca="false">IF(B208&lt;&gt;"",B208,"")</f>
        <v/>
      </c>
      <c r="C309" s="116" t="str">
        <f aca="false">IF(C208&lt;&gt;"",C208,"")</f>
        <v/>
      </c>
      <c r="D309" s="116" t="str">
        <f aca="false">IF(D208&lt;&gt;"",D208,"")</f>
        <v/>
      </c>
      <c r="E309" s="116" t="str">
        <f aca="false">IF(E208&lt;&gt;"",E208,"")</f>
        <v/>
      </c>
      <c r="F309" s="116" t="n">
        <v>23</v>
      </c>
      <c r="G309" s="168" t="n">
        <f aca="false">G208</f>
        <v>0</v>
      </c>
      <c r="H309" s="187" t="n">
        <f aca="false">IF($G309&lt;&gt;"",G309,"")</f>
        <v>0</v>
      </c>
      <c r="I309" s="169"/>
      <c r="J309" s="170"/>
      <c r="K309" s="171" t="str">
        <f aca="false">IF($B309&lt;&gt;"",IF(I309,(INDEX(P$213:Q$216,MATCH(H309,P$213:P$216),2)/I309)*1000,0),"")</f>
        <v/>
      </c>
      <c r="L309" s="171" t="str">
        <f aca="false">IF(Q$213&lt;&gt;"",IF($B309&lt;&gt;"",K309-$J309,""),"")</f>
        <v/>
      </c>
      <c r="M309" s="172" t="str">
        <f aca="false">IF(B309&lt;&gt;"",RANK(L309,L$213:L$312),"")</f>
        <v/>
      </c>
      <c r="N309" s="172" t="str">
        <f aca="false">IF(B309&lt;&gt;"",'Classement Général'!BW107,"")</f>
        <v/>
      </c>
      <c r="O309" s="172" t="str">
        <f aca="false">IF(B208&lt;&gt;"",'Calculs (M1..M20)'!A110,"")</f>
        <v/>
      </c>
      <c r="P309" s="0"/>
      <c r="Q309" s="0"/>
      <c r="R309" s="0"/>
      <c r="S309" s="0"/>
      <c r="T309" s="0"/>
      <c r="U309" s="0"/>
      <c r="V309" s="0"/>
      <c r="AH309" s="187" t="n">
        <f aca="false">IF($G309&lt;&gt;"",AG309,"")</f>
        <v>0</v>
      </c>
      <c r="AI309" s="169"/>
      <c r="AJ309" s="170"/>
    </row>
    <row r="310" customFormat="false" ht="13" hidden="false" customHeight="false" outlineLevel="0" collapsed="false">
      <c r="A310" s="0"/>
      <c r="B310" s="185" t="str">
        <f aca="false">IF(B209&lt;&gt;"",B209,"")</f>
        <v/>
      </c>
      <c r="C310" s="116" t="str">
        <f aca="false">IF(C209&lt;&gt;"",C209,"")</f>
        <v/>
      </c>
      <c r="D310" s="116" t="str">
        <f aca="false">IF(D209&lt;&gt;"",D209,"")</f>
        <v/>
      </c>
      <c r="E310" s="116" t="str">
        <f aca="false">IF(E209&lt;&gt;"",E209,"")</f>
        <v/>
      </c>
      <c r="F310" s="116" t="n">
        <v>23</v>
      </c>
      <c r="G310" s="168" t="n">
        <f aca="false">G209</f>
        <v>0</v>
      </c>
      <c r="H310" s="187" t="n">
        <f aca="false">IF($G310&lt;&gt;"",G310,"")</f>
        <v>0</v>
      </c>
      <c r="I310" s="169"/>
      <c r="J310" s="170"/>
      <c r="K310" s="171" t="str">
        <f aca="false">IF($B310&lt;&gt;"",IF(I310,(INDEX(P$213:Q$216,MATCH(H310,P$213:P$216),2)/I310)*1000,0),"")</f>
        <v/>
      </c>
      <c r="L310" s="171" t="str">
        <f aca="false">IF(Q$213&lt;&gt;"",IF($B310&lt;&gt;"",K310-$J310,""),"")</f>
        <v/>
      </c>
      <c r="M310" s="172" t="str">
        <f aca="false">IF(B310&lt;&gt;"",RANK(L310,L$213:L$312),"")</f>
        <v/>
      </c>
      <c r="N310" s="172" t="str">
        <f aca="false">IF(B310&lt;&gt;"",'Classement Général'!BW108,"")</f>
        <v/>
      </c>
      <c r="O310" s="172" t="str">
        <f aca="false">IF(B209&lt;&gt;"",'Calculs (M1..M20)'!A111,"")</f>
        <v/>
      </c>
      <c r="P310" s="0"/>
      <c r="Q310" s="0"/>
      <c r="R310" s="0"/>
      <c r="S310" s="0"/>
      <c r="T310" s="0"/>
      <c r="U310" s="0"/>
      <c r="V310" s="0"/>
      <c r="AH310" s="187" t="n">
        <f aca="false">IF($G310&lt;&gt;"",AG310,"")</f>
        <v>0</v>
      </c>
      <c r="AI310" s="169"/>
      <c r="AJ310" s="170"/>
    </row>
    <row r="311" customFormat="false" ht="13" hidden="false" customHeight="false" outlineLevel="0" collapsed="false">
      <c r="A311" s="0"/>
      <c r="B311" s="185" t="str">
        <f aca="false">IF(B210&lt;&gt;"",B210,"")</f>
        <v/>
      </c>
      <c r="C311" s="116" t="str">
        <f aca="false">IF(C210&lt;&gt;"",C210,"")</f>
        <v/>
      </c>
      <c r="D311" s="116" t="str">
        <f aca="false">IF(D210&lt;&gt;"",D210,"")</f>
        <v/>
      </c>
      <c r="E311" s="116" t="str">
        <f aca="false">IF(E210&lt;&gt;"",E210,"")</f>
        <v/>
      </c>
      <c r="F311" s="116" t="n">
        <v>23</v>
      </c>
      <c r="G311" s="168" t="n">
        <f aca="false">G210</f>
        <v>0</v>
      </c>
      <c r="H311" s="187" t="n">
        <f aca="false">IF($G311&lt;&gt;"",G311,"")</f>
        <v>0</v>
      </c>
      <c r="I311" s="169"/>
      <c r="J311" s="170"/>
      <c r="K311" s="171" t="str">
        <f aca="false">IF($B311&lt;&gt;"",IF(I311,(INDEX(P$213:Q$216,MATCH(H311,P$213:P$216),2)/I311)*1000,0),"")</f>
        <v/>
      </c>
      <c r="L311" s="171" t="str">
        <f aca="false">IF(Q$213&lt;&gt;"",IF($B311&lt;&gt;"",K311-$J311,""),"")</f>
        <v/>
      </c>
      <c r="M311" s="172" t="str">
        <f aca="false">IF(B311&lt;&gt;"",RANK(L311,L$213:L$312),"")</f>
        <v/>
      </c>
      <c r="N311" s="172" t="str">
        <f aca="false">IF(B311&lt;&gt;"",'Classement Général'!BW109,"")</f>
        <v/>
      </c>
      <c r="O311" s="172" t="str">
        <f aca="false">IF(B210&lt;&gt;"",'Calculs (M1..M20)'!A112,"")</f>
        <v/>
      </c>
      <c r="P311" s="0"/>
      <c r="Q311" s="0"/>
      <c r="R311" s="0"/>
      <c r="S311" s="0"/>
      <c r="T311" s="0"/>
      <c r="U311" s="0"/>
      <c r="V311" s="0"/>
      <c r="AH311" s="187" t="n">
        <f aca="false">IF($G311&lt;&gt;"",AG311,"")</f>
        <v>0</v>
      </c>
      <c r="AI311" s="169"/>
      <c r="AJ311" s="170"/>
    </row>
    <row r="312" customFormat="false" ht="13.5" hidden="false" customHeight="false" outlineLevel="0" collapsed="false">
      <c r="A312" s="0"/>
      <c r="B312" s="185" t="str">
        <f aca="false">IF(B211&lt;&gt;"",B211,"")</f>
        <v/>
      </c>
      <c r="C312" s="116" t="str">
        <f aca="false">IF(C211&lt;&gt;"",C211,"")</f>
        <v/>
      </c>
      <c r="D312" s="116" t="str">
        <f aca="false">IF(D211&lt;&gt;"",D211,"")</f>
        <v/>
      </c>
      <c r="E312" s="116" t="str">
        <f aca="false">IF(E211&lt;&gt;"",E211,"")</f>
        <v/>
      </c>
      <c r="F312" s="116" t="n">
        <v>23</v>
      </c>
      <c r="G312" s="168" t="n">
        <f aca="false">G211</f>
        <v>0</v>
      </c>
      <c r="H312" s="187" t="n">
        <f aca="false">IF($G312&lt;&gt;"",G312,"")</f>
        <v>0</v>
      </c>
      <c r="I312" s="173"/>
      <c r="J312" s="174"/>
      <c r="K312" s="171" t="str">
        <f aca="false">IF($B312&lt;&gt;"",IF(I312,(INDEX(P$213:Q$216,MATCH(H312,P$213:P$216),2)/I312)*1000,0),"")</f>
        <v/>
      </c>
      <c r="L312" s="171" t="str">
        <f aca="false">IF(Q$213&lt;&gt;"",IF($B312&lt;&gt;"",K312-$J312,""),"")</f>
        <v/>
      </c>
      <c r="M312" s="172" t="str">
        <f aca="false">IF(B312&lt;&gt;"",RANK(L312,L$213:L$312),"")</f>
        <v/>
      </c>
      <c r="N312" s="172" t="str">
        <f aca="false">IF(B312&lt;&gt;"",'Classement Général'!BW110,"")</f>
        <v/>
      </c>
      <c r="O312" s="172" t="str">
        <f aca="false">IF(B211&lt;&gt;"",'Calculs (M1..M20)'!A113,"")</f>
        <v/>
      </c>
      <c r="P312" s="0"/>
      <c r="Q312" s="0"/>
      <c r="R312" s="0"/>
      <c r="S312" s="0"/>
      <c r="T312" s="0"/>
      <c r="U312" s="0"/>
      <c r="V312" s="0"/>
      <c r="AH312" s="187" t="n">
        <f aca="false">IF($G312&lt;&gt;"",AG312,"")</f>
        <v>0</v>
      </c>
      <c r="AI312" s="173"/>
      <c r="AJ312" s="174"/>
    </row>
    <row r="313" customFormat="false" ht="12.5" hidden="false" customHeight="false" outlineLevel="0" collapsed="false">
      <c r="A313" s="137"/>
      <c r="B313" s="141" t="str">
        <f aca="false">IF(B212&lt;&gt;"",B212,"")</f>
        <v>Nom</v>
      </c>
      <c r="C313" s="165" t="str">
        <f aca="false">IF(C212&lt;&gt;"",C212,"")</f>
        <v>Dossard</v>
      </c>
      <c r="D313" s="165" t="str">
        <f aca="false">IF(D212&lt;&gt;"",D212,"")</f>
        <v>Freq</v>
      </c>
      <c r="E313" s="165" t="str">
        <f aca="false">IF(E212&lt;&gt;"",E212,"")</f>
        <v>Equipe</v>
      </c>
      <c r="F313" s="165" t="s">
        <v>103</v>
      </c>
      <c r="G313" s="165" t="s">
        <v>88</v>
      </c>
      <c r="H313" s="166" t="s">
        <v>104</v>
      </c>
      <c r="I313" s="141" t="s">
        <v>91</v>
      </c>
      <c r="J313" s="142" t="s">
        <v>105</v>
      </c>
      <c r="K313" s="120" t="s">
        <v>106</v>
      </c>
      <c r="L313" s="120" t="s">
        <v>107</v>
      </c>
      <c r="M313" s="120" t="s">
        <v>97</v>
      </c>
      <c r="N313" s="120" t="s">
        <v>100</v>
      </c>
      <c r="O313" s="120" t="s">
        <v>108</v>
      </c>
      <c r="P313" s="143" t="s">
        <v>104</v>
      </c>
      <c r="Q313" s="144" t="s">
        <v>109</v>
      </c>
      <c r="R313" s="145" t="s">
        <v>110</v>
      </c>
      <c r="S313" s="146" t="s">
        <v>111</v>
      </c>
      <c r="T313" s="147" t="s">
        <v>112</v>
      </c>
      <c r="U313" s="5" t="s">
        <v>104</v>
      </c>
      <c r="V313" s="0"/>
      <c r="AH313" s="166" t="s">
        <v>104</v>
      </c>
      <c r="AI313" s="141" t="s">
        <v>91</v>
      </c>
      <c r="AJ313" s="142" t="s">
        <v>105</v>
      </c>
    </row>
    <row r="314" customFormat="false" ht="13" hidden="false" customHeight="false" outlineLevel="0" collapsed="false">
      <c r="A314" s="0"/>
      <c r="B314" s="185" t="str">
        <f aca="false">IF(B213&lt;&gt;"",B213,"")</f>
        <v>Sébastien CHABAUD</v>
      </c>
      <c r="C314" s="116" t="n">
        <f aca="false">IF(C213&lt;&gt;"",C213,"")</f>
        <v>1</v>
      </c>
      <c r="D314" s="116" t="str">
        <f aca="false">IF(D213&lt;&gt;"",D213,"")</f>
        <v>2.4GHz</v>
      </c>
      <c r="E314" s="116" t="n">
        <f aca="false">IF(E213&lt;&gt;"",E213,"")</f>
        <v>0</v>
      </c>
      <c r="F314" s="116" t="n">
        <v>24</v>
      </c>
      <c r="G314" s="168" t="n">
        <f aca="false">G213</f>
        <v>1</v>
      </c>
      <c r="H314" s="187" t="n">
        <f aca="false">IF($G314&lt;&gt;"",G314,"")</f>
        <v>1</v>
      </c>
      <c r="I314" s="169"/>
      <c r="J314" s="170"/>
      <c r="K314" s="171" t="n">
        <f aca="false">IF($B314&lt;&gt;"",IF(I314,(INDEX(P$314:Q$317,MATCH(H314,P$314:P$317),2)/I314)*1000,0),"")</f>
        <v>0</v>
      </c>
      <c r="L314" s="171" t="str">
        <f aca="false">IF(Q$314&lt;&gt;"",IF($B314&lt;&gt;"",K314-$J314,""),"")</f>
        <v/>
      </c>
      <c r="M314" s="172" t="e">
        <f aca="false">IF(B314&lt;&gt;"",RANK(L314,L$314:L$413),"")</f>
        <v>#VALUE!</v>
      </c>
      <c r="N314" s="172" t="str">
        <f aca="false">IF(B314&lt;&gt;"",'Classement Général'!BX11,"")</f>
        <v/>
      </c>
      <c r="O314" s="172" t="n">
        <f aca="false">IF(B112&lt;&gt;"",'Calculs (M1..M20)'!A14,"")</f>
        <v>22</v>
      </c>
      <c r="P314" s="154" t="n">
        <f aca="false">IF(DMIN($H313:$I414,$P$10,$U$10:$U$11)&lt;&gt;0,1,"")</f>
        <v>1</v>
      </c>
      <c r="Q314" s="155" t="str">
        <f aca="false">IF(DMIN($H313:$I414,$I$10,$U$10:$U$11)&lt;&gt;0,DMIN($H313:$I414,$I$10,$U$10:$U$11),"")</f>
        <v/>
      </c>
      <c r="R314" s="151" t="str">
        <f aca="false">IF(DMAX($H313:$I414,$I$10,$U$10:$U$11)&lt;&gt;0,DMAX($H313:$I414,$I$10,$U$10:$U$11),"")</f>
        <v/>
      </c>
      <c r="S314" s="156" t="e">
        <f aca="false">IF($P314&lt;&gt;"",IF(DAVERAGE($H313:$I414,$I$10,$U$10:$U$11)&lt;&gt;0,DAVERAGE($H313:$I414,$I$10,$U$10:$U$11),""),"")</f>
        <v>#DIV/0!</v>
      </c>
      <c r="T314" s="157" t="str">
        <f aca="false">IF($P314&lt;&gt;"",IF(DCOUNTA($H313:$I414,$I$10,$U$10:$U$11)&lt;&gt;0,DCOUNTA($H313:$I414,$I$10,$U$10:$U$11),""),"")</f>
        <v/>
      </c>
      <c r="U314" s="5" t="n">
        <v>1</v>
      </c>
      <c r="V314" s="0"/>
      <c r="AH314" s="187" t="n">
        <f aca="false">IF($G314&lt;&gt;"",AG314,"")</f>
        <v>0</v>
      </c>
      <c r="AI314" s="169"/>
      <c r="AJ314" s="170"/>
    </row>
    <row r="315" customFormat="false" ht="13" hidden="false" customHeight="false" outlineLevel="0" collapsed="false">
      <c r="A315" s="0"/>
      <c r="B315" s="185" t="str">
        <f aca="false">IF(B214&lt;&gt;"",B214,"")</f>
        <v>Herve DALL AVA</v>
      </c>
      <c r="C315" s="116" t="n">
        <f aca="false">IF(C214&lt;&gt;"",C214,"")</f>
        <v>2</v>
      </c>
      <c r="D315" s="116" t="str">
        <f aca="false">IF(D214&lt;&gt;"",D214,"")</f>
        <v>2.4GHz</v>
      </c>
      <c r="E315" s="116" t="n">
        <f aca="false">IF(E214&lt;&gt;"",E214,"")</f>
        <v>0</v>
      </c>
      <c r="F315" s="116" t="n">
        <v>24</v>
      </c>
      <c r="G315" s="168" t="n">
        <f aca="false">G214</f>
        <v>1</v>
      </c>
      <c r="H315" s="187" t="n">
        <f aca="false">IF($G315&lt;&gt;"",G315,"")</f>
        <v>1</v>
      </c>
      <c r="I315" s="169"/>
      <c r="J315" s="170"/>
      <c r="K315" s="171" t="n">
        <f aca="false">IF($B315&lt;&gt;"",IF(I315,(INDEX(P$314:Q$317,MATCH(H315,P$314:P$317),2)/I315)*1000,0),"")</f>
        <v>0</v>
      </c>
      <c r="L315" s="171" t="str">
        <f aca="false">IF(Q$314&lt;&gt;"",IF($B315&lt;&gt;"",K315-$J315,""),"")</f>
        <v/>
      </c>
      <c r="M315" s="172" t="e">
        <f aca="false">IF(B315&lt;&gt;"",RANK(L315,L$314:L$413),"")</f>
        <v>#VALUE!</v>
      </c>
      <c r="N315" s="172" t="str">
        <f aca="false">IF(B315&lt;&gt;"",'Classement Général'!BX12,"")</f>
        <v/>
      </c>
      <c r="O315" s="172" t="n">
        <f aca="false">IF(B113&lt;&gt;"",'Calculs (M1..M20)'!A15,"")</f>
        <v>8</v>
      </c>
      <c r="P315" s="154" t="str">
        <f aca="false">IF(DMIN($H313:$I414,$P$10,$U$12:$U$13)&lt;&gt;0,2,"")</f>
        <v/>
      </c>
      <c r="Q315" s="155" t="str">
        <f aca="false">IF(DMIN($H313:$I414,$I$10,$U$12:$U$13)&lt;&gt;0,DMIN($H313:$I414,$I$10,$U$12:$U$13),"")</f>
        <v/>
      </c>
      <c r="R315" s="151" t="str">
        <f aca="false">IF(DMAX($H313:$I414,$I$10,$U$12:$U$13)&lt;&gt;0,DMAX($H313:$I414,$I$10,$U$12:$U$13),"")</f>
        <v/>
      </c>
      <c r="S315" s="156" t="str">
        <f aca="false">IF($P315&lt;&gt;"",IF(DAVERAGE($H313:$I414,$I$10,$U$12:$U$13)&lt;&gt;0,DAVERAGE($H313:$I414,$I$10,$U$12:$U$13),""),"")</f>
        <v/>
      </c>
      <c r="T315" s="157" t="str">
        <f aca="false">IF($P314&lt;&gt;"",IF(DCOUNTA($H313:$I414,$I$10,$U$12:$U$13)&lt;&gt;0,DCOUNTA($H313:$I414,$I$10,$U$12:$U$13),""),"")</f>
        <v/>
      </c>
      <c r="U315" s="5" t="s">
        <v>104</v>
      </c>
      <c r="V315" s="0"/>
      <c r="AH315" s="187" t="n">
        <f aca="false">IF($G315&lt;&gt;"",AG315,"")</f>
        <v>0</v>
      </c>
      <c r="AI315" s="169"/>
      <c r="AJ315" s="170"/>
    </row>
    <row r="316" customFormat="false" ht="13" hidden="false" customHeight="false" outlineLevel="0" collapsed="false">
      <c r="A316" s="0"/>
      <c r="B316" s="185" t="str">
        <f aca="false">IF(B215&lt;&gt;"",B215,"")</f>
        <v>Jean Luc FOUCHER</v>
      </c>
      <c r="C316" s="116" t="n">
        <f aca="false">IF(C215&lt;&gt;"",C215,"")</f>
        <v>3</v>
      </c>
      <c r="D316" s="116" t="str">
        <f aca="false">IF(D215&lt;&gt;"",D215,"")</f>
        <v>2.4GHz</v>
      </c>
      <c r="E316" s="116" t="n">
        <f aca="false">IF(E215&lt;&gt;"",E215,"")</f>
        <v>0</v>
      </c>
      <c r="F316" s="116" t="n">
        <v>24</v>
      </c>
      <c r="G316" s="168" t="n">
        <f aca="false">G215</f>
        <v>1</v>
      </c>
      <c r="H316" s="187" t="n">
        <f aca="false">IF($G316&lt;&gt;"",G316,"")</f>
        <v>1</v>
      </c>
      <c r="I316" s="169"/>
      <c r="J316" s="170"/>
      <c r="K316" s="171" t="n">
        <f aca="false">IF($B316&lt;&gt;"",IF(I316,(INDEX(P$314:Q$317,MATCH(H316,P$314:P$317),2)/I316)*1000,0),"")</f>
        <v>0</v>
      </c>
      <c r="L316" s="171" t="str">
        <f aca="false">IF(Q$314&lt;&gt;"",IF($B316&lt;&gt;"",K316-$J316,""),"")</f>
        <v/>
      </c>
      <c r="M316" s="172" t="e">
        <f aca="false">IF(B316&lt;&gt;"",RANK(L316,L$314:L$413),"")</f>
        <v>#VALUE!</v>
      </c>
      <c r="N316" s="172" t="str">
        <f aca="false">IF(B316&lt;&gt;"",'Classement Général'!BX13,"")</f>
        <v/>
      </c>
      <c r="O316" s="172" t="n">
        <f aca="false">IF(B114&lt;&gt;"",'Calculs (M1..M20)'!A16,"")</f>
        <v>15</v>
      </c>
      <c r="P316" s="154" t="str">
        <f aca="false">IF(DMIN($H313:$I414,$P$10,$U$14:$U$15)&lt;&gt;0,3,"")</f>
        <v/>
      </c>
      <c r="Q316" s="155" t="str">
        <f aca="false">IF(DMIN($H313:$I414,$I$10,$U$14:$U$15)&lt;&gt;0,DMIN($H313:$I414,$I$10,$U$14:$U$15),"")</f>
        <v/>
      </c>
      <c r="R316" s="151" t="str">
        <f aca="false">IF(DMAX($H313:$I414,$I$10,$U$14:$U$15)&lt;&gt;0,DMAX($H313:$I414,$I$10,$U$14:$U$15),"")</f>
        <v/>
      </c>
      <c r="S316" s="156" t="str">
        <f aca="false">IF($P316&lt;&gt;"",IF(DAVERAGE($H313:$I414,$I$10,$U$14:$U$15)&lt;&gt;0,DAVERAGE($H313:$I414,$I$10,$U$14:$U$15),""),"")</f>
        <v/>
      </c>
      <c r="T316" s="157" t="str">
        <f aca="false">IF($P316&lt;&gt;"",IF(DCOUNTA($H313:$I414,$I$10,$U$14:$U$15)&lt;&gt;0,DCOUNTA($H313:$I414,$I$10,$U$14:$U$15),""),"")</f>
        <v/>
      </c>
      <c r="U316" s="5" t="n">
        <v>2</v>
      </c>
      <c r="V316" s="0"/>
      <c r="AH316" s="187" t="n">
        <f aca="false">IF($G316&lt;&gt;"",AG316,"")</f>
        <v>0</v>
      </c>
      <c r="AI316" s="169"/>
      <c r="AJ316" s="170"/>
    </row>
    <row r="317" customFormat="false" ht="13.5" hidden="false" customHeight="false" outlineLevel="0" collapsed="false">
      <c r="A317" s="0"/>
      <c r="B317" s="185" t="str">
        <f aca="false">IF(B216&lt;&gt;"",B216,"")</f>
        <v>Thomas DELARBRE</v>
      </c>
      <c r="C317" s="116" t="n">
        <f aca="false">IF(C216&lt;&gt;"",C216,"")</f>
        <v>4</v>
      </c>
      <c r="D317" s="116" t="str">
        <f aca="false">IF(D216&lt;&gt;"",D216,"")</f>
        <v>2.4GHz</v>
      </c>
      <c r="E317" s="116" t="n">
        <f aca="false">IF(E216&lt;&gt;"",E216,"")</f>
        <v>0</v>
      </c>
      <c r="F317" s="116" t="n">
        <v>24</v>
      </c>
      <c r="G317" s="168" t="n">
        <f aca="false">G216</f>
        <v>1</v>
      </c>
      <c r="H317" s="187" t="n">
        <f aca="false">IF($G317&lt;&gt;"",G317,"")</f>
        <v>1</v>
      </c>
      <c r="I317" s="169"/>
      <c r="J317" s="170"/>
      <c r="K317" s="171" t="n">
        <f aca="false">IF($B317&lt;&gt;"",IF(I317,(INDEX(P$314:Q$317,MATCH(H317,P$314:P$317),2)/I317)*1000,0),"")</f>
        <v>0</v>
      </c>
      <c r="L317" s="171" t="str">
        <f aca="false">IF(Q$314&lt;&gt;"",IF($B317&lt;&gt;"",K317-$J317,""),"")</f>
        <v/>
      </c>
      <c r="M317" s="172" t="e">
        <f aca="false">IF(B317&lt;&gt;"",RANK(L317,L$314:L$413),"")</f>
        <v>#VALUE!</v>
      </c>
      <c r="N317" s="172" t="str">
        <f aca="false">IF(B317&lt;&gt;"",'Classement Général'!BX14,"")</f>
        <v/>
      </c>
      <c r="O317" s="172" t="n">
        <f aca="false">IF(B115&lt;&gt;"",'Calculs (M1..M20)'!A17,"")</f>
        <v>10</v>
      </c>
      <c r="P317" s="158" t="str">
        <f aca="false">IF(DMIN($H313:$I414,$P$10,$U$16:$U$17)&lt;&gt;0,4,"")</f>
        <v/>
      </c>
      <c r="Q317" s="159" t="str">
        <f aca="false">IF(DMIN($H313:$I414,$I$10,$U$16:$U$17)&lt;&gt;0,DMIN($H313:$I414,$I$10,$U$16:$U$17),"")</f>
        <v/>
      </c>
      <c r="R317" s="160" t="str">
        <f aca="false">IF(DMAX($H313:$I414,$I$10,$U$16:$U$17)&lt;&gt;0,DMAX($H313:$I414,$I$10,$U$16:$U$17),"")</f>
        <v/>
      </c>
      <c r="S317" s="161" t="str">
        <f aca="false">IF($P317&lt;&gt;"",IF(DAVERAGE($H313:$I414,$I$10,$U$16:$U$17)&lt;&gt;0,DAVERAGE($H313:$I414,$I$10,$U$16:$U$17),""),"")</f>
        <v/>
      </c>
      <c r="T317" s="162" t="str">
        <f aca="false">IF($P316&lt;&gt;"",IF(DCOUNTA($H313:$I414,$I$10,$U$16:$U$17)&lt;&gt;0,DCOUNTA($H313:$I414,$I$10,$U$16:$U$17),""),"")</f>
        <v/>
      </c>
      <c r="U317" s="5" t="s">
        <v>104</v>
      </c>
      <c r="V317" s="0"/>
      <c r="AH317" s="187" t="n">
        <f aca="false">IF($G317&lt;&gt;"",AG317,"")</f>
        <v>0</v>
      </c>
      <c r="AI317" s="169"/>
      <c r="AJ317" s="170"/>
    </row>
    <row r="318" customFormat="false" ht="13.5" hidden="false" customHeight="false" outlineLevel="0" collapsed="false">
      <c r="A318" s="0"/>
      <c r="B318" s="185" t="str">
        <f aca="false">IF(B217&lt;&gt;"",B217,"")</f>
        <v>Pierre DIATTA</v>
      </c>
      <c r="C318" s="116" t="n">
        <f aca="false">IF(C217&lt;&gt;"",C217,"")</f>
        <v>5</v>
      </c>
      <c r="D318" s="116" t="str">
        <f aca="false">IF(D217&lt;&gt;"",D217,"")</f>
        <v>2.4GHz</v>
      </c>
      <c r="E318" s="116" t="n">
        <f aca="false">IF(E217&lt;&gt;"",E217,"")</f>
        <v>0</v>
      </c>
      <c r="F318" s="116" t="n">
        <v>24</v>
      </c>
      <c r="G318" s="168" t="n">
        <f aca="false">G217</f>
        <v>1</v>
      </c>
      <c r="H318" s="187" t="n">
        <f aca="false">IF($G318&lt;&gt;"",G318,"")</f>
        <v>1</v>
      </c>
      <c r="I318" s="169"/>
      <c r="J318" s="170"/>
      <c r="K318" s="171" t="n">
        <f aca="false">IF($B318&lt;&gt;"",IF(I318,(INDEX(P$314:Q$317,MATCH(H318,P$314:P$317),2)/I318)*1000,0),"")</f>
        <v>0</v>
      </c>
      <c r="L318" s="171" t="str">
        <f aca="false">IF(Q$314&lt;&gt;"",IF($B318&lt;&gt;"",K318-$J318,""),"")</f>
        <v/>
      </c>
      <c r="M318" s="172" t="e">
        <f aca="false">IF(B318&lt;&gt;"",RANK(L318,L$314:L$413),"")</f>
        <v>#VALUE!</v>
      </c>
      <c r="N318" s="172" t="str">
        <f aca="false">IF(B318&lt;&gt;"",'Classement Général'!BX15,"")</f>
        <v/>
      </c>
      <c r="O318" s="172" t="n">
        <f aca="false">IF(B116&lt;&gt;"",'Calculs (M1..M20)'!A18,"")</f>
        <v>20</v>
      </c>
      <c r="P318" s="5"/>
      <c r="Q318" s="5"/>
      <c r="R318" s="0"/>
      <c r="S318" s="0"/>
      <c r="T318" s="163" t="n">
        <f aca="false">SUM(T314:T317)</f>
        <v>0</v>
      </c>
      <c r="U318" s="5" t="n">
        <v>3</v>
      </c>
      <c r="V318" s="184" t="n">
        <f aca="false">T318</f>
        <v>0</v>
      </c>
      <c r="AH318" s="187" t="n">
        <f aca="false">IF($G318&lt;&gt;"",AG318,"")</f>
        <v>0</v>
      </c>
      <c r="AI318" s="169"/>
      <c r="AJ318" s="170"/>
    </row>
    <row r="319" customFormat="false" ht="13" hidden="false" customHeight="false" outlineLevel="0" collapsed="false">
      <c r="A319" s="0"/>
      <c r="B319" s="185" t="str">
        <f aca="false">IF(B218&lt;&gt;"",B218,"")</f>
        <v>Olivier MONET</v>
      </c>
      <c r="C319" s="116" t="n">
        <f aca="false">IF(C218&lt;&gt;"",C218,"")</f>
        <v>6</v>
      </c>
      <c r="D319" s="116" t="str">
        <f aca="false">IF(D218&lt;&gt;"",D218,"")</f>
        <v>41.110MHz</v>
      </c>
      <c r="E319" s="116" t="n">
        <f aca="false">IF(E218&lt;&gt;"",E218,"")</f>
        <v>0</v>
      </c>
      <c r="F319" s="116" t="n">
        <v>24</v>
      </c>
      <c r="G319" s="168" t="n">
        <f aca="false">G218</f>
        <v>1</v>
      </c>
      <c r="H319" s="187" t="n">
        <f aca="false">IF($G319&lt;&gt;"",G319,"")</f>
        <v>1</v>
      </c>
      <c r="I319" s="169"/>
      <c r="J319" s="170"/>
      <c r="K319" s="171" t="n">
        <f aca="false">IF($B319&lt;&gt;"",IF(I319,(INDEX(P$314:Q$317,MATCH(H319,P$314:P$317),2)/I319)*1000,0),"")</f>
        <v>0</v>
      </c>
      <c r="L319" s="171" t="str">
        <f aca="false">IF(Q$314&lt;&gt;"",IF($B319&lt;&gt;"",K319-$J319,""),"")</f>
        <v/>
      </c>
      <c r="M319" s="172" t="e">
        <f aca="false">IF(B319&lt;&gt;"",RANK(L319,L$314:L$413),"")</f>
        <v>#VALUE!</v>
      </c>
      <c r="N319" s="172" t="str">
        <f aca="false">IF(B319&lt;&gt;"",'Classement Général'!BX16,"")</f>
        <v/>
      </c>
      <c r="O319" s="172" t="n">
        <f aca="false">IF(B117&lt;&gt;"",'Calculs (M1..M20)'!A19,"")</f>
        <v>6</v>
      </c>
      <c r="P319" s="5"/>
      <c r="Q319" s="5"/>
      <c r="R319" s="0"/>
      <c r="S319" s="0"/>
      <c r="T319" s="0"/>
      <c r="U319" s="5" t="s">
        <v>104</v>
      </c>
      <c r="V319" s="0"/>
      <c r="AH319" s="187" t="n">
        <f aca="false">IF($G319&lt;&gt;"",AG319,"")</f>
        <v>0</v>
      </c>
      <c r="AI319" s="169"/>
      <c r="AJ319" s="170"/>
    </row>
    <row r="320" customFormat="false" ht="13" hidden="false" customHeight="false" outlineLevel="0" collapsed="false">
      <c r="A320" s="0"/>
      <c r="B320" s="185" t="str">
        <f aca="false">IF(B219&lt;&gt;"",B219,"")</f>
        <v>Pierre RONDEL</v>
      </c>
      <c r="C320" s="116" t="n">
        <f aca="false">IF(C219&lt;&gt;"",C219,"")</f>
        <v>7</v>
      </c>
      <c r="D320" s="116" t="str">
        <f aca="false">IF(D219&lt;&gt;"",D219,"")</f>
        <v>2.4GHz</v>
      </c>
      <c r="E320" s="116" t="n">
        <f aca="false">IF(E219&lt;&gt;"",E219,"")</f>
        <v>0</v>
      </c>
      <c r="F320" s="116" t="n">
        <v>24</v>
      </c>
      <c r="G320" s="168" t="n">
        <f aca="false">G219</f>
        <v>1</v>
      </c>
      <c r="H320" s="187" t="n">
        <f aca="false">IF($G320&lt;&gt;"",G320,"")</f>
        <v>1</v>
      </c>
      <c r="I320" s="169"/>
      <c r="J320" s="170"/>
      <c r="K320" s="171" t="n">
        <f aca="false">IF($B320&lt;&gt;"",IF(I320,(INDEX(P$314:Q$317,MATCH(H320,P$314:P$317),2)/I320)*1000,0),"")</f>
        <v>0</v>
      </c>
      <c r="L320" s="171" t="str">
        <f aca="false">IF(Q$314&lt;&gt;"",IF($B320&lt;&gt;"",K320-$J320,""),"")</f>
        <v/>
      </c>
      <c r="M320" s="172" t="e">
        <f aca="false">IF(B320&lt;&gt;"",RANK(L320,L$314:L$413),"")</f>
        <v>#VALUE!</v>
      </c>
      <c r="N320" s="172" t="str">
        <f aca="false">IF(B320&lt;&gt;"",'Classement Général'!BX17,"")</f>
        <v/>
      </c>
      <c r="O320" s="172" t="n">
        <f aca="false">IF(B118&lt;&gt;"",'Calculs (M1..M20)'!A20,"")</f>
        <v>1</v>
      </c>
      <c r="P320" s="5"/>
      <c r="Q320" s="5"/>
      <c r="R320" s="0"/>
      <c r="S320" s="0"/>
      <c r="T320" s="0"/>
      <c r="U320" s="5" t="n">
        <v>4</v>
      </c>
      <c r="V320" s="0"/>
      <c r="AH320" s="187" t="n">
        <f aca="false">IF($G320&lt;&gt;"",AG320,"")</f>
        <v>0</v>
      </c>
      <c r="AI320" s="169"/>
      <c r="AJ320" s="170"/>
    </row>
    <row r="321" customFormat="false" ht="13" hidden="false" customHeight="false" outlineLevel="0" collapsed="false">
      <c r="A321" s="0"/>
      <c r="B321" s="185" t="str">
        <f aca="false">IF(B220&lt;&gt;"",B220,"")</f>
        <v>Andreas FRICKE</v>
      </c>
      <c r="C321" s="116" t="n">
        <f aca="false">IF(C220&lt;&gt;"",C220,"")</f>
        <v>8</v>
      </c>
      <c r="D321" s="116" t="str">
        <f aca="false">IF(D220&lt;&gt;"",D220,"")</f>
        <v>2.4GHz</v>
      </c>
      <c r="E321" s="116" t="n">
        <f aca="false">IF(E220&lt;&gt;"",E220,"")</f>
        <v>0</v>
      </c>
      <c r="F321" s="116" t="n">
        <v>24</v>
      </c>
      <c r="G321" s="168" t="n">
        <f aca="false">G220</f>
        <v>1</v>
      </c>
      <c r="H321" s="187" t="n">
        <f aca="false">IF($G321&lt;&gt;"",G321,"")</f>
        <v>1</v>
      </c>
      <c r="I321" s="169"/>
      <c r="J321" s="170"/>
      <c r="K321" s="171" t="n">
        <f aca="false">IF($B321&lt;&gt;"",IF(I321,(INDEX(P$314:Q$317,MATCH(H321,P$314:P$317),2)/I321)*1000,0),"")</f>
        <v>0</v>
      </c>
      <c r="L321" s="171" t="str">
        <f aca="false">IF(Q$314&lt;&gt;"",IF($B321&lt;&gt;"",K321-$J321,""),"")</f>
        <v/>
      </c>
      <c r="M321" s="172" t="e">
        <f aca="false">IF(B321&lt;&gt;"",RANK(L321,L$314:L$413),"")</f>
        <v>#VALUE!</v>
      </c>
      <c r="N321" s="172" t="str">
        <f aca="false">IF(B321&lt;&gt;"",'Classement Général'!BX18,"")</f>
        <v/>
      </c>
      <c r="O321" s="172" t="n">
        <f aca="false">IF(B119&lt;&gt;"",'Calculs (M1..M20)'!A21,"")</f>
        <v>18</v>
      </c>
      <c r="P321" s="5"/>
      <c r="Q321" s="5"/>
      <c r="R321" s="0"/>
      <c r="S321" s="0"/>
      <c r="T321" s="0"/>
      <c r="U321" s="0"/>
      <c r="V321" s="0"/>
      <c r="AH321" s="187" t="n">
        <f aca="false">IF($G321&lt;&gt;"",AG321,"")</f>
        <v>0</v>
      </c>
      <c r="AI321" s="169"/>
      <c r="AJ321" s="170"/>
    </row>
    <row r="322" customFormat="false" ht="13" hidden="false" customHeight="false" outlineLevel="0" collapsed="false">
      <c r="A322" s="0"/>
      <c r="B322" s="185" t="str">
        <f aca="false">IF(B221&lt;&gt;"",B221,"")</f>
        <v>Thomas FAURE</v>
      </c>
      <c r="C322" s="116" t="n">
        <f aca="false">IF(C221&lt;&gt;"",C221,"")</f>
        <v>9</v>
      </c>
      <c r="D322" s="116" t="str">
        <f aca="false">IF(D221&lt;&gt;"",D221,"")</f>
        <v>2.4GHz</v>
      </c>
      <c r="E322" s="116" t="n">
        <f aca="false">IF(E221&lt;&gt;"",E221,"")</f>
        <v>0</v>
      </c>
      <c r="F322" s="116" t="n">
        <v>24</v>
      </c>
      <c r="G322" s="168" t="n">
        <f aca="false">G221</f>
        <v>1</v>
      </c>
      <c r="H322" s="187" t="n">
        <f aca="false">IF($G322&lt;&gt;"",G322,"")</f>
        <v>1</v>
      </c>
      <c r="I322" s="169"/>
      <c r="J322" s="170"/>
      <c r="K322" s="171" t="n">
        <f aca="false">IF($B322&lt;&gt;"",IF(I322,(INDEX(P$314:Q$317,MATCH(H322,P$314:P$317),2)/I322)*1000,0),"")</f>
        <v>0</v>
      </c>
      <c r="L322" s="171" t="str">
        <f aca="false">IF(Q$314&lt;&gt;"",IF($B322&lt;&gt;"",K322-$J322,""),"")</f>
        <v/>
      </c>
      <c r="M322" s="172" t="e">
        <f aca="false">IF(B322&lt;&gt;"",RANK(L322,L$314:L$413),"")</f>
        <v>#VALUE!</v>
      </c>
      <c r="N322" s="172" t="str">
        <f aca="false">IF(B322&lt;&gt;"",'Classement Général'!BX19,"")</f>
        <v/>
      </c>
      <c r="O322" s="172" t="n">
        <f aca="false">IF(B120&lt;&gt;"",'Calculs (M1..M20)'!A22,"")</f>
        <v>11</v>
      </c>
      <c r="P322" s="0"/>
      <c r="Q322" s="0"/>
      <c r="R322" s="0"/>
      <c r="S322" s="0"/>
      <c r="T322" s="0"/>
      <c r="U322" s="0"/>
      <c r="V322" s="0"/>
      <c r="AH322" s="187" t="n">
        <f aca="false">IF($G322&lt;&gt;"",AG322,"")</f>
        <v>0</v>
      </c>
      <c r="AI322" s="169"/>
      <c r="AJ322" s="170"/>
    </row>
    <row r="323" customFormat="false" ht="13" hidden="false" customHeight="false" outlineLevel="0" collapsed="false">
      <c r="A323" s="0"/>
      <c r="B323" s="185" t="str">
        <f aca="false">IF(B222&lt;&gt;"",B222,"")</f>
        <v>Philippe LANES</v>
      </c>
      <c r="C323" s="116" t="n">
        <f aca="false">IF(C222&lt;&gt;"",C222,"")</f>
        <v>10</v>
      </c>
      <c r="D323" s="116" t="str">
        <f aca="false">IF(D222&lt;&gt;"",D222,"")</f>
        <v>2.4GHz</v>
      </c>
      <c r="E323" s="116" t="n">
        <f aca="false">IF(E222&lt;&gt;"",E222,"")</f>
        <v>0</v>
      </c>
      <c r="F323" s="116" t="n">
        <v>24</v>
      </c>
      <c r="G323" s="168" t="n">
        <f aca="false">G222</f>
        <v>1</v>
      </c>
      <c r="H323" s="187" t="n">
        <f aca="false">IF($G323&lt;&gt;"",G323,"")</f>
        <v>1</v>
      </c>
      <c r="I323" s="169"/>
      <c r="J323" s="170"/>
      <c r="K323" s="171" t="n">
        <f aca="false">IF($B323&lt;&gt;"",IF(I323,(INDEX(P$314:Q$317,MATCH(H323,P$314:P$317),2)/I323)*1000,0),"")</f>
        <v>0</v>
      </c>
      <c r="L323" s="171" t="str">
        <f aca="false">IF(Q$314&lt;&gt;"",IF($B323&lt;&gt;"",K323-$J323,""),"")</f>
        <v/>
      </c>
      <c r="M323" s="172" t="e">
        <f aca="false">IF(B323&lt;&gt;"",RANK(L323,L$314:L$413),"")</f>
        <v>#VALUE!</v>
      </c>
      <c r="N323" s="172" t="str">
        <f aca="false">IF(B323&lt;&gt;"",'Classement Général'!BX20,"")</f>
        <v/>
      </c>
      <c r="O323" s="172" t="n">
        <f aca="false">IF(B121&lt;&gt;"",'Calculs (M1..M20)'!A23,"")</f>
        <v>14</v>
      </c>
      <c r="P323" s="0"/>
      <c r="Q323" s="0"/>
      <c r="R323" s="0"/>
      <c r="S323" s="0"/>
      <c r="T323" s="0"/>
      <c r="U323" s="0"/>
      <c r="V323" s="0"/>
      <c r="AH323" s="187" t="n">
        <f aca="false">IF($G323&lt;&gt;"",AG323,"")</f>
        <v>0</v>
      </c>
      <c r="AI323" s="169"/>
      <c r="AJ323" s="170"/>
    </row>
    <row r="324" customFormat="false" ht="13" hidden="false" customHeight="false" outlineLevel="0" collapsed="false">
      <c r="A324" s="0"/>
      <c r="B324" s="185" t="str">
        <f aca="false">IF(B223&lt;&gt;"",B223,"")</f>
        <v>Julien HONOR</v>
      </c>
      <c r="C324" s="116" t="n">
        <f aca="false">IF(C223&lt;&gt;"",C223,"")</f>
        <v>11</v>
      </c>
      <c r="D324" s="116" t="str">
        <f aca="false">IF(D223&lt;&gt;"",D223,"")</f>
        <v>2.4GHz</v>
      </c>
      <c r="E324" s="116" t="n">
        <f aca="false">IF(E223&lt;&gt;"",E223,"")</f>
        <v>0</v>
      </c>
      <c r="F324" s="116" t="n">
        <v>24</v>
      </c>
      <c r="G324" s="168" t="n">
        <f aca="false">G223</f>
        <v>1</v>
      </c>
      <c r="H324" s="187" t="n">
        <f aca="false">IF($G324&lt;&gt;"",G324,"")</f>
        <v>1</v>
      </c>
      <c r="I324" s="169"/>
      <c r="J324" s="170"/>
      <c r="K324" s="171" t="n">
        <f aca="false">IF($B324&lt;&gt;"",IF(I324,(INDEX(P$314:Q$317,MATCH(H324,P$314:P$317),2)/I324)*1000,0),"")</f>
        <v>0</v>
      </c>
      <c r="L324" s="171" t="str">
        <f aca="false">IF(Q$314&lt;&gt;"",IF($B324&lt;&gt;"",K324-$J324,""),"")</f>
        <v/>
      </c>
      <c r="M324" s="172" t="e">
        <f aca="false">IF(B324&lt;&gt;"",RANK(L324,L$314:L$413),"")</f>
        <v>#VALUE!</v>
      </c>
      <c r="N324" s="172" t="str">
        <f aca="false">IF(B324&lt;&gt;"",'Classement Général'!BX21,"")</f>
        <v/>
      </c>
      <c r="O324" s="172" t="n">
        <f aca="false">IF(B122&lt;&gt;"",'Calculs (M1..M20)'!A24,"")</f>
        <v>3</v>
      </c>
      <c r="P324" s="0"/>
      <c r="Q324" s="0"/>
      <c r="R324" s="0"/>
      <c r="S324" s="0"/>
      <c r="T324" s="0"/>
      <c r="U324" s="0"/>
      <c r="V324" s="0"/>
      <c r="AH324" s="187" t="n">
        <f aca="false">IF($G324&lt;&gt;"",AG324,"")</f>
        <v>0</v>
      </c>
      <c r="AI324" s="169"/>
      <c r="AJ324" s="170"/>
    </row>
    <row r="325" customFormat="false" ht="13" hidden="false" customHeight="false" outlineLevel="0" collapsed="false">
      <c r="A325" s="0"/>
      <c r="B325" s="185" t="str">
        <f aca="false">IF(B224&lt;&gt;"",B224,"")</f>
        <v>Michael KREBS</v>
      </c>
      <c r="C325" s="116" t="n">
        <f aca="false">IF(C224&lt;&gt;"",C224,"")</f>
        <v>12</v>
      </c>
      <c r="D325" s="116" t="str">
        <f aca="false">IF(D224&lt;&gt;"",D224,"")</f>
        <v>2.4GHz</v>
      </c>
      <c r="E325" s="116" t="n">
        <f aca="false">IF(E224&lt;&gt;"",E224,"")</f>
        <v>0</v>
      </c>
      <c r="F325" s="116" t="n">
        <v>24</v>
      </c>
      <c r="G325" s="168" t="n">
        <f aca="false">G224</f>
        <v>1</v>
      </c>
      <c r="H325" s="187" t="n">
        <f aca="false">IF($G325&lt;&gt;"",G325,"")</f>
        <v>1</v>
      </c>
      <c r="I325" s="169"/>
      <c r="J325" s="170"/>
      <c r="K325" s="171" t="n">
        <f aca="false">IF($B325&lt;&gt;"",IF(I325,(INDEX(P$314:Q$317,MATCH(H325,P$314:P$317),2)/I325)*1000,0),"")</f>
        <v>0</v>
      </c>
      <c r="L325" s="171" t="str">
        <f aca="false">IF(Q$314&lt;&gt;"",IF($B325&lt;&gt;"",K325-$J325,""),"")</f>
        <v/>
      </c>
      <c r="M325" s="172" t="e">
        <f aca="false">IF(B325&lt;&gt;"",RANK(L325,L$314:L$413),"")</f>
        <v>#VALUE!</v>
      </c>
      <c r="N325" s="172" t="str">
        <f aca="false">IF(B325&lt;&gt;"",'Classement Général'!BX22,"")</f>
        <v/>
      </c>
      <c r="O325" s="172" t="n">
        <f aca="false">IF(B123&lt;&gt;"",'Calculs (M1..M20)'!A25,"")</f>
        <v>12</v>
      </c>
      <c r="P325" s="0"/>
      <c r="Q325" s="0"/>
      <c r="R325" s="0"/>
      <c r="S325" s="0"/>
      <c r="T325" s="0"/>
      <c r="U325" s="0"/>
      <c r="V325" s="0"/>
      <c r="AH325" s="187" t="n">
        <f aca="false">IF($G325&lt;&gt;"",AG325,"")</f>
        <v>0</v>
      </c>
      <c r="AI325" s="169"/>
      <c r="AJ325" s="170"/>
    </row>
    <row r="326" customFormat="false" ht="13" hidden="false" customHeight="false" outlineLevel="0" collapsed="false">
      <c r="A326" s="0"/>
      <c r="B326" s="185" t="str">
        <f aca="false">IF(B225&lt;&gt;"",B225,"")</f>
        <v>Aubry GABANON</v>
      </c>
      <c r="C326" s="116" t="n">
        <f aca="false">IF(C225&lt;&gt;"",C225,"")</f>
        <v>13</v>
      </c>
      <c r="D326" s="116" t="str">
        <f aca="false">IF(D225&lt;&gt;"",D225,"")</f>
        <v>2.4GHz</v>
      </c>
      <c r="E326" s="116" t="n">
        <f aca="false">IF(E225&lt;&gt;"",E225,"")</f>
        <v>0</v>
      </c>
      <c r="F326" s="116" t="n">
        <v>24</v>
      </c>
      <c r="G326" s="168" t="n">
        <f aca="false">G225</f>
        <v>1</v>
      </c>
      <c r="H326" s="187" t="n">
        <f aca="false">IF($G326&lt;&gt;"",G326,"")</f>
        <v>1</v>
      </c>
      <c r="I326" s="169"/>
      <c r="J326" s="170"/>
      <c r="K326" s="171" t="n">
        <f aca="false">IF($B326&lt;&gt;"",IF(I326,(INDEX(P$314:Q$317,MATCH(H326,P$314:P$317),2)/I326)*1000,0),"")</f>
        <v>0</v>
      </c>
      <c r="L326" s="171" t="str">
        <f aca="false">IF(Q$314&lt;&gt;"",IF($B326&lt;&gt;"",K326-$J326,""),"")</f>
        <v/>
      </c>
      <c r="M326" s="172" t="e">
        <f aca="false">IF(B326&lt;&gt;"",RANK(L326,L$314:L$413),"")</f>
        <v>#VALUE!</v>
      </c>
      <c r="N326" s="172" t="str">
        <f aca="false">IF(B326&lt;&gt;"",'Classement Général'!BX23,"")</f>
        <v/>
      </c>
      <c r="O326" s="172" t="n">
        <f aca="false">IF(B124&lt;&gt;"",'Calculs (M1..M20)'!A26,"")</f>
        <v>5</v>
      </c>
      <c r="P326" s="0"/>
      <c r="Q326" s="0"/>
      <c r="R326" s="0"/>
      <c r="S326" s="0"/>
      <c r="T326" s="0"/>
      <c r="U326" s="0"/>
      <c r="V326" s="0"/>
      <c r="AH326" s="187" t="n">
        <f aca="false">IF($G326&lt;&gt;"",AG326,"")</f>
        <v>0</v>
      </c>
      <c r="AI326" s="169"/>
      <c r="AJ326" s="170"/>
    </row>
    <row r="327" customFormat="false" ht="13" hidden="false" customHeight="false" outlineLevel="0" collapsed="false">
      <c r="A327" s="0"/>
      <c r="B327" s="185" t="str">
        <f aca="false">IF(B226&lt;&gt;"",B226,"")</f>
        <v>Serge DELARBRE</v>
      </c>
      <c r="C327" s="116" t="n">
        <f aca="false">IF(C226&lt;&gt;"",C226,"")</f>
        <v>14</v>
      </c>
      <c r="D327" s="116" t="str">
        <f aca="false">IF(D226&lt;&gt;"",D226,"")</f>
        <v>2.4GHz</v>
      </c>
      <c r="E327" s="116" t="n">
        <f aca="false">IF(E226&lt;&gt;"",E226,"")</f>
        <v>0</v>
      </c>
      <c r="F327" s="116" t="n">
        <v>24</v>
      </c>
      <c r="G327" s="168" t="n">
        <f aca="false">G226</f>
        <v>1</v>
      </c>
      <c r="H327" s="187" t="n">
        <f aca="false">IF($G327&lt;&gt;"",G327,"")</f>
        <v>1</v>
      </c>
      <c r="I327" s="169"/>
      <c r="J327" s="170"/>
      <c r="K327" s="171" t="n">
        <f aca="false">IF($B327&lt;&gt;"",IF(I327,(INDEX(P$314:Q$317,MATCH(H327,P$314:P$317),2)/I327)*1000,0),"")</f>
        <v>0</v>
      </c>
      <c r="L327" s="171" t="str">
        <f aca="false">IF(Q$314&lt;&gt;"",IF($B327&lt;&gt;"",K327-$J327,""),"")</f>
        <v/>
      </c>
      <c r="M327" s="172" t="e">
        <f aca="false">IF(B327&lt;&gt;"",RANK(L327,L$314:L$413),"")</f>
        <v>#VALUE!</v>
      </c>
      <c r="N327" s="172" t="str">
        <f aca="false">IF(B327&lt;&gt;"",'Classement Général'!BX24,"")</f>
        <v/>
      </c>
      <c r="O327" s="172" t="n">
        <f aca="false">IF(B125&lt;&gt;"",'Calculs (M1..M20)'!A27,"")</f>
        <v>17</v>
      </c>
      <c r="P327" s="0"/>
      <c r="Q327" s="0"/>
      <c r="R327" s="0"/>
      <c r="S327" s="0"/>
      <c r="T327" s="0"/>
      <c r="U327" s="0"/>
      <c r="V327" s="0"/>
      <c r="AH327" s="187" t="n">
        <f aca="false">IF($G327&lt;&gt;"",AG327,"")</f>
        <v>0</v>
      </c>
      <c r="AI327" s="169"/>
      <c r="AJ327" s="170"/>
    </row>
    <row r="328" customFormat="false" ht="13" hidden="false" customHeight="false" outlineLevel="0" collapsed="false">
      <c r="A328" s="0"/>
      <c r="B328" s="185" t="str">
        <f aca="false">IF(B227&lt;&gt;"",B227,"")</f>
        <v>Arnaud LEGER</v>
      </c>
      <c r="C328" s="116" t="n">
        <f aca="false">IF(C227&lt;&gt;"",C227,"")</f>
        <v>15</v>
      </c>
      <c r="D328" s="116" t="str">
        <f aca="false">IF(D227&lt;&gt;"",D227,"")</f>
        <v>2.4GHz</v>
      </c>
      <c r="E328" s="116" t="n">
        <f aca="false">IF(E227&lt;&gt;"",E227,"")</f>
        <v>0</v>
      </c>
      <c r="F328" s="116" t="n">
        <v>24</v>
      </c>
      <c r="G328" s="168" t="n">
        <f aca="false">G227</f>
        <v>1</v>
      </c>
      <c r="H328" s="187" t="n">
        <f aca="false">IF($G328&lt;&gt;"",G328,"")</f>
        <v>1</v>
      </c>
      <c r="I328" s="169"/>
      <c r="J328" s="170"/>
      <c r="K328" s="171" t="n">
        <f aca="false">IF($B328&lt;&gt;"",IF(I328,(INDEX(P$314:Q$317,MATCH(H328,P$314:P$317),2)/I328)*1000,0),"")</f>
        <v>0</v>
      </c>
      <c r="L328" s="171" t="str">
        <f aca="false">IF(Q$314&lt;&gt;"",IF($B328&lt;&gt;"",K328-$J328,""),"")</f>
        <v/>
      </c>
      <c r="M328" s="172" t="e">
        <f aca="false">IF(B328&lt;&gt;"",RANK(L328,L$314:L$413),"")</f>
        <v>#VALUE!</v>
      </c>
      <c r="N328" s="172" t="str">
        <f aca="false">IF(B328&lt;&gt;"",'Classement Général'!BX25,"")</f>
        <v/>
      </c>
      <c r="O328" s="172" t="n">
        <f aca="false">IF(B126&lt;&gt;"",'Calculs (M1..M20)'!A28,"")</f>
        <v>7</v>
      </c>
      <c r="P328" s="0"/>
      <c r="Q328" s="0"/>
      <c r="R328" s="0"/>
      <c r="S328" s="0"/>
      <c r="T328" s="0"/>
      <c r="U328" s="0"/>
      <c r="V328" s="0"/>
      <c r="AH328" s="187" t="n">
        <f aca="false">IF($G328&lt;&gt;"",AG328,"")</f>
        <v>0</v>
      </c>
      <c r="AI328" s="169"/>
      <c r="AJ328" s="170"/>
    </row>
    <row r="329" customFormat="false" ht="13" hidden="false" customHeight="false" outlineLevel="0" collapsed="false">
      <c r="A329" s="0"/>
      <c r="B329" s="185" t="str">
        <f aca="false">IF(B228&lt;&gt;"",B228,"")</f>
        <v>Thierry POIGNARD</v>
      </c>
      <c r="C329" s="116" t="n">
        <f aca="false">IF(C228&lt;&gt;"",C228,"")</f>
        <v>16</v>
      </c>
      <c r="D329" s="116" t="str">
        <f aca="false">IF(D228&lt;&gt;"",D228,"")</f>
        <v>2.4GHz</v>
      </c>
      <c r="E329" s="116" t="n">
        <f aca="false">IF(E228&lt;&gt;"",E228,"")</f>
        <v>0</v>
      </c>
      <c r="F329" s="116" t="n">
        <v>24</v>
      </c>
      <c r="G329" s="168" t="n">
        <f aca="false">G228</f>
        <v>1</v>
      </c>
      <c r="H329" s="187" t="n">
        <f aca="false">IF($G329&lt;&gt;"",G329,"")</f>
        <v>1</v>
      </c>
      <c r="I329" s="169"/>
      <c r="J329" s="170"/>
      <c r="K329" s="171" t="n">
        <f aca="false">IF($B329&lt;&gt;"",IF(I329,(INDEX(P$314:Q$317,MATCH(H329,P$314:P$317),2)/I329)*1000,0),"")</f>
        <v>0</v>
      </c>
      <c r="L329" s="171" t="str">
        <f aca="false">IF(Q$314&lt;&gt;"",IF($B329&lt;&gt;"",K329-$J329,""),"")</f>
        <v/>
      </c>
      <c r="M329" s="172" t="e">
        <f aca="false">IF(B329&lt;&gt;"",RANK(L329,L$314:L$413),"")</f>
        <v>#VALUE!</v>
      </c>
      <c r="N329" s="172" t="str">
        <f aca="false">IF(B329&lt;&gt;"",'Classement Général'!BX26,"")</f>
        <v/>
      </c>
      <c r="O329" s="172" t="n">
        <f aca="false">IF(B127&lt;&gt;"",'Calculs (M1..M20)'!A29,"")</f>
        <v>13</v>
      </c>
      <c r="P329" s="0"/>
      <c r="Q329" s="0"/>
      <c r="R329" s="0"/>
      <c r="S329" s="0"/>
      <c r="T329" s="0"/>
      <c r="U329" s="0"/>
      <c r="V329" s="0"/>
      <c r="AH329" s="187" t="n">
        <f aca="false">IF($G329&lt;&gt;"",AG329,"")</f>
        <v>0</v>
      </c>
      <c r="AI329" s="169"/>
      <c r="AJ329" s="170"/>
    </row>
    <row r="330" customFormat="false" ht="13" hidden="false" customHeight="false" outlineLevel="0" collapsed="false">
      <c r="A330" s="0"/>
      <c r="B330" s="185" t="str">
        <f aca="false">IF(B229&lt;&gt;"",B229,"")</f>
        <v>Joel MARIN</v>
      </c>
      <c r="C330" s="116" t="n">
        <f aca="false">IF(C229&lt;&gt;"",C229,"")</f>
        <v>17</v>
      </c>
      <c r="D330" s="116" t="str">
        <f aca="false">IF(D229&lt;&gt;"",D229,"")</f>
        <v>2.4GHz</v>
      </c>
      <c r="E330" s="116" t="n">
        <f aca="false">IF(E229&lt;&gt;"",E229,"")</f>
        <v>0</v>
      </c>
      <c r="F330" s="116" t="n">
        <v>24</v>
      </c>
      <c r="G330" s="168" t="n">
        <f aca="false">G229</f>
        <v>1</v>
      </c>
      <c r="H330" s="187" t="n">
        <f aca="false">IF($G330&lt;&gt;"",G330,"")</f>
        <v>1</v>
      </c>
      <c r="I330" s="169"/>
      <c r="J330" s="170"/>
      <c r="K330" s="171" t="n">
        <f aca="false">IF($B330&lt;&gt;"",IF(I330,(INDEX(P$314:Q$317,MATCH(H330,P$314:P$317),2)/I330)*1000,0),"")</f>
        <v>0</v>
      </c>
      <c r="L330" s="171" t="str">
        <f aca="false">IF(Q$314&lt;&gt;"",IF($B330&lt;&gt;"",K330-$J330,""),"")</f>
        <v/>
      </c>
      <c r="M330" s="172" t="e">
        <f aca="false">IF(B330&lt;&gt;"",RANK(L330,L$314:L$413),"")</f>
        <v>#VALUE!</v>
      </c>
      <c r="N330" s="172" t="str">
        <f aca="false">IF(B330&lt;&gt;"",'Classement Général'!BX27,"")</f>
        <v/>
      </c>
      <c r="O330" s="172" t="n">
        <f aca="false">IF(B128&lt;&gt;"",'Calculs (M1..M20)'!A30,"")</f>
        <v>16</v>
      </c>
      <c r="P330" s="0"/>
      <c r="Q330" s="0"/>
      <c r="R330" s="0"/>
      <c r="S330" s="0"/>
      <c r="T330" s="0"/>
      <c r="U330" s="0"/>
      <c r="V330" s="0"/>
      <c r="AH330" s="187" t="n">
        <f aca="false">IF($G330&lt;&gt;"",AG330,"")</f>
        <v>0</v>
      </c>
      <c r="AI330" s="169"/>
      <c r="AJ330" s="170"/>
    </row>
    <row r="331" customFormat="false" ht="13" hidden="false" customHeight="false" outlineLevel="0" collapsed="false">
      <c r="A331" s="0"/>
      <c r="B331" s="185" t="str">
        <f aca="false">IF(B230&lt;&gt;"",B230,"")</f>
        <v>Matthieu MERVELET</v>
      </c>
      <c r="C331" s="116" t="n">
        <f aca="false">IF(C230&lt;&gt;"",C230,"")</f>
        <v>18</v>
      </c>
      <c r="D331" s="116" t="str">
        <f aca="false">IF(D230&lt;&gt;"",D230,"")</f>
        <v>2.4GHz</v>
      </c>
      <c r="E331" s="116" t="n">
        <f aca="false">IF(E230&lt;&gt;"",E230,"")</f>
        <v>0</v>
      </c>
      <c r="F331" s="116" t="n">
        <v>24</v>
      </c>
      <c r="G331" s="168" t="n">
        <f aca="false">G230</f>
        <v>1</v>
      </c>
      <c r="H331" s="187" t="n">
        <f aca="false">IF($G331&lt;&gt;"",G331,"")</f>
        <v>1</v>
      </c>
      <c r="I331" s="169"/>
      <c r="J331" s="170"/>
      <c r="K331" s="171" t="n">
        <f aca="false">IF($B331&lt;&gt;"",IF(I331,(INDEX(P$314:Q$317,MATCH(H331,P$314:P$317),2)/I331)*1000,0),"")</f>
        <v>0</v>
      </c>
      <c r="L331" s="171" t="str">
        <f aca="false">IF(Q$314&lt;&gt;"",IF($B331&lt;&gt;"",K331-$J331,""),"")</f>
        <v/>
      </c>
      <c r="M331" s="172" t="e">
        <f aca="false">IF(B331&lt;&gt;"",RANK(L331,L$314:L$413),"")</f>
        <v>#VALUE!</v>
      </c>
      <c r="N331" s="172" t="str">
        <f aca="false">IF(B331&lt;&gt;"",'Classement Général'!BX28,"")</f>
        <v/>
      </c>
      <c r="O331" s="172" t="n">
        <f aca="false">IF(B129&lt;&gt;"",'Calculs (M1..M20)'!A31,"")</f>
        <v>2</v>
      </c>
      <c r="P331" s="0"/>
      <c r="Q331" s="0"/>
      <c r="R331" s="0"/>
      <c r="S331" s="0"/>
      <c r="T331" s="0"/>
      <c r="U331" s="0"/>
      <c r="V331" s="0"/>
      <c r="AH331" s="187" t="n">
        <f aca="false">IF($G331&lt;&gt;"",AG331,"")</f>
        <v>0</v>
      </c>
      <c r="AI331" s="169"/>
      <c r="AJ331" s="170"/>
    </row>
    <row r="332" customFormat="false" ht="13" hidden="false" customHeight="false" outlineLevel="0" collapsed="false">
      <c r="A332" s="0"/>
      <c r="B332" s="185" t="str">
        <f aca="false">IF(B231&lt;&gt;"",B231,"")</f>
        <v>Gabriel MANTEL</v>
      </c>
      <c r="C332" s="116" t="n">
        <f aca="false">IF(C231&lt;&gt;"",C231,"")</f>
        <v>19</v>
      </c>
      <c r="D332" s="116" t="str">
        <f aca="false">IF(D231&lt;&gt;"",D231,"")</f>
        <v>2.4GHz</v>
      </c>
      <c r="E332" s="116" t="n">
        <f aca="false">IF(E231&lt;&gt;"",E231,"")</f>
        <v>0</v>
      </c>
      <c r="F332" s="116" t="n">
        <v>24</v>
      </c>
      <c r="G332" s="168" t="n">
        <f aca="false">G231</f>
        <v>1</v>
      </c>
      <c r="H332" s="187" t="n">
        <f aca="false">IF($G332&lt;&gt;"",G332,"")</f>
        <v>1</v>
      </c>
      <c r="I332" s="169"/>
      <c r="J332" s="170"/>
      <c r="K332" s="171" t="n">
        <f aca="false">IF($B332&lt;&gt;"",IF(I332,(INDEX(P$314:Q$317,MATCH(H332,P$314:P$317),2)/I332)*1000,0),"")</f>
        <v>0</v>
      </c>
      <c r="L332" s="171" t="str">
        <f aca="false">IF(Q$314&lt;&gt;"",IF($B332&lt;&gt;"",K332-$J332,""),"")</f>
        <v/>
      </c>
      <c r="M332" s="172" t="e">
        <f aca="false">IF(B332&lt;&gt;"",RANK(L332,L$314:L$413),"")</f>
        <v>#VALUE!</v>
      </c>
      <c r="N332" s="172" t="str">
        <f aca="false">IF(B332&lt;&gt;"",'Classement Général'!BX29,"")</f>
        <v/>
      </c>
      <c r="O332" s="172" t="n">
        <f aca="false">IF(B130&lt;&gt;"",'Calculs (M1..M20)'!A32,"")</f>
        <v>21</v>
      </c>
      <c r="P332" s="0"/>
      <c r="Q332" s="0"/>
      <c r="R332" s="0"/>
      <c r="S332" s="0"/>
      <c r="T332" s="0"/>
      <c r="U332" s="0"/>
      <c r="V332" s="0"/>
      <c r="AH332" s="187" t="n">
        <f aca="false">IF($G332&lt;&gt;"",AG332,"")</f>
        <v>0</v>
      </c>
      <c r="AI332" s="169"/>
      <c r="AJ332" s="170"/>
    </row>
    <row r="333" customFormat="false" ht="13" hidden="false" customHeight="false" outlineLevel="0" collapsed="false">
      <c r="A333" s="0"/>
      <c r="B333" s="185" t="str">
        <f aca="false">IF(B232&lt;&gt;"",B232,"")</f>
        <v>Sylvain PFEFFERKORN</v>
      </c>
      <c r="C333" s="116" t="n">
        <f aca="false">IF(C232&lt;&gt;"",C232,"")</f>
        <v>20</v>
      </c>
      <c r="D333" s="116" t="str">
        <f aca="false">IF(D232&lt;&gt;"",D232,"")</f>
        <v>2.4GHz</v>
      </c>
      <c r="E333" s="116" t="n">
        <f aca="false">IF(E232&lt;&gt;"",E232,"")</f>
        <v>0</v>
      </c>
      <c r="F333" s="116" t="n">
        <v>24</v>
      </c>
      <c r="G333" s="168" t="n">
        <f aca="false">G232</f>
        <v>1</v>
      </c>
      <c r="H333" s="187" t="n">
        <f aca="false">IF($G333&lt;&gt;"",G333,"")</f>
        <v>1</v>
      </c>
      <c r="I333" s="169"/>
      <c r="J333" s="170"/>
      <c r="K333" s="171" t="n">
        <f aca="false">IF($B333&lt;&gt;"",IF(I333,(INDEX(P$314:Q$317,MATCH(H333,P$314:P$317),2)/I333)*1000,0),"")</f>
        <v>0</v>
      </c>
      <c r="L333" s="171" t="str">
        <f aca="false">IF(Q$314&lt;&gt;"",IF($B333&lt;&gt;"",K333-$J333,""),"")</f>
        <v/>
      </c>
      <c r="M333" s="172" t="e">
        <f aca="false">IF(B333&lt;&gt;"",RANK(L333,L$314:L$413),"")</f>
        <v>#VALUE!</v>
      </c>
      <c r="N333" s="172" t="str">
        <f aca="false">IF(B333&lt;&gt;"",'Classement Général'!BX30,"")</f>
        <v/>
      </c>
      <c r="O333" s="172" t="n">
        <f aca="false">IF(B131&lt;&gt;"",'Calculs (M1..M20)'!A33,"")</f>
        <v>19</v>
      </c>
      <c r="P333" s="0"/>
      <c r="Q333" s="0"/>
      <c r="R333" s="0"/>
      <c r="S333" s="0"/>
      <c r="T333" s="0"/>
      <c r="U333" s="0"/>
      <c r="V333" s="0"/>
      <c r="AH333" s="187" t="n">
        <f aca="false">IF($G333&lt;&gt;"",AG333,"")</f>
        <v>0</v>
      </c>
      <c r="AI333" s="169"/>
      <c r="AJ333" s="170"/>
    </row>
    <row r="334" customFormat="false" ht="13" hidden="false" customHeight="false" outlineLevel="0" collapsed="false">
      <c r="A334" s="0"/>
      <c r="B334" s="185" t="str">
        <f aca="false">IF(B233&lt;&gt;"",B233,"")</f>
        <v>Frederic HOURS</v>
      </c>
      <c r="C334" s="116" t="n">
        <f aca="false">IF(C233&lt;&gt;"",C233,"")</f>
        <v>21</v>
      </c>
      <c r="D334" s="116" t="str">
        <f aca="false">IF(D233&lt;&gt;"",D233,"")</f>
        <v>2.4GHz</v>
      </c>
      <c r="E334" s="116" t="n">
        <f aca="false">IF(E233&lt;&gt;"",E233,"")</f>
        <v>0</v>
      </c>
      <c r="F334" s="116" t="n">
        <v>24</v>
      </c>
      <c r="G334" s="168" t="n">
        <f aca="false">G233</f>
        <v>1</v>
      </c>
      <c r="H334" s="187" t="n">
        <f aca="false">IF($G334&lt;&gt;"",G334,"")</f>
        <v>1</v>
      </c>
      <c r="I334" s="169"/>
      <c r="J334" s="170"/>
      <c r="K334" s="171" t="n">
        <f aca="false">IF($B334&lt;&gt;"",IF(I334,(INDEX(P$314:Q$317,MATCH(H334,P$314:P$317),2)/I334)*1000,0),"")</f>
        <v>0</v>
      </c>
      <c r="L334" s="171" t="str">
        <f aca="false">IF(Q$314&lt;&gt;"",IF($B334&lt;&gt;"",K334-$J334,""),"")</f>
        <v/>
      </c>
      <c r="M334" s="172" t="e">
        <f aca="false">IF(B334&lt;&gt;"",RANK(L334,L$314:L$413),"")</f>
        <v>#VALUE!</v>
      </c>
      <c r="N334" s="172" t="str">
        <f aca="false">IF(B334&lt;&gt;"",'Classement Général'!BX31,"")</f>
        <v/>
      </c>
      <c r="O334" s="172" t="n">
        <f aca="false">IF(B132&lt;&gt;"",'Calculs (M1..M20)'!A34,"")</f>
        <v>9</v>
      </c>
      <c r="P334" s="0"/>
      <c r="Q334" s="0"/>
      <c r="R334" s="0"/>
      <c r="S334" s="0"/>
      <c r="T334" s="0"/>
      <c r="U334" s="0"/>
      <c r="V334" s="0"/>
      <c r="AH334" s="187" t="n">
        <f aca="false">IF($G334&lt;&gt;"",AG334,"")</f>
        <v>0</v>
      </c>
      <c r="AI334" s="169"/>
      <c r="AJ334" s="170"/>
    </row>
    <row r="335" customFormat="false" ht="13" hidden="false" customHeight="false" outlineLevel="0" collapsed="false">
      <c r="A335" s="0"/>
      <c r="B335" s="185" t="str">
        <f aca="false">IF(B234&lt;&gt;"",B234,"")</f>
        <v>Sébastien LANES</v>
      </c>
      <c r="C335" s="116" t="n">
        <f aca="false">IF(C234&lt;&gt;"",C234,"")</f>
        <v>22</v>
      </c>
      <c r="D335" s="116" t="str">
        <f aca="false">IF(D234&lt;&gt;"",D234,"")</f>
        <v>2.4GHz</v>
      </c>
      <c r="E335" s="116" t="n">
        <f aca="false">IF(E234&lt;&gt;"",E234,"")</f>
        <v>0</v>
      </c>
      <c r="F335" s="116" t="n">
        <v>24</v>
      </c>
      <c r="G335" s="168" t="n">
        <f aca="false">G234</f>
        <v>1</v>
      </c>
      <c r="H335" s="187" t="n">
        <f aca="false">IF($G335&lt;&gt;"",G335,"")</f>
        <v>1</v>
      </c>
      <c r="I335" s="169"/>
      <c r="J335" s="170"/>
      <c r="K335" s="171" t="n">
        <f aca="false">IF($B335&lt;&gt;"",IF(I335,(INDEX(P$314:Q$317,MATCH(H335,P$314:P$317),2)/I335)*1000,0),"")</f>
        <v>0</v>
      </c>
      <c r="L335" s="171" t="str">
        <f aca="false">IF(Q$314&lt;&gt;"",IF($B335&lt;&gt;"",K335-$J335,""),"")</f>
        <v/>
      </c>
      <c r="M335" s="172" t="e">
        <f aca="false">IF(B335&lt;&gt;"",RANK(L335,L$314:L$413),"")</f>
        <v>#VALUE!</v>
      </c>
      <c r="N335" s="172" t="str">
        <f aca="false">IF(B335&lt;&gt;"",'Classement Général'!BX32,"")</f>
        <v/>
      </c>
      <c r="O335" s="172" t="n">
        <f aca="false">IF(B133&lt;&gt;"",'Calculs (M1..M20)'!A35,"")</f>
        <v>4</v>
      </c>
      <c r="P335" s="0"/>
      <c r="Q335" s="0"/>
      <c r="R335" s="0"/>
      <c r="S335" s="0"/>
      <c r="T335" s="0"/>
      <c r="U335" s="0"/>
      <c r="V335" s="0"/>
      <c r="AH335" s="187" t="n">
        <f aca="false">IF($G335&lt;&gt;"",AG335,"")</f>
        <v>0</v>
      </c>
      <c r="AI335" s="169"/>
      <c r="AJ335" s="170"/>
    </row>
    <row r="336" customFormat="false" ht="13" hidden="false" customHeight="false" outlineLevel="0" collapsed="false">
      <c r="A336" s="0"/>
      <c r="B336" s="185" t="str">
        <f aca="false">IF(B235&lt;&gt;"",B235,"")</f>
        <v/>
      </c>
      <c r="C336" s="116" t="str">
        <f aca="false">IF(C235&lt;&gt;"",C235,"")</f>
        <v/>
      </c>
      <c r="D336" s="116" t="str">
        <f aca="false">IF(D235&lt;&gt;"",D235,"")</f>
        <v/>
      </c>
      <c r="E336" s="116" t="str">
        <f aca="false">IF(E235&lt;&gt;"",E235,"")</f>
        <v/>
      </c>
      <c r="F336" s="116" t="n">
        <v>24</v>
      </c>
      <c r="G336" s="168" t="n">
        <f aca="false">G235</f>
        <v>1</v>
      </c>
      <c r="H336" s="187" t="n">
        <f aca="false">IF($G336&lt;&gt;"",G336,"")</f>
        <v>1</v>
      </c>
      <c r="I336" s="169"/>
      <c r="J336" s="170"/>
      <c r="K336" s="171" t="str">
        <f aca="false">IF($B336&lt;&gt;"",IF(I336,(INDEX(P$314:Q$317,MATCH(H336,P$314:P$317),2)/I336)*1000,0),"")</f>
        <v/>
      </c>
      <c r="L336" s="171" t="str">
        <f aca="false">IF(Q$314&lt;&gt;"",IF($B336&lt;&gt;"",K336-$J336,""),"")</f>
        <v/>
      </c>
      <c r="M336" s="172" t="str">
        <f aca="false">IF(B336&lt;&gt;"",RANK(L336,L$314:L$413),"")</f>
        <v/>
      </c>
      <c r="N336" s="172" t="str">
        <f aca="false">IF(B336&lt;&gt;"",'Classement Général'!BX33,"")</f>
        <v/>
      </c>
      <c r="O336" s="172" t="str">
        <f aca="false">IF(B134&lt;&gt;"",'Calculs (M1..M20)'!A36,"")</f>
        <v/>
      </c>
      <c r="P336" s="0"/>
      <c r="Q336" s="0"/>
      <c r="R336" s="0"/>
      <c r="S336" s="0"/>
      <c r="T336" s="0"/>
      <c r="U336" s="0"/>
      <c r="V336" s="0"/>
      <c r="AH336" s="187" t="n">
        <f aca="false">IF($G336&lt;&gt;"",AG336,"")</f>
        <v>0</v>
      </c>
      <c r="AI336" s="169"/>
      <c r="AJ336" s="170"/>
    </row>
    <row r="337" customFormat="false" ht="13" hidden="false" customHeight="false" outlineLevel="0" collapsed="false">
      <c r="A337" s="0"/>
      <c r="B337" s="185" t="str">
        <f aca="false">IF(B236&lt;&gt;"",B236,"")</f>
        <v/>
      </c>
      <c r="C337" s="116" t="str">
        <f aca="false">IF(C236&lt;&gt;"",C236,"")</f>
        <v/>
      </c>
      <c r="D337" s="116" t="str">
        <f aca="false">IF(D236&lt;&gt;"",D236,"")</f>
        <v/>
      </c>
      <c r="E337" s="116" t="str">
        <f aca="false">IF(E236&lt;&gt;"",E236,"")</f>
        <v/>
      </c>
      <c r="F337" s="116" t="n">
        <v>24</v>
      </c>
      <c r="G337" s="168" t="n">
        <f aca="false">G236</f>
        <v>1</v>
      </c>
      <c r="H337" s="187" t="n">
        <f aca="false">IF($G337&lt;&gt;"",G337,"")</f>
        <v>1</v>
      </c>
      <c r="I337" s="169"/>
      <c r="J337" s="170"/>
      <c r="K337" s="171" t="str">
        <f aca="false">IF($B337&lt;&gt;"",IF(I337,(INDEX(P$314:Q$317,MATCH(H337,P$314:P$317),2)/I337)*1000,0),"")</f>
        <v/>
      </c>
      <c r="L337" s="171" t="str">
        <f aca="false">IF(Q$314&lt;&gt;"",IF($B337&lt;&gt;"",K337-$J337,""),"")</f>
        <v/>
      </c>
      <c r="M337" s="172" t="str">
        <f aca="false">IF(B337&lt;&gt;"",RANK(L337,L$314:L$413),"")</f>
        <v/>
      </c>
      <c r="N337" s="172" t="str">
        <f aca="false">IF(B337&lt;&gt;"",'Classement Général'!BX34,"")</f>
        <v/>
      </c>
      <c r="O337" s="172" t="str">
        <f aca="false">IF(B135&lt;&gt;"",'Calculs (M1..M20)'!A37,"")</f>
        <v/>
      </c>
      <c r="P337" s="0"/>
      <c r="Q337" s="0"/>
      <c r="R337" s="0"/>
      <c r="S337" s="0"/>
      <c r="T337" s="0"/>
      <c r="U337" s="0"/>
      <c r="V337" s="0"/>
      <c r="AH337" s="187" t="n">
        <f aca="false">IF($G337&lt;&gt;"",AG337,"")</f>
        <v>0</v>
      </c>
      <c r="AI337" s="169"/>
      <c r="AJ337" s="170"/>
    </row>
    <row r="338" customFormat="false" ht="13" hidden="false" customHeight="false" outlineLevel="0" collapsed="false">
      <c r="A338" s="0"/>
      <c r="B338" s="185" t="str">
        <f aca="false">IF(B237&lt;&gt;"",B237,"")</f>
        <v/>
      </c>
      <c r="C338" s="116" t="str">
        <f aca="false">IF(C237&lt;&gt;"",C237,"")</f>
        <v/>
      </c>
      <c r="D338" s="116" t="str">
        <f aca="false">IF(D237&lt;&gt;"",D237,"")</f>
        <v/>
      </c>
      <c r="E338" s="116" t="str">
        <f aca="false">IF(E237&lt;&gt;"",E237,"")</f>
        <v/>
      </c>
      <c r="F338" s="116" t="n">
        <v>24</v>
      </c>
      <c r="G338" s="168" t="n">
        <f aca="false">G237</f>
        <v>1</v>
      </c>
      <c r="H338" s="187" t="n">
        <f aca="false">IF($G338&lt;&gt;"",G338,"")</f>
        <v>1</v>
      </c>
      <c r="I338" s="169"/>
      <c r="J338" s="170"/>
      <c r="K338" s="171" t="str">
        <f aca="false">IF($B338&lt;&gt;"",IF(I338,(INDEX(P$314:Q$317,MATCH(H338,P$314:P$317),2)/I338)*1000,0),"")</f>
        <v/>
      </c>
      <c r="L338" s="171" t="str">
        <f aca="false">IF(Q$314&lt;&gt;"",IF($B338&lt;&gt;"",K338-$J338,""),"")</f>
        <v/>
      </c>
      <c r="M338" s="172" t="str">
        <f aca="false">IF(B338&lt;&gt;"",RANK(L338,L$314:L$413),"")</f>
        <v/>
      </c>
      <c r="N338" s="172" t="str">
        <f aca="false">IF(B338&lt;&gt;"",'Classement Général'!BX35,"")</f>
        <v/>
      </c>
      <c r="O338" s="172" t="str">
        <f aca="false">IF(B136&lt;&gt;"",'Calculs (M1..M20)'!A38,"")</f>
        <v/>
      </c>
      <c r="P338" s="0"/>
      <c r="Q338" s="0"/>
      <c r="R338" s="0"/>
      <c r="S338" s="0"/>
      <c r="T338" s="0"/>
      <c r="U338" s="0"/>
      <c r="V338" s="0"/>
      <c r="AH338" s="187" t="n">
        <f aca="false">IF($G338&lt;&gt;"",AG338,"")</f>
        <v>0</v>
      </c>
      <c r="AI338" s="169"/>
      <c r="AJ338" s="170"/>
    </row>
    <row r="339" customFormat="false" ht="13" hidden="false" customHeight="false" outlineLevel="0" collapsed="false">
      <c r="A339" s="0"/>
      <c r="B339" s="185" t="str">
        <f aca="false">IF(B238&lt;&gt;"",B238,"")</f>
        <v/>
      </c>
      <c r="C339" s="116" t="str">
        <f aca="false">IF(C238&lt;&gt;"",C238,"")</f>
        <v/>
      </c>
      <c r="D339" s="116" t="str">
        <f aca="false">IF(D238&lt;&gt;"",D238,"")</f>
        <v/>
      </c>
      <c r="E339" s="116" t="str">
        <f aca="false">IF(E238&lt;&gt;"",E238,"")</f>
        <v/>
      </c>
      <c r="F339" s="116" t="n">
        <v>24</v>
      </c>
      <c r="G339" s="168" t="n">
        <f aca="false">G238</f>
        <v>1</v>
      </c>
      <c r="H339" s="187" t="n">
        <f aca="false">IF($G339&lt;&gt;"",G339,"")</f>
        <v>1</v>
      </c>
      <c r="I339" s="169"/>
      <c r="J339" s="170"/>
      <c r="K339" s="171" t="str">
        <f aca="false">IF($B339&lt;&gt;"",IF(I339,(INDEX(P$314:Q$317,MATCH(H339,P$314:P$317),2)/I339)*1000,0),"")</f>
        <v/>
      </c>
      <c r="L339" s="171" t="str">
        <f aca="false">IF(Q$314&lt;&gt;"",IF($B339&lt;&gt;"",K339-$J339,""),"")</f>
        <v/>
      </c>
      <c r="M339" s="172" t="str">
        <f aca="false">IF(B339&lt;&gt;"",RANK(L339,L$314:L$413),"")</f>
        <v/>
      </c>
      <c r="N339" s="172" t="str">
        <f aca="false">IF(B339&lt;&gt;"",'Classement Général'!BX36,"")</f>
        <v/>
      </c>
      <c r="O339" s="172" t="str">
        <f aca="false">IF(B137&lt;&gt;"",'Calculs (M1..M20)'!A39,"")</f>
        <v/>
      </c>
      <c r="P339" s="0"/>
      <c r="Q339" s="0"/>
      <c r="R339" s="0"/>
      <c r="S339" s="0"/>
      <c r="T339" s="0"/>
      <c r="U339" s="0"/>
      <c r="V339" s="0"/>
      <c r="AH339" s="187" t="n">
        <f aca="false">IF($G339&lt;&gt;"",AG339,"")</f>
        <v>0</v>
      </c>
      <c r="AI339" s="169"/>
      <c r="AJ339" s="170"/>
    </row>
    <row r="340" customFormat="false" ht="13" hidden="false" customHeight="false" outlineLevel="0" collapsed="false">
      <c r="A340" s="0"/>
      <c r="B340" s="185" t="str">
        <f aca="false">IF(B239&lt;&gt;"",B239,"")</f>
        <v/>
      </c>
      <c r="C340" s="116" t="str">
        <f aca="false">IF(C239&lt;&gt;"",C239,"")</f>
        <v/>
      </c>
      <c r="D340" s="116" t="str">
        <f aca="false">IF(D239&lt;&gt;"",D239,"")</f>
        <v/>
      </c>
      <c r="E340" s="116" t="str">
        <f aca="false">IF(E239&lt;&gt;"",E239,"")</f>
        <v/>
      </c>
      <c r="F340" s="116" t="n">
        <v>24</v>
      </c>
      <c r="G340" s="168" t="n">
        <f aca="false">G239</f>
        <v>1</v>
      </c>
      <c r="H340" s="187" t="n">
        <f aca="false">IF($G340&lt;&gt;"",G340,"")</f>
        <v>1</v>
      </c>
      <c r="I340" s="169"/>
      <c r="J340" s="170"/>
      <c r="K340" s="171" t="str">
        <f aca="false">IF($B340&lt;&gt;"",IF(I340,(INDEX(P$314:Q$317,MATCH(H340,P$314:P$317),2)/I340)*1000,0),"")</f>
        <v/>
      </c>
      <c r="L340" s="171" t="str">
        <f aca="false">IF(Q$314&lt;&gt;"",IF($B340&lt;&gt;"",K340-$J340,""),"")</f>
        <v/>
      </c>
      <c r="M340" s="172" t="str">
        <f aca="false">IF(B340&lt;&gt;"",RANK(L340,L$314:L$413),"")</f>
        <v/>
      </c>
      <c r="N340" s="172" t="str">
        <f aca="false">IF(B340&lt;&gt;"",'Classement Général'!BX37,"")</f>
        <v/>
      </c>
      <c r="O340" s="172" t="str">
        <f aca="false">IF(B138&lt;&gt;"",'Calculs (M1..M20)'!A40,"")</f>
        <v/>
      </c>
      <c r="P340" s="0"/>
      <c r="Q340" s="0"/>
      <c r="R340" s="0"/>
      <c r="S340" s="0"/>
      <c r="T340" s="0"/>
      <c r="U340" s="0"/>
      <c r="V340" s="0"/>
      <c r="AH340" s="187" t="n">
        <f aca="false">IF($G340&lt;&gt;"",AG340,"")</f>
        <v>0</v>
      </c>
      <c r="AI340" s="169"/>
      <c r="AJ340" s="170"/>
    </row>
    <row r="341" customFormat="false" ht="13" hidden="false" customHeight="false" outlineLevel="0" collapsed="false">
      <c r="A341" s="0"/>
      <c r="B341" s="185" t="str">
        <f aca="false">IF(B240&lt;&gt;"",B240,"")</f>
        <v/>
      </c>
      <c r="C341" s="116" t="str">
        <f aca="false">IF(C240&lt;&gt;"",C240,"")</f>
        <v/>
      </c>
      <c r="D341" s="116" t="str">
        <f aca="false">IF(D240&lt;&gt;"",D240,"")</f>
        <v/>
      </c>
      <c r="E341" s="116" t="str">
        <f aca="false">IF(E240&lt;&gt;"",E240,"")</f>
        <v/>
      </c>
      <c r="F341" s="116" t="n">
        <v>24</v>
      </c>
      <c r="G341" s="168" t="n">
        <f aca="false">G240</f>
        <v>1</v>
      </c>
      <c r="H341" s="187" t="n">
        <f aca="false">IF($G341&lt;&gt;"",G341,"")</f>
        <v>1</v>
      </c>
      <c r="I341" s="169"/>
      <c r="J341" s="170"/>
      <c r="K341" s="171" t="str">
        <f aca="false">IF($B341&lt;&gt;"",IF(I341,(INDEX(P$314:Q$317,MATCH(H341,P$314:P$317),2)/I341)*1000,0),"")</f>
        <v/>
      </c>
      <c r="L341" s="171" t="str">
        <f aca="false">IF(Q$314&lt;&gt;"",IF($B341&lt;&gt;"",K341-$J341,""),"")</f>
        <v/>
      </c>
      <c r="M341" s="172" t="str">
        <f aca="false">IF(B341&lt;&gt;"",RANK(L341,L$314:L$413),"")</f>
        <v/>
      </c>
      <c r="N341" s="172" t="str">
        <f aca="false">IF(B341&lt;&gt;"",'Classement Général'!BX38,"")</f>
        <v/>
      </c>
      <c r="O341" s="172" t="str">
        <f aca="false">IF(B139&lt;&gt;"",'Calculs (M1..M20)'!A41,"")</f>
        <v/>
      </c>
      <c r="P341" s="0"/>
      <c r="Q341" s="0"/>
      <c r="R341" s="0"/>
      <c r="S341" s="0"/>
      <c r="T341" s="0"/>
      <c r="U341" s="0"/>
      <c r="V341" s="0"/>
      <c r="AH341" s="187" t="n">
        <f aca="false">IF($G341&lt;&gt;"",AG341,"")</f>
        <v>0</v>
      </c>
      <c r="AI341" s="169"/>
      <c r="AJ341" s="170"/>
    </row>
    <row r="342" customFormat="false" ht="13" hidden="false" customHeight="false" outlineLevel="0" collapsed="false">
      <c r="A342" s="0"/>
      <c r="B342" s="185" t="str">
        <f aca="false">IF(B241&lt;&gt;"",B241,"")</f>
        <v/>
      </c>
      <c r="C342" s="116" t="str">
        <f aca="false">IF(C241&lt;&gt;"",C241,"")</f>
        <v/>
      </c>
      <c r="D342" s="116" t="str">
        <f aca="false">IF(D241&lt;&gt;"",D241,"")</f>
        <v/>
      </c>
      <c r="E342" s="116" t="str">
        <f aca="false">IF(E241&lt;&gt;"",E241,"")</f>
        <v/>
      </c>
      <c r="F342" s="116" t="n">
        <v>24</v>
      </c>
      <c r="G342" s="168" t="n">
        <f aca="false">G241</f>
        <v>1</v>
      </c>
      <c r="H342" s="187" t="n">
        <f aca="false">IF($G342&lt;&gt;"",G342,"")</f>
        <v>1</v>
      </c>
      <c r="I342" s="169"/>
      <c r="J342" s="170"/>
      <c r="K342" s="171" t="str">
        <f aca="false">IF($B342&lt;&gt;"",IF(I342,(INDEX(P$314:Q$317,MATCH(H342,P$314:P$317),2)/I342)*1000,0),"")</f>
        <v/>
      </c>
      <c r="L342" s="171" t="str">
        <f aca="false">IF(Q$314&lt;&gt;"",IF($B342&lt;&gt;"",K342-$J342,""),"")</f>
        <v/>
      </c>
      <c r="M342" s="172" t="str">
        <f aca="false">IF(B342&lt;&gt;"",RANK(L342,L$314:L$413),"")</f>
        <v/>
      </c>
      <c r="N342" s="172" t="str">
        <f aca="false">IF(B342&lt;&gt;"",'Classement Général'!BX39,"")</f>
        <v/>
      </c>
      <c r="O342" s="172" t="str">
        <f aca="false">IF(B140&lt;&gt;"",'Calculs (M1..M20)'!A42,"")</f>
        <v/>
      </c>
      <c r="P342" s="0"/>
      <c r="Q342" s="0"/>
      <c r="R342" s="0"/>
      <c r="S342" s="0"/>
      <c r="T342" s="0"/>
      <c r="U342" s="0"/>
      <c r="V342" s="0"/>
      <c r="AH342" s="187" t="n">
        <f aca="false">IF($G342&lt;&gt;"",AG342,"")</f>
        <v>0</v>
      </c>
      <c r="AI342" s="169"/>
      <c r="AJ342" s="170"/>
    </row>
    <row r="343" customFormat="false" ht="13" hidden="false" customHeight="false" outlineLevel="0" collapsed="false">
      <c r="A343" s="0"/>
      <c r="B343" s="185" t="str">
        <f aca="false">IF(B242&lt;&gt;"",B242,"")</f>
        <v/>
      </c>
      <c r="C343" s="116" t="str">
        <f aca="false">IF(C242&lt;&gt;"",C242,"")</f>
        <v/>
      </c>
      <c r="D343" s="116" t="str">
        <f aca="false">IF(D242&lt;&gt;"",D242,"")</f>
        <v/>
      </c>
      <c r="E343" s="116" t="str">
        <f aca="false">IF(E242&lt;&gt;"",E242,"")</f>
        <v/>
      </c>
      <c r="F343" s="116" t="n">
        <v>24</v>
      </c>
      <c r="G343" s="168" t="n">
        <f aca="false">G242</f>
        <v>1</v>
      </c>
      <c r="H343" s="187" t="n">
        <f aca="false">IF($G343&lt;&gt;"",G343,"")</f>
        <v>1</v>
      </c>
      <c r="I343" s="169"/>
      <c r="J343" s="170"/>
      <c r="K343" s="171" t="str">
        <f aca="false">IF($B343&lt;&gt;"",IF(I343,(INDEX(P$314:Q$317,MATCH(H343,P$314:P$317),2)/I343)*1000,0),"")</f>
        <v/>
      </c>
      <c r="L343" s="171" t="str">
        <f aca="false">IF(Q$314&lt;&gt;"",IF($B343&lt;&gt;"",K343-$J343,""),"")</f>
        <v/>
      </c>
      <c r="M343" s="172" t="str">
        <f aca="false">IF(B343&lt;&gt;"",RANK(L343,L$314:L$413),"")</f>
        <v/>
      </c>
      <c r="N343" s="172" t="str">
        <f aca="false">IF(B343&lt;&gt;"",'Classement Général'!BX40,"")</f>
        <v/>
      </c>
      <c r="O343" s="172" t="str">
        <f aca="false">IF(B141&lt;&gt;"",'Calculs (M1..M20)'!A43,"")</f>
        <v/>
      </c>
      <c r="P343" s="0"/>
      <c r="Q343" s="0"/>
      <c r="R343" s="0"/>
      <c r="S343" s="0"/>
      <c r="T343" s="0"/>
      <c r="U343" s="0"/>
      <c r="V343" s="0"/>
      <c r="AH343" s="187" t="n">
        <f aca="false">IF($G343&lt;&gt;"",AG343,"")</f>
        <v>0</v>
      </c>
      <c r="AI343" s="169"/>
      <c r="AJ343" s="170"/>
    </row>
    <row r="344" customFormat="false" ht="13" hidden="false" customHeight="false" outlineLevel="0" collapsed="false">
      <c r="A344" s="0"/>
      <c r="B344" s="185" t="str">
        <f aca="false">IF(B243&lt;&gt;"",B243,"")</f>
        <v/>
      </c>
      <c r="C344" s="116" t="str">
        <f aca="false">IF(C243&lt;&gt;"",C243,"")</f>
        <v/>
      </c>
      <c r="D344" s="116" t="str">
        <f aca="false">IF(D243&lt;&gt;"",D243,"")</f>
        <v/>
      </c>
      <c r="E344" s="116" t="str">
        <f aca="false">IF(E243&lt;&gt;"",E243,"")</f>
        <v/>
      </c>
      <c r="F344" s="116" t="n">
        <v>24</v>
      </c>
      <c r="G344" s="168" t="n">
        <f aca="false">G243</f>
        <v>1</v>
      </c>
      <c r="H344" s="187" t="n">
        <f aca="false">IF($G344&lt;&gt;"",G344,"")</f>
        <v>1</v>
      </c>
      <c r="I344" s="169"/>
      <c r="J344" s="170"/>
      <c r="K344" s="171" t="str">
        <f aca="false">IF($B344&lt;&gt;"",IF(I344,(INDEX(P$314:Q$317,MATCH(H344,P$314:P$317),2)/I344)*1000,0),"")</f>
        <v/>
      </c>
      <c r="L344" s="171" t="str">
        <f aca="false">IF(Q$314&lt;&gt;"",IF($B344&lt;&gt;"",K344-$J344,""),"")</f>
        <v/>
      </c>
      <c r="M344" s="172" t="str">
        <f aca="false">IF(B344&lt;&gt;"",RANK(L344,L$314:L$413),"")</f>
        <v/>
      </c>
      <c r="N344" s="172" t="str">
        <f aca="false">IF(B344&lt;&gt;"",'Classement Général'!BX41,"")</f>
        <v/>
      </c>
      <c r="O344" s="172" t="str">
        <f aca="false">IF(B142&lt;&gt;"",'Calculs (M1..M20)'!A44,"")</f>
        <v/>
      </c>
      <c r="P344" s="0"/>
      <c r="Q344" s="0"/>
      <c r="R344" s="0"/>
      <c r="S344" s="0"/>
      <c r="T344" s="0"/>
      <c r="U344" s="0"/>
      <c r="V344" s="0"/>
      <c r="AH344" s="187" t="n">
        <f aca="false">IF($G344&lt;&gt;"",AG344,"")</f>
        <v>0</v>
      </c>
      <c r="AI344" s="169"/>
      <c r="AJ344" s="170"/>
    </row>
    <row r="345" customFormat="false" ht="13" hidden="false" customHeight="false" outlineLevel="0" collapsed="false">
      <c r="A345" s="0"/>
      <c r="B345" s="185" t="str">
        <f aca="false">IF(B244&lt;&gt;"",B244,"")</f>
        <v/>
      </c>
      <c r="C345" s="116" t="str">
        <f aca="false">IF(C244&lt;&gt;"",C244,"")</f>
        <v/>
      </c>
      <c r="D345" s="116" t="str">
        <f aca="false">IF(D244&lt;&gt;"",D244,"")</f>
        <v/>
      </c>
      <c r="E345" s="116" t="str">
        <f aca="false">IF(E244&lt;&gt;"",E244,"")</f>
        <v/>
      </c>
      <c r="F345" s="116" t="n">
        <v>24</v>
      </c>
      <c r="G345" s="168" t="n">
        <f aca="false">G244</f>
        <v>1</v>
      </c>
      <c r="H345" s="187" t="n">
        <f aca="false">IF($G345&lt;&gt;"",G345,"")</f>
        <v>1</v>
      </c>
      <c r="I345" s="169"/>
      <c r="J345" s="170"/>
      <c r="K345" s="171" t="str">
        <f aca="false">IF($B345&lt;&gt;"",IF(I345,(INDEX(P$314:Q$317,MATCH(H345,P$314:P$317),2)/I345)*1000,0),"")</f>
        <v/>
      </c>
      <c r="L345" s="171" t="str">
        <f aca="false">IF(Q$314&lt;&gt;"",IF($B345&lt;&gt;"",K345-$J345,""),"")</f>
        <v/>
      </c>
      <c r="M345" s="172" t="str">
        <f aca="false">IF(B345&lt;&gt;"",RANK(L345,L$314:L$413),"")</f>
        <v/>
      </c>
      <c r="N345" s="172" t="str">
        <f aca="false">IF(B345&lt;&gt;"",'Classement Général'!BX42,"")</f>
        <v/>
      </c>
      <c r="O345" s="172" t="str">
        <f aca="false">IF(B143&lt;&gt;"",'Calculs (M1..M20)'!A45,"")</f>
        <v/>
      </c>
      <c r="P345" s="0"/>
      <c r="Q345" s="0"/>
      <c r="R345" s="0"/>
      <c r="S345" s="0"/>
      <c r="T345" s="0"/>
      <c r="U345" s="0"/>
      <c r="V345" s="0"/>
      <c r="AH345" s="187" t="n">
        <f aca="false">IF($G345&lt;&gt;"",AG345,"")</f>
        <v>0</v>
      </c>
      <c r="AI345" s="169"/>
      <c r="AJ345" s="170"/>
    </row>
    <row r="346" customFormat="false" ht="13" hidden="false" customHeight="false" outlineLevel="0" collapsed="false">
      <c r="A346" s="0"/>
      <c r="B346" s="185" t="str">
        <f aca="false">IF(B245&lt;&gt;"",B245,"")</f>
        <v/>
      </c>
      <c r="C346" s="116" t="str">
        <f aca="false">IF(C245&lt;&gt;"",C245,"")</f>
        <v/>
      </c>
      <c r="D346" s="116" t="str">
        <f aca="false">IF(D245&lt;&gt;"",D245,"")</f>
        <v/>
      </c>
      <c r="E346" s="116" t="str">
        <f aca="false">IF(E245&lt;&gt;"",E245,"")</f>
        <v/>
      </c>
      <c r="F346" s="116" t="n">
        <v>24</v>
      </c>
      <c r="G346" s="168" t="n">
        <f aca="false">G245</f>
        <v>1</v>
      </c>
      <c r="H346" s="187" t="n">
        <f aca="false">IF($G346&lt;&gt;"",G346,"")</f>
        <v>1</v>
      </c>
      <c r="I346" s="169"/>
      <c r="J346" s="170"/>
      <c r="K346" s="171" t="str">
        <f aca="false">IF($B346&lt;&gt;"",IF(I346,(INDEX(P$314:Q$317,MATCH(H346,P$314:P$317),2)/I346)*1000,0),"")</f>
        <v/>
      </c>
      <c r="L346" s="171" t="str">
        <f aca="false">IF(Q$314&lt;&gt;"",IF($B346&lt;&gt;"",K346-$J346,""),"")</f>
        <v/>
      </c>
      <c r="M346" s="172" t="str">
        <f aca="false">IF(B346&lt;&gt;"",RANK(L346,L$314:L$413),"")</f>
        <v/>
      </c>
      <c r="N346" s="172" t="str">
        <f aca="false">IF(B346&lt;&gt;"",'Classement Général'!BX43,"")</f>
        <v/>
      </c>
      <c r="O346" s="172" t="str">
        <f aca="false">IF(B144&lt;&gt;"",'Calculs (M1..M20)'!A46,"")</f>
        <v/>
      </c>
      <c r="P346" s="0"/>
      <c r="Q346" s="0"/>
      <c r="R346" s="0"/>
      <c r="S346" s="0"/>
      <c r="T346" s="0"/>
      <c r="U346" s="0"/>
      <c r="V346" s="0"/>
      <c r="AH346" s="187" t="n">
        <f aca="false">IF($G346&lt;&gt;"",AG346,"")</f>
        <v>0</v>
      </c>
      <c r="AI346" s="169"/>
      <c r="AJ346" s="170"/>
    </row>
    <row r="347" customFormat="false" ht="13" hidden="false" customHeight="false" outlineLevel="0" collapsed="false">
      <c r="A347" s="0"/>
      <c r="B347" s="185" t="str">
        <f aca="false">IF(B246&lt;&gt;"",B246,"")</f>
        <v/>
      </c>
      <c r="C347" s="116" t="str">
        <f aca="false">IF(C246&lt;&gt;"",C246,"")</f>
        <v/>
      </c>
      <c r="D347" s="116" t="str">
        <f aca="false">IF(D246&lt;&gt;"",D246,"")</f>
        <v/>
      </c>
      <c r="E347" s="116" t="str">
        <f aca="false">IF(E246&lt;&gt;"",E246,"")</f>
        <v/>
      </c>
      <c r="F347" s="116" t="n">
        <v>24</v>
      </c>
      <c r="G347" s="168" t="n">
        <f aca="false">G246</f>
        <v>1</v>
      </c>
      <c r="H347" s="187" t="n">
        <f aca="false">IF($G347&lt;&gt;"",G347,"")</f>
        <v>1</v>
      </c>
      <c r="I347" s="169"/>
      <c r="J347" s="170"/>
      <c r="K347" s="171" t="str">
        <f aca="false">IF($B347&lt;&gt;"",IF(I347,(INDEX(P$314:Q$317,MATCH(H347,P$314:P$317),2)/I347)*1000,0),"")</f>
        <v/>
      </c>
      <c r="L347" s="171" t="str">
        <f aca="false">IF(Q$314&lt;&gt;"",IF($B347&lt;&gt;"",K347-$J347,""),"")</f>
        <v/>
      </c>
      <c r="M347" s="172" t="str">
        <f aca="false">IF(B347&lt;&gt;"",RANK(L347,L$314:L$413),"")</f>
        <v/>
      </c>
      <c r="N347" s="172" t="str">
        <f aca="false">IF(B347&lt;&gt;"",'Classement Général'!BX44,"")</f>
        <v/>
      </c>
      <c r="O347" s="172" t="str">
        <f aca="false">IF(B145&lt;&gt;"",'Calculs (M1..M20)'!A47,"")</f>
        <v/>
      </c>
      <c r="P347" s="0"/>
      <c r="Q347" s="0"/>
      <c r="R347" s="0"/>
      <c r="S347" s="0"/>
      <c r="T347" s="0"/>
      <c r="U347" s="0"/>
      <c r="V347" s="0"/>
      <c r="AH347" s="187" t="n">
        <f aca="false">IF($G347&lt;&gt;"",AG347,"")</f>
        <v>0</v>
      </c>
      <c r="AI347" s="169"/>
      <c r="AJ347" s="170"/>
    </row>
    <row r="348" customFormat="false" ht="13" hidden="false" customHeight="false" outlineLevel="0" collapsed="false">
      <c r="A348" s="0"/>
      <c r="B348" s="185" t="str">
        <f aca="false">IF(B247&lt;&gt;"",B247,"")</f>
        <v/>
      </c>
      <c r="C348" s="116" t="str">
        <f aca="false">IF(C247&lt;&gt;"",C247,"")</f>
        <v/>
      </c>
      <c r="D348" s="116" t="str">
        <f aca="false">IF(D247&lt;&gt;"",D247,"")</f>
        <v/>
      </c>
      <c r="E348" s="116" t="str">
        <f aca="false">IF(E247&lt;&gt;"",E247,"")</f>
        <v/>
      </c>
      <c r="F348" s="116" t="n">
        <v>24</v>
      </c>
      <c r="G348" s="168" t="n">
        <f aca="false">G247</f>
        <v>1</v>
      </c>
      <c r="H348" s="187" t="n">
        <f aca="false">IF($G348&lt;&gt;"",G348,"")</f>
        <v>1</v>
      </c>
      <c r="I348" s="169"/>
      <c r="J348" s="170"/>
      <c r="K348" s="171" t="str">
        <f aca="false">IF($B348&lt;&gt;"",IF(I348,(INDEX(P$314:Q$317,MATCH(H348,P$314:P$317),2)/I348)*1000,0),"")</f>
        <v/>
      </c>
      <c r="L348" s="171" t="str">
        <f aca="false">IF(Q$314&lt;&gt;"",IF($B348&lt;&gt;"",K348-$J348,""),"")</f>
        <v/>
      </c>
      <c r="M348" s="172" t="str">
        <f aca="false">IF(B348&lt;&gt;"",RANK(L348,L$314:L$413),"")</f>
        <v/>
      </c>
      <c r="N348" s="172" t="str">
        <f aca="false">IF(B348&lt;&gt;"",'Classement Général'!BX45,"")</f>
        <v/>
      </c>
      <c r="O348" s="172" t="str">
        <f aca="false">IF(B146&lt;&gt;"",'Calculs (M1..M20)'!A48,"")</f>
        <v/>
      </c>
      <c r="P348" s="0"/>
      <c r="Q348" s="0"/>
      <c r="R348" s="0"/>
      <c r="S348" s="0"/>
      <c r="T348" s="0"/>
      <c r="U348" s="0"/>
      <c r="V348" s="0"/>
      <c r="AH348" s="187" t="n">
        <f aca="false">IF($G348&lt;&gt;"",AG348,"")</f>
        <v>0</v>
      </c>
      <c r="AI348" s="169"/>
      <c r="AJ348" s="170"/>
    </row>
    <row r="349" customFormat="false" ht="13" hidden="false" customHeight="false" outlineLevel="0" collapsed="false">
      <c r="A349" s="0"/>
      <c r="B349" s="185" t="str">
        <f aca="false">IF(B248&lt;&gt;"",B248,"")</f>
        <v/>
      </c>
      <c r="C349" s="116" t="str">
        <f aca="false">IF(C248&lt;&gt;"",C248,"")</f>
        <v/>
      </c>
      <c r="D349" s="116" t="str">
        <f aca="false">IF(D248&lt;&gt;"",D248,"")</f>
        <v/>
      </c>
      <c r="E349" s="116" t="str">
        <f aca="false">IF(E248&lt;&gt;"",E248,"")</f>
        <v/>
      </c>
      <c r="F349" s="116" t="n">
        <v>24</v>
      </c>
      <c r="G349" s="168" t="n">
        <f aca="false">G248</f>
        <v>1</v>
      </c>
      <c r="H349" s="187" t="n">
        <f aca="false">IF($G349&lt;&gt;"",G349,"")</f>
        <v>1</v>
      </c>
      <c r="I349" s="169"/>
      <c r="J349" s="170"/>
      <c r="K349" s="171" t="str">
        <f aca="false">IF($B349&lt;&gt;"",IF(I349,(INDEX(P$314:Q$317,MATCH(H349,P$314:P$317),2)/I349)*1000,0),"")</f>
        <v/>
      </c>
      <c r="L349" s="171" t="str">
        <f aca="false">IF(Q$314&lt;&gt;"",IF($B349&lt;&gt;"",K349-$J349,""),"")</f>
        <v/>
      </c>
      <c r="M349" s="172" t="str">
        <f aca="false">IF(B349&lt;&gt;"",RANK(L349,L$314:L$413),"")</f>
        <v/>
      </c>
      <c r="N349" s="172" t="str">
        <f aca="false">IF(B349&lt;&gt;"",'Classement Général'!BX46,"")</f>
        <v/>
      </c>
      <c r="O349" s="172" t="str">
        <f aca="false">IF(B147&lt;&gt;"",'Calculs (M1..M20)'!A49,"")</f>
        <v/>
      </c>
      <c r="P349" s="0"/>
      <c r="Q349" s="0"/>
      <c r="R349" s="0"/>
      <c r="S349" s="0"/>
      <c r="T349" s="0"/>
      <c r="U349" s="0"/>
      <c r="V349" s="0"/>
      <c r="AH349" s="187" t="n">
        <f aca="false">IF($G349&lt;&gt;"",AG349,"")</f>
        <v>0</v>
      </c>
      <c r="AI349" s="169"/>
      <c r="AJ349" s="170"/>
    </row>
    <row r="350" customFormat="false" ht="13" hidden="false" customHeight="false" outlineLevel="0" collapsed="false">
      <c r="A350" s="0"/>
      <c r="B350" s="185" t="str">
        <f aca="false">IF(B249&lt;&gt;"",B249,"")</f>
        <v/>
      </c>
      <c r="C350" s="116" t="str">
        <f aca="false">IF(C249&lt;&gt;"",C249,"")</f>
        <v/>
      </c>
      <c r="D350" s="116" t="str">
        <f aca="false">IF(D249&lt;&gt;"",D249,"")</f>
        <v/>
      </c>
      <c r="E350" s="116" t="str">
        <f aca="false">IF(E249&lt;&gt;"",E249,"")</f>
        <v/>
      </c>
      <c r="F350" s="116" t="n">
        <v>24</v>
      </c>
      <c r="G350" s="168" t="n">
        <f aca="false">G249</f>
        <v>1</v>
      </c>
      <c r="H350" s="187" t="n">
        <f aca="false">IF($G350&lt;&gt;"",G350,"")</f>
        <v>1</v>
      </c>
      <c r="I350" s="169"/>
      <c r="J350" s="170"/>
      <c r="K350" s="171" t="str">
        <f aca="false">IF($B350&lt;&gt;"",IF(I350,(INDEX(P$314:Q$317,MATCH(H350,P$314:P$317),2)/I350)*1000,0),"")</f>
        <v/>
      </c>
      <c r="L350" s="171" t="str">
        <f aca="false">IF(Q$314&lt;&gt;"",IF($B350&lt;&gt;"",K350-$J350,""),"")</f>
        <v/>
      </c>
      <c r="M350" s="172" t="str">
        <f aca="false">IF(B350&lt;&gt;"",RANK(L350,L$314:L$413),"")</f>
        <v/>
      </c>
      <c r="N350" s="172" t="str">
        <f aca="false">IF(B350&lt;&gt;"",'Classement Général'!BX47,"")</f>
        <v/>
      </c>
      <c r="O350" s="172" t="str">
        <f aca="false">IF(B148&lt;&gt;"",'Calculs (M1..M20)'!A50,"")</f>
        <v/>
      </c>
      <c r="P350" s="0"/>
      <c r="Q350" s="0"/>
      <c r="R350" s="0"/>
      <c r="S350" s="0"/>
      <c r="T350" s="0"/>
      <c r="U350" s="0"/>
      <c r="V350" s="0"/>
      <c r="AH350" s="187" t="n">
        <f aca="false">IF($G350&lt;&gt;"",AG350,"")</f>
        <v>0</v>
      </c>
      <c r="AI350" s="169"/>
      <c r="AJ350" s="170"/>
    </row>
    <row r="351" customFormat="false" ht="13" hidden="false" customHeight="false" outlineLevel="0" collapsed="false">
      <c r="A351" s="0"/>
      <c r="B351" s="185" t="str">
        <f aca="false">IF(B250&lt;&gt;"",B250,"")</f>
        <v/>
      </c>
      <c r="C351" s="116" t="str">
        <f aca="false">IF(C250&lt;&gt;"",C250,"")</f>
        <v/>
      </c>
      <c r="D351" s="116" t="str">
        <f aca="false">IF(D250&lt;&gt;"",D250,"")</f>
        <v/>
      </c>
      <c r="E351" s="116" t="str">
        <f aca="false">IF(E250&lt;&gt;"",E250,"")</f>
        <v/>
      </c>
      <c r="F351" s="116" t="n">
        <v>24</v>
      </c>
      <c r="G351" s="168" t="n">
        <f aca="false">G250</f>
        <v>1</v>
      </c>
      <c r="H351" s="187" t="n">
        <f aca="false">IF($G351&lt;&gt;"",G351,"")</f>
        <v>1</v>
      </c>
      <c r="I351" s="169"/>
      <c r="J351" s="170"/>
      <c r="K351" s="171" t="str">
        <f aca="false">IF($B351&lt;&gt;"",IF(I351,(INDEX(P$314:Q$317,MATCH(H351,P$314:P$317),2)/I351)*1000,0),"")</f>
        <v/>
      </c>
      <c r="L351" s="171" t="str">
        <f aca="false">IF(Q$314&lt;&gt;"",IF($B351&lt;&gt;"",K351-$J351,""),"")</f>
        <v/>
      </c>
      <c r="M351" s="172" t="str">
        <f aca="false">IF(B351&lt;&gt;"",RANK(L351,L$314:L$413),"")</f>
        <v/>
      </c>
      <c r="N351" s="172" t="str">
        <f aca="false">IF(B351&lt;&gt;"",'Classement Général'!BX48,"")</f>
        <v/>
      </c>
      <c r="O351" s="172" t="str">
        <f aca="false">IF(B149&lt;&gt;"",'Calculs (M1..M20)'!A51,"")</f>
        <v/>
      </c>
      <c r="P351" s="0"/>
      <c r="Q351" s="0"/>
      <c r="R351" s="0"/>
      <c r="S351" s="0"/>
      <c r="T351" s="0"/>
      <c r="U351" s="0"/>
      <c r="V351" s="0"/>
      <c r="AH351" s="187" t="n">
        <f aca="false">IF($G351&lt;&gt;"",AG351,"")</f>
        <v>0</v>
      </c>
      <c r="AI351" s="169"/>
      <c r="AJ351" s="170"/>
    </row>
    <row r="352" customFormat="false" ht="13" hidden="false" customHeight="false" outlineLevel="0" collapsed="false">
      <c r="A352" s="0"/>
      <c r="B352" s="185" t="str">
        <f aca="false">IF(B251&lt;&gt;"",B251,"")</f>
        <v/>
      </c>
      <c r="C352" s="116" t="str">
        <f aca="false">IF(C251&lt;&gt;"",C251,"")</f>
        <v/>
      </c>
      <c r="D352" s="116" t="str">
        <f aca="false">IF(D251&lt;&gt;"",D251,"")</f>
        <v/>
      </c>
      <c r="E352" s="116" t="str">
        <f aca="false">IF(E251&lt;&gt;"",E251,"")</f>
        <v/>
      </c>
      <c r="F352" s="116" t="n">
        <v>24</v>
      </c>
      <c r="G352" s="168" t="n">
        <f aca="false">G251</f>
        <v>1</v>
      </c>
      <c r="H352" s="187" t="n">
        <f aca="false">IF($G352&lt;&gt;"",G352,"")</f>
        <v>1</v>
      </c>
      <c r="I352" s="169"/>
      <c r="J352" s="170"/>
      <c r="K352" s="171" t="str">
        <f aca="false">IF($B352&lt;&gt;"",IF(I352,(INDEX(P$314:Q$317,MATCH(H352,P$314:P$317),2)/I352)*1000,0),"")</f>
        <v/>
      </c>
      <c r="L352" s="171" t="str">
        <f aca="false">IF(Q$314&lt;&gt;"",IF($B352&lt;&gt;"",K352-$J352,""),"")</f>
        <v/>
      </c>
      <c r="M352" s="172" t="str">
        <f aca="false">IF(B352&lt;&gt;"",RANK(L352,L$314:L$413),"")</f>
        <v/>
      </c>
      <c r="N352" s="172" t="str">
        <f aca="false">IF(B352&lt;&gt;"",'Classement Général'!BX49,"")</f>
        <v/>
      </c>
      <c r="O352" s="172" t="str">
        <f aca="false">IF(B150&lt;&gt;"",'Calculs (M1..M20)'!A52,"")</f>
        <v/>
      </c>
      <c r="P352" s="0"/>
      <c r="Q352" s="0"/>
      <c r="R352" s="0"/>
      <c r="S352" s="0"/>
      <c r="T352" s="0"/>
      <c r="U352" s="0"/>
      <c r="V352" s="0"/>
      <c r="AH352" s="187" t="n">
        <f aca="false">IF($G352&lt;&gt;"",AG352,"")</f>
        <v>0</v>
      </c>
      <c r="AI352" s="169"/>
      <c r="AJ352" s="170"/>
    </row>
    <row r="353" customFormat="false" ht="13" hidden="false" customHeight="false" outlineLevel="0" collapsed="false">
      <c r="A353" s="0"/>
      <c r="B353" s="185" t="str">
        <f aca="false">IF(B252&lt;&gt;"",B252,"")</f>
        <v/>
      </c>
      <c r="C353" s="116" t="str">
        <f aca="false">IF(C252&lt;&gt;"",C252,"")</f>
        <v/>
      </c>
      <c r="D353" s="116" t="str">
        <f aca="false">IF(D252&lt;&gt;"",D252,"")</f>
        <v/>
      </c>
      <c r="E353" s="116" t="str">
        <f aca="false">IF(E252&lt;&gt;"",E252,"")</f>
        <v/>
      </c>
      <c r="F353" s="116" t="n">
        <v>24</v>
      </c>
      <c r="G353" s="168" t="n">
        <f aca="false">G252</f>
        <v>1</v>
      </c>
      <c r="H353" s="187" t="n">
        <f aca="false">IF($G353&lt;&gt;"",G353,"")</f>
        <v>1</v>
      </c>
      <c r="I353" s="169"/>
      <c r="J353" s="170"/>
      <c r="K353" s="171" t="str">
        <f aca="false">IF($B353&lt;&gt;"",IF(I353,(INDEX(P$314:Q$317,MATCH(H353,P$314:P$317),2)/I353)*1000,0),"")</f>
        <v/>
      </c>
      <c r="L353" s="171" t="str">
        <f aca="false">IF(Q$314&lt;&gt;"",IF($B353&lt;&gt;"",K353-$J353,""),"")</f>
        <v/>
      </c>
      <c r="M353" s="172" t="str">
        <f aca="false">IF(B353&lt;&gt;"",RANK(L353,L$314:L$413),"")</f>
        <v/>
      </c>
      <c r="N353" s="172" t="str">
        <f aca="false">IF(B353&lt;&gt;"",'Classement Général'!BX50,"")</f>
        <v/>
      </c>
      <c r="O353" s="172" t="str">
        <f aca="false">IF(B151&lt;&gt;"",'Calculs (M1..M20)'!A53,"")</f>
        <v/>
      </c>
      <c r="P353" s="0"/>
      <c r="Q353" s="0"/>
      <c r="R353" s="0"/>
      <c r="S353" s="0"/>
      <c r="T353" s="0"/>
      <c r="U353" s="0"/>
      <c r="V353" s="0"/>
      <c r="AH353" s="187" t="n">
        <f aca="false">IF($G353&lt;&gt;"",AG353,"")</f>
        <v>0</v>
      </c>
      <c r="AI353" s="169"/>
      <c r="AJ353" s="170"/>
    </row>
    <row r="354" customFormat="false" ht="13" hidden="false" customHeight="false" outlineLevel="0" collapsed="false">
      <c r="A354" s="0"/>
      <c r="B354" s="185" t="str">
        <f aca="false">IF(B253&lt;&gt;"",B253,"")</f>
        <v/>
      </c>
      <c r="C354" s="116" t="str">
        <f aca="false">IF(C253&lt;&gt;"",C253,"")</f>
        <v/>
      </c>
      <c r="D354" s="116" t="str">
        <f aca="false">IF(D253&lt;&gt;"",D253,"")</f>
        <v/>
      </c>
      <c r="E354" s="116" t="str">
        <f aca="false">IF(E253&lt;&gt;"",E253,"")</f>
        <v/>
      </c>
      <c r="F354" s="116" t="n">
        <v>24</v>
      </c>
      <c r="G354" s="168" t="n">
        <f aca="false">G253</f>
        <v>1</v>
      </c>
      <c r="H354" s="187" t="n">
        <f aca="false">IF($G354&lt;&gt;"",G354,"")</f>
        <v>1</v>
      </c>
      <c r="I354" s="169"/>
      <c r="J354" s="170"/>
      <c r="K354" s="171" t="str">
        <f aca="false">IF($B354&lt;&gt;"",IF(I354,(INDEX(P$314:Q$317,MATCH(H354,P$314:P$317),2)/I354)*1000,0),"")</f>
        <v/>
      </c>
      <c r="L354" s="171" t="str">
        <f aca="false">IF(Q$314&lt;&gt;"",IF($B354&lt;&gt;"",K354-$J354,""),"")</f>
        <v/>
      </c>
      <c r="M354" s="172" t="str">
        <f aca="false">IF(B354&lt;&gt;"",RANK(L354,L$314:L$413),"")</f>
        <v/>
      </c>
      <c r="N354" s="172" t="str">
        <f aca="false">IF(B354&lt;&gt;"",'Classement Général'!BX51,"")</f>
        <v/>
      </c>
      <c r="O354" s="172" t="str">
        <f aca="false">IF(B152&lt;&gt;"",'Calculs (M1..M20)'!A54,"")</f>
        <v/>
      </c>
      <c r="P354" s="0"/>
      <c r="Q354" s="0"/>
      <c r="R354" s="0"/>
      <c r="S354" s="0"/>
      <c r="T354" s="0"/>
      <c r="U354" s="0"/>
      <c r="V354" s="0"/>
      <c r="AH354" s="187" t="n">
        <f aca="false">IF($G354&lt;&gt;"",AG354,"")</f>
        <v>0</v>
      </c>
      <c r="AI354" s="169"/>
      <c r="AJ354" s="170"/>
    </row>
    <row r="355" customFormat="false" ht="13" hidden="false" customHeight="false" outlineLevel="0" collapsed="false">
      <c r="A355" s="0"/>
      <c r="B355" s="185" t="str">
        <f aca="false">IF(B254&lt;&gt;"",B254,"")</f>
        <v/>
      </c>
      <c r="C355" s="116" t="str">
        <f aca="false">IF(C254&lt;&gt;"",C254,"")</f>
        <v/>
      </c>
      <c r="D355" s="116" t="str">
        <f aca="false">IF(D254&lt;&gt;"",D254,"")</f>
        <v/>
      </c>
      <c r="E355" s="116" t="str">
        <f aca="false">IF(E254&lt;&gt;"",E254,"")</f>
        <v/>
      </c>
      <c r="F355" s="116" t="n">
        <v>24</v>
      </c>
      <c r="G355" s="168" t="n">
        <f aca="false">G254</f>
        <v>1</v>
      </c>
      <c r="H355" s="187" t="n">
        <f aca="false">IF($G355&lt;&gt;"",G355,"")</f>
        <v>1</v>
      </c>
      <c r="I355" s="169"/>
      <c r="J355" s="170"/>
      <c r="K355" s="171" t="str">
        <f aca="false">IF($B355&lt;&gt;"",IF(I355,(INDEX(P$314:Q$317,MATCH(H355,P$314:P$317),2)/I355)*1000,0),"")</f>
        <v/>
      </c>
      <c r="L355" s="171" t="str">
        <f aca="false">IF(Q$314&lt;&gt;"",IF($B355&lt;&gt;"",K355-$J355,""),"")</f>
        <v/>
      </c>
      <c r="M355" s="172" t="str">
        <f aca="false">IF(B355&lt;&gt;"",RANK(L355,L$314:L$413),"")</f>
        <v/>
      </c>
      <c r="N355" s="172" t="str">
        <f aca="false">IF(B355&lt;&gt;"",'Classement Général'!BX52,"")</f>
        <v/>
      </c>
      <c r="O355" s="172" t="str">
        <f aca="false">IF(B153&lt;&gt;"",'Calculs (M1..M20)'!A55,"")</f>
        <v/>
      </c>
      <c r="P355" s="0"/>
      <c r="Q355" s="0"/>
      <c r="R355" s="0"/>
      <c r="S355" s="0"/>
      <c r="T355" s="0"/>
      <c r="U355" s="0"/>
      <c r="V355" s="0"/>
      <c r="AH355" s="187" t="n">
        <f aca="false">IF($G355&lt;&gt;"",AG355,"")</f>
        <v>0</v>
      </c>
      <c r="AI355" s="169"/>
      <c r="AJ355" s="170"/>
    </row>
    <row r="356" customFormat="false" ht="13" hidden="false" customHeight="false" outlineLevel="0" collapsed="false">
      <c r="A356" s="0"/>
      <c r="B356" s="185" t="str">
        <f aca="false">IF(B255&lt;&gt;"",B255,"")</f>
        <v/>
      </c>
      <c r="C356" s="116" t="str">
        <f aca="false">IF(C255&lt;&gt;"",C255,"")</f>
        <v/>
      </c>
      <c r="D356" s="116" t="str">
        <f aca="false">IF(D255&lt;&gt;"",D255,"")</f>
        <v/>
      </c>
      <c r="E356" s="116" t="str">
        <f aca="false">IF(E255&lt;&gt;"",E255,"")</f>
        <v/>
      </c>
      <c r="F356" s="116" t="n">
        <v>24</v>
      </c>
      <c r="G356" s="168" t="n">
        <f aca="false">G255</f>
        <v>1</v>
      </c>
      <c r="H356" s="187" t="n">
        <f aca="false">IF($G356&lt;&gt;"",G356,"")</f>
        <v>1</v>
      </c>
      <c r="I356" s="169"/>
      <c r="J356" s="170"/>
      <c r="K356" s="171" t="str">
        <f aca="false">IF($B356&lt;&gt;"",IF(I356,(INDEX(P$314:Q$317,MATCH(H356,P$314:P$317),2)/I356)*1000,0),"")</f>
        <v/>
      </c>
      <c r="L356" s="171" t="str">
        <f aca="false">IF(Q$314&lt;&gt;"",IF($B356&lt;&gt;"",K356-$J356,""),"")</f>
        <v/>
      </c>
      <c r="M356" s="172" t="str">
        <f aca="false">IF(B356&lt;&gt;"",RANK(L356,L$314:L$413),"")</f>
        <v/>
      </c>
      <c r="N356" s="172" t="str">
        <f aca="false">IF(B356&lt;&gt;"",'Classement Général'!BX53,"")</f>
        <v/>
      </c>
      <c r="O356" s="172" t="str">
        <f aca="false">IF(B154&lt;&gt;"",'Calculs (M1..M20)'!A56,"")</f>
        <v/>
      </c>
      <c r="P356" s="0"/>
      <c r="Q356" s="0"/>
      <c r="R356" s="0"/>
      <c r="S356" s="0"/>
      <c r="T356" s="0"/>
      <c r="U356" s="0"/>
      <c r="V356" s="0"/>
      <c r="AH356" s="187" t="n">
        <f aca="false">IF($G356&lt;&gt;"",AG356,"")</f>
        <v>0</v>
      </c>
      <c r="AI356" s="169"/>
      <c r="AJ356" s="170"/>
    </row>
    <row r="357" customFormat="false" ht="13" hidden="false" customHeight="false" outlineLevel="0" collapsed="false">
      <c r="A357" s="0"/>
      <c r="B357" s="185" t="str">
        <f aca="false">IF(B256&lt;&gt;"",B256,"")</f>
        <v/>
      </c>
      <c r="C357" s="116" t="str">
        <f aca="false">IF(C256&lt;&gt;"",C256,"")</f>
        <v/>
      </c>
      <c r="D357" s="116" t="str">
        <f aca="false">IF(D256&lt;&gt;"",D256,"")</f>
        <v/>
      </c>
      <c r="E357" s="116" t="str">
        <f aca="false">IF(E256&lt;&gt;"",E256,"")</f>
        <v/>
      </c>
      <c r="F357" s="116" t="n">
        <v>24</v>
      </c>
      <c r="G357" s="168" t="n">
        <f aca="false">G256</f>
        <v>1</v>
      </c>
      <c r="H357" s="187" t="n">
        <f aca="false">IF($G357&lt;&gt;"",G357,"")</f>
        <v>1</v>
      </c>
      <c r="I357" s="169"/>
      <c r="J357" s="170"/>
      <c r="K357" s="171" t="str">
        <f aca="false">IF($B357&lt;&gt;"",IF(I357,(INDEX(P$314:Q$317,MATCH(H357,P$314:P$317),2)/I357)*1000,0),"")</f>
        <v/>
      </c>
      <c r="L357" s="171" t="str">
        <f aca="false">IF(Q$314&lt;&gt;"",IF($B357&lt;&gt;"",K357-$J357,""),"")</f>
        <v/>
      </c>
      <c r="M357" s="172" t="str">
        <f aca="false">IF(B357&lt;&gt;"",RANK(L357,L$314:L$413),"")</f>
        <v/>
      </c>
      <c r="N357" s="172" t="str">
        <f aca="false">IF(B357&lt;&gt;"",'Classement Général'!BX54,"")</f>
        <v/>
      </c>
      <c r="O357" s="172" t="str">
        <f aca="false">IF(B155&lt;&gt;"",'Calculs (M1..M20)'!A57,"")</f>
        <v/>
      </c>
      <c r="P357" s="0"/>
      <c r="Q357" s="0"/>
      <c r="R357" s="0"/>
      <c r="S357" s="0"/>
      <c r="T357" s="0"/>
      <c r="U357" s="0"/>
      <c r="V357" s="0"/>
      <c r="AH357" s="187" t="n">
        <f aca="false">IF($G357&lt;&gt;"",AG357,"")</f>
        <v>0</v>
      </c>
      <c r="AI357" s="169"/>
      <c r="AJ357" s="170"/>
    </row>
    <row r="358" customFormat="false" ht="13" hidden="false" customHeight="false" outlineLevel="0" collapsed="false">
      <c r="A358" s="0"/>
      <c r="B358" s="185" t="str">
        <f aca="false">IF(B257&lt;&gt;"",B257,"")</f>
        <v/>
      </c>
      <c r="C358" s="116" t="str">
        <f aca="false">IF(C257&lt;&gt;"",C257,"")</f>
        <v/>
      </c>
      <c r="D358" s="116" t="str">
        <f aca="false">IF(D257&lt;&gt;"",D257,"")</f>
        <v/>
      </c>
      <c r="E358" s="116" t="str">
        <f aca="false">IF(E257&lt;&gt;"",E257,"")</f>
        <v/>
      </c>
      <c r="F358" s="116" t="n">
        <v>24</v>
      </c>
      <c r="G358" s="168" t="n">
        <f aca="false">G257</f>
        <v>1</v>
      </c>
      <c r="H358" s="187" t="n">
        <f aca="false">IF($G358&lt;&gt;"",G358,"")</f>
        <v>1</v>
      </c>
      <c r="I358" s="169"/>
      <c r="J358" s="170"/>
      <c r="K358" s="171" t="str">
        <f aca="false">IF($B358&lt;&gt;"",IF(I358,(INDEX(P$314:Q$317,MATCH(H358,P$314:P$317),2)/I358)*1000,0),"")</f>
        <v/>
      </c>
      <c r="L358" s="171" t="str">
        <f aca="false">IF(Q$314&lt;&gt;"",IF($B358&lt;&gt;"",K358-$J358,""),"")</f>
        <v/>
      </c>
      <c r="M358" s="172" t="str">
        <f aca="false">IF(B358&lt;&gt;"",RANK(L358,L$314:L$413),"")</f>
        <v/>
      </c>
      <c r="N358" s="172" t="str">
        <f aca="false">IF(B358&lt;&gt;"",'Classement Général'!BX55,"")</f>
        <v/>
      </c>
      <c r="O358" s="172" t="str">
        <f aca="false">IF(B156&lt;&gt;"",'Calculs (M1..M20)'!A58,"")</f>
        <v/>
      </c>
      <c r="P358" s="0"/>
      <c r="Q358" s="0"/>
      <c r="R358" s="0"/>
      <c r="S358" s="0"/>
      <c r="T358" s="0"/>
      <c r="U358" s="0"/>
      <c r="V358" s="0"/>
      <c r="AH358" s="187" t="n">
        <f aca="false">IF($G358&lt;&gt;"",AG358,"")</f>
        <v>0</v>
      </c>
      <c r="AI358" s="169"/>
      <c r="AJ358" s="170"/>
    </row>
    <row r="359" customFormat="false" ht="13" hidden="false" customHeight="false" outlineLevel="0" collapsed="false">
      <c r="A359" s="0"/>
      <c r="B359" s="185" t="str">
        <f aca="false">IF(B258&lt;&gt;"",B258,"")</f>
        <v/>
      </c>
      <c r="C359" s="116" t="str">
        <f aca="false">IF(C258&lt;&gt;"",C258,"")</f>
        <v/>
      </c>
      <c r="D359" s="116" t="str">
        <f aca="false">IF(D258&lt;&gt;"",D258,"")</f>
        <v/>
      </c>
      <c r="E359" s="116" t="str">
        <f aca="false">IF(E258&lt;&gt;"",E258,"")</f>
        <v/>
      </c>
      <c r="F359" s="116" t="n">
        <v>24</v>
      </c>
      <c r="G359" s="168" t="n">
        <f aca="false">G258</f>
        <v>1</v>
      </c>
      <c r="H359" s="187" t="n">
        <f aca="false">IF($G359&lt;&gt;"",G359,"")</f>
        <v>1</v>
      </c>
      <c r="I359" s="169"/>
      <c r="J359" s="170"/>
      <c r="K359" s="171" t="str">
        <f aca="false">IF($B359&lt;&gt;"",IF(I359,(INDEX(P$314:Q$317,MATCH(H359,P$314:P$317),2)/I359)*1000,0),"")</f>
        <v/>
      </c>
      <c r="L359" s="171" t="str">
        <f aca="false">IF(Q$314&lt;&gt;"",IF($B359&lt;&gt;"",K359-$J359,""),"")</f>
        <v/>
      </c>
      <c r="M359" s="172" t="str">
        <f aca="false">IF(B359&lt;&gt;"",RANK(L359,L$314:L$413),"")</f>
        <v/>
      </c>
      <c r="N359" s="172" t="str">
        <f aca="false">IF(B359&lt;&gt;"",'Classement Général'!BX56,"")</f>
        <v/>
      </c>
      <c r="O359" s="172" t="str">
        <f aca="false">IF(B157&lt;&gt;"",'Calculs (M1..M20)'!A59,"")</f>
        <v/>
      </c>
      <c r="P359" s="0"/>
      <c r="Q359" s="0"/>
      <c r="R359" s="0"/>
      <c r="S359" s="0"/>
      <c r="T359" s="0"/>
      <c r="U359" s="0"/>
      <c r="V359" s="0"/>
      <c r="AH359" s="187" t="n">
        <f aca="false">IF($G359&lt;&gt;"",AG359,"")</f>
        <v>0</v>
      </c>
      <c r="AI359" s="169"/>
      <c r="AJ359" s="170"/>
    </row>
    <row r="360" customFormat="false" ht="13" hidden="false" customHeight="false" outlineLevel="0" collapsed="false">
      <c r="A360" s="0"/>
      <c r="B360" s="185" t="str">
        <f aca="false">IF(B259&lt;&gt;"",B259,"")</f>
        <v/>
      </c>
      <c r="C360" s="116" t="str">
        <f aca="false">IF(C259&lt;&gt;"",C259,"")</f>
        <v/>
      </c>
      <c r="D360" s="116" t="str">
        <f aca="false">IF(D259&lt;&gt;"",D259,"")</f>
        <v/>
      </c>
      <c r="E360" s="116" t="str">
        <f aca="false">IF(E259&lt;&gt;"",E259,"")</f>
        <v/>
      </c>
      <c r="F360" s="116" t="n">
        <v>24</v>
      </c>
      <c r="G360" s="168" t="n">
        <f aca="false">G259</f>
        <v>1</v>
      </c>
      <c r="H360" s="187" t="n">
        <f aca="false">IF($G360&lt;&gt;"",G360,"")</f>
        <v>1</v>
      </c>
      <c r="I360" s="169"/>
      <c r="J360" s="170"/>
      <c r="K360" s="171" t="str">
        <f aca="false">IF($B360&lt;&gt;"",IF(I360,(INDEX(P$314:Q$317,MATCH(H360,P$314:P$317),2)/I360)*1000,0),"")</f>
        <v/>
      </c>
      <c r="L360" s="171" t="str">
        <f aca="false">IF(Q$314&lt;&gt;"",IF($B360&lt;&gt;"",K360-$J360,""),"")</f>
        <v/>
      </c>
      <c r="M360" s="172" t="str">
        <f aca="false">IF(B360&lt;&gt;"",RANK(L360,L$314:L$413),"")</f>
        <v/>
      </c>
      <c r="N360" s="172" t="str">
        <f aca="false">IF(B360&lt;&gt;"",'Classement Général'!BX57,"")</f>
        <v/>
      </c>
      <c r="O360" s="172" t="str">
        <f aca="false">IF(B158&lt;&gt;"",'Calculs (M1..M20)'!A60,"")</f>
        <v/>
      </c>
      <c r="P360" s="0"/>
      <c r="Q360" s="0"/>
      <c r="R360" s="0"/>
      <c r="S360" s="0"/>
      <c r="T360" s="0"/>
      <c r="U360" s="0"/>
      <c r="V360" s="0"/>
      <c r="AH360" s="187" t="n">
        <f aca="false">IF($G360&lt;&gt;"",AG360,"")</f>
        <v>0</v>
      </c>
      <c r="AI360" s="169"/>
      <c r="AJ360" s="170"/>
    </row>
    <row r="361" customFormat="false" ht="13" hidden="false" customHeight="false" outlineLevel="0" collapsed="false">
      <c r="A361" s="0"/>
      <c r="B361" s="185" t="str">
        <f aca="false">IF(B260&lt;&gt;"",B260,"")</f>
        <v/>
      </c>
      <c r="C361" s="116" t="str">
        <f aca="false">IF(C260&lt;&gt;"",C260,"")</f>
        <v/>
      </c>
      <c r="D361" s="116" t="str">
        <f aca="false">IF(D260&lt;&gt;"",D260,"")</f>
        <v/>
      </c>
      <c r="E361" s="116" t="str">
        <f aca="false">IF(E260&lt;&gt;"",E260,"")</f>
        <v/>
      </c>
      <c r="F361" s="116" t="n">
        <v>24</v>
      </c>
      <c r="G361" s="168" t="n">
        <f aca="false">G260</f>
        <v>1</v>
      </c>
      <c r="H361" s="187" t="n">
        <f aca="false">IF($G361&lt;&gt;"",G361,"")</f>
        <v>1</v>
      </c>
      <c r="I361" s="169"/>
      <c r="J361" s="170"/>
      <c r="K361" s="171" t="str">
        <f aca="false">IF($B361&lt;&gt;"",IF(I361,(INDEX(P$314:Q$317,MATCH(H361,P$314:P$317),2)/I361)*1000,0),"")</f>
        <v/>
      </c>
      <c r="L361" s="171" t="str">
        <f aca="false">IF(Q$314&lt;&gt;"",IF($B361&lt;&gt;"",K361-$J361,""),"")</f>
        <v/>
      </c>
      <c r="M361" s="172" t="str">
        <f aca="false">IF(B361&lt;&gt;"",RANK(L361,L$314:L$413),"")</f>
        <v/>
      </c>
      <c r="N361" s="172" t="str">
        <f aca="false">IF(B361&lt;&gt;"",'Classement Général'!BX58,"")</f>
        <v/>
      </c>
      <c r="O361" s="172" t="str">
        <f aca="false">IF(B159&lt;&gt;"",'Calculs (M1..M20)'!A61,"")</f>
        <v/>
      </c>
      <c r="P361" s="0"/>
      <c r="Q361" s="0"/>
      <c r="R361" s="0"/>
      <c r="S361" s="0"/>
      <c r="T361" s="0"/>
      <c r="U361" s="0"/>
      <c r="V361" s="0"/>
      <c r="AH361" s="187" t="n">
        <f aca="false">IF($G361&lt;&gt;"",AG361,"")</f>
        <v>0</v>
      </c>
      <c r="AI361" s="169"/>
      <c r="AJ361" s="170"/>
    </row>
    <row r="362" customFormat="false" ht="13" hidden="false" customHeight="false" outlineLevel="0" collapsed="false">
      <c r="A362" s="0"/>
      <c r="B362" s="185" t="str">
        <f aca="false">IF(B261&lt;&gt;"",B261,"")</f>
        <v/>
      </c>
      <c r="C362" s="116" t="str">
        <f aca="false">IF(C261&lt;&gt;"",C261,"")</f>
        <v/>
      </c>
      <c r="D362" s="116" t="str">
        <f aca="false">IF(D261&lt;&gt;"",D261,"")</f>
        <v/>
      </c>
      <c r="E362" s="116" t="str">
        <f aca="false">IF(E261&lt;&gt;"",E261,"")</f>
        <v/>
      </c>
      <c r="F362" s="116" t="n">
        <v>24</v>
      </c>
      <c r="G362" s="168" t="n">
        <f aca="false">G261</f>
        <v>1</v>
      </c>
      <c r="H362" s="187" t="n">
        <f aca="false">IF($G362&lt;&gt;"",G362,"")</f>
        <v>1</v>
      </c>
      <c r="I362" s="169"/>
      <c r="J362" s="170"/>
      <c r="K362" s="171" t="str">
        <f aca="false">IF($B362&lt;&gt;"",IF(I362,(INDEX(P$314:Q$317,MATCH(H362,P$314:P$317),2)/I362)*1000,0),"")</f>
        <v/>
      </c>
      <c r="L362" s="171" t="str">
        <f aca="false">IF(Q$314&lt;&gt;"",IF($B362&lt;&gt;"",K362-$J362,""),"")</f>
        <v/>
      </c>
      <c r="M362" s="172" t="str">
        <f aca="false">IF(B362&lt;&gt;"",RANK(L362,L$314:L$413),"")</f>
        <v/>
      </c>
      <c r="N362" s="172" t="str">
        <f aca="false">IF(B362&lt;&gt;"",'Classement Général'!BX59,"")</f>
        <v/>
      </c>
      <c r="O362" s="172" t="str">
        <f aca="false">IF(B160&lt;&gt;"",'Calculs (M1..M20)'!A62,"")</f>
        <v/>
      </c>
      <c r="P362" s="0"/>
      <c r="Q362" s="0"/>
      <c r="R362" s="0"/>
      <c r="S362" s="0"/>
      <c r="T362" s="0"/>
      <c r="U362" s="0"/>
      <c r="V362" s="0"/>
      <c r="AH362" s="187" t="n">
        <f aca="false">IF($G362&lt;&gt;"",AG362,"")</f>
        <v>0</v>
      </c>
      <c r="AI362" s="169"/>
      <c r="AJ362" s="170"/>
    </row>
    <row r="363" customFormat="false" ht="13" hidden="false" customHeight="false" outlineLevel="0" collapsed="false">
      <c r="A363" s="0"/>
      <c r="B363" s="185" t="str">
        <f aca="false">IF(B262&lt;&gt;"",B262,"")</f>
        <v/>
      </c>
      <c r="C363" s="116" t="str">
        <f aca="false">IF(C262&lt;&gt;"",C262,"")</f>
        <v/>
      </c>
      <c r="D363" s="116" t="str">
        <f aca="false">IF(D262&lt;&gt;"",D262,"")</f>
        <v/>
      </c>
      <c r="E363" s="116" t="str">
        <f aca="false">IF(E262&lt;&gt;"",E262,"")</f>
        <v/>
      </c>
      <c r="F363" s="116" t="n">
        <v>24</v>
      </c>
      <c r="G363" s="168" t="n">
        <f aca="false">G262</f>
        <v>1</v>
      </c>
      <c r="H363" s="187" t="n">
        <f aca="false">IF($G363&lt;&gt;"",G363,"")</f>
        <v>1</v>
      </c>
      <c r="I363" s="169"/>
      <c r="J363" s="170"/>
      <c r="K363" s="171" t="str">
        <f aca="false">IF($B363&lt;&gt;"",IF(I363,(INDEX(P$314:Q$317,MATCH(H363,P$314:P$317),2)/I363)*1000,0),"")</f>
        <v/>
      </c>
      <c r="L363" s="171" t="str">
        <f aca="false">IF(Q$314&lt;&gt;"",IF($B363&lt;&gt;"",K363-$J363,""),"")</f>
        <v/>
      </c>
      <c r="M363" s="172" t="str">
        <f aca="false">IF(B363&lt;&gt;"",RANK(L363,L$314:L$413),"")</f>
        <v/>
      </c>
      <c r="N363" s="172" t="str">
        <f aca="false">IF(B363&lt;&gt;"",'Classement Général'!BX60,"")</f>
        <v/>
      </c>
      <c r="O363" s="172" t="str">
        <f aca="false">IF(B161&lt;&gt;"",'Calculs (M1..M20)'!A63,"")</f>
        <v/>
      </c>
      <c r="P363" s="0"/>
      <c r="Q363" s="0"/>
      <c r="R363" s="0"/>
      <c r="S363" s="0"/>
      <c r="T363" s="0"/>
      <c r="U363" s="0"/>
      <c r="V363" s="0"/>
      <c r="AH363" s="187" t="n">
        <f aca="false">IF($G363&lt;&gt;"",AG363,"")</f>
        <v>0</v>
      </c>
      <c r="AI363" s="169"/>
      <c r="AJ363" s="170"/>
    </row>
    <row r="364" customFormat="false" ht="13" hidden="false" customHeight="false" outlineLevel="0" collapsed="false">
      <c r="A364" s="0"/>
      <c r="B364" s="185" t="str">
        <f aca="false">IF(B263&lt;&gt;"",B263,"")</f>
        <v/>
      </c>
      <c r="C364" s="116" t="str">
        <f aca="false">IF(C263&lt;&gt;"",C263,"")</f>
        <v/>
      </c>
      <c r="D364" s="116" t="str">
        <f aca="false">IF(D263&lt;&gt;"",D263,"")</f>
        <v/>
      </c>
      <c r="E364" s="116" t="str">
        <f aca="false">IF(E263&lt;&gt;"",E263,"")</f>
        <v/>
      </c>
      <c r="F364" s="116" t="n">
        <v>24</v>
      </c>
      <c r="G364" s="168" t="n">
        <f aca="false">G263</f>
        <v>1</v>
      </c>
      <c r="H364" s="187" t="n">
        <f aca="false">IF($G364&lt;&gt;"",G364,"")</f>
        <v>1</v>
      </c>
      <c r="I364" s="169"/>
      <c r="J364" s="170"/>
      <c r="K364" s="171" t="str">
        <f aca="false">IF($B364&lt;&gt;"",IF(I364,(INDEX(P$314:Q$317,MATCH(H364,P$314:P$317),2)/I364)*1000,0),"")</f>
        <v/>
      </c>
      <c r="L364" s="171" t="str">
        <f aca="false">IF(Q$314&lt;&gt;"",IF($B364&lt;&gt;"",K364-$J364,""),"")</f>
        <v/>
      </c>
      <c r="M364" s="172" t="str">
        <f aca="false">IF(B364&lt;&gt;"",RANK(L364,L$314:L$413),"")</f>
        <v/>
      </c>
      <c r="N364" s="172" t="str">
        <f aca="false">IF(B364&lt;&gt;"",'Classement Général'!BX61,"")</f>
        <v/>
      </c>
      <c r="O364" s="172" t="str">
        <f aca="false">IF(B162&lt;&gt;"",'Calculs (M1..M20)'!A64,"")</f>
        <v/>
      </c>
      <c r="P364" s="0"/>
      <c r="Q364" s="0"/>
      <c r="R364" s="0"/>
      <c r="S364" s="0"/>
      <c r="T364" s="0"/>
      <c r="U364" s="0"/>
      <c r="V364" s="0"/>
      <c r="AH364" s="187" t="n">
        <f aca="false">IF($G364&lt;&gt;"",AG364,"")</f>
        <v>0</v>
      </c>
      <c r="AI364" s="169"/>
      <c r="AJ364" s="170"/>
    </row>
    <row r="365" customFormat="false" ht="13" hidden="false" customHeight="false" outlineLevel="0" collapsed="false">
      <c r="A365" s="0"/>
      <c r="B365" s="185" t="str">
        <f aca="false">IF(B264&lt;&gt;"",B264,"")</f>
        <v/>
      </c>
      <c r="C365" s="116" t="str">
        <f aca="false">IF(C264&lt;&gt;"",C264,"")</f>
        <v/>
      </c>
      <c r="D365" s="116" t="str">
        <f aca="false">IF(D264&lt;&gt;"",D264,"")</f>
        <v/>
      </c>
      <c r="E365" s="116" t="str">
        <f aca="false">IF(E264&lt;&gt;"",E264,"")</f>
        <v/>
      </c>
      <c r="F365" s="116" t="n">
        <v>24</v>
      </c>
      <c r="G365" s="168" t="n">
        <f aca="false">G264</f>
        <v>1</v>
      </c>
      <c r="H365" s="187" t="n">
        <f aca="false">IF($G365&lt;&gt;"",G365,"")</f>
        <v>1</v>
      </c>
      <c r="I365" s="169"/>
      <c r="J365" s="170"/>
      <c r="K365" s="171" t="str">
        <f aca="false">IF($B365&lt;&gt;"",IF(I365,(INDEX(P$314:Q$317,MATCH(H365,P$314:P$317),2)/I365)*1000,0),"")</f>
        <v/>
      </c>
      <c r="L365" s="171" t="str">
        <f aca="false">IF(Q$314&lt;&gt;"",IF($B365&lt;&gt;"",K365-$J365,""),"")</f>
        <v/>
      </c>
      <c r="M365" s="172" t="str">
        <f aca="false">IF(B365&lt;&gt;"",RANK(L365,L$314:L$413),"")</f>
        <v/>
      </c>
      <c r="N365" s="172" t="str">
        <f aca="false">IF(B365&lt;&gt;"",'Classement Général'!BX62,"")</f>
        <v/>
      </c>
      <c r="O365" s="172" t="str">
        <f aca="false">IF(B163&lt;&gt;"",'Calculs (M1..M20)'!A65,"")</f>
        <v/>
      </c>
      <c r="P365" s="0"/>
      <c r="Q365" s="0"/>
      <c r="R365" s="0"/>
      <c r="S365" s="0"/>
      <c r="T365" s="0"/>
      <c r="U365" s="0"/>
      <c r="V365" s="0"/>
      <c r="AH365" s="187" t="n">
        <f aca="false">IF($G365&lt;&gt;"",AG365,"")</f>
        <v>0</v>
      </c>
      <c r="AI365" s="169"/>
      <c r="AJ365" s="170"/>
    </row>
    <row r="366" customFormat="false" ht="13" hidden="false" customHeight="false" outlineLevel="0" collapsed="false">
      <c r="A366" s="0"/>
      <c r="B366" s="185" t="str">
        <f aca="false">IF(B265&lt;&gt;"",B265,"")</f>
        <v/>
      </c>
      <c r="C366" s="116" t="str">
        <f aca="false">IF(C265&lt;&gt;"",C265,"")</f>
        <v/>
      </c>
      <c r="D366" s="116" t="str">
        <f aca="false">IF(D265&lt;&gt;"",D265,"")</f>
        <v/>
      </c>
      <c r="E366" s="116" t="str">
        <f aca="false">IF(E265&lt;&gt;"",E265,"")</f>
        <v/>
      </c>
      <c r="F366" s="116" t="n">
        <v>24</v>
      </c>
      <c r="G366" s="168" t="n">
        <f aca="false">G265</f>
        <v>1</v>
      </c>
      <c r="H366" s="187" t="n">
        <f aca="false">IF($G366&lt;&gt;"",G366,"")</f>
        <v>1</v>
      </c>
      <c r="I366" s="169"/>
      <c r="J366" s="170"/>
      <c r="K366" s="171" t="str">
        <f aca="false">IF($B366&lt;&gt;"",IF(I366,(INDEX(P$314:Q$317,MATCH(H366,P$314:P$317),2)/I366)*1000,0),"")</f>
        <v/>
      </c>
      <c r="L366" s="171" t="str">
        <f aca="false">IF(Q$314&lt;&gt;"",IF($B366&lt;&gt;"",K366-$J366,""),"")</f>
        <v/>
      </c>
      <c r="M366" s="172" t="str">
        <f aca="false">IF(B366&lt;&gt;"",RANK(L366,L$314:L$413),"")</f>
        <v/>
      </c>
      <c r="N366" s="172" t="str">
        <f aca="false">IF(B366&lt;&gt;"",'Classement Général'!BX63,"")</f>
        <v/>
      </c>
      <c r="O366" s="172" t="str">
        <f aca="false">IF(B164&lt;&gt;"",'Calculs (M1..M20)'!A66,"")</f>
        <v/>
      </c>
      <c r="P366" s="0"/>
      <c r="Q366" s="0"/>
      <c r="R366" s="0"/>
      <c r="S366" s="0"/>
      <c r="T366" s="0"/>
      <c r="U366" s="0"/>
      <c r="V366" s="0"/>
      <c r="AH366" s="187" t="n">
        <f aca="false">IF($G366&lt;&gt;"",AG366,"")</f>
        <v>0</v>
      </c>
      <c r="AI366" s="169"/>
      <c r="AJ366" s="170"/>
    </row>
    <row r="367" customFormat="false" ht="13" hidden="false" customHeight="false" outlineLevel="0" collapsed="false">
      <c r="A367" s="0"/>
      <c r="B367" s="185" t="str">
        <f aca="false">IF(B266&lt;&gt;"",B266,"")</f>
        <v/>
      </c>
      <c r="C367" s="116" t="str">
        <f aca="false">IF(C266&lt;&gt;"",C266,"")</f>
        <v/>
      </c>
      <c r="D367" s="116" t="str">
        <f aca="false">IF(D266&lt;&gt;"",D266,"")</f>
        <v/>
      </c>
      <c r="E367" s="116" t="str">
        <f aca="false">IF(E266&lt;&gt;"",E266,"")</f>
        <v/>
      </c>
      <c r="F367" s="116" t="n">
        <v>24</v>
      </c>
      <c r="G367" s="168" t="n">
        <f aca="false">G266</f>
        <v>1</v>
      </c>
      <c r="H367" s="187" t="n">
        <f aca="false">IF($G367&lt;&gt;"",G367,"")</f>
        <v>1</v>
      </c>
      <c r="I367" s="169"/>
      <c r="J367" s="170"/>
      <c r="K367" s="171" t="str">
        <f aca="false">IF($B367&lt;&gt;"",IF(I367,(INDEX(P$314:Q$317,MATCH(H367,P$314:P$317),2)/I367)*1000,0),"")</f>
        <v/>
      </c>
      <c r="L367" s="171" t="str">
        <f aca="false">IF(Q$314&lt;&gt;"",IF($B367&lt;&gt;"",K367-$J367,""),"")</f>
        <v/>
      </c>
      <c r="M367" s="172" t="str">
        <f aca="false">IF(B367&lt;&gt;"",RANK(L367,L$314:L$413),"")</f>
        <v/>
      </c>
      <c r="N367" s="172" t="str">
        <f aca="false">IF(B367&lt;&gt;"",'Classement Général'!BX64,"")</f>
        <v/>
      </c>
      <c r="O367" s="172" t="str">
        <f aca="false">IF(B165&lt;&gt;"",'Calculs (M1..M20)'!A67,"")</f>
        <v/>
      </c>
      <c r="P367" s="0"/>
      <c r="Q367" s="0"/>
      <c r="R367" s="0"/>
      <c r="S367" s="0"/>
      <c r="T367" s="0"/>
      <c r="U367" s="0"/>
      <c r="V367" s="0"/>
      <c r="AH367" s="187" t="n">
        <f aca="false">IF($G367&lt;&gt;"",AG367,"")</f>
        <v>0</v>
      </c>
      <c r="AI367" s="169"/>
      <c r="AJ367" s="170"/>
    </row>
    <row r="368" customFormat="false" ht="13" hidden="false" customHeight="false" outlineLevel="0" collapsed="false">
      <c r="A368" s="0"/>
      <c r="B368" s="185" t="str">
        <f aca="false">IF(B267&lt;&gt;"",B267,"")</f>
        <v/>
      </c>
      <c r="C368" s="116" t="str">
        <f aca="false">IF(C267&lt;&gt;"",C267,"")</f>
        <v/>
      </c>
      <c r="D368" s="116" t="str">
        <f aca="false">IF(D267&lt;&gt;"",D267,"")</f>
        <v/>
      </c>
      <c r="E368" s="116" t="str">
        <f aca="false">IF(E267&lt;&gt;"",E267,"")</f>
        <v/>
      </c>
      <c r="F368" s="116" t="n">
        <v>24</v>
      </c>
      <c r="G368" s="168" t="n">
        <f aca="false">G267</f>
        <v>1</v>
      </c>
      <c r="H368" s="187" t="n">
        <f aca="false">IF($G368&lt;&gt;"",G368,"")</f>
        <v>1</v>
      </c>
      <c r="I368" s="169"/>
      <c r="J368" s="170"/>
      <c r="K368" s="171" t="str">
        <f aca="false">IF($B368&lt;&gt;"",IF(I368,(INDEX(P$314:Q$317,MATCH(H368,P$314:P$317),2)/I368)*1000,0),"")</f>
        <v/>
      </c>
      <c r="L368" s="171" t="str">
        <f aca="false">IF(Q$314&lt;&gt;"",IF($B368&lt;&gt;"",K368-$J368,""),"")</f>
        <v/>
      </c>
      <c r="M368" s="172" t="str">
        <f aca="false">IF(B368&lt;&gt;"",RANK(L368,L$314:L$413),"")</f>
        <v/>
      </c>
      <c r="N368" s="172" t="str">
        <f aca="false">IF(B368&lt;&gt;"",'Classement Général'!BX65,"")</f>
        <v/>
      </c>
      <c r="O368" s="172" t="str">
        <f aca="false">IF(B166&lt;&gt;"",'Calculs (M1..M20)'!A68,"")</f>
        <v/>
      </c>
      <c r="P368" s="0"/>
      <c r="Q368" s="0"/>
      <c r="R368" s="0"/>
      <c r="S368" s="0"/>
      <c r="T368" s="0"/>
      <c r="U368" s="0"/>
      <c r="V368" s="0"/>
      <c r="AH368" s="187" t="n">
        <f aca="false">IF($G368&lt;&gt;"",AG368,"")</f>
        <v>0</v>
      </c>
      <c r="AI368" s="169"/>
      <c r="AJ368" s="170"/>
    </row>
    <row r="369" customFormat="false" ht="13" hidden="false" customHeight="false" outlineLevel="0" collapsed="false">
      <c r="A369" s="0"/>
      <c r="B369" s="185" t="str">
        <f aca="false">IF(B268&lt;&gt;"",B268,"")</f>
        <v/>
      </c>
      <c r="C369" s="116" t="str">
        <f aca="false">IF(C268&lt;&gt;"",C268,"")</f>
        <v/>
      </c>
      <c r="D369" s="116" t="str">
        <f aca="false">IF(D268&lt;&gt;"",D268,"")</f>
        <v/>
      </c>
      <c r="E369" s="116" t="str">
        <f aca="false">IF(E268&lt;&gt;"",E268,"")</f>
        <v/>
      </c>
      <c r="F369" s="116" t="n">
        <v>24</v>
      </c>
      <c r="G369" s="168" t="n">
        <f aca="false">G268</f>
        <v>1</v>
      </c>
      <c r="H369" s="187" t="n">
        <f aca="false">IF($G369&lt;&gt;"",G369,"")</f>
        <v>1</v>
      </c>
      <c r="I369" s="169"/>
      <c r="J369" s="170"/>
      <c r="K369" s="171" t="str">
        <f aca="false">IF($B369&lt;&gt;"",IF(I369,(INDEX(P$314:Q$317,MATCH(H369,P$314:P$317),2)/I369)*1000,0),"")</f>
        <v/>
      </c>
      <c r="L369" s="171" t="str">
        <f aca="false">IF(Q$314&lt;&gt;"",IF($B369&lt;&gt;"",K369-$J369,""),"")</f>
        <v/>
      </c>
      <c r="M369" s="172" t="str">
        <f aca="false">IF(B369&lt;&gt;"",RANK(L369,L$314:L$413),"")</f>
        <v/>
      </c>
      <c r="N369" s="172" t="str">
        <f aca="false">IF(B369&lt;&gt;"",'Classement Général'!BX66,"")</f>
        <v/>
      </c>
      <c r="O369" s="172" t="str">
        <f aca="false">IF(B167&lt;&gt;"",'Calculs (M1..M20)'!A69,"")</f>
        <v/>
      </c>
      <c r="P369" s="0"/>
      <c r="Q369" s="0"/>
      <c r="R369" s="0"/>
      <c r="S369" s="0"/>
      <c r="T369" s="0"/>
      <c r="U369" s="0"/>
      <c r="V369" s="0"/>
      <c r="AH369" s="187" t="n">
        <f aca="false">IF($G369&lt;&gt;"",AG369,"")</f>
        <v>0</v>
      </c>
      <c r="AI369" s="169"/>
      <c r="AJ369" s="170"/>
    </row>
    <row r="370" customFormat="false" ht="13" hidden="false" customHeight="false" outlineLevel="0" collapsed="false">
      <c r="A370" s="0"/>
      <c r="B370" s="185" t="str">
        <f aca="false">IF(B269&lt;&gt;"",B269,"")</f>
        <v/>
      </c>
      <c r="C370" s="116" t="str">
        <f aca="false">IF(C269&lt;&gt;"",C269,"")</f>
        <v/>
      </c>
      <c r="D370" s="116" t="str">
        <f aca="false">IF(D269&lt;&gt;"",D269,"")</f>
        <v/>
      </c>
      <c r="E370" s="116" t="str">
        <f aca="false">IF(E269&lt;&gt;"",E269,"")</f>
        <v/>
      </c>
      <c r="F370" s="116" t="n">
        <v>24</v>
      </c>
      <c r="G370" s="168" t="n">
        <f aca="false">G269</f>
        <v>1</v>
      </c>
      <c r="H370" s="187" t="n">
        <f aca="false">IF($G370&lt;&gt;"",G370,"")</f>
        <v>1</v>
      </c>
      <c r="I370" s="169"/>
      <c r="J370" s="170"/>
      <c r="K370" s="171" t="str">
        <f aca="false">IF($B370&lt;&gt;"",IF(I370,(INDEX(P$314:Q$317,MATCH(H370,P$314:P$317),2)/I370)*1000,0),"")</f>
        <v/>
      </c>
      <c r="L370" s="171" t="str">
        <f aca="false">IF(Q$314&lt;&gt;"",IF($B370&lt;&gt;"",K370-$J370,""),"")</f>
        <v/>
      </c>
      <c r="M370" s="172" t="str">
        <f aca="false">IF(B370&lt;&gt;"",RANK(L370,L$314:L$413),"")</f>
        <v/>
      </c>
      <c r="N370" s="172" t="str">
        <f aca="false">IF(B370&lt;&gt;"",'Classement Général'!BX67,"")</f>
        <v/>
      </c>
      <c r="O370" s="172" t="str">
        <f aca="false">IF(B168&lt;&gt;"",'Calculs (M1..M20)'!A70,"")</f>
        <v/>
      </c>
      <c r="P370" s="0"/>
      <c r="Q370" s="0"/>
      <c r="R370" s="0"/>
      <c r="S370" s="0"/>
      <c r="T370" s="0"/>
      <c r="U370" s="0"/>
      <c r="V370" s="0"/>
      <c r="AH370" s="187" t="n">
        <f aca="false">IF($G370&lt;&gt;"",AG370,"")</f>
        <v>0</v>
      </c>
      <c r="AI370" s="169"/>
      <c r="AJ370" s="170"/>
    </row>
    <row r="371" customFormat="false" ht="13" hidden="false" customHeight="false" outlineLevel="0" collapsed="false">
      <c r="A371" s="0"/>
      <c r="B371" s="185" t="str">
        <f aca="false">IF(B270&lt;&gt;"",B270,"")</f>
        <v/>
      </c>
      <c r="C371" s="116" t="str">
        <f aca="false">IF(C270&lt;&gt;"",C270,"")</f>
        <v/>
      </c>
      <c r="D371" s="116" t="str">
        <f aca="false">IF(D270&lt;&gt;"",D270,"")</f>
        <v/>
      </c>
      <c r="E371" s="116" t="str">
        <f aca="false">IF(E270&lt;&gt;"",E270,"")</f>
        <v/>
      </c>
      <c r="F371" s="116" t="n">
        <v>24</v>
      </c>
      <c r="G371" s="168" t="n">
        <f aca="false">G270</f>
        <v>0</v>
      </c>
      <c r="H371" s="187" t="n">
        <f aca="false">IF($G371&lt;&gt;"",G371,"")</f>
        <v>0</v>
      </c>
      <c r="I371" s="169"/>
      <c r="J371" s="170"/>
      <c r="K371" s="171" t="str">
        <f aca="false">IF($B371&lt;&gt;"",IF(I371,(INDEX(P$314:Q$317,MATCH(H371,P$314:P$317),2)/I371)*1000,0),"")</f>
        <v/>
      </c>
      <c r="L371" s="171" t="str">
        <f aca="false">IF(Q$314&lt;&gt;"",IF($B371&lt;&gt;"",K371-$J371,""),"")</f>
        <v/>
      </c>
      <c r="M371" s="172" t="str">
        <f aca="false">IF(B371&lt;&gt;"",RANK(L371,L$314:L$413),"")</f>
        <v/>
      </c>
      <c r="N371" s="172" t="str">
        <f aca="false">IF(B371&lt;&gt;"",'Classement Général'!BX68,"")</f>
        <v/>
      </c>
      <c r="O371" s="172" t="str">
        <f aca="false">IF(B169&lt;&gt;"",'Calculs (M1..M20)'!A71,"")</f>
        <v/>
      </c>
      <c r="P371" s="0"/>
      <c r="Q371" s="0"/>
      <c r="R371" s="0"/>
      <c r="S371" s="0"/>
      <c r="T371" s="0"/>
      <c r="U371" s="0"/>
      <c r="V371" s="0"/>
      <c r="AH371" s="187" t="n">
        <f aca="false">IF($G371&lt;&gt;"",AG371,"")</f>
        <v>0</v>
      </c>
      <c r="AI371" s="169"/>
      <c r="AJ371" s="170"/>
    </row>
    <row r="372" customFormat="false" ht="13" hidden="false" customHeight="false" outlineLevel="0" collapsed="false">
      <c r="A372" s="0"/>
      <c r="B372" s="185" t="str">
        <f aca="false">IF(B271&lt;&gt;"",B271,"")</f>
        <v/>
      </c>
      <c r="C372" s="116" t="str">
        <f aca="false">IF(C271&lt;&gt;"",C271,"")</f>
        <v/>
      </c>
      <c r="D372" s="116" t="str">
        <f aca="false">IF(D271&lt;&gt;"",D271,"")</f>
        <v/>
      </c>
      <c r="E372" s="116" t="str">
        <f aca="false">IF(E271&lt;&gt;"",E271,"")</f>
        <v/>
      </c>
      <c r="F372" s="116" t="n">
        <v>24</v>
      </c>
      <c r="G372" s="168" t="n">
        <f aca="false">G271</f>
        <v>0</v>
      </c>
      <c r="H372" s="187" t="n">
        <f aca="false">IF($G372&lt;&gt;"",G372,"")</f>
        <v>0</v>
      </c>
      <c r="I372" s="169"/>
      <c r="J372" s="170"/>
      <c r="K372" s="171" t="str">
        <f aca="false">IF($B372&lt;&gt;"",IF(I372,(INDEX(P$314:Q$317,MATCH(H372,P$314:P$317),2)/I372)*1000,0),"")</f>
        <v/>
      </c>
      <c r="L372" s="171" t="str">
        <f aca="false">IF(Q$314&lt;&gt;"",IF($B372&lt;&gt;"",K372-$J372,""),"")</f>
        <v/>
      </c>
      <c r="M372" s="172" t="str">
        <f aca="false">IF(B372&lt;&gt;"",RANK(L372,L$314:L$413),"")</f>
        <v/>
      </c>
      <c r="N372" s="172" t="str">
        <f aca="false">IF(B372&lt;&gt;"",'Classement Général'!BX69,"")</f>
        <v/>
      </c>
      <c r="O372" s="172" t="str">
        <f aca="false">IF(B170&lt;&gt;"",'Calculs (M1..M20)'!A72,"")</f>
        <v/>
      </c>
      <c r="P372" s="0"/>
      <c r="Q372" s="0"/>
      <c r="R372" s="0"/>
      <c r="S372" s="0"/>
      <c r="T372" s="0"/>
      <c r="U372" s="0"/>
      <c r="V372" s="0"/>
      <c r="AH372" s="187" t="n">
        <f aca="false">IF($G372&lt;&gt;"",AG372,"")</f>
        <v>0</v>
      </c>
      <c r="AI372" s="169"/>
      <c r="AJ372" s="170"/>
    </row>
    <row r="373" customFormat="false" ht="13" hidden="false" customHeight="false" outlineLevel="0" collapsed="false">
      <c r="A373" s="0"/>
      <c r="B373" s="185" t="str">
        <f aca="false">IF(B272&lt;&gt;"",B272,"")</f>
        <v/>
      </c>
      <c r="C373" s="116" t="str">
        <f aca="false">IF(C272&lt;&gt;"",C272,"")</f>
        <v/>
      </c>
      <c r="D373" s="116" t="str">
        <f aca="false">IF(D272&lt;&gt;"",D272,"")</f>
        <v/>
      </c>
      <c r="E373" s="116" t="str">
        <f aca="false">IF(E272&lt;&gt;"",E272,"")</f>
        <v/>
      </c>
      <c r="F373" s="116" t="n">
        <v>24</v>
      </c>
      <c r="G373" s="168" t="n">
        <f aca="false">G272</f>
        <v>0</v>
      </c>
      <c r="H373" s="187" t="n">
        <f aca="false">IF($G373&lt;&gt;"",G373,"")</f>
        <v>0</v>
      </c>
      <c r="I373" s="169"/>
      <c r="J373" s="170"/>
      <c r="K373" s="171" t="str">
        <f aca="false">IF($B373&lt;&gt;"",IF(I373,(INDEX(P$314:Q$317,MATCH(H373,P$314:P$317),2)/I373)*1000,0),"")</f>
        <v/>
      </c>
      <c r="L373" s="171" t="str">
        <f aca="false">IF(Q$314&lt;&gt;"",IF($B373&lt;&gt;"",K373-$J373,""),"")</f>
        <v/>
      </c>
      <c r="M373" s="172" t="str">
        <f aca="false">IF(B373&lt;&gt;"",RANK(L373,L$314:L$413),"")</f>
        <v/>
      </c>
      <c r="N373" s="172" t="str">
        <f aca="false">IF(B373&lt;&gt;"",'Classement Général'!BX70,"")</f>
        <v/>
      </c>
      <c r="O373" s="172" t="str">
        <f aca="false">IF(B171&lt;&gt;"",'Calculs (M1..M20)'!A73,"")</f>
        <v/>
      </c>
      <c r="P373" s="0"/>
      <c r="Q373" s="0"/>
      <c r="R373" s="0"/>
      <c r="S373" s="0"/>
      <c r="T373" s="0"/>
      <c r="U373" s="0"/>
      <c r="V373" s="0"/>
      <c r="AH373" s="187" t="n">
        <f aca="false">IF($G373&lt;&gt;"",AG373,"")</f>
        <v>0</v>
      </c>
      <c r="AI373" s="169"/>
      <c r="AJ373" s="170"/>
    </row>
    <row r="374" customFormat="false" ht="13" hidden="false" customHeight="false" outlineLevel="0" collapsed="false">
      <c r="A374" s="0"/>
      <c r="B374" s="185" t="str">
        <f aca="false">IF(B273&lt;&gt;"",B273,"")</f>
        <v/>
      </c>
      <c r="C374" s="116" t="str">
        <f aca="false">IF(C273&lt;&gt;"",C273,"")</f>
        <v/>
      </c>
      <c r="D374" s="116" t="str">
        <f aca="false">IF(D273&lt;&gt;"",D273,"")</f>
        <v/>
      </c>
      <c r="E374" s="116" t="str">
        <f aca="false">IF(E273&lt;&gt;"",E273,"")</f>
        <v/>
      </c>
      <c r="F374" s="116" t="n">
        <v>24</v>
      </c>
      <c r="G374" s="168" t="n">
        <f aca="false">G273</f>
        <v>0</v>
      </c>
      <c r="H374" s="187" t="n">
        <f aca="false">IF($G374&lt;&gt;"",G374,"")</f>
        <v>0</v>
      </c>
      <c r="I374" s="169"/>
      <c r="J374" s="170"/>
      <c r="K374" s="171" t="str">
        <f aca="false">IF($B374&lt;&gt;"",IF(I374,(INDEX(P$314:Q$317,MATCH(H374,P$314:P$317),2)/I374)*1000,0),"")</f>
        <v/>
      </c>
      <c r="L374" s="171" t="str">
        <f aca="false">IF(Q$314&lt;&gt;"",IF($B374&lt;&gt;"",K374-$J374,""),"")</f>
        <v/>
      </c>
      <c r="M374" s="172" t="str">
        <f aca="false">IF(B374&lt;&gt;"",RANK(L374,L$314:L$413),"")</f>
        <v/>
      </c>
      <c r="N374" s="172" t="str">
        <f aca="false">IF(B374&lt;&gt;"",'Classement Général'!BX71,"")</f>
        <v/>
      </c>
      <c r="O374" s="172" t="str">
        <f aca="false">IF(B172&lt;&gt;"",'Calculs (M1..M20)'!A74,"")</f>
        <v/>
      </c>
      <c r="P374" s="0"/>
      <c r="Q374" s="0"/>
      <c r="R374" s="0"/>
      <c r="S374" s="0"/>
      <c r="T374" s="0"/>
      <c r="U374" s="0"/>
      <c r="V374" s="0"/>
      <c r="AH374" s="187" t="n">
        <f aca="false">IF($G374&lt;&gt;"",AG374,"")</f>
        <v>0</v>
      </c>
      <c r="AI374" s="169"/>
      <c r="AJ374" s="170"/>
    </row>
    <row r="375" customFormat="false" ht="13" hidden="false" customHeight="false" outlineLevel="0" collapsed="false">
      <c r="A375" s="0"/>
      <c r="B375" s="185" t="str">
        <f aca="false">IF(B274&lt;&gt;"",B274,"")</f>
        <v/>
      </c>
      <c r="C375" s="116" t="str">
        <f aca="false">IF(C274&lt;&gt;"",C274,"")</f>
        <v/>
      </c>
      <c r="D375" s="116" t="str">
        <f aca="false">IF(D274&lt;&gt;"",D274,"")</f>
        <v/>
      </c>
      <c r="E375" s="116" t="str">
        <f aca="false">IF(E274&lt;&gt;"",E274,"")</f>
        <v/>
      </c>
      <c r="F375" s="116" t="n">
        <v>24</v>
      </c>
      <c r="G375" s="168" t="n">
        <f aca="false">G274</f>
        <v>0</v>
      </c>
      <c r="H375" s="187" t="n">
        <f aca="false">IF($G375&lt;&gt;"",G375,"")</f>
        <v>0</v>
      </c>
      <c r="I375" s="169"/>
      <c r="J375" s="170"/>
      <c r="K375" s="171" t="str">
        <f aca="false">IF($B375&lt;&gt;"",IF(I375,(INDEX(P$314:Q$317,MATCH(H375,P$314:P$317),2)/I375)*1000,0),"")</f>
        <v/>
      </c>
      <c r="L375" s="171" t="str">
        <f aca="false">IF(Q$314&lt;&gt;"",IF($B375&lt;&gt;"",K375-$J375,""),"")</f>
        <v/>
      </c>
      <c r="M375" s="172" t="str">
        <f aca="false">IF(B375&lt;&gt;"",RANK(L375,L$314:L$413),"")</f>
        <v/>
      </c>
      <c r="N375" s="172" t="str">
        <f aca="false">IF(B375&lt;&gt;"",'Classement Général'!BX72,"")</f>
        <v/>
      </c>
      <c r="O375" s="172" t="str">
        <f aca="false">IF(B173&lt;&gt;"",'Calculs (M1..M20)'!A75,"")</f>
        <v/>
      </c>
      <c r="P375" s="0"/>
      <c r="Q375" s="0"/>
      <c r="R375" s="0"/>
      <c r="S375" s="0"/>
      <c r="T375" s="0"/>
      <c r="U375" s="0"/>
      <c r="V375" s="0"/>
      <c r="AH375" s="187" t="n">
        <f aca="false">IF($G375&lt;&gt;"",AG375,"")</f>
        <v>0</v>
      </c>
      <c r="AI375" s="169"/>
      <c r="AJ375" s="170"/>
    </row>
    <row r="376" customFormat="false" ht="13" hidden="false" customHeight="false" outlineLevel="0" collapsed="false">
      <c r="A376" s="0"/>
      <c r="B376" s="185" t="str">
        <f aca="false">IF(B275&lt;&gt;"",B275,"")</f>
        <v/>
      </c>
      <c r="C376" s="116" t="str">
        <f aca="false">IF(C275&lt;&gt;"",C275,"")</f>
        <v/>
      </c>
      <c r="D376" s="116" t="str">
        <f aca="false">IF(D275&lt;&gt;"",D275,"")</f>
        <v/>
      </c>
      <c r="E376" s="116" t="str">
        <f aca="false">IF(E275&lt;&gt;"",E275,"")</f>
        <v/>
      </c>
      <c r="F376" s="116" t="n">
        <v>24</v>
      </c>
      <c r="G376" s="168" t="n">
        <f aca="false">G275</f>
        <v>0</v>
      </c>
      <c r="H376" s="187" t="n">
        <f aca="false">IF($G376&lt;&gt;"",G376,"")</f>
        <v>0</v>
      </c>
      <c r="I376" s="169"/>
      <c r="J376" s="170"/>
      <c r="K376" s="171" t="str">
        <f aca="false">IF($B376&lt;&gt;"",IF(I376,(INDEX(P$314:Q$317,MATCH(H376,P$314:P$317),2)/I376)*1000,0),"")</f>
        <v/>
      </c>
      <c r="L376" s="171" t="str">
        <f aca="false">IF(Q$314&lt;&gt;"",IF($B376&lt;&gt;"",K376-$J376,""),"")</f>
        <v/>
      </c>
      <c r="M376" s="172" t="str">
        <f aca="false">IF(B376&lt;&gt;"",RANK(L376,L$314:L$413),"")</f>
        <v/>
      </c>
      <c r="N376" s="172" t="str">
        <f aca="false">IF(B376&lt;&gt;"",'Classement Général'!BX73,"")</f>
        <v/>
      </c>
      <c r="O376" s="172" t="str">
        <f aca="false">IF(B174&lt;&gt;"",'Calculs (M1..M20)'!A76,"")</f>
        <v/>
      </c>
      <c r="P376" s="0"/>
      <c r="Q376" s="0"/>
      <c r="R376" s="0"/>
      <c r="S376" s="0"/>
      <c r="T376" s="0"/>
      <c r="U376" s="0"/>
      <c r="V376" s="0"/>
      <c r="AH376" s="187" t="n">
        <f aca="false">IF($G376&lt;&gt;"",AG376,"")</f>
        <v>0</v>
      </c>
      <c r="AI376" s="169"/>
      <c r="AJ376" s="170"/>
    </row>
    <row r="377" customFormat="false" ht="13" hidden="false" customHeight="false" outlineLevel="0" collapsed="false">
      <c r="A377" s="0"/>
      <c r="B377" s="185" t="str">
        <f aca="false">IF(B276&lt;&gt;"",B276,"")</f>
        <v/>
      </c>
      <c r="C377" s="116" t="str">
        <f aca="false">IF(C276&lt;&gt;"",C276,"")</f>
        <v/>
      </c>
      <c r="D377" s="116" t="str">
        <f aca="false">IF(D276&lt;&gt;"",D276,"")</f>
        <v/>
      </c>
      <c r="E377" s="116" t="str">
        <f aca="false">IF(E276&lt;&gt;"",E276,"")</f>
        <v/>
      </c>
      <c r="F377" s="116" t="n">
        <v>24</v>
      </c>
      <c r="G377" s="168" t="n">
        <f aca="false">G276</f>
        <v>0</v>
      </c>
      <c r="H377" s="187" t="n">
        <f aca="false">IF($G377&lt;&gt;"",G377,"")</f>
        <v>0</v>
      </c>
      <c r="I377" s="169"/>
      <c r="J377" s="170"/>
      <c r="K377" s="171" t="str">
        <f aca="false">IF($B377&lt;&gt;"",IF(I377,(INDEX(P$314:Q$317,MATCH(H377,P$314:P$317),2)/I377)*1000,0),"")</f>
        <v/>
      </c>
      <c r="L377" s="171" t="str">
        <f aca="false">IF(Q$314&lt;&gt;"",IF($B377&lt;&gt;"",K377-$J377,""),"")</f>
        <v/>
      </c>
      <c r="M377" s="172" t="str">
        <f aca="false">IF(B377&lt;&gt;"",RANK(L377,L$314:L$413),"")</f>
        <v/>
      </c>
      <c r="N377" s="172" t="str">
        <f aca="false">IF(B377&lt;&gt;"",'Classement Général'!BX74,"")</f>
        <v/>
      </c>
      <c r="O377" s="172" t="str">
        <f aca="false">IF(B175&lt;&gt;"",'Calculs (M1..M20)'!A77,"")</f>
        <v/>
      </c>
      <c r="P377" s="0"/>
      <c r="Q377" s="0"/>
      <c r="R377" s="0"/>
      <c r="S377" s="0"/>
      <c r="T377" s="0"/>
      <c r="U377" s="0"/>
      <c r="V377" s="0"/>
      <c r="AH377" s="187" t="n">
        <f aca="false">IF($G377&lt;&gt;"",AG377,"")</f>
        <v>0</v>
      </c>
      <c r="AI377" s="169"/>
      <c r="AJ377" s="170"/>
    </row>
    <row r="378" customFormat="false" ht="13" hidden="false" customHeight="false" outlineLevel="0" collapsed="false">
      <c r="A378" s="0"/>
      <c r="B378" s="185" t="str">
        <f aca="false">IF(B277&lt;&gt;"",B277,"")</f>
        <v/>
      </c>
      <c r="C378" s="116" t="str">
        <f aca="false">IF(C277&lt;&gt;"",C277,"")</f>
        <v/>
      </c>
      <c r="D378" s="116" t="str">
        <f aca="false">IF(D277&lt;&gt;"",D277,"")</f>
        <v/>
      </c>
      <c r="E378" s="116" t="str">
        <f aca="false">IF(E277&lt;&gt;"",E277,"")</f>
        <v/>
      </c>
      <c r="F378" s="116" t="n">
        <v>24</v>
      </c>
      <c r="G378" s="168" t="n">
        <f aca="false">G277</f>
        <v>0</v>
      </c>
      <c r="H378" s="187" t="n">
        <f aca="false">IF($G378&lt;&gt;"",G378,"")</f>
        <v>0</v>
      </c>
      <c r="I378" s="169"/>
      <c r="J378" s="170"/>
      <c r="K378" s="171" t="str">
        <f aca="false">IF($B378&lt;&gt;"",IF(I378,(INDEX(P$314:Q$317,MATCH(H378,P$314:P$317),2)/I378)*1000,0),"")</f>
        <v/>
      </c>
      <c r="L378" s="171" t="str">
        <f aca="false">IF(Q$314&lt;&gt;"",IF($B378&lt;&gt;"",K378-$J378,""),"")</f>
        <v/>
      </c>
      <c r="M378" s="172" t="str">
        <f aca="false">IF(B378&lt;&gt;"",RANK(L378,L$314:L$413),"")</f>
        <v/>
      </c>
      <c r="N378" s="172" t="str">
        <f aca="false">IF(B378&lt;&gt;"",'Classement Général'!BX75,"")</f>
        <v/>
      </c>
      <c r="O378" s="172" t="str">
        <f aca="false">IF(B176&lt;&gt;"",'Calculs (M1..M20)'!A78,"")</f>
        <v/>
      </c>
      <c r="P378" s="0"/>
      <c r="Q378" s="0"/>
      <c r="R378" s="0"/>
      <c r="S378" s="0"/>
      <c r="T378" s="0"/>
      <c r="U378" s="0"/>
      <c r="V378" s="0"/>
      <c r="AH378" s="187" t="n">
        <f aca="false">IF($G378&lt;&gt;"",AG378,"")</f>
        <v>0</v>
      </c>
      <c r="AI378" s="169"/>
      <c r="AJ378" s="170"/>
    </row>
    <row r="379" customFormat="false" ht="13" hidden="false" customHeight="false" outlineLevel="0" collapsed="false">
      <c r="A379" s="0"/>
      <c r="B379" s="185" t="str">
        <f aca="false">IF(B278&lt;&gt;"",B278,"")</f>
        <v/>
      </c>
      <c r="C379" s="116" t="str">
        <f aca="false">IF(C278&lt;&gt;"",C278,"")</f>
        <v/>
      </c>
      <c r="D379" s="116" t="str">
        <f aca="false">IF(D278&lt;&gt;"",D278,"")</f>
        <v/>
      </c>
      <c r="E379" s="116" t="str">
        <f aca="false">IF(E278&lt;&gt;"",E278,"")</f>
        <v/>
      </c>
      <c r="F379" s="116" t="n">
        <v>24</v>
      </c>
      <c r="G379" s="168" t="n">
        <f aca="false">G278</f>
        <v>0</v>
      </c>
      <c r="H379" s="187" t="n">
        <f aca="false">IF($G379&lt;&gt;"",G379,"")</f>
        <v>0</v>
      </c>
      <c r="I379" s="169"/>
      <c r="J379" s="170"/>
      <c r="K379" s="171" t="str">
        <f aca="false">IF($B379&lt;&gt;"",IF(I379,(INDEX(P$314:Q$317,MATCH(H379,P$314:P$317),2)/I379)*1000,0),"")</f>
        <v/>
      </c>
      <c r="L379" s="171" t="str">
        <f aca="false">IF(Q$314&lt;&gt;"",IF($B379&lt;&gt;"",K379-$J379,""),"")</f>
        <v/>
      </c>
      <c r="M379" s="172" t="str">
        <f aca="false">IF(B379&lt;&gt;"",RANK(L379,L$314:L$413),"")</f>
        <v/>
      </c>
      <c r="N379" s="172" t="str">
        <f aca="false">IF(B379&lt;&gt;"",'Classement Général'!BX76,"")</f>
        <v/>
      </c>
      <c r="O379" s="172" t="str">
        <f aca="false">IF(B177&lt;&gt;"",'Calculs (M1..M20)'!A79,"")</f>
        <v/>
      </c>
      <c r="P379" s="0"/>
      <c r="Q379" s="0"/>
      <c r="R379" s="0"/>
      <c r="S379" s="0"/>
      <c r="T379" s="0"/>
      <c r="U379" s="0"/>
      <c r="V379" s="0"/>
      <c r="AH379" s="187" t="n">
        <f aca="false">IF($G379&lt;&gt;"",AG379,"")</f>
        <v>0</v>
      </c>
      <c r="AI379" s="169"/>
      <c r="AJ379" s="170"/>
    </row>
    <row r="380" customFormat="false" ht="13" hidden="false" customHeight="false" outlineLevel="0" collapsed="false">
      <c r="A380" s="0"/>
      <c r="B380" s="185" t="str">
        <f aca="false">IF(B279&lt;&gt;"",B279,"")</f>
        <v/>
      </c>
      <c r="C380" s="116" t="str">
        <f aca="false">IF(C279&lt;&gt;"",C279,"")</f>
        <v/>
      </c>
      <c r="D380" s="116" t="str">
        <f aca="false">IF(D279&lt;&gt;"",D279,"")</f>
        <v/>
      </c>
      <c r="E380" s="116" t="str">
        <f aca="false">IF(E279&lt;&gt;"",E279,"")</f>
        <v/>
      </c>
      <c r="F380" s="116" t="n">
        <v>24</v>
      </c>
      <c r="G380" s="168" t="n">
        <f aca="false">G279</f>
        <v>0</v>
      </c>
      <c r="H380" s="187" t="n">
        <f aca="false">IF($G380&lt;&gt;"",G380,"")</f>
        <v>0</v>
      </c>
      <c r="I380" s="169"/>
      <c r="J380" s="170"/>
      <c r="K380" s="171" t="str">
        <f aca="false">IF($B380&lt;&gt;"",IF(I380,(INDEX(P$314:Q$317,MATCH(H380,P$314:P$317),2)/I380)*1000,0),"")</f>
        <v/>
      </c>
      <c r="L380" s="171" t="str">
        <f aca="false">IF(Q$314&lt;&gt;"",IF($B380&lt;&gt;"",K380-$J380,""),"")</f>
        <v/>
      </c>
      <c r="M380" s="172" t="str">
        <f aca="false">IF(B380&lt;&gt;"",RANK(L380,L$314:L$413),"")</f>
        <v/>
      </c>
      <c r="N380" s="172" t="str">
        <f aca="false">IF(B380&lt;&gt;"",'Classement Général'!BX77,"")</f>
        <v/>
      </c>
      <c r="O380" s="172" t="str">
        <f aca="false">IF(B178&lt;&gt;"",'Calculs (M1..M20)'!A80,"")</f>
        <v/>
      </c>
      <c r="P380" s="0"/>
      <c r="Q380" s="0"/>
      <c r="R380" s="0"/>
      <c r="S380" s="0"/>
      <c r="T380" s="0"/>
      <c r="U380" s="0"/>
      <c r="V380" s="0"/>
      <c r="AH380" s="187" t="n">
        <f aca="false">IF($G380&lt;&gt;"",AG380,"")</f>
        <v>0</v>
      </c>
      <c r="AI380" s="169"/>
      <c r="AJ380" s="170"/>
    </row>
    <row r="381" customFormat="false" ht="13" hidden="false" customHeight="false" outlineLevel="0" collapsed="false">
      <c r="A381" s="0"/>
      <c r="B381" s="185" t="str">
        <f aca="false">IF(B280&lt;&gt;"",B280,"")</f>
        <v/>
      </c>
      <c r="C381" s="116" t="str">
        <f aca="false">IF(C280&lt;&gt;"",C280,"")</f>
        <v/>
      </c>
      <c r="D381" s="116" t="str">
        <f aca="false">IF(D280&lt;&gt;"",D280,"")</f>
        <v/>
      </c>
      <c r="E381" s="116" t="str">
        <f aca="false">IF(E280&lt;&gt;"",E280,"")</f>
        <v/>
      </c>
      <c r="F381" s="116" t="n">
        <v>24</v>
      </c>
      <c r="G381" s="168" t="n">
        <f aca="false">G280</f>
        <v>0</v>
      </c>
      <c r="H381" s="187" t="n">
        <f aca="false">IF($G381&lt;&gt;"",G381,"")</f>
        <v>0</v>
      </c>
      <c r="I381" s="169"/>
      <c r="J381" s="170"/>
      <c r="K381" s="171" t="str">
        <f aca="false">IF($B381&lt;&gt;"",IF(I381,(INDEX(P$314:Q$317,MATCH(H381,P$314:P$317),2)/I381)*1000,0),"")</f>
        <v/>
      </c>
      <c r="L381" s="171" t="str">
        <f aca="false">IF(Q$314&lt;&gt;"",IF($B381&lt;&gt;"",K381-$J381,""),"")</f>
        <v/>
      </c>
      <c r="M381" s="172" t="str">
        <f aca="false">IF(B381&lt;&gt;"",RANK(L381,L$314:L$413),"")</f>
        <v/>
      </c>
      <c r="N381" s="172" t="str">
        <f aca="false">IF(B381&lt;&gt;"",'Classement Général'!BX78,"")</f>
        <v/>
      </c>
      <c r="O381" s="172" t="str">
        <f aca="false">IF(B179&lt;&gt;"",'Calculs (M1..M20)'!A81,"")</f>
        <v/>
      </c>
      <c r="P381" s="0"/>
      <c r="Q381" s="0"/>
      <c r="R381" s="0"/>
      <c r="S381" s="0"/>
      <c r="T381" s="0"/>
      <c r="U381" s="0"/>
      <c r="V381" s="0"/>
      <c r="AH381" s="187" t="n">
        <f aca="false">IF($G381&lt;&gt;"",AG381,"")</f>
        <v>0</v>
      </c>
      <c r="AI381" s="169"/>
      <c r="AJ381" s="170"/>
    </row>
    <row r="382" customFormat="false" ht="13" hidden="false" customHeight="false" outlineLevel="0" collapsed="false">
      <c r="A382" s="0"/>
      <c r="B382" s="185" t="str">
        <f aca="false">IF(B281&lt;&gt;"",B281,"")</f>
        <v/>
      </c>
      <c r="C382" s="116" t="str">
        <f aca="false">IF(C281&lt;&gt;"",C281,"")</f>
        <v/>
      </c>
      <c r="D382" s="116" t="str">
        <f aca="false">IF(D281&lt;&gt;"",D281,"")</f>
        <v/>
      </c>
      <c r="E382" s="116" t="str">
        <f aca="false">IF(E281&lt;&gt;"",E281,"")</f>
        <v/>
      </c>
      <c r="F382" s="116" t="n">
        <v>24</v>
      </c>
      <c r="G382" s="168" t="n">
        <f aca="false">G281</f>
        <v>0</v>
      </c>
      <c r="H382" s="187" t="n">
        <f aca="false">IF($G382&lt;&gt;"",G382,"")</f>
        <v>0</v>
      </c>
      <c r="I382" s="169"/>
      <c r="J382" s="170"/>
      <c r="K382" s="171" t="str">
        <f aca="false">IF($B382&lt;&gt;"",IF(I382,(INDEX(P$314:Q$317,MATCH(H382,P$314:P$317),2)/I382)*1000,0),"")</f>
        <v/>
      </c>
      <c r="L382" s="171" t="str">
        <f aca="false">IF(Q$314&lt;&gt;"",IF($B382&lt;&gt;"",K382-$J382,""),"")</f>
        <v/>
      </c>
      <c r="M382" s="172" t="str">
        <f aca="false">IF(B382&lt;&gt;"",RANK(L382,L$314:L$413),"")</f>
        <v/>
      </c>
      <c r="N382" s="172" t="str">
        <f aca="false">IF(B382&lt;&gt;"",'Classement Général'!BX79,"")</f>
        <v/>
      </c>
      <c r="O382" s="172" t="str">
        <f aca="false">IF(B180&lt;&gt;"",'Calculs (M1..M20)'!A82,"")</f>
        <v/>
      </c>
      <c r="P382" s="0"/>
      <c r="Q382" s="0"/>
      <c r="R382" s="0"/>
      <c r="S382" s="0"/>
      <c r="T382" s="0"/>
      <c r="U382" s="0"/>
      <c r="V382" s="0"/>
      <c r="AH382" s="187" t="n">
        <f aca="false">IF($G382&lt;&gt;"",AG382,"")</f>
        <v>0</v>
      </c>
      <c r="AI382" s="169"/>
      <c r="AJ382" s="170"/>
    </row>
    <row r="383" customFormat="false" ht="13" hidden="false" customHeight="false" outlineLevel="0" collapsed="false">
      <c r="A383" s="0"/>
      <c r="B383" s="185" t="str">
        <f aca="false">IF(B282&lt;&gt;"",B282,"")</f>
        <v/>
      </c>
      <c r="C383" s="116" t="str">
        <f aca="false">IF(C282&lt;&gt;"",C282,"")</f>
        <v/>
      </c>
      <c r="D383" s="116" t="str">
        <f aca="false">IF(D282&lt;&gt;"",D282,"")</f>
        <v/>
      </c>
      <c r="E383" s="116" t="str">
        <f aca="false">IF(E282&lt;&gt;"",E282,"")</f>
        <v/>
      </c>
      <c r="F383" s="116" t="n">
        <v>24</v>
      </c>
      <c r="G383" s="168" t="n">
        <f aca="false">G282</f>
        <v>0</v>
      </c>
      <c r="H383" s="187" t="n">
        <f aca="false">IF($G383&lt;&gt;"",G383,"")</f>
        <v>0</v>
      </c>
      <c r="I383" s="169"/>
      <c r="J383" s="170"/>
      <c r="K383" s="171" t="str">
        <f aca="false">IF($B383&lt;&gt;"",IF(I383,(INDEX(P$314:Q$317,MATCH(H383,P$314:P$317),2)/I383)*1000,0),"")</f>
        <v/>
      </c>
      <c r="L383" s="171" t="str">
        <f aca="false">IF(Q$314&lt;&gt;"",IF($B383&lt;&gt;"",K383-$J383,""),"")</f>
        <v/>
      </c>
      <c r="M383" s="172" t="str">
        <f aca="false">IF(B383&lt;&gt;"",RANK(L383,L$314:L$413),"")</f>
        <v/>
      </c>
      <c r="N383" s="172" t="str">
        <f aca="false">IF(B383&lt;&gt;"",'Classement Général'!BX80,"")</f>
        <v/>
      </c>
      <c r="O383" s="172" t="str">
        <f aca="false">IF(B181&lt;&gt;"",'Calculs (M1..M20)'!A83,"")</f>
        <v/>
      </c>
      <c r="P383" s="0"/>
      <c r="Q383" s="0"/>
      <c r="R383" s="0"/>
      <c r="S383" s="0"/>
      <c r="T383" s="0"/>
      <c r="U383" s="0"/>
      <c r="V383" s="0"/>
      <c r="AH383" s="187" t="n">
        <f aca="false">IF($G383&lt;&gt;"",AG383,"")</f>
        <v>0</v>
      </c>
      <c r="AI383" s="169"/>
      <c r="AJ383" s="170"/>
    </row>
    <row r="384" customFormat="false" ht="13" hidden="false" customHeight="false" outlineLevel="0" collapsed="false">
      <c r="A384" s="0"/>
      <c r="B384" s="185" t="str">
        <f aca="false">IF(B283&lt;&gt;"",B283,"")</f>
        <v/>
      </c>
      <c r="C384" s="116" t="str">
        <f aca="false">IF(C283&lt;&gt;"",C283,"")</f>
        <v/>
      </c>
      <c r="D384" s="116" t="str">
        <f aca="false">IF(D283&lt;&gt;"",D283,"")</f>
        <v/>
      </c>
      <c r="E384" s="116" t="str">
        <f aca="false">IF(E283&lt;&gt;"",E283,"")</f>
        <v/>
      </c>
      <c r="F384" s="116" t="n">
        <v>24</v>
      </c>
      <c r="G384" s="168" t="n">
        <f aca="false">G283</f>
        <v>0</v>
      </c>
      <c r="H384" s="187" t="n">
        <f aca="false">IF($G384&lt;&gt;"",G384,"")</f>
        <v>0</v>
      </c>
      <c r="I384" s="169"/>
      <c r="J384" s="170"/>
      <c r="K384" s="171" t="str">
        <f aca="false">IF($B384&lt;&gt;"",IF(I384,(INDEX(P$314:Q$317,MATCH(H384,P$314:P$317),2)/I384)*1000,0),"")</f>
        <v/>
      </c>
      <c r="L384" s="171" t="str">
        <f aca="false">IF(Q$314&lt;&gt;"",IF($B384&lt;&gt;"",K384-$J384,""),"")</f>
        <v/>
      </c>
      <c r="M384" s="172" t="str">
        <f aca="false">IF(B384&lt;&gt;"",RANK(L384,L$314:L$413),"")</f>
        <v/>
      </c>
      <c r="N384" s="172" t="str">
        <f aca="false">IF(B384&lt;&gt;"",'Classement Général'!BX81,"")</f>
        <v/>
      </c>
      <c r="O384" s="172" t="str">
        <f aca="false">IF(B182&lt;&gt;"",'Calculs (M1..M20)'!A84,"")</f>
        <v/>
      </c>
      <c r="P384" s="0"/>
      <c r="Q384" s="0"/>
      <c r="R384" s="0"/>
      <c r="S384" s="0"/>
      <c r="T384" s="0"/>
      <c r="U384" s="0"/>
      <c r="V384" s="0"/>
      <c r="AH384" s="187" t="n">
        <f aca="false">IF($G384&lt;&gt;"",AG384,"")</f>
        <v>0</v>
      </c>
      <c r="AI384" s="169"/>
      <c r="AJ384" s="170"/>
    </row>
    <row r="385" customFormat="false" ht="13" hidden="false" customHeight="false" outlineLevel="0" collapsed="false">
      <c r="A385" s="0"/>
      <c r="B385" s="185" t="str">
        <f aca="false">IF(B284&lt;&gt;"",B284,"")</f>
        <v/>
      </c>
      <c r="C385" s="116" t="str">
        <f aca="false">IF(C284&lt;&gt;"",C284,"")</f>
        <v/>
      </c>
      <c r="D385" s="116" t="str">
        <f aca="false">IF(D284&lt;&gt;"",D284,"")</f>
        <v/>
      </c>
      <c r="E385" s="116" t="str">
        <f aca="false">IF(E284&lt;&gt;"",E284,"")</f>
        <v/>
      </c>
      <c r="F385" s="116" t="n">
        <v>24</v>
      </c>
      <c r="G385" s="168" t="n">
        <f aca="false">G284</f>
        <v>0</v>
      </c>
      <c r="H385" s="187" t="n">
        <f aca="false">IF($G385&lt;&gt;"",G385,"")</f>
        <v>0</v>
      </c>
      <c r="I385" s="169"/>
      <c r="J385" s="170"/>
      <c r="K385" s="171" t="str">
        <f aca="false">IF($B385&lt;&gt;"",IF(I385,(INDEX(P$314:Q$317,MATCH(H385,P$314:P$317),2)/I385)*1000,0),"")</f>
        <v/>
      </c>
      <c r="L385" s="171" t="str">
        <f aca="false">IF(Q$314&lt;&gt;"",IF($B385&lt;&gt;"",K385-$J385,""),"")</f>
        <v/>
      </c>
      <c r="M385" s="172" t="str">
        <f aca="false">IF(B385&lt;&gt;"",RANK(L385,L$314:L$413),"")</f>
        <v/>
      </c>
      <c r="N385" s="172" t="str">
        <f aca="false">IF(B385&lt;&gt;"",'Classement Général'!BX82,"")</f>
        <v/>
      </c>
      <c r="O385" s="172" t="str">
        <f aca="false">IF(B183&lt;&gt;"",'Calculs (M1..M20)'!A85,"")</f>
        <v/>
      </c>
      <c r="P385" s="0"/>
      <c r="Q385" s="0"/>
      <c r="R385" s="0"/>
      <c r="S385" s="0"/>
      <c r="T385" s="0"/>
      <c r="U385" s="0"/>
      <c r="V385" s="0"/>
      <c r="AH385" s="187" t="n">
        <f aca="false">IF($G385&lt;&gt;"",AG385,"")</f>
        <v>0</v>
      </c>
      <c r="AI385" s="169"/>
      <c r="AJ385" s="170"/>
    </row>
    <row r="386" customFormat="false" ht="13" hidden="false" customHeight="false" outlineLevel="0" collapsed="false">
      <c r="A386" s="0"/>
      <c r="B386" s="185" t="str">
        <f aca="false">IF(B285&lt;&gt;"",B285,"")</f>
        <v/>
      </c>
      <c r="C386" s="116" t="str">
        <f aca="false">IF(C285&lt;&gt;"",C285,"")</f>
        <v/>
      </c>
      <c r="D386" s="116" t="str">
        <f aca="false">IF(D285&lt;&gt;"",D285,"")</f>
        <v/>
      </c>
      <c r="E386" s="116" t="str">
        <f aca="false">IF(E285&lt;&gt;"",E285,"")</f>
        <v/>
      </c>
      <c r="F386" s="116" t="n">
        <v>24</v>
      </c>
      <c r="G386" s="168" t="n">
        <f aca="false">G285</f>
        <v>0</v>
      </c>
      <c r="H386" s="187" t="n">
        <f aca="false">IF($G386&lt;&gt;"",G386,"")</f>
        <v>0</v>
      </c>
      <c r="I386" s="169"/>
      <c r="J386" s="170"/>
      <c r="K386" s="171" t="str">
        <f aca="false">IF($B386&lt;&gt;"",IF(I386,(INDEX(P$314:Q$317,MATCH(H386,P$314:P$317),2)/I386)*1000,0),"")</f>
        <v/>
      </c>
      <c r="L386" s="171" t="str">
        <f aca="false">IF(Q$314&lt;&gt;"",IF($B386&lt;&gt;"",K386-$J386,""),"")</f>
        <v/>
      </c>
      <c r="M386" s="172" t="str">
        <f aca="false">IF(B386&lt;&gt;"",RANK(L386,L$314:L$413),"")</f>
        <v/>
      </c>
      <c r="N386" s="172" t="str">
        <f aca="false">IF(B386&lt;&gt;"",'Classement Général'!BX83,"")</f>
        <v/>
      </c>
      <c r="O386" s="172" t="str">
        <f aca="false">IF(B184&lt;&gt;"",'Calculs (M1..M20)'!A86,"")</f>
        <v/>
      </c>
      <c r="P386" s="0"/>
      <c r="Q386" s="0"/>
      <c r="R386" s="0"/>
      <c r="S386" s="0"/>
      <c r="T386" s="0"/>
      <c r="U386" s="0"/>
      <c r="V386" s="0"/>
      <c r="AH386" s="187" t="n">
        <f aca="false">IF($G386&lt;&gt;"",AG386,"")</f>
        <v>0</v>
      </c>
      <c r="AI386" s="169"/>
      <c r="AJ386" s="170"/>
    </row>
    <row r="387" customFormat="false" ht="13" hidden="false" customHeight="false" outlineLevel="0" collapsed="false">
      <c r="A387" s="0"/>
      <c r="B387" s="185" t="str">
        <f aca="false">IF(B286&lt;&gt;"",B286,"")</f>
        <v/>
      </c>
      <c r="C387" s="116" t="str">
        <f aca="false">IF(C286&lt;&gt;"",C286,"")</f>
        <v/>
      </c>
      <c r="D387" s="116" t="str">
        <f aca="false">IF(D286&lt;&gt;"",D286,"")</f>
        <v/>
      </c>
      <c r="E387" s="116" t="str">
        <f aca="false">IF(E286&lt;&gt;"",E286,"")</f>
        <v/>
      </c>
      <c r="F387" s="116" t="n">
        <v>24</v>
      </c>
      <c r="G387" s="168" t="n">
        <f aca="false">G286</f>
        <v>0</v>
      </c>
      <c r="H387" s="187" t="n">
        <f aca="false">IF($G387&lt;&gt;"",G387,"")</f>
        <v>0</v>
      </c>
      <c r="I387" s="169"/>
      <c r="J387" s="170"/>
      <c r="K387" s="171" t="str">
        <f aca="false">IF($B387&lt;&gt;"",IF(I387,(INDEX(P$314:Q$317,MATCH(H387,P$314:P$317),2)/I387)*1000,0),"")</f>
        <v/>
      </c>
      <c r="L387" s="171" t="str">
        <f aca="false">IF(Q$314&lt;&gt;"",IF($B387&lt;&gt;"",K387-$J387,""),"")</f>
        <v/>
      </c>
      <c r="M387" s="172" t="str">
        <f aca="false">IF(B387&lt;&gt;"",RANK(L387,L$314:L$413),"")</f>
        <v/>
      </c>
      <c r="N387" s="172" t="str">
        <f aca="false">IF(B387&lt;&gt;"",'Classement Général'!BX84,"")</f>
        <v/>
      </c>
      <c r="O387" s="172" t="str">
        <f aca="false">IF(B185&lt;&gt;"",'Calculs (M1..M20)'!A87,"")</f>
        <v/>
      </c>
      <c r="P387" s="0"/>
      <c r="Q387" s="0"/>
      <c r="R387" s="0"/>
      <c r="S387" s="0"/>
      <c r="T387" s="0"/>
      <c r="U387" s="0"/>
      <c r="V387" s="0"/>
      <c r="AH387" s="187" t="n">
        <f aca="false">IF($G387&lt;&gt;"",AG387,"")</f>
        <v>0</v>
      </c>
      <c r="AI387" s="169"/>
      <c r="AJ387" s="170"/>
    </row>
    <row r="388" customFormat="false" ht="13" hidden="false" customHeight="false" outlineLevel="0" collapsed="false">
      <c r="A388" s="0"/>
      <c r="B388" s="185" t="str">
        <f aca="false">IF(B287&lt;&gt;"",B287,"")</f>
        <v/>
      </c>
      <c r="C388" s="116" t="str">
        <f aca="false">IF(C287&lt;&gt;"",C287,"")</f>
        <v/>
      </c>
      <c r="D388" s="116" t="str">
        <f aca="false">IF(D287&lt;&gt;"",D287,"")</f>
        <v/>
      </c>
      <c r="E388" s="116" t="str">
        <f aca="false">IF(E287&lt;&gt;"",E287,"")</f>
        <v/>
      </c>
      <c r="F388" s="116" t="n">
        <v>24</v>
      </c>
      <c r="G388" s="168" t="n">
        <f aca="false">G287</f>
        <v>0</v>
      </c>
      <c r="H388" s="187" t="n">
        <f aca="false">IF($G388&lt;&gt;"",G388,"")</f>
        <v>0</v>
      </c>
      <c r="I388" s="169"/>
      <c r="J388" s="170"/>
      <c r="K388" s="171" t="str">
        <f aca="false">IF($B388&lt;&gt;"",IF(I388,(INDEX(P$314:Q$317,MATCH(H388,P$314:P$317),2)/I388)*1000,0),"")</f>
        <v/>
      </c>
      <c r="L388" s="171" t="str">
        <f aca="false">IF(Q$314&lt;&gt;"",IF($B388&lt;&gt;"",K388-$J388,""),"")</f>
        <v/>
      </c>
      <c r="M388" s="172" t="str">
        <f aca="false">IF(B388&lt;&gt;"",RANK(L388,L$314:L$413),"")</f>
        <v/>
      </c>
      <c r="N388" s="172" t="str">
        <f aca="false">IF(B388&lt;&gt;"",'Classement Général'!BX85,"")</f>
        <v/>
      </c>
      <c r="O388" s="172" t="str">
        <f aca="false">IF(B186&lt;&gt;"",'Calculs (M1..M20)'!A88,"")</f>
        <v/>
      </c>
      <c r="P388" s="0"/>
      <c r="Q388" s="0"/>
      <c r="R388" s="0"/>
      <c r="S388" s="0"/>
      <c r="T388" s="0"/>
      <c r="U388" s="0"/>
      <c r="V388" s="0"/>
      <c r="AH388" s="187" t="n">
        <f aca="false">IF($G388&lt;&gt;"",AG388,"")</f>
        <v>0</v>
      </c>
      <c r="AI388" s="169"/>
      <c r="AJ388" s="170"/>
    </row>
    <row r="389" customFormat="false" ht="13" hidden="false" customHeight="false" outlineLevel="0" collapsed="false">
      <c r="A389" s="0"/>
      <c r="B389" s="185" t="str">
        <f aca="false">IF(B288&lt;&gt;"",B288,"")</f>
        <v/>
      </c>
      <c r="C389" s="116" t="str">
        <f aca="false">IF(C288&lt;&gt;"",C288,"")</f>
        <v/>
      </c>
      <c r="D389" s="116" t="str">
        <f aca="false">IF(D288&lt;&gt;"",D288,"")</f>
        <v/>
      </c>
      <c r="E389" s="116" t="str">
        <f aca="false">IF(E288&lt;&gt;"",E288,"")</f>
        <v/>
      </c>
      <c r="F389" s="116" t="n">
        <v>24</v>
      </c>
      <c r="G389" s="168" t="n">
        <f aca="false">G288</f>
        <v>0</v>
      </c>
      <c r="H389" s="187" t="n">
        <f aca="false">IF($G389&lt;&gt;"",G389,"")</f>
        <v>0</v>
      </c>
      <c r="I389" s="169"/>
      <c r="J389" s="170"/>
      <c r="K389" s="171" t="str">
        <f aca="false">IF($B389&lt;&gt;"",IF(I389,(INDEX(P$314:Q$317,MATCH(H389,P$314:P$317),2)/I389)*1000,0),"")</f>
        <v/>
      </c>
      <c r="L389" s="171" t="str">
        <f aca="false">IF(Q$314&lt;&gt;"",IF($B389&lt;&gt;"",K389-$J389,""),"")</f>
        <v/>
      </c>
      <c r="M389" s="172" t="str">
        <f aca="false">IF(B389&lt;&gt;"",RANK(L389,L$314:L$413),"")</f>
        <v/>
      </c>
      <c r="N389" s="172" t="str">
        <f aca="false">IF(B389&lt;&gt;"",'Classement Général'!BX86,"")</f>
        <v/>
      </c>
      <c r="O389" s="172" t="str">
        <f aca="false">IF(B187&lt;&gt;"",'Calculs (M1..M20)'!A89,"")</f>
        <v/>
      </c>
      <c r="P389" s="0"/>
      <c r="Q389" s="0"/>
      <c r="R389" s="0"/>
      <c r="S389" s="0"/>
      <c r="T389" s="0"/>
      <c r="U389" s="0"/>
      <c r="V389" s="0"/>
      <c r="AH389" s="187" t="n">
        <f aca="false">IF($G389&lt;&gt;"",AG389,"")</f>
        <v>0</v>
      </c>
      <c r="AI389" s="169"/>
      <c r="AJ389" s="170"/>
    </row>
    <row r="390" customFormat="false" ht="13" hidden="false" customHeight="false" outlineLevel="0" collapsed="false">
      <c r="A390" s="0"/>
      <c r="B390" s="185" t="str">
        <f aca="false">IF(B289&lt;&gt;"",B289,"")</f>
        <v/>
      </c>
      <c r="C390" s="116" t="str">
        <f aca="false">IF(C289&lt;&gt;"",C289,"")</f>
        <v/>
      </c>
      <c r="D390" s="116" t="str">
        <f aca="false">IF(D289&lt;&gt;"",D289,"")</f>
        <v/>
      </c>
      <c r="E390" s="116" t="str">
        <f aca="false">IF(E289&lt;&gt;"",E289,"")</f>
        <v/>
      </c>
      <c r="F390" s="116" t="n">
        <v>24</v>
      </c>
      <c r="G390" s="168" t="n">
        <f aca="false">G289</f>
        <v>0</v>
      </c>
      <c r="H390" s="187" t="n">
        <f aca="false">IF($G390&lt;&gt;"",G390,"")</f>
        <v>0</v>
      </c>
      <c r="I390" s="169"/>
      <c r="J390" s="170"/>
      <c r="K390" s="171" t="str">
        <f aca="false">IF($B390&lt;&gt;"",IF(I390,(INDEX(P$314:Q$317,MATCH(H390,P$314:P$317),2)/I390)*1000,0),"")</f>
        <v/>
      </c>
      <c r="L390" s="171" t="str">
        <f aca="false">IF(Q$314&lt;&gt;"",IF($B390&lt;&gt;"",K390-$J390,""),"")</f>
        <v/>
      </c>
      <c r="M390" s="172" t="str">
        <f aca="false">IF(B390&lt;&gt;"",RANK(L390,L$314:L$413),"")</f>
        <v/>
      </c>
      <c r="N390" s="172" t="str">
        <f aca="false">IF(B390&lt;&gt;"",'Classement Général'!BX87,"")</f>
        <v/>
      </c>
      <c r="O390" s="172" t="str">
        <f aca="false">IF(B188&lt;&gt;"",'Calculs (M1..M20)'!A90,"")</f>
        <v/>
      </c>
      <c r="P390" s="0"/>
      <c r="Q390" s="0"/>
      <c r="R390" s="0"/>
      <c r="S390" s="0"/>
      <c r="T390" s="0"/>
      <c r="U390" s="0"/>
      <c r="V390" s="0"/>
      <c r="AH390" s="187" t="n">
        <f aca="false">IF($G390&lt;&gt;"",AG390,"")</f>
        <v>0</v>
      </c>
      <c r="AI390" s="169"/>
      <c r="AJ390" s="170"/>
    </row>
    <row r="391" customFormat="false" ht="13" hidden="false" customHeight="false" outlineLevel="0" collapsed="false">
      <c r="A391" s="0"/>
      <c r="B391" s="185" t="str">
        <f aca="false">IF(B290&lt;&gt;"",B290,"")</f>
        <v/>
      </c>
      <c r="C391" s="116" t="str">
        <f aca="false">IF(C290&lt;&gt;"",C290,"")</f>
        <v/>
      </c>
      <c r="D391" s="116" t="str">
        <f aca="false">IF(D290&lt;&gt;"",D290,"")</f>
        <v/>
      </c>
      <c r="E391" s="116" t="str">
        <f aca="false">IF(E290&lt;&gt;"",E290,"")</f>
        <v/>
      </c>
      <c r="F391" s="116" t="n">
        <v>24</v>
      </c>
      <c r="G391" s="168" t="n">
        <f aca="false">G290</f>
        <v>0</v>
      </c>
      <c r="H391" s="187" t="n">
        <f aca="false">IF($G391&lt;&gt;"",G391,"")</f>
        <v>0</v>
      </c>
      <c r="I391" s="169"/>
      <c r="J391" s="170"/>
      <c r="K391" s="171" t="str">
        <f aca="false">IF($B391&lt;&gt;"",IF(I391,(INDEX(P$314:Q$317,MATCH(H391,P$314:P$317),2)/I391)*1000,0),"")</f>
        <v/>
      </c>
      <c r="L391" s="171" t="str">
        <f aca="false">IF(Q$314&lt;&gt;"",IF($B391&lt;&gt;"",K391-$J391,""),"")</f>
        <v/>
      </c>
      <c r="M391" s="172" t="str">
        <f aca="false">IF(B391&lt;&gt;"",RANK(L391,L$314:L$413),"")</f>
        <v/>
      </c>
      <c r="N391" s="172" t="str">
        <f aca="false">IF(B391&lt;&gt;"",'Classement Général'!BX88,"")</f>
        <v/>
      </c>
      <c r="O391" s="172" t="str">
        <f aca="false">IF(B189&lt;&gt;"",'Calculs (M1..M20)'!A91,"")</f>
        <v/>
      </c>
      <c r="P391" s="0"/>
      <c r="Q391" s="0"/>
      <c r="R391" s="0"/>
      <c r="S391" s="0"/>
      <c r="T391" s="0"/>
      <c r="U391" s="0"/>
      <c r="V391" s="0"/>
      <c r="AH391" s="187" t="n">
        <f aca="false">IF($G391&lt;&gt;"",AG391,"")</f>
        <v>0</v>
      </c>
      <c r="AI391" s="169"/>
      <c r="AJ391" s="170"/>
    </row>
    <row r="392" customFormat="false" ht="13" hidden="false" customHeight="false" outlineLevel="0" collapsed="false">
      <c r="A392" s="0"/>
      <c r="B392" s="185" t="str">
        <f aca="false">IF(B291&lt;&gt;"",B291,"")</f>
        <v/>
      </c>
      <c r="C392" s="116" t="str">
        <f aca="false">IF(C291&lt;&gt;"",C291,"")</f>
        <v/>
      </c>
      <c r="D392" s="116" t="str">
        <f aca="false">IF(D291&lt;&gt;"",D291,"")</f>
        <v/>
      </c>
      <c r="E392" s="116" t="str">
        <f aca="false">IF(E291&lt;&gt;"",E291,"")</f>
        <v/>
      </c>
      <c r="F392" s="116" t="n">
        <v>24</v>
      </c>
      <c r="G392" s="168" t="n">
        <f aca="false">G291</f>
        <v>0</v>
      </c>
      <c r="H392" s="187" t="n">
        <f aca="false">IF($G392&lt;&gt;"",G392,"")</f>
        <v>0</v>
      </c>
      <c r="I392" s="169"/>
      <c r="J392" s="170"/>
      <c r="K392" s="171" t="str">
        <f aca="false">IF($B392&lt;&gt;"",IF(I392,(INDEX(P$314:Q$317,MATCH(H392,P$314:P$317),2)/I392)*1000,0),"")</f>
        <v/>
      </c>
      <c r="L392" s="171" t="str">
        <f aca="false">IF(Q$314&lt;&gt;"",IF($B392&lt;&gt;"",K392-$J392,""),"")</f>
        <v/>
      </c>
      <c r="M392" s="172" t="str">
        <f aca="false">IF(B392&lt;&gt;"",RANK(L392,L$314:L$413),"")</f>
        <v/>
      </c>
      <c r="N392" s="172" t="str">
        <f aca="false">IF(B392&lt;&gt;"",'Classement Général'!BX89,"")</f>
        <v/>
      </c>
      <c r="O392" s="172" t="str">
        <f aca="false">IF(B190&lt;&gt;"",'Calculs (M1..M20)'!A92,"")</f>
        <v/>
      </c>
      <c r="P392" s="0"/>
      <c r="Q392" s="0"/>
      <c r="R392" s="0"/>
      <c r="S392" s="0"/>
      <c r="T392" s="0"/>
      <c r="U392" s="0"/>
      <c r="V392" s="0"/>
      <c r="AH392" s="187" t="n">
        <f aca="false">IF($G392&lt;&gt;"",AG392,"")</f>
        <v>0</v>
      </c>
      <c r="AI392" s="169"/>
      <c r="AJ392" s="170"/>
    </row>
    <row r="393" customFormat="false" ht="13" hidden="false" customHeight="false" outlineLevel="0" collapsed="false">
      <c r="A393" s="0"/>
      <c r="B393" s="185" t="str">
        <f aca="false">IF(B292&lt;&gt;"",B292,"")</f>
        <v/>
      </c>
      <c r="C393" s="116" t="str">
        <f aca="false">IF(C292&lt;&gt;"",C292,"")</f>
        <v/>
      </c>
      <c r="D393" s="116" t="str">
        <f aca="false">IF(D292&lt;&gt;"",D292,"")</f>
        <v/>
      </c>
      <c r="E393" s="116" t="str">
        <f aca="false">IF(E292&lt;&gt;"",E292,"")</f>
        <v/>
      </c>
      <c r="F393" s="116" t="n">
        <v>24</v>
      </c>
      <c r="G393" s="168" t="n">
        <f aca="false">G292</f>
        <v>0</v>
      </c>
      <c r="H393" s="187" t="n">
        <f aca="false">IF($G393&lt;&gt;"",G393,"")</f>
        <v>0</v>
      </c>
      <c r="I393" s="169"/>
      <c r="J393" s="170"/>
      <c r="K393" s="171" t="str">
        <f aca="false">IF($B393&lt;&gt;"",IF(I393,(INDEX(P$314:Q$317,MATCH(H393,P$314:P$317),2)/I393)*1000,0),"")</f>
        <v/>
      </c>
      <c r="L393" s="171" t="str">
        <f aca="false">IF(Q$314&lt;&gt;"",IF($B393&lt;&gt;"",K393-$J393,""),"")</f>
        <v/>
      </c>
      <c r="M393" s="172" t="str">
        <f aca="false">IF(B393&lt;&gt;"",RANK(L393,L$314:L$413),"")</f>
        <v/>
      </c>
      <c r="N393" s="172" t="str">
        <f aca="false">IF(B393&lt;&gt;"",'Classement Général'!BX90,"")</f>
        <v/>
      </c>
      <c r="O393" s="172" t="str">
        <f aca="false">IF(B191&lt;&gt;"",'Calculs (M1..M20)'!A93,"")</f>
        <v/>
      </c>
      <c r="P393" s="0"/>
      <c r="Q393" s="0"/>
      <c r="R393" s="0"/>
      <c r="S393" s="0"/>
      <c r="T393" s="0"/>
      <c r="U393" s="0"/>
      <c r="V393" s="0"/>
      <c r="AH393" s="187" t="n">
        <f aca="false">IF($G393&lt;&gt;"",AG393,"")</f>
        <v>0</v>
      </c>
      <c r="AI393" s="169"/>
      <c r="AJ393" s="170"/>
    </row>
    <row r="394" customFormat="false" ht="13" hidden="false" customHeight="false" outlineLevel="0" collapsed="false">
      <c r="A394" s="0"/>
      <c r="B394" s="185" t="str">
        <f aca="false">IF(B293&lt;&gt;"",B293,"")</f>
        <v/>
      </c>
      <c r="C394" s="116" t="str">
        <f aca="false">IF(C293&lt;&gt;"",C293,"")</f>
        <v/>
      </c>
      <c r="D394" s="116" t="str">
        <f aca="false">IF(D293&lt;&gt;"",D293,"")</f>
        <v/>
      </c>
      <c r="E394" s="116" t="str">
        <f aca="false">IF(E293&lt;&gt;"",E293,"")</f>
        <v/>
      </c>
      <c r="F394" s="116" t="n">
        <v>24</v>
      </c>
      <c r="G394" s="168" t="n">
        <f aca="false">G293</f>
        <v>0</v>
      </c>
      <c r="H394" s="187" t="n">
        <f aca="false">IF($G394&lt;&gt;"",G394,"")</f>
        <v>0</v>
      </c>
      <c r="I394" s="169"/>
      <c r="J394" s="170"/>
      <c r="K394" s="171" t="str">
        <f aca="false">IF($B394&lt;&gt;"",IF(I394,(INDEX(P$314:Q$317,MATCH(H394,P$314:P$317),2)/I394)*1000,0),"")</f>
        <v/>
      </c>
      <c r="L394" s="171" t="str">
        <f aca="false">IF(Q$314&lt;&gt;"",IF($B394&lt;&gt;"",K394-$J394,""),"")</f>
        <v/>
      </c>
      <c r="M394" s="172" t="str">
        <f aca="false">IF(B394&lt;&gt;"",RANK(L394,L$314:L$413),"")</f>
        <v/>
      </c>
      <c r="N394" s="172" t="str">
        <f aca="false">IF(B394&lt;&gt;"",'Classement Général'!BX91,"")</f>
        <v/>
      </c>
      <c r="O394" s="172" t="str">
        <f aca="false">IF(B192&lt;&gt;"",'Calculs (M1..M20)'!A94,"")</f>
        <v/>
      </c>
      <c r="P394" s="0"/>
      <c r="Q394" s="0"/>
      <c r="R394" s="0"/>
      <c r="S394" s="0"/>
      <c r="T394" s="0"/>
      <c r="U394" s="0"/>
      <c r="V394" s="0"/>
      <c r="AH394" s="187" t="n">
        <f aca="false">IF($G394&lt;&gt;"",AG394,"")</f>
        <v>0</v>
      </c>
      <c r="AI394" s="169"/>
      <c r="AJ394" s="170"/>
    </row>
    <row r="395" customFormat="false" ht="13" hidden="false" customHeight="false" outlineLevel="0" collapsed="false">
      <c r="A395" s="0"/>
      <c r="B395" s="185" t="str">
        <f aca="false">IF(B294&lt;&gt;"",B294,"")</f>
        <v/>
      </c>
      <c r="C395" s="116" t="str">
        <f aca="false">IF(C294&lt;&gt;"",C294,"")</f>
        <v/>
      </c>
      <c r="D395" s="116" t="str">
        <f aca="false">IF(D294&lt;&gt;"",D294,"")</f>
        <v/>
      </c>
      <c r="E395" s="116" t="str">
        <f aca="false">IF(E294&lt;&gt;"",E294,"")</f>
        <v/>
      </c>
      <c r="F395" s="116" t="n">
        <v>24</v>
      </c>
      <c r="G395" s="168" t="n">
        <f aca="false">G294</f>
        <v>0</v>
      </c>
      <c r="H395" s="187" t="n">
        <f aca="false">IF($G395&lt;&gt;"",G395,"")</f>
        <v>0</v>
      </c>
      <c r="I395" s="169"/>
      <c r="J395" s="170"/>
      <c r="K395" s="171" t="str">
        <f aca="false">IF($B395&lt;&gt;"",IF(I395,(INDEX(P$314:Q$317,MATCH(H395,P$314:P$317),2)/I395)*1000,0),"")</f>
        <v/>
      </c>
      <c r="L395" s="171" t="str">
        <f aca="false">IF(Q$314&lt;&gt;"",IF($B395&lt;&gt;"",K395-$J395,""),"")</f>
        <v/>
      </c>
      <c r="M395" s="172" t="str">
        <f aca="false">IF(B395&lt;&gt;"",RANK(L395,L$314:L$413),"")</f>
        <v/>
      </c>
      <c r="N395" s="172" t="str">
        <f aca="false">IF(B395&lt;&gt;"",'Classement Général'!BX92,"")</f>
        <v/>
      </c>
      <c r="O395" s="172" t="str">
        <f aca="false">IF(B193&lt;&gt;"",'Calculs (M1..M20)'!A95,"")</f>
        <v/>
      </c>
      <c r="P395" s="0"/>
      <c r="Q395" s="0"/>
      <c r="R395" s="0"/>
      <c r="S395" s="0"/>
      <c r="T395" s="0"/>
      <c r="U395" s="0"/>
      <c r="V395" s="0"/>
      <c r="AH395" s="187" t="n">
        <f aca="false">IF($G395&lt;&gt;"",AG395,"")</f>
        <v>0</v>
      </c>
      <c r="AI395" s="169"/>
      <c r="AJ395" s="170"/>
    </row>
    <row r="396" customFormat="false" ht="13" hidden="false" customHeight="false" outlineLevel="0" collapsed="false">
      <c r="A396" s="0"/>
      <c r="B396" s="185" t="str">
        <f aca="false">IF(B295&lt;&gt;"",B295,"")</f>
        <v/>
      </c>
      <c r="C396" s="116" t="str">
        <f aca="false">IF(C295&lt;&gt;"",C295,"")</f>
        <v/>
      </c>
      <c r="D396" s="116" t="str">
        <f aca="false">IF(D295&lt;&gt;"",D295,"")</f>
        <v/>
      </c>
      <c r="E396" s="116" t="str">
        <f aca="false">IF(E295&lt;&gt;"",E295,"")</f>
        <v/>
      </c>
      <c r="F396" s="116" t="n">
        <v>24</v>
      </c>
      <c r="G396" s="168" t="n">
        <f aca="false">G295</f>
        <v>0</v>
      </c>
      <c r="H396" s="187" t="n">
        <f aca="false">IF($G396&lt;&gt;"",G396,"")</f>
        <v>0</v>
      </c>
      <c r="I396" s="169"/>
      <c r="J396" s="170"/>
      <c r="K396" s="171" t="str">
        <f aca="false">IF($B396&lt;&gt;"",IF(I396,(INDEX(P$314:Q$317,MATCH(H396,P$314:P$317),2)/I396)*1000,0),"")</f>
        <v/>
      </c>
      <c r="L396" s="171" t="str">
        <f aca="false">IF(Q$314&lt;&gt;"",IF($B396&lt;&gt;"",K396-$J396,""),"")</f>
        <v/>
      </c>
      <c r="M396" s="172" t="str">
        <f aca="false">IF(B396&lt;&gt;"",RANK(L396,L$314:L$413),"")</f>
        <v/>
      </c>
      <c r="N396" s="172" t="str">
        <f aca="false">IF(B396&lt;&gt;"",'Classement Général'!BX93,"")</f>
        <v/>
      </c>
      <c r="O396" s="172" t="str">
        <f aca="false">IF(B194&lt;&gt;"",'Calculs (M1..M20)'!A96,"")</f>
        <v/>
      </c>
      <c r="P396" s="0"/>
      <c r="Q396" s="0"/>
      <c r="R396" s="0"/>
      <c r="S396" s="0"/>
      <c r="T396" s="0"/>
      <c r="U396" s="0"/>
      <c r="V396" s="0"/>
      <c r="AH396" s="187" t="n">
        <f aca="false">IF($G396&lt;&gt;"",AG396,"")</f>
        <v>0</v>
      </c>
      <c r="AI396" s="169"/>
      <c r="AJ396" s="170"/>
    </row>
    <row r="397" customFormat="false" ht="13" hidden="false" customHeight="false" outlineLevel="0" collapsed="false">
      <c r="A397" s="0"/>
      <c r="B397" s="185" t="str">
        <f aca="false">IF(B296&lt;&gt;"",B296,"")</f>
        <v/>
      </c>
      <c r="C397" s="116" t="str">
        <f aca="false">IF(C296&lt;&gt;"",C296,"")</f>
        <v/>
      </c>
      <c r="D397" s="116" t="str">
        <f aca="false">IF(D296&lt;&gt;"",D296,"")</f>
        <v/>
      </c>
      <c r="E397" s="116" t="str">
        <f aca="false">IF(E296&lt;&gt;"",E296,"")</f>
        <v/>
      </c>
      <c r="F397" s="116" t="n">
        <v>24</v>
      </c>
      <c r="G397" s="168" t="n">
        <f aca="false">G296</f>
        <v>0</v>
      </c>
      <c r="H397" s="187" t="n">
        <f aca="false">IF($G397&lt;&gt;"",G397,"")</f>
        <v>0</v>
      </c>
      <c r="I397" s="169"/>
      <c r="J397" s="170"/>
      <c r="K397" s="171" t="str">
        <f aca="false">IF($B397&lt;&gt;"",IF(I397,(INDEX(P$314:Q$317,MATCH(H397,P$314:P$317),2)/I397)*1000,0),"")</f>
        <v/>
      </c>
      <c r="L397" s="171" t="str">
        <f aca="false">IF(Q$314&lt;&gt;"",IF($B397&lt;&gt;"",K397-$J397,""),"")</f>
        <v/>
      </c>
      <c r="M397" s="172" t="str">
        <f aca="false">IF(B397&lt;&gt;"",RANK(L397,L$314:L$413),"")</f>
        <v/>
      </c>
      <c r="N397" s="172" t="str">
        <f aca="false">IF(B397&lt;&gt;"",'Classement Général'!BX94,"")</f>
        <v/>
      </c>
      <c r="O397" s="172" t="str">
        <f aca="false">IF(B195&lt;&gt;"",'Calculs (M1..M20)'!A97,"")</f>
        <v/>
      </c>
      <c r="P397" s="0"/>
      <c r="Q397" s="0"/>
      <c r="R397" s="0"/>
      <c r="S397" s="0"/>
      <c r="T397" s="0"/>
      <c r="U397" s="0"/>
      <c r="V397" s="0"/>
      <c r="AH397" s="187" t="n">
        <f aca="false">IF($G397&lt;&gt;"",AG397,"")</f>
        <v>0</v>
      </c>
      <c r="AI397" s="169"/>
      <c r="AJ397" s="170"/>
    </row>
    <row r="398" customFormat="false" ht="13" hidden="false" customHeight="false" outlineLevel="0" collapsed="false">
      <c r="A398" s="0"/>
      <c r="B398" s="185" t="str">
        <f aca="false">IF(B297&lt;&gt;"",B297,"")</f>
        <v/>
      </c>
      <c r="C398" s="116" t="str">
        <f aca="false">IF(C297&lt;&gt;"",C297,"")</f>
        <v/>
      </c>
      <c r="D398" s="116" t="str">
        <f aca="false">IF(D297&lt;&gt;"",D297,"")</f>
        <v/>
      </c>
      <c r="E398" s="116" t="str">
        <f aca="false">IF(E297&lt;&gt;"",E297,"")</f>
        <v/>
      </c>
      <c r="F398" s="116" t="n">
        <v>24</v>
      </c>
      <c r="G398" s="168" t="n">
        <f aca="false">G297</f>
        <v>0</v>
      </c>
      <c r="H398" s="187" t="n">
        <f aca="false">IF($G398&lt;&gt;"",G398,"")</f>
        <v>0</v>
      </c>
      <c r="I398" s="169"/>
      <c r="J398" s="170"/>
      <c r="K398" s="171" t="str">
        <f aca="false">IF($B398&lt;&gt;"",IF(I398,(INDEX(P$314:Q$317,MATCH(H398,P$314:P$317),2)/I398)*1000,0),"")</f>
        <v/>
      </c>
      <c r="L398" s="171" t="str">
        <f aca="false">IF(Q$314&lt;&gt;"",IF($B398&lt;&gt;"",K398-$J398,""),"")</f>
        <v/>
      </c>
      <c r="M398" s="172" t="str">
        <f aca="false">IF(B398&lt;&gt;"",RANK(L398,L$314:L$413),"")</f>
        <v/>
      </c>
      <c r="N398" s="172" t="str">
        <f aca="false">IF(B398&lt;&gt;"",'Classement Général'!BX95,"")</f>
        <v/>
      </c>
      <c r="O398" s="172" t="str">
        <f aca="false">IF(B196&lt;&gt;"",'Calculs (M1..M20)'!A98,"")</f>
        <v/>
      </c>
      <c r="P398" s="0"/>
      <c r="Q398" s="0"/>
      <c r="R398" s="0"/>
      <c r="S398" s="0"/>
      <c r="T398" s="0"/>
      <c r="U398" s="0"/>
      <c r="V398" s="0"/>
      <c r="AH398" s="187" t="n">
        <f aca="false">IF($G398&lt;&gt;"",AG398,"")</f>
        <v>0</v>
      </c>
      <c r="AI398" s="169"/>
      <c r="AJ398" s="170"/>
    </row>
    <row r="399" customFormat="false" ht="13" hidden="false" customHeight="false" outlineLevel="0" collapsed="false">
      <c r="A399" s="0"/>
      <c r="B399" s="185" t="str">
        <f aca="false">IF(B298&lt;&gt;"",B298,"")</f>
        <v/>
      </c>
      <c r="C399" s="116" t="str">
        <f aca="false">IF(C298&lt;&gt;"",C298,"")</f>
        <v/>
      </c>
      <c r="D399" s="116" t="str">
        <f aca="false">IF(D298&lt;&gt;"",D298,"")</f>
        <v/>
      </c>
      <c r="E399" s="116" t="str">
        <f aca="false">IF(E298&lt;&gt;"",E298,"")</f>
        <v/>
      </c>
      <c r="F399" s="116" t="n">
        <v>24</v>
      </c>
      <c r="G399" s="168" t="n">
        <f aca="false">G298</f>
        <v>0</v>
      </c>
      <c r="H399" s="187" t="n">
        <f aca="false">IF($G399&lt;&gt;"",G399,"")</f>
        <v>0</v>
      </c>
      <c r="I399" s="169"/>
      <c r="J399" s="170"/>
      <c r="K399" s="171" t="str">
        <f aca="false">IF($B399&lt;&gt;"",IF(I399,(INDEX(P$314:Q$317,MATCH(H399,P$314:P$317),2)/I399)*1000,0),"")</f>
        <v/>
      </c>
      <c r="L399" s="171" t="str">
        <f aca="false">IF(Q$314&lt;&gt;"",IF($B399&lt;&gt;"",K399-$J399,""),"")</f>
        <v/>
      </c>
      <c r="M399" s="172" t="str">
        <f aca="false">IF(B399&lt;&gt;"",RANK(L399,L$314:L$413),"")</f>
        <v/>
      </c>
      <c r="N399" s="172" t="str">
        <f aca="false">IF(B399&lt;&gt;"",'Classement Général'!BX96,"")</f>
        <v/>
      </c>
      <c r="O399" s="172" t="str">
        <f aca="false">IF(B197&lt;&gt;"",'Calculs (M1..M20)'!A99,"")</f>
        <v/>
      </c>
      <c r="P399" s="0"/>
      <c r="Q399" s="0"/>
      <c r="R399" s="0"/>
      <c r="S399" s="0"/>
      <c r="T399" s="0"/>
      <c r="U399" s="0"/>
      <c r="V399" s="0"/>
      <c r="AH399" s="187" t="n">
        <f aca="false">IF($G399&lt;&gt;"",AG399,"")</f>
        <v>0</v>
      </c>
      <c r="AI399" s="169"/>
      <c r="AJ399" s="170"/>
    </row>
    <row r="400" customFormat="false" ht="13" hidden="false" customHeight="false" outlineLevel="0" collapsed="false">
      <c r="A400" s="0"/>
      <c r="B400" s="185" t="str">
        <f aca="false">IF(B299&lt;&gt;"",B299,"")</f>
        <v/>
      </c>
      <c r="C400" s="116" t="str">
        <f aca="false">IF(C299&lt;&gt;"",C299,"")</f>
        <v/>
      </c>
      <c r="D400" s="116" t="str">
        <f aca="false">IF(D299&lt;&gt;"",D299,"")</f>
        <v/>
      </c>
      <c r="E400" s="116" t="str">
        <f aca="false">IF(E299&lt;&gt;"",E299,"")</f>
        <v/>
      </c>
      <c r="F400" s="116" t="n">
        <v>24</v>
      </c>
      <c r="G400" s="168" t="n">
        <f aca="false">G299</f>
        <v>0</v>
      </c>
      <c r="H400" s="187" t="n">
        <f aca="false">IF($G400&lt;&gt;"",G400,"")</f>
        <v>0</v>
      </c>
      <c r="I400" s="169"/>
      <c r="J400" s="170"/>
      <c r="K400" s="171" t="str">
        <f aca="false">IF($B400&lt;&gt;"",IF(I400,(INDEX(P$314:Q$317,MATCH(H400,P$314:P$317),2)/I400)*1000,0),"")</f>
        <v/>
      </c>
      <c r="L400" s="171" t="str">
        <f aca="false">IF(Q$314&lt;&gt;"",IF($B400&lt;&gt;"",K400-$J400,""),"")</f>
        <v/>
      </c>
      <c r="M400" s="172" t="str">
        <f aca="false">IF(B400&lt;&gt;"",RANK(L400,L$314:L$413),"")</f>
        <v/>
      </c>
      <c r="N400" s="172" t="str">
        <f aca="false">IF(B400&lt;&gt;"",'Classement Général'!BX97,"")</f>
        <v/>
      </c>
      <c r="O400" s="172" t="str">
        <f aca="false">IF(B198&lt;&gt;"",'Calculs (M1..M20)'!A100,"")</f>
        <v/>
      </c>
      <c r="P400" s="0"/>
      <c r="Q400" s="0"/>
      <c r="R400" s="0"/>
      <c r="S400" s="0"/>
      <c r="T400" s="0"/>
      <c r="U400" s="0"/>
      <c r="V400" s="0"/>
      <c r="AH400" s="187" t="n">
        <f aca="false">IF($G400&lt;&gt;"",AG400,"")</f>
        <v>0</v>
      </c>
      <c r="AI400" s="169"/>
      <c r="AJ400" s="170"/>
    </row>
    <row r="401" customFormat="false" ht="13" hidden="false" customHeight="false" outlineLevel="0" collapsed="false">
      <c r="A401" s="0"/>
      <c r="B401" s="185" t="str">
        <f aca="false">IF(B300&lt;&gt;"",B300,"")</f>
        <v/>
      </c>
      <c r="C401" s="116" t="str">
        <f aca="false">IF(C300&lt;&gt;"",C300,"")</f>
        <v/>
      </c>
      <c r="D401" s="116" t="str">
        <f aca="false">IF(D300&lt;&gt;"",D300,"")</f>
        <v/>
      </c>
      <c r="E401" s="116" t="str">
        <f aca="false">IF(E300&lt;&gt;"",E300,"")</f>
        <v/>
      </c>
      <c r="F401" s="116" t="n">
        <v>24</v>
      </c>
      <c r="G401" s="168" t="n">
        <f aca="false">G300</f>
        <v>0</v>
      </c>
      <c r="H401" s="187" t="n">
        <f aca="false">IF($G401&lt;&gt;"",G401,"")</f>
        <v>0</v>
      </c>
      <c r="I401" s="169"/>
      <c r="J401" s="170"/>
      <c r="K401" s="171" t="str">
        <f aca="false">IF($B401&lt;&gt;"",IF(I401,(INDEX(P$314:Q$317,MATCH(H401,P$314:P$317),2)/I401)*1000,0),"")</f>
        <v/>
      </c>
      <c r="L401" s="171" t="str">
        <f aca="false">IF(Q$314&lt;&gt;"",IF($B401&lt;&gt;"",K401-$J401,""),"")</f>
        <v/>
      </c>
      <c r="M401" s="172" t="str">
        <f aca="false">IF(B401&lt;&gt;"",RANK(L401,L$314:L$413),"")</f>
        <v/>
      </c>
      <c r="N401" s="172" t="str">
        <f aca="false">IF(B401&lt;&gt;"",'Classement Général'!BX98,"")</f>
        <v/>
      </c>
      <c r="O401" s="172" t="str">
        <f aca="false">IF(B199&lt;&gt;"",'Calculs (M1..M20)'!A101,"")</f>
        <v/>
      </c>
      <c r="P401" s="0"/>
      <c r="Q401" s="0"/>
      <c r="R401" s="0"/>
      <c r="S401" s="0"/>
      <c r="T401" s="0"/>
      <c r="U401" s="0"/>
      <c r="V401" s="0"/>
      <c r="AH401" s="187" t="n">
        <f aca="false">IF($G401&lt;&gt;"",AG401,"")</f>
        <v>0</v>
      </c>
      <c r="AI401" s="169"/>
      <c r="AJ401" s="170"/>
    </row>
    <row r="402" customFormat="false" ht="13" hidden="false" customHeight="false" outlineLevel="0" collapsed="false">
      <c r="A402" s="0"/>
      <c r="B402" s="185" t="str">
        <f aca="false">IF(B301&lt;&gt;"",B301,"")</f>
        <v/>
      </c>
      <c r="C402" s="116" t="str">
        <f aca="false">IF(C301&lt;&gt;"",C301,"")</f>
        <v/>
      </c>
      <c r="D402" s="116" t="str">
        <f aca="false">IF(D301&lt;&gt;"",D301,"")</f>
        <v/>
      </c>
      <c r="E402" s="116" t="str">
        <f aca="false">IF(E301&lt;&gt;"",E301,"")</f>
        <v/>
      </c>
      <c r="F402" s="116" t="n">
        <v>24</v>
      </c>
      <c r="G402" s="168" t="n">
        <f aca="false">G301</f>
        <v>0</v>
      </c>
      <c r="H402" s="187" t="n">
        <f aca="false">IF($G402&lt;&gt;"",G402,"")</f>
        <v>0</v>
      </c>
      <c r="I402" s="169"/>
      <c r="J402" s="170"/>
      <c r="K402" s="171" t="str">
        <f aca="false">IF($B402&lt;&gt;"",IF(I402,(INDEX(P$314:Q$317,MATCH(H402,P$314:P$317),2)/I402)*1000,0),"")</f>
        <v/>
      </c>
      <c r="L402" s="171" t="str">
        <f aca="false">IF(Q$314&lt;&gt;"",IF($B402&lt;&gt;"",K402-$J402,""),"")</f>
        <v/>
      </c>
      <c r="M402" s="172" t="str">
        <f aca="false">IF(B402&lt;&gt;"",RANK(L402,L$314:L$413),"")</f>
        <v/>
      </c>
      <c r="N402" s="172" t="str">
        <f aca="false">IF(B402&lt;&gt;"",'Classement Général'!BX99,"")</f>
        <v/>
      </c>
      <c r="O402" s="172" t="str">
        <f aca="false">IF(B200&lt;&gt;"",'Calculs (M1..M20)'!A102,"")</f>
        <v/>
      </c>
      <c r="P402" s="0"/>
      <c r="Q402" s="0"/>
      <c r="R402" s="0"/>
      <c r="S402" s="0"/>
      <c r="T402" s="0"/>
      <c r="U402" s="0"/>
      <c r="V402" s="0"/>
      <c r="AH402" s="187" t="n">
        <f aca="false">IF($G402&lt;&gt;"",AG402,"")</f>
        <v>0</v>
      </c>
      <c r="AI402" s="169"/>
      <c r="AJ402" s="170"/>
    </row>
    <row r="403" customFormat="false" ht="13" hidden="false" customHeight="false" outlineLevel="0" collapsed="false">
      <c r="A403" s="0"/>
      <c r="B403" s="185" t="str">
        <f aca="false">IF(B302&lt;&gt;"",B302,"")</f>
        <v/>
      </c>
      <c r="C403" s="116" t="str">
        <f aca="false">IF(C302&lt;&gt;"",C302,"")</f>
        <v/>
      </c>
      <c r="D403" s="116" t="str">
        <f aca="false">IF(D302&lt;&gt;"",D302,"")</f>
        <v/>
      </c>
      <c r="E403" s="116" t="str">
        <f aca="false">IF(E302&lt;&gt;"",E302,"")</f>
        <v/>
      </c>
      <c r="F403" s="116" t="n">
        <v>24</v>
      </c>
      <c r="G403" s="168" t="n">
        <f aca="false">G302</f>
        <v>0</v>
      </c>
      <c r="H403" s="187" t="n">
        <f aca="false">IF($G403&lt;&gt;"",G403,"")</f>
        <v>0</v>
      </c>
      <c r="I403" s="169"/>
      <c r="J403" s="170"/>
      <c r="K403" s="171" t="str">
        <f aca="false">IF($B403&lt;&gt;"",IF(I403,(INDEX(P$314:Q$317,MATCH(H403,P$314:P$317),2)/I403)*1000,0),"")</f>
        <v/>
      </c>
      <c r="L403" s="171" t="str">
        <f aca="false">IF(Q$314&lt;&gt;"",IF($B403&lt;&gt;"",K403-$J403,""),"")</f>
        <v/>
      </c>
      <c r="M403" s="172" t="str">
        <f aca="false">IF(B403&lt;&gt;"",RANK(L403,L$314:L$413),"")</f>
        <v/>
      </c>
      <c r="N403" s="172" t="str">
        <f aca="false">IF(B403&lt;&gt;"",'Classement Général'!BX100,"")</f>
        <v/>
      </c>
      <c r="O403" s="172" t="str">
        <f aca="false">IF(B201&lt;&gt;"",'Calculs (M1..M20)'!A103,"")</f>
        <v/>
      </c>
      <c r="P403" s="0"/>
      <c r="Q403" s="0"/>
      <c r="R403" s="0"/>
      <c r="S403" s="0"/>
      <c r="T403" s="0"/>
      <c r="U403" s="0"/>
      <c r="V403" s="0"/>
      <c r="AH403" s="187" t="n">
        <f aca="false">IF($G403&lt;&gt;"",AG403,"")</f>
        <v>0</v>
      </c>
      <c r="AI403" s="169"/>
      <c r="AJ403" s="170"/>
    </row>
    <row r="404" customFormat="false" ht="13" hidden="false" customHeight="false" outlineLevel="0" collapsed="false">
      <c r="A404" s="0"/>
      <c r="B404" s="185" t="str">
        <f aca="false">IF(B303&lt;&gt;"",B303,"")</f>
        <v/>
      </c>
      <c r="C404" s="116" t="str">
        <f aca="false">IF(C303&lt;&gt;"",C303,"")</f>
        <v/>
      </c>
      <c r="D404" s="116" t="str">
        <f aca="false">IF(D303&lt;&gt;"",D303,"")</f>
        <v/>
      </c>
      <c r="E404" s="116" t="str">
        <f aca="false">IF(E303&lt;&gt;"",E303,"")</f>
        <v/>
      </c>
      <c r="F404" s="116" t="n">
        <v>24</v>
      </c>
      <c r="G404" s="168" t="n">
        <f aca="false">G303</f>
        <v>0</v>
      </c>
      <c r="H404" s="187" t="n">
        <f aca="false">IF($G404&lt;&gt;"",G404,"")</f>
        <v>0</v>
      </c>
      <c r="I404" s="169"/>
      <c r="J404" s="170"/>
      <c r="K404" s="171" t="str">
        <f aca="false">IF($B404&lt;&gt;"",IF(I404,(INDEX(P$314:Q$317,MATCH(H404,P$314:P$317),2)/I404)*1000,0),"")</f>
        <v/>
      </c>
      <c r="L404" s="171" t="str">
        <f aca="false">IF(Q$314&lt;&gt;"",IF($B404&lt;&gt;"",K404-$J404,""),"")</f>
        <v/>
      </c>
      <c r="M404" s="172" t="str">
        <f aca="false">IF(B404&lt;&gt;"",RANK(L404,L$314:L$413),"")</f>
        <v/>
      </c>
      <c r="N404" s="172" t="str">
        <f aca="false">IF(B404&lt;&gt;"",'Classement Général'!BX101,"")</f>
        <v/>
      </c>
      <c r="O404" s="172" t="str">
        <f aca="false">IF(B202&lt;&gt;"",'Calculs (M1..M20)'!A104,"")</f>
        <v/>
      </c>
      <c r="P404" s="0"/>
      <c r="Q404" s="0"/>
      <c r="R404" s="0"/>
      <c r="S404" s="0"/>
      <c r="T404" s="0"/>
      <c r="U404" s="0"/>
      <c r="V404" s="0"/>
      <c r="AH404" s="187" t="n">
        <f aca="false">IF($G404&lt;&gt;"",AG404,"")</f>
        <v>0</v>
      </c>
      <c r="AI404" s="169"/>
      <c r="AJ404" s="170"/>
    </row>
    <row r="405" customFormat="false" ht="13" hidden="false" customHeight="false" outlineLevel="0" collapsed="false">
      <c r="A405" s="0"/>
      <c r="B405" s="185" t="str">
        <f aca="false">IF(B304&lt;&gt;"",B304,"")</f>
        <v/>
      </c>
      <c r="C405" s="116" t="str">
        <f aca="false">IF(C304&lt;&gt;"",C304,"")</f>
        <v/>
      </c>
      <c r="D405" s="116" t="str">
        <f aca="false">IF(D304&lt;&gt;"",D304,"")</f>
        <v/>
      </c>
      <c r="E405" s="116" t="str">
        <f aca="false">IF(E304&lt;&gt;"",E304,"")</f>
        <v/>
      </c>
      <c r="F405" s="116" t="n">
        <v>24</v>
      </c>
      <c r="G405" s="168" t="n">
        <f aca="false">G304</f>
        <v>0</v>
      </c>
      <c r="H405" s="187" t="n">
        <f aca="false">IF($G405&lt;&gt;"",G405,"")</f>
        <v>0</v>
      </c>
      <c r="I405" s="169"/>
      <c r="J405" s="170"/>
      <c r="K405" s="171" t="str">
        <f aca="false">IF($B405&lt;&gt;"",IF(I405,(INDEX(P$314:Q$317,MATCH(H405,P$314:P$317),2)/I405)*1000,0),"")</f>
        <v/>
      </c>
      <c r="L405" s="171" t="str">
        <f aca="false">IF(Q$314&lt;&gt;"",IF($B405&lt;&gt;"",K405-$J405,""),"")</f>
        <v/>
      </c>
      <c r="M405" s="172" t="str">
        <f aca="false">IF(B405&lt;&gt;"",RANK(L405,L$314:L$413),"")</f>
        <v/>
      </c>
      <c r="N405" s="172" t="str">
        <f aca="false">IF(B405&lt;&gt;"",'Classement Général'!BX102,"")</f>
        <v/>
      </c>
      <c r="O405" s="172" t="str">
        <f aca="false">IF(B203&lt;&gt;"",'Calculs (M1..M20)'!A105,"")</f>
        <v/>
      </c>
      <c r="P405" s="0"/>
      <c r="Q405" s="0"/>
      <c r="R405" s="0"/>
      <c r="S405" s="0"/>
      <c r="T405" s="0"/>
      <c r="U405" s="0"/>
      <c r="V405" s="0"/>
      <c r="AH405" s="187" t="n">
        <f aca="false">IF($G405&lt;&gt;"",AG405,"")</f>
        <v>0</v>
      </c>
      <c r="AI405" s="169"/>
      <c r="AJ405" s="170"/>
    </row>
    <row r="406" customFormat="false" ht="13" hidden="false" customHeight="false" outlineLevel="0" collapsed="false">
      <c r="A406" s="0"/>
      <c r="B406" s="185" t="str">
        <f aca="false">IF(B305&lt;&gt;"",B305,"")</f>
        <v/>
      </c>
      <c r="C406" s="116" t="str">
        <f aca="false">IF(C305&lt;&gt;"",C305,"")</f>
        <v/>
      </c>
      <c r="D406" s="116" t="str">
        <f aca="false">IF(D305&lt;&gt;"",D305,"")</f>
        <v/>
      </c>
      <c r="E406" s="116" t="str">
        <f aca="false">IF(E305&lt;&gt;"",E305,"")</f>
        <v/>
      </c>
      <c r="F406" s="116" t="n">
        <v>24</v>
      </c>
      <c r="G406" s="168" t="n">
        <f aca="false">G305</f>
        <v>0</v>
      </c>
      <c r="H406" s="187" t="n">
        <f aca="false">IF($G406&lt;&gt;"",G406,"")</f>
        <v>0</v>
      </c>
      <c r="I406" s="169"/>
      <c r="J406" s="170"/>
      <c r="K406" s="171" t="str">
        <f aca="false">IF($B406&lt;&gt;"",IF(I406,(INDEX(P$314:Q$317,MATCH(H406,P$314:P$317),2)/I406)*1000,0),"")</f>
        <v/>
      </c>
      <c r="L406" s="171" t="str">
        <f aca="false">IF(Q$314&lt;&gt;"",IF($B406&lt;&gt;"",K406-$J406,""),"")</f>
        <v/>
      </c>
      <c r="M406" s="172" t="str">
        <f aca="false">IF(B406&lt;&gt;"",RANK(L406,L$314:L$413),"")</f>
        <v/>
      </c>
      <c r="N406" s="172" t="str">
        <f aca="false">IF(B406&lt;&gt;"",'Classement Général'!BX103,"")</f>
        <v/>
      </c>
      <c r="O406" s="172" t="str">
        <f aca="false">IF(B204&lt;&gt;"",'Calculs (M1..M20)'!A106,"")</f>
        <v/>
      </c>
      <c r="P406" s="0"/>
      <c r="Q406" s="0"/>
      <c r="R406" s="0"/>
      <c r="S406" s="0"/>
      <c r="T406" s="0"/>
      <c r="U406" s="0"/>
      <c r="V406" s="0"/>
      <c r="AH406" s="187" t="n">
        <f aca="false">IF($G406&lt;&gt;"",AG406,"")</f>
        <v>0</v>
      </c>
      <c r="AI406" s="169"/>
      <c r="AJ406" s="170"/>
    </row>
    <row r="407" customFormat="false" ht="13" hidden="false" customHeight="false" outlineLevel="0" collapsed="false">
      <c r="A407" s="0"/>
      <c r="B407" s="185" t="str">
        <f aca="false">IF(B306&lt;&gt;"",B306,"")</f>
        <v/>
      </c>
      <c r="C407" s="116" t="str">
        <f aca="false">IF(C306&lt;&gt;"",C306,"")</f>
        <v/>
      </c>
      <c r="D407" s="116" t="str">
        <f aca="false">IF(D306&lt;&gt;"",D306,"")</f>
        <v/>
      </c>
      <c r="E407" s="116" t="str">
        <f aca="false">IF(E306&lt;&gt;"",E306,"")</f>
        <v/>
      </c>
      <c r="F407" s="116" t="n">
        <v>24</v>
      </c>
      <c r="G407" s="168" t="n">
        <f aca="false">G306</f>
        <v>0</v>
      </c>
      <c r="H407" s="187" t="n">
        <f aca="false">IF($G407&lt;&gt;"",G407,"")</f>
        <v>0</v>
      </c>
      <c r="I407" s="169"/>
      <c r="J407" s="170"/>
      <c r="K407" s="171" t="str">
        <f aca="false">IF($B407&lt;&gt;"",IF(I407,(INDEX(P$314:Q$317,MATCH(H407,P$314:P$317),2)/I407)*1000,0),"")</f>
        <v/>
      </c>
      <c r="L407" s="171" t="str">
        <f aca="false">IF(Q$314&lt;&gt;"",IF($B407&lt;&gt;"",K407-$J407,""),"")</f>
        <v/>
      </c>
      <c r="M407" s="172" t="str">
        <f aca="false">IF(B407&lt;&gt;"",RANK(L407,L$314:L$413),"")</f>
        <v/>
      </c>
      <c r="N407" s="172" t="str">
        <f aca="false">IF(B407&lt;&gt;"",'Classement Général'!BX104,"")</f>
        <v/>
      </c>
      <c r="O407" s="172" t="str">
        <f aca="false">IF(B205&lt;&gt;"",'Calculs (M1..M20)'!A107,"")</f>
        <v/>
      </c>
      <c r="P407" s="0"/>
      <c r="Q407" s="0"/>
      <c r="R407" s="0"/>
      <c r="S407" s="0"/>
      <c r="T407" s="0"/>
      <c r="U407" s="0"/>
      <c r="V407" s="0"/>
      <c r="AH407" s="187" t="n">
        <f aca="false">IF($G407&lt;&gt;"",AG407,"")</f>
        <v>0</v>
      </c>
      <c r="AI407" s="169"/>
      <c r="AJ407" s="170"/>
    </row>
    <row r="408" customFormat="false" ht="13" hidden="false" customHeight="false" outlineLevel="0" collapsed="false">
      <c r="A408" s="0"/>
      <c r="B408" s="185" t="str">
        <f aca="false">IF(B307&lt;&gt;"",B307,"")</f>
        <v/>
      </c>
      <c r="C408" s="116" t="str">
        <f aca="false">IF(C307&lt;&gt;"",C307,"")</f>
        <v/>
      </c>
      <c r="D408" s="116" t="str">
        <f aca="false">IF(D307&lt;&gt;"",D307,"")</f>
        <v/>
      </c>
      <c r="E408" s="116" t="str">
        <f aca="false">IF(E307&lt;&gt;"",E307,"")</f>
        <v/>
      </c>
      <c r="F408" s="116" t="n">
        <v>24</v>
      </c>
      <c r="G408" s="168" t="n">
        <f aca="false">G307</f>
        <v>0</v>
      </c>
      <c r="H408" s="187" t="n">
        <f aca="false">IF($G408&lt;&gt;"",G408,"")</f>
        <v>0</v>
      </c>
      <c r="I408" s="169"/>
      <c r="J408" s="170"/>
      <c r="K408" s="171" t="str">
        <f aca="false">IF($B408&lt;&gt;"",IF(I408,(INDEX(P$314:Q$317,MATCH(H408,P$314:P$317),2)/I408)*1000,0),"")</f>
        <v/>
      </c>
      <c r="L408" s="171" t="str">
        <f aca="false">IF(Q$314&lt;&gt;"",IF($B408&lt;&gt;"",K408-$J408,""),"")</f>
        <v/>
      </c>
      <c r="M408" s="172" t="str">
        <f aca="false">IF(B408&lt;&gt;"",RANK(L408,L$314:L$413),"")</f>
        <v/>
      </c>
      <c r="N408" s="172" t="str">
        <f aca="false">IF(B408&lt;&gt;"",'Classement Général'!BX105,"")</f>
        <v/>
      </c>
      <c r="O408" s="172" t="str">
        <f aca="false">IF(B206&lt;&gt;"",'Calculs (M1..M20)'!A108,"")</f>
        <v/>
      </c>
      <c r="P408" s="0"/>
      <c r="Q408" s="0"/>
      <c r="R408" s="0"/>
      <c r="S408" s="0"/>
      <c r="T408" s="0"/>
      <c r="U408" s="0"/>
      <c r="V408" s="0"/>
      <c r="AH408" s="187" t="n">
        <f aca="false">IF($G408&lt;&gt;"",AG408,"")</f>
        <v>0</v>
      </c>
      <c r="AI408" s="169"/>
      <c r="AJ408" s="170"/>
    </row>
    <row r="409" customFormat="false" ht="13" hidden="false" customHeight="false" outlineLevel="0" collapsed="false">
      <c r="A409" s="0"/>
      <c r="B409" s="185" t="str">
        <f aca="false">IF(B308&lt;&gt;"",B308,"")</f>
        <v/>
      </c>
      <c r="C409" s="116" t="str">
        <f aca="false">IF(C308&lt;&gt;"",C308,"")</f>
        <v/>
      </c>
      <c r="D409" s="116" t="str">
        <f aca="false">IF(D308&lt;&gt;"",D308,"")</f>
        <v/>
      </c>
      <c r="E409" s="116" t="str">
        <f aca="false">IF(E308&lt;&gt;"",E308,"")</f>
        <v/>
      </c>
      <c r="F409" s="116" t="n">
        <v>24</v>
      </c>
      <c r="G409" s="168" t="n">
        <f aca="false">G308</f>
        <v>0</v>
      </c>
      <c r="H409" s="187" t="n">
        <f aca="false">IF($G409&lt;&gt;"",G409,"")</f>
        <v>0</v>
      </c>
      <c r="I409" s="169"/>
      <c r="J409" s="170"/>
      <c r="K409" s="171" t="str">
        <f aca="false">IF($B409&lt;&gt;"",IF(I409,(INDEX(P$314:Q$317,MATCH(H409,P$314:P$317),2)/I409)*1000,0),"")</f>
        <v/>
      </c>
      <c r="L409" s="171" t="str">
        <f aca="false">IF(Q$314&lt;&gt;"",IF($B409&lt;&gt;"",K409-$J409,""),"")</f>
        <v/>
      </c>
      <c r="M409" s="172" t="str">
        <f aca="false">IF(B409&lt;&gt;"",RANK(L409,L$314:L$413),"")</f>
        <v/>
      </c>
      <c r="N409" s="172" t="str">
        <f aca="false">IF(B409&lt;&gt;"",'Classement Général'!BX106,"")</f>
        <v/>
      </c>
      <c r="O409" s="172" t="str">
        <f aca="false">IF(B207&lt;&gt;"",'Calculs (M1..M20)'!A109,"")</f>
        <v/>
      </c>
      <c r="P409" s="0"/>
      <c r="Q409" s="0"/>
      <c r="R409" s="0"/>
      <c r="S409" s="0"/>
      <c r="T409" s="0"/>
      <c r="U409" s="0"/>
      <c r="V409" s="0"/>
      <c r="AH409" s="187" t="n">
        <f aca="false">IF($G409&lt;&gt;"",AG409,"")</f>
        <v>0</v>
      </c>
      <c r="AI409" s="169"/>
      <c r="AJ409" s="170"/>
    </row>
    <row r="410" customFormat="false" ht="13" hidden="false" customHeight="false" outlineLevel="0" collapsed="false">
      <c r="A410" s="0"/>
      <c r="B410" s="185" t="str">
        <f aca="false">IF(B309&lt;&gt;"",B309,"")</f>
        <v/>
      </c>
      <c r="C410" s="116" t="str">
        <f aca="false">IF(C309&lt;&gt;"",C309,"")</f>
        <v/>
      </c>
      <c r="D410" s="116" t="str">
        <f aca="false">IF(D309&lt;&gt;"",D309,"")</f>
        <v/>
      </c>
      <c r="E410" s="116" t="str">
        <f aca="false">IF(E309&lt;&gt;"",E309,"")</f>
        <v/>
      </c>
      <c r="F410" s="116" t="n">
        <v>24</v>
      </c>
      <c r="G410" s="168" t="n">
        <f aca="false">G309</f>
        <v>0</v>
      </c>
      <c r="H410" s="187" t="n">
        <f aca="false">IF($G410&lt;&gt;"",G410,"")</f>
        <v>0</v>
      </c>
      <c r="I410" s="169"/>
      <c r="J410" s="170"/>
      <c r="K410" s="171" t="str">
        <f aca="false">IF($B410&lt;&gt;"",IF(I410,(INDEX(P$314:Q$317,MATCH(H410,P$314:P$317),2)/I410)*1000,0),"")</f>
        <v/>
      </c>
      <c r="L410" s="171" t="str">
        <f aca="false">IF(Q$314&lt;&gt;"",IF($B410&lt;&gt;"",K410-$J410,""),"")</f>
        <v/>
      </c>
      <c r="M410" s="172" t="str">
        <f aca="false">IF(B410&lt;&gt;"",RANK(L410,L$314:L$413),"")</f>
        <v/>
      </c>
      <c r="N410" s="172" t="str">
        <f aca="false">IF(B410&lt;&gt;"",'Classement Général'!BX107,"")</f>
        <v/>
      </c>
      <c r="O410" s="172" t="str">
        <f aca="false">IF(B208&lt;&gt;"",'Calculs (M1..M20)'!A110,"")</f>
        <v/>
      </c>
      <c r="P410" s="0"/>
      <c r="Q410" s="0"/>
      <c r="R410" s="0"/>
      <c r="S410" s="0"/>
      <c r="T410" s="0"/>
      <c r="U410" s="0"/>
      <c r="V410" s="0"/>
      <c r="AH410" s="187" t="n">
        <f aca="false">IF($G410&lt;&gt;"",AG410,"")</f>
        <v>0</v>
      </c>
      <c r="AI410" s="169"/>
      <c r="AJ410" s="170"/>
    </row>
    <row r="411" customFormat="false" ht="13" hidden="false" customHeight="false" outlineLevel="0" collapsed="false">
      <c r="A411" s="0"/>
      <c r="B411" s="185" t="str">
        <f aca="false">IF(B310&lt;&gt;"",B310,"")</f>
        <v/>
      </c>
      <c r="C411" s="116" t="str">
        <f aca="false">IF(C310&lt;&gt;"",C310,"")</f>
        <v/>
      </c>
      <c r="D411" s="116" t="str">
        <f aca="false">IF(D310&lt;&gt;"",D310,"")</f>
        <v/>
      </c>
      <c r="E411" s="116" t="str">
        <f aca="false">IF(E310&lt;&gt;"",E310,"")</f>
        <v/>
      </c>
      <c r="F411" s="116" t="n">
        <v>24</v>
      </c>
      <c r="G411" s="168" t="n">
        <f aca="false">G310</f>
        <v>0</v>
      </c>
      <c r="H411" s="187" t="n">
        <f aca="false">IF($G411&lt;&gt;"",G411,"")</f>
        <v>0</v>
      </c>
      <c r="I411" s="169"/>
      <c r="J411" s="170"/>
      <c r="K411" s="171" t="str">
        <f aca="false">IF($B411&lt;&gt;"",IF(I411,(INDEX(P$314:Q$317,MATCH(H411,P$314:P$317),2)/I411)*1000,0),"")</f>
        <v/>
      </c>
      <c r="L411" s="171" t="str">
        <f aca="false">IF(Q$314&lt;&gt;"",IF($B411&lt;&gt;"",K411-$J411,""),"")</f>
        <v/>
      </c>
      <c r="M411" s="172" t="str">
        <f aca="false">IF(B411&lt;&gt;"",RANK(L411,L$314:L$413),"")</f>
        <v/>
      </c>
      <c r="N411" s="172" t="str">
        <f aca="false">IF(B411&lt;&gt;"",'Classement Général'!BX108,"")</f>
        <v/>
      </c>
      <c r="O411" s="172" t="str">
        <f aca="false">IF(B209&lt;&gt;"",'Calculs (M1..M20)'!A111,"")</f>
        <v/>
      </c>
      <c r="P411" s="0"/>
      <c r="Q411" s="0"/>
      <c r="R411" s="0"/>
      <c r="S411" s="0"/>
      <c r="T411" s="0"/>
      <c r="U411" s="0"/>
      <c r="V411" s="0"/>
      <c r="AH411" s="187" t="n">
        <f aca="false">IF($G411&lt;&gt;"",AG411,"")</f>
        <v>0</v>
      </c>
      <c r="AI411" s="169"/>
      <c r="AJ411" s="170"/>
    </row>
    <row r="412" customFormat="false" ht="13" hidden="false" customHeight="false" outlineLevel="0" collapsed="false">
      <c r="A412" s="0"/>
      <c r="B412" s="185" t="str">
        <f aca="false">IF(B311&lt;&gt;"",B311,"")</f>
        <v/>
      </c>
      <c r="C412" s="116" t="str">
        <f aca="false">IF(C311&lt;&gt;"",C311,"")</f>
        <v/>
      </c>
      <c r="D412" s="116" t="str">
        <f aca="false">IF(D311&lt;&gt;"",D311,"")</f>
        <v/>
      </c>
      <c r="E412" s="116" t="str">
        <f aca="false">IF(E311&lt;&gt;"",E311,"")</f>
        <v/>
      </c>
      <c r="F412" s="116" t="n">
        <v>24</v>
      </c>
      <c r="G412" s="168" t="n">
        <f aca="false">G311</f>
        <v>0</v>
      </c>
      <c r="H412" s="187" t="n">
        <f aca="false">IF($G412&lt;&gt;"",G412,"")</f>
        <v>0</v>
      </c>
      <c r="I412" s="169"/>
      <c r="J412" s="170"/>
      <c r="K412" s="171" t="str">
        <f aca="false">IF($B412&lt;&gt;"",IF(I412,(INDEX(P$314:Q$317,MATCH(H412,P$314:P$317),2)/I412)*1000,0),"")</f>
        <v/>
      </c>
      <c r="L412" s="171" t="str">
        <f aca="false">IF(Q$314&lt;&gt;"",IF($B412&lt;&gt;"",K412-$J412,""),"")</f>
        <v/>
      </c>
      <c r="M412" s="172" t="str">
        <f aca="false">IF(B412&lt;&gt;"",RANK(L412,L$314:L$413),"")</f>
        <v/>
      </c>
      <c r="N412" s="172" t="str">
        <f aca="false">IF(B412&lt;&gt;"",'Classement Général'!BX109,"")</f>
        <v/>
      </c>
      <c r="O412" s="172" t="str">
        <f aca="false">IF(B210&lt;&gt;"",'Calculs (M1..M20)'!A112,"")</f>
        <v/>
      </c>
      <c r="P412" s="0"/>
      <c r="Q412" s="0"/>
      <c r="R412" s="0"/>
      <c r="S412" s="0"/>
      <c r="T412" s="0"/>
      <c r="U412" s="0"/>
      <c r="V412" s="0"/>
      <c r="AH412" s="187" t="n">
        <f aca="false">IF($G412&lt;&gt;"",AG412,"")</f>
        <v>0</v>
      </c>
      <c r="AI412" s="169"/>
      <c r="AJ412" s="170"/>
    </row>
    <row r="413" customFormat="false" ht="13.5" hidden="false" customHeight="false" outlineLevel="0" collapsed="false">
      <c r="A413" s="0"/>
      <c r="B413" s="185" t="str">
        <f aca="false">IF(B312&lt;&gt;"",B312,"")</f>
        <v/>
      </c>
      <c r="C413" s="116" t="str">
        <f aca="false">IF(C312&lt;&gt;"",C312,"")</f>
        <v/>
      </c>
      <c r="D413" s="116" t="str">
        <f aca="false">IF(D312&lt;&gt;"",D312,"")</f>
        <v/>
      </c>
      <c r="E413" s="116" t="str">
        <f aca="false">IF(E312&lt;&gt;"",E312,"")</f>
        <v/>
      </c>
      <c r="F413" s="116" t="n">
        <v>24</v>
      </c>
      <c r="G413" s="168" t="n">
        <f aca="false">G312</f>
        <v>0</v>
      </c>
      <c r="H413" s="187" t="n">
        <f aca="false">IF($G413&lt;&gt;"",G413,"")</f>
        <v>0</v>
      </c>
      <c r="I413" s="173"/>
      <c r="J413" s="174"/>
      <c r="K413" s="171" t="str">
        <f aca="false">IF($B413&lt;&gt;"",IF(I413,(INDEX(P$314:Q$317,MATCH(H413,P$314:P$317),2)/I413)*1000,0),"")</f>
        <v/>
      </c>
      <c r="L413" s="171" t="str">
        <f aca="false">IF(Q$314&lt;&gt;"",IF($B413&lt;&gt;"",K413-$J413,""),"")</f>
        <v/>
      </c>
      <c r="M413" s="172" t="str">
        <f aca="false">IF(B413&lt;&gt;"",RANK(L413,L$314:L$413),"")</f>
        <v/>
      </c>
      <c r="N413" s="172" t="str">
        <f aca="false">IF(B413&lt;&gt;"",'Classement Général'!BX110,"")</f>
        <v/>
      </c>
      <c r="O413" s="172" t="str">
        <f aca="false">IF(B211&lt;&gt;"",'Calculs (M1..M20)'!A113,"")</f>
        <v/>
      </c>
      <c r="P413" s="0"/>
      <c r="Q413" s="0"/>
      <c r="R413" s="0"/>
      <c r="S413" s="0"/>
      <c r="T413" s="0"/>
      <c r="U413" s="0"/>
      <c r="V413" s="0"/>
      <c r="AH413" s="187" t="n">
        <f aca="false">IF($G413&lt;&gt;"",AG413,"")</f>
        <v>0</v>
      </c>
      <c r="AI413" s="173"/>
      <c r="AJ413" s="174"/>
    </row>
    <row r="414" customFormat="false" ht="12.5" hidden="false" customHeight="false" outlineLevel="0" collapsed="false">
      <c r="A414" s="137"/>
      <c r="B414" s="141" t="str">
        <f aca="false">IF(B313&lt;&gt;"",B313,"")</f>
        <v>Nom</v>
      </c>
      <c r="C414" s="165" t="str">
        <f aca="false">IF(C313&lt;&gt;"",C313,"")</f>
        <v>Dossard</v>
      </c>
      <c r="D414" s="165" t="str">
        <f aca="false">IF(D313&lt;&gt;"",D313,"")</f>
        <v>Freq</v>
      </c>
      <c r="E414" s="165" t="str">
        <f aca="false">IF(E313&lt;&gt;"",E313,"")</f>
        <v>Equipe</v>
      </c>
      <c r="F414" s="165" t="s">
        <v>103</v>
      </c>
      <c r="G414" s="165" t="s">
        <v>88</v>
      </c>
      <c r="H414" s="166" t="s">
        <v>104</v>
      </c>
      <c r="I414" s="141" t="s">
        <v>91</v>
      </c>
      <c r="J414" s="142" t="s">
        <v>105</v>
      </c>
      <c r="K414" s="120" t="s">
        <v>106</v>
      </c>
      <c r="L414" s="120" t="s">
        <v>107</v>
      </c>
      <c r="M414" s="120" t="s">
        <v>97</v>
      </c>
      <c r="N414" s="120" t="s">
        <v>100</v>
      </c>
      <c r="O414" s="120" t="s">
        <v>108</v>
      </c>
      <c r="P414" s="143" t="s">
        <v>104</v>
      </c>
      <c r="Q414" s="144" t="s">
        <v>109</v>
      </c>
      <c r="R414" s="145" t="s">
        <v>110</v>
      </c>
      <c r="S414" s="146" t="s">
        <v>111</v>
      </c>
      <c r="T414" s="147" t="s">
        <v>112</v>
      </c>
      <c r="U414" s="5" t="s">
        <v>104</v>
      </c>
      <c r="V414" s="0"/>
      <c r="AH414" s="166" t="s">
        <v>104</v>
      </c>
      <c r="AI414" s="141" t="s">
        <v>91</v>
      </c>
      <c r="AJ414" s="142" t="s">
        <v>105</v>
      </c>
    </row>
    <row r="415" customFormat="false" ht="13" hidden="false" customHeight="false" outlineLevel="0" collapsed="false">
      <c r="A415" s="0"/>
      <c r="B415" s="185" t="str">
        <f aca="false">IF(B314&lt;&gt;"",B314,"")</f>
        <v>Sébastien CHABAUD</v>
      </c>
      <c r="C415" s="116" t="n">
        <f aca="false">IF(C314&lt;&gt;"",C314,"")</f>
        <v>1</v>
      </c>
      <c r="D415" s="116" t="str">
        <f aca="false">IF(D314&lt;&gt;"",D314,"")</f>
        <v>2.4GHz</v>
      </c>
      <c r="E415" s="116" t="n">
        <f aca="false">IF(E314&lt;&gt;"",E314,"")</f>
        <v>0</v>
      </c>
      <c r="F415" s="116" t="n">
        <v>25</v>
      </c>
      <c r="G415" s="168" t="n">
        <f aca="false">G314</f>
        <v>1</v>
      </c>
      <c r="H415" s="187" t="n">
        <f aca="false">IF($G415&lt;&gt;"",G415,"")</f>
        <v>1</v>
      </c>
      <c r="I415" s="169"/>
      <c r="J415" s="170"/>
      <c r="K415" s="171" t="n">
        <f aca="false">IF($B415&lt;&gt;"",IF(I415,(INDEX(P$415:Q$418,MATCH(H415,P$415:P$418),2)/I415)*1000,0),"")</f>
        <v>0</v>
      </c>
      <c r="L415" s="171" t="str">
        <f aca="false">IF(Q$415&lt;&gt;"",IF($B415&lt;&gt;"",K415-$J415,""),"")</f>
        <v/>
      </c>
      <c r="M415" s="172" t="e">
        <f aca="false">IF(B415&lt;&gt;"",RANK(L415,L$415:L$514),"")</f>
        <v>#VALUE!</v>
      </c>
      <c r="N415" s="172" t="str">
        <f aca="false">IF(B415&lt;&gt;"",'Classement Général'!BY11,"")</f>
        <v/>
      </c>
      <c r="O415" s="172" t="n">
        <f aca="false">IF(B112&lt;&gt;"",'Calculs (M1..M20)'!A14,"")</f>
        <v>22</v>
      </c>
      <c r="P415" s="154" t="n">
        <f aca="false">IF(DMIN($H414:$I515,$P$10,$U$10:$U$11)&lt;&gt;0,1,"")</f>
        <v>1</v>
      </c>
      <c r="Q415" s="155" t="str">
        <f aca="false">IF(DMIN($H414:$I515,$I$10,$U$10:$U$11)&lt;&gt;0,DMIN($H414:$I515,$I$10,$U$10:$U$11),"")</f>
        <v/>
      </c>
      <c r="R415" s="151" t="str">
        <f aca="false">IF(DMAX($H414:$I515,$I$10,$U$10:$U$11)&lt;&gt;0,DMAX($H414:$I515,$I$10,$U$10:$U$11),"")</f>
        <v/>
      </c>
      <c r="S415" s="156" t="e">
        <f aca="false">IF($P415&lt;&gt;"",IF(DAVERAGE($H414:$I515,$I$10,$U$10:$U$11)&lt;&gt;0,DAVERAGE($H414:$I515,$I$10,$U$10:$U$11),""),"")</f>
        <v>#DIV/0!</v>
      </c>
      <c r="T415" s="157" t="str">
        <f aca="false">IF($P415&lt;&gt;"",IF(DCOUNTA($H414:$I515,$I$10,$U$10:$U$11)&lt;&gt;0,DCOUNTA($H414:$I515,$I$10,$U$10:$U$11),""),"")</f>
        <v/>
      </c>
      <c r="U415" s="5" t="n">
        <v>1</v>
      </c>
      <c r="V415" s="0"/>
      <c r="AH415" s="187" t="n">
        <f aca="false">IF($G415&lt;&gt;"",AG415,"")</f>
        <v>0</v>
      </c>
      <c r="AI415" s="169"/>
      <c r="AJ415" s="170"/>
    </row>
    <row r="416" customFormat="false" ht="13" hidden="false" customHeight="false" outlineLevel="0" collapsed="false">
      <c r="A416" s="0"/>
      <c r="B416" s="185" t="str">
        <f aca="false">IF(B315&lt;&gt;"",B315,"")</f>
        <v>Herve DALL AVA</v>
      </c>
      <c r="C416" s="116" t="n">
        <f aca="false">IF(C315&lt;&gt;"",C315,"")</f>
        <v>2</v>
      </c>
      <c r="D416" s="116" t="str">
        <f aca="false">IF(D315&lt;&gt;"",D315,"")</f>
        <v>2.4GHz</v>
      </c>
      <c r="E416" s="116" t="n">
        <f aca="false">IF(E315&lt;&gt;"",E315,"")</f>
        <v>0</v>
      </c>
      <c r="F416" s="116" t="n">
        <v>25</v>
      </c>
      <c r="G416" s="168" t="n">
        <f aca="false">G315</f>
        <v>1</v>
      </c>
      <c r="H416" s="187" t="n">
        <f aca="false">IF($G416&lt;&gt;"",G416,"")</f>
        <v>1</v>
      </c>
      <c r="I416" s="169"/>
      <c r="J416" s="170"/>
      <c r="K416" s="171" t="n">
        <f aca="false">IF($B416&lt;&gt;"",IF(I416,(INDEX(P$415:Q$418,MATCH(H416,P$415:P$418),2)/I416)*1000,0),"")</f>
        <v>0</v>
      </c>
      <c r="L416" s="171" t="str">
        <f aca="false">IF(Q$415&lt;&gt;"",IF($B416&lt;&gt;"",K416-$J416,""),"")</f>
        <v/>
      </c>
      <c r="M416" s="172" t="e">
        <f aca="false">IF(B416&lt;&gt;"",RANK(L416,L$415:L$514),"")</f>
        <v>#VALUE!</v>
      </c>
      <c r="N416" s="172" t="str">
        <f aca="false">IF(B416&lt;&gt;"",'Classement Général'!BY12,"")</f>
        <v/>
      </c>
      <c r="O416" s="172" t="n">
        <f aca="false">IF(B113&lt;&gt;"",'Calculs (M1..M20)'!A15,"")</f>
        <v>8</v>
      </c>
      <c r="P416" s="154" t="str">
        <f aca="false">IF(DMIN($H414:$I515,$P$10,$U$12:$U$13)&lt;&gt;0,2,"")</f>
        <v/>
      </c>
      <c r="Q416" s="155" t="str">
        <f aca="false">IF(DMIN($H414:$I515,$I$10,$U$12:$U$13)&lt;&gt;0,DMIN($H414:$I515,$I$10,$U$12:$U$13),"")</f>
        <v/>
      </c>
      <c r="R416" s="151" t="str">
        <f aca="false">IF(DMAX($H414:$I515,$I$10,$U$12:$U$13)&lt;&gt;0,DMAX($H414:$I515,$I$10,$U$12:$U$13),"")</f>
        <v/>
      </c>
      <c r="S416" s="156" t="str">
        <f aca="false">IF($P416&lt;&gt;"",IF(DAVERAGE($H414:$I515,$I$10,$U$12:$U$13)&lt;&gt;0,DAVERAGE($H414:$I515,$I$10,$U$12:$U$13),""),"")</f>
        <v/>
      </c>
      <c r="T416" s="157" t="str">
        <f aca="false">IF($P415&lt;&gt;"",IF(DCOUNTA($H414:$I515,$I$10,$U$12:$U$13)&lt;&gt;0,DCOUNTA($H414:$I515,$I$10,$U$12:$U$13),""),"")</f>
        <v/>
      </c>
      <c r="U416" s="5" t="s">
        <v>104</v>
      </c>
      <c r="V416" s="0"/>
      <c r="AH416" s="187" t="n">
        <f aca="false">IF($G416&lt;&gt;"",AG416,"")</f>
        <v>0</v>
      </c>
      <c r="AI416" s="169"/>
      <c r="AJ416" s="170"/>
    </row>
    <row r="417" customFormat="false" ht="13" hidden="false" customHeight="false" outlineLevel="0" collapsed="false">
      <c r="A417" s="0"/>
      <c r="B417" s="185" t="str">
        <f aca="false">IF(B316&lt;&gt;"",B316,"")</f>
        <v>Jean Luc FOUCHER</v>
      </c>
      <c r="C417" s="116" t="n">
        <f aca="false">IF(C316&lt;&gt;"",C316,"")</f>
        <v>3</v>
      </c>
      <c r="D417" s="116" t="str">
        <f aca="false">IF(D316&lt;&gt;"",D316,"")</f>
        <v>2.4GHz</v>
      </c>
      <c r="E417" s="116" t="n">
        <f aca="false">IF(E316&lt;&gt;"",E316,"")</f>
        <v>0</v>
      </c>
      <c r="F417" s="116" t="n">
        <v>25</v>
      </c>
      <c r="G417" s="168" t="n">
        <f aca="false">G316</f>
        <v>1</v>
      </c>
      <c r="H417" s="187" t="n">
        <f aca="false">IF($G417&lt;&gt;"",G417,"")</f>
        <v>1</v>
      </c>
      <c r="I417" s="169"/>
      <c r="J417" s="170"/>
      <c r="K417" s="171" t="n">
        <f aca="false">IF($B417&lt;&gt;"",IF(I417,(INDEX(P$415:Q$418,MATCH(H417,P$415:P$418),2)/I417)*1000,0),"")</f>
        <v>0</v>
      </c>
      <c r="L417" s="171" t="str">
        <f aca="false">IF(Q$415&lt;&gt;"",IF($B417&lt;&gt;"",K417-$J417,""),"")</f>
        <v/>
      </c>
      <c r="M417" s="172" t="e">
        <f aca="false">IF(B417&lt;&gt;"",RANK(L417,L$415:L$514),"")</f>
        <v>#VALUE!</v>
      </c>
      <c r="N417" s="172" t="str">
        <f aca="false">IF(B417&lt;&gt;"",'Classement Général'!BY13,"")</f>
        <v/>
      </c>
      <c r="O417" s="172" t="n">
        <f aca="false">IF(B114&lt;&gt;"",'Calculs (M1..M20)'!A16,"")</f>
        <v>15</v>
      </c>
      <c r="P417" s="154" t="str">
        <f aca="false">IF(DMIN($H414:$I515,$P$10,$U$14:$U$15)&lt;&gt;0,3,"")</f>
        <v/>
      </c>
      <c r="Q417" s="155" t="str">
        <f aca="false">IF(DMIN($H414:$I515,$I$10,$U$14:$U$15)&lt;&gt;0,DMIN($H414:$I515,$I$10,$U$14:$U$15),"")</f>
        <v/>
      </c>
      <c r="R417" s="151" t="str">
        <f aca="false">IF(DMAX($H414:$I515,$I$10,$U$14:$U$15)&lt;&gt;0,DMAX($H414:$I515,$I$10,$U$14:$U$15),"")</f>
        <v/>
      </c>
      <c r="S417" s="156" t="str">
        <f aca="false">IF($P417&lt;&gt;"",IF(DAVERAGE($H414:$I515,$I$10,$U$14:$U$15)&lt;&gt;0,DAVERAGE($H414:$I515,$I$10,$U$14:$U$15),""),"")</f>
        <v/>
      </c>
      <c r="T417" s="157" t="str">
        <f aca="false">IF($P417&lt;&gt;"",IF(DCOUNTA($H414:$I515,$I$10,$U$14:$U$15)&lt;&gt;0,DCOUNTA($H414:$I515,$I$10,$U$14:$U$15),""),"")</f>
        <v/>
      </c>
      <c r="U417" s="5" t="n">
        <v>2</v>
      </c>
      <c r="V417" s="0"/>
      <c r="AH417" s="187" t="n">
        <f aca="false">IF($G417&lt;&gt;"",AG417,"")</f>
        <v>0</v>
      </c>
      <c r="AI417" s="169"/>
      <c r="AJ417" s="170"/>
    </row>
    <row r="418" customFormat="false" ht="13.5" hidden="false" customHeight="false" outlineLevel="0" collapsed="false">
      <c r="A418" s="0"/>
      <c r="B418" s="185" t="str">
        <f aca="false">IF(B317&lt;&gt;"",B317,"")</f>
        <v>Thomas DELARBRE</v>
      </c>
      <c r="C418" s="116" t="n">
        <f aca="false">IF(C317&lt;&gt;"",C317,"")</f>
        <v>4</v>
      </c>
      <c r="D418" s="116" t="str">
        <f aca="false">IF(D317&lt;&gt;"",D317,"")</f>
        <v>2.4GHz</v>
      </c>
      <c r="E418" s="116" t="n">
        <f aca="false">IF(E317&lt;&gt;"",E317,"")</f>
        <v>0</v>
      </c>
      <c r="F418" s="116" t="n">
        <v>25</v>
      </c>
      <c r="G418" s="168" t="n">
        <f aca="false">G317</f>
        <v>1</v>
      </c>
      <c r="H418" s="187" t="n">
        <f aca="false">IF($G418&lt;&gt;"",G418,"")</f>
        <v>1</v>
      </c>
      <c r="I418" s="169"/>
      <c r="J418" s="170"/>
      <c r="K418" s="171" t="n">
        <f aca="false">IF($B418&lt;&gt;"",IF(I418,(INDEX(P$415:Q$418,MATCH(H418,P$415:P$418),2)/I418)*1000,0),"")</f>
        <v>0</v>
      </c>
      <c r="L418" s="171" t="str">
        <f aca="false">IF(Q$415&lt;&gt;"",IF($B418&lt;&gt;"",K418-$J418,""),"")</f>
        <v/>
      </c>
      <c r="M418" s="172" t="e">
        <f aca="false">IF(B418&lt;&gt;"",RANK(L418,L$415:L$514),"")</f>
        <v>#VALUE!</v>
      </c>
      <c r="N418" s="172" t="str">
        <f aca="false">IF(B418&lt;&gt;"",'Classement Général'!BY14,"")</f>
        <v/>
      </c>
      <c r="O418" s="172" t="n">
        <f aca="false">IF(B115&lt;&gt;"",'Calculs (M1..M20)'!A17,"")</f>
        <v>10</v>
      </c>
      <c r="P418" s="158" t="str">
        <f aca="false">IF(DMIN($H414:$I515,$P$10,$U$16:$U$17)&lt;&gt;0,4,"")</f>
        <v/>
      </c>
      <c r="Q418" s="159" t="str">
        <f aca="false">IF(DMIN($H414:$I515,$I$10,$U$16:$U$17)&lt;&gt;0,DMIN($H414:$I515,$I$10,$U$16:$U$17),"")</f>
        <v/>
      </c>
      <c r="R418" s="160" t="str">
        <f aca="false">IF(DMAX($H414:$I515,$I$10,$U$16:$U$17)&lt;&gt;0,DMAX($H414:$I515,$I$10,$U$16:$U$17),"")</f>
        <v/>
      </c>
      <c r="S418" s="161" t="str">
        <f aca="false">IF($P418&lt;&gt;"",IF(DAVERAGE($H414:$I515,$I$10,$U$16:$U$17)&lt;&gt;0,DAVERAGE($H414:$I515,$I$10,$U$16:$U$17),""),"")</f>
        <v/>
      </c>
      <c r="T418" s="162" t="str">
        <f aca="false">IF($P417&lt;&gt;"",IF(DCOUNTA($H414:$I515,$I$10,$U$16:$U$17)&lt;&gt;0,DCOUNTA($H414:$I515,$I$10,$U$16:$U$17),""),"")</f>
        <v/>
      </c>
      <c r="U418" s="5" t="s">
        <v>104</v>
      </c>
      <c r="V418" s="0"/>
      <c r="AH418" s="187" t="n">
        <f aca="false">IF($G418&lt;&gt;"",AG418,"")</f>
        <v>0</v>
      </c>
      <c r="AI418" s="169"/>
      <c r="AJ418" s="170"/>
    </row>
    <row r="419" customFormat="false" ht="13.5" hidden="false" customHeight="false" outlineLevel="0" collapsed="false">
      <c r="A419" s="0"/>
      <c r="B419" s="185" t="str">
        <f aca="false">IF(B318&lt;&gt;"",B318,"")</f>
        <v>Pierre DIATTA</v>
      </c>
      <c r="C419" s="116" t="n">
        <f aca="false">IF(C318&lt;&gt;"",C318,"")</f>
        <v>5</v>
      </c>
      <c r="D419" s="116" t="str">
        <f aca="false">IF(D318&lt;&gt;"",D318,"")</f>
        <v>2.4GHz</v>
      </c>
      <c r="E419" s="116" t="n">
        <f aca="false">IF(E318&lt;&gt;"",E318,"")</f>
        <v>0</v>
      </c>
      <c r="F419" s="116" t="n">
        <v>25</v>
      </c>
      <c r="G419" s="168" t="n">
        <f aca="false">G318</f>
        <v>1</v>
      </c>
      <c r="H419" s="187" t="n">
        <f aca="false">IF($G419&lt;&gt;"",G419,"")</f>
        <v>1</v>
      </c>
      <c r="I419" s="169"/>
      <c r="J419" s="170"/>
      <c r="K419" s="171" t="n">
        <f aca="false">IF($B419&lt;&gt;"",IF(I419,(INDEX(P$415:Q$418,MATCH(H419,P$415:P$418),2)/I419)*1000,0),"")</f>
        <v>0</v>
      </c>
      <c r="L419" s="171" t="str">
        <f aca="false">IF(Q$415&lt;&gt;"",IF($B419&lt;&gt;"",K419-$J419,""),"")</f>
        <v/>
      </c>
      <c r="M419" s="172" t="e">
        <f aca="false">IF(B419&lt;&gt;"",RANK(L419,L$415:L$514),"")</f>
        <v>#VALUE!</v>
      </c>
      <c r="N419" s="172" t="str">
        <f aca="false">IF(B419&lt;&gt;"",'Classement Général'!BY15,"")</f>
        <v/>
      </c>
      <c r="O419" s="172" t="n">
        <f aca="false">IF(B116&lt;&gt;"",'Calculs (M1..M20)'!A18,"")</f>
        <v>20</v>
      </c>
      <c r="P419" s="5"/>
      <c r="Q419" s="5"/>
      <c r="R419" s="0"/>
      <c r="S419" s="0"/>
      <c r="T419" s="163" t="n">
        <f aca="false">SUM(T415:T418)</f>
        <v>0</v>
      </c>
      <c r="U419" s="5" t="n">
        <v>3</v>
      </c>
      <c r="V419" s="184" t="n">
        <f aca="false">T419</f>
        <v>0</v>
      </c>
      <c r="AH419" s="187" t="n">
        <f aca="false">IF($G419&lt;&gt;"",AG419,"")</f>
        <v>0</v>
      </c>
      <c r="AI419" s="169"/>
      <c r="AJ419" s="170"/>
    </row>
    <row r="420" customFormat="false" ht="13" hidden="false" customHeight="false" outlineLevel="0" collapsed="false">
      <c r="A420" s="0"/>
      <c r="B420" s="185" t="str">
        <f aca="false">IF(B319&lt;&gt;"",B319,"")</f>
        <v>Olivier MONET</v>
      </c>
      <c r="C420" s="116" t="n">
        <f aca="false">IF(C319&lt;&gt;"",C319,"")</f>
        <v>6</v>
      </c>
      <c r="D420" s="116" t="str">
        <f aca="false">IF(D319&lt;&gt;"",D319,"")</f>
        <v>41.110MHz</v>
      </c>
      <c r="E420" s="116" t="n">
        <f aca="false">IF(E319&lt;&gt;"",E319,"")</f>
        <v>0</v>
      </c>
      <c r="F420" s="116" t="n">
        <v>25</v>
      </c>
      <c r="G420" s="168" t="n">
        <f aca="false">G319</f>
        <v>1</v>
      </c>
      <c r="H420" s="187" t="n">
        <f aca="false">IF($G420&lt;&gt;"",G420,"")</f>
        <v>1</v>
      </c>
      <c r="I420" s="169"/>
      <c r="J420" s="170"/>
      <c r="K420" s="171" t="n">
        <f aca="false">IF($B420&lt;&gt;"",IF(I420,(INDEX(P$415:Q$418,MATCH(H420,P$415:P$418),2)/I420)*1000,0),"")</f>
        <v>0</v>
      </c>
      <c r="L420" s="171" t="str">
        <f aca="false">IF(Q$415&lt;&gt;"",IF($B420&lt;&gt;"",K420-$J420,""),"")</f>
        <v/>
      </c>
      <c r="M420" s="172" t="e">
        <f aca="false">IF(B420&lt;&gt;"",RANK(L420,L$415:L$514),"")</f>
        <v>#VALUE!</v>
      </c>
      <c r="N420" s="172" t="str">
        <f aca="false">IF(B420&lt;&gt;"",'Classement Général'!BY16,"")</f>
        <v/>
      </c>
      <c r="O420" s="172" t="n">
        <f aca="false">IF(B117&lt;&gt;"",'Calculs (M1..M20)'!A19,"")</f>
        <v>6</v>
      </c>
      <c r="P420" s="5"/>
      <c r="Q420" s="5"/>
      <c r="R420" s="0"/>
      <c r="S420" s="0"/>
      <c r="T420" s="0"/>
      <c r="U420" s="5" t="s">
        <v>104</v>
      </c>
      <c r="V420" s="0"/>
      <c r="AH420" s="187" t="n">
        <f aca="false">IF($G420&lt;&gt;"",AG420,"")</f>
        <v>0</v>
      </c>
      <c r="AI420" s="169"/>
      <c r="AJ420" s="170"/>
    </row>
    <row r="421" customFormat="false" ht="13" hidden="false" customHeight="false" outlineLevel="0" collapsed="false">
      <c r="A421" s="0"/>
      <c r="B421" s="185" t="str">
        <f aca="false">IF(B320&lt;&gt;"",B320,"")</f>
        <v>Pierre RONDEL</v>
      </c>
      <c r="C421" s="116" t="n">
        <f aca="false">IF(C320&lt;&gt;"",C320,"")</f>
        <v>7</v>
      </c>
      <c r="D421" s="116" t="str">
        <f aca="false">IF(D320&lt;&gt;"",D320,"")</f>
        <v>2.4GHz</v>
      </c>
      <c r="E421" s="116" t="n">
        <f aca="false">IF(E320&lt;&gt;"",E320,"")</f>
        <v>0</v>
      </c>
      <c r="F421" s="116" t="n">
        <v>25</v>
      </c>
      <c r="G421" s="168" t="n">
        <f aca="false">G320</f>
        <v>1</v>
      </c>
      <c r="H421" s="187" t="n">
        <f aca="false">IF($G421&lt;&gt;"",G421,"")</f>
        <v>1</v>
      </c>
      <c r="I421" s="169"/>
      <c r="J421" s="170"/>
      <c r="K421" s="171" t="n">
        <f aca="false">IF($B421&lt;&gt;"",IF(I421,(INDEX(P$415:Q$418,MATCH(H421,P$415:P$418),2)/I421)*1000,0),"")</f>
        <v>0</v>
      </c>
      <c r="L421" s="171" t="str">
        <f aca="false">IF(Q$415&lt;&gt;"",IF($B421&lt;&gt;"",K421-$J421,""),"")</f>
        <v/>
      </c>
      <c r="M421" s="172" t="e">
        <f aca="false">IF(B421&lt;&gt;"",RANK(L421,L$415:L$514),"")</f>
        <v>#VALUE!</v>
      </c>
      <c r="N421" s="172" t="str">
        <f aca="false">IF(B421&lt;&gt;"",'Classement Général'!BY17,"")</f>
        <v/>
      </c>
      <c r="O421" s="172" t="n">
        <f aca="false">IF(B118&lt;&gt;"",'Calculs (M1..M20)'!A20,"")</f>
        <v>1</v>
      </c>
      <c r="P421" s="5"/>
      <c r="Q421" s="5"/>
      <c r="R421" s="0"/>
      <c r="S421" s="0"/>
      <c r="T421" s="0"/>
      <c r="U421" s="5" t="n">
        <v>4</v>
      </c>
      <c r="V421" s="0"/>
      <c r="AH421" s="187" t="n">
        <f aca="false">IF($G421&lt;&gt;"",AG421,"")</f>
        <v>0</v>
      </c>
      <c r="AI421" s="169"/>
      <c r="AJ421" s="170"/>
    </row>
    <row r="422" customFormat="false" ht="13" hidden="false" customHeight="false" outlineLevel="0" collapsed="false">
      <c r="A422" s="0"/>
      <c r="B422" s="185" t="str">
        <f aca="false">IF(B321&lt;&gt;"",B321,"")</f>
        <v>Andreas FRICKE</v>
      </c>
      <c r="C422" s="116" t="n">
        <f aca="false">IF(C321&lt;&gt;"",C321,"")</f>
        <v>8</v>
      </c>
      <c r="D422" s="116" t="str">
        <f aca="false">IF(D321&lt;&gt;"",D321,"")</f>
        <v>2.4GHz</v>
      </c>
      <c r="E422" s="116" t="n">
        <f aca="false">IF(E321&lt;&gt;"",E321,"")</f>
        <v>0</v>
      </c>
      <c r="F422" s="116" t="n">
        <v>25</v>
      </c>
      <c r="G422" s="168" t="n">
        <f aca="false">G321</f>
        <v>1</v>
      </c>
      <c r="H422" s="187" t="n">
        <f aca="false">IF($G422&lt;&gt;"",G422,"")</f>
        <v>1</v>
      </c>
      <c r="I422" s="169"/>
      <c r="J422" s="170"/>
      <c r="K422" s="171" t="n">
        <f aca="false">IF($B422&lt;&gt;"",IF(I422,(INDEX(P$415:Q$418,MATCH(H422,P$415:P$418),2)/I422)*1000,0),"")</f>
        <v>0</v>
      </c>
      <c r="L422" s="171" t="str">
        <f aca="false">IF(Q$415&lt;&gt;"",IF($B422&lt;&gt;"",K422-$J422,""),"")</f>
        <v/>
      </c>
      <c r="M422" s="172" t="e">
        <f aca="false">IF(B422&lt;&gt;"",RANK(L422,L$415:L$514),"")</f>
        <v>#VALUE!</v>
      </c>
      <c r="N422" s="172" t="str">
        <f aca="false">IF(B422&lt;&gt;"",'Classement Général'!BY18,"")</f>
        <v/>
      </c>
      <c r="O422" s="172" t="n">
        <f aca="false">IF(B119&lt;&gt;"",'Calculs (M1..M20)'!A21,"")</f>
        <v>18</v>
      </c>
      <c r="P422" s="5"/>
      <c r="Q422" s="5"/>
      <c r="R422" s="0"/>
      <c r="S422" s="0"/>
      <c r="T422" s="0"/>
      <c r="U422" s="0"/>
      <c r="V422" s="0"/>
      <c r="AH422" s="187" t="n">
        <f aca="false">IF($G422&lt;&gt;"",AG422,"")</f>
        <v>0</v>
      </c>
      <c r="AI422" s="169"/>
      <c r="AJ422" s="170"/>
    </row>
    <row r="423" customFormat="false" ht="13" hidden="false" customHeight="false" outlineLevel="0" collapsed="false">
      <c r="A423" s="0"/>
      <c r="B423" s="185" t="str">
        <f aca="false">IF(B322&lt;&gt;"",B322,"")</f>
        <v>Thomas FAURE</v>
      </c>
      <c r="C423" s="116" t="n">
        <f aca="false">IF(C322&lt;&gt;"",C322,"")</f>
        <v>9</v>
      </c>
      <c r="D423" s="116" t="str">
        <f aca="false">IF(D322&lt;&gt;"",D322,"")</f>
        <v>2.4GHz</v>
      </c>
      <c r="E423" s="116" t="n">
        <f aca="false">IF(E322&lt;&gt;"",E322,"")</f>
        <v>0</v>
      </c>
      <c r="F423" s="116" t="n">
        <v>25</v>
      </c>
      <c r="G423" s="168" t="n">
        <f aca="false">G322</f>
        <v>1</v>
      </c>
      <c r="H423" s="187" t="n">
        <f aca="false">IF($G423&lt;&gt;"",G423,"")</f>
        <v>1</v>
      </c>
      <c r="I423" s="169"/>
      <c r="J423" s="170"/>
      <c r="K423" s="171" t="n">
        <f aca="false">IF($B423&lt;&gt;"",IF(I423,(INDEX(P$415:Q$418,MATCH(H423,P$415:P$418),2)/I423)*1000,0),"")</f>
        <v>0</v>
      </c>
      <c r="L423" s="171" t="str">
        <f aca="false">IF(Q$415&lt;&gt;"",IF($B423&lt;&gt;"",K423-$J423,""),"")</f>
        <v/>
      </c>
      <c r="M423" s="172" t="e">
        <f aca="false">IF(B423&lt;&gt;"",RANK(L423,L$415:L$514),"")</f>
        <v>#VALUE!</v>
      </c>
      <c r="N423" s="172" t="str">
        <f aca="false">IF(B423&lt;&gt;"",'Classement Général'!BY19,"")</f>
        <v/>
      </c>
      <c r="O423" s="172" t="n">
        <f aca="false">IF(B120&lt;&gt;"",'Calculs (M1..M20)'!A22,"")</f>
        <v>11</v>
      </c>
      <c r="P423" s="0"/>
      <c r="Q423" s="0"/>
      <c r="R423" s="0"/>
      <c r="S423" s="0"/>
      <c r="T423" s="0"/>
      <c r="U423" s="0"/>
      <c r="V423" s="0"/>
      <c r="AH423" s="187" t="n">
        <f aca="false">IF($G423&lt;&gt;"",AG423,"")</f>
        <v>0</v>
      </c>
      <c r="AI423" s="169"/>
      <c r="AJ423" s="170"/>
    </row>
    <row r="424" customFormat="false" ht="13" hidden="false" customHeight="false" outlineLevel="0" collapsed="false">
      <c r="A424" s="0"/>
      <c r="B424" s="185" t="str">
        <f aca="false">IF(B323&lt;&gt;"",B323,"")</f>
        <v>Philippe LANES</v>
      </c>
      <c r="C424" s="116" t="n">
        <f aca="false">IF(C323&lt;&gt;"",C323,"")</f>
        <v>10</v>
      </c>
      <c r="D424" s="116" t="str">
        <f aca="false">IF(D323&lt;&gt;"",D323,"")</f>
        <v>2.4GHz</v>
      </c>
      <c r="E424" s="116" t="n">
        <f aca="false">IF(E323&lt;&gt;"",E323,"")</f>
        <v>0</v>
      </c>
      <c r="F424" s="116" t="n">
        <v>25</v>
      </c>
      <c r="G424" s="168" t="n">
        <f aca="false">G323</f>
        <v>1</v>
      </c>
      <c r="H424" s="187" t="n">
        <f aca="false">IF($G424&lt;&gt;"",G424,"")</f>
        <v>1</v>
      </c>
      <c r="I424" s="169"/>
      <c r="J424" s="170"/>
      <c r="K424" s="171" t="n">
        <f aca="false">IF($B424&lt;&gt;"",IF(I424,(INDEX(P$415:Q$418,MATCH(H424,P$415:P$418),2)/I424)*1000,0),"")</f>
        <v>0</v>
      </c>
      <c r="L424" s="171" t="str">
        <f aca="false">IF(Q$415&lt;&gt;"",IF($B424&lt;&gt;"",K424-$J424,""),"")</f>
        <v/>
      </c>
      <c r="M424" s="172" t="e">
        <f aca="false">IF(B424&lt;&gt;"",RANK(L424,L$415:L$514),"")</f>
        <v>#VALUE!</v>
      </c>
      <c r="N424" s="172" t="str">
        <f aca="false">IF(B424&lt;&gt;"",'Classement Général'!BY20,"")</f>
        <v/>
      </c>
      <c r="O424" s="172" t="n">
        <f aca="false">IF(B121&lt;&gt;"",'Calculs (M1..M20)'!A23,"")</f>
        <v>14</v>
      </c>
      <c r="P424" s="0"/>
      <c r="Q424" s="0"/>
      <c r="R424" s="0"/>
      <c r="S424" s="0"/>
      <c r="T424" s="0"/>
      <c r="U424" s="0"/>
      <c r="V424" s="0"/>
      <c r="AH424" s="187" t="n">
        <f aca="false">IF($G424&lt;&gt;"",AG424,"")</f>
        <v>0</v>
      </c>
      <c r="AI424" s="169"/>
      <c r="AJ424" s="170"/>
    </row>
    <row r="425" customFormat="false" ht="13" hidden="false" customHeight="false" outlineLevel="0" collapsed="false">
      <c r="A425" s="0"/>
      <c r="B425" s="185" t="str">
        <f aca="false">IF(B324&lt;&gt;"",B324,"")</f>
        <v>Julien HONOR</v>
      </c>
      <c r="C425" s="116" t="n">
        <f aca="false">IF(C324&lt;&gt;"",C324,"")</f>
        <v>11</v>
      </c>
      <c r="D425" s="116" t="str">
        <f aca="false">IF(D324&lt;&gt;"",D324,"")</f>
        <v>2.4GHz</v>
      </c>
      <c r="E425" s="116" t="n">
        <f aca="false">IF(E324&lt;&gt;"",E324,"")</f>
        <v>0</v>
      </c>
      <c r="F425" s="116" t="n">
        <v>25</v>
      </c>
      <c r="G425" s="168" t="n">
        <f aca="false">G324</f>
        <v>1</v>
      </c>
      <c r="H425" s="187" t="n">
        <f aca="false">IF($G425&lt;&gt;"",G425,"")</f>
        <v>1</v>
      </c>
      <c r="I425" s="169"/>
      <c r="J425" s="170"/>
      <c r="K425" s="171" t="n">
        <f aca="false">IF($B425&lt;&gt;"",IF(I425,(INDEX(P$415:Q$418,MATCH(H425,P$415:P$418),2)/I425)*1000,0),"")</f>
        <v>0</v>
      </c>
      <c r="L425" s="171" t="str">
        <f aca="false">IF(Q$415&lt;&gt;"",IF($B425&lt;&gt;"",K425-$J425,""),"")</f>
        <v/>
      </c>
      <c r="M425" s="172" t="e">
        <f aca="false">IF(B425&lt;&gt;"",RANK(L425,L$415:L$514),"")</f>
        <v>#VALUE!</v>
      </c>
      <c r="N425" s="172" t="str">
        <f aca="false">IF(B425&lt;&gt;"",'Classement Général'!BY21,"")</f>
        <v/>
      </c>
      <c r="O425" s="172" t="n">
        <f aca="false">IF(B122&lt;&gt;"",'Calculs (M1..M20)'!A24,"")</f>
        <v>3</v>
      </c>
      <c r="P425" s="0"/>
      <c r="Q425" s="0"/>
      <c r="R425" s="0"/>
      <c r="S425" s="0"/>
      <c r="T425" s="0"/>
      <c r="U425" s="0"/>
      <c r="V425" s="0"/>
      <c r="AH425" s="187" t="n">
        <f aca="false">IF($G425&lt;&gt;"",AG425,"")</f>
        <v>0</v>
      </c>
      <c r="AI425" s="169"/>
      <c r="AJ425" s="170"/>
    </row>
    <row r="426" customFormat="false" ht="13" hidden="false" customHeight="false" outlineLevel="0" collapsed="false">
      <c r="A426" s="0"/>
      <c r="B426" s="185" t="str">
        <f aca="false">IF(B325&lt;&gt;"",B325,"")</f>
        <v>Michael KREBS</v>
      </c>
      <c r="C426" s="116" t="n">
        <f aca="false">IF(C325&lt;&gt;"",C325,"")</f>
        <v>12</v>
      </c>
      <c r="D426" s="116" t="str">
        <f aca="false">IF(D325&lt;&gt;"",D325,"")</f>
        <v>2.4GHz</v>
      </c>
      <c r="E426" s="116" t="n">
        <f aca="false">IF(E325&lt;&gt;"",E325,"")</f>
        <v>0</v>
      </c>
      <c r="F426" s="116" t="n">
        <v>25</v>
      </c>
      <c r="G426" s="168" t="n">
        <f aca="false">G325</f>
        <v>1</v>
      </c>
      <c r="H426" s="187" t="n">
        <f aca="false">IF($G426&lt;&gt;"",G426,"")</f>
        <v>1</v>
      </c>
      <c r="I426" s="169"/>
      <c r="J426" s="170"/>
      <c r="K426" s="171" t="n">
        <f aca="false">IF($B426&lt;&gt;"",IF(I426,(INDEX(P$415:Q$418,MATCH(H426,P$415:P$418),2)/I426)*1000,0),"")</f>
        <v>0</v>
      </c>
      <c r="L426" s="171" t="str">
        <f aca="false">IF(Q$415&lt;&gt;"",IF($B426&lt;&gt;"",K426-$J426,""),"")</f>
        <v/>
      </c>
      <c r="M426" s="172" t="e">
        <f aca="false">IF(B426&lt;&gt;"",RANK(L426,L$415:L$514),"")</f>
        <v>#VALUE!</v>
      </c>
      <c r="N426" s="172" t="str">
        <f aca="false">IF(B426&lt;&gt;"",'Classement Général'!BY22,"")</f>
        <v/>
      </c>
      <c r="O426" s="172" t="n">
        <f aca="false">IF(B123&lt;&gt;"",'Calculs (M1..M20)'!A25,"")</f>
        <v>12</v>
      </c>
      <c r="P426" s="0"/>
      <c r="Q426" s="0"/>
      <c r="R426" s="0"/>
      <c r="S426" s="0"/>
      <c r="T426" s="0"/>
      <c r="U426" s="0"/>
      <c r="V426" s="0"/>
      <c r="AH426" s="187" t="n">
        <f aca="false">IF($G426&lt;&gt;"",AG426,"")</f>
        <v>0</v>
      </c>
      <c r="AI426" s="169"/>
      <c r="AJ426" s="170"/>
    </row>
    <row r="427" customFormat="false" ht="13" hidden="false" customHeight="false" outlineLevel="0" collapsed="false">
      <c r="A427" s="0"/>
      <c r="B427" s="185" t="str">
        <f aca="false">IF(B326&lt;&gt;"",B326,"")</f>
        <v>Aubry GABANON</v>
      </c>
      <c r="C427" s="116" t="n">
        <f aca="false">IF(C326&lt;&gt;"",C326,"")</f>
        <v>13</v>
      </c>
      <c r="D427" s="116" t="str">
        <f aca="false">IF(D326&lt;&gt;"",D326,"")</f>
        <v>2.4GHz</v>
      </c>
      <c r="E427" s="116" t="n">
        <f aca="false">IF(E326&lt;&gt;"",E326,"")</f>
        <v>0</v>
      </c>
      <c r="F427" s="116" t="n">
        <v>25</v>
      </c>
      <c r="G427" s="168" t="n">
        <f aca="false">G326</f>
        <v>1</v>
      </c>
      <c r="H427" s="187" t="n">
        <f aca="false">IF($G427&lt;&gt;"",G427,"")</f>
        <v>1</v>
      </c>
      <c r="I427" s="169"/>
      <c r="J427" s="170"/>
      <c r="K427" s="171" t="n">
        <f aca="false">IF($B427&lt;&gt;"",IF(I427,(INDEX(P$415:Q$418,MATCH(H427,P$415:P$418),2)/I427)*1000,0),"")</f>
        <v>0</v>
      </c>
      <c r="L427" s="171" t="str">
        <f aca="false">IF(Q$415&lt;&gt;"",IF($B427&lt;&gt;"",K427-$J427,""),"")</f>
        <v/>
      </c>
      <c r="M427" s="172" t="e">
        <f aca="false">IF(B427&lt;&gt;"",RANK(L427,L$415:L$514),"")</f>
        <v>#VALUE!</v>
      </c>
      <c r="N427" s="172" t="str">
        <f aca="false">IF(B427&lt;&gt;"",'Classement Général'!BY23,"")</f>
        <v/>
      </c>
      <c r="O427" s="172" t="n">
        <f aca="false">IF(B124&lt;&gt;"",'Calculs (M1..M20)'!A26,"")</f>
        <v>5</v>
      </c>
      <c r="P427" s="0"/>
      <c r="Q427" s="0"/>
      <c r="R427" s="0"/>
      <c r="S427" s="0"/>
      <c r="T427" s="0"/>
      <c r="U427" s="0"/>
      <c r="V427" s="0"/>
      <c r="AH427" s="187" t="n">
        <f aca="false">IF($G427&lt;&gt;"",AG427,"")</f>
        <v>0</v>
      </c>
      <c r="AI427" s="169"/>
      <c r="AJ427" s="170"/>
    </row>
    <row r="428" customFormat="false" ht="13" hidden="false" customHeight="false" outlineLevel="0" collapsed="false">
      <c r="A428" s="0"/>
      <c r="B428" s="185" t="str">
        <f aca="false">IF(B327&lt;&gt;"",B327,"")</f>
        <v>Serge DELARBRE</v>
      </c>
      <c r="C428" s="116" t="n">
        <f aca="false">IF(C327&lt;&gt;"",C327,"")</f>
        <v>14</v>
      </c>
      <c r="D428" s="116" t="str">
        <f aca="false">IF(D327&lt;&gt;"",D327,"")</f>
        <v>2.4GHz</v>
      </c>
      <c r="E428" s="116" t="n">
        <f aca="false">IF(E327&lt;&gt;"",E327,"")</f>
        <v>0</v>
      </c>
      <c r="F428" s="116" t="n">
        <v>25</v>
      </c>
      <c r="G428" s="168" t="n">
        <f aca="false">G327</f>
        <v>1</v>
      </c>
      <c r="H428" s="187" t="n">
        <f aca="false">IF($G428&lt;&gt;"",G428,"")</f>
        <v>1</v>
      </c>
      <c r="I428" s="169"/>
      <c r="J428" s="170"/>
      <c r="K428" s="171" t="n">
        <f aca="false">IF($B428&lt;&gt;"",IF(I428,(INDEX(P$415:Q$418,MATCH(H428,P$415:P$418),2)/I428)*1000,0),"")</f>
        <v>0</v>
      </c>
      <c r="L428" s="171" t="str">
        <f aca="false">IF(Q$415&lt;&gt;"",IF($B428&lt;&gt;"",K428-$J428,""),"")</f>
        <v/>
      </c>
      <c r="M428" s="172" t="e">
        <f aca="false">IF(B428&lt;&gt;"",RANK(L428,L$415:L$514),"")</f>
        <v>#VALUE!</v>
      </c>
      <c r="N428" s="172" t="str">
        <f aca="false">IF(B428&lt;&gt;"",'Classement Général'!BY24,"")</f>
        <v/>
      </c>
      <c r="O428" s="172" t="n">
        <f aca="false">IF(B125&lt;&gt;"",'Calculs (M1..M20)'!A27,"")</f>
        <v>17</v>
      </c>
      <c r="P428" s="0"/>
      <c r="Q428" s="0"/>
      <c r="R428" s="0"/>
      <c r="S428" s="0"/>
      <c r="T428" s="0"/>
      <c r="U428" s="0"/>
      <c r="V428" s="0"/>
      <c r="AH428" s="187" t="n">
        <f aca="false">IF($G428&lt;&gt;"",AG428,"")</f>
        <v>0</v>
      </c>
      <c r="AI428" s="169"/>
      <c r="AJ428" s="170"/>
    </row>
    <row r="429" customFormat="false" ht="13" hidden="false" customHeight="false" outlineLevel="0" collapsed="false">
      <c r="A429" s="0"/>
      <c r="B429" s="185" t="str">
        <f aca="false">IF(B328&lt;&gt;"",B328,"")</f>
        <v>Arnaud LEGER</v>
      </c>
      <c r="C429" s="116" t="n">
        <f aca="false">IF(C328&lt;&gt;"",C328,"")</f>
        <v>15</v>
      </c>
      <c r="D429" s="116" t="str">
        <f aca="false">IF(D328&lt;&gt;"",D328,"")</f>
        <v>2.4GHz</v>
      </c>
      <c r="E429" s="116" t="n">
        <f aca="false">IF(E328&lt;&gt;"",E328,"")</f>
        <v>0</v>
      </c>
      <c r="F429" s="116" t="n">
        <v>25</v>
      </c>
      <c r="G429" s="168" t="n">
        <f aca="false">G328</f>
        <v>1</v>
      </c>
      <c r="H429" s="187" t="n">
        <f aca="false">IF($G429&lt;&gt;"",G429,"")</f>
        <v>1</v>
      </c>
      <c r="I429" s="169"/>
      <c r="J429" s="170"/>
      <c r="K429" s="171" t="n">
        <f aca="false">IF($B429&lt;&gt;"",IF(I429,(INDEX(P$415:Q$418,MATCH(H429,P$415:P$418),2)/I429)*1000,0),"")</f>
        <v>0</v>
      </c>
      <c r="L429" s="171" t="str">
        <f aca="false">IF(Q$415&lt;&gt;"",IF($B429&lt;&gt;"",K429-$J429,""),"")</f>
        <v/>
      </c>
      <c r="M429" s="172" t="e">
        <f aca="false">IF(B429&lt;&gt;"",RANK(L429,L$415:L$514),"")</f>
        <v>#VALUE!</v>
      </c>
      <c r="N429" s="172" t="str">
        <f aca="false">IF(B429&lt;&gt;"",'Classement Général'!BY25,"")</f>
        <v/>
      </c>
      <c r="O429" s="172" t="n">
        <f aca="false">IF(B126&lt;&gt;"",'Calculs (M1..M20)'!A28,"")</f>
        <v>7</v>
      </c>
      <c r="P429" s="0"/>
      <c r="Q429" s="0"/>
      <c r="R429" s="0"/>
      <c r="S429" s="0"/>
      <c r="T429" s="0"/>
      <c r="U429" s="0"/>
      <c r="V429" s="0"/>
      <c r="AH429" s="187" t="n">
        <f aca="false">IF($G429&lt;&gt;"",AG429,"")</f>
        <v>0</v>
      </c>
      <c r="AI429" s="169"/>
      <c r="AJ429" s="170"/>
    </row>
    <row r="430" customFormat="false" ht="13" hidden="false" customHeight="false" outlineLevel="0" collapsed="false">
      <c r="A430" s="0"/>
      <c r="B430" s="185" t="str">
        <f aca="false">IF(B329&lt;&gt;"",B329,"")</f>
        <v>Thierry POIGNARD</v>
      </c>
      <c r="C430" s="116" t="n">
        <f aca="false">IF(C329&lt;&gt;"",C329,"")</f>
        <v>16</v>
      </c>
      <c r="D430" s="116" t="str">
        <f aca="false">IF(D329&lt;&gt;"",D329,"")</f>
        <v>2.4GHz</v>
      </c>
      <c r="E430" s="116" t="n">
        <f aca="false">IF(E329&lt;&gt;"",E329,"")</f>
        <v>0</v>
      </c>
      <c r="F430" s="116" t="n">
        <v>25</v>
      </c>
      <c r="G430" s="168" t="n">
        <f aca="false">G329</f>
        <v>1</v>
      </c>
      <c r="H430" s="187" t="n">
        <f aca="false">IF($G430&lt;&gt;"",G430,"")</f>
        <v>1</v>
      </c>
      <c r="I430" s="169"/>
      <c r="J430" s="170"/>
      <c r="K430" s="171" t="n">
        <f aca="false">IF($B430&lt;&gt;"",IF(I430,(INDEX(P$415:Q$418,MATCH(H430,P$415:P$418),2)/I430)*1000,0),"")</f>
        <v>0</v>
      </c>
      <c r="L430" s="171" t="str">
        <f aca="false">IF(Q$415&lt;&gt;"",IF($B430&lt;&gt;"",K430-$J430,""),"")</f>
        <v/>
      </c>
      <c r="M430" s="172" t="e">
        <f aca="false">IF(B430&lt;&gt;"",RANK(L430,L$415:L$514),"")</f>
        <v>#VALUE!</v>
      </c>
      <c r="N430" s="172" t="str">
        <f aca="false">IF(B430&lt;&gt;"",'Classement Général'!BY26,"")</f>
        <v/>
      </c>
      <c r="O430" s="172" t="n">
        <f aca="false">IF(B127&lt;&gt;"",'Calculs (M1..M20)'!A29,"")</f>
        <v>13</v>
      </c>
      <c r="P430" s="0"/>
      <c r="Q430" s="0"/>
      <c r="R430" s="0"/>
      <c r="S430" s="0"/>
      <c r="T430" s="0"/>
      <c r="U430" s="0"/>
      <c r="V430" s="0"/>
      <c r="AH430" s="187" t="n">
        <f aca="false">IF($G430&lt;&gt;"",AG430,"")</f>
        <v>0</v>
      </c>
      <c r="AI430" s="169"/>
      <c r="AJ430" s="170"/>
    </row>
    <row r="431" customFormat="false" ht="13" hidden="false" customHeight="false" outlineLevel="0" collapsed="false">
      <c r="A431" s="0"/>
      <c r="B431" s="185" t="str">
        <f aca="false">IF(B330&lt;&gt;"",B330,"")</f>
        <v>Joel MARIN</v>
      </c>
      <c r="C431" s="116" t="n">
        <f aca="false">IF(C330&lt;&gt;"",C330,"")</f>
        <v>17</v>
      </c>
      <c r="D431" s="116" t="str">
        <f aca="false">IF(D330&lt;&gt;"",D330,"")</f>
        <v>2.4GHz</v>
      </c>
      <c r="E431" s="116" t="n">
        <f aca="false">IF(E330&lt;&gt;"",E330,"")</f>
        <v>0</v>
      </c>
      <c r="F431" s="116" t="n">
        <v>25</v>
      </c>
      <c r="G431" s="168" t="n">
        <f aca="false">G330</f>
        <v>1</v>
      </c>
      <c r="H431" s="187" t="n">
        <f aca="false">IF($G431&lt;&gt;"",G431,"")</f>
        <v>1</v>
      </c>
      <c r="I431" s="169"/>
      <c r="J431" s="170"/>
      <c r="K431" s="171" t="n">
        <f aca="false">IF($B431&lt;&gt;"",IF(I431,(INDEX(P$415:Q$418,MATCH(H431,P$415:P$418),2)/I431)*1000,0),"")</f>
        <v>0</v>
      </c>
      <c r="L431" s="171" t="str">
        <f aca="false">IF(Q$415&lt;&gt;"",IF($B431&lt;&gt;"",K431-$J431,""),"")</f>
        <v/>
      </c>
      <c r="M431" s="172" t="e">
        <f aca="false">IF(B431&lt;&gt;"",RANK(L431,L$415:L$514),"")</f>
        <v>#VALUE!</v>
      </c>
      <c r="N431" s="172" t="str">
        <f aca="false">IF(B431&lt;&gt;"",'Classement Général'!BY27,"")</f>
        <v/>
      </c>
      <c r="O431" s="172" t="n">
        <f aca="false">IF(B128&lt;&gt;"",'Calculs (M1..M20)'!A30,"")</f>
        <v>16</v>
      </c>
      <c r="P431" s="0"/>
      <c r="Q431" s="0"/>
      <c r="R431" s="0"/>
      <c r="S431" s="0"/>
      <c r="T431" s="0"/>
      <c r="U431" s="0"/>
      <c r="V431" s="0"/>
      <c r="AH431" s="187" t="n">
        <f aca="false">IF($G431&lt;&gt;"",AG431,"")</f>
        <v>0</v>
      </c>
      <c r="AI431" s="169"/>
      <c r="AJ431" s="170"/>
    </row>
    <row r="432" customFormat="false" ht="13" hidden="false" customHeight="false" outlineLevel="0" collapsed="false">
      <c r="A432" s="0"/>
      <c r="B432" s="185" t="str">
        <f aca="false">IF(B331&lt;&gt;"",B331,"")</f>
        <v>Matthieu MERVELET</v>
      </c>
      <c r="C432" s="116" t="n">
        <f aca="false">IF(C331&lt;&gt;"",C331,"")</f>
        <v>18</v>
      </c>
      <c r="D432" s="116" t="str">
        <f aca="false">IF(D331&lt;&gt;"",D331,"")</f>
        <v>2.4GHz</v>
      </c>
      <c r="E432" s="116" t="n">
        <f aca="false">IF(E331&lt;&gt;"",E331,"")</f>
        <v>0</v>
      </c>
      <c r="F432" s="116" t="n">
        <v>25</v>
      </c>
      <c r="G432" s="168" t="n">
        <f aca="false">G331</f>
        <v>1</v>
      </c>
      <c r="H432" s="187" t="n">
        <f aca="false">IF($G432&lt;&gt;"",G432,"")</f>
        <v>1</v>
      </c>
      <c r="I432" s="169"/>
      <c r="J432" s="170"/>
      <c r="K432" s="171" t="n">
        <f aca="false">IF($B432&lt;&gt;"",IF(I432,(INDEX(P$415:Q$418,MATCH(H432,P$415:P$418),2)/I432)*1000,0),"")</f>
        <v>0</v>
      </c>
      <c r="L432" s="171" t="str">
        <f aca="false">IF(Q$415&lt;&gt;"",IF($B432&lt;&gt;"",K432-$J432,""),"")</f>
        <v/>
      </c>
      <c r="M432" s="172" t="e">
        <f aca="false">IF(B432&lt;&gt;"",RANK(L432,L$415:L$514),"")</f>
        <v>#VALUE!</v>
      </c>
      <c r="N432" s="172" t="str">
        <f aca="false">IF(B432&lt;&gt;"",'Classement Général'!BY28,"")</f>
        <v/>
      </c>
      <c r="O432" s="172" t="n">
        <f aca="false">IF(B129&lt;&gt;"",'Calculs (M1..M20)'!A31,"")</f>
        <v>2</v>
      </c>
      <c r="P432" s="0"/>
      <c r="Q432" s="0"/>
      <c r="R432" s="0"/>
      <c r="S432" s="0"/>
      <c r="T432" s="0"/>
      <c r="U432" s="0"/>
      <c r="V432" s="0"/>
      <c r="AH432" s="187" t="n">
        <f aca="false">IF($G432&lt;&gt;"",AG432,"")</f>
        <v>0</v>
      </c>
      <c r="AI432" s="169"/>
      <c r="AJ432" s="170"/>
    </row>
    <row r="433" customFormat="false" ht="13" hidden="false" customHeight="false" outlineLevel="0" collapsed="false">
      <c r="A433" s="0"/>
      <c r="B433" s="185" t="str">
        <f aca="false">IF(B332&lt;&gt;"",B332,"")</f>
        <v>Gabriel MANTEL</v>
      </c>
      <c r="C433" s="116" t="n">
        <f aca="false">IF(C332&lt;&gt;"",C332,"")</f>
        <v>19</v>
      </c>
      <c r="D433" s="116" t="str">
        <f aca="false">IF(D332&lt;&gt;"",D332,"")</f>
        <v>2.4GHz</v>
      </c>
      <c r="E433" s="116" t="n">
        <f aca="false">IF(E332&lt;&gt;"",E332,"")</f>
        <v>0</v>
      </c>
      <c r="F433" s="116" t="n">
        <v>25</v>
      </c>
      <c r="G433" s="168" t="n">
        <f aca="false">G332</f>
        <v>1</v>
      </c>
      <c r="H433" s="187" t="n">
        <f aca="false">IF($G433&lt;&gt;"",G433,"")</f>
        <v>1</v>
      </c>
      <c r="I433" s="169"/>
      <c r="J433" s="170"/>
      <c r="K433" s="171" t="n">
        <f aca="false">IF($B433&lt;&gt;"",IF(I433,(INDEX(P$415:Q$418,MATCH(H433,P$415:P$418),2)/I433)*1000,0),"")</f>
        <v>0</v>
      </c>
      <c r="L433" s="171" t="str">
        <f aca="false">IF(Q$415&lt;&gt;"",IF($B433&lt;&gt;"",K433-$J433,""),"")</f>
        <v/>
      </c>
      <c r="M433" s="172" t="e">
        <f aca="false">IF(B433&lt;&gt;"",RANK(L433,L$415:L$514),"")</f>
        <v>#VALUE!</v>
      </c>
      <c r="N433" s="172" t="str">
        <f aca="false">IF(B433&lt;&gt;"",'Classement Général'!BY29,"")</f>
        <v/>
      </c>
      <c r="O433" s="172" t="n">
        <f aca="false">IF(B130&lt;&gt;"",'Calculs (M1..M20)'!A32,"")</f>
        <v>21</v>
      </c>
      <c r="P433" s="0"/>
      <c r="Q433" s="0"/>
      <c r="R433" s="0"/>
      <c r="S433" s="0"/>
      <c r="T433" s="0"/>
      <c r="U433" s="0"/>
      <c r="V433" s="0"/>
      <c r="AH433" s="187" t="n">
        <f aca="false">IF($G433&lt;&gt;"",AG433,"")</f>
        <v>0</v>
      </c>
      <c r="AI433" s="169"/>
      <c r="AJ433" s="170"/>
    </row>
    <row r="434" customFormat="false" ht="13" hidden="false" customHeight="false" outlineLevel="0" collapsed="false">
      <c r="A434" s="0"/>
      <c r="B434" s="185" t="str">
        <f aca="false">IF(B333&lt;&gt;"",B333,"")</f>
        <v>Sylvain PFEFFERKORN</v>
      </c>
      <c r="C434" s="116" t="n">
        <f aca="false">IF(C333&lt;&gt;"",C333,"")</f>
        <v>20</v>
      </c>
      <c r="D434" s="116" t="str">
        <f aca="false">IF(D333&lt;&gt;"",D333,"")</f>
        <v>2.4GHz</v>
      </c>
      <c r="E434" s="116" t="n">
        <f aca="false">IF(E333&lt;&gt;"",E333,"")</f>
        <v>0</v>
      </c>
      <c r="F434" s="116" t="n">
        <v>25</v>
      </c>
      <c r="G434" s="168" t="n">
        <f aca="false">G333</f>
        <v>1</v>
      </c>
      <c r="H434" s="187" t="n">
        <f aca="false">IF($G434&lt;&gt;"",G434,"")</f>
        <v>1</v>
      </c>
      <c r="I434" s="169"/>
      <c r="J434" s="170"/>
      <c r="K434" s="171" t="n">
        <f aca="false">IF($B434&lt;&gt;"",IF(I434,(INDEX(P$415:Q$418,MATCH(H434,P$415:P$418),2)/I434)*1000,0),"")</f>
        <v>0</v>
      </c>
      <c r="L434" s="171" t="str">
        <f aca="false">IF(Q$415&lt;&gt;"",IF($B434&lt;&gt;"",K434-$J434,""),"")</f>
        <v/>
      </c>
      <c r="M434" s="172" t="e">
        <f aca="false">IF(B434&lt;&gt;"",RANK(L434,L$415:L$514),"")</f>
        <v>#VALUE!</v>
      </c>
      <c r="N434" s="172" t="str">
        <f aca="false">IF(B434&lt;&gt;"",'Classement Général'!BY30,"")</f>
        <v/>
      </c>
      <c r="O434" s="172" t="n">
        <f aca="false">IF(B131&lt;&gt;"",'Calculs (M1..M20)'!A33,"")</f>
        <v>19</v>
      </c>
      <c r="P434" s="0"/>
      <c r="Q434" s="0"/>
      <c r="R434" s="0"/>
      <c r="S434" s="0"/>
      <c r="T434" s="0"/>
      <c r="U434" s="0"/>
      <c r="V434" s="0"/>
      <c r="AH434" s="187" t="n">
        <f aca="false">IF($G434&lt;&gt;"",AG434,"")</f>
        <v>0</v>
      </c>
      <c r="AI434" s="169"/>
      <c r="AJ434" s="170"/>
    </row>
    <row r="435" customFormat="false" ht="13" hidden="false" customHeight="false" outlineLevel="0" collapsed="false">
      <c r="A435" s="0"/>
      <c r="B435" s="185" t="str">
        <f aca="false">IF(B334&lt;&gt;"",B334,"")</f>
        <v>Frederic HOURS</v>
      </c>
      <c r="C435" s="116" t="n">
        <f aca="false">IF(C334&lt;&gt;"",C334,"")</f>
        <v>21</v>
      </c>
      <c r="D435" s="116" t="str">
        <f aca="false">IF(D334&lt;&gt;"",D334,"")</f>
        <v>2.4GHz</v>
      </c>
      <c r="E435" s="116" t="n">
        <f aca="false">IF(E334&lt;&gt;"",E334,"")</f>
        <v>0</v>
      </c>
      <c r="F435" s="116" t="n">
        <v>25</v>
      </c>
      <c r="G435" s="168" t="n">
        <f aca="false">G334</f>
        <v>1</v>
      </c>
      <c r="H435" s="187" t="n">
        <f aca="false">IF($G435&lt;&gt;"",G435,"")</f>
        <v>1</v>
      </c>
      <c r="I435" s="169"/>
      <c r="J435" s="170"/>
      <c r="K435" s="171" t="n">
        <f aca="false">IF($B435&lt;&gt;"",IF(I435,(INDEX(P$415:Q$418,MATCH(H435,P$415:P$418),2)/I435)*1000,0),"")</f>
        <v>0</v>
      </c>
      <c r="L435" s="171" t="str">
        <f aca="false">IF(Q$415&lt;&gt;"",IF($B435&lt;&gt;"",K435-$J435,""),"")</f>
        <v/>
      </c>
      <c r="M435" s="172" t="e">
        <f aca="false">IF(B435&lt;&gt;"",RANK(L435,L$415:L$514),"")</f>
        <v>#VALUE!</v>
      </c>
      <c r="N435" s="172" t="str">
        <f aca="false">IF(B435&lt;&gt;"",'Classement Général'!BY31,"")</f>
        <v/>
      </c>
      <c r="O435" s="172" t="n">
        <f aca="false">IF(B132&lt;&gt;"",'Calculs (M1..M20)'!A34,"")</f>
        <v>9</v>
      </c>
      <c r="P435" s="0"/>
      <c r="Q435" s="0"/>
      <c r="R435" s="0"/>
      <c r="S435" s="0"/>
      <c r="T435" s="0"/>
      <c r="U435" s="0"/>
      <c r="V435" s="0"/>
      <c r="AH435" s="187" t="n">
        <f aca="false">IF($G435&lt;&gt;"",AG435,"")</f>
        <v>0</v>
      </c>
      <c r="AI435" s="169"/>
      <c r="AJ435" s="170"/>
    </row>
    <row r="436" customFormat="false" ht="13" hidden="false" customHeight="false" outlineLevel="0" collapsed="false">
      <c r="A436" s="0"/>
      <c r="B436" s="185" t="str">
        <f aca="false">IF(B335&lt;&gt;"",B335,"")</f>
        <v>Sébastien LANES</v>
      </c>
      <c r="C436" s="116" t="n">
        <f aca="false">IF(C335&lt;&gt;"",C335,"")</f>
        <v>22</v>
      </c>
      <c r="D436" s="116" t="str">
        <f aca="false">IF(D335&lt;&gt;"",D335,"")</f>
        <v>2.4GHz</v>
      </c>
      <c r="E436" s="116" t="n">
        <f aca="false">IF(E335&lt;&gt;"",E335,"")</f>
        <v>0</v>
      </c>
      <c r="F436" s="116" t="n">
        <v>25</v>
      </c>
      <c r="G436" s="168" t="n">
        <f aca="false">G335</f>
        <v>1</v>
      </c>
      <c r="H436" s="187" t="n">
        <f aca="false">IF($G436&lt;&gt;"",G436,"")</f>
        <v>1</v>
      </c>
      <c r="I436" s="169"/>
      <c r="J436" s="170"/>
      <c r="K436" s="171" t="n">
        <f aca="false">IF($B436&lt;&gt;"",IF(I436,(INDEX(P$415:Q$418,MATCH(H436,P$415:P$418),2)/I436)*1000,0),"")</f>
        <v>0</v>
      </c>
      <c r="L436" s="171" t="str">
        <f aca="false">IF(Q$415&lt;&gt;"",IF($B436&lt;&gt;"",K436-$J436,""),"")</f>
        <v/>
      </c>
      <c r="M436" s="172" t="e">
        <f aca="false">IF(B436&lt;&gt;"",RANK(L436,L$415:L$514),"")</f>
        <v>#VALUE!</v>
      </c>
      <c r="N436" s="172" t="str">
        <f aca="false">IF(B436&lt;&gt;"",'Classement Général'!BY32,"")</f>
        <v/>
      </c>
      <c r="O436" s="172" t="n">
        <f aca="false">IF(B133&lt;&gt;"",'Calculs (M1..M20)'!A35,"")</f>
        <v>4</v>
      </c>
      <c r="P436" s="0"/>
      <c r="Q436" s="0"/>
      <c r="R436" s="0"/>
      <c r="S436" s="0"/>
      <c r="T436" s="0"/>
      <c r="U436" s="0"/>
      <c r="V436" s="0"/>
      <c r="AH436" s="187" t="n">
        <f aca="false">IF($G436&lt;&gt;"",AG436,"")</f>
        <v>0</v>
      </c>
      <c r="AI436" s="169"/>
      <c r="AJ436" s="170"/>
    </row>
    <row r="437" customFormat="false" ht="13" hidden="false" customHeight="false" outlineLevel="0" collapsed="false">
      <c r="A437" s="0"/>
      <c r="B437" s="185" t="str">
        <f aca="false">IF(B336&lt;&gt;"",B336,"")</f>
        <v/>
      </c>
      <c r="C437" s="116" t="str">
        <f aca="false">IF(C336&lt;&gt;"",C336,"")</f>
        <v/>
      </c>
      <c r="D437" s="116" t="str">
        <f aca="false">IF(D336&lt;&gt;"",D336,"")</f>
        <v/>
      </c>
      <c r="E437" s="116" t="str">
        <f aca="false">IF(E336&lt;&gt;"",E336,"")</f>
        <v/>
      </c>
      <c r="F437" s="116" t="n">
        <v>25</v>
      </c>
      <c r="G437" s="168" t="n">
        <f aca="false">G336</f>
        <v>1</v>
      </c>
      <c r="H437" s="187" t="n">
        <f aca="false">IF($G437&lt;&gt;"",G437,"")</f>
        <v>1</v>
      </c>
      <c r="I437" s="169"/>
      <c r="J437" s="170"/>
      <c r="K437" s="171" t="str">
        <f aca="false">IF($B437&lt;&gt;"",IF(I437,(INDEX(P$415:Q$418,MATCH(H437,P$415:P$418),2)/I437)*1000,0),"")</f>
        <v/>
      </c>
      <c r="L437" s="171" t="str">
        <f aca="false">IF(Q$415&lt;&gt;"",IF($B437&lt;&gt;"",K437-$J437,""),"")</f>
        <v/>
      </c>
      <c r="M437" s="172" t="str">
        <f aca="false">IF(B437&lt;&gt;"",RANK(L437,L$415:L$514),"")</f>
        <v/>
      </c>
      <c r="N437" s="172" t="str">
        <f aca="false">IF(B437&lt;&gt;"",'Classement Général'!BY33,"")</f>
        <v/>
      </c>
      <c r="O437" s="172" t="str">
        <f aca="false">IF(B134&lt;&gt;"",'Calculs (M1..M20)'!A36,"")</f>
        <v/>
      </c>
      <c r="P437" s="0"/>
      <c r="Q437" s="0"/>
      <c r="R437" s="0"/>
      <c r="S437" s="0"/>
      <c r="T437" s="0"/>
      <c r="U437" s="0"/>
      <c r="V437" s="0"/>
      <c r="AH437" s="187" t="n">
        <f aca="false">IF($G437&lt;&gt;"",AG437,"")</f>
        <v>0</v>
      </c>
      <c r="AI437" s="169"/>
      <c r="AJ437" s="170"/>
    </row>
    <row r="438" customFormat="false" ht="13" hidden="false" customHeight="false" outlineLevel="0" collapsed="false">
      <c r="A438" s="0"/>
      <c r="B438" s="185" t="str">
        <f aca="false">IF(B337&lt;&gt;"",B337,"")</f>
        <v/>
      </c>
      <c r="C438" s="116" t="str">
        <f aca="false">IF(C337&lt;&gt;"",C337,"")</f>
        <v/>
      </c>
      <c r="D438" s="116" t="str">
        <f aca="false">IF(D337&lt;&gt;"",D337,"")</f>
        <v/>
      </c>
      <c r="E438" s="116" t="str">
        <f aca="false">IF(E337&lt;&gt;"",E337,"")</f>
        <v/>
      </c>
      <c r="F438" s="116" t="n">
        <v>25</v>
      </c>
      <c r="G438" s="168" t="n">
        <f aca="false">G337</f>
        <v>1</v>
      </c>
      <c r="H438" s="187" t="n">
        <f aca="false">IF($G438&lt;&gt;"",G438,"")</f>
        <v>1</v>
      </c>
      <c r="I438" s="169"/>
      <c r="J438" s="170"/>
      <c r="K438" s="171" t="str">
        <f aca="false">IF($B438&lt;&gt;"",IF(I438,(INDEX(P$415:Q$418,MATCH(H438,P$415:P$418),2)/I438)*1000,0),"")</f>
        <v/>
      </c>
      <c r="L438" s="171" t="str">
        <f aca="false">IF(Q$415&lt;&gt;"",IF($B438&lt;&gt;"",K438-$J438,""),"")</f>
        <v/>
      </c>
      <c r="M438" s="172" t="str">
        <f aca="false">IF(B438&lt;&gt;"",RANK(L438,L$415:L$514),"")</f>
        <v/>
      </c>
      <c r="N438" s="172" t="str">
        <f aca="false">IF(B438&lt;&gt;"",'Classement Général'!BY34,"")</f>
        <v/>
      </c>
      <c r="O438" s="172" t="str">
        <f aca="false">IF(B135&lt;&gt;"",'Calculs (M1..M20)'!A37,"")</f>
        <v/>
      </c>
      <c r="P438" s="0"/>
      <c r="Q438" s="0"/>
      <c r="R438" s="0"/>
      <c r="S438" s="0"/>
      <c r="T438" s="0"/>
      <c r="U438" s="0"/>
      <c r="V438" s="0"/>
      <c r="AH438" s="187" t="n">
        <f aca="false">IF($G438&lt;&gt;"",AG438,"")</f>
        <v>0</v>
      </c>
      <c r="AI438" s="169"/>
      <c r="AJ438" s="170"/>
    </row>
    <row r="439" customFormat="false" ht="13" hidden="false" customHeight="false" outlineLevel="0" collapsed="false">
      <c r="A439" s="0"/>
      <c r="B439" s="185" t="str">
        <f aca="false">IF(B338&lt;&gt;"",B338,"")</f>
        <v/>
      </c>
      <c r="C439" s="116" t="str">
        <f aca="false">IF(C338&lt;&gt;"",C338,"")</f>
        <v/>
      </c>
      <c r="D439" s="116" t="str">
        <f aca="false">IF(D338&lt;&gt;"",D338,"")</f>
        <v/>
      </c>
      <c r="E439" s="116" t="str">
        <f aca="false">IF(E338&lt;&gt;"",E338,"")</f>
        <v/>
      </c>
      <c r="F439" s="116" t="n">
        <v>25</v>
      </c>
      <c r="G439" s="168" t="n">
        <f aca="false">G338</f>
        <v>1</v>
      </c>
      <c r="H439" s="187" t="n">
        <f aca="false">IF($G439&lt;&gt;"",G439,"")</f>
        <v>1</v>
      </c>
      <c r="I439" s="169"/>
      <c r="J439" s="170"/>
      <c r="K439" s="171" t="str">
        <f aca="false">IF($B439&lt;&gt;"",IF(I439,(INDEX(P$415:Q$418,MATCH(H439,P$415:P$418),2)/I439)*1000,0),"")</f>
        <v/>
      </c>
      <c r="L439" s="171" t="str">
        <f aca="false">IF(Q$415&lt;&gt;"",IF($B439&lt;&gt;"",K439-$J439,""),"")</f>
        <v/>
      </c>
      <c r="M439" s="172" t="str">
        <f aca="false">IF(B439&lt;&gt;"",RANK(L439,L$415:L$514),"")</f>
        <v/>
      </c>
      <c r="N439" s="172" t="str">
        <f aca="false">IF(B439&lt;&gt;"",'Classement Général'!BY35,"")</f>
        <v/>
      </c>
      <c r="O439" s="172" t="str">
        <f aca="false">IF(B136&lt;&gt;"",'Calculs (M1..M20)'!A38,"")</f>
        <v/>
      </c>
      <c r="P439" s="0"/>
      <c r="Q439" s="0"/>
      <c r="R439" s="0"/>
      <c r="S439" s="0"/>
      <c r="T439" s="0"/>
      <c r="U439" s="0"/>
      <c r="V439" s="0"/>
      <c r="AH439" s="187" t="n">
        <f aca="false">IF($G439&lt;&gt;"",AG439,"")</f>
        <v>0</v>
      </c>
      <c r="AI439" s="169"/>
      <c r="AJ439" s="170"/>
    </row>
    <row r="440" customFormat="false" ht="13" hidden="false" customHeight="false" outlineLevel="0" collapsed="false">
      <c r="A440" s="0"/>
      <c r="B440" s="185" t="str">
        <f aca="false">IF(B339&lt;&gt;"",B339,"")</f>
        <v/>
      </c>
      <c r="C440" s="116" t="str">
        <f aca="false">IF(C339&lt;&gt;"",C339,"")</f>
        <v/>
      </c>
      <c r="D440" s="116" t="str">
        <f aca="false">IF(D339&lt;&gt;"",D339,"")</f>
        <v/>
      </c>
      <c r="E440" s="116" t="str">
        <f aca="false">IF(E339&lt;&gt;"",E339,"")</f>
        <v/>
      </c>
      <c r="F440" s="116" t="n">
        <v>25</v>
      </c>
      <c r="G440" s="168" t="n">
        <f aca="false">G339</f>
        <v>1</v>
      </c>
      <c r="H440" s="187" t="n">
        <f aca="false">IF($G440&lt;&gt;"",G440,"")</f>
        <v>1</v>
      </c>
      <c r="I440" s="169"/>
      <c r="J440" s="170"/>
      <c r="K440" s="171" t="str">
        <f aca="false">IF($B440&lt;&gt;"",IF(I440,(INDEX(P$415:Q$418,MATCH(H440,P$415:P$418),2)/I440)*1000,0),"")</f>
        <v/>
      </c>
      <c r="L440" s="171" t="str">
        <f aca="false">IF(Q$415&lt;&gt;"",IF($B440&lt;&gt;"",K440-$J440,""),"")</f>
        <v/>
      </c>
      <c r="M440" s="172" t="str">
        <f aca="false">IF(B440&lt;&gt;"",RANK(L440,L$415:L$514),"")</f>
        <v/>
      </c>
      <c r="N440" s="172" t="str">
        <f aca="false">IF(B440&lt;&gt;"",'Classement Général'!BY36,"")</f>
        <v/>
      </c>
      <c r="O440" s="172" t="str">
        <f aca="false">IF(B137&lt;&gt;"",'Calculs (M1..M20)'!A39,"")</f>
        <v/>
      </c>
      <c r="P440" s="0"/>
      <c r="Q440" s="0"/>
      <c r="R440" s="0"/>
      <c r="S440" s="0"/>
      <c r="T440" s="0"/>
      <c r="U440" s="0"/>
      <c r="V440" s="0"/>
      <c r="AH440" s="187" t="n">
        <f aca="false">IF($G440&lt;&gt;"",AG440,"")</f>
        <v>0</v>
      </c>
      <c r="AI440" s="169"/>
      <c r="AJ440" s="170"/>
    </row>
    <row r="441" customFormat="false" ht="13" hidden="false" customHeight="false" outlineLevel="0" collapsed="false">
      <c r="A441" s="0"/>
      <c r="B441" s="185" t="str">
        <f aca="false">IF(B340&lt;&gt;"",B340,"")</f>
        <v/>
      </c>
      <c r="C441" s="116" t="str">
        <f aca="false">IF(C340&lt;&gt;"",C340,"")</f>
        <v/>
      </c>
      <c r="D441" s="116" t="str">
        <f aca="false">IF(D340&lt;&gt;"",D340,"")</f>
        <v/>
      </c>
      <c r="E441" s="116" t="str">
        <f aca="false">IF(E340&lt;&gt;"",E340,"")</f>
        <v/>
      </c>
      <c r="F441" s="116" t="n">
        <v>25</v>
      </c>
      <c r="G441" s="168" t="n">
        <f aca="false">G340</f>
        <v>1</v>
      </c>
      <c r="H441" s="187" t="n">
        <f aca="false">IF($G441&lt;&gt;"",G441,"")</f>
        <v>1</v>
      </c>
      <c r="I441" s="169"/>
      <c r="J441" s="170"/>
      <c r="K441" s="171" t="str">
        <f aca="false">IF($B441&lt;&gt;"",IF(I441,(INDEX(P$415:Q$418,MATCH(H441,P$415:P$418),2)/I441)*1000,0),"")</f>
        <v/>
      </c>
      <c r="L441" s="171" t="str">
        <f aca="false">IF(Q$415&lt;&gt;"",IF($B441&lt;&gt;"",K441-$J441,""),"")</f>
        <v/>
      </c>
      <c r="M441" s="172" t="str">
        <f aca="false">IF(B441&lt;&gt;"",RANK(L441,L$415:L$514),"")</f>
        <v/>
      </c>
      <c r="N441" s="172" t="str">
        <f aca="false">IF(B441&lt;&gt;"",'Classement Général'!BY37,"")</f>
        <v/>
      </c>
      <c r="O441" s="172" t="str">
        <f aca="false">IF(B138&lt;&gt;"",'Calculs (M1..M20)'!A40,"")</f>
        <v/>
      </c>
      <c r="P441" s="0"/>
      <c r="Q441" s="0"/>
      <c r="R441" s="0"/>
      <c r="S441" s="0"/>
      <c r="T441" s="0"/>
      <c r="U441" s="0"/>
      <c r="V441" s="0"/>
      <c r="AH441" s="187" t="n">
        <f aca="false">IF($G441&lt;&gt;"",AG441,"")</f>
        <v>0</v>
      </c>
      <c r="AI441" s="169"/>
      <c r="AJ441" s="170"/>
    </row>
    <row r="442" customFormat="false" ht="13" hidden="false" customHeight="false" outlineLevel="0" collapsed="false">
      <c r="A442" s="0"/>
      <c r="B442" s="185" t="str">
        <f aca="false">IF(B341&lt;&gt;"",B341,"")</f>
        <v/>
      </c>
      <c r="C442" s="116" t="str">
        <f aca="false">IF(C341&lt;&gt;"",C341,"")</f>
        <v/>
      </c>
      <c r="D442" s="116" t="str">
        <f aca="false">IF(D341&lt;&gt;"",D341,"")</f>
        <v/>
      </c>
      <c r="E442" s="116" t="str">
        <f aca="false">IF(E341&lt;&gt;"",E341,"")</f>
        <v/>
      </c>
      <c r="F442" s="116" t="n">
        <v>25</v>
      </c>
      <c r="G442" s="168" t="n">
        <f aca="false">G341</f>
        <v>1</v>
      </c>
      <c r="H442" s="187" t="n">
        <f aca="false">IF($G442&lt;&gt;"",G442,"")</f>
        <v>1</v>
      </c>
      <c r="I442" s="169"/>
      <c r="J442" s="170"/>
      <c r="K442" s="171" t="str">
        <f aca="false">IF($B442&lt;&gt;"",IF(I442,(INDEX(P$415:Q$418,MATCH(H442,P$415:P$418),2)/I442)*1000,0),"")</f>
        <v/>
      </c>
      <c r="L442" s="171" t="str">
        <f aca="false">IF(Q$415&lt;&gt;"",IF($B442&lt;&gt;"",K442-$J442,""),"")</f>
        <v/>
      </c>
      <c r="M442" s="172" t="str">
        <f aca="false">IF(B442&lt;&gt;"",RANK(L442,L$415:L$514),"")</f>
        <v/>
      </c>
      <c r="N442" s="172" t="str">
        <f aca="false">IF(B442&lt;&gt;"",'Classement Général'!BY38,"")</f>
        <v/>
      </c>
      <c r="O442" s="172" t="str">
        <f aca="false">IF(B139&lt;&gt;"",'Calculs (M1..M20)'!A41,"")</f>
        <v/>
      </c>
      <c r="P442" s="0"/>
      <c r="Q442" s="0"/>
      <c r="R442" s="0"/>
      <c r="S442" s="0"/>
      <c r="T442" s="0"/>
      <c r="U442" s="0"/>
      <c r="V442" s="0"/>
      <c r="AH442" s="187" t="n">
        <f aca="false">IF($G442&lt;&gt;"",AG442,"")</f>
        <v>0</v>
      </c>
      <c r="AI442" s="169"/>
      <c r="AJ442" s="170"/>
    </row>
    <row r="443" customFormat="false" ht="13" hidden="false" customHeight="false" outlineLevel="0" collapsed="false">
      <c r="A443" s="0"/>
      <c r="B443" s="185" t="str">
        <f aca="false">IF(B342&lt;&gt;"",B342,"")</f>
        <v/>
      </c>
      <c r="C443" s="116" t="str">
        <f aca="false">IF(C342&lt;&gt;"",C342,"")</f>
        <v/>
      </c>
      <c r="D443" s="116" t="str">
        <f aca="false">IF(D342&lt;&gt;"",D342,"")</f>
        <v/>
      </c>
      <c r="E443" s="116" t="str">
        <f aca="false">IF(E342&lt;&gt;"",E342,"")</f>
        <v/>
      </c>
      <c r="F443" s="116" t="n">
        <v>25</v>
      </c>
      <c r="G443" s="168" t="n">
        <f aca="false">G342</f>
        <v>1</v>
      </c>
      <c r="H443" s="187" t="n">
        <f aca="false">IF($G443&lt;&gt;"",G443,"")</f>
        <v>1</v>
      </c>
      <c r="I443" s="169"/>
      <c r="J443" s="170"/>
      <c r="K443" s="171" t="str">
        <f aca="false">IF($B443&lt;&gt;"",IF(I443,(INDEX(P$415:Q$418,MATCH(H443,P$415:P$418),2)/I443)*1000,0),"")</f>
        <v/>
      </c>
      <c r="L443" s="171" t="str">
        <f aca="false">IF(Q$415&lt;&gt;"",IF($B443&lt;&gt;"",K443-$J443,""),"")</f>
        <v/>
      </c>
      <c r="M443" s="172" t="str">
        <f aca="false">IF(B443&lt;&gt;"",RANK(L443,L$415:L$514),"")</f>
        <v/>
      </c>
      <c r="N443" s="172" t="str">
        <f aca="false">IF(B443&lt;&gt;"",'Classement Général'!BY39,"")</f>
        <v/>
      </c>
      <c r="O443" s="172" t="str">
        <f aca="false">IF(B140&lt;&gt;"",'Calculs (M1..M20)'!A42,"")</f>
        <v/>
      </c>
      <c r="P443" s="0"/>
      <c r="Q443" s="0"/>
      <c r="R443" s="0"/>
      <c r="S443" s="0"/>
      <c r="T443" s="0"/>
      <c r="U443" s="0"/>
      <c r="V443" s="0"/>
      <c r="AH443" s="187" t="n">
        <f aca="false">IF($G443&lt;&gt;"",AG443,"")</f>
        <v>0</v>
      </c>
      <c r="AI443" s="169"/>
      <c r="AJ443" s="170"/>
    </row>
    <row r="444" customFormat="false" ht="13" hidden="false" customHeight="false" outlineLevel="0" collapsed="false">
      <c r="A444" s="0"/>
      <c r="B444" s="185" t="str">
        <f aca="false">IF(B343&lt;&gt;"",B343,"")</f>
        <v/>
      </c>
      <c r="C444" s="116" t="str">
        <f aca="false">IF(C343&lt;&gt;"",C343,"")</f>
        <v/>
      </c>
      <c r="D444" s="116" t="str">
        <f aca="false">IF(D343&lt;&gt;"",D343,"")</f>
        <v/>
      </c>
      <c r="E444" s="116" t="str">
        <f aca="false">IF(E343&lt;&gt;"",E343,"")</f>
        <v/>
      </c>
      <c r="F444" s="116" t="n">
        <v>25</v>
      </c>
      <c r="G444" s="168" t="n">
        <f aca="false">G343</f>
        <v>1</v>
      </c>
      <c r="H444" s="187" t="n">
        <f aca="false">IF($G444&lt;&gt;"",G444,"")</f>
        <v>1</v>
      </c>
      <c r="I444" s="169"/>
      <c r="J444" s="170"/>
      <c r="K444" s="171" t="str">
        <f aca="false">IF($B444&lt;&gt;"",IF(I444,(INDEX(P$415:Q$418,MATCH(H444,P$415:P$418),2)/I444)*1000,0),"")</f>
        <v/>
      </c>
      <c r="L444" s="171" t="str">
        <f aca="false">IF(Q$415&lt;&gt;"",IF($B444&lt;&gt;"",K444-$J444,""),"")</f>
        <v/>
      </c>
      <c r="M444" s="172" t="str">
        <f aca="false">IF(B444&lt;&gt;"",RANK(L444,L$415:L$514),"")</f>
        <v/>
      </c>
      <c r="N444" s="172" t="str">
        <f aca="false">IF(B444&lt;&gt;"",'Classement Général'!BY40,"")</f>
        <v/>
      </c>
      <c r="O444" s="172" t="str">
        <f aca="false">IF(B141&lt;&gt;"",'Calculs (M1..M20)'!A43,"")</f>
        <v/>
      </c>
      <c r="P444" s="0"/>
      <c r="Q444" s="0"/>
      <c r="R444" s="0"/>
      <c r="S444" s="0"/>
      <c r="T444" s="0"/>
      <c r="U444" s="0"/>
      <c r="V444" s="0"/>
      <c r="AH444" s="187" t="n">
        <f aca="false">IF($G444&lt;&gt;"",AG444,"")</f>
        <v>0</v>
      </c>
      <c r="AI444" s="169"/>
      <c r="AJ444" s="170"/>
    </row>
    <row r="445" customFormat="false" ht="13" hidden="false" customHeight="false" outlineLevel="0" collapsed="false">
      <c r="A445" s="0"/>
      <c r="B445" s="185" t="str">
        <f aca="false">IF(B344&lt;&gt;"",B344,"")</f>
        <v/>
      </c>
      <c r="C445" s="116" t="str">
        <f aca="false">IF(C344&lt;&gt;"",C344,"")</f>
        <v/>
      </c>
      <c r="D445" s="116" t="str">
        <f aca="false">IF(D344&lt;&gt;"",D344,"")</f>
        <v/>
      </c>
      <c r="E445" s="116" t="str">
        <f aca="false">IF(E344&lt;&gt;"",E344,"")</f>
        <v/>
      </c>
      <c r="F445" s="116" t="n">
        <v>25</v>
      </c>
      <c r="G445" s="168" t="n">
        <f aca="false">G344</f>
        <v>1</v>
      </c>
      <c r="H445" s="187" t="n">
        <f aca="false">IF($G445&lt;&gt;"",G445,"")</f>
        <v>1</v>
      </c>
      <c r="I445" s="169"/>
      <c r="J445" s="170"/>
      <c r="K445" s="171" t="str">
        <f aca="false">IF($B445&lt;&gt;"",IF(I445,(INDEX(P$415:Q$418,MATCH(H445,P$415:P$418),2)/I445)*1000,0),"")</f>
        <v/>
      </c>
      <c r="L445" s="171" t="str">
        <f aca="false">IF(Q$415&lt;&gt;"",IF($B445&lt;&gt;"",K445-$J445,""),"")</f>
        <v/>
      </c>
      <c r="M445" s="172" t="str">
        <f aca="false">IF(B445&lt;&gt;"",RANK(L445,L$415:L$514),"")</f>
        <v/>
      </c>
      <c r="N445" s="172" t="str">
        <f aca="false">IF(B445&lt;&gt;"",'Classement Général'!BY41,"")</f>
        <v/>
      </c>
      <c r="O445" s="172" t="str">
        <f aca="false">IF(B142&lt;&gt;"",'Calculs (M1..M20)'!A44,"")</f>
        <v/>
      </c>
      <c r="P445" s="0"/>
      <c r="Q445" s="0"/>
      <c r="R445" s="0"/>
      <c r="S445" s="0"/>
      <c r="T445" s="0"/>
      <c r="U445" s="0"/>
      <c r="V445" s="0"/>
      <c r="AH445" s="187" t="n">
        <f aca="false">IF($G445&lt;&gt;"",AG445,"")</f>
        <v>0</v>
      </c>
      <c r="AI445" s="169"/>
      <c r="AJ445" s="170"/>
    </row>
    <row r="446" customFormat="false" ht="13" hidden="false" customHeight="false" outlineLevel="0" collapsed="false">
      <c r="A446" s="0"/>
      <c r="B446" s="185" t="str">
        <f aca="false">IF(B345&lt;&gt;"",B345,"")</f>
        <v/>
      </c>
      <c r="C446" s="116" t="str">
        <f aca="false">IF(C345&lt;&gt;"",C345,"")</f>
        <v/>
      </c>
      <c r="D446" s="116" t="str">
        <f aca="false">IF(D345&lt;&gt;"",D345,"")</f>
        <v/>
      </c>
      <c r="E446" s="116" t="str">
        <f aca="false">IF(E345&lt;&gt;"",E345,"")</f>
        <v/>
      </c>
      <c r="F446" s="116" t="n">
        <v>25</v>
      </c>
      <c r="G446" s="168" t="n">
        <f aca="false">G345</f>
        <v>1</v>
      </c>
      <c r="H446" s="187" t="n">
        <f aca="false">IF($G446&lt;&gt;"",G446,"")</f>
        <v>1</v>
      </c>
      <c r="I446" s="169"/>
      <c r="J446" s="170"/>
      <c r="K446" s="171" t="str">
        <f aca="false">IF($B446&lt;&gt;"",IF(I446,(INDEX(P$415:Q$418,MATCH(H446,P$415:P$418),2)/I446)*1000,0),"")</f>
        <v/>
      </c>
      <c r="L446" s="171" t="str">
        <f aca="false">IF(Q$415&lt;&gt;"",IF($B446&lt;&gt;"",K446-$J446,""),"")</f>
        <v/>
      </c>
      <c r="M446" s="172" t="str">
        <f aca="false">IF(B446&lt;&gt;"",RANK(L446,L$415:L$514),"")</f>
        <v/>
      </c>
      <c r="N446" s="172" t="str">
        <f aca="false">IF(B446&lt;&gt;"",'Classement Général'!BY42,"")</f>
        <v/>
      </c>
      <c r="O446" s="172" t="str">
        <f aca="false">IF(B143&lt;&gt;"",'Calculs (M1..M20)'!A45,"")</f>
        <v/>
      </c>
      <c r="P446" s="0"/>
      <c r="Q446" s="0"/>
      <c r="R446" s="0"/>
      <c r="S446" s="0"/>
      <c r="T446" s="0"/>
      <c r="U446" s="0"/>
      <c r="V446" s="0"/>
      <c r="AH446" s="187" t="n">
        <f aca="false">IF($G446&lt;&gt;"",AG446,"")</f>
        <v>0</v>
      </c>
      <c r="AI446" s="169"/>
      <c r="AJ446" s="170"/>
    </row>
    <row r="447" customFormat="false" ht="13" hidden="false" customHeight="false" outlineLevel="0" collapsed="false">
      <c r="A447" s="0"/>
      <c r="B447" s="185" t="str">
        <f aca="false">IF(B346&lt;&gt;"",B346,"")</f>
        <v/>
      </c>
      <c r="C447" s="116" t="str">
        <f aca="false">IF(C346&lt;&gt;"",C346,"")</f>
        <v/>
      </c>
      <c r="D447" s="116" t="str">
        <f aca="false">IF(D346&lt;&gt;"",D346,"")</f>
        <v/>
      </c>
      <c r="E447" s="116" t="str">
        <f aca="false">IF(E346&lt;&gt;"",E346,"")</f>
        <v/>
      </c>
      <c r="F447" s="116" t="n">
        <v>25</v>
      </c>
      <c r="G447" s="168" t="n">
        <f aca="false">G346</f>
        <v>1</v>
      </c>
      <c r="H447" s="187" t="n">
        <f aca="false">IF($G447&lt;&gt;"",G447,"")</f>
        <v>1</v>
      </c>
      <c r="I447" s="169"/>
      <c r="J447" s="170"/>
      <c r="K447" s="171" t="str">
        <f aca="false">IF($B447&lt;&gt;"",IF(I447,(INDEX(P$415:Q$418,MATCH(H447,P$415:P$418),2)/I447)*1000,0),"")</f>
        <v/>
      </c>
      <c r="L447" s="171" t="str">
        <f aca="false">IF(Q$415&lt;&gt;"",IF($B447&lt;&gt;"",K447-$J447,""),"")</f>
        <v/>
      </c>
      <c r="M447" s="172" t="str">
        <f aca="false">IF(B447&lt;&gt;"",RANK(L447,L$415:L$514),"")</f>
        <v/>
      </c>
      <c r="N447" s="172" t="str">
        <f aca="false">IF(B447&lt;&gt;"",'Classement Général'!BY43,"")</f>
        <v/>
      </c>
      <c r="O447" s="172" t="str">
        <f aca="false">IF(B144&lt;&gt;"",'Calculs (M1..M20)'!A46,"")</f>
        <v/>
      </c>
      <c r="P447" s="0"/>
      <c r="Q447" s="0"/>
      <c r="R447" s="0"/>
      <c r="S447" s="0"/>
      <c r="T447" s="0"/>
      <c r="U447" s="0"/>
      <c r="V447" s="0"/>
      <c r="AH447" s="187" t="n">
        <f aca="false">IF($G447&lt;&gt;"",AG447,"")</f>
        <v>0</v>
      </c>
      <c r="AI447" s="169"/>
      <c r="AJ447" s="170"/>
    </row>
    <row r="448" customFormat="false" ht="13" hidden="false" customHeight="false" outlineLevel="0" collapsed="false">
      <c r="A448" s="0"/>
      <c r="B448" s="185" t="str">
        <f aca="false">IF(B347&lt;&gt;"",B347,"")</f>
        <v/>
      </c>
      <c r="C448" s="116" t="str">
        <f aca="false">IF(C347&lt;&gt;"",C347,"")</f>
        <v/>
      </c>
      <c r="D448" s="116" t="str">
        <f aca="false">IF(D347&lt;&gt;"",D347,"")</f>
        <v/>
      </c>
      <c r="E448" s="116" t="str">
        <f aca="false">IF(E347&lt;&gt;"",E347,"")</f>
        <v/>
      </c>
      <c r="F448" s="116" t="n">
        <v>25</v>
      </c>
      <c r="G448" s="168" t="n">
        <f aca="false">G347</f>
        <v>1</v>
      </c>
      <c r="H448" s="187" t="n">
        <f aca="false">IF($G448&lt;&gt;"",G448,"")</f>
        <v>1</v>
      </c>
      <c r="I448" s="169"/>
      <c r="J448" s="170"/>
      <c r="K448" s="171" t="str">
        <f aca="false">IF($B448&lt;&gt;"",IF(I448,(INDEX(P$415:Q$418,MATCH(H448,P$415:P$418),2)/I448)*1000,0),"")</f>
        <v/>
      </c>
      <c r="L448" s="171" t="str">
        <f aca="false">IF(Q$415&lt;&gt;"",IF($B448&lt;&gt;"",K448-$J448,""),"")</f>
        <v/>
      </c>
      <c r="M448" s="172" t="str">
        <f aca="false">IF(B448&lt;&gt;"",RANK(L448,L$415:L$514),"")</f>
        <v/>
      </c>
      <c r="N448" s="172" t="str">
        <f aca="false">IF(B448&lt;&gt;"",'Classement Général'!BY44,"")</f>
        <v/>
      </c>
      <c r="O448" s="172" t="str">
        <f aca="false">IF(B145&lt;&gt;"",'Calculs (M1..M20)'!A47,"")</f>
        <v/>
      </c>
      <c r="P448" s="0"/>
      <c r="Q448" s="0"/>
      <c r="R448" s="0"/>
      <c r="S448" s="0"/>
      <c r="T448" s="0"/>
      <c r="U448" s="0"/>
      <c r="V448" s="0"/>
      <c r="AH448" s="187" t="n">
        <f aca="false">IF($G448&lt;&gt;"",AG448,"")</f>
        <v>0</v>
      </c>
      <c r="AI448" s="169"/>
      <c r="AJ448" s="170"/>
    </row>
    <row r="449" customFormat="false" ht="13" hidden="false" customHeight="false" outlineLevel="0" collapsed="false">
      <c r="A449" s="0"/>
      <c r="B449" s="185" t="str">
        <f aca="false">IF(B348&lt;&gt;"",B348,"")</f>
        <v/>
      </c>
      <c r="C449" s="116" t="str">
        <f aca="false">IF(C348&lt;&gt;"",C348,"")</f>
        <v/>
      </c>
      <c r="D449" s="116" t="str">
        <f aca="false">IF(D348&lt;&gt;"",D348,"")</f>
        <v/>
      </c>
      <c r="E449" s="116" t="str">
        <f aca="false">IF(E348&lt;&gt;"",E348,"")</f>
        <v/>
      </c>
      <c r="F449" s="116" t="n">
        <v>25</v>
      </c>
      <c r="G449" s="168" t="n">
        <f aca="false">G348</f>
        <v>1</v>
      </c>
      <c r="H449" s="187" t="n">
        <f aca="false">IF($G449&lt;&gt;"",G449,"")</f>
        <v>1</v>
      </c>
      <c r="I449" s="169"/>
      <c r="J449" s="170"/>
      <c r="K449" s="171" t="str">
        <f aca="false">IF($B449&lt;&gt;"",IF(I449,(INDEX(P$415:Q$418,MATCH(H449,P$415:P$418),2)/I449)*1000,0),"")</f>
        <v/>
      </c>
      <c r="L449" s="171" t="str">
        <f aca="false">IF(Q$415&lt;&gt;"",IF($B449&lt;&gt;"",K449-$J449,""),"")</f>
        <v/>
      </c>
      <c r="M449" s="172" t="str">
        <f aca="false">IF(B449&lt;&gt;"",RANK(L449,L$415:L$514),"")</f>
        <v/>
      </c>
      <c r="N449" s="172" t="str">
        <f aca="false">IF(B449&lt;&gt;"",'Classement Général'!BY45,"")</f>
        <v/>
      </c>
      <c r="O449" s="172" t="str">
        <f aca="false">IF(B146&lt;&gt;"",'Calculs (M1..M20)'!A48,"")</f>
        <v/>
      </c>
      <c r="P449" s="0"/>
      <c r="Q449" s="0"/>
      <c r="R449" s="0"/>
      <c r="S449" s="0"/>
      <c r="T449" s="0"/>
      <c r="U449" s="0"/>
      <c r="V449" s="0"/>
      <c r="AH449" s="187" t="n">
        <f aca="false">IF($G449&lt;&gt;"",AG449,"")</f>
        <v>0</v>
      </c>
      <c r="AI449" s="169"/>
      <c r="AJ449" s="170"/>
    </row>
    <row r="450" customFormat="false" ht="13" hidden="false" customHeight="false" outlineLevel="0" collapsed="false">
      <c r="A450" s="0"/>
      <c r="B450" s="185" t="str">
        <f aca="false">IF(B349&lt;&gt;"",B349,"")</f>
        <v/>
      </c>
      <c r="C450" s="116" t="str">
        <f aca="false">IF(C349&lt;&gt;"",C349,"")</f>
        <v/>
      </c>
      <c r="D450" s="116" t="str">
        <f aca="false">IF(D349&lt;&gt;"",D349,"")</f>
        <v/>
      </c>
      <c r="E450" s="116" t="str">
        <f aca="false">IF(E349&lt;&gt;"",E349,"")</f>
        <v/>
      </c>
      <c r="F450" s="116" t="n">
        <v>25</v>
      </c>
      <c r="G450" s="168" t="n">
        <f aca="false">G349</f>
        <v>1</v>
      </c>
      <c r="H450" s="187" t="n">
        <f aca="false">IF($G450&lt;&gt;"",G450,"")</f>
        <v>1</v>
      </c>
      <c r="I450" s="169"/>
      <c r="J450" s="170"/>
      <c r="K450" s="171" t="str">
        <f aca="false">IF($B450&lt;&gt;"",IF(I450,(INDEX(P$415:Q$418,MATCH(H450,P$415:P$418),2)/I450)*1000,0),"")</f>
        <v/>
      </c>
      <c r="L450" s="171" t="str">
        <f aca="false">IF(Q$415&lt;&gt;"",IF($B450&lt;&gt;"",K450-$J450,""),"")</f>
        <v/>
      </c>
      <c r="M450" s="172" t="str">
        <f aca="false">IF(B450&lt;&gt;"",RANK(L450,L$415:L$514),"")</f>
        <v/>
      </c>
      <c r="N450" s="172" t="str">
        <f aca="false">IF(B450&lt;&gt;"",'Classement Général'!BY46,"")</f>
        <v/>
      </c>
      <c r="O450" s="172" t="str">
        <f aca="false">IF(B147&lt;&gt;"",'Calculs (M1..M20)'!A49,"")</f>
        <v/>
      </c>
      <c r="P450" s="0"/>
      <c r="Q450" s="0"/>
      <c r="R450" s="0"/>
      <c r="S450" s="0"/>
      <c r="T450" s="0"/>
      <c r="U450" s="0"/>
      <c r="V450" s="0"/>
      <c r="AH450" s="187" t="n">
        <f aca="false">IF($G450&lt;&gt;"",AG450,"")</f>
        <v>0</v>
      </c>
      <c r="AI450" s="169"/>
      <c r="AJ450" s="170"/>
    </row>
    <row r="451" customFormat="false" ht="13" hidden="false" customHeight="false" outlineLevel="0" collapsed="false">
      <c r="A451" s="0"/>
      <c r="B451" s="185" t="str">
        <f aca="false">IF(B350&lt;&gt;"",B350,"")</f>
        <v/>
      </c>
      <c r="C451" s="116" t="str">
        <f aca="false">IF(C350&lt;&gt;"",C350,"")</f>
        <v/>
      </c>
      <c r="D451" s="116" t="str">
        <f aca="false">IF(D350&lt;&gt;"",D350,"")</f>
        <v/>
      </c>
      <c r="E451" s="116" t="str">
        <f aca="false">IF(E350&lt;&gt;"",E350,"")</f>
        <v/>
      </c>
      <c r="F451" s="116" t="n">
        <v>25</v>
      </c>
      <c r="G451" s="168" t="n">
        <f aca="false">G350</f>
        <v>1</v>
      </c>
      <c r="H451" s="187" t="n">
        <f aca="false">IF($G451&lt;&gt;"",G451,"")</f>
        <v>1</v>
      </c>
      <c r="I451" s="169"/>
      <c r="J451" s="170"/>
      <c r="K451" s="171" t="str">
        <f aca="false">IF($B451&lt;&gt;"",IF(I451,(INDEX(P$415:Q$418,MATCH(H451,P$415:P$418),2)/I451)*1000,0),"")</f>
        <v/>
      </c>
      <c r="L451" s="171" t="str">
        <f aca="false">IF(Q$415&lt;&gt;"",IF($B451&lt;&gt;"",K451-$J451,""),"")</f>
        <v/>
      </c>
      <c r="M451" s="172" t="str">
        <f aca="false">IF(B451&lt;&gt;"",RANK(L451,L$415:L$514),"")</f>
        <v/>
      </c>
      <c r="N451" s="172" t="str">
        <f aca="false">IF(B451&lt;&gt;"",'Classement Général'!BY47,"")</f>
        <v/>
      </c>
      <c r="O451" s="172" t="str">
        <f aca="false">IF(B148&lt;&gt;"",'Calculs (M1..M20)'!A50,"")</f>
        <v/>
      </c>
      <c r="P451" s="0"/>
      <c r="Q451" s="0"/>
      <c r="R451" s="0"/>
      <c r="S451" s="0"/>
      <c r="T451" s="0"/>
      <c r="U451" s="0"/>
      <c r="V451" s="0"/>
      <c r="AH451" s="187" t="n">
        <f aca="false">IF($G451&lt;&gt;"",AG451,"")</f>
        <v>0</v>
      </c>
      <c r="AI451" s="169"/>
      <c r="AJ451" s="170"/>
    </row>
    <row r="452" customFormat="false" ht="13" hidden="false" customHeight="false" outlineLevel="0" collapsed="false">
      <c r="A452" s="0"/>
      <c r="B452" s="185" t="str">
        <f aca="false">IF(B351&lt;&gt;"",B351,"")</f>
        <v/>
      </c>
      <c r="C452" s="116" t="str">
        <f aca="false">IF(C351&lt;&gt;"",C351,"")</f>
        <v/>
      </c>
      <c r="D452" s="116" t="str">
        <f aca="false">IF(D351&lt;&gt;"",D351,"")</f>
        <v/>
      </c>
      <c r="E452" s="116" t="str">
        <f aca="false">IF(E351&lt;&gt;"",E351,"")</f>
        <v/>
      </c>
      <c r="F452" s="116" t="n">
        <v>25</v>
      </c>
      <c r="G452" s="168" t="n">
        <f aca="false">G351</f>
        <v>1</v>
      </c>
      <c r="H452" s="187" t="n">
        <f aca="false">IF($G452&lt;&gt;"",G452,"")</f>
        <v>1</v>
      </c>
      <c r="I452" s="169"/>
      <c r="J452" s="170"/>
      <c r="K452" s="171" t="str">
        <f aca="false">IF($B452&lt;&gt;"",IF(I452,(INDEX(P$415:Q$418,MATCH(H452,P$415:P$418),2)/I452)*1000,0),"")</f>
        <v/>
      </c>
      <c r="L452" s="171" t="str">
        <f aca="false">IF(Q$415&lt;&gt;"",IF($B452&lt;&gt;"",K452-$J452,""),"")</f>
        <v/>
      </c>
      <c r="M452" s="172" t="str">
        <f aca="false">IF(B452&lt;&gt;"",RANK(L452,L$415:L$514),"")</f>
        <v/>
      </c>
      <c r="N452" s="172" t="str">
        <f aca="false">IF(B452&lt;&gt;"",'Classement Général'!BY48,"")</f>
        <v/>
      </c>
      <c r="O452" s="172" t="str">
        <f aca="false">IF(B149&lt;&gt;"",'Calculs (M1..M20)'!A51,"")</f>
        <v/>
      </c>
      <c r="P452" s="0"/>
      <c r="Q452" s="0"/>
      <c r="R452" s="0"/>
      <c r="S452" s="0"/>
      <c r="T452" s="0"/>
      <c r="U452" s="0"/>
      <c r="V452" s="0"/>
      <c r="AH452" s="187" t="n">
        <f aca="false">IF($G452&lt;&gt;"",AG452,"")</f>
        <v>0</v>
      </c>
      <c r="AI452" s="169"/>
      <c r="AJ452" s="170"/>
    </row>
    <row r="453" customFormat="false" ht="13" hidden="false" customHeight="false" outlineLevel="0" collapsed="false">
      <c r="A453" s="0"/>
      <c r="B453" s="185" t="str">
        <f aca="false">IF(B352&lt;&gt;"",B352,"")</f>
        <v/>
      </c>
      <c r="C453" s="116" t="str">
        <f aca="false">IF(C352&lt;&gt;"",C352,"")</f>
        <v/>
      </c>
      <c r="D453" s="116" t="str">
        <f aca="false">IF(D352&lt;&gt;"",D352,"")</f>
        <v/>
      </c>
      <c r="E453" s="116" t="str">
        <f aca="false">IF(E352&lt;&gt;"",E352,"")</f>
        <v/>
      </c>
      <c r="F453" s="116" t="n">
        <v>25</v>
      </c>
      <c r="G453" s="168" t="n">
        <f aca="false">G352</f>
        <v>1</v>
      </c>
      <c r="H453" s="187" t="n">
        <f aca="false">IF($G453&lt;&gt;"",G453,"")</f>
        <v>1</v>
      </c>
      <c r="I453" s="169"/>
      <c r="J453" s="170"/>
      <c r="K453" s="171" t="str">
        <f aca="false">IF($B453&lt;&gt;"",IF(I453,(INDEX(P$415:Q$418,MATCH(H453,P$415:P$418),2)/I453)*1000,0),"")</f>
        <v/>
      </c>
      <c r="L453" s="171" t="str">
        <f aca="false">IF(Q$415&lt;&gt;"",IF($B453&lt;&gt;"",K453-$J453,""),"")</f>
        <v/>
      </c>
      <c r="M453" s="172" t="str">
        <f aca="false">IF(B453&lt;&gt;"",RANK(L453,L$415:L$514),"")</f>
        <v/>
      </c>
      <c r="N453" s="172" t="str">
        <f aca="false">IF(B453&lt;&gt;"",'Classement Général'!BY49,"")</f>
        <v/>
      </c>
      <c r="O453" s="172" t="str">
        <f aca="false">IF(B150&lt;&gt;"",'Calculs (M1..M20)'!A52,"")</f>
        <v/>
      </c>
      <c r="P453" s="0"/>
      <c r="Q453" s="0"/>
      <c r="R453" s="0"/>
      <c r="S453" s="0"/>
      <c r="T453" s="0"/>
      <c r="U453" s="0"/>
      <c r="V453" s="0"/>
      <c r="AH453" s="187" t="n">
        <f aca="false">IF($G453&lt;&gt;"",AG453,"")</f>
        <v>0</v>
      </c>
      <c r="AI453" s="169"/>
      <c r="AJ453" s="170"/>
    </row>
    <row r="454" customFormat="false" ht="13" hidden="false" customHeight="false" outlineLevel="0" collapsed="false">
      <c r="A454" s="0"/>
      <c r="B454" s="185" t="str">
        <f aca="false">IF(B353&lt;&gt;"",B353,"")</f>
        <v/>
      </c>
      <c r="C454" s="116" t="str">
        <f aca="false">IF(C353&lt;&gt;"",C353,"")</f>
        <v/>
      </c>
      <c r="D454" s="116" t="str">
        <f aca="false">IF(D353&lt;&gt;"",D353,"")</f>
        <v/>
      </c>
      <c r="E454" s="116" t="str">
        <f aca="false">IF(E353&lt;&gt;"",E353,"")</f>
        <v/>
      </c>
      <c r="F454" s="116" t="n">
        <v>25</v>
      </c>
      <c r="G454" s="168" t="n">
        <f aca="false">G353</f>
        <v>1</v>
      </c>
      <c r="H454" s="187" t="n">
        <f aca="false">IF($G454&lt;&gt;"",G454,"")</f>
        <v>1</v>
      </c>
      <c r="I454" s="169"/>
      <c r="J454" s="170"/>
      <c r="K454" s="171" t="str">
        <f aca="false">IF($B454&lt;&gt;"",IF(I454,(INDEX(P$415:Q$418,MATCH(H454,P$415:P$418),2)/I454)*1000,0),"")</f>
        <v/>
      </c>
      <c r="L454" s="171" t="str">
        <f aca="false">IF(Q$415&lt;&gt;"",IF($B454&lt;&gt;"",K454-$J454,""),"")</f>
        <v/>
      </c>
      <c r="M454" s="172" t="str">
        <f aca="false">IF(B454&lt;&gt;"",RANK(L454,L$415:L$514),"")</f>
        <v/>
      </c>
      <c r="N454" s="172" t="str">
        <f aca="false">IF(B454&lt;&gt;"",'Classement Général'!BY50,"")</f>
        <v/>
      </c>
      <c r="O454" s="172" t="str">
        <f aca="false">IF(B151&lt;&gt;"",'Calculs (M1..M20)'!A53,"")</f>
        <v/>
      </c>
      <c r="P454" s="0"/>
      <c r="Q454" s="0"/>
      <c r="R454" s="0"/>
      <c r="S454" s="0"/>
      <c r="T454" s="0"/>
      <c r="U454" s="0"/>
      <c r="V454" s="0"/>
      <c r="AH454" s="187" t="n">
        <f aca="false">IF($G454&lt;&gt;"",AG454,"")</f>
        <v>0</v>
      </c>
      <c r="AI454" s="169"/>
      <c r="AJ454" s="170"/>
    </row>
    <row r="455" customFormat="false" ht="13" hidden="false" customHeight="false" outlineLevel="0" collapsed="false">
      <c r="A455" s="0"/>
      <c r="B455" s="185" t="str">
        <f aca="false">IF(B354&lt;&gt;"",B354,"")</f>
        <v/>
      </c>
      <c r="C455" s="116" t="str">
        <f aca="false">IF(C354&lt;&gt;"",C354,"")</f>
        <v/>
      </c>
      <c r="D455" s="116" t="str">
        <f aca="false">IF(D354&lt;&gt;"",D354,"")</f>
        <v/>
      </c>
      <c r="E455" s="116" t="str">
        <f aca="false">IF(E354&lt;&gt;"",E354,"")</f>
        <v/>
      </c>
      <c r="F455" s="116" t="n">
        <v>25</v>
      </c>
      <c r="G455" s="168" t="n">
        <f aca="false">G354</f>
        <v>1</v>
      </c>
      <c r="H455" s="187" t="n">
        <f aca="false">IF($G455&lt;&gt;"",G455,"")</f>
        <v>1</v>
      </c>
      <c r="I455" s="169"/>
      <c r="J455" s="170"/>
      <c r="K455" s="171" t="str">
        <f aca="false">IF($B455&lt;&gt;"",IF(I455,(INDEX(P$415:Q$418,MATCH(H455,P$415:P$418),2)/I455)*1000,0),"")</f>
        <v/>
      </c>
      <c r="L455" s="171" t="str">
        <f aca="false">IF(Q$415&lt;&gt;"",IF($B455&lt;&gt;"",K455-$J455,""),"")</f>
        <v/>
      </c>
      <c r="M455" s="172" t="str">
        <f aca="false">IF(B455&lt;&gt;"",RANK(L455,L$415:L$514),"")</f>
        <v/>
      </c>
      <c r="N455" s="172" t="str">
        <f aca="false">IF(B455&lt;&gt;"",'Classement Général'!BY51,"")</f>
        <v/>
      </c>
      <c r="O455" s="172" t="str">
        <f aca="false">IF(B152&lt;&gt;"",'Calculs (M1..M20)'!A54,"")</f>
        <v/>
      </c>
      <c r="P455" s="0"/>
      <c r="Q455" s="0"/>
      <c r="R455" s="0"/>
      <c r="S455" s="0"/>
      <c r="T455" s="0"/>
      <c r="U455" s="0"/>
      <c r="V455" s="0"/>
      <c r="AH455" s="187" t="n">
        <f aca="false">IF($G455&lt;&gt;"",AG455,"")</f>
        <v>0</v>
      </c>
      <c r="AI455" s="169"/>
      <c r="AJ455" s="170"/>
    </row>
    <row r="456" customFormat="false" ht="13" hidden="false" customHeight="false" outlineLevel="0" collapsed="false">
      <c r="A456" s="0"/>
      <c r="B456" s="185" t="str">
        <f aca="false">IF(B355&lt;&gt;"",B355,"")</f>
        <v/>
      </c>
      <c r="C456" s="116" t="str">
        <f aca="false">IF(C355&lt;&gt;"",C355,"")</f>
        <v/>
      </c>
      <c r="D456" s="116" t="str">
        <f aca="false">IF(D355&lt;&gt;"",D355,"")</f>
        <v/>
      </c>
      <c r="E456" s="116" t="str">
        <f aca="false">IF(E355&lt;&gt;"",E355,"")</f>
        <v/>
      </c>
      <c r="F456" s="116" t="n">
        <v>25</v>
      </c>
      <c r="G456" s="168" t="n">
        <f aca="false">G355</f>
        <v>1</v>
      </c>
      <c r="H456" s="187" t="n">
        <f aca="false">IF($G456&lt;&gt;"",G456,"")</f>
        <v>1</v>
      </c>
      <c r="I456" s="169"/>
      <c r="J456" s="170"/>
      <c r="K456" s="171" t="str">
        <f aca="false">IF($B456&lt;&gt;"",IF(I456,(INDEX(P$415:Q$418,MATCH(H456,P$415:P$418),2)/I456)*1000,0),"")</f>
        <v/>
      </c>
      <c r="L456" s="171" t="str">
        <f aca="false">IF(Q$415&lt;&gt;"",IF($B456&lt;&gt;"",K456-$J456,""),"")</f>
        <v/>
      </c>
      <c r="M456" s="172" t="str">
        <f aca="false">IF(B456&lt;&gt;"",RANK(L456,L$415:L$514),"")</f>
        <v/>
      </c>
      <c r="N456" s="172" t="str">
        <f aca="false">IF(B456&lt;&gt;"",'Classement Général'!BY52,"")</f>
        <v/>
      </c>
      <c r="O456" s="172" t="str">
        <f aca="false">IF(B153&lt;&gt;"",'Calculs (M1..M20)'!A55,"")</f>
        <v/>
      </c>
      <c r="P456" s="0"/>
      <c r="Q456" s="0"/>
      <c r="R456" s="0"/>
      <c r="S456" s="0"/>
      <c r="T456" s="0"/>
      <c r="U456" s="0"/>
      <c r="V456" s="0"/>
      <c r="AH456" s="187" t="n">
        <f aca="false">IF($G456&lt;&gt;"",AG456,"")</f>
        <v>0</v>
      </c>
      <c r="AI456" s="169"/>
      <c r="AJ456" s="170"/>
    </row>
    <row r="457" customFormat="false" ht="13" hidden="false" customHeight="false" outlineLevel="0" collapsed="false">
      <c r="A457" s="0"/>
      <c r="B457" s="185" t="str">
        <f aca="false">IF(B356&lt;&gt;"",B356,"")</f>
        <v/>
      </c>
      <c r="C457" s="116" t="str">
        <f aca="false">IF(C356&lt;&gt;"",C356,"")</f>
        <v/>
      </c>
      <c r="D457" s="116" t="str">
        <f aca="false">IF(D356&lt;&gt;"",D356,"")</f>
        <v/>
      </c>
      <c r="E457" s="116" t="str">
        <f aca="false">IF(E356&lt;&gt;"",E356,"")</f>
        <v/>
      </c>
      <c r="F457" s="116" t="n">
        <v>25</v>
      </c>
      <c r="G457" s="168" t="n">
        <f aca="false">G356</f>
        <v>1</v>
      </c>
      <c r="H457" s="187" t="n">
        <f aca="false">IF($G457&lt;&gt;"",G457,"")</f>
        <v>1</v>
      </c>
      <c r="I457" s="169"/>
      <c r="J457" s="170"/>
      <c r="K457" s="171" t="str">
        <f aca="false">IF($B457&lt;&gt;"",IF(I457,(INDEX(P$415:Q$418,MATCH(H457,P$415:P$418),2)/I457)*1000,0),"")</f>
        <v/>
      </c>
      <c r="L457" s="171" t="str">
        <f aca="false">IF(Q$415&lt;&gt;"",IF($B457&lt;&gt;"",K457-$J457,""),"")</f>
        <v/>
      </c>
      <c r="M457" s="172" t="str">
        <f aca="false">IF(B457&lt;&gt;"",RANK(L457,L$415:L$514),"")</f>
        <v/>
      </c>
      <c r="N457" s="172" t="str">
        <f aca="false">IF(B457&lt;&gt;"",'Classement Général'!BY53,"")</f>
        <v/>
      </c>
      <c r="O457" s="172" t="str">
        <f aca="false">IF(B154&lt;&gt;"",'Calculs (M1..M20)'!A56,"")</f>
        <v/>
      </c>
      <c r="P457" s="0"/>
      <c r="Q457" s="0"/>
      <c r="R457" s="0"/>
      <c r="S457" s="0"/>
      <c r="T457" s="0"/>
      <c r="U457" s="0"/>
      <c r="V457" s="0"/>
      <c r="AH457" s="187" t="n">
        <f aca="false">IF($G457&lt;&gt;"",AG457,"")</f>
        <v>0</v>
      </c>
      <c r="AI457" s="169"/>
      <c r="AJ457" s="170"/>
    </row>
    <row r="458" customFormat="false" ht="13" hidden="false" customHeight="false" outlineLevel="0" collapsed="false">
      <c r="A458" s="0"/>
      <c r="B458" s="185" t="str">
        <f aca="false">IF(B357&lt;&gt;"",B357,"")</f>
        <v/>
      </c>
      <c r="C458" s="116" t="str">
        <f aca="false">IF(C357&lt;&gt;"",C357,"")</f>
        <v/>
      </c>
      <c r="D458" s="116" t="str">
        <f aca="false">IF(D357&lt;&gt;"",D357,"")</f>
        <v/>
      </c>
      <c r="E458" s="116" t="str">
        <f aca="false">IF(E357&lt;&gt;"",E357,"")</f>
        <v/>
      </c>
      <c r="F458" s="116" t="n">
        <v>25</v>
      </c>
      <c r="G458" s="168" t="n">
        <f aca="false">G357</f>
        <v>1</v>
      </c>
      <c r="H458" s="187" t="n">
        <f aca="false">IF($G458&lt;&gt;"",G458,"")</f>
        <v>1</v>
      </c>
      <c r="I458" s="169"/>
      <c r="J458" s="170"/>
      <c r="K458" s="171" t="str">
        <f aca="false">IF($B458&lt;&gt;"",IF(I458,(INDEX(P$415:Q$418,MATCH(H458,P$415:P$418),2)/I458)*1000,0),"")</f>
        <v/>
      </c>
      <c r="L458" s="171" t="str">
        <f aca="false">IF(Q$415&lt;&gt;"",IF($B458&lt;&gt;"",K458-$J458,""),"")</f>
        <v/>
      </c>
      <c r="M458" s="172" t="str">
        <f aca="false">IF(B458&lt;&gt;"",RANK(L458,L$415:L$514),"")</f>
        <v/>
      </c>
      <c r="N458" s="172" t="str">
        <f aca="false">IF(B458&lt;&gt;"",'Classement Général'!BY54,"")</f>
        <v/>
      </c>
      <c r="O458" s="172" t="str">
        <f aca="false">IF(B155&lt;&gt;"",'Calculs (M1..M20)'!A57,"")</f>
        <v/>
      </c>
      <c r="P458" s="0"/>
      <c r="Q458" s="0"/>
      <c r="R458" s="0"/>
      <c r="S458" s="0"/>
      <c r="T458" s="0"/>
      <c r="U458" s="0"/>
      <c r="V458" s="0"/>
      <c r="AH458" s="187" t="n">
        <f aca="false">IF($G458&lt;&gt;"",AG458,"")</f>
        <v>0</v>
      </c>
      <c r="AI458" s="169"/>
      <c r="AJ458" s="170"/>
    </row>
    <row r="459" customFormat="false" ht="13" hidden="false" customHeight="false" outlineLevel="0" collapsed="false">
      <c r="A459" s="0"/>
      <c r="B459" s="185" t="str">
        <f aca="false">IF(B358&lt;&gt;"",B358,"")</f>
        <v/>
      </c>
      <c r="C459" s="116" t="str">
        <f aca="false">IF(C358&lt;&gt;"",C358,"")</f>
        <v/>
      </c>
      <c r="D459" s="116" t="str">
        <f aca="false">IF(D358&lt;&gt;"",D358,"")</f>
        <v/>
      </c>
      <c r="E459" s="116" t="str">
        <f aca="false">IF(E358&lt;&gt;"",E358,"")</f>
        <v/>
      </c>
      <c r="F459" s="116" t="n">
        <v>25</v>
      </c>
      <c r="G459" s="168" t="n">
        <f aca="false">G358</f>
        <v>1</v>
      </c>
      <c r="H459" s="187" t="n">
        <f aca="false">IF($G459&lt;&gt;"",G459,"")</f>
        <v>1</v>
      </c>
      <c r="I459" s="169"/>
      <c r="J459" s="170"/>
      <c r="K459" s="171" t="str">
        <f aca="false">IF($B459&lt;&gt;"",IF(I459,(INDEX(P$415:Q$418,MATCH(H459,P$415:P$418),2)/I459)*1000,0),"")</f>
        <v/>
      </c>
      <c r="L459" s="171" t="str">
        <f aca="false">IF(Q$415&lt;&gt;"",IF($B459&lt;&gt;"",K459-$J459,""),"")</f>
        <v/>
      </c>
      <c r="M459" s="172" t="str">
        <f aca="false">IF(B459&lt;&gt;"",RANK(L459,L$415:L$514),"")</f>
        <v/>
      </c>
      <c r="N459" s="172" t="str">
        <f aca="false">IF(B459&lt;&gt;"",'Classement Général'!BY55,"")</f>
        <v/>
      </c>
      <c r="O459" s="172" t="str">
        <f aca="false">IF(B156&lt;&gt;"",'Calculs (M1..M20)'!A58,"")</f>
        <v/>
      </c>
      <c r="P459" s="0"/>
      <c r="Q459" s="0"/>
      <c r="R459" s="0"/>
      <c r="S459" s="0"/>
      <c r="T459" s="0"/>
      <c r="U459" s="0"/>
      <c r="V459" s="0"/>
      <c r="AH459" s="187" t="n">
        <f aca="false">IF($G459&lt;&gt;"",AG459,"")</f>
        <v>0</v>
      </c>
      <c r="AI459" s="169"/>
      <c r="AJ459" s="170"/>
    </row>
    <row r="460" customFormat="false" ht="13" hidden="false" customHeight="false" outlineLevel="0" collapsed="false">
      <c r="A460" s="0"/>
      <c r="B460" s="185" t="str">
        <f aca="false">IF(B359&lt;&gt;"",B359,"")</f>
        <v/>
      </c>
      <c r="C460" s="116" t="str">
        <f aca="false">IF(C359&lt;&gt;"",C359,"")</f>
        <v/>
      </c>
      <c r="D460" s="116" t="str">
        <f aca="false">IF(D359&lt;&gt;"",D359,"")</f>
        <v/>
      </c>
      <c r="E460" s="116" t="str">
        <f aca="false">IF(E359&lt;&gt;"",E359,"")</f>
        <v/>
      </c>
      <c r="F460" s="116" t="n">
        <v>25</v>
      </c>
      <c r="G460" s="168" t="n">
        <f aca="false">G359</f>
        <v>1</v>
      </c>
      <c r="H460" s="187" t="n">
        <f aca="false">IF($G460&lt;&gt;"",G460,"")</f>
        <v>1</v>
      </c>
      <c r="I460" s="169"/>
      <c r="J460" s="170"/>
      <c r="K460" s="171" t="str">
        <f aca="false">IF($B460&lt;&gt;"",IF(I460,(INDEX(P$415:Q$418,MATCH(H460,P$415:P$418),2)/I460)*1000,0),"")</f>
        <v/>
      </c>
      <c r="L460" s="171" t="str">
        <f aca="false">IF(Q$415&lt;&gt;"",IF($B460&lt;&gt;"",K460-$J460,""),"")</f>
        <v/>
      </c>
      <c r="M460" s="172" t="str">
        <f aca="false">IF(B460&lt;&gt;"",RANK(L460,L$415:L$514),"")</f>
        <v/>
      </c>
      <c r="N460" s="172" t="str">
        <f aca="false">IF(B460&lt;&gt;"",'Classement Général'!BY56,"")</f>
        <v/>
      </c>
      <c r="O460" s="172" t="str">
        <f aca="false">IF(B157&lt;&gt;"",'Calculs (M1..M20)'!A59,"")</f>
        <v/>
      </c>
      <c r="P460" s="0"/>
      <c r="Q460" s="0"/>
      <c r="R460" s="0"/>
      <c r="S460" s="0"/>
      <c r="T460" s="0"/>
      <c r="U460" s="0"/>
      <c r="V460" s="0"/>
      <c r="AH460" s="187" t="n">
        <f aca="false">IF($G460&lt;&gt;"",AG460,"")</f>
        <v>0</v>
      </c>
      <c r="AI460" s="169"/>
      <c r="AJ460" s="170"/>
    </row>
    <row r="461" customFormat="false" ht="13" hidden="false" customHeight="false" outlineLevel="0" collapsed="false">
      <c r="A461" s="0"/>
      <c r="B461" s="185" t="str">
        <f aca="false">IF(B360&lt;&gt;"",B360,"")</f>
        <v/>
      </c>
      <c r="C461" s="116" t="str">
        <f aca="false">IF(C360&lt;&gt;"",C360,"")</f>
        <v/>
      </c>
      <c r="D461" s="116" t="str">
        <f aca="false">IF(D360&lt;&gt;"",D360,"")</f>
        <v/>
      </c>
      <c r="E461" s="116" t="str">
        <f aca="false">IF(E360&lt;&gt;"",E360,"")</f>
        <v/>
      </c>
      <c r="F461" s="116" t="n">
        <v>25</v>
      </c>
      <c r="G461" s="168" t="n">
        <f aca="false">G360</f>
        <v>1</v>
      </c>
      <c r="H461" s="187" t="n">
        <f aca="false">IF($G461&lt;&gt;"",G461,"")</f>
        <v>1</v>
      </c>
      <c r="I461" s="169"/>
      <c r="J461" s="170"/>
      <c r="K461" s="171" t="str">
        <f aca="false">IF($B461&lt;&gt;"",IF(I461,(INDEX(P$415:Q$418,MATCH(H461,P$415:P$418),2)/I461)*1000,0),"")</f>
        <v/>
      </c>
      <c r="L461" s="171" t="str">
        <f aca="false">IF(Q$415&lt;&gt;"",IF($B461&lt;&gt;"",K461-$J461,""),"")</f>
        <v/>
      </c>
      <c r="M461" s="172" t="str">
        <f aca="false">IF(B461&lt;&gt;"",RANK(L461,L$415:L$514),"")</f>
        <v/>
      </c>
      <c r="N461" s="172" t="str">
        <f aca="false">IF(B461&lt;&gt;"",'Classement Général'!BY57,"")</f>
        <v/>
      </c>
      <c r="O461" s="172" t="str">
        <f aca="false">IF(B158&lt;&gt;"",'Calculs (M1..M20)'!A60,"")</f>
        <v/>
      </c>
      <c r="P461" s="0"/>
      <c r="Q461" s="0"/>
      <c r="R461" s="0"/>
      <c r="S461" s="0"/>
      <c r="T461" s="0"/>
      <c r="U461" s="0"/>
      <c r="V461" s="0"/>
      <c r="AH461" s="187" t="n">
        <f aca="false">IF($G461&lt;&gt;"",AG461,"")</f>
        <v>0</v>
      </c>
      <c r="AI461" s="169"/>
      <c r="AJ461" s="170"/>
    </row>
    <row r="462" customFormat="false" ht="13" hidden="false" customHeight="false" outlineLevel="0" collapsed="false">
      <c r="A462" s="0"/>
      <c r="B462" s="185" t="str">
        <f aca="false">IF(B361&lt;&gt;"",B361,"")</f>
        <v/>
      </c>
      <c r="C462" s="116" t="str">
        <f aca="false">IF(C361&lt;&gt;"",C361,"")</f>
        <v/>
      </c>
      <c r="D462" s="116" t="str">
        <f aca="false">IF(D361&lt;&gt;"",D361,"")</f>
        <v/>
      </c>
      <c r="E462" s="116" t="str">
        <f aca="false">IF(E361&lt;&gt;"",E361,"")</f>
        <v/>
      </c>
      <c r="F462" s="116" t="n">
        <v>25</v>
      </c>
      <c r="G462" s="168" t="n">
        <f aca="false">G361</f>
        <v>1</v>
      </c>
      <c r="H462" s="187" t="n">
        <f aca="false">IF($G462&lt;&gt;"",G462,"")</f>
        <v>1</v>
      </c>
      <c r="I462" s="169"/>
      <c r="J462" s="170"/>
      <c r="K462" s="171" t="str">
        <f aca="false">IF($B462&lt;&gt;"",IF(I462,(INDEX(P$415:Q$418,MATCH(H462,P$415:P$418),2)/I462)*1000,0),"")</f>
        <v/>
      </c>
      <c r="L462" s="171" t="str">
        <f aca="false">IF(Q$415&lt;&gt;"",IF($B462&lt;&gt;"",K462-$J462,""),"")</f>
        <v/>
      </c>
      <c r="M462" s="172" t="str">
        <f aca="false">IF(B462&lt;&gt;"",RANK(L462,L$415:L$514),"")</f>
        <v/>
      </c>
      <c r="N462" s="172" t="str">
        <f aca="false">IF(B462&lt;&gt;"",'Classement Général'!BY58,"")</f>
        <v/>
      </c>
      <c r="O462" s="172" t="str">
        <f aca="false">IF(B159&lt;&gt;"",'Calculs (M1..M20)'!A61,"")</f>
        <v/>
      </c>
      <c r="P462" s="0"/>
      <c r="Q462" s="0"/>
      <c r="R462" s="0"/>
      <c r="S462" s="0"/>
      <c r="T462" s="0"/>
      <c r="U462" s="0"/>
      <c r="V462" s="0"/>
      <c r="AH462" s="187" t="n">
        <f aca="false">IF($G462&lt;&gt;"",AG462,"")</f>
        <v>0</v>
      </c>
      <c r="AI462" s="169"/>
      <c r="AJ462" s="170"/>
    </row>
    <row r="463" customFormat="false" ht="13" hidden="false" customHeight="false" outlineLevel="0" collapsed="false">
      <c r="A463" s="0"/>
      <c r="B463" s="185" t="str">
        <f aca="false">IF(B362&lt;&gt;"",B362,"")</f>
        <v/>
      </c>
      <c r="C463" s="116" t="str">
        <f aca="false">IF(C362&lt;&gt;"",C362,"")</f>
        <v/>
      </c>
      <c r="D463" s="116" t="str">
        <f aca="false">IF(D362&lt;&gt;"",D362,"")</f>
        <v/>
      </c>
      <c r="E463" s="116" t="str">
        <f aca="false">IF(E362&lt;&gt;"",E362,"")</f>
        <v/>
      </c>
      <c r="F463" s="116" t="n">
        <v>25</v>
      </c>
      <c r="G463" s="168" t="n">
        <f aca="false">G362</f>
        <v>1</v>
      </c>
      <c r="H463" s="187" t="n">
        <f aca="false">IF($G463&lt;&gt;"",G463,"")</f>
        <v>1</v>
      </c>
      <c r="I463" s="169"/>
      <c r="J463" s="170"/>
      <c r="K463" s="171" t="str">
        <f aca="false">IF($B463&lt;&gt;"",IF(I463,(INDEX(P$415:Q$418,MATCH(H463,P$415:P$418),2)/I463)*1000,0),"")</f>
        <v/>
      </c>
      <c r="L463" s="171" t="str">
        <f aca="false">IF(Q$415&lt;&gt;"",IF($B463&lt;&gt;"",K463-$J463,""),"")</f>
        <v/>
      </c>
      <c r="M463" s="172" t="str">
        <f aca="false">IF(B463&lt;&gt;"",RANK(L463,L$415:L$514),"")</f>
        <v/>
      </c>
      <c r="N463" s="172" t="str">
        <f aca="false">IF(B463&lt;&gt;"",'Classement Général'!BY59,"")</f>
        <v/>
      </c>
      <c r="O463" s="172" t="str">
        <f aca="false">IF(B160&lt;&gt;"",'Calculs (M1..M20)'!A62,"")</f>
        <v/>
      </c>
      <c r="P463" s="0"/>
      <c r="Q463" s="0"/>
      <c r="R463" s="0"/>
      <c r="S463" s="0"/>
      <c r="T463" s="0"/>
      <c r="U463" s="0"/>
      <c r="V463" s="0"/>
      <c r="AH463" s="187" t="n">
        <f aca="false">IF($G463&lt;&gt;"",AG463,"")</f>
        <v>0</v>
      </c>
      <c r="AI463" s="169"/>
      <c r="AJ463" s="170"/>
    </row>
    <row r="464" customFormat="false" ht="13" hidden="false" customHeight="false" outlineLevel="0" collapsed="false">
      <c r="A464" s="0"/>
      <c r="B464" s="185" t="str">
        <f aca="false">IF(B363&lt;&gt;"",B363,"")</f>
        <v/>
      </c>
      <c r="C464" s="116" t="str">
        <f aca="false">IF(C363&lt;&gt;"",C363,"")</f>
        <v/>
      </c>
      <c r="D464" s="116" t="str">
        <f aca="false">IF(D363&lt;&gt;"",D363,"")</f>
        <v/>
      </c>
      <c r="E464" s="116" t="str">
        <f aca="false">IF(E363&lt;&gt;"",E363,"")</f>
        <v/>
      </c>
      <c r="F464" s="116" t="n">
        <v>25</v>
      </c>
      <c r="G464" s="168" t="n">
        <f aca="false">G363</f>
        <v>1</v>
      </c>
      <c r="H464" s="187" t="n">
        <f aca="false">IF($G464&lt;&gt;"",G464,"")</f>
        <v>1</v>
      </c>
      <c r="I464" s="169"/>
      <c r="J464" s="170"/>
      <c r="K464" s="171" t="str">
        <f aca="false">IF($B464&lt;&gt;"",IF(I464,(INDEX(P$415:Q$418,MATCH(H464,P$415:P$418),2)/I464)*1000,0),"")</f>
        <v/>
      </c>
      <c r="L464" s="171" t="str">
        <f aca="false">IF(Q$415&lt;&gt;"",IF($B464&lt;&gt;"",K464-$J464,""),"")</f>
        <v/>
      </c>
      <c r="M464" s="172" t="str">
        <f aca="false">IF(B464&lt;&gt;"",RANK(L464,L$415:L$514),"")</f>
        <v/>
      </c>
      <c r="N464" s="172" t="str">
        <f aca="false">IF(B464&lt;&gt;"",'Classement Général'!BY60,"")</f>
        <v/>
      </c>
      <c r="O464" s="172" t="str">
        <f aca="false">IF(B161&lt;&gt;"",'Calculs (M1..M20)'!A63,"")</f>
        <v/>
      </c>
      <c r="P464" s="0"/>
      <c r="Q464" s="0"/>
      <c r="R464" s="0"/>
      <c r="S464" s="0"/>
      <c r="T464" s="0"/>
      <c r="U464" s="0"/>
      <c r="V464" s="0"/>
      <c r="AH464" s="187" t="n">
        <f aca="false">IF($G464&lt;&gt;"",AG464,"")</f>
        <v>0</v>
      </c>
      <c r="AI464" s="169"/>
      <c r="AJ464" s="170"/>
    </row>
    <row r="465" customFormat="false" ht="13" hidden="false" customHeight="false" outlineLevel="0" collapsed="false">
      <c r="A465" s="0"/>
      <c r="B465" s="185" t="str">
        <f aca="false">IF(B364&lt;&gt;"",B364,"")</f>
        <v/>
      </c>
      <c r="C465" s="116" t="str">
        <f aca="false">IF(C364&lt;&gt;"",C364,"")</f>
        <v/>
      </c>
      <c r="D465" s="116" t="str">
        <f aca="false">IF(D364&lt;&gt;"",D364,"")</f>
        <v/>
      </c>
      <c r="E465" s="116" t="str">
        <f aca="false">IF(E364&lt;&gt;"",E364,"")</f>
        <v/>
      </c>
      <c r="F465" s="116" t="n">
        <v>25</v>
      </c>
      <c r="G465" s="168" t="n">
        <f aca="false">G364</f>
        <v>1</v>
      </c>
      <c r="H465" s="187" t="n">
        <f aca="false">IF($G465&lt;&gt;"",G465,"")</f>
        <v>1</v>
      </c>
      <c r="I465" s="169"/>
      <c r="J465" s="170"/>
      <c r="K465" s="171" t="str">
        <f aca="false">IF($B465&lt;&gt;"",IF(I465,(INDEX(P$415:Q$418,MATCH(H465,P$415:P$418),2)/I465)*1000,0),"")</f>
        <v/>
      </c>
      <c r="L465" s="171" t="str">
        <f aca="false">IF(Q$415&lt;&gt;"",IF($B465&lt;&gt;"",K465-$J465,""),"")</f>
        <v/>
      </c>
      <c r="M465" s="172" t="str">
        <f aca="false">IF(B465&lt;&gt;"",RANK(L465,L$415:L$514),"")</f>
        <v/>
      </c>
      <c r="N465" s="172" t="str">
        <f aca="false">IF(B465&lt;&gt;"",'Classement Général'!BY61,"")</f>
        <v/>
      </c>
      <c r="O465" s="172" t="str">
        <f aca="false">IF(B162&lt;&gt;"",'Calculs (M1..M20)'!A64,"")</f>
        <v/>
      </c>
      <c r="P465" s="0"/>
      <c r="Q465" s="0"/>
      <c r="R465" s="0"/>
      <c r="S465" s="0"/>
      <c r="T465" s="0"/>
      <c r="U465" s="0"/>
      <c r="V465" s="0"/>
      <c r="AH465" s="187" t="n">
        <f aca="false">IF($G465&lt;&gt;"",AG465,"")</f>
        <v>0</v>
      </c>
      <c r="AI465" s="169"/>
      <c r="AJ465" s="170"/>
    </row>
    <row r="466" customFormat="false" ht="13" hidden="false" customHeight="false" outlineLevel="0" collapsed="false">
      <c r="A466" s="0"/>
      <c r="B466" s="185" t="str">
        <f aca="false">IF(B365&lt;&gt;"",B365,"")</f>
        <v/>
      </c>
      <c r="C466" s="116" t="str">
        <f aca="false">IF(C365&lt;&gt;"",C365,"")</f>
        <v/>
      </c>
      <c r="D466" s="116" t="str">
        <f aca="false">IF(D365&lt;&gt;"",D365,"")</f>
        <v/>
      </c>
      <c r="E466" s="116" t="str">
        <f aca="false">IF(E365&lt;&gt;"",E365,"")</f>
        <v/>
      </c>
      <c r="F466" s="116" t="n">
        <v>25</v>
      </c>
      <c r="G466" s="168" t="n">
        <f aca="false">G365</f>
        <v>1</v>
      </c>
      <c r="H466" s="187" t="n">
        <f aca="false">IF($G466&lt;&gt;"",G466,"")</f>
        <v>1</v>
      </c>
      <c r="I466" s="169"/>
      <c r="J466" s="170"/>
      <c r="K466" s="171" t="str">
        <f aca="false">IF($B466&lt;&gt;"",IF(I466,(INDEX(P$415:Q$418,MATCH(H466,P$415:P$418),2)/I466)*1000,0),"")</f>
        <v/>
      </c>
      <c r="L466" s="171" t="str">
        <f aca="false">IF(Q$415&lt;&gt;"",IF($B466&lt;&gt;"",K466-$J466,""),"")</f>
        <v/>
      </c>
      <c r="M466" s="172" t="str">
        <f aca="false">IF(B466&lt;&gt;"",RANK(L466,L$415:L$514),"")</f>
        <v/>
      </c>
      <c r="N466" s="172" t="str">
        <f aca="false">IF(B466&lt;&gt;"",'Classement Général'!BY62,"")</f>
        <v/>
      </c>
      <c r="O466" s="172" t="str">
        <f aca="false">IF(B163&lt;&gt;"",'Calculs (M1..M20)'!A65,"")</f>
        <v/>
      </c>
      <c r="P466" s="0"/>
      <c r="Q466" s="0"/>
      <c r="R466" s="0"/>
      <c r="S466" s="0"/>
      <c r="T466" s="0"/>
      <c r="U466" s="0"/>
      <c r="V466" s="0"/>
      <c r="AH466" s="187" t="n">
        <f aca="false">IF($G466&lt;&gt;"",AG466,"")</f>
        <v>0</v>
      </c>
      <c r="AI466" s="169"/>
      <c r="AJ466" s="170"/>
    </row>
    <row r="467" customFormat="false" ht="13" hidden="false" customHeight="false" outlineLevel="0" collapsed="false">
      <c r="A467" s="0"/>
      <c r="B467" s="185" t="str">
        <f aca="false">IF(B366&lt;&gt;"",B366,"")</f>
        <v/>
      </c>
      <c r="C467" s="116" t="str">
        <f aca="false">IF(C366&lt;&gt;"",C366,"")</f>
        <v/>
      </c>
      <c r="D467" s="116" t="str">
        <f aca="false">IF(D366&lt;&gt;"",D366,"")</f>
        <v/>
      </c>
      <c r="E467" s="116" t="str">
        <f aca="false">IF(E366&lt;&gt;"",E366,"")</f>
        <v/>
      </c>
      <c r="F467" s="116" t="n">
        <v>25</v>
      </c>
      <c r="G467" s="168" t="n">
        <f aca="false">G366</f>
        <v>1</v>
      </c>
      <c r="H467" s="187" t="n">
        <f aca="false">IF($G467&lt;&gt;"",G467,"")</f>
        <v>1</v>
      </c>
      <c r="I467" s="169"/>
      <c r="J467" s="170"/>
      <c r="K467" s="171" t="str">
        <f aca="false">IF($B467&lt;&gt;"",IF(I467,(INDEX(P$415:Q$418,MATCH(H467,P$415:P$418),2)/I467)*1000,0),"")</f>
        <v/>
      </c>
      <c r="L467" s="171" t="str">
        <f aca="false">IF(Q$415&lt;&gt;"",IF($B467&lt;&gt;"",K467-$J467,""),"")</f>
        <v/>
      </c>
      <c r="M467" s="172" t="str">
        <f aca="false">IF(B467&lt;&gt;"",RANK(L467,L$415:L$514),"")</f>
        <v/>
      </c>
      <c r="N467" s="172" t="str">
        <f aca="false">IF(B467&lt;&gt;"",'Classement Général'!BY63,"")</f>
        <v/>
      </c>
      <c r="O467" s="172" t="str">
        <f aca="false">IF(B164&lt;&gt;"",'Calculs (M1..M20)'!A66,"")</f>
        <v/>
      </c>
      <c r="P467" s="0"/>
      <c r="Q467" s="0"/>
      <c r="R467" s="0"/>
      <c r="S467" s="0"/>
      <c r="T467" s="0"/>
      <c r="U467" s="0"/>
      <c r="V467" s="0"/>
      <c r="AH467" s="187" t="n">
        <f aca="false">IF($G467&lt;&gt;"",AG467,"")</f>
        <v>0</v>
      </c>
      <c r="AI467" s="169"/>
      <c r="AJ467" s="170"/>
    </row>
    <row r="468" customFormat="false" ht="13" hidden="false" customHeight="false" outlineLevel="0" collapsed="false">
      <c r="A468" s="0"/>
      <c r="B468" s="185" t="str">
        <f aca="false">IF(B367&lt;&gt;"",B367,"")</f>
        <v/>
      </c>
      <c r="C468" s="116" t="str">
        <f aca="false">IF(C367&lt;&gt;"",C367,"")</f>
        <v/>
      </c>
      <c r="D468" s="116" t="str">
        <f aca="false">IF(D367&lt;&gt;"",D367,"")</f>
        <v/>
      </c>
      <c r="E468" s="116" t="str">
        <f aca="false">IF(E367&lt;&gt;"",E367,"")</f>
        <v/>
      </c>
      <c r="F468" s="116" t="n">
        <v>25</v>
      </c>
      <c r="G468" s="168" t="n">
        <f aca="false">G367</f>
        <v>1</v>
      </c>
      <c r="H468" s="187" t="n">
        <f aca="false">IF($G468&lt;&gt;"",G468,"")</f>
        <v>1</v>
      </c>
      <c r="I468" s="169"/>
      <c r="J468" s="170"/>
      <c r="K468" s="171" t="str">
        <f aca="false">IF($B468&lt;&gt;"",IF(I468,(INDEX(P$415:Q$418,MATCH(H468,P$415:P$418),2)/I468)*1000,0),"")</f>
        <v/>
      </c>
      <c r="L468" s="171" t="str">
        <f aca="false">IF(Q$415&lt;&gt;"",IF($B468&lt;&gt;"",K468-$J468,""),"")</f>
        <v/>
      </c>
      <c r="M468" s="172" t="str">
        <f aca="false">IF(B468&lt;&gt;"",RANK(L468,L$415:L$514),"")</f>
        <v/>
      </c>
      <c r="N468" s="172" t="str">
        <f aca="false">IF(B468&lt;&gt;"",'Classement Général'!BY64,"")</f>
        <v/>
      </c>
      <c r="O468" s="172" t="str">
        <f aca="false">IF(B165&lt;&gt;"",'Calculs (M1..M20)'!A67,"")</f>
        <v/>
      </c>
      <c r="P468" s="0"/>
      <c r="Q468" s="0"/>
      <c r="R468" s="0"/>
      <c r="S468" s="0"/>
      <c r="T468" s="0"/>
      <c r="U468" s="0"/>
      <c r="V468" s="0"/>
      <c r="AH468" s="187" t="n">
        <f aca="false">IF($G468&lt;&gt;"",AG468,"")</f>
        <v>0</v>
      </c>
      <c r="AI468" s="169"/>
      <c r="AJ468" s="170"/>
    </row>
    <row r="469" customFormat="false" ht="13" hidden="false" customHeight="false" outlineLevel="0" collapsed="false">
      <c r="A469" s="0"/>
      <c r="B469" s="185" t="str">
        <f aca="false">IF(B368&lt;&gt;"",B368,"")</f>
        <v/>
      </c>
      <c r="C469" s="116" t="str">
        <f aca="false">IF(C368&lt;&gt;"",C368,"")</f>
        <v/>
      </c>
      <c r="D469" s="116" t="str">
        <f aca="false">IF(D368&lt;&gt;"",D368,"")</f>
        <v/>
      </c>
      <c r="E469" s="116" t="str">
        <f aca="false">IF(E368&lt;&gt;"",E368,"")</f>
        <v/>
      </c>
      <c r="F469" s="116" t="n">
        <v>25</v>
      </c>
      <c r="G469" s="168" t="n">
        <f aca="false">G368</f>
        <v>1</v>
      </c>
      <c r="H469" s="187" t="n">
        <f aca="false">IF($G469&lt;&gt;"",G469,"")</f>
        <v>1</v>
      </c>
      <c r="I469" s="169"/>
      <c r="J469" s="170"/>
      <c r="K469" s="171" t="str">
        <f aca="false">IF($B469&lt;&gt;"",IF(I469,(INDEX(P$415:Q$418,MATCH(H469,P$415:P$418),2)/I469)*1000,0),"")</f>
        <v/>
      </c>
      <c r="L469" s="171" t="str">
        <f aca="false">IF(Q$415&lt;&gt;"",IF($B469&lt;&gt;"",K469-$J469,""),"")</f>
        <v/>
      </c>
      <c r="M469" s="172" t="str">
        <f aca="false">IF(B469&lt;&gt;"",RANK(L469,L$415:L$514),"")</f>
        <v/>
      </c>
      <c r="N469" s="172" t="str">
        <f aca="false">IF(B469&lt;&gt;"",'Classement Général'!BY65,"")</f>
        <v/>
      </c>
      <c r="O469" s="172" t="str">
        <f aca="false">IF(B166&lt;&gt;"",'Calculs (M1..M20)'!A68,"")</f>
        <v/>
      </c>
      <c r="P469" s="0"/>
      <c r="Q469" s="0"/>
      <c r="R469" s="0"/>
      <c r="S469" s="0"/>
      <c r="T469" s="0"/>
      <c r="U469" s="0"/>
      <c r="V469" s="0"/>
      <c r="AH469" s="187" t="n">
        <f aca="false">IF($G469&lt;&gt;"",AG469,"")</f>
        <v>0</v>
      </c>
      <c r="AI469" s="169"/>
      <c r="AJ469" s="170"/>
    </row>
    <row r="470" customFormat="false" ht="13" hidden="false" customHeight="false" outlineLevel="0" collapsed="false">
      <c r="A470" s="0"/>
      <c r="B470" s="185" t="str">
        <f aca="false">IF(B369&lt;&gt;"",B369,"")</f>
        <v/>
      </c>
      <c r="C470" s="116" t="str">
        <f aca="false">IF(C369&lt;&gt;"",C369,"")</f>
        <v/>
      </c>
      <c r="D470" s="116" t="str">
        <f aca="false">IF(D369&lt;&gt;"",D369,"")</f>
        <v/>
      </c>
      <c r="E470" s="116" t="str">
        <f aca="false">IF(E369&lt;&gt;"",E369,"")</f>
        <v/>
      </c>
      <c r="F470" s="116" t="n">
        <v>25</v>
      </c>
      <c r="G470" s="168" t="n">
        <f aca="false">G369</f>
        <v>1</v>
      </c>
      <c r="H470" s="187" t="n">
        <f aca="false">IF($G470&lt;&gt;"",G470,"")</f>
        <v>1</v>
      </c>
      <c r="I470" s="169"/>
      <c r="J470" s="170"/>
      <c r="K470" s="171" t="str">
        <f aca="false">IF($B470&lt;&gt;"",IF(I470,(INDEX(P$415:Q$418,MATCH(H470,P$415:P$418),2)/I470)*1000,0),"")</f>
        <v/>
      </c>
      <c r="L470" s="171" t="str">
        <f aca="false">IF(Q$415&lt;&gt;"",IF($B470&lt;&gt;"",K470-$J470,""),"")</f>
        <v/>
      </c>
      <c r="M470" s="172" t="str">
        <f aca="false">IF(B470&lt;&gt;"",RANK(L470,L$415:L$514),"")</f>
        <v/>
      </c>
      <c r="N470" s="172" t="str">
        <f aca="false">IF(B470&lt;&gt;"",'Classement Général'!BY66,"")</f>
        <v/>
      </c>
      <c r="O470" s="172" t="str">
        <f aca="false">IF(B167&lt;&gt;"",'Calculs (M1..M20)'!A69,"")</f>
        <v/>
      </c>
      <c r="P470" s="0"/>
      <c r="Q470" s="0"/>
      <c r="R470" s="0"/>
      <c r="S470" s="0"/>
      <c r="T470" s="0"/>
      <c r="U470" s="0"/>
      <c r="V470" s="0"/>
      <c r="AH470" s="187" t="n">
        <f aca="false">IF($G470&lt;&gt;"",AG470,"")</f>
        <v>0</v>
      </c>
      <c r="AI470" s="169"/>
      <c r="AJ470" s="170"/>
    </row>
    <row r="471" customFormat="false" ht="13" hidden="false" customHeight="false" outlineLevel="0" collapsed="false">
      <c r="A471" s="0"/>
      <c r="B471" s="185" t="str">
        <f aca="false">IF(B370&lt;&gt;"",B370,"")</f>
        <v/>
      </c>
      <c r="C471" s="116" t="str">
        <f aca="false">IF(C370&lt;&gt;"",C370,"")</f>
        <v/>
      </c>
      <c r="D471" s="116" t="str">
        <f aca="false">IF(D370&lt;&gt;"",D370,"")</f>
        <v/>
      </c>
      <c r="E471" s="116" t="str">
        <f aca="false">IF(E370&lt;&gt;"",E370,"")</f>
        <v/>
      </c>
      <c r="F471" s="116" t="n">
        <v>25</v>
      </c>
      <c r="G471" s="168" t="n">
        <f aca="false">G370</f>
        <v>1</v>
      </c>
      <c r="H471" s="187" t="n">
        <f aca="false">IF($G471&lt;&gt;"",G471,"")</f>
        <v>1</v>
      </c>
      <c r="I471" s="169"/>
      <c r="J471" s="170"/>
      <c r="K471" s="171" t="str">
        <f aca="false">IF($B471&lt;&gt;"",IF(I471,(INDEX(P$415:Q$418,MATCH(H471,P$415:P$418),2)/I471)*1000,0),"")</f>
        <v/>
      </c>
      <c r="L471" s="171" t="str">
        <f aca="false">IF(Q$415&lt;&gt;"",IF($B471&lt;&gt;"",K471-$J471,""),"")</f>
        <v/>
      </c>
      <c r="M471" s="172" t="str">
        <f aca="false">IF(B471&lt;&gt;"",RANK(L471,L$415:L$514),"")</f>
        <v/>
      </c>
      <c r="N471" s="172" t="str">
        <f aca="false">IF(B471&lt;&gt;"",'Classement Général'!BY67,"")</f>
        <v/>
      </c>
      <c r="O471" s="172" t="str">
        <f aca="false">IF(B168&lt;&gt;"",'Calculs (M1..M20)'!A70,"")</f>
        <v/>
      </c>
      <c r="P471" s="0"/>
      <c r="Q471" s="0"/>
      <c r="R471" s="0"/>
      <c r="S471" s="0"/>
      <c r="T471" s="0"/>
      <c r="U471" s="0"/>
      <c r="V471" s="0"/>
      <c r="AH471" s="187" t="n">
        <f aca="false">IF($G471&lt;&gt;"",AG471,"")</f>
        <v>0</v>
      </c>
      <c r="AI471" s="169"/>
      <c r="AJ471" s="170"/>
    </row>
    <row r="472" customFormat="false" ht="13" hidden="false" customHeight="false" outlineLevel="0" collapsed="false">
      <c r="A472" s="0"/>
      <c r="B472" s="185" t="str">
        <f aca="false">IF(B371&lt;&gt;"",B371,"")</f>
        <v/>
      </c>
      <c r="C472" s="116" t="str">
        <f aca="false">IF(C371&lt;&gt;"",C371,"")</f>
        <v/>
      </c>
      <c r="D472" s="116" t="str">
        <f aca="false">IF(D371&lt;&gt;"",D371,"")</f>
        <v/>
      </c>
      <c r="E472" s="116" t="str">
        <f aca="false">IF(E371&lt;&gt;"",E371,"")</f>
        <v/>
      </c>
      <c r="F472" s="116" t="n">
        <v>25</v>
      </c>
      <c r="G472" s="168" t="n">
        <f aca="false">G371</f>
        <v>0</v>
      </c>
      <c r="H472" s="187" t="n">
        <f aca="false">IF($G472&lt;&gt;"",G472,"")</f>
        <v>0</v>
      </c>
      <c r="I472" s="169"/>
      <c r="J472" s="170"/>
      <c r="K472" s="171" t="str">
        <f aca="false">IF($B472&lt;&gt;"",IF(I472,(INDEX(P$415:Q$418,MATCH(H472,P$415:P$418),2)/I472)*1000,0),"")</f>
        <v/>
      </c>
      <c r="L472" s="171" t="str">
        <f aca="false">IF(Q$415&lt;&gt;"",IF($B472&lt;&gt;"",K472-$J472,""),"")</f>
        <v/>
      </c>
      <c r="M472" s="172" t="str">
        <f aca="false">IF(B472&lt;&gt;"",RANK(L472,L$415:L$514),"")</f>
        <v/>
      </c>
      <c r="N472" s="172" t="str">
        <f aca="false">IF(B472&lt;&gt;"",'Classement Général'!BY68,"")</f>
        <v/>
      </c>
      <c r="O472" s="172" t="str">
        <f aca="false">IF(B169&lt;&gt;"",'Calculs (M1..M20)'!A71,"")</f>
        <v/>
      </c>
      <c r="P472" s="0"/>
      <c r="Q472" s="0"/>
      <c r="R472" s="0"/>
      <c r="S472" s="0"/>
      <c r="T472" s="0"/>
      <c r="U472" s="0"/>
      <c r="V472" s="0"/>
      <c r="AH472" s="187" t="n">
        <f aca="false">IF($G472&lt;&gt;"",AG472,"")</f>
        <v>0</v>
      </c>
      <c r="AI472" s="169"/>
      <c r="AJ472" s="170"/>
    </row>
    <row r="473" customFormat="false" ht="13" hidden="false" customHeight="false" outlineLevel="0" collapsed="false">
      <c r="A473" s="0"/>
      <c r="B473" s="185" t="str">
        <f aca="false">IF(B372&lt;&gt;"",B372,"")</f>
        <v/>
      </c>
      <c r="C473" s="116" t="str">
        <f aca="false">IF(C372&lt;&gt;"",C372,"")</f>
        <v/>
      </c>
      <c r="D473" s="116" t="str">
        <f aca="false">IF(D372&lt;&gt;"",D372,"")</f>
        <v/>
      </c>
      <c r="E473" s="116" t="str">
        <f aca="false">IF(E372&lt;&gt;"",E372,"")</f>
        <v/>
      </c>
      <c r="F473" s="116" t="n">
        <v>25</v>
      </c>
      <c r="G473" s="168" t="n">
        <f aca="false">G372</f>
        <v>0</v>
      </c>
      <c r="H473" s="187" t="n">
        <f aca="false">IF($G473&lt;&gt;"",G473,"")</f>
        <v>0</v>
      </c>
      <c r="I473" s="169"/>
      <c r="J473" s="170"/>
      <c r="K473" s="171" t="str">
        <f aca="false">IF($B473&lt;&gt;"",IF(I473,(INDEX(P$415:Q$418,MATCH(H473,P$415:P$418),2)/I473)*1000,0),"")</f>
        <v/>
      </c>
      <c r="L473" s="171" t="str">
        <f aca="false">IF(Q$415&lt;&gt;"",IF($B473&lt;&gt;"",K473-$J473,""),"")</f>
        <v/>
      </c>
      <c r="M473" s="172" t="str">
        <f aca="false">IF(B473&lt;&gt;"",RANK(L473,L$415:L$514),"")</f>
        <v/>
      </c>
      <c r="N473" s="172" t="str">
        <f aca="false">IF(B473&lt;&gt;"",'Classement Général'!BY69,"")</f>
        <v/>
      </c>
      <c r="O473" s="172" t="str">
        <f aca="false">IF(B170&lt;&gt;"",'Calculs (M1..M20)'!A72,"")</f>
        <v/>
      </c>
      <c r="P473" s="0"/>
      <c r="Q473" s="0"/>
      <c r="R473" s="0"/>
      <c r="S473" s="0"/>
      <c r="T473" s="0"/>
      <c r="U473" s="0"/>
      <c r="V473" s="0"/>
      <c r="AH473" s="187" t="n">
        <f aca="false">IF($G473&lt;&gt;"",AG473,"")</f>
        <v>0</v>
      </c>
      <c r="AI473" s="169"/>
      <c r="AJ473" s="170"/>
    </row>
    <row r="474" customFormat="false" ht="13" hidden="false" customHeight="false" outlineLevel="0" collapsed="false">
      <c r="A474" s="0"/>
      <c r="B474" s="185" t="str">
        <f aca="false">IF(B373&lt;&gt;"",B373,"")</f>
        <v/>
      </c>
      <c r="C474" s="116" t="str">
        <f aca="false">IF(C373&lt;&gt;"",C373,"")</f>
        <v/>
      </c>
      <c r="D474" s="116" t="str">
        <f aca="false">IF(D373&lt;&gt;"",D373,"")</f>
        <v/>
      </c>
      <c r="E474" s="116" t="str">
        <f aca="false">IF(E373&lt;&gt;"",E373,"")</f>
        <v/>
      </c>
      <c r="F474" s="116" t="n">
        <v>25</v>
      </c>
      <c r="G474" s="168" t="n">
        <f aca="false">G373</f>
        <v>0</v>
      </c>
      <c r="H474" s="187" t="n">
        <f aca="false">IF($G474&lt;&gt;"",G474,"")</f>
        <v>0</v>
      </c>
      <c r="I474" s="169"/>
      <c r="J474" s="170"/>
      <c r="K474" s="171" t="str">
        <f aca="false">IF($B474&lt;&gt;"",IF(I474,(INDEX(P$415:Q$418,MATCH(H474,P$415:P$418),2)/I474)*1000,0),"")</f>
        <v/>
      </c>
      <c r="L474" s="171" t="str">
        <f aca="false">IF(Q$415&lt;&gt;"",IF($B474&lt;&gt;"",K474-$J474,""),"")</f>
        <v/>
      </c>
      <c r="M474" s="172" t="str">
        <f aca="false">IF(B474&lt;&gt;"",RANK(L474,L$415:L$514),"")</f>
        <v/>
      </c>
      <c r="N474" s="172" t="str">
        <f aca="false">IF(B474&lt;&gt;"",'Classement Général'!BY70,"")</f>
        <v/>
      </c>
      <c r="O474" s="172" t="str">
        <f aca="false">IF(B171&lt;&gt;"",'Calculs (M1..M20)'!A73,"")</f>
        <v/>
      </c>
      <c r="P474" s="0"/>
      <c r="Q474" s="0"/>
      <c r="R474" s="0"/>
      <c r="S474" s="0"/>
      <c r="T474" s="0"/>
      <c r="U474" s="0"/>
      <c r="V474" s="0"/>
      <c r="AH474" s="187" t="n">
        <f aca="false">IF($G474&lt;&gt;"",AG474,"")</f>
        <v>0</v>
      </c>
      <c r="AI474" s="169"/>
      <c r="AJ474" s="170"/>
    </row>
    <row r="475" customFormat="false" ht="13" hidden="false" customHeight="false" outlineLevel="0" collapsed="false">
      <c r="A475" s="0"/>
      <c r="B475" s="185" t="str">
        <f aca="false">IF(B374&lt;&gt;"",B374,"")</f>
        <v/>
      </c>
      <c r="C475" s="116" t="str">
        <f aca="false">IF(C374&lt;&gt;"",C374,"")</f>
        <v/>
      </c>
      <c r="D475" s="116" t="str">
        <f aca="false">IF(D374&lt;&gt;"",D374,"")</f>
        <v/>
      </c>
      <c r="E475" s="116" t="str">
        <f aca="false">IF(E374&lt;&gt;"",E374,"")</f>
        <v/>
      </c>
      <c r="F475" s="116" t="n">
        <v>25</v>
      </c>
      <c r="G475" s="168" t="n">
        <f aca="false">G374</f>
        <v>0</v>
      </c>
      <c r="H475" s="187" t="n">
        <f aca="false">IF($G475&lt;&gt;"",G475,"")</f>
        <v>0</v>
      </c>
      <c r="I475" s="169"/>
      <c r="J475" s="170"/>
      <c r="K475" s="171" t="str">
        <f aca="false">IF($B475&lt;&gt;"",IF(I475,(INDEX(P$415:Q$418,MATCH(H475,P$415:P$418),2)/I475)*1000,0),"")</f>
        <v/>
      </c>
      <c r="L475" s="171" t="str">
        <f aca="false">IF(Q$415&lt;&gt;"",IF($B475&lt;&gt;"",K475-$J475,""),"")</f>
        <v/>
      </c>
      <c r="M475" s="172" t="str">
        <f aca="false">IF(B475&lt;&gt;"",RANK(L475,L$415:L$514),"")</f>
        <v/>
      </c>
      <c r="N475" s="172" t="str">
        <f aca="false">IF(B475&lt;&gt;"",'Classement Général'!BY71,"")</f>
        <v/>
      </c>
      <c r="O475" s="172" t="str">
        <f aca="false">IF(B172&lt;&gt;"",'Calculs (M1..M20)'!A74,"")</f>
        <v/>
      </c>
      <c r="P475" s="0"/>
      <c r="Q475" s="0"/>
      <c r="R475" s="0"/>
      <c r="S475" s="0"/>
      <c r="T475" s="0"/>
      <c r="U475" s="0"/>
      <c r="V475" s="0"/>
      <c r="AH475" s="187" t="n">
        <f aca="false">IF($G475&lt;&gt;"",AG475,"")</f>
        <v>0</v>
      </c>
      <c r="AI475" s="169"/>
      <c r="AJ475" s="170"/>
    </row>
    <row r="476" customFormat="false" ht="13" hidden="false" customHeight="false" outlineLevel="0" collapsed="false">
      <c r="A476" s="0"/>
      <c r="B476" s="185" t="str">
        <f aca="false">IF(B375&lt;&gt;"",B375,"")</f>
        <v/>
      </c>
      <c r="C476" s="116" t="str">
        <f aca="false">IF(C375&lt;&gt;"",C375,"")</f>
        <v/>
      </c>
      <c r="D476" s="116" t="str">
        <f aca="false">IF(D375&lt;&gt;"",D375,"")</f>
        <v/>
      </c>
      <c r="E476" s="116" t="str">
        <f aca="false">IF(E375&lt;&gt;"",E375,"")</f>
        <v/>
      </c>
      <c r="F476" s="116" t="n">
        <v>25</v>
      </c>
      <c r="G476" s="168" t="n">
        <f aca="false">G375</f>
        <v>0</v>
      </c>
      <c r="H476" s="187" t="n">
        <f aca="false">IF($G476&lt;&gt;"",G476,"")</f>
        <v>0</v>
      </c>
      <c r="I476" s="169"/>
      <c r="J476" s="170"/>
      <c r="K476" s="171" t="str">
        <f aca="false">IF($B476&lt;&gt;"",IF(I476,(INDEX(P$415:Q$418,MATCH(H476,P$415:P$418),2)/I476)*1000,0),"")</f>
        <v/>
      </c>
      <c r="L476" s="171" t="str">
        <f aca="false">IF(Q$415&lt;&gt;"",IF($B476&lt;&gt;"",K476-$J476,""),"")</f>
        <v/>
      </c>
      <c r="M476" s="172" t="str">
        <f aca="false">IF(B476&lt;&gt;"",RANK(L476,L$415:L$514),"")</f>
        <v/>
      </c>
      <c r="N476" s="172" t="str">
        <f aca="false">IF(B476&lt;&gt;"",'Classement Général'!BY72,"")</f>
        <v/>
      </c>
      <c r="O476" s="172" t="str">
        <f aca="false">IF(B173&lt;&gt;"",'Calculs (M1..M20)'!A75,"")</f>
        <v/>
      </c>
      <c r="P476" s="0"/>
      <c r="Q476" s="0"/>
      <c r="R476" s="0"/>
      <c r="S476" s="0"/>
      <c r="T476" s="0"/>
      <c r="U476" s="0"/>
      <c r="V476" s="0"/>
      <c r="AH476" s="187" t="n">
        <f aca="false">IF($G476&lt;&gt;"",AG476,"")</f>
        <v>0</v>
      </c>
      <c r="AI476" s="169"/>
      <c r="AJ476" s="170"/>
    </row>
    <row r="477" customFormat="false" ht="13" hidden="false" customHeight="false" outlineLevel="0" collapsed="false">
      <c r="A477" s="0"/>
      <c r="B477" s="185" t="str">
        <f aca="false">IF(B376&lt;&gt;"",B376,"")</f>
        <v/>
      </c>
      <c r="C477" s="116" t="str">
        <f aca="false">IF(C376&lt;&gt;"",C376,"")</f>
        <v/>
      </c>
      <c r="D477" s="116" t="str">
        <f aca="false">IF(D376&lt;&gt;"",D376,"")</f>
        <v/>
      </c>
      <c r="E477" s="116" t="str">
        <f aca="false">IF(E376&lt;&gt;"",E376,"")</f>
        <v/>
      </c>
      <c r="F477" s="116" t="n">
        <v>25</v>
      </c>
      <c r="G477" s="168" t="n">
        <f aca="false">G376</f>
        <v>0</v>
      </c>
      <c r="H477" s="187" t="n">
        <f aca="false">IF($G477&lt;&gt;"",G477,"")</f>
        <v>0</v>
      </c>
      <c r="I477" s="169"/>
      <c r="J477" s="170"/>
      <c r="K477" s="171" t="str">
        <f aca="false">IF($B477&lt;&gt;"",IF(I477,(INDEX(P$415:Q$418,MATCH(H477,P$415:P$418),2)/I477)*1000,0),"")</f>
        <v/>
      </c>
      <c r="L477" s="171" t="str">
        <f aca="false">IF(Q$415&lt;&gt;"",IF($B477&lt;&gt;"",K477-$J477,""),"")</f>
        <v/>
      </c>
      <c r="M477" s="172" t="str">
        <f aca="false">IF(B477&lt;&gt;"",RANK(L477,L$415:L$514),"")</f>
        <v/>
      </c>
      <c r="N477" s="172" t="str">
        <f aca="false">IF(B477&lt;&gt;"",'Classement Général'!BY73,"")</f>
        <v/>
      </c>
      <c r="O477" s="172" t="str">
        <f aca="false">IF(B174&lt;&gt;"",'Calculs (M1..M20)'!A76,"")</f>
        <v/>
      </c>
      <c r="P477" s="0"/>
      <c r="Q477" s="0"/>
      <c r="R477" s="0"/>
      <c r="S477" s="0"/>
      <c r="T477" s="0"/>
      <c r="U477" s="0"/>
      <c r="V477" s="0"/>
      <c r="AH477" s="187" t="n">
        <f aca="false">IF($G477&lt;&gt;"",AG477,"")</f>
        <v>0</v>
      </c>
      <c r="AI477" s="169"/>
      <c r="AJ477" s="170"/>
    </row>
    <row r="478" customFormat="false" ht="13" hidden="false" customHeight="false" outlineLevel="0" collapsed="false">
      <c r="A478" s="0"/>
      <c r="B478" s="185" t="str">
        <f aca="false">IF(B377&lt;&gt;"",B377,"")</f>
        <v/>
      </c>
      <c r="C478" s="116" t="str">
        <f aca="false">IF(C377&lt;&gt;"",C377,"")</f>
        <v/>
      </c>
      <c r="D478" s="116" t="str">
        <f aca="false">IF(D377&lt;&gt;"",D377,"")</f>
        <v/>
      </c>
      <c r="E478" s="116" t="str">
        <f aca="false">IF(E377&lt;&gt;"",E377,"")</f>
        <v/>
      </c>
      <c r="F478" s="116" t="n">
        <v>25</v>
      </c>
      <c r="G478" s="168" t="n">
        <f aca="false">G377</f>
        <v>0</v>
      </c>
      <c r="H478" s="187" t="n">
        <f aca="false">IF($G478&lt;&gt;"",G478,"")</f>
        <v>0</v>
      </c>
      <c r="I478" s="169"/>
      <c r="J478" s="170"/>
      <c r="K478" s="171" t="str">
        <f aca="false">IF($B478&lt;&gt;"",IF(I478,(INDEX(P$415:Q$418,MATCH(H478,P$415:P$418),2)/I478)*1000,0),"")</f>
        <v/>
      </c>
      <c r="L478" s="171" t="str">
        <f aca="false">IF(Q$415&lt;&gt;"",IF($B478&lt;&gt;"",K478-$J478,""),"")</f>
        <v/>
      </c>
      <c r="M478" s="172" t="str">
        <f aca="false">IF(B478&lt;&gt;"",RANK(L478,L$415:L$514),"")</f>
        <v/>
      </c>
      <c r="N478" s="172" t="str">
        <f aca="false">IF(B478&lt;&gt;"",'Classement Général'!BY74,"")</f>
        <v/>
      </c>
      <c r="O478" s="172" t="str">
        <f aca="false">IF(B175&lt;&gt;"",'Calculs (M1..M20)'!A77,"")</f>
        <v/>
      </c>
      <c r="P478" s="0"/>
      <c r="Q478" s="0"/>
      <c r="R478" s="0"/>
      <c r="S478" s="0"/>
      <c r="T478" s="0"/>
      <c r="U478" s="0"/>
      <c r="V478" s="0"/>
      <c r="AH478" s="187" t="n">
        <f aca="false">IF($G478&lt;&gt;"",AG478,"")</f>
        <v>0</v>
      </c>
      <c r="AI478" s="169"/>
      <c r="AJ478" s="170"/>
    </row>
    <row r="479" customFormat="false" ht="13" hidden="false" customHeight="false" outlineLevel="0" collapsed="false">
      <c r="A479" s="0"/>
      <c r="B479" s="185" t="str">
        <f aca="false">IF(B378&lt;&gt;"",B378,"")</f>
        <v/>
      </c>
      <c r="C479" s="116" t="str">
        <f aca="false">IF(C378&lt;&gt;"",C378,"")</f>
        <v/>
      </c>
      <c r="D479" s="116" t="str">
        <f aca="false">IF(D378&lt;&gt;"",D378,"")</f>
        <v/>
      </c>
      <c r="E479" s="116" t="str">
        <f aca="false">IF(E378&lt;&gt;"",E378,"")</f>
        <v/>
      </c>
      <c r="F479" s="116" t="n">
        <v>25</v>
      </c>
      <c r="G479" s="168" t="n">
        <f aca="false">G378</f>
        <v>0</v>
      </c>
      <c r="H479" s="187" t="n">
        <f aca="false">IF($G479&lt;&gt;"",G479,"")</f>
        <v>0</v>
      </c>
      <c r="I479" s="169"/>
      <c r="J479" s="170"/>
      <c r="K479" s="171" t="str">
        <f aca="false">IF($B479&lt;&gt;"",IF(I479,(INDEX(P$415:Q$418,MATCH(H479,P$415:P$418),2)/I479)*1000,0),"")</f>
        <v/>
      </c>
      <c r="L479" s="171" t="str">
        <f aca="false">IF(Q$415&lt;&gt;"",IF($B479&lt;&gt;"",K479-$J479,""),"")</f>
        <v/>
      </c>
      <c r="M479" s="172" t="str">
        <f aca="false">IF(B479&lt;&gt;"",RANK(L479,L$415:L$514),"")</f>
        <v/>
      </c>
      <c r="N479" s="172" t="str">
        <f aca="false">IF(B479&lt;&gt;"",'Classement Général'!BY75,"")</f>
        <v/>
      </c>
      <c r="O479" s="172" t="str">
        <f aca="false">IF(B176&lt;&gt;"",'Calculs (M1..M20)'!A78,"")</f>
        <v/>
      </c>
      <c r="P479" s="0"/>
      <c r="Q479" s="0"/>
      <c r="R479" s="0"/>
      <c r="S479" s="0"/>
      <c r="T479" s="0"/>
      <c r="U479" s="0"/>
      <c r="V479" s="0"/>
      <c r="AH479" s="187" t="n">
        <f aca="false">IF($G479&lt;&gt;"",AG479,"")</f>
        <v>0</v>
      </c>
      <c r="AI479" s="169"/>
      <c r="AJ479" s="170"/>
    </row>
    <row r="480" customFormat="false" ht="13" hidden="false" customHeight="false" outlineLevel="0" collapsed="false">
      <c r="A480" s="0"/>
      <c r="B480" s="185" t="str">
        <f aca="false">IF(B379&lt;&gt;"",B379,"")</f>
        <v/>
      </c>
      <c r="C480" s="116" t="str">
        <f aca="false">IF(C379&lt;&gt;"",C379,"")</f>
        <v/>
      </c>
      <c r="D480" s="116" t="str">
        <f aca="false">IF(D379&lt;&gt;"",D379,"")</f>
        <v/>
      </c>
      <c r="E480" s="116" t="str">
        <f aca="false">IF(E379&lt;&gt;"",E379,"")</f>
        <v/>
      </c>
      <c r="F480" s="116" t="n">
        <v>25</v>
      </c>
      <c r="G480" s="168" t="n">
        <f aca="false">G379</f>
        <v>0</v>
      </c>
      <c r="H480" s="187" t="n">
        <f aca="false">IF($G480&lt;&gt;"",G480,"")</f>
        <v>0</v>
      </c>
      <c r="I480" s="169"/>
      <c r="J480" s="170"/>
      <c r="K480" s="171" t="str">
        <f aca="false">IF($B480&lt;&gt;"",IF(I480,(INDEX(P$415:Q$418,MATCH(H480,P$415:P$418),2)/I480)*1000,0),"")</f>
        <v/>
      </c>
      <c r="L480" s="171" t="str">
        <f aca="false">IF(Q$415&lt;&gt;"",IF($B480&lt;&gt;"",K480-$J480,""),"")</f>
        <v/>
      </c>
      <c r="M480" s="172" t="str">
        <f aca="false">IF(B480&lt;&gt;"",RANK(L480,L$415:L$514),"")</f>
        <v/>
      </c>
      <c r="N480" s="172" t="str">
        <f aca="false">IF(B480&lt;&gt;"",'Classement Général'!BY76,"")</f>
        <v/>
      </c>
      <c r="O480" s="172" t="str">
        <f aca="false">IF(B177&lt;&gt;"",'Calculs (M1..M20)'!A79,"")</f>
        <v/>
      </c>
      <c r="P480" s="0"/>
      <c r="Q480" s="0"/>
      <c r="R480" s="0"/>
      <c r="S480" s="0"/>
      <c r="T480" s="0"/>
      <c r="U480" s="0"/>
      <c r="V480" s="0"/>
      <c r="AH480" s="187" t="n">
        <f aca="false">IF($G480&lt;&gt;"",AG480,"")</f>
        <v>0</v>
      </c>
      <c r="AI480" s="169"/>
      <c r="AJ480" s="170"/>
    </row>
    <row r="481" customFormat="false" ht="13" hidden="false" customHeight="false" outlineLevel="0" collapsed="false">
      <c r="A481" s="0"/>
      <c r="B481" s="185" t="str">
        <f aca="false">IF(B380&lt;&gt;"",B380,"")</f>
        <v/>
      </c>
      <c r="C481" s="116" t="str">
        <f aca="false">IF(C380&lt;&gt;"",C380,"")</f>
        <v/>
      </c>
      <c r="D481" s="116" t="str">
        <f aca="false">IF(D380&lt;&gt;"",D380,"")</f>
        <v/>
      </c>
      <c r="E481" s="116" t="str">
        <f aca="false">IF(E380&lt;&gt;"",E380,"")</f>
        <v/>
      </c>
      <c r="F481" s="116" t="n">
        <v>25</v>
      </c>
      <c r="G481" s="168" t="n">
        <f aca="false">G380</f>
        <v>0</v>
      </c>
      <c r="H481" s="187" t="n">
        <f aca="false">IF($G481&lt;&gt;"",G481,"")</f>
        <v>0</v>
      </c>
      <c r="I481" s="169"/>
      <c r="J481" s="170"/>
      <c r="K481" s="171" t="str">
        <f aca="false">IF($B481&lt;&gt;"",IF(I481,(INDEX(P$415:Q$418,MATCH(H481,P$415:P$418),2)/I481)*1000,0),"")</f>
        <v/>
      </c>
      <c r="L481" s="171" t="str">
        <f aca="false">IF(Q$415&lt;&gt;"",IF($B481&lt;&gt;"",K481-$J481,""),"")</f>
        <v/>
      </c>
      <c r="M481" s="172" t="str">
        <f aca="false">IF(B481&lt;&gt;"",RANK(L481,L$415:L$514),"")</f>
        <v/>
      </c>
      <c r="N481" s="172" t="str">
        <f aca="false">IF(B481&lt;&gt;"",'Classement Général'!BY77,"")</f>
        <v/>
      </c>
      <c r="O481" s="172" t="str">
        <f aca="false">IF(B178&lt;&gt;"",'Calculs (M1..M20)'!A80,"")</f>
        <v/>
      </c>
      <c r="P481" s="0"/>
      <c r="Q481" s="0"/>
      <c r="R481" s="0"/>
      <c r="S481" s="0"/>
      <c r="T481" s="0"/>
      <c r="U481" s="0"/>
      <c r="V481" s="0"/>
      <c r="AH481" s="187" t="n">
        <f aca="false">IF($G481&lt;&gt;"",AG481,"")</f>
        <v>0</v>
      </c>
      <c r="AI481" s="169"/>
      <c r="AJ481" s="170"/>
    </row>
    <row r="482" customFormat="false" ht="13" hidden="false" customHeight="false" outlineLevel="0" collapsed="false">
      <c r="A482" s="0"/>
      <c r="B482" s="185" t="str">
        <f aca="false">IF(B381&lt;&gt;"",B381,"")</f>
        <v/>
      </c>
      <c r="C482" s="116" t="str">
        <f aca="false">IF(C381&lt;&gt;"",C381,"")</f>
        <v/>
      </c>
      <c r="D482" s="116" t="str">
        <f aca="false">IF(D381&lt;&gt;"",D381,"")</f>
        <v/>
      </c>
      <c r="E482" s="116" t="str">
        <f aca="false">IF(E381&lt;&gt;"",E381,"")</f>
        <v/>
      </c>
      <c r="F482" s="116" t="n">
        <v>25</v>
      </c>
      <c r="G482" s="168" t="n">
        <f aca="false">G381</f>
        <v>0</v>
      </c>
      <c r="H482" s="187" t="n">
        <f aca="false">IF($G482&lt;&gt;"",G482,"")</f>
        <v>0</v>
      </c>
      <c r="I482" s="169"/>
      <c r="J482" s="170"/>
      <c r="K482" s="171" t="str">
        <f aca="false">IF($B482&lt;&gt;"",IF(I482,(INDEX(P$415:Q$418,MATCH(H482,P$415:P$418),2)/I482)*1000,0),"")</f>
        <v/>
      </c>
      <c r="L482" s="171" t="str">
        <f aca="false">IF(Q$415&lt;&gt;"",IF($B482&lt;&gt;"",K482-$J482,""),"")</f>
        <v/>
      </c>
      <c r="M482" s="172" t="str">
        <f aca="false">IF(B482&lt;&gt;"",RANK(L482,L$415:L$514),"")</f>
        <v/>
      </c>
      <c r="N482" s="172" t="str">
        <f aca="false">IF(B482&lt;&gt;"",'Classement Général'!BY78,"")</f>
        <v/>
      </c>
      <c r="O482" s="172" t="str">
        <f aca="false">IF(B179&lt;&gt;"",'Calculs (M1..M20)'!A81,"")</f>
        <v/>
      </c>
      <c r="P482" s="0"/>
      <c r="Q482" s="0"/>
      <c r="R482" s="0"/>
      <c r="S482" s="0"/>
      <c r="T482" s="0"/>
      <c r="U482" s="0"/>
      <c r="V482" s="0"/>
      <c r="AH482" s="187" t="n">
        <f aca="false">IF($G482&lt;&gt;"",AG482,"")</f>
        <v>0</v>
      </c>
      <c r="AI482" s="169"/>
      <c r="AJ482" s="170"/>
    </row>
    <row r="483" customFormat="false" ht="13" hidden="false" customHeight="false" outlineLevel="0" collapsed="false">
      <c r="A483" s="0"/>
      <c r="B483" s="185" t="str">
        <f aca="false">IF(B382&lt;&gt;"",B382,"")</f>
        <v/>
      </c>
      <c r="C483" s="116" t="str">
        <f aca="false">IF(C382&lt;&gt;"",C382,"")</f>
        <v/>
      </c>
      <c r="D483" s="116" t="str">
        <f aca="false">IF(D382&lt;&gt;"",D382,"")</f>
        <v/>
      </c>
      <c r="E483" s="116" t="str">
        <f aca="false">IF(E382&lt;&gt;"",E382,"")</f>
        <v/>
      </c>
      <c r="F483" s="116" t="n">
        <v>25</v>
      </c>
      <c r="G483" s="168" t="n">
        <f aca="false">G382</f>
        <v>0</v>
      </c>
      <c r="H483" s="187" t="n">
        <f aca="false">IF($G483&lt;&gt;"",G483,"")</f>
        <v>0</v>
      </c>
      <c r="I483" s="169"/>
      <c r="J483" s="170"/>
      <c r="K483" s="171" t="str">
        <f aca="false">IF($B483&lt;&gt;"",IF(I483,(INDEX(P$415:Q$418,MATCH(H483,P$415:P$418),2)/I483)*1000,0),"")</f>
        <v/>
      </c>
      <c r="L483" s="171" t="str">
        <f aca="false">IF(Q$415&lt;&gt;"",IF($B483&lt;&gt;"",K483-$J483,""),"")</f>
        <v/>
      </c>
      <c r="M483" s="172" t="str">
        <f aca="false">IF(B483&lt;&gt;"",RANK(L483,L$415:L$514),"")</f>
        <v/>
      </c>
      <c r="N483" s="172" t="str">
        <f aca="false">IF(B483&lt;&gt;"",'Classement Général'!BY79,"")</f>
        <v/>
      </c>
      <c r="O483" s="172" t="str">
        <f aca="false">IF(B180&lt;&gt;"",'Calculs (M1..M20)'!A82,"")</f>
        <v/>
      </c>
      <c r="P483" s="0"/>
      <c r="Q483" s="0"/>
      <c r="R483" s="0"/>
      <c r="S483" s="0"/>
      <c r="T483" s="0"/>
      <c r="U483" s="0"/>
      <c r="V483" s="0"/>
      <c r="AH483" s="187" t="n">
        <f aca="false">IF($G483&lt;&gt;"",AG483,"")</f>
        <v>0</v>
      </c>
      <c r="AI483" s="169"/>
      <c r="AJ483" s="170"/>
    </row>
    <row r="484" customFormat="false" ht="13" hidden="false" customHeight="false" outlineLevel="0" collapsed="false">
      <c r="A484" s="0"/>
      <c r="B484" s="185" t="str">
        <f aca="false">IF(B383&lt;&gt;"",B383,"")</f>
        <v/>
      </c>
      <c r="C484" s="116" t="str">
        <f aca="false">IF(C383&lt;&gt;"",C383,"")</f>
        <v/>
      </c>
      <c r="D484" s="116" t="str">
        <f aca="false">IF(D383&lt;&gt;"",D383,"")</f>
        <v/>
      </c>
      <c r="E484" s="116" t="str">
        <f aca="false">IF(E383&lt;&gt;"",E383,"")</f>
        <v/>
      </c>
      <c r="F484" s="116" t="n">
        <v>25</v>
      </c>
      <c r="G484" s="168" t="n">
        <f aca="false">G383</f>
        <v>0</v>
      </c>
      <c r="H484" s="187" t="n">
        <f aca="false">IF($G484&lt;&gt;"",G484,"")</f>
        <v>0</v>
      </c>
      <c r="I484" s="169"/>
      <c r="J484" s="170"/>
      <c r="K484" s="171" t="str">
        <f aca="false">IF($B484&lt;&gt;"",IF(I484,(INDEX(P$415:Q$418,MATCH(H484,P$415:P$418),2)/I484)*1000,0),"")</f>
        <v/>
      </c>
      <c r="L484" s="171" t="str">
        <f aca="false">IF(Q$415&lt;&gt;"",IF($B484&lt;&gt;"",K484-$J484,""),"")</f>
        <v/>
      </c>
      <c r="M484" s="172" t="str">
        <f aca="false">IF(B484&lt;&gt;"",RANK(L484,L$415:L$514),"")</f>
        <v/>
      </c>
      <c r="N484" s="172" t="str">
        <f aca="false">IF(B484&lt;&gt;"",'Classement Général'!BY80,"")</f>
        <v/>
      </c>
      <c r="O484" s="172" t="str">
        <f aca="false">IF(B181&lt;&gt;"",'Calculs (M1..M20)'!A83,"")</f>
        <v/>
      </c>
      <c r="P484" s="0"/>
      <c r="Q484" s="0"/>
      <c r="R484" s="0"/>
      <c r="S484" s="0"/>
      <c r="T484" s="0"/>
      <c r="U484" s="0"/>
      <c r="V484" s="0"/>
      <c r="AH484" s="187" t="n">
        <f aca="false">IF($G484&lt;&gt;"",AG484,"")</f>
        <v>0</v>
      </c>
      <c r="AI484" s="169"/>
      <c r="AJ484" s="170"/>
    </row>
    <row r="485" customFormat="false" ht="13" hidden="false" customHeight="false" outlineLevel="0" collapsed="false">
      <c r="A485" s="0"/>
      <c r="B485" s="185" t="str">
        <f aca="false">IF(B384&lt;&gt;"",B384,"")</f>
        <v/>
      </c>
      <c r="C485" s="116" t="str">
        <f aca="false">IF(C384&lt;&gt;"",C384,"")</f>
        <v/>
      </c>
      <c r="D485" s="116" t="str">
        <f aca="false">IF(D384&lt;&gt;"",D384,"")</f>
        <v/>
      </c>
      <c r="E485" s="116" t="str">
        <f aca="false">IF(E384&lt;&gt;"",E384,"")</f>
        <v/>
      </c>
      <c r="F485" s="116" t="n">
        <v>25</v>
      </c>
      <c r="G485" s="168" t="n">
        <f aca="false">G384</f>
        <v>0</v>
      </c>
      <c r="H485" s="187" t="n">
        <f aca="false">IF($G485&lt;&gt;"",G485,"")</f>
        <v>0</v>
      </c>
      <c r="I485" s="169"/>
      <c r="J485" s="170"/>
      <c r="K485" s="171" t="str">
        <f aca="false">IF($B485&lt;&gt;"",IF(I485,(INDEX(P$415:Q$418,MATCH(H485,P$415:P$418),2)/I485)*1000,0),"")</f>
        <v/>
      </c>
      <c r="L485" s="171" t="str">
        <f aca="false">IF(Q$415&lt;&gt;"",IF($B485&lt;&gt;"",K485-$J485,""),"")</f>
        <v/>
      </c>
      <c r="M485" s="172" t="str">
        <f aca="false">IF(B485&lt;&gt;"",RANK(L485,L$415:L$514),"")</f>
        <v/>
      </c>
      <c r="N485" s="172" t="str">
        <f aca="false">IF(B485&lt;&gt;"",'Classement Général'!BY81,"")</f>
        <v/>
      </c>
      <c r="O485" s="172" t="str">
        <f aca="false">IF(B182&lt;&gt;"",'Calculs (M1..M20)'!A84,"")</f>
        <v/>
      </c>
      <c r="P485" s="0"/>
      <c r="Q485" s="0"/>
      <c r="R485" s="0"/>
      <c r="S485" s="0"/>
      <c r="T485" s="0"/>
      <c r="U485" s="0"/>
      <c r="V485" s="0"/>
      <c r="AH485" s="187" t="n">
        <f aca="false">IF($G485&lt;&gt;"",AG485,"")</f>
        <v>0</v>
      </c>
      <c r="AI485" s="169"/>
      <c r="AJ485" s="170"/>
    </row>
    <row r="486" customFormat="false" ht="13" hidden="false" customHeight="false" outlineLevel="0" collapsed="false">
      <c r="A486" s="0"/>
      <c r="B486" s="185" t="str">
        <f aca="false">IF(B385&lt;&gt;"",B385,"")</f>
        <v/>
      </c>
      <c r="C486" s="116" t="str">
        <f aca="false">IF(C385&lt;&gt;"",C385,"")</f>
        <v/>
      </c>
      <c r="D486" s="116" t="str">
        <f aca="false">IF(D385&lt;&gt;"",D385,"")</f>
        <v/>
      </c>
      <c r="E486" s="116" t="str">
        <f aca="false">IF(E385&lt;&gt;"",E385,"")</f>
        <v/>
      </c>
      <c r="F486" s="116" t="n">
        <v>25</v>
      </c>
      <c r="G486" s="168" t="n">
        <f aca="false">G385</f>
        <v>0</v>
      </c>
      <c r="H486" s="187" t="n">
        <f aca="false">IF($G486&lt;&gt;"",G486,"")</f>
        <v>0</v>
      </c>
      <c r="I486" s="169"/>
      <c r="J486" s="170"/>
      <c r="K486" s="171" t="str">
        <f aca="false">IF($B486&lt;&gt;"",IF(I486,(INDEX(P$415:Q$418,MATCH(H486,P$415:P$418),2)/I486)*1000,0),"")</f>
        <v/>
      </c>
      <c r="L486" s="171" t="str">
        <f aca="false">IF(Q$415&lt;&gt;"",IF($B486&lt;&gt;"",K486-$J486,""),"")</f>
        <v/>
      </c>
      <c r="M486" s="172" t="str">
        <f aca="false">IF(B486&lt;&gt;"",RANK(L486,L$415:L$514),"")</f>
        <v/>
      </c>
      <c r="N486" s="172" t="str">
        <f aca="false">IF(B486&lt;&gt;"",'Classement Général'!BY82,"")</f>
        <v/>
      </c>
      <c r="O486" s="172" t="str">
        <f aca="false">IF(B183&lt;&gt;"",'Calculs (M1..M20)'!A85,"")</f>
        <v/>
      </c>
      <c r="P486" s="0"/>
      <c r="Q486" s="0"/>
      <c r="R486" s="0"/>
      <c r="S486" s="0"/>
      <c r="T486" s="0"/>
      <c r="U486" s="0"/>
      <c r="V486" s="0"/>
      <c r="AH486" s="187" t="n">
        <f aca="false">IF($G486&lt;&gt;"",AG486,"")</f>
        <v>0</v>
      </c>
      <c r="AI486" s="169"/>
      <c r="AJ486" s="170"/>
    </row>
    <row r="487" customFormat="false" ht="13" hidden="false" customHeight="false" outlineLevel="0" collapsed="false">
      <c r="A487" s="0"/>
      <c r="B487" s="185" t="str">
        <f aca="false">IF(B386&lt;&gt;"",B386,"")</f>
        <v/>
      </c>
      <c r="C487" s="116" t="str">
        <f aca="false">IF(C386&lt;&gt;"",C386,"")</f>
        <v/>
      </c>
      <c r="D487" s="116" t="str">
        <f aca="false">IF(D386&lt;&gt;"",D386,"")</f>
        <v/>
      </c>
      <c r="E487" s="116" t="str">
        <f aca="false">IF(E386&lt;&gt;"",E386,"")</f>
        <v/>
      </c>
      <c r="F487" s="116" t="n">
        <v>25</v>
      </c>
      <c r="G487" s="168" t="n">
        <f aca="false">G386</f>
        <v>0</v>
      </c>
      <c r="H487" s="187" t="n">
        <f aca="false">IF($G487&lt;&gt;"",G487,"")</f>
        <v>0</v>
      </c>
      <c r="I487" s="169"/>
      <c r="J487" s="170"/>
      <c r="K487" s="171" t="str">
        <f aca="false">IF($B487&lt;&gt;"",IF(I487,(INDEX(P$415:Q$418,MATCH(H487,P$415:P$418),2)/I487)*1000,0),"")</f>
        <v/>
      </c>
      <c r="L487" s="171" t="str">
        <f aca="false">IF(Q$415&lt;&gt;"",IF($B487&lt;&gt;"",K487-$J487,""),"")</f>
        <v/>
      </c>
      <c r="M487" s="172" t="str">
        <f aca="false">IF(B487&lt;&gt;"",RANK(L487,L$415:L$514),"")</f>
        <v/>
      </c>
      <c r="N487" s="172" t="str">
        <f aca="false">IF(B487&lt;&gt;"",'Classement Général'!BY83,"")</f>
        <v/>
      </c>
      <c r="O487" s="172" t="str">
        <f aca="false">IF(B184&lt;&gt;"",'Calculs (M1..M20)'!A86,"")</f>
        <v/>
      </c>
      <c r="P487" s="0"/>
      <c r="Q487" s="0"/>
      <c r="R487" s="0"/>
      <c r="S487" s="0"/>
      <c r="T487" s="0"/>
      <c r="U487" s="0"/>
      <c r="V487" s="0"/>
      <c r="AH487" s="187" t="n">
        <f aca="false">IF($G487&lt;&gt;"",AG487,"")</f>
        <v>0</v>
      </c>
      <c r="AI487" s="169"/>
      <c r="AJ487" s="170"/>
    </row>
    <row r="488" customFormat="false" ht="13" hidden="false" customHeight="false" outlineLevel="0" collapsed="false">
      <c r="A488" s="0"/>
      <c r="B488" s="185" t="str">
        <f aca="false">IF(B387&lt;&gt;"",B387,"")</f>
        <v/>
      </c>
      <c r="C488" s="116" t="str">
        <f aca="false">IF(C387&lt;&gt;"",C387,"")</f>
        <v/>
      </c>
      <c r="D488" s="116" t="str">
        <f aca="false">IF(D387&lt;&gt;"",D387,"")</f>
        <v/>
      </c>
      <c r="E488" s="116" t="str">
        <f aca="false">IF(E387&lt;&gt;"",E387,"")</f>
        <v/>
      </c>
      <c r="F488" s="116" t="n">
        <v>25</v>
      </c>
      <c r="G488" s="168" t="n">
        <f aca="false">G387</f>
        <v>0</v>
      </c>
      <c r="H488" s="187" t="n">
        <f aca="false">IF($G488&lt;&gt;"",G488,"")</f>
        <v>0</v>
      </c>
      <c r="I488" s="169"/>
      <c r="J488" s="170"/>
      <c r="K488" s="171" t="str">
        <f aca="false">IF($B488&lt;&gt;"",IF(I488,(INDEX(P$415:Q$418,MATCH(H488,P$415:P$418),2)/I488)*1000,0),"")</f>
        <v/>
      </c>
      <c r="L488" s="171" t="str">
        <f aca="false">IF(Q$415&lt;&gt;"",IF($B488&lt;&gt;"",K488-$J488,""),"")</f>
        <v/>
      </c>
      <c r="M488" s="172" t="str">
        <f aca="false">IF(B488&lt;&gt;"",RANK(L488,L$415:L$514),"")</f>
        <v/>
      </c>
      <c r="N488" s="172" t="str">
        <f aca="false">IF(B488&lt;&gt;"",'Classement Général'!BY84,"")</f>
        <v/>
      </c>
      <c r="O488" s="172" t="str">
        <f aca="false">IF(B185&lt;&gt;"",'Calculs (M1..M20)'!A87,"")</f>
        <v/>
      </c>
      <c r="P488" s="0"/>
      <c r="Q488" s="0"/>
      <c r="R488" s="0"/>
      <c r="S488" s="0"/>
      <c r="T488" s="0"/>
      <c r="U488" s="0"/>
      <c r="V488" s="0"/>
      <c r="AH488" s="187" t="n">
        <f aca="false">IF($G488&lt;&gt;"",AG488,"")</f>
        <v>0</v>
      </c>
      <c r="AI488" s="169"/>
      <c r="AJ488" s="170"/>
    </row>
    <row r="489" customFormat="false" ht="13" hidden="false" customHeight="false" outlineLevel="0" collapsed="false">
      <c r="A489" s="0"/>
      <c r="B489" s="185" t="str">
        <f aca="false">IF(B388&lt;&gt;"",B388,"")</f>
        <v/>
      </c>
      <c r="C489" s="116" t="str">
        <f aca="false">IF(C388&lt;&gt;"",C388,"")</f>
        <v/>
      </c>
      <c r="D489" s="116" t="str">
        <f aca="false">IF(D388&lt;&gt;"",D388,"")</f>
        <v/>
      </c>
      <c r="E489" s="116" t="str">
        <f aca="false">IF(E388&lt;&gt;"",E388,"")</f>
        <v/>
      </c>
      <c r="F489" s="116" t="n">
        <v>25</v>
      </c>
      <c r="G489" s="168" t="n">
        <f aca="false">G388</f>
        <v>0</v>
      </c>
      <c r="H489" s="187" t="n">
        <f aca="false">IF($G489&lt;&gt;"",G489,"")</f>
        <v>0</v>
      </c>
      <c r="I489" s="169"/>
      <c r="J489" s="170"/>
      <c r="K489" s="171" t="str">
        <f aca="false">IF($B489&lt;&gt;"",IF(I489,(INDEX(P$415:Q$418,MATCH(H489,P$415:P$418),2)/I489)*1000,0),"")</f>
        <v/>
      </c>
      <c r="L489" s="171" t="str">
        <f aca="false">IF(Q$415&lt;&gt;"",IF($B489&lt;&gt;"",K489-$J489,""),"")</f>
        <v/>
      </c>
      <c r="M489" s="172" t="str">
        <f aca="false">IF(B489&lt;&gt;"",RANK(L489,L$415:L$514),"")</f>
        <v/>
      </c>
      <c r="N489" s="172" t="str">
        <f aca="false">IF(B489&lt;&gt;"",'Classement Général'!BY85,"")</f>
        <v/>
      </c>
      <c r="O489" s="172" t="str">
        <f aca="false">IF(B186&lt;&gt;"",'Calculs (M1..M20)'!A88,"")</f>
        <v/>
      </c>
      <c r="P489" s="0"/>
      <c r="Q489" s="0"/>
      <c r="R489" s="0"/>
      <c r="S489" s="0"/>
      <c r="T489" s="0"/>
      <c r="U489" s="0"/>
      <c r="V489" s="0"/>
      <c r="AH489" s="187" t="n">
        <f aca="false">IF($G489&lt;&gt;"",AG489,"")</f>
        <v>0</v>
      </c>
      <c r="AI489" s="169"/>
      <c r="AJ489" s="170"/>
    </row>
    <row r="490" customFormat="false" ht="13" hidden="false" customHeight="false" outlineLevel="0" collapsed="false">
      <c r="A490" s="0"/>
      <c r="B490" s="185" t="str">
        <f aca="false">IF(B389&lt;&gt;"",B389,"")</f>
        <v/>
      </c>
      <c r="C490" s="116" t="str">
        <f aca="false">IF(C389&lt;&gt;"",C389,"")</f>
        <v/>
      </c>
      <c r="D490" s="116" t="str">
        <f aca="false">IF(D389&lt;&gt;"",D389,"")</f>
        <v/>
      </c>
      <c r="E490" s="116" t="str">
        <f aca="false">IF(E389&lt;&gt;"",E389,"")</f>
        <v/>
      </c>
      <c r="F490" s="116" t="n">
        <v>25</v>
      </c>
      <c r="G490" s="168" t="n">
        <f aca="false">G389</f>
        <v>0</v>
      </c>
      <c r="H490" s="187" t="n">
        <f aca="false">IF($G490&lt;&gt;"",G490,"")</f>
        <v>0</v>
      </c>
      <c r="I490" s="169"/>
      <c r="J490" s="170"/>
      <c r="K490" s="171" t="str">
        <f aca="false">IF($B490&lt;&gt;"",IF(I490,(INDEX(P$415:Q$418,MATCH(H490,P$415:P$418),2)/I490)*1000,0),"")</f>
        <v/>
      </c>
      <c r="L490" s="171" t="str">
        <f aca="false">IF(Q$415&lt;&gt;"",IF($B490&lt;&gt;"",K490-$J490,""),"")</f>
        <v/>
      </c>
      <c r="M490" s="172" t="str">
        <f aca="false">IF(B490&lt;&gt;"",RANK(L490,L$415:L$514),"")</f>
        <v/>
      </c>
      <c r="N490" s="172" t="str">
        <f aca="false">IF(B490&lt;&gt;"",'Classement Général'!BY86,"")</f>
        <v/>
      </c>
      <c r="O490" s="172" t="str">
        <f aca="false">IF(B187&lt;&gt;"",'Calculs (M1..M20)'!A89,"")</f>
        <v/>
      </c>
      <c r="P490" s="0"/>
      <c r="Q490" s="0"/>
      <c r="R490" s="0"/>
      <c r="S490" s="0"/>
      <c r="T490" s="0"/>
      <c r="U490" s="0"/>
      <c r="V490" s="0"/>
      <c r="AH490" s="187" t="n">
        <f aca="false">IF($G490&lt;&gt;"",AG490,"")</f>
        <v>0</v>
      </c>
      <c r="AI490" s="169"/>
      <c r="AJ490" s="170"/>
    </row>
    <row r="491" customFormat="false" ht="13" hidden="false" customHeight="false" outlineLevel="0" collapsed="false">
      <c r="A491" s="0"/>
      <c r="B491" s="185" t="str">
        <f aca="false">IF(B390&lt;&gt;"",B390,"")</f>
        <v/>
      </c>
      <c r="C491" s="116" t="str">
        <f aca="false">IF(C390&lt;&gt;"",C390,"")</f>
        <v/>
      </c>
      <c r="D491" s="116" t="str">
        <f aca="false">IF(D390&lt;&gt;"",D390,"")</f>
        <v/>
      </c>
      <c r="E491" s="116" t="str">
        <f aca="false">IF(E390&lt;&gt;"",E390,"")</f>
        <v/>
      </c>
      <c r="F491" s="116" t="n">
        <v>25</v>
      </c>
      <c r="G491" s="168" t="n">
        <f aca="false">G390</f>
        <v>0</v>
      </c>
      <c r="H491" s="187" t="n">
        <f aca="false">IF($G491&lt;&gt;"",G491,"")</f>
        <v>0</v>
      </c>
      <c r="I491" s="169"/>
      <c r="J491" s="170"/>
      <c r="K491" s="171" t="str">
        <f aca="false">IF($B491&lt;&gt;"",IF(I491,(INDEX(P$415:Q$418,MATCH(H491,P$415:P$418),2)/I491)*1000,0),"")</f>
        <v/>
      </c>
      <c r="L491" s="171" t="str">
        <f aca="false">IF(Q$415&lt;&gt;"",IF($B491&lt;&gt;"",K491-$J491,""),"")</f>
        <v/>
      </c>
      <c r="M491" s="172" t="str">
        <f aca="false">IF(B491&lt;&gt;"",RANK(L491,L$415:L$514),"")</f>
        <v/>
      </c>
      <c r="N491" s="172" t="str">
        <f aca="false">IF(B491&lt;&gt;"",'Classement Général'!BY87,"")</f>
        <v/>
      </c>
      <c r="O491" s="172" t="str">
        <f aca="false">IF(B188&lt;&gt;"",'Calculs (M1..M20)'!A90,"")</f>
        <v/>
      </c>
      <c r="P491" s="0"/>
      <c r="Q491" s="0"/>
      <c r="R491" s="0"/>
      <c r="S491" s="0"/>
      <c r="T491" s="0"/>
      <c r="U491" s="0"/>
      <c r="V491" s="0"/>
      <c r="AH491" s="187" t="n">
        <f aca="false">IF($G491&lt;&gt;"",AG491,"")</f>
        <v>0</v>
      </c>
      <c r="AI491" s="169"/>
      <c r="AJ491" s="170"/>
    </row>
    <row r="492" customFormat="false" ht="13" hidden="false" customHeight="false" outlineLevel="0" collapsed="false">
      <c r="A492" s="0"/>
      <c r="B492" s="185" t="str">
        <f aca="false">IF(B391&lt;&gt;"",B391,"")</f>
        <v/>
      </c>
      <c r="C492" s="116" t="str">
        <f aca="false">IF(C391&lt;&gt;"",C391,"")</f>
        <v/>
      </c>
      <c r="D492" s="116" t="str">
        <f aca="false">IF(D391&lt;&gt;"",D391,"")</f>
        <v/>
      </c>
      <c r="E492" s="116" t="str">
        <f aca="false">IF(E391&lt;&gt;"",E391,"")</f>
        <v/>
      </c>
      <c r="F492" s="116" t="n">
        <v>25</v>
      </c>
      <c r="G492" s="168" t="n">
        <f aca="false">G391</f>
        <v>0</v>
      </c>
      <c r="H492" s="187" t="n">
        <f aca="false">IF($G492&lt;&gt;"",G492,"")</f>
        <v>0</v>
      </c>
      <c r="I492" s="169"/>
      <c r="J492" s="170"/>
      <c r="K492" s="171" t="str">
        <f aca="false">IF($B492&lt;&gt;"",IF(I492,(INDEX(P$415:Q$418,MATCH(H492,P$415:P$418),2)/I492)*1000,0),"")</f>
        <v/>
      </c>
      <c r="L492" s="171" t="str">
        <f aca="false">IF(Q$415&lt;&gt;"",IF($B492&lt;&gt;"",K492-$J492,""),"")</f>
        <v/>
      </c>
      <c r="M492" s="172" t="str">
        <f aca="false">IF(B492&lt;&gt;"",RANK(L492,L$415:L$514),"")</f>
        <v/>
      </c>
      <c r="N492" s="172" t="str">
        <f aca="false">IF(B492&lt;&gt;"",'Classement Général'!BY88,"")</f>
        <v/>
      </c>
      <c r="O492" s="172" t="str">
        <f aca="false">IF(B189&lt;&gt;"",'Calculs (M1..M20)'!A91,"")</f>
        <v/>
      </c>
      <c r="P492" s="0"/>
      <c r="Q492" s="0"/>
      <c r="R492" s="0"/>
      <c r="S492" s="0"/>
      <c r="T492" s="0"/>
      <c r="U492" s="0"/>
      <c r="V492" s="0"/>
      <c r="AH492" s="187" t="n">
        <f aca="false">IF($G492&lt;&gt;"",AG492,"")</f>
        <v>0</v>
      </c>
      <c r="AI492" s="169"/>
      <c r="AJ492" s="170"/>
    </row>
    <row r="493" customFormat="false" ht="13" hidden="false" customHeight="false" outlineLevel="0" collapsed="false">
      <c r="A493" s="0"/>
      <c r="B493" s="185" t="str">
        <f aca="false">IF(B392&lt;&gt;"",B392,"")</f>
        <v/>
      </c>
      <c r="C493" s="116" t="str">
        <f aca="false">IF(C392&lt;&gt;"",C392,"")</f>
        <v/>
      </c>
      <c r="D493" s="116" t="str">
        <f aca="false">IF(D392&lt;&gt;"",D392,"")</f>
        <v/>
      </c>
      <c r="E493" s="116" t="str">
        <f aca="false">IF(E392&lt;&gt;"",E392,"")</f>
        <v/>
      </c>
      <c r="F493" s="116" t="n">
        <v>25</v>
      </c>
      <c r="G493" s="168" t="n">
        <f aca="false">G392</f>
        <v>0</v>
      </c>
      <c r="H493" s="187" t="n">
        <f aca="false">IF($G493&lt;&gt;"",G493,"")</f>
        <v>0</v>
      </c>
      <c r="I493" s="169"/>
      <c r="J493" s="170"/>
      <c r="K493" s="171" t="str">
        <f aca="false">IF($B493&lt;&gt;"",IF(I493,(INDEX(P$415:Q$418,MATCH(H493,P$415:P$418),2)/I493)*1000,0),"")</f>
        <v/>
      </c>
      <c r="L493" s="171" t="str">
        <f aca="false">IF(Q$415&lt;&gt;"",IF($B493&lt;&gt;"",K493-$J493,""),"")</f>
        <v/>
      </c>
      <c r="M493" s="172" t="str">
        <f aca="false">IF(B493&lt;&gt;"",RANK(L493,L$415:L$514),"")</f>
        <v/>
      </c>
      <c r="N493" s="172" t="str">
        <f aca="false">IF(B493&lt;&gt;"",'Classement Général'!BY89,"")</f>
        <v/>
      </c>
      <c r="O493" s="172" t="str">
        <f aca="false">IF(B190&lt;&gt;"",'Calculs (M1..M20)'!A92,"")</f>
        <v/>
      </c>
      <c r="P493" s="0"/>
      <c r="Q493" s="0"/>
      <c r="R493" s="0"/>
      <c r="S493" s="0"/>
      <c r="T493" s="0"/>
      <c r="U493" s="0"/>
      <c r="V493" s="0"/>
      <c r="AH493" s="187" t="n">
        <f aca="false">IF($G493&lt;&gt;"",AG493,"")</f>
        <v>0</v>
      </c>
      <c r="AI493" s="169"/>
      <c r="AJ493" s="170"/>
    </row>
    <row r="494" customFormat="false" ht="13" hidden="false" customHeight="false" outlineLevel="0" collapsed="false">
      <c r="A494" s="0"/>
      <c r="B494" s="185" t="str">
        <f aca="false">IF(B393&lt;&gt;"",B393,"")</f>
        <v/>
      </c>
      <c r="C494" s="116" t="str">
        <f aca="false">IF(C393&lt;&gt;"",C393,"")</f>
        <v/>
      </c>
      <c r="D494" s="116" t="str">
        <f aca="false">IF(D393&lt;&gt;"",D393,"")</f>
        <v/>
      </c>
      <c r="E494" s="116" t="str">
        <f aca="false">IF(E393&lt;&gt;"",E393,"")</f>
        <v/>
      </c>
      <c r="F494" s="116" t="n">
        <v>25</v>
      </c>
      <c r="G494" s="168" t="n">
        <f aca="false">G393</f>
        <v>0</v>
      </c>
      <c r="H494" s="187" t="n">
        <f aca="false">IF($G494&lt;&gt;"",G494,"")</f>
        <v>0</v>
      </c>
      <c r="I494" s="169"/>
      <c r="J494" s="170"/>
      <c r="K494" s="171" t="str">
        <f aca="false">IF($B494&lt;&gt;"",IF(I494,(INDEX(P$415:Q$418,MATCH(H494,P$415:P$418),2)/I494)*1000,0),"")</f>
        <v/>
      </c>
      <c r="L494" s="171" t="str">
        <f aca="false">IF(Q$415&lt;&gt;"",IF($B494&lt;&gt;"",K494-$J494,""),"")</f>
        <v/>
      </c>
      <c r="M494" s="172" t="str">
        <f aca="false">IF(B494&lt;&gt;"",RANK(L494,L$415:L$514),"")</f>
        <v/>
      </c>
      <c r="N494" s="172" t="str">
        <f aca="false">IF(B494&lt;&gt;"",'Classement Général'!BY90,"")</f>
        <v/>
      </c>
      <c r="O494" s="172" t="str">
        <f aca="false">IF(B191&lt;&gt;"",'Calculs (M1..M20)'!A93,"")</f>
        <v/>
      </c>
      <c r="P494" s="0"/>
      <c r="Q494" s="0"/>
      <c r="R494" s="0"/>
      <c r="S494" s="0"/>
      <c r="T494" s="0"/>
      <c r="U494" s="0"/>
      <c r="V494" s="0"/>
      <c r="AH494" s="187" t="n">
        <f aca="false">IF($G494&lt;&gt;"",AG494,"")</f>
        <v>0</v>
      </c>
      <c r="AI494" s="169"/>
      <c r="AJ494" s="170"/>
    </row>
    <row r="495" customFormat="false" ht="13" hidden="false" customHeight="false" outlineLevel="0" collapsed="false">
      <c r="A495" s="0"/>
      <c r="B495" s="185" t="str">
        <f aca="false">IF(B394&lt;&gt;"",B394,"")</f>
        <v/>
      </c>
      <c r="C495" s="116" t="str">
        <f aca="false">IF(C394&lt;&gt;"",C394,"")</f>
        <v/>
      </c>
      <c r="D495" s="116" t="str">
        <f aca="false">IF(D394&lt;&gt;"",D394,"")</f>
        <v/>
      </c>
      <c r="E495" s="116" t="str">
        <f aca="false">IF(E394&lt;&gt;"",E394,"")</f>
        <v/>
      </c>
      <c r="F495" s="116" t="n">
        <v>25</v>
      </c>
      <c r="G495" s="168" t="n">
        <f aca="false">G394</f>
        <v>0</v>
      </c>
      <c r="H495" s="187" t="n">
        <f aca="false">IF($G495&lt;&gt;"",G495,"")</f>
        <v>0</v>
      </c>
      <c r="I495" s="169"/>
      <c r="J495" s="170"/>
      <c r="K495" s="171" t="str">
        <f aca="false">IF($B495&lt;&gt;"",IF(I495,(INDEX(P$415:Q$418,MATCH(H495,P$415:P$418),2)/I495)*1000,0),"")</f>
        <v/>
      </c>
      <c r="L495" s="171" t="str">
        <f aca="false">IF(Q$415&lt;&gt;"",IF($B495&lt;&gt;"",K495-$J495,""),"")</f>
        <v/>
      </c>
      <c r="M495" s="172" t="str">
        <f aca="false">IF(B495&lt;&gt;"",RANK(L495,L$415:L$514),"")</f>
        <v/>
      </c>
      <c r="N495" s="172" t="str">
        <f aca="false">IF(B495&lt;&gt;"",'Classement Général'!BY91,"")</f>
        <v/>
      </c>
      <c r="O495" s="172" t="str">
        <f aca="false">IF(B192&lt;&gt;"",'Calculs (M1..M20)'!A94,"")</f>
        <v/>
      </c>
      <c r="P495" s="0"/>
      <c r="Q495" s="0"/>
      <c r="R495" s="0"/>
      <c r="S495" s="0"/>
      <c r="T495" s="0"/>
      <c r="U495" s="0"/>
      <c r="V495" s="0"/>
      <c r="AH495" s="187" t="n">
        <f aca="false">IF($G495&lt;&gt;"",AG495,"")</f>
        <v>0</v>
      </c>
      <c r="AI495" s="169"/>
      <c r="AJ495" s="170"/>
    </row>
    <row r="496" customFormat="false" ht="13" hidden="false" customHeight="false" outlineLevel="0" collapsed="false">
      <c r="A496" s="0"/>
      <c r="B496" s="185" t="str">
        <f aca="false">IF(B395&lt;&gt;"",B395,"")</f>
        <v/>
      </c>
      <c r="C496" s="116" t="str">
        <f aca="false">IF(C395&lt;&gt;"",C395,"")</f>
        <v/>
      </c>
      <c r="D496" s="116" t="str">
        <f aca="false">IF(D395&lt;&gt;"",D395,"")</f>
        <v/>
      </c>
      <c r="E496" s="116" t="str">
        <f aca="false">IF(E395&lt;&gt;"",E395,"")</f>
        <v/>
      </c>
      <c r="F496" s="116" t="n">
        <v>25</v>
      </c>
      <c r="G496" s="168" t="n">
        <f aca="false">G395</f>
        <v>0</v>
      </c>
      <c r="H496" s="187" t="n">
        <f aca="false">IF($G496&lt;&gt;"",G496,"")</f>
        <v>0</v>
      </c>
      <c r="I496" s="169"/>
      <c r="J496" s="170"/>
      <c r="K496" s="171" t="str">
        <f aca="false">IF($B496&lt;&gt;"",IF(I496,(INDEX(P$415:Q$418,MATCH(H496,P$415:P$418),2)/I496)*1000,0),"")</f>
        <v/>
      </c>
      <c r="L496" s="171" t="str">
        <f aca="false">IF(Q$415&lt;&gt;"",IF($B496&lt;&gt;"",K496-$J496,""),"")</f>
        <v/>
      </c>
      <c r="M496" s="172" t="str">
        <f aca="false">IF(B496&lt;&gt;"",RANK(L496,L$415:L$514),"")</f>
        <v/>
      </c>
      <c r="N496" s="172" t="str">
        <f aca="false">IF(B496&lt;&gt;"",'Classement Général'!BY92,"")</f>
        <v/>
      </c>
      <c r="O496" s="172" t="str">
        <f aca="false">IF(B193&lt;&gt;"",'Calculs (M1..M20)'!A95,"")</f>
        <v/>
      </c>
      <c r="P496" s="0"/>
      <c r="Q496" s="0"/>
      <c r="R496" s="0"/>
      <c r="S496" s="0"/>
      <c r="T496" s="0"/>
      <c r="U496" s="0"/>
      <c r="V496" s="0"/>
      <c r="AH496" s="187" t="n">
        <f aca="false">IF($G496&lt;&gt;"",AG496,"")</f>
        <v>0</v>
      </c>
      <c r="AI496" s="169"/>
      <c r="AJ496" s="170"/>
    </row>
    <row r="497" customFormat="false" ht="13" hidden="false" customHeight="false" outlineLevel="0" collapsed="false">
      <c r="A497" s="0"/>
      <c r="B497" s="185" t="str">
        <f aca="false">IF(B396&lt;&gt;"",B396,"")</f>
        <v/>
      </c>
      <c r="C497" s="116" t="str">
        <f aca="false">IF(C396&lt;&gt;"",C396,"")</f>
        <v/>
      </c>
      <c r="D497" s="116" t="str">
        <f aca="false">IF(D396&lt;&gt;"",D396,"")</f>
        <v/>
      </c>
      <c r="E497" s="116" t="str">
        <f aca="false">IF(E396&lt;&gt;"",E396,"")</f>
        <v/>
      </c>
      <c r="F497" s="116" t="n">
        <v>25</v>
      </c>
      <c r="G497" s="168" t="n">
        <f aca="false">G396</f>
        <v>0</v>
      </c>
      <c r="H497" s="187" t="n">
        <f aca="false">IF($G497&lt;&gt;"",G497,"")</f>
        <v>0</v>
      </c>
      <c r="I497" s="169"/>
      <c r="J497" s="170"/>
      <c r="K497" s="171" t="str">
        <f aca="false">IF($B497&lt;&gt;"",IF(I497,(INDEX(P$415:Q$418,MATCH(H497,P$415:P$418),2)/I497)*1000,0),"")</f>
        <v/>
      </c>
      <c r="L497" s="171" t="str">
        <f aca="false">IF(Q$415&lt;&gt;"",IF($B497&lt;&gt;"",K497-$J497,""),"")</f>
        <v/>
      </c>
      <c r="M497" s="172" t="str">
        <f aca="false">IF(B497&lt;&gt;"",RANK(L497,L$415:L$514),"")</f>
        <v/>
      </c>
      <c r="N497" s="172" t="str">
        <f aca="false">IF(B497&lt;&gt;"",'Classement Général'!BY93,"")</f>
        <v/>
      </c>
      <c r="O497" s="172" t="str">
        <f aca="false">IF(B194&lt;&gt;"",'Calculs (M1..M20)'!A96,"")</f>
        <v/>
      </c>
      <c r="P497" s="0"/>
      <c r="Q497" s="0"/>
      <c r="R497" s="0"/>
      <c r="S497" s="0"/>
      <c r="T497" s="0"/>
      <c r="U497" s="0"/>
      <c r="V497" s="0"/>
      <c r="AH497" s="187" t="n">
        <f aca="false">IF($G497&lt;&gt;"",AG497,"")</f>
        <v>0</v>
      </c>
      <c r="AI497" s="169"/>
      <c r="AJ497" s="170"/>
    </row>
    <row r="498" customFormat="false" ht="13" hidden="false" customHeight="false" outlineLevel="0" collapsed="false">
      <c r="A498" s="0"/>
      <c r="B498" s="185" t="str">
        <f aca="false">IF(B397&lt;&gt;"",B397,"")</f>
        <v/>
      </c>
      <c r="C498" s="116" t="str">
        <f aca="false">IF(C397&lt;&gt;"",C397,"")</f>
        <v/>
      </c>
      <c r="D498" s="116" t="str">
        <f aca="false">IF(D397&lt;&gt;"",D397,"")</f>
        <v/>
      </c>
      <c r="E498" s="116" t="str">
        <f aca="false">IF(E397&lt;&gt;"",E397,"")</f>
        <v/>
      </c>
      <c r="F498" s="116" t="n">
        <v>25</v>
      </c>
      <c r="G498" s="168" t="n">
        <f aca="false">G397</f>
        <v>0</v>
      </c>
      <c r="H498" s="187" t="n">
        <f aca="false">IF($G498&lt;&gt;"",G498,"")</f>
        <v>0</v>
      </c>
      <c r="I498" s="169"/>
      <c r="J498" s="170"/>
      <c r="K498" s="171" t="str">
        <f aca="false">IF($B498&lt;&gt;"",IF(I498,(INDEX(P$415:Q$418,MATCH(H498,P$415:P$418),2)/I498)*1000,0),"")</f>
        <v/>
      </c>
      <c r="L498" s="171" t="str">
        <f aca="false">IF(Q$415&lt;&gt;"",IF($B498&lt;&gt;"",K498-$J498,""),"")</f>
        <v/>
      </c>
      <c r="M498" s="172" t="str">
        <f aca="false">IF(B498&lt;&gt;"",RANK(L498,L$415:L$514),"")</f>
        <v/>
      </c>
      <c r="N498" s="172" t="str">
        <f aca="false">IF(B498&lt;&gt;"",'Classement Général'!BY94,"")</f>
        <v/>
      </c>
      <c r="O498" s="172" t="str">
        <f aca="false">IF(B195&lt;&gt;"",'Calculs (M1..M20)'!A97,"")</f>
        <v/>
      </c>
      <c r="P498" s="0"/>
      <c r="Q498" s="0"/>
      <c r="R498" s="0"/>
      <c r="S498" s="0"/>
      <c r="T498" s="0"/>
      <c r="U498" s="0"/>
      <c r="V498" s="0"/>
      <c r="AH498" s="187" t="n">
        <f aca="false">IF($G498&lt;&gt;"",AG498,"")</f>
        <v>0</v>
      </c>
      <c r="AI498" s="169"/>
      <c r="AJ498" s="170"/>
    </row>
    <row r="499" customFormat="false" ht="13" hidden="false" customHeight="false" outlineLevel="0" collapsed="false">
      <c r="A499" s="0"/>
      <c r="B499" s="185" t="str">
        <f aca="false">IF(B398&lt;&gt;"",B398,"")</f>
        <v/>
      </c>
      <c r="C499" s="116" t="str">
        <f aca="false">IF(C398&lt;&gt;"",C398,"")</f>
        <v/>
      </c>
      <c r="D499" s="116" t="str">
        <f aca="false">IF(D398&lt;&gt;"",D398,"")</f>
        <v/>
      </c>
      <c r="E499" s="116" t="str">
        <f aca="false">IF(E398&lt;&gt;"",E398,"")</f>
        <v/>
      </c>
      <c r="F499" s="116" t="n">
        <v>25</v>
      </c>
      <c r="G499" s="168" t="n">
        <f aca="false">G398</f>
        <v>0</v>
      </c>
      <c r="H499" s="187" t="n">
        <f aca="false">IF($G499&lt;&gt;"",G499,"")</f>
        <v>0</v>
      </c>
      <c r="I499" s="169"/>
      <c r="J499" s="170"/>
      <c r="K499" s="171" t="str">
        <f aca="false">IF($B499&lt;&gt;"",IF(I499,(INDEX(P$415:Q$418,MATCH(H499,P$415:P$418),2)/I499)*1000,0),"")</f>
        <v/>
      </c>
      <c r="L499" s="171" t="str">
        <f aca="false">IF(Q$415&lt;&gt;"",IF($B499&lt;&gt;"",K499-$J499,""),"")</f>
        <v/>
      </c>
      <c r="M499" s="172" t="str">
        <f aca="false">IF(B499&lt;&gt;"",RANK(L499,L$415:L$514),"")</f>
        <v/>
      </c>
      <c r="N499" s="172" t="str">
        <f aca="false">IF(B499&lt;&gt;"",'Classement Général'!BY95,"")</f>
        <v/>
      </c>
      <c r="O499" s="172" t="str">
        <f aca="false">IF(B196&lt;&gt;"",'Calculs (M1..M20)'!A98,"")</f>
        <v/>
      </c>
      <c r="P499" s="0"/>
      <c r="Q499" s="0"/>
      <c r="R499" s="0"/>
      <c r="S499" s="0"/>
      <c r="T499" s="0"/>
      <c r="U499" s="0"/>
      <c r="V499" s="0"/>
      <c r="AH499" s="187" t="n">
        <f aca="false">IF($G499&lt;&gt;"",AG499,"")</f>
        <v>0</v>
      </c>
      <c r="AI499" s="169"/>
      <c r="AJ499" s="170"/>
    </row>
    <row r="500" customFormat="false" ht="13" hidden="false" customHeight="false" outlineLevel="0" collapsed="false">
      <c r="A500" s="0"/>
      <c r="B500" s="185" t="str">
        <f aca="false">IF(B399&lt;&gt;"",B399,"")</f>
        <v/>
      </c>
      <c r="C500" s="116" t="str">
        <f aca="false">IF(C399&lt;&gt;"",C399,"")</f>
        <v/>
      </c>
      <c r="D500" s="116" t="str">
        <f aca="false">IF(D399&lt;&gt;"",D399,"")</f>
        <v/>
      </c>
      <c r="E500" s="116" t="str">
        <f aca="false">IF(E399&lt;&gt;"",E399,"")</f>
        <v/>
      </c>
      <c r="F500" s="116" t="n">
        <v>25</v>
      </c>
      <c r="G500" s="168" t="n">
        <f aca="false">G399</f>
        <v>0</v>
      </c>
      <c r="H500" s="187" t="n">
        <f aca="false">IF($G500&lt;&gt;"",G500,"")</f>
        <v>0</v>
      </c>
      <c r="I500" s="169"/>
      <c r="J500" s="170"/>
      <c r="K500" s="171" t="str">
        <f aca="false">IF($B500&lt;&gt;"",IF(I500,(INDEX(P$415:Q$418,MATCH(H500,P$415:P$418),2)/I500)*1000,0),"")</f>
        <v/>
      </c>
      <c r="L500" s="171" t="str">
        <f aca="false">IF(Q$415&lt;&gt;"",IF($B500&lt;&gt;"",K500-$J500,""),"")</f>
        <v/>
      </c>
      <c r="M500" s="172" t="str">
        <f aca="false">IF(B500&lt;&gt;"",RANK(L500,L$415:L$514),"")</f>
        <v/>
      </c>
      <c r="N500" s="172" t="str">
        <f aca="false">IF(B500&lt;&gt;"",'Classement Général'!BY96,"")</f>
        <v/>
      </c>
      <c r="O500" s="172" t="str">
        <f aca="false">IF(B197&lt;&gt;"",'Calculs (M1..M20)'!A99,"")</f>
        <v/>
      </c>
      <c r="P500" s="0"/>
      <c r="Q500" s="0"/>
      <c r="R500" s="0"/>
      <c r="S500" s="0"/>
      <c r="T500" s="0"/>
      <c r="U500" s="0"/>
      <c r="V500" s="0"/>
      <c r="AH500" s="187" t="n">
        <f aca="false">IF($G500&lt;&gt;"",AG500,"")</f>
        <v>0</v>
      </c>
      <c r="AI500" s="169"/>
      <c r="AJ500" s="170"/>
    </row>
    <row r="501" customFormat="false" ht="13" hidden="false" customHeight="false" outlineLevel="0" collapsed="false">
      <c r="A501" s="0"/>
      <c r="B501" s="185" t="str">
        <f aca="false">IF(B400&lt;&gt;"",B400,"")</f>
        <v/>
      </c>
      <c r="C501" s="116" t="str">
        <f aca="false">IF(C400&lt;&gt;"",C400,"")</f>
        <v/>
      </c>
      <c r="D501" s="116" t="str">
        <f aca="false">IF(D400&lt;&gt;"",D400,"")</f>
        <v/>
      </c>
      <c r="E501" s="116" t="str">
        <f aca="false">IF(E400&lt;&gt;"",E400,"")</f>
        <v/>
      </c>
      <c r="F501" s="116" t="n">
        <v>25</v>
      </c>
      <c r="G501" s="168" t="n">
        <f aca="false">G400</f>
        <v>0</v>
      </c>
      <c r="H501" s="187" t="n">
        <f aca="false">IF($G501&lt;&gt;"",G501,"")</f>
        <v>0</v>
      </c>
      <c r="I501" s="169"/>
      <c r="J501" s="170"/>
      <c r="K501" s="171" t="str">
        <f aca="false">IF($B501&lt;&gt;"",IF(I501,(INDEX(P$415:Q$418,MATCH(H501,P$415:P$418),2)/I501)*1000,0),"")</f>
        <v/>
      </c>
      <c r="L501" s="171" t="str">
        <f aca="false">IF(Q$415&lt;&gt;"",IF($B501&lt;&gt;"",K501-$J501,""),"")</f>
        <v/>
      </c>
      <c r="M501" s="172" t="str">
        <f aca="false">IF(B501&lt;&gt;"",RANK(L501,L$415:L$514),"")</f>
        <v/>
      </c>
      <c r="N501" s="172" t="str">
        <f aca="false">IF(B501&lt;&gt;"",'Classement Général'!BY97,"")</f>
        <v/>
      </c>
      <c r="O501" s="172" t="str">
        <f aca="false">IF(B198&lt;&gt;"",'Calculs (M1..M20)'!A100,"")</f>
        <v/>
      </c>
      <c r="P501" s="0"/>
      <c r="Q501" s="0"/>
      <c r="R501" s="0"/>
      <c r="S501" s="0"/>
      <c r="T501" s="0"/>
      <c r="U501" s="0"/>
      <c r="V501" s="0"/>
      <c r="AH501" s="187" t="n">
        <f aca="false">IF($G501&lt;&gt;"",AG501,"")</f>
        <v>0</v>
      </c>
      <c r="AI501" s="169"/>
      <c r="AJ501" s="170"/>
    </row>
    <row r="502" customFormat="false" ht="13" hidden="false" customHeight="false" outlineLevel="0" collapsed="false">
      <c r="A502" s="0"/>
      <c r="B502" s="185" t="str">
        <f aca="false">IF(B401&lt;&gt;"",B401,"")</f>
        <v/>
      </c>
      <c r="C502" s="116" t="str">
        <f aca="false">IF(C401&lt;&gt;"",C401,"")</f>
        <v/>
      </c>
      <c r="D502" s="116" t="str">
        <f aca="false">IF(D401&lt;&gt;"",D401,"")</f>
        <v/>
      </c>
      <c r="E502" s="116" t="str">
        <f aca="false">IF(E401&lt;&gt;"",E401,"")</f>
        <v/>
      </c>
      <c r="F502" s="116" t="n">
        <v>25</v>
      </c>
      <c r="G502" s="168" t="n">
        <f aca="false">G401</f>
        <v>0</v>
      </c>
      <c r="H502" s="187" t="n">
        <f aca="false">IF($G502&lt;&gt;"",G502,"")</f>
        <v>0</v>
      </c>
      <c r="I502" s="169"/>
      <c r="J502" s="170"/>
      <c r="K502" s="171" t="str">
        <f aca="false">IF($B502&lt;&gt;"",IF(I502,(INDEX(P$415:Q$418,MATCH(H502,P$415:P$418),2)/I502)*1000,0),"")</f>
        <v/>
      </c>
      <c r="L502" s="171" t="str">
        <f aca="false">IF(Q$415&lt;&gt;"",IF($B502&lt;&gt;"",K502-$J502,""),"")</f>
        <v/>
      </c>
      <c r="M502" s="172" t="str">
        <f aca="false">IF(B502&lt;&gt;"",RANK(L502,L$415:L$514),"")</f>
        <v/>
      </c>
      <c r="N502" s="172" t="str">
        <f aca="false">IF(B502&lt;&gt;"",'Classement Général'!BY98,"")</f>
        <v/>
      </c>
      <c r="O502" s="172" t="str">
        <f aca="false">IF(B199&lt;&gt;"",'Calculs (M1..M20)'!A101,"")</f>
        <v/>
      </c>
      <c r="P502" s="0"/>
      <c r="Q502" s="0"/>
      <c r="R502" s="0"/>
      <c r="S502" s="0"/>
      <c r="T502" s="0"/>
      <c r="U502" s="0"/>
      <c r="V502" s="0"/>
      <c r="AH502" s="187" t="n">
        <f aca="false">IF($G502&lt;&gt;"",AG502,"")</f>
        <v>0</v>
      </c>
      <c r="AI502" s="169"/>
      <c r="AJ502" s="170"/>
    </row>
    <row r="503" customFormat="false" ht="13" hidden="false" customHeight="false" outlineLevel="0" collapsed="false">
      <c r="A503" s="0"/>
      <c r="B503" s="185" t="str">
        <f aca="false">IF(B402&lt;&gt;"",B402,"")</f>
        <v/>
      </c>
      <c r="C503" s="116" t="str">
        <f aca="false">IF(C402&lt;&gt;"",C402,"")</f>
        <v/>
      </c>
      <c r="D503" s="116" t="str">
        <f aca="false">IF(D402&lt;&gt;"",D402,"")</f>
        <v/>
      </c>
      <c r="E503" s="116" t="str">
        <f aca="false">IF(E402&lt;&gt;"",E402,"")</f>
        <v/>
      </c>
      <c r="F503" s="116" t="n">
        <v>25</v>
      </c>
      <c r="G503" s="168" t="n">
        <f aca="false">G402</f>
        <v>0</v>
      </c>
      <c r="H503" s="187" t="n">
        <f aca="false">IF($G503&lt;&gt;"",G503,"")</f>
        <v>0</v>
      </c>
      <c r="I503" s="169"/>
      <c r="J503" s="170"/>
      <c r="K503" s="171" t="str">
        <f aca="false">IF($B503&lt;&gt;"",IF(I503,(INDEX(P$415:Q$418,MATCH(H503,P$415:P$418),2)/I503)*1000,0),"")</f>
        <v/>
      </c>
      <c r="L503" s="171" t="str">
        <f aca="false">IF(Q$415&lt;&gt;"",IF($B503&lt;&gt;"",K503-$J503,""),"")</f>
        <v/>
      </c>
      <c r="M503" s="172" t="str">
        <f aca="false">IF(B503&lt;&gt;"",RANK(L503,L$415:L$514),"")</f>
        <v/>
      </c>
      <c r="N503" s="172" t="str">
        <f aca="false">IF(B503&lt;&gt;"",'Classement Général'!BY99,"")</f>
        <v/>
      </c>
      <c r="O503" s="172" t="str">
        <f aca="false">IF(B200&lt;&gt;"",'Calculs (M1..M20)'!A102,"")</f>
        <v/>
      </c>
      <c r="P503" s="0"/>
      <c r="Q503" s="0"/>
      <c r="R503" s="0"/>
      <c r="S503" s="0"/>
      <c r="T503" s="0"/>
      <c r="U503" s="0"/>
      <c r="V503" s="0"/>
      <c r="AH503" s="187" t="n">
        <f aca="false">IF($G503&lt;&gt;"",AG503,"")</f>
        <v>0</v>
      </c>
      <c r="AI503" s="169"/>
      <c r="AJ503" s="170"/>
    </row>
    <row r="504" customFormat="false" ht="13" hidden="false" customHeight="false" outlineLevel="0" collapsed="false">
      <c r="A504" s="0"/>
      <c r="B504" s="185" t="str">
        <f aca="false">IF(B403&lt;&gt;"",B403,"")</f>
        <v/>
      </c>
      <c r="C504" s="116" t="str">
        <f aca="false">IF(C403&lt;&gt;"",C403,"")</f>
        <v/>
      </c>
      <c r="D504" s="116" t="str">
        <f aca="false">IF(D403&lt;&gt;"",D403,"")</f>
        <v/>
      </c>
      <c r="E504" s="116" t="str">
        <f aca="false">IF(E403&lt;&gt;"",E403,"")</f>
        <v/>
      </c>
      <c r="F504" s="116" t="n">
        <v>25</v>
      </c>
      <c r="G504" s="168" t="n">
        <f aca="false">G403</f>
        <v>0</v>
      </c>
      <c r="H504" s="187" t="n">
        <f aca="false">IF($G504&lt;&gt;"",G504,"")</f>
        <v>0</v>
      </c>
      <c r="I504" s="169"/>
      <c r="J504" s="170"/>
      <c r="K504" s="171" t="str">
        <f aca="false">IF($B504&lt;&gt;"",IF(I504,(INDEX(P$415:Q$418,MATCH(H504,P$415:P$418),2)/I504)*1000,0),"")</f>
        <v/>
      </c>
      <c r="L504" s="171" t="str">
        <f aca="false">IF(Q$415&lt;&gt;"",IF($B504&lt;&gt;"",K504-$J504,""),"")</f>
        <v/>
      </c>
      <c r="M504" s="172" t="str">
        <f aca="false">IF(B504&lt;&gt;"",RANK(L504,L$415:L$514),"")</f>
        <v/>
      </c>
      <c r="N504" s="172" t="str">
        <f aca="false">IF(B504&lt;&gt;"",'Classement Général'!BY100,"")</f>
        <v/>
      </c>
      <c r="O504" s="172" t="str">
        <f aca="false">IF(B201&lt;&gt;"",'Calculs (M1..M20)'!A103,"")</f>
        <v/>
      </c>
      <c r="P504" s="0"/>
      <c r="Q504" s="0"/>
      <c r="R504" s="0"/>
      <c r="S504" s="0"/>
      <c r="T504" s="0"/>
      <c r="U504" s="0"/>
      <c r="V504" s="0"/>
      <c r="AH504" s="187" t="n">
        <f aca="false">IF($G504&lt;&gt;"",AG504,"")</f>
        <v>0</v>
      </c>
      <c r="AI504" s="169"/>
      <c r="AJ504" s="170"/>
    </row>
    <row r="505" customFormat="false" ht="13" hidden="false" customHeight="false" outlineLevel="0" collapsed="false">
      <c r="A505" s="0"/>
      <c r="B505" s="185" t="str">
        <f aca="false">IF(B404&lt;&gt;"",B404,"")</f>
        <v/>
      </c>
      <c r="C505" s="116" t="str">
        <f aca="false">IF(C404&lt;&gt;"",C404,"")</f>
        <v/>
      </c>
      <c r="D505" s="116" t="str">
        <f aca="false">IF(D404&lt;&gt;"",D404,"")</f>
        <v/>
      </c>
      <c r="E505" s="116" t="str">
        <f aca="false">IF(E404&lt;&gt;"",E404,"")</f>
        <v/>
      </c>
      <c r="F505" s="116" t="n">
        <v>25</v>
      </c>
      <c r="G505" s="168" t="n">
        <f aca="false">G404</f>
        <v>0</v>
      </c>
      <c r="H505" s="187" t="n">
        <f aca="false">IF($G505&lt;&gt;"",G505,"")</f>
        <v>0</v>
      </c>
      <c r="I505" s="169"/>
      <c r="J505" s="170"/>
      <c r="K505" s="171" t="str">
        <f aca="false">IF($B505&lt;&gt;"",IF(I505,(INDEX(P$415:Q$418,MATCH(H505,P$415:P$418),2)/I505)*1000,0),"")</f>
        <v/>
      </c>
      <c r="L505" s="171" t="str">
        <f aca="false">IF(Q$415&lt;&gt;"",IF($B505&lt;&gt;"",K505-$J505,""),"")</f>
        <v/>
      </c>
      <c r="M505" s="172" t="str">
        <f aca="false">IF(B505&lt;&gt;"",RANK(L505,L$415:L$514),"")</f>
        <v/>
      </c>
      <c r="N505" s="172" t="str">
        <f aca="false">IF(B505&lt;&gt;"",'Classement Général'!BY101,"")</f>
        <v/>
      </c>
      <c r="O505" s="172" t="str">
        <f aca="false">IF(B202&lt;&gt;"",'Calculs (M1..M20)'!A104,"")</f>
        <v/>
      </c>
      <c r="P505" s="0"/>
      <c r="Q505" s="0"/>
      <c r="R505" s="0"/>
      <c r="S505" s="0"/>
      <c r="T505" s="0"/>
      <c r="U505" s="0"/>
      <c r="V505" s="0"/>
      <c r="AH505" s="187" t="n">
        <f aca="false">IF($G505&lt;&gt;"",AG505,"")</f>
        <v>0</v>
      </c>
      <c r="AI505" s="169"/>
      <c r="AJ505" s="170"/>
    </row>
    <row r="506" customFormat="false" ht="13" hidden="false" customHeight="false" outlineLevel="0" collapsed="false">
      <c r="A506" s="0"/>
      <c r="B506" s="185" t="str">
        <f aca="false">IF(B405&lt;&gt;"",B405,"")</f>
        <v/>
      </c>
      <c r="C506" s="116" t="str">
        <f aca="false">IF(C405&lt;&gt;"",C405,"")</f>
        <v/>
      </c>
      <c r="D506" s="116" t="str">
        <f aca="false">IF(D405&lt;&gt;"",D405,"")</f>
        <v/>
      </c>
      <c r="E506" s="116" t="str">
        <f aca="false">IF(E405&lt;&gt;"",E405,"")</f>
        <v/>
      </c>
      <c r="F506" s="116" t="n">
        <v>25</v>
      </c>
      <c r="G506" s="168" t="n">
        <f aca="false">G405</f>
        <v>0</v>
      </c>
      <c r="H506" s="187" t="n">
        <f aca="false">IF($G506&lt;&gt;"",G506,"")</f>
        <v>0</v>
      </c>
      <c r="I506" s="169"/>
      <c r="J506" s="170"/>
      <c r="K506" s="171" t="str">
        <f aca="false">IF($B506&lt;&gt;"",IF(I506,(INDEX(P$415:Q$418,MATCH(H506,P$415:P$418),2)/I506)*1000,0),"")</f>
        <v/>
      </c>
      <c r="L506" s="171" t="str">
        <f aca="false">IF(Q$415&lt;&gt;"",IF($B506&lt;&gt;"",K506-$J506,""),"")</f>
        <v/>
      </c>
      <c r="M506" s="172" t="str">
        <f aca="false">IF(B506&lt;&gt;"",RANK(L506,L$415:L$514),"")</f>
        <v/>
      </c>
      <c r="N506" s="172" t="str">
        <f aca="false">IF(B506&lt;&gt;"",'Classement Général'!BY102,"")</f>
        <v/>
      </c>
      <c r="O506" s="172" t="str">
        <f aca="false">IF(B203&lt;&gt;"",'Calculs (M1..M20)'!A105,"")</f>
        <v/>
      </c>
      <c r="P506" s="0"/>
      <c r="Q506" s="0"/>
      <c r="R506" s="0"/>
      <c r="S506" s="0"/>
      <c r="T506" s="0"/>
      <c r="U506" s="0"/>
      <c r="V506" s="0"/>
      <c r="AH506" s="187" t="n">
        <f aca="false">IF($G506&lt;&gt;"",AG506,"")</f>
        <v>0</v>
      </c>
      <c r="AI506" s="169"/>
      <c r="AJ506" s="170"/>
    </row>
    <row r="507" customFormat="false" ht="13" hidden="false" customHeight="false" outlineLevel="0" collapsed="false">
      <c r="A507" s="0"/>
      <c r="B507" s="185" t="str">
        <f aca="false">IF(B406&lt;&gt;"",B406,"")</f>
        <v/>
      </c>
      <c r="C507" s="116" t="str">
        <f aca="false">IF(C406&lt;&gt;"",C406,"")</f>
        <v/>
      </c>
      <c r="D507" s="116" t="str">
        <f aca="false">IF(D406&lt;&gt;"",D406,"")</f>
        <v/>
      </c>
      <c r="E507" s="116" t="str">
        <f aca="false">IF(E406&lt;&gt;"",E406,"")</f>
        <v/>
      </c>
      <c r="F507" s="116" t="n">
        <v>25</v>
      </c>
      <c r="G507" s="168" t="n">
        <f aca="false">G406</f>
        <v>0</v>
      </c>
      <c r="H507" s="187" t="n">
        <f aca="false">IF($G507&lt;&gt;"",G507,"")</f>
        <v>0</v>
      </c>
      <c r="I507" s="169"/>
      <c r="J507" s="170"/>
      <c r="K507" s="171" t="str">
        <f aca="false">IF($B507&lt;&gt;"",IF(I507,(INDEX(P$415:Q$418,MATCH(H507,P$415:P$418),2)/I507)*1000,0),"")</f>
        <v/>
      </c>
      <c r="L507" s="171" t="str">
        <f aca="false">IF(Q$415&lt;&gt;"",IF($B507&lt;&gt;"",K507-$J507,""),"")</f>
        <v/>
      </c>
      <c r="M507" s="172" t="str">
        <f aca="false">IF(B507&lt;&gt;"",RANK(L507,L$415:L$514),"")</f>
        <v/>
      </c>
      <c r="N507" s="172" t="str">
        <f aca="false">IF(B507&lt;&gt;"",'Classement Général'!BY103,"")</f>
        <v/>
      </c>
      <c r="O507" s="172" t="str">
        <f aca="false">IF(B204&lt;&gt;"",'Calculs (M1..M20)'!A106,"")</f>
        <v/>
      </c>
      <c r="P507" s="0"/>
      <c r="Q507" s="0"/>
      <c r="R507" s="0"/>
      <c r="S507" s="0"/>
      <c r="T507" s="0"/>
      <c r="U507" s="0"/>
      <c r="V507" s="0"/>
      <c r="AH507" s="187" t="n">
        <f aca="false">IF($G507&lt;&gt;"",AG507,"")</f>
        <v>0</v>
      </c>
      <c r="AI507" s="169"/>
      <c r="AJ507" s="170"/>
    </row>
    <row r="508" customFormat="false" ht="13" hidden="false" customHeight="false" outlineLevel="0" collapsed="false">
      <c r="A508" s="0"/>
      <c r="B508" s="185" t="str">
        <f aca="false">IF(B407&lt;&gt;"",B407,"")</f>
        <v/>
      </c>
      <c r="C508" s="116" t="str">
        <f aca="false">IF(C407&lt;&gt;"",C407,"")</f>
        <v/>
      </c>
      <c r="D508" s="116" t="str">
        <f aca="false">IF(D407&lt;&gt;"",D407,"")</f>
        <v/>
      </c>
      <c r="E508" s="116" t="str">
        <f aca="false">IF(E407&lt;&gt;"",E407,"")</f>
        <v/>
      </c>
      <c r="F508" s="116" t="n">
        <v>25</v>
      </c>
      <c r="G508" s="168" t="n">
        <f aca="false">G407</f>
        <v>0</v>
      </c>
      <c r="H508" s="187" t="n">
        <f aca="false">IF($G508&lt;&gt;"",G508,"")</f>
        <v>0</v>
      </c>
      <c r="I508" s="169"/>
      <c r="J508" s="170"/>
      <c r="K508" s="171" t="str">
        <f aca="false">IF($B508&lt;&gt;"",IF(I508,(INDEX(P$415:Q$418,MATCH(H508,P$415:P$418),2)/I508)*1000,0),"")</f>
        <v/>
      </c>
      <c r="L508" s="171" t="str">
        <f aca="false">IF(Q$415&lt;&gt;"",IF($B508&lt;&gt;"",K508-$J508,""),"")</f>
        <v/>
      </c>
      <c r="M508" s="172" t="str">
        <f aca="false">IF(B508&lt;&gt;"",RANK(L508,L$415:L$514),"")</f>
        <v/>
      </c>
      <c r="N508" s="172" t="str">
        <f aca="false">IF(B508&lt;&gt;"",'Classement Général'!BY104,"")</f>
        <v/>
      </c>
      <c r="O508" s="172" t="str">
        <f aca="false">IF(B205&lt;&gt;"",'Calculs (M1..M20)'!A107,"")</f>
        <v/>
      </c>
      <c r="P508" s="0"/>
      <c r="Q508" s="0"/>
      <c r="R508" s="0"/>
      <c r="S508" s="0"/>
      <c r="T508" s="0"/>
      <c r="U508" s="0"/>
      <c r="V508" s="0"/>
      <c r="AH508" s="187" t="n">
        <f aca="false">IF($G508&lt;&gt;"",AG508,"")</f>
        <v>0</v>
      </c>
      <c r="AI508" s="169"/>
      <c r="AJ508" s="170"/>
    </row>
    <row r="509" customFormat="false" ht="13" hidden="false" customHeight="false" outlineLevel="0" collapsed="false">
      <c r="A509" s="0"/>
      <c r="B509" s="185" t="str">
        <f aca="false">IF(B408&lt;&gt;"",B408,"")</f>
        <v/>
      </c>
      <c r="C509" s="116" t="str">
        <f aca="false">IF(C408&lt;&gt;"",C408,"")</f>
        <v/>
      </c>
      <c r="D509" s="116" t="str">
        <f aca="false">IF(D408&lt;&gt;"",D408,"")</f>
        <v/>
      </c>
      <c r="E509" s="116" t="str">
        <f aca="false">IF(E408&lt;&gt;"",E408,"")</f>
        <v/>
      </c>
      <c r="F509" s="116" t="n">
        <v>25</v>
      </c>
      <c r="G509" s="168" t="n">
        <f aca="false">G408</f>
        <v>0</v>
      </c>
      <c r="H509" s="187" t="n">
        <f aca="false">IF($G509&lt;&gt;"",G509,"")</f>
        <v>0</v>
      </c>
      <c r="I509" s="169"/>
      <c r="J509" s="170"/>
      <c r="K509" s="171" t="str">
        <f aca="false">IF($B509&lt;&gt;"",IF(I509,(INDEX(P$415:Q$418,MATCH(H509,P$415:P$418),2)/I509)*1000,0),"")</f>
        <v/>
      </c>
      <c r="L509" s="171" t="str">
        <f aca="false">IF(Q$415&lt;&gt;"",IF($B509&lt;&gt;"",K509-$J509,""),"")</f>
        <v/>
      </c>
      <c r="M509" s="172" t="str">
        <f aca="false">IF(B509&lt;&gt;"",RANK(L509,L$415:L$514),"")</f>
        <v/>
      </c>
      <c r="N509" s="172" t="str">
        <f aca="false">IF(B509&lt;&gt;"",'Classement Général'!BY105,"")</f>
        <v/>
      </c>
      <c r="O509" s="172" t="str">
        <f aca="false">IF(B206&lt;&gt;"",'Calculs (M1..M20)'!A108,"")</f>
        <v/>
      </c>
      <c r="P509" s="0"/>
      <c r="Q509" s="0"/>
      <c r="R509" s="0"/>
      <c r="S509" s="0"/>
      <c r="T509" s="0"/>
      <c r="U509" s="0"/>
      <c r="V509" s="0"/>
      <c r="AH509" s="187" t="n">
        <f aca="false">IF($G509&lt;&gt;"",AG509,"")</f>
        <v>0</v>
      </c>
      <c r="AI509" s="169"/>
      <c r="AJ509" s="170"/>
    </row>
    <row r="510" customFormat="false" ht="13" hidden="false" customHeight="false" outlineLevel="0" collapsed="false">
      <c r="A510" s="0"/>
      <c r="B510" s="185" t="str">
        <f aca="false">IF(B409&lt;&gt;"",B409,"")</f>
        <v/>
      </c>
      <c r="C510" s="116" t="str">
        <f aca="false">IF(C409&lt;&gt;"",C409,"")</f>
        <v/>
      </c>
      <c r="D510" s="116" t="str">
        <f aca="false">IF(D409&lt;&gt;"",D409,"")</f>
        <v/>
      </c>
      <c r="E510" s="116" t="str">
        <f aca="false">IF(E409&lt;&gt;"",E409,"")</f>
        <v/>
      </c>
      <c r="F510" s="116" t="n">
        <v>25</v>
      </c>
      <c r="G510" s="168" t="n">
        <f aca="false">G409</f>
        <v>0</v>
      </c>
      <c r="H510" s="187" t="n">
        <f aca="false">IF($G510&lt;&gt;"",G510,"")</f>
        <v>0</v>
      </c>
      <c r="I510" s="169"/>
      <c r="J510" s="170"/>
      <c r="K510" s="171" t="str">
        <f aca="false">IF($B510&lt;&gt;"",IF(I510,(INDEX(P$415:Q$418,MATCH(H510,P$415:P$418),2)/I510)*1000,0),"")</f>
        <v/>
      </c>
      <c r="L510" s="171" t="str">
        <f aca="false">IF(Q$415&lt;&gt;"",IF($B510&lt;&gt;"",K510-$J510,""),"")</f>
        <v/>
      </c>
      <c r="M510" s="172" t="str">
        <f aca="false">IF(B510&lt;&gt;"",RANK(L510,L$415:L$514),"")</f>
        <v/>
      </c>
      <c r="N510" s="172" t="str">
        <f aca="false">IF(B510&lt;&gt;"",'Classement Général'!BY106,"")</f>
        <v/>
      </c>
      <c r="O510" s="172" t="str">
        <f aca="false">IF(B207&lt;&gt;"",'Calculs (M1..M20)'!A109,"")</f>
        <v/>
      </c>
      <c r="P510" s="0"/>
      <c r="Q510" s="0"/>
      <c r="R510" s="0"/>
      <c r="S510" s="0"/>
      <c r="T510" s="0"/>
      <c r="U510" s="0"/>
      <c r="V510" s="0"/>
      <c r="AH510" s="187" t="n">
        <f aca="false">IF($G510&lt;&gt;"",AG510,"")</f>
        <v>0</v>
      </c>
      <c r="AI510" s="169"/>
      <c r="AJ510" s="170"/>
    </row>
    <row r="511" customFormat="false" ht="13" hidden="false" customHeight="false" outlineLevel="0" collapsed="false">
      <c r="A511" s="0"/>
      <c r="B511" s="185" t="str">
        <f aca="false">IF(B410&lt;&gt;"",B410,"")</f>
        <v/>
      </c>
      <c r="C511" s="116" t="str">
        <f aca="false">IF(C410&lt;&gt;"",C410,"")</f>
        <v/>
      </c>
      <c r="D511" s="116" t="str">
        <f aca="false">IF(D410&lt;&gt;"",D410,"")</f>
        <v/>
      </c>
      <c r="E511" s="116" t="str">
        <f aca="false">IF(E410&lt;&gt;"",E410,"")</f>
        <v/>
      </c>
      <c r="F511" s="116" t="n">
        <v>25</v>
      </c>
      <c r="G511" s="168" t="n">
        <f aca="false">G410</f>
        <v>0</v>
      </c>
      <c r="H511" s="187" t="n">
        <f aca="false">IF($G511&lt;&gt;"",G511,"")</f>
        <v>0</v>
      </c>
      <c r="I511" s="169"/>
      <c r="J511" s="170"/>
      <c r="K511" s="171" t="str">
        <f aca="false">IF($B511&lt;&gt;"",IF(I511,(INDEX(P$415:Q$418,MATCH(H511,P$415:P$418),2)/I511)*1000,0),"")</f>
        <v/>
      </c>
      <c r="L511" s="171" t="str">
        <f aca="false">IF(Q$415&lt;&gt;"",IF($B511&lt;&gt;"",K511-$J511,""),"")</f>
        <v/>
      </c>
      <c r="M511" s="172" t="str">
        <f aca="false">IF(B511&lt;&gt;"",RANK(L511,L$415:L$514),"")</f>
        <v/>
      </c>
      <c r="N511" s="172" t="str">
        <f aca="false">IF(B511&lt;&gt;"",'Classement Général'!BY107,"")</f>
        <v/>
      </c>
      <c r="O511" s="172" t="str">
        <f aca="false">IF(B208&lt;&gt;"",'Calculs (M1..M20)'!A110,"")</f>
        <v/>
      </c>
      <c r="P511" s="0"/>
      <c r="Q511" s="0"/>
      <c r="R511" s="0"/>
      <c r="S511" s="0"/>
      <c r="T511" s="0"/>
      <c r="U511" s="0"/>
      <c r="V511" s="0"/>
      <c r="AH511" s="187" t="n">
        <f aca="false">IF($G511&lt;&gt;"",AG511,"")</f>
        <v>0</v>
      </c>
      <c r="AI511" s="169"/>
      <c r="AJ511" s="170"/>
    </row>
    <row r="512" customFormat="false" ht="13" hidden="false" customHeight="false" outlineLevel="0" collapsed="false">
      <c r="A512" s="0"/>
      <c r="B512" s="185" t="str">
        <f aca="false">IF(B411&lt;&gt;"",B411,"")</f>
        <v/>
      </c>
      <c r="C512" s="116" t="str">
        <f aca="false">IF(C411&lt;&gt;"",C411,"")</f>
        <v/>
      </c>
      <c r="D512" s="116" t="str">
        <f aca="false">IF(D411&lt;&gt;"",D411,"")</f>
        <v/>
      </c>
      <c r="E512" s="116" t="str">
        <f aca="false">IF(E411&lt;&gt;"",E411,"")</f>
        <v/>
      </c>
      <c r="F512" s="116" t="n">
        <v>25</v>
      </c>
      <c r="G512" s="168" t="n">
        <f aca="false">G411</f>
        <v>0</v>
      </c>
      <c r="H512" s="187" t="n">
        <f aca="false">IF($G512&lt;&gt;"",G512,"")</f>
        <v>0</v>
      </c>
      <c r="I512" s="169"/>
      <c r="J512" s="170"/>
      <c r="K512" s="171" t="str">
        <f aca="false">IF($B512&lt;&gt;"",IF(I512,(INDEX(P$415:Q$418,MATCH(H512,P$415:P$418),2)/I512)*1000,0),"")</f>
        <v/>
      </c>
      <c r="L512" s="171" t="str">
        <f aca="false">IF(Q$415&lt;&gt;"",IF($B512&lt;&gt;"",K512-$J512,""),"")</f>
        <v/>
      </c>
      <c r="M512" s="172" t="str">
        <f aca="false">IF(B512&lt;&gt;"",RANK(L512,L$415:L$514),"")</f>
        <v/>
      </c>
      <c r="N512" s="172" t="str">
        <f aca="false">IF(B512&lt;&gt;"",'Classement Général'!BY108,"")</f>
        <v/>
      </c>
      <c r="O512" s="172" t="str">
        <f aca="false">IF(B209&lt;&gt;"",'Calculs (M1..M20)'!A111,"")</f>
        <v/>
      </c>
      <c r="P512" s="0"/>
      <c r="Q512" s="0"/>
      <c r="R512" s="0"/>
      <c r="S512" s="0"/>
      <c r="T512" s="0"/>
      <c r="U512" s="0"/>
      <c r="V512" s="0"/>
      <c r="AH512" s="187" t="n">
        <f aca="false">IF($G512&lt;&gt;"",AG512,"")</f>
        <v>0</v>
      </c>
      <c r="AI512" s="169"/>
      <c r="AJ512" s="170"/>
    </row>
    <row r="513" customFormat="false" ht="13" hidden="false" customHeight="false" outlineLevel="0" collapsed="false">
      <c r="A513" s="0"/>
      <c r="B513" s="185" t="str">
        <f aca="false">IF(B412&lt;&gt;"",B412,"")</f>
        <v/>
      </c>
      <c r="C513" s="116" t="str">
        <f aca="false">IF(C412&lt;&gt;"",C412,"")</f>
        <v/>
      </c>
      <c r="D513" s="116" t="str">
        <f aca="false">IF(D412&lt;&gt;"",D412,"")</f>
        <v/>
      </c>
      <c r="E513" s="116" t="str">
        <f aca="false">IF(E412&lt;&gt;"",E412,"")</f>
        <v/>
      </c>
      <c r="F513" s="116" t="n">
        <v>25</v>
      </c>
      <c r="G513" s="168" t="n">
        <f aca="false">G412</f>
        <v>0</v>
      </c>
      <c r="H513" s="187" t="n">
        <f aca="false">IF($G513&lt;&gt;"",G513,"")</f>
        <v>0</v>
      </c>
      <c r="I513" s="169"/>
      <c r="J513" s="170"/>
      <c r="K513" s="171" t="str">
        <f aca="false">IF($B513&lt;&gt;"",IF(I513,(INDEX(P$415:Q$418,MATCH(H513,P$415:P$418),2)/I513)*1000,0),"")</f>
        <v/>
      </c>
      <c r="L513" s="171" t="str">
        <f aca="false">IF(Q$415&lt;&gt;"",IF($B513&lt;&gt;"",K513-$J513,""),"")</f>
        <v/>
      </c>
      <c r="M513" s="172" t="str">
        <f aca="false">IF(B513&lt;&gt;"",RANK(L513,L$415:L$514),"")</f>
        <v/>
      </c>
      <c r="N513" s="172" t="str">
        <f aca="false">IF(B513&lt;&gt;"",'Classement Général'!BY109,"")</f>
        <v/>
      </c>
      <c r="O513" s="172" t="str">
        <f aca="false">IF(B210&lt;&gt;"",'Calculs (M1..M20)'!A112,"")</f>
        <v/>
      </c>
      <c r="P513" s="0"/>
      <c r="Q513" s="0"/>
      <c r="R513" s="0"/>
      <c r="S513" s="0"/>
      <c r="T513" s="0"/>
      <c r="U513" s="0"/>
      <c r="V513" s="0"/>
      <c r="AH513" s="187" t="n">
        <f aca="false">IF($G513&lt;&gt;"",AG513,"")</f>
        <v>0</v>
      </c>
      <c r="AI513" s="169"/>
      <c r="AJ513" s="170"/>
    </row>
    <row r="514" customFormat="false" ht="13.5" hidden="false" customHeight="false" outlineLevel="0" collapsed="false">
      <c r="A514" s="0"/>
      <c r="B514" s="185" t="str">
        <f aca="false">IF(B413&lt;&gt;"",B413,"")</f>
        <v/>
      </c>
      <c r="C514" s="116" t="str">
        <f aca="false">IF(C413&lt;&gt;"",C413,"")</f>
        <v/>
      </c>
      <c r="D514" s="116" t="str">
        <f aca="false">IF(D413&lt;&gt;"",D413,"")</f>
        <v/>
      </c>
      <c r="E514" s="116" t="str">
        <f aca="false">IF(E413&lt;&gt;"",E413,"")</f>
        <v/>
      </c>
      <c r="F514" s="116" t="n">
        <v>25</v>
      </c>
      <c r="G514" s="168" t="n">
        <f aca="false">G413</f>
        <v>0</v>
      </c>
      <c r="H514" s="187" t="n">
        <f aca="false">IF($G514&lt;&gt;"",G514,"")</f>
        <v>0</v>
      </c>
      <c r="I514" s="173"/>
      <c r="J514" s="174"/>
      <c r="K514" s="171" t="str">
        <f aca="false">IF($B514&lt;&gt;"",IF(I514,(INDEX(P$415:Q$418,MATCH(H514,P$415:P$418),2)/I514)*1000,0),"")</f>
        <v/>
      </c>
      <c r="L514" s="171" t="str">
        <f aca="false">IF(Q$415&lt;&gt;"",IF($B514&lt;&gt;"",K514-$J514,""),"")</f>
        <v/>
      </c>
      <c r="M514" s="172" t="str">
        <f aca="false">IF(B514&lt;&gt;"",RANK(L514,L$415:L$514),"")</f>
        <v/>
      </c>
      <c r="N514" s="172" t="str">
        <f aca="false">IF(B514&lt;&gt;"",'Classement Général'!BY110,"")</f>
        <v/>
      </c>
      <c r="O514" s="172" t="str">
        <f aca="false">IF(B211&lt;&gt;"",'Calculs (M1..M20)'!A113,"")</f>
        <v/>
      </c>
      <c r="P514" s="0"/>
      <c r="Q514" s="0"/>
      <c r="R514" s="0"/>
      <c r="S514" s="0"/>
      <c r="T514" s="0"/>
      <c r="U514" s="0"/>
      <c r="V514" s="0"/>
      <c r="AH514" s="187" t="n">
        <f aca="false">IF($G514&lt;&gt;"",AG514,"")</f>
        <v>0</v>
      </c>
      <c r="AI514" s="173"/>
      <c r="AJ514" s="174"/>
    </row>
    <row r="515" customFormat="false" ht="12.5" hidden="false" customHeight="false" outlineLevel="0" collapsed="false">
      <c r="A515" s="137"/>
      <c r="B515" s="141" t="str">
        <f aca="false">IF(B414&lt;&gt;"",B414,"")</f>
        <v>Nom</v>
      </c>
      <c r="C515" s="165" t="str">
        <f aca="false">IF(C414&lt;&gt;"",C414,"")</f>
        <v>Dossard</v>
      </c>
      <c r="D515" s="165" t="str">
        <f aca="false">IF(D414&lt;&gt;"",D414,"")</f>
        <v>Freq</v>
      </c>
      <c r="E515" s="165" t="str">
        <f aca="false">IF(E414&lt;&gt;"",E414,"")</f>
        <v>Equipe</v>
      </c>
      <c r="F515" s="165" t="s">
        <v>103</v>
      </c>
      <c r="G515" s="165" t="s">
        <v>88</v>
      </c>
      <c r="H515" s="166" t="s">
        <v>104</v>
      </c>
      <c r="I515" s="141" t="s">
        <v>91</v>
      </c>
      <c r="J515" s="142" t="s">
        <v>105</v>
      </c>
      <c r="K515" s="120" t="s">
        <v>106</v>
      </c>
      <c r="L515" s="120" t="s">
        <v>107</v>
      </c>
      <c r="M515" s="120" t="s">
        <v>97</v>
      </c>
      <c r="N515" s="120" t="s">
        <v>100</v>
      </c>
      <c r="O515" s="120" t="s">
        <v>108</v>
      </c>
      <c r="P515" s="143" t="s">
        <v>104</v>
      </c>
      <c r="Q515" s="144" t="s">
        <v>109</v>
      </c>
      <c r="R515" s="145" t="s">
        <v>110</v>
      </c>
      <c r="S515" s="146" t="s">
        <v>111</v>
      </c>
      <c r="T515" s="147" t="s">
        <v>112</v>
      </c>
      <c r="U515" s="5" t="s">
        <v>104</v>
      </c>
      <c r="V515" s="0"/>
      <c r="AH515" s="166" t="s">
        <v>104</v>
      </c>
      <c r="AI515" s="141" t="s">
        <v>91</v>
      </c>
      <c r="AJ515" s="142" t="s">
        <v>105</v>
      </c>
    </row>
    <row r="516" customFormat="false" ht="13" hidden="false" customHeight="false" outlineLevel="0" collapsed="false">
      <c r="A516" s="0"/>
      <c r="B516" s="185" t="str">
        <f aca="false">IF(B415&lt;&gt;"",B415,"")</f>
        <v>Sébastien CHABAUD</v>
      </c>
      <c r="C516" s="116" t="n">
        <f aca="false">IF(C415&lt;&gt;"",C415,"")</f>
        <v>1</v>
      </c>
      <c r="D516" s="116" t="str">
        <f aca="false">IF(D415&lt;&gt;"",D415,"")</f>
        <v>2.4GHz</v>
      </c>
      <c r="E516" s="116" t="n">
        <f aca="false">IF(E415&lt;&gt;"",E415,"")</f>
        <v>0</v>
      </c>
      <c r="F516" s="116" t="n">
        <v>26</v>
      </c>
      <c r="G516" s="168" t="n">
        <f aca="false">G415</f>
        <v>1</v>
      </c>
      <c r="H516" s="187" t="n">
        <f aca="false">IF($G516&lt;&gt;"",G516,"")</f>
        <v>1</v>
      </c>
      <c r="I516" s="169"/>
      <c r="J516" s="170"/>
      <c r="K516" s="171" t="n">
        <f aca="false">IF($B516&lt;&gt;"",IF(I516,(INDEX(P$516:Q$519,MATCH(H516,P$516:P$519),2)/I516)*1000,0),"")</f>
        <v>0</v>
      </c>
      <c r="L516" s="171" t="str">
        <f aca="false">IF(Q$516&lt;&gt;"",IF($B516&lt;&gt;"",K516-$J516,""),"")</f>
        <v/>
      </c>
      <c r="M516" s="172" t="e">
        <f aca="false">IF(B516&lt;&gt;"",RANK(L516,L$516:L$615),"")</f>
        <v>#VALUE!</v>
      </c>
      <c r="N516" s="172" t="str">
        <f aca="false">IF(B516&lt;&gt;"",'Classement Général'!BZ11,"")</f>
        <v/>
      </c>
      <c r="O516" s="172" t="n">
        <f aca="false">IF(B112&lt;&gt;"",'Calculs (M1..M20)'!A14,"")</f>
        <v>22</v>
      </c>
      <c r="P516" s="154" t="n">
        <f aca="false">IF(DMIN($H515:$I616,$P$10,$U$10:$U$11)&lt;&gt;0,1,"")</f>
        <v>1</v>
      </c>
      <c r="Q516" s="155" t="str">
        <f aca="false">IF(DMIN($H515:$I616,$I$10,$U$10:$U$11)&lt;&gt;0,DMIN($H515:$I616,$I$10,$U$10:$U$11),"")</f>
        <v/>
      </c>
      <c r="R516" s="151" t="str">
        <f aca="false">IF(DMAX($H515:$I616,$I$10,$U$10:$U$11)&lt;&gt;0,DMAX($H515:$I616,$I$10,$U$10:$U$11),"")</f>
        <v/>
      </c>
      <c r="S516" s="156" t="e">
        <f aca="false">IF($P516&lt;&gt;"",IF(DAVERAGE($H515:$I616,$I$10,$U$10:$U$11)&lt;&gt;0,DAVERAGE($H515:$I616,$I$10,$U$10:$U$11),""),"")</f>
        <v>#DIV/0!</v>
      </c>
      <c r="T516" s="157" t="str">
        <f aca="false">IF($P516&lt;&gt;"",IF(DCOUNTA($H515:$I616,$I$10,$U$10:$U$11)&lt;&gt;0,DCOUNTA($H515:$I616,$I$10,$U$10:$U$11),""),"")</f>
        <v/>
      </c>
      <c r="U516" s="5" t="n">
        <v>1</v>
      </c>
      <c r="V516" s="0"/>
      <c r="AH516" s="187" t="n">
        <f aca="false">IF($G516&lt;&gt;"",AG516,"")</f>
        <v>0</v>
      </c>
      <c r="AI516" s="169"/>
      <c r="AJ516" s="170"/>
    </row>
    <row r="517" customFormat="false" ht="13" hidden="false" customHeight="false" outlineLevel="0" collapsed="false">
      <c r="A517" s="0"/>
      <c r="B517" s="185" t="str">
        <f aca="false">IF(B416&lt;&gt;"",B416,"")</f>
        <v>Herve DALL AVA</v>
      </c>
      <c r="C517" s="116" t="n">
        <f aca="false">IF(C416&lt;&gt;"",C416,"")</f>
        <v>2</v>
      </c>
      <c r="D517" s="116" t="str">
        <f aca="false">IF(D416&lt;&gt;"",D416,"")</f>
        <v>2.4GHz</v>
      </c>
      <c r="E517" s="116" t="n">
        <f aca="false">IF(E416&lt;&gt;"",E416,"")</f>
        <v>0</v>
      </c>
      <c r="F517" s="116" t="n">
        <v>26</v>
      </c>
      <c r="G517" s="168" t="n">
        <f aca="false">G416</f>
        <v>1</v>
      </c>
      <c r="H517" s="187" t="n">
        <f aca="false">IF($G517&lt;&gt;"",G517,"")</f>
        <v>1</v>
      </c>
      <c r="I517" s="169"/>
      <c r="J517" s="170"/>
      <c r="K517" s="171" t="n">
        <f aca="false">IF($B517&lt;&gt;"",IF(I517,(INDEX(P$516:Q$519,MATCH(H517,P$516:P$519),2)/I517)*1000,0),"")</f>
        <v>0</v>
      </c>
      <c r="L517" s="171" t="str">
        <f aca="false">IF(Q$516&lt;&gt;"",IF($B517&lt;&gt;"",K517-$J517,""),"")</f>
        <v/>
      </c>
      <c r="M517" s="172" t="e">
        <f aca="false">IF(B517&lt;&gt;"",RANK(L517,L$516:L$615),"")</f>
        <v>#VALUE!</v>
      </c>
      <c r="N517" s="172" t="str">
        <f aca="false">IF(B517&lt;&gt;"",'Classement Général'!BZ12,"")</f>
        <v/>
      </c>
      <c r="O517" s="172" t="n">
        <f aca="false">IF(B113&lt;&gt;"",'Calculs (M1..M20)'!A15,"")</f>
        <v>8</v>
      </c>
      <c r="P517" s="154" t="str">
        <f aca="false">IF(DMIN($H515:$I616,$P$10,$U$12:$U$13)&lt;&gt;0,2,"")</f>
        <v/>
      </c>
      <c r="Q517" s="155" t="str">
        <f aca="false">IF(DMIN($H515:$I616,$I$10,$U$12:$U$13)&lt;&gt;0,DMIN($H515:$I616,$I$10,$U$12:$U$13),"")</f>
        <v/>
      </c>
      <c r="R517" s="151" t="str">
        <f aca="false">IF(DMAX($H515:$I616,$I$10,$U$12:$U$13)&lt;&gt;0,DMAX($H515:$I616,$I$10,$U$12:$U$13),"")</f>
        <v/>
      </c>
      <c r="S517" s="156" t="str">
        <f aca="false">IF($P517&lt;&gt;"",IF(DAVERAGE($H515:$I616,$I$10,$U$12:$U$13)&lt;&gt;0,DAVERAGE($H515:$I616,$I$10,$U$12:$U$13),""),"")</f>
        <v/>
      </c>
      <c r="T517" s="157" t="str">
        <f aca="false">IF($P516&lt;&gt;"",IF(DCOUNTA($H515:$I616,$I$10,$U$12:$U$13)&lt;&gt;0,DCOUNTA($H515:$I616,$I$10,$U$12:$U$13),""),"")</f>
        <v/>
      </c>
      <c r="U517" s="5" t="s">
        <v>104</v>
      </c>
      <c r="V517" s="0"/>
      <c r="AH517" s="187" t="n">
        <f aca="false">IF($G517&lt;&gt;"",AG517,"")</f>
        <v>0</v>
      </c>
      <c r="AI517" s="169"/>
      <c r="AJ517" s="170"/>
    </row>
    <row r="518" customFormat="false" ht="13" hidden="false" customHeight="false" outlineLevel="0" collapsed="false">
      <c r="A518" s="0"/>
      <c r="B518" s="185" t="str">
        <f aca="false">IF(B417&lt;&gt;"",B417,"")</f>
        <v>Jean Luc FOUCHER</v>
      </c>
      <c r="C518" s="116" t="n">
        <f aca="false">IF(C417&lt;&gt;"",C417,"")</f>
        <v>3</v>
      </c>
      <c r="D518" s="116" t="str">
        <f aca="false">IF(D417&lt;&gt;"",D417,"")</f>
        <v>2.4GHz</v>
      </c>
      <c r="E518" s="116" t="n">
        <f aca="false">IF(E417&lt;&gt;"",E417,"")</f>
        <v>0</v>
      </c>
      <c r="F518" s="116" t="n">
        <v>26</v>
      </c>
      <c r="G518" s="168" t="n">
        <f aca="false">G417</f>
        <v>1</v>
      </c>
      <c r="H518" s="187" t="n">
        <f aca="false">IF($G518&lt;&gt;"",G518,"")</f>
        <v>1</v>
      </c>
      <c r="I518" s="169"/>
      <c r="J518" s="170"/>
      <c r="K518" s="171" t="n">
        <f aca="false">IF($B518&lt;&gt;"",IF(I518,(INDEX(P$516:Q$519,MATCH(H518,P$516:P$519),2)/I518)*1000,0),"")</f>
        <v>0</v>
      </c>
      <c r="L518" s="171" t="str">
        <f aca="false">IF(Q$516&lt;&gt;"",IF($B518&lt;&gt;"",K518-$J518,""),"")</f>
        <v/>
      </c>
      <c r="M518" s="172" t="e">
        <f aca="false">IF(B518&lt;&gt;"",RANK(L518,L$516:L$615),"")</f>
        <v>#VALUE!</v>
      </c>
      <c r="N518" s="172" t="str">
        <f aca="false">IF(B518&lt;&gt;"",'Classement Général'!BZ13,"")</f>
        <v/>
      </c>
      <c r="O518" s="172" t="n">
        <f aca="false">IF(B114&lt;&gt;"",'Calculs (M1..M20)'!A16,"")</f>
        <v>15</v>
      </c>
      <c r="P518" s="154" t="str">
        <f aca="false">IF(DMIN($H515:$I616,$P$10,$U$14:$U$15)&lt;&gt;0,3,"")</f>
        <v/>
      </c>
      <c r="Q518" s="155" t="str">
        <f aca="false">IF(DMIN($H515:$I616,$I$10,$U$14:$U$15)&lt;&gt;0,DMIN($H515:$I616,$I$10,$U$14:$U$15),"")</f>
        <v/>
      </c>
      <c r="R518" s="151" t="str">
        <f aca="false">IF(DMAX($H515:$I616,$I$10,$U$14:$U$15)&lt;&gt;0,DMAX($H515:$I616,$I$10,$U$14:$U$15),"")</f>
        <v/>
      </c>
      <c r="S518" s="156" t="str">
        <f aca="false">IF($P518&lt;&gt;"",IF(DAVERAGE($H515:$I616,$I$10,$U$14:$U$15)&lt;&gt;0,DAVERAGE($H515:$I616,$I$10,$U$14:$U$15),""),"")</f>
        <v/>
      </c>
      <c r="T518" s="157" t="str">
        <f aca="false">IF($P518&lt;&gt;"",IF(DCOUNTA($H515:$I616,$I$10,$U$14:$U$15)&lt;&gt;0,DCOUNTA($H515:$I616,$I$10,$U$14:$U$15),""),"")</f>
        <v/>
      </c>
      <c r="U518" s="5" t="n">
        <v>2</v>
      </c>
      <c r="V518" s="0"/>
      <c r="AH518" s="187" t="n">
        <f aca="false">IF($G518&lt;&gt;"",AG518,"")</f>
        <v>0</v>
      </c>
      <c r="AI518" s="169"/>
      <c r="AJ518" s="170"/>
    </row>
    <row r="519" customFormat="false" ht="13.5" hidden="false" customHeight="false" outlineLevel="0" collapsed="false">
      <c r="A519" s="0"/>
      <c r="B519" s="185" t="str">
        <f aca="false">IF(B418&lt;&gt;"",B418,"")</f>
        <v>Thomas DELARBRE</v>
      </c>
      <c r="C519" s="116" t="n">
        <f aca="false">IF(C418&lt;&gt;"",C418,"")</f>
        <v>4</v>
      </c>
      <c r="D519" s="116" t="str">
        <f aca="false">IF(D418&lt;&gt;"",D418,"")</f>
        <v>2.4GHz</v>
      </c>
      <c r="E519" s="116" t="n">
        <f aca="false">IF(E418&lt;&gt;"",E418,"")</f>
        <v>0</v>
      </c>
      <c r="F519" s="116" t="n">
        <v>26</v>
      </c>
      <c r="G519" s="168" t="n">
        <f aca="false">G418</f>
        <v>1</v>
      </c>
      <c r="H519" s="187" t="n">
        <f aca="false">IF($G519&lt;&gt;"",G519,"")</f>
        <v>1</v>
      </c>
      <c r="I519" s="169"/>
      <c r="J519" s="170"/>
      <c r="K519" s="171" t="n">
        <f aca="false">IF($B519&lt;&gt;"",IF(I519,(INDEX(P$516:Q$519,MATCH(H519,P$516:P$519),2)/I519)*1000,0),"")</f>
        <v>0</v>
      </c>
      <c r="L519" s="171" t="str">
        <f aca="false">IF(Q$516&lt;&gt;"",IF($B519&lt;&gt;"",K519-$J519,""),"")</f>
        <v/>
      </c>
      <c r="M519" s="172" t="e">
        <f aca="false">IF(B519&lt;&gt;"",RANK(L519,L$516:L$615),"")</f>
        <v>#VALUE!</v>
      </c>
      <c r="N519" s="172" t="str">
        <f aca="false">IF(B519&lt;&gt;"",'Classement Général'!BZ14,"")</f>
        <v/>
      </c>
      <c r="O519" s="172" t="n">
        <f aca="false">IF(B115&lt;&gt;"",'Calculs (M1..M20)'!A17,"")</f>
        <v>10</v>
      </c>
      <c r="P519" s="158" t="str">
        <f aca="false">IF(DMIN($H515:$I616,$P$10,$U$16:$U$17)&lt;&gt;0,4,"")</f>
        <v/>
      </c>
      <c r="Q519" s="159" t="str">
        <f aca="false">IF(DMIN($H515:$I616,$I$10,$U$16:$U$17)&lt;&gt;0,DMIN($H515:$I616,$I$10,$U$16:$U$17),"")</f>
        <v/>
      </c>
      <c r="R519" s="160" t="str">
        <f aca="false">IF(DMAX($H515:$I616,$I$10,$U$16:$U$17)&lt;&gt;0,DMAX($H515:$I616,$I$10,$U$16:$U$17),"")</f>
        <v/>
      </c>
      <c r="S519" s="161" t="str">
        <f aca="false">IF($P519&lt;&gt;"",IF(DAVERAGE($H515:$I616,$I$10,$U$16:$U$17)&lt;&gt;0,DAVERAGE($H515:$I616,$I$10,$U$16:$U$17),""),"")</f>
        <v/>
      </c>
      <c r="T519" s="162" t="str">
        <f aca="false">IF($P518&lt;&gt;"",IF(DCOUNTA($H515:$I616,$I$10,$U$16:$U$17)&lt;&gt;0,DCOUNTA($H515:$I616,$I$10,$U$16:$U$17),""),"")</f>
        <v/>
      </c>
      <c r="U519" s="5" t="s">
        <v>104</v>
      </c>
      <c r="V519" s="0"/>
      <c r="AH519" s="187" t="n">
        <f aca="false">IF($G519&lt;&gt;"",AG519,"")</f>
        <v>0</v>
      </c>
      <c r="AI519" s="169"/>
      <c r="AJ519" s="170"/>
    </row>
    <row r="520" customFormat="false" ht="13.5" hidden="false" customHeight="false" outlineLevel="0" collapsed="false">
      <c r="A520" s="0"/>
      <c r="B520" s="185" t="str">
        <f aca="false">IF(B419&lt;&gt;"",B419,"")</f>
        <v>Pierre DIATTA</v>
      </c>
      <c r="C520" s="116" t="n">
        <f aca="false">IF(C419&lt;&gt;"",C419,"")</f>
        <v>5</v>
      </c>
      <c r="D520" s="116" t="str">
        <f aca="false">IF(D419&lt;&gt;"",D419,"")</f>
        <v>2.4GHz</v>
      </c>
      <c r="E520" s="116" t="n">
        <f aca="false">IF(E419&lt;&gt;"",E419,"")</f>
        <v>0</v>
      </c>
      <c r="F520" s="116" t="n">
        <v>26</v>
      </c>
      <c r="G520" s="168" t="n">
        <f aca="false">G419</f>
        <v>1</v>
      </c>
      <c r="H520" s="187" t="n">
        <f aca="false">IF($G520&lt;&gt;"",G520,"")</f>
        <v>1</v>
      </c>
      <c r="I520" s="169"/>
      <c r="J520" s="170"/>
      <c r="K520" s="171" t="n">
        <f aca="false">IF($B520&lt;&gt;"",IF(I520,(INDEX(P$516:Q$519,MATCH(H520,P$516:P$519),2)/I520)*1000,0),"")</f>
        <v>0</v>
      </c>
      <c r="L520" s="171" t="str">
        <f aca="false">IF(Q$516&lt;&gt;"",IF($B520&lt;&gt;"",K520-$J520,""),"")</f>
        <v/>
      </c>
      <c r="M520" s="172" t="e">
        <f aca="false">IF(B520&lt;&gt;"",RANK(L520,L$516:L$615),"")</f>
        <v>#VALUE!</v>
      </c>
      <c r="N520" s="172" t="str">
        <f aca="false">IF(B520&lt;&gt;"",'Classement Général'!BZ15,"")</f>
        <v/>
      </c>
      <c r="O520" s="172" t="n">
        <f aca="false">IF(B116&lt;&gt;"",'Calculs (M1..M20)'!A18,"")</f>
        <v>20</v>
      </c>
      <c r="P520" s="5"/>
      <c r="Q520" s="5"/>
      <c r="R520" s="0"/>
      <c r="S520" s="0"/>
      <c r="T520" s="163" t="n">
        <f aca="false">SUM(T516:T519)</f>
        <v>0</v>
      </c>
      <c r="U520" s="5" t="n">
        <v>3</v>
      </c>
      <c r="V520" s="184" t="n">
        <f aca="false">T520</f>
        <v>0</v>
      </c>
      <c r="AH520" s="187" t="n">
        <f aca="false">IF($G520&lt;&gt;"",AG520,"")</f>
        <v>0</v>
      </c>
      <c r="AI520" s="169"/>
      <c r="AJ520" s="170"/>
    </row>
    <row r="521" customFormat="false" ht="13" hidden="false" customHeight="false" outlineLevel="0" collapsed="false">
      <c r="A521" s="0"/>
      <c r="B521" s="185" t="str">
        <f aca="false">IF(B420&lt;&gt;"",B420,"")</f>
        <v>Olivier MONET</v>
      </c>
      <c r="C521" s="116" t="n">
        <f aca="false">IF(C420&lt;&gt;"",C420,"")</f>
        <v>6</v>
      </c>
      <c r="D521" s="116" t="str">
        <f aca="false">IF(D420&lt;&gt;"",D420,"")</f>
        <v>41.110MHz</v>
      </c>
      <c r="E521" s="116" t="n">
        <f aca="false">IF(E420&lt;&gt;"",E420,"")</f>
        <v>0</v>
      </c>
      <c r="F521" s="116" t="n">
        <v>26</v>
      </c>
      <c r="G521" s="168" t="n">
        <f aca="false">G420</f>
        <v>1</v>
      </c>
      <c r="H521" s="187" t="n">
        <f aca="false">IF($G521&lt;&gt;"",G521,"")</f>
        <v>1</v>
      </c>
      <c r="I521" s="169"/>
      <c r="J521" s="170"/>
      <c r="K521" s="171" t="n">
        <f aca="false">IF($B521&lt;&gt;"",IF(I521,(INDEX(P$516:Q$519,MATCH(H521,P$516:P$519),2)/I521)*1000,0),"")</f>
        <v>0</v>
      </c>
      <c r="L521" s="171" t="str">
        <f aca="false">IF(Q$516&lt;&gt;"",IF($B521&lt;&gt;"",K521-$J521,""),"")</f>
        <v/>
      </c>
      <c r="M521" s="172" t="e">
        <f aca="false">IF(B521&lt;&gt;"",RANK(L521,L$516:L$615),"")</f>
        <v>#VALUE!</v>
      </c>
      <c r="N521" s="172" t="str">
        <f aca="false">IF(B521&lt;&gt;"",'Classement Général'!BZ16,"")</f>
        <v/>
      </c>
      <c r="O521" s="172" t="n">
        <f aca="false">IF(B117&lt;&gt;"",'Calculs (M1..M20)'!A19,"")</f>
        <v>6</v>
      </c>
      <c r="P521" s="5"/>
      <c r="Q521" s="5"/>
      <c r="R521" s="0"/>
      <c r="S521" s="0"/>
      <c r="T521" s="0"/>
      <c r="U521" s="5" t="s">
        <v>104</v>
      </c>
      <c r="V521" s="0"/>
      <c r="AH521" s="187" t="n">
        <f aca="false">IF($G521&lt;&gt;"",AG521,"")</f>
        <v>0</v>
      </c>
      <c r="AI521" s="169"/>
      <c r="AJ521" s="170"/>
    </row>
    <row r="522" customFormat="false" ht="13" hidden="false" customHeight="false" outlineLevel="0" collapsed="false">
      <c r="A522" s="0"/>
      <c r="B522" s="185" t="str">
        <f aca="false">IF(B421&lt;&gt;"",B421,"")</f>
        <v>Pierre RONDEL</v>
      </c>
      <c r="C522" s="116" t="n">
        <f aca="false">IF(C421&lt;&gt;"",C421,"")</f>
        <v>7</v>
      </c>
      <c r="D522" s="116" t="str">
        <f aca="false">IF(D421&lt;&gt;"",D421,"")</f>
        <v>2.4GHz</v>
      </c>
      <c r="E522" s="116" t="n">
        <f aca="false">IF(E421&lt;&gt;"",E421,"")</f>
        <v>0</v>
      </c>
      <c r="F522" s="116" t="n">
        <v>26</v>
      </c>
      <c r="G522" s="168" t="n">
        <f aca="false">G421</f>
        <v>1</v>
      </c>
      <c r="H522" s="187" t="n">
        <f aca="false">IF($G522&lt;&gt;"",G522,"")</f>
        <v>1</v>
      </c>
      <c r="I522" s="169"/>
      <c r="J522" s="170"/>
      <c r="K522" s="171" t="n">
        <f aca="false">IF($B522&lt;&gt;"",IF(I522,(INDEX(P$516:Q$519,MATCH(H522,P$516:P$519),2)/I522)*1000,0),"")</f>
        <v>0</v>
      </c>
      <c r="L522" s="171" t="str">
        <f aca="false">IF(Q$516&lt;&gt;"",IF($B522&lt;&gt;"",K522-$J522,""),"")</f>
        <v/>
      </c>
      <c r="M522" s="172" t="e">
        <f aca="false">IF(B522&lt;&gt;"",RANK(L522,L$516:L$615),"")</f>
        <v>#VALUE!</v>
      </c>
      <c r="N522" s="172" t="str">
        <f aca="false">IF(B522&lt;&gt;"",'Classement Général'!BZ17,"")</f>
        <v/>
      </c>
      <c r="O522" s="172" t="n">
        <f aca="false">IF(B118&lt;&gt;"",'Calculs (M1..M20)'!A20,"")</f>
        <v>1</v>
      </c>
      <c r="P522" s="5"/>
      <c r="Q522" s="5"/>
      <c r="R522" s="0"/>
      <c r="S522" s="0"/>
      <c r="T522" s="0"/>
      <c r="U522" s="5" t="n">
        <v>4</v>
      </c>
      <c r="V522" s="0"/>
      <c r="AH522" s="187" t="n">
        <f aca="false">IF($G522&lt;&gt;"",AG522,"")</f>
        <v>0</v>
      </c>
      <c r="AI522" s="169"/>
      <c r="AJ522" s="170"/>
    </row>
    <row r="523" customFormat="false" ht="13" hidden="false" customHeight="false" outlineLevel="0" collapsed="false">
      <c r="A523" s="0"/>
      <c r="B523" s="185" t="str">
        <f aca="false">IF(B422&lt;&gt;"",B422,"")</f>
        <v>Andreas FRICKE</v>
      </c>
      <c r="C523" s="116" t="n">
        <f aca="false">IF(C422&lt;&gt;"",C422,"")</f>
        <v>8</v>
      </c>
      <c r="D523" s="116" t="str">
        <f aca="false">IF(D422&lt;&gt;"",D422,"")</f>
        <v>2.4GHz</v>
      </c>
      <c r="E523" s="116" t="n">
        <f aca="false">IF(E422&lt;&gt;"",E422,"")</f>
        <v>0</v>
      </c>
      <c r="F523" s="116" t="n">
        <v>26</v>
      </c>
      <c r="G523" s="168" t="n">
        <f aca="false">G422</f>
        <v>1</v>
      </c>
      <c r="H523" s="187" t="n">
        <f aca="false">IF($G523&lt;&gt;"",G523,"")</f>
        <v>1</v>
      </c>
      <c r="I523" s="169"/>
      <c r="J523" s="170"/>
      <c r="K523" s="171" t="n">
        <f aca="false">IF($B523&lt;&gt;"",IF(I523,(INDEX(P$516:Q$519,MATCH(H523,P$516:P$519),2)/I523)*1000,0),"")</f>
        <v>0</v>
      </c>
      <c r="L523" s="171" t="str">
        <f aca="false">IF(Q$516&lt;&gt;"",IF($B523&lt;&gt;"",K523-$J523,""),"")</f>
        <v/>
      </c>
      <c r="M523" s="172" t="e">
        <f aca="false">IF(B523&lt;&gt;"",RANK(L523,L$516:L$615),"")</f>
        <v>#VALUE!</v>
      </c>
      <c r="N523" s="172" t="str">
        <f aca="false">IF(B523&lt;&gt;"",'Classement Général'!BZ18,"")</f>
        <v/>
      </c>
      <c r="O523" s="172" t="n">
        <f aca="false">IF(B119&lt;&gt;"",'Calculs (M1..M20)'!A21,"")</f>
        <v>18</v>
      </c>
      <c r="P523" s="5"/>
      <c r="Q523" s="5"/>
      <c r="R523" s="0"/>
      <c r="S523" s="0"/>
      <c r="T523" s="0"/>
      <c r="U523" s="0"/>
      <c r="V523" s="0"/>
      <c r="AH523" s="187" t="n">
        <f aca="false">IF($G523&lt;&gt;"",AG523,"")</f>
        <v>0</v>
      </c>
      <c r="AI523" s="169"/>
      <c r="AJ523" s="170"/>
    </row>
    <row r="524" customFormat="false" ht="13" hidden="false" customHeight="false" outlineLevel="0" collapsed="false">
      <c r="A524" s="0"/>
      <c r="B524" s="185" t="str">
        <f aca="false">IF(B423&lt;&gt;"",B423,"")</f>
        <v>Thomas FAURE</v>
      </c>
      <c r="C524" s="116" t="n">
        <f aca="false">IF(C423&lt;&gt;"",C423,"")</f>
        <v>9</v>
      </c>
      <c r="D524" s="116" t="str">
        <f aca="false">IF(D423&lt;&gt;"",D423,"")</f>
        <v>2.4GHz</v>
      </c>
      <c r="E524" s="116" t="n">
        <f aca="false">IF(E423&lt;&gt;"",E423,"")</f>
        <v>0</v>
      </c>
      <c r="F524" s="116" t="n">
        <v>26</v>
      </c>
      <c r="G524" s="168" t="n">
        <f aca="false">G423</f>
        <v>1</v>
      </c>
      <c r="H524" s="187" t="n">
        <f aca="false">IF($G524&lt;&gt;"",G524,"")</f>
        <v>1</v>
      </c>
      <c r="I524" s="169"/>
      <c r="J524" s="170"/>
      <c r="K524" s="171" t="n">
        <f aca="false">IF($B524&lt;&gt;"",IF(I524,(INDEX(P$516:Q$519,MATCH(H524,P$516:P$519),2)/I524)*1000,0),"")</f>
        <v>0</v>
      </c>
      <c r="L524" s="171" t="str">
        <f aca="false">IF(Q$516&lt;&gt;"",IF($B524&lt;&gt;"",K524-$J524,""),"")</f>
        <v/>
      </c>
      <c r="M524" s="172" t="e">
        <f aca="false">IF(B524&lt;&gt;"",RANK(L524,L$516:L$615),"")</f>
        <v>#VALUE!</v>
      </c>
      <c r="N524" s="172" t="str">
        <f aca="false">IF(B524&lt;&gt;"",'Classement Général'!BZ19,"")</f>
        <v/>
      </c>
      <c r="O524" s="172" t="n">
        <f aca="false">IF(B120&lt;&gt;"",'Calculs (M1..M20)'!A22,"")</f>
        <v>11</v>
      </c>
      <c r="P524" s="0"/>
      <c r="Q524" s="0"/>
      <c r="R524" s="0"/>
      <c r="S524" s="0"/>
      <c r="T524" s="0"/>
      <c r="U524" s="0"/>
      <c r="V524" s="0"/>
      <c r="AH524" s="187" t="n">
        <f aca="false">IF($G524&lt;&gt;"",AG524,"")</f>
        <v>0</v>
      </c>
      <c r="AI524" s="169"/>
      <c r="AJ524" s="170"/>
    </row>
    <row r="525" customFormat="false" ht="13" hidden="false" customHeight="false" outlineLevel="0" collapsed="false">
      <c r="A525" s="0"/>
      <c r="B525" s="185" t="str">
        <f aca="false">IF(B424&lt;&gt;"",B424,"")</f>
        <v>Philippe LANES</v>
      </c>
      <c r="C525" s="116" t="n">
        <f aca="false">IF(C424&lt;&gt;"",C424,"")</f>
        <v>10</v>
      </c>
      <c r="D525" s="116" t="str">
        <f aca="false">IF(D424&lt;&gt;"",D424,"")</f>
        <v>2.4GHz</v>
      </c>
      <c r="E525" s="116" t="n">
        <f aca="false">IF(E424&lt;&gt;"",E424,"")</f>
        <v>0</v>
      </c>
      <c r="F525" s="116" t="n">
        <v>26</v>
      </c>
      <c r="G525" s="168" t="n">
        <f aca="false">G424</f>
        <v>1</v>
      </c>
      <c r="H525" s="187" t="n">
        <f aca="false">IF($G525&lt;&gt;"",G525,"")</f>
        <v>1</v>
      </c>
      <c r="I525" s="169"/>
      <c r="J525" s="170"/>
      <c r="K525" s="171" t="n">
        <f aca="false">IF($B525&lt;&gt;"",IF(I525,(INDEX(P$516:Q$519,MATCH(H525,P$516:P$519),2)/I525)*1000,0),"")</f>
        <v>0</v>
      </c>
      <c r="L525" s="171" t="str">
        <f aca="false">IF(Q$516&lt;&gt;"",IF($B525&lt;&gt;"",K525-$J525,""),"")</f>
        <v/>
      </c>
      <c r="M525" s="172" t="e">
        <f aca="false">IF(B525&lt;&gt;"",RANK(L525,L$516:L$615),"")</f>
        <v>#VALUE!</v>
      </c>
      <c r="N525" s="172" t="str">
        <f aca="false">IF(B525&lt;&gt;"",'Classement Général'!BZ20,"")</f>
        <v/>
      </c>
      <c r="O525" s="172" t="n">
        <f aca="false">IF(B121&lt;&gt;"",'Calculs (M1..M20)'!A23,"")</f>
        <v>14</v>
      </c>
      <c r="P525" s="0"/>
      <c r="Q525" s="0"/>
      <c r="R525" s="0"/>
      <c r="S525" s="0"/>
      <c r="T525" s="0"/>
      <c r="U525" s="0"/>
      <c r="V525" s="0"/>
      <c r="AH525" s="187" t="n">
        <f aca="false">IF($G525&lt;&gt;"",AG525,"")</f>
        <v>0</v>
      </c>
      <c r="AI525" s="169"/>
      <c r="AJ525" s="170"/>
    </row>
    <row r="526" customFormat="false" ht="13" hidden="false" customHeight="false" outlineLevel="0" collapsed="false">
      <c r="A526" s="0"/>
      <c r="B526" s="185" t="str">
        <f aca="false">IF(B425&lt;&gt;"",B425,"")</f>
        <v>Julien HONOR</v>
      </c>
      <c r="C526" s="116" t="n">
        <f aca="false">IF(C425&lt;&gt;"",C425,"")</f>
        <v>11</v>
      </c>
      <c r="D526" s="116" t="str">
        <f aca="false">IF(D425&lt;&gt;"",D425,"")</f>
        <v>2.4GHz</v>
      </c>
      <c r="E526" s="116" t="n">
        <f aca="false">IF(E425&lt;&gt;"",E425,"")</f>
        <v>0</v>
      </c>
      <c r="F526" s="116" t="n">
        <v>26</v>
      </c>
      <c r="G526" s="168" t="n">
        <f aca="false">G425</f>
        <v>1</v>
      </c>
      <c r="H526" s="187" t="n">
        <f aca="false">IF($G526&lt;&gt;"",G526,"")</f>
        <v>1</v>
      </c>
      <c r="I526" s="169"/>
      <c r="J526" s="170"/>
      <c r="K526" s="171" t="n">
        <f aca="false">IF($B526&lt;&gt;"",IF(I526,(INDEX(P$516:Q$519,MATCH(H526,P$516:P$519),2)/I526)*1000,0),"")</f>
        <v>0</v>
      </c>
      <c r="L526" s="171" t="str">
        <f aca="false">IF(Q$516&lt;&gt;"",IF($B526&lt;&gt;"",K526-$J526,""),"")</f>
        <v/>
      </c>
      <c r="M526" s="172" t="e">
        <f aca="false">IF(B526&lt;&gt;"",RANK(L526,L$516:L$615),"")</f>
        <v>#VALUE!</v>
      </c>
      <c r="N526" s="172" t="str">
        <f aca="false">IF(B526&lt;&gt;"",'Classement Général'!BZ21,"")</f>
        <v/>
      </c>
      <c r="O526" s="172" t="n">
        <f aca="false">IF(B122&lt;&gt;"",'Calculs (M1..M20)'!A24,"")</f>
        <v>3</v>
      </c>
      <c r="P526" s="0"/>
      <c r="Q526" s="0"/>
      <c r="R526" s="0"/>
      <c r="S526" s="0"/>
      <c r="T526" s="0"/>
      <c r="U526" s="0"/>
      <c r="V526" s="0"/>
      <c r="AH526" s="187" t="n">
        <f aca="false">IF($G526&lt;&gt;"",AG526,"")</f>
        <v>0</v>
      </c>
      <c r="AI526" s="169"/>
      <c r="AJ526" s="170"/>
    </row>
    <row r="527" customFormat="false" ht="13" hidden="false" customHeight="false" outlineLevel="0" collapsed="false">
      <c r="A527" s="0"/>
      <c r="B527" s="185" t="str">
        <f aca="false">IF(B426&lt;&gt;"",B426,"")</f>
        <v>Michael KREBS</v>
      </c>
      <c r="C527" s="116" t="n">
        <f aca="false">IF(C426&lt;&gt;"",C426,"")</f>
        <v>12</v>
      </c>
      <c r="D527" s="116" t="str">
        <f aca="false">IF(D426&lt;&gt;"",D426,"")</f>
        <v>2.4GHz</v>
      </c>
      <c r="E527" s="116" t="n">
        <f aca="false">IF(E426&lt;&gt;"",E426,"")</f>
        <v>0</v>
      </c>
      <c r="F527" s="116" t="n">
        <v>26</v>
      </c>
      <c r="G527" s="168" t="n">
        <f aca="false">G426</f>
        <v>1</v>
      </c>
      <c r="H527" s="187" t="n">
        <f aca="false">IF($G527&lt;&gt;"",G527,"")</f>
        <v>1</v>
      </c>
      <c r="I527" s="169"/>
      <c r="J527" s="170"/>
      <c r="K527" s="171" t="n">
        <f aca="false">IF($B527&lt;&gt;"",IF(I527,(INDEX(P$516:Q$519,MATCH(H527,P$516:P$519),2)/I527)*1000,0),"")</f>
        <v>0</v>
      </c>
      <c r="L527" s="171" t="str">
        <f aca="false">IF(Q$516&lt;&gt;"",IF($B527&lt;&gt;"",K527-$J527,""),"")</f>
        <v/>
      </c>
      <c r="M527" s="172" t="e">
        <f aca="false">IF(B527&lt;&gt;"",RANK(L527,L$516:L$615),"")</f>
        <v>#VALUE!</v>
      </c>
      <c r="N527" s="172" t="str">
        <f aca="false">IF(B527&lt;&gt;"",'Classement Général'!BZ22,"")</f>
        <v/>
      </c>
      <c r="O527" s="172" t="n">
        <f aca="false">IF(B123&lt;&gt;"",'Calculs (M1..M20)'!A25,"")</f>
        <v>12</v>
      </c>
      <c r="P527" s="0"/>
      <c r="Q527" s="0"/>
      <c r="R527" s="0"/>
      <c r="S527" s="0"/>
      <c r="T527" s="0"/>
      <c r="U527" s="0"/>
      <c r="V527" s="0"/>
      <c r="AH527" s="187" t="n">
        <f aca="false">IF($G527&lt;&gt;"",AG527,"")</f>
        <v>0</v>
      </c>
      <c r="AI527" s="169"/>
      <c r="AJ527" s="170"/>
    </row>
    <row r="528" customFormat="false" ht="13" hidden="false" customHeight="false" outlineLevel="0" collapsed="false">
      <c r="A528" s="0"/>
      <c r="B528" s="185" t="str">
        <f aca="false">IF(B427&lt;&gt;"",B427,"")</f>
        <v>Aubry GABANON</v>
      </c>
      <c r="C528" s="116" t="n">
        <f aca="false">IF(C427&lt;&gt;"",C427,"")</f>
        <v>13</v>
      </c>
      <c r="D528" s="116" t="str">
        <f aca="false">IF(D427&lt;&gt;"",D427,"")</f>
        <v>2.4GHz</v>
      </c>
      <c r="E528" s="116" t="n">
        <f aca="false">IF(E427&lt;&gt;"",E427,"")</f>
        <v>0</v>
      </c>
      <c r="F528" s="116" t="n">
        <v>26</v>
      </c>
      <c r="G528" s="168" t="n">
        <f aca="false">G427</f>
        <v>1</v>
      </c>
      <c r="H528" s="187" t="n">
        <f aca="false">IF($G528&lt;&gt;"",G528,"")</f>
        <v>1</v>
      </c>
      <c r="I528" s="169"/>
      <c r="J528" s="170"/>
      <c r="K528" s="171" t="n">
        <f aca="false">IF($B528&lt;&gt;"",IF(I528,(INDEX(P$516:Q$519,MATCH(H528,P$516:P$519),2)/I528)*1000,0),"")</f>
        <v>0</v>
      </c>
      <c r="L528" s="171" t="str">
        <f aca="false">IF(Q$516&lt;&gt;"",IF($B528&lt;&gt;"",K528-$J528,""),"")</f>
        <v/>
      </c>
      <c r="M528" s="172" t="e">
        <f aca="false">IF(B528&lt;&gt;"",RANK(L528,L$516:L$615),"")</f>
        <v>#VALUE!</v>
      </c>
      <c r="N528" s="172" t="str">
        <f aca="false">IF(B528&lt;&gt;"",'Classement Général'!BZ23,"")</f>
        <v/>
      </c>
      <c r="O528" s="172" t="n">
        <f aca="false">IF(B124&lt;&gt;"",'Calculs (M1..M20)'!A26,"")</f>
        <v>5</v>
      </c>
      <c r="P528" s="0"/>
      <c r="Q528" s="0"/>
      <c r="R528" s="0"/>
      <c r="S528" s="0"/>
      <c r="T528" s="0"/>
      <c r="U528" s="0"/>
      <c r="V528" s="0"/>
      <c r="AH528" s="187" t="n">
        <f aca="false">IF($G528&lt;&gt;"",AG528,"")</f>
        <v>0</v>
      </c>
      <c r="AI528" s="169"/>
      <c r="AJ528" s="170"/>
    </row>
    <row r="529" customFormat="false" ht="13" hidden="false" customHeight="false" outlineLevel="0" collapsed="false">
      <c r="A529" s="0"/>
      <c r="B529" s="185" t="str">
        <f aca="false">IF(B428&lt;&gt;"",B428,"")</f>
        <v>Serge DELARBRE</v>
      </c>
      <c r="C529" s="116" t="n">
        <f aca="false">IF(C428&lt;&gt;"",C428,"")</f>
        <v>14</v>
      </c>
      <c r="D529" s="116" t="str">
        <f aca="false">IF(D428&lt;&gt;"",D428,"")</f>
        <v>2.4GHz</v>
      </c>
      <c r="E529" s="116" t="n">
        <f aca="false">IF(E428&lt;&gt;"",E428,"")</f>
        <v>0</v>
      </c>
      <c r="F529" s="116" t="n">
        <v>26</v>
      </c>
      <c r="G529" s="168" t="n">
        <f aca="false">G428</f>
        <v>1</v>
      </c>
      <c r="H529" s="187" t="n">
        <f aca="false">IF($G529&lt;&gt;"",G529,"")</f>
        <v>1</v>
      </c>
      <c r="I529" s="169"/>
      <c r="J529" s="170"/>
      <c r="K529" s="171" t="n">
        <f aca="false">IF($B529&lt;&gt;"",IF(I529,(INDEX(P$516:Q$519,MATCH(H529,P$516:P$519),2)/I529)*1000,0),"")</f>
        <v>0</v>
      </c>
      <c r="L529" s="171" t="str">
        <f aca="false">IF(Q$516&lt;&gt;"",IF($B529&lt;&gt;"",K529-$J529,""),"")</f>
        <v/>
      </c>
      <c r="M529" s="172" t="e">
        <f aca="false">IF(B529&lt;&gt;"",RANK(L529,L$516:L$615),"")</f>
        <v>#VALUE!</v>
      </c>
      <c r="N529" s="172" t="str">
        <f aca="false">IF(B529&lt;&gt;"",'Classement Général'!BZ24,"")</f>
        <v/>
      </c>
      <c r="O529" s="172" t="n">
        <f aca="false">IF(B125&lt;&gt;"",'Calculs (M1..M20)'!A27,"")</f>
        <v>17</v>
      </c>
      <c r="P529" s="0"/>
      <c r="Q529" s="0"/>
      <c r="R529" s="0"/>
      <c r="S529" s="0"/>
      <c r="T529" s="0"/>
      <c r="U529" s="0"/>
      <c r="V529" s="0"/>
      <c r="AH529" s="187" t="n">
        <f aca="false">IF($G529&lt;&gt;"",AG529,"")</f>
        <v>0</v>
      </c>
      <c r="AI529" s="169"/>
      <c r="AJ529" s="170"/>
    </row>
    <row r="530" customFormat="false" ht="13" hidden="false" customHeight="false" outlineLevel="0" collapsed="false">
      <c r="A530" s="0"/>
      <c r="B530" s="185" t="str">
        <f aca="false">IF(B429&lt;&gt;"",B429,"")</f>
        <v>Arnaud LEGER</v>
      </c>
      <c r="C530" s="116" t="n">
        <f aca="false">IF(C429&lt;&gt;"",C429,"")</f>
        <v>15</v>
      </c>
      <c r="D530" s="116" t="str">
        <f aca="false">IF(D429&lt;&gt;"",D429,"")</f>
        <v>2.4GHz</v>
      </c>
      <c r="E530" s="116" t="n">
        <f aca="false">IF(E429&lt;&gt;"",E429,"")</f>
        <v>0</v>
      </c>
      <c r="F530" s="116" t="n">
        <v>26</v>
      </c>
      <c r="G530" s="168" t="n">
        <f aca="false">G429</f>
        <v>1</v>
      </c>
      <c r="H530" s="187" t="n">
        <f aca="false">IF($G530&lt;&gt;"",G530,"")</f>
        <v>1</v>
      </c>
      <c r="I530" s="169"/>
      <c r="J530" s="170"/>
      <c r="K530" s="171" t="n">
        <f aca="false">IF($B530&lt;&gt;"",IF(I530,(INDEX(P$516:Q$519,MATCH(H530,P$516:P$519),2)/I530)*1000,0),"")</f>
        <v>0</v>
      </c>
      <c r="L530" s="171" t="str">
        <f aca="false">IF(Q$516&lt;&gt;"",IF($B530&lt;&gt;"",K530-$J530,""),"")</f>
        <v/>
      </c>
      <c r="M530" s="172" t="e">
        <f aca="false">IF(B530&lt;&gt;"",RANK(L530,L$516:L$615),"")</f>
        <v>#VALUE!</v>
      </c>
      <c r="N530" s="172" t="str">
        <f aca="false">IF(B530&lt;&gt;"",'Classement Général'!BZ25,"")</f>
        <v/>
      </c>
      <c r="O530" s="172" t="n">
        <f aca="false">IF(B126&lt;&gt;"",'Calculs (M1..M20)'!A28,"")</f>
        <v>7</v>
      </c>
      <c r="P530" s="0"/>
      <c r="Q530" s="0"/>
      <c r="R530" s="0"/>
      <c r="S530" s="0"/>
      <c r="T530" s="0"/>
      <c r="U530" s="0"/>
      <c r="V530" s="0"/>
      <c r="AH530" s="187" t="n">
        <f aca="false">IF($G530&lt;&gt;"",AG530,"")</f>
        <v>0</v>
      </c>
      <c r="AI530" s="169"/>
      <c r="AJ530" s="170"/>
    </row>
    <row r="531" customFormat="false" ht="13" hidden="false" customHeight="false" outlineLevel="0" collapsed="false">
      <c r="A531" s="0"/>
      <c r="B531" s="185" t="str">
        <f aca="false">IF(B430&lt;&gt;"",B430,"")</f>
        <v>Thierry POIGNARD</v>
      </c>
      <c r="C531" s="116" t="n">
        <f aca="false">IF(C430&lt;&gt;"",C430,"")</f>
        <v>16</v>
      </c>
      <c r="D531" s="116" t="str">
        <f aca="false">IF(D430&lt;&gt;"",D430,"")</f>
        <v>2.4GHz</v>
      </c>
      <c r="E531" s="116" t="n">
        <f aca="false">IF(E430&lt;&gt;"",E430,"")</f>
        <v>0</v>
      </c>
      <c r="F531" s="116" t="n">
        <v>26</v>
      </c>
      <c r="G531" s="168" t="n">
        <f aca="false">G430</f>
        <v>1</v>
      </c>
      <c r="H531" s="187" t="n">
        <f aca="false">IF($G531&lt;&gt;"",G531,"")</f>
        <v>1</v>
      </c>
      <c r="I531" s="169"/>
      <c r="J531" s="170"/>
      <c r="K531" s="171" t="n">
        <f aca="false">IF($B531&lt;&gt;"",IF(I531,(INDEX(P$516:Q$519,MATCH(H531,P$516:P$519),2)/I531)*1000,0),"")</f>
        <v>0</v>
      </c>
      <c r="L531" s="171" t="str">
        <f aca="false">IF(Q$516&lt;&gt;"",IF($B531&lt;&gt;"",K531-$J531,""),"")</f>
        <v/>
      </c>
      <c r="M531" s="172" t="e">
        <f aca="false">IF(B531&lt;&gt;"",RANK(L531,L$516:L$615),"")</f>
        <v>#VALUE!</v>
      </c>
      <c r="N531" s="172" t="str">
        <f aca="false">IF(B531&lt;&gt;"",'Classement Général'!BZ26,"")</f>
        <v/>
      </c>
      <c r="O531" s="172" t="n">
        <f aca="false">IF(B127&lt;&gt;"",'Calculs (M1..M20)'!A29,"")</f>
        <v>13</v>
      </c>
      <c r="P531" s="0"/>
      <c r="Q531" s="0"/>
      <c r="R531" s="0"/>
      <c r="S531" s="0"/>
      <c r="T531" s="0"/>
      <c r="U531" s="0"/>
      <c r="V531" s="0"/>
      <c r="AH531" s="187" t="n">
        <f aca="false">IF($G531&lt;&gt;"",AG531,"")</f>
        <v>0</v>
      </c>
      <c r="AI531" s="169"/>
      <c r="AJ531" s="170"/>
    </row>
    <row r="532" customFormat="false" ht="13" hidden="false" customHeight="false" outlineLevel="0" collapsed="false">
      <c r="A532" s="0"/>
      <c r="B532" s="185" t="str">
        <f aca="false">IF(B431&lt;&gt;"",B431,"")</f>
        <v>Joel MARIN</v>
      </c>
      <c r="C532" s="116" t="n">
        <f aca="false">IF(C431&lt;&gt;"",C431,"")</f>
        <v>17</v>
      </c>
      <c r="D532" s="116" t="str">
        <f aca="false">IF(D431&lt;&gt;"",D431,"")</f>
        <v>2.4GHz</v>
      </c>
      <c r="E532" s="116" t="n">
        <f aca="false">IF(E431&lt;&gt;"",E431,"")</f>
        <v>0</v>
      </c>
      <c r="F532" s="116" t="n">
        <v>26</v>
      </c>
      <c r="G532" s="168" t="n">
        <f aca="false">G431</f>
        <v>1</v>
      </c>
      <c r="H532" s="187" t="n">
        <f aca="false">IF($G532&lt;&gt;"",G532,"")</f>
        <v>1</v>
      </c>
      <c r="I532" s="169"/>
      <c r="J532" s="170"/>
      <c r="K532" s="171" t="n">
        <f aca="false">IF($B532&lt;&gt;"",IF(I532,(INDEX(P$516:Q$519,MATCH(H532,P$516:P$519),2)/I532)*1000,0),"")</f>
        <v>0</v>
      </c>
      <c r="L532" s="171" t="str">
        <f aca="false">IF(Q$516&lt;&gt;"",IF($B532&lt;&gt;"",K532-$J532,""),"")</f>
        <v/>
      </c>
      <c r="M532" s="172" t="e">
        <f aca="false">IF(B532&lt;&gt;"",RANK(L532,L$516:L$615),"")</f>
        <v>#VALUE!</v>
      </c>
      <c r="N532" s="172" t="str">
        <f aca="false">IF(B532&lt;&gt;"",'Classement Général'!BZ27,"")</f>
        <v/>
      </c>
      <c r="O532" s="172" t="n">
        <f aca="false">IF(B128&lt;&gt;"",'Calculs (M1..M20)'!A30,"")</f>
        <v>16</v>
      </c>
      <c r="P532" s="0"/>
      <c r="Q532" s="0"/>
      <c r="R532" s="0"/>
      <c r="S532" s="0"/>
      <c r="T532" s="0"/>
      <c r="U532" s="0"/>
      <c r="V532" s="0"/>
      <c r="AH532" s="187" t="n">
        <f aca="false">IF($G532&lt;&gt;"",AG532,"")</f>
        <v>0</v>
      </c>
      <c r="AI532" s="169"/>
      <c r="AJ532" s="170"/>
    </row>
    <row r="533" customFormat="false" ht="13" hidden="false" customHeight="false" outlineLevel="0" collapsed="false">
      <c r="A533" s="0"/>
      <c r="B533" s="185" t="str">
        <f aca="false">IF(B432&lt;&gt;"",B432,"")</f>
        <v>Matthieu MERVELET</v>
      </c>
      <c r="C533" s="116" t="n">
        <f aca="false">IF(C432&lt;&gt;"",C432,"")</f>
        <v>18</v>
      </c>
      <c r="D533" s="116" t="str">
        <f aca="false">IF(D432&lt;&gt;"",D432,"")</f>
        <v>2.4GHz</v>
      </c>
      <c r="E533" s="116" t="n">
        <f aca="false">IF(E432&lt;&gt;"",E432,"")</f>
        <v>0</v>
      </c>
      <c r="F533" s="116" t="n">
        <v>26</v>
      </c>
      <c r="G533" s="168" t="n">
        <f aca="false">G432</f>
        <v>1</v>
      </c>
      <c r="H533" s="187" t="n">
        <f aca="false">IF($G533&lt;&gt;"",G533,"")</f>
        <v>1</v>
      </c>
      <c r="I533" s="169"/>
      <c r="J533" s="170"/>
      <c r="K533" s="171" t="n">
        <f aca="false">IF($B533&lt;&gt;"",IF(I533,(INDEX(P$516:Q$519,MATCH(H533,P$516:P$519),2)/I533)*1000,0),"")</f>
        <v>0</v>
      </c>
      <c r="L533" s="171" t="str">
        <f aca="false">IF(Q$516&lt;&gt;"",IF($B533&lt;&gt;"",K533-$J533,""),"")</f>
        <v/>
      </c>
      <c r="M533" s="172" t="e">
        <f aca="false">IF(B533&lt;&gt;"",RANK(L533,L$516:L$615),"")</f>
        <v>#VALUE!</v>
      </c>
      <c r="N533" s="172" t="str">
        <f aca="false">IF(B533&lt;&gt;"",'Classement Général'!BZ28,"")</f>
        <v/>
      </c>
      <c r="O533" s="172" t="n">
        <f aca="false">IF(B129&lt;&gt;"",'Calculs (M1..M20)'!A31,"")</f>
        <v>2</v>
      </c>
      <c r="P533" s="0"/>
      <c r="Q533" s="0"/>
      <c r="R533" s="0"/>
      <c r="S533" s="0"/>
      <c r="T533" s="0"/>
      <c r="U533" s="0"/>
      <c r="V533" s="0"/>
      <c r="AH533" s="187" t="n">
        <f aca="false">IF($G533&lt;&gt;"",AG533,"")</f>
        <v>0</v>
      </c>
      <c r="AI533" s="169"/>
      <c r="AJ533" s="170"/>
    </row>
    <row r="534" customFormat="false" ht="13" hidden="false" customHeight="false" outlineLevel="0" collapsed="false">
      <c r="A534" s="0"/>
      <c r="B534" s="185" t="str">
        <f aca="false">IF(B433&lt;&gt;"",B433,"")</f>
        <v>Gabriel MANTEL</v>
      </c>
      <c r="C534" s="116" t="n">
        <f aca="false">IF(C433&lt;&gt;"",C433,"")</f>
        <v>19</v>
      </c>
      <c r="D534" s="116" t="str">
        <f aca="false">IF(D433&lt;&gt;"",D433,"")</f>
        <v>2.4GHz</v>
      </c>
      <c r="E534" s="116" t="n">
        <f aca="false">IF(E433&lt;&gt;"",E433,"")</f>
        <v>0</v>
      </c>
      <c r="F534" s="116" t="n">
        <v>26</v>
      </c>
      <c r="G534" s="168" t="n">
        <f aca="false">G433</f>
        <v>1</v>
      </c>
      <c r="H534" s="187" t="n">
        <f aca="false">IF($G534&lt;&gt;"",G534,"")</f>
        <v>1</v>
      </c>
      <c r="I534" s="169"/>
      <c r="J534" s="170"/>
      <c r="K534" s="171" t="n">
        <f aca="false">IF($B534&lt;&gt;"",IF(I534,(INDEX(P$516:Q$519,MATCH(H534,P$516:P$519),2)/I534)*1000,0),"")</f>
        <v>0</v>
      </c>
      <c r="L534" s="171" t="str">
        <f aca="false">IF(Q$516&lt;&gt;"",IF($B534&lt;&gt;"",K534-$J534,""),"")</f>
        <v/>
      </c>
      <c r="M534" s="172" t="e">
        <f aca="false">IF(B534&lt;&gt;"",RANK(L534,L$516:L$615),"")</f>
        <v>#VALUE!</v>
      </c>
      <c r="N534" s="172" t="str">
        <f aca="false">IF(B534&lt;&gt;"",'Classement Général'!BZ29,"")</f>
        <v/>
      </c>
      <c r="O534" s="172" t="n">
        <f aca="false">IF(B130&lt;&gt;"",'Calculs (M1..M20)'!A32,"")</f>
        <v>21</v>
      </c>
      <c r="P534" s="0"/>
      <c r="Q534" s="0"/>
      <c r="R534" s="0"/>
      <c r="S534" s="0"/>
      <c r="T534" s="0"/>
      <c r="U534" s="0"/>
      <c r="V534" s="0"/>
      <c r="AH534" s="187" t="n">
        <f aca="false">IF($G534&lt;&gt;"",AG534,"")</f>
        <v>0</v>
      </c>
      <c r="AI534" s="169"/>
      <c r="AJ534" s="170"/>
    </row>
    <row r="535" customFormat="false" ht="13" hidden="false" customHeight="false" outlineLevel="0" collapsed="false">
      <c r="A535" s="0"/>
      <c r="B535" s="185" t="str">
        <f aca="false">IF(B434&lt;&gt;"",B434,"")</f>
        <v>Sylvain PFEFFERKORN</v>
      </c>
      <c r="C535" s="116" t="n">
        <f aca="false">IF(C434&lt;&gt;"",C434,"")</f>
        <v>20</v>
      </c>
      <c r="D535" s="116" t="str">
        <f aca="false">IF(D434&lt;&gt;"",D434,"")</f>
        <v>2.4GHz</v>
      </c>
      <c r="E535" s="116" t="n">
        <f aca="false">IF(E434&lt;&gt;"",E434,"")</f>
        <v>0</v>
      </c>
      <c r="F535" s="116" t="n">
        <v>26</v>
      </c>
      <c r="G535" s="168" t="n">
        <f aca="false">G434</f>
        <v>1</v>
      </c>
      <c r="H535" s="187" t="n">
        <f aca="false">IF($G535&lt;&gt;"",G535,"")</f>
        <v>1</v>
      </c>
      <c r="I535" s="169"/>
      <c r="J535" s="170"/>
      <c r="K535" s="171" t="n">
        <f aca="false">IF($B535&lt;&gt;"",IF(I535,(INDEX(P$516:Q$519,MATCH(H535,P$516:P$519),2)/I535)*1000,0),"")</f>
        <v>0</v>
      </c>
      <c r="L535" s="171" t="str">
        <f aca="false">IF(Q$516&lt;&gt;"",IF($B535&lt;&gt;"",K535-$J535,""),"")</f>
        <v/>
      </c>
      <c r="M535" s="172" t="e">
        <f aca="false">IF(B535&lt;&gt;"",RANK(L535,L$516:L$615),"")</f>
        <v>#VALUE!</v>
      </c>
      <c r="N535" s="172" t="str">
        <f aca="false">IF(B535&lt;&gt;"",'Classement Général'!BZ30,"")</f>
        <v/>
      </c>
      <c r="O535" s="172" t="n">
        <f aca="false">IF(B131&lt;&gt;"",'Calculs (M1..M20)'!A33,"")</f>
        <v>19</v>
      </c>
      <c r="P535" s="0"/>
      <c r="Q535" s="0"/>
      <c r="R535" s="0"/>
      <c r="S535" s="0"/>
      <c r="T535" s="0"/>
      <c r="U535" s="0"/>
      <c r="V535" s="0"/>
      <c r="AH535" s="187" t="n">
        <f aca="false">IF($G535&lt;&gt;"",AG535,"")</f>
        <v>0</v>
      </c>
      <c r="AI535" s="169"/>
      <c r="AJ535" s="170"/>
    </row>
    <row r="536" customFormat="false" ht="13" hidden="false" customHeight="false" outlineLevel="0" collapsed="false">
      <c r="A536" s="0"/>
      <c r="B536" s="185" t="str">
        <f aca="false">IF(B435&lt;&gt;"",B435,"")</f>
        <v>Frederic HOURS</v>
      </c>
      <c r="C536" s="116" t="n">
        <f aca="false">IF(C435&lt;&gt;"",C435,"")</f>
        <v>21</v>
      </c>
      <c r="D536" s="116" t="str">
        <f aca="false">IF(D435&lt;&gt;"",D435,"")</f>
        <v>2.4GHz</v>
      </c>
      <c r="E536" s="116" t="n">
        <f aca="false">IF(E435&lt;&gt;"",E435,"")</f>
        <v>0</v>
      </c>
      <c r="F536" s="116" t="n">
        <v>26</v>
      </c>
      <c r="G536" s="168" t="n">
        <f aca="false">G435</f>
        <v>1</v>
      </c>
      <c r="H536" s="187" t="n">
        <f aca="false">IF($G536&lt;&gt;"",G536,"")</f>
        <v>1</v>
      </c>
      <c r="I536" s="169"/>
      <c r="J536" s="170"/>
      <c r="K536" s="171" t="n">
        <f aca="false">IF($B536&lt;&gt;"",IF(I536,(INDEX(P$516:Q$519,MATCH(H536,P$516:P$519),2)/I536)*1000,0),"")</f>
        <v>0</v>
      </c>
      <c r="L536" s="171" t="str">
        <f aca="false">IF(Q$516&lt;&gt;"",IF($B536&lt;&gt;"",K536-$J536,""),"")</f>
        <v/>
      </c>
      <c r="M536" s="172" t="e">
        <f aca="false">IF(B536&lt;&gt;"",RANK(L536,L$516:L$615),"")</f>
        <v>#VALUE!</v>
      </c>
      <c r="N536" s="172" t="str">
        <f aca="false">IF(B536&lt;&gt;"",'Classement Général'!BZ31,"")</f>
        <v/>
      </c>
      <c r="O536" s="172" t="n">
        <f aca="false">IF(B132&lt;&gt;"",'Calculs (M1..M20)'!A34,"")</f>
        <v>9</v>
      </c>
      <c r="P536" s="0"/>
      <c r="Q536" s="0"/>
      <c r="R536" s="0"/>
      <c r="S536" s="0"/>
      <c r="T536" s="0"/>
      <c r="U536" s="0"/>
      <c r="V536" s="0"/>
      <c r="AH536" s="187" t="n">
        <f aca="false">IF($G536&lt;&gt;"",AG536,"")</f>
        <v>0</v>
      </c>
      <c r="AI536" s="169"/>
      <c r="AJ536" s="170"/>
    </row>
    <row r="537" customFormat="false" ht="13" hidden="false" customHeight="false" outlineLevel="0" collapsed="false">
      <c r="A537" s="0"/>
      <c r="B537" s="185" t="str">
        <f aca="false">IF(B436&lt;&gt;"",B436,"")</f>
        <v>Sébastien LANES</v>
      </c>
      <c r="C537" s="116" t="n">
        <f aca="false">IF(C436&lt;&gt;"",C436,"")</f>
        <v>22</v>
      </c>
      <c r="D537" s="116" t="str">
        <f aca="false">IF(D436&lt;&gt;"",D436,"")</f>
        <v>2.4GHz</v>
      </c>
      <c r="E537" s="116" t="n">
        <f aca="false">IF(E436&lt;&gt;"",E436,"")</f>
        <v>0</v>
      </c>
      <c r="F537" s="116" t="n">
        <v>26</v>
      </c>
      <c r="G537" s="168" t="n">
        <f aca="false">G436</f>
        <v>1</v>
      </c>
      <c r="H537" s="187" t="n">
        <f aca="false">IF($G537&lt;&gt;"",G537,"")</f>
        <v>1</v>
      </c>
      <c r="I537" s="169"/>
      <c r="J537" s="170"/>
      <c r="K537" s="171" t="n">
        <f aca="false">IF($B537&lt;&gt;"",IF(I537,(INDEX(P$516:Q$519,MATCH(H537,P$516:P$519),2)/I537)*1000,0),"")</f>
        <v>0</v>
      </c>
      <c r="L537" s="171" t="str">
        <f aca="false">IF(Q$516&lt;&gt;"",IF($B537&lt;&gt;"",K537-$J537,""),"")</f>
        <v/>
      </c>
      <c r="M537" s="172" t="e">
        <f aca="false">IF(B537&lt;&gt;"",RANK(L537,L$516:L$615),"")</f>
        <v>#VALUE!</v>
      </c>
      <c r="N537" s="172" t="str">
        <f aca="false">IF(B537&lt;&gt;"",'Classement Général'!BZ32,"")</f>
        <v/>
      </c>
      <c r="O537" s="172" t="n">
        <f aca="false">IF(B133&lt;&gt;"",'Calculs (M1..M20)'!A35,"")</f>
        <v>4</v>
      </c>
      <c r="P537" s="0"/>
      <c r="Q537" s="0"/>
      <c r="R537" s="0"/>
      <c r="S537" s="0"/>
      <c r="T537" s="0"/>
      <c r="U537" s="0"/>
      <c r="V537" s="0"/>
      <c r="AH537" s="187" t="n">
        <f aca="false">IF($G537&lt;&gt;"",AG537,"")</f>
        <v>0</v>
      </c>
      <c r="AI537" s="169"/>
      <c r="AJ537" s="170"/>
    </row>
    <row r="538" customFormat="false" ht="13" hidden="false" customHeight="false" outlineLevel="0" collapsed="false">
      <c r="A538" s="0"/>
      <c r="B538" s="185" t="str">
        <f aca="false">IF(B437&lt;&gt;"",B437,"")</f>
        <v/>
      </c>
      <c r="C538" s="116" t="str">
        <f aca="false">IF(C437&lt;&gt;"",C437,"")</f>
        <v/>
      </c>
      <c r="D538" s="116" t="str">
        <f aca="false">IF(D437&lt;&gt;"",D437,"")</f>
        <v/>
      </c>
      <c r="E538" s="116" t="str">
        <f aca="false">IF(E437&lt;&gt;"",E437,"")</f>
        <v/>
      </c>
      <c r="F538" s="116" t="n">
        <v>26</v>
      </c>
      <c r="G538" s="168" t="n">
        <f aca="false">G437</f>
        <v>1</v>
      </c>
      <c r="H538" s="187" t="n">
        <f aca="false">IF($G538&lt;&gt;"",G538,"")</f>
        <v>1</v>
      </c>
      <c r="I538" s="169"/>
      <c r="J538" s="170"/>
      <c r="K538" s="171" t="str">
        <f aca="false">IF($B538&lt;&gt;"",IF(I538,(INDEX(P$516:Q$519,MATCH(H538,P$516:P$519),2)/I538)*1000,0),"")</f>
        <v/>
      </c>
      <c r="L538" s="171" t="str">
        <f aca="false">IF(Q$516&lt;&gt;"",IF($B538&lt;&gt;"",K538-$J538,""),"")</f>
        <v/>
      </c>
      <c r="M538" s="172" t="str">
        <f aca="false">IF(B538&lt;&gt;"",RANK(L538,L$516:L$615),"")</f>
        <v/>
      </c>
      <c r="N538" s="172" t="str">
        <f aca="false">IF(B538&lt;&gt;"",'Classement Général'!BZ33,"")</f>
        <v/>
      </c>
      <c r="O538" s="172" t="str">
        <f aca="false">IF(B134&lt;&gt;"",'Calculs (M1..M20)'!A36,"")</f>
        <v/>
      </c>
      <c r="P538" s="0"/>
      <c r="Q538" s="0"/>
      <c r="R538" s="0"/>
      <c r="S538" s="0"/>
      <c r="T538" s="0"/>
      <c r="U538" s="0"/>
      <c r="V538" s="0"/>
      <c r="AH538" s="187" t="n">
        <f aca="false">IF($G538&lt;&gt;"",AG538,"")</f>
        <v>0</v>
      </c>
      <c r="AI538" s="169"/>
      <c r="AJ538" s="170"/>
    </row>
    <row r="539" customFormat="false" ht="13" hidden="false" customHeight="false" outlineLevel="0" collapsed="false">
      <c r="A539" s="0"/>
      <c r="B539" s="185" t="str">
        <f aca="false">IF(B438&lt;&gt;"",B438,"")</f>
        <v/>
      </c>
      <c r="C539" s="116" t="str">
        <f aca="false">IF(C438&lt;&gt;"",C438,"")</f>
        <v/>
      </c>
      <c r="D539" s="116" t="str">
        <f aca="false">IF(D438&lt;&gt;"",D438,"")</f>
        <v/>
      </c>
      <c r="E539" s="116" t="str">
        <f aca="false">IF(E438&lt;&gt;"",E438,"")</f>
        <v/>
      </c>
      <c r="F539" s="116" t="n">
        <v>26</v>
      </c>
      <c r="G539" s="168" t="n">
        <f aca="false">G438</f>
        <v>1</v>
      </c>
      <c r="H539" s="187" t="n">
        <f aca="false">IF($G539&lt;&gt;"",G539,"")</f>
        <v>1</v>
      </c>
      <c r="I539" s="169"/>
      <c r="J539" s="170"/>
      <c r="K539" s="171" t="str">
        <f aca="false">IF($B539&lt;&gt;"",IF(I539,(INDEX(P$516:Q$519,MATCH(H539,P$516:P$519),2)/I539)*1000,0),"")</f>
        <v/>
      </c>
      <c r="L539" s="171" t="str">
        <f aca="false">IF(Q$516&lt;&gt;"",IF($B539&lt;&gt;"",K539-$J539,""),"")</f>
        <v/>
      </c>
      <c r="M539" s="172" t="str">
        <f aca="false">IF(B539&lt;&gt;"",RANK(L539,L$516:L$615),"")</f>
        <v/>
      </c>
      <c r="N539" s="172" t="str">
        <f aca="false">IF(B539&lt;&gt;"",'Classement Général'!BZ34,"")</f>
        <v/>
      </c>
      <c r="O539" s="172" t="str">
        <f aca="false">IF(B135&lt;&gt;"",'Calculs (M1..M20)'!A37,"")</f>
        <v/>
      </c>
      <c r="P539" s="0"/>
      <c r="Q539" s="0"/>
      <c r="R539" s="0"/>
      <c r="S539" s="0"/>
      <c r="T539" s="0"/>
      <c r="U539" s="0"/>
      <c r="V539" s="0"/>
      <c r="AH539" s="187" t="n">
        <f aca="false">IF($G539&lt;&gt;"",AG539,"")</f>
        <v>0</v>
      </c>
      <c r="AI539" s="169"/>
      <c r="AJ539" s="170"/>
    </row>
    <row r="540" customFormat="false" ht="13" hidden="false" customHeight="false" outlineLevel="0" collapsed="false">
      <c r="A540" s="0"/>
      <c r="B540" s="185" t="str">
        <f aca="false">IF(B439&lt;&gt;"",B439,"")</f>
        <v/>
      </c>
      <c r="C540" s="116" t="str">
        <f aca="false">IF(C439&lt;&gt;"",C439,"")</f>
        <v/>
      </c>
      <c r="D540" s="116" t="str">
        <f aca="false">IF(D439&lt;&gt;"",D439,"")</f>
        <v/>
      </c>
      <c r="E540" s="116" t="str">
        <f aca="false">IF(E439&lt;&gt;"",E439,"")</f>
        <v/>
      </c>
      <c r="F540" s="116" t="n">
        <v>26</v>
      </c>
      <c r="G540" s="168" t="n">
        <f aca="false">G439</f>
        <v>1</v>
      </c>
      <c r="H540" s="187" t="n">
        <f aca="false">IF($G540&lt;&gt;"",G540,"")</f>
        <v>1</v>
      </c>
      <c r="I540" s="169"/>
      <c r="J540" s="170"/>
      <c r="K540" s="171" t="str">
        <f aca="false">IF($B540&lt;&gt;"",IF(I540,(INDEX(P$516:Q$519,MATCH(H540,P$516:P$519),2)/I540)*1000,0),"")</f>
        <v/>
      </c>
      <c r="L540" s="171" t="str">
        <f aca="false">IF(Q$516&lt;&gt;"",IF($B540&lt;&gt;"",K540-$J540,""),"")</f>
        <v/>
      </c>
      <c r="M540" s="172" t="str">
        <f aca="false">IF(B540&lt;&gt;"",RANK(L540,L$516:L$615),"")</f>
        <v/>
      </c>
      <c r="N540" s="172" t="str">
        <f aca="false">IF(B540&lt;&gt;"",'Classement Général'!BZ35,"")</f>
        <v/>
      </c>
      <c r="O540" s="172" t="str">
        <f aca="false">IF(B136&lt;&gt;"",'Calculs (M1..M20)'!A38,"")</f>
        <v/>
      </c>
      <c r="P540" s="0"/>
      <c r="Q540" s="0"/>
      <c r="R540" s="0"/>
      <c r="S540" s="0"/>
      <c r="T540" s="0"/>
      <c r="U540" s="0"/>
      <c r="V540" s="0"/>
      <c r="AH540" s="187" t="n">
        <f aca="false">IF($G540&lt;&gt;"",AG540,"")</f>
        <v>0</v>
      </c>
      <c r="AI540" s="169"/>
      <c r="AJ540" s="170"/>
    </row>
    <row r="541" customFormat="false" ht="13" hidden="false" customHeight="false" outlineLevel="0" collapsed="false">
      <c r="A541" s="0"/>
      <c r="B541" s="185" t="str">
        <f aca="false">IF(B440&lt;&gt;"",B440,"")</f>
        <v/>
      </c>
      <c r="C541" s="116" t="str">
        <f aca="false">IF(C440&lt;&gt;"",C440,"")</f>
        <v/>
      </c>
      <c r="D541" s="116" t="str">
        <f aca="false">IF(D440&lt;&gt;"",D440,"")</f>
        <v/>
      </c>
      <c r="E541" s="116" t="str">
        <f aca="false">IF(E440&lt;&gt;"",E440,"")</f>
        <v/>
      </c>
      <c r="F541" s="116" t="n">
        <v>26</v>
      </c>
      <c r="G541" s="168" t="n">
        <f aca="false">G440</f>
        <v>1</v>
      </c>
      <c r="H541" s="187" t="n">
        <f aca="false">IF($G541&lt;&gt;"",G541,"")</f>
        <v>1</v>
      </c>
      <c r="I541" s="169"/>
      <c r="J541" s="170"/>
      <c r="K541" s="171" t="str">
        <f aca="false">IF($B541&lt;&gt;"",IF(I541,(INDEX(P$516:Q$519,MATCH(H541,P$516:P$519),2)/I541)*1000,0),"")</f>
        <v/>
      </c>
      <c r="L541" s="171" t="str">
        <f aca="false">IF(Q$516&lt;&gt;"",IF($B541&lt;&gt;"",K541-$J541,""),"")</f>
        <v/>
      </c>
      <c r="M541" s="172" t="str">
        <f aca="false">IF(B541&lt;&gt;"",RANK(L541,L$516:L$615),"")</f>
        <v/>
      </c>
      <c r="N541" s="172" t="str">
        <f aca="false">IF(B541&lt;&gt;"",'Classement Général'!BZ36,"")</f>
        <v/>
      </c>
      <c r="O541" s="172" t="str">
        <f aca="false">IF(B137&lt;&gt;"",'Calculs (M1..M20)'!A39,"")</f>
        <v/>
      </c>
      <c r="P541" s="0"/>
      <c r="Q541" s="0"/>
      <c r="R541" s="0"/>
      <c r="S541" s="0"/>
      <c r="T541" s="0"/>
      <c r="U541" s="0"/>
      <c r="V541" s="0"/>
      <c r="AH541" s="187" t="n">
        <f aca="false">IF($G541&lt;&gt;"",AG541,"")</f>
        <v>0</v>
      </c>
      <c r="AI541" s="169"/>
      <c r="AJ541" s="170"/>
    </row>
    <row r="542" customFormat="false" ht="13" hidden="false" customHeight="false" outlineLevel="0" collapsed="false">
      <c r="A542" s="0"/>
      <c r="B542" s="185" t="str">
        <f aca="false">IF(B441&lt;&gt;"",B441,"")</f>
        <v/>
      </c>
      <c r="C542" s="116" t="str">
        <f aca="false">IF(C441&lt;&gt;"",C441,"")</f>
        <v/>
      </c>
      <c r="D542" s="116" t="str">
        <f aca="false">IF(D441&lt;&gt;"",D441,"")</f>
        <v/>
      </c>
      <c r="E542" s="116" t="str">
        <f aca="false">IF(E441&lt;&gt;"",E441,"")</f>
        <v/>
      </c>
      <c r="F542" s="116" t="n">
        <v>26</v>
      </c>
      <c r="G542" s="168" t="n">
        <f aca="false">G441</f>
        <v>1</v>
      </c>
      <c r="H542" s="187" t="n">
        <f aca="false">IF($G542&lt;&gt;"",G542,"")</f>
        <v>1</v>
      </c>
      <c r="I542" s="169"/>
      <c r="J542" s="170"/>
      <c r="K542" s="171" t="str">
        <f aca="false">IF($B542&lt;&gt;"",IF(I542,(INDEX(P$516:Q$519,MATCH(H542,P$516:P$519),2)/I542)*1000,0),"")</f>
        <v/>
      </c>
      <c r="L542" s="171" t="str">
        <f aca="false">IF(Q$516&lt;&gt;"",IF($B542&lt;&gt;"",K542-$J542,""),"")</f>
        <v/>
      </c>
      <c r="M542" s="172" t="str">
        <f aca="false">IF(B542&lt;&gt;"",RANK(L542,L$516:L$615),"")</f>
        <v/>
      </c>
      <c r="N542" s="172" t="str">
        <f aca="false">IF(B542&lt;&gt;"",'Classement Général'!BZ37,"")</f>
        <v/>
      </c>
      <c r="O542" s="172" t="str">
        <f aca="false">IF(B138&lt;&gt;"",'Calculs (M1..M20)'!A40,"")</f>
        <v/>
      </c>
      <c r="P542" s="0"/>
      <c r="Q542" s="0"/>
      <c r="R542" s="0"/>
      <c r="S542" s="0"/>
      <c r="T542" s="0"/>
      <c r="U542" s="0"/>
      <c r="V542" s="0"/>
      <c r="AH542" s="187" t="n">
        <f aca="false">IF($G542&lt;&gt;"",AG542,"")</f>
        <v>0</v>
      </c>
      <c r="AI542" s="169"/>
      <c r="AJ542" s="170"/>
    </row>
    <row r="543" customFormat="false" ht="13" hidden="false" customHeight="false" outlineLevel="0" collapsed="false">
      <c r="A543" s="0"/>
      <c r="B543" s="185" t="str">
        <f aca="false">IF(B442&lt;&gt;"",B442,"")</f>
        <v/>
      </c>
      <c r="C543" s="116" t="str">
        <f aca="false">IF(C442&lt;&gt;"",C442,"")</f>
        <v/>
      </c>
      <c r="D543" s="116" t="str">
        <f aca="false">IF(D442&lt;&gt;"",D442,"")</f>
        <v/>
      </c>
      <c r="E543" s="116" t="str">
        <f aca="false">IF(E442&lt;&gt;"",E442,"")</f>
        <v/>
      </c>
      <c r="F543" s="116" t="n">
        <v>26</v>
      </c>
      <c r="G543" s="168" t="n">
        <f aca="false">G442</f>
        <v>1</v>
      </c>
      <c r="H543" s="187" t="n">
        <f aca="false">IF($G543&lt;&gt;"",G543,"")</f>
        <v>1</v>
      </c>
      <c r="I543" s="169"/>
      <c r="J543" s="170"/>
      <c r="K543" s="171" t="str">
        <f aca="false">IF($B543&lt;&gt;"",IF(I543,(INDEX(P$516:Q$519,MATCH(H543,P$516:P$519),2)/I543)*1000,0),"")</f>
        <v/>
      </c>
      <c r="L543" s="171" t="str">
        <f aca="false">IF(Q$516&lt;&gt;"",IF($B543&lt;&gt;"",K543-$J543,""),"")</f>
        <v/>
      </c>
      <c r="M543" s="172" t="str">
        <f aca="false">IF(B543&lt;&gt;"",RANK(L543,L$516:L$615),"")</f>
        <v/>
      </c>
      <c r="N543" s="172" t="str">
        <f aca="false">IF(B543&lt;&gt;"",'Classement Général'!BZ38,"")</f>
        <v/>
      </c>
      <c r="O543" s="172" t="str">
        <f aca="false">IF(B139&lt;&gt;"",'Calculs (M1..M20)'!A41,"")</f>
        <v/>
      </c>
      <c r="P543" s="0"/>
      <c r="Q543" s="0"/>
      <c r="R543" s="0"/>
      <c r="S543" s="0"/>
      <c r="T543" s="0"/>
      <c r="U543" s="0"/>
      <c r="V543" s="0"/>
      <c r="AH543" s="187" t="n">
        <f aca="false">IF($G543&lt;&gt;"",AG543,"")</f>
        <v>0</v>
      </c>
      <c r="AI543" s="169"/>
      <c r="AJ543" s="170"/>
    </row>
    <row r="544" customFormat="false" ht="13" hidden="false" customHeight="false" outlineLevel="0" collapsed="false">
      <c r="A544" s="0"/>
      <c r="B544" s="185" t="str">
        <f aca="false">IF(B443&lt;&gt;"",B443,"")</f>
        <v/>
      </c>
      <c r="C544" s="116" t="str">
        <f aca="false">IF(C443&lt;&gt;"",C443,"")</f>
        <v/>
      </c>
      <c r="D544" s="116" t="str">
        <f aca="false">IF(D443&lt;&gt;"",D443,"")</f>
        <v/>
      </c>
      <c r="E544" s="116" t="str">
        <f aca="false">IF(E443&lt;&gt;"",E443,"")</f>
        <v/>
      </c>
      <c r="F544" s="116" t="n">
        <v>26</v>
      </c>
      <c r="G544" s="168" t="n">
        <f aca="false">G443</f>
        <v>1</v>
      </c>
      <c r="H544" s="187" t="n">
        <f aca="false">IF($G544&lt;&gt;"",G544,"")</f>
        <v>1</v>
      </c>
      <c r="I544" s="169"/>
      <c r="J544" s="170"/>
      <c r="K544" s="171" t="str">
        <f aca="false">IF($B544&lt;&gt;"",IF(I544,(INDEX(P$516:Q$519,MATCH(H544,P$516:P$519),2)/I544)*1000,0),"")</f>
        <v/>
      </c>
      <c r="L544" s="171" t="str">
        <f aca="false">IF(Q$516&lt;&gt;"",IF($B544&lt;&gt;"",K544-$J544,""),"")</f>
        <v/>
      </c>
      <c r="M544" s="172" t="str">
        <f aca="false">IF(B544&lt;&gt;"",RANK(L544,L$516:L$615),"")</f>
        <v/>
      </c>
      <c r="N544" s="172" t="str">
        <f aca="false">IF(B544&lt;&gt;"",'Classement Général'!BZ39,"")</f>
        <v/>
      </c>
      <c r="O544" s="172" t="str">
        <f aca="false">IF(B140&lt;&gt;"",'Calculs (M1..M20)'!A42,"")</f>
        <v/>
      </c>
      <c r="P544" s="0"/>
      <c r="Q544" s="0"/>
      <c r="R544" s="0"/>
      <c r="S544" s="0"/>
      <c r="T544" s="0"/>
      <c r="U544" s="0"/>
      <c r="V544" s="0"/>
      <c r="AH544" s="187" t="n">
        <f aca="false">IF($G544&lt;&gt;"",AG544,"")</f>
        <v>0</v>
      </c>
      <c r="AI544" s="169"/>
      <c r="AJ544" s="170"/>
    </row>
    <row r="545" customFormat="false" ht="13" hidden="false" customHeight="false" outlineLevel="0" collapsed="false">
      <c r="A545" s="0"/>
      <c r="B545" s="185" t="str">
        <f aca="false">IF(B444&lt;&gt;"",B444,"")</f>
        <v/>
      </c>
      <c r="C545" s="116" t="str">
        <f aca="false">IF(C444&lt;&gt;"",C444,"")</f>
        <v/>
      </c>
      <c r="D545" s="116" t="str">
        <f aca="false">IF(D444&lt;&gt;"",D444,"")</f>
        <v/>
      </c>
      <c r="E545" s="116" t="str">
        <f aca="false">IF(E444&lt;&gt;"",E444,"")</f>
        <v/>
      </c>
      <c r="F545" s="116" t="n">
        <v>26</v>
      </c>
      <c r="G545" s="168" t="n">
        <f aca="false">G444</f>
        <v>1</v>
      </c>
      <c r="H545" s="187" t="n">
        <f aca="false">IF($G545&lt;&gt;"",G545,"")</f>
        <v>1</v>
      </c>
      <c r="I545" s="169"/>
      <c r="J545" s="170"/>
      <c r="K545" s="171" t="str">
        <f aca="false">IF($B545&lt;&gt;"",IF(I545,(INDEX(P$516:Q$519,MATCH(H545,P$516:P$519),2)/I545)*1000,0),"")</f>
        <v/>
      </c>
      <c r="L545" s="171" t="str">
        <f aca="false">IF(Q$516&lt;&gt;"",IF($B545&lt;&gt;"",K545-$J545,""),"")</f>
        <v/>
      </c>
      <c r="M545" s="172" t="str">
        <f aca="false">IF(B545&lt;&gt;"",RANK(L545,L$516:L$615),"")</f>
        <v/>
      </c>
      <c r="N545" s="172" t="str">
        <f aca="false">IF(B545&lt;&gt;"",'Classement Général'!BZ40,"")</f>
        <v/>
      </c>
      <c r="O545" s="172" t="str">
        <f aca="false">IF(B141&lt;&gt;"",'Calculs (M1..M20)'!A43,"")</f>
        <v/>
      </c>
      <c r="P545" s="0"/>
      <c r="Q545" s="0"/>
      <c r="R545" s="0"/>
      <c r="S545" s="0"/>
      <c r="T545" s="0"/>
      <c r="U545" s="0"/>
      <c r="V545" s="0"/>
      <c r="AH545" s="187" t="n">
        <f aca="false">IF($G545&lt;&gt;"",AG545,"")</f>
        <v>0</v>
      </c>
      <c r="AI545" s="169"/>
      <c r="AJ545" s="170"/>
    </row>
    <row r="546" customFormat="false" ht="13" hidden="false" customHeight="false" outlineLevel="0" collapsed="false">
      <c r="A546" s="0"/>
      <c r="B546" s="185" t="str">
        <f aca="false">IF(B445&lt;&gt;"",B445,"")</f>
        <v/>
      </c>
      <c r="C546" s="116" t="str">
        <f aca="false">IF(C445&lt;&gt;"",C445,"")</f>
        <v/>
      </c>
      <c r="D546" s="116" t="str">
        <f aca="false">IF(D445&lt;&gt;"",D445,"")</f>
        <v/>
      </c>
      <c r="E546" s="116" t="str">
        <f aca="false">IF(E445&lt;&gt;"",E445,"")</f>
        <v/>
      </c>
      <c r="F546" s="116" t="n">
        <v>26</v>
      </c>
      <c r="G546" s="168" t="n">
        <f aca="false">G445</f>
        <v>1</v>
      </c>
      <c r="H546" s="187" t="n">
        <f aca="false">IF($G546&lt;&gt;"",G546,"")</f>
        <v>1</v>
      </c>
      <c r="I546" s="169"/>
      <c r="J546" s="170"/>
      <c r="K546" s="171" t="str">
        <f aca="false">IF($B546&lt;&gt;"",IF(I546,(INDEX(P$516:Q$519,MATCH(H546,P$516:P$519),2)/I546)*1000,0),"")</f>
        <v/>
      </c>
      <c r="L546" s="171" t="str">
        <f aca="false">IF(Q$516&lt;&gt;"",IF($B546&lt;&gt;"",K546-$J546,""),"")</f>
        <v/>
      </c>
      <c r="M546" s="172" t="str">
        <f aca="false">IF(B546&lt;&gt;"",RANK(L546,L$516:L$615),"")</f>
        <v/>
      </c>
      <c r="N546" s="172" t="str">
        <f aca="false">IF(B546&lt;&gt;"",'Classement Général'!BZ41,"")</f>
        <v/>
      </c>
      <c r="O546" s="172" t="str">
        <f aca="false">IF(B142&lt;&gt;"",'Calculs (M1..M20)'!A44,"")</f>
        <v/>
      </c>
      <c r="P546" s="0"/>
      <c r="Q546" s="0"/>
      <c r="R546" s="0"/>
      <c r="S546" s="0"/>
      <c r="T546" s="0"/>
      <c r="U546" s="0"/>
      <c r="V546" s="0"/>
      <c r="AH546" s="187" t="n">
        <f aca="false">IF($G546&lt;&gt;"",AG546,"")</f>
        <v>0</v>
      </c>
      <c r="AI546" s="169"/>
      <c r="AJ546" s="170"/>
    </row>
    <row r="547" customFormat="false" ht="13" hidden="false" customHeight="false" outlineLevel="0" collapsed="false">
      <c r="A547" s="0"/>
      <c r="B547" s="185" t="str">
        <f aca="false">IF(B446&lt;&gt;"",B446,"")</f>
        <v/>
      </c>
      <c r="C547" s="116" t="str">
        <f aca="false">IF(C446&lt;&gt;"",C446,"")</f>
        <v/>
      </c>
      <c r="D547" s="116" t="str">
        <f aca="false">IF(D446&lt;&gt;"",D446,"")</f>
        <v/>
      </c>
      <c r="E547" s="116" t="str">
        <f aca="false">IF(E446&lt;&gt;"",E446,"")</f>
        <v/>
      </c>
      <c r="F547" s="116" t="n">
        <v>26</v>
      </c>
      <c r="G547" s="168" t="n">
        <f aca="false">G446</f>
        <v>1</v>
      </c>
      <c r="H547" s="187" t="n">
        <f aca="false">IF($G547&lt;&gt;"",G547,"")</f>
        <v>1</v>
      </c>
      <c r="I547" s="169"/>
      <c r="J547" s="170"/>
      <c r="K547" s="171" t="str">
        <f aca="false">IF($B547&lt;&gt;"",IF(I547,(INDEX(P$516:Q$519,MATCH(H547,P$516:P$519),2)/I547)*1000,0),"")</f>
        <v/>
      </c>
      <c r="L547" s="171" t="str">
        <f aca="false">IF(Q$516&lt;&gt;"",IF($B547&lt;&gt;"",K547-$J547,""),"")</f>
        <v/>
      </c>
      <c r="M547" s="172" t="str">
        <f aca="false">IF(B547&lt;&gt;"",RANK(L547,L$516:L$615),"")</f>
        <v/>
      </c>
      <c r="N547" s="172" t="str">
        <f aca="false">IF(B547&lt;&gt;"",'Classement Général'!BZ42,"")</f>
        <v/>
      </c>
      <c r="O547" s="172" t="str">
        <f aca="false">IF(B143&lt;&gt;"",'Calculs (M1..M20)'!A45,"")</f>
        <v/>
      </c>
      <c r="P547" s="0"/>
      <c r="Q547" s="0"/>
      <c r="R547" s="0"/>
      <c r="S547" s="0"/>
      <c r="T547" s="0"/>
      <c r="U547" s="0"/>
      <c r="V547" s="0"/>
      <c r="AH547" s="187" t="n">
        <f aca="false">IF($G547&lt;&gt;"",AG547,"")</f>
        <v>0</v>
      </c>
      <c r="AI547" s="169"/>
      <c r="AJ547" s="170"/>
    </row>
    <row r="548" customFormat="false" ht="13" hidden="false" customHeight="false" outlineLevel="0" collapsed="false">
      <c r="A548" s="0"/>
      <c r="B548" s="185" t="str">
        <f aca="false">IF(B447&lt;&gt;"",B447,"")</f>
        <v/>
      </c>
      <c r="C548" s="116" t="str">
        <f aca="false">IF(C447&lt;&gt;"",C447,"")</f>
        <v/>
      </c>
      <c r="D548" s="116" t="str">
        <f aca="false">IF(D447&lt;&gt;"",D447,"")</f>
        <v/>
      </c>
      <c r="E548" s="116" t="str">
        <f aca="false">IF(E447&lt;&gt;"",E447,"")</f>
        <v/>
      </c>
      <c r="F548" s="116" t="n">
        <v>26</v>
      </c>
      <c r="G548" s="168" t="n">
        <f aca="false">G447</f>
        <v>1</v>
      </c>
      <c r="H548" s="187" t="n">
        <f aca="false">IF($G548&lt;&gt;"",G548,"")</f>
        <v>1</v>
      </c>
      <c r="I548" s="169"/>
      <c r="J548" s="170"/>
      <c r="K548" s="171" t="str">
        <f aca="false">IF($B548&lt;&gt;"",IF(I548,(INDEX(P$516:Q$519,MATCH(H548,P$516:P$519),2)/I548)*1000,0),"")</f>
        <v/>
      </c>
      <c r="L548" s="171" t="str">
        <f aca="false">IF(Q$516&lt;&gt;"",IF($B548&lt;&gt;"",K548-$J548,""),"")</f>
        <v/>
      </c>
      <c r="M548" s="172" t="str">
        <f aca="false">IF(B548&lt;&gt;"",RANK(L548,L$516:L$615),"")</f>
        <v/>
      </c>
      <c r="N548" s="172" t="str">
        <f aca="false">IF(B548&lt;&gt;"",'Classement Général'!BZ43,"")</f>
        <v/>
      </c>
      <c r="O548" s="172" t="str">
        <f aca="false">IF(B144&lt;&gt;"",'Calculs (M1..M20)'!A46,"")</f>
        <v/>
      </c>
      <c r="P548" s="0"/>
      <c r="Q548" s="0"/>
      <c r="R548" s="0"/>
      <c r="S548" s="0"/>
      <c r="T548" s="0"/>
      <c r="U548" s="0"/>
      <c r="V548" s="0"/>
      <c r="AH548" s="187" t="n">
        <f aca="false">IF($G548&lt;&gt;"",AG548,"")</f>
        <v>0</v>
      </c>
      <c r="AI548" s="169"/>
      <c r="AJ548" s="170"/>
    </row>
    <row r="549" customFormat="false" ht="13" hidden="false" customHeight="false" outlineLevel="0" collapsed="false">
      <c r="A549" s="0"/>
      <c r="B549" s="185" t="str">
        <f aca="false">IF(B448&lt;&gt;"",B448,"")</f>
        <v/>
      </c>
      <c r="C549" s="116" t="str">
        <f aca="false">IF(C448&lt;&gt;"",C448,"")</f>
        <v/>
      </c>
      <c r="D549" s="116" t="str">
        <f aca="false">IF(D448&lt;&gt;"",D448,"")</f>
        <v/>
      </c>
      <c r="E549" s="116" t="str">
        <f aca="false">IF(E448&lt;&gt;"",E448,"")</f>
        <v/>
      </c>
      <c r="F549" s="116" t="n">
        <v>26</v>
      </c>
      <c r="G549" s="168" t="n">
        <f aca="false">G448</f>
        <v>1</v>
      </c>
      <c r="H549" s="187" t="n">
        <f aca="false">IF($G549&lt;&gt;"",G549,"")</f>
        <v>1</v>
      </c>
      <c r="I549" s="169"/>
      <c r="J549" s="170"/>
      <c r="K549" s="171" t="str">
        <f aca="false">IF($B549&lt;&gt;"",IF(I549,(INDEX(P$516:Q$519,MATCH(H549,P$516:P$519),2)/I549)*1000,0),"")</f>
        <v/>
      </c>
      <c r="L549" s="171" t="str">
        <f aca="false">IF(Q$516&lt;&gt;"",IF($B549&lt;&gt;"",K549-$J549,""),"")</f>
        <v/>
      </c>
      <c r="M549" s="172" t="str">
        <f aca="false">IF(B549&lt;&gt;"",RANK(L549,L$516:L$615),"")</f>
        <v/>
      </c>
      <c r="N549" s="172" t="str">
        <f aca="false">IF(B549&lt;&gt;"",'Classement Général'!BZ44,"")</f>
        <v/>
      </c>
      <c r="O549" s="172" t="str">
        <f aca="false">IF(B145&lt;&gt;"",'Calculs (M1..M20)'!A47,"")</f>
        <v/>
      </c>
      <c r="P549" s="0"/>
      <c r="Q549" s="0"/>
      <c r="R549" s="0"/>
      <c r="S549" s="0"/>
      <c r="T549" s="0"/>
      <c r="U549" s="0"/>
      <c r="V549" s="0"/>
      <c r="AH549" s="187" t="n">
        <f aca="false">IF($G549&lt;&gt;"",AG549,"")</f>
        <v>0</v>
      </c>
      <c r="AI549" s="169"/>
      <c r="AJ549" s="170"/>
    </row>
    <row r="550" customFormat="false" ht="13" hidden="false" customHeight="false" outlineLevel="0" collapsed="false">
      <c r="A550" s="0"/>
      <c r="B550" s="185" t="str">
        <f aca="false">IF(B449&lt;&gt;"",B449,"")</f>
        <v/>
      </c>
      <c r="C550" s="116" t="str">
        <f aca="false">IF(C449&lt;&gt;"",C449,"")</f>
        <v/>
      </c>
      <c r="D550" s="116" t="str">
        <f aca="false">IF(D449&lt;&gt;"",D449,"")</f>
        <v/>
      </c>
      <c r="E550" s="116" t="str">
        <f aca="false">IF(E449&lt;&gt;"",E449,"")</f>
        <v/>
      </c>
      <c r="F550" s="116" t="n">
        <v>26</v>
      </c>
      <c r="G550" s="168" t="n">
        <f aca="false">G449</f>
        <v>1</v>
      </c>
      <c r="H550" s="187" t="n">
        <f aca="false">IF($G550&lt;&gt;"",G550,"")</f>
        <v>1</v>
      </c>
      <c r="I550" s="169"/>
      <c r="J550" s="170"/>
      <c r="K550" s="171" t="str">
        <f aca="false">IF($B550&lt;&gt;"",IF(I550,(INDEX(P$516:Q$519,MATCH(H550,P$516:P$519),2)/I550)*1000,0),"")</f>
        <v/>
      </c>
      <c r="L550" s="171" t="str">
        <f aca="false">IF(Q$516&lt;&gt;"",IF($B550&lt;&gt;"",K550-$J550,""),"")</f>
        <v/>
      </c>
      <c r="M550" s="172" t="str">
        <f aca="false">IF(B550&lt;&gt;"",RANK(L550,L$516:L$615),"")</f>
        <v/>
      </c>
      <c r="N550" s="172" t="str">
        <f aca="false">IF(B550&lt;&gt;"",'Classement Général'!BZ45,"")</f>
        <v/>
      </c>
      <c r="O550" s="172" t="str">
        <f aca="false">IF(B146&lt;&gt;"",'Calculs (M1..M20)'!A48,"")</f>
        <v/>
      </c>
      <c r="P550" s="0"/>
      <c r="Q550" s="0"/>
      <c r="R550" s="0"/>
      <c r="S550" s="0"/>
      <c r="T550" s="0"/>
      <c r="U550" s="0"/>
      <c r="V550" s="0"/>
      <c r="AH550" s="187" t="n">
        <f aca="false">IF($G550&lt;&gt;"",AG550,"")</f>
        <v>0</v>
      </c>
      <c r="AI550" s="169"/>
      <c r="AJ550" s="170"/>
    </row>
    <row r="551" customFormat="false" ht="13" hidden="false" customHeight="false" outlineLevel="0" collapsed="false">
      <c r="A551" s="0"/>
      <c r="B551" s="185" t="str">
        <f aca="false">IF(B450&lt;&gt;"",B450,"")</f>
        <v/>
      </c>
      <c r="C551" s="116" t="str">
        <f aca="false">IF(C450&lt;&gt;"",C450,"")</f>
        <v/>
      </c>
      <c r="D551" s="116" t="str">
        <f aca="false">IF(D450&lt;&gt;"",D450,"")</f>
        <v/>
      </c>
      <c r="E551" s="116" t="str">
        <f aca="false">IF(E450&lt;&gt;"",E450,"")</f>
        <v/>
      </c>
      <c r="F551" s="116" t="n">
        <v>26</v>
      </c>
      <c r="G551" s="168" t="n">
        <f aca="false">G450</f>
        <v>1</v>
      </c>
      <c r="H551" s="187" t="n">
        <f aca="false">IF($G551&lt;&gt;"",G551,"")</f>
        <v>1</v>
      </c>
      <c r="I551" s="169"/>
      <c r="J551" s="170"/>
      <c r="K551" s="171" t="str">
        <f aca="false">IF($B551&lt;&gt;"",IF(I551,(INDEX(P$516:Q$519,MATCH(H551,P$516:P$519),2)/I551)*1000,0),"")</f>
        <v/>
      </c>
      <c r="L551" s="171" t="str">
        <f aca="false">IF(Q$516&lt;&gt;"",IF($B551&lt;&gt;"",K551-$J551,""),"")</f>
        <v/>
      </c>
      <c r="M551" s="172" t="str">
        <f aca="false">IF(B551&lt;&gt;"",RANK(L551,L$516:L$615),"")</f>
        <v/>
      </c>
      <c r="N551" s="172" t="str">
        <f aca="false">IF(B551&lt;&gt;"",'Classement Général'!BZ46,"")</f>
        <v/>
      </c>
      <c r="O551" s="172" t="str">
        <f aca="false">IF(B147&lt;&gt;"",'Calculs (M1..M20)'!A49,"")</f>
        <v/>
      </c>
      <c r="P551" s="0"/>
      <c r="Q551" s="0"/>
      <c r="R551" s="0"/>
      <c r="S551" s="0"/>
      <c r="T551" s="0"/>
      <c r="U551" s="0"/>
      <c r="V551" s="0"/>
      <c r="AH551" s="187" t="n">
        <f aca="false">IF($G551&lt;&gt;"",AG551,"")</f>
        <v>0</v>
      </c>
      <c r="AI551" s="169"/>
      <c r="AJ551" s="170"/>
    </row>
    <row r="552" customFormat="false" ht="13" hidden="false" customHeight="false" outlineLevel="0" collapsed="false">
      <c r="A552" s="0"/>
      <c r="B552" s="185" t="str">
        <f aca="false">IF(B451&lt;&gt;"",B451,"")</f>
        <v/>
      </c>
      <c r="C552" s="116" t="str">
        <f aca="false">IF(C451&lt;&gt;"",C451,"")</f>
        <v/>
      </c>
      <c r="D552" s="116" t="str">
        <f aca="false">IF(D451&lt;&gt;"",D451,"")</f>
        <v/>
      </c>
      <c r="E552" s="116" t="str">
        <f aca="false">IF(E451&lt;&gt;"",E451,"")</f>
        <v/>
      </c>
      <c r="F552" s="116" t="n">
        <v>26</v>
      </c>
      <c r="G552" s="168" t="n">
        <f aca="false">G451</f>
        <v>1</v>
      </c>
      <c r="H552" s="187" t="n">
        <f aca="false">IF($G552&lt;&gt;"",G552,"")</f>
        <v>1</v>
      </c>
      <c r="I552" s="169"/>
      <c r="J552" s="170"/>
      <c r="K552" s="171" t="str">
        <f aca="false">IF($B552&lt;&gt;"",IF(I552,(INDEX(P$516:Q$519,MATCH(H552,P$516:P$519),2)/I552)*1000,0),"")</f>
        <v/>
      </c>
      <c r="L552" s="171" t="str">
        <f aca="false">IF(Q$516&lt;&gt;"",IF($B552&lt;&gt;"",K552-$J552,""),"")</f>
        <v/>
      </c>
      <c r="M552" s="172" t="str">
        <f aca="false">IF(B552&lt;&gt;"",RANK(L552,L$516:L$615),"")</f>
        <v/>
      </c>
      <c r="N552" s="172" t="str">
        <f aca="false">IF(B552&lt;&gt;"",'Classement Général'!BZ47,"")</f>
        <v/>
      </c>
      <c r="O552" s="172" t="str">
        <f aca="false">IF(B148&lt;&gt;"",'Calculs (M1..M20)'!A50,"")</f>
        <v/>
      </c>
      <c r="P552" s="0"/>
      <c r="Q552" s="0"/>
      <c r="R552" s="0"/>
      <c r="S552" s="0"/>
      <c r="T552" s="0"/>
      <c r="U552" s="0"/>
      <c r="V552" s="0"/>
      <c r="AH552" s="187" t="n">
        <f aca="false">IF($G552&lt;&gt;"",AG552,"")</f>
        <v>0</v>
      </c>
      <c r="AI552" s="169"/>
      <c r="AJ552" s="170"/>
    </row>
    <row r="553" customFormat="false" ht="13" hidden="false" customHeight="false" outlineLevel="0" collapsed="false">
      <c r="A553" s="0"/>
      <c r="B553" s="185" t="str">
        <f aca="false">IF(B452&lt;&gt;"",B452,"")</f>
        <v/>
      </c>
      <c r="C553" s="116" t="str">
        <f aca="false">IF(C452&lt;&gt;"",C452,"")</f>
        <v/>
      </c>
      <c r="D553" s="116" t="str">
        <f aca="false">IF(D452&lt;&gt;"",D452,"")</f>
        <v/>
      </c>
      <c r="E553" s="116" t="str">
        <f aca="false">IF(E452&lt;&gt;"",E452,"")</f>
        <v/>
      </c>
      <c r="F553" s="116" t="n">
        <v>26</v>
      </c>
      <c r="G553" s="168" t="n">
        <f aca="false">G452</f>
        <v>1</v>
      </c>
      <c r="H553" s="187" t="n">
        <f aca="false">IF($G553&lt;&gt;"",G553,"")</f>
        <v>1</v>
      </c>
      <c r="I553" s="169"/>
      <c r="J553" s="170"/>
      <c r="K553" s="171" t="str">
        <f aca="false">IF($B553&lt;&gt;"",IF(I553,(INDEX(P$516:Q$519,MATCH(H553,P$516:P$519),2)/I553)*1000,0),"")</f>
        <v/>
      </c>
      <c r="L553" s="171" t="str">
        <f aca="false">IF(Q$516&lt;&gt;"",IF($B553&lt;&gt;"",K553-$J553,""),"")</f>
        <v/>
      </c>
      <c r="M553" s="172" t="str">
        <f aca="false">IF(B553&lt;&gt;"",RANK(L553,L$516:L$615),"")</f>
        <v/>
      </c>
      <c r="N553" s="172" t="str">
        <f aca="false">IF(B553&lt;&gt;"",'Classement Général'!BZ48,"")</f>
        <v/>
      </c>
      <c r="O553" s="172" t="str">
        <f aca="false">IF(B149&lt;&gt;"",'Calculs (M1..M20)'!A51,"")</f>
        <v/>
      </c>
      <c r="P553" s="0"/>
      <c r="Q553" s="0"/>
      <c r="R553" s="0"/>
      <c r="S553" s="0"/>
      <c r="T553" s="0"/>
      <c r="U553" s="0"/>
      <c r="V553" s="0"/>
      <c r="AH553" s="187" t="n">
        <f aca="false">IF($G553&lt;&gt;"",AG553,"")</f>
        <v>0</v>
      </c>
      <c r="AI553" s="169"/>
      <c r="AJ553" s="170"/>
    </row>
    <row r="554" customFormat="false" ht="13" hidden="false" customHeight="false" outlineLevel="0" collapsed="false">
      <c r="A554" s="0"/>
      <c r="B554" s="185" t="str">
        <f aca="false">IF(B453&lt;&gt;"",B453,"")</f>
        <v/>
      </c>
      <c r="C554" s="116" t="str">
        <f aca="false">IF(C453&lt;&gt;"",C453,"")</f>
        <v/>
      </c>
      <c r="D554" s="116" t="str">
        <f aca="false">IF(D453&lt;&gt;"",D453,"")</f>
        <v/>
      </c>
      <c r="E554" s="116" t="str">
        <f aca="false">IF(E453&lt;&gt;"",E453,"")</f>
        <v/>
      </c>
      <c r="F554" s="116" t="n">
        <v>26</v>
      </c>
      <c r="G554" s="168" t="n">
        <f aca="false">G453</f>
        <v>1</v>
      </c>
      <c r="H554" s="187" t="n">
        <f aca="false">IF($G554&lt;&gt;"",G554,"")</f>
        <v>1</v>
      </c>
      <c r="I554" s="169"/>
      <c r="J554" s="170"/>
      <c r="K554" s="171" t="str">
        <f aca="false">IF($B554&lt;&gt;"",IF(I554,(INDEX(P$516:Q$519,MATCH(H554,P$516:P$519),2)/I554)*1000,0),"")</f>
        <v/>
      </c>
      <c r="L554" s="171" t="str">
        <f aca="false">IF(Q$516&lt;&gt;"",IF($B554&lt;&gt;"",K554-$J554,""),"")</f>
        <v/>
      </c>
      <c r="M554" s="172" t="str">
        <f aca="false">IF(B554&lt;&gt;"",RANK(L554,L$516:L$615),"")</f>
        <v/>
      </c>
      <c r="N554" s="172" t="str">
        <f aca="false">IF(B554&lt;&gt;"",'Classement Général'!BZ49,"")</f>
        <v/>
      </c>
      <c r="O554" s="172" t="str">
        <f aca="false">IF(B150&lt;&gt;"",'Calculs (M1..M20)'!A52,"")</f>
        <v/>
      </c>
      <c r="P554" s="0"/>
      <c r="Q554" s="0"/>
      <c r="R554" s="0"/>
      <c r="S554" s="0"/>
      <c r="T554" s="0"/>
      <c r="U554" s="0"/>
      <c r="V554" s="0"/>
      <c r="AH554" s="187" t="n">
        <f aca="false">IF($G554&lt;&gt;"",AG554,"")</f>
        <v>0</v>
      </c>
      <c r="AI554" s="169"/>
      <c r="AJ554" s="170"/>
    </row>
    <row r="555" customFormat="false" ht="13" hidden="false" customHeight="false" outlineLevel="0" collapsed="false">
      <c r="A555" s="0"/>
      <c r="B555" s="185" t="str">
        <f aca="false">IF(B454&lt;&gt;"",B454,"")</f>
        <v/>
      </c>
      <c r="C555" s="116" t="str">
        <f aca="false">IF(C454&lt;&gt;"",C454,"")</f>
        <v/>
      </c>
      <c r="D555" s="116" t="str">
        <f aca="false">IF(D454&lt;&gt;"",D454,"")</f>
        <v/>
      </c>
      <c r="E555" s="116" t="str">
        <f aca="false">IF(E454&lt;&gt;"",E454,"")</f>
        <v/>
      </c>
      <c r="F555" s="116" t="n">
        <v>26</v>
      </c>
      <c r="G555" s="168" t="n">
        <f aca="false">G454</f>
        <v>1</v>
      </c>
      <c r="H555" s="187" t="n">
        <f aca="false">IF($G555&lt;&gt;"",G555,"")</f>
        <v>1</v>
      </c>
      <c r="I555" s="169"/>
      <c r="J555" s="170"/>
      <c r="K555" s="171" t="str">
        <f aca="false">IF($B555&lt;&gt;"",IF(I555,(INDEX(P$516:Q$519,MATCH(H555,P$516:P$519),2)/I555)*1000,0),"")</f>
        <v/>
      </c>
      <c r="L555" s="171" t="str">
        <f aca="false">IF(Q$516&lt;&gt;"",IF($B555&lt;&gt;"",K555-$J555,""),"")</f>
        <v/>
      </c>
      <c r="M555" s="172" t="str">
        <f aca="false">IF(B555&lt;&gt;"",RANK(L555,L$516:L$615),"")</f>
        <v/>
      </c>
      <c r="N555" s="172" t="str">
        <f aca="false">IF(B555&lt;&gt;"",'Classement Général'!BZ50,"")</f>
        <v/>
      </c>
      <c r="O555" s="172" t="str">
        <f aca="false">IF(B151&lt;&gt;"",'Calculs (M1..M20)'!A53,"")</f>
        <v/>
      </c>
      <c r="P555" s="0"/>
      <c r="Q555" s="0"/>
      <c r="R555" s="0"/>
      <c r="S555" s="0"/>
      <c r="T555" s="0"/>
      <c r="U555" s="0"/>
      <c r="V555" s="0"/>
      <c r="AH555" s="187" t="n">
        <f aca="false">IF($G555&lt;&gt;"",AG555,"")</f>
        <v>0</v>
      </c>
      <c r="AI555" s="169"/>
      <c r="AJ555" s="170"/>
    </row>
    <row r="556" customFormat="false" ht="13" hidden="false" customHeight="false" outlineLevel="0" collapsed="false">
      <c r="A556" s="0"/>
      <c r="B556" s="185" t="str">
        <f aca="false">IF(B455&lt;&gt;"",B455,"")</f>
        <v/>
      </c>
      <c r="C556" s="116" t="str">
        <f aca="false">IF(C455&lt;&gt;"",C455,"")</f>
        <v/>
      </c>
      <c r="D556" s="116" t="str">
        <f aca="false">IF(D455&lt;&gt;"",D455,"")</f>
        <v/>
      </c>
      <c r="E556" s="116" t="str">
        <f aca="false">IF(E455&lt;&gt;"",E455,"")</f>
        <v/>
      </c>
      <c r="F556" s="116" t="n">
        <v>26</v>
      </c>
      <c r="G556" s="168" t="n">
        <f aca="false">G455</f>
        <v>1</v>
      </c>
      <c r="H556" s="187" t="n">
        <f aca="false">IF($G556&lt;&gt;"",G556,"")</f>
        <v>1</v>
      </c>
      <c r="I556" s="169"/>
      <c r="J556" s="170"/>
      <c r="K556" s="171" t="str">
        <f aca="false">IF($B556&lt;&gt;"",IF(I556,(INDEX(P$516:Q$519,MATCH(H556,P$516:P$519),2)/I556)*1000,0),"")</f>
        <v/>
      </c>
      <c r="L556" s="171" t="str">
        <f aca="false">IF(Q$516&lt;&gt;"",IF($B556&lt;&gt;"",K556-$J556,""),"")</f>
        <v/>
      </c>
      <c r="M556" s="172" t="str">
        <f aca="false">IF(B556&lt;&gt;"",RANK(L556,L$516:L$615),"")</f>
        <v/>
      </c>
      <c r="N556" s="172" t="str">
        <f aca="false">IF(B556&lt;&gt;"",'Classement Général'!BZ51,"")</f>
        <v/>
      </c>
      <c r="O556" s="172" t="str">
        <f aca="false">IF(B152&lt;&gt;"",'Calculs (M1..M20)'!A54,"")</f>
        <v/>
      </c>
      <c r="P556" s="0"/>
      <c r="Q556" s="0"/>
      <c r="R556" s="0"/>
      <c r="S556" s="0"/>
      <c r="T556" s="0"/>
      <c r="U556" s="0"/>
      <c r="V556" s="0"/>
      <c r="AH556" s="187" t="n">
        <f aca="false">IF($G556&lt;&gt;"",AG556,"")</f>
        <v>0</v>
      </c>
      <c r="AI556" s="169"/>
      <c r="AJ556" s="170"/>
    </row>
    <row r="557" customFormat="false" ht="13" hidden="false" customHeight="false" outlineLevel="0" collapsed="false">
      <c r="A557" s="0"/>
      <c r="B557" s="185" t="str">
        <f aca="false">IF(B456&lt;&gt;"",B456,"")</f>
        <v/>
      </c>
      <c r="C557" s="116" t="str">
        <f aca="false">IF(C456&lt;&gt;"",C456,"")</f>
        <v/>
      </c>
      <c r="D557" s="116" t="str">
        <f aca="false">IF(D456&lt;&gt;"",D456,"")</f>
        <v/>
      </c>
      <c r="E557" s="116" t="str">
        <f aca="false">IF(E456&lt;&gt;"",E456,"")</f>
        <v/>
      </c>
      <c r="F557" s="116" t="n">
        <v>26</v>
      </c>
      <c r="G557" s="168" t="n">
        <f aca="false">G456</f>
        <v>1</v>
      </c>
      <c r="H557" s="187" t="n">
        <f aca="false">IF($G557&lt;&gt;"",G557,"")</f>
        <v>1</v>
      </c>
      <c r="I557" s="169"/>
      <c r="J557" s="170"/>
      <c r="K557" s="171" t="str">
        <f aca="false">IF($B557&lt;&gt;"",IF(I557,(INDEX(P$516:Q$519,MATCH(H557,P$516:P$519),2)/I557)*1000,0),"")</f>
        <v/>
      </c>
      <c r="L557" s="171" t="str">
        <f aca="false">IF(Q$516&lt;&gt;"",IF($B557&lt;&gt;"",K557-$J557,""),"")</f>
        <v/>
      </c>
      <c r="M557" s="172" t="str">
        <f aca="false">IF(B557&lt;&gt;"",RANK(L557,L$516:L$615),"")</f>
        <v/>
      </c>
      <c r="N557" s="172" t="str">
        <f aca="false">IF(B557&lt;&gt;"",'Classement Général'!BZ52,"")</f>
        <v/>
      </c>
      <c r="O557" s="172" t="str">
        <f aca="false">IF(B153&lt;&gt;"",'Calculs (M1..M20)'!A55,"")</f>
        <v/>
      </c>
      <c r="P557" s="0"/>
      <c r="Q557" s="0"/>
      <c r="R557" s="0"/>
      <c r="S557" s="0"/>
      <c r="T557" s="0"/>
      <c r="U557" s="0"/>
      <c r="V557" s="0"/>
      <c r="AH557" s="187" t="n">
        <f aca="false">IF($G557&lt;&gt;"",AG557,"")</f>
        <v>0</v>
      </c>
      <c r="AI557" s="169"/>
      <c r="AJ557" s="170"/>
    </row>
    <row r="558" customFormat="false" ht="13" hidden="false" customHeight="false" outlineLevel="0" collapsed="false">
      <c r="A558" s="0"/>
      <c r="B558" s="185" t="str">
        <f aca="false">IF(B457&lt;&gt;"",B457,"")</f>
        <v/>
      </c>
      <c r="C558" s="116" t="str">
        <f aca="false">IF(C457&lt;&gt;"",C457,"")</f>
        <v/>
      </c>
      <c r="D558" s="116" t="str">
        <f aca="false">IF(D457&lt;&gt;"",D457,"")</f>
        <v/>
      </c>
      <c r="E558" s="116" t="str">
        <f aca="false">IF(E457&lt;&gt;"",E457,"")</f>
        <v/>
      </c>
      <c r="F558" s="116" t="n">
        <v>26</v>
      </c>
      <c r="G558" s="168" t="n">
        <f aca="false">G457</f>
        <v>1</v>
      </c>
      <c r="H558" s="187" t="n">
        <f aca="false">IF($G558&lt;&gt;"",G558,"")</f>
        <v>1</v>
      </c>
      <c r="I558" s="169"/>
      <c r="J558" s="170"/>
      <c r="K558" s="171" t="str">
        <f aca="false">IF($B558&lt;&gt;"",IF(I558,(INDEX(P$516:Q$519,MATCH(H558,P$516:P$519),2)/I558)*1000,0),"")</f>
        <v/>
      </c>
      <c r="L558" s="171" t="str">
        <f aca="false">IF(Q$516&lt;&gt;"",IF($B558&lt;&gt;"",K558-$J558,""),"")</f>
        <v/>
      </c>
      <c r="M558" s="172" t="str">
        <f aca="false">IF(B558&lt;&gt;"",RANK(L558,L$516:L$615),"")</f>
        <v/>
      </c>
      <c r="N558" s="172" t="str">
        <f aca="false">IF(B558&lt;&gt;"",'Classement Général'!BZ53,"")</f>
        <v/>
      </c>
      <c r="O558" s="172" t="str">
        <f aca="false">IF(B154&lt;&gt;"",'Calculs (M1..M20)'!A56,"")</f>
        <v/>
      </c>
      <c r="P558" s="0"/>
      <c r="Q558" s="0"/>
      <c r="R558" s="0"/>
      <c r="S558" s="0"/>
      <c r="T558" s="0"/>
      <c r="U558" s="0"/>
      <c r="V558" s="0"/>
      <c r="AH558" s="187" t="n">
        <f aca="false">IF($G558&lt;&gt;"",AG558,"")</f>
        <v>0</v>
      </c>
      <c r="AI558" s="169"/>
      <c r="AJ558" s="170"/>
    </row>
    <row r="559" customFormat="false" ht="13" hidden="false" customHeight="false" outlineLevel="0" collapsed="false">
      <c r="A559" s="0"/>
      <c r="B559" s="185" t="str">
        <f aca="false">IF(B458&lt;&gt;"",B458,"")</f>
        <v/>
      </c>
      <c r="C559" s="116" t="str">
        <f aca="false">IF(C458&lt;&gt;"",C458,"")</f>
        <v/>
      </c>
      <c r="D559" s="116" t="str">
        <f aca="false">IF(D458&lt;&gt;"",D458,"")</f>
        <v/>
      </c>
      <c r="E559" s="116" t="str">
        <f aca="false">IF(E458&lt;&gt;"",E458,"")</f>
        <v/>
      </c>
      <c r="F559" s="116" t="n">
        <v>26</v>
      </c>
      <c r="G559" s="168" t="n">
        <f aca="false">G458</f>
        <v>1</v>
      </c>
      <c r="H559" s="187" t="n">
        <f aca="false">IF($G559&lt;&gt;"",G559,"")</f>
        <v>1</v>
      </c>
      <c r="I559" s="169"/>
      <c r="J559" s="170"/>
      <c r="K559" s="171" t="str">
        <f aca="false">IF($B559&lt;&gt;"",IF(I559,(INDEX(P$516:Q$519,MATCH(H559,P$516:P$519),2)/I559)*1000,0),"")</f>
        <v/>
      </c>
      <c r="L559" s="171" t="str">
        <f aca="false">IF(Q$516&lt;&gt;"",IF($B559&lt;&gt;"",K559-$J559,""),"")</f>
        <v/>
      </c>
      <c r="M559" s="172" t="str">
        <f aca="false">IF(B559&lt;&gt;"",RANK(L559,L$516:L$615),"")</f>
        <v/>
      </c>
      <c r="N559" s="172" t="str">
        <f aca="false">IF(B559&lt;&gt;"",'Classement Général'!BZ54,"")</f>
        <v/>
      </c>
      <c r="O559" s="172" t="str">
        <f aca="false">IF(B155&lt;&gt;"",'Calculs (M1..M20)'!A57,"")</f>
        <v/>
      </c>
      <c r="P559" s="0"/>
      <c r="Q559" s="0"/>
      <c r="R559" s="0"/>
      <c r="S559" s="0"/>
      <c r="T559" s="0"/>
      <c r="U559" s="0"/>
      <c r="V559" s="0"/>
      <c r="AH559" s="187" t="n">
        <f aca="false">IF($G559&lt;&gt;"",AG559,"")</f>
        <v>0</v>
      </c>
      <c r="AI559" s="169"/>
      <c r="AJ559" s="170"/>
    </row>
    <row r="560" customFormat="false" ht="13" hidden="false" customHeight="false" outlineLevel="0" collapsed="false">
      <c r="A560" s="0"/>
      <c r="B560" s="185" t="str">
        <f aca="false">IF(B459&lt;&gt;"",B459,"")</f>
        <v/>
      </c>
      <c r="C560" s="116" t="str">
        <f aca="false">IF(C459&lt;&gt;"",C459,"")</f>
        <v/>
      </c>
      <c r="D560" s="116" t="str">
        <f aca="false">IF(D459&lt;&gt;"",D459,"")</f>
        <v/>
      </c>
      <c r="E560" s="116" t="str">
        <f aca="false">IF(E459&lt;&gt;"",E459,"")</f>
        <v/>
      </c>
      <c r="F560" s="116" t="n">
        <v>26</v>
      </c>
      <c r="G560" s="168" t="n">
        <f aca="false">G459</f>
        <v>1</v>
      </c>
      <c r="H560" s="187" t="n">
        <f aca="false">IF($G560&lt;&gt;"",G560,"")</f>
        <v>1</v>
      </c>
      <c r="I560" s="169"/>
      <c r="J560" s="170"/>
      <c r="K560" s="171" t="str">
        <f aca="false">IF($B560&lt;&gt;"",IF(I560,(INDEX(P$516:Q$519,MATCH(H560,P$516:P$519),2)/I560)*1000,0),"")</f>
        <v/>
      </c>
      <c r="L560" s="171" t="str">
        <f aca="false">IF(Q$516&lt;&gt;"",IF($B560&lt;&gt;"",K560-$J560,""),"")</f>
        <v/>
      </c>
      <c r="M560" s="172" t="str">
        <f aca="false">IF(B560&lt;&gt;"",RANK(L560,L$516:L$615),"")</f>
        <v/>
      </c>
      <c r="N560" s="172" t="str">
        <f aca="false">IF(B560&lt;&gt;"",'Classement Général'!BZ55,"")</f>
        <v/>
      </c>
      <c r="O560" s="172" t="str">
        <f aca="false">IF(B156&lt;&gt;"",'Calculs (M1..M20)'!A58,"")</f>
        <v/>
      </c>
      <c r="P560" s="0"/>
      <c r="Q560" s="0"/>
      <c r="R560" s="0"/>
      <c r="S560" s="0"/>
      <c r="T560" s="0"/>
      <c r="U560" s="0"/>
      <c r="V560" s="0"/>
      <c r="AH560" s="187" t="n">
        <f aca="false">IF($G560&lt;&gt;"",AG560,"")</f>
        <v>0</v>
      </c>
      <c r="AI560" s="169"/>
      <c r="AJ560" s="170"/>
    </row>
    <row r="561" customFormat="false" ht="13" hidden="false" customHeight="false" outlineLevel="0" collapsed="false">
      <c r="A561" s="0"/>
      <c r="B561" s="185" t="str">
        <f aca="false">IF(B460&lt;&gt;"",B460,"")</f>
        <v/>
      </c>
      <c r="C561" s="116" t="str">
        <f aca="false">IF(C460&lt;&gt;"",C460,"")</f>
        <v/>
      </c>
      <c r="D561" s="116" t="str">
        <f aca="false">IF(D460&lt;&gt;"",D460,"")</f>
        <v/>
      </c>
      <c r="E561" s="116" t="str">
        <f aca="false">IF(E460&lt;&gt;"",E460,"")</f>
        <v/>
      </c>
      <c r="F561" s="116" t="n">
        <v>26</v>
      </c>
      <c r="G561" s="168" t="n">
        <f aca="false">G460</f>
        <v>1</v>
      </c>
      <c r="H561" s="187" t="n">
        <f aca="false">IF($G561&lt;&gt;"",G561,"")</f>
        <v>1</v>
      </c>
      <c r="I561" s="169"/>
      <c r="J561" s="170"/>
      <c r="K561" s="171" t="str">
        <f aca="false">IF($B561&lt;&gt;"",IF(I561,(INDEX(P$516:Q$519,MATCH(H561,P$516:P$519),2)/I561)*1000,0),"")</f>
        <v/>
      </c>
      <c r="L561" s="171" t="str">
        <f aca="false">IF(Q$516&lt;&gt;"",IF($B561&lt;&gt;"",K561-$J561,""),"")</f>
        <v/>
      </c>
      <c r="M561" s="172" t="str">
        <f aca="false">IF(B561&lt;&gt;"",RANK(L561,L$516:L$615),"")</f>
        <v/>
      </c>
      <c r="N561" s="172" t="str">
        <f aca="false">IF(B561&lt;&gt;"",'Classement Général'!BZ56,"")</f>
        <v/>
      </c>
      <c r="O561" s="172" t="str">
        <f aca="false">IF(B157&lt;&gt;"",'Calculs (M1..M20)'!A59,"")</f>
        <v/>
      </c>
      <c r="P561" s="0"/>
      <c r="Q561" s="0"/>
      <c r="R561" s="0"/>
      <c r="S561" s="0"/>
      <c r="T561" s="0"/>
      <c r="U561" s="0"/>
      <c r="V561" s="0"/>
      <c r="AH561" s="187" t="n">
        <f aca="false">IF($G561&lt;&gt;"",AG561,"")</f>
        <v>0</v>
      </c>
      <c r="AI561" s="169"/>
      <c r="AJ561" s="170"/>
    </row>
    <row r="562" customFormat="false" ht="13" hidden="false" customHeight="false" outlineLevel="0" collapsed="false">
      <c r="A562" s="0"/>
      <c r="B562" s="185" t="str">
        <f aca="false">IF(B461&lt;&gt;"",B461,"")</f>
        <v/>
      </c>
      <c r="C562" s="116" t="str">
        <f aca="false">IF(C461&lt;&gt;"",C461,"")</f>
        <v/>
      </c>
      <c r="D562" s="116" t="str">
        <f aca="false">IF(D461&lt;&gt;"",D461,"")</f>
        <v/>
      </c>
      <c r="E562" s="116" t="str">
        <f aca="false">IF(E461&lt;&gt;"",E461,"")</f>
        <v/>
      </c>
      <c r="F562" s="116" t="n">
        <v>26</v>
      </c>
      <c r="G562" s="168" t="n">
        <f aca="false">G461</f>
        <v>1</v>
      </c>
      <c r="H562" s="187" t="n">
        <f aca="false">IF($G562&lt;&gt;"",G562,"")</f>
        <v>1</v>
      </c>
      <c r="I562" s="169"/>
      <c r="J562" s="170"/>
      <c r="K562" s="171" t="str">
        <f aca="false">IF($B562&lt;&gt;"",IF(I562,(INDEX(P$516:Q$519,MATCH(H562,P$516:P$519),2)/I562)*1000,0),"")</f>
        <v/>
      </c>
      <c r="L562" s="171" t="str">
        <f aca="false">IF(Q$516&lt;&gt;"",IF($B562&lt;&gt;"",K562-$J562,""),"")</f>
        <v/>
      </c>
      <c r="M562" s="172" t="str">
        <f aca="false">IF(B562&lt;&gt;"",RANK(L562,L$516:L$615),"")</f>
        <v/>
      </c>
      <c r="N562" s="172" t="str">
        <f aca="false">IF(B562&lt;&gt;"",'Classement Général'!BZ57,"")</f>
        <v/>
      </c>
      <c r="O562" s="172" t="str">
        <f aca="false">IF(B158&lt;&gt;"",'Calculs (M1..M20)'!A60,"")</f>
        <v/>
      </c>
      <c r="P562" s="0"/>
      <c r="Q562" s="0"/>
      <c r="R562" s="0"/>
      <c r="S562" s="0"/>
      <c r="T562" s="0"/>
      <c r="U562" s="0"/>
      <c r="V562" s="0"/>
      <c r="AH562" s="187" t="n">
        <f aca="false">IF($G562&lt;&gt;"",AG562,"")</f>
        <v>0</v>
      </c>
      <c r="AI562" s="169"/>
      <c r="AJ562" s="170"/>
    </row>
    <row r="563" customFormat="false" ht="13" hidden="false" customHeight="false" outlineLevel="0" collapsed="false">
      <c r="A563" s="0"/>
      <c r="B563" s="185" t="str">
        <f aca="false">IF(B462&lt;&gt;"",B462,"")</f>
        <v/>
      </c>
      <c r="C563" s="116" t="str">
        <f aca="false">IF(C462&lt;&gt;"",C462,"")</f>
        <v/>
      </c>
      <c r="D563" s="116" t="str">
        <f aca="false">IF(D462&lt;&gt;"",D462,"")</f>
        <v/>
      </c>
      <c r="E563" s="116" t="str">
        <f aca="false">IF(E462&lt;&gt;"",E462,"")</f>
        <v/>
      </c>
      <c r="F563" s="116" t="n">
        <v>26</v>
      </c>
      <c r="G563" s="168" t="n">
        <f aca="false">G462</f>
        <v>1</v>
      </c>
      <c r="H563" s="187" t="n">
        <f aca="false">IF($G563&lt;&gt;"",G563,"")</f>
        <v>1</v>
      </c>
      <c r="I563" s="169"/>
      <c r="J563" s="170"/>
      <c r="K563" s="171" t="str">
        <f aca="false">IF($B563&lt;&gt;"",IF(I563,(INDEX(P$516:Q$519,MATCH(H563,P$516:P$519),2)/I563)*1000,0),"")</f>
        <v/>
      </c>
      <c r="L563" s="171" t="str">
        <f aca="false">IF(Q$516&lt;&gt;"",IF($B563&lt;&gt;"",K563-$J563,""),"")</f>
        <v/>
      </c>
      <c r="M563" s="172" t="str">
        <f aca="false">IF(B563&lt;&gt;"",RANK(L563,L$516:L$615),"")</f>
        <v/>
      </c>
      <c r="N563" s="172" t="str">
        <f aca="false">IF(B563&lt;&gt;"",'Classement Général'!BZ58,"")</f>
        <v/>
      </c>
      <c r="O563" s="172" t="str">
        <f aca="false">IF(B159&lt;&gt;"",'Calculs (M1..M20)'!A61,"")</f>
        <v/>
      </c>
      <c r="P563" s="0"/>
      <c r="Q563" s="0"/>
      <c r="R563" s="0"/>
      <c r="S563" s="0"/>
      <c r="T563" s="0"/>
      <c r="U563" s="0"/>
      <c r="V563" s="0"/>
      <c r="AH563" s="187" t="n">
        <f aca="false">IF($G563&lt;&gt;"",AG563,"")</f>
        <v>0</v>
      </c>
      <c r="AI563" s="169"/>
      <c r="AJ563" s="170"/>
    </row>
    <row r="564" customFormat="false" ht="13" hidden="false" customHeight="false" outlineLevel="0" collapsed="false">
      <c r="A564" s="0"/>
      <c r="B564" s="185" t="str">
        <f aca="false">IF(B463&lt;&gt;"",B463,"")</f>
        <v/>
      </c>
      <c r="C564" s="116" t="str">
        <f aca="false">IF(C463&lt;&gt;"",C463,"")</f>
        <v/>
      </c>
      <c r="D564" s="116" t="str">
        <f aca="false">IF(D463&lt;&gt;"",D463,"")</f>
        <v/>
      </c>
      <c r="E564" s="116" t="str">
        <f aca="false">IF(E463&lt;&gt;"",E463,"")</f>
        <v/>
      </c>
      <c r="F564" s="116" t="n">
        <v>26</v>
      </c>
      <c r="G564" s="168" t="n">
        <f aca="false">G463</f>
        <v>1</v>
      </c>
      <c r="H564" s="187" t="n">
        <f aca="false">IF($G564&lt;&gt;"",G564,"")</f>
        <v>1</v>
      </c>
      <c r="I564" s="169"/>
      <c r="J564" s="170"/>
      <c r="K564" s="171" t="str">
        <f aca="false">IF($B564&lt;&gt;"",IF(I564,(INDEX(P$516:Q$519,MATCH(H564,P$516:P$519),2)/I564)*1000,0),"")</f>
        <v/>
      </c>
      <c r="L564" s="171" t="str">
        <f aca="false">IF(Q$516&lt;&gt;"",IF($B564&lt;&gt;"",K564-$J564,""),"")</f>
        <v/>
      </c>
      <c r="M564" s="172" t="str">
        <f aca="false">IF(B564&lt;&gt;"",RANK(L564,L$516:L$615),"")</f>
        <v/>
      </c>
      <c r="N564" s="172" t="str">
        <f aca="false">IF(B564&lt;&gt;"",'Classement Général'!BZ59,"")</f>
        <v/>
      </c>
      <c r="O564" s="172" t="str">
        <f aca="false">IF(B160&lt;&gt;"",'Calculs (M1..M20)'!A62,"")</f>
        <v/>
      </c>
      <c r="P564" s="0"/>
      <c r="Q564" s="0"/>
      <c r="R564" s="0"/>
      <c r="S564" s="0"/>
      <c r="T564" s="0"/>
      <c r="U564" s="0"/>
      <c r="V564" s="0"/>
      <c r="AH564" s="187" t="n">
        <f aca="false">IF($G564&lt;&gt;"",AG564,"")</f>
        <v>0</v>
      </c>
      <c r="AI564" s="169"/>
      <c r="AJ564" s="170"/>
    </row>
    <row r="565" customFormat="false" ht="13" hidden="false" customHeight="false" outlineLevel="0" collapsed="false">
      <c r="A565" s="0"/>
      <c r="B565" s="185" t="str">
        <f aca="false">IF(B464&lt;&gt;"",B464,"")</f>
        <v/>
      </c>
      <c r="C565" s="116" t="str">
        <f aca="false">IF(C464&lt;&gt;"",C464,"")</f>
        <v/>
      </c>
      <c r="D565" s="116" t="str">
        <f aca="false">IF(D464&lt;&gt;"",D464,"")</f>
        <v/>
      </c>
      <c r="E565" s="116" t="str">
        <f aca="false">IF(E464&lt;&gt;"",E464,"")</f>
        <v/>
      </c>
      <c r="F565" s="116" t="n">
        <v>26</v>
      </c>
      <c r="G565" s="168" t="n">
        <f aca="false">G464</f>
        <v>1</v>
      </c>
      <c r="H565" s="187" t="n">
        <f aca="false">IF($G565&lt;&gt;"",G565,"")</f>
        <v>1</v>
      </c>
      <c r="I565" s="169"/>
      <c r="J565" s="170"/>
      <c r="K565" s="171" t="str">
        <f aca="false">IF($B565&lt;&gt;"",IF(I565,(INDEX(P$516:Q$519,MATCH(H565,P$516:P$519),2)/I565)*1000,0),"")</f>
        <v/>
      </c>
      <c r="L565" s="171" t="str">
        <f aca="false">IF(Q$516&lt;&gt;"",IF($B565&lt;&gt;"",K565-$J565,""),"")</f>
        <v/>
      </c>
      <c r="M565" s="172" t="str">
        <f aca="false">IF(B565&lt;&gt;"",RANK(L565,L$516:L$615),"")</f>
        <v/>
      </c>
      <c r="N565" s="172" t="str">
        <f aca="false">IF(B565&lt;&gt;"",'Classement Général'!BZ60,"")</f>
        <v/>
      </c>
      <c r="O565" s="172" t="str">
        <f aca="false">IF(B161&lt;&gt;"",'Calculs (M1..M20)'!A63,"")</f>
        <v/>
      </c>
      <c r="P565" s="0"/>
      <c r="Q565" s="0"/>
      <c r="R565" s="0"/>
      <c r="S565" s="0"/>
      <c r="T565" s="0"/>
      <c r="U565" s="0"/>
      <c r="V565" s="0"/>
      <c r="AH565" s="187" t="n">
        <f aca="false">IF($G565&lt;&gt;"",AG565,"")</f>
        <v>0</v>
      </c>
      <c r="AI565" s="169"/>
      <c r="AJ565" s="170"/>
    </row>
    <row r="566" customFormat="false" ht="13" hidden="false" customHeight="false" outlineLevel="0" collapsed="false">
      <c r="A566" s="0"/>
      <c r="B566" s="185" t="str">
        <f aca="false">IF(B465&lt;&gt;"",B465,"")</f>
        <v/>
      </c>
      <c r="C566" s="116" t="str">
        <f aca="false">IF(C465&lt;&gt;"",C465,"")</f>
        <v/>
      </c>
      <c r="D566" s="116" t="str">
        <f aca="false">IF(D465&lt;&gt;"",D465,"")</f>
        <v/>
      </c>
      <c r="E566" s="116" t="str">
        <f aca="false">IF(E465&lt;&gt;"",E465,"")</f>
        <v/>
      </c>
      <c r="F566" s="116" t="n">
        <v>26</v>
      </c>
      <c r="G566" s="168" t="n">
        <f aca="false">G465</f>
        <v>1</v>
      </c>
      <c r="H566" s="187" t="n">
        <f aca="false">IF($G566&lt;&gt;"",G566,"")</f>
        <v>1</v>
      </c>
      <c r="I566" s="169"/>
      <c r="J566" s="170"/>
      <c r="K566" s="171" t="str">
        <f aca="false">IF($B566&lt;&gt;"",IF(I566,(INDEX(P$516:Q$519,MATCH(H566,P$516:P$519),2)/I566)*1000,0),"")</f>
        <v/>
      </c>
      <c r="L566" s="171" t="str">
        <f aca="false">IF(Q$516&lt;&gt;"",IF($B566&lt;&gt;"",K566-$J566,""),"")</f>
        <v/>
      </c>
      <c r="M566" s="172" t="str">
        <f aca="false">IF(B566&lt;&gt;"",RANK(L566,L$516:L$615),"")</f>
        <v/>
      </c>
      <c r="N566" s="172" t="str">
        <f aca="false">IF(B566&lt;&gt;"",'Classement Général'!BZ61,"")</f>
        <v/>
      </c>
      <c r="O566" s="172" t="str">
        <f aca="false">IF(B162&lt;&gt;"",'Calculs (M1..M20)'!A64,"")</f>
        <v/>
      </c>
      <c r="P566" s="0"/>
      <c r="Q566" s="0"/>
      <c r="R566" s="0"/>
      <c r="S566" s="0"/>
      <c r="T566" s="0"/>
      <c r="U566" s="0"/>
      <c r="V566" s="0"/>
      <c r="AH566" s="187" t="n">
        <f aca="false">IF($G566&lt;&gt;"",AG566,"")</f>
        <v>0</v>
      </c>
      <c r="AI566" s="169"/>
      <c r="AJ566" s="170"/>
    </row>
    <row r="567" customFormat="false" ht="13" hidden="false" customHeight="false" outlineLevel="0" collapsed="false">
      <c r="A567" s="0"/>
      <c r="B567" s="185" t="str">
        <f aca="false">IF(B466&lt;&gt;"",B466,"")</f>
        <v/>
      </c>
      <c r="C567" s="116" t="str">
        <f aca="false">IF(C466&lt;&gt;"",C466,"")</f>
        <v/>
      </c>
      <c r="D567" s="116" t="str">
        <f aca="false">IF(D466&lt;&gt;"",D466,"")</f>
        <v/>
      </c>
      <c r="E567" s="116" t="str">
        <f aca="false">IF(E466&lt;&gt;"",E466,"")</f>
        <v/>
      </c>
      <c r="F567" s="116" t="n">
        <v>26</v>
      </c>
      <c r="G567" s="168" t="n">
        <f aca="false">G466</f>
        <v>1</v>
      </c>
      <c r="H567" s="187" t="n">
        <f aca="false">IF($G567&lt;&gt;"",G567,"")</f>
        <v>1</v>
      </c>
      <c r="I567" s="169"/>
      <c r="J567" s="170"/>
      <c r="K567" s="171" t="str">
        <f aca="false">IF($B567&lt;&gt;"",IF(I567,(INDEX(P$516:Q$519,MATCH(H567,P$516:P$519),2)/I567)*1000,0),"")</f>
        <v/>
      </c>
      <c r="L567" s="171" t="str">
        <f aca="false">IF(Q$516&lt;&gt;"",IF($B567&lt;&gt;"",K567-$J567,""),"")</f>
        <v/>
      </c>
      <c r="M567" s="172" t="str">
        <f aca="false">IF(B567&lt;&gt;"",RANK(L567,L$516:L$615),"")</f>
        <v/>
      </c>
      <c r="N567" s="172" t="str">
        <f aca="false">IF(B567&lt;&gt;"",'Classement Général'!BZ62,"")</f>
        <v/>
      </c>
      <c r="O567" s="172" t="str">
        <f aca="false">IF(B163&lt;&gt;"",'Calculs (M1..M20)'!A65,"")</f>
        <v/>
      </c>
      <c r="P567" s="0"/>
      <c r="Q567" s="0"/>
      <c r="R567" s="0"/>
      <c r="S567" s="0"/>
      <c r="T567" s="0"/>
      <c r="U567" s="0"/>
      <c r="V567" s="0"/>
      <c r="AH567" s="187" t="n">
        <f aca="false">IF($G567&lt;&gt;"",AG567,"")</f>
        <v>0</v>
      </c>
      <c r="AI567" s="169"/>
      <c r="AJ567" s="170"/>
    </row>
    <row r="568" customFormat="false" ht="13" hidden="false" customHeight="false" outlineLevel="0" collapsed="false">
      <c r="A568" s="0"/>
      <c r="B568" s="185" t="str">
        <f aca="false">IF(B467&lt;&gt;"",B467,"")</f>
        <v/>
      </c>
      <c r="C568" s="116" t="str">
        <f aca="false">IF(C467&lt;&gt;"",C467,"")</f>
        <v/>
      </c>
      <c r="D568" s="116" t="str">
        <f aca="false">IF(D467&lt;&gt;"",D467,"")</f>
        <v/>
      </c>
      <c r="E568" s="116" t="str">
        <f aca="false">IF(E467&lt;&gt;"",E467,"")</f>
        <v/>
      </c>
      <c r="F568" s="116" t="n">
        <v>26</v>
      </c>
      <c r="G568" s="168" t="n">
        <f aca="false">G467</f>
        <v>1</v>
      </c>
      <c r="H568" s="187" t="n">
        <f aca="false">IF($G568&lt;&gt;"",G568,"")</f>
        <v>1</v>
      </c>
      <c r="I568" s="169"/>
      <c r="J568" s="170"/>
      <c r="K568" s="171" t="str">
        <f aca="false">IF($B568&lt;&gt;"",IF(I568,(INDEX(P$516:Q$519,MATCH(H568,P$516:P$519),2)/I568)*1000,0),"")</f>
        <v/>
      </c>
      <c r="L568" s="171" t="str">
        <f aca="false">IF(Q$516&lt;&gt;"",IF($B568&lt;&gt;"",K568-$J568,""),"")</f>
        <v/>
      </c>
      <c r="M568" s="172" t="str">
        <f aca="false">IF(B568&lt;&gt;"",RANK(L568,L$516:L$615),"")</f>
        <v/>
      </c>
      <c r="N568" s="172" t="str">
        <f aca="false">IF(B568&lt;&gt;"",'Classement Général'!BZ63,"")</f>
        <v/>
      </c>
      <c r="O568" s="172" t="str">
        <f aca="false">IF(B164&lt;&gt;"",'Calculs (M1..M20)'!A66,"")</f>
        <v/>
      </c>
      <c r="P568" s="0"/>
      <c r="Q568" s="0"/>
      <c r="R568" s="0"/>
      <c r="S568" s="0"/>
      <c r="T568" s="0"/>
      <c r="U568" s="0"/>
      <c r="V568" s="0"/>
      <c r="AH568" s="187" t="n">
        <f aca="false">IF($G568&lt;&gt;"",AG568,"")</f>
        <v>0</v>
      </c>
      <c r="AI568" s="169"/>
      <c r="AJ568" s="170"/>
    </row>
    <row r="569" customFormat="false" ht="13" hidden="false" customHeight="false" outlineLevel="0" collapsed="false">
      <c r="A569" s="0"/>
      <c r="B569" s="185" t="str">
        <f aca="false">IF(B468&lt;&gt;"",B468,"")</f>
        <v/>
      </c>
      <c r="C569" s="116" t="str">
        <f aca="false">IF(C468&lt;&gt;"",C468,"")</f>
        <v/>
      </c>
      <c r="D569" s="116" t="str">
        <f aca="false">IF(D468&lt;&gt;"",D468,"")</f>
        <v/>
      </c>
      <c r="E569" s="116" t="str">
        <f aca="false">IF(E468&lt;&gt;"",E468,"")</f>
        <v/>
      </c>
      <c r="F569" s="116" t="n">
        <v>26</v>
      </c>
      <c r="G569" s="168" t="n">
        <f aca="false">G468</f>
        <v>1</v>
      </c>
      <c r="H569" s="187" t="n">
        <f aca="false">IF($G569&lt;&gt;"",G569,"")</f>
        <v>1</v>
      </c>
      <c r="I569" s="169"/>
      <c r="J569" s="170"/>
      <c r="K569" s="171" t="str">
        <f aca="false">IF($B569&lt;&gt;"",IF(I569,(INDEX(P$516:Q$519,MATCH(H569,P$516:P$519),2)/I569)*1000,0),"")</f>
        <v/>
      </c>
      <c r="L569" s="171" t="str">
        <f aca="false">IF(Q$516&lt;&gt;"",IF($B569&lt;&gt;"",K569-$J569,""),"")</f>
        <v/>
      </c>
      <c r="M569" s="172" t="str">
        <f aca="false">IF(B569&lt;&gt;"",RANK(L569,L$516:L$615),"")</f>
        <v/>
      </c>
      <c r="N569" s="172" t="str">
        <f aca="false">IF(B569&lt;&gt;"",'Classement Général'!BZ64,"")</f>
        <v/>
      </c>
      <c r="O569" s="172" t="str">
        <f aca="false">IF(B165&lt;&gt;"",'Calculs (M1..M20)'!A67,"")</f>
        <v/>
      </c>
      <c r="P569" s="0"/>
      <c r="Q569" s="0"/>
      <c r="R569" s="0"/>
      <c r="S569" s="0"/>
      <c r="T569" s="0"/>
      <c r="U569" s="0"/>
      <c r="V569" s="0"/>
      <c r="AH569" s="187" t="n">
        <f aca="false">IF($G569&lt;&gt;"",AG569,"")</f>
        <v>0</v>
      </c>
      <c r="AI569" s="169"/>
      <c r="AJ569" s="170"/>
    </row>
    <row r="570" customFormat="false" ht="13" hidden="false" customHeight="false" outlineLevel="0" collapsed="false">
      <c r="A570" s="0"/>
      <c r="B570" s="185" t="str">
        <f aca="false">IF(B469&lt;&gt;"",B469,"")</f>
        <v/>
      </c>
      <c r="C570" s="116" t="str">
        <f aca="false">IF(C469&lt;&gt;"",C469,"")</f>
        <v/>
      </c>
      <c r="D570" s="116" t="str">
        <f aca="false">IF(D469&lt;&gt;"",D469,"")</f>
        <v/>
      </c>
      <c r="E570" s="116" t="str">
        <f aca="false">IF(E469&lt;&gt;"",E469,"")</f>
        <v/>
      </c>
      <c r="F570" s="116" t="n">
        <v>26</v>
      </c>
      <c r="G570" s="168" t="n">
        <f aca="false">G469</f>
        <v>1</v>
      </c>
      <c r="H570" s="187" t="n">
        <f aca="false">IF($G570&lt;&gt;"",G570,"")</f>
        <v>1</v>
      </c>
      <c r="I570" s="169"/>
      <c r="J570" s="170"/>
      <c r="K570" s="171" t="str">
        <f aca="false">IF($B570&lt;&gt;"",IF(I570,(INDEX(P$516:Q$519,MATCH(H570,P$516:P$519),2)/I570)*1000,0),"")</f>
        <v/>
      </c>
      <c r="L570" s="171" t="str">
        <f aca="false">IF(Q$516&lt;&gt;"",IF($B570&lt;&gt;"",K570-$J570,""),"")</f>
        <v/>
      </c>
      <c r="M570" s="172" t="str">
        <f aca="false">IF(B570&lt;&gt;"",RANK(L570,L$516:L$615),"")</f>
        <v/>
      </c>
      <c r="N570" s="172" t="str">
        <f aca="false">IF(B570&lt;&gt;"",'Classement Général'!BZ65,"")</f>
        <v/>
      </c>
      <c r="O570" s="172" t="str">
        <f aca="false">IF(B166&lt;&gt;"",'Calculs (M1..M20)'!A68,"")</f>
        <v/>
      </c>
      <c r="P570" s="0"/>
      <c r="Q570" s="0"/>
      <c r="R570" s="0"/>
      <c r="S570" s="0"/>
      <c r="T570" s="0"/>
      <c r="U570" s="0"/>
      <c r="V570" s="0"/>
      <c r="AH570" s="187" t="n">
        <f aca="false">IF($G570&lt;&gt;"",AG570,"")</f>
        <v>0</v>
      </c>
      <c r="AI570" s="169"/>
      <c r="AJ570" s="170"/>
    </row>
    <row r="571" customFormat="false" ht="13" hidden="false" customHeight="false" outlineLevel="0" collapsed="false">
      <c r="A571" s="0"/>
      <c r="B571" s="185" t="str">
        <f aca="false">IF(B470&lt;&gt;"",B470,"")</f>
        <v/>
      </c>
      <c r="C571" s="116" t="str">
        <f aca="false">IF(C470&lt;&gt;"",C470,"")</f>
        <v/>
      </c>
      <c r="D571" s="116" t="str">
        <f aca="false">IF(D470&lt;&gt;"",D470,"")</f>
        <v/>
      </c>
      <c r="E571" s="116" t="str">
        <f aca="false">IF(E470&lt;&gt;"",E470,"")</f>
        <v/>
      </c>
      <c r="F571" s="116" t="n">
        <v>26</v>
      </c>
      <c r="G571" s="168" t="n">
        <f aca="false">G470</f>
        <v>1</v>
      </c>
      <c r="H571" s="187" t="n">
        <f aca="false">IF($G571&lt;&gt;"",G571,"")</f>
        <v>1</v>
      </c>
      <c r="I571" s="169"/>
      <c r="J571" s="170"/>
      <c r="K571" s="171" t="str">
        <f aca="false">IF($B571&lt;&gt;"",IF(I571,(INDEX(P$516:Q$519,MATCH(H571,P$516:P$519),2)/I571)*1000,0),"")</f>
        <v/>
      </c>
      <c r="L571" s="171" t="str">
        <f aca="false">IF(Q$516&lt;&gt;"",IF($B571&lt;&gt;"",K571-$J571,""),"")</f>
        <v/>
      </c>
      <c r="M571" s="172" t="str">
        <f aca="false">IF(B571&lt;&gt;"",RANK(L571,L$516:L$615),"")</f>
        <v/>
      </c>
      <c r="N571" s="172" t="str">
        <f aca="false">IF(B571&lt;&gt;"",'Classement Général'!BZ66,"")</f>
        <v/>
      </c>
      <c r="O571" s="172" t="str">
        <f aca="false">IF(B167&lt;&gt;"",'Calculs (M1..M20)'!A69,"")</f>
        <v/>
      </c>
      <c r="P571" s="0"/>
      <c r="Q571" s="0"/>
      <c r="R571" s="0"/>
      <c r="S571" s="0"/>
      <c r="T571" s="0"/>
      <c r="U571" s="0"/>
      <c r="V571" s="0"/>
      <c r="AH571" s="187" t="n">
        <f aca="false">IF($G571&lt;&gt;"",AG571,"")</f>
        <v>0</v>
      </c>
      <c r="AI571" s="169"/>
      <c r="AJ571" s="170"/>
    </row>
    <row r="572" customFormat="false" ht="13" hidden="false" customHeight="false" outlineLevel="0" collapsed="false">
      <c r="A572" s="0"/>
      <c r="B572" s="185" t="str">
        <f aca="false">IF(B471&lt;&gt;"",B471,"")</f>
        <v/>
      </c>
      <c r="C572" s="116" t="str">
        <f aca="false">IF(C471&lt;&gt;"",C471,"")</f>
        <v/>
      </c>
      <c r="D572" s="116" t="str">
        <f aca="false">IF(D471&lt;&gt;"",D471,"")</f>
        <v/>
      </c>
      <c r="E572" s="116" t="str">
        <f aca="false">IF(E471&lt;&gt;"",E471,"")</f>
        <v/>
      </c>
      <c r="F572" s="116" t="n">
        <v>26</v>
      </c>
      <c r="G572" s="168" t="n">
        <f aca="false">G471</f>
        <v>1</v>
      </c>
      <c r="H572" s="187" t="n">
        <f aca="false">IF($G572&lt;&gt;"",G572,"")</f>
        <v>1</v>
      </c>
      <c r="I572" s="169"/>
      <c r="J572" s="170"/>
      <c r="K572" s="171" t="str">
        <f aca="false">IF($B572&lt;&gt;"",IF(I572,(INDEX(P$516:Q$519,MATCH(H572,P$516:P$519),2)/I572)*1000,0),"")</f>
        <v/>
      </c>
      <c r="L572" s="171" t="str">
        <f aca="false">IF(Q$516&lt;&gt;"",IF($B572&lt;&gt;"",K572-$J572,""),"")</f>
        <v/>
      </c>
      <c r="M572" s="172" t="str">
        <f aca="false">IF(B572&lt;&gt;"",RANK(L572,L$516:L$615),"")</f>
        <v/>
      </c>
      <c r="N572" s="172" t="str">
        <f aca="false">IF(B572&lt;&gt;"",'Classement Général'!BZ67,"")</f>
        <v/>
      </c>
      <c r="O572" s="172" t="str">
        <f aca="false">IF(B168&lt;&gt;"",'Calculs (M1..M20)'!A70,"")</f>
        <v/>
      </c>
      <c r="P572" s="0"/>
      <c r="Q572" s="0"/>
      <c r="R572" s="0"/>
      <c r="S572" s="0"/>
      <c r="T572" s="0"/>
      <c r="U572" s="0"/>
      <c r="V572" s="0"/>
      <c r="AH572" s="187" t="n">
        <f aca="false">IF($G572&lt;&gt;"",AG572,"")</f>
        <v>0</v>
      </c>
      <c r="AI572" s="169"/>
      <c r="AJ572" s="170"/>
    </row>
    <row r="573" customFormat="false" ht="13" hidden="false" customHeight="false" outlineLevel="0" collapsed="false">
      <c r="A573" s="0"/>
      <c r="B573" s="185" t="str">
        <f aca="false">IF(B472&lt;&gt;"",B472,"")</f>
        <v/>
      </c>
      <c r="C573" s="116" t="str">
        <f aca="false">IF(C472&lt;&gt;"",C472,"")</f>
        <v/>
      </c>
      <c r="D573" s="116" t="str">
        <f aca="false">IF(D472&lt;&gt;"",D472,"")</f>
        <v/>
      </c>
      <c r="E573" s="116" t="str">
        <f aca="false">IF(E472&lt;&gt;"",E472,"")</f>
        <v/>
      </c>
      <c r="F573" s="116" t="n">
        <v>26</v>
      </c>
      <c r="G573" s="168" t="n">
        <f aca="false">G472</f>
        <v>0</v>
      </c>
      <c r="H573" s="187" t="n">
        <f aca="false">IF($G573&lt;&gt;"",G573,"")</f>
        <v>0</v>
      </c>
      <c r="I573" s="169"/>
      <c r="J573" s="170"/>
      <c r="K573" s="171" t="str">
        <f aca="false">IF($B573&lt;&gt;"",IF(I573,(INDEX(P$516:Q$519,MATCH(H573,P$516:P$519),2)/I573)*1000,0),"")</f>
        <v/>
      </c>
      <c r="L573" s="171" t="str">
        <f aca="false">IF(Q$516&lt;&gt;"",IF($B573&lt;&gt;"",K573-$J573,""),"")</f>
        <v/>
      </c>
      <c r="M573" s="172" t="str">
        <f aca="false">IF(B573&lt;&gt;"",RANK(L573,L$516:L$615),"")</f>
        <v/>
      </c>
      <c r="N573" s="172" t="str">
        <f aca="false">IF(B573&lt;&gt;"",'Classement Général'!BZ68,"")</f>
        <v/>
      </c>
      <c r="O573" s="172" t="str">
        <f aca="false">IF(B169&lt;&gt;"",'Calculs (M1..M20)'!A71,"")</f>
        <v/>
      </c>
      <c r="P573" s="0"/>
      <c r="Q573" s="0"/>
      <c r="R573" s="0"/>
      <c r="S573" s="0"/>
      <c r="T573" s="0"/>
      <c r="U573" s="0"/>
      <c r="V573" s="0"/>
      <c r="AH573" s="187" t="n">
        <f aca="false">IF($G573&lt;&gt;"",AG573,"")</f>
        <v>0</v>
      </c>
      <c r="AI573" s="169"/>
      <c r="AJ573" s="170"/>
    </row>
    <row r="574" customFormat="false" ht="13" hidden="false" customHeight="false" outlineLevel="0" collapsed="false">
      <c r="A574" s="0"/>
      <c r="B574" s="185" t="str">
        <f aca="false">IF(B473&lt;&gt;"",B473,"")</f>
        <v/>
      </c>
      <c r="C574" s="116" t="str">
        <f aca="false">IF(C473&lt;&gt;"",C473,"")</f>
        <v/>
      </c>
      <c r="D574" s="116" t="str">
        <f aca="false">IF(D473&lt;&gt;"",D473,"")</f>
        <v/>
      </c>
      <c r="E574" s="116" t="str">
        <f aca="false">IF(E473&lt;&gt;"",E473,"")</f>
        <v/>
      </c>
      <c r="F574" s="116" t="n">
        <v>26</v>
      </c>
      <c r="G574" s="168" t="n">
        <f aca="false">G473</f>
        <v>0</v>
      </c>
      <c r="H574" s="187" t="n">
        <f aca="false">IF($G574&lt;&gt;"",G574,"")</f>
        <v>0</v>
      </c>
      <c r="I574" s="169"/>
      <c r="J574" s="170"/>
      <c r="K574" s="171" t="str">
        <f aca="false">IF($B574&lt;&gt;"",IF(I574,(INDEX(P$516:Q$519,MATCH(H574,P$516:P$519),2)/I574)*1000,0),"")</f>
        <v/>
      </c>
      <c r="L574" s="171" t="str">
        <f aca="false">IF(Q$516&lt;&gt;"",IF($B574&lt;&gt;"",K574-$J574,""),"")</f>
        <v/>
      </c>
      <c r="M574" s="172" t="str">
        <f aca="false">IF(B574&lt;&gt;"",RANK(L574,L$516:L$615),"")</f>
        <v/>
      </c>
      <c r="N574" s="172" t="str">
        <f aca="false">IF(B574&lt;&gt;"",'Classement Général'!BZ69,"")</f>
        <v/>
      </c>
      <c r="O574" s="172" t="str">
        <f aca="false">IF(B170&lt;&gt;"",'Calculs (M1..M20)'!A72,"")</f>
        <v/>
      </c>
      <c r="P574" s="0"/>
      <c r="Q574" s="0"/>
      <c r="R574" s="0"/>
      <c r="S574" s="0"/>
      <c r="T574" s="0"/>
      <c r="U574" s="0"/>
      <c r="V574" s="0"/>
      <c r="AH574" s="187" t="n">
        <f aca="false">IF($G574&lt;&gt;"",AG574,"")</f>
        <v>0</v>
      </c>
      <c r="AI574" s="169"/>
      <c r="AJ574" s="170"/>
    </row>
    <row r="575" customFormat="false" ht="13" hidden="false" customHeight="false" outlineLevel="0" collapsed="false">
      <c r="A575" s="0"/>
      <c r="B575" s="185" t="str">
        <f aca="false">IF(B474&lt;&gt;"",B474,"")</f>
        <v/>
      </c>
      <c r="C575" s="116" t="str">
        <f aca="false">IF(C474&lt;&gt;"",C474,"")</f>
        <v/>
      </c>
      <c r="D575" s="116" t="str">
        <f aca="false">IF(D474&lt;&gt;"",D474,"")</f>
        <v/>
      </c>
      <c r="E575" s="116" t="str">
        <f aca="false">IF(E474&lt;&gt;"",E474,"")</f>
        <v/>
      </c>
      <c r="F575" s="116" t="n">
        <v>26</v>
      </c>
      <c r="G575" s="168" t="n">
        <f aca="false">G474</f>
        <v>0</v>
      </c>
      <c r="H575" s="187" t="n">
        <f aca="false">IF($G575&lt;&gt;"",G575,"")</f>
        <v>0</v>
      </c>
      <c r="I575" s="169"/>
      <c r="J575" s="170"/>
      <c r="K575" s="171" t="str">
        <f aca="false">IF($B575&lt;&gt;"",IF(I575,(INDEX(P$516:Q$519,MATCH(H575,P$516:P$519),2)/I575)*1000,0),"")</f>
        <v/>
      </c>
      <c r="L575" s="171" t="str">
        <f aca="false">IF(Q$516&lt;&gt;"",IF($B575&lt;&gt;"",K575-$J575,""),"")</f>
        <v/>
      </c>
      <c r="M575" s="172" t="str">
        <f aca="false">IF(B575&lt;&gt;"",RANK(L575,L$516:L$615),"")</f>
        <v/>
      </c>
      <c r="N575" s="172" t="str">
        <f aca="false">IF(B575&lt;&gt;"",'Classement Général'!BZ70,"")</f>
        <v/>
      </c>
      <c r="O575" s="172" t="str">
        <f aca="false">IF(B171&lt;&gt;"",'Calculs (M1..M20)'!A73,"")</f>
        <v/>
      </c>
      <c r="P575" s="0"/>
      <c r="Q575" s="0"/>
      <c r="R575" s="0"/>
      <c r="S575" s="0"/>
      <c r="T575" s="0"/>
      <c r="U575" s="0"/>
      <c r="V575" s="0"/>
      <c r="AH575" s="187" t="n">
        <f aca="false">IF($G575&lt;&gt;"",AG575,"")</f>
        <v>0</v>
      </c>
      <c r="AI575" s="169"/>
      <c r="AJ575" s="170"/>
    </row>
    <row r="576" customFormat="false" ht="13" hidden="false" customHeight="false" outlineLevel="0" collapsed="false">
      <c r="A576" s="0"/>
      <c r="B576" s="185" t="str">
        <f aca="false">IF(B475&lt;&gt;"",B475,"")</f>
        <v/>
      </c>
      <c r="C576" s="116" t="str">
        <f aca="false">IF(C475&lt;&gt;"",C475,"")</f>
        <v/>
      </c>
      <c r="D576" s="116" t="str">
        <f aca="false">IF(D475&lt;&gt;"",D475,"")</f>
        <v/>
      </c>
      <c r="E576" s="116" t="str">
        <f aca="false">IF(E475&lt;&gt;"",E475,"")</f>
        <v/>
      </c>
      <c r="F576" s="116" t="n">
        <v>26</v>
      </c>
      <c r="G576" s="168" t="n">
        <f aca="false">G475</f>
        <v>0</v>
      </c>
      <c r="H576" s="187" t="n">
        <f aca="false">IF($G576&lt;&gt;"",G576,"")</f>
        <v>0</v>
      </c>
      <c r="I576" s="169"/>
      <c r="J576" s="170"/>
      <c r="K576" s="171" t="str">
        <f aca="false">IF($B576&lt;&gt;"",IF(I576,(INDEX(P$516:Q$519,MATCH(H576,P$516:P$519),2)/I576)*1000,0),"")</f>
        <v/>
      </c>
      <c r="L576" s="171" t="str">
        <f aca="false">IF(Q$516&lt;&gt;"",IF($B576&lt;&gt;"",K576-$J576,""),"")</f>
        <v/>
      </c>
      <c r="M576" s="172" t="str">
        <f aca="false">IF(B576&lt;&gt;"",RANK(L576,L$516:L$615),"")</f>
        <v/>
      </c>
      <c r="N576" s="172" t="str">
        <f aca="false">IF(B576&lt;&gt;"",'Classement Général'!BZ71,"")</f>
        <v/>
      </c>
      <c r="O576" s="172" t="str">
        <f aca="false">IF(B172&lt;&gt;"",'Calculs (M1..M20)'!A74,"")</f>
        <v/>
      </c>
      <c r="P576" s="0"/>
      <c r="Q576" s="0"/>
      <c r="R576" s="0"/>
      <c r="S576" s="0"/>
      <c r="T576" s="0"/>
      <c r="U576" s="0"/>
      <c r="V576" s="0"/>
      <c r="AH576" s="187" t="n">
        <f aca="false">IF($G576&lt;&gt;"",AG576,"")</f>
        <v>0</v>
      </c>
      <c r="AI576" s="169"/>
      <c r="AJ576" s="170"/>
    </row>
    <row r="577" customFormat="false" ht="13" hidden="false" customHeight="false" outlineLevel="0" collapsed="false">
      <c r="A577" s="0"/>
      <c r="B577" s="185" t="str">
        <f aca="false">IF(B476&lt;&gt;"",B476,"")</f>
        <v/>
      </c>
      <c r="C577" s="116" t="str">
        <f aca="false">IF(C476&lt;&gt;"",C476,"")</f>
        <v/>
      </c>
      <c r="D577" s="116" t="str">
        <f aca="false">IF(D476&lt;&gt;"",D476,"")</f>
        <v/>
      </c>
      <c r="E577" s="116" t="str">
        <f aca="false">IF(E476&lt;&gt;"",E476,"")</f>
        <v/>
      </c>
      <c r="F577" s="116" t="n">
        <v>26</v>
      </c>
      <c r="G577" s="168" t="n">
        <f aca="false">G476</f>
        <v>0</v>
      </c>
      <c r="H577" s="187" t="n">
        <f aca="false">IF($G577&lt;&gt;"",G577,"")</f>
        <v>0</v>
      </c>
      <c r="I577" s="169"/>
      <c r="J577" s="170"/>
      <c r="K577" s="171" t="str">
        <f aca="false">IF($B577&lt;&gt;"",IF(I577,(INDEX(P$516:Q$519,MATCH(H577,P$516:P$519),2)/I577)*1000,0),"")</f>
        <v/>
      </c>
      <c r="L577" s="171" t="str">
        <f aca="false">IF(Q$516&lt;&gt;"",IF($B577&lt;&gt;"",K577-$J577,""),"")</f>
        <v/>
      </c>
      <c r="M577" s="172" t="str">
        <f aca="false">IF(B577&lt;&gt;"",RANK(L577,L$516:L$615),"")</f>
        <v/>
      </c>
      <c r="N577" s="172" t="str">
        <f aca="false">IF(B577&lt;&gt;"",'Classement Général'!BZ72,"")</f>
        <v/>
      </c>
      <c r="O577" s="172" t="str">
        <f aca="false">IF(B173&lt;&gt;"",'Calculs (M1..M20)'!A75,"")</f>
        <v/>
      </c>
      <c r="P577" s="0"/>
      <c r="Q577" s="0"/>
      <c r="R577" s="0"/>
      <c r="S577" s="0"/>
      <c r="T577" s="0"/>
      <c r="U577" s="0"/>
      <c r="V577" s="0"/>
      <c r="AH577" s="187" t="n">
        <f aca="false">IF($G577&lt;&gt;"",AG577,"")</f>
        <v>0</v>
      </c>
      <c r="AI577" s="169"/>
      <c r="AJ577" s="170"/>
    </row>
    <row r="578" customFormat="false" ht="13" hidden="false" customHeight="false" outlineLevel="0" collapsed="false">
      <c r="A578" s="0"/>
      <c r="B578" s="185" t="str">
        <f aca="false">IF(B477&lt;&gt;"",B477,"")</f>
        <v/>
      </c>
      <c r="C578" s="116" t="str">
        <f aca="false">IF(C477&lt;&gt;"",C477,"")</f>
        <v/>
      </c>
      <c r="D578" s="116" t="str">
        <f aca="false">IF(D477&lt;&gt;"",D477,"")</f>
        <v/>
      </c>
      <c r="E578" s="116" t="str">
        <f aca="false">IF(E477&lt;&gt;"",E477,"")</f>
        <v/>
      </c>
      <c r="F578" s="116" t="n">
        <v>26</v>
      </c>
      <c r="G578" s="168" t="n">
        <f aca="false">G477</f>
        <v>0</v>
      </c>
      <c r="H578" s="187" t="n">
        <f aca="false">IF($G578&lt;&gt;"",G578,"")</f>
        <v>0</v>
      </c>
      <c r="I578" s="169"/>
      <c r="J578" s="170"/>
      <c r="K578" s="171" t="str">
        <f aca="false">IF($B578&lt;&gt;"",IF(I578,(INDEX(P$516:Q$519,MATCH(H578,P$516:P$519),2)/I578)*1000,0),"")</f>
        <v/>
      </c>
      <c r="L578" s="171" t="str">
        <f aca="false">IF(Q$516&lt;&gt;"",IF($B578&lt;&gt;"",K578-$J578,""),"")</f>
        <v/>
      </c>
      <c r="M578" s="172" t="str">
        <f aca="false">IF(B578&lt;&gt;"",RANK(L578,L$516:L$615),"")</f>
        <v/>
      </c>
      <c r="N578" s="172" t="str">
        <f aca="false">IF(B578&lt;&gt;"",'Classement Général'!BZ73,"")</f>
        <v/>
      </c>
      <c r="O578" s="172" t="str">
        <f aca="false">IF(B174&lt;&gt;"",'Calculs (M1..M20)'!A76,"")</f>
        <v/>
      </c>
      <c r="P578" s="0"/>
      <c r="Q578" s="0"/>
      <c r="R578" s="0"/>
      <c r="S578" s="0"/>
      <c r="T578" s="0"/>
      <c r="U578" s="0"/>
      <c r="V578" s="0"/>
      <c r="AH578" s="187" t="n">
        <f aca="false">IF($G578&lt;&gt;"",AG578,"")</f>
        <v>0</v>
      </c>
      <c r="AI578" s="169"/>
      <c r="AJ578" s="170"/>
    </row>
    <row r="579" customFormat="false" ht="13" hidden="false" customHeight="false" outlineLevel="0" collapsed="false">
      <c r="A579" s="0"/>
      <c r="B579" s="185" t="str">
        <f aca="false">IF(B478&lt;&gt;"",B478,"")</f>
        <v/>
      </c>
      <c r="C579" s="116" t="str">
        <f aca="false">IF(C478&lt;&gt;"",C478,"")</f>
        <v/>
      </c>
      <c r="D579" s="116" t="str">
        <f aca="false">IF(D478&lt;&gt;"",D478,"")</f>
        <v/>
      </c>
      <c r="E579" s="116" t="str">
        <f aca="false">IF(E478&lt;&gt;"",E478,"")</f>
        <v/>
      </c>
      <c r="F579" s="116" t="n">
        <v>26</v>
      </c>
      <c r="G579" s="168" t="n">
        <f aca="false">G478</f>
        <v>0</v>
      </c>
      <c r="H579" s="187" t="n">
        <f aca="false">IF($G579&lt;&gt;"",G579,"")</f>
        <v>0</v>
      </c>
      <c r="I579" s="169"/>
      <c r="J579" s="170"/>
      <c r="K579" s="171" t="str">
        <f aca="false">IF($B579&lt;&gt;"",IF(I579,(INDEX(P$516:Q$519,MATCH(H579,P$516:P$519),2)/I579)*1000,0),"")</f>
        <v/>
      </c>
      <c r="L579" s="171" t="str">
        <f aca="false">IF(Q$516&lt;&gt;"",IF($B579&lt;&gt;"",K579-$J579,""),"")</f>
        <v/>
      </c>
      <c r="M579" s="172" t="str">
        <f aca="false">IF(B579&lt;&gt;"",RANK(L579,L$516:L$615),"")</f>
        <v/>
      </c>
      <c r="N579" s="172" t="str">
        <f aca="false">IF(B579&lt;&gt;"",'Classement Général'!BZ74,"")</f>
        <v/>
      </c>
      <c r="O579" s="172" t="str">
        <f aca="false">IF(B175&lt;&gt;"",'Calculs (M1..M20)'!A77,"")</f>
        <v/>
      </c>
      <c r="P579" s="0"/>
      <c r="Q579" s="0"/>
      <c r="R579" s="0"/>
      <c r="S579" s="0"/>
      <c r="T579" s="0"/>
      <c r="U579" s="0"/>
      <c r="V579" s="0"/>
      <c r="AH579" s="187" t="n">
        <f aca="false">IF($G579&lt;&gt;"",AG579,"")</f>
        <v>0</v>
      </c>
      <c r="AI579" s="169"/>
      <c r="AJ579" s="170"/>
    </row>
    <row r="580" customFormat="false" ht="13" hidden="false" customHeight="false" outlineLevel="0" collapsed="false">
      <c r="A580" s="0"/>
      <c r="B580" s="185" t="str">
        <f aca="false">IF(B479&lt;&gt;"",B479,"")</f>
        <v/>
      </c>
      <c r="C580" s="116" t="str">
        <f aca="false">IF(C479&lt;&gt;"",C479,"")</f>
        <v/>
      </c>
      <c r="D580" s="116" t="str">
        <f aca="false">IF(D479&lt;&gt;"",D479,"")</f>
        <v/>
      </c>
      <c r="E580" s="116" t="str">
        <f aca="false">IF(E479&lt;&gt;"",E479,"")</f>
        <v/>
      </c>
      <c r="F580" s="116" t="n">
        <v>26</v>
      </c>
      <c r="G580" s="168" t="n">
        <f aca="false">G479</f>
        <v>0</v>
      </c>
      <c r="H580" s="187" t="n">
        <f aca="false">IF($G580&lt;&gt;"",G580,"")</f>
        <v>0</v>
      </c>
      <c r="I580" s="169"/>
      <c r="J580" s="170"/>
      <c r="K580" s="171" t="str">
        <f aca="false">IF($B580&lt;&gt;"",IF(I580,(INDEX(P$516:Q$519,MATCH(H580,P$516:P$519),2)/I580)*1000,0),"")</f>
        <v/>
      </c>
      <c r="L580" s="171" t="str">
        <f aca="false">IF(Q$516&lt;&gt;"",IF($B580&lt;&gt;"",K580-$J580,""),"")</f>
        <v/>
      </c>
      <c r="M580" s="172" t="str">
        <f aca="false">IF(B580&lt;&gt;"",RANK(L580,L$516:L$615),"")</f>
        <v/>
      </c>
      <c r="N580" s="172" t="str">
        <f aca="false">IF(B580&lt;&gt;"",'Classement Général'!BZ75,"")</f>
        <v/>
      </c>
      <c r="O580" s="172" t="str">
        <f aca="false">IF(B176&lt;&gt;"",'Calculs (M1..M20)'!A78,"")</f>
        <v/>
      </c>
      <c r="P580" s="0"/>
      <c r="Q580" s="0"/>
      <c r="R580" s="0"/>
      <c r="S580" s="0"/>
      <c r="T580" s="0"/>
      <c r="U580" s="0"/>
      <c r="V580" s="0"/>
      <c r="AH580" s="187" t="n">
        <f aca="false">IF($G580&lt;&gt;"",AG580,"")</f>
        <v>0</v>
      </c>
      <c r="AI580" s="169"/>
      <c r="AJ580" s="170"/>
    </row>
    <row r="581" customFormat="false" ht="13" hidden="false" customHeight="false" outlineLevel="0" collapsed="false">
      <c r="A581" s="0"/>
      <c r="B581" s="185" t="str">
        <f aca="false">IF(B480&lt;&gt;"",B480,"")</f>
        <v/>
      </c>
      <c r="C581" s="116" t="str">
        <f aca="false">IF(C480&lt;&gt;"",C480,"")</f>
        <v/>
      </c>
      <c r="D581" s="116" t="str">
        <f aca="false">IF(D480&lt;&gt;"",D480,"")</f>
        <v/>
      </c>
      <c r="E581" s="116" t="str">
        <f aca="false">IF(E480&lt;&gt;"",E480,"")</f>
        <v/>
      </c>
      <c r="F581" s="116" t="n">
        <v>26</v>
      </c>
      <c r="G581" s="168" t="n">
        <f aca="false">G480</f>
        <v>0</v>
      </c>
      <c r="H581" s="187" t="n">
        <f aca="false">IF($G581&lt;&gt;"",G581,"")</f>
        <v>0</v>
      </c>
      <c r="I581" s="169"/>
      <c r="J581" s="170"/>
      <c r="K581" s="171" t="str">
        <f aca="false">IF($B581&lt;&gt;"",IF(I581,(INDEX(P$516:Q$519,MATCH(H581,P$516:P$519),2)/I581)*1000,0),"")</f>
        <v/>
      </c>
      <c r="L581" s="171" t="str">
        <f aca="false">IF(Q$516&lt;&gt;"",IF($B581&lt;&gt;"",K581-$J581,""),"")</f>
        <v/>
      </c>
      <c r="M581" s="172" t="str">
        <f aca="false">IF(B581&lt;&gt;"",RANK(L581,L$516:L$615),"")</f>
        <v/>
      </c>
      <c r="N581" s="172" t="str">
        <f aca="false">IF(B581&lt;&gt;"",'Classement Général'!BZ76,"")</f>
        <v/>
      </c>
      <c r="O581" s="172" t="str">
        <f aca="false">IF(B177&lt;&gt;"",'Calculs (M1..M20)'!A79,"")</f>
        <v/>
      </c>
      <c r="P581" s="0"/>
      <c r="Q581" s="0"/>
      <c r="R581" s="0"/>
      <c r="S581" s="0"/>
      <c r="T581" s="0"/>
      <c r="U581" s="0"/>
      <c r="V581" s="0"/>
      <c r="AH581" s="187" t="n">
        <f aca="false">IF($G581&lt;&gt;"",AG581,"")</f>
        <v>0</v>
      </c>
      <c r="AI581" s="169"/>
      <c r="AJ581" s="170"/>
    </row>
    <row r="582" customFormat="false" ht="13" hidden="false" customHeight="false" outlineLevel="0" collapsed="false">
      <c r="A582" s="0"/>
      <c r="B582" s="185" t="str">
        <f aca="false">IF(B481&lt;&gt;"",B481,"")</f>
        <v/>
      </c>
      <c r="C582" s="116" t="str">
        <f aca="false">IF(C481&lt;&gt;"",C481,"")</f>
        <v/>
      </c>
      <c r="D582" s="116" t="str">
        <f aca="false">IF(D481&lt;&gt;"",D481,"")</f>
        <v/>
      </c>
      <c r="E582" s="116" t="str">
        <f aca="false">IF(E481&lt;&gt;"",E481,"")</f>
        <v/>
      </c>
      <c r="F582" s="116" t="n">
        <v>26</v>
      </c>
      <c r="G582" s="168" t="n">
        <f aca="false">G481</f>
        <v>0</v>
      </c>
      <c r="H582" s="187" t="n">
        <f aca="false">IF($G582&lt;&gt;"",G582,"")</f>
        <v>0</v>
      </c>
      <c r="I582" s="169"/>
      <c r="J582" s="170"/>
      <c r="K582" s="171" t="str">
        <f aca="false">IF($B582&lt;&gt;"",IF(I582,(INDEX(P$516:Q$519,MATCH(H582,P$516:P$519),2)/I582)*1000,0),"")</f>
        <v/>
      </c>
      <c r="L582" s="171" t="str">
        <f aca="false">IF(Q$516&lt;&gt;"",IF($B582&lt;&gt;"",K582-$J582,""),"")</f>
        <v/>
      </c>
      <c r="M582" s="172" t="str">
        <f aca="false">IF(B582&lt;&gt;"",RANK(L582,L$516:L$615),"")</f>
        <v/>
      </c>
      <c r="N582" s="172" t="str">
        <f aca="false">IF(B582&lt;&gt;"",'Classement Général'!BZ77,"")</f>
        <v/>
      </c>
      <c r="O582" s="172" t="str">
        <f aca="false">IF(B178&lt;&gt;"",'Calculs (M1..M20)'!A80,"")</f>
        <v/>
      </c>
      <c r="P582" s="0"/>
      <c r="Q582" s="0"/>
      <c r="R582" s="0"/>
      <c r="S582" s="0"/>
      <c r="T582" s="0"/>
      <c r="U582" s="0"/>
      <c r="V582" s="0"/>
      <c r="AH582" s="187" t="n">
        <f aca="false">IF($G582&lt;&gt;"",AG582,"")</f>
        <v>0</v>
      </c>
      <c r="AI582" s="169"/>
      <c r="AJ582" s="170"/>
    </row>
    <row r="583" customFormat="false" ht="13" hidden="false" customHeight="false" outlineLevel="0" collapsed="false">
      <c r="A583" s="0"/>
      <c r="B583" s="185" t="str">
        <f aca="false">IF(B482&lt;&gt;"",B482,"")</f>
        <v/>
      </c>
      <c r="C583" s="116" t="str">
        <f aca="false">IF(C482&lt;&gt;"",C482,"")</f>
        <v/>
      </c>
      <c r="D583" s="116" t="str">
        <f aca="false">IF(D482&lt;&gt;"",D482,"")</f>
        <v/>
      </c>
      <c r="E583" s="116" t="str">
        <f aca="false">IF(E482&lt;&gt;"",E482,"")</f>
        <v/>
      </c>
      <c r="F583" s="116" t="n">
        <v>26</v>
      </c>
      <c r="G583" s="168" t="n">
        <f aca="false">G482</f>
        <v>0</v>
      </c>
      <c r="H583" s="187" t="n">
        <f aca="false">IF($G583&lt;&gt;"",G583,"")</f>
        <v>0</v>
      </c>
      <c r="I583" s="169"/>
      <c r="J583" s="170"/>
      <c r="K583" s="171" t="str">
        <f aca="false">IF($B583&lt;&gt;"",IF(I583,(INDEX(P$516:Q$519,MATCH(H583,P$516:P$519),2)/I583)*1000,0),"")</f>
        <v/>
      </c>
      <c r="L583" s="171" t="str">
        <f aca="false">IF(Q$516&lt;&gt;"",IF($B583&lt;&gt;"",K583-$J583,""),"")</f>
        <v/>
      </c>
      <c r="M583" s="172" t="str">
        <f aca="false">IF(B583&lt;&gt;"",RANK(L583,L$516:L$615),"")</f>
        <v/>
      </c>
      <c r="N583" s="172" t="str">
        <f aca="false">IF(B583&lt;&gt;"",'Classement Général'!BZ78,"")</f>
        <v/>
      </c>
      <c r="O583" s="172" t="str">
        <f aca="false">IF(B179&lt;&gt;"",'Calculs (M1..M20)'!A81,"")</f>
        <v/>
      </c>
      <c r="P583" s="0"/>
      <c r="Q583" s="0"/>
      <c r="R583" s="0"/>
      <c r="S583" s="0"/>
      <c r="T583" s="0"/>
      <c r="U583" s="0"/>
      <c r="V583" s="0"/>
      <c r="AH583" s="187" t="n">
        <f aca="false">IF($G583&lt;&gt;"",AG583,"")</f>
        <v>0</v>
      </c>
      <c r="AI583" s="169"/>
      <c r="AJ583" s="170"/>
    </row>
    <row r="584" customFormat="false" ht="13" hidden="false" customHeight="false" outlineLevel="0" collapsed="false">
      <c r="A584" s="0"/>
      <c r="B584" s="185" t="str">
        <f aca="false">IF(B483&lt;&gt;"",B483,"")</f>
        <v/>
      </c>
      <c r="C584" s="116" t="str">
        <f aca="false">IF(C483&lt;&gt;"",C483,"")</f>
        <v/>
      </c>
      <c r="D584" s="116" t="str">
        <f aca="false">IF(D483&lt;&gt;"",D483,"")</f>
        <v/>
      </c>
      <c r="E584" s="116" t="str">
        <f aca="false">IF(E483&lt;&gt;"",E483,"")</f>
        <v/>
      </c>
      <c r="F584" s="116" t="n">
        <v>26</v>
      </c>
      <c r="G584" s="168" t="n">
        <f aca="false">G483</f>
        <v>0</v>
      </c>
      <c r="H584" s="187" t="n">
        <f aca="false">IF($G584&lt;&gt;"",G584,"")</f>
        <v>0</v>
      </c>
      <c r="I584" s="169"/>
      <c r="J584" s="170"/>
      <c r="K584" s="171" t="str">
        <f aca="false">IF($B584&lt;&gt;"",IF(I584,(INDEX(P$516:Q$519,MATCH(H584,P$516:P$519),2)/I584)*1000,0),"")</f>
        <v/>
      </c>
      <c r="L584" s="171" t="str">
        <f aca="false">IF(Q$516&lt;&gt;"",IF($B584&lt;&gt;"",K584-$J584,""),"")</f>
        <v/>
      </c>
      <c r="M584" s="172" t="str">
        <f aca="false">IF(B584&lt;&gt;"",RANK(L584,L$516:L$615),"")</f>
        <v/>
      </c>
      <c r="N584" s="172" t="str">
        <f aca="false">IF(B584&lt;&gt;"",'Classement Général'!BZ79,"")</f>
        <v/>
      </c>
      <c r="O584" s="172" t="str">
        <f aca="false">IF(B180&lt;&gt;"",'Calculs (M1..M20)'!A82,"")</f>
        <v/>
      </c>
      <c r="P584" s="0"/>
      <c r="Q584" s="0"/>
      <c r="R584" s="0"/>
      <c r="S584" s="0"/>
      <c r="T584" s="0"/>
      <c r="U584" s="0"/>
      <c r="V584" s="0"/>
      <c r="AH584" s="187" t="n">
        <f aca="false">IF($G584&lt;&gt;"",AG584,"")</f>
        <v>0</v>
      </c>
      <c r="AI584" s="169"/>
      <c r="AJ584" s="170"/>
    </row>
    <row r="585" customFormat="false" ht="13" hidden="false" customHeight="false" outlineLevel="0" collapsed="false">
      <c r="A585" s="0"/>
      <c r="B585" s="185" t="str">
        <f aca="false">IF(B484&lt;&gt;"",B484,"")</f>
        <v/>
      </c>
      <c r="C585" s="116" t="str">
        <f aca="false">IF(C484&lt;&gt;"",C484,"")</f>
        <v/>
      </c>
      <c r="D585" s="116" t="str">
        <f aca="false">IF(D484&lt;&gt;"",D484,"")</f>
        <v/>
      </c>
      <c r="E585" s="116" t="str">
        <f aca="false">IF(E484&lt;&gt;"",E484,"")</f>
        <v/>
      </c>
      <c r="F585" s="116" t="n">
        <v>26</v>
      </c>
      <c r="G585" s="168" t="n">
        <f aca="false">G484</f>
        <v>0</v>
      </c>
      <c r="H585" s="187" t="n">
        <f aca="false">IF($G585&lt;&gt;"",G585,"")</f>
        <v>0</v>
      </c>
      <c r="I585" s="169"/>
      <c r="J585" s="170"/>
      <c r="K585" s="171" t="str">
        <f aca="false">IF($B585&lt;&gt;"",IF(I585,(INDEX(P$516:Q$519,MATCH(H585,P$516:P$519),2)/I585)*1000,0),"")</f>
        <v/>
      </c>
      <c r="L585" s="171" t="str">
        <f aca="false">IF(Q$516&lt;&gt;"",IF($B585&lt;&gt;"",K585-$J585,""),"")</f>
        <v/>
      </c>
      <c r="M585" s="172" t="str">
        <f aca="false">IF(B585&lt;&gt;"",RANK(L585,L$516:L$615),"")</f>
        <v/>
      </c>
      <c r="N585" s="172" t="str">
        <f aca="false">IF(B585&lt;&gt;"",'Classement Général'!BZ80,"")</f>
        <v/>
      </c>
      <c r="O585" s="172" t="str">
        <f aca="false">IF(B181&lt;&gt;"",'Calculs (M1..M20)'!A83,"")</f>
        <v/>
      </c>
      <c r="P585" s="0"/>
      <c r="Q585" s="0"/>
      <c r="R585" s="0"/>
      <c r="S585" s="0"/>
      <c r="T585" s="0"/>
      <c r="U585" s="0"/>
      <c r="V585" s="0"/>
      <c r="AH585" s="187" t="n">
        <f aca="false">IF($G585&lt;&gt;"",AG585,"")</f>
        <v>0</v>
      </c>
      <c r="AI585" s="169"/>
      <c r="AJ585" s="170"/>
    </row>
    <row r="586" customFormat="false" ht="13" hidden="false" customHeight="false" outlineLevel="0" collapsed="false">
      <c r="A586" s="0"/>
      <c r="B586" s="185" t="str">
        <f aca="false">IF(B485&lt;&gt;"",B485,"")</f>
        <v/>
      </c>
      <c r="C586" s="116" t="str">
        <f aca="false">IF(C485&lt;&gt;"",C485,"")</f>
        <v/>
      </c>
      <c r="D586" s="116" t="str">
        <f aca="false">IF(D485&lt;&gt;"",D485,"")</f>
        <v/>
      </c>
      <c r="E586" s="116" t="str">
        <f aca="false">IF(E485&lt;&gt;"",E485,"")</f>
        <v/>
      </c>
      <c r="F586" s="116" t="n">
        <v>26</v>
      </c>
      <c r="G586" s="168" t="n">
        <f aca="false">G485</f>
        <v>0</v>
      </c>
      <c r="H586" s="187" t="n">
        <f aca="false">IF($G586&lt;&gt;"",G586,"")</f>
        <v>0</v>
      </c>
      <c r="I586" s="169"/>
      <c r="J586" s="170"/>
      <c r="K586" s="171" t="str">
        <f aca="false">IF($B586&lt;&gt;"",IF(I586,(INDEX(P$516:Q$519,MATCH(H586,P$516:P$519),2)/I586)*1000,0),"")</f>
        <v/>
      </c>
      <c r="L586" s="171" t="str">
        <f aca="false">IF(Q$516&lt;&gt;"",IF($B586&lt;&gt;"",K586-$J586,""),"")</f>
        <v/>
      </c>
      <c r="M586" s="172" t="str">
        <f aca="false">IF(B586&lt;&gt;"",RANK(L586,L$516:L$615),"")</f>
        <v/>
      </c>
      <c r="N586" s="172" t="str">
        <f aca="false">IF(B586&lt;&gt;"",'Classement Général'!BZ81,"")</f>
        <v/>
      </c>
      <c r="O586" s="172" t="str">
        <f aca="false">IF(B182&lt;&gt;"",'Calculs (M1..M20)'!A84,"")</f>
        <v/>
      </c>
      <c r="P586" s="0"/>
      <c r="Q586" s="0"/>
      <c r="R586" s="0"/>
      <c r="S586" s="0"/>
      <c r="T586" s="0"/>
      <c r="U586" s="0"/>
      <c r="V586" s="0"/>
      <c r="AH586" s="187" t="n">
        <f aca="false">IF($G586&lt;&gt;"",AG586,"")</f>
        <v>0</v>
      </c>
      <c r="AI586" s="169"/>
      <c r="AJ586" s="170"/>
    </row>
    <row r="587" customFormat="false" ht="13" hidden="false" customHeight="false" outlineLevel="0" collapsed="false">
      <c r="A587" s="0"/>
      <c r="B587" s="185" t="str">
        <f aca="false">IF(B486&lt;&gt;"",B486,"")</f>
        <v/>
      </c>
      <c r="C587" s="116" t="str">
        <f aca="false">IF(C486&lt;&gt;"",C486,"")</f>
        <v/>
      </c>
      <c r="D587" s="116" t="str">
        <f aca="false">IF(D486&lt;&gt;"",D486,"")</f>
        <v/>
      </c>
      <c r="E587" s="116" t="str">
        <f aca="false">IF(E486&lt;&gt;"",E486,"")</f>
        <v/>
      </c>
      <c r="F587" s="116" t="n">
        <v>26</v>
      </c>
      <c r="G587" s="168" t="n">
        <f aca="false">G486</f>
        <v>0</v>
      </c>
      <c r="H587" s="187" t="n">
        <f aca="false">IF($G587&lt;&gt;"",G587,"")</f>
        <v>0</v>
      </c>
      <c r="I587" s="169"/>
      <c r="J587" s="170"/>
      <c r="K587" s="171" t="str">
        <f aca="false">IF($B587&lt;&gt;"",IF(I587,(INDEX(P$516:Q$519,MATCH(H587,P$516:P$519),2)/I587)*1000,0),"")</f>
        <v/>
      </c>
      <c r="L587" s="171" t="str">
        <f aca="false">IF(Q$516&lt;&gt;"",IF($B587&lt;&gt;"",K587-$J587,""),"")</f>
        <v/>
      </c>
      <c r="M587" s="172" t="str">
        <f aca="false">IF(B587&lt;&gt;"",RANK(L587,L$516:L$615),"")</f>
        <v/>
      </c>
      <c r="N587" s="172" t="str">
        <f aca="false">IF(B587&lt;&gt;"",'Classement Général'!BZ82,"")</f>
        <v/>
      </c>
      <c r="O587" s="172" t="str">
        <f aca="false">IF(B183&lt;&gt;"",'Calculs (M1..M20)'!A85,"")</f>
        <v/>
      </c>
      <c r="P587" s="0"/>
      <c r="Q587" s="0"/>
      <c r="R587" s="0"/>
      <c r="S587" s="0"/>
      <c r="T587" s="0"/>
      <c r="U587" s="0"/>
      <c r="V587" s="0"/>
      <c r="AH587" s="187" t="n">
        <f aca="false">IF($G587&lt;&gt;"",AG587,"")</f>
        <v>0</v>
      </c>
      <c r="AI587" s="169"/>
      <c r="AJ587" s="170"/>
    </row>
    <row r="588" customFormat="false" ht="13" hidden="false" customHeight="false" outlineLevel="0" collapsed="false">
      <c r="A588" s="0"/>
      <c r="B588" s="185" t="str">
        <f aca="false">IF(B487&lt;&gt;"",B487,"")</f>
        <v/>
      </c>
      <c r="C588" s="116" t="str">
        <f aca="false">IF(C487&lt;&gt;"",C487,"")</f>
        <v/>
      </c>
      <c r="D588" s="116" t="str">
        <f aca="false">IF(D487&lt;&gt;"",D487,"")</f>
        <v/>
      </c>
      <c r="E588" s="116" t="str">
        <f aca="false">IF(E487&lt;&gt;"",E487,"")</f>
        <v/>
      </c>
      <c r="F588" s="116" t="n">
        <v>26</v>
      </c>
      <c r="G588" s="168" t="n">
        <f aca="false">G487</f>
        <v>0</v>
      </c>
      <c r="H588" s="187" t="n">
        <f aca="false">IF($G588&lt;&gt;"",G588,"")</f>
        <v>0</v>
      </c>
      <c r="I588" s="169"/>
      <c r="J588" s="170"/>
      <c r="K588" s="171" t="str">
        <f aca="false">IF($B588&lt;&gt;"",IF(I588,(INDEX(P$516:Q$519,MATCH(H588,P$516:P$519),2)/I588)*1000,0),"")</f>
        <v/>
      </c>
      <c r="L588" s="171" t="str">
        <f aca="false">IF(Q$516&lt;&gt;"",IF($B588&lt;&gt;"",K588-$J588,""),"")</f>
        <v/>
      </c>
      <c r="M588" s="172" t="str">
        <f aca="false">IF(B588&lt;&gt;"",RANK(L588,L$516:L$615),"")</f>
        <v/>
      </c>
      <c r="N588" s="172" t="str">
        <f aca="false">IF(B588&lt;&gt;"",'Classement Général'!BZ83,"")</f>
        <v/>
      </c>
      <c r="O588" s="172" t="str">
        <f aca="false">IF(B184&lt;&gt;"",'Calculs (M1..M20)'!A86,"")</f>
        <v/>
      </c>
      <c r="P588" s="0"/>
      <c r="Q588" s="0"/>
      <c r="R588" s="0"/>
      <c r="S588" s="0"/>
      <c r="T588" s="0"/>
      <c r="U588" s="0"/>
      <c r="V588" s="0"/>
      <c r="AH588" s="187" t="n">
        <f aca="false">IF($G588&lt;&gt;"",AG588,"")</f>
        <v>0</v>
      </c>
      <c r="AI588" s="169"/>
      <c r="AJ588" s="170"/>
    </row>
    <row r="589" customFormat="false" ht="13" hidden="false" customHeight="false" outlineLevel="0" collapsed="false">
      <c r="A589" s="0"/>
      <c r="B589" s="185" t="str">
        <f aca="false">IF(B488&lt;&gt;"",B488,"")</f>
        <v/>
      </c>
      <c r="C589" s="116" t="str">
        <f aca="false">IF(C488&lt;&gt;"",C488,"")</f>
        <v/>
      </c>
      <c r="D589" s="116" t="str">
        <f aca="false">IF(D488&lt;&gt;"",D488,"")</f>
        <v/>
      </c>
      <c r="E589" s="116" t="str">
        <f aca="false">IF(E488&lt;&gt;"",E488,"")</f>
        <v/>
      </c>
      <c r="F589" s="116" t="n">
        <v>26</v>
      </c>
      <c r="G589" s="168" t="n">
        <f aca="false">G488</f>
        <v>0</v>
      </c>
      <c r="H589" s="187" t="n">
        <f aca="false">IF($G589&lt;&gt;"",G589,"")</f>
        <v>0</v>
      </c>
      <c r="I589" s="169"/>
      <c r="J589" s="170"/>
      <c r="K589" s="171" t="str">
        <f aca="false">IF($B589&lt;&gt;"",IF(I589,(INDEX(P$516:Q$519,MATCH(H589,P$516:P$519),2)/I589)*1000,0),"")</f>
        <v/>
      </c>
      <c r="L589" s="171" t="str">
        <f aca="false">IF(Q$516&lt;&gt;"",IF($B589&lt;&gt;"",K589-$J589,""),"")</f>
        <v/>
      </c>
      <c r="M589" s="172" t="str">
        <f aca="false">IF(B589&lt;&gt;"",RANK(L589,L$516:L$615),"")</f>
        <v/>
      </c>
      <c r="N589" s="172" t="str">
        <f aca="false">IF(B589&lt;&gt;"",'Classement Général'!BZ84,"")</f>
        <v/>
      </c>
      <c r="O589" s="172" t="str">
        <f aca="false">IF(B185&lt;&gt;"",'Calculs (M1..M20)'!A87,"")</f>
        <v/>
      </c>
      <c r="P589" s="0"/>
      <c r="Q589" s="0"/>
      <c r="R589" s="0"/>
      <c r="S589" s="0"/>
      <c r="T589" s="0"/>
      <c r="U589" s="0"/>
      <c r="V589" s="0"/>
      <c r="AH589" s="187" t="n">
        <f aca="false">IF($G589&lt;&gt;"",AG589,"")</f>
        <v>0</v>
      </c>
      <c r="AI589" s="169"/>
      <c r="AJ589" s="170"/>
    </row>
    <row r="590" customFormat="false" ht="13" hidden="false" customHeight="false" outlineLevel="0" collapsed="false">
      <c r="A590" s="0"/>
      <c r="B590" s="185" t="str">
        <f aca="false">IF(B489&lt;&gt;"",B489,"")</f>
        <v/>
      </c>
      <c r="C590" s="116" t="str">
        <f aca="false">IF(C489&lt;&gt;"",C489,"")</f>
        <v/>
      </c>
      <c r="D590" s="116" t="str">
        <f aca="false">IF(D489&lt;&gt;"",D489,"")</f>
        <v/>
      </c>
      <c r="E590" s="116" t="str">
        <f aca="false">IF(E489&lt;&gt;"",E489,"")</f>
        <v/>
      </c>
      <c r="F590" s="116" t="n">
        <v>26</v>
      </c>
      <c r="G590" s="168" t="n">
        <f aca="false">G489</f>
        <v>0</v>
      </c>
      <c r="H590" s="187" t="n">
        <f aca="false">IF($G590&lt;&gt;"",G590,"")</f>
        <v>0</v>
      </c>
      <c r="I590" s="169"/>
      <c r="J590" s="170"/>
      <c r="K590" s="171" t="str">
        <f aca="false">IF($B590&lt;&gt;"",IF(I590,(INDEX(P$516:Q$519,MATCH(H590,P$516:P$519),2)/I590)*1000,0),"")</f>
        <v/>
      </c>
      <c r="L590" s="171" t="str">
        <f aca="false">IF(Q$516&lt;&gt;"",IF($B590&lt;&gt;"",K590-$J590,""),"")</f>
        <v/>
      </c>
      <c r="M590" s="172" t="str">
        <f aca="false">IF(B590&lt;&gt;"",RANK(L590,L$516:L$615),"")</f>
        <v/>
      </c>
      <c r="N590" s="172" t="str">
        <f aca="false">IF(B590&lt;&gt;"",'Classement Général'!BZ85,"")</f>
        <v/>
      </c>
      <c r="O590" s="172" t="str">
        <f aca="false">IF(B186&lt;&gt;"",'Calculs (M1..M20)'!A88,"")</f>
        <v/>
      </c>
      <c r="P590" s="0"/>
      <c r="Q590" s="0"/>
      <c r="R590" s="0"/>
      <c r="S590" s="0"/>
      <c r="T590" s="0"/>
      <c r="U590" s="0"/>
      <c r="V590" s="0"/>
      <c r="AH590" s="187" t="n">
        <f aca="false">IF($G590&lt;&gt;"",AG590,"")</f>
        <v>0</v>
      </c>
      <c r="AI590" s="169"/>
      <c r="AJ590" s="170"/>
    </row>
    <row r="591" customFormat="false" ht="13" hidden="false" customHeight="false" outlineLevel="0" collapsed="false">
      <c r="A591" s="0"/>
      <c r="B591" s="185" t="str">
        <f aca="false">IF(B490&lt;&gt;"",B490,"")</f>
        <v/>
      </c>
      <c r="C591" s="116" t="str">
        <f aca="false">IF(C490&lt;&gt;"",C490,"")</f>
        <v/>
      </c>
      <c r="D591" s="116" t="str">
        <f aca="false">IF(D490&lt;&gt;"",D490,"")</f>
        <v/>
      </c>
      <c r="E591" s="116" t="str">
        <f aca="false">IF(E490&lt;&gt;"",E490,"")</f>
        <v/>
      </c>
      <c r="F591" s="116" t="n">
        <v>26</v>
      </c>
      <c r="G591" s="168" t="n">
        <f aca="false">G490</f>
        <v>0</v>
      </c>
      <c r="H591" s="187" t="n">
        <f aca="false">IF($G591&lt;&gt;"",G591,"")</f>
        <v>0</v>
      </c>
      <c r="I591" s="169"/>
      <c r="J591" s="170"/>
      <c r="K591" s="171" t="str">
        <f aca="false">IF($B591&lt;&gt;"",IF(I591,(INDEX(P$516:Q$519,MATCH(H591,P$516:P$519),2)/I591)*1000,0),"")</f>
        <v/>
      </c>
      <c r="L591" s="171" t="str">
        <f aca="false">IF(Q$516&lt;&gt;"",IF($B591&lt;&gt;"",K591-$J591,""),"")</f>
        <v/>
      </c>
      <c r="M591" s="172" t="str">
        <f aca="false">IF(B591&lt;&gt;"",RANK(L591,L$516:L$615),"")</f>
        <v/>
      </c>
      <c r="N591" s="172" t="str">
        <f aca="false">IF(B591&lt;&gt;"",'Classement Général'!BZ86,"")</f>
        <v/>
      </c>
      <c r="O591" s="172" t="str">
        <f aca="false">IF(B187&lt;&gt;"",'Calculs (M1..M20)'!A89,"")</f>
        <v/>
      </c>
      <c r="P591" s="0"/>
      <c r="Q591" s="0"/>
      <c r="R591" s="0"/>
      <c r="S591" s="0"/>
      <c r="T591" s="0"/>
      <c r="U591" s="0"/>
      <c r="V591" s="0"/>
      <c r="AH591" s="187" t="n">
        <f aca="false">IF($G591&lt;&gt;"",AG591,"")</f>
        <v>0</v>
      </c>
      <c r="AI591" s="169"/>
      <c r="AJ591" s="170"/>
    </row>
    <row r="592" customFormat="false" ht="13" hidden="false" customHeight="false" outlineLevel="0" collapsed="false">
      <c r="A592" s="0"/>
      <c r="B592" s="185" t="str">
        <f aca="false">IF(B491&lt;&gt;"",B491,"")</f>
        <v/>
      </c>
      <c r="C592" s="116" t="str">
        <f aca="false">IF(C491&lt;&gt;"",C491,"")</f>
        <v/>
      </c>
      <c r="D592" s="116" t="str">
        <f aca="false">IF(D491&lt;&gt;"",D491,"")</f>
        <v/>
      </c>
      <c r="E592" s="116" t="str">
        <f aca="false">IF(E491&lt;&gt;"",E491,"")</f>
        <v/>
      </c>
      <c r="F592" s="116" t="n">
        <v>26</v>
      </c>
      <c r="G592" s="168" t="n">
        <f aca="false">G491</f>
        <v>0</v>
      </c>
      <c r="H592" s="187" t="n">
        <f aca="false">IF($G592&lt;&gt;"",G592,"")</f>
        <v>0</v>
      </c>
      <c r="I592" s="169"/>
      <c r="J592" s="170"/>
      <c r="K592" s="171" t="str">
        <f aca="false">IF($B592&lt;&gt;"",IF(I592,(INDEX(P$516:Q$519,MATCH(H592,P$516:P$519),2)/I592)*1000,0),"")</f>
        <v/>
      </c>
      <c r="L592" s="171" t="str">
        <f aca="false">IF(Q$516&lt;&gt;"",IF($B592&lt;&gt;"",K592-$J592,""),"")</f>
        <v/>
      </c>
      <c r="M592" s="172" t="str">
        <f aca="false">IF(B592&lt;&gt;"",RANK(L592,L$516:L$615),"")</f>
        <v/>
      </c>
      <c r="N592" s="172" t="str">
        <f aca="false">IF(B592&lt;&gt;"",'Classement Général'!BZ87,"")</f>
        <v/>
      </c>
      <c r="O592" s="172" t="str">
        <f aca="false">IF(B188&lt;&gt;"",'Calculs (M1..M20)'!A90,"")</f>
        <v/>
      </c>
      <c r="P592" s="0"/>
      <c r="Q592" s="0"/>
      <c r="R592" s="0"/>
      <c r="S592" s="0"/>
      <c r="T592" s="0"/>
      <c r="U592" s="0"/>
      <c r="V592" s="0"/>
      <c r="AH592" s="187" t="n">
        <f aca="false">IF($G592&lt;&gt;"",AG592,"")</f>
        <v>0</v>
      </c>
      <c r="AI592" s="169"/>
      <c r="AJ592" s="170"/>
    </row>
    <row r="593" customFormat="false" ht="13" hidden="false" customHeight="false" outlineLevel="0" collapsed="false">
      <c r="A593" s="0"/>
      <c r="B593" s="185" t="str">
        <f aca="false">IF(B492&lt;&gt;"",B492,"")</f>
        <v/>
      </c>
      <c r="C593" s="116" t="str">
        <f aca="false">IF(C492&lt;&gt;"",C492,"")</f>
        <v/>
      </c>
      <c r="D593" s="116" t="str">
        <f aca="false">IF(D492&lt;&gt;"",D492,"")</f>
        <v/>
      </c>
      <c r="E593" s="116" t="str">
        <f aca="false">IF(E492&lt;&gt;"",E492,"")</f>
        <v/>
      </c>
      <c r="F593" s="116" t="n">
        <v>26</v>
      </c>
      <c r="G593" s="168" t="n">
        <f aca="false">G492</f>
        <v>0</v>
      </c>
      <c r="H593" s="187" t="n">
        <f aca="false">IF($G593&lt;&gt;"",G593,"")</f>
        <v>0</v>
      </c>
      <c r="I593" s="169"/>
      <c r="J593" s="170"/>
      <c r="K593" s="171" t="str">
        <f aca="false">IF($B593&lt;&gt;"",IF(I593,(INDEX(P$516:Q$519,MATCH(H593,P$516:P$519),2)/I593)*1000,0),"")</f>
        <v/>
      </c>
      <c r="L593" s="171" t="str">
        <f aca="false">IF(Q$516&lt;&gt;"",IF($B593&lt;&gt;"",K593-$J593,""),"")</f>
        <v/>
      </c>
      <c r="M593" s="172" t="str">
        <f aca="false">IF(B593&lt;&gt;"",RANK(L593,L$516:L$615),"")</f>
        <v/>
      </c>
      <c r="N593" s="172" t="str">
        <f aca="false">IF(B593&lt;&gt;"",'Classement Général'!BZ88,"")</f>
        <v/>
      </c>
      <c r="O593" s="172" t="str">
        <f aca="false">IF(B189&lt;&gt;"",'Calculs (M1..M20)'!A91,"")</f>
        <v/>
      </c>
      <c r="P593" s="0"/>
      <c r="Q593" s="0"/>
      <c r="R593" s="0"/>
      <c r="S593" s="0"/>
      <c r="T593" s="0"/>
      <c r="U593" s="0"/>
      <c r="V593" s="0"/>
      <c r="AH593" s="187" t="n">
        <f aca="false">IF($G593&lt;&gt;"",AG593,"")</f>
        <v>0</v>
      </c>
      <c r="AI593" s="169"/>
      <c r="AJ593" s="170"/>
    </row>
    <row r="594" customFormat="false" ht="13" hidden="false" customHeight="false" outlineLevel="0" collapsed="false">
      <c r="A594" s="0"/>
      <c r="B594" s="185" t="str">
        <f aca="false">IF(B493&lt;&gt;"",B493,"")</f>
        <v/>
      </c>
      <c r="C594" s="116" t="str">
        <f aca="false">IF(C493&lt;&gt;"",C493,"")</f>
        <v/>
      </c>
      <c r="D594" s="116" t="str">
        <f aca="false">IF(D493&lt;&gt;"",D493,"")</f>
        <v/>
      </c>
      <c r="E594" s="116" t="str">
        <f aca="false">IF(E493&lt;&gt;"",E493,"")</f>
        <v/>
      </c>
      <c r="F594" s="116" t="n">
        <v>26</v>
      </c>
      <c r="G594" s="168" t="n">
        <f aca="false">G493</f>
        <v>0</v>
      </c>
      <c r="H594" s="187" t="n">
        <f aca="false">IF($G594&lt;&gt;"",G594,"")</f>
        <v>0</v>
      </c>
      <c r="I594" s="169"/>
      <c r="J594" s="170"/>
      <c r="K594" s="171" t="str">
        <f aca="false">IF($B594&lt;&gt;"",IF(I594,(INDEX(P$516:Q$519,MATCH(H594,P$516:P$519),2)/I594)*1000,0),"")</f>
        <v/>
      </c>
      <c r="L594" s="171" t="str">
        <f aca="false">IF(Q$516&lt;&gt;"",IF($B594&lt;&gt;"",K594-$J594,""),"")</f>
        <v/>
      </c>
      <c r="M594" s="172" t="str">
        <f aca="false">IF(B594&lt;&gt;"",RANK(L594,L$516:L$615),"")</f>
        <v/>
      </c>
      <c r="N594" s="172" t="str">
        <f aca="false">IF(B594&lt;&gt;"",'Classement Général'!BZ89,"")</f>
        <v/>
      </c>
      <c r="O594" s="172" t="str">
        <f aca="false">IF(B190&lt;&gt;"",'Calculs (M1..M20)'!A92,"")</f>
        <v/>
      </c>
      <c r="P594" s="0"/>
      <c r="Q594" s="0"/>
      <c r="R594" s="0"/>
      <c r="S594" s="0"/>
      <c r="T594" s="0"/>
      <c r="U594" s="0"/>
      <c r="V594" s="0"/>
      <c r="AH594" s="187" t="n">
        <f aca="false">IF($G594&lt;&gt;"",AG594,"")</f>
        <v>0</v>
      </c>
      <c r="AI594" s="169"/>
      <c r="AJ594" s="170"/>
    </row>
    <row r="595" customFormat="false" ht="13" hidden="false" customHeight="false" outlineLevel="0" collapsed="false">
      <c r="A595" s="0"/>
      <c r="B595" s="185" t="str">
        <f aca="false">IF(B494&lt;&gt;"",B494,"")</f>
        <v/>
      </c>
      <c r="C595" s="116" t="str">
        <f aca="false">IF(C494&lt;&gt;"",C494,"")</f>
        <v/>
      </c>
      <c r="D595" s="116" t="str">
        <f aca="false">IF(D494&lt;&gt;"",D494,"")</f>
        <v/>
      </c>
      <c r="E595" s="116" t="str">
        <f aca="false">IF(E494&lt;&gt;"",E494,"")</f>
        <v/>
      </c>
      <c r="F595" s="116" t="n">
        <v>26</v>
      </c>
      <c r="G595" s="168" t="n">
        <f aca="false">G494</f>
        <v>0</v>
      </c>
      <c r="H595" s="187" t="n">
        <f aca="false">IF($G595&lt;&gt;"",G595,"")</f>
        <v>0</v>
      </c>
      <c r="I595" s="169"/>
      <c r="J595" s="170"/>
      <c r="K595" s="171" t="str">
        <f aca="false">IF($B595&lt;&gt;"",IF(I595,(INDEX(P$516:Q$519,MATCH(H595,P$516:P$519),2)/I595)*1000,0),"")</f>
        <v/>
      </c>
      <c r="L595" s="171" t="str">
        <f aca="false">IF(Q$516&lt;&gt;"",IF($B595&lt;&gt;"",K595-$J595,""),"")</f>
        <v/>
      </c>
      <c r="M595" s="172" t="str">
        <f aca="false">IF(B595&lt;&gt;"",RANK(L595,L$516:L$615),"")</f>
        <v/>
      </c>
      <c r="N595" s="172" t="str">
        <f aca="false">IF(B595&lt;&gt;"",'Classement Général'!BZ90,"")</f>
        <v/>
      </c>
      <c r="O595" s="172" t="str">
        <f aca="false">IF(B191&lt;&gt;"",'Calculs (M1..M20)'!A93,"")</f>
        <v/>
      </c>
      <c r="P595" s="0"/>
      <c r="Q595" s="0"/>
      <c r="R595" s="0"/>
      <c r="S595" s="0"/>
      <c r="T595" s="0"/>
      <c r="U595" s="0"/>
      <c r="V595" s="0"/>
      <c r="AH595" s="187" t="n">
        <f aca="false">IF($G595&lt;&gt;"",AG595,"")</f>
        <v>0</v>
      </c>
      <c r="AI595" s="169"/>
      <c r="AJ595" s="170"/>
    </row>
    <row r="596" customFormat="false" ht="13" hidden="false" customHeight="false" outlineLevel="0" collapsed="false">
      <c r="A596" s="0"/>
      <c r="B596" s="185" t="str">
        <f aca="false">IF(B495&lt;&gt;"",B495,"")</f>
        <v/>
      </c>
      <c r="C596" s="116" t="str">
        <f aca="false">IF(C495&lt;&gt;"",C495,"")</f>
        <v/>
      </c>
      <c r="D596" s="116" t="str">
        <f aca="false">IF(D495&lt;&gt;"",D495,"")</f>
        <v/>
      </c>
      <c r="E596" s="116" t="str">
        <f aca="false">IF(E495&lt;&gt;"",E495,"")</f>
        <v/>
      </c>
      <c r="F596" s="116" t="n">
        <v>26</v>
      </c>
      <c r="G596" s="168" t="n">
        <f aca="false">G495</f>
        <v>0</v>
      </c>
      <c r="H596" s="187" t="n">
        <f aca="false">IF($G596&lt;&gt;"",G596,"")</f>
        <v>0</v>
      </c>
      <c r="I596" s="169"/>
      <c r="J596" s="170"/>
      <c r="K596" s="171" t="str">
        <f aca="false">IF($B596&lt;&gt;"",IF(I596,(INDEX(P$516:Q$519,MATCH(H596,P$516:P$519),2)/I596)*1000,0),"")</f>
        <v/>
      </c>
      <c r="L596" s="171" t="str">
        <f aca="false">IF(Q$516&lt;&gt;"",IF($B596&lt;&gt;"",K596-$J596,""),"")</f>
        <v/>
      </c>
      <c r="M596" s="172" t="str">
        <f aca="false">IF(B596&lt;&gt;"",RANK(L596,L$516:L$615),"")</f>
        <v/>
      </c>
      <c r="N596" s="172" t="str">
        <f aca="false">IF(B596&lt;&gt;"",'Classement Général'!BZ91,"")</f>
        <v/>
      </c>
      <c r="O596" s="172" t="str">
        <f aca="false">IF(B192&lt;&gt;"",'Calculs (M1..M20)'!A94,"")</f>
        <v/>
      </c>
      <c r="P596" s="0"/>
      <c r="Q596" s="0"/>
      <c r="R596" s="0"/>
      <c r="S596" s="0"/>
      <c r="T596" s="0"/>
      <c r="U596" s="0"/>
      <c r="V596" s="0"/>
      <c r="AH596" s="187" t="n">
        <f aca="false">IF($G596&lt;&gt;"",AG596,"")</f>
        <v>0</v>
      </c>
      <c r="AI596" s="169"/>
      <c r="AJ596" s="170"/>
    </row>
    <row r="597" customFormat="false" ht="13" hidden="false" customHeight="false" outlineLevel="0" collapsed="false">
      <c r="A597" s="0"/>
      <c r="B597" s="185" t="str">
        <f aca="false">IF(B496&lt;&gt;"",B496,"")</f>
        <v/>
      </c>
      <c r="C597" s="116" t="str">
        <f aca="false">IF(C496&lt;&gt;"",C496,"")</f>
        <v/>
      </c>
      <c r="D597" s="116" t="str">
        <f aca="false">IF(D496&lt;&gt;"",D496,"")</f>
        <v/>
      </c>
      <c r="E597" s="116" t="str">
        <f aca="false">IF(E496&lt;&gt;"",E496,"")</f>
        <v/>
      </c>
      <c r="F597" s="116" t="n">
        <v>26</v>
      </c>
      <c r="G597" s="168" t="n">
        <f aca="false">G496</f>
        <v>0</v>
      </c>
      <c r="H597" s="187" t="n">
        <f aca="false">IF($G597&lt;&gt;"",G597,"")</f>
        <v>0</v>
      </c>
      <c r="I597" s="169"/>
      <c r="J597" s="170"/>
      <c r="K597" s="171" t="str">
        <f aca="false">IF($B597&lt;&gt;"",IF(I597,(INDEX(P$516:Q$519,MATCH(H597,P$516:P$519),2)/I597)*1000,0),"")</f>
        <v/>
      </c>
      <c r="L597" s="171" t="str">
        <f aca="false">IF(Q$516&lt;&gt;"",IF($B597&lt;&gt;"",K597-$J597,""),"")</f>
        <v/>
      </c>
      <c r="M597" s="172" t="str">
        <f aca="false">IF(B597&lt;&gt;"",RANK(L597,L$516:L$615),"")</f>
        <v/>
      </c>
      <c r="N597" s="172" t="str">
        <f aca="false">IF(B597&lt;&gt;"",'Classement Général'!BZ92,"")</f>
        <v/>
      </c>
      <c r="O597" s="172" t="str">
        <f aca="false">IF(B193&lt;&gt;"",'Calculs (M1..M20)'!A95,"")</f>
        <v/>
      </c>
      <c r="P597" s="0"/>
      <c r="Q597" s="0"/>
      <c r="R597" s="0"/>
      <c r="S597" s="0"/>
      <c r="T597" s="0"/>
      <c r="U597" s="0"/>
      <c r="V597" s="0"/>
      <c r="AH597" s="187" t="n">
        <f aca="false">IF($G597&lt;&gt;"",AG597,"")</f>
        <v>0</v>
      </c>
      <c r="AI597" s="169"/>
      <c r="AJ597" s="170"/>
    </row>
    <row r="598" customFormat="false" ht="13" hidden="false" customHeight="false" outlineLevel="0" collapsed="false">
      <c r="A598" s="0"/>
      <c r="B598" s="185" t="str">
        <f aca="false">IF(B497&lt;&gt;"",B497,"")</f>
        <v/>
      </c>
      <c r="C598" s="116" t="str">
        <f aca="false">IF(C497&lt;&gt;"",C497,"")</f>
        <v/>
      </c>
      <c r="D598" s="116" t="str">
        <f aca="false">IF(D497&lt;&gt;"",D497,"")</f>
        <v/>
      </c>
      <c r="E598" s="116" t="str">
        <f aca="false">IF(E497&lt;&gt;"",E497,"")</f>
        <v/>
      </c>
      <c r="F598" s="116" t="n">
        <v>26</v>
      </c>
      <c r="G598" s="168" t="n">
        <f aca="false">G497</f>
        <v>0</v>
      </c>
      <c r="H598" s="187" t="n">
        <f aca="false">IF($G598&lt;&gt;"",G598,"")</f>
        <v>0</v>
      </c>
      <c r="I598" s="169"/>
      <c r="J598" s="170"/>
      <c r="K598" s="171" t="str">
        <f aca="false">IF($B598&lt;&gt;"",IF(I598,(INDEX(P$516:Q$519,MATCH(H598,P$516:P$519),2)/I598)*1000,0),"")</f>
        <v/>
      </c>
      <c r="L598" s="171" t="str">
        <f aca="false">IF(Q$516&lt;&gt;"",IF($B598&lt;&gt;"",K598-$J598,""),"")</f>
        <v/>
      </c>
      <c r="M598" s="172" t="str">
        <f aca="false">IF(B598&lt;&gt;"",RANK(L598,L$516:L$615),"")</f>
        <v/>
      </c>
      <c r="N598" s="172" t="str">
        <f aca="false">IF(B598&lt;&gt;"",'Classement Général'!BZ93,"")</f>
        <v/>
      </c>
      <c r="O598" s="172" t="str">
        <f aca="false">IF(B194&lt;&gt;"",'Calculs (M1..M20)'!A96,"")</f>
        <v/>
      </c>
      <c r="P598" s="0"/>
      <c r="Q598" s="0"/>
      <c r="R598" s="0"/>
      <c r="S598" s="0"/>
      <c r="T598" s="0"/>
      <c r="U598" s="0"/>
      <c r="V598" s="0"/>
      <c r="AH598" s="187" t="n">
        <f aca="false">IF($G598&lt;&gt;"",AG598,"")</f>
        <v>0</v>
      </c>
      <c r="AI598" s="169"/>
      <c r="AJ598" s="170"/>
    </row>
    <row r="599" customFormat="false" ht="13" hidden="false" customHeight="false" outlineLevel="0" collapsed="false">
      <c r="A599" s="0"/>
      <c r="B599" s="185" t="str">
        <f aca="false">IF(B498&lt;&gt;"",B498,"")</f>
        <v/>
      </c>
      <c r="C599" s="116" t="str">
        <f aca="false">IF(C498&lt;&gt;"",C498,"")</f>
        <v/>
      </c>
      <c r="D599" s="116" t="str">
        <f aca="false">IF(D498&lt;&gt;"",D498,"")</f>
        <v/>
      </c>
      <c r="E599" s="116" t="str">
        <f aca="false">IF(E498&lt;&gt;"",E498,"")</f>
        <v/>
      </c>
      <c r="F599" s="116" t="n">
        <v>26</v>
      </c>
      <c r="G599" s="168" t="n">
        <f aca="false">G498</f>
        <v>0</v>
      </c>
      <c r="H599" s="187" t="n">
        <f aca="false">IF($G599&lt;&gt;"",G599,"")</f>
        <v>0</v>
      </c>
      <c r="I599" s="169"/>
      <c r="J599" s="170"/>
      <c r="K599" s="171" t="str">
        <f aca="false">IF($B599&lt;&gt;"",IF(I599,(INDEX(P$516:Q$519,MATCH(H599,P$516:P$519),2)/I599)*1000,0),"")</f>
        <v/>
      </c>
      <c r="L599" s="171" t="str">
        <f aca="false">IF(Q$516&lt;&gt;"",IF($B599&lt;&gt;"",K599-$J599,""),"")</f>
        <v/>
      </c>
      <c r="M599" s="172" t="str">
        <f aca="false">IF(B599&lt;&gt;"",RANK(L599,L$516:L$615),"")</f>
        <v/>
      </c>
      <c r="N599" s="172" t="str">
        <f aca="false">IF(B599&lt;&gt;"",'Classement Général'!BZ94,"")</f>
        <v/>
      </c>
      <c r="O599" s="172" t="str">
        <f aca="false">IF(B195&lt;&gt;"",'Calculs (M1..M20)'!A97,"")</f>
        <v/>
      </c>
      <c r="P599" s="0"/>
      <c r="Q599" s="0"/>
      <c r="R599" s="0"/>
      <c r="S599" s="0"/>
      <c r="T599" s="0"/>
      <c r="U599" s="0"/>
      <c r="V599" s="0"/>
      <c r="AH599" s="187" t="n">
        <f aca="false">IF($G599&lt;&gt;"",AG599,"")</f>
        <v>0</v>
      </c>
      <c r="AI599" s="169"/>
      <c r="AJ599" s="170"/>
    </row>
    <row r="600" customFormat="false" ht="13" hidden="false" customHeight="false" outlineLevel="0" collapsed="false">
      <c r="A600" s="0"/>
      <c r="B600" s="185" t="str">
        <f aca="false">IF(B499&lt;&gt;"",B499,"")</f>
        <v/>
      </c>
      <c r="C600" s="116" t="str">
        <f aca="false">IF(C499&lt;&gt;"",C499,"")</f>
        <v/>
      </c>
      <c r="D600" s="116" t="str">
        <f aca="false">IF(D499&lt;&gt;"",D499,"")</f>
        <v/>
      </c>
      <c r="E600" s="116" t="str">
        <f aca="false">IF(E499&lt;&gt;"",E499,"")</f>
        <v/>
      </c>
      <c r="F600" s="116" t="n">
        <v>26</v>
      </c>
      <c r="G600" s="168" t="n">
        <f aca="false">G499</f>
        <v>0</v>
      </c>
      <c r="H600" s="187" t="n">
        <f aca="false">IF($G600&lt;&gt;"",G600,"")</f>
        <v>0</v>
      </c>
      <c r="I600" s="169"/>
      <c r="J600" s="170"/>
      <c r="K600" s="171" t="str">
        <f aca="false">IF($B600&lt;&gt;"",IF(I600,(INDEX(P$516:Q$519,MATCH(H600,P$516:P$519),2)/I600)*1000,0),"")</f>
        <v/>
      </c>
      <c r="L600" s="171" t="str">
        <f aca="false">IF(Q$516&lt;&gt;"",IF($B600&lt;&gt;"",K600-$J600,""),"")</f>
        <v/>
      </c>
      <c r="M600" s="172" t="str">
        <f aca="false">IF(B600&lt;&gt;"",RANK(L600,L$516:L$615),"")</f>
        <v/>
      </c>
      <c r="N600" s="172" t="str">
        <f aca="false">IF(B600&lt;&gt;"",'Classement Général'!BZ95,"")</f>
        <v/>
      </c>
      <c r="O600" s="172" t="str">
        <f aca="false">IF(B196&lt;&gt;"",'Calculs (M1..M20)'!A98,"")</f>
        <v/>
      </c>
      <c r="P600" s="0"/>
      <c r="Q600" s="0"/>
      <c r="R600" s="0"/>
      <c r="S600" s="0"/>
      <c r="T600" s="0"/>
      <c r="U600" s="0"/>
      <c r="V600" s="0"/>
      <c r="AH600" s="187" t="n">
        <f aca="false">IF($G600&lt;&gt;"",AG600,"")</f>
        <v>0</v>
      </c>
      <c r="AI600" s="169"/>
      <c r="AJ600" s="170"/>
    </row>
    <row r="601" customFormat="false" ht="13" hidden="false" customHeight="false" outlineLevel="0" collapsed="false">
      <c r="A601" s="0"/>
      <c r="B601" s="185" t="str">
        <f aca="false">IF(B500&lt;&gt;"",B500,"")</f>
        <v/>
      </c>
      <c r="C601" s="116" t="str">
        <f aca="false">IF(C500&lt;&gt;"",C500,"")</f>
        <v/>
      </c>
      <c r="D601" s="116" t="str">
        <f aca="false">IF(D500&lt;&gt;"",D500,"")</f>
        <v/>
      </c>
      <c r="E601" s="116" t="str">
        <f aca="false">IF(E500&lt;&gt;"",E500,"")</f>
        <v/>
      </c>
      <c r="F601" s="116" t="n">
        <v>26</v>
      </c>
      <c r="G601" s="168" t="n">
        <f aca="false">G500</f>
        <v>0</v>
      </c>
      <c r="H601" s="187" t="n">
        <f aca="false">IF($G601&lt;&gt;"",G601,"")</f>
        <v>0</v>
      </c>
      <c r="I601" s="169"/>
      <c r="J601" s="170"/>
      <c r="K601" s="171" t="str">
        <f aca="false">IF($B601&lt;&gt;"",IF(I601,(INDEX(P$516:Q$519,MATCH(H601,P$516:P$519),2)/I601)*1000,0),"")</f>
        <v/>
      </c>
      <c r="L601" s="171" t="str">
        <f aca="false">IF(Q$516&lt;&gt;"",IF($B601&lt;&gt;"",K601-$J601,""),"")</f>
        <v/>
      </c>
      <c r="M601" s="172" t="str">
        <f aca="false">IF(B601&lt;&gt;"",RANK(L601,L$516:L$615),"")</f>
        <v/>
      </c>
      <c r="N601" s="172" t="str">
        <f aca="false">IF(B601&lt;&gt;"",'Classement Général'!BZ96,"")</f>
        <v/>
      </c>
      <c r="O601" s="172" t="str">
        <f aca="false">IF(B197&lt;&gt;"",'Calculs (M1..M20)'!A99,"")</f>
        <v/>
      </c>
      <c r="P601" s="0"/>
      <c r="Q601" s="0"/>
      <c r="R601" s="0"/>
      <c r="S601" s="0"/>
      <c r="T601" s="0"/>
      <c r="U601" s="0"/>
      <c r="V601" s="0"/>
      <c r="AH601" s="187" t="n">
        <f aca="false">IF($G601&lt;&gt;"",AG601,"")</f>
        <v>0</v>
      </c>
      <c r="AI601" s="169"/>
      <c r="AJ601" s="170"/>
    </row>
    <row r="602" customFormat="false" ht="13" hidden="false" customHeight="false" outlineLevel="0" collapsed="false">
      <c r="A602" s="0"/>
      <c r="B602" s="185" t="str">
        <f aca="false">IF(B501&lt;&gt;"",B501,"")</f>
        <v/>
      </c>
      <c r="C602" s="116" t="str">
        <f aca="false">IF(C501&lt;&gt;"",C501,"")</f>
        <v/>
      </c>
      <c r="D602" s="116" t="str">
        <f aca="false">IF(D501&lt;&gt;"",D501,"")</f>
        <v/>
      </c>
      <c r="E602" s="116" t="str">
        <f aca="false">IF(E501&lt;&gt;"",E501,"")</f>
        <v/>
      </c>
      <c r="F602" s="116" t="n">
        <v>26</v>
      </c>
      <c r="G602" s="168" t="n">
        <f aca="false">G501</f>
        <v>0</v>
      </c>
      <c r="H602" s="187" t="n">
        <f aca="false">IF($G602&lt;&gt;"",G602,"")</f>
        <v>0</v>
      </c>
      <c r="I602" s="169"/>
      <c r="J602" s="170"/>
      <c r="K602" s="171" t="str">
        <f aca="false">IF($B602&lt;&gt;"",IF(I602,(INDEX(P$516:Q$519,MATCH(H602,P$516:P$519),2)/I602)*1000,0),"")</f>
        <v/>
      </c>
      <c r="L602" s="171" t="str">
        <f aca="false">IF(Q$516&lt;&gt;"",IF($B602&lt;&gt;"",K602-$J602,""),"")</f>
        <v/>
      </c>
      <c r="M602" s="172" t="str">
        <f aca="false">IF(B602&lt;&gt;"",RANK(L602,L$516:L$615),"")</f>
        <v/>
      </c>
      <c r="N602" s="172" t="str">
        <f aca="false">IF(B602&lt;&gt;"",'Classement Général'!BZ97,"")</f>
        <v/>
      </c>
      <c r="O602" s="172" t="str">
        <f aca="false">IF(B198&lt;&gt;"",'Calculs (M1..M20)'!A100,"")</f>
        <v/>
      </c>
      <c r="P602" s="0"/>
      <c r="Q602" s="0"/>
      <c r="R602" s="0"/>
      <c r="S602" s="0"/>
      <c r="T602" s="0"/>
      <c r="U602" s="0"/>
      <c r="V602" s="0"/>
      <c r="AH602" s="187" t="n">
        <f aca="false">IF($G602&lt;&gt;"",AG602,"")</f>
        <v>0</v>
      </c>
      <c r="AI602" s="169"/>
      <c r="AJ602" s="170"/>
    </row>
    <row r="603" customFormat="false" ht="13" hidden="false" customHeight="false" outlineLevel="0" collapsed="false">
      <c r="A603" s="0"/>
      <c r="B603" s="185" t="str">
        <f aca="false">IF(B502&lt;&gt;"",B502,"")</f>
        <v/>
      </c>
      <c r="C603" s="116" t="str">
        <f aca="false">IF(C502&lt;&gt;"",C502,"")</f>
        <v/>
      </c>
      <c r="D603" s="116" t="str">
        <f aca="false">IF(D502&lt;&gt;"",D502,"")</f>
        <v/>
      </c>
      <c r="E603" s="116" t="str">
        <f aca="false">IF(E502&lt;&gt;"",E502,"")</f>
        <v/>
      </c>
      <c r="F603" s="116" t="n">
        <v>26</v>
      </c>
      <c r="G603" s="168" t="n">
        <f aca="false">G502</f>
        <v>0</v>
      </c>
      <c r="H603" s="187" t="n">
        <f aca="false">IF($G603&lt;&gt;"",G603,"")</f>
        <v>0</v>
      </c>
      <c r="I603" s="169"/>
      <c r="J603" s="170"/>
      <c r="K603" s="171" t="str">
        <f aca="false">IF($B603&lt;&gt;"",IF(I603,(INDEX(P$516:Q$519,MATCH(H603,P$516:P$519),2)/I603)*1000,0),"")</f>
        <v/>
      </c>
      <c r="L603" s="171" t="str">
        <f aca="false">IF(Q$516&lt;&gt;"",IF($B603&lt;&gt;"",K603-$J603,""),"")</f>
        <v/>
      </c>
      <c r="M603" s="172" t="str">
        <f aca="false">IF(B603&lt;&gt;"",RANK(L603,L$516:L$615),"")</f>
        <v/>
      </c>
      <c r="N603" s="172" t="str">
        <f aca="false">IF(B603&lt;&gt;"",'Classement Général'!BZ98,"")</f>
        <v/>
      </c>
      <c r="O603" s="172" t="str">
        <f aca="false">IF(B199&lt;&gt;"",'Calculs (M1..M20)'!A101,"")</f>
        <v/>
      </c>
      <c r="P603" s="0"/>
      <c r="Q603" s="0"/>
      <c r="R603" s="0"/>
      <c r="S603" s="0"/>
      <c r="T603" s="0"/>
      <c r="U603" s="0"/>
      <c r="V603" s="0"/>
      <c r="AH603" s="187" t="n">
        <f aca="false">IF($G603&lt;&gt;"",AG603,"")</f>
        <v>0</v>
      </c>
      <c r="AI603" s="169"/>
      <c r="AJ603" s="170"/>
    </row>
    <row r="604" customFormat="false" ht="13" hidden="false" customHeight="false" outlineLevel="0" collapsed="false">
      <c r="A604" s="0"/>
      <c r="B604" s="185" t="str">
        <f aca="false">IF(B503&lt;&gt;"",B503,"")</f>
        <v/>
      </c>
      <c r="C604" s="116" t="str">
        <f aca="false">IF(C503&lt;&gt;"",C503,"")</f>
        <v/>
      </c>
      <c r="D604" s="116" t="str">
        <f aca="false">IF(D503&lt;&gt;"",D503,"")</f>
        <v/>
      </c>
      <c r="E604" s="116" t="str">
        <f aca="false">IF(E503&lt;&gt;"",E503,"")</f>
        <v/>
      </c>
      <c r="F604" s="116" t="n">
        <v>26</v>
      </c>
      <c r="G604" s="168" t="n">
        <f aca="false">G503</f>
        <v>0</v>
      </c>
      <c r="H604" s="187" t="n">
        <f aca="false">IF($G604&lt;&gt;"",G604,"")</f>
        <v>0</v>
      </c>
      <c r="I604" s="169"/>
      <c r="J604" s="170"/>
      <c r="K604" s="171" t="str">
        <f aca="false">IF($B604&lt;&gt;"",IF(I604,(INDEX(P$516:Q$519,MATCH(H604,P$516:P$519),2)/I604)*1000,0),"")</f>
        <v/>
      </c>
      <c r="L604" s="171" t="str">
        <f aca="false">IF(Q$516&lt;&gt;"",IF($B604&lt;&gt;"",K604-$J604,""),"")</f>
        <v/>
      </c>
      <c r="M604" s="172" t="str">
        <f aca="false">IF(B604&lt;&gt;"",RANK(L604,L$516:L$615),"")</f>
        <v/>
      </c>
      <c r="N604" s="172" t="str">
        <f aca="false">IF(B604&lt;&gt;"",'Classement Général'!BZ99,"")</f>
        <v/>
      </c>
      <c r="O604" s="172" t="str">
        <f aca="false">IF(B200&lt;&gt;"",'Calculs (M1..M20)'!A102,"")</f>
        <v/>
      </c>
      <c r="P604" s="0"/>
      <c r="Q604" s="0"/>
      <c r="R604" s="0"/>
      <c r="S604" s="0"/>
      <c r="T604" s="0"/>
      <c r="U604" s="0"/>
      <c r="V604" s="0"/>
      <c r="AH604" s="187" t="n">
        <f aca="false">IF($G604&lt;&gt;"",AG604,"")</f>
        <v>0</v>
      </c>
      <c r="AI604" s="169"/>
      <c r="AJ604" s="170"/>
    </row>
    <row r="605" customFormat="false" ht="13" hidden="false" customHeight="false" outlineLevel="0" collapsed="false">
      <c r="A605" s="0"/>
      <c r="B605" s="185" t="str">
        <f aca="false">IF(B504&lt;&gt;"",B504,"")</f>
        <v/>
      </c>
      <c r="C605" s="116" t="str">
        <f aca="false">IF(C504&lt;&gt;"",C504,"")</f>
        <v/>
      </c>
      <c r="D605" s="116" t="str">
        <f aca="false">IF(D504&lt;&gt;"",D504,"")</f>
        <v/>
      </c>
      <c r="E605" s="116" t="str">
        <f aca="false">IF(E504&lt;&gt;"",E504,"")</f>
        <v/>
      </c>
      <c r="F605" s="116" t="n">
        <v>26</v>
      </c>
      <c r="G605" s="168" t="n">
        <f aca="false">G504</f>
        <v>0</v>
      </c>
      <c r="H605" s="187" t="n">
        <f aca="false">IF($G605&lt;&gt;"",G605,"")</f>
        <v>0</v>
      </c>
      <c r="I605" s="169"/>
      <c r="J605" s="170"/>
      <c r="K605" s="171" t="str">
        <f aca="false">IF($B605&lt;&gt;"",IF(I605,(INDEX(P$516:Q$519,MATCH(H605,P$516:P$519),2)/I605)*1000,0),"")</f>
        <v/>
      </c>
      <c r="L605" s="171" t="str">
        <f aca="false">IF(Q$516&lt;&gt;"",IF($B605&lt;&gt;"",K605-$J605,""),"")</f>
        <v/>
      </c>
      <c r="M605" s="172" t="str">
        <f aca="false">IF(B605&lt;&gt;"",RANK(L605,L$516:L$615),"")</f>
        <v/>
      </c>
      <c r="N605" s="172" t="str">
        <f aca="false">IF(B605&lt;&gt;"",'Classement Général'!BZ100,"")</f>
        <v/>
      </c>
      <c r="O605" s="172" t="str">
        <f aca="false">IF(B201&lt;&gt;"",'Calculs (M1..M20)'!A103,"")</f>
        <v/>
      </c>
      <c r="P605" s="0"/>
      <c r="Q605" s="0"/>
      <c r="R605" s="0"/>
      <c r="S605" s="0"/>
      <c r="T605" s="0"/>
      <c r="U605" s="0"/>
      <c r="V605" s="0"/>
      <c r="AH605" s="187" t="n">
        <f aca="false">IF($G605&lt;&gt;"",AG605,"")</f>
        <v>0</v>
      </c>
      <c r="AI605" s="169"/>
      <c r="AJ605" s="170"/>
    </row>
    <row r="606" customFormat="false" ht="13" hidden="false" customHeight="false" outlineLevel="0" collapsed="false">
      <c r="A606" s="0"/>
      <c r="B606" s="185" t="str">
        <f aca="false">IF(B505&lt;&gt;"",B505,"")</f>
        <v/>
      </c>
      <c r="C606" s="116" t="str">
        <f aca="false">IF(C505&lt;&gt;"",C505,"")</f>
        <v/>
      </c>
      <c r="D606" s="116" t="str">
        <f aca="false">IF(D505&lt;&gt;"",D505,"")</f>
        <v/>
      </c>
      <c r="E606" s="116" t="str">
        <f aca="false">IF(E505&lt;&gt;"",E505,"")</f>
        <v/>
      </c>
      <c r="F606" s="116" t="n">
        <v>26</v>
      </c>
      <c r="G606" s="168" t="n">
        <f aca="false">G505</f>
        <v>0</v>
      </c>
      <c r="H606" s="187" t="n">
        <f aca="false">IF($G606&lt;&gt;"",G606,"")</f>
        <v>0</v>
      </c>
      <c r="I606" s="169"/>
      <c r="J606" s="170"/>
      <c r="K606" s="171" t="str">
        <f aca="false">IF($B606&lt;&gt;"",IF(I606,(INDEX(P$516:Q$519,MATCH(H606,P$516:P$519),2)/I606)*1000,0),"")</f>
        <v/>
      </c>
      <c r="L606" s="171" t="str">
        <f aca="false">IF(Q$516&lt;&gt;"",IF($B606&lt;&gt;"",K606-$J606,""),"")</f>
        <v/>
      </c>
      <c r="M606" s="172" t="str">
        <f aca="false">IF(B606&lt;&gt;"",RANK(L606,L$516:L$615),"")</f>
        <v/>
      </c>
      <c r="N606" s="172" t="str">
        <f aca="false">IF(B606&lt;&gt;"",'Classement Général'!BZ101,"")</f>
        <v/>
      </c>
      <c r="O606" s="172" t="str">
        <f aca="false">IF(B202&lt;&gt;"",'Calculs (M1..M20)'!A104,"")</f>
        <v/>
      </c>
      <c r="P606" s="0"/>
      <c r="Q606" s="0"/>
      <c r="R606" s="0"/>
      <c r="S606" s="0"/>
      <c r="T606" s="0"/>
      <c r="U606" s="0"/>
      <c r="V606" s="0"/>
      <c r="AH606" s="187" t="n">
        <f aca="false">IF($G606&lt;&gt;"",AG606,"")</f>
        <v>0</v>
      </c>
      <c r="AI606" s="169"/>
      <c r="AJ606" s="170"/>
    </row>
    <row r="607" customFormat="false" ht="13" hidden="false" customHeight="false" outlineLevel="0" collapsed="false">
      <c r="A607" s="0"/>
      <c r="B607" s="185" t="str">
        <f aca="false">IF(B506&lt;&gt;"",B506,"")</f>
        <v/>
      </c>
      <c r="C607" s="116" t="str">
        <f aca="false">IF(C506&lt;&gt;"",C506,"")</f>
        <v/>
      </c>
      <c r="D607" s="116" t="str">
        <f aca="false">IF(D506&lt;&gt;"",D506,"")</f>
        <v/>
      </c>
      <c r="E607" s="116" t="str">
        <f aca="false">IF(E506&lt;&gt;"",E506,"")</f>
        <v/>
      </c>
      <c r="F607" s="116" t="n">
        <v>26</v>
      </c>
      <c r="G607" s="168" t="n">
        <f aca="false">G506</f>
        <v>0</v>
      </c>
      <c r="H607" s="187" t="n">
        <f aca="false">IF($G607&lt;&gt;"",G607,"")</f>
        <v>0</v>
      </c>
      <c r="I607" s="169"/>
      <c r="J607" s="170"/>
      <c r="K607" s="171" t="str">
        <f aca="false">IF($B607&lt;&gt;"",IF(I607,(INDEX(P$516:Q$519,MATCH(H607,P$516:P$519),2)/I607)*1000,0),"")</f>
        <v/>
      </c>
      <c r="L607" s="171" t="str">
        <f aca="false">IF(Q$516&lt;&gt;"",IF($B607&lt;&gt;"",K607-$J607,""),"")</f>
        <v/>
      </c>
      <c r="M607" s="172" t="str">
        <f aca="false">IF(B607&lt;&gt;"",RANK(L607,L$516:L$615),"")</f>
        <v/>
      </c>
      <c r="N607" s="172" t="str">
        <f aca="false">IF(B607&lt;&gt;"",'Classement Général'!BZ102,"")</f>
        <v/>
      </c>
      <c r="O607" s="172" t="str">
        <f aca="false">IF(B203&lt;&gt;"",'Calculs (M1..M20)'!A105,"")</f>
        <v/>
      </c>
      <c r="P607" s="0"/>
      <c r="Q607" s="0"/>
      <c r="R607" s="0"/>
      <c r="S607" s="0"/>
      <c r="T607" s="0"/>
      <c r="U607" s="0"/>
      <c r="V607" s="0"/>
      <c r="AH607" s="187" t="n">
        <f aca="false">IF($G607&lt;&gt;"",AG607,"")</f>
        <v>0</v>
      </c>
      <c r="AI607" s="169"/>
      <c r="AJ607" s="170"/>
    </row>
    <row r="608" customFormat="false" ht="13" hidden="false" customHeight="false" outlineLevel="0" collapsed="false">
      <c r="A608" s="0"/>
      <c r="B608" s="185" t="str">
        <f aca="false">IF(B507&lt;&gt;"",B507,"")</f>
        <v/>
      </c>
      <c r="C608" s="116" t="str">
        <f aca="false">IF(C507&lt;&gt;"",C507,"")</f>
        <v/>
      </c>
      <c r="D608" s="116" t="str">
        <f aca="false">IF(D507&lt;&gt;"",D507,"")</f>
        <v/>
      </c>
      <c r="E608" s="116" t="str">
        <f aca="false">IF(E507&lt;&gt;"",E507,"")</f>
        <v/>
      </c>
      <c r="F608" s="116" t="n">
        <v>26</v>
      </c>
      <c r="G608" s="168" t="n">
        <f aca="false">G507</f>
        <v>0</v>
      </c>
      <c r="H608" s="187" t="n">
        <f aca="false">IF($G608&lt;&gt;"",G608,"")</f>
        <v>0</v>
      </c>
      <c r="I608" s="169"/>
      <c r="J608" s="170"/>
      <c r="K608" s="171" t="str">
        <f aca="false">IF($B608&lt;&gt;"",IF(I608,(INDEX(P$516:Q$519,MATCH(H608,P$516:P$519),2)/I608)*1000,0),"")</f>
        <v/>
      </c>
      <c r="L608" s="171" t="str">
        <f aca="false">IF(Q$516&lt;&gt;"",IF($B608&lt;&gt;"",K608-$J608,""),"")</f>
        <v/>
      </c>
      <c r="M608" s="172" t="str">
        <f aca="false">IF(B608&lt;&gt;"",RANK(L608,L$516:L$615),"")</f>
        <v/>
      </c>
      <c r="N608" s="172" t="str">
        <f aca="false">IF(B608&lt;&gt;"",'Classement Général'!BZ103,"")</f>
        <v/>
      </c>
      <c r="O608" s="172" t="str">
        <f aca="false">IF(B204&lt;&gt;"",'Calculs (M1..M20)'!A106,"")</f>
        <v/>
      </c>
      <c r="P608" s="0"/>
      <c r="Q608" s="0"/>
      <c r="R608" s="0"/>
      <c r="S608" s="0"/>
      <c r="T608" s="0"/>
      <c r="U608" s="0"/>
      <c r="V608" s="0"/>
      <c r="AH608" s="187" t="n">
        <f aca="false">IF($G608&lt;&gt;"",AG608,"")</f>
        <v>0</v>
      </c>
      <c r="AI608" s="169"/>
      <c r="AJ608" s="170"/>
    </row>
    <row r="609" customFormat="false" ht="13" hidden="false" customHeight="false" outlineLevel="0" collapsed="false">
      <c r="A609" s="0"/>
      <c r="B609" s="185" t="str">
        <f aca="false">IF(B508&lt;&gt;"",B508,"")</f>
        <v/>
      </c>
      <c r="C609" s="116" t="str">
        <f aca="false">IF(C508&lt;&gt;"",C508,"")</f>
        <v/>
      </c>
      <c r="D609" s="116" t="str">
        <f aca="false">IF(D508&lt;&gt;"",D508,"")</f>
        <v/>
      </c>
      <c r="E609" s="116" t="str">
        <f aca="false">IF(E508&lt;&gt;"",E508,"")</f>
        <v/>
      </c>
      <c r="F609" s="116" t="n">
        <v>26</v>
      </c>
      <c r="G609" s="168" t="n">
        <f aca="false">G508</f>
        <v>0</v>
      </c>
      <c r="H609" s="187" t="n">
        <f aca="false">IF($G609&lt;&gt;"",G609,"")</f>
        <v>0</v>
      </c>
      <c r="I609" s="169"/>
      <c r="J609" s="170"/>
      <c r="K609" s="171" t="str">
        <f aca="false">IF($B609&lt;&gt;"",IF(I609,(INDEX(P$516:Q$519,MATCH(H609,P$516:P$519),2)/I609)*1000,0),"")</f>
        <v/>
      </c>
      <c r="L609" s="171" t="str">
        <f aca="false">IF(Q$516&lt;&gt;"",IF($B609&lt;&gt;"",K609-$J609,""),"")</f>
        <v/>
      </c>
      <c r="M609" s="172" t="str">
        <f aca="false">IF(B609&lt;&gt;"",RANK(L609,L$516:L$615),"")</f>
        <v/>
      </c>
      <c r="N609" s="172" t="str">
        <f aca="false">IF(B609&lt;&gt;"",'Classement Général'!BZ104,"")</f>
        <v/>
      </c>
      <c r="O609" s="172" t="str">
        <f aca="false">IF(B205&lt;&gt;"",'Calculs (M1..M20)'!A107,"")</f>
        <v/>
      </c>
      <c r="P609" s="0"/>
      <c r="Q609" s="0"/>
      <c r="R609" s="0"/>
      <c r="S609" s="0"/>
      <c r="T609" s="0"/>
      <c r="U609" s="0"/>
      <c r="V609" s="0"/>
      <c r="AH609" s="187" t="n">
        <f aca="false">IF($G609&lt;&gt;"",AG609,"")</f>
        <v>0</v>
      </c>
      <c r="AI609" s="169"/>
      <c r="AJ609" s="170"/>
    </row>
    <row r="610" customFormat="false" ht="13" hidden="false" customHeight="false" outlineLevel="0" collapsed="false">
      <c r="A610" s="0"/>
      <c r="B610" s="185" t="str">
        <f aca="false">IF(B509&lt;&gt;"",B509,"")</f>
        <v/>
      </c>
      <c r="C610" s="116" t="str">
        <f aca="false">IF(C509&lt;&gt;"",C509,"")</f>
        <v/>
      </c>
      <c r="D610" s="116" t="str">
        <f aca="false">IF(D509&lt;&gt;"",D509,"")</f>
        <v/>
      </c>
      <c r="E610" s="116" t="str">
        <f aca="false">IF(E509&lt;&gt;"",E509,"")</f>
        <v/>
      </c>
      <c r="F610" s="116" t="n">
        <v>26</v>
      </c>
      <c r="G610" s="168" t="n">
        <f aca="false">G509</f>
        <v>0</v>
      </c>
      <c r="H610" s="187" t="n">
        <f aca="false">IF($G610&lt;&gt;"",G610,"")</f>
        <v>0</v>
      </c>
      <c r="I610" s="169"/>
      <c r="J610" s="170"/>
      <c r="K610" s="171" t="str">
        <f aca="false">IF($B610&lt;&gt;"",IF(I610,(INDEX(P$516:Q$519,MATCH(H610,P$516:P$519),2)/I610)*1000,0),"")</f>
        <v/>
      </c>
      <c r="L610" s="171" t="str">
        <f aca="false">IF(Q$516&lt;&gt;"",IF($B610&lt;&gt;"",K610-$J610,""),"")</f>
        <v/>
      </c>
      <c r="M610" s="172" t="str">
        <f aca="false">IF(B610&lt;&gt;"",RANK(L610,L$516:L$615),"")</f>
        <v/>
      </c>
      <c r="N610" s="172" t="str">
        <f aca="false">IF(B610&lt;&gt;"",'Classement Général'!BZ105,"")</f>
        <v/>
      </c>
      <c r="O610" s="172" t="str">
        <f aca="false">IF(B206&lt;&gt;"",'Calculs (M1..M20)'!A108,"")</f>
        <v/>
      </c>
      <c r="P610" s="0"/>
      <c r="Q610" s="0"/>
      <c r="R610" s="0"/>
      <c r="S610" s="0"/>
      <c r="T610" s="0"/>
      <c r="U610" s="0"/>
      <c r="V610" s="0"/>
      <c r="AH610" s="187" t="n">
        <f aca="false">IF($G610&lt;&gt;"",AG610,"")</f>
        <v>0</v>
      </c>
      <c r="AI610" s="169"/>
      <c r="AJ610" s="170"/>
    </row>
    <row r="611" customFormat="false" ht="13" hidden="false" customHeight="false" outlineLevel="0" collapsed="false">
      <c r="A611" s="0"/>
      <c r="B611" s="185" t="str">
        <f aca="false">IF(B510&lt;&gt;"",B510,"")</f>
        <v/>
      </c>
      <c r="C611" s="116" t="str">
        <f aca="false">IF(C510&lt;&gt;"",C510,"")</f>
        <v/>
      </c>
      <c r="D611" s="116" t="str">
        <f aca="false">IF(D510&lt;&gt;"",D510,"")</f>
        <v/>
      </c>
      <c r="E611" s="116" t="str">
        <f aca="false">IF(E510&lt;&gt;"",E510,"")</f>
        <v/>
      </c>
      <c r="F611" s="116" t="n">
        <v>26</v>
      </c>
      <c r="G611" s="168" t="n">
        <f aca="false">G510</f>
        <v>0</v>
      </c>
      <c r="H611" s="187" t="n">
        <f aca="false">IF($G611&lt;&gt;"",G611,"")</f>
        <v>0</v>
      </c>
      <c r="I611" s="169"/>
      <c r="J611" s="170"/>
      <c r="K611" s="171" t="str">
        <f aca="false">IF($B611&lt;&gt;"",IF(I611,(INDEX(P$516:Q$519,MATCH(H611,P$516:P$519),2)/I611)*1000,0),"")</f>
        <v/>
      </c>
      <c r="L611" s="171" t="str">
        <f aca="false">IF(Q$516&lt;&gt;"",IF($B611&lt;&gt;"",K611-$J611,""),"")</f>
        <v/>
      </c>
      <c r="M611" s="172" t="str">
        <f aca="false">IF(B611&lt;&gt;"",RANK(L611,L$516:L$615),"")</f>
        <v/>
      </c>
      <c r="N611" s="172" t="str">
        <f aca="false">IF(B611&lt;&gt;"",'Classement Général'!BZ106,"")</f>
        <v/>
      </c>
      <c r="O611" s="172" t="str">
        <f aca="false">IF(B207&lt;&gt;"",'Calculs (M1..M20)'!A109,"")</f>
        <v/>
      </c>
      <c r="P611" s="0"/>
      <c r="Q611" s="0"/>
      <c r="R611" s="0"/>
      <c r="S611" s="0"/>
      <c r="T611" s="0"/>
      <c r="U611" s="0"/>
      <c r="V611" s="0"/>
      <c r="AH611" s="187" t="n">
        <f aca="false">IF($G611&lt;&gt;"",AG611,"")</f>
        <v>0</v>
      </c>
      <c r="AI611" s="169"/>
      <c r="AJ611" s="170"/>
    </row>
    <row r="612" customFormat="false" ht="13" hidden="false" customHeight="false" outlineLevel="0" collapsed="false">
      <c r="A612" s="0"/>
      <c r="B612" s="185" t="str">
        <f aca="false">IF(B511&lt;&gt;"",B511,"")</f>
        <v/>
      </c>
      <c r="C612" s="116" t="str">
        <f aca="false">IF(C511&lt;&gt;"",C511,"")</f>
        <v/>
      </c>
      <c r="D612" s="116" t="str">
        <f aca="false">IF(D511&lt;&gt;"",D511,"")</f>
        <v/>
      </c>
      <c r="E612" s="116" t="str">
        <f aca="false">IF(E511&lt;&gt;"",E511,"")</f>
        <v/>
      </c>
      <c r="F612" s="116" t="n">
        <v>26</v>
      </c>
      <c r="G612" s="168" t="n">
        <f aca="false">G511</f>
        <v>0</v>
      </c>
      <c r="H612" s="187" t="n">
        <f aca="false">IF($G612&lt;&gt;"",G612,"")</f>
        <v>0</v>
      </c>
      <c r="I612" s="169"/>
      <c r="J612" s="170"/>
      <c r="K612" s="171" t="str">
        <f aca="false">IF($B612&lt;&gt;"",IF(I612,(INDEX(P$516:Q$519,MATCH(H612,P$516:P$519),2)/I612)*1000,0),"")</f>
        <v/>
      </c>
      <c r="L612" s="171" t="str">
        <f aca="false">IF(Q$516&lt;&gt;"",IF($B612&lt;&gt;"",K612-$J612,""),"")</f>
        <v/>
      </c>
      <c r="M612" s="172" t="str">
        <f aca="false">IF(B612&lt;&gt;"",RANK(L612,L$516:L$615),"")</f>
        <v/>
      </c>
      <c r="N612" s="172" t="str">
        <f aca="false">IF(B612&lt;&gt;"",'Classement Général'!BZ107,"")</f>
        <v/>
      </c>
      <c r="O612" s="172" t="str">
        <f aca="false">IF(B208&lt;&gt;"",'Calculs (M1..M20)'!A110,"")</f>
        <v/>
      </c>
      <c r="P612" s="0"/>
      <c r="Q612" s="0"/>
      <c r="R612" s="0"/>
      <c r="S612" s="0"/>
      <c r="T612" s="0"/>
      <c r="U612" s="0"/>
      <c r="V612" s="0"/>
      <c r="AH612" s="187" t="n">
        <f aca="false">IF($G612&lt;&gt;"",AG612,"")</f>
        <v>0</v>
      </c>
      <c r="AI612" s="169"/>
      <c r="AJ612" s="170"/>
    </row>
    <row r="613" customFormat="false" ht="13" hidden="false" customHeight="false" outlineLevel="0" collapsed="false">
      <c r="A613" s="0"/>
      <c r="B613" s="185" t="str">
        <f aca="false">IF(B512&lt;&gt;"",B512,"")</f>
        <v/>
      </c>
      <c r="C613" s="116" t="str">
        <f aca="false">IF(C512&lt;&gt;"",C512,"")</f>
        <v/>
      </c>
      <c r="D613" s="116" t="str">
        <f aca="false">IF(D512&lt;&gt;"",D512,"")</f>
        <v/>
      </c>
      <c r="E613" s="116" t="str">
        <f aca="false">IF(E512&lt;&gt;"",E512,"")</f>
        <v/>
      </c>
      <c r="F613" s="116" t="n">
        <v>26</v>
      </c>
      <c r="G613" s="168" t="n">
        <f aca="false">G512</f>
        <v>0</v>
      </c>
      <c r="H613" s="187" t="n">
        <f aca="false">IF($G613&lt;&gt;"",G613,"")</f>
        <v>0</v>
      </c>
      <c r="I613" s="169"/>
      <c r="J613" s="170"/>
      <c r="K613" s="171" t="str">
        <f aca="false">IF($B613&lt;&gt;"",IF(I613,(INDEX(P$516:Q$519,MATCH(H613,P$516:P$519),2)/I613)*1000,0),"")</f>
        <v/>
      </c>
      <c r="L613" s="171" t="str">
        <f aca="false">IF(Q$516&lt;&gt;"",IF($B613&lt;&gt;"",K613-$J613,""),"")</f>
        <v/>
      </c>
      <c r="M613" s="172" t="str">
        <f aca="false">IF(B613&lt;&gt;"",RANK(L613,L$516:L$615),"")</f>
        <v/>
      </c>
      <c r="N613" s="172" t="str">
        <f aca="false">IF(B613&lt;&gt;"",'Classement Général'!BZ108,"")</f>
        <v/>
      </c>
      <c r="O613" s="172" t="str">
        <f aca="false">IF(B209&lt;&gt;"",'Calculs (M1..M20)'!A111,"")</f>
        <v/>
      </c>
      <c r="P613" s="0"/>
      <c r="Q613" s="0"/>
      <c r="R613" s="0"/>
      <c r="S613" s="0"/>
      <c r="T613" s="0"/>
      <c r="U613" s="0"/>
      <c r="V613" s="0"/>
      <c r="AH613" s="187" t="n">
        <f aca="false">IF($G613&lt;&gt;"",AG613,"")</f>
        <v>0</v>
      </c>
      <c r="AI613" s="169"/>
      <c r="AJ613" s="170"/>
    </row>
    <row r="614" customFormat="false" ht="13" hidden="false" customHeight="false" outlineLevel="0" collapsed="false">
      <c r="A614" s="0"/>
      <c r="B614" s="185" t="str">
        <f aca="false">IF(B513&lt;&gt;"",B513,"")</f>
        <v/>
      </c>
      <c r="C614" s="116" t="str">
        <f aca="false">IF(C513&lt;&gt;"",C513,"")</f>
        <v/>
      </c>
      <c r="D614" s="116" t="str">
        <f aca="false">IF(D513&lt;&gt;"",D513,"")</f>
        <v/>
      </c>
      <c r="E614" s="116" t="str">
        <f aca="false">IF(E513&lt;&gt;"",E513,"")</f>
        <v/>
      </c>
      <c r="F614" s="116" t="n">
        <v>26</v>
      </c>
      <c r="G614" s="168" t="n">
        <f aca="false">G513</f>
        <v>0</v>
      </c>
      <c r="H614" s="187" t="n">
        <f aca="false">IF($G614&lt;&gt;"",G614,"")</f>
        <v>0</v>
      </c>
      <c r="I614" s="169"/>
      <c r="J614" s="170"/>
      <c r="K614" s="171" t="str">
        <f aca="false">IF($B614&lt;&gt;"",IF(I614,(INDEX(P$516:Q$519,MATCH(H614,P$516:P$519),2)/I614)*1000,0),"")</f>
        <v/>
      </c>
      <c r="L614" s="171" t="str">
        <f aca="false">IF(Q$516&lt;&gt;"",IF($B614&lt;&gt;"",K614-$J614,""),"")</f>
        <v/>
      </c>
      <c r="M614" s="172" t="str">
        <f aca="false">IF(B614&lt;&gt;"",RANK(L614,L$516:L$615),"")</f>
        <v/>
      </c>
      <c r="N614" s="172" t="str">
        <f aca="false">IF(B614&lt;&gt;"",'Classement Général'!BZ109,"")</f>
        <v/>
      </c>
      <c r="O614" s="172" t="str">
        <f aca="false">IF(B210&lt;&gt;"",'Calculs (M1..M20)'!A112,"")</f>
        <v/>
      </c>
      <c r="P614" s="0"/>
      <c r="Q614" s="0"/>
      <c r="R614" s="0"/>
      <c r="S614" s="0"/>
      <c r="T614" s="0"/>
      <c r="U614" s="0"/>
      <c r="V614" s="0"/>
      <c r="AH614" s="187" t="n">
        <f aca="false">IF($G614&lt;&gt;"",AG614,"")</f>
        <v>0</v>
      </c>
      <c r="AI614" s="169"/>
      <c r="AJ614" s="170"/>
    </row>
    <row r="615" customFormat="false" ht="13.5" hidden="false" customHeight="false" outlineLevel="0" collapsed="false">
      <c r="A615" s="0"/>
      <c r="B615" s="185" t="str">
        <f aca="false">IF(B514&lt;&gt;"",B514,"")</f>
        <v/>
      </c>
      <c r="C615" s="116" t="str">
        <f aca="false">IF(C514&lt;&gt;"",C514,"")</f>
        <v/>
      </c>
      <c r="D615" s="116" t="str">
        <f aca="false">IF(D514&lt;&gt;"",D514,"")</f>
        <v/>
      </c>
      <c r="E615" s="116" t="str">
        <f aca="false">IF(E514&lt;&gt;"",E514,"")</f>
        <v/>
      </c>
      <c r="F615" s="116" t="n">
        <v>26</v>
      </c>
      <c r="G615" s="168" t="n">
        <f aca="false">G514</f>
        <v>0</v>
      </c>
      <c r="H615" s="187" t="n">
        <f aca="false">IF($G615&lt;&gt;"",G615,"")</f>
        <v>0</v>
      </c>
      <c r="I615" s="173"/>
      <c r="J615" s="174"/>
      <c r="K615" s="171" t="str">
        <f aca="false">IF($B615&lt;&gt;"",IF(I615,(INDEX(P$516:Q$519,MATCH(H615,P$516:P$519),2)/I615)*1000,0),"")</f>
        <v/>
      </c>
      <c r="L615" s="171" t="str">
        <f aca="false">IF(Q$516&lt;&gt;"",IF($B615&lt;&gt;"",K615-$J615,""),"")</f>
        <v/>
      </c>
      <c r="M615" s="172" t="str">
        <f aca="false">IF(B615&lt;&gt;"",RANK(L615,L$516:L$615),"")</f>
        <v/>
      </c>
      <c r="N615" s="172" t="str">
        <f aca="false">IF(B615&lt;&gt;"",'Classement Général'!BZ110,"")</f>
        <v/>
      </c>
      <c r="O615" s="172" t="str">
        <f aca="false">IF(B211&lt;&gt;"",'Calculs (M1..M20)'!A113,"")</f>
        <v/>
      </c>
      <c r="P615" s="0"/>
      <c r="Q615" s="0"/>
      <c r="R615" s="0"/>
      <c r="S615" s="0"/>
      <c r="T615" s="0"/>
      <c r="U615" s="0"/>
      <c r="V615" s="0"/>
      <c r="AH615" s="187" t="n">
        <f aca="false">IF($G615&lt;&gt;"",AG615,"")</f>
        <v>0</v>
      </c>
      <c r="AI615" s="173"/>
      <c r="AJ615" s="174"/>
    </row>
    <row r="616" customFormat="false" ht="12.5" hidden="false" customHeight="false" outlineLevel="0" collapsed="false">
      <c r="A616" s="137"/>
      <c r="B616" s="141" t="str">
        <f aca="false">IF(B515&lt;&gt;"",B515,"")</f>
        <v>Nom</v>
      </c>
      <c r="C616" s="165" t="str">
        <f aca="false">IF(C515&lt;&gt;"",C515,"")</f>
        <v>Dossard</v>
      </c>
      <c r="D616" s="165" t="str">
        <f aca="false">IF(D515&lt;&gt;"",D515,"")</f>
        <v>Freq</v>
      </c>
      <c r="E616" s="165" t="str">
        <f aca="false">IF(E515&lt;&gt;"",E515,"")</f>
        <v>Equipe</v>
      </c>
      <c r="F616" s="165" t="s">
        <v>103</v>
      </c>
      <c r="G616" s="165" t="s">
        <v>88</v>
      </c>
      <c r="H616" s="166" t="s">
        <v>104</v>
      </c>
      <c r="I616" s="141" t="s">
        <v>91</v>
      </c>
      <c r="J616" s="142" t="s">
        <v>105</v>
      </c>
      <c r="K616" s="120" t="s">
        <v>106</v>
      </c>
      <c r="L616" s="120" t="s">
        <v>107</v>
      </c>
      <c r="M616" s="120" t="s">
        <v>97</v>
      </c>
      <c r="N616" s="120" t="s">
        <v>100</v>
      </c>
      <c r="O616" s="120" t="s">
        <v>108</v>
      </c>
      <c r="P616" s="143" t="s">
        <v>104</v>
      </c>
      <c r="Q616" s="144" t="s">
        <v>109</v>
      </c>
      <c r="R616" s="145" t="s">
        <v>110</v>
      </c>
      <c r="S616" s="146" t="s">
        <v>111</v>
      </c>
      <c r="T616" s="147" t="s">
        <v>112</v>
      </c>
      <c r="U616" s="5" t="s">
        <v>104</v>
      </c>
      <c r="V616" s="0"/>
      <c r="AH616" s="166" t="s">
        <v>104</v>
      </c>
      <c r="AI616" s="141" t="s">
        <v>91</v>
      </c>
      <c r="AJ616" s="142" t="s">
        <v>105</v>
      </c>
    </row>
    <row r="617" customFormat="false" ht="13" hidden="false" customHeight="false" outlineLevel="0" collapsed="false">
      <c r="A617" s="0"/>
      <c r="B617" s="185" t="str">
        <f aca="false">IF(B516&lt;&gt;"",B516,"")</f>
        <v>Sébastien CHABAUD</v>
      </c>
      <c r="C617" s="116" t="n">
        <f aca="false">IF(C516&lt;&gt;"",C516,"")</f>
        <v>1</v>
      </c>
      <c r="D617" s="116" t="str">
        <f aca="false">IF(D516&lt;&gt;"",D516,"")</f>
        <v>2.4GHz</v>
      </c>
      <c r="E617" s="116" t="n">
        <f aca="false">IF(E516&lt;&gt;"",E516,"")</f>
        <v>0</v>
      </c>
      <c r="F617" s="116" t="n">
        <v>27</v>
      </c>
      <c r="G617" s="168" t="n">
        <f aca="false">G516</f>
        <v>1</v>
      </c>
      <c r="H617" s="187" t="n">
        <f aca="false">IF($G617&lt;&gt;"",G617,"")</f>
        <v>1</v>
      </c>
      <c r="I617" s="169"/>
      <c r="J617" s="170"/>
      <c r="K617" s="171" t="n">
        <f aca="false">IF($B617&lt;&gt;"",IF(I617,(INDEX(P$617:Q$620,MATCH(H617,P$617:P$620),2)/I617)*1000,0),"")</f>
        <v>0</v>
      </c>
      <c r="L617" s="171" t="str">
        <f aca="false">IF(Q$617&lt;&gt;"",IF($B617&lt;&gt;"",K617-$J617,""),"")</f>
        <v/>
      </c>
      <c r="M617" s="172" t="e">
        <f aca="false">IF(B617&lt;&gt;"",RANK(L617,L$617:L$716),"")</f>
        <v>#VALUE!</v>
      </c>
      <c r="N617" s="172" t="str">
        <f aca="false">IF(B617&lt;&gt;"",'Classement Général'!CA11,"")</f>
        <v/>
      </c>
      <c r="O617" s="172" t="n">
        <f aca="false">IF(B112&lt;&gt;"",'Calculs (M1..M20)'!A14,"")</f>
        <v>22</v>
      </c>
      <c r="P617" s="154" t="n">
        <f aca="false">IF(DMIN($H616:$I717,$P$10,$U$10:$U$11)&lt;&gt;0,1,"")</f>
        <v>1</v>
      </c>
      <c r="Q617" s="155" t="str">
        <f aca="false">IF(DMIN($H616:$I717,$I$10,$U$10:$U$11)&lt;&gt;0,DMIN($H616:$I717,$I$10,$U$10:$U$11),"")</f>
        <v/>
      </c>
      <c r="R617" s="151" t="str">
        <f aca="false">IF(DMAX($H616:$I717,$I$10,$U$10:$U$11)&lt;&gt;0,DMAX($H616:$I717,$I$10,$U$10:$U$11),"")</f>
        <v/>
      </c>
      <c r="S617" s="156" t="e">
        <f aca="false">IF($P617&lt;&gt;"",IF(DAVERAGE($H616:$I717,$I$10,$U$10:$U$11)&lt;&gt;0,DAVERAGE($H616:$I717,$I$10,$U$10:$U$11),""),"")</f>
        <v>#DIV/0!</v>
      </c>
      <c r="T617" s="157" t="str">
        <f aca="false">IF($P617&lt;&gt;"",IF(DCOUNTA($H616:$I717,$I$10,$U$10:$U$11)&lt;&gt;0,DCOUNTA($H616:$I717,$I$10,$U$10:$U$11),""),"")</f>
        <v/>
      </c>
      <c r="U617" s="5" t="n">
        <v>1</v>
      </c>
      <c r="V617" s="0"/>
      <c r="AH617" s="187" t="n">
        <f aca="false">IF($G617&lt;&gt;"",AG617,"")</f>
        <v>0</v>
      </c>
      <c r="AI617" s="169"/>
      <c r="AJ617" s="170"/>
    </row>
    <row r="618" customFormat="false" ht="13" hidden="false" customHeight="false" outlineLevel="0" collapsed="false">
      <c r="A618" s="0"/>
      <c r="B618" s="185" t="str">
        <f aca="false">IF(B517&lt;&gt;"",B517,"")</f>
        <v>Herve DALL AVA</v>
      </c>
      <c r="C618" s="116" t="n">
        <f aca="false">IF(C517&lt;&gt;"",C517,"")</f>
        <v>2</v>
      </c>
      <c r="D618" s="116" t="str">
        <f aca="false">IF(D517&lt;&gt;"",D517,"")</f>
        <v>2.4GHz</v>
      </c>
      <c r="E618" s="116" t="n">
        <f aca="false">IF(E517&lt;&gt;"",E517,"")</f>
        <v>0</v>
      </c>
      <c r="F618" s="116" t="n">
        <v>27</v>
      </c>
      <c r="G618" s="168" t="n">
        <f aca="false">G517</f>
        <v>1</v>
      </c>
      <c r="H618" s="187" t="n">
        <f aca="false">IF($G618&lt;&gt;"",G618,"")</f>
        <v>1</v>
      </c>
      <c r="I618" s="169"/>
      <c r="J618" s="170"/>
      <c r="K618" s="171" t="n">
        <f aca="false">IF($B618&lt;&gt;"",IF(I618,(INDEX(P$617:Q$620,MATCH(H618,P$617:P$620),2)/I618)*1000,0),"")</f>
        <v>0</v>
      </c>
      <c r="L618" s="171" t="str">
        <f aca="false">IF(Q$617&lt;&gt;"",IF($B618&lt;&gt;"",K618-$J618,""),"")</f>
        <v/>
      </c>
      <c r="M618" s="172" t="e">
        <f aca="false">IF(B618&lt;&gt;"",RANK(L618,L$617:L$716),"")</f>
        <v>#VALUE!</v>
      </c>
      <c r="N618" s="172" t="str">
        <f aca="false">IF(B618&lt;&gt;"",'Classement Général'!CA12,"")</f>
        <v/>
      </c>
      <c r="O618" s="172" t="n">
        <f aca="false">IF(B113&lt;&gt;"",'Calculs (M1..M20)'!A15,"")</f>
        <v>8</v>
      </c>
      <c r="P618" s="154" t="str">
        <f aca="false">IF(DMIN($H616:$I717,$P$10,$U$12:$U$13)&lt;&gt;0,2,"")</f>
        <v/>
      </c>
      <c r="Q618" s="155" t="str">
        <f aca="false">IF(DMIN($H616:$I717,$I$10,$U$12:$U$13)&lt;&gt;0,DMIN($H616:$I717,$I$10,$U$12:$U$13),"")</f>
        <v/>
      </c>
      <c r="R618" s="151" t="str">
        <f aca="false">IF(DMAX($H616:$I717,$I$10,$U$12:$U$13)&lt;&gt;0,DMAX($H616:$I717,$I$10,$U$12:$U$13),"")</f>
        <v/>
      </c>
      <c r="S618" s="156" t="str">
        <f aca="false">IF($P618&lt;&gt;"",IF(DAVERAGE($H616:$I717,$I$10,$U$12:$U$13)&lt;&gt;0,DAVERAGE($H616:$I717,$I$10,$U$12:$U$13),""),"")</f>
        <v/>
      </c>
      <c r="T618" s="157" t="str">
        <f aca="false">IF($P617&lt;&gt;"",IF(DCOUNTA($H616:$I717,$I$10,$U$12:$U$13)&lt;&gt;0,DCOUNTA($H616:$I717,$I$10,$U$12:$U$13),""),"")</f>
        <v/>
      </c>
      <c r="U618" s="5" t="s">
        <v>104</v>
      </c>
      <c r="V618" s="0"/>
      <c r="AH618" s="187" t="n">
        <f aca="false">IF($G618&lt;&gt;"",AG618,"")</f>
        <v>0</v>
      </c>
      <c r="AI618" s="169"/>
      <c r="AJ618" s="170"/>
    </row>
    <row r="619" customFormat="false" ht="13" hidden="false" customHeight="false" outlineLevel="0" collapsed="false">
      <c r="A619" s="0"/>
      <c r="B619" s="185" t="str">
        <f aca="false">IF(B518&lt;&gt;"",B518,"")</f>
        <v>Jean Luc FOUCHER</v>
      </c>
      <c r="C619" s="116" t="n">
        <f aca="false">IF(C518&lt;&gt;"",C518,"")</f>
        <v>3</v>
      </c>
      <c r="D619" s="116" t="str">
        <f aca="false">IF(D518&lt;&gt;"",D518,"")</f>
        <v>2.4GHz</v>
      </c>
      <c r="E619" s="116" t="n">
        <f aca="false">IF(E518&lt;&gt;"",E518,"")</f>
        <v>0</v>
      </c>
      <c r="F619" s="116" t="n">
        <v>27</v>
      </c>
      <c r="G619" s="168" t="n">
        <f aca="false">G518</f>
        <v>1</v>
      </c>
      <c r="H619" s="187" t="n">
        <f aca="false">IF($G619&lt;&gt;"",G619,"")</f>
        <v>1</v>
      </c>
      <c r="I619" s="169"/>
      <c r="J619" s="170"/>
      <c r="K619" s="171" t="n">
        <f aca="false">IF($B619&lt;&gt;"",IF(I619,(INDEX(P$617:Q$620,MATCH(H619,P$617:P$620),2)/I619)*1000,0),"")</f>
        <v>0</v>
      </c>
      <c r="L619" s="171" t="str">
        <f aca="false">IF(Q$617&lt;&gt;"",IF($B619&lt;&gt;"",K619-$J619,""),"")</f>
        <v/>
      </c>
      <c r="M619" s="172" t="e">
        <f aca="false">IF(B619&lt;&gt;"",RANK(L619,L$617:L$716),"")</f>
        <v>#VALUE!</v>
      </c>
      <c r="N619" s="172" t="str">
        <f aca="false">IF(B619&lt;&gt;"",'Classement Général'!CA13,"")</f>
        <v/>
      </c>
      <c r="O619" s="172" t="n">
        <f aca="false">IF(B114&lt;&gt;"",'Calculs (M1..M20)'!A16,"")</f>
        <v>15</v>
      </c>
      <c r="P619" s="154" t="str">
        <f aca="false">IF(DMIN($H616:$I717,$P$10,$U$14:$U$15)&lt;&gt;0,3,"")</f>
        <v/>
      </c>
      <c r="Q619" s="155" t="str">
        <f aca="false">IF(DMIN($H616:$I717,$I$10,$U$14:$U$15)&lt;&gt;0,DMIN($H616:$I717,$I$10,$U$14:$U$15),"")</f>
        <v/>
      </c>
      <c r="R619" s="151" t="str">
        <f aca="false">IF(DMAX($H616:$I717,$I$10,$U$14:$U$15)&lt;&gt;0,DMAX($H616:$I717,$I$10,$U$14:$U$15),"")</f>
        <v/>
      </c>
      <c r="S619" s="156" t="str">
        <f aca="false">IF($P619&lt;&gt;"",IF(DAVERAGE($H616:$I717,$I$10,$U$14:$U$15)&lt;&gt;0,DAVERAGE($H616:$I717,$I$10,$U$14:$U$15),""),"")</f>
        <v/>
      </c>
      <c r="T619" s="157" t="str">
        <f aca="false">IF($P619&lt;&gt;"",IF(DCOUNTA($H616:$I717,$I$10,$U$14:$U$15)&lt;&gt;0,DCOUNTA($H616:$I717,$I$10,$U$14:$U$15),""),"")</f>
        <v/>
      </c>
      <c r="U619" s="5" t="n">
        <v>2</v>
      </c>
      <c r="V619" s="0"/>
      <c r="AH619" s="187" t="n">
        <f aca="false">IF($G619&lt;&gt;"",AG619,"")</f>
        <v>0</v>
      </c>
      <c r="AI619" s="169"/>
      <c r="AJ619" s="170"/>
    </row>
    <row r="620" customFormat="false" ht="13.5" hidden="false" customHeight="false" outlineLevel="0" collapsed="false">
      <c r="A620" s="0"/>
      <c r="B620" s="185" t="str">
        <f aca="false">IF(B519&lt;&gt;"",B519,"")</f>
        <v>Thomas DELARBRE</v>
      </c>
      <c r="C620" s="116" t="n">
        <f aca="false">IF(C519&lt;&gt;"",C519,"")</f>
        <v>4</v>
      </c>
      <c r="D620" s="116" t="str">
        <f aca="false">IF(D519&lt;&gt;"",D519,"")</f>
        <v>2.4GHz</v>
      </c>
      <c r="E620" s="116" t="n">
        <f aca="false">IF(E519&lt;&gt;"",E519,"")</f>
        <v>0</v>
      </c>
      <c r="F620" s="116" t="n">
        <v>27</v>
      </c>
      <c r="G620" s="168" t="n">
        <f aca="false">G519</f>
        <v>1</v>
      </c>
      <c r="H620" s="187" t="n">
        <f aca="false">IF($G620&lt;&gt;"",G620,"")</f>
        <v>1</v>
      </c>
      <c r="I620" s="169"/>
      <c r="J620" s="170"/>
      <c r="K620" s="171" t="n">
        <f aca="false">IF($B620&lt;&gt;"",IF(I620,(INDEX(P$617:Q$620,MATCH(H620,P$617:P$620),2)/I620)*1000,0),"")</f>
        <v>0</v>
      </c>
      <c r="L620" s="171" t="str">
        <f aca="false">IF(Q$617&lt;&gt;"",IF($B620&lt;&gt;"",K620-$J620,""),"")</f>
        <v/>
      </c>
      <c r="M620" s="172" t="e">
        <f aca="false">IF(B620&lt;&gt;"",RANK(L620,L$617:L$716),"")</f>
        <v>#VALUE!</v>
      </c>
      <c r="N620" s="172" t="str">
        <f aca="false">IF(B620&lt;&gt;"",'Classement Général'!CA14,"")</f>
        <v/>
      </c>
      <c r="O620" s="172" t="n">
        <f aca="false">IF(B115&lt;&gt;"",'Calculs (M1..M20)'!A17,"")</f>
        <v>10</v>
      </c>
      <c r="P620" s="158" t="str">
        <f aca="false">IF(DMIN($H616:$I717,$P$10,$U$16:$U$17)&lt;&gt;0,4,"")</f>
        <v/>
      </c>
      <c r="Q620" s="159" t="str">
        <f aca="false">IF(DMIN($H616:$I717,$I$10,$U$16:$U$17)&lt;&gt;0,DMIN($H616:$I717,$I$10,$U$16:$U$17),"")</f>
        <v/>
      </c>
      <c r="R620" s="160" t="str">
        <f aca="false">IF(DMAX($H616:$I717,$I$10,$U$16:$U$17)&lt;&gt;0,DMAX($H616:$I717,$I$10,$U$16:$U$17),"")</f>
        <v/>
      </c>
      <c r="S620" s="161" t="str">
        <f aca="false">IF($P620&lt;&gt;"",IF(DAVERAGE($H616:$I717,$I$10,$U$16:$U$17)&lt;&gt;0,DAVERAGE($H616:$I717,$I$10,$U$16:$U$17),""),"")</f>
        <v/>
      </c>
      <c r="T620" s="162" t="str">
        <f aca="false">IF($P619&lt;&gt;"",IF(DCOUNTA($H616:$I717,$I$10,$U$16:$U$17)&lt;&gt;0,DCOUNTA($H616:$I717,$I$10,$U$16:$U$17),""),"")</f>
        <v/>
      </c>
      <c r="U620" s="5" t="s">
        <v>104</v>
      </c>
      <c r="V620" s="0"/>
      <c r="AH620" s="187" t="n">
        <f aca="false">IF($G620&lt;&gt;"",AG620,"")</f>
        <v>0</v>
      </c>
      <c r="AI620" s="169"/>
      <c r="AJ620" s="170"/>
    </row>
    <row r="621" customFormat="false" ht="13.5" hidden="false" customHeight="false" outlineLevel="0" collapsed="false">
      <c r="A621" s="0"/>
      <c r="B621" s="185" t="str">
        <f aca="false">IF(B520&lt;&gt;"",B520,"")</f>
        <v>Pierre DIATTA</v>
      </c>
      <c r="C621" s="116" t="n">
        <f aca="false">IF(C520&lt;&gt;"",C520,"")</f>
        <v>5</v>
      </c>
      <c r="D621" s="116" t="str">
        <f aca="false">IF(D520&lt;&gt;"",D520,"")</f>
        <v>2.4GHz</v>
      </c>
      <c r="E621" s="116" t="n">
        <f aca="false">IF(E520&lt;&gt;"",E520,"")</f>
        <v>0</v>
      </c>
      <c r="F621" s="116" t="n">
        <v>27</v>
      </c>
      <c r="G621" s="168" t="n">
        <f aca="false">G520</f>
        <v>1</v>
      </c>
      <c r="H621" s="187" t="n">
        <f aca="false">IF($G621&lt;&gt;"",G621,"")</f>
        <v>1</v>
      </c>
      <c r="I621" s="169"/>
      <c r="J621" s="170"/>
      <c r="K621" s="171" t="n">
        <f aca="false">IF($B621&lt;&gt;"",IF(I621,(INDEX(P$617:Q$620,MATCH(H621,P$617:P$620),2)/I621)*1000,0),"")</f>
        <v>0</v>
      </c>
      <c r="L621" s="171" t="str">
        <f aca="false">IF(Q$617&lt;&gt;"",IF($B621&lt;&gt;"",K621-$J621,""),"")</f>
        <v/>
      </c>
      <c r="M621" s="172" t="e">
        <f aca="false">IF(B621&lt;&gt;"",RANK(L621,L$617:L$716),"")</f>
        <v>#VALUE!</v>
      </c>
      <c r="N621" s="172" t="str">
        <f aca="false">IF(B621&lt;&gt;"",'Classement Général'!CA15,"")</f>
        <v/>
      </c>
      <c r="O621" s="172" t="n">
        <f aca="false">IF(B116&lt;&gt;"",'Calculs (M1..M20)'!A18,"")</f>
        <v>20</v>
      </c>
      <c r="P621" s="5"/>
      <c r="Q621" s="5"/>
      <c r="R621" s="0"/>
      <c r="S621" s="0"/>
      <c r="T621" s="163" t="n">
        <f aca="false">SUM(T617:T620)</f>
        <v>0</v>
      </c>
      <c r="U621" s="5" t="n">
        <v>3</v>
      </c>
      <c r="V621" s="184" t="n">
        <f aca="false">T621</f>
        <v>0</v>
      </c>
      <c r="AH621" s="187" t="n">
        <f aca="false">IF($G621&lt;&gt;"",AG621,"")</f>
        <v>0</v>
      </c>
      <c r="AI621" s="169"/>
      <c r="AJ621" s="170"/>
    </row>
    <row r="622" customFormat="false" ht="13" hidden="false" customHeight="false" outlineLevel="0" collapsed="false">
      <c r="A622" s="0"/>
      <c r="B622" s="185" t="str">
        <f aca="false">IF(B521&lt;&gt;"",B521,"")</f>
        <v>Olivier MONET</v>
      </c>
      <c r="C622" s="116" t="n">
        <f aca="false">IF(C521&lt;&gt;"",C521,"")</f>
        <v>6</v>
      </c>
      <c r="D622" s="116" t="str">
        <f aca="false">IF(D521&lt;&gt;"",D521,"")</f>
        <v>41.110MHz</v>
      </c>
      <c r="E622" s="116" t="n">
        <f aca="false">IF(E521&lt;&gt;"",E521,"")</f>
        <v>0</v>
      </c>
      <c r="F622" s="116" t="n">
        <v>27</v>
      </c>
      <c r="G622" s="168" t="n">
        <f aca="false">G521</f>
        <v>1</v>
      </c>
      <c r="H622" s="187" t="n">
        <f aca="false">IF($G622&lt;&gt;"",G622,"")</f>
        <v>1</v>
      </c>
      <c r="I622" s="169"/>
      <c r="J622" s="170"/>
      <c r="K622" s="171" t="n">
        <f aca="false">IF($B622&lt;&gt;"",IF(I622,(INDEX(P$617:Q$620,MATCH(H622,P$617:P$620),2)/I622)*1000,0),"")</f>
        <v>0</v>
      </c>
      <c r="L622" s="171" t="str">
        <f aca="false">IF(Q$617&lt;&gt;"",IF($B622&lt;&gt;"",K622-$J622,""),"")</f>
        <v/>
      </c>
      <c r="M622" s="172" t="e">
        <f aca="false">IF(B622&lt;&gt;"",RANK(L622,L$617:L$716),"")</f>
        <v>#VALUE!</v>
      </c>
      <c r="N622" s="172" t="str">
        <f aca="false">IF(B622&lt;&gt;"",'Classement Général'!CA16,"")</f>
        <v/>
      </c>
      <c r="O622" s="172" t="n">
        <f aca="false">IF(B117&lt;&gt;"",'Calculs (M1..M20)'!A19,"")</f>
        <v>6</v>
      </c>
      <c r="P622" s="5"/>
      <c r="Q622" s="5"/>
      <c r="R622" s="0"/>
      <c r="S622" s="0"/>
      <c r="T622" s="0"/>
      <c r="U622" s="5" t="s">
        <v>104</v>
      </c>
      <c r="V622" s="0"/>
      <c r="AH622" s="187" t="n">
        <f aca="false">IF($G622&lt;&gt;"",AG622,"")</f>
        <v>0</v>
      </c>
      <c r="AI622" s="169"/>
      <c r="AJ622" s="170"/>
    </row>
    <row r="623" customFormat="false" ht="13" hidden="false" customHeight="false" outlineLevel="0" collapsed="false">
      <c r="A623" s="0"/>
      <c r="B623" s="185" t="str">
        <f aca="false">IF(B522&lt;&gt;"",B522,"")</f>
        <v>Pierre RONDEL</v>
      </c>
      <c r="C623" s="116" t="n">
        <f aca="false">IF(C522&lt;&gt;"",C522,"")</f>
        <v>7</v>
      </c>
      <c r="D623" s="116" t="str">
        <f aca="false">IF(D522&lt;&gt;"",D522,"")</f>
        <v>2.4GHz</v>
      </c>
      <c r="E623" s="116" t="n">
        <f aca="false">IF(E522&lt;&gt;"",E522,"")</f>
        <v>0</v>
      </c>
      <c r="F623" s="116" t="n">
        <v>27</v>
      </c>
      <c r="G623" s="168" t="n">
        <f aca="false">G522</f>
        <v>1</v>
      </c>
      <c r="H623" s="187" t="n">
        <f aca="false">IF($G623&lt;&gt;"",G623,"")</f>
        <v>1</v>
      </c>
      <c r="I623" s="169"/>
      <c r="J623" s="170"/>
      <c r="K623" s="171" t="n">
        <f aca="false">IF($B623&lt;&gt;"",IF(I623,(INDEX(P$617:Q$620,MATCH(H623,P$617:P$620),2)/I623)*1000,0),"")</f>
        <v>0</v>
      </c>
      <c r="L623" s="171" t="str">
        <f aca="false">IF(Q$617&lt;&gt;"",IF($B623&lt;&gt;"",K623-$J623,""),"")</f>
        <v/>
      </c>
      <c r="M623" s="172" t="e">
        <f aca="false">IF(B623&lt;&gt;"",RANK(L623,L$617:L$716),"")</f>
        <v>#VALUE!</v>
      </c>
      <c r="N623" s="172" t="str">
        <f aca="false">IF(B623&lt;&gt;"",'Classement Général'!CA17,"")</f>
        <v/>
      </c>
      <c r="O623" s="172" t="n">
        <f aca="false">IF(B118&lt;&gt;"",'Calculs (M1..M20)'!A20,"")</f>
        <v>1</v>
      </c>
      <c r="P623" s="5"/>
      <c r="Q623" s="5"/>
      <c r="R623" s="0"/>
      <c r="S623" s="0"/>
      <c r="T623" s="0"/>
      <c r="U623" s="5" t="n">
        <v>4</v>
      </c>
      <c r="V623" s="0"/>
      <c r="AH623" s="187" t="n">
        <f aca="false">IF($G623&lt;&gt;"",AG623,"")</f>
        <v>0</v>
      </c>
      <c r="AI623" s="169"/>
      <c r="AJ623" s="170"/>
    </row>
    <row r="624" customFormat="false" ht="13" hidden="false" customHeight="false" outlineLevel="0" collapsed="false">
      <c r="A624" s="0"/>
      <c r="B624" s="185" t="str">
        <f aca="false">IF(B523&lt;&gt;"",B523,"")</f>
        <v>Andreas FRICKE</v>
      </c>
      <c r="C624" s="116" t="n">
        <f aca="false">IF(C523&lt;&gt;"",C523,"")</f>
        <v>8</v>
      </c>
      <c r="D624" s="116" t="str">
        <f aca="false">IF(D523&lt;&gt;"",D523,"")</f>
        <v>2.4GHz</v>
      </c>
      <c r="E624" s="116" t="n">
        <f aca="false">IF(E523&lt;&gt;"",E523,"")</f>
        <v>0</v>
      </c>
      <c r="F624" s="116" t="n">
        <v>27</v>
      </c>
      <c r="G624" s="168" t="n">
        <f aca="false">G523</f>
        <v>1</v>
      </c>
      <c r="H624" s="187" t="n">
        <f aca="false">IF($G624&lt;&gt;"",G624,"")</f>
        <v>1</v>
      </c>
      <c r="I624" s="169"/>
      <c r="J624" s="170"/>
      <c r="K624" s="171" t="n">
        <f aca="false">IF($B624&lt;&gt;"",IF(I624,(INDEX(P$617:Q$620,MATCH(H624,P$617:P$620),2)/I624)*1000,0),"")</f>
        <v>0</v>
      </c>
      <c r="L624" s="171" t="str">
        <f aca="false">IF(Q$617&lt;&gt;"",IF($B624&lt;&gt;"",K624-$J624,""),"")</f>
        <v/>
      </c>
      <c r="M624" s="172" t="e">
        <f aca="false">IF(B624&lt;&gt;"",RANK(L624,L$617:L$716),"")</f>
        <v>#VALUE!</v>
      </c>
      <c r="N624" s="172" t="str">
        <f aca="false">IF(B624&lt;&gt;"",'Classement Général'!CA18,"")</f>
        <v/>
      </c>
      <c r="O624" s="172" t="n">
        <f aca="false">IF(B119&lt;&gt;"",'Calculs (M1..M20)'!A21,"")</f>
        <v>18</v>
      </c>
      <c r="P624" s="5"/>
      <c r="Q624" s="5"/>
      <c r="R624" s="0"/>
      <c r="S624" s="0"/>
      <c r="T624" s="0"/>
      <c r="U624" s="0"/>
      <c r="V624" s="0"/>
      <c r="AH624" s="187" t="n">
        <f aca="false">IF($G624&lt;&gt;"",AG624,"")</f>
        <v>0</v>
      </c>
      <c r="AI624" s="169"/>
      <c r="AJ624" s="170"/>
    </row>
    <row r="625" customFormat="false" ht="13" hidden="false" customHeight="false" outlineLevel="0" collapsed="false">
      <c r="A625" s="0"/>
      <c r="B625" s="185" t="str">
        <f aca="false">IF(B524&lt;&gt;"",B524,"")</f>
        <v>Thomas FAURE</v>
      </c>
      <c r="C625" s="116" t="n">
        <f aca="false">IF(C524&lt;&gt;"",C524,"")</f>
        <v>9</v>
      </c>
      <c r="D625" s="116" t="str">
        <f aca="false">IF(D524&lt;&gt;"",D524,"")</f>
        <v>2.4GHz</v>
      </c>
      <c r="E625" s="116" t="n">
        <f aca="false">IF(E524&lt;&gt;"",E524,"")</f>
        <v>0</v>
      </c>
      <c r="F625" s="116" t="n">
        <v>27</v>
      </c>
      <c r="G625" s="168" t="n">
        <f aca="false">G524</f>
        <v>1</v>
      </c>
      <c r="H625" s="187" t="n">
        <f aca="false">IF($G625&lt;&gt;"",G625,"")</f>
        <v>1</v>
      </c>
      <c r="I625" s="169"/>
      <c r="J625" s="170"/>
      <c r="K625" s="171" t="n">
        <f aca="false">IF($B625&lt;&gt;"",IF(I625,(INDEX(P$617:Q$620,MATCH(H625,P$617:P$620),2)/I625)*1000,0),"")</f>
        <v>0</v>
      </c>
      <c r="L625" s="171" t="str">
        <f aca="false">IF(Q$617&lt;&gt;"",IF($B625&lt;&gt;"",K625-$J625,""),"")</f>
        <v/>
      </c>
      <c r="M625" s="172" t="e">
        <f aca="false">IF(B625&lt;&gt;"",RANK(L625,L$617:L$716),"")</f>
        <v>#VALUE!</v>
      </c>
      <c r="N625" s="172" t="str">
        <f aca="false">IF(B625&lt;&gt;"",'Classement Général'!CA19,"")</f>
        <v/>
      </c>
      <c r="O625" s="172" t="n">
        <f aca="false">IF(B120&lt;&gt;"",'Calculs (M1..M20)'!A22,"")</f>
        <v>11</v>
      </c>
      <c r="P625" s="0"/>
      <c r="Q625" s="0"/>
      <c r="R625" s="0"/>
      <c r="S625" s="0"/>
      <c r="T625" s="0"/>
      <c r="U625" s="0"/>
      <c r="V625" s="0"/>
      <c r="AH625" s="187" t="n">
        <f aca="false">IF($G625&lt;&gt;"",AG625,"")</f>
        <v>0</v>
      </c>
      <c r="AI625" s="169"/>
      <c r="AJ625" s="170"/>
    </row>
    <row r="626" customFormat="false" ht="13" hidden="false" customHeight="false" outlineLevel="0" collapsed="false">
      <c r="A626" s="0"/>
      <c r="B626" s="185" t="str">
        <f aca="false">IF(B525&lt;&gt;"",B525,"")</f>
        <v>Philippe LANES</v>
      </c>
      <c r="C626" s="116" t="n">
        <f aca="false">IF(C525&lt;&gt;"",C525,"")</f>
        <v>10</v>
      </c>
      <c r="D626" s="116" t="str">
        <f aca="false">IF(D525&lt;&gt;"",D525,"")</f>
        <v>2.4GHz</v>
      </c>
      <c r="E626" s="116" t="n">
        <f aca="false">IF(E525&lt;&gt;"",E525,"")</f>
        <v>0</v>
      </c>
      <c r="F626" s="116" t="n">
        <v>27</v>
      </c>
      <c r="G626" s="168" t="n">
        <f aca="false">G525</f>
        <v>1</v>
      </c>
      <c r="H626" s="187" t="n">
        <f aca="false">IF($G626&lt;&gt;"",G626,"")</f>
        <v>1</v>
      </c>
      <c r="I626" s="169"/>
      <c r="J626" s="170"/>
      <c r="K626" s="171" t="n">
        <f aca="false">IF($B626&lt;&gt;"",IF(I626,(INDEX(P$617:Q$620,MATCH(H626,P$617:P$620),2)/I626)*1000,0),"")</f>
        <v>0</v>
      </c>
      <c r="L626" s="171" t="str">
        <f aca="false">IF(Q$617&lt;&gt;"",IF($B626&lt;&gt;"",K626-$J626,""),"")</f>
        <v/>
      </c>
      <c r="M626" s="172" t="e">
        <f aca="false">IF(B626&lt;&gt;"",RANK(L626,L$617:L$716),"")</f>
        <v>#VALUE!</v>
      </c>
      <c r="N626" s="172" t="str">
        <f aca="false">IF(B626&lt;&gt;"",'Classement Général'!CA20,"")</f>
        <v/>
      </c>
      <c r="O626" s="172" t="n">
        <f aca="false">IF(B121&lt;&gt;"",'Calculs (M1..M20)'!A23,"")</f>
        <v>14</v>
      </c>
      <c r="P626" s="0"/>
      <c r="Q626" s="0"/>
      <c r="R626" s="0"/>
      <c r="S626" s="0"/>
      <c r="T626" s="0"/>
      <c r="U626" s="0"/>
      <c r="V626" s="0"/>
      <c r="AH626" s="187" t="n">
        <f aca="false">IF($G626&lt;&gt;"",AG626,"")</f>
        <v>0</v>
      </c>
      <c r="AI626" s="169"/>
      <c r="AJ626" s="170"/>
    </row>
    <row r="627" customFormat="false" ht="13" hidden="false" customHeight="false" outlineLevel="0" collapsed="false">
      <c r="A627" s="0"/>
      <c r="B627" s="185" t="str">
        <f aca="false">IF(B526&lt;&gt;"",B526,"")</f>
        <v>Julien HONOR</v>
      </c>
      <c r="C627" s="116" t="n">
        <f aca="false">IF(C526&lt;&gt;"",C526,"")</f>
        <v>11</v>
      </c>
      <c r="D627" s="116" t="str">
        <f aca="false">IF(D526&lt;&gt;"",D526,"")</f>
        <v>2.4GHz</v>
      </c>
      <c r="E627" s="116" t="n">
        <f aca="false">IF(E526&lt;&gt;"",E526,"")</f>
        <v>0</v>
      </c>
      <c r="F627" s="116" t="n">
        <v>27</v>
      </c>
      <c r="G627" s="168" t="n">
        <f aca="false">G526</f>
        <v>1</v>
      </c>
      <c r="H627" s="187" t="n">
        <f aca="false">IF($G627&lt;&gt;"",G627,"")</f>
        <v>1</v>
      </c>
      <c r="I627" s="169"/>
      <c r="J627" s="170"/>
      <c r="K627" s="171" t="n">
        <f aca="false">IF($B627&lt;&gt;"",IF(I627,(INDEX(P$617:Q$620,MATCH(H627,P$617:P$620),2)/I627)*1000,0),"")</f>
        <v>0</v>
      </c>
      <c r="L627" s="171" t="str">
        <f aca="false">IF(Q$617&lt;&gt;"",IF($B627&lt;&gt;"",K627-$J627,""),"")</f>
        <v/>
      </c>
      <c r="M627" s="172" t="e">
        <f aca="false">IF(B627&lt;&gt;"",RANK(L627,L$617:L$716),"")</f>
        <v>#VALUE!</v>
      </c>
      <c r="N627" s="172" t="str">
        <f aca="false">IF(B627&lt;&gt;"",'Classement Général'!CA21,"")</f>
        <v/>
      </c>
      <c r="O627" s="172" t="n">
        <f aca="false">IF(B122&lt;&gt;"",'Calculs (M1..M20)'!A24,"")</f>
        <v>3</v>
      </c>
      <c r="P627" s="0"/>
      <c r="Q627" s="0"/>
      <c r="R627" s="0"/>
      <c r="S627" s="0"/>
      <c r="T627" s="0"/>
      <c r="U627" s="0"/>
      <c r="V627" s="0"/>
      <c r="AH627" s="187" t="n">
        <f aca="false">IF($G627&lt;&gt;"",AG627,"")</f>
        <v>0</v>
      </c>
      <c r="AI627" s="169"/>
      <c r="AJ627" s="170"/>
    </row>
    <row r="628" customFormat="false" ht="13" hidden="false" customHeight="false" outlineLevel="0" collapsed="false">
      <c r="A628" s="0"/>
      <c r="B628" s="185" t="str">
        <f aca="false">IF(B527&lt;&gt;"",B527,"")</f>
        <v>Michael KREBS</v>
      </c>
      <c r="C628" s="116" t="n">
        <f aca="false">IF(C527&lt;&gt;"",C527,"")</f>
        <v>12</v>
      </c>
      <c r="D628" s="116" t="str">
        <f aca="false">IF(D527&lt;&gt;"",D527,"")</f>
        <v>2.4GHz</v>
      </c>
      <c r="E628" s="116" t="n">
        <f aca="false">IF(E527&lt;&gt;"",E527,"")</f>
        <v>0</v>
      </c>
      <c r="F628" s="116" t="n">
        <v>27</v>
      </c>
      <c r="G628" s="168" t="n">
        <f aca="false">G527</f>
        <v>1</v>
      </c>
      <c r="H628" s="187" t="n">
        <f aca="false">IF($G628&lt;&gt;"",G628,"")</f>
        <v>1</v>
      </c>
      <c r="I628" s="169"/>
      <c r="J628" s="170"/>
      <c r="K628" s="171" t="n">
        <f aca="false">IF($B628&lt;&gt;"",IF(I628,(INDEX(P$617:Q$620,MATCH(H628,P$617:P$620),2)/I628)*1000,0),"")</f>
        <v>0</v>
      </c>
      <c r="L628" s="171" t="str">
        <f aca="false">IF(Q$617&lt;&gt;"",IF($B628&lt;&gt;"",K628-$J628,""),"")</f>
        <v/>
      </c>
      <c r="M628" s="172" t="e">
        <f aca="false">IF(B628&lt;&gt;"",RANK(L628,L$617:L$716),"")</f>
        <v>#VALUE!</v>
      </c>
      <c r="N628" s="172" t="str">
        <f aca="false">IF(B628&lt;&gt;"",'Classement Général'!CA22,"")</f>
        <v/>
      </c>
      <c r="O628" s="172" t="n">
        <f aca="false">IF(B123&lt;&gt;"",'Calculs (M1..M20)'!A25,"")</f>
        <v>12</v>
      </c>
      <c r="P628" s="0"/>
      <c r="Q628" s="0"/>
      <c r="R628" s="0"/>
      <c r="S628" s="0"/>
      <c r="T628" s="0"/>
      <c r="U628" s="0"/>
      <c r="V628" s="0"/>
      <c r="AH628" s="187" t="n">
        <f aca="false">IF($G628&lt;&gt;"",AG628,"")</f>
        <v>0</v>
      </c>
      <c r="AI628" s="169"/>
      <c r="AJ628" s="170"/>
    </row>
    <row r="629" customFormat="false" ht="13" hidden="false" customHeight="false" outlineLevel="0" collapsed="false">
      <c r="A629" s="0"/>
      <c r="B629" s="185" t="str">
        <f aca="false">IF(B528&lt;&gt;"",B528,"")</f>
        <v>Aubry GABANON</v>
      </c>
      <c r="C629" s="116" t="n">
        <f aca="false">IF(C528&lt;&gt;"",C528,"")</f>
        <v>13</v>
      </c>
      <c r="D629" s="116" t="str">
        <f aca="false">IF(D528&lt;&gt;"",D528,"")</f>
        <v>2.4GHz</v>
      </c>
      <c r="E629" s="116" t="n">
        <f aca="false">IF(E528&lt;&gt;"",E528,"")</f>
        <v>0</v>
      </c>
      <c r="F629" s="116" t="n">
        <v>27</v>
      </c>
      <c r="G629" s="168" t="n">
        <f aca="false">G528</f>
        <v>1</v>
      </c>
      <c r="H629" s="187" t="n">
        <f aca="false">IF($G629&lt;&gt;"",G629,"")</f>
        <v>1</v>
      </c>
      <c r="I629" s="169"/>
      <c r="J629" s="170"/>
      <c r="K629" s="171" t="n">
        <f aca="false">IF($B629&lt;&gt;"",IF(I629,(INDEX(P$617:Q$620,MATCH(H629,P$617:P$620),2)/I629)*1000,0),"")</f>
        <v>0</v>
      </c>
      <c r="L629" s="171" t="str">
        <f aca="false">IF(Q$617&lt;&gt;"",IF($B629&lt;&gt;"",K629-$J629,""),"")</f>
        <v/>
      </c>
      <c r="M629" s="172" t="e">
        <f aca="false">IF(B629&lt;&gt;"",RANK(L629,L$617:L$716),"")</f>
        <v>#VALUE!</v>
      </c>
      <c r="N629" s="172" t="str">
        <f aca="false">IF(B629&lt;&gt;"",'Classement Général'!CA23,"")</f>
        <v/>
      </c>
      <c r="O629" s="172" t="n">
        <f aca="false">IF(B124&lt;&gt;"",'Calculs (M1..M20)'!A26,"")</f>
        <v>5</v>
      </c>
      <c r="P629" s="0"/>
      <c r="Q629" s="0"/>
      <c r="R629" s="0"/>
      <c r="S629" s="0"/>
      <c r="T629" s="0"/>
      <c r="U629" s="0"/>
      <c r="V629" s="0"/>
      <c r="AH629" s="187" t="n">
        <f aca="false">IF($G629&lt;&gt;"",AG629,"")</f>
        <v>0</v>
      </c>
      <c r="AI629" s="169"/>
      <c r="AJ629" s="170"/>
    </row>
    <row r="630" customFormat="false" ht="13" hidden="false" customHeight="false" outlineLevel="0" collapsed="false">
      <c r="A630" s="0"/>
      <c r="B630" s="185" t="str">
        <f aca="false">IF(B529&lt;&gt;"",B529,"")</f>
        <v>Serge DELARBRE</v>
      </c>
      <c r="C630" s="116" t="n">
        <f aca="false">IF(C529&lt;&gt;"",C529,"")</f>
        <v>14</v>
      </c>
      <c r="D630" s="116" t="str">
        <f aca="false">IF(D529&lt;&gt;"",D529,"")</f>
        <v>2.4GHz</v>
      </c>
      <c r="E630" s="116" t="n">
        <f aca="false">IF(E529&lt;&gt;"",E529,"")</f>
        <v>0</v>
      </c>
      <c r="F630" s="116" t="n">
        <v>27</v>
      </c>
      <c r="G630" s="168" t="n">
        <f aca="false">G529</f>
        <v>1</v>
      </c>
      <c r="H630" s="187" t="n">
        <f aca="false">IF($G630&lt;&gt;"",G630,"")</f>
        <v>1</v>
      </c>
      <c r="I630" s="169"/>
      <c r="J630" s="170"/>
      <c r="K630" s="171" t="n">
        <f aca="false">IF($B630&lt;&gt;"",IF(I630,(INDEX(P$617:Q$620,MATCH(H630,P$617:P$620),2)/I630)*1000,0),"")</f>
        <v>0</v>
      </c>
      <c r="L630" s="171" t="str">
        <f aca="false">IF(Q$617&lt;&gt;"",IF($B630&lt;&gt;"",K630-$J630,""),"")</f>
        <v/>
      </c>
      <c r="M630" s="172" t="e">
        <f aca="false">IF(B630&lt;&gt;"",RANK(L630,L$617:L$716),"")</f>
        <v>#VALUE!</v>
      </c>
      <c r="N630" s="172" t="str">
        <f aca="false">IF(B630&lt;&gt;"",'Classement Général'!CA24,"")</f>
        <v/>
      </c>
      <c r="O630" s="172" t="n">
        <f aca="false">IF(B125&lt;&gt;"",'Calculs (M1..M20)'!A27,"")</f>
        <v>17</v>
      </c>
      <c r="P630" s="0"/>
      <c r="Q630" s="0"/>
      <c r="R630" s="0"/>
      <c r="S630" s="0"/>
      <c r="T630" s="0"/>
      <c r="U630" s="0"/>
      <c r="V630" s="0"/>
      <c r="AH630" s="187" t="n">
        <f aca="false">IF($G630&lt;&gt;"",AG630,"")</f>
        <v>0</v>
      </c>
      <c r="AI630" s="169"/>
      <c r="AJ630" s="170"/>
    </row>
    <row r="631" customFormat="false" ht="13" hidden="false" customHeight="false" outlineLevel="0" collapsed="false">
      <c r="A631" s="0"/>
      <c r="B631" s="185" t="str">
        <f aca="false">IF(B530&lt;&gt;"",B530,"")</f>
        <v>Arnaud LEGER</v>
      </c>
      <c r="C631" s="116" t="n">
        <f aca="false">IF(C530&lt;&gt;"",C530,"")</f>
        <v>15</v>
      </c>
      <c r="D631" s="116" t="str">
        <f aca="false">IF(D530&lt;&gt;"",D530,"")</f>
        <v>2.4GHz</v>
      </c>
      <c r="E631" s="116" t="n">
        <f aca="false">IF(E530&lt;&gt;"",E530,"")</f>
        <v>0</v>
      </c>
      <c r="F631" s="116" t="n">
        <v>27</v>
      </c>
      <c r="G631" s="168" t="n">
        <f aca="false">G530</f>
        <v>1</v>
      </c>
      <c r="H631" s="187" t="n">
        <f aca="false">IF($G631&lt;&gt;"",G631,"")</f>
        <v>1</v>
      </c>
      <c r="I631" s="169"/>
      <c r="J631" s="170"/>
      <c r="K631" s="171" t="n">
        <f aca="false">IF($B631&lt;&gt;"",IF(I631,(INDEX(P$617:Q$620,MATCH(H631,P$617:P$620),2)/I631)*1000,0),"")</f>
        <v>0</v>
      </c>
      <c r="L631" s="171" t="str">
        <f aca="false">IF(Q$617&lt;&gt;"",IF($B631&lt;&gt;"",K631-$J631,""),"")</f>
        <v/>
      </c>
      <c r="M631" s="172" t="e">
        <f aca="false">IF(B631&lt;&gt;"",RANK(L631,L$617:L$716),"")</f>
        <v>#VALUE!</v>
      </c>
      <c r="N631" s="172" t="str">
        <f aca="false">IF(B631&lt;&gt;"",'Classement Général'!CA25,"")</f>
        <v/>
      </c>
      <c r="O631" s="172" t="n">
        <f aca="false">IF(B126&lt;&gt;"",'Calculs (M1..M20)'!A28,"")</f>
        <v>7</v>
      </c>
      <c r="P631" s="0"/>
      <c r="Q631" s="0"/>
      <c r="R631" s="0"/>
      <c r="S631" s="0"/>
      <c r="T631" s="0"/>
      <c r="U631" s="0"/>
      <c r="V631" s="0"/>
      <c r="AH631" s="187" t="n">
        <f aca="false">IF($G631&lt;&gt;"",AG631,"")</f>
        <v>0</v>
      </c>
      <c r="AI631" s="169"/>
      <c r="AJ631" s="170"/>
    </row>
    <row r="632" customFormat="false" ht="13" hidden="false" customHeight="false" outlineLevel="0" collapsed="false">
      <c r="A632" s="0"/>
      <c r="B632" s="185" t="str">
        <f aca="false">IF(B531&lt;&gt;"",B531,"")</f>
        <v>Thierry POIGNARD</v>
      </c>
      <c r="C632" s="116" t="n">
        <f aca="false">IF(C531&lt;&gt;"",C531,"")</f>
        <v>16</v>
      </c>
      <c r="D632" s="116" t="str">
        <f aca="false">IF(D531&lt;&gt;"",D531,"")</f>
        <v>2.4GHz</v>
      </c>
      <c r="E632" s="116" t="n">
        <f aca="false">IF(E531&lt;&gt;"",E531,"")</f>
        <v>0</v>
      </c>
      <c r="F632" s="116" t="n">
        <v>27</v>
      </c>
      <c r="G632" s="168" t="n">
        <f aca="false">G531</f>
        <v>1</v>
      </c>
      <c r="H632" s="187" t="n">
        <f aca="false">IF($G632&lt;&gt;"",G632,"")</f>
        <v>1</v>
      </c>
      <c r="I632" s="169"/>
      <c r="J632" s="170"/>
      <c r="K632" s="171" t="n">
        <f aca="false">IF($B632&lt;&gt;"",IF(I632,(INDEX(P$617:Q$620,MATCH(H632,P$617:P$620),2)/I632)*1000,0),"")</f>
        <v>0</v>
      </c>
      <c r="L632" s="171" t="str">
        <f aca="false">IF(Q$617&lt;&gt;"",IF($B632&lt;&gt;"",K632-$J632,""),"")</f>
        <v/>
      </c>
      <c r="M632" s="172" t="e">
        <f aca="false">IF(B632&lt;&gt;"",RANK(L632,L$617:L$716),"")</f>
        <v>#VALUE!</v>
      </c>
      <c r="N632" s="172" t="str">
        <f aca="false">IF(B632&lt;&gt;"",'Classement Général'!CA26,"")</f>
        <v/>
      </c>
      <c r="O632" s="172" t="n">
        <f aca="false">IF(B127&lt;&gt;"",'Calculs (M1..M20)'!A29,"")</f>
        <v>13</v>
      </c>
      <c r="P632" s="0"/>
      <c r="Q632" s="0"/>
      <c r="R632" s="0"/>
      <c r="S632" s="0"/>
      <c r="T632" s="0"/>
      <c r="U632" s="0"/>
      <c r="V632" s="0"/>
      <c r="AH632" s="187" t="n">
        <f aca="false">IF($G632&lt;&gt;"",AG632,"")</f>
        <v>0</v>
      </c>
      <c r="AI632" s="169"/>
      <c r="AJ632" s="170"/>
    </row>
    <row r="633" customFormat="false" ht="13" hidden="false" customHeight="false" outlineLevel="0" collapsed="false">
      <c r="A633" s="0"/>
      <c r="B633" s="185" t="str">
        <f aca="false">IF(B532&lt;&gt;"",B532,"")</f>
        <v>Joel MARIN</v>
      </c>
      <c r="C633" s="116" t="n">
        <f aca="false">IF(C532&lt;&gt;"",C532,"")</f>
        <v>17</v>
      </c>
      <c r="D633" s="116" t="str">
        <f aca="false">IF(D532&lt;&gt;"",D532,"")</f>
        <v>2.4GHz</v>
      </c>
      <c r="E633" s="116" t="n">
        <f aca="false">IF(E532&lt;&gt;"",E532,"")</f>
        <v>0</v>
      </c>
      <c r="F633" s="116" t="n">
        <v>27</v>
      </c>
      <c r="G633" s="168" t="n">
        <f aca="false">G532</f>
        <v>1</v>
      </c>
      <c r="H633" s="187" t="n">
        <f aca="false">IF($G633&lt;&gt;"",G633,"")</f>
        <v>1</v>
      </c>
      <c r="I633" s="169"/>
      <c r="J633" s="170"/>
      <c r="K633" s="171" t="n">
        <f aca="false">IF($B633&lt;&gt;"",IF(I633,(INDEX(P$617:Q$620,MATCH(H633,P$617:P$620),2)/I633)*1000,0),"")</f>
        <v>0</v>
      </c>
      <c r="L633" s="171" t="str">
        <f aca="false">IF(Q$617&lt;&gt;"",IF($B633&lt;&gt;"",K633-$J633,""),"")</f>
        <v/>
      </c>
      <c r="M633" s="172" t="e">
        <f aca="false">IF(B633&lt;&gt;"",RANK(L633,L$617:L$716),"")</f>
        <v>#VALUE!</v>
      </c>
      <c r="N633" s="172" t="str">
        <f aca="false">IF(B633&lt;&gt;"",'Classement Général'!CA27,"")</f>
        <v/>
      </c>
      <c r="O633" s="172" t="n">
        <f aca="false">IF(B128&lt;&gt;"",'Calculs (M1..M20)'!A30,"")</f>
        <v>16</v>
      </c>
      <c r="P633" s="0"/>
      <c r="Q633" s="0"/>
      <c r="R633" s="0"/>
      <c r="S633" s="0"/>
      <c r="T633" s="0"/>
      <c r="U633" s="0"/>
      <c r="V633" s="0"/>
      <c r="AH633" s="187" t="n">
        <f aca="false">IF($G633&lt;&gt;"",AG633,"")</f>
        <v>0</v>
      </c>
      <c r="AI633" s="169"/>
      <c r="AJ633" s="170"/>
    </row>
    <row r="634" customFormat="false" ht="13" hidden="false" customHeight="false" outlineLevel="0" collapsed="false">
      <c r="A634" s="0"/>
      <c r="B634" s="185" t="str">
        <f aca="false">IF(B533&lt;&gt;"",B533,"")</f>
        <v>Matthieu MERVELET</v>
      </c>
      <c r="C634" s="116" t="n">
        <f aca="false">IF(C533&lt;&gt;"",C533,"")</f>
        <v>18</v>
      </c>
      <c r="D634" s="116" t="str">
        <f aca="false">IF(D533&lt;&gt;"",D533,"")</f>
        <v>2.4GHz</v>
      </c>
      <c r="E634" s="116" t="n">
        <f aca="false">IF(E533&lt;&gt;"",E533,"")</f>
        <v>0</v>
      </c>
      <c r="F634" s="116" t="n">
        <v>27</v>
      </c>
      <c r="G634" s="168" t="n">
        <f aca="false">G533</f>
        <v>1</v>
      </c>
      <c r="H634" s="187" t="n">
        <f aca="false">IF($G634&lt;&gt;"",G634,"")</f>
        <v>1</v>
      </c>
      <c r="I634" s="169"/>
      <c r="J634" s="170"/>
      <c r="K634" s="171" t="n">
        <f aca="false">IF($B634&lt;&gt;"",IF(I634,(INDEX(P$617:Q$620,MATCH(H634,P$617:P$620),2)/I634)*1000,0),"")</f>
        <v>0</v>
      </c>
      <c r="L634" s="171" t="str">
        <f aca="false">IF(Q$617&lt;&gt;"",IF($B634&lt;&gt;"",K634-$J634,""),"")</f>
        <v/>
      </c>
      <c r="M634" s="172" t="e">
        <f aca="false">IF(B634&lt;&gt;"",RANK(L634,L$617:L$716),"")</f>
        <v>#VALUE!</v>
      </c>
      <c r="N634" s="172" t="str">
        <f aca="false">IF(B634&lt;&gt;"",'Classement Général'!CA28,"")</f>
        <v/>
      </c>
      <c r="O634" s="172" t="n">
        <f aca="false">IF(B129&lt;&gt;"",'Calculs (M1..M20)'!A31,"")</f>
        <v>2</v>
      </c>
      <c r="P634" s="0"/>
      <c r="Q634" s="0"/>
      <c r="R634" s="0"/>
      <c r="S634" s="0"/>
      <c r="T634" s="0"/>
      <c r="U634" s="0"/>
      <c r="V634" s="0"/>
      <c r="AH634" s="187" t="n">
        <f aca="false">IF($G634&lt;&gt;"",AG634,"")</f>
        <v>0</v>
      </c>
      <c r="AI634" s="169"/>
      <c r="AJ634" s="170"/>
    </row>
    <row r="635" customFormat="false" ht="13" hidden="false" customHeight="false" outlineLevel="0" collapsed="false">
      <c r="A635" s="0"/>
      <c r="B635" s="185" t="str">
        <f aca="false">IF(B534&lt;&gt;"",B534,"")</f>
        <v>Gabriel MANTEL</v>
      </c>
      <c r="C635" s="116" t="n">
        <f aca="false">IF(C534&lt;&gt;"",C534,"")</f>
        <v>19</v>
      </c>
      <c r="D635" s="116" t="str">
        <f aca="false">IF(D534&lt;&gt;"",D534,"")</f>
        <v>2.4GHz</v>
      </c>
      <c r="E635" s="116" t="n">
        <f aca="false">IF(E534&lt;&gt;"",E534,"")</f>
        <v>0</v>
      </c>
      <c r="F635" s="116" t="n">
        <v>27</v>
      </c>
      <c r="G635" s="168" t="n">
        <f aca="false">G534</f>
        <v>1</v>
      </c>
      <c r="H635" s="187" t="n">
        <f aca="false">IF($G635&lt;&gt;"",G635,"")</f>
        <v>1</v>
      </c>
      <c r="I635" s="169"/>
      <c r="J635" s="170"/>
      <c r="K635" s="171" t="n">
        <f aca="false">IF($B635&lt;&gt;"",IF(I635,(INDEX(P$617:Q$620,MATCH(H635,P$617:P$620),2)/I635)*1000,0),"")</f>
        <v>0</v>
      </c>
      <c r="L635" s="171" t="str">
        <f aca="false">IF(Q$617&lt;&gt;"",IF($B635&lt;&gt;"",K635-$J635,""),"")</f>
        <v/>
      </c>
      <c r="M635" s="172" t="e">
        <f aca="false">IF(B635&lt;&gt;"",RANK(L635,L$617:L$716),"")</f>
        <v>#VALUE!</v>
      </c>
      <c r="N635" s="172" t="str">
        <f aca="false">IF(B635&lt;&gt;"",'Classement Général'!CA29,"")</f>
        <v/>
      </c>
      <c r="O635" s="172" t="n">
        <f aca="false">IF(B130&lt;&gt;"",'Calculs (M1..M20)'!A32,"")</f>
        <v>21</v>
      </c>
      <c r="P635" s="0"/>
      <c r="Q635" s="0"/>
      <c r="R635" s="0"/>
      <c r="S635" s="0"/>
      <c r="T635" s="0"/>
      <c r="U635" s="0"/>
      <c r="V635" s="0"/>
      <c r="AH635" s="187" t="n">
        <f aca="false">IF($G635&lt;&gt;"",AG635,"")</f>
        <v>0</v>
      </c>
      <c r="AI635" s="169"/>
      <c r="AJ635" s="170"/>
    </row>
    <row r="636" customFormat="false" ht="13" hidden="false" customHeight="false" outlineLevel="0" collapsed="false">
      <c r="A636" s="0"/>
      <c r="B636" s="185" t="str">
        <f aca="false">IF(B535&lt;&gt;"",B535,"")</f>
        <v>Sylvain PFEFFERKORN</v>
      </c>
      <c r="C636" s="116" t="n">
        <f aca="false">IF(C535&lt;&gt;"",C535,"")</f>
        <v>20</v>
      </c>
      <c r="D636" s="116" t="str">
        <f aca="false">IF(D535&lt;&gt;"",D535,"")</f>
        <v>2.4GHz</v>
      </c>
      <c r="E636" s="116" t="n">
        <f aca="false">IF(E535&lt;&gt;"",E535,"")</f>
        <v>0</v>
      </c>
      <c r="F636" s="116" t="n">
        <v>27</v>
      </c>
      <c r="G636" s="168" t="n">
        <f aca="false">G535</f>
        <v>1</v>
      </c>
      <c r="H636" s="187" t="n">
        <f aca="false">IF($G636&lt;&gt;"",G636,"")</f>
        <v>1</v>
      </c>
      <c r="I636" s="169"/>
      <c r="J636" s="170"/>
      <c r="K636" s="171" t="n">
        <f aca="false">IF($B636&lt;&gt;"",IF(I636,(INDEX(P$617:Q$620,MATCH(H636,P$617:P$620),2)/I636)*1000,0),"")</f>
        <v>0</v>
      </c>
      <c r="L636" s="171" t="str">
        <f aca="false">IF(Q$617&lt;&gt;"",IF($B636&lt;&gt;"",K636-$J636,""),"")</f>
        <v/>
      </c>
      <c r="M636" s="172" t="e">
        <f aca="false">IF(B636&lt;&gt;"",RANK(L636,L$617:L$716),"")</f>
        <v>#VALUE!</v>
      </c>
      <c r="N636" s="172" t="str">
        <f aca="false">IF(B636&lt;&gt;"",'Classement Général'!CA30,"")</f>
        <v/>
      </c>
      <c r="O636" s="172" t="n">
        <f aca="false">IF(B131&lt;&gt;"",'Calculs (M1..M20)'!A33,"")</f>
        <v>19</v>
      </c>
      <c r="P636" s="0"/>
      <c r="Q636" s="0"/>
      <c r="R636" s="0"/>
      <c r="S636" s="0"/>
      <c r="T636" s="0"/>
      <c r="U636" s="0"/>
      <c r="V636" s="0"/>
      <c r="AH636" s="187" t="n">
        <f aca="false">IF($G636&lt;&gt;"",AG636,"")</f>
        <v>0</v>
      </c>
      <c r="AI636" s="169"/>
      <c r="AJ636" s="170"/>
    </row>
    <row r="637" customFormat="false" ht="13" hidden="false" customHeight="false" outlineLevel="0" collapsed="false">
      <c r="A637" s="0"/>
      <c r="B637" s="185" t="str">
        <f aca="false">IF(B536&lt;&gt;"",B536,"")</f>
        <v>Frederic HOURS</v>
      </c>
      <c r="C637" s="116" t="n">
        <f aca="false">IF(C536&lt;&gt;"",C536,"")</f>
        <v>21</v>
      </c>
      <c r="D637" s="116" t="str">
        <f aca="false">IF(D536&lt;&gt;"",D536,"")</f>
        <v>2.4GHz</v>
      </c>
      <c r="E637" s="116" t="n">
        <f aca="false">IF(E536&lt;&gt;"",E536,"")</f>
        <v>0</v>
      </c>
      <c r="F637" s="116" t="n">
        <v>27</v>
      </c>
      <c r="G637" s="168" t="n">
        <f aca="false">G536</f>
        <v>1</v>
      </c>
      <c r="H637" s="187" t="n">
        <f aca="false">IF($G637&lt;&gt;"",G637,"")</f>
        <v>1</v>
      </c>
      <c r="I637" s="169"/>
      <c r="J637" s="170"/>
      <c r="K637" s="171" t="n">
        <f aca="false">IF($B637&lt;&gt;"",IF(I637,(INDEX(P$617:Q$620,MATCH(H637,P$617:P$620),2)/I637)*1000,0),"")</f>
        <v>0</v>
      </c>
      <c r="L637" s="171" t="str">
        <f aca="false">IF(Q$617&lt;&gt;"",IF($B637&lt;&gt;"",K637-$J637,""),"")</f>
        <v/>
      </c>
      <c r="M637" s="172" t="e">
        <f aca="false">IF(B637&lt;&gt;"",RANK(L637,L$617:L$716),"")</f>
        <v>#VALUE!</v>
      </c>
      <c r="N637" s="172" t="str">
        <f aca="false">IF(B637&lt;&gt;"",'Classement Général'!CA31,"")</f>
        <v/>
      </c>
      <c r="O637" s="172" t="n">
        <f aca="false">IF(B132&lt;&gt;"",'Calculs (M1..M20)'!A34,"")</f>
        <v>9</v>
      </c>
      <c r="P637" s="0"/>
      <c r="Q637" s="0"/>
      <c r="R637" s="0"/>
      <c r="S637" s="0"/>
      <c r="T637" s="0"/>
      <c r="U637" s="0"/>
      <c r="V637" s="0"/>
      <c r="AH637" s="187" t="n">
        <f aca="false">IF($G637&lt;&gt;"",AG637,"")</f>
        <v>0</v>
      </c>
      <c r="AI637" s="169"/>
      <c r="AJ637" s="170"/>
    </row>
    <row r="638" customFormat="false" ht="13" hidden="false" customHeight="false" outlineLevel="0" collapsed="false">
      <c r="A638" s="0"/>
      <c r="B638" s="185" t="str">
        <f aca="false">IF(B537&lt;&gt;"",B537,"")</f>
        <v>Sébastien LANES</v>
      </c>
      <c r="C638" s="116" t="n">
        <f aca="false">IF(C537&lt;&gt;"",C537,"")</f>
        <v>22</v>
      </c>
      <c r="D638" s="116" t="str">
        <f aca="false">IF(D537&lt;&gt;"",D537,"")</f>
        <v>2.4GHz</v>
      </c>
      <c r="E638" s="116" t="n">
        <f aca="false">IF(E537&lt;&gt;"",E537,"")</f>
        <v>0</v>
      </c>
      <c r="F638" s="116" t="n">
        <v>27</v>
      </c>
      <c r="G638" s="168" t="n">
        <f aca="false">G537</f>
        <v>1</v>
      </c>
      <c r="H638" s="187" t="n">
        <f aca="false">IF($G638&lt;&gt;"",G638,"")</f>
        <v>1</v>
      </c>
      <c r="I638" s="169"/>
      <c r="J638" s="170"/>
      <c r="K638" s="171" t="n">
        <f aca="false">IF($B638&lt;&gt;"",IF(I638,(INDEX(P$617:Q$620,MATCH(H638,P$617:P$620),2)/I638)*1000,0),"")</f>
        <v>0</v>
      </c>
      <c r="L638" s="171" t="str">
        <f aca="false">IF(Q$617&lt;&gt;"",IF($B638&lt;&gt;"",K638-$J638,""),"")</f>
        <v/>
      </c>
      <c r="M638" s="172" t="e">
        <f aca="false">IF(B638&lt;&gt;"",RANK(L638,L$617:L$716),"")</f>
        <v>#VALUE!</v>
      </c>
      <c r="N638" s="172" t="str">
        <f aca="false">IF(B638&lt;&gt;"",'Classement Général'!CA32,"")</f>
        <v/>
      </c>
      <c r="O638" s="172" t="n">
        <f aca="false">IF(B133&lt;&gt;"",'Calculs (M1..M20)'!A35,"")</f>
        <v>4</v>
      </c>
      <c r="P638" s="0"/>
      <c r="Q638" s="0"/>
      <c r="R638" s="0"/>
      <c r="S638" s="0"/>
      <c r="T638" s="0"/>
      <c r="U638" s="0"/>
      <c r="V638" s="0"/>
      <c r="AH638" s="187" t="n">
        <f aca="false">IF($G638&lt;&gt;"",AG638,"")</f>
        <v>0</v>
      </c>
      <c r="AI638" s="169"/>
      <c r="AJ638" s="170"/>
    </row>
    <row r="639" customFormat="false" ht="13" hidden="false" customHeight="false" outlineLevel="0" collapsed="false">
      <c r="A639" s="0"/>
      <c r="B639" s="185" t="str">
        <f aca="false">IF(B538&lt;&gt;"",B538,"")</f>
        <v/>
      </c>
      <c r="C639" s="116" t="str">
        <f aca="false">IF(C538&lt;&gt;"",C538,"")</f>
        <v/>
      </c>
      <c r="D639" s="116" t="str">
        <f aca="false">IF(D538&lt;&gt;"",D538,"")</f>
        <v/>
      </c>
      <c r="E639" s="116" t="str">
        <f aca="false">IF(E538&lt;&gt;"",E538,"")</f>
        <v/>
      </c>
      <c r="F639" s="116" t="n">
        <v>27</v>
      </c>
      <c r="G639" s="168" t="n">
        <f aca="false">G538</f>
        <v>1</v>
      </c>
      <c r="H639" s="187" t="n">
        <f aca="false">IF($G639&lt;&gt;"",G639,"")</f>
        <v>1</v>
      </c>
      <c r="I639" s="169"/>
      <c r="J639" s="170"/>
      <c r="K639" s="171" t="str">
        <f aca="false">IF($B639&lt;&gt;"",IF(I639,(INDEX(P$617:Q$620,MATCH(H639,P$617:P$620),2)/I639)*1000,0),"")</f>
        <v/>
      </c>
      <c r="L639" s="171" t="str">
        <f aca="false">IF(Q$617&lt;&gt;"",IF($B639&lt;&gt;"",K639-$J639,""),"")</f>
        <v/>
      </c>
      <c r="M639" s="172" t="str">
        <f aca="false">IF(B639&lt;&gt;"",RANK(L639,L$617:L$716),"")</f>
        <v/>
      </c>
      <c r="N639" s="172" t="str">
        <f aca="false">IF(B639&lt;&gt;"",'Classement Général'!CA33,"")</f>
        <v/>
      </c>
      <c r="O639" s="172" t="str">
        <f aca="false">IF(B134&lt;&gt;"",'Calculs (M1..M20)'!A36,"")</f>
        <v/>
      </c>
      <c r="P639" s="0"/>
      <c r="Q639" s="0"/>
      <c r="R639" s="0"/>
      <c r="S639" s="0"/>
      <c r="T639" s="0"/>
      <c r="U639" s="0"/>
      <c r="V639" s="0"/>
      <c r="AH639" s="187" t="n">
        <f aca="false">IF($G639&lt;&gt;"",AG639,"")</f>
        <v>0</v>
      </c>
      <c r="AI639" s="169"/>
      <c r="AJ639" s="170"/>
    </row>
    <row r="640" customFormat="false" ht="13" hidden="false" customHeight="false" outlineLevel="0" collapsed="false">
      <c r="A640" s="0"/>
      <c r="B640" s="185" t="str">
        <f aca="false">IF(B539&lt;&gt;"",B539,"")</f>
        <v/>
      </c>
      <c r="C640" s="116" t="str">
        <f aca="false">IF(C539&lt;&gt;"",C539,"")</f>
        <v/>
      </c>
      <c r="D640" s="116" t="str">
        <f aca="false">IF(D539&lt;&gt;"",D539,"")</f>
        <v/>
      </c>
      <c r="E640" s="116" t="str">
        <f aca="false">IF(E539&lt;&gt;"",E539,"")</f>
        <v/>
      </c>
      <c r="F640" s="116" t="n">
        <v>27</v>
      </c>
      <c r="G640" s="168" t="n">
        <f aca="false">G539</f>
        <v>1</v>
      </c>
      <c r="H640" s="187" t="n">
        <f aca="false">IF($G640&lt;&gt;"",G640,"")</f>
        <v>1</v>
      </c>
      <c r="I640" s="169"/>
      <c r="J640" s="170"/>
      <c r="K640" s="171" t="str">
        <f aca="false">IF($B640&lt;&gt;"",IF(I640,(INDEX(P$617:Q$620,MATCH(H640,P$617:P$620),2)/I640)*1000,0),"")</f>
        <v/>
      </c>
      <c r="L640" s="171" t="str">
        <f aca="false">IF(Q$617&lt;&gt;"",IF($B640&lt;&gt;"",K640-$J640,""),"")</f>
        <v/>
      </c>
      <c r="M640" s="172" t="str">
        <f aca="false">IF(B640&lt;&gt;"",RANK(L640,L$617:L$716),"")</f>
        <v/>
      </c>
      <c r="N640" s="172" t="str">
        <f aca="false">IF(B640&lt;&gt;"",'Classement Général'!CA34,"")</f>
        <v/>
      </c>
      <c r="O640" s="172" t="str">
        <f aca="false">IF(B135&lt;&gt;"",'Calculs (M1..M20)'!A37,"")</f>
        <v/>
      </c>
      <c r="P640" s="0"/>
      <c r="Q640" s="0"/>
      <c r="R640" s="0"/>
      <c r="S640" s="0"/>
      <c r="T640" s="0"/>
      <c r="U640" s="0"/>
      <c r="V640" s="0"/>
      <c r="AH640" s="187" t="n">
        <f aca="false">IF($G640&lt;&gt;"",AG640,"")</f>
        <v>0</v>
      </c>
      <c r="AI640" s="169"/>
      <c r="AJ640" s="170"/>
    </row>
    <row r="641" customFormat="false" ht="13" hidden="false" customHeight="false" outlineLevel="0" collapsed="false">
      <c r="A641" s="0"/>
      <c r="B641" s="185" t="str">
        <f aca="false">IF(B540&lt;&gt;"",B540,"")</f>
        <v/>
      </c>
      <c r="C641" s="116" t="str">
        <f aca="false">IF(C540&lt;&gt;"",C540,"")</f>
        <v/>
      </c>
      <c r="D641" s="116" t="str">
        <f aca="false">IF(D540&lt;&gt;"",D540,"")</f>
        <v/>
      </c>
      <c r="E641" s="116" t="str">
        <f aca="false">IF(E540&lt;&gt;"",E540,"")</f>
        <v/>
      </c>
      <c r="F641" s="116" t="n">
        <v>27</v>
      </c>
      <c r="G641" s="168" t="n">
        <f aca="false">G540</f>
        <v>1</v>
      </c>
      <c r="H641" s="187" t="n">
        <f aca="false">IF($G641&lt;&gt;"",G641,"")</f>
        <v>1</v>
      </c>
      <c r="I641" s="169"/>
      <c r="J641" s="170"/>
      <c r="K641" s="171" t="str">
        <f aca="false">IF($B641&lt;&gt;"",IF(I641,(INDEX(P$617:Q$620,MATCH(H641,P$617:P$620),2)/I641)*1000,0),"")</f>
        <v/>
      </c>
      <c r="L641" s="171" t="str">
        <f aca="false">IF(Q$617&lt;&gt;"",IF($B641&lt;&gt;"",K641-$J641,""),"")</f>
        <v/>
      </c>
      <c r="M641" s="172" t="str">
        <f aca="false">IF(B641&lt;&gt;"",RANK(L641,L$617:L$716),"")</f>
        <v/>
      </c>
      <c r="N641" s="172" t="str">
        <f aca="false">IF(B641&lt;&gt;"",'Classement Général'!CA35,"")</f>
        <v/>
      </c>
      <c r="O641" s="172" t="str">
        <f aca="false">IF(B136&lt;&gt;"",'Calculs (M1..M20)'!A38,"")</f>
        <v/>
      </c>
      <c r="P641" s="0"/>
      <c r="Q641" s="0"/>
      <c r="R641" s="0"/>
      <c r="S641" s="0"/>
      <c r="T641" s="0"/>
      <c r="U641" s="0"/>
      <c r="V641" s="0"/>
      <c r="AH641" s="187" t="n">
        <f aca="false">IF($G641&lt;&gt;"",AG641,"")</f>
        <v>0</v>
      </c>
      <c r="AI641" s="169"/>
      <c r="AJ641" s="170"/>
    </row>
    <row r="642" customFormat="false" ht="13" hidden="false" customHeight="false" outlineLevel="0" collapsed="false">
      <c r="A642" s="0"/>
      <c r="B642" s="185" t="str">
        <f aca="false">IF(B541&lt;&gt;"",B541,"")</f>
        <v/>
      </c>
      <c r="C642" s="116" t="str">
        <f aca="false">IF(C541&lt;&gt;"",C541,"")</f>
        <v/>
      </c>
      <c r="D642" s="116" t="str">
        <f aca="false">IF(D541&lt;&gt;"",D541,"")</f>
        <v/>
      </c>
      <c r="E642" s="116" t="str">
        <f aca="false">IF(E541&lt;&gt;"",E541,"")</f>
        <v/>
      </c>
      <c r="F642" s="116" t="n">
        <v>27</v>
      </c>
      <c r="G642" s="168" t="n">
        <f aca="false">G541</f>
        <v>1</v>
      </c>
      <c r="H642" s="187" t="n">
        <f aca="false">IF($G642&lt;&gt;"",G642,"")</f>
        <v>1</v>
      </c>
      <c r="I642" s="169"/>
      <c r="J642" s="170"/>
      <c r="K642" s="171" t="str">
        <f aca="false">IF($B642&lt;&gt;"",IF(I642,(INDEX(P$617:Q$620,MATCH(H642,P$617:P$620),2)/I642)*1000,0),"")</f>
        <v/>
      </c>
      <c r="L642" s="171" t="str">
        <f aca="false">IF(Q$617&lt;&gt;"",IF($B642&lt;&gt;"",K642-$J642,""),"")</f>
        <v/>
      </c>
      <c r="M642" s="172" t="str">
        <f aca="false">IF(B642&lt;&gt;"",RANK(L642,L$617:L$716),"")</f>
        <v/>
      </c>
      <c r="N642" s="172" t="str">
        <f aca="false">IF(B642&lt;&gt;"",'Classement Général'!CA36,"")</f>
        <v/>
      </c>
      <c r="O642" s="172" t="str">
        <f aca="false">IF(B137&lt;&gt;"",'Calculs (M1..M20)'!A39,"")</f>
        <v/>
      </c>
      <c r="P642" s="0"/>
      <c r="Q642" s="0"/>
      <c r="R642" s="0"/>
      <c r="S642" s="0"/>
      <c r="T642" s="0"/>
      <c r="U642" s="0"/>
      <c r="V642" s="0"/>
      <c r="AH642" s="187" t="n">
        <f aca="false">IF($G642&lt;&gt;"",AG642,"")</f>
        <v>0</v>
      </c>
      <c r="AI642" s="169"/>
      <c r="AJ642" s="170"/>
    </row>
    <row r="643" customFormat="false" ht="13" hidden="false" customHeight="false" outlineLevel="0" collapsed="false">
      <c r="A643" s="0"/>
      <c r="B643" s="185" t="str">
        <f aca="false">IF(B542&lt;&gt;"",B542,"")</f>
        <v/>
      </c>
      <c r="C643" s="116" t="str">
        <f aca="false">IF(C542&lt;&gt;"",C542,"")</f>
        <v/>
      </c>
      <c r="D643" s="116" t="str">
        <f aca="false">IF(D542&lt;&gt;"",D542,"")</f>
        <v/>
      </c>
      <c r="E643" s="116" t="str">
        <f aca="false">IF(E542&lt;&gt;"",E542,"")</f>
        <v/>
      </c>
      <c r="F643" s="116" t="n">
        <v>27</v>
      </c>
      <c r="G643" s="168" t="n">
        <f aca="false">G542</f>
        <v>1</v>
      </c>
      <c r="H643" s="187" t="n">
        <f aca="false">IF($G643&lt;&gt;"",G643,"")</f>
        <v>1</v>
      </c>
      <c r="I643" s="169"/>
      <c r="J643" s="170"/>
      <c r="K643" s="171" t="str">
        <f aca="false">IF($B643&lt;&gt;"",IF(I643,(INDEX(P$617:Q$620,MATCH(H643,P$617:P$620),2)/I643)*1000,0),"")</f>
        <v/>
      </c>
      <c r="L643" s="171" t="str">
        <f aca="false">IF(Q$617&lt;&gt;"",IF($B643&lt;&gt;"",K643-$J643,""),"")</f>
        <v/>
      </c>
      <c r="M643" s="172" t="str">
        <f aca="false">IF(B643&lt;&gt;"",RANK(L643,L$617:L$716),"")</f>
        <v/>
      </c>
      <c r="N643" s="172" t="str">
        <f aca="false">IF(B643&lt;&gt;"",'Classement Général'!CA37,"")</f>
        <v/>
      </c>
      <c r="O643" s="172" t="str">
        <f aca="false">IF(B138&lt;&gt;"",'Calculs (M1..M20)'!A40,"")</f>
        <v/>
      </c>
      <c r="P643" s="0"/>
      <c r="Q643" s="0"/>
      <c r="R643" s="0"/>
      <c r="S643" s="0"/>
      <c r="T643" s="0"/>
      <c r="U643" s="0"/>
      <c r="V643" s="0"/>
      <c r="AH643" s="187" t="n">
        <f aca="false">IF($G643&lt;&gt;"",AG643,"")</f>
        <v>0</v>
      </c>
      <c r="AI643" s="169"/>
      <c r="AJ643" s="170"/>
    </row>
    <row r="644" customFormat="false" ht="13" hidden="false" customHeight="false" outlineLevel="0" collapsed="false">
      <c r="A644" s="0"/>
      <c r="B644" s="185" t="str">
        <f aca="false">IF(B543&lt;&gt;"",B543,"")</f>
        <v/>
      </c>
      <c r="C644" s="116" t="str">
        <f aca="false">IF(C543&lt;&gt;"",C543,"")</f>
        <v/>
      </c>
      <c r="D644" s="116" t="str">
        <f aca="false">IF(D543&lt;&gt;"",D543,"")</f>
        <v/>
      </c>
      <c r="E644" s="116" t="str">
        <f aca="false">IF(E543&lt;&gt;"",E543,"")</f>
        <v/>
      </c>
      <c r="F644" s="116" t="n">
        <v>27</v>
      </c>
      <c r="G644" s="168" t="n">
        <f aca="false">G543</f>
        <v>1</v>
      </c>
      <c r="H644" s="187" t="n">
        <f aca="false">IF($G644&lt;&gt;"",G644,"")</f>
        <v>1</v>
      </c>
      <c r="I644" s="169"/>
      <c r="J644" s="170"/>
      <c r="K644" s="171" t="str">
        <f aca="false">IF($B644&lt;&gt;"",IF(I644,(INDEX(P$617:Q$620,MATCH(H644,P$617:P$620),2)/I644)*1000,0),"")</f>
        <v/>
      </c>
      <c r="L644" s="171" t="str">
        <f aca="false">IF(Q$617&lt;&gt;"",IF($B644&lt;&gt;"",K644-$J644,""),"")</f>
        <v/>
      </c>
      <c r="M644" s="172" t="str">
        <f aca="false">IF(B644&lt;&gt;"",RANK(L644,L$617:L$716),"")</f>
        <v/>
      </c>
      <c r="N644" s="172" t="str">
        <f aca="false">IF(B644&lt;&gt;"",'Classement Général'!CA38,"")</f>
        <v/>
      </c>
      <c r="O644" s="172" t="str">
        <f aca="false">IF(B139&lt;&gt;"",'Calculs (M1..M20)'!A41,"")</f>
        <v/>
      </c>
      <c r="P644" s="0"/>
      <c r="Q644" s="0"/>
      <c r="R644" s="0"/>
      <c r="S644" s="0"/>
      <c r="T644" s="0"/>
      <c r="U644" s="0"/>
      <c r="V644" s="0"/>
      <c r="AH644" s="187" t="n">
        <f aca="false">IF($G644&lt;&gt;"",AG644,"")</f>
        <v>0</v>
      </c>
      <c r="AI644" s="169"/>
      <c r="AJ644" s="170"/>
    </row>
    <row r="645" customFormat="false" ht="13" hidden="false" customHeight="false" outlineLevel="0" collapsed="false">
      <c r="A645" s="0"/>
      <c r="B645" s="185" t="str">
        <f aca="false">IF(B544&lt;&gt;"",B544,"")</f>
        <v/>
      </c>
      <c r="C645" s="116" t="str">
        <f aca="false">IF(C544&lt;&gt;"",C544,"")</f>
        <v/>
      </c>
      <c r="D645" s="116" t="str">
        <f aca="false">IF(D544&lt;&gt;"",D544,"")</f>
        <v/>
      </c>
      <c r="E645" s="116" t="str">
        <f aca="false">IF(E544&lt;&gt;"",E544,"")</f>
        <v/>
      </c>
      <c r="F645" s="116" t="n">
        <v>27</v>
      </c>
      <c r="G645" s="168" t="n">
        <f aca="false">G544</f>
        <v>1</v>
      </c>
      <c r="H645" s="187" t="n">
        <f aca="false">IF($G645&lt;&gt;"",G645,"")</f>
        <v>1</v>
      </c>
      <c r="I645" s="169"/>
      <c r="J645" s="170"/>
      <c r="K645" s="171" t="str">
        <f aca="false">IF($B645&lt;&gt;"",IF(I645,(INDEX(P$617:Q$620,MATCH(H645,P$617:P$620),2)/I645)*1000,0),"")</f>
        <v/>
      </c>
      <c r="L645" s="171" t="str">
        <f aca="false">IF(Q$617&lt;&gt;"",IF($B645&lt;&gt;"",K645-$J645,""),"")</f>
        <v/>
      </c>
      <c r="M645" s="172" t="str">
        <f aca="false">IF(B645&lt;&gt;"",RANK(L645,L$617:L$716),"")</f>
        <v/>
      </c>
      <c r="N645" s="172" t="str">
        <f aca="false">IF(B645&lt;&gt;"",'Classement Général'!CA39,"")</f>
        <v/>
      </c>
      <c r="O645" s="172" t="str">
        <f aca="false">IF(B140&lt;&gt;"",'Calculs (M1..M20)'!A42,"")</f>
        <v/>
      </c>
      <c r="P645" s="0"/>
      <c r="Q645" s="0"/>
      <c r="R645" s="0"/>
      <c r="S645" s="0"/>
      <c r="T645" s="0"/>
      <c r="U645" s="0"/>
      <c r="V645" s="0"/>
      <c r="AH645" s="187" t="n">
        <f aca="false">IF($G645&lt;&gt;"",AG645,"")</f>
        <v>0</v>
      </c>
      <c r="AI645" s="169"/>
      <c r="AJ645" s="170"/>
    </row>
    <row r="646" customFormat="false" ht="13" hidden="false" customHeight="false" outlineLevel="0" collapsed="false">
      <c r="A646" s="0"/>
      <c r="B646" s="185" t="str">
        <f aca="false">IF(B545&lt;&gt;"",B545,"")</f>
        <v/>
      </c>
      <c r="C646" s="116" t="str">
        <f aca="false">IF(C545&lt;&gt;"",C545,"")</f>
        <v/>
      </c>
      <c r="D646" s="116" t="str">
        <f aca="false">IF(D545&lt;&gt;"",D545,"")</f>
        <v/>
      </c>
      <c r="E646" s="116" t="str">
        <f aca="false">IF(E545&lt;&gt;"",E545,"")</f>
        <v/>
      </c>
      <c r="F646" s="116" t="n">
        <v>27</v>
      </c>
      <c r="G646" s="168" t="n">
        <f aca="false">G545</f>
        <v>1</v>
      </c>
      <c r="H646" s="187" t="n">
        <f aca="false">IF($G646&lt;&gt;"",G646,"")</f>
        <v>1</v>
      </c>
      <c r="I646" s="169"/>
      <c r="J646" s="170"/>
      <c r="K646" s="171" t="str">
        <f aca="false">IF($B646&lt;&gt;"",IF(I646,(INDEX(P$617:Q$620,MATCH(H646,P$617:P$620),2)/I646)*1000,0),"")</f>
        <v/>
      </c>
      <c r="L646" s="171" t="str">
        <f aca="false">IF(Q$617&lt;&gt;"",IF($B646&lt;&gt;"",K646-$J646,""),"")</f>
        <v/>
      </c>
      <c r="M646" s="172" t="str">
        <f aca="false">IF(B646&lt;&gt;"",RANK(L646,L$617:L$716),"")</f>
        <v/>
      </c>
      <c r="N646" s="172" t="str">
        <f aca="false">IF(B646&lt;&gt;"",'Classement Général'!CA40,"")</f>
        <v/>
      </c>
      <c r="O646" s="172" t="str">
        <f aca="false">IF(B141&lt;&gt;"",'Calculs (M1..M20)'!A43,"")</f>
        <v/>
      </c>
      <c r="P646" s="0"/>
      <c r="Q646" s="0"/>
      <c r="R646" s="0"/>
      <c r="S646" s="0"/>
      <c r="T646" s="0"/>
      <c r="U646" s="0"/>
      <c r="V646" s="0"/>
      <c r="AH646" s="187" t="n">
        <f aca="false">IF($G646&lt;&gt;"",AG646,"")</f>
        <v>0</v>
      </c>
      <c r="AI646" s="169"/>
      <c r="AJ646" s="170"/>
    </row>
    <row r="647" customFormat="false" ht="13" hidden="false" customHeight="false" outlineLevel="0" collapsed="false">
      <c r="A647" s="0"/>
      <c r="B647" s="185" t="str">
        <f aca="false">IF(B546&lt;&gt;"",B546,"")</f>
        <v/>
      </c>
      <c r="C647" s="116" t="str">
        <f aca="false">IF(C546&lt;&gt;"",C546,"")</f>
        <v/>
      </c>
      <c r="D647" s="116" t="str">
        <f aca="false">IF(D546&lt;&gt;"",D546,"")</f>
        <v/>
      </c>
      <c r="E647" s="116" t="str">
        <f aca="false">IF(E546&lt;&gt;"",E546,"")</f>
        <v/>
      </c>
      <c r="F647" s="116" t="n">
        <v>27</v>
      </c>
      <c r="G647" s="168" t="n">
        <f aca="false">G546</f>
        <v>1</v>
      </c>
      <c r="H647" s="187" t="n">
        <f aca="false">IF($G647&lt;&gt;"",G647,"")</f>
        <v>1</v>
      </c>
      <c r="I647" s="169"/>
      <c r="J647" s="170"/>
      <c r="K647" s="171" t="str">
        <f aca="false">IF($B647&lt;&gt;"",IF(I647,(INDEX(P$617:Q$620,MATCH(H647,P$617:P$620),2)/I647)*1000,0),"")</f>
        <v/>
      </c>
      <c r="L647" s="171" t="str">
        <f aca="false">IF(Q$617&lt;&gt;"",IF($B647&lt;&gt;"",K647-$J647,""),"")</f>
        <v/>
      </c>
      <c r="M647" s="172" t="str">
        <f aca="false">IF(B647&lt;&gt;"",RANK(L647,L$617:L$716),"")</f>
        <v/>
      </c>
      <c r="N647" s="172" t="str">
        <f aca="false">IF(B647&lt;&gt;"",'Classement Général'!CA41,"")</f>
        <v/>
      </c>
      <c r="O647" s="172" t="str">
        <f aca="false">IF(B142&lt;&gt;"",'Calculs (M1..M20)'!A44,"")</f>
        <v/>
      </c>
      <c r="P647" s="0"/>
      <c r="Q647" s="0"/>
      <c r="R647" s="0"/>
      <c r="S647" s="0"/>
      <c r="T647" s="0"/>
      <c r="U647" s="0"/>
      <c r="V647" s="0"/>
      <c r="AH647" s="187" t="n">
        <f aca="false">IF($G647&lt;&gt;"",AG647,"")</f>
        <v>0</v>
      </c>
      <c r="AI647" s="169"/>
      <c r="AJ647" s="170"/>
    </row>
    <row r="648" customFormat="false" ht="13" hidden="false" customHeight="false" outlineLevel="0" collapsed="false">
      <c r="A648" s="0"/>
      <c r="B648" s="185" t="str">
        <f aca="false">IF(B547&lt;&gt;"",B547,"")</f>
        <v/>
      </c>
      <c r="C648" s="116" t="str">
        <f aca="false">IF(C547&lt;&gt;"",C547,"")</f>
        <v/>
      </c>
      <c r="D648" s="116" t="str">
        <f aca="false">IF(D547&lt;&gt;"",D547,"")</f>
        <v/>
      </c>
      <c r="E648" s="116" t="str">
        <f aca="false">IF(E547&lt;&gt;"",E547,"")</f>
        <v/>
      </c>
      <c r="F648" s="116" t="n">
        <v>27</v>
      </c>
      <c r="G648" s="168" t="n">
        <f aca="false">G547</f>
        <v>1</v>
      </c>
      <c r="H648" s="187" t="n">
        <f aca="false">IF($G648&lt;&gt;"",G648,"")</f>
        <v>1</v>
      </c>
      <c r="I648" s="169"/>
      <c r="J648" s="170"/>
      <c r="K648" s="171" t="str">
        <f aca="false">IF($B648&lt;&gt;"",IF(I648,(INDEX(P$617:Q$620,MATCH(H648,P$617:P$620),2)/I648)*1000,0),"")</f>
        <v/>
      </c>
      <c r="L648" s="171" t="str">
        <f aca="false">IF(Q$617&lt;&gt;"",IF($B648&lt;&gt;"",K648-$J648,""),"")</f>
        <v/>
      </c>
      <c r="M648" s="172" t="str">
        <f aca="false">IF(B648&lt;&gt;"",RANK(L648,L$617:L$716),"")</f>
        <v/>
      </c>
      <c r="N648" s="172" t="str">
        <f aca="false">IF(B648&lt;&gt;"",'Classement Général'!CA42,"")</f>
        <v/>
      </c>
      <c r="O648" s="172" t="str">
        <f aca="false">IF(B143&lt;&gt;"",'Calculs (M1..M20)'!A45,"")</f>
        <v/>
      </c>
      <c r="P648" s="0"/>
      <c r="Q648" s="0"/>
      <c r="R648" s="0"/>
      <c r="S648" s="0"/>
      <c r="T648" s="0"/>
      <c r="U648" s="0"/>
      <c r="V648" s="0"/>
      <c r="AH648" s="187" t="n">
        <f aca="false">IF($G648&lt;&gt;"",AG648,"")</f>
        <v>0</v>
      </c>
      <c r="AI648" s="169"/>
      <c r="AJ648" s="170"/>
    </row>
    <row r="649" customFormat="false" ht="13" hidden="false" customHeight="false" outlineLevel="0" collapsed="false">
      <c r="A649" s="0"/>
      <c r="B649" s="185" t="str">
        <f aca="false">IF(B548&lt;&gt;"",B548,"")</f>
        <v/>
      </c>
      <c r="C649" s="116" t="str">
        <f aca="false">IF(C548&lt;&gt;"",C548,"")</f>
        <v/>
      </c>
      <c r="D649" s="116" t="str">
        <f aca="false">IF(D548&lt;&gt;"",D548,"")</f>
        <v/>
      </c>
      <c r="E649" s="116" t="str">
        <f aca="false">IF(E548&lt;&gt;"",E548,"")</f>
        <v/>
      </c>
      <c r="F649" s="116" t="n">
        <v>27</v>
      </c>
      <c r="G649" s="168" t="n">
        <f aca="false">G548</f>
        <v>1</v>
      </c>
      <c r="H649" s="187" t="n">
        <f aca="false">IF($G649&lt;&gt;"",G649,"")</f>
        <v>1</v>
      </c>
      <c r="I649" s="169"/>
      <c r="J649" s="170"/>
      <c r="K649" s="171" t="str">
        <f aca="false">IF($B649&lt;&gt;"",IF(I649,(INDEX(P$617:Q$620,MATCH(H649,P$617:P$620),2)/I649)*1000,0),"")</f>
        <v/>
      </c>
      <c r="L649" s="171" t="str">
        <f aca="false">IF(Q$617&lt;&gt;"",IF($B649&lt;&gt;"",K649-$J649,""),"")</f>
        <v/>
      </c>
      <c r="M649" s="172" t="str">
        <f aca="false">IF(B649&lt;&gt;"",RANK(L649,L$617:L$716),"")</f>
        <v/>
      </c>
      <c r="N649" s="172" t="str">
        <f aca="false">IF(B649&lt;&gt;"",'Classement Général'!CA43,"")</f>
        <v/>
      </c>
      <c r="O649" s="172" t="str">
        <f aca="false">IF(B144&lt;&gt;"",'Calculs (M1..M20)'!A46,"")</f>
        <v/>
      </c>
      <c r="P649" s="0"/>
      <c r="Q649" s="0"/>
      <c r="R649" s="0"/>
      <c r="S649" s="0"/>
      <c r="T649" s="0"/>
      <c r="U649" s="0"/>
      <c r="V649" s="0"/>
      <c r="AH649" s="187" t="n">
        <f aca="false">IF($G649&lt;&gt;"",AG649,"")</f>
        <v>0</v>
      </c>
      <c r="AI649" s="169"/>
      <c r="AJ649" s="170"/>
    </row>
    <row r="650" customFormat="false" ht="13" hidden="false" customHeight="false" outlineLevel="0" collapsed="false">
      <c r="A650" s="0"/>
      <c r="B650" s="185" t="str">
        <f aca="false">IF(B549&lt;&gt;"",B549,"")</f>
        <v/>
      </c>
      <c r="C650" s="116" t="str">
        <f aca="false">IF(C549&lt;&gt;"",C549,"")</f>
        <v/>
      </c>
      <c r="D650" s="116" t="str">
        <f aca="false">IF(D549&lt;&gt;"",D549,"")</f>
        <v/>
      </c>
      <c r="E650" s="116" t="str">
        <f aca="false">IF(E549&lt;&gt;"",E549,"")</f>
        <v/>
      </c>
      <c r="F650" s="116" t="n">
        <v>27</v>
      </c>
      <c r="G650" s="168" t="n">
        <f aca="false">G549</f>
        <v>1</v>
      </c>
      <c r="H650" s="187" t="n">
        <f aca="false">IF($G650&lt;&gt;"",G650,"")</f>
        <v>1</v>
      </c>
      <c r="I650" s="169"/>
      <c r="J650" s="170"/>
      <c r="K650" s="171" t="str">
        <f aca="false">IF($B650&lt;&gt;"",IF(I650,(INDEX(P$617:Q$620,MATCH(H650,P$617:P$620),2)/I650)*1000,0),"")</f>
        <v/>
      </c>
      <c r="L650" s="171" t="str">
        <f aca="false">IF(Q$617&lt;&gt;"",IF($B650&lt;&gt;"",K650-$J650,""),"")</f>
        <v/>
      </c>
      <c r="M650" s="172" t="str">
        <f aca="false">IF(B650&lt;&gt;"",RANK(L650,L$617:L$716),"")</f>
        <v/>
      </c>
      <c r="N650" s="172" t="str">
        <f aca="false">IF(B650&lt;&gt;"",'Classement Général'!CA44,"")</f>
        <v/>
      </c>
      <c r="O650" s="172" t="str">
        <f aca="false">IF(B145&lt;&gt;"",'Calculs (M1..M20)'!A47,"")</f>
        <v/>
      </c>
      <c r="P650" s="0"/>
      <c r="Q650" s="0"/>
      <c r="R650" s="0"/>
      <c r="S650" s="0"/>
      <c r="T650" s="0"/>
      <c r="U650" s="0"/>
      <c r="V650" s="0"/>
      <c r="AH650" s="187" t="n">
        <f aca="false">IF($G650&lt;&gt;"",AG650,"")</f>
        <v>0</v>
      </c>
      <c r="AI650" s="169"/>
      <c r="AJ650" s="170"/>
    </row>
    <row r="651" customFormat="false" ht="13" hidden="false" customHeight="false" outlineLevel="0" collapsed="false">
      <c r="A651" s="0"/>
      <c r="B651" s="185" t="str">
        <f aca="false">IF(B550&lt;&gt;"",B550,"")</f>
        <v/>
      </c>
      <c r="C651" s="116" t="str">
        <f aca="false">IF(C550&lt;&gt;"",C550,"")</f>
        <v/>
      </c>
      <c r="D651" s="116" t="str">
        <f aca="false">IF(D550&lt;&gt;"",D550,"")</f>
        <v/>
      </c>
      <c r="E651" s="116" t="str">
        <f aca="false">IF(E550&lt;&gt;"",E550,"")</f>
        <v/>
      </c>
      <c r="F651" s="116" t="n">
        <v>27</v>
      </c>
      <c r="G651" s="168" t="n">
        <f aca="false">G550</f>
        <v>1</v>
      </c>
      <c r="H651" s="187" t="n">
        <f aca="false">IF($G651&lt;&gt;"",G651,"")</f>
        <v>1</v>
      </c>
      <c r="I651" s="169"/>
      <c r="J651" s="170"/>
      <c r="K651" s="171" t="str">
        <f aca="false">IF($B651&lt;&gt;"",IF(I651,(INDEX(P$617:Q$620,MATCH(H651,P$617:P$620),2)/I651)*1000,0),"")</f>
        <v/>
      </c>
      <c r="L651" s="171" t="str">
        <f aca="false">IF(Q$617&lt;&gt;"",IF($B651&lt;&gt;"",K651-$J651,""),"")</f>
        <v/>
      </c>
      <c r="M651" s="172" t="str">
        <f aca="false">IF(B651&lt;&gt;"",RANK(L651,L$617:L$716),"")</f>
        <v/>
      </c>
      <c r="N651" s="172" t="str">
        <f aca="false">IF(B651&lt;&gt;"",'Classement Général'!CA45,"")</f>
        <v/>
      </c>
      <c r="O651" s="172" t="str">
        <f aca="false">IF(B146&lt;&gt;"",'Calculs (M1..M20)'!A48,"")</f>
        <v/>
      </c>
      <c r="P651" s="0"/>
      <c r="Q651" s="0"/>
      <c r="R651" s="0"/>
      <c r="S651" s="0"/>
      <c r="T651" s="0"/>
      <c r="U651" s="0"/>
      <c r="V651" s="0"/>
      <c r="AH651" s="187" t="n">
        <f aca="false">IF($G651&lt;&gt;"",AG651,"")</f>
        <v>0</v>
      </c>
      <c r="AI651" s="169"/>
      <c r="AJ651" s="170"/>
    </row>
    <row r="652" customFormat="false" ht="13" hidden="false" customHeight="false" outlineLevel="0" collapsed="false">
      <c r="A652" s="0"/>
      <c r="B652" s="185" t="str">
        <f aca="false">IF(B551&lt;&gt;"",B551,"")</f>
        <v/>
      </c>
      <c r="C652" s="116" t="str">
        <f aca="false">IF(C551&lt;&gt;"",C551,"")</f>
        <v/>
      </c>
      <c r="D652" s="116" t="str">
        <f aca="false">IF(D551&lt;&gt;"",D551,"")</f>
        <v/>
      </c>
      <c r="E652" s="116" t="str">
        <f aca="false">IF(E551&lt;&gt;"",E551,"")</f>
        <v/>
      </c>
      <c r="F652" s="116" t="n">
        <v>27</v>
      </c>
      <c r="G652" s="168" t="n">
        <f aca="false">G551</f>
        <v>1</v>
      </c>
      <c r="H652" s="187" t="n">
        <f aca="false">IF($G652&lt;&gt;"",G652,"")</f>
        <v>1</v>
      </c>
      <c r="I652" s="169"/>
      <c r="J652" s="170"/>
      <c r="K652" s="171" t="str">
        <f aca="false">IF($B652&lt;&gt;"",IF(I652,(INDEX(P$617:Q$620,MATCH(H652,P$617:P$620),2)/I652)*1000,0),"")</f>
        <v/>
      </c>
      <c r="L652" s="171" t="str">
        <f aca="false">IF(Q$617&lt;&gt;"",IF($B652&lt;&gt;"",K652-$J652,""),"")</f>
        <v/>
      </c>
      <c r="M652" s="172" t="str">
        <f aca="false">IF(B652&lt;&gt;"",RANK(L652,L$617:L$716),"")</f>
        <v/>
      </c>
      <c r="N652" s="172" t="str">
        <f aca="false">IF(B652&lt;&gt;"",'Classement Général'!CA46,"")</f>
        <v/>
      </c>
      <c r="O652" s="172" t="str">
        <f aca="false">IF(B147&lt;&gt;"",'Calculs (M1..M20)'!A49,"")</f>
        <v/>
      </c>
      <c r="P652" s="0"/>
      <c r="Q652" s="0"/>
      <c r="R652" s="0"/>
      <c r="S652" s="0"/>
      <c r="T652" s="0"/>
      <c r="U652" s="0"/>
      <c r="V652" s="0"/>
      <c r="AH652" s="187" t="n">
        <f aca="false">IF($G652&lt;&gt;"",AG652,"")</f>
        <v>0</v>
      </c>
      <c r="AI652" s="169"/>
      <c r="AJ652" s="170"/>
    </row>
    <row r="653" customFormat="false" ht="13" hidden="false" customHeight="false" outlineLevel="0" collapsed="false">
      <c r="A653" s="0"/>
      <c r="B653" s="185" t="str">
        <f aca="false">IF(B552&lt;&gt;"",B552,"")</f>
        <v/>
      </c>
      <c r="C653" s="116" t="str">
        <f aca="false">IF(C552&lt;&gt;"",C552,"")</f>
        <v/>
      </c>
      <c r="D653" s="116" t="str">
        <f aca="false">IF(D552&lt;&gt;"",D552,"")</f>
        <v/>
      </c>
      <c r="E653" s="116" t="str">
        <f aca="false">IF(E552&lt;&gt;"",E552,"")</f>
        <v/>
      </c>
      <c r="F653" s="116" t="n">
        <v>27</v>
      </c>
      <c r="G653" s="168" t="n">
        <f aca="false">G552</f>
        <v>1</v>
      </c>
      <c r="H653" s="187" t="n">
        <f aca="false">IF($G653&lt;&gt;"",G653,"")</f>
        <v>1</v>
      </c>
      <c r="I653" s="169"/>
      <c r="J653" s="170"/>
      <c r="K653" s="171" t="str">
        <f aca="false">IF($B653&lt;&gt;"",IF(I653,(INDEX(P$617:Q$620,MATCH(H653,P$617:P$620),2)/I653)*1000,0),"")</f>
        <v/>
      </c>
      <c r="L653" s="171" t="str">
        <f aca="false">IF(Q$617&lt;&gt;"",IF($B653&lt;&gt;"",K653-$J653,""),"")</f>
        <v/>
      </c>
      <c r="M653" s="172" t="str">
        <f aca="false">IF(B653&lt;&gt;"",RANK(L653,L$617:L$716),"")</f>
        <v/>
      </c>
      <c r="N653" s="172" t="str">
        <f aca="false">IF(B653&lt;&gt;"",'Classement Général'!CA47,"")</f>
        <v/>
      </c>
      <c r="O653" s="172" t="str">
        <f aca="false">IF(B148&lt;&gt;"",'Calculs (M1..M20)'!A50,"")</f>
        <v/>
      </c>
      <c r="P653" s="0"/>
      <c r="Q653" s="0"/>
      <c r="R653" s="0"/>
      <c r="S653" s="0"/>
      <c r="T653" s="0"/>
      <c r="U653" s="0"/>
      <c r="V653" s="0"/>
      <c r="AH653" s="187" t="n">
        <f aca="false">IF($G653&lt;&gt;"",AG653,"")</f>
        <v>0</v>
      </c>
      <c r="AI653" s="169"/>
      <c r="AJ653" s="170"/>
    </row>
    <row r="654" customFormat="false" ht="13" hidden="false" customHeight="false" outlineLevel="0" collapsed="false">
      <c r="A654" s="0"/>
      <c r="B654" s="185" t="str">
        <f aca="false">IF(B553&lt;&gt;"",B553,"")</f>
        <v/>
      </c>
      <c r="C654" s="116" t="str">
        <f aca="false">IF(C553&lt;&gt;"",C553,"")</f>
        <v/>
      </c>
      <c r="D654" s="116" t="str">
        <f aca="false">IF(D553&lt;&gt;"",D553,"")</f>
        <v/>
      </c>
      <c r="E654" s="116" t="str">
        <f aca="false">IF(E553&lt;&gt;"",E553,"")</f>
        <v/>
      </c>
      <c r="F654" s="116" t="n">
        <v>27</v>
      </c>
      <c r="G654" s="168" t="n">
        <f aca="false">G553</f>
        <v>1</v>
      </c>
      <c r="H654" s="187" t="n">
        <f aca="false">IF($G654&lt;&gt;"",G654,"")</f>
        <v>1</v>
      </c>
      <c r="I654" s="169"/>
      <c r="J654" s="170"/>
      <c r="K654" s="171" t="str">
        <f aca="false">IF($B654&lt;&gt;"",IF(I654,(INDEX(P$617:Q$620,MATCH(H654,P$617:P$620),2)/I654)*1000,0),"")</f>
        <v/>
      </c>
      <c r="L654" s="171" t="str">
        <f aca="false">IF(Q$617&lt;&gt;"",IF($B654&lt;&gt;"",K654-$J654,""),"")</f>
        <v/>
      </c>
      <c r="M654" s="172" t="str">
        <f aca="false">IF(B654&lt;&gt;"",RANK(L654,L$617:L$716),"")</f>
        <v/>
      </c>
      <c r="N654" s="172" t="str">
        <f aca="false">IF(B654&lt;&gt;"",'Classement Général'!CA48,"")</f>
        <v/>
      </c>
      <c r="O654" s="172" t="str">
        <f aca="false">IF(B149&lt;&gt;"",'Calculs (M1..M20)'!A51,"")</f>
        <v/>
      </c>
      <c r="P654" s="0"/>
      <c r="Q654" s="0"/>
      <c r="R654" s="0"/>
      <c r="S654" s="0"/>
      <c r="T654" s="0"/>
      <c r="U654" s="0"/>
      <c r="V654" s="0"/>
      <c r="AH654" s="187" t="n">
        <f aca="false">IF($G654&lt;&gt;"",AG654,"")</f>
        <v>0</v>
      </c>
      <c r="AI654" s="169"/>
      <c r="AJ654" s="170"/>
    </row>
    <row r="655" customFormat="false" ht="13" hidden="false" customHeight="false" outlineLevel="0" collapsed="false">
      <c r="A655" s="0"/>
      <c r="B655" s="185" t="str">
        <f aca="false">IF(B554&lt;&gt;"",B554,"")</f>
        <v/>
      </c>
      <c r="C655" s="116" t="str">
        <f aca="false">IF(C554&lt;&gt;"",C554,"")</f>
        <v/>
      </c>
      <c r="D655" s="116" t="str">
        <f aca="false">IF(D554&lt;&gt;"",D554,"")</f>
        <v/>
      </c>
      <c r="E655" s="116" t="str">
        <f aca="false">IF(E554&lt;&gt;"",E554,"")</f>
        <v/>
      </c>
      <c r="F655" s="116" t="n">
        <v>27</v>
      </c>
      <c r="G655" s="168" t="n">
        <f aca="false">G554</f>
        <v>1</v>
      </c>
      <c r="H655" s="187" t="n">
        <f aca="false">IF($G655&lt;&gt;"",G655,"")</f>
        <v>1</v>
      </c>
      <c r="I655" s="169"/>
      <c r="J655" s="170"/>
      <c r="K655" s="171" t="str">
        <f aca="false">IF($B655&lt;&gt;"",IF(I655,(INDEX(P$617:Q$620,MATCH(H655,P$617:P$620),2)/I655)*1000,0),"")</f>
        <v/>
      </c>
      <c r="L655" s="171" t="str">
        <f aca="false">IF(Q$617&lt;&gt;"",IF($B655&lt;&gt;"",K655-$J655,""),"")</f>
        <v/>
      </c>
      <c r="M655" s="172" t="str">
        <f aca="false">IF(B655&lt;&gt;"",RANK(L655,L$617:L$716),"")</f>
        <v/>
      </c>
      <c r="N655" s="172" t="str">
        <f aca="false">IF(B655&lt;&gt;"",'Classement Général'!CA49,"")</f>
        <v/>
      </c>
      <c r="O655" s="172" t="str">
        <f aca="false">IF(B150&lt;&gt;"",'Calculs (M1..M20)'!A52,"")</f>
        <v/>
      </c>
      <c r="P655" s="0"/>
      <c r="Q655" s="0"/>
      <c r="R655" s="0"/>
      <c r="S655" s="0"/>
      <c r="T655" s="0"/>
      <c r="U655" s="0"/>
      <c r="V655" s="0"/>
      <c r="AH655" s="187" t="n">
        <f aca="false">IF($G655&lt;&gt;"",AG655,"")</f>
        <v>0</v>
      </c>
      <c r="AI655" s="169"/>
      <c r="AJ655" s="170"/>
    </row>
    <row r="656" customFormat="false" ht="13" hidden="false" customHeight="false" outlineLevel="0" collapsed="false">
      <c r="A656" s="0"/>
      <c r="B656" s="185" t="str">
        <f aca="false">IF(B555&lt;&gt;"",B555,"")</f>
        <v/>
      </c>
      <c r="C656" s="116" t="str">
        <f aca="false">IF(C555&lt;&gt;"",C555,"")</f>
        <v/>
      </c>
      <c r="D656" s="116" t="str">
        <f aca="false">IF(D555&lt;&gt;"",D555,"")</f>
        <v/>
      </c>
      <c r="E656" s="116" t="str">
        <f aca="false">IF(E555&lt;&gt;"",E555,"")</f>
        <v/>
      </c>
      <c r="F656" s="116" t="n">
        <v>27</v>
      </c>
      <c r="G656" s="168" t="n">
        <f aca="false">G555</f>
        <v>1</v>
      </c>
      <c r="H656" s="187" t="n">
        <f aca="false">IF($G656&lt;&gt;"",G656,"")</f>
        <v>1</v>
      </c>
      <c r="I656" s="169"/>
      <c r="J656" s="170"/>
      <c r="K656" s="171" t="str">
        <f aca="false">IF($B656&lt;&gt;"",IF(I656,(INDEX(P$617:Q$620,MATCH(H656,P$617:P$620),2)/I656)*1000,0),"")</f>
        <v/>
      </c>
      <c r="L656" s="171" t="str">
        <f aca="false">IF(Q$617&lt;&gt;"",IF($B656&lt;&gt;"",K656-$J656,""),"")</f>
        <v/>
      </c>
      <c r="M656" s="172" t="str">
        <f aca="false">IF(B656&lt;&gt;"",RANK(L656,L$617:L$716),"")</f>
        <v/>
      </c>
      <c r="N656" s="172" t="str">
        <f aca="false">IF(B656&lt;&gt;"",'Classement Général'!CA50,"")</f>
        <v/>
      </c>
      <c r="O656" s="172" t="str">
        <f aca="false">IF(B151&lt;&gt;"",'Calculs (M1..M20)'!A53,"")</f>
        <v/>
      </c>
      <c r="P656" s="0"/>
      <c r="Q656" s="0"/>
      <c r="R656" s="0"/>
      <c r="S656" s="0"/>
      <c r="T656" s="0"/>
      <c r="U656" s="0"/>
      <c r="V656" s="0"/>
      <c r="AH656" s="187" t="n">
        <f aca="false">IF($G656&lt;&gt;"",AG656,"")</f>
        <v>0</v>
      </c>
      <c r="AI656" s="169"/>
      <c r="AJ656" s="170"/>
    </row>
    <row r="657" customFormat="false" ht="13" hidden="false" customHeight="false" outlineLevel="0" collapsed="false">
      <c r="A657" s="0"/>
      <c r="B657" s="185" t="str">
        <f aca="false">IF(B556&lt;&gt;"",B556,"")</f>
        <v/>
      </c>
      <c r="C657" s="116" t="str">
        <f aca="false">IF(C556&lt;&gt;"",C556,"")</f>
        <v/>
      </c>
      <c r="D657" s="116" t="str">
        <f aca="false">IF(D556&lt;&gt;"",D556,"")</f>
        <v/>
      </c>
      <c r="E657" s="116" t="str">
        <f aca="false">IF(E556&lt;&gt;"",E556,"")</f>
        <v/>
      </c>
      <c r="F657" s="116" t="n">
        <v>27</v>
      </c>
      <c r="G657" s="168" t="n">
        <f aca="false">G556</f>
        <v>1</v>
      </c>
      <c r="H657" s="187" t="n">
        <f aca="false">IF($G657&lt;&gt;"",G657,"")</f>
        <v>1</v>
      </c>
      <c r="I657" s="169"/>
      <c r="J657" s="170"/>
      <c r="K657" s="171" t="str">
        <f aca="false">IF($B657&lt;&gt;"",IF(I657,(INDEX(P$617:Q$620,MATCH(H657,P$617:P$620),2)/I657)*1000,0),"")</f>
        <v/>
      </c>
      <c r="L657" s="171" t="str">
        <f aca="false">IF(Q$617&lt;&gt;"",IF($B657&lt;&gt;"",K657-$J657,""),"")</f>
        <v/>
      </c>
      <c r="M657" s="172" t="str">
        <f aca="false">IF(B657&lt;&gt;"",RANK(L657,L$617:L$716),"")</f>
        <v/>
      </c>
      <c r="N657" s="172" t="str">
        <f aca="false">IF(B657&lt;&gt;"",'Classement Général'!CA51,"")</f>
        <v/>
      </c>
      <c r="O657" s="172" t="str">
        <f aca="false">IF(B152&lt;&gt;"",'Calculs (M1..M20)'!A54,"")</f>
        <v/>
      </c>
      <c r="P657" s="0"/>
      <c r="Q657" s="0"/>
      <c r="R657" s="0"/>
      <c r="S657" s="0"/>
      <c r="T657" s="0"/>
      <c r="U657" s="0"/>
      <c r="V657" s="0"/>
      <c r="AH657" s="187" t="n">
        <f aca="false">IF($G657&lt;&gt;"",AG657,"")</f>
        <v>0</v>
      </c>
      <c r="AI657" s="169"/>
      <c r="AJ657" s="170"/>
    </row>
    <row r="658" customFormat="false" ht="13" hidden="false" customHeight="false" outlineLevel="0" collapsed="false">
      <c r="A658" s="0"/>
      <c r="B658" s="185" t="str">
        <f aca="false">IF(B557&lt;&gt;"",B557,"")</f>
        <v/>
      </c>
      <c r="C658" s="116" t="str">
        <f aca="false">IF(C557&lt;&gt;"",C557,"")</f>
        <v/>
      </c>
      <c r="D658" s="116" t="str">
        <f aca="false">IF(D557&lt;&gt;"",D557,"")</f>
        <v/>
      </c>
      <c r="E658" s="116" t="str">
        <f aca="false">IF(E557&lt;&gt;"",E557,"")</f>
        <v/>
      </c>
      <c r="F658" s="116" t="n">
        <v>27</v>
      </c>
      <c r="G658" s="168" t="n">
        <f aca="false">G557</f>
        <v>1</v>
      </c>
      <c r="H658" s="187" t="n">
        <f aca="false">IF($G658&lt;&gt;"",G658,"")</f>
        <v>1</v>
      </c>
      <c r="I658" s="169"/>
      <c r="J658" s="170"/>
      <c r="K658" s="171" t="str">
        <f aca="false">IF($B658&lt;&gt;"",IF(I658,(INDEX(P$617:Q$620,MATCH(H658,P$617:P$620),2)/I658)*1000,0),"")</f>
        <v/>
      </c>
      <c r="L658" s="171" t="str">
        <f aca="false">IF(Q$617&lt;&gt;"",IF($B658&lt;&gt;"",K658-$J658,""),"")</f>
        <v/>
      </c>
      <c r="M658" s="172" t="str">
        <f aca="false">IF(B658&lt;&gt;"",RANK(L658,L$617:L$716),"")</f>
        <v/>
      </c>
      <c r="N658" s="172" t="str">
        <f aca="false">IF(B658&lt;&gt;"",'Classement Général'!CA52,"")</f>
        <v/>
      </c>
      <c r="O658" s="172" t="str">
        <f aca="false">IF(B153&lt;&gt;"",'Calculs (M1..M20)'!A55,"")</f>
        <v/>
      </c>
      <c r="P658" s="0"/>
      <c r="Q658" s="0"/>
      <c r="R658" s="0"/>
      <c r="S658" s="0"/>
      <c r="T658" s="0"/>
      <c r="U658" s="0"/>
      <c r="V658" s="0"/>
      <c r="AH658" s="187" t="n">
        <f aca="false">IF($G658&lt;&gt;"",AG658,"")</f>
        <v>0</v>
      </c>
      <c r="AI658" s="169"/>
      <c r="AJ658" s="170"/>
    </row>
    <row r="659" customFormat="false" ht="13" hidden="false" customHeight="false" outlineLevel="0" collapsed="false">
      <c r="A659" s="0"/>
      <c r="B659" s="185" t="str">
        <f aca="false">IF(B558&lt;&gt;"",B558,"")</f>
        <v/>
      </c>
      <c r="C659" s="116" t="str">
        <f aca="false">IF(C558&lt;&gt;"",C558,"")</f>
        <v/>
      </c>
      <c r="D659" s="116" t="str">
        <f aca="false">IF(D558&lt;&gt;"",D558,"")</f>
        <v/>
      </c>
      <c r="E659" s="116" t="str">
        <f aca="false">IF(E558&lt;&gt;"",E558,"")</f>
        <v/>
      </c>
      <c r="F659" s="116" t="n">
        <v>27</v>
      </c>
      <c r="G659" s="168" t="n">
        <f aca="false">G558</f>
        <v>1</v>
      </c>
      <c r="H659" s="187" t="n">
        <f aca="false">IF($G659&lt;&gt;"",G659,"")</f>
        <v>1</v>
      </c>
      <c r="I659" s="169"/>
      <c r="J659" s="170"/>
      <c r="K659" s="171" t="str">
        <f aca="false">IF($B659&lt;&gt;"",IF(I659,(INDEX(P$617:Q$620,MATCH(H659,P$617:P$620),2)/I659)*1000,0),"")</f>
        <v/>
      </c>
      <c r="L659" s="171" t="str">
        <f aca="false">IF(Q$617&lt;&gt;"",IF($B659&lt;&gt;"",K659-$J659,""),"")</f>
        <v/>
      </c>
      <c r="M659" s="172" t="str">
        <f aca="false">IF(B659&lt;&gt;"",RANK(L659,L$617:L$716),"")</f>
        <v/>
      </c>
      <c r="N659" s="172" t="str">
        <f aca="false">IF(B659&lt;&gt;"",'Classement Général'!CA53,"")</f>
        <v/>
      </c>
      <c r="O659" s="172" t="str">
        <f aca="false">IF(B154&lt;&gt;"",'Calculs (M1..M20)'!A56,"")</f>
        <v/>
      </c>
      <c r="P659" s="0"/>
      <c r="Q659" s="0"/>
      <c r="R659" s="0"/>
      <c r="S659" s="0"/>
      <c r="T659" s="0"/>
      <c r="U659" s="0"/>
      <c r="V659" s="0"/>
      <c r="AH659" s="187" t="n">
        <f aca="false">IF($G659&lt;&gt;"",AG659,"")</f>
        <v>0</v>
      </c>
      <c r="AI659" s="169"/>
      <c r="AJ659" s="170"/>
    </row>
    <row r="660" customFormat="false" ht="13" hidden="false" customHeight="false" outlineLevel="0" collapsed="false">
      <c r="A660" s="0"/>
      <c r="B660" s="185" t="str">
        <f aca="false">IF(B559&lt;&gt;"",B559,"")</f>
        <v/>
      </c>
      <c r="C660" s="116" t="str">
        <f aca="false">IF(C559&lt;&gt;"",C559,"")</f>
        <v/>
      </c>
      <c r="D660" s="116" t="str">
        <f aca="false">IF(D559&lt;&gt;"",D559,"")</f>
        <v/>
      </c>
      <c r="E660" s="116" t="str">
        <f aca="false">IF(E559&lt;&gt;"",E559,"")</f>
        <v/>
      </c>
      <c r="F660" s="116" t="n">
        <v>27</v>
      </c>
      <c r="G660" s="168" t="n">
        <f aca="false">G559</f>
        <v>1</v>
      </c>
      <c r="H660" s="187" t="n">
        <f aca="false">IF($G660&lt;&gt;"",G660,"")</f>
        <v>1</v>
      </c>
      <c r="I660" s="169"/>
      <c r="J660" s="170"/>
      <c r="K660" s="171" t="str">
        <f aca="false">IF($B660&lt;&gt;"",IF(I660,(INDEX(P$617:Q$620,MATCH(H660,P$617:P$620),2)/I660)*1000,0),"")</f>
        <v/>
      </c>
      <c r="L660" s="171" t="str">
        <f aca="false">IF(Q$617&lt;&gt;"",IF($B660&lt;&gt;"",K660-$J660,""),"")</f>
        <v/>
      </c>
      <c r="M660" s="172" t="str">
        <f aca="false">IF(B660&lt;&gt;"",RANK(L660,L$617:L$716),"")</f>
        <v/>
      </c>
      <c r="N660" s="172" t="str">
        <f aca="false">IF(B660&lt;&gt;"",'Classement Général'!CA54,"")</f>
        <v/>
      </c>
      <c r="O660" s="172" t="str">
        <f aca="false">IF(B155&lt;&gt;"",'Calculs (M1..M20)'!A57,"")</f>
        <v/>
      </c>
      <c r="P660" s="0"/>
      <c r="Q660" s="0"/>
      <c r="R660" s="0"/>
      <c r="S660" s="0"/>
      <c r="T660" s="0"/>
      <c r="U660" s="0"/>
      <c r="V660" s="0"/>
      <c r="AH660" s="187" t="n">
        <f aca="false">IF($G660&lt;&gt;"",AG660,"")</f>
        <v>0</v>
      </c>
      <c r="AI660" s="169"/>
      <c r="AJ660" s="170"/>
    </row>
    <row r="661" customFormat="false" ht="13" hidden="false" customHeight="false" outlineLevel="0" collapsed="false">
      <c r="A661" s="0"/>
      <c r="B661" s="185" t="str">
        <f aca="false">IF(B560&lt;&gt;"",B560,"")</f>
        <v/>
      </c>
      <c r="C661" s="116" t="str">
        <f aca="false">IF(C560&lt;&gt;"",C560,"")</f>
        <v/>
      </c>
      <c r="D661" s="116" t="str">
        <f aca="false">IF(D560&lt;&gt;"",D560,"")</f>
        <v/>
      </c>
      <c r="E661" s="116" t="str">
        <f aca="false">IF(E560&lt;&gt;"",E560,"")</f>
        <v/>
      </c>
      <c r="F661" s="116" t="n">
        <v>27</v>
      </c>
      <c r="G661" s="168" t="n">
        <f aca="false">G560</f>
        <v>1</v>
      </c>
      <c r="H661" s="187" t="n">
        <f aca="false">IF($G661&lt;&gt;"",G661,"")</f>
        <v>1</v>
      </c>
      <c r="I661" s="169"/>
      <c r="J661" s="170"/>
      <c r="K661" s="171" t="str">
        <f aca="false">IF($B661&lt;&gt;"",IF(I661,(INDEX(P$617:Q$620,MATCH(H661,P$617:P$620),2)/I661)*1000,0),"")</f>
        <v/>
      </c>
      <c r="L661" s="171" t="str">
        <f aca="false">IF(Q$617&lt;&gt;"",IF($B661&lt;&gt;"",K661-$J661,""),"")</f>
        <v/>
      </c>
      <c r="M661" s="172" t="str">
        <f aca="false">IF(B661&lt;&gt;"",RANK(L661,L$617:L$716),"")</f>
        <v/>
      </c>
      <c r="N661" s="172" t="str">
        <f aca="false">IF(B661&lt;&gt;"",'Classement Général'!CA55,"")</f>
        <v/>
      </c>
      <c r="O661" s="172" t="str">
        <f aca="false">IF(B156&lt;&gt;"",'Calculs (M1..M20)'!A58,"")</f>
        <v/>
      </c>
      <c r="P661" s="0"/>
      <c r="Q661" s="0"/>
      <c r="R661" s="0"/>
      <c r="S661" s="0"/>
      <c r="T661" s="0"/>
      <c r="U661" s="0"/>
      <c r="V661" s="0"/>
      <c r="AH661" s="187" t="n">
        <f aca="false">IF($G661&lt;&gt;"",AG661,"")</f>
        <v>0</v>
      </c>
      <c r="AI661" s="169"/>
      <c r="AJ661" s="170"/>
    </row>
    <row r="662" customFormat="false" ht="13" hidden="false" customHeight="false" outlineLevel="0" collapsed="false">
      <c r="A662" s="0"/>
      <c r="B662" s="185" t="str">
        <f aca="false">IF(B561&lt;&gt;"",B561,"")</f>
        <v/>
      </c>
      <c r="C662" s="116" t="str">
        <f aca="false">IF(C561&lt;&gt;"",C561,"")</f>
        <v/>
      </c>
      <c r="D662" s="116" t="str">
        <f aca="false">IF(D561&lt;&gt;"",D561,"")</f>
        <v/>
      </c>
      <c r="E662" s="116" t="str">
        <f aca="false">IF(E561&lt;&gt;"",E561,"")</f>
        <v/>
      </c>
      <c r="F662" s="116" t="n">
        <v>27</v>
      </c>
      <c r="G662" s="168" t="n">
        <f aca="false">G561</f>
        <v>1</v>
      </c>
      <c r="H662" s="187" t="n">
        <f aca="false">IF($G662&lt;&gt;"",G662,"")</f>
        <v>1</v>
      </c>
      <c r="I662" s="169"/>
      <c r="J662" s="170"/>
      <c r="K662" s="171" t="str">
        <f aca="false">IF($B662&lt;&gt;"",IF(I662,(INDEX(P$617:Q$620,MATCH(H662,P$617:P$620),2)/I662)*1000,0),"")</f>
        <v/>
      </c>
      <c r="L662" s="171" t="str">
        <f aca="false">IF(Q$617&lt;&gt;"",IF($B662&lt;&gt;"",K662-$J662,""),"")</f>
        <v/>
      </c>
      <c r="M662" s="172" t="str">
        <f aca="false">IF(B662&lt;&gt;"",RANK(L662,L$617:L$716),"")</f>
        <v/>
      </c>
      <c r="N662" s="172" t="str">
        <f aca="false">IF(B662&lt;&gt;"",'Classement Général'!CA56,"")</f>
        <v/>
      </c>
      <c r="O662" s="172" t="str">
        <f aca="false">IF(B157&lt;&gt;"",'Calculs (M1..M20)'!A59,"")</f>
        <v/>
      </c>
      <c r="P662" s="0"/>
      <c r="Q662" s="0"/>
      <c r="R662" s="0"/>
      <c r="S662" s="0"/>
      <c r="T662" s="0"/>
      <c r="U662" s="0"/>
      <c r="V662" s="0"/>
      <c r="AH662" s="187" t="n">
        <f aca="false">IF($G662&lt;&gt;"",AG662,"")</f>
        <v>0</v>
      </c>
      <c r="AI662" s="169"/>
      <c r="AJ662" s="170"/>
    </row>
    <row r="663" customFormat="false" ht="13" hidden="false" customHeight="false" outlineLevel="0" collapsed="false">
      <c r="A663" s="0"/>
      <c r="B663" s="185" t="str">
        <f aca="false">IF(B562&lt;&gt;"",B562,"")</f>
        <v/>
      </c>
      <c r="C663" s="116" t="str">
        <f aca="false">IF(C562&lt;&gt;"",C562,"")</f>
        <v/>
      </c>
      <c r="D663" s="116" t="str">
        <f aca="false">IF(D562&lt;&gt;"",D562,"")</f>
        <v/>
      </c>
      <c r="E663" s="116" t="str">
        <f aca="false">IF(E562&lt;&gt;"",E562,"")</f>
        <v/>
      </c>
      <c r="F663" s="116" t="n">
        <v>27</v>
      </c>
      <c r="G663" s="168" t="n">
        <f aca="false">G562</f>
        <v>1</v>
      </c>
      <c r="H663" s="187" t="n">
        <f aca="false">IF($G663&lt;&gt;"",G663,"")</f>
        <v>1</v>
      </c>
      <c r="I663" s="169"/>
      <c r="J663" s="170"/>
      <c r="K663" s="171" t="str">
        <f aca="false">IF($B663&lt;&gt;"",IF(I663,(INDEX(P$617:Q$620,MATCH(H663,P$617:P$620),2)/I663)*1000,0),"")</f>
        <v/>
      </c>
      <c r="L663" s="171" t="str">
        <f aca="false">IF(Q$617&lt;&gt;"",IF($B663&lt;&gt;"",K663-$J663,""),"")</f>
        <v/>
      </c>
      <c r="M663" s="172" t="str">
        <f aca="false">IF(B663&lt;&gt;"",RANK(L663,L$617:L$716),"")</f>
        <v/>
      </c>
      <c r="N663" s="172" t="str">
        <f aca="false">IF(B663&lt;&gt;"",'Classement Général'!CA57,"")</f>
        <v/>
      </c>
      <c r="O663" s="172" t="str">
        <f aca="false">IF(B158&lt;&gt;"",'Calculs (M1..M20)'!A60,"")</f>
        <v/>
      </c>
      <c r="P663" s="0"/>
      <c r="Q663" s="0"/>
      <c r="R663" s="0"/>
      <c r="S663" s="0"/>
      <c r="T663" s="0"/>
      <c r="U663" s="0"/>
      <c r="V663" s="0"/>
      <c r="AH663" s="187" t="n">
        <f aca="false">IF($G663&lt;&gt;"",AG663,"")</f>
        <v>0</v>
      </c>
      <c r="AI663" s="169"/>
      <c r="AJ663" s="170"/>
    </row>
    <row r="664" customFormat="false" ht="13" hidden="false" customHeight="false" outlineLevel="0" collapsed="false">
      <c r="A664" s="0"/>
      <c r="B664" s="185" t="str">
        <f aca="false">IF(B563&lt;&gt;"",B563,"")</f>
        <v/>
      </c>
      <c r="C664" s="116" t="str">
        <f aca="false">IF(C563&lt;&gt;"",C563,"")</f>
        <v/>
      </c>
      <c r="D664" s="116" t="str">
        <f aca="false">IF(D563&lt;&gt;"",D563,"")</f>
        <v/>
      </c>
      <c r="E664" s="116" t="str">
        <f aca="false">IF(E563&lt;&gt;"",E563,"")</f>
        <v/>
      </c>
      <c r="F664" s="116" t="n">
        <v>27</v>
      </c>
      <c r="G664" s="168" t="n">
        <f aca="false">G563</f>
        <v>1</v>
      </c>
      <c r="H664" s="187" t="n">
        <f aca="false">IF($G664&lt;&gt;"",G664,"")</f>
        <v>1</v>
      </c>
      <c r="I664" s="169"/>
      <c r="J664" s="170"/>
      <c r="K664" s="171" t="str">
        <f aca="false">IF($B664&lt;&gt;"",IF(I664,(INDEX(P$617:Q$620,MATCH(H664,P$617:P$620),2)/I664)*1000,0),"")</f>
        <v/>
      </c>
      <c r="L664" s="171" t="str">
        <f aca="false">IF(Q$617&lt;&gt;"",IF($B664&lt;&gt;"",K664-$J664,""),"")</f>
        <v/>
      </c>
      <c r="M664" s="172" t="str">
        <f aca="false">IF(B664&lt;&gt;"",RANK(L664,L$617:L$716),"")</f>
        <v/>
      </c>
      <c r="N664" s="172" t="str">
        <f aca="false">IF(B664&lt;&gt;"",'Classement Général'!CA58,"")</f>
        <v/>
      </c>
      <c r="O664" s="172" t="str">
        <f aca="false">IF(B159&lt;&gt;"",'Calculs (M1..M20)'!A61,"")</f>
        <v/>
      </c>
      <c r="P664" s="0"/>
      <c r="Q664" s="0"/>
      <c r="R664" s="0"/>
      <c r="S664" s="0"/>
      <c r="T664" s="0"/>
      <c r="U664" s="0"/>
      <c r="V664" s="0"/>
      <c r="AH664" s="187" t="n">
        <f aca="false">IF($G664&lt;&gt;"",AG664,"")</f>
        <v>0</v>
      </c>
      <c r="AI664" s="169"/>
      <c r="AJ664" s="170"/>
    </row>
    <row r="665" customFormat="false" ht="13" hidden="false" customHeight="false" outlineLevel="0" collapsed="false">
      <c r="A665" s="0"/>
      <c r="B665" s="185" t="str">
        <f aca="false">IF(B564&lt;&gt;"",B564,"")</f>
        <v/>
      </c>
      <c r="C665" s="116" t="str">
        <f aca="false">IF(C564&lt;&gt;"",C564,"")</f>
        <v/>
      </c>
      <c r="D665" s="116" t="str">
        <f aca="false">IF(D564&lt;&gt;"",D564,"")</f>
        <v/>
      </c>
      <c r="E665" s="116" t="str">
        <f aca="false">IF(E564&lt;&gt;"",E564,"")</f>
        <v/>
      </c>
      <c r="F665" s="116" t="n">
        <v>27</v>
      </c>
      <c r="G665" s="168" t="n">
        <f aca="false">G564</f>
        <v>1</v>
      </c>
      <c r="H665" s="187" t="n">
        <f aca="false">IF($G665&lt;&gt;"",G665,"")</f>
        <v>1</v>
      </c>
      <c r="I665" s="169"/>
      <c r="J665" s="170"/>
      <c r="K665" s="171" t="str">
        <f aca="false">IF($B665&lt;&gt;"",IF(I665,(INDEX(P$617:Q$620,MATCH(H665,P$617:P$620),2)/I665)*1000,0),"")</f>
        <v/>
      </c>
      <c r="L665" s="171" t="str">
        <f aca="false">IF(Q$617&lt;&gt;"",IF($B665&lt;&gt;"",K665-$J665,""),"")</f>
        <v/>
      </c>
      <c r="M665" s="172" t="str">
        <f aca="false">IF(B665&lt;&gt;"",RANK(L665,L$617:L$716),"")</f>
        <v/>
      </c>
      <c r="N665" s="172" t="str">
        <f aca="false">IF(B665&lt;&gt;"",'Classement Général'!CA59,"")</f>
        <v/>
      </c>
      <c r="O665" s="172" t="str">
        <f aca="false">IF(B160&lt;&gt;"",'Calculs (M1..M20)'!A62,"")</f>
        <v/>
      </c>
      <c r="P665" s="0"/>
      <c r="Q665" s="0"/>
      <c r="R665" s="0"/>
      <c r="S665" s="0"/>
      <c r="T665" s="0"/>
      <c r="U665" s="0"/>
      <c r="V665" s="0"/>
      <c r="AH665" s="187" t="n">
        <f aca="false">IF($G665&lt;&gt;"",AG665,"")</f>
        <v>0</v>
      </c>
      <c r="AI665" s="169"/>
      <c r="AJ665" s="170"/>
    </row>
    <row r="666" customFormat="false" ht="13" hidden="false" customHeight="false" outlineLevel="0" collapsed="false">
      <c r="A666" s="0"/>
      <c r="B666" s="185" t="str">
        <f aca="false">IF(B565&lt;&gt;"",B565,"")</f>
        <v/>
      </c>
      <c r="C666" s="116" t="str">
        <f aca="false">IF(C565&lt;&gt;"",C565,"")</f>
        <v/>
      </c>
      <c r="D666" s="116" t="str">
        <f aca="false">IF(D565&lt;&gt;"",D565,"")</f>
        <v/>
      </c>
      <c r="E666" s="116" t="str">
        <f aca="false">IF(E565&lt;&gt;"",E565,"")</f>
        <v/>
      </c>
      <c r="F666" s="116" t="n">
        <v>27</v>
      </c>
      <c r="G666" s="168" t="n">
        <f aca="false">G565</f>
        <v>1</v>
      </c>
      <c r="H666" s="187" t="n">
        <f aca="false">IF($G666&lt;&gt;"",G666,"")</f>
        <v>1</v>
      </c>
      <c r="I666" s="169"/>
      <c r="J666" s="170"/>
      <c r="K666" s="171" t="str">
        <f aca="false">IF($B666&lt;&gt;"",IF(I666,(INDEX(P$617:Q$620,MATCH(H666,P$617:P$620),2)/I666)*1000,0),"")</f>
        <v/>
      </c>
      <c r="L666" s="171" t="str">
        <f aca="false">IF(Q$617&lt;&gt;"",IF($B666&lt;&gt;"",K666-$J666,""),"")</f>
        <v/>
      </c>
      <c r="M666" s="172" t="str">
        <f aca="false">IF(B666&lt;&gt;"",RANK(L666,L$617:L$716),"")</f>
        <v/>
      </c>
      <c r="N666" s="172" t="str">
        <f aca="false">IF(B666&lt;&gt;"",'Classement Général'!CA60,"")</f>
        <v/>
      </c>
      <c r="O666" s="172" t="str">
        <f aca="false">IF(B161&lt;&gt;"",'Calculs (M1..M20)'!A63,"")</f>
        <v/>
      </c>
      <c r="P666" s="0"/>
      <c r="Q666" s="0"/>
      <c r="R666" s="0"/>
      <c r="S666" s="0"/>
      <c r="T666" s="0"/>
      <c r="U666" s="0"/>
      <c r="V666" s="0"/>
      <c r="AH666" s="187" t="n">
        <f aca="false">IF($G666&lt;&gt;"",AG666,"")</f>
        <v>0</v>
      </c>
      <c r="AI666" s="169"/>
      <c r="AJ666" s="170"/>
    </row>
    <row r="667" customFormat="false" ht="13" hidden="false" customHeight="false" outlineLevel="0" collapsed="false">
      <c r="A667" s="0"/>
      <c r="B667" s="185" t="str">
        <f aca="false">IF(B566&lt;&gt;"",B566,"")</f>
        <v/>
      </c>
      <c r="C667" s="116" t="str">
        <f aca="false">IF(C566&lt;&gt;"",C566,"")</f>
        <v/>
      </c>
      <c r="D667" s="116" t="str">
        <f aca="false">IF(D566&lt;&gt;"",D566,"")</f>
        <v/>
      </c>
      <c r="E667" s="116" t="str">
        <f aca="false">IF(E566&lt;&gt;"",E566,"")</f>
        <v/>
      </c>
      <c r="F667" s="116" t="n">
        <v>27</v>
      </c>
      <c r="G667" s="168" t="n">
        <f aca="false">G566</f>
        <v>1</v>
      </c>
      <c r="H667" s="187" t="n">
        <f aca="false">IF($G667&lt;&gt;"",G667,"")</f>
        <v>1</v>
      </c>
      <c r="I667" s="169"/>
      <c r="J667" s="170"/>
      <c r="K667" s="171" t="str">
        <f aca="false">IF($B667&lt;&gt;"",IF(I667,(INDEX(P$617:Q$620,MATCH(H667,P$617:P$620),2)/I667)*1000,0),"")</f>
        <v/>
      </c>
      <c r="L667" s="171" t="str">
        <f aca="false">IF(Q$617&lt;&gt;"",IF($B667&lt;&gt;"",K667-$J667,""),"")</f>
        <v/>
      </c>
      <c r="M667" s="172" t="str">
        <f aca="false">IF(B667&lt;&gt;"",RANK(L667,L$617:L$716),"")</f>
        <v/>
      </c>
      <c r="N667" s="172" t="str">
        <f aca="false">IF(B667&lt;&gt;"",'Classement Général'!CA61,"")</f>
        <v/>
      </c>
      <c r="O667" s="172" t="str">
        <f aca="false">IF(B162&lt;&gt;"",'Calculs (M1..M20)'!A64,"")</f>
        <v/>
      </c>
      <c r="P667" s="0"/>
      <c r="Q667" s="0"/>
      <c r="R667" s="0"/>
      <c r="S667" s="0"/>
      <c r="T667" s="0"/>
      <c r="U667" s="0"/>
      <c r="V667" s="0"/>
      <c r="AH667" s="187" t="n">
        <f aca="false">IF($G667&lt;&gt;"",AG667,"")</f>
        <v>0</v>
      </c>
      <c r="AI667" s="169"/>
      <c r="AJ667" s="170"/>
    </row>
    <row r="668" customFormat="false" ht="13" hidden="false" customHeight="false" outlineLevel="0" collapsed="false">
      <c r="A668" s="0"/>
      <c r="B668" s="185" t="str">
        <f aca="false">IF(B567&lt;&gt;"",B567,"")</f>
        <v/>
      </c>
      <c r="C668" s="116" t="str">
        <f aca="false">IF(C567&lt;&gt;"",C567,"")</f>
        <v/>
      </c>
      <c r="D668" s="116" t="str">
        <f aca="false">IF(D567&lt;&gt;"",D567,"")</f>
        <v/>
      </c>
      <c r="E668" s="116" t="str">
        <f aca="false">IF(E567&lt;&gt;"",E567,"")</f>
        <v/>
      </c>
      <c r="F668" s="116" t="n">
        <v>27</v>
      </c>
      <c r="G668" s="168" t="n">
        <f aca="false">G567</f>
        <v>1</v>
      </c>
      <c r="H668" s="187" t="n">
        <f aca="false">IF($G668&lt;&gt;"",G668,"")</f>
        <v>1</v>
      </c>
      <c r="I668" s="169"/>
      <c r="J668" s="170"/>
      <c r="K668" s="171" t="str">
        <f aca="false">IF($B668&lt;&gt;"",IF(I668,(INDEX(P$617:Q$620,MATCH(H668,P$617:P$620),2)/I668)*1000,0),"")</f>
        <v/>
      </c>
      <c r="L668" s="171" t="str">
        <f aca="false">IF(Q$617&lt;&gt;"",IF($B668&lt;&gt;"",K668-$J668,""),"")</f>
        <v/>
      </c>
      <c r="M668" s="172" t="str">
        <f aca="false">IF(B668&lt;&gt;"",RANK(L668,L$617:L$716),"")</f>
        <v/>
      </c>
      <c r="N668" s="172" t="str">
        <f aca="false">IF(B668&lt;&gt;"",'Classement Général'!CA62,"")</f>
        <v/>
      </c>
      <c r="O668" s="172" t="str">
        <f aca="false">IF(B163&lt;&gt;"",'Calculs (M1..M20)'!A65,"")</f>
        <v/>
      </c>
      <c r="P668" s="0"/>
      <c r="Q668" s="0"/>
      <c r="R668" s="0"/>
      <c r="S668" s="0"/>
      <c r="T668" s="0"/>
      <c r="U668" s="0"/>
      <c r="V668" s="0"/>
      <c r="AH668" s="187" t="n">
        <f aca="false">IF($G668&lt;&gt;"",AG668,"")</f>
        <v>0</v>
      </c>
      <c r="AI668" s="169"/>
      <c r="AJ668" s="170"/>
    </row>
    <row r="669" customFormat="false" ht="13" hidden="false" customHeight="false" outlineLevel="0" collapsed="false">
      <c r="A669" s="0"/>
      <c r="B669" s="185" t="str">
        <f aca="false">IF(B568&lt;&gt;"",B568,"")</f>
        <v/>
      </c>
      <c r="C669" s="116" t="str">
        <f aca="false">IF(C568&lt;&gt;"",C568,"")</f>
        <v/>
      </c>
      <c r="D669" s="116" t="str">
        <f aca="false">IF(D568&lt;&gt;"",D568,"")</f>
        <v/>
      </c>
      <c r="E669" s="116" t="str">
        <f aca="false">IF(E568&lt;&gt;"",E568,"")</f>
        <v/>
      </c>
      <c r="F669" s="116" t="n">
        <v>27</v>
      </c>
      <c r="G669" s="168" t="n">
        <f aca="false">G568</f>
        <v>1</v>
      </c>
      <c r="H669" s="187" t="n">
        <f aca="false">IF($G669&lt;&gt;"",G669,"")</f>
        <v>1</v>
      </c>
      <c r="I669" s="169"/>
      <c r="J669" s="170"/>
      <c r="K669" s="171" t="str">
        <f aca="false">IF($B669&lt;&gt;"",IF(I669,(INDEX(P$617:Q$620,MATCH(H669,P$617:P$620),2)/I669)*1000,0),"")</f>
        <v/>
      </c>
      <c r="L669" s="171" t="str">
        <f aca="false">IF(Q$617&lt;&gt;"",IF($B669&lt;&gt;"",K669-$J669,""),"")</f>
        <v/>
      </c>
      <c r="M669" s="172" t="str">
        <f aca="false">IF(B669&lt;&gt;"",RANK(L669,L$617:L$716),"")</f>
        <v/>
      </c>
      <c r="N669" s="172" t="str">
        <f aca="false">IF(B669&lt;&gt;"",'Classement Général'!CA63,"")</f>
        <v/>
      </c>
      <c r="O669" s="172" t="str">
        <f aca="false">IF(B164&lt;&gt;"",'Calculs (M1..M20)'!A66,"")</f>
        <v/>
      </c>
      <c r="P669" s="0"/>
      <c r="Q669" s="0"/>
      <c r="R669" s="0"/>
      <c r="S669" s="0"/>
      <c r="T669" s="0"/>
      <c r="U669" s="0"/>
      <c r="V669" s="0"/>
      <c r="AH669" s="187" t="n">
        <f aca="false">IF($G669&lt;&gt;"",AG669,"")</f>
        <v>0</v>
      </c>
      <c r="AI669" s="169"/>
      <c r="AJ669" s="170"/>
    </row>
    <row r="670" customFormat="false" ht="13" hidden="false" customHeight="false" outlineLevel="0" collapsed="false">
      <c r="A670" s="0"/>
      <c r="B670" s="185" t="str">
        <f aca="false">IF(B569&lt;&gt;"",B569,"")</f>
        <v/>
      </c>
      <c r="C670" s="116" t="str">
        <f aca="false">IF(C569&lt;&gt;"",C569,"")</f>
        <v/>
      </c>
      <c r="D670" s="116" t="str">
        <f aca="false">IF(D569&lt;&gt;"",D569,"")</f>
        <v/>
      </c>
      <c r="E670" s="116" t="str">
        <f aca="false">IF(E569&lt;&gt;"",E569,"")</f>
        <v/>
      </c>
      <c r="F670" s="116" t="n">
        <v>27</v>
      </c>
      <c r="G670" s="168" t="n">
        <f aca="false">G569</f>
        <v>1</v>
      </c>
      <c r="H670" s="187" t="n">
        <f aca="false">IF($G670&lt;&gt;"",G670,"")</f>
        <v>1</v>
      </c>
      <c r="I670" s="169"/>
      <c r="J670" s="170"/>
      <c r="K670" s="171" t="str">
        <f aca="false">IF($B670&lt;&gt;"",IF(I670,(INDEX(P$617:Q$620,MATCH(H670,P$617:P$620),2)/I670)*1000,0),"")</f>
        <v/>
      </c>
      <c r="L670" s="171" t="str">
        <f aca="false">IF(Q$617&lt;&gt;"",IF($B670&lt;&gt;"",K670-$J670,""),"")</f>
        <v/>
      </c>
      <c r="M670" s="172" t="str">
        <f aca="false">IF(B670&lt;&gt;"",RANK(L670,L$617:L$716),"")</f>
        <v/>
      </c>
      <c r="N670" s="172" t="str">
        <f aca="false">IF(B670&lt;&gt;"",'Classement Général'!CA64,"")</f>
        <v/>
      </c>
      <c r="O670" s="172" t="str">
        <f aca="false">IF(B165&lt;&gt;"",'Calculs (M1..M20)'!A67,"")</f>
        <v/>
      </c>
      <c r="P670" s="0"/>
      <c r="Q670" s="0"/>
      <c r="R670" s="0"/>
      <c r="S670" s="0"/>
      <c r="T670" s="0"/>
      <c r="U670" s="0"/>
      <c r="V670" s="0"/>
      <c r="AH670" s="187" t="n">
        <f aca="false">IF($G670&lt;&gt;"",AG670,"")</f>
        <v>0</v>
      </c>
      <c r="AI670" s="169"/>
      <c r="AJ670" s="170"/>
    </row>
    <row r="671" customFormat="false" ht="13" hidden="false" customHeight="false" outlineLevel="0" collapsed="false">
      <c r="A671" s="0"/>
      <c r="B671" s="185" t="str">
        <f aca="false">IF(B570&lt;&gt;"",B570,"")</f>
        <v/>
      </c>
      <c r="C671" s="116" t="str">
        <f aca="false">IF(C570&lt;&gt;"",C570,"")</f>
        <v/>
      </c>
      <c r="D671" s="116" t="str">
        <f aca="false">IF(D570&lt;&gt;"",D570,"")</f>
        <v/>
      </c>
      <c r="E671" s="116" t="str">
        <f aca="false">IF(E570&lt;&gt;"",E570,"")</f>
        <v/>
      </c>
      <c r="F671" s="116" t="n">
        <v>27</v>
      </c>
      <c r="G671" s="168" t="n">
        <f aca="false">G570</f>
        <v>1</v>
      </c>
      <c r="H671" s="187" t="n">
        <f aca="false">IF($G671&lt;&gt;"",G671,"")</f>
        <v>1</v>
      </c>
      <c r="I671" s="169"/>
      <c r="J671" s="170"/>
      <c r="K671" s="171" t="str">
        <f aca="false">IF($B671&lt;&gt;"",IF(I671,(INDEX(P$617:Q$620,MATCH(H671,P$617:P$620),2)/I671)*1000,0),"")</f>
        <v/>
      </c>
      <c r="L671" s="171" t="str">
        <f aca="false">IF(Q$617&lt;&gt;"",IF($B671&lt;&gt;"",K671-$J671,""),"")</f>
        <v/>
      </c>
      <c r="M671" s="172" t="str">
        <f aca="false">IF(B671&lt;&gt;"",RANK(L671,L$617:L$716),"")</f>
        <v/>
      </c>
      <c r="N671" s="172" t="str">
        <f aca="false">IF(B671&lt;&gt;"",'Classement Général'!CA65,"")</f>
        <v/>
      </c>
      <c r="O671" s="172" t="str">
        <f aca="false">IF(B166&lt;&gt;"",'Calculs (M1..M20)'!A68,"")</f>
        <v/>
      </c>
      <c r="P671" s="0"/>
      <c r="Q671" s="0"/>
      <c r="R671" s="0"/>
      <c r="S671" s="0"/>
      <c r="T671" s="0"/>
      <c r="U671" s="0"/>
      <c r="V671" s="0"/>
      <c r="AH671" s="187" t="n">
        <f aca="false">IF($G671&lt;&gt;"",AG671,"")</f>
        <v>0</v>
      </c>
      <c r="AI671" s="169"/>
      <c r="AJ671" s="170"/>
    </row>
    <row r="672" customFormat="false" ht="13" hidden="false" customHeight="false" outlineLevel="0" collapsed="false">
      <c r="A672" s="0"/>
      <c r="B672" s="185" t="str">
        <f aca="false">IF(B571&lt;&gt;"",B571,"")</f>
        <v/>
      </c>
      <c r="C672" s="116" t="str">
        <f aca="false">IF(C571&lt;&gt;"",C571,"")</f>
        <v/>
      </c>
      <c r="D672" s="116" t="str">
        <f aca="false">IF(D571&lt;&gt;"",D571,"")</f>
        <v/>
      </c>
      <c r="E672" s="116" t="str">
        <f aca="false">IF(E571&lt;&gt;"",E571,"")</f>
        <v/>
      </c>
      <c r="F672" s="116" t="n">
        <v>27</v>
      </c>
      <c r="G672" s="168" t="n">
        <f aca="false">G571</f>
        <v>1</v>
      </c>
      <c r="H672" s="187" t="n">
        <f aca="false">IF($G672&lt;&gt;"",G672,"")</f>
        <v>1</v>
      </c>
      <c r="I672" s="169"/>
      <c r="J672" s="170"/>
      <c r="K672" s="171" t="str">
        <f aca="false">IF($B672&lt;&gt;"",IF(I672,(INDEX(P$617:Q$620,MATCH(H672,P$617:P$620),2)/I672)*1000,0),"")</f>
        <v/>
      </c>
      <c r="L672" s="171" t="str">
        <f aca="false">IF(Q$617&lt;&gt;"",IF($B672&lt;&gt;"",K672-$J672,""),"")</f>
        <v/>
      </c>
      <c r="M672" s="172" t="str">
        <f aca="false">IF(B672&lt;&gt;"",RANK(L672,L$617:L$716),"")</f>
        <v/>
      </c>
      <c r="N672" s="172" t="str">
        <f aca="false">IF(B672&lt;&gt;"",'Classement Général'!CA66,"")</f>
        <v/>
      </c>
      <c r="O672" s="172" t="str">
        <f aca="false">IF(B167&lt;&gt;"",'Calculs (M1..M20)'!A69,"")</f>
        <v/>
      </c>
      <c r="P672" s="0"/>
      <c r="Q672" s="0"/>
      <c r="R672" s="0"/>
      <c r="S672" s="0"/>
      <c r="T672" s="0"/>
      <c r="U672" s="0"/>
      <c r="V672" s="0"/>
      <c r="AH672" s="187" t="n">
        <f aca="false">IF($G672&lt;&gt;"",AG672,"")</f>
        <v>0</v>
      </c>
      <c r="AI672" s="169"/>
      <c r="AJ672" s="170"/>
    </row>
    <row r="673" customFormat="false" ht="13" hidden="false" customHeight="false" outlineLevel="0" collapsed="false">
      <c r="A673" s="0"/>
      <c r="B673" s="185" t="str">
        <f aca="false">IF(B572&lt;&gt;"",B572,"")</f>
        <v/>
      </c>
      <c r="C673" s="116" t="str">
        <f aca="false">IF(C572&lt;&gt;"",C572,"")</f>
        <v/>
      </c>
      <c r="D673" s="116" t="str">
        <f aca="false">IF(D572&lt;&gt;"",D572,"")</f>
        <v/>
      </c>
      <c r="E673" s="116" t="str">
        <f aca="false">IF(E572&lt;&gt;"",E572,"")</f>
        <v/>
      </c>
      <c r="F673" s="116" t="n">
        <v>27</v>
      </c>
      <c r="G673" s="168" t="n">
        <f aca="false">G572</f>
        <v>1</v>
      </c>
      <c r="H673" s="187" t="n">
        <f aca="false">IF($G673&lt;&gt;"",G673,"")</f>
        <v>1</v>
      </c>
      <c r="I673" s="169"/>
      <c r="J673" s="170"/>
      <c r="K673" s="171" t="str">
        <f aca="false">IF($B673&lt;&gt;"",IF(I673,(INDEX(P$617:Q$620,MATCH(H673,P$617:P$620),2)/I673)*1000,0),"")</f>
        <v/>
      </c>
      <c r="L673" s="171" t="str">
        <f aca="false">IF(Q$617&lt;&gt;"",IF($B673&lt;&gt;"",K673-$J673,""),"")</f>
        <v/>
      </c>
      <c r="M673" s="172" t="str">
        <f aca="false">IF(B673&lt;&gt;"",RANK(L673,L$617:L$716),"")</f>
        <v/>
      </c>
      <c r="N673" s="172" t="str">
        <f aca="false">IF(B673&lt;&gt;"",'Classement Général'!CA67,"")</f>
        <v/>
      </c>
      <c r="O673" s="172" t="str">
        <f aca="false">IF(B168&lt;&gt;"",'Calculs (M1..M20)'!A70,"")</f>
        <v/>
      </c>
      <c r="P673" s="0"/>
      <c r="Q673" s="0"/>
      <c r="R673" s="0"/>
      <c r="S673" s="0"/>
      <c r="T673" s="0"/>
      <c r="U673" s="0"/>
      <c r="V673" s="0"/>
      <c r="AH673" s="187" t="n">
        <f aca="false">IF($G673&lt;&gt;"",AG673,"")</f>
        <v>0</v>
      </c>
      <c r="AI673" s="169"/>
      <c r="AJ673" s="170"/>
    </row>
    <row r="674" customFormat="false" ht="13" hidden="false" customHeight="false" outlineLevel="0" collapsed="false">
      <c r="A674" s="0"/>
      <c r="B674" s="185" t="str">
        <f aca="false">IF(B573&lt;&gt;"",B573,"")</f>
        <v/>
      </c>
      <c r="C674" s="116" t="str">
        <f aca="false">IF(C573&lt;&gt;"",C573,"")</f>
        <v/>
      </c>
      <c r="D674" s="116" t="str">
        <f aca="false">IF(D573&lt;&gt;"",D573,"")</f>
        <v/>
      </c>
      <c r="E674" s="116" t="str">
        <f aca="false">IF(E573&lt;&gt;"",E573,"")</f>
        <v/>
      </c>
      <c r="F674" s="116" t="n">
        <v>27</v>
      </c>
      <c r="G674" s="168" t="n">
        <f aca="false">G573</f>
        <v>0</v>
      </c>
      <c r="H674" s="187" t="n">
        <f aca="false">IF($G674&lt;&gt;"",G674,"")</f>
        <v>0</v>
      </c>
      <c r="I674" s="169"/>
      <c r="J674" s="170"/>
      <c r="K674" s="171" t="str">
        <f aca="false">IF($B674&lt;&gt;"",IF(I674,(INDEX(P$617:Q$620,MATCH(H674,P$617:P$620),2)/I674)*1000,0),"")</f>
        <v/>
      </c>
      <c r="L674" s="171" t="str">
        <f aca="false">IF(Q$617&lt;&gt;"",IF($B674&lt;&gt;"",K674-$J674,""),"")</f>
        <v/>
      </c>
      <c r="M674" s="172" t="str">
        <f aca="false">IF(B674&lt;&gt;"",RANK(L674,L$617:L$716),"")</f>
        <v/>
      </c>
      <c r="N674" s="172" t="str">
        <f aca="false">IF(B674&lt;&gt;"",'Classement Général'!CA68,"")</f>
        <v/>
      </c>
      <c r="O674" s="172" t="str">
        <f aca="false">IF(B169&lt;&gt;"",'Calculs (M1..M20)'!A71,"")</f>
        <v/>
      </c>
      <c r="P674" s="0"/>
      <c r="Q674" s="0"/>
      <c r="R674" s="0"/>
      <c r="S674" s="0"/>
      <c r="T674" s="0"/>
      <c r="U674" s="0"/>
      <c r="V674" s="0"/>
      <c r="AH674" s="187" t="n">
        <f aca="false">IF($G674&lt;&gt;"",AG674,"")</f>
        <v>0</v>
      </c>
      <c r="AI674" s="169"/>
      <c r="AJ674" s="170"/>
    </row>
    <row r="675" customFormat="false" ht="13" hidden="false" customHeight="false" outlineLevel="0" collapsed="false">
      <c r="A675" s="0"/>
      <c r="B675" s="185" t="str">
        <f aca="false">IF(B574&lt;&gt;"",B574,"")</f>
        <v/>
      </c>
      <c r="C675" s="116" t="str">
        <f aca="false">IF(C574&lt;&gt;"",C574,"")</f>
        <v/>
      </c>
      <c r="D675" s="116" t="str">
        <f aca="false">IF(D574&lt;&gt;"",D574,"")</f>
        <v/>
      </c>
      <c r="E675" s="116" t="str">
        <f aca="false">IF(E574&lt;&gt;"",E574,"")</f>
        <v/>
      </c>
      <c r="F675" s="116" t="n">
        <v>27</v>
      </c>
      <c r="G675" s="168" t="n">
        <f aca="false">G574</f>
        <v>0</v>
      </c>
      <c r="H675" s="187" t="n">
        <f aca="false">IF($G675&lt;&gt;"",G675,"")</f>
        <v>0</v>
      </c>
      <c r="I675" s="169"/>
      <c r="J675" s="170"/>
      <c r="K675" s="171" t="str">
        <f aca="false">IF($B675&lt;&gt;"",IF(I675,(INDEX(P$617:Q$620,MATCH(H675,P$617:P$620),2)/I675)*1000,0),"")</f>
        <v/>
      </c>
      <c r="L675" s="171" t="str">
        <f aca="false">IF(Q$617&lt;&gt;"",IF($B675&lt;&gt;"",K675-$J675,""),"")</f>
        <v/>
      </c>
      <c r="M675" s="172" t="str">
        <f aca="false">IF(B675&lt;&gt;"",RANK(L675,L$617:L$716),"")</f>
        <v/>
      </c>
      <c r="N675" s="172" t="str">
        <f aca="false">IF(B675&lt;&gt;"",'Classement Général'!CA69,"")</f>
        <v/>
      </c>
      <c r="O675" s="172" t="str">
        <f aca="false">IF(B170&lt;&gt;"",'Calculs (M1..M20)'!A72,"")</f>
        <v/>
      </c>
      <c r="P675" s="0"/>
      <c r="Q675" s="0"/>
      <c r="R675" s="0"/>
      <c r="S675" s="0"/>
      <c r="T675" s="0"/>
      <c r="U675" s="0"/>
      <c r="V675" s="0"/>
      <c r="AH675" s="187" t="n">
        <f aca="false">IF($G675&lt;&gt;"",AG675,"")</f>
        <v>0</v>
      </c>
      <c r="AI675" s="169"/>
      <c r="AJ675" s="170"/>
    </row>
    <row r="676" customFormat="false" ht="13" hidden="false" customHeight="false" outlineLevel="0" collapsed="false">
      <c r="A676" s="0"/>
      <c r="B676" s="185" t="str">
        <f aca="false">IF(B575&lt;&gt;"",B575,"")</f>
        <v/>
      </c>
      <c r="C676" s="116" t="str">
        <f aca="false">IF(C575&lt;&gt;"",C575,"")</f>
        <v/>
      </c>
      <c r="D676" s="116" t="str">
        <f aca="false">IF(D575&lt;&gt;"",D575,"")</f>
        <v/>
      </c>
      <c r="E676" s="116" t="str">
        <f aca="false">IF(E575&lt;&gt;"",E575,"")</f>
        <v/>
      </c>
      <c r="F676" s="116" t="n">
        <v>27</v>
      </c>
      <c r="G676" s="168" t="n">
        <f aca="false">G575</f>
        <v>0</v>
      </c>
      <c r="H676" s="187" t="n">
        <f aca="false">IF($G676&lt;&gt;"",G676,"")</f>
        <v>0</v>
      </c>
      <c r="I676" s="169"/>
      <c r="J676" s="170"/>
      <c r="K676" s="171" t="str">
        <f aca="false">IF($B676&lt;&gt;"",IF(I676,(INDEX(P$617:Q$620,MATCH(H676,P$617:P$620),2)/I676)*1000,0),"")</f>
        <v/>
      </c>
      <c r="L676" s="171" t="str">
        <f aca="false">IF(Q$617&lt;&gt;"",IF($B676&lt;&gt;"",K676-$J676,""),"")</f>
        <v/>
      </c>
      <c r="M676" s="172" t="str">
        <f aca="false">IF(B676&lt;&gt;"",RANK(L676,L$617:L$716),"")</f>
        <v/>
      </c>
      <c r="N676" s="172" t="str">
        <f aca="false">IF(B676&lt;&gt;"",'Classement Général'!CA70,"")</f>
        <v/>
      </c>
      <c r="O676" s="172" t="str">
        <f aca="false">IF(B171&lt;&gt;"",'Calculs (M1..M20)'!A73,"")</f>
        <v/>
      </c>
      <c r="P676" s="0"/>
      <c r="Q676" s="0"/>
      <c r="R676" s="0"/>
      <c r="S676" s="0"/>
      <c r="T676" s="0"/>
      <c r="U676" s="0"/>
      <c r="V676" s="0"/>
      <c r="AH676" s="187" t="n">
        <f aca="false">IF($G676&lt;&gt;"",AG676,"")</f>
        <v>0</v>
      </c>
      <c r="AI676" s="169"/>
      <c r="AJ676" s="170"/>
    </row>
    <row r="677" customFormat="false" ht="13" hidden="false" customHeight="false" outlineLevel="0" collapsed="false">
      <c r="A677" s="0"/>
      <c r="B677" s="185" t="str">
        <f aca="false">IF(B576&lt;&gt;"",B576,"")</f>
        <v/>
      </c>
      <c r="C677" s="116" t="str">
        <f aca="false">IF(C576&lt;&gt;"",C576,"")</f>
        <v/>
      </c>
      <c r="D677" s="116" t="str">
        <f aca="false">IF(D576&lt;&gt;"",D576,"")</f>
        <v/>
      </c>
      <c r="E677" s="116" t="str">
        <f aca="false">IF(E576&lt;&gt;"",E576,"")</f>
        <v/>
      </c>
      <c r="F677" s="116" t="n">
        <v>27</v>
      </c>
      <c r="G677" s="168" t="n">
        <f aca="false">G576</f>
        <v>0</v>
      </c>
      <c r="H677" s="187" t="n">
        <f aca="false">IF($G677&lt;&gt;"",G677,"")</f>
        <v>0</v>
      </c>
      <c r="I677" s="169"/>
      <c r="J677" s="170"/>
      <c r="K677" s="171" t="str">
        <f aca="false">IF($B677&lt;&gt;"",IF(I677,(INDEX(P$617:Q$620,MATCH(H677,P$617:P$620),2)/I677)*1000,0),"")</f>
        <v/>
      </c>
      <c r="L677" s="171" t="str">
        <f aca="false">IF(Q$617&lt;&gt;"",IF($B677&lt;&gt;"",K677-$J677,""),"")</f>
        <v/>
      </c>
      <c r="M677" s="172" t="str">
        <f aca="false">IF(B677&lt;&gt;"",RANK(L677,L$617:L$716),"")</f>
        <v/>
      </c>
      <c r="N677" s="172" t="str">
        <f aca="false">IF(B677&lt;&gt;"",'Classement Général'!CA71,"")</f>
        <v/>
      </c>
      <c r="O677" s="172" t="str">
        <f aca="false">IF(B172&lt;&gt;"",'Calculs (M1..M20)'!A74,"")</f>
        <v/>
      </c>
      <c r="P677" s="0"/>
      <c r="Q677" s="0"/>
      <c r="R677" s="0"/>
      <c r="S677" s="0"/>
      <c r="T677" s="0"/>
      <c r="U677" s="0"/>
      <c r="V677" s="0"/>
      <c r="AH677" s="187" t="n">
        <f aca="false">IF($G677&lt;&gt;"",AG677,"")</f>
        <v>0</v>
      </c>
      <c r="AI677" s="169"/>
      <c r="AJ677" s="170"/>
    </row>
    <row r="678" customFormat="false" ht="13" hidden="false" customHeight="false" outlineLevel="0" collapsed="false">
      <c r="A678" s="0"/>
      <c r="B678" s="185" t="str">
        <f aca="false">IF(B577&lt;&gt;"",B577,"")</f>
        <v/>
      </c>
      <c r="C678" s="116" t="str">
        <f aca="false">IF(C577&lt;&gt;"",C577,"")</f>
        <v/>
      </c>
      <c r="D678" s="116" t="str">
        <f aca="false">IF(D577&lt;&gt;"",D577,"")</f>
        <v/>
      </c>
      <c r="E678" s="116" t="str">
        <f aca="false">IF(E577&lt;&gt;"",E577,"")</f>
        <v/>
      </c>
      <c r="F678" s="116" t="n">
        <v>27</v>
      </c>
      <c r="G678" s="168" t="n">
        <f aca="false">G577</f>
        <v>0</v>
      </c>
      <c r="H678" s="187" t="n">
        <f aca="false">IF($G678&lt;&gt;"",G678,"")</f>
        <v>0</v>
      </c>
      <c r="I678" s="169"/>
      <c r="J678" s="170"/>
      <c r="K678" s="171" t="str">
        <f aca="false">IF($B678&lt;&gt;"",IF(I678,(INDEX(P$617:Q$620,MATCH(H678,P$617:P$620),2)/I678)*1000,0),"")</f>
        <v/>
      </c>
      <c r="L678" s="171" t="str">
        <f aca="false">IF(Q$617&lt;&gt;"",IF($B678&lt;&gt;"",K678-$J678,""),"")</f>
        <v/>
      </c>
      <c r="M678" s="172" t="str">
        <f aca="false">IF(B678&lt;&gt;"",RANK(L678,L$617:L$716),"")</f>
        <v/>
      </c>
      <c r="N678" s="172" t="str">
        <f aca="false">IF(B678&lt;&gt;"",'Classement Général'!CA72,"")</f>
        <v/>
      </c>
      <c r="O678" s="172" t="str">
        <f aca="false">IF(B173&lt;&gt;"",'Calculs (M1..M20)'!A75,"")</f>
        <v/>
      </c>
      <c r="P678" s="0"/>
      <c r="Q678" s="0"/>
      <c r="R678" s="0"/>
      <c r="S678" s="0"/>
      <c r="T678" s="0"/>
      <c r="U678" s="0"/>
      <c r="V678" s="0"/>
      <c r="AH678" s="187" t="n">
        <f aca="false">IF($G678&lt;&gt;"",AG678,"")</f>
        <v>0</v>
      </c>
      <c r="AI678" s="169"/>
      <c r="AJ678" s="170"/>
    </row>
    <row r="679" customFormat="false" ht="13" hidden="false" customHeight="false" outlineLevel="0" collapsed="false">
      <c r="A679" s="0"/>
      <c r="B679" s="185" t="str">
        <f aca="false">IF(B578&lt;&gt;"",B578,"")</f>
        <v/>
      </c>
      <c r="C679" s="116" t="str">
        <f aca="false">IF(C578&lt;&gt;"",C578,"")</f>
        <v/>
      </c>
      <c r="D679" s="116" t="str">
        <f aca="false">IF(D578&lt;&gt;"",D578,"")</f>
        <v/>
      </c>
      <c r="E679" s="116" t="str">
        <f aca="false">IF(E578&lt;&gt;"",E578,"")</f>
        <v/>
      </c>
      <c r="F679" s="116" t="n">
        <v>27</v>
      </c>
      <c r="G679" s="168" t="n">
        <f aca="false">G578</f>
        <v>0</v>
      </c>
      <c r="H679" s="187" t="n">
        <f aca="false">IF($G679&lt;&gt;"",G679,"")</f>
        <v>0</v>
      </c>
      <c r="I679" s="169"/>
      <c r="J679" s="170"/>
      <c r="K679" s="171" t="str">
        <f aca="false">IF($B679&lt;&gt;"",IF(I679,(INDEX(P$617:Q$620,MATCH(H679,P$617:P$620),2)/I679)*1000,0),"")</f>
        <v/>
      </c>
      <c r="L679" s="171" t="str">
        <f aca="false">IF(Q$617&lt;&gt;"",IF($B679&lt;&gt;"",K679-$J679,""),"")</f>
        <v/>
      </c>
      <c r="M679" s="172" t="str">
        <f aca="false">IF(B679&lt;&gt;"",RANK(L679,L$617:L$716),"")</f>
        <v/>
      </c>
      <c r="N679" s="172" t="str">
        <f aca="false">IF(B679&lt;&gt;"",'Classement Général'!CA73,"")</f>
        <v/>
      </c>
      <c r="O679" s="172" t="str">
        <f aca="false">IF(B174&lt;&gt;"",'Calculs (M1..M20)'!A76,"")</f>
        <v/>
      </c>
      <c r="P679" s="0"/>
      <c r="Q679" s="0"/>
      <c r="R679" s="0"/>
      <c r="S679" s="0"/>
      <c r="T679" s="0"/>
      <c r="U679" s="0"/>
      <c r="V679" s="0"/>
      <c r="AH679" s="187" t="n">
        <f aca="false">IF($G679&lt;&gt;"",AG679,"")</f>
        <v>0</v>
      </c>
      <c r="AI679" s="169"/>
      <c r="AJ679" s="170"/>
    </row>
    <row r="680" customFormat="false" ht="13" hidden="false" customHeight="false" outlineLevel="0" collapsed="false">
      <c r="A680" s="0"/>
      <c r="B680" s="185" t="str">
        <f aca="false">IF(B579&lt;&gt;"",B579,"")</f>
        <v/>
      </c>
      <c r="C680" s="116" t="str">
        <f aca="false">IF(C579&lt;&gt;"",C579,"")</f>
        <v/>
      </c>
      <c r="D680" s="116" t="str">
        <f aca="false">IF(D579&lt;&gt;"",D579,"")</f>
        <v/>
      </c>
      <c r="E680" s="116" t="str">
        <f aca="false">IF(E579&lt;&gt;"",E579,"")</f>
        <v/>
      </c>
      <c r="F680" s="116" t="n">
        <v>27</v>
      </c>
      <c r="G680" s="168" t="n">
        <f aca="false">G579</f>
        <v>0</v>
      </c>
      <c r="H680" s="187" t="n">
        <f aca="false">IF($G680&lt;&gt;"",G680,"")</f>
        <v>0</v>
      </c>
      <c r="I680" s="169"/>
      <c r="J680" s="170"/>
      <c r="K680" s="171" t="str">
        <f aca="false">IF($B680&lt;&gt;"",IF(I680,(INDEX(P$617:Q$620,MATCH(H680,P$617:P$620),2)/I680)*1000,0),"")</f>
        <v/>
      </c>
      <c r="L680" s="171" t="str">
        <f aca="false">IF(Q$617&lt;&gt;"",IF($B680&lt;&gt;"",K680-$J680,""),"")</f>
        <v/>
      </c>
      <c r="M680" s="172" t="str">
        <f aca="false">IF(B680&lt;&gt;"",RANK(L680,L$617:L$716),"")</f>
        <v/>
      </c>
      <c r="N680" s="172" t="str">
        <f aca="false">IF(B680&lt;&gt;"",'Classement Général'!CA74,"")</f>
        <v/>
      </c>
      <c r="O680" s="172" t="str">
        <f aca="false">IF(B175&lt;&gt;"",'Calculs (M1..M20)'!A77,"")</f>
        <v/>
      </c>
      <c r="P680" s="0"/>
      <c r="Q680" s="0"/>
      <c r="R680" s="0"/>
      <c r="S680" s="0"/>
      <c r="T680" s="0"/>
      <c r="U680" s="0"/>
      <c r="V680" s="0"/>
      <c r="AH680" s="187" t="n">
        <f aca="false">IF($G680&lt;&gt;"",AG680,"")</f>
        <v>0</v>
      </c>
      <c r="AI680" s="169"/>
      <c r="AJ680" s="170"/>
    </row>
    <row r="681" customFormat="false" ht="13" hidden="false" customHeight="false" outlineLevel="0" collapsed="false">
      <c r="A681" s="0"/>
      <c r="B681" s="185" t="str">
        <f aca="false">IF(B580&lt;&gt;"",B580,"")</f>
        <v/>
      </c>
      <c r="C681" s="116" t="str">
        <f aca="false">IF(C580&lt;&gt;"",C580,"")</f>
        <v/>
      </c>
      <c r="D681" s="116" t="str">
        <f aca="false">IF(D580&lt;&gt;"",D580,"")</f>
        <v/>
      </c>
      <c r="E681" s="116" t="str">
        <f aca="false">IF(E580&lt;&gt;"",E580,"")</f>
        <v/>
      </c>
      <c r="F681" s="116" t="n">
        <v>27</v>
      </c>
      <c r="G681" s="168" t="n">
        <f aca="false">G580</f>
        <v>0</v>
      </c>
      <c r="H681" s="187" t="n">
        <f aca="false">IF($G681&lt;&gt;"",G681,"")</f>
        <v>0</v>
      </c>
      <c r="I681" s="169"/>
      <c r="J681" s="170"/>
      <c r="K681" s="171" t="str">
        <f aca="false">IF($B681&lt;&gt;"",IF(I681,(INDEX(P$617:Q$620,MATCH(H681,P$617:P$620),2)/I681)*1000,0),"")</f>
        <v/>
      </c>
      <c r="L681" s="171" t="str">
        <f aca="false">IF(Q$617&lt;&gt;"",IF($B681&lt;&gt;"",K681-$J681,""),"")</f>
        <v/>
      </c>
      <c r="M681" s="172" t="str">
        <f aca="false">IF(B681&lt;&gt;"",RANK(L681,L$617:L$716),"")</f>
        <v/>
      </c>
      <c r="N681" s="172" t="str">
        <f aca="false">IF(B681&lt;&gt;"",'Classement Général'!CA75,"")</f>
        <v/>
      </c>
      <c r="O681" s="172" t="str">
        <f aca="false">IF(B176&lt;&gt;"",'Calculs (M1..M20)'!A78,"")</f>
        <v/>
      </c>
      <c r="P681" s="0"/>
      <c r="Q681" s="0"/>
      <c r="R681" s="0"/>
      <c r="S681" s="0"/>
      <c r="T681" s="0"/>
      <c r="U681" s="0"/>
      <c r="V681" s="0"/>
      <c r="AH681" s="187" t="n">
        <f aca="false">IF($G681&lt;&gt;"",AG681,"")</f>
        <v>0</v>
      </c>
      <c r="AI681" s="169"/>
      <c r="AJ681" s="170"/>
    </row>
    <row r="682" customFormat="false" ht="13" hidden="false" customHeight="false" outlineLevel="0" collapsed="false">
      <c r="A682" s="0"/>
      <c r="B682" s="185" t="str">
        <f aca="false">IF(B581&lt;&gt;"",B581,"")</f>
        <v/>
      </c>
      <c r="C682" s="116" t="str">
        <f aca="false">IF(C581&lt;&gt;"",C581,"")</f>
        <v/>
      </c>
      <c r="D682" s="116" t="str">
        <f aca="false">IF(D581&lt;&gt;"",D581,"")</f>
        <v/>
      </c>
      <c r="E682" s="116" t="str">
        <f aca="false">IF(E581&lt;&gt;"",E581,"")</f>
        <v/>
      </c>
      <c r="F682" s="116" t="n">
        <v>27</v>
      </c>
      <c r="G682" s="168" t="n">
        <f aca="false">G581</f>
        <v>0</v>
      </c>
      <c r="H682" s="187" t="n">
        <f aca="false">IF($G682&lt;&gt;"",G682,"")</f>
        <v>0</v>
      </c>
      <c r="I682" s="169"/>
      <c r="J682" s="170"/>
      <c r="K682" s="171" t="str">
        <f aca="false">IF($B682&lt;&gt;"",IF(I682,(INDEX(P$617:Q$620,MATCH(H682,P$617:P$620),2)/I682)*1000,0),"")</f>
        <v/>
      </c>
      <c r="L682" s="171" t="str">
        <f aca="false">IF(Q$617&lt;&gt;"",IF($B682&lt;&gt;"",K682-$J682,""),"")</f>
        <v/>
      </c>
      <c r="M682" s="172" t="str">
        <f aca="false">IF(B682&lt;&gt;"",RANK(L682,L$617:L$716),"")</f>
        <v/>
      </c>
      <c r="N682" s="172" t="str">
        <f aca="false">IF(B682&lt;&gt;"",'Classement Général'!CA76,"")</f>
        <v/>
      </c>
      <c r="O682" s="172" t="str">
        <f aca="false">IF(B177&lt;&gt;"",'Calculs (M1..M20)'!A79,"")</f>
        <v/>
      </c>
      <c r="P682" s="0"/>
      <c r="Q682" s="0"/>
      <c r="R682" s="0"/>
      <c r="S682" s="0"/>
      <c r="T682" s="0"/>
      <c r="U682" s="0"/>
      <c r="V682" s="0"/>
      <c r="AH682" s="187" t="n">
        <f aca="false">IF($G682&lt;&gt;"",AG682,"")</f>
        <v>0</v>
      </c>
      <c r="AI682" s="169"/>
      <c r="AJ682" s="170"/>
    </row>
    <row r="683" customFormat="false" ht="13" hidden="false" customHeight="false" outlineLevel="0" collapsed="false">
      <c r="A683" s="0"/>
      <c r="B683" s="185" t="str">
        <f aca="false">IF(B582&lt;&gt;"",B582,"")</f>
        <v/>
      </c>
      <c r="C683" s="116" t="str">
        <f aca="false">IF(C582&lt;&gt;"",C582,"")</f>
        <v/>
      </c>
      <c r="D683" s="116" t="str">
        <f aca="false">IF(D582&lt;&gt;"",D582,"")</f>
        <v/>
      </c>
      <c r="E683" s="116" t="str">
        <f aca="false">IF(E582&lt;&gt;"",E582,"")</f>
        <v/>
      </c>
      <c r="F683" s="116" t="n">
        <v>27</v>
      </c>
      <c r="G683" s="168" t="n">
        <f aca="false">G582</f>
        <v>0</v>
      </c>
      <c r="H683" s="187" t="n">
        <f aca="false">IF($G683&lt;&gt;"",G683,"")</f>
        <v>0</v>
      </c>
      <c r="I683" s="169"/>
      <c r="J683" s="170"/>
      <c r="K683" s="171" t="str">
        <f aca="false">IF($B683&lt;&gt;"",IF(I683,(INDEX(P$617:Q$620,MATCH(H683,P$617:P$620),2)/I683)*1000,0),"")</f>
        <v/>
      </c>
      <c r="L683" s="171" t="str">
        <f aca="false">IF(Q$617&lt;&gt;"",IF($B683&lt;&gt;"",K683-$J683,""),"")</f>
        <v/>
      </c>
      <c r="M683" s="172" t="str">
        <f aca="false">IF(B683&lt;&gt;"",RANK(L683,L$617:L$716),"")</f>
        <v/>
      </c>
      <c r="N683" s="172" t="str">
        <f aca="false">IF(B683&lt;&gt;"",'Classement Général'!CA77,"")</f>
        <v/>
      </c>
      <c r="O683" s="172" t="str">
        <f aca="false">IF(B178&lt;&gt;"",'Calculs (M1..M20)'!A80,"")</f>
        <v/>
      </c>
      <c r="P683" s="0"/>
      <c r="Q683" s="0"/>
      <c r="R683" s="0"/>
      <c r="S683" s="0"/>
      <c r="T683" s="0"/>
      <c r="U683" s="0"/>
      <c r="V683" s="0"/>
      <c r="AH683" s="187" t="n">
        <f aca="false">IF($G683&lt;&gt;"",AG683,"")</f>
        <v>0</v>
      </c>
      <c r="AI683" s="169"/>
      <c r="AJ683" s="170"/>
    </row>
    <row r="684" customFormat="false" ht="13" hidden="false" customHeight="false" outlineLevel="0" collapsed="false">
      <c r="A684" s="0"/>
      <c r="B684" s="185" t="str">
        <f aca="false">IF(B583&lt;&gt;"",B583,"")</f>
        <v/>
      </c>
      <c r="C684" s="116" t="str">
        <f aca="false">IF(C583&lt;&gt;"",C583,"")</f>
        <v/>
      </c>
      <c r="D684" s="116" t="str">
        <f aca="false">IF(D583&lt;&gt;"",D583,"")</f>
        <v/>
      </c>
      <c r="E684" s="116" t="str">
        <f aca="false">IF(E583&lt;&gt;"",E583,"")</f>
        <v/>
      </c>
      <c r="F684" s="116" t="n">
        <v>27</v>
      </c>
      <c r="G684" s="168" t="n">
        <f aca="false">G583</f>
        <v>0</v>
      </c>
      <c r="H684" s="187" t="n">
        <f aca="false">IF($G684&lt;&gt;"",G684,"")</f>
        <v>0</v>
      </c>
      <c r="I684" s="169"/>
      <c r="J684" s="170"/>
      <c r="K684" s="171" t="str">
        <f aca="false">IF($B684&lt;&gt;"",IF(I684,(INDEX(P$617:Q$620,MATCH(H684,P$617:P$620),2)/I684)*1000,0),"")</f>
        <v/>
      </c>
      <c r="L684" s="171" t="str">
        <f aca="false">IF(Q$617&lt;&gt;"",IF($B684&lt;&gt;"",K684-$J684,""),"")</f>
        <v/>
      </c>
      <c r="M684" s="172" t="str">
        <f aca="false">IF(B684&lt;&gt;"",RANK(L684,L$617:L$716),"")</f>
        <v/>
      </c>
      <c r="N684" s="172" t="str">
        <f aca="false">IF(B684&lt;&gt;"",'Classement Général'!CA78,"")</f>
        <v/>
      </c>
      <c r="O684" s="172" t="str">
        <f aca="false">IF(B179&lt;&gt;"",'Calculs (M1..M20)'!A81,"")</f>
        <v/>
      </c>
      <c r="P684" s="0"/>
      <c r="Q684" s="0"/>
      <c r="R684" s="0"/>
      <c r="S684" s="0"/>
      <c r="T684" s="0"/>
      <c r="U684" s="0"/>
      <c r="V684" s="0"/>
      <c r="AH684" s="187" t="n">
        <f aca="false">IF($G684&lt;&gt;"",AG684,"")</f>
        <v>0</v>
      </c>
      <c r="AI684" s="169"/>
      <c r="AJ684" s="170"/>
    </row>
    <row r="685" customFormat="false" ht="13" hidden="false" customHeight="false" outlineLevel="0" collapsed="false">
      <c r="A685" s="0"/>
      <c r="B685" s="185" t="str">
        <f aca="false">IF(B584&lt;&gt;"",B584,"")</f>
        <v/>
      </c>
      <c r="C685" s="116" t="str">
        <f aca="false">IF(C584&lt;&gt;"",C584,"")</f>
        <v/>
      </c>
      <c r="D685" s="116" t="str">
        <f aca="false">IF(D584&lt;&gt;"",D584,"")</f>
        <v/>
      </c>
      <c r="E685" s="116" t="str">
        <f aca="false">IF(E584&lt;&gt;"",E584,"")</f>
        <v/>
      </c>
      <c r="F685" s="116" t="n">
        <v>27</v>
      </c>
      <c r="G685" s="168" t="n">
        <f aca="false">G584</f>
        <v>0</v>
      </c>
      <c r="H685" s="187" t="n">
        <f aca="false">IF($G685&lt;&gt;"",G685,"")</f>
        <v>0</v>
      </c>
      <c r="I685" s="169"/>
      <c r="J685" s="170"/>
      <c r="K685" s="171" t="str">
        <f aca="false">IF($B685&lt;&gt;"",IF(I685,(INDEX(P$617:Q$620,MATCH(H685,P$617:P$620),2)/I685)*1000,0),"")</f>
        <v/>
      </c>
      <c r="L685" s="171" t="str">
        <f aca="false">IF(Q$617&lt;&gt;"",IF($B685&lt;&gt;"",K685-$J685,""),"")</f>
        <v/>
      </c>
      <c r="M685" s="172" t="str">
        <f aca="false">IF(B685&lt;&gt;"",RANK(L685,L$617:L$716),"")</f>
        <v/>
      </c>
      <c r="N685" s="172" t="str">
        <f aca="false">IF(B685&lt;&gt;"",'Classement Général'!CA79,"")</f>
        <v/>
      </c>
      <c r="O685" s="172" t="str">
        <f aca="false">IF(B180&lt;&gt;"",'Calculs (M1..M20)'!A82,"")</f>
        <v/>
      </c>
      <c r="P685" s="0"/>
      <c r="Q685" s="0"/>
      <c r="R685" s="0"/>
      <c r="S685" s="0"/>
      <c r="T685" s="0"/>
      <c r="U685" s="0"/>
      <c r="V685" s="0"/>
      <c r="AH685" s="187" t="n">
        <f aca="false">IF($G685&lt;&gt;"",AG685,"")</f>
        <v>0</v>
      </c>
      <c r="AI685" s="169"/>
      <c r="AJ685" s="170"/>
    </row>
    <row r="686" customFormat="false" ht="13" hidden="false" customHeight="false" outlineLevel="0" collapsed="false">
      <c r="A686" s="0"/>
      <c r="B686" s="185" t="str">
        <f aca="false">IF(B585&lt;&gt;"",B585,"")</f>
        <v/>
      </c>
      <c r="C686" s="116" t="str">
        <f aca="false">IF(C585&lt;&gt;"",C585,"")</f>
        <v/>
      </c>
      <c r="D686" s="116" t="str">
        <f aca="false">IF(D585&lt;&gt;"",D585,"")</f>
        <v/>
      </c>
      <c r="E686" s="116" t="str">
        <f aca="false">IF(E585&lt;&gt;"",E585,"")</f>
        <v/>
      </c>
      <c r="F686" s="116" t="n">
        <v>27</v>
      </c>
      <c r="G686" s="168" t="n">
        <f aca="false">G585</f>
        <v>0</v>
      </c>
      <c r="H686" s="187" t="n">
        <f aca="false">IF($G686&lt;&gt;"",G686,"")</f>
        <v>0</v>
      </c>
      <c r="I686" s="169"/>
      <c r="J686" s="170"/>
      <c r="K686" s="171" t="str">
        <f aca="false">IF($B686&lt;&gt;"",IF(I686,(INDEX(P$617:Q$620,MATCH(H686,P$617:P$620),2)/I686)*1000,0),"")</f>
        <v/>
      </c>
      <c r="L686" s="171" t="str">
        <f aca="false">IF(Q$617&lt;&gt;"",IF($B686&lt;&gt;"",K686-$J686,""),"")</f>
        <v/>
      </c>
      <c r="M686" s="172" t="str">
        <f aca="false">IF(B686&lt;&gt;"",RANK(L686,L$617:L$716),"")</f>
        <v/>
      </c>
      <c r="N686" s="172" t="str">
        <f aca="false">IF(B686&lt;&gt;"",'Classement Général'!CA80,"")</f>
        <v/>
      </c>
      <c r="O686" s="172" t="str">
        <f aca="false">IF(B181&lt;&gt;"",'Calculs (M1..M20)'!A83,"")</f>
        <v/>
      </c>
      <c r="P686" s="0"/>
      <c r="Q686" s="0"/>
      <c r="R686" s="0"/>
      <c r="S686" s="0"/>
      <c r="T686" s="0"/>
      <c r="U686" s="0"/>
      <c r="V686" s="0"/>
      <c r="AH686" s="187" t="n">
        <f aca="false">IF($G686&lt;&gt;"",AG686,"")</f>
        <v>0</v>
      </c>
      <c r="AI686" s="169"/>
      <c r="AJ686" s="170"/>
    </row>
    <row r="687" customFormat="false" ht="13" hidden="false" customHeight="false" outlineLevel="0" collapsed="false">
      <c r="A687" s="0"/>
      <c r="B687" s="185" t="str">
        <f aca="false">IF(B586&lt;&gt;"",B586,"")</f>
        <v/>
      </c>
      <c r="C687" s="116" t="str">
        <f aca="false">IF(C586&lt;&gt;"",C586,"")</f>
        <v/>
      </c>
      <c r="D687" s="116" t="str">
        <f aca="false">IF(D586&lt;&gt;"",D586,"")</f>
        <v/>
      </c>
      <c r="E687" s="116" t="str">
        <f aca="false">IF(E586&lt;&gt;"",E586,"")</f>
        <v/>
      </c>
      <c r="F687" s="116" t="n">
        <v>27</v>
      </c>
      <c r="G687" s="168" t="n">
        <f aca="false">G586</f>
        <v>0</v>
      </c>
      <c r="H687" s="187" t="n">
        <f aca="false">IF($G687&lt;&gt;"",G687,"")</f>
        <v>0</v>
      </c>
      <c r="I687" s="169"/>
      <c r="J687" s="170"/>
      <c r="K687" s="171" t="str">
        <f aca="false">IF($B687&lt;&gt;"",IF(I687,(INDEX(P$617:Q$620,MATCH(H687,P$617:P$620),2)/I687)*1000,0),"")</f>
        <v/>
      </c>
      <c r="L687" s="171" t="str">
        <f aca="false">IF(Q$617&lt;&gt;"",IF($B687&lt;&gt;"",K687-$J687,""),"")</f>
        <v/>
      </c>
      <c r="M687" s="172" t="str">
        <f aca="false">IF(B687&lt;&gt;"",RANK(L687,L$617:L$716),"")</f>
        <v/>
      </c>
      <c r="N687" s="172" t="str">
        <f aca="false">IF(B687&lt;&gt;"",'Classement Général'!CA81,"")</f>
        <v/>
      </c>
      <c r="O687" s="172" t="str">
        <f aca="false">IF(B182&lt;&gt;"",'Calculs (M1..M20)'!A84,"")</f>
        <v/>
      </c>
      <c r="P687" s="0"/>
      <c r="Q687" s="0"/>
      <c r="R687" s="0"/>
      <c r="S687" s="0"/>
      <c r="T687" s="0"/>
      <c r="U687" s="0"/>
      <c r="V687" s="0"/>
      <c r="AH687" s="187" t="n">
        <f aca="false">IF($G687&lt;&gt;"",AG687,"")</f>
        <v>0</v>
      </c>
      <c r="AI687" s="169"/>
      <c r="AJ687" s="170"/>
    </row>
    <row r="688" customFormat="false" ht="13" hidden="false" customHeight="false" outlineLevel="0" collapsed="false">
      <c r="A688" s="0"/>
      <c r="B688" s="185" t="str">
        <f aca="false">IF(B587&lt;&gt;"",B587,"")</f>
        <v/>
      </c>
      <c r="C688" s="116" t="str">
        <f aca="false">IF(C587&lt;&gt;"",C587,"")</f>
        <v/>
      </c>
      <c r="D688" s="116" t="str">
        <f aca="false">IF(D587&lt;&gt;"",D587,"")</f>
        <v/>
      </c>
      <c r="E688" s="116" t="str">
        <f aca="false">IF(E587&lt;&gt;"",E587,"")</f>
        <v/>
      </c>
      <c r="F688" s="116" t="n">
        <v>27</v>
      </c>
      <c r="G688" s="168" t="n">
        <f aca="false">G587</f>
        <v>0</v>
      </c>
      <c r="H688" s="187" t="n">
        <f aca="false">IF($G688&lt;&gt;"",G688,"")</f>
        <v>0</v>
      </c>
      <c r="I688" s="169"/>
      <c r="J688" s="170"/>
      <c r="K688" s="171" t="str">
        <f aca="false">IF($B688&lt;&gt;"",IF(I688,(INDEX(P$617:Q$620,MATCH(H688,P$617:P$620),2)/I688)*1000,0),"")</f>
        <v/>
      </c>
      <c r="L688" s="171" t="str">
        <f aca="false">IF(Q$617&lt;&gt;"",IF($B688&lt;&gt;"",K688-$J688,""),"")</f>
        <v/>
      </c>
      <c r="M688" s="172" t="str">
        <f aca="false">IF(B688&lt;&gt;"",RANK(L688,L$617:L$716),"")</f>
        <v/>
      </c>
      <c r="N688" s="172" t="str">
        <f aca="false">IF(B688&lt;&gt;"",'Classement Général'!CA82,"")</f>
        <v/>
      </c>
      <c r="O688" s="172" t="str">
        <f aca="false">IF(B183&lt;&gt;"",'Calculs (M1..M20)'!A85,"")</f>
        <v/>
      </c>
      <c r="P688" s="0"/>
      <c r="Q688" s="0"/>
      <c r="R688" s="0"/>
      <c r="S688" s="0"/>
      <c r="T688" s="0"/>
      <c r="U688" s="0"/>
      <c r="V688" s="0"/>
      <c r="AH688" s="187" t="n">
        <f aca="false">IF($G688&lt;&gt;"",AG688,"")</f>
        <v>0</v>
      </c>
      <c r="AI688" s="169"/>
      <c r="AJ688" s="170"/>
    </row>
    <row r="689" customFormat="false" ht="13" hidden="false" customHeight="false" outlineLevel="0" collapsed="false">
      <c r="A689" s="0"/>
      <c r="B689" s="185" t="str">
        <f aca="false">IF(B588&lt;&gt;"",B588,"")</f>
        <v/>
      </c>
      <c r="C689" s="116" t="str">
        <f aca="false">IF(C588&lt;&gt;"",C588,"")</f>
        <v/>
      </c>
      <c r="D689" s="116" t="str">
        <f aca="false">IF(D588&lt;&gt;"",D588,"")</f>
        <v/>
      </c>
      <c r="E689" s="116" t="str">
        <f aca="false">IF(E588&lt;&gt;"",E588,"")</f>
        <v/>
      </c>
      <c r="F689" s="116" t="n">
        <v>27</v>
      </c>
      <c r="G689" s="168" t="n">
        <f aca="false">G588</f>
        <v>0</v>
      </c>
      <c r="H689" s="187" t="n">
        <f aca="false">IF($G689&lt;&gt;"",G689,"")</f>
        <v>0</v>
      </c>
      <c r="I689" s="169"/>
      <c r="J689" s="170"/>
      <c r="K689" s="171" t="str">
        <f aca="false">IF($B689&lt;&gt;"",IF(I689,(INDEX(P$617:Q$620,MATCH(H689,P$617:P$620),2)/I689)*1000,0),"")</f>
        <v/>
      </c>
      <c r="L689" s="171" t="str">
        <f aca="false">IF(Q$617&lt;&gt;"",IF($B689&lt;&gt;"",K689-$J689,""),"")</f>
        <v/>
      </c>
      <c r="M689" s="172" t="str">
        <f aca="false">IF(B689&lt;&gt;"",RANK(L689,L$617:L$716),"")</f>
        <v/>
      </c>
      <c r="N689" s="172" t="str">
        <f aca="false">IF(B689&lt;&gt;"",'Classement Général'!CA83,"")</f>
        <v/>
      </c>
      <c r="O689" s="172" t="str">
        <f aca="false">IF(B184&lt;&gt;"",'Calculs (M1..M20)'!A86,"")</f>
        <v/>
      </c>
      <c r="P689" s="0"/>
      <c r="Q689" s="0"/>
      <c r="R689" s="0"/>
      <c r="S689" s="0"/>
      <c r="T689" s="0"/>
      <c r="U689" s="0"/>
      <c r="V689" s="0"/>
      <c r="AH689" s="187" t="n">
        <f aca="false">IF($G689&lt;&gt;"",AG689,"")</f>
        <v>0</v>
      </c>
      <c r="AI689" s="169"/>
      <c r="AJ689" s="170"/>
    </row>
    <row r="690" customFormat="false" ht="13" hidden="false" customHeight="false" outlineLevel="0" collapsed="false">
      <c r="A690" s="0"/>
      <c r="B690" s="185" t="str">
        <f aca="false">IF(B589&lt;&gt;"",B589,"")</f>
        <v/>
      </c>
      <c r="C690" s="116" t="str">
        <f aca="false">IF(C589&lt;&gt;"",C589,"")</f>
        <v/>
      </c>
      <c r="D690" s="116" t="str">
        <f aca="false">IF(D589&lt;&gt;"",D589,"")</f>
        <v/>
      </c>
      <c r="E690" s="116" t="str">
        <f aca="false">IF(E589&lt;&gt;"",E589,"")</f>
        <v/>
      </c>
      <c r="F690" s="116" t="n">
        <v>27</v>
      </c>
      <c r="G690" s="168" t="n">
        <f aca="false">G589</f>
        <v>0</v>
      </c>
      <c r="H690" s="187" t="n">
        <f aca="false">IF($G690&lt;&gt;"",G690,"")</f>
        <v>0</v>
      </c>
      <c r="I690" s="169"/>
      <c r="J690" s="170"/>
      <c r="K690" s="171" t="str">
        <f aca="false">IF($B690&lt;&gt;"",IF(I690,(INDEX(P$617:Q$620,MATCH(H690,P$617:P$620),2)/I690)*1000,0),"")</f>
        <v/>
      </c>
      <c r="L690" s="171" t="str">
        <f aca="false">IF(Q$617&lt;&gt;"",IF($B690&lt;&gt;"",K690-$J690,""),"")</f>
        <v/>
      </c>
      <c r="M690" s="172" t="str">
        <f aca="false">IF(B690&lt;&gt;"",RANK(L690,L$617:L$716),"")</f>
        <v/>
      </c>
      <c r="N690" s="172" t="str">
        <f aca="false">IF(B690&lt;&gt;"",'Classement Général'!CA84,"")</f>
        <v/>
      </c>
      <c r="O690" s="172" t="str">
        <f aca="false">IF(B185&lt;&gt;"",'Calculs (M1..M20)'!A87,"")</f>
        <v/>
      </c>
      <c r="P690" s="0"/>
      <c r="Q690" s="0"/>
      <c r="R690" s="0"/>
      <c r="S690" s="0"/>
      <c r="T690" s="0"/>
      <c r="U690" s="0"/>
      <c r="V690" s="0"/>
      <c r="AH690" s="187" t="n">
        <f aca="false">IF($G690&lt;&gt;"",AG690,"")</f>
        <v>0</v>
      </c>
      <c r="AI690" s="169"/>
      <c r="AJ690" s="170"/>
    </row>
    <row r="691" customFormat="false" ht="13" hidden="false" customHeight="false" outlineLevel="0" collapsed="false">
      <c r="A691" s="0"/>
      <c r="B691" s="185" t="str">
        <f aca="false">IF(B590&lt;&gt;"",B590,"")</f>
        <v/>
      </c>
      <c r="C691" s="116" t="str">
        <f aca="false">IF(C590&lt;&gt;"",C590,"")</f>
        <v/>
      </c>
      <c r="D691" s="116" t="str">
        <f aca="false">IF(D590&lt;&gt;"",D590,"")</f>
        <v/>
      </c>
      <c r="E691" s="116" t="str">
        <f aca="false">IF(E590&lt;&gt;"",E590,"")</f>
        <v/>
      </c>
      <c r="F691" s="116" t="n">
        <v>27</v>
      </c>
      <c r="G691" s="168" t="n">
        <f aca="false">G590</f>
        <v>0</v>
      </c>
      <c r="H691" s="187" t="n">
        <f aca="false">IF($G691&lt;&gt;"",G691,"")</f>
        <v>0</v>
      </c>
      <c r="I691" s="169"/>
      <c r="J691" s="170"/>
      <c r="K691" s="171" t="str">
        <f aca="false">IF($B691&lt;&gt;"",IF(I691,(INDEX(P$617:Q$620,MATCH(H691,P$617:P$620),2)/I691)*1000,0),"")</f>
        <v/>
      </c>
      <c r="L691" s="171" t="str">
        <f aca="false">IF(Q$617&lt;&gt;"",IF($B691&lt;&gt;"",K691-$J691,""),"")</f>
        <v/>
      </c>
      <c r="M691" s="172" t="str">
        <f aca="false">IF(B691&lt;&gt;"",RANK(L691,L$617:L$716),"")</f>
        <v/>
      </c>
      <c r="N691" s="172" t="str">
        <f aca="false">IF(B691&lt;&gt;"",'Classement Général'!CA85,"")</f>
        <v/>
      </c>
      <c r="O691" s="172" t="str">
        <f aca="false">IF(B186&lt;&gt;"",'Calculs (M1..M20)'!A88,"")</f>
        <v/>
      </c>
      <c r="P691" s="0"/>
      <c r="Q691" s="0"/>
      <c r="R691" s="0"/>
      <c r="S691" s="0"/>
      <c r="T691" s="0"/>
      <c r="U691" s="0"/>
      <c r="V691" s="0"/>
      <c r="AH691" s="187" t="n">
        <f aca="false">IF($G691&lt;&gt;"",AG691,"")</f>
        <v>0</v>
      </c>
      <c r="AI691" s="169"/>
      <c r="AJ691" s="170"/>
    </row>
    <row r="692" customFormat="false" ht="13" hidden="false" customHeight="false" outlineLevel="0" collapsed="false">
      <c r="A692" s="0"/>
      <c r="B692" s="185" t="str">
        <f aca="false">IF(B591&lt;&gt;"",B591,"")</f>
        <v/>
      </c>
      <c r="C692" s="116" t="str">
        <f aca="false">IF(C591&lt;&gt;"",C591,"")</f>
        <v/>
      </c>
      <c r="D692" s="116" t="str">
        <f aca="false">IF(D591&lt;&gt;"",D591,"")</f>
        <v/>
      </c>
      <c r="E692" s="116" t="str">
        <f aca="false">IF(E591&lt;&gt;"",E591,"")</f>
        <v/>
      </c>
      <c r="F692" s="116" t="n">
        <v>27</v>
      </c>
      <c r="G692" s="168" t="n">
        <f aca="false">G591</f>
        <v>0</v>
      </c>
      <c r="H692" s="187" t="n">
        <f aca="false">IF($G692&lt;&gt;"",G692,"")</f>
        <v>0</v>
      </c>
      <c r="I692" s="169"/>
      <c r="J692" s="170"/>
      <c r="K692" s="171" t="str">
        <f aca="false">IF($B692&lt;&gt;"",IF(I692,(INDEX(P$617:Q$620,MATCH(H692,P$617:P$620),2)/I692)*1000,0),"")</f>
        <v/>
      </c>
      <c r="L692" s="171" t="str">
        <f aca="false">IF(Q$617&lt;&gt;"",IF($B692&lt;&gt;"",K692-$J692,""),"")</f>
        <v/>
      </c>
      <c r="M692" s="172" t="str">
        <f aca="false">IF(B692&lt;&gt;"",RANK(L692,L$617:L$716),"")</f>
        <v/>
      </c>
      <c r="N692" s="172" t="str">
        <f aca="false">IF(B692&lt;&gt;"",'Classement Général'!CA86,"")</f>
        <v/>
      </c>
      <c r="O692" s="172" t="str">
        <f aca="false">IF(B187&lt;&gt;"",'Calculs (M1..M20)'!A89,"")</f>
        <v/>
      </c>
      <c r="P692" s="0"/>
      <c r="Q692" s="0"/>
      <c r="R692" s="0"/>
      <c r="S692" s="0"/>
      <c r="T692" s="0"/>
      <c r="U692" s="0"/>
      <c r="V692" s="0"/>
      <c r="AH692" s="187" t="n">
        <f aca="false">IF($G692&lt;&gt;"",AG692,"")</f>
        <v>0</v>
      </c>
      <c r="AI692" s="169"/>
      <c r="AJ692" s="170"/>
    </row>
    <row r="693" customFormat="false" ht="13" hidden="false" customHeight="false" outlineLevel="0" collapsed="false">
      <c r="A693" s="0"/>
      <c r="B693" s="185" t="str">
        <f aca="false">IF(B592&lt;&gt;"",B592,"")</f>
        <v/>
      </c>
      <c r="C693" s="116" t="str">
        <f aca="false">IF(C592&lt;&gt;"",C592,"")</f>
        <v/>
      </c>
      <c r="D693" s="116" t="str">
        <f aca="false">IF(D592&lt;&gt;"",D592,"")</f>
        <v/>
      </c>
      <c r="E693" s="116" t="str">
        <f aca="false">IF(E592&lt;&gt;"",E592,"")</f>
        <v/>
      </c>
      <c r="F693" s="116" t="n">
        <v>27</v>
      </c>
      <c r="G693" s="168" t="n">
        <f aca="false">G592</f>
        <v>0</v>
      </c>
      <c r="H693" s="187" t="n">
        <f aca="false">IF($G693&lt;&gt;"",G693,"")</f>
        <v>0</v>
      </c>
      <c r="I693" s="169"/>
      <c r="J693" s="170"/>
      <c r="K693" s="171" t="str">
        <f aca="false">IF($B693&lt;&gt;"",IF(I693,(INDEX(P$617:Q$620,MATCH(H693,P$617:P$620),2)/I693)*1000,0),"")</f>
        <v/>
      </c>
      <c r="L693" s="171" t="str">
        <f aca="false">IF(Q$617&lt;&gt;"",IF($B693&lt;&gt;"",K693-$J693,""),"")</f>
        <v/>
      </c>
      <c r="M693" s="172" t="str">
        <f aca="false">IF(B693&lt;&gt;"",RANK(L693,L$617:L$716),"")</f>
        <v/>
      </c>
      <c r="N693" s="172" t="str">
        <f aca="false">IF(B693&lt;&gt;"",'Classement Général'!CA87,"")</f>
        <v/>
      </c>
      <c r="O693" s="172" t="str">
        <f aca="false">IF(B188&lt;&gt;"",'Calculs (M1..M20)'!A90,"")</f>
        <v/>
      </c>
      <c r="P693" s="0"/>
      <c r="Q693" s="0"/>
      <c r="R693" s="0"/>
      <c r="S693" s="0"/>
      <c r="T693" s="0"/>
      <c r="U693" s="0"/>
      <c r="V693" s="0"/>
      <c r="AH693" s="187" t="n">
        <f aca="false">IF($G693&lt;&gt;"",AG693,"")</f>
        <v>0</v>
      </c>
      <c r="AI693" s="169"/>
      <c r="AJ693" s="170"/>
    </row>
    <row r="694" customFormat="false" ht="13" hidden="false" customHeight="false" outlineLevel="0" collapsed="false">
      <c r="A694" s="0"/>
      <c r="B694" s="185" t="str">
        <f aca="false">IF(B593&lt;&gt;"",B593,"")</f>
        <v/>
      </c>
      <c r="C694" s="116" t="str">
        <f aca="false">IF(C593&lt;&gt;"",C593,"")</f>
        <v/>
      </c>
      <c r="D694" s="116" t="str">
        <f aca="false">IF(D593&lt;&gt;"",D593,"")</f>
        <v/>
      </c>
      <c r="E694" s="116" t="str">
        <f aca="false">IF(E593&lt;&gt;"",E593,"")</f>
        <v/>
      </c>
      <c r="F694" s="116" t="n">
        <v>27</v>
      </c>
      <c r="G694" s="168" t="n">
        <f aca="false">G593</f>
        <v>0</v>
      </c>
      <c r="H694" s="187" t="n">
        <f aca="false">IF($G694&lt;&gt;"",G694,"")</f>
        <v>0</v>
      </c>
      <c r="I694" s="169"/>
      <c r="J694" s="170"/>
      <c r="K694" s="171" t="str">
        <f aca="false">IF($B694&lt;&gt;"",IF(I694,(INDEX(P$617:Q$620,MATCH(H694,P$617:P$620),2)/I694)*1000,0),"")</f>
        <v/>
      </c>
      <c r="L694" s="171" t="str">
        <f aca="false">IF(Q$617&lt;&gt;"",IF($B694&lt;&gt;"",K694-$J694,""),"")</f>
        <v/>
      </c>
      <c r="M694" s="172" t="str">
        <f aca="false">IF(B694&lt;&gt;"",RANK(L694,L$617:L$716),"")</f>
        <v/>
      </c>
      <c r="N694" s="172" t="str">
        <f aca="false">IF(B694&lt;&gt;"",'Classement Général'!CA88,"")</f>
        <v/>
      </c>
      <c r="O694" s="172" t="str">
        <f aca="false">IF(B189&lt;&gt;"",'Calculs (M1..M20)'!A91,"")</f>
        <v/>
      </c>
      <c r="P694" s="0"/>
      <c r="Q694" s="0"/>
      <c r="R694" s="0"/>
      <c r="S694" s="0"/>
      <c r="T694" s="0"/>
      <c r="U694" s="0"/>
      <c r="V694" s="0"/>
      <c r="AH694" s="187" t="n">
        <f aca="false">IF($G694&lt;&gt;"",AG694,"")</f>
        <v>0</v>
      </c>
      <c r="AI694" s="169"/>
      <c r="AJ694" s="170"/>
    </row>
    <row r="695" customFormat="false" ht="13" hidden="false" customHeight="false" outlineLevel="0" collapsed="false">
      <c r="A695" s="0"/>
      <c r="B695" s="185" t="str">
        <f aca="false">IF(B594&lt;&gt;"",B594,"")</f>
        <v/>
      </c>
      <c r="C695" s="116" t="str">
        <f aca="false">IF(C594&lt;&gt;"",C594,"")</f>
        <v/>
      </c>
      <c r="D695" s="116" t="str">
        <f aca="false">IF(D594&lt;&gt;"",D594,"")</f>
        <v/>
      </c>
      <c r="E695" s="116" t="str">
        <f aca="false">IF(E594&lt;&gt;"",E594,"")</f>
        <v/>
      </c>
      <c r="F695" s="116" t="n">
        <v>27</v>
      </c>
      <c r="G695" s="168" t="n">
        <f aca="false">G594</f>
        <v>0</v>
      </c>
      <c r="H695" s="187" t="n">
        <f aca="false">IF($G695&lt;&gt;"",G695,"")</f>
        <v>0</v>
      </c>
      <c r="I695" s="169"/>
      <c r="J695" s="170"/>
      <c r="K695" s="171" t="str">
        <f aca="false">IF($B695&lt;&gt;"",IF(I695,(INDEX(P$617:Q$620,MATCH(H695,P$617:P$620),2)/I695)*1000,0),"")</f>
        <v/>
      </c>
      <c r="L695" s="171" t="str">
        <f aca="false">IF(Q$617&lt;&gt;"",IF($B695&lt;&gt;"",K695-$J695,""),"")</f>
        <v/>
      </c>
      <c r="M695" s="172" t="str">
        <f aca="false">IF(B695&lt;&gt;"",RANK(L695,L$617:L$716),"")</f>
        <v/>
      </c>
      <c r="N695" s="172" t="str">
        <f aca="false">IF(B695&lt;&gt;"",'Classement Général'!CA89,"")</f>
        <v/>
      </c>
      <c r="O695" s="172" t="str">
        <f aca="false">IF(B190&lt;&gt;"",'Calculs (M1..M20)'!A92,"")</f>
        <v/>
      </c>
      <c r="P695" s="0"/>
      <c r="Q695" s="0"/>
      <c r="R695" s="0"/>
      <c r="S695" s="0"/>
      <c r="T695" s="0"/>
      <c r="U695" s="0"/>
      <c r="V695" s="0"/>
      <c r="AH695" s="187" t="n">
        <f aca="false">IF($G695&lt;&gt;"",AG695,"")</f>
        <v>0</v>
      </c>
      <c r="AI695" s="169"/>
      <c r="AJ695" s="170"/>
    </row>
    <row r="696" customFormat="false" ht="13" hidden="false" customHeight="false" outlineLevel="0" collapsed="false">
      <c r="A696" s="0"/>
      <c r="B696" s="185" t="str">
        <f aca="false">IF(B595&lt;&gt;"",B595,"")</f>
        <v/>
      </c>
      <c r="C696" s="116" t="str">
        <f aca="false">IF(C595&lt;&gt;"",C595,"")</f>
        <v/>
      </c>
      <c r="D696" s="116" t="str">
        <f aca="false">IF(D595&lt;&gt;"",D595,"")</f>
        <v/>
      </c>
      <c r="E696" s="116" t="str">
        <f aca="false">IF(E595&lt;&gt;"",E595,"")</f>
        <v/>
      </c>
      <c r="F696" s="116" t="n">
        <v>27</v>
      </c>
      <c r="G696" s="168" t="n">
        <f aca="false">G595</f>
        <v>0</v>
      </c>
      <c r="H696" s="187" t="n">
        <f aca="false">IF($G696&lt;&gt;"",G696,"")</f>
        <v>0</v>
      </c>
      <c r="I696" s="169"/>
      <c r="J696" s="170"/>
      <c r="K696" s="171" t="str">
        <f aca="false">IF($B696&lt;&gt;"",IF(I696,(INDEX(P$617:Q$620,MATCH(H696,P$617:P$620),2)/I696)*1000,0),"")</f>
        <v/>
      </c>
      <c r="L696" s="171" t="str">
        <f aca="false">IF(Q$617&lt;&gt;"",IF($B696&lt;&gt;"",K696-$J696,""),"")</f>
        <v/>
      </c>
      <c r="M696" s="172" t="str">
        <f aca="false">IF(B696&lt;&gt;"",RANK(L696,L$617:L$716),"")</f>
        <v/>
      </c>
      <c r="N696" s="172" t="str">
        <f aca="false">IF(B696&lt;&gt;"",'Classement Général'!CA90,"")</f>
        <v/>
      </c>
      <c r="O696" s="172" t="str">
        <f aca="false">IF(B191&lt;&gt;"",'Calculs (M1..M20)'!A93,"")</f>
        <v/>
      </c>
      <c r="P696" s="0"/>
      <c r="Q696" s="0"/>
      <c r="R696" s="0"/>
      <c r="S696" s="0"/>
      <c r="T696" s="0"/>
      <c r="U696" s="0"/>
      <c r="V696" s="0"/>
      <c r="AH696" s="187" t="n">
        <f aca="false">IF($G696&lt;&gt;"",AG696,"")</f>
        <v>0</v>
      </c>
      <c r="AI696" s="169"/>
      <c r="AJ696" s="170"/>
    </row>
    <row r="697" customFormat="false" ht="13" hidden="false" customHeight="false" outlineLevel="0" collapsed="false">
      <c r="A697" s="0"/>
      <c r="B697" s="185" t="str">
        <f aca="false">IF(B596&lt;&gt;"",B596,"")</f>
        <v/>
      </c>
      <c r="C697" s="116" t="str">
        <f aca="false">IF(C596&lt;&gt;"",C596,"")</f>
        <v/>
      </c>
      <c r="D697" s="116" t="str">
        <f aca="false">IF(D596&lt;&gt;"",D596,"")</f>
        <v/>
      </c>
      <c r="E697" s="116" t="str">
        <f aca="false">IF(E596&lt;&gt;"",E596,"")</f>
        <v/>
      </c>
      <c r="F697" s="116" t="n">
        <v>27</v>
      </c>
      <c r="G697" s="168" t="n">
        <f aca="false">G596</f>
        <v>0</v>
      </c>
      <c r="H697" s="187" t="n">
        <f aca="false">IF($G697&lt;&gt;"",G697,"")</f>
        <v>0</v>
      </c>
      <c r="I697" s="169"/>
      <c r="J697" s="170"/>
      <c r="K697" s="171" t="str">
        <f aca="false">IF($B697&lt;&gt;"",IF(I697,(INDEX(P$617:Q$620,MATCH(H697,P$617:P$620),2)/I697)*1000,0),"")</f>
        <v/>
      </c>
      <c r="L697" s="171" t="str">
        <f aca="false">IF(Q$617&lt;&gt;"",IF($B697&lt;&gt;"",K697-$J697,""),"")</f>
        <v/>
      </c>
      <c r="M697" s="172" t="str">
        <f aca="false">IF(B697&lt;&gt;"",RANK(L697,L$617:L$716),"")</f>
        <v/>
      </c>
      <c r="N697" s="172" t="str">
        <f aca="false">IF(B697&lt;&gt;"",'Classement Général'!CA91,"")</f>
        <v/>
      </c>
      <c r="O697" s="172" t="str">
        <f aca="false">IF(B192&lt;&gt;"",'Calculs (M1..M20)'!A94,"")</f>
        <v/>
      </c>
      <c r="P697" s="0"/>
      <c r="Q697" s="0"/>
      <c r="R697" s="0"/>
      <c r="S697" s="0"/>
      <c r="T697" s="0"/>
      <c r="U697" s="0"/>
      <c r="V697" s="0"/>
      <c r="AH697" s="187" t="n">
        <f aca="false">IF($G697&lt;&gt;"",AG697,"")</f>
        <v>0</v>
      </c>
      <c r="AI697" s="169"/>
      <c r="AJ697" s="170"/>
    </row>
    <row r="698" customFormat="false" ht="13" hidden="false" customHeight="false" outlineLevel="0" collapsed="false">
      <c r="A698" s="0"/>
      <c r="B698" s="185" t="str">
        <f aca="false">IF(B597&lt;&gt;"",B597,"")</f>
        <v/>
      </c>
      <c r="C698" s="116" t="str">
        <f aca="false">IF(C597&lt;&gt;"",C597,"")</f>
        <v/>
      </c>
      <c r="D698" s="116" t="str">
        <f aca="false">IF(D597&lt;&gt;"",D597,"")</f>
        <v/>
      </c>
      <c r="E698" s="116" t="str">
        <f aca="false">IF(E597&lt;&gt;"",E597,"")</f>
        <v/>
      </c>
      <c r="F698" s="116" t="n">
        <v>27</v>
      </c>
      <c r="G698" s="168" t="n">
        <f aca="false">G597</f>
        <v>0</v>
      </c>
      <c r="H698" s="187" t="n">
        <f aca="false">IF($G698&lt;&gt;"",G698,"")</f>
        <v>0</v>
      </c>
      <c r="I698" s="169"/>
      <c r="J698" s="170"/>
      <c r="K698" s="171" t="str">
        <f aca="false">IF($B698&lt;&gt;"",IF(I698,(INDEX(P$617:Q$620,MATCH(H698,P$617:P$620),2)/I698)*1000,0),"")</f>
        <v/>
      </c>
      <c r="L698" s="171" t="str">
        <f aca="false">IF(Q$617&lt;&gt;"",IF($B698&lt;&gt;"",K698-$J698,""),"")</f>
        <v/>
      </c>
      <c r="M698" s="172" t="str">
        <f aca="false">IF(B698&lt;&gt;"",RANK(L698,L$617:L$716),"")</f>
        <v/>
      </c>
      <c r="N698" s="172" t="str">
        <f aca="false">IF(B698&lt;&gt;"",'Classement Général'!CA92,"")</f>
        <v/>
      </c>
      <c r="O698" s="172" t="str">
        <f aca="false">IF(B193&lt;&gt;"",'Calculs (M1..M20)'!A95,"")</f>
        <v/>
      </c>
      <c r="P698" s="0"/>
      <c r="Q698" s="0"/>
      <c r="R698" s="0"/>
      <c r="S698" s="0"/>
      <c r="T698" s="0"/>
      <c r="U698" s="0"/>
      <c r="V698" s="0"/>
      <c r="AH698" s="187" t="n">
        <f aca="false">IF($G698&lt;&gt;"",AG698,"")</f>
        <v>0</v>
      </c>
      <c r="AI698" s="169"/>
      <c r="AJ698" s="170"/>
    </row>
    <row r="699" customFormat="false" ht="13" hidden="false" customHeight="false" outlineLevel="0" collapsed="false">
      <c r="A699" s="0"/>
      <c r="B699" s="185" t="str">
        <f aca="false">IF(B598&lt;&gt;"",B598,"")</f>
        <v/>
      </c>
      <c r="C699" s="116" t="str">
        <f aca="false">IF(C598&lt;&gt;"",C598,"")</f>
        <v/>
      </c>
      <c r="D699" s="116" t="str">
        <f aca="false">IF(D598&lt;&gt;"",D598,"")</f>
        <v/>
      </c>
      <c r="E699" s="116" t="str">
        <f aca="false">IF(E598&lt;&gt;"",E598,"")</f>
        <v/>
      </c>
      <c r="F699" s="116" t="n">
        <v>27</v>
      </c>
      <c r="G699" s="168" t="n">
        <f aca="false">G598</f>
        <v>0</v>
      </c>
      <c r="H699" s="187" t="n">
        <f aca="false">IF($G699&lt;&gt;"",G699,"")</f>
        <v>0</v>
      </c>
      <c r="I699" s="169"/>
      <c r="J699" s="170"/>
      <c r="K699" s="171" t="str">
        <f aca="false">IF($B699&lt;&gt;"",IF(I699,(INDEX(P$617:Q$620,MATCH(H699,P$617:P$620),2)/I699)*1000,0),"")</f>
        <v/>
      </c>
      <c r="L699" s="171" t="str">
        <f aca="false">IF(Q$617&lt;&gt;"",IF($B699&lt;&gt;"",K699-$J699,""),"")</f>
        <v/>
      </c>
      <c r="M699" s="172" t="str">
        <f aca="false">IF(B699&lt;&gt;"",RANK(L699,L$617:L$716),"")</f>
        <v/>
      </c>
      <c r="N699" s="172" t="str">
        <f aca="false">IF(B699&lt;&gt;"",'Classement Général'!CA93,"")</f>
        <v/>
      </c>
      <c r="O699" s="172" t="str">
        <f aca="false">IF(B194&lt;&gt;"",'Calculs (M1..M20)'!A96,"")</f>
        <v/>
      </c>
      <c r="P699" s="0"/>
      <c r="Q699" s="0"/>
      <c r="R699" s="0"/>
      <c r="S699" s="0"/>
      <c r="T699" s="0"/>
      <c r="U699" s="0"/>
      <c r="V699" s="0"/>
      <c r="AH699" s="187" t="n">
        <f aca="false">IF($G699&lt;&gt;"",AG699,"")</f>
        <v>0</v>
      </c>
      <c r="AI699" s="169"/>
      <c r="AJ699" s="170"/>
    </row>
    <row r="700" customFormat="false" ht="13" hidden="false" customHeight="false" outlineLevel="0" collapsed="false">
      <c r="A700" s="0"/>
      <c r="B700" s="185" t="str">
        <f aca="false">IF(B599&lt;&gt;"",B599,"")</f>
        <v/>
      </c>
      <c r="C700" s="116" t="str">
        <f aca="false">IF(C599&lt;&gt;"",C599,"")</f>
        <v/>
      </c>
      <c r="D700" s="116" t="str">
        <f aca="false">IF(D599&lt;&gt;"",D599,"")</f>
        <v/>
      </c>
      <c r="E700" s="116" t="str">
        <f aca="false">IF(E599&lt;&gt;"",E599,"")</f>
        <v/>
      </c>
      <c r="F700" s="116" t="n">
        <v>27</v>
      </c>
      <c r="G700" s="168" t="n">
        <f aca="false">G599</f>
        <v>0</v>
      </c>
      <c r="H700" s="187" t="n">
        <f aca="false">IF($G700&lt;&gt;"",G700,"")</f>
        <v>0</v>
      </c>
      <c r="I700" s="169"/>
      <c r="J700" s="170"/>
      <c r="K700" s="171" t="str">
        <f aca="false">IF($B700&lt;&gt;"",IF(I700,(INDEX(P$617:Q$620,MATCH(H700,P$617:P$620),2)/I700)*1000,0),"")</f>
        <v/>
      </c>
      <c r="L700" s="171" t="str">
        <f aca="false">IF(Q$617&lt;&gt;"",IF($B700&lt;&gt;"",K700-$J700,""),"")</f>
        <v/>
      </c>
      <c r="M700" s="172" t="str">
        <f aca="false">IF(B700&lt;&gt;"",RANK(L700,L$617:L$716),"")</f>
        <v/>
      </c>
      <c r="N700" s="172" t="str">
        <f aca="false">IF(B700&lt;&gt;"",'Classement Général'!CA94,"")</f>
        <v/>
      </c>
      <c r="O700" s="172" t="str">
        <f aca="false">IF(B195&lt;&gt;"",'Calculs (M1..M20)'!A97,"")</f>
        <v/>
      </c>
      <c r="P700" s="0"/>
      <c r="Q700" s="0"/>
      <c r="R700" s="0"/>
      <c r="S700" s="0"/>
      <c r="T700" s="0"/>
      <c r="U700" s="0"/>
      <c r="V700" s="0"/>
      <c r="AH700" s="187" t="n">
        <f aca="false">IF($G700&lt;&gt;"",AG700,"")</f>
        <v>0</v>
      </c>
      <c r="AI700" s="169"/>
      <c r="AJ700" s="170"/>
    </row>
    <row r="701" customFormat="false" ht="13" hidden="false" customHeight="false" outlineLevel="0" collapsed="false">
      <c r="A701" s="0"/>
      <c r="B701" s="185" t="str">
        <f aca="false">IF(B600&lt;&gt;"",B600,"")</f>
        <v/>
      </c>
      <c r="C701" s="116" t="str">
        <f aca="false">IF(C600&lt;&gt;"",C600,"")</f>
        <v/>
      </c>
      <c r="D701" s="116" t="str">
        <f aca="false">IF(D600&lt;&gt;"",D600,"")</f>
        <v/>
      </c>
      <c r="E701" s="116" t="str">
        <f aca="false">IF(E600&lt;&gt;"",E600,"")</f>
        <v/>
      </c>
      <c r="F701" s="116" t="n">
        <v>27</v>
      </c>
      <c r="G701" s="168" t="n">
        <f aca="false">G600</f>
        <v>0</v>
      </c>
      <c r="H701" s="187" t="n">
        <f aca="false">IF($G701&lt;&gt;"",G701,"")</f>
        <v>0</v>
      </c>
      <c r="I701" s="169"/>
      <c r="J701" s="170"/>
      <c r="K701" s="171" t="str">
        <f aca="false">IF($B701&lt;&gt;"",IF(I701,(INDEX(P$617:Q$620,MATCH(H701,P$617:P$620),2)/I701)*1000,0),"")</f>
        <v/>
      </c>
      <c r="L701" s="171" t="str">
        <f aca="false">IF(Q$617&lt;&gt;"",IF($B701&lt;&gt;"",K701-$J701,""),"")</f>
        <v/>
      </c>
      <c r="M701" s="172" t="str">
        <f aca="false">IF(B701&lt;&gt;"",RANK(L701,L$617:L$716),"")</f>
        <v/>
      </c>
      <c r="N701" s="172" t="str">
        <f aca="false">IF(B701&lt;&gt;"",'Classement Général'!CA95,"")</f>
        <v/>
      </c>
      <c r="O701" s="172" t="str">
        <f aca="false">IF(B196&lt;&gt;"",'Calculs (M1..M20)'!A98,"")</f>
        <v/>
      </c>
      <c r="P701" s="0"/>
      <c r="Q701" s="0"/>
      <c r="R701" s="0"/>
      <c r="S701" s="0"/>
      <c r="T701" s="0"/>
      <c r="U701" s="0"/>
      <c r="V701" s="0"/>
      <c r="AH701" s="187" t="n">
        <f aca="false">IF($G701&lt;&gt;"",AG701,"")</f>
        <v>0</v>
      </c>
      <c r="AI701" s="169"/>
      <c r="AJ701" s="170"/>
    </row>
    <row r="702" customFormat="false" ht="13" hidden="false" customHeight="false" outlineLevel="0" collapsed="false">
      <c r="A702" s="0"/>
      <c r="B702" s="185" t="str">
        <f aca="false">IF(B601&lt;&gt;"",B601,"")</f>
        <v/>
      </c>
      <c r="C702" s="116" t="str">
        <f aca="false">IF(C601&lt;&gt;"",C601,"")</f>
        <v/>
      </c>
      <c r="D702" s="116" t="str">
        <f aca="false">IF(D601&lt;&gt;"",D601,"")</f>
        <v/>
      </c>
      <c r="E702" s="116" t="str">
        <f aca="false">IF(E601&lt;&gt;"",E601,"")</f>
        <v/>
      </c>
      <c r="F702" s="116" t="n">
        <v>27</v>
      </c>
      <c r="G702" s="168" t="n">
        <f aca="false">G601</f>
        <v>0</v>
      </c>
      <c r="H702" s="187" t="n">
        <f aca="false">IF($G702&lt;&gt;"",G702,"")</f>
        <v>0</v>
      </c>
      <c r="I702" s="169"/>
      <c r="J702" s="170"/>
      <c r="K702" s="171" t="str">
        <f aca="false">IF($B702&lt;&gt;"",IF(I702,(INDEX(P$617:Q$620,MATCH(H702,P$617:P$620),2)/I702)*1000,0),"")</f>
        <v/>
      </c>
      <c r="L702" s="171" t="str">
        <f aca="false">IF(Q$617&lt;&gt;"",IF($B702&lt;&gt;"",K702-$J702,""),"")</f>
        <v/>
      </c>
      <c r="M702" s="172" t="str">
        <f aca="false">IF(B702&lt;&gt;"",RANK(L702,L$617:L$716),"")</f>
        <v/>
      </c>
      <c r="N702" s="172" t="str">
        <f aca="false">IF(B702&lt;&gt;"",'Classement Général'!CA96,"")</f>
        <v/>
      </c>
      <c r="O702" s="172" t="str">
        <f aca="false">IF(B197&lt;&gt;"",'Calculs (M1..M20)'!A99,"")</f>
        <v/>
      </c>
      <c r="P702" s="0"/>
      <c r="Q702" s="0"/>
      <c r="R702" s="0"/>
      <c r="S702" s="0"/>
      <c r="T702" s="0"/>
      <c r="U702" s="0"/>
      <c r="V702" s="0"/>
      <c r="AH702" s="187" t="n">
        <f aca="false">IF($G702&lt;&gt;"",AG702,"")</f>
        <v>0</v>
      </c>
      <c r="AI702" s="169"/>
      <c r="AJ702" s="170"/>
    </row>
    <row r="703" customFormat="false" ht="13" hidden="false" customHeight="false" outlineLevel="0" collapsed="false">
      <c r="A703" s="0"/>
      <c r="B703" s="185" t="str">
        <f aca="false">IF(B602&lt;&gt;"",B602,"")</f>
        <v/>
      </c>
      <c r="C703" s="116" t="str">
        <f aca="false">IF(C602&lt;&gt;"",C602,"")</f>
        <v/>
      </c>
      <c r="D703" s="116" t="str">
        <f aca="false">IF(D602&lt;&gt;"",D602,"")</f>
        <v/>
      </c>
      <c r="E703" s="116" t="str">
        <f aca="false">IF(E602&lt;&gt;"",E602,"")</f>
        <v/>
      </c>
      <c r="F703" s="116" t="n">
        <v>27</v>
      </c>
      <c r="G703" s="168" t="n">
        <f aca="false">G602</f>
        <v>0</v>
      </c>
      <c r="H703" s="187" t="n">
        <f aca="false">IF($G703&lt;&gt;"",G703,"")</f>
        <v>0</v>
      </c>
      <c r="I703" s="169"/>
      <c r="J703" s="170"/>
      <c r="K703" s="171" t="str">
        <f aca="false">IF($B703&lt;&gt;"",IF(I703,(INDEX(P$617:Q$620,MATCH(H703,P$617:P$620),2)/I703)*1000,0),"")</f>
        <v/>
      </c>
      <c r="L703" s="171" t="str">
        <f aca="false">IF(Q$617&lt;&gt;"",IF($B703&lt;&gt;"",K703-$J703,""),"")</f>
        <v/>
      </c>
      <c r="M703" s="172" t="str">
        <f aca="false">IF(B703&lt;&gt;"",RANK(L703,L$617:L$716),"")</f>
        <v/>
      </c>
      <c r="N703" s="172" t="str">
        <f aca="false">IF(B703&lt;&gt;"",'Classement Général'!CA97,"")</f>
        <v/>
      </c>
      <c r="O703" s="172" t="str">
        <f aca="false">IF(B198&lt;&gt;"",'Calculs (M1..M20)'!A100,"")</f>
        <v/>
      </c>
      <c r="P703" s="0"/>
      <c r="Q703" s="0"/>
      <c r="R703" s="0"/>
      <c r="S703" s="0"/>
      <c r="T703" s="0"/>
      <c r="U703" s="0"/>
      <c r="V703" s="0"/>
      <c r="AH703" s="187" t="n">
        <f aca="false">IF($G703&lt;&gt;"",AG703,"")</f>
        <v>0</v>
      </c>
      <c r="AI703" s="169"/>
      <c r="AJ703" s="170"/>
    </row>
    <row r="704" customFormat="false" ht="13" hidden="false" customHeight="false" outlineLevel="0" collapsed="false">
      <c r="A704" s="0"/>
      <c r="B704" s="185" t="str">
        <f aca="false">IF(B603&lt;&gt;"",B603,"")</f>
        <v/>
      </c>
      <c r="C704" s="116" t="str">
        <f aca="false">IF(C603&lt;&gt;"",C603,"")</f>
        <v/>
      </c>
      <c r="D704" s="116" t="str">
        <f aca="false">IF(D603&lt;&gt;"",D603,"")</f>
        <v/>
      </c>
      <c r="E704" s="116" t="str">
        <f aca="false">IF(E603&lt;&gt;"",E603,"")</f>
        <v/>
      </c>
      <c r="F704" s="116" t="n">
        <v>27</v>
      </c>
      <c r="G704" s="168" t="n">
        <f aca="false">G603</f>
        <v>0</v>
      </c>
      <c r="H704" s="187" t="n">
        <f aca="false">IF($G704&lt;&gt;"",G704,"")</f>
        <v>0</v>
      </c>
      <c r="I704" s="169"/>
      <c r="J704" s="170"/>
      <c r="K704" s="171" t="str">
        <f aca="false">IF($B704&lt;&gt;"",IF(I704,(INDEX(P$617:Q$620,MATCH(H704,P$617:P$620),2)/I704)*1000,0),"")</f>
        <v/>
      </c>
      <c r="L704" s="171" t="str">
        <f aca="false">IF(Q$617&lt;&gt;"",IF($B704&lt;&gt;"",K704-$J704,""),"")</f>
        <v/>
      </c>
      <c r="M704" s="172" t="str">
        <f aca="false">IF(B704&lt;&gt;"",RANK(L704,L$617:L$716),"")</f>
        <v/>
      </c>
      <c r="N704" s="172" t="str">
        <f aca="false">IF(B704&lt;&gt;"",'Classement Général'!CA98,"")</f>
        <v/>
      </c>
      <c r="O704" s="172" t="str">
        <f aca="false">IF(B199&lt;&gt;"",'Calculs (M1..M20)'!A101,"")</f>
        <v/>
      </c>
      <c r="P704" s="0"/>
      <c r="Q704" s="0"/>
      <c r="R704" s="0"/>
      <c r="S704" s="0"/>
      <c r="T704" s="0"/>
      <c r="U704" s="0"/>
      <c r="V704" s="0"/>
      <c r="AH704" s="187" t="n">
        <f aca="false">IF($G704&lt;&gt;"",AG704,"")</f>
        <v>0</v>
      </c>
      <c r="AI704" s="169"/>
      <c r="AJ704" s="170"/>
    </row>
    <row r="705" customFormat="false" ht="13" hidden="false" customHeight="false" outlineLevel="0" collapsed="false">
      <c r="A705" s="0"/>
      <c r="B705" s="185" t="str">
        <f aca="false">IF(B604&lt;&gt;"",B604,"")</f>
        <v/>
      </c>
      <c r="C705" s="116" t="str">
        <f aca="false">IF(C604&lt;&gt;"",C604,"")</f>
        <v/>
      </c>
      <c r="D705" s="116" t="str">
        <f aca="false">IF(D604&lt;&gt;"",D604,"")</f>
        <v/>
      </c>
      <c r="E705" s="116" t="str">
        <f aca="false">IF(E604&lt;&gt;"",E604,"")</f>
        <v/>
      </c>
      <c r="F705" s="116" t="n">
        <v>27</v>
      </c>
      <c r="G705" s="168" t="n">
        <f aca="false">G604</f>
        <v>0</v>
      </c>
      <c r="H705" s="187" t="n">
        <f aca="false">IF($G705&lt;&gt;"",G705,"")</f>
        <v>0</v>
      </c>
      <c r="I705" s="169"/>
      <c r="J705" s="170"/>
      <c r="K705" s="171" t="str">
        <f aca="false">IF($B705&lt;&gt;"",IF(I705,(INDEX(P$617:Q$620,MATCH(H705,P$617:P$620),2)/I705)*1000,0),"")</f>
        <v/>
      </c>
      <c r="L705" s="171" t="str">
        <f aca="false">IF(Q$617&lt;&gt;"",IF($B705&lt;&gt;"",K705-$J705,""),"")</f>
        <v/>
      </c>
      <c r="M705" s="172" t="str">
        <f aca="false">IF(B705&lt;&gt;"",RANK(L705,L$617:L$716),"")</f>
        <v/>
      </c>
      <c r="N705" s="172" t="str">
        <f aca="false">IF(B705&lt;&gt;"",'Classement Général'!CA99,"")</f>
        <v/>
      </c>
      <c r="O705" s="172" t="str">
        <f aca="false">IF(B200&lt;&gt;"",'Calculs (M1..M20)'!A102,"")</f>
        <v/>
      </c>
      <c r="P705" s="0"/>
      <c r="Q705" s="0"/>
      <c r="R705" s="0"/>
      <c r="S705" s="0"/>
      <c r="T705" s="0"/>
      <c r="U705" s="0"/>
      <c r="V705" s="0"/>
      <c r="AH705" s="187" t="n">
        <f aca="false">IF($G705&lt;&gt;"",AG705,"")</f>
        <v>0</v>
      </c>
      <c r="AI705" s="169"/>
      <c r="AJ705" s="170"/>
    </row>
    <row r="706" customFormat="false" ht="13" hidden="false" customHeight="false" outlineLevel="0" collapsed="false">
      <c r="A706" s="0"/>
      <c r="B706" s="185" t="str">
        <f aca="false">IF(B605&lt;&gt;"",B605,"")</f>
        <v/>
      </c>
      <c r="C706" s="116" t="str">
        <f aca="false">IF(C605&lt;&gt;"",C605,"")</f>
        <v/>
      </c>
      <c r="D706" s="116" t="str">
        <f aca="false">IF(D605&lt;&gt;"",D605,"")</f>
        <v/>
      </c>
      <c r="E706" s="116" t="str">
        <f aca="false">IF(E605&lt;&gt;"",E605,"")</f>
        <v/>
      </c>
      <c r="F706" s="116" t="n">
        <v>27</v>
      </c>
      <c r="G706" s="168" t="n">
        <f aca="false">G605</f>
        <v>0</v>
      </c>
      <c r="H706" s="187" t="n">
        <f aca="false">IF($G706&lt;&gt;"",G706,"")</f>
        <v>0</v>
      </c>
      <c r="I706" s="169"/>
      <c r="J706" s="170"/>
      <c r="K706" s="171" t="str">
        <f aca="false">IF($B706&lt;&gt;"",IF(I706,(INDEX(P$617:Q$620,MATCH(H706,P$617:P$620),2)/I706)*1000,0),"")</f>
        <v/>
      </c>
      <c r="L706" s="171" t="str">
        <f aca="false">IF(Q$617&lt;&gt;"",IF($B706&lt;&gt;"",K706-$J706,""),"")</f>
        <v/>
      </c>
      <c r="M706" s="172" t="str">
        <f aca="false">IF(B706&lt;&gt;"",RANK(L706,L$617:L$716),"")</f>
        <v/>
      </c>
      <c r="N706" s="172" t="str">
        <f aca="false">IF(B706&lt;&gt;"",'Classement Général'!CA100,"")</f>
        <v/>
      </c>
      <c r="O706" s="172" t="str">
        <f aca="false">IF(B201&lt;&gt;"",'Calculs (M1..M20)'!A103,"")</f>
        <v/>
      </c>
      <c r="P706" s="0"/>
      <c r="Q706" s="0"/>
      <c r="R706" s="0"/>
      <c r="S706" s="0"/>
      <c r="T706" s="0"/>
      <c r="U706" s="0"/>
      <c r="V706" s="0"/>
      <c r="AH706" s="187" t="n">
        <f aca="false">IF($G706&lt;&gt;"",AG706,"")</f>
        <v>0</v>
      </c>
      <c r="AI706" s="169"/>
      <c r="AJ706" s="170"/>
    </row>
    <row r="707" customFormat="false" ht="13" hidden="false" customHeight="false" outlineLevel="0" collapsed="false">
      <c r="A707" s="0"/>
      <c r="B707" s="185" t="str">
        <f aca="false">IF(B606&lt;&gt;"",B606,"")</f>
        <v/>
      </c>
      <c r="C707" s="116" t="str">
        <f aca="false">IF(C606&lt;&gt;"",C606,"")</f>
        <v/>
      </c>
      <c r="D707" s="116" t="str">
        <f aca="false">IF(D606&lt;&gt;"",D606,"")</f>
        <v/>
      </c>
      <c r="E707" s="116" t="str">
        <f aca="false">IF(E606&lt;&gt;"",E606,"")</f>
        <v/>
      </c>
      <c r="F707" s="116" t="n">
        <v>27</v>
      </c>
      <c r="G707" s="168" t="n">
        <f aca="false">G606</f>
        <v>0</v>
      </c>
      <c r="H707" s="187" t="n">
        <f aca="false">IF($G707&lt;&gt;"",G707,"")</f>
        <v>0</v>
      </c>
      <c r="I707" s="169"/>
      <c r="J707" s="170"/>
      <c r="K707" s="171" t="str">
        <f aca="false">IF($B707&lt;&gt;"",IF(I707,(INDEX(P$617:Q$620,MATCH(H707,P$617:P$620),2)/I707)*1000,0),"")</f>
        <v/>
      </c>
      <c r="L707" s="171" t="str">
        <f aca="false">IF(Q$617&lt;&gt;"",IF($B707&lt;&gt;"",K707-$J707,""),"")</f>
        <v/>
      </c>
      <c r="M707" s="172" t="str">
        <f aca="false">IF(B707&lt;&gt;"",RANK(L707,L$617:L$716),"")</f>
        <v/>
      </c>
      <c r="N707" s="172" t="str">
        <f aca="false">IF(B707&lt;&gt;"",'Classement Général'!CA101,"")</f>
        <v/>
      </c>
      <c r="O707" s="172" t="str">
        <f aca="false">IF(B202&lt;&gt;"",'Calculs (M1..M20)'!A104,"")</f>
        <v/>
      </c>
      <c r="P707" s="0"/>
      <c r="Q707" s="0"/>
      <c r="R707" s="0"/>
      <c r="S707" s="0"/>
      <c r="T707" s="0"/>
      <c r="U707" s="0"/>
      <c r="V707" s="0"/>
      <c r="AH707" s="187" t="n">
        <f aca="false">IF($G707&lt;&gt;"",AG707,"")</f>
        <v>0</v>
      </c>
      <c r="AI707" s="169"/>
      <c r="AJ707" s="170"/>
    </row>
    <row r="708" customFormat="false" ht="13" hidden="false" customHeight="false" outlineLevel="0" collapsed="false">
      <c r="A708" s="0"/>
      <c r="B708" s="185" t="str">
        <f aca="false">IF(B607&lt;&gt;"",B607,"")</f>
        <v/>
      </c>
      <c r="C708" s="116" t="str">
        <f aca="false">IF(C607&lt;&gt;"",C607,"")</f>
        <v/>
      </c>
      <c r="D708" s="116" t="str">
        <f aca="false">IF(D607&lt;&gt;"",D607,"")</f>
        <v/>
      </c>
      <c r="E708" s="116" t="str">
        <f aca="false">IF(E607&lt;&gt;"",E607,"")</f>
        <v/>
      </c>
      <c r="F708" s="116" t="n">
        <v>27</v>
      </c>
      <c r="G708" s="168" t="n">
        <f aca="false">G607</f>
        <v>0</v>
      </c>
      <c r="H708" s="187" t="n">
        <f aca="false">IF($G708&lt;&gt;"",G708,"")</f>
        <v>0</v>
      </c>
      <c r="I708" s="169"/>
      <c r="J708" s="170"/>
      <c r="K708" s="171" t="str">
        <f aca="false">IF($B708&lt;&gt;"",IF(I708,(INDEX(P$617:Q$620,MATCH(H708,P$617:P$620),2)/I708)*1000,0),"")</f>
        <v/>
      </c>
      <c r="L708" s="171" t="str">
        <f aca="false">IF(Q$617&lt;&gt;"",IF($B708&lt;&gt;"",K708-$J708,""),"")</f>
        <v/>
      </c>
      <c r="M708" s="172" t="str">
        <f aca="false">IF(B708&lt;&gt;"",RANK(L708,L$617:L$716),"")</f>
        <v/>
      </c>
      <c r="N708" s="172" t="str">
        <f aca="false">IF(B708&lt;&gt;"",'Classement Général'!CA102,"")</f>
        <v/>
      </c>
      <c r="O708" s="172" t="str">
        <f aca="false">IF(B203&lt;&gt;"",'Calculs (M1..M20)'!A105,"")</f>
        <v/>
      </c>
      <c r="P708" s="0"/>
      <c r="Q708" s="0"/>
      <c r="R708" s="0"/>
      <c r="S708" s="0"/>
      <c r="T708" s="0"/>
      <c r="U708" s="0"/>
      <c r="V708" s="0"/>
      <c r="AH708" s="187" t="n">
        <f aca="false">IF($G708&lt;&gt;"",AG708,"")</f>
        <v>0</v>
      </c>
      <c r="AI708" s="169"/>
      <c r="AJ708" s="170"/>
    </row>
    <row r="709" customFormat="false" ht="13" hidden="false" customHeight="false" outlineLevel="0" collapsed="false">
      <c r="A709" s="0"/>
      <c r="B709" s="185" t="str">
        <f aca="false">IF(B608&lt;&gt;"",B608,"")</f>
        <v/>
      </c>
      <c r="C709" s="116" t="str">
        <f aca="false">IF(C608&lt;&gt;"",C608,"")</f>
        <v/>
      </c>
      <c r="D709" s="116" t="str">
        <f aca="false">IF(D608&lt;&gt;"",D608,"")</f>
        <v/>
      </c>
      <c r="E709" s="116" t="str">
        <f aca="false">IF(E608&lt;&gt;"",E608,"")</f>
        <v/>
      </c>
      <c r="F709" s="116" t="n">
        <v>27</v>
      </c>
      <c r="G709" s="168" t="n">
        <f aca="false">G608</f>
        <v>0</v>
      </c>
      <c r="H709" s="187" t="n">
        <f aca="false">IF($G709&lt;&gt;"",G709,"")</f>
        <v>0</v>
      </c>
      <c r="I709" s="169"/>
      <c r="J709" s="170"/>
      <c r="K709" s="171" t="str">
        <f aca="false">IF($B709&lt;&gt;"",IF(I709,(INDEX(P$617:Q$620,MATCH(H709,P$617:P$620),2)/I709)*1000,0),"")</f>
        <v/>
      </c>
      <c r="L709" s="171" t="str">
        <f aca="false">IF(Q$617&lt;&gt;"",IF($B709&lt;&gt;"",K709-$J709,""),"")</f>
        <v/>
      </c>
      <c r="M709" s="172" t="str">
        <f aca="false">IF(B709&lt;&gt;"",RANK(L709,L$617:L$716),"")</f>
        <v/>
      </c>
      <c r="N709" s="172" t="str">
        <f aca="false">IF(B709&lt;&gt;"",'Classement Général'!CA103,"")</f>
        <v/>
      </c>
      <c r="O709" s="172" t="str">
        <f aca="false">IF(B204&lt;&gt;"",'Calculs (M1..M20)'!A106,"")</f>
        <v/>
      </c>
      <c r="P709" s="0"/>
      <c r="Q709" s="0"/>
      <c r="R709" s="0"/>
      <c r="S709" s="0"/>
      <c r="T709" s="0"/>
      <c r="U709" s="0"/>
      <c r="V709" s="0"/>
      <c r="AH709" s="187" t="n">
        <f aca="false">IF($G709&lt;&gt;"",AG709,"")</f>
        <v>0</v>
      </c>
      <c r="AI709" s="169"/>
      <c r="AJ709" s="170"/>
    </row>
    <row r="710" customFormat="false" ht="13" hidden="false" customHeight="false" outlineLevel="0" collapsed="false">
      <c r="A710" s="0"/>
      <c r="B710" s="185" t="str">
        <f aca="false">IF(B609&lt;&gt;"",B609,"")</f>
        <v/>
      </c>
      <c r="C710" s="116" t="str">
        <f aca="false">IF(C609&lt;&gt;"",C609,"")</f>
        <v/>
      </c>
      <c r="D710" s="116" t="str">
        <f aca="false">IF(D609&lt;&gt;"",D609,"")</f>
        <v/>
      </c>
      <c r="E710" s="116" t="str">
        <f aca="false">IF(E609&lt;&gt;"",E609,"")</f>
        <v/>
      </c>
      <c r="F710" s="116" t="n">
        <v>27</v>
      </c>
      <c r="G710" s="168" t="n">
        <f aca="false">G609</f>
        <v>0</v>
      </c>
      <c r="H710" s="187" t="n">
        <f aca="false">IF($G710&lt;&gt;"",G710,"")</f>
        <v>0</v>
      </c>
      <c r="I710" s="169"/>
      <c r="J710" s="170"/>
      <c r="K710" s="171" t="str">
        <f aca="false">IF($B710&lt;&gt;"",IF(I710,(INDEX(P$617:Q$620,MATCH(H710,P$617:P$620),2)/I710)*1000,0),"")</f>
        <v/>
      </c>
      <c r="L710" s="171" t="str">
        <f aca="false">IF(Q$617&lt;&gt;"",IF($B710&lt;&gt;"",K710-$J710,""),"")</f>
        <v/>
      </c>
      <c r="M710" s="172" t="str">
        <f aca="false">IF(B710&lt;&gt;"",RANK(L710,L$617:L$716),"")</f>
        <v/>
      </c>
      <c r="N710" s="172" t="str">
        <f aca="false">IF(B710&lt;&gt;"",'Classement Général'!CA104,"")</f>
        <v/>
      </c>
      <c r="O710" s="172" t="str">
        <f aca="false">IF(B205&lt;&gt;"",'Calculs (M1..M20)'!A107,"")</f>
        <v/>
      </c>
      <c r="P710" s="0"/>
      <c r="Q710" s="0"/>
      <c r="R710" s="0"/>
      <c r="S710" s="0"/>
      <c r="T710" s="0"/>
      <c r="U710" s="0"/>
      <c r="V710" s="0"/>
      <c r="AH710" s="187" t="n">
        <f aca="false">IF($G710&lt;&gt;"",AG710,"")</f>
        <v>0</v>
      </c>
      <c r="AI710" s="169"/>
      <c r="AJ710" s="170"/>
    </row>
    <row r="711" customFormat="false" ht="13" hidden="false" customHeight="false" outlineLevel="0" collapsed="false">
      <c r="A711" s="0"/>
      <c r="B711" s="185" t="str">
        <f aca="false">IF(B610&lt;&gt;"",B610,"")</f>
        <v/>
      </c>
      <c r="C711" s="116" t="str">
        <f aca="false">IF(C610&lt;&gt;"",C610,"")</f>
        <v/>
      </c>
      <c r="D711" s="116" t="str">
        <f aca="false">IF(D610&lt;&gt;"",D610,"")</f>
        <v/>
      </c>
      <c r="E711" s="116" t="str">
        <f aca="false">IF(E610&lt;&gt;"",E610,"")</f>
        <v/>
      </c>
      <c r="F711" s="116" t="n">
        <v>27</v>
      </c>
      <c r="G711" s="168" t="n">
        <f aca="false">G610</f>
        <v>0</v>
      </c>
      <c r="H711" s="187" t="n">
        <f aca="false">IF($G711&lt;&gt;"",G711,"")</f>
        <v>0</v>
      </c>
      <c r="I711" s="169"/>
      <c r="J711" s="170"/>
      <c r="K711" s="171" t="str">
        <f aca="false">IF($B711&lt;&gt;"",IF(I711,(INDEX(P$617:Q$620,MATCH(H711,P$617:P$620),2)/I711)*1000,0),"")</f>
        <v/>
      </c>
      <c r="L711" s="171" t="str">
        <f aca="false">IF(Q$617&lt;&gt;"",IF($B711&lt;&gt;"",K711-$J711,""),"")</f>
        <v/>
      </c>
      <c r="M711" s="172" t="str">
        <f aca="false">IF(B711&lt;&gt;"",RANK(L711,L$617:L$716),"")</f>
        <v/>
      </c>
      <c r="N711" s="172" t="str">
        <f aca="false">IF(B711&lt;&gt;"",'Classement Général'!CA105,"")</f>
        <v/>
      </c>
      <c r="O711" s="172" t="str">
        <f aca="false">IF(B206&lt;&gt;"",'Calculs (M1..M20)'!A108,"")</f>
        <v/>
      </c>
      <c r="P711" s="0"/>
      <c r="Q711" s="0"/>
      <c r="R711" s="0"/>
      <c r="S711" s="0"/>
      <c r="T711" s="0"/>
      <c r="U711" s="0"/>
      <c r="V711" s="0"/>
      <c r="AH711" s="187" t="n">
        <f aca="false">IF($G711&lt;&gt;"",AG711,"")</f>
        <v>0</v>
      </c>
      <c r="AI711" s="169"/>
      <c r="AJ711" s="170"/>
    </row>
    <row r="712" customFormat="false" ht="13" hidden="false" customHeight="false" outlineLevel="0" collapsed="false">
      <c r="A712" s="0"/>
      <c r="B712" s="185" t="str">
        <f aca="false">IF(B611&lt;&gt;"",B611,"")</f>
        <v/>
      </c>
      <c r="C712" s="116" t="str">
        <f aca="false">IF(C611&lt;&gt;"",C611,"")</f>
        <v/>
      </c>
      <c r="D712" s="116" t="str">
        <f aca="false">IF(D611&lt;&gt;"",D611,"")</f>
        <v/>
      </c>
      <c r="E712" s="116" t="str">
        <f aca="false">IF(E611&lt;&gt;"",E611,"")</f>
        <v/>
      </c>
      <c r="F712" s="116" t="n">
        <v>27</v>
      </c>
      <c r="G712" s="168" t="n">
        <f aca="false">G611</f>
        <v>0</v>
      </c>
      <c r="H712" s="187" t="n">
        <f aca="false">IF($G712&lt;&gt;"",G712,"")</f>
        <v>0</v>
      </c>
      <c r="I712" s="169"/>
      <c r="J712" s="170"/>
      <c r="K712" s="171" t="str">
        <f aca="false">IF($B712&lt;&gt;"",IF(I712,(INDEX(P$617:Q$620,MATCH(H712,P$617:P$620),2)/I712)*1000,0),"")</f>
        <v/>
      </c>
      <c r="L712" s="171" t="str">
        <f aca="false">IF(Q$617&lt;&gt;"",IF($B712&lt;&gt;"",K712-$J712,""),"")</f>
        <v/>
      </c>
      <c r="M712" s="172" t="str">
        <f aca="false">IF(B712&lt;&gt;"",RANK(L712,L$617:L$716),"")</f>
        <v/>
      </c>
      <c r="N712" s="172" t="str">
        <f aca="false">IF(B712&lt;&gt;"",'Classement Général'!CA106,"")</f>
        <v/>
      </c>
      <c r="O712" s="172" t="str">
        <f aca="false">IF(B207&lt;&gt;"",'Calculs (M1..M20)'!A109,"")</f>
        <v/>
      </c>
      <c r="P712" s="0"/>
      <c r="Q712" s="0"/>
      <c r="R712" s="0"/>
      <c r="S712" s="0"/>
      <c r="T712" s="0"/>
      <c r="U712" s="0"/>
      <c r="V712" s="0"/>
      <c r="AH712" s="187" t="n">
        <f aca="false">IF($G712&lt;&gt;"",AG712,"")</f>
        <v>0</v>
      </c>
      <c r="AI712" s="169"/>
      <c r="AJ712" s="170"/>
    </row>
    <row r="713" customFormat="false" ht="13" hidden="false" customHeight="false" outlineLevel="0" collapsed="false">
      <c r="A713" s="0"/>
      <c r="B713" s="185" t="str">
        <f aca="false">IF(B612&lt;&gt;"",B612,"")</f>
        <v/>
      </c>
      <c r="C713" s="116" t="str">
        <f aca="false">IF(C612&lt;&gt;"",C612,"")</f>
        <v/>
      </c>
      <c r="D713" s="116" t="str">
        <f aca="false">IF(D612&lt;&gt;"",D612,"")</f>
        <v/>
      </c>
      <c r="E713" s="116" t="str">
        <f aca="false">IF(E612&lt;&gt;"",E612,"")</f>
        <v/>
      </c>
      <c r="F713" s="116" t="n">
        <v>27</v>
      </c>
      <c r="G713" s="168" t="n">
        <f aca="false">G612</f>
        <v>0</v>
      </c>
      <c r="H713" s="187" t="n">
        <f aca="false">IF($G713&lt;&gt;"",G713,"")</f>
        <v>0</v>
      </c>
      <c r="I713" s="169"/>
      <c r="J713" s="170"/>
      <c r="K713" s="171" t="str">
        <f aca="false">IF($B713&lt;&gt;"",IF(I713,(INDEX(P$617:Q$620,MATCH(H713,P$617:P$620),2)/I713)*1000,0),"")</f>
        <v/>
      </c>
      <c r="L713" s="171" t="str">
        <f aca="false">IF(Q$617&lt;&gt;"",IF($B713&lt;&gt;"",K713-$J713,""),"")</f>
        <v/>
      </c>
      <c r="M713" s="172" t="str">
        <f aca="false">IF(B713&lt;&gt;"",RANK(L713,L$617:L$716),"")</f>
        <v/>
      </c>
      <c r="N713" s="172" t="str">
        <f aca="false">IF(B713&lt;&gt;"",'Classement Général'!CA107,"")</f>
        <v/>
      </c>
      <c r="O713" s="172" t="str">
        <f aca="false">IF(B208&lt;&gt;"",'Calculs (M1..M20)'!A110,"")</f>
        <v/>
      </c>
      <c r="P713" s="0"/>
      <c r="Q713" s="0"/>
      <c r="R713" s="0"/>
      <c r="S713" s="0"/>
      <c r="T713" s="0"/>
      <c r="U713" s="0"/>
      <c r="V713" s="0"/>
      <c r="AH713" s="187" t="n">
        <f aca="false">IF($G713&lt;&gt;"",AG713,"")</f>
        <v>0</v>
      </c>
      <c r="AI713" s="169"/>
      <c r="AJ713" s="170"/>
    </row>
    <row r="714" customFormat="false" ht="13" hidden="false" customHeight="false" outlineLevel="0" collapsed="false">
      <c r="A714" s="0"/>
      <c r="B714" s="185" t="str">
        <f aca="false">IF(B613&lt;&gt;"",B613,"")</f>
        <v/>
      </c>
      <c r="C714" s="116" t="str">
        <f aca="false">IF(C613&lt;&gt;"",C613,"")</f>
        <v/>
      </c>
      <c r="D714" s="116" t="str">
        <f aca="false">IF(D613&lt;&gt;"",D613,"")</f>
        <v/>
      </c>
      <c r="E714" s="116" t="str">
        <f aca="false">IF(E613&lt;&gt;"",E613,"")</f>
        <v/>
      </c>
      <c r="F714" s="116" t="n">
        <v>27</v>
      </c>
      <c r="G714" s="168" t="n">
        <f aca="false">G613</f>
        <v>0</v>
      </c>
      <c r="H714" s="187" t="n">
        <f aca="false">IF($G714&lt;&gt;"",G714,"")</f>
        <v>0</v>
      </c>
      <c r="I714" s="169"/>
      <c r="J714" s="170"/>
      <c r="K714" s="171" t="str">
        <f aca="false">IF($B714&lt;&gt;"",IF(I714,(INDEX(P$617:Q$620,MATCH(H714,P$617:P$620),2)/I714)*1000,0),"")</f>
        <v/>
      </c>
      <c r="L714" s="171" t="str">
        <f aca="false">IF(Q$617&lt;&gt;"",IF($B714&lt;&gt;"",K714-$J714,""),"")</f>
        <v/>
      </c>
      <c r="M714" s="172" t="str">
        <f aca="false">IF(B714&lt;&gt;"",RANK(L714,L$617:L$716),"")</f>
        <v/>
      </c>
      <c r="N714" s="172" t="str">
        <f aca="false">IF(B714&lt;&gt;"",'Classement Général'!CA108,"")</f>
        <v/>
      </c>
      <c r="O714" s="172" t="str">
        <f aca="false">IF(B209&lt;&gt;"",'Calculs (M1..M20)'!A111,"")</f>
        <v/>
      </c>
      <c r="P714" s="0"/>
      <c r="Q714" s="0"/>
      <c r="R714" s="0"/>
      <c r="S714" s="0"/>
      <c r="T714" s="0"/>
      <c r="U714" s="0"/>
      <c r="V714" s="0"/>
      <c r="AH714" s="187" t="n">
        <f aca="false">IF($G714&lt;&gt;"",AG714,"")</f>
        <v>0</v>
      </c>
      <c r="AI714" s="169"/>
      <c r="AJ714" s="170"/>
    </row>
    <row r="715" customFormat="false" ht="13" hidden="false" customHeight="false" outlineLevel="0" collapsed="false">
      <c r="A715" s="0"/>
      <c r="B715" s="185" t="str">
        <f aca="false">IF(B614&lt;&gt;"",B614,"")</f>
        <v/>
      </c>
      <c r="C715" s="116" t="str">
        <f aca="false">IF(C614&lt;&gt;"",C614,"")</f>
        <v/>
      </c>
      <c r="D715" s="116" t="str">
        <f aca="false">IF(D614&lt;&gt;"",D614,"")</f>
        <v/>
      </c>
      <c r="E715" s="116" t="str">
        <f aca="false">IF(E614&lt;&gt;"",E614,"")</f>
        <v/>
      </c>
      <c r="F715" s="116" t="n">
        <v>27</v>
      </c>
      <c r="G715" s="168" t="n">
        <f aca="false">G614</f>
        <v>0</v>
      </c>
      <c r="H715" s="187" t="n">
        <f aca="false">IF($G715&lt;&gt;"",G715,"")</f>
        <v>0</v>
      </c>
      <c r="I715" s="169"/>
      <c r="J715" s="170"/>
      <c r="K715" s="171" t="str">
        <f aca="false">IF($B715&lt;&gt;"",IF(I715,(INDEX(P$617:Q$620,MATCH(H715,P$617:P$620),2)/I715)*1000,0),"")</f>
        <v/>
      </c>
      <c r="L715" s="171" t="str">
        <f aca="false">IF(Q$617&lt;&gt;"",IF($B715&lt;&gt;"",K715-$J715,""),"")</f>
        <v/>
      </c>
      <c r="M715" s="172" t="str">
        <f aca="false">IF(B715&lt;&gt;"",RANK(L715,L$617:L$716),"")</f>
        <v/>
      </c>
      <c r="N715" s="172" t="str">
        <f aca="false">IF(B715&lt;&gt;"",'Classement Général'!CA109,"")</f>
        <v/>
      </c>
      <c r="O715" s="172" t="str">
        <f aca="false">IF(B210&lt;&gt;"",'Calculs (M1..M20)'!A112,"")</f>
        <v/>
      </c>
      <c r="P715" s="0"/>
      <c r="Q715" s="0"/>
      <c r="R715" s="0"/>
      <c r="S715" s="0"/>
      <c r="T715" s="0"/>
      <c r="U715" s="0"/>
      <c r="V715" s="0"/>
      <c r="AH715" s="187" t="n">
        <f aca="false">IF($G715&lt;&gt;"",AG715,"")</f>
        <v>0</v>
      </c>
      <c r="AI715" s="169"/>
      <c r="AJ715" s="170"/>
    </row>
    <row r="716" customFormat="false" ht="13.5" hidden="false" customHeight="false" outlineLevel="0" collapsed="false">
      <c r="A716" s="0"/>
      <c r="B716" s="185" t="str">
        <f aca="false">IF(B615&lt;&gt;"",B615,"")</f>
        <v/>
      </c>
      <c r="C716" s="116" t="str">
        <f aca="false">IF(C615&lt;&gt;"",C615,"")</f>
        <v/>
      </c>
      <c r="D716" s="116" t="str">
        <f aca="false">IF(D615&lt;&gt;"",D615,"")</f>
        <v/>
      </c>
      <c r="E716" s="116" t="str">
        <f aca="false">IF(E615&lt;&gt;"",E615,"")</f>
        <v/>
      </c>
      <c r="F716" s="116" t="n">
        <v>27</v>
      </c>
      <c r="G716" s="168" t="n">
        <f aca="false">G615</f>
        <v>0</v>
      </c>
      <c r="H716" s="187" t="n">
        <f aca="false">IF($G716&lt;&gt;"",G716,"")</f>
        <v>0</v>
      </c>
      <c r="I716" s="173"/>
      <c r="J716" s="174"/>
      <c r="K716" s="171" t="str">
        <f aca="false">IF($B716&lt;&gt;"",IF(I716,(INDEX(P$617:Q$620,MATCH(H716,P$617:P$620),2)/I716)*1000,0),"")</f>
        <v/>
      </c>
      <c r="L716" s="171" t="str">
        <f aca="false">IF(Q$617&lt;&gt;"",IF($B716&lt;&gt;"",K716-$J716,""),"")</f>
        <v/>
      </c>
      <c r="M716" s="172" t="str">
        <f aca="false">IF(B716&lt;&gt;"",RANK(L716,L$617:L$716),"")</f>
        <v/>
      </c>
      <c r="N716" s="172" t="str">
        <f aca="false">IF(B716&lt;&gt;"",'Classement Général'!CA110,"")</f>
        <v/>
      </c>
      <c r="O716" s="172" t="str">
        <f aca="false">IF(B211&lt;&gt;"",'Calculs (M1..M20)'!A113,"")</f>
        <v/>
      </c>
      <c r="P716" s="0"/>
      <c r="Q716" s="0"/>
      <c r="R716" s="0"/>
      <c r="S716" s="0"/>
      <c r="T716" s="0"/>
      <c r="U716" s="0"/>
      <c r="V716" s="0"/>
      <c r="AH716" s="187" t="n">
        <f aca="false">IF($G716&lt;&gt;"",AG716,"")</f>
        <v>0</v>
      </c>
      <c r="AI716" s="173"/>
      <c r="AJ716" s="174"/>
    </row>
    <row r="717" customFormat="false" ht="12.5" hidden="false" customHeight="false" outlineLevel="0" collapsed="false">
      <c r="A717" s="137"/>
      <c r="B717" s="141" t="str">
        <f aca="false">IF(B616&lt;&gt;"",B616,"")</f>
        <v>Nom</v>
      </c>
      <c r="C717" s="165" t="str">
        <f aca="false">IF(C616&lt;&gt;"",C616,"")</f>
        <v>Dossard</v>
      </c>
      <c r="D717" s="165" t="str">
        <f aca="false">IF(D616&lt;&gt;"",D616,"")</f>
        <v>Freq</v>
      </c>
      <c r="E717" s="165" t="str">
        <f aca="false">IF(E616&lt;&gt;"",E616,"")</f>
        <v>Equipe</v>
      </c>
      <c r="F717" s="165" t="s">
        <v>103</v>
      </c>
      <c r="G717" s="165" t="s">
        <v>88</v>
      </c>
      <c r="H717" s="165" t="s">
        <v>104</v>
      </c>
      <c r="I717" s="141" t="s">
        <v>91</v>
      </c>
      <c r="J717" s="142" t="s">
        <v>105</v>
      </c>
      <c r="K717" s="120" t="s">
        <v>106</v>
      </c>
      <c r="L717" s="120" t="s">
        <v>107</v>
      </c>
      <c r="M717" s="120" t="s">
        <v>97</v>
      </c>
      <c r="N717" s="120" t="s">
        <v>100</v>
      </c>
      <c r="O717" s="120" t="s">
        <v>108</v>
      </c>
      <c r="P717" s="143" t="s">
        <v>104</v>
      </c>
      <c r="Q717" s="144" t="s">
        <v>109</v>
      </c>
      <c r="R717" s="145" t="s">
        <v>110</v>
      </c>
      <c r="S717" s="146" t="s">
        <v>111</v>
      </c>
      <c r="T717" s="147" t="s">
        <v>112</v>
      </c>
      <c r="U717" s="5" t="s">
        <v>104</v>
      </c>
      <c r="V717" s="0"/>
      <c r="AH717" s="165" t="s">
        <v>104</v>
      </c>
      <c r="AI717" s="141" t="s">
        <v>91</v>
      </c>
      <c r="AJ717" s="142" t="s">
        <v>105</v>
      </c>
    </row>
    <row r="718" customFormat="false" ht="13" hidden="false" customHeight="false" outlineLevel="0" collapsed="false">
      <c r="A718" s="0"/>
      <c r="B718" s="185" t="str">
        <f aca="false">IF(B617&lt;&gt;"",B617,"")</f>
        <v>Sébastien CHABAUD</v>
      </c>
      <c r="C718" s="116" t="n">
        <f aca="false">IF(C617&lt;&gt;"",C617,"")</f>
        <v>1</v>
      </c>
      <c r="D718" s="116" t="str">
        <f aca="false">IF(D617&lt;&gt;"",D617,"")</f>
        <v>2.4GHz</v>
      </c>
      <c r="E718" s="116" t="n">
        <f aca="false">IF(E617&lt;&gt;"",E617,"")</f>
        <v>0</v>
      </c>
      <c r="F718" s="116" t="n">
        <v>28</v>
      </c>
      <c r="G718" s="168" t="n">
        <f aca="false">G617</f>
        <v>1</v>
      </c>
      <c r="H718" s="187" t="n">
        <f aca="false">IF($G718&lt;&gt;"",G718,"")</f>
        <v>1</v>
      </c>
      <c r="I718" s="169"/>
      <c r="J718" s="170"/>
      <c r="K718" s="171" t="n">
        <f aca="false">IF($B718&lt;&gt;"",IF(I718,(INDEX(P$718:Q$721,MATCH(H718,P$718:P$721),2)/I718)*1000,0),"")</f>
        <v>0</v>
      </c>
      <c r="L718" s="171" t="str">
        <f aca="false">IF(Q$718&lt;&gt;"",IF($B718&lt;&gt;"",K718-$J718,""),"")</f>
        <v/>
      </c>
      <c r="M718" s="172" t="e">
        <f aca="false">IF(B718&lt;&gt;"",RANK(L718,L$718:L$817),"")</f>
        <v>#VALUE!</v>
      </c>
      <c r="N718" s="172" t="str">
        <f aca="false">IF(B718&lt;&gt;"",'Classement Général'!CB11,"")</f>
        <v/>
      </c>
      <c r="O718" s="172" t="n">
        <f aca="false">IF(B112&lt;&gt;"",'Calculs (M1..M20)'!A14,"")</f>
        <v>22</v>
      </c>
      <c r="P718" s="154" t="n">
        <f aca="false">IF(DMIN($H717:$I818,$P$10,$U$10:$U$11)&lt;&gt;0,1,"")</f>
        <v>1</v>
      </c>
      <c r="Q718" s="155" t="str">
        <f aca="false">IF(DMIN($H717:$I818,$I$10,$U$10:$U$11)&lt;&gt;0,DMIN($H717:$I818,$I$10,$U$10:$U$11),"")</f>
        <v/>
      </c>
      <c r="R718" s="151" t="str">
        <f aca="false">IF(DMAX($H717:$I818,$I$10,$U$10:$U$11)&lt;&gt;0,DMAX($H717:$I818,$I$10,$U$10:$U$11),"")</f>
        <v/>
      </c>
      <c r="S718" s="156" t="e">
        <f aca="false">IF($P718&lt;&gt;"",IF(DAVERAGE($H717:$I818,$I$10,$U$10:$U$11)&lt;&gt;0,DAVERAGE($H717:$I818,$I$10,$U$10:$U$11),""),"")</f>
        <v>#DIV/0!</v>
      </c>
      <c r="T718" s="157" t="str">
        <f aca="false">IF($P718&lt;&gt;"",IF(DCOUNTA($H717:$I818,$I$10,$U$10:$U$11)&lt;&gt;0,DCOUNTA($H717:$I818,$I$10,$U$10:$U$11),""),"")</f>
        <v/>
      </c>
      <c r="U718" s="5" t="n">
        <v>1</v>
      </c>
      <c r="V718" s="0"/>
      <c r="AH718" s="187" t="n">
        <f aca="false">IF($G718&lt;&gt;"",AG718,"")</f>
        <v>0</v>
      </c>
      <c r="AI718" s="169"/>
      <c r="AJ718" s="170"/>
    </row>
    <row r="719" customFormat="false" ht="13" hidden="false" customHeight="false" outlineLevel="0" collapsed="false">
      <c r="A719" s="0"/>
      <c r="B719" s="185" t="str">
        <f aca="false">IF(B618&lt;&gt;"",B618,"")</f>
        <v>Herve DALL AVA</v>
      </c>
      <c r="C719" s="116" t="n">
        <f aca="false">IF(C618&lt;&gt;"",C618,"")</f>
        <v>2</v>
      </c>
      <c r="D719" s="116" t="str">
        <f aca="false">IF(D618&lt;&gt;"",D618,"")</f>
        <v>2.4GHz</v>
      </c>
      <c r="E719" s="116" t="n">
        <f aca="false">IF(E618&lt;&gt;"",E618,"")</f>
        <v>0</v>
      </c>
      <c r="F719" s="116" t="n">
        <v>28</v>
      </c>
      <c r="G719" s="168" t="n">
        <f aca="false">G618</f>
        <v>1</v>
      </c>
      <c r="H719" s="187" t="n">
        <f aca="false">IF($G719&lt;&gt;"",G719,"")</f>
        <v>1</v>
      </c>
      <c r="I719" s="169"/>
      <c r="J719" s="170"/>
      <c r="K719" s="171" t="n">
        <f aca="false">IF($B719&lt;&gt;"",IF(I719,(INDEX(P$718:Q$721,MATCH(H719,P$718:P$721),2)/I719)*1000,0),"")</f>
        <v>0</v>
      </c>
      <c r="L719" s="171" t="str">
        <f aca="false">IF(Q$718&lt;&gt;"",IF($B719&lt;&gt;"",K719-$J719,""),"")</f>
        <v/>
      </c>
      <c r="M719" s="172" t="e">
        <f aca="false">IF(B719&lt;&gt;"",RANK(L719,L$718:L$817),"")</f>
        <v>#VALUE!</v>
      </c>
      <c r="N719" s="172" t="str">
        <f aca="false">IF(B719&lt;&gt;"",'Classement Général'!CB12,"")</f>
        <v/>
      </c>
      <c r="O719" s="172" t="n">
        <f aca="false">IF(B113&lt;&gt;"",'Calculs (M1..M20)'!A15,"")</f>
        <v>8</v>
      </c>
      <c r="P719" s="154" t="str">
        <f aca="false">IF(DMIN($H717:$I818,$P$10,$U$12:$U$13)&lt;&gt;0,2,"")</f>
        <v/>
      </c>
      <c r="Q719" s="155" t="str">
        <f aca="false">IF(DMIN($H717:$I818,$I$10,$U$12:$U$13)&lt;&gt;0,DMIN($H717:$I818,$I$10,$U$12:$U$13),"")</f>
        <v/>
      </c>
      <c r="R719" s="151" t="str">
        <f aca="false">IF(DMAX($H717:$I818,$I$10,$U$12:$U$13)&lt;&gt;0,DMAX($H717:$I818,$I$10,$U$12:$U$13),"")</f>
        <v/>
      </c>
      <c r="S719" s="156" t="str">
        <f aca="false">IF($P719&lt;&gt;"",IF(DAVERAGE($H717:$I818,$I$10,$U$12:$U$13)&lt;&gt;0,DAVERAGE($H717:$I818,$I$10,$U$12:$U$13),""),"")</f>
        <v/>
      </c>
      <c r="T719" s="157" t="str">
        <f aca="false">IF($P718&lt;&gt;"",IF(DCOUNTA($H717:$I818,$I$10,$U$12:$U$13)&lt;&gt;0,DCOUNTA($H717:$I818,$I$10,$U$12:$U$13),""),"")</f>
        <v/>
      </c>
      <c r="U719" s="5" t="s">
        <v>104</v>
      </c>
      <c r="V719" s="0"/>
      <c r="AH719" s="187" t="n">
        <f aca="false">IF($G719&lt;&gt;"",AG719,"")</f>
        <v>0</v>
      </c>
      <c r="AI719" s="169"/>
      <c r="AJ719" s="170"/>
    </row>
    <row r="720" customFormat="false" ht="13" hidden="false" customHeight="false" outlineLevel="0" collapsed="false">
      <c r="A720" s="0"/>
      <c r="B720" s="185" t="str">
        <f aca="false">IF(B619&lt;&gt;"",B619,"")</f>
        <v>Jean Luc FOUCHER</v>
      </c>
      <c r="C720" s="116" t="n">
        <f aca="false">IF(C619&lt;&gt;"",C619,"")</f>
        <v>3</v>
      </c>
      <c r="D720" s="116" t="str">
        <f aca="false">IF(D619&lt;&gt;"",D619,"")</f>
        <v>2.4GHz</v>
      </c>
      <c r="E720" s="116" t="n">
        <f aca="false">IF(E619&lt;&gt;"",E619,"")</f>
        <v>0</v>
      </c>
      <c r="F720" s="116" t="n">
        <v>28</v>
      </c>
      <c r="G720" s="168" t="n">
        <f aca="false">G619</f>
        <v>1</v>
      </c>
      <c r="H720" s="187" t="n">
        <f aca="false">IF($G720&lt;&gt;"",G720,"")</f>
        <v>1</v>
      </c>
      <c r="I720" s="169"/>
      <c r="J720" s="170"/>
      <c r="K720" s="171" t="n">
        <f aca="false">IF($B720&lt;&gt;"",IF(I720,(INDEX(P$718:Q$721,MATCH(H720,P$718:P$721),2)/I720)*1000,0),"")</f>
        <v>0</v>
      </c>
      <c r="L720" s="171" t="str">
        <f aca="false">IF(Q$718&lt;&gt;"",IF($B720&lt;&gt;"",K720-$J720,""),"")</f>
        <v/>
      </c>
      <c r="M720" s="172" t="e">
        <f aca="false">IF(B720&lt;&gt;"",RANK(L720,L$718:L$817),"")</f>
        <v>#VALUE!</v>
      </c>
      <c r="N720" s="172" t="str">
        <f aca="false">IF(B720&lt;&gt;"",'Classement Général'!CB13,"")</f>
        <v/>
      </c>
      <c r="O720" s="172" t="n">
        <f aca="false">IF(B114&lt;&gt;"",'Calculs (M1..M20)'!A16,"")</f>
        <v>15</v>
      </c>
      <c r="P720" s="154" t="str">
        <f aca="false">IF(DMIN($H717:$I818,$P$10,$U$14:$U$15)&lt;&gt;0,3,"")</f>
        <v/>
      </c>
      <c r="Q720" s="155" t="str">
        <f aca="false">IF(DMIN($H717:$I818,$I$10,$U$14:$U$15)&lt;&gt;0,DMIN($H717:$I818,$I$10,$U$14:$U$15),"")</f>
        <v/>
      </c>
      <c r="R720" s="151" t="str">
        <f aca="false">IF(DMAX($H717:$I818,$I$10,$U$14:$U$15)&lt;&gt;0,DMAX($H717:$I818,$I$10,$U$14:$U$15),"")</f>
        <v/>
      </c>
      <c r="S720" s="156" t="str">
        <f aca="false">IF($P720&lt;&gt;"",IF(DAVERAGE($H717:$I818,$I$10,$U$14:$U$15)&lt;&gt;0,DAVERAGE($H717:$I818,$I$10,$U$14:$U$15),""),"")</f>
        <v/>
      </c>
      <c r="T720" s="157" t="str">
        <f aca="false">IF($P720&lt;&gt;"",IF(DCOUNTA($H717:$I818,$I$10,$U$14:$U$15)&lt;&gt;0,DCOUNTA($H717:$I818,$I$10,$U$14:$U$15),""),"")</f>
        <v/>
      </c>
      <c r="U720" s="5" t="n">
        <v>2</v>
      </c>
      <c r="V720" s="0"/>
      <c r="AH720" s="187" t="n">
        <f aca="false">IF($G720&lt;&gt;"",AG720,"")</f>
        <v>0</v>
      </c>
      <c r="AI720" s="169"/>
      <c r="AJ720" s="170"/>
    </row>
    <row r="721" customFormat="false" ht="13.5" hidden="false" customHeight="false" outlineLevel="0" collapsed="false">
      <c r="A721" s="0"/>
      <c r="B721" s="185" t="str">
        <f aca="false">IF(B620&lt;&gt;"",B620,"")</f>
        <v>Thomas DELARBRE</v>
      </c>
      <c r="C721" s="116" t="n">
        <f aca="false">IF(C620&lt;&gt;"",C620,"")</f>
        <v>4</v>
      </c>
      <c r="D721" s="116" t="str">
        <f aca="false">IF(D620&lt;&gt;"",D620,"")</f>
        <v>2.4GHz</v>
      </c>
      <c r="E721" s="116" t="n">
        <f aca="false">IF(E620&lt;&gt;"",E620,"")</f>
        <v>0</v>
      </c>
      <c r="F721" s="116" t="n">
        <v>28</v>
      </c>
      <c r="G721" s="168" t="n">
        <f aca="false">G620</f>
        <v>1</v>
      </c>
      <c r="H721" s="187" t="n">
        <f aca="false">IF($G721&lt;&gt;"",G721,"")</f>
        <v>1</v>
      </c>
      <c r="I721" s="169"/>
      <c r="J721" s="170"/>
      <c r="K721" s="171" t="n">
        <f aca="false">IF($B721&lt;&gt;"",IF(I721,(INDEX(P$718:Q$721,MATCH(H721,P$718:P$721),2)/I721)*1000,0),"")</f>
        <v>0</v>
      </c>
      <c r="L721" s="171" t="str">
        <f aca="false">IF(Q$718&lt;&gt;"",IF($B721&lt;&gt;"",K721-$J721,""),"")</f>
        <v/>
      </c>
      <c r="M721" s="172" t="e">
        <f aca="false">IF(B721&lt;&gt;"",RANK(L721,L$718:L$817),"")</f>
        <v>#VALUE!</v>
      </c>
      <c r="N721" s="172" t="str">
        <f aca="false">IF(B721&lt;&gt;"",'Classement Général'!CB14,"")</f>
        <v/>
      </c>
      <c r="O721" s="172" t="n">
        <f aca="false">IF(B115&lt;&gt;"",'Calculs (M1..M20)'!A17,"")</f>
        <v>10</v>
      </c>
      <c r="P721" s="158" t="str">
        <f aca="false">IF(DMIN($H717:$I818,$P$10,$U$16:$U$17)&lt;&gt;0,4,"")</f>
        <v/>
      </c>
      <c r="Q721" s="159" t="str">
        <f aca="false">IF(DMIN($H717:$I818,$I$10,$U$16:$U$17)&lt;&gt;0,DMIN($H717:$I818,$I$10,$U$16:$U$17),"")</f>
        <v/>
      </c>
      <c r="R721" s="160" t="str">
        <f aca="false">IF(DMAX($H717:$I818,$I$10,$U$16:$U$17)&lt;&gt;0,DMAX($H717:$I818,$I$10,$U$16:$U$17),"")</f>
        <v/>
      </c>
      <c r="S721" s="161" t="str">
        <f aca="false">IF($P721&lt;&gt;"",IF(DAVERAGE($H717:$I818,$I$10,$U$16:$U$17)&lt;&gt;0,DAVERAGE($H717:$I818,$I$10,$U$16:$U$17),""),"")</f>
        <v/>
      </c>
      <c r="T721" s="162" t="str">
        <f aca="false">IF($P720&lt;&gt;"",IF(DCOUNTA($H717:$I818,$I$10,$U$16:$U$17)&lt;&gt;0,DCOUNTA($H717:$I818,$I$10,$U$16:$U$17),""),"")</f>
        <v/>
      </c>
      <c r="U721" s="5" t="s">
        <v>104</v>
      </c>
      <c r="V721" s="0"/>
      <c r="AH721" s="187" t="n">
        <f aca="false">IF($G721&lt;&gt;"",AG721,"")</f>
        <v>0</v>
      </c>
      <c r="AI721" s="169"/>
      <c r="AJ721" s="170"/>
    </row>
    <row r="722" customFormat="false" ht="13.5" hidden="false" customHeight="false" outlineLevel="0" collapsed="false">
      <c r="A722" s="0"/>
      <c r="B722" s="185" t="str">
        <f aca="false">IF(B621&lt;&gt;"",B621,"")</f>
        <v>Pierre DIATTA</v>
      </c>
      <c r="C722" s="116" t="n">
        <f aca="false">IF(C621&lt;&gt;"",C621,"")</f>
        <v>5</v>
      </c>
      <c r="D722" s="116" t="str">
        <f aca="false">IF(D621&lt;&gt;"",D621,"")</f>
        <v>2.4GHz</v>
      </c>
      <c r="E722" s="116" t="n">
        <f aca="false">IF(E621&lt;&gt;"",E621,"")</f>
        <v>0</v>
      </c>
      <c r="F722" s="116" t="n">
        <v>28</v>
      </c>
      <c r="G722" s="168" t="n">
        <f aca="false">G621</f>
        <v>1</v>
      </c>
      <c r="H722" s="187" t="n">
        <f aca="false">IF($G722&lt;&gt;"",G722,"")</f>
        <v>1</v>
      </c>
      <c r="I722" s="169"/>
      <c r="J722" s="170"/>
      <c r="K722" s="171" t="n">
        <f aca="false">IF($B722&lt;&gt;"",IF(I722,(INDEX(P$718:Q$721,MATCH(H722,P$718:P$721),2)/I722)*1000,0),"")</f>
        <v>0</v>
      </c>
      <c r="L722" s="171" t="str">
        <f aca="false">IF(Q$718&lt;&gt;"",IF($B722&lt;&gt;"",K722-$J722,""),"")</f>
        <v/>
      </c>
      <c r="M722" s="172" t="e">
        <f aca="false">IF(B722&lt;&gt;"",RANK(L722,L$718:L$817),"")</f>
        <v>#VALUE!</v>
      </c>
      <c r="N722" s="172" t="str">
        <f aca="false">IF(B722&lt;&gt;"",'Classement Général'!CB15,"")</f>
        <v/>
      </c>
      <c r="O722" s="172" t="n">
        <f aca="false">IF(B116&lt;&gt;"",'Calculs (M1..M20)'!A18,"")</f>
        <v>20</v>
      </c>
      <c r="P722" s="5"/>
      <c r="Q722" s="5"/>
      <c r="R722" s="0"/>
      <c r="S722" s="0"/>
      <c r="T722" s="163" t="n">
        <f aca="false">SUM(T718:T721)</f>
        <v>0</v>
      </c>
      <c r="U722" s="5" t="n">
        <v>3</v>
      </c>
      <c r="V722" s="184" t="n">
        <f aca="false">T722</f>
        <v>0</v>
      </c>
      <c r="AH722" s="187" t="n">
        <f aca="false">IF($G722&lt;&gt;"",AG722,"")</f>
        <v>0</v>
      </c>
      <c r="AI722" s="169"/>
      <c r="AJ722" s="170"/>
    </row>
    <row r="723" customFormat="false" ht="13" hidden="false" customHeight="false" outlineLevel="0" collapsed="false">
      <c r="A723" s="0"/>
      <c r="B723" s="185" t="str">
        <f aca="false">IF(B622&lt;&gt;"",B622,"")</f>
        <v>Olivier MONET</v>
      </c>
      <c r="C723" s="116" t="n">
        <f aca="false">IF(C622&lt;&gt;"",C622,"")</f>
        <v>6</v>
      </c>
      <c r="D723" s="116" t="str">
        <f aca="false">IF(D622&lt;&gt;"",D622,"")</f>
        <v>41.110MHz</v>
      </c>
      <c r="E723" s="116" t="n">
        <f aca="false">IF(E622&lt;&gt;"",E622,"")</f>
        <v>0</v>
      </c>
      <c r="F723" s="116" t="n">
        <v>28</v>
      </c>
      <c r="G723" s="168" t="n">
        <f aca="false">G622</f>
        <v>1</v>
      </c>
      <c r="H723" s="187" t="n">
        <f aca="false">IF($G723&lt;&gt;"",G723,"")</f>
        <v>1</v>
      </c>
      <c r="I723" s="169"/>
      <c r="J723" s="170"/>
      <c r="K723" s="171" t="n">
        <f aca="false">IF($B723&lt;&gt;"",IF(I723,(INDEX(P$718:Q$721,MATCH(H723,P$718:P$721),2)/I723)*1000,0),"")</f>
        <v>0</v>
      </c>
      <c r="L723" s="171" t="str">
        <f aca="false">IF(Q$718&lt;&gt;"",IF($B723&lt;&gt;"",K723-$J723,""),"")</f>
        <v/>
      </c>
      <c r="M723" s="172" t="e">
        <f aca="false">IF(B723&lt;&gt;"",RANK(L723,L$718:L$817),"")</f>
        <v>#VALUE!</v>
      </c>
      <c r="N723" s="172" t="str">
        <f aca="false">IF(B723&lt;&gt;"",'Classement Général'!CB16,"")</f>
        <v/>
      </c>
      <c r="O723" s="172" t="n">
        <f aca="false">IF(B117&lt;&gt;"",'Calculs (M1..M20)'!A19,"")</f>
        <v>6</v>
      </c>
      <c r="P723" s="5"/>
      <c r="Q723" s="5"/>
      <c r="R723" s="0"/>
      <c r="S723" s="0"/>
      <c r="T723" s="0"/>
      <c r="U723" s="5" t="s">
        <v>104</v>
      </c>
      <c r="V723" s="0"/>
      <c r="AH723" s="187" t="n">
        <f aca="false">IF($G723&lt;&gt;"",AG723,"")</f>
        <v>0</v>
      </c>
      <c r="AI723" s="169"/>
      <c r="AJ723" s="170"/>
    </row>
    <row r="724" customFormat="false" ht="13" hidden="false" customHeight="false" outlineLevel="0" collapsed="false">
      <c r="A724" s="0"/>
      <c r="B724" s="185" t="str">
        <f aca="false">IF(B623&lt;&gt;"",B623,"")</f>
        <v>Pierre RONDEL</v>
      </c>
      <c r="C724" s="116" t="n">
        <f aca="false">IF(C623&lt;&gt;"",C623,"")</f>
        <v>7</v>
      </c>
      <c r="D724" s="116" t="str">
        <f aca="false">IF(D623&lt;&gt;"",D623,"")</f>
        <v>2.4GHz</v>
      </c>
      <c r="E724" s="116" t="n">
        <f aca="false">IF(E623&lt;&gt;"",E623,"")</f>
        <v>0</v>
      </c>
      <c r="F724" s="116" t="n">
        <v>28</v>
      </c>
      <c r="G724" s="168" t="n">
        <f aca="false">G623</f>
        <v>1</v>
      </c>
      <c r="H724" s="187" t="n">
        <f aca="false">IF($G724&lt;&gt;"",G724,"")</f>
        <v>1</v>
      </c>
      <c r="I724" s="169"/>
      <c r="J724" s="170"/>
      <c r="K724" s="171" t="n">
        <f aca="false">IF($B724&lt;&gt;"",IF(I724,(INDEX(P$718:Q$721,MATCH(H724,P$718:P$721),2)/I724)*1000,0),"")</f>
        <v>0</v>
      </c>
      <c r="L724" s="171" t="str">
        <f aca="false">IF(Q$718&lt;&gt;"",IF($B724&lt;&gt;"",K724-$J724,""),"")</f>
        <v/>
      </c>
      <c r="M724" s="172" t="e">
        <f aca="false">IF(B724&lt;&gt;"",RANK(L724,L$718:L$817),"")</f>
        <v>#VALUE!</v>
      </c>
      <c r="N724" s="172" t="str">
        <f aca="false">IF(B724&lt;&gt;"",'Classement Général'!CB17,"")</f>
        <v/>
      </c>
      <c r="O724" s="172" t="n">
        <f aca="false">IF(B118&lt;&gt;"",'Calculs (M1..M20)'!A20,"")</f>
        <v>1</v>
      </c>
      <c r="P724" s="5"/>
      <c r="Q724" s="5"/>
      <c r="R724" s="0"/>
      <c r="S724" s="0"/>
      <c r="T724" s="0"/>
      <c r="U724" s="5" t="n">
        <v>4</v>
      </c>
      <c r="V724" s="0"/>
      <c r="AH724" s="187" t="n">
        <f aca="false">IF($G724&lt;&gt;"",AG724,"")</f>
        <v>0</v>
      </c>
      <c r="AI724" s="169"/>
      <c r="AJ724" s="170"/>
    </row>
    <row r="725" customFormat="false" ht="13" hidden="false" customHeight="false" outlineLevel="0" collapsed="false">
      <c r="A725" s="0"/>
      <c r="B725" s="185" t="str">
        <f aca="false">IF(B624&lt;&gt;"",B624,"")</f>
        <v>Andreas FRICKE</v>
      </c>
      <c r="C725" s="116" t="n">
        <f aca="false">IF(C624&lt;&gt;"",C624,"")</f>
        <v>8</v>
      </c>
      <c r="D725" s="116" t="str">
        <f aca="false">IF(D624&lt;&gt;"",D624,"")</f>
        <v>2.4GHz</v>
      </c>
      <c r="E725" s="116" t="n">
        <f aca="false">IF(E624&lt;&gt;"",E624,"")</f>
        <v>0</v>
      </c>
      <c r="F725" s="116" t="n">
        <v>28</v>
      </c>
      <c r="G725" s="168" t="n">
        <f aca="false">G624</f>
        <v>1</v>
      </c>
      <c r="H725" s="187" t="n">
        <f aca="false">IF($G725&lt;&gt;"",G725,"")</f>
        <v>1</v>
      </c>
      <c r="I725" s="169"/>
      <c r="J725" s="170"/>
      <c r="K725" s="171" t="n">
        <f aca="false">IF($B725&lt;&gt;"",IF(I725,(INDEX(P$718:Q$721,MATCH(H725,P$718:P$721),2)/I725)*1000,0),"")</f>
        <v>0</v>
      </c>
      <c r="L725" s="171" t="str">
        <f aca="false">IF(Q$718&lt;&gt;"",IF($B725&lt;&gt;"",K725-$J725,""),"")</f>
        <v/>
      </c>
      <c r="M725" s="172" t="e">
        <f aca="false">IF(B725&lt;&gt;"",RANK(L725,L$718:L$817),"")</f>
        <v>#VALUE!</v>
      </c>
      <c r="N725" s="172" t="str">
        <f aca="false">IF(B725&lt;&gt;"",'Classement Général'!CB18,"")</f>
        <v/>
      </c>
      <c r="O725" s="172" t="n">
        <f aca="false">IF(B119&lt;&gt;"",'Calculs (M1..M20)'!A21,"")</f>
        <v>18</v>
      </c>
      <c r="P725" s="5"/>
      <c r="Q725" s="5"/>
      <c r="R725" s="0"/>
      <c r="S725" s="0"/>
      <c r="T725" s="0"/>
      <c r="U725" s="0"/>
      <c r="V725" s="0"/>
      <c r="AH725" s="187" t="n">
        <f aca="false">IF($G725&lt;&gt;"",AG725,"")</f>
        <v>0</v>
      </c>
      <c r="AI725" s="169"/>
      <c r="AJ725" s="170"/>
    </row>
    <row r="726" customFormat="false" ht="13" hidden="false" customHeight="false" outlineLevel="0" collapsed="false">
      <c r="A726" s="0"/>
      <c r="B726" s="185" t="str">
        <f aca="false">IF(B625&lt;&gt;"",B625,"")</f>
        <v>Thomas FAURE</v>
      </c>
      <c r="C726" s="116" t="n">
        <f aca="false">IF(C625&lt;&gt;"",C625,"")</f>
        <v>9</v>
      </c>
      <c r="D726" s="116" t="str">
        <f aca="false">IF(D625&lt;&gt;"",D625,"")</f>
        <v>2.4GHz</v>
      </c>
      <c r="E726" s="116" t="n">
        <f aca="false">IF(E625&lt;&gt;"",E625,"")</f>
        <v>0</v>
      </c>
      <c r="F726" s="116" t="n">
        <v>28</v>
      </c>
      <c r="G726" s="168" t="n">
        <f aca="false">G625</f>
        <v>1</v>
      </c>
      <c r="H726" s="187" t="n">
        <f aca="false">IF($G726&lt;&gt;"",G726,"")</f>
        <v>1</v>
      </c>
      <c r="I726" s="169"/>
      <c r="J726" s="170"/>
      <c r="K726" s="171" t="n">
        <f aca="false">IF($B726&lt;&gt;"",IF(I726,(INDEX(P$718:Q$721,MATCH(H726,P$718:P$721),2)/I726)*1000,0),"")</f>
        <v>0</v>
      </c>
      <c r="L726" s="171" t="str">
        <f aca="false">IF(Q$718&lt;&gt;"",IF($B726&lt;&gt;"",K726-$J726,""),"")</f>
        <v/>
      </c>
      <c r="M726" s="172" t="e">
        <f aca="false">IF(B726&lt;&gt;"",RANK(L726,L$718:L$817),"")</f>
        <v>#VALUE!</v>
      </c>
      <c r="N726" s="172" t="str">
        <f aca="false">IF(B726&lt;&gt;"",'Classement Général'!CB19,"")</f>
        <v/>
      </c>
      <c r="O726" s="172" t="n">
        <f aca="false">IF(B120&lt;&gt;"",'Calculs (M1..M20)'!A22,"")</f>
        <v>11</v>
      </c>
      <c r="P726" s="0"/>
      <c r="Q726" s="0"/>
      <c r="R726" s="0"/>
      <c r="S726" s="0"/>
      <c r="T726" s="0"/>
      <c r="U726" s="0"/>
      <c r="V726" s="0"/>
      <c r="AH726" s="187" t="n">
        <f aca="false">IF($G726&lt;&gt;"",AG726,"")</f>
        <v>0</v>
      </c>
      <c r="AI726" s="169"/>
      <c r="AJ726" s="170"/>
    </row>
    <row r="727" customFormat="false" ht="13" hidden="false" customHeight="false" outlineLevel="0" collapsed="false">
      <c r="A727" s="0"/>
      <c r="B727" s="185" t="str">
        <f aca="false">IF(B626&lt;&gt;"",B626,"")</f>
        <v>Philippe LANES</v>
      </c>
      <c r="C727" s="116" t="n">
        <f aca="false">IF(C626&lt;&gt;"",C626,"")</f>
        <v>10</v>
      </c>
      <c r="D727" s="116" t="str">
        <f aca="false">IF(D626&lt;&gt;"",D626,"")</f>
        <v>2.4GHz</v>
      </c>
      <c r="E727" s="116" t="n">
        <f aca="false">IF(E626&lt;&gt;"",E626,"")</f>
        <v>0</v>
      </c>
      <c r="F727" s="116" t="n">
        <v>28</v>
      </c>
      <c r="G727" s="168" t="n">
        <f aca="false">G626</f>
        <v>1</v>
      </c>
      <c r="H727" s="187" t="n">
        <f aca="false">IF($G727&lt;&gt;"",G727,"")</f>
        <v>1</v>
      </c>
      <c r="I727" s="169"/>
      <c r="J727" s="170"/>
      <c r="K727" s="171" t="n">
        <f aca="false">IF($B727&lt;&gt;"",IF(I727,(INDEX(P$718:Q$721,MATCH(H727,P$718:P$721),2)/I727)*1000,0),"")</f>
        <v>0</v>
      </c>
      <c r="L727" s="171" t="str">
        <f aca="false">IF(Q$718&lt;&gt;"",IF($B727&lt;&gt;"",K727-$J727,""),"")</f>
        <v/>
      </c>
      <c r="M727" s="172" t="e">
        <f aca="false">IF(B727&lt;&gt;"",RANK(L727,L$718:L$817),"")</f>
        <v>#VALUE!</v>
      </c>
      <c r="N727" s="172" t="str">
        <f aca="false">IF(B727&lt;&gt;"",'Classement Général'!CB20,"")</f>
        <v/>
      </c>
      <c r="O727" s="172" t="n">
        <f aca="false">IF(B121&lt;&gt;"",'Calculs (M1..M20)'!A23,"")</f>
        <v>14</v>
      </c>
      <c r="P727" s="0"/>
      <c r="Q727" s="0"/>
      <c r="R727" s="0"/>
      <c r="S727" s="0"/>
      <c r="T727" s="0"/>
      <c r="U727" s="0"/>
      <c r="V727" s="0"/>
      <c r="AH727" s="187" t="n">
        <f aca="false">IF($G727&lt;&gt;"",AG727,"")</f>
        <v>0</v>
      </c>
      <c r="AI727" s="169"/>
      <c r="AJ727" s="170"/>
    </row>
    <row r="728" customFormat="false" ht="13" hidden="false" customHeight="false" outlineLevel="0" collapsed="false">
      <c r="A728" s="0"/>
      <c r="B728" s="185" t="str">
        <f aca="false">IF(B627&lt;&gt;"",B627,"")</f>
        <v>Julien HONOR</v>
      </c>
      <c r="C728" s="116" t="n">
        <f aca="false">IF(C627&lt;&gt;"",C627,"")</f>
        <v>11</v>
      </c>
      <c r="D728" s="116" t="str">
        <f aca="false">IF(D627&lt;&gt;"",D627,"")</f>
        <v>2.4GHz</v>
      </c>
      <c r="E728" s="116" t="n">
        <f aca="false">IF(E627&lt;&gt;"",E627,"")</f>
        <v>0</v>
      </c>
      <c r="F728" s="116" t="n">
        <v>28</v>
      </c>
      <c r="G728" s="168" t="n">
        <f aca="false">G627</f>
        <v>1</v>
      </c>
      <c r="H728" s="187" t="n">
        <f aca="false">IF($G728&lt;&gt;"",G728,"")</f>
        <v>1</v>
      </c>
      <c r="I728" s="169"/>
      <c r="J728" s="170"/>
      <c r="K728" s="171" t="n">
        <f aca="false">IF($B728&lt;&gt;"",IF(I728,(INDEX(P$718:Q$721,MATCH(H728,P$718:P$721),2)/I728)*1000,0),"")</f>
        <v>0</v>
      </c>
      <c r="L728" s="171" t="str">
        <f aca="false">IF(Q$718&lt;&gt;"",IF($B728&lt;&gt;"",K728-$J728,""),"")</f>
        <v/>
      </c>
      <c r="M728" s="172" t="e">
        <f aca="false">IF(B728&lt;&gt;"",RANK(L728,L$718:L$817),"")</f>
        <v>#VALUE!</v>
      </c>
      <c r="N728" s="172" t="str">
        <f aca="false">IF(B728&lt;&gt;"",'Classement Général'!CB21,"")</f>
        <v/>
      </c>
      <c r="O728" s="172" t="n">
        <f aca="false">IF(B122&lt;&gt;"",'Calculs (M1..M20)'!A24,"")</f>
        <v>3</v>
      </c>
      <c r="P728" s="0"/>
      <c r="Q728" s="0"/>
      <c r="R728" s="0"/>
      <c r="S728" s="0"/>
      <c r="T728" s="0"/>
      <c r="U728" s="0"/>
      <c r="V728" s="0"/>
      <c r="AH728" s="187" t="n">
        <f aca="false">IF($G728&lt;&gt;"",AG728,"")</f>
        <v>0</v>
      </c>
      <c r="AI728" s="169"/>
      <c r="AJ728" s="170"/>
    </row>
    <row r="729" customFormat="false" ht="13" hidden="false" customHeight="false" outlineLevel="0" collapsed="false">
      <c r="A729" s="0"/>
      <c r="B729" s="185" t="str">
        <f aca="false">IF(B628&lt;&gt;"",B628,"")</f>
        <v>Michael KREBS</v>
      </c>
      <c r="C729" s="116" t="n">
        <f aca="false">IF(C628&lt;&gt;"",C628,"")</f>
        <v>12</v>
      </c>
      <c r="D729" s="116" t="str">
        <f aca="false">IF(D628&lt;&gt;"",D628,"")</f>
        <v>2.4GHz</v>
      </c>
      <c r="E729" s="116" t="n">
        <f aca="false">IF(E628&lt;&gt;"",E628,"")</f>
        <v>0</v>
      </c>
      <c r="F729" s="116" t="n">
        <v>28</v>
      </c>
      <c r="G729" s="168" t="n">
        <f aca="false">G628</f>
        <v>1</v>
      </c>
      <c r="H729" s="187" t="n">
        <f aca="false">IF($G729&lt;&gt;"",G729,"")</f>
        <v>1</v>
      </c>
      <c r="I729" s="169"/>
      <c r="J729" s="170"/>
      <c r="K729" s="171" t="n">
        <f aca="false">IF($B729&lt;&gt;"",IF(I729,(INDEX(P$718:Q$721,MATCH(H729,P$718:P$721),2)/I729)*1000,0),"")</f>
        <v>0</v>
      </c>
      <c r="L729" s="171" t="str">
        <f aca="false">IF(Q$718&lt;&gt;"",IF($B729&lt;&gt;"",K729-$J729,""),"")</f>
        <v/>
      </c>
      <c r="M729" s="172" t="e">
        <f aca="false">IF(B729&lt;&gt;"",RANK(L729,L$718:L$817),"")</f>
        <v>#VALUE!</v>
      </c>
      <c r="N729" s="172" t="str">
        <f aca="false">IF(B729&lt;&gt;"",'Classement Général'!CB22,"")</f>
        <v/>
      </c>
      <c r="O729" s="172" t="n">
        <f aca="false">IF(B123&lt;&gt;"",'Calculs (M1..M20)'!A25,"")</f>
        <v>12</v>
      </c>
      <c r="P729" s="0"/>
      <c r="Q729" s="0"/>
      <c r="R729" s="0"/>
      <c r="S729" s="0"/>
      <c r="T729" s="0"/>
      <c r="U729" s="0"/>
      <c r="V729" s="0"/>
      <c r="AH729" s="187" t="n">
        <f aca="false">IF($G729&lt;&gt;"",AG729,"")</f>
        <v>0</v>
      </c>
      <c r="AI729" s="169"/>
      <c r="AJ729" s="170"/>
    </row>
    <row r="730" customFormat="false" ht="13" hidden="false" customHeight="false" outlineLevel="0" collapsed="false">
      <c r="A730" s="0"/>
      <c r="B730" s="185" t="str">
        <f aca="false">IF(B629&lt;&gt;"",B629,"")</f>
        <v>Aubry GABANON</v>
      </c>
      <c r="C730" s="116" t="n">
        <f aca="false">IF(C629&lt;&gt;"",C629,"")</f>
        <v>13</v>
      </c>
      <c r="D730" s="116" t="str">
        <f aca="false">IF(D629&lt;&gt;"",D629,"")</f>
        <v>2.4GHz</v>
      </c>
      <c r="E730" s="116" t="n">
        <f aca="false">IF(E629&lt;&gt;"",E629,"")</f>
        <v>0</v>
      </c>
      <c r="F730" s="116" t="n">
        <v>28</v>
      </c>
      <c r="G730" s="168" t="n">
        <f aca="false">G629</f>
        <v>1</v>
      </c>
      <c r="H730" s="187" t="n">
        <f aca="false">IF($G730&lt;&gt;"",G730,"")</f>
        <v>1</v>
      </c>
      <c r="I730" s="169"/>
      <c r="J730" s="170"/>
      <c r="K730" s="171" t="n">
        <f aca="false">IF($B730&lt;&gt;"",IF(I730,(INDEX(P$718:Q$721,MATCH(H730,P$718:P$721),2)/I730)*1000,0),"")</f>
        <v>0</v>
      </c>
      <c r="L730" s="171" t="str">
        <f aca="false">IF(Q$718&lt;&gt;"",IF($B730&lt;&gt;"",K730-$J730,""),"")</f>
        <v/>
      </c>
      <c r="M730" s="172" t="e">
        <f aca="false">IF(B730&lt;&gt;"",RANK(L730,L$718:L$817),"")</f>
        <v>#VALUE!</v>
      </c>
      <c r="N730" s="172" t="str">
        <f aca="false">IF(B730&lt;&gt;"",'Classement Général'!CB23,"")</f>
        <v/>
      </c>
      <c r="O730" s="172" t="n">
        <f aca="false">IF(B124&lt;&gt;"",'Calculs (M1..M20)'!A26,"")</f>
        <v>5</v>
      </c>
      <c r="P730" s="0"/>
      <c r="Q730" s="0"/>
      <c r="R730" s="0"/>
      <c r="S730" s="0"/>
      <c r="T730" s="0"/>
      <c r="U730" s="0"/>
      <c r="V730" s="0"/>
      <c r="AH730" s="187" t="n">
        <f aca="false">IF($G730&lt;&gt;"",AG730,"")</f>
        <v>0</v>
      </c>
      <c r="AI730" s="169"/>
      <c r="AJ730" s="170"/>
    </row>
    <row r="731" customFormat="false" ht="13" hidden="false" customHeight="false" outlineLevel="0" collapsed="false">
      <c r="A731" s="0"/>
      <c r="B731" s="185" t="str">
        <f aca="false">IF(B630&lt;&gt;"",B630,"")</f>
        <v>Serge DELARBRE</v>
      </c>
      <c r="C731" s="116" t="n">
        <f aca="false">IF(C630&lt;&gt;"",C630,"")</f>
        <v>14</v>
      </c>
      <c r="D731" s="116" t="str">
        <f aca="false">IF(D630&lt;&gt;"",D630,"")</f>
        <v>2.4GHz</v>
      </c>
      <c r="E731" s="116" t="n">
        <f aca="false">IF(E630&lt;&gt;"",E630,"")</f>
        <v>0</v>
      </c>
      <c r="F731" s="116" t="n">
        <v>28</v>
      </c>
      <c r="G731" s="168" t="n">
        <f aca="false">G630</f>
        <v>1</v>
      </c>
      <c r="H731" s="187" t="n">
        <f aca="false">IF($G731&lt;&gt;"",G731,"")</f>
        <v>1</v>
      </c>
      <c r="I731" s="169"/>
      <c r="J731" s="170"/>
      <c r="K731" s="171" t="n">
        <f aca="false">IF($B731&lt;&gt;"",IF(I731,(INDEX(P$718:Q$721,MATCH(H731,P$718:P$721),2)/I731)*1000,0),"")</f>
        <v>0</v>
      </c>
      <c r="L731" s="171" t="str">
        <f aca="false">IF(Q$718&lt;&gt;"",IF($B731&lt;&gt;"",K731-$J731,""),"")</f>
        <v/>
      </c>
      <c r="M731" s="172" t="e">
        <f aca="false">IF(B731&lt;&gt;"",RANK(L731,L$718:L$817),"")</f>
        <v>#VALUE!</v>
      </c>
      <c r="N731" s="172" t="str">
        <f aca="false">IF(B731&lt;&gt;"",'Classement Général'!CB24,"")</f>
        <v/>
      </c>
      <c r="O731" s="172" t="n">
        <f aca="false">IF(B125&lt;&gt;"",'Calculs (M1..M20)'!A27,"")</f>
        <v>17</v>
      </c>
      <c r="P731" s="0"/>
      <c r="Q731" s="0"/>
      <c r="R731" s="0"/>
      <c r="S731" s="0"/>
      <c r="T731" s="0"/>
      <c r="U731" s="0"/>
      <c r="V731" s="0"/>
      <c r="AH731" s="187" t="n">
        <f aca="false">IF($G731&lt;&gt;"",AG731,"")</f>
        <v>0</v>
      </c>
      <c r="AI731" s="169"/>
      <c r="AJ731" s="170"/>
    </row>
    <row r="732" customFormat="false" ht="13" hidden="false" customHeight="false" outlineLevel="0" collapsed="false">
      <c r="A732" s="0"/>
      <c r="B732" s="185" t="str">
        <f aca="false">IF(B631&lt;&gt;"",B631,"")</f>
        <v>Arnaud LEGER</v>
      </c>
      <c r="C732" s="116" t="n">
        <f aca="false">IF(C631&lt;&gt;"",C631,"")</f>
        <v>15</v>
      </c>
      <c r="D732" s="116" t="str">
        <f aca="false">IF(D631&lt;&gt;"",D631,"")</f>
        <v>2.4GHz</v>
      </c>
      <c r="E732" s="116" t="n">
        <f aca="false">IF(E631&lt;&gt;"",E631,"")</f>
        <v>0</v>
      </c>
      <c r="F732" s="116" t="n">
        <v>28</v>
      </c>
      <c r="G732" s="168" t="n">
        <f aca="false">G631</f>
        <v>1</v>
      </c>
      <c r="H732" s="187" t="n">
        <f aca="false">IF($G732&lt;&gt;"",G732,"")</f>
        <v>1</v>
      </c>
      <c r="I732" s="169"/>
      <c r="J732" s="170"/>
      <c r="K732" s="171" t="n">
        <f aca="false">IF($B732&lt;&gt;"",IF(I732,(INDEX(P$718:Q$721,MATCH(H732,P$718:P$721),2)/I732)*1000,0),"")</f>
        <v>0</v>
      </c>
      <c r="L732" s="171" t="str">
        <f aca="false">IF(Q$718&lt;&gt;"",IF($B732&lt;&gt;"",K732-$J732,""),"")</f>
        <v/>
      </c>
      <c r="M732" s="172" t="e">
        <f aca="false">IF(B732&lt;&gt;"",RANK(L732,L$718:L$817),"")</f>
        <v>#VALUE!</v>
      </c>
      <c r="N732" s="172" t="str">
        <f aca="false">IF(B732&lt;&gt;"",'Classement Général'!CB25,"")</f>
        <v/>
      </c>
      <c r="O732" s="172" t="n">
        <f aca="false">IF(B126&lt;&gt;"",'Calculs (M1..M20)'!A28,"")</f>
        <v>7</v>
      </c>
      <c r="P732" s="0"/>
      <c r="Q732" s="0"/>
      <c r="R732" s="0"/>
      <c r="S732" s="0"/>
      <c r="T732" s="0"/>
      <c r="U732" s="0"/>
      <c r="V732" s="0"/>
      <c r="AH732" s="187" t="n">
        <f aca="false">IF($G732&lt;&gt;"",AG732,"")</f>
        <v>0</v>
      </c>
      <c r="AI732" s="169"/>
      <c r="AJ732" s="170"/>
    </row>
    <row r="733" customFormat="false" ht="13" hidden="false" customHeight="false" outlineLevel="0" collapsed="false">
      <c r="A733" s="0"/>
      <c r="B733" s="185" t="str">
        <f aca="false">IF(B632&lt;&gt;"",B632,"")</f>
        <v>Thierry POIGNARD</v>
      </c>
      <c r="C733" s="116" t="n">
        <f aca="false">IF(C632&lt;&gt;"",C632,"")</f>
        <v>16</v>
      </c>
      <c r="D733" s="116" t="str">
        <f aca="false">IF(D632&lt;&gt;"",D632,"")</f>
        <v>2.4GHz</v>
      </c>
      <c r="E733" s="116" t="n">
        <f aca="false">IF(E632&lt;&gt;"",E632,"")</f>
        <v>0</v>
      </c>
      <c r="F733" s="116" t="n">
        <v>28</v>
      </c>
      <c r="G733" s="168" t="n">
        <f aca="false">G632</f>
        <v>1</v>
      </c>
      <c r="H733" s="187" t="n">
        <f aca="false">IF($G733&lt;&gt;"",G733,"")</f>
        <v>1</v>
      </c>
      <c r="I733" s="169"/>
      <c r="J733" s="170"/>
      <c r="K733" s="171" t="n">
        <f aca="false">IF($B733&lt;&gt;"",IF(I733,(INDEX(P$718:Q$721,MATCH(H733,P$718:P$721),2)/I733)*1000,0),"")</f>
        <v>0</v>
      </c>
      <c r="L733" s="171" t="str">
        <f aca="false">IF(Q$718&lt;&gt;"",IF($B733&lt;&gt;"",K733-$J733,""),"")</f>
        <v/>
      </c>
      <c r="M733" s="172" t="e">
        <f aca="false">IF(B733&lt;&gt;"",RANK(L733,L$718:L$817),"")</f>
        <v>#VALUE!</v>
      </c>
      <c r="N733" s="172" t="str">
        <f aca="false">IF(B733&lt;&gt;"",'Classement Général'!CB26,"")</f>
        <v/>
      </c>
      <c r="O733" s="172" t="n">
        <f aca="false">IF(B127&lt;&gt;"",'Calculs (M1..M20)'!A29,"")</f>
        <v>13</v>
      </c>
      <c r="P733" s="0"/>
      <c r="Q733" s="0"/>
      <c r="R733" s="0"/>
      <c r="S733" s="0"/>
      <c r="T733" s="0"/>
      <c r="U733" s="0"/>
      <c r="V733" s="0"/>
      <c r="AH733" s="187" t="n">
        <f aca="false">IF($G733&lt;&gt;"",AG733,"")</f>
        <v>0</v>
      </c>
      <c r="AI733" s="169"/>
      <c r="AJ733" s="170"/>
    </row>
    <row r="734" customFormat="false" ht="13" hidden="false" customHeight="false" outlineLevel="0" collapsed="false">
      <c r="A734" s="0"/>
      <c r="B734" s="185" t="str">
        <f aca="false">IF(B633&lt;&gt;"",B633,"")</f>
        <v>Joel MARIN</v>
      </c>
      <c r="C734" s="116" t="n">
        <f aca="false">IF(C633&lt;&gt;"",C633,"")</f>
        <v>17</v>
      </c>
      <c r="D734" s="116" t="str">
        <f aca="false">IF(D633&lt;&gt;"",D633,"")</f>
        <v>2.4GHz</v>
      </c>
      <c r="E734" s="116" t="n">
        <f aca="false">IF(E633&lt;&gt;"",E633,"")</f>
        <v>0</v>
      </c>
      <c r="F734" s="116" t="n">
        <v>28</v>
      </c>
      <c r="G734" s="168" t="n">
        <f aca="false">G633</f>
        <v>1</v>
      </c>
      <c r="H734" s="187" t="n">
        <f aca="false">IF($G734&lt;&gt;"",G734,"")</f>
        <v>1</v>
      </c>
      <c r="I734" s="169"/>
      <c r="J734" s="170"/>
      <c r="K734" s="171" t="n">
        <f aca="false">IF($B734&lt;&gt;"",IF(I734,(INDEX(P$718:Q$721,MATCH(H734,P$718:P$721),2)/I734)*1000,0),"")</f>
        <v>0</v>
      </c>
      <c r="L734" s="171" t="str">
        <f aca="false">IF(Q$718&lt;&gt;"",IF($B734&lt;&gt;"",K734-$J734,""),"")</f>
        <v/>
      </c>
      <c r="M734" s="172" t="e">
        <f aca="false">IF(B734&lt;&gt;"",RANK(L734,L$718:L$817),"")</f>
        <v>#VALUE!</v>
      </c>
      <c r="N734" s="172" t="str">
        <f aca="false">IF(B734&lt;&gt;"",'Classement Général'!CB27,"")</f>
        <v/>
      </c>
      <c r="O734" s="172" t="n">
        <f aca="false">IF(B128&lt;&gt;"",'Calculs (M1..M20)'!A30,"")</f>
        <v>16</v>
      </c>
      <c r="P734" s="0"/>
      <c r="Q734" s="0"/>
      <c r="R734" s="0"/>
      <c r="S734" s="0"/>
      <c r="T734" s="0"/>
      <c r="U734" s="0"/>
      <c r="V734" s="0"/>
      <c r="AH734" s="187" t="n">
        <f aca="false">IF($G734&lt;&gt;"",AG734,"")</f>
        <v>0</v>
      </c>
      <c r="AI734" s="169"/>
      <c r="AJ734" s="170"/>
    </row>
    <row r="735" customFormat="false" ht="13" hidden="false" customHeight="false" outlineLevel="0" collapsed="false">
      <c r="A735" s="0"/>
      <c r="B735" s="185" t="str">
        <f aca="false">IF(B634&lt;&gt;"",B634,"")</f>
        <v>Matthieu MERVELET</v>
      </c>
      <c r="C735" s="116" t="n">
        <f aca="false">IF(C634&lt;&gt;"",C634,"")</f>
        <v>18</v>
      </c>
      <c r="D735" s="116" t="str">
        <f aca="false">IF(D634&lt;&gt;"",D634,"")</f>
        <v>2.4GHz</v>
      </c>
      <c r="E735" s="116" t="n">
        <f aca="false">IF(E634&lt;&gt;"",E634,"")</f>
        <v>0</v>
      </c>
      <c r="F735" s="116" t="n">
        <v>28</v>
      </c>
      <c r="G735" s="168" t="n">
        <f aca="false">G634</f>
        <v>1</v>
      </c>
      <c r="H735" s="187" t="n">
        <f aca="false">IF($G735&lt;&gt;"",G735,"")</f>
        <v>1</v>
      </c>
      <c r="I735" s="169"/>
      <c r="J735" s="170"/>
      <c r="K735" s="171" t="n">
        <f aca="false">IF($B735&lt;&gt;"",IF(I735,(INDEX(P$718:Q$721,MATCH(H735,P$718:P$721),2)/I735)*1000,0),"")</f>
        <v>0</v>
      </c>
      <c r="L735" s="171" t="str">
        <f aca="false">IF(Q$718&lt;&gt;"",IF($B735&lt;&gt;"",K735-$J735,""),"")</f>
        <v/>
      </c>
      <c r="M735" s="172" t="e">
        <f aca="false">IF(B735&lt;&gt;"",RANK(L735,L$718:L$817),"")</f>
        <v>#VALUE!</v>
      </c>
      <c r="N735" s="172" t="str">
        <f aca="false">IF(B735&lt;&gt;"",'Classement Général'!CB28,"")</f>
        <v/>
      </c>
      <c r="O735" s="172" t="n">
        <f aca="false">IF(B129&lt;&gt;"",'Calculs (M1..M20)'!A31,"")</f>
        <v>2</v>
      </c>
      <c r="P735" s="0"/>
      <c r="Q735" s="0"/>
      <c r="R735" s="0"/>
      <c r="S735" s="0"/>
      <c r="T735" s="0"/>
      <c r="U735" s="0"/>
      <c r="V735" s="0"/>
      <c r="AH735" s="187" t="n">
        <f aca="false">IF($G735&lt;&gt;"",AG735,"")</f>
        <v>0</v>
      </c>
      <c r="AI735" s="169"/>
      <c r="AJ735" s="170"/>
    </row>
    <row r="736" customFormat="false" ht="13" hidden="false" customHeight="false" outlineLevel="0" collapsed="false">
      <c r="A736" s="0"/>
      <c r="B736" s="185" t="str">
        <f aca="false">IF(B635&lt;&gt;"",B635,"")</f>
        <v>Gabriel MANTEL</v>
      </c>
      <c r="C736" s="116" t="n">
        <f aca="false">IF(C635&lt;&gt;"",C635,"")</f>
        <v>19</v>
      </c>
      <c r="D736" s="116" t="str">
        <f aca="false">IF(D635&lt;&gt;"",D635,"")</f>
        <v>2.4GHz</v>
      </c>
      <c r="E736" s="116" t="n">
        <f aca="false">IF(E635&lt;&gt;"",E635,"")</f>
        <v>0</v>
      </c>
      <c r="F736" s="116" t="n">
        <v>28</v>
      </c>
      <c r="G736" s="168" t="n">
        <f aca="false">G635</f>
        <v>1</v>
      </c>
      <c r="H736" s="187" t="n">
        <f aca="false">IF($G736&lt;&gt;"",G736,"")</f>
        <v>1</v>
      </c>
      <c r="I736" s="169"/>
      <c r="J736" s="170"/>
      <c r="K736" s="171" t="n">
        <f aca="false">IF($B736&lt;&gt;"",IF(I736,(INDEX(P$718:Q$721,MATCH(H736,P$718:P$721),2)/I736)*1000,0),"")</f>
        <v>0</v>
      </c>
      <c r="L736" s="171" t="str">
        <f aca="false">IF(Q$718&lt;&gt;"",IF($B736&lt;&gt;"",K736-$J736,""),"")</f>
        <v/>
      </c>
      <c r="M736" s="172" t="e">
        <f aca="false">IF(B736&lt;&gt;"",RANK(L736,L$718:L$817),"")</f>
        <v>#VALUE!</v>
      </c>
      <c r="N736" s="172" t="str">
        <f aca="false">IF(B736&lt;&gt;"",'Classement Général'!CB29,"")</f>
        <v/>
      </c>
      <c r="O736" s="172" t="n">
        <f aca="false">IF(B130&lt;&gt;"",'Calculs (M1..M20)'!A32,"")</f>
        <v>21</v>
      </c>
      <c r="P736" s="0"/>
      <c r="Q736" s="0"/>
      <c r="R736" s="0"/>
      <c r="S736" s="0"/>
      <c r="T736" s="0"/>
      <c r="U736" s="0"/>
      <c r="V736" s="0"/>
      <c r="AH736" s="187" t="n">
        <f aca="false">IF($G736&lt;&gt;"",AG736,"")</f>
        <v>0</v>
      </c>
      <c r="AI736" s="169"/>
      <c r="AJ736" s="170"/>
    </row>
    <row r="737" customFormat="false" ht="13" hidden="false" customHeight="false" outlineLevel="0" collapsed="false">
      <c r="A737" s="0"/>
      <c r="B737" s="185" t="str">
        <f aca="false">IF(B636&lt;&gt;"",B636,"")</f>
        <v>Sylvain PFEFFERKORN</v>
      </c>
      <c r="C737" s="116" t="n">
        <f aca="false">IF(C636&lt;&gt;"",C636,"")</f>
        <v>20</v>
      </c>
      <c r="D737" s="116" t="str">
        <f aca="false">IF(D636&lt;&gt;"",D636,"")</f>
        <v>2.4GHz</v>
      </c>
      <c r="E737" s="116" t="n">
        <f aca="false">IF(E636&lt;&gt;"",E636,"")</f>
        <v>0</v>
      </c>
      <c r="F737" s="116" t="n">
        <v>28</v>
      </c>
      <c r="G737" s="168" t="n">
        <f aca="false">G636</f>
        <v>1</v>
      </c>
      <c r="H737" s="187" t="n">
        <f aca="false">IF($G737&lt;&gt;"",G737,"")</f>
        <v>1</v>
      </c>
      <c r="I737" s="169"/>
      <c r="J737" s="170"/>
      <c r="K737" s="171" t="n">
        <f aca="false">IF($B737&lt;&gt;"",IF(I737,(INDEX(P$718:Q$721,MATCH(H737,P$718:P$721),2)/I737)*1000,0),"")</f>
        <v>0</v>
      </c>
      <c r="L737" s="171" t="str">
        <f aca="false">IF(Q$718&lt;&gt;"",IF($B737&lt;&gt;"",K737-$J737,""),"")</f>
        <v/>
      </c>
      <c r="M737" s="172" t="e">
        <f aca="false">IF(B737&lt;&gt;"",RANK(L737,L$718:L$817),"")</f>
        <v>#VALUE!</v>
      </c>
      <c r="N737" s="172" t="str">
        <f aca="false">IF(B737&lt;&gt;"",'Classement Général'!CB30,"")</f>
        <v/>
      </c>
      <c r="O737" s="172" t="n">
        <f aca="false">IF(B131&lt;&gt;"",'Calculs (M1..M20)'!A33,"")</f>
        <v>19</v>
      </c>
      <c r="P737" s="0"/>
      <c r="Q737" s="0"/>
      <c r="R737" s="0"/>
      <c r="S737" s="0"/>
      <c r="T737" s="0"/>
      <c r="U737" s="0"/>
      <c r="V737" s="0"/>
      <c r="AH737" s="187" t="n">
        <f aca="false">IF($G737&lt;&gt;"",AG737,"")</f>
        <v>0</v>
      </c>
      <c r="AI737" s="169"/>
      <c r="AJ737" s="170"/>
    </row>
    <row r="738" customFormat="false" ht="13" hidden="false" customHeight="false" outlineLevel="0" collapsed="false">
      <c r="A738" s="0"/>
      <c r="B738" s="185" t="str">
        <f aca="false">IF(B637&lt;&gt;"",B637,"")</f>
        <v>Frederic HOURS</v>
      </c>
      <c r="C738" s="116" t="n">
        <f aca="false">IF(C637&lt;&gt;"",C637,"")</f>
        <v>21</v>
      </c>
      <c r="D738" s="116" t="str">
        <f aca="false">IF(D637&lt;&gt;"",D637,"")</f>
        <v>2.4GHz</v>
      </c>
      <c r="E738" s="116" t="n">
        <f aca="false">IF(E637&lt;&gt;"",E637,"")</f>
        <v>0</v>
      </c>
      <c r="F738" s="116" t="n">
        <v>28</v>
      </c>
      <c r="G738" s="168" t="n">
        <f aca="false">G637</f>
        <v>1</v>
      </c>
      <c r="H738" s="187" t="n">
        <f aca="false">IF($G738&lt;&gt;"",G738,"")</f>
        <v>1</v>
      </c>
      <c r="I738" s="169"/>
      <c r="J738" s="170"/>
      <c r="K738" s="171" t="n">
        <f aca="false">IF($B738&lt;&gt;"",IF(I738,(INDEX(P$718:Q$721,MATCH(H738,P$718:P$721),2)/I738)*1000,0),"")</f>
        <v>0</v>
      </c>
      <c r="L738" s="171" t="str">
        <f aca="false">IF(Q$718&lt;&gt;"",IF($B738&lt;&gt;"",K738-$J738,""),"")</f>
        <v/>
      </c>
      <c r="M738" s="172" t="e">
        <f aca="false">IF(B738&lt;&gt;"",RANK(L738,L$718:L$817),"")</f>
        <v>#VALUE!</v>
      </c>
      <c r="N738" s="172" t="str">
        <f aca="false">IF(B738&lt;&gt;"",'Classement Général'!CB31,"")</f>
        <v/>
      </c>
      <c r="O738" s="172" t="n">
        <f aca="false">IF(B132&lt;&gt;"",'Calculs (M1..M20)'!A34,"")</f>
        <v>9</v>
      </c>
      <c r="P738" s="0"/>
      <c r="Q738" s="0"/>
      <c r="R738" s="0"/>
      <c r="S738" s="0"/>
      <c r="T738" s="0"/>
      <c r="U738" s="0"/>
      <c r="V738" s="0"/>
      <c r="AH738" s="187" t="n">
        <f aca="false">IF($G738&lt;&gt;"",AG738,"")</f>
        <v>0</v>
      </c>
      <c r="AI738" s="169"/>
      <c r="AJ738" s="170"/>
    </row>
    <row r="739" customFormat="false" ht="13" hidden="false" customHeight="false" outlineLevel="0" collapsed="false">
      <c r="A739" s="0"/>
      <c r="B739" s="185" t="str">
        <f aca="false">IF(B638&lt;&gt;"",B638,"")</f>
        <v>Sébastien LANES</v>
      </c>
      <c r="C739" s="116" t="n">
        <f aca="false">IF(C638&lt;&gt;"",C638,"")</f>
        <v>22</v>
      </c>
      <c r="D739" s="116" t="str">
        <f aca="false">IF(D638&lt;&gt;"",D638,"")</f>
        <v>2.4GHz</v>
      </c>
      <c r="E739" s="116" t="n">
        <f aca="false">IF(E638&lt;&gt;"",E638,"")</f>
        <v>0</v>
      </c>
      <c r="F739" s="116" t="n">
        <v>28</v>
      </c>
      <c r="G739" s="168" t="n">
        <f aca="false">G638</f>
        <v>1</v>
      </c>
      <c r="H739" s="187" t="n">
        <f aca="false">IF($G739&lt;&gt;"",G739,"")</f>
        <v>1</v>
      </c>
      <c r="I739" s="169"/>
      <c r="J739" s="170"/>
      <c r="K739" s="171" t="n">
        <f aca="false">IF($B739&lt;&gt;"",IF(I739,(INDEX(P$718:Q$721,MATCH(H739,P$718:P$721),2)/I739)*1000,0),"")</f>
        <v>0</v>
      </c>
      <c r="L739" s="171" t="str">
        <f aca="false">IF(Q$718&lt;&gt;"",IF($B739&lt;&gt;"",K739-$J739,""),"")</f>
        <v/>
      </c>
      <c r="M739" s="172" t="e">
        <f aca="false">IF(B739&lt;&gt;"",RANK(L739,L$718:L$817),"")</f>
        <v>#VALUE!</v>
      </c>
      <c r="N739" s="172" t="str">
        <f aca="false">IF(B739&lt;&gt;"",'Classement Général'!CB32,"")</f>
        <v/>
      </c>
      <c r="O739" s="172" t="n">
        <f aca="false">IF(B133&lt;&gt;"",'Calculs (M1..M20)'!A35,"")</f>
        <v>4</v>
      </c>
      <c r="P739" s="0"/>
      <c r="Q739" s="0"/>
      <c r="R739" s="0"/>
      <c r="S739" s="0"/>
      <c r="T739" s="0"/>
      <c r="U739" s="0"/>
      <c r="V739" s="0"/>
      <c r="AH739" s="187" t="n">
        <f aca="false">IF($G739&lt;&gt;"",AG739,"")</f>
        <v>0</v>
      </c>
      <c r="AI739" s="169"/>
      <c r="AJ739" s="170"/>
    </row>
    <row r="740" customFormat="false" ht="13" hidden="false" customHeight="false" outlineLevel="0" collapsed="false">
      <c r="A740" s="0"/>
      <c r="B740" s="185" t="str">
        <f aca="false">IF(B639&lt;&gt;"",B639,"")</f>
        <v/>
      </c>
      <c r="C740" s="116" t="str">
        <f aca="false">IF(C639&lt;&gt;"",C639,"")</f>
        <v/>
      </c>
      <c r="D740" s="116" t="str">
        <f aca="false">IF(D639&lt;&gt;"",D639,"")</f>
        <v/>
      </c>
      <c r="E740" s="116" t="str">
        <f aca="false">IF(E639&lt;&gt;"",E639,"")</f>
        <v/>
      </c>
      <c r="F740" s="116" t="n">
        <v>28</v>
      </c>
      <c r="G740" s="168" t="n">
        <f aca="false">G639</f>
        <v>1</v>
      </c>
      <c r="H740" s="187" t="n">
        <f aca="false">IF($G740&lt;&gt;"",G740,"")</f>
        <v>1</v>
      </c>
      <c r="I740" s="169"/>
      <c r="J740" s="170"/>
      <c r="K740" s="171" t="str">
        <f aca="false">IF($B740&lt;&gt;"",IF(I740,(INDEX(P$718:Q$721,MATCH(H740,P$718:P$721),2)/I740)*1000,0),"")</f>
        <v/>
      </c>
      <c r="L740" s="171" t="str">
        <f aca="false">IF(Q$718&lt;&gt;"",IF($B740&lt;&gt;"",K740-$J740,""),"")</f>
        <v/>
      </c>
      <c r="M740" s="172" t="str">
        <f aca="false">IF(B740&lt;&gt;"",RANK(L740,L$718:L$817),"")</f>
        <v/>
      </c>
      <c r="N740" s="172" t="str">
        <f aca="false">IF(B740&lt;&gt;"",'Classement Général'!CB33,"")</f>
        <v/>
      </c>
      <c r="O740" s="172" t="str">
        <f aca="false">IF(B134&lt;&gt;"",'Calculs (M1..M20)'!A36,"")</f>
        <v/>
      </c>
      <c r="P740" s="0"/>
      <c r="Q740" s="0"/>
      <c r="R740" s="0"/>
      <c r="S740" s="0"/>
      <c r="T740" s="0"/>
      <c r="U740" s="0"/>
      <c r="V740" s="0"/>
      <c r="AH740" s="187" t="n">
        <f aca="false">IF($G740&lt;&gt;"",AG740,"")</f>
        <v>0</v>
      </c>
      <c r="AI740" s="169"/>
      <c r="AJ740" s="170"/>
    </row>
    <row r="741" customFormat="false" ht="13" hidden="false" customHeight="false" outlineLevel="0" collapsed="false">
      <c r="A741" s="0"/>
      <c r="B741" s="185" t="str">
        <f aca="false">IF(B640&lt;&gt;"",B640,"")</f>
        <v/>
      </c>
      <c r="C741" s="116" t="str">
        <f aca="false">IF(C640&lt;&gt;"",C640,"")</f>
        <v/>
      </c>
      <c r="D741" s="116" t="str">
        <f aca="false">IF(D640&lt;&gt;"",D640,"")</f>
        <v/>
      </c>
      <c r="E741" s="116" t="str">
        <f aca="false">IF(E640&lt;&gt;"",E640,"")</f>
        <v/>
      </c>
      <c r="F741" s="116" t="n">
        <v>28</v>
      </c>
      <c r="G741" s="168" t="n">
        <f aca="false">G640</f>
        <v>1</v>
      </c>
      <c r="H741" s="187" t="n">
        <f aca="false">IF($G741&lt;&gt;"",G741,"")</f>
        <v>1</v>
      </c>
      <c r="I741" s="169"/>
      <c r="J741" s="170"/>
      <c r="K741" s="171" t="str">
        <f aca="false">IF($B741&lt;&gt;"",IF(I741,(INDEX(P$718:Q$721,MATCH(H741,P$718:P$721),2)/I741)*1000,0),"")</f>
        <v/>
      </c>
      <c r="L741" s="171" t="str">
        <f aca="false">IF(Q$718&lt;&gt;"",IF($B741&lt;&gt;"",K741-$J741,""),"")</f>
        <v/>
      </c>
      <c r="M741" s="172" t="str">
        <f aca="false">IF(B741&lt;&gt;"",RANK(L741,L$718:L$817),"")</f>
        <v/>
      </c>
      <c r="N741" s="172" t="str">
        <f aca="false">IF(B741&lt;&gt;"",'Classement Général'!CB34,"")</f>
        <v/>
      </c>
      <c r="O741" s="172" t="str">
        <f aca="false">IF(B135&lt;&gt;"",'Calculs (M1..M20)'!A37,"")</f>
        <v/>
      </c>
      <c r="P741" s="0"/>
      <c r="Q741" s="0"/>
      <c r="R741" s="0"/>
      <c r="S741" s="0"/>
      <c r="T741" s="0"/>
      <c r="U741" s="0"/>
      <c r="V741" s="0"/>
      <c r="AH741" s="187" t="n">
        <f aca="false">IF($G741&lt;&gt;"",AG741,"")</f>
        <v>0</v>
      </c>
      <c r="AI741" s="169"/>
      <c r="AJ741" s="170"/>
    </row>
    <row r="742" customFormat="false" ht="13" hidden="false" customHeight="false" outlineLevel="0" collapsed="false">
      <c r="A742" s="0"/>
      <c r="B742" s="185" t="str">
        <f aca="false">IF(B641&lt;&gt;"",B641,"")</f>
        <v/>
      </c>
      <c r="C742" s="116" t="str">
        <f aca="false">IF(C641&lt;&gt;"",C641,"")</f>
        <v/>
      </c>
      <c r="D742" s="116" t="str">
        <f aca="false">IF(D641&lt;&gt;"",D641,"")</f>
        <v/>
      </c>
      <c r="E742" s="116" t="str">
        <f aca="false">IF(E641&lt;&gt;"",E641,"")</f>
        <v/>
      </c>
      <c r="F742" s="116" t="n">
        <v>28</v>
      </c>
      <c r="G742" s="168" t="n">
        <f aca="false">G641</f>
        <v>1</v>
      </c>
      <c r="H742" s="187" t="n">
        <f aca="false">IF($G742&lt;&gt;"",G742,"")</f>
        <v>1</v>
      </c>
      <c r="I742" s="169"/>
      <c r="J742" s="170"/>
      <c r="K742" s="171" t="str">
        <f aca="false">IF($B742&lt;&gt;"",IF(I742,(INDEX(P$718:Q$721,MATCH(H742,P$718:P$721),2)/I742)*1000,0),"")</f>
        <v/>
      </c>
      <c r="L742" s="171" t="str">
        <f aca="false">IF(Q$718&lt;&gt;"",IF($B742&lt;&gt;"",K742-$J742,""),"")</f>
        <v/>
      </c>
      <c r="M742" s="172" t="str">
        <f aca="false">IF(B742&lt;&gt;"",RANK(L742,L$718:L$817),"")</f>
        <v/>
      </c>
      <c r="N742" s="172" t="str">
        <f aca="false">IF(B742&lt;&gt;"",'Classement Général'!CB35,"")</f>
        <v/>
      </c>
      <c r="O742" s="172" t="str">
        <f aca="false">IF(B136&lt;&gt;"",'Calculs (M1..M20)'!A38,"")</f>
        <v/>
      </c>
      <c r="P742" s="0"/>
      <c r="Q742" s="0"/>
      <c r="R742" s="0"/>
      <c r="S742" s="0"/>
      <c r="T742" s="0"/>
      <c r="U742" s="0"/>
      <c r="V742" s="0"/>
      <c r="AH742" s="187" t="n">
        <f aca="false">IF($G742&lt;&gt;"",AG742,"")</f>
        <v>0</v>
      </c>
      <c r="AI742" s="169"/>
      <c r="AJ742" s="170"/>
    </row>
    <row r="743" customFormat="false" ht="13" hidden="false" customHeight="false" outlineLevel="0" collapsed="false">
      <c r="A743" s="0"/>
      <c r="B743" s="185" t="str">
        <f aca="false">IF(B642&lt;&gt;"",B642,"")</f>
        <v/>
      </c>
      <c r="C743" s="116" t="str">
        <f aca="false">IF(C642&lt;&gt;"",C642,"")</f>
        <v/>
      </c>
      <c r="D743" s="116" t="str">
        <f aca="false">IF(D642&lt;&gt;"",D642,"")</f>
        <v/>
      </c>
      <c r="E743" s="116" t="str">
        <f aca="false">IF(E642&lt;&gt;"",E642,"")</f>
        <v/>
      </c>
      <c r="F743" s="116" t="n">
        <v>28</v>
      </c>
      <c r="G743" s="168" t="n">
        <f aca="false">G642</f>
        <v>1</v>
      </c>
      <c r="H743" s="187" t="n">
        <f aca="false">IF($G743&lt;&gt;"",G743,"")</f>
        <v>1</v>
      </c>
      <c r="I743" s="169"/>
      <c r="J743" s="170"/>
      <c r="K743" s="171" t="str">
        <f aca="false">IF($B743&lt;&gt;"",IF(I743,(INDEX(P$718:Q$721,MATCH(H743,P$718:P$721),2)/I743)*1000,0),"")</f>
        <v/>
      </c>
      <c r="L743" s="171" t="str">
        <f aca="false">IF(Q$718&lt;&gt;"",IF($B743&lt;&gt;"",K743-$J743,""),"")</f>
        <v/>
      </c>
      <c r="M743" s="172" t="str">
        <f aca="false">IF(B743&lt;&gt;"",RANK(L743,L$718:L$817),"")</f>
        <v/>
      </c>
      <c r="N743" s="172" t="str">
        <f aca="false">IF(B743&lt;&gt;"",'Classement Général'!CB36,"")</f>
        <v/>
      </c>
      <c r="O743" s="172" t="str">
        <f aca="false">IF(B137&lt;&gt;"",'Calculs (M1..M20)'!A39,"")</f>
        <v/>
      </c>
      <c r="P743" s="0"/>
      <c r="Q743" s="0"/>
      <c r="R743" s="0"/>
      <c r="S743" s="0"/>
      <c r="T743" s="0"/>
      <c r="U743" s="0"/>
      <c r="V743" s="0"/>
      <c r="AH743" s="187" t="n">
        <f aca="false">IF($G743&lt;&gt;"",AG743,"")</f>
        <v>0</v>
      </c>
      <c r="AI743" s="169"/>
      <c r="AJ743" s="170"/>
    </row>
    <row r="744" customFormat="false" ht="13" hidden="false" customHeight="false" outlineLevel="0" collapsed="false">
      <c r="A744" s="0"/>
      <c r="B744" s="185" t="str">
        <f aca="false">IF(B643&lt;&gt;"",B643,"")</f>
        <v/>
      </c>
      <c r="C744" s="116" t="str">
        <f aca="false">IF(C643&lt;&gt;"",C643,"")</f>
        <v/>
      </c>
      <c r="D744" s="116" t="str">
        <f aca="false">IF(D643&lt;&gt;"",D643,"")</f>
        <v/>
      </c>
      <c r="E744" s="116" t="str">
        <f aca="false">IF(E643&lt;&gt;"",E643,"")</f>
        <v/>
      </c>
      <c r="F744" s="116" t="n">
        <v>28</v>
      </c>
      <c r="G744" s="168" t="n">
        <f aca="false">G643</f>
        <v>1</v>
      </c>
      <c r="H744" s="187" t="n">
        <f aca="false">IF($G744&lt;&gt;"",G744,"")</f>
        <v>1</v>
      </c>
      <c r="I744" s="169"/>
      <c r="J744" s="170"/>
      <c r="K744" s="171" t="str">
        <f aca="false">IF($B744&lt;&gt;"",IF(I744,(INDEX(P$718:Q$721,MATCH(H744,P$718:P$721),2)/I744)*1000,0),"")</f>
        <v/>
      </c>
      <c r="L744" s="171" t="str">
        <f aca="false">IF(Q$718&lt;&gt;"",IF($B744&lt;&gt;"",K744-$J744,""),"")</f>
        <v/>
      </c>
      <c r="M744" s="172" t="str">
        <f aca="false">IF(B744&lt;&gt;"",RANK(L744,L$718:L$817),"")</f>
        <v/>
      </c>
      <c r="N744" s="172" t="str">
        <f aca="false">IF(B744&lt;&gt;"",'Classement Général'!CB37,"")</f>
        <v/>
      </c>
      <c r="O744" s="172" t="str">
        <f aca="false">IF(B138&lt;&gt;"",'Calculs (M1..M20)'!A40,"")</f>
        <v/>
      </c>
      <c r="P744" s="0"/>
      <c r="Q744" s="0"/>
      <c r="R744" s="0"/>
      <c r="S744" s="0"/>
      <c r="T744" s="0"/>
      <c r="U744" s="0"/>
      <c r="V744" s="0"/>
      <c r="AH744" s="187" t="n">
        <f aca="false">IF($G744&lt;&gt;"",AG744,"")</f>
        <v>0</v>
      </c>
      <c r="AI744" s="169"/>
      <c r="AJ744" s="170"/>
    </row>
    <row r="745" customFormat="false" ht="13" hidden="false" customHeight="false" outlineLevel="0" collapsed="false">
      <c r="A745" s="0"/>
      <c r="B745" s="185" t="str">
        <f aca="false">IF(B644&lt;&gt;"",B644,"")</f>
        <v/>
      </c>
      <c r="C745" s="116" t="str">
        <f aca="false">IF(C644&lt;&gt;"",C644,"")</f>
        <v/>
      </c>
      <c r="D745" s="116" t="str">
        <f aca="false">IF(D644&lt;&gt;"",D644,"")</f>
        <v/>
      </c>
      <c r="E745" s="116" t="str">
        <f aca="false">IF(E644&lt;&gt;"",E644,"")</f>
        <v/>
      </c>
      <c r="F745" s="116" t="n">
        <v>28</v>
      </c>
      <c r="G745" s="168" t="n">
        <f aca="false">G644</f>
        <v>1</v>
      </c>
      <c r="H745" s="187" t="n">
        <f aca="false">IF($G745&lt;&gt;"",G745,"")</f>
        <v>1</v>
      </c>
      <c r="I745" s="169"/>
      <c r="J745" s="170"/>
      <c r="K745" s="171" t="str">
        <f aca="false">IF($B745&lt;&gt;"",IF(I745,(INDEX(P$718:Q$721,MATCH(H745,P$718:P$721),2)/I745)*1000,0),"")</f>
        <v/>
      </c>
      <c r="L745" s="171" t="str">
        <f aca="false">IF(Q$718&lt;&gt;"",IF($B745&lt;&gt;"",K745-$J745,""),"")</f>
        <v/>
      </c>
      <c r="M745" s="172" t="str">
        <f aca="false">IF(B745&lt;&gt;"",RANK(L745,L$718:L$817),"")</f>
        <v/>
      </c>
      <c r="N745" s="172" t="str">
        <f aca="false">IF(B745&lt;&gt;"",'Classement Général'!CB38,"")</f>
        <v/>
      </c>
      <c r="O745" s="172" t="str">
        <f aca="false">IF(B139&lt;&gt;"",'Calculs (M1..M20)'!A41,"")</f>
        <v/>
      </c>
      <c r="P745" s="0"/>
      <c r="Q745" s="0"/>
      <c r="R745" s="0"/>
      <c r="S745" s="0"/>
      <c r="T745" s="0"/>
      <c r="U745" s="0"/>
      <c r="V745" s="0"/>
      <c r="AH745" s="187" t="n">
        <f aca="false">IF($G745&lt;&gt;"",AG745,"")</f>
        <v>0</v>
      </c>
      <c r="AI745" s="169"/>
      <c r="AJ745" s="170"/>
    </row>
    <row r="746" customFormat="false" ht="13" hidden="false" customHeight="false" outlineLevel="0" collapsed="false">
      <c r="A746" s="0"/>
      <c r="B746" s="185" t="str">
        <f aca="false">IF(B645&lt;&gt;"",B645,"")</f>
        <v/>
      </c>
      <c r="C746" s="116" t="str">
        <f aca="false">IF(C645&lt;&gt;"",C645,"")</f>
        <v/>
      </c>
      <c r="D746" s="116" t="str">
        <f aca="false">IF(D645&lt;&gt;"",D645,"")</f>
        <v/>
      </c>
      <c r="E746" s="116" t="str">
        <f aca="false">IF(E645&lt;&gt;"",E645,"")</f>
        <v/>
      </c>
      <c r="F746" s="116" t="n">
        <v>28</v>
      </c>
      <c r="G746" s="168" t="n">
        <f aca="false">G645</f>
        <v>1</v>
      </c>
      <c r="H746" s="187" t="n">
        <f aca="false">IF($G746&lt;&gt;"",G746,"")</f>
        <v>1</v>
      </c>
      <c r="I746" s="169"/>
      <c r="J746" s="170"/>
      <c r="K746" s="171" t="str">
        <f aca="false">IF($B746&lt;&gt;"",IF(I746,(INDEX(P$718:Q$721,MATCH(H746,P$718:P$721),2)/I746)*1000,0),"")</f>
        <v/>
      </c>
      <c r="L746" s="171" t="str">
        <f aca="false">IF(Q$718&lt;&gt;"",IF($B746&lt;&gt;"",K746-$J746,""),"")</f>
        <v/>
      </c>
      <c r="M746" s="172" t="str">
        <f aca="false">IF(B746&lt;&gt;"",RANK(L746,L$718:L$817),"")</f>
        <v/>
      </c>
      <c r="N746" s="172" t="str">
        <f aca="false">IF(B746&lt;&gt;"",'Classement Général'!CB39,"")</f>
        <v/>
      </c>
      <c r="O746" s="172" t="str">
        <f aca="false">IF(B140&lt;&gt;"",'Calculs (M1..M20)'!A42,"")</f>
        <v/>
      </c>
      <c r="P746" s="0"/>
      <c r="Q746" s="0"/>
      <c r="R746" s="0"/>
      <c r="S746" s="0"/>
      <c r="T746" s="0"/>
      <c r="U746" s="0"/>
      <c r="V746" s="0"/>
      <c r="AH746" s="187" t="n">
        <f aca="false">IF($G746&lt;&gt;"",AG746,"")</f>
        <v>0</v>
      </c>
      <c r="AI746" s="169"/>
      <c r="AJ746" s="170"/>
    </row>
    <row r="747" customFormat="false" ht="13" hidden="false" customHeight="false" outlineLevel="0" collapsed="false">
      <c r="A747" s="0"/>
      <c r="B747" s="185" t="str">
        <f aca="false">IF(B646&lt;&gt;"",B646,"")</f>
        <v/>
      </c>
      <c r="C747" s="116" t="str">
        <f aca="false">IF(C646&lt;&gt;"",C646,"")</f>
        <v/>
      </c>
      <c r="D747" s="116" t="str">
        <f aca="false">IF(D646&lt;&gt;"",D646,"")</f>
        <v/>
      </c>
      <c r="E747" s="116" t="str">
        <f aca="false">IF(E646&lt;&gt;"",E646,"")</f>
        <v/>
      </c>
      <c r="F747" s="116" t="n">
        <v>28</v>
      </c>
      <c r="G747" s="168" t="n">
        <f aca="false">G646</f>
        <v>1</v>
      </c>
      <c r="H747" s="187" t="n">
        <f aca="false">IF($G747&lt;&gt;"",G747,"")</f>
        <v>1</v>
      </c>
      <c r="I747" s="169"/>
      <c r="J747" s="170"/>
      <c r="K747" s="171" t="str">
        <f aca="false">IF($B747&lt;&gt;"",IF(I747,(INDEX(P$718:Q$721,MATCH(H747,P$718:P$721),2)/I747)*1000,0),"")</f>
        <v/>
      </c>
      <c r="L747" s="171" t="str">
        <f aca="false">IF(Q$718&lt;&gt;"",IF($B747&lt;&gt;"",K747-$J747,""),"")</f>
        <v/>
      </c>
      <c r="M747" s="172" t="str">
        <f aca="false">IF(B747&lt;&gt;"",RANK(L747,L$718:L$817),"")</f>
        <v/>
      </c>
      <c r="N747" s="172" t="str">
        <f aca="false">IF(B747&lt;&gt;"",'Classement Général'!CB40,"")</f>
        <v/>
      </c>
      <c r="O747" s="172" t="str">
        <f aca="false">IF(B141&lt;&gt;"",'Calculs (M1..M20)'!A43,"")</f>
        <v/>
      </c>
      <c r="P747" s="0"/>
      <c r="Q747" s="0"/>
      <c r="R747" s="0"/>
      <c r="S747" s="0"/>
      <c r="T747" s="0"/>
      <c r="U747" s="0"/>
      <c r="V747" s="0"/>
      <c r="AH747" s="187" t="n">
        <f aca="false">IF($G747&lt;&gt;"",AG747,"")</f>
        <v>0</v>
      </c>
      <c r="AI747" s="169"/>
      <c r="AJ747" s="170"/>
    </row>
    <row r="748" customFormat="false" ht="13" hidden="false" customHeight="false" outlineLevel="0" collapsed="false">
      <c r="A748" s="0"/>
      <c r="B748" s="185" t="str">
        <f aca="false">IF(B647&lt;&gt;"",B647,"")</f>
        <v/>
      </c>
      <c r="C748" s="116" t="str">
        <f aca="false">IF(C647&lt;&gt;"",C647,"")</f>
        <v/>
      </c>
      <c r="D748" s="116" t="str">
        <f aca="false">IF(D647&lt;&gt;"",D647,"")</f>
        <v/>
      </c>
      <c r="E748" s="116" t="str">
        <f aca="false">IF(E647&lt;&gt;"",E647,"")</f>
        <v/>
      </c>
      <c r="F748" s="116" t="n">
        <v>28</v>
      </c>
      <c r="G748" s="168" t="n">
        <f aca="false">G647</f>
        <v>1</v>
      </c>
      <c r="H748" s="187" t="n">
        <f aca="false">IF($G748&lt;&gt;"",G748,"")</f>
        <v>1</v>
      </c>
      <c r="I748" s="169"/>
      <c r="J748" s="170"/>
      <c r="K748" s="171" t="str">
        <f aca="false">IF($B748&lt;&gt;"",IF(I748,(INDEX(P$718:Q$721,MATCH(H748,P$718:P$721),2)/I748)*1000,0),"")</f>
        <v/>
      </c>
      <c r="L748" s="171" t="str">
        <f aca="false">IF(Q$718&lt;&gt;"",IF($B748&lt;&gt;"",K748-$J748,""),"")</f>
        <v/>
      </c>
      <c r="M748" s="172" t="str">
        <f aca="false">IF(B748&lt;&gt;"",RANK(L748,L$718:L$817),"")</f>
        <v/>
      </c>
      <c r="N748" s="172" t="str">
        <f aca="false">IF(B748&lt;&gt;"",'Classement Général'!CB41,"")</f>
        <v/>
      </c>
      <c r="O748" s="172" t="str">
        <f aca="false">IF(B142&lt;&gt;"",'Calculs (M1..M20)'!A44,"")</f>
        <v/>
      </c>
      <c r="P748" s="0"/>
      <c r="Q748" s="0"/>
      <c r="R748" s="0"/>
      <c r="S748" s="0"/>
      <c r="T748" s="0"/>
      <c r="U748" s="0"/>
      <c r="V748" s="0"/>
      <c r="AH748" s="187" t="n">
        <f aca="false">IF($G748&lt;&gt;"",AG748,"")</f>
        <v>0</v>
      </c>
      <c r="AI748" s="169"/>
      <c r="AJ748" s="170"/>
    </row>
    <row r="749" customFormat="false" ht="13" hidden="false" customHeight="false" outlineLevel="0" collapsed="false">
      <c r="A749" s="0"/>
      <c r="B749" s="185" t="str">
        <f aca="false">IF(B648&lt;&gt;"",B648,"")</f>
        <v/>
      </c>
      <c r="C749" s="116" t="str">
        <f aca="false">IF(C648&lt;&gt;"",C648,"")</f>
        <v/>
      </c>
      <c r="D749" s="116" t="str">
        <f aca="false">IF(D648&lt;&gt;"",D648,"")</f>
        <v/>
      </c>
      <c r="E749" s="116" t="str">
        <f aca="false">IF(E648&lt;&gt;"",E648,"")</f>
        <v/>
      </c>
      <c r="F749" s="116" t="n">
        <v>28</v>
      </c>
      <c r="G749" s="168" t="n">
        <f aca="false">G648</f>
        <v>1</v>
      </c>
      <c r="H749" s="187" t="n">
        <f aca="false">IF($G749&lt;&gt;"",G749,"")</f>
        <v>1</v>
      </c>
      <c r="I749" s="169"/>
      <c r="J749" s="170"/>
      <c r="K749" s="171" t="str">
        <f aca="false">IF($B749&lt;&gt;"",IF(I749,(INDEX(P$718:Q$721,MATCH(H749,P$718:P$721),2)/I749)*1000,0),"")</f>
        <v/>
      </c>
      <c r="L749" s="171" t="str">
        <f aca="false">IF(Q$718&lt;&gt;"",IF($B749&lt;&gt;"",K749-$J749,""),"")</f>
        <v/>
      </c>
      <c r="M749" s="172" t="str">
        <f aca="false">IF(B749&lt;&gt;"",RANK(L749,L$718:L$817),"")</f>
        <v/>
      </c>
      <c r="N749" s="172" t="str">
        <f aca="false">IF(B749&lt;&gt;"",'Classement Général'!CB42,"")</f>
        <v/>
      </c>
      <c r="O749" s="172" t="str">
        <f aca="false">IF(B143&lt;&gt;"",'Calculs (M1..M20)'!A45,"")</f>
        <v/>
      </c>
      <c r="P749" s="0"/>
      <c r="Q749" s="0"/>
      <c r="R749" s="0"/>
      <c r="S749" s="0"/>
      <c r="T749" s="0"/>
      <c r="U749" s="0"/>
      <c r="V749" s="0"/>
      <c r="AH749" s="187" t="n">
        <f aca="false">IF($G749&lt;&gt;"",AG749,"")</f>
        <v>0</v>
      </c>
      <c r="AI749" s="169"/>
      <c r="AJ749" s="170"/>
    </row>
    <row r="750" customFormat="false" ht="13" hidden="false" customHeight="false" outlineLevel="0" collapsed="false">
      <c r="A750" s="0"/>
      <c r="B750" s="185" t="str">
        <f aca="false">IF(B649&lt;&gt;"",B649,"")</f>
        <v/>
      </c>
      <c r="C750" s="116" t="str">
        <f aca="false">IF(C649&lt;&gt;"",C649,"")</f>
        <v/>
      </c>
      <c r="D750" s="116" t="str">
        <f aca="false">IF(D649&lt;&gt;"",D649,"")</f>
        <v/>
      </c>
      <c r="E750" s="116" t="str">
        <f aca="false">IF(E649&lt;&gt;"",E649,"")</f>
        <v/>
      </c>
      <c r="F750" s="116" t="n">
        <v>28</v>
      </c>
      <c r="G750" s="168" t="n">
        <f aca="false">G649</f>
        <v>1</v>
      </c>
      <c r="H750" s="187" t="n">
        <f aca="false">IF($G750&lt;&gt;"",G750,"")</f>
        <v>1</v>
      </c>
      <c r="I750" s="169"/>
      <c r="J750" s="170"/>
      <c r="K750" s="171" t="str">
        <f aca="false">IF($B750&lt;&gt;"",IF(I750,(INDEX(P$718:Q$721,MATCH(H750,P$718:P$721),2)/I750)*1000,0),"")</f>
        <v/>
      </c>
      <c r="L750" s="171" t="str">
        <f aca="false">IF(Q$718&lt;&gt;"",IF($B750&lt;&gt;"",K750-$J750,""),"")</f>
        <v/>
      </c>
      <c r="M750" s="172" t="str">
        <f aca="false">IF(B750&lt;&gt;"",RANK(L750,L$718:L$817),"")</f>
        <v/>
      </c>
      <c r="N750" s="172" t="str">
        <f aca="false">IF(B750&lt;&gt;"",'Classement Général'!CB43,"")</f>
        <v/>
      </c>
      <c r="O750" s="172" t="str">
        <f aca="false">IF(B144&lt;&gt;"",'Calculs (M1..M20)'!A46,"")</f>
        <v/>
      </c>
      <c r="P750" s="0"/>
      <c r="Q750" s="0"/>
      <c r="R750" s="0"/>
      <c r="S750" s="0"/>
      <c r="T750" s="0"/>
      <c r="U750" s="0"/>
      <c r="V750" s="0"/>
      <c r="AH750" s="187" t="n">
        <f aca="false">IF($G750&lt;&gt;"",AG750,"")</f>
        <v>0</v>
      </c>
      <c r="AI750" s="169"/>
      <c r="AJ750" s="170"/>
    </row>
    <row r="751" customFormat="false" ht="13" hidden="false" customHeight="false" outlineLevel="0" collapsed="false">
      <c r="A751" s="0"/>
      <c r="B751" s="185" t="str">
        <f aca="false">IF(B650&lt;&gt;"",B650,"")</f>
        <v/>
      </c>
      <c r="C751" s="116" t="str">
        <f aca="false">IF(C650&lt;&gt;"",C650,"")</f>
        <v/>
      </c>
      <c r="D751" s="116" t="str">
        <f aca="false">IF(D650&lt;&gt;"",D650,"")</f>
        <v/>
      </c>
      <c r="E751" s="116" t="str">
        <f aca="false">IF(E650&lt;&gt;"",E650,"")</f>
        <v/>
      </c>
      <c r="F751" s="116" t="n">
        <v>28</v>
      </c>
      <c r="G751" s="168" t="n">
        <f aca="false">G650</f>
        <v>1</v>
      </c>
      <c r="H751" s="187" t="n">
        <f aca="false">IF($G751&lt;&gt;"",G751,"")</f>
        <v>1</v>
      </c>
      <c r="I751" s="169"/>
      <c r="J751" s="170"/>
      <c r="K751" s="171" t="str">
        <f aca="false">IF($B751&lt;&gt;"",IF(I751,(INDEX(P$718:Q$721,MATCH(H751,P$718:P$721),2)/I751)*1000,0),"")</f>
        <v/>
      </c>
      <c r="L751" s="171" t="str">
        <f aca="false">IF(Q$718&lt;&gt;"",IF($B751&lt;&gt;"",K751-$J751,""),"")</f>
        <v/>
      </c>
      <c r="M751" s="172" t="str">
        <f aca="false">IF(B751&lt;&gt;"",RANK(L751,L$718:L$817),"")</f>
        <v/>
      </c>
      <c r="N751" s="172" t="str">
        <f aca="false">IF(B751&lt;&gt;"",'Classement Général'!CB44,"")</f>
        <v/>
      </c>
      <c r="O751" s="172" t="str">
        <f aca="false">IF(B145&lt;&gt;"",'Calculs (M1..M20)'!A47,"")</f>
        <v/>
      </c>
      <c r="P751" s="0"/>
      <c r="Q751" s="0"/>
      <c r="R751" s="0"/>
      <c r="S751" s="0"/>
      <c r="T751" s="0"/>
      <c r="U751" s="0"/>
      <c r="V751" s="0"/>
      <c r="AH751" s="187" t="n">
        <f aca="false">IF($G751&lt;&gt;"",AG751,"")</f>
        <v>0</v>
      </c>
      <c r="AI751" s="169"/>
      <c r="AJ751" s="170"/>
    </row>
    <row r="752" customFormat="false" ht="13" hidden="false" customHeight="false" outlineLevel="0" collapsed="false">
      <c r="A752" s="0"/>
      <c r="B752" s="185" t="str">
        <f aca="false">IF(B651&lt;&gt;"",B651,"")</f>
        <v/>
      </c>
      <c r="C752" s="116" t="str">
        <f aca="false">IF(C651&lt;&gt;"",C651,"")</f>
        <v/>
      </c>
      <c r="D752" s="116" t="str">
        <f aca="false">IF(D651&lt;&gt;"",D651,"")</f>
        <v/>
      </c>
      <c r="E752" s="116" t="str">
        <f aca="false">IF(E651&lt;&gt;"",E651,"")</f>
        <v/>
      </c>
      <c r="F752" s="116" t="n">
        <v>28</v>
      </c>
      <c r="G752" s="168" t="n">
        <f aca="false">G651</f>
        <v>1</v>
      </c>
      <c r="H752" s="187" t="n">
        <f aca="false">IF($G752&lt;&gt;"",G752,"")</f>
        <v>1</v>
      </c>
      <c r="I752" s="169"/>
      <c r="J752" s="170"/>
      <c r="K752" s="171" t="str">
        <f aca="false">IF($B752&lt;&gt;"",IF(I752,(INDEX(P$718:Q$721,MATCH(H752,P$718:P$721),2)/I752)*1000,0),"")</f>
        <v/>
      </c>
      <c r="L752" s="171" t="str">
        <f aca="false">IF(Q$718&lt;&gt;"",IF($B752&lt;&gt;"",K752-$J752,""),"")</f>
        <v/>
      </c>
      <c r="M752" s="172" t="str">
        <f aca="false">IF(B752&lt;&gt;"",RANK(L752,L$718:L$817),"")</f>
        <v/>
      </c>
      <c r="N752" s="172" t="str">
        <f aca="false">IF(B752&lt;&gt;"",'Classement Général'!CB45,"")</f>
        <v/>
      </c>
      <c r="O752" s="172" t="str">
        <f aca="false">IF(B146&lt;&gt;"",'Calculs (M1..M20)'!A48,"")</f>
        <v/>
      </c>
      <c r="P752" s="0"/>
      <c r="Q752" s="0"/>
      <c r="R752" s="0"/>
      <c r="S752" s="0"/>
      <c r="T752" s="0"/>
      <c r="U752" s="0"/>
      <c r="V752" s="0"/>
      <c r="AH752" s="187" t="n">
        <f aca="false">IF($G752&lt;&gt;"",AG752,"")</f>
        <v>0</v>
      </c>
      <c r="AI752" s="169"/>
      <c r="AJ752" s="170"/>
    </row>
    <row r="753" customFormat="false" ht="13" hidden="false" customHeight="false" outlineLevel="0" collapsed="false">
      <c r="A753" s="0"/>
      <c r="B753" s="185" t="str">
        <f aca="false">IF(B652&lt;&gt;"",B652,"")</f>
        <v/>
      </c>
      <c r="C753" s="116" t="str">
        <f aca="false">IF(C652&lt;&gt;"",C652,"")</f>
        <v/>
      </c>
      <c r="D753" s="116" t="str">
        <f aca="false">IF(D652&lt;&gt;"",D652,"")</f>
        <v/>
      </c>
      <c r="E753" s="116" t="str">
        <f aca="false">IF(E652&lt;&gt;"",E652,"")</f>
        <v/>
      </c>
      <c r="F753" s="116" t="n">
        <v>28</v>
      </c>
      <c r="G753" s="168" t="n">
        <f aca="false">G652</f>
        <v>1</v>
      </c>
      <c r="H753" s="187" t="n">
        <f aca="false">IF($G753&lt;&gt;"",G753,"")</f>
        <v>1</v>
      </c>
      <c r="I753" s="169"/>
      <c r="J753" s="170"/>
      <c r="K753" s="171" t="str">
        <f aca="false">IF($B753&lt;&gt;"",IF(I753,(INDEX(P$718:Q$721,MATCH(H753,P$718:P$721),2)/I753)*1000,0),"")</f>
        <v/>
      </c>
      <c r="L753" s="171" t="str">
        <f aca="false">IF(Q$718&lt;&gt;"",IF($B753&lt;&gt;"",K753-$J753,""),"")</f>
        <v/>
      </c>
      <c r="M753" s="172" t="str">
        <f aca="false">IF(B753&lt;&gt;"",RANK(L753,L$718:L$817),"")</f>
        <v/>
      </c>
      <c r="N753" s="172" t="str">
        <f aca="false">IF(B753&lt;&gt;"",'Classement Général'!CB46,"")</f>
        <v/>
      </c>
      <c r="O753" s="172" t="str">
        <f aca="false">IF(B147&lt;&gt;"",'Calculs (M1..M20)'!A49,"")</f>
        <v/>
      </c>
      <c r="P753" s="0"/>
      <c r="Q753" s="0"/>
      <c r="R753" s="0"/>
      <c r="S753" s="0"/>
      <c r="T753" s="0"/>
      <c r="U753" s="0"/>
      <c r="V753" s="0"/>
      <c r="AH753" s="187" t="n">
        <f aca="false">IF($G753&lt;&gt;"",AG753,"")</f>
        <v>0</v>
      </c>
      <c r="AI753" s="169"/>
      <c r="AJ753" s="170"/>
    </row>
    <row r="754" customFormat="false" ht="13" hidden="false" customHeight="false" outlineLevel="0" collapsed="false">
      <c r="A754" s="0"/>
      <c r="B754" s="185" t="str">
        <f aca="false">IF(B653&lt;&gt;"",B653,"")</f>
        <v/>
      </c>
      <c r="C754" s="116" t="str">
        <f aca="false">IF(C653&lt;&gt;"",C653,"")</f>
        <v/>
      </c>
      <c r="D754" s="116" t="str">
        <f aca="false">IF(D653&lt;&gt;"",D653,"")</f>
        <v/>
      </c>
      <c r="E754" s="116" t="str">
        <f aca="false">IF(E653&lt;&gt;"",E653,"")</f>
        <v/>
      </c>
      <c r="F754" s="116" t="n">
        <v>28</v>
      </c>
      <c r="G754" s="168" t="n">
        <f aca="false">G653</f>
        <v>1</v>
      </c>
      <c r="H754" s="187" t="n">
        <f aca="false">IF($G754&lt;&gt;"",G754,"")</f>
        <v>1</v>
      </c>
      <c r="I754" s="169"/>
      <c r="J754" s="170"/>
      <c r="K754" s="171" t="str">
        <f aca="false">IF($B754&lt;&gt;"",IF(I754,(INDEX(P$718:Q$721,MATCH(H754,P$718:P$721),2)/I754)*1000,0),"")</f>
        <v/>
      </c>
      <c r="L754" s="171" t="str">
        <f aca="false">IF(Q$718&lt;&gt;"",IF($B754&lt;&gt;"",K754-$J754,""),"")</f>
        <v/>
      </c>
      <c r="M754" s="172" t="str">
        <f aca="false">IF(B754&lt;&gt;"",RANK(L754,L$718:L$817),"")</f>
        <v/>
      </c>
      <c r="N754" s="172" t="str">
        <f aca="false">IF(B754&lt;&gt;"",'Classement Général'!CB47,"")</f>
        <v/>
      </c>
      <c r="O754" s="172" t="str">
        <f aca="false">IF(B148&lt;&gt;"",'Calculs (M1..M20)'!A50,"")</f>
        <v/>
      </c>
      <c r="P754" s="0"/>
      <c r="Q754" s="0"/>
      <c r="R754" s="0"/>
      <c r="S754" s="0"/>
      <c r="T754" s="0"/>
      <c r="U754" s="0"/>
      <c r="V754" s="0"/>
      <c r="AH754" s="187" t="n">
        <f aca="false">IF($G754&lt;&gt;"",AG754,"")</f>
        <v>0</v>
      </c>
      <c r="AI754" s="169"/>
      <c r="AJ754" s="170"/>
    </row>
    <row r="755" customFormat="false" ht="13" hidden="false" customHeight="false" outlineLevel="0" collapsed="false">
      <c r="A755" s="0"/>
      <c r="B755" s="185" t="str">
        <f aca="false">IF(B654&lt;&gt;"",B654,"")</f>
        <v/>
      </c>
      <c r="C755" s="116" t="str">
        <f aca="false">IF(C654&lt;&gt;"",C654,"")</f>
        <v/>
      </c>
      <c r="D755" s="116" t="str">
        <f aca="false">IF(D654&lt;&gt;"",D654,"")</f>
        <v/>
      </c>
      <c r="E755" s="116" t="str">
        <f aca="false">IF(E654&lt;&gt;"",E654,"")</f>
        <v/>
      </c>
      <c r="F755" s="116" t="n">
        <v>28</v>
      </c>
      <c r="G755" s="168" t="n">
        <f aca="false">G654</f>
        <v>1</v>
      </c>
      <c r="H755" s="187" t="n">
        <f aca="false">IF($G755&lt;&gt;"",G755,"")</f>
        <v>1</v>
      </c>
      <c r="I755" s="169"/>
      <c r="J755" s="170"/>
      <c r="K755" s="171" t="str">
        <f aca="false">IF($B755&lt;&gt;"",IF(I755,(INDEX(P$718:Q$721,MATCH(H755,P$718:P$721),2)/I755)*1000,0),"")</f>
        <v/>
      </c>
      <c r="L755" s="171" t="str">
        <f aca="false">IF(Q$718&lt;&gt;"",IF($B755&lt;&gt;"",K755-$J755,""),"")</f>
        <v/>
      </c>
      <c r="M755" s="172" t="str">
        <f aca="false">IF(B755&lt;&gt;"",RANK(L755,L$718:L$817),"")</f>
        <v/>
      </c>
      <c r="N755" s="172" t="str">
        <f aca="false">IF(B755&lt;&gt;"",'Classement Général'!CB48,"")</f>
        <v/>
      </c>
      <c r="O755" s="172" t="str">
        <f aca="false">IF(B149&lt;&gt;"",'Calculs (M1..M20)'!A51,"")</f>
        <v/>
      </c>
      <c r="P755" s="0"/>
      <c r="Q755" s="0"/>
      <c r="R755" s="0"/>
      <c r="S755" s="0"/>
      <c r="T755" s="0"/>
      <c r="U755" s="0"/>
      <c r="V755" s="0"/>
      <c r="AH755" s="187" t="n">
        <f aca="false">IF($G755&lt;&gt;"",AG755,"")</f>
        <v>0</v>
      </c>
      <c r="AI755" s="169"/>
      <c r="AJ755" s="170"/>
    </row>
    <row r="756" customFormat="false" ht="13" hidden="false" customHeight="false" outlineLevel="0" collapsed="false">
      <c r="A756" s="0"/>
      <c r="B756" s="185" t="str">
        <f aca="false">IF(B655&lt;&gt;"",B655,"")</f>
        <v/>
      </c>
      <c r="C756" s="116" t="str">
        <f aca="false">IF(C655&lt;&gt;"",C655,"")</f>
        <v/>
      </c>
      <c r="D756" s="116" t="str">
        <f aca="false">IF(D655&lt;&gt;"",D655,"")</f>
        <v/>
      </c>
      <c r="E756" s="116" t="str">
        <f aca="false">IF(E655&lt;&gt;"",E655,"")</f>
        <v/>
      </c>
      <c r="F756" s="116" t="n">
        <v>28</v>
      </c>
      <c r="G756" s="168" t="n">
        <f aca="false">G655</f>
        <v>1</v>
      </c>
      <c r="H756" s="187" t="n">
        <f aca="false">IF($G756&lt;&gt;"",G756,"")</f>
        <v>1</v>
      </c>
      <c r="I756" s="169"/>
      <c r="J756" s="170"/>
      <c r="K756" s="171" t="str">
        <f aca="false">IF($B756&lt;&gt;"",IF(I756,(INDEX(P$718:Q$721,MATCH(H756,P$718:P$721),2)/I756)*1000,0),"")</f>
        <v/>
      </c>
      <c r="L756" s="171" t="str">
        <f aca="false">IF(Q$718&lt;&gt;"",IF($B756&lt;&gt;"",K756-$J756,""),"")</f>
        <v/>
      </c>
      <c r="M756" s="172" t="str">
        <f aca="false">IF(B756&lt;&gt;"",RANK(L756,L$718:L$817),"")</f>
        <v/>
      </c>
      <c r="N756" s="172" t="str">
        <f aca="false">IF(B756&lt;&gt;"",'Classement Général'!CB49,"")</f>
        <v/>
      </c>
      <c r="O756" s="172" t="str">
        <f aca="false">IF(B150&lt;&gt;"",'Calculs (M1..M20)'!A52,"")</f>
        <v/>
      </c>
      <c r="P756" s="0"/>
      <c r="Q756" s="0"/>
      <c r="R756" s="0"/>
      <c r="S756" s="0"/>
      <c r="T756" s="0"/>
      <c r="U756" s="0"/>
      <c r="V756" s="0"/>
      <c r="AH756" s="187" t="n">
        <f aca="false">IF($G756&lt;&gt;"",AG756,"")</f>
        <v>0</v>
      </c>
      <c r="AI756" s="169"/>
      <c r="AJ756" s="170"/>
    </row>
    <row r="757" customFormat="false" ht="13" hidden="false" customHeight="false" outlineLevel="0" collapsed="false">
      <c r="A757" s="0"/>
      <c r="B757" s="185" t="str">
        <f aca="false">IF(B656&lt;&gt;"",B656,"")</f>
        <v/>
      </c>
      <c r="C757" s="116" t="str">
        <f aca="false">IF(C656&lt;&gt;"",C656,"")</f>
        <v/>
      </c>
      <c r="D757" s="116" t="str">
        <f aca="false">IF(D656&lt;&gt;"",D656,"")</f>
        <v/>
      </c>
      <c r="E757" s="116" t="str">
        <f aca="false">IF(E656&lt;&gt;"",E656,"")</f>
        <v/>
      </c>
      <c r="F757" s="116" t="n">
        <v>28</v>
      </c>
      <c r="G757" s="168" t="n">
        <f aca="false">G656</f>
        <v>1</v>
      </c>
      <c r="H757" s="187" t="n">
        <f aca="false">IF($G757&lt;&gt;"",G757,"")</f>
        <v>1</v>
      </c>
      <c r="I757" s="169"/>
      <c r="J757" s="170"/>
      <c r="K757" s="171" t="str">
        <f aca="false">IF($B757&lt;&gt;"",IF(I757,(INDEX(P$718:Q$721,MATCH(H757,P$718:P$721),2)/I757)*1000,0),"")</f>
        <v/>
      </c>
      <c r="L757" s="171" t="str">
        <f aca="false">IF(Q$718&lt;&gt;"",IF($B757&lt;&gt;"",K757-$J757,""),"")</f>
        <v/>
      </c>
      <c r="M757" s="172" t="str">
        <f aca="false">IF(B757&lt;&gt;"",RANK(L757,L$718:L$817),"")</f>
        <v/>
      </c>
      <c r="N757" s="172" t="str">
        <f aca="false">IF(B757&lt;&gt;"",'Classement Général'!CB50,"")</f>
        <v/>
      </c>
      <c r="O757" s="172" t="str">
        <f aca="false">IF(B151&lt;&gt;"",'Calculs (M1..M20)'!A53,"")</f>
        <v/>
      </c>
      <c r="P757" s="0"/>
      <c r="Q757" s="0"/>
      <c r="R757" s="0"/>
      <c r="S757" s="0"/>
      <c r="T757" s="0"/>
      <c r="U757" s="0"/>
      <c r="V757" s="0"/>
      <c r="AH757" s="187" t="n">
        <f aca="false">IF($G757&lt;&gt;"",AG757,"")</f>
        <v>0</v>
      </c>
      <c r="AI757" s="169"/>
      <c r="AJ757" s="170"/>
    </row>
    <row r="758" customFormat="false" ht="13" hidden="false" customHeight="false" outlineLevel="0" collapsed="false">
      <c r="A758" s="0"/>
      <c r="B758" s="185" t="str">
        <f aca="false">IF(B657&lt;&gt;"",B657,"")</f>
        <v/>
      </c>
      <c r="C758" s="116" t="str">
        <f aca="false">IF(C657&lt;&gt;"",C657,"")</f>
        <v/>
      </c>
      <c r="D758" s="116" t="str">
        <f aca="false">IF(D657&lt;&gt;"",D657,"")</f>
        <v/>
      </c>
      <c r="E758" s="116" t="str">
        <f aca="false">IF(E657&lt;&gt;"",E657,"")</f>
        <v/>
      </c>
      <c r="F758" s="116" t="n">
        <v>28</v>
      </c>
      <c r="G758" s="168" t="n">
        <f aca="false">G657</f>
        <v>1</v>
      </c>
      <c r="H758" s="187" t="n">
        <f aca="false">IF($G758&lt;&gt;"",G758,"")</f>
        <v>1</v>
      </c>
      <c r="I758" s="169"/>
      <c r="J758" s="170"/>
      <c r="K758" s="171" t="str">
        <f aca="false">IF($B758&lt;&gt;"",IF(I758,(INDEX(P$718:Q$721,MATCH(H758,P$718:P$721),2)/I758)*1000,0),"")</f>
        <v/>
      </c>
      <c r="L758" s="171" t="str">
        <f aca="false">IF(Q$718&lt;&gt;"",IF($B758&lt;&gt;"",K758-$J758,""),"")</f>
        <v/>
      </c>
      <c r="M758" s="172" t="str">
        <f aca="false">IF(B758&lt;&gt;"",RANK(L758,L$718:L$817),"")</f>
        <v/>
      </c>
      <c r="N758" s="172" t="str">
        <f aca="false">IF(B758&lt;&gt;"",'Classement Général'!CB51,"")</f>
        <v/>
      </c>
      <c r="O758" s="172" t="str">
        <f aca="false">IF(B152&lt;&gt;"",'Calculs (M1..M20)'!A54,"")</f>
        <v/>
      </c>
      <c r="P758" s="0"/>
      <c r="Q758" s="0"/>
      <c r="R758" s="0"/>
      <c r="S758" s="0"/>
      <c r="T758" s="0"/>
      <c r="U758" s="0"/>
      <c r="V758" s="0"/>
      <c r="AH758" s="187" t="n">
        <f aca="false">IF($G758&lt;&gt;"",AG758,"")</f>
        <v>0</v>
      </c>
      <c r="AI758" s="169"/>
      <c r="AJ758" s="170"/>
    </row>
    <row r="759" customFormat="false" ht="13" hidden="false" customHeight="false" outlineLevel="0" collapsed="false">
      <c r="A759" s="0"/>
      <c r="B759" s="185" t="str">
        <f aca="false">IF(B658&lt;&gt;"",B658,"")</f>
        <v/>
      </c>
      <c r="C759" s="116" t="str">
        <f aca="false">IF(C658&lt;&gt;"",C658,"")</f>
        <v/>
      </c>
      <c r="D759" s="116" t="str">
        <f aca="false">IF(D658&lt;&gt;"",D658,"")</f>
        <v/>
      </c>
      <c r="E759" s="116" t="str">
        <f aca="false">IF(E658&lt;&gt;"",E658,"")</f>
        <v/>
      </c>
      <c r="F759" s="116" t="n">
        <v>28</v>
      </c>
      <c r="G759" s="168" t="n">
        <f aca="false">G658</f>
        <v>1</v>
      </c>
      <c r="H759" s="187" t="n">
        <f aca="false">IF($G759&lt;&gt;"",G759,"")</f>
        <v>1</v>
      </c>
      <c r="I759" s="169"/>
      <c r="J759" s="170"/>
      <c r="K759" s="171" t="str">
        <f aca="false">IF($B759&lt;&gt;"",IF(I759,(INDEX(P$718:Q$721,MATCH(H759,P$718:P$721),2)/I759)*1000,0),"")</f>
        <v/>
      </c>
      <c r="L759" s="171" t="str">
        <f aca="false">IF(Q$718&lt;&gt;"",IF($B759&lt;&gt;"",K759-$J759,""),"")</f>
        <v/>
      </c>
      <c r="M759" s="172" t="str">
        <f aca="false">IF(B759&lt;&gt;"",RANK(L759,L$718:L$817),"")</f>
        <v/>
      </c>
      <c r="N759" s="172" t="str">
        <f aca="false">IF(B759&lt;&gt;"",'Classement Général'!CB52,"")</f>
        <v/>
      </c>
      <c r="O759" s="172" t="str">
        <f aca="false">IF(B153&lt;&gt;"",'Calculs (M1..M20)'!A55,"")</f>
        <v/>
      </c>
      <c r="P759" s="0"/>
      <c r="Q759" s="0"/>
      <c r="R759" s="0"/>
      <c r="S759" s="0"/>
      <c r="T759" s="0"/>
      <c r="U759" s="0"/>
      <c r="V759" s="0"/>
      <c r="AH759" s="187" t="n">
        <f aca="false">IF($G759&lt;&gt;"",AG759,"")</f>
        <v>0</v>
      </c>
      <c r="AI759" s="169"/>
      <c r="AJ759" s="170"/>
    </row>
    <row r="760" customFormat="false" ht="13" hidden="false" customHeight="false" outlineLevel="0" collapsed="false">
      <c r="A760" s="0"/>
      <c r="B760" s="185" t="str">
        <f aca="false">IF(B659&lt;&gt;"",B659,"")</f>
        <v/>
      </c>
      <c r="C760" s="116" t="str">
        <f aca="false">IF(C659&lt;&gt;"",C659,"")</f>
        <v/>
      </c>
      <c r="D760" s="116" t="str">
        <f aca="false">IF(D659&lt;&gt;"",D659,"")</f>
        <v/>
      </c>
      <c r="E760" s="116" t="str">
        <f aca="false">IF(E659&lt;&gt;"",E659,"")</f>
        <v/>
      </c>
      <c r="F760" s="116" t="n">
        <v>28</v>
      </c>
      <c r="G760" s="168" t="n">
        <f aca="false">G659</f>
        <v>1</v>
      </c>
      <c r="H760" s="187" t="n">
        <f aca="false">IF($G760&lt;&gt;"",G760,"")</f>
        <v>1</v>
      </c>
      <c r="I760" s="169"/>
      <c r="J760" s="170"/>
      <c r="K760" s="171" t="str">
        <f aca="false">IF($B760&lt;&gt;"",IF(I760,(INDEX(P$718:Q$721,MATCH(H760,P$718:P$721),2)/I760)*1000,0),"")</f>
        <v/>
      </c>
      <c r="L760" s="171" t="str">
        <f aca="false">IF(Q$718&lt;&gt;"",IF($B760&lt;&gt;"",K760-$J760,""),"")</f>
        <v/>
      </c>
      <c r="M760" s="172" t="str">
        <f aca="false">IF(B760&lt;&gt;"",RANK(L760,L$718:L$817),"")</f>
        <v/>
      </c>
      <c r="N760" s="172" t="str">
        <f aca="false">IF(B760&lt;&gt;"",'Classement Général'!CB53,"")</f>
        <v/>
      </c>
      <c r="O760" s="172" t="str">
        <f aca="false">IF(B154&lt;&gt;"",'Calculs (M1..M20)'!A56,"")</f>
        <v/>
      </c>
      <c r="P760" s="0"/>
      <c r="Q760" s="0"/>
      <c r="R760" s="0"/>
      <c r="S760" s="0"/>
      <c r="T760" s="0"/>
      <c r="U760" s="0"/>
      <c r="V760" s="0"/>
      <c r="AH760" s="187" t="n">
        <f aca="false">IF($G760&lt;&gt;"",AG760,"")</f>
        <v>0</v>
      </c>
      <c r="AI760" s="169"/>
      <c r="AJ760" s="170"/>
    </row>
    <row r="761" customFormat="false" ht="13" hidden="false" customHeight="false" outlineLevel="0" collapsed="false">
      <c r="A761" s="0"/>
      <c r="B761" s="185" t="str">
        <f aca="false">IF(B660&lt;&gt;"",B660,"")</f>
        <v/>
      </c>
      <c r="C761" s="116" t="str">
        <f aca="false">IF(C660&lt;&gt;"",C660,"")</f>
        <v/>
      </c>
      <c r="D761" s="116" t="str">
        <f aca="false">IF(D660&lt;&gt;"",D660,"")</f>
        <v/>
      </c>
      <c r="E761" s="116" t="str">
        <f aca="false">IF(E660&lt;&gt;"",E660,"")</f>
        <v/>
      </c>
      <c r="F761" s="116" t="n">
        <v>28</v>
      </c>
      <c r="G761" s="168" t="n">
        <f aca="false">G660</f>
        <v>1</v>
      </c>
      <c r="H761" s="187" t="n">
        <f aca="false">IF($G761&lt;&gt;"",G761,"")</f>
        <v>1</v>
      </c>
      <c r="I761" s="169"/>
      <c r="J761" s="170"/>
      <c r="K761" s="171" t="str">
        <f aca="false">IF($B761&lt;&gt;"",IF(I761,(INDEX(P$718:Q$721,MATCH(H761,P$718:P$721),2)/I761)*1000,0),"")</f>
        <v/>
      </c>
      <c r="L761" s="171" t="str">
        <f aca="false">IF(Q$718&lt;&gt;"",IF($B761&lt;&gt;"",K761-$J761,""),"")</f>
        <v/>
      </c>
      <c r="M761" s="172" t="str">
        <f aca="false">IF(B761&lt;&gt;"",RANK(L761,L$718:L$817),"")</f>
        <v/>
      </c>
      <c r="N761" s="172" t="str">
        <f aca="false">IF(B761&lt;&gt;"",'Classement Général'!CB54,"")</f>
        <v/>
      </c>
      <c r="O761" s="172" t="str">
        <f aca="false">IF(B155&lt;&gt;"",'Calculs (M1..M20)'!A57,"")</f>
        <v/>
      </c>
      <c r="P761" s="0"/>
      <c r="Q761" s="0"/>
      <c r="R761" s="0"/>
      <c r="S761" s="0"/>
      <c r="T761" s="0"/>
      <c r="U761" s="0"/>
      <c r="V761" s="0"/>
      <c r="AH761" s="187" t="n">
        <f aca="false">IF($G761&lt;&gt;"",AG761,"")</f>
        <v>0</v>
      </c>
      <c r="AI761" s="169"/>
      <c r="AJ761" s="170"/>
    </row>
    <row r="762" customFormat="false" ht="13" hidden="false" customHeight="false" outlineLevel="0" collapsed="false">
      <c r="A762" s="0"/>
      <c r="B762" s="185" t="str">
        <f aca="false">IF(B661&lt;&gt;"",B661,"")</f>
        <v/>
      </c>
      <c r="C762" s="116" t="str">
        <f aca="false">IF(C661&lt;&gt;"",C661,"")</f>
        <v/>
      </c>
      <c r="D762" s="116" t="str">
        <f aca="false">IF(D661&lt;&gt;"",D661,"")</f>
        <v/>
      </c>
      <c r="E762" s="116" t="str">
        <f aca="false">IF(E661&lt;&gt;"",E661,"")</f>
        <v/>
      </c>
      <c r="F762" s="116" t="n">
        <v>28</v>
      </c>
      <c r="G762" s="168" t="n">
        <f aca="false">G661</f>
        <v>1</v>
      </c>
      <c r="H762" s="187" t="n">
        <f aca="false">IF($G762&lt;&gt;"",G762,"")</f>
        <v>1</v>
      </c>
      <c r="I762" s="169"/>
      <c r="J762" s="170"/>
      <c r="K762" s="171" t="str">
        <f aca="false">IF($B762&lt;&gt;"",IF(I762,(INDEX(P$718:Q$721,MATCH(H762,P$718:P$721),2)/I762)*1000,0),"")</f>
        <v/>
      </c>
      <c r="L762" s="171" t="str">
        <f aca="false">IF(Q$718&lt;&gt;"",IF($B762&lt;&gt;"",K762-$J762,""),"")</f>
        <v/>
      </c>
      <c r="M762" s="172" t="str">
        <f aca="false">IF(B762&lt;&gt;"",RANK(L762,L$718:L$817),"")</f>
        <v/>
      </c>
      <c r="N762" s="172" t="str">
        <f aca="false">IF(B762&lt;&gt;"",'Classement Général'!CB55,"")</f>
        <v/>
      </c>
      <c r="O762" s="172" t="str">
        <f aca="false">IF(B156&lt;&gt;"",'Calculs (M1..M20)'!A58,"")</f>
        <v/>
      </c>
      <c r="P762" s="0"/>
      <c r="Q762" s="0"/>
      <c r="R762" s="0"/>
      <c r="S762" s="0"/>
      <c r="T762" s="0"/>
      <c r="U762" s="0"/>
      <c r="V762" s="0"/>
      <c r="AH762" s="187" t="n">
        <f aca="false">IF($G762&lt;&gt;"",AG762,"")</f>
        <v>0</v>
      </c>
      <c r="AI762" s="169"/>
      <c r="AJ762" s="170"/>
    </row>
    <row r="763" customFormat="false" ht="13" hidden="false" customHeight="false" outlineLevel="0" collapsed="false">
      <c r="A763" s="0"/>
      <c r="B763" s="185" t="str">
        <f aca="false">IF(B662&lt;&gt;"",B662,"")</f>
        <v/>
      </c>
      <c r="C763" s="116" t="str">
        <f aca="false">IF(C662&lt;&gt;"",C662,"")</f>
        <v/>
      </c>
      <c r="D763" s="116" t="str">
        <f aca="false">IF(D662&lt;&gt;"",D662,"")</f>
        <v/>
      </c>
      <c r="E763" s="116" t="str">
        <f aca="false">IF(E662&lt;&gt;"",E662,"")</f>
        <v/>
      </c>
      <c r="F763" s="116" t="n">
        <v>28</v>
      </c>
      <c r="G763" s="168" t="n">
        <f aca="false">G662</f>
        <v>1</v>
      </c>
      <c r="H763" s="187" t="n">
        <f aca="false">IF($G763&lt;&gt;"",G763,"")</f>
        <v>1</v>
      </c>
      <c r="I763" s="169"/>
      <c r="J763" s="170"/>
      <c r="K763" s="171" t="str">
        <f aca="false">IF($B763&lt;&gt;"",IF(I763,(INDEX(P$718:Q$721,MATCH(H763,P$718:P$721),2)/I763)*1000,0),"")</f>
        <v/>
      </c>
      <c r="L763" s="171" t="str">
        <f aca="false">IF(Q$718&lt;&gt;"",IF($B763&lt;&gt;"",K763-$J763,""),"")</f>
        <v/>
      </c>
      <c r="M763" s="172" t="str">
        <f aca="false">IF(B763&lt;&gt;"",RANK(L763,L$718:L$817),"")</f>
        <v/>
      </c>
      <c r="N763" s="172" t="str">
        <f aca="false">IF(B763&lt;&gt;"",'Classement Général'!CB56,"")</f>
        <v/>
      </c>
      <c r="O763" s="172" t="str">
        <f aca="false">IF(B157&lt;&gt;"",'Calculs (M1..M20)'!A59,"")</f>
        <v/>
      </c>
      <c r="P763" s="0"/>
      <c r="Q763" s="0"/>
      <c r="R763" s="0"/>
      <c r="S763" s="0"/>
      <c r="T763" s="0"/>
      <c r="U763" s="0"/>
      <c r="V763" s="0"/>
      <c r="AH763" s="187" t="n">
        <f aca="false">IF($G763&lt;&gt;"",AG763,"")</f>
        <v>0</v>
      </c>
      <c r="AI763" s="169"/>
      <c r="AJ763" s="170"/>
    </row>
    <row r="764" customFormat="false" ht="13" hidden="false" customHeight="false" outlineLevel="0" collapsed="false">
      <c r="A764" s="0"/>
      <c r="B764" s="185" t="str">
        <f aca="false">IF(B663&lt;&gt;"",B663,"")</f>
        <v/>
      </c>
      <c r="C764" s="116" t="str">
        <f aca="false">IF(C663&lt;&gt;"",C663,"")</f>
        <v/>
      </c>
      <c r="D764" s="116" t="str">
        <f aca="false">IF(D663&lt;&gt;"",D663,"")</f>
        <v/>
      </c>
      <c r="E764" s="116" t="str">
        <f aca="false">IF(E663&lt;&gt;"",E663,"")</f>
        <v/>
      </c>
      <c r="F764" s="116" t="n">
        <v>28</v>
      </c>
      <c r="G764" s="168" t="n">
        <f aca="false">G663</f>
        <v>1</v>
      </c>
      <c r="H764" s="187" t="n">
        <f aca="false">IF($G764&lt;&gt;"",G764,"")</f>
        <v>1</v>
      </c>
      <c r="I764" s="169"/>
      <c r="J764" s="170"/>
      <c r="K764" s="171" t="str">
        <f aca="false">IF($B764&lt;&gt;"",IF(I764,(INDEX(P$718:Q$721,MATCH(H764,P$718:P$721),2)/I764)*1000,0),"")</f>
        <v/>
      </c>
      <c r="L764" s="171" t="str">
        <f aca="false">IF(Q$718&lt;&gt;"",IF($B764&lt;&gt;"",K764-$J764,""),"")</f>
        <v/>
      </c>
      <c r="M764" s="172" t="str">
        <f aca="false">IF(B764&lt;&gt;"",RANK(L764,L$718:L$817),"")</f>
        <v/>
      </c>
      <c r="N764" s="172" t="str">
        <f aca="false">IF(B764&lt;&gt;"",'Classement Général'!CB57,"")</f>
        <v/>
      </c>
      <c r="O764" s="172" t="str">
        <f aca="false">IF(B158&lt;&gt;"",'Calculs (M1..M20)'!A60,"")</f>
        <v/>
      </c>
      <c r="P764" s="0"/>
      <c r="Q764" s="0"/>
      <c r="R764" s="0"/>
      <c r="S764" s="0"/>
      <c r="T764" s="0"/>
      <c r="U764" s="0"/>
      <c r="V764" s="0"/>
      <c r="AH764" s="187" t="n">
        <f aca="false">IF($G764&lt;&gt;"",AG764,"")</f>
        <v>0</v>
      </c>
      <c r="AI764" s="169"/>
      <c r="AJ764" s="170"/>
    </row>
    <row r="765" customFormat="false" ht="13" hidden="false" customHeight="false" outlineLevel="0" collapsed="false">
      <c r="A765" s="0"/>
      <c r="B765" s="185" t="str">
        <f aca="false">IF(B664&lt;&gt;"",B664,"")</f>
        <v/>
      </c>
      <c r="C765" s="116" t="str">
        <f aca="false">IF(C664&lt;&gt;"",C664,"")</f>
        <v/>
      </c>
      <c r="D765" s="116" t="str">
        <f aca="false">IF(D664&lt;&gt;"",D664,"")</f>
        <v/>
      </c>
      <c r="E765" s="116" t="str">
        <f aca="false">IF(E664&lt;&gt;"",E664,"")</f>
        <v/>
      </c>
      <c r="F765" s="116" t="n">
        <v>28</v>
      </c>
      <c r="G765" s="168" t="n">
        <f aca="false">G664</f>
        <v>1</v>
      </c>
      <c r="H765" s="187" t="n">
        <f aca="false">IF($G765&lt;&gt;"",G765,"")</f>
        <v>1</v>
      </c>
      <c r="I765" s="169"/>
      <c r="J765" s="170"/>
      <c r="K765" s="171" t="str">
        <f aca="false">IF($B765&lt;&gt;"",IF(I765,(INDEX(P$718:Q$721,MATCH(H765,P$718:P$721),2)/I765)*1000,0),"")</f>
        <v/>
      </c>
      <c r="L765" s="171" t="str">
        <f aca="false">IF(Q$718&lt;&gt;"",IF($B765&lt;&gt;"",K765-$J765,""),"")</f>
        <v/>
      </c>
      <c r="M765" s="172" t="str">
        <f aca="false">IF(B765&lt;&gt;"",RANK(L765,L$718:L$817),"")</f>
        <v/>
      </c>
      <c r="N765" s="172" t="str">
        <f aca="false">IF(B765&lt;&gt;"",'Classement Général'!CB58,"")</f>
        <v/>
      </c>
      <c r="O765" s="172" t="str">
        <f aca="false">IF(B159&lt;&gt;"",'Calculs (M1..M20)'!A61,"")</f>
        <v/>
      </c>
      <c r="P765" s="0"/>
      <c r="Q765" s="0"/>
      <c r="R765" s="0"/>
      <c r="S765" s="0"/>
      <c r="T765" s="0"/>
      <c r="U765" s="0"/>
      <c r="V765" s="0"/>
      <c r="AH765" s="187" t="n">
        <f aca="false">IF($G765&lt;&gt;"",AG765,"")</f>
        <v>0</v>
      </c>
      <c r="AI765" s="169"/>
      <c r="AJ765" s="170"/>
    </row>
    <row r="766" customFormat="false" ht="13" hidden="false" customHeight="false" outlineLevel="0" collapsed="false">
      <c r="A766" s="0"/>
      <c r="B766" s="185" t="str">
        <f aca="false">IF(B665&lt;&gt;"",B665,"")</f>
        <v/>
      </c>
      <c r="C766" s="116" t="str">
        <f aca="false">IF(C665&lt;&gt;"",C665,"")</f>
        <v/>
      </c>
      <c r="D766" s="116" t="str">
        <f aca="false">IF(D665&lt;&gt;"",D665,"")</f>
        <v/>
      </c>
      <c r="E766" s="116" t="str">
        <f aca="false">IF(E665&lt;&gt;"",E665,"")</f>
        <v/>
      </c>
      <c r="F766" s="116" t="n">
        <v>28</v>
      </c>
      <c r="G766" s="168" t="n">
        <f aca="false">G665</f>
        <v>1</v>
      </c>
      <c r="H766" s="187" t="n">
        <f aca="false">IF($G766&lt;&gt;"",G766,"")</f>
        <v>1</v>
      </c>
      <c r="I766" s="169"/>
      <c r="J766" s="170"/>
      <c r="K766" s="171" t="str">
        <f aca="false">IF($B766&lt;&gt;"",IF(I766,(INDEX(P$718:Q$721,MATCH(H766,P$718:P$721),2)/I766)*1000,0),"")</f>
        <v/>
      </c>
      <c r="L766" s="171" t="str">
        <f aca="false">IF(Q$718&lt;&gt;"",IF($B766&lt;&gt;"",K766-$J766,""),"")</f>
        <v/>
      </c>
      <c r="M766" s="172" t="str">
        <f aca="false">IF(B766&lt;&gt;"",RANK(L766,L$718:L$817),"")</f>
        <v/>
      </c>
      <c r="N766" s="172" t="str">
        <f aca="false">IF(B766&lt;&gt;"",'Classement Général'!CB59,"")</f>
        <v/>
      </c>
      <c r="O766" s="172" t="str">
        <f aca="false">IF(B160&lt;&gt;"",'Calculs (M1..M20)'!A62,"")</f>
        <v/>
      </c>
      <c r="P766" s="0"/>
      <c r="Q766" s="0"/>
      <c r="R766" s="0"/>
      <c r="S766" s="0"/>
      <c r="T766" s="0"/>
      <c r="U766" s="0"/>
      <c r="V766" s="0"/>
      <c r="AH766" s="187" t="n">
        <f aca="false">IF($G766&lt;&gt;"",AG766,"")</f>
        <v>0</v>
      </c>
      <c r="AI766" s="169"/>
      <c r="AJ766" s="170"/>
    </row>
    <row r="767" customFormat="false" ht="13" hidden="false" customHeight="false" outlineLevel="0" collapsed="false">
      <c r="A767" s="0"/>
      <c r="B767" s="185" t="str">
        <f aca="false">IF(B666&lt;&gt;"",B666,"")</f>
        <v/>
      </c>
      <c r="C767" s="116" t="str">
        <f aca="false">IF(C666&lt;&gt;"",C666,"")</f>
        <v/>
      </c>
      <c r="D767" s="116" t="str">
        <f aca="false">IF(D666&lt;&gt;"",D666,"")</f>
        <v/>
      </c>
      <c r="E767" s="116" t="str">
        <f aca="false">IF(E666&lt;&gt;"",E666,"")</f>
        <v/>
      </c>
      <c r="F767" s="116" t="n">
        <v>28</v>
      </c>
      <c r="G767" s="168" t="n">
        <f aca="false">G666</f>
        <v>1</v>
      </c>
      <c r="H767" s="187" t="n">
        <f aca="false">IF($G767&lt;&gt;"",G767,"")</f>
        <v>1</v>
      </c>
      <c r="I767" s="169"/>
      <c r="J767" s="170"/>
      <c r="K767" s="171" t="str">
        <f aca="false">IF($B767&lt;&gt;"",IF(I767,(INDEX(P$718:Q$721,MATCH(H767,P$718:P$721),2)/I767)*1000,0),"")</f>
        <v/>
      </c>
      <c r="L767" s="171" t="str">
        <f aca="false">IF(Q$718&lt;&gt;"",IF($B767&lt;&gt;"",K767-$J767,""),"")</f>
        <v/>
      </c>
      <c r="M767" s="172" t="str">
        <f aca="false">IF(B767&lt;&gt;"",RANK(L767,L$718:L$817),"")</f>
        <v/>
      </c>
      <c r="N767" s="172" t="str">
        <f aca="false">IF(B767&lt;&gt;"",'Classement Général'!CB60,"")</f>
        <v/>
      </c>
      <c r="O767" s="172" t="str">
        <f aca="false">IF(B161&lt;&gt;"",'Calculs (M1..M20)'!A63,"")</f>
        <v/>
      </c>
      <c r="P767" s="0"/>
      <c r="Q767" s="0"/>
      <c r="R767" s="0"/>
      <c r="S767" s="0"/>
      <c r="T767" s="0"/>
      <c r="U767" s="0"/>
      <c r="V767" s="0"/>
      <c r="AH767" s="187" t="n">
        <f aca="false">IF($G767&lt;&gt;"",AG767,"")</f>
        <v>0</v>
      </c>
      <c r="AI767" s="169"/>
      <c r="AJ767" s="170"/>
    </row>
    <row r="768" customFormat="false" ht="13" hidden="false" customHeight="false" outlineLevel="0" collapsed="false">
      <c r="A768" s="0"/>
      <c r="B768" s="185" t="str">
        <f aca="false">IF(B667&lt;&gt;"",B667,"")</f>
        <v/>
      </c>
      <c r="C768" s="116" t="str">
        <f aca="false">IF(C667&lt;&gt;"",C667,"")</f>
        <v/>
      </c>
      <c r="D768" s="116" t="str">
        <f aca="false">IF(D667&lt;&gt;"",D667,"")</f>
        <v/>
      </c>
      <c r="E768" s="116" t="str">
        <f aca="false">IF(E667&lt;&gt;"",E667,"")</f>
        <v/>
      </c>
      <c r="F768" s="116" t="n">
        <v>28</v>
      </c>
      <c r="G768" s="168" t="n">
        <f aca="false">G667</f>
        <v>1</v>
      </c>
      <c r="H768" s="187" t="n">
        <f aca="false">IF($G768&lt;&gt;"",G768,"")</f>
        <v>1</v>
      </c>
      <c r="I768" s="169"/>
      <c r="J768" s="170"/>
      <c r="K768" s="171" t="str">
        <f aca="false">IF($B768&lt;&gt;"",IF(I768,(INDEX(P$718:Q$721,MATCH(H768,P$718:P$721),2)/I768)*1000,0),"")</f>
        <v/>
      </c>
      <c r="L768" s="171" t="str">
        <f aca="false">IF(Q$718&lt;&gt;"",IF($B768&lt;&gt;"",K768-$J768,""),"")</f>
        <v/>
      </c>
      <c r="M768" s="172" t="str">
        <f aca="false">IF(B768&lt;&gt;"",RANK(L768,L$718:L$817),"")</f>
        <v/>
      </c>
      <c r="N768" s="172" t="str">
        <f aca="false">IF(B768&lt;&gt;"",'Classement Général'!CB61,"")</f>
        <v/>
      </c>
      <c r="O768" s="172" t="str">
        <f aca="false">IF(B162&lt;&gt;"",'Calculs (M1..M20)'!A64,"")</f>
        <v/>
      </c>
      <c r="P768" s="0"/>
      <c r="Q768" s="0"/>
      <c r="R768" s="0"/>
      <c r="S768" s="0"/>
      <c r="T768" s="0"/>
      <c r="U768" s="0"/>
      <c r="V768" s="0"/>
      <c r="AH768" s="187" t="n">
        <f aca="false">IF($G768&lt;&gt;"",AG768,"")</f>
        <v>0</v>
      </c>
      <c r="AI768" s="169"/>
      <c r="AJ768" s="170"/>
    </row>
    <row r="769" customFormat="false" ht="13" hidden="false" customHeight="false" outlineLevel="0" collapsed="false">
      <c r="A769" s="0"/>
      <c r="B769" s="185" t="str">
        <f aca="false">IF(B668&lt;&gt;"",B668,"")</f>
        <v/>
      </c>
      <c r="C769" s="116" t="str">
        <f aca="false">IF(C668&lt;&gt;"",C668,"")</f>
        <v/>
      </c>
      <c r="D769" s="116" t="str">
        <f aca="false">IF(D668&lt;&gt;"",D668,"")</f>
        <v/>
      </c>
      <c r="E769" s="116" t="str">
        <f aca="false">IF(E668&lt;&gt;"",E668,"")</f>
        <v/>
      </c>
      <c r="F769" s="116" t="n">
        <v>28</v>
      </c>
      <c r="G769" s="168" t="n">
        <f aca="false">G668</f>
        <v>1</v>
      </c>
      <c r="H769" s="187" t="n">
        <f aca="false">IF($G769&lt;&gt;"",G769,"")</f>
        <v>1</v>
      </c>
      <c r="I769" s="169"/>
      <c r="J769" s="170"/>
      <c r="K769" s="171" t="str">
        <f aca="false">IF($B769&lt;&gt;"",IF(I769,(INDEX(P$718:Q$721,MATCH(H769,P$718:P$721),2)/I769)*1000,0),"")</f>
        <v/>
      </c>
      <c r="L769" s="171" t="str">
        <f aca="false">IF(Q$718&lt;&gt;"",IF($B769&lt;&gt;"",K769-$J769,""),"")</f>
        <v/>
      </c>
      <c r="M769" s="172" t="str">
        <f aca="false">IF(B769&lt;&gt;"",RANK(L769,L$718:L$817),"")</f>
        <v/>
      </c>
      <c r="N769" s="172" t="str">
        <f aca="false">IF(B769&lt;&gt;"",'Classement Général'!CB62,"")</f>
        <v/>
      </c>
      <c r="O769" s="172" t="str">
        <f aca="false">IF(B163&lt;&gt;"",'Calculs (M1..M20)'!A65,"")</f>
        <v/>
      </c>
      <c r="P769" s="0"/>
      <c r="Q769" s="0"/>
      <c r="R769" s="0"/>
      <c r="S769" s="0"/>
      <c r="T769" s="0"/>
      <c r="U769" s="0"/>
      <c r="V769" s="0"/>
      <c r="AH769" s="187" t="n">
        <f aca="false">IF($G769&lt;&gt;"",AG769,"")</f>
        <v>0</v>
      </c>
      <c r="AI769" s="169"/>
      <c r="AJ769" s="170"/>
    </row>
    <row r="770" customFormat="false" ht="13" hidden="false" customHeight="false" outlineLevel="0" collapsed="false">
      <c r="A770" s="0"/>
      <c r="B770" s="185" t="str">
        <f aca="false">IF(B669&lt;&gt;"",B669,"")</f>
        <v/>
      </c>
      <c r="C770" s="116" t="str">
        <f aca="false">IF(C669&lt;&gt;"",C669,"")</f>
        <v/>
      </c>
      <c r="D770" s="116" t="str">
        <f aca="false">IF(D669&lt;&gt;"",D669,"")</f>
        <v/>
      </c>
      <c r="E770" s="116" t="str">
        <f aca="false">IF(E669&lt;&gt;"",E669,"")</f>
        <v/>
      </c>
      <c r="F770" s="116" t="n">
        <v>28</v>
      </c>
      <c r="G770" s="168" t="n">
        <f aca="false">G669</f>
        <v>1</v>
      </c>
      <c r="H770" s="187" t="n">
        <f aca="false">IF($G770&lt;&gt;"",G770,"")</f>
        <v>1</v>
      </c>
      <c r="I770" s="169"/>
      <c r="J770" s="170"/>
      <c r="K770" s="171" t="str">
        <f aca="false">IF($B770&lt;&gt;"",IF(I770,(INDEX(P$718:Q$721,MATCH(H770,P$718:P$721),2)/I770)*1000,0),"")</f>
        <v/>
      </c>
      <c r="L770" s="171" t="str">
        <f aca="false">IF(Q$718&lt;&gt;"",IF($B770&lt;&gt;"",K770-$J770,""),"")</f>
        <v/>
      </c>
      <c r="M770" s="172" t="str">
        <f aca="false">IF(B770&lt;&gt;"",RANK(L770,L$718:L$817),"")</f>
        <v/>
      </c>
      <c r="N770" s="172" t="str">
        <f aca="false">IF(B770&lt;&gt;"",'Classement Général'!CB63,"")</f>
        <v/>
      </c>
      <c r="O770" s="172" t="str">
        <f aca="false">IF(B164&lt;&gt;"",'Calculs (M1..M20)'!A66,"")</f>
        <v/>
      </c>
      <c r="P770" s="0"/>
      <c r="Q770" s="0"/>
      <c r="R770" s="0"/>
      <c r="S770" s="0"/>
      <c r="T770" s="0"/>
      <c r="U770" s="0"/>
      <c r="V770" s="0"/>
      <c r="AH770" s="187" t="n">
        <f aca="false">IF($G770&lt;&gt;"",AG770,"")</f>
        <v>0</v>
      </c>
      <c r="AI770" s="169"/>
      <c r="AJ770" s="170"/>
    </row>
    <row r="771" customFormat="false" ht="13" hidden="false" customHeight="false" outlineLevel="0" collapsed="false">
      <c r="A771" s="0"/>
      <c r="B771" s="185" t="str">
        <f aca="false">IF(B670&lt;&gt;"",B670,"")</f>
        <v/>
      </c>
      <c r="C771" s="116" t="str">
        <f aca="false">IF(C670&lt;&gt;"",C670,"")</f>
        <v/>
      </c>
      <c r="D771" s="116" t="str">
        <f aca="false">IF(D670&lt;&gt;"",D670,"")</f>
        <v/>
      </c>
      <c r="E771" s="116" t="str">
        <f aca="false">IF(E670&lt;&gt;"",E670,"")</f>
        <v/>
      </c>
      <c r="F771" s="116" t="n">
        <v>28</v>
      </c>
      <c r="G771" s="168" t="n">
        <f aca="false">G670</f>
        <v>1</v>
      </c>
      <c r="H771" s="187" t="n">
        <f aca="false">IF($G771&lt;&gt;"",G771,"")</f>
        <v>1</v>
      </c>
      <c r="I771" s="169"/>
      <c r="J771" s="170"/>
      <c r="K771" s="171" t="str">
        <f aca="false">IF($B771&lt;&gt;"",IF(I771,(INDEX(P$718:Q$721,MATCH(H771,P$718:P$721),2)/I771)*1000,0),"")</f>
        <v/>
      </c>
      <c r="L771" s="171" t="str">
        <f aca="false">IF(Q$718&lt;&gt;"",IF($B771&lt;&gt;"",K771-$J771,""),"")</f>
        <v/>
      </c>
      <c r="M771" s="172" t="str">
        <f aca="false">IF(B771&lt;&gt;"",RANK(L771,L$718:L$817),"")</f>
        <v/>
      </c>
      <c r="N771" s="172" t="str">
        <f aca="false">IF(B771&lt;&gt;"",'Classement Général'!CB64,"")</f>
        <v/>
      </c>
      <c r="O771" s="172" t="str">
        <f aca="false">IF(B165&lt;&gt;"",'Calculs (M1..M20)'!A67,"")</f>
        <v/>
      </c>
      <c r="P771" s="0"/>
      <c r="Q771" s="0"/>
      <c r="R771" s="0"/>
      <c r="S771" s="0"/>
      <c r="T771" s="0"/>
      <c r="U771" s="0"/>
      <c r="V771" s="0"/>
      <c r="AH771" s="187" t="n">
        <f aca="false">IF($G771&lt;&gt;"",AG771,"")</f>
        <v>0</v>
      </c>
      <c r="AI771" s="169"/>
      <c r="AJ771" s="170"/>
    </row>
    <row r="772" customFormat="false" ht="13" hidden="false" customHeight="false" outlineLevel="0" collapsed="false">
      <c r="A772" s="0"/>
      <c r="B772" s="185" t="str">
        <f aca="false">IF(B671&lt;&gt;"",B671,"")</f>
        <v/>
      </c>
      <c r="C772" s="116" t="str">
        <f aca="false">IF(C671&lt;&gt;"",C671,"")</f>
        <v/>
      </c>
      <c r="D772" s="116" t="str">
        <f aca="false">IF(D671&lt;&gt;"",D671,"")</f>
        <v/>
      </c>
      <c r="E772" s="116" t="str">
        <f aca="false">IF(E671&lt;&gt;"",E671,"")</f>
        <v/>
      </c>
      <c r="F772" s="116" t="n">
        <v>28</v>
      </c>
      <c r="G772" s="168" t="n">
        <f aca="false">G671</f>
        <v>1</v>
      </c>
      <c r="H772" s="187" t="n">
        <f aca="false">IF($G772&lt;&gt;"",G772,"")</f>
        <v>1</v>
      </c>
      <c r="I772" s="169"/>
      <c r="J772" s="170"/>
      <c r="K772" s="171" t="str">
        <f aca="false">IF($B772&lt;&gt;"",IF(I772,(INDEX(P$718:Q$721,MATCH(H772,P$718:P$721),2)/I772)*1000,0),"")</f>
        <v/>
      </c>
      <c r="L772" s="171" t="str">
        <f aca="false">IF(Q$718&lt;&gt;"",IF($B772&lt;&gt;"",K772-$J772,""),"")</f>
        <v/>
      </c>
      <c r="M772" s="172" t="str">
        <f aca="false">IF(B772&lt;&gt;"",RANK(L772,L$718:L$817),"")</f>
        <v/>
      </c>
      <c r="N772" s="172" t="str">
        <f aca="false">IF(B772&lt;&gt;"",'Classement Général'!CB65,"")</f>
        <v/>
      </c>
      <c r="O772" s="172" t="str">
        <f aca="false">IF(B166&lt;&gt;"",'Calculs (M1..M20)'!A68,"")</f>
        <v/>
      </c>
      <c r="P772" s="0"/>
      <c r="Q772" s="0"/>
      <c r="R772" s="0"/>
      <c r="S772" s="0"/>
      <c r="T772" s="0"/>
      <c r="U772" s="0"/>
      <c r="V772" s="0"/>
      <c r="AH772" s="187" t="n">
        <f aca="false">IF($G772&lt;&gt;"",AG772,"")</f>
        <v>0</v>
      </c>
      <c r="AI772" s="169"/>
      <c r="AJ772" s="170"/>
    </row>
    <row r="773" customFormat="false" ht="13" hidden="false" customHeight="false" outlineLevel="0" collapsed="false">
      <c r="A773" s="0"/>
      <c r="B773" s="185" t="str">
        <f aca="false">IF(B672&lt;&gt;"",B672,"")</f>
        <v/>
      </c>
      <c r="C773" s="116" t="str">
        <f aca="false">IF(C672&lt;&gt;"",C672,"")</f>
        <v/>
      </c>
      <c r="D773" s="116" t="str">
        <f aca="false">IF(D672&lt;&gt;"",D672,"")</f>
        <v/>
      </c>
      <c r="E773" s="116" t="str">
        <f aca="false">IF(E672&lt;&gt;"",E672,"")</f>
        <v/>
      </c>
      <c r="F773" s="116" t="n">
        <v>28</v>
      </c>
      <c r="G773" s="168" t="n">
        <f aca="false">G672</f>
        <v>1</v>
      </c>
      <c r="H773" s="187" t="n">
        <f aca="false">IF($G773&lt;&gt;"",G773,"")</f>
        <v>1</v>
      </c>
      <c r="I773" s="169"/>
      <c r="J773" s="170"/>
      <c r="K773" s="171" t="str">
        <f aca="false">IF($B773&lt;&gt;"",IF(I773,(INDEX(P$718:Q$721,MATCH(H773,P$718:P$721),2)/I773)*1000,0),"")</f>
        <v/>
      </c>
      <c r="L773" s="171" t="str">
        <f aca="false">IF(Q$718&lt;&gt;"",IF($B773&lt;&gt;"",K773-$J773,""),"")</f>
        <v/>
      </c>
      <c r="M773" s="172" t="str">
        <f aca="false">IF(B773&lt;&gt;"",RANK(L773,L$718:L$817),"")</f>
        <v/>
      </c>
      <c r="N773" s="172" t="str">
        <f aca="false">IF(B773&lt;&gt;"",'Classement Général'!CB66,"")</f>
        <v/>
      </c>
      <c r="O773" s="172" t="str">
        <f aca="false">IF(B167&lt;&gt;"",'Calculs (M1..M20)'!A69,"")</f>
        <v/>
      </c>
      <c r="P773" s="0"/>
      <c r="Q773" s="0"/>
      <c r="R773" s="0"/>
      <c r="S773" s="0"/>
      <c r="T773" s="0"/>
      <c r="U773" s="0"/>
      <c r="V773" s="0"/>
      <c r="AH773" s="187" t="n">
        <f aca="false">IF($G773&lt;&gt;"",AG773,"")</f>
        <v>0</v>
      </c>
      <c r="AI773" s="169"/>
      <c r="AJ773" s="170"/>
    </row>
    <row r="774" customFormat="false" ht="13" hidden="false" customHeight="false" outlineLevel="0" collapsed="false">
      <c r="A774" s="0"/>
      <c r="B774" s="185" t="str">
        <f aca="false">IF(B673&lt;&gt;"",B673,"")</f>
        <v/>
      </c>
      <c r="C774" s="116" t="str">
        <f aca="false">IF(C673&lt;&gt;"",C673,"")</f>
        <v/>
      </c>
      <c r="D774" s="116" t="str">
        <f aca="false">IF(D673&lt;&gt;"",D673,"")</f>
        <v/>
      </c>
      <c r="E774" s="116" t="str">
        <f aca="false">IF(E673&lt;&gt;"",E673,"")</f>
        <v/>
      </c>
      <c r="F774" s="116" t="n">
        <v>28</v>
      </c>
      <c r="G774" s="168" t="n">
        <f aca="false">G673</f>
        <v>1</v>
      </c>
      <c r="H774" s="187" t="n">
        <f aca="false">IF($G774&lt;&gt;"",G774,"")</f>
        <v>1</v>
      </c>
      <c r="I774" s="169"/>
      <c r="J774" s="170"/>
      <c r="K774" s="171" t="str">
        <f aca="false">IF($B774&lt;&gt;"",IF(I774,(INDEX(P$718:Q$721,MATCH(H774,P$718:P$721),2)/I774)*1000,0),"")</f>
        <v/>
      </c>
      <c r="L774" s="171" t="str">
        <f aca="false">IF(Q$718&lt;&gt;"",IF($B774&lt;&gt;"",K774-$J774,""),"")</f>
        <v/>
      </c>
      <c r="M774" s="172" t="str">
        <f aca="false">IF(B774&lt;&gt;"",RANK(L774,L$718:L$817),"")</f>
        <v/>
      </c>
      <c r="N774" s="172" t="str">
        <f aca="false">IF(B774&lt;&gt;"",'Classement Général'!CB67,"")</f>
        <v/>
      </c>
      <c r="O774" s="172" t="str">
        <f aca="false">IF(B168&lt;&gt;"",'Calculs (M1..M20)'!A70,"")</f>
        <v/>
      </c>
      <c r="P774" s="0"/>
      <c r="Q774" s="0"/>
      <c r="R774" s="0"/>
      <c r="S774" s="0"/>
      <c r="T774" s="0"/>
      <c r="U774" s="0"/>
      <c r="V774" s="0"/>
      <c r="AH774" s="187" t="n">
        <f aca="false">IF($G774&lt;&gt;"",AG774,"")</f>
        <v>0</v>
      </c>
      <c r="AI774" s="169"/>
      <c r="AJ774" s="170"/>
    </row>
    <row r="775" customFormat="false" ht="13" hidden="false" customHeight="false" outlineLevel="0" collapsed="false">
      <c r="A775" s="0"/>
      <c r="B775" s="185" t="str">
        <f aca="false">IF(B674&lt;&gt;"",B674,"")</f>
        <v/>
      </c>
      <c r="C775" s="116" t="str">
        <f aca="false">IF(C674&lt;&gt;"",C674,"")</f>
        <v/>
      </c>
      <c r="D775" s="116" t="str">
        <f aca="false">IF(D674&lt;&gt;"",D674,"")</f>
        <v/>
      </c>
      <c r="E775" s="116" t="str">
        <f aca="false">IF(E674&lt;&gt;"",E674,"")</f>
        <v/>
      </c>
      <c r="F775" s="116" t="n">
        <v>28</v>
      </c>
      <c r="G775" s="168" t="n">
        <f aca="false">G674</f>
        <v>0</v>
      </c>
      <c r="H775" s="187" t="n">
        <f aca="false">IF($G775&lt;&gt;"",G775,"")</f>
        <v>0</v>
      </c>
      <c r="I775" s="169"/>
      <c r="J775" s="170"/>
      <c r="K775" s="171" t="str">
        <f aca="false">IF($B775&lt;&gt;"",IF(I775,(INDEX(P$718:Q$721,MATCH(H775,P$718:P$721),2)/I775)*1000,0),"")</f>
        <v/>
      </c>
      <c r="L775" s="171" t="str">
        <f aca="false">IF(Q$718&lt;&gt;"",IF($B775&lt;&gt;"",K775-$J775,""),"")</f>
        <v/>
      </c>
      <c r="M775" s="172" t="str">
        <f aca="false">IF(B775&lt;&gt;"",RANK(L775,L$718:L$817),"")</f>
        <v/>
      </c>
      <c r="N775" s="172" t="str">
        <f aca="false">IF(B775&lt;&gt;"",'Classement Général'!CB68,"")</f>
        <v/>
      </c>
      <c r="O775" s="172" t="str">
        <f aca="false">IF(B169&lt;&gt;"",'Calculs (M1..M20)'!A71,"")</f>
        <v/>
      </c>
      <c r="P775" s="0"/>
      <c r="Q775" s="0"/>
      <c r="R775" s="0"/>
      <c r="S775" s="0"/>
      <c r="T775" s="0"/>
      <c r="U775" s="0"/>
      <c r="V775" s="0"/>
      <c r="AH775" s="187" t="n">
        <f aca="false">IF($G775&lt;&gt;"",AG775,"")</f>
        <v>0</v>
      </c>
      <c r="AI775" s="169"/>
      <c r="AJ775" s="170"/>
    </row>
    <row r="776" customFormat="false" ht="13" hidden="false" customHeight="false" outlineLevel="0" collapsed="false">
      <c r="A776" s="0"/>
      <c r="B776" s="185" t="str">
        <f aca="false">IF(B675&lt;&gt;"",B675,"")</f>
        <v/>
      </c>
      <c r="C776" s="116" t="str">
        <f aca="false">IF(C675&lt;&gt;"",C675,"")</f>
        <v/>
      </c>
      <c r="D776" s="116" t="str">
        <f aca="false">IF(D675&lt;&gt;"",D675,"")</f>
        <v/>
      </c>
      <c r="E776" s="116" t="str">
        <f aca="false">IF(E675&lt;&gt;"",E675,"")</f>
        <v/>
      </c>
      <c r="F776" s="116" t="n">
        <v>28</v>
      </c>
      <c r="G776" s="168" t="n">
        <f aca="false">G675</f>
        <v>0</v>
      </c>
      <c r="H776" s="187" t="n">
        <f aca="false">IF($G776&lt;&gt;"",G776,"")</f>
        <v>0</v>
      </c>
      <c r="I776" s="169"/>
      <c r="J776" s="170"/>
      <c r="K776" s="171" t="str">
        <f aca="false">IF($B776&lt;&gt;"",IF(I776,(INDEX(P$718:Q$721,MATCH(H776,P$718:P$721),2)/I776)*1000,0),"")</f>
        <v/>
      </c>
      <c r="L776" s="171" t="str">
        <f aca="false">IF(Q$718&lt;&gt;"",IF($B776&lt;&gt;"",K776-$J776,""),"")</f>
        <v/>
      </c>
      <c r="M776" s="172" t="str">
        <f aca="false">IF(B776&lt;&gt;"",RANK(L776,L$718:L$817),"")</f>
        <v/>
      </c>
      <c r="N776" s="172" t="str">
        <f aca="false">IF(B776&lt;&gt;"",'Classement Général'!CB69,"")</f>
        <v/>
      </c>
      <c r="O776" s="172" t="str">
        <f aca="false">IF(B170&lt;&gt;"",'Calculs (M1..M20)'!A72,"")</f>
        <v/>
      </c>
      <c r="P776" s="0"/>
      <c r="Q776" s="0"/>
      <c r="R776" s="0"/>
      <c r="S776" s="0"/>
      <c r="T776" s="0"/>
      <c r="U776" s="0"/>
      <c r="V776" s="0"/>
      <c r="AH776" s="187" t="n">
        <f aca="false">IF($G776&lt;&gt;"",AG776,"")</f>
        <v>0</v>
      </c>
      <c r="AI776" s="169"/>
      <c r="AJ776" s="170"/>
    </row>
    <row r="777" customFormat="false" ht="13" hidden="false" customHeight="false" outlineLevel="0" collapsed="false">
      <c r="A777" s="0"/>
      <c r="B777" s="185" t="str">
        <f aca="false">IF(B676&lt;&gt;"",B676,"")</f>
        <v/>
      </c>
      <c r="C777" s="116" t="str">
        <f aca="false">IF(C676&lt;&gt;"",C676,"")</f>
        <v/>
      </c>
      <c r="D777" s="116" t="str">
        <f aca="false">IF(D676&lt;&gt;"",D676,"")</f>
        <v/>
      </c>
      <c r="E777" s="116" t="str">
        <f aca="false">IF(E676&lt;&gt;"",E676,"")</f>
        <v/>
      </c>
      <c r="F777" s="116" t="n">
        <v>28</v>
      </c>
      <c r="G777" s="168" t="n">
        <f aca="false">G676</f>
        <v>0</v>
      </c>
      <c r="H777" s="187" t="n">
        <f aca="false">IF($G777&lt;&gt;"",G777,"")</f>
        <v>0</v>
      </c>
      <c r="I777" s="169"/>
      <c r="J777" s="170"/>
      <c r="K777" s="171" t="str">
        <f aca="false">IF($B777&lt;&gt;"",IF(I777,(INDEX(P$718:Q$721,MATCH(H777,P$718:P$721),2)/I777)*1000,0),"")</f>
        <v/>
      </c>
      <c r="L777" s="171" t="str">
        <f aca="false">IF(Q$718&lt;&gt;"",IF($B777&lt;&gt;"",K777-$J777,""),"")</f>
        <v/>
      </c>
      <c r="M777" s="172" t="str">
        <f aca="false">IF(B777&lt;&gt;"",RANK(L777,L$718:L$817),"")</f>
        <v/>
      </c>
      <c r="N777" s="172" t="str">
        <f aca="false">IF(B777&lt;&gt;"",'Classement Général'!CB70,"")</f>
        <v/>
      </c>
      <c r="O777" s="172" t="str">
        <f aca="false">IF(B171&lt;&gt;"",'Calculs (M1..M20)'!A73,"")</f>
        <v/>
      </c>
      <c r="P777" s="0"/>
      <c r="Q777" s="0"/>
      <c r="R777" s="0"/>
      <c r="S777" s="0"/>
      <c r="T777" s="0"/>
      <c r="U777" s="0"/>
      <c r="V777" s="0"/>
      <c r="AH777" s="187" t="n">
        <f aca="false">IF($G777&lt;&gt;"",AG777,"")</f>
        <v>0</v>
      </c>
      <c r="AI777" s="169"/>
      <c r="AJ777" s="170"/>
    </row>
    <row r="778" customFormat="false" ht="13" hidden="false" customHeight="false" outlineLevel="0" collapsed="false">
      <c r="A778" s="0"/>
      <c r="B778" s="185" t="str">
        <f aca="false">IF(B677&lt;&gt;"",B677,"")</f>
        <v/>
      </c>
      <c r="C778" s="116" t="str">
        <f aca="false">IF(C677&lt;&gt;"",C677,"")</f>
        <v/>
      </c>
      <c r="D778" s="116" t="str">
        <f aca="false">IF(D677&lt;&gt;"",D677,"")</f>
        <v/>
      </c>
      <c r="E778" s="116" t="str">
        <f aca="false">IF(E677&lt;&gt;"",E677,"")</f>
        <v/>
      </c>
      <c r="F778" s="116" t="n">
        <v>28</v>
      </c>
      <c r="G778" s="168" t="n">
        <f aca="false">G677</f>
        <v>0</v>
      </c>
      <c r="H778" s="187" t="n">
        <f aca="false">IF($G778&lt;&gt;"",G778,"")</f>
        <v>0</v>
      </c>
      <c r="I778" s="169"/>
      <c r="J778" s="170"/>
      <c r="K778" s="171" t="str">
        <f aca="false">IF($B778&lt;&gt;"",IF(I778,(INDEX(P$718:Q$721,MATCH(H778,P$718:P$721),2)/I778)*1000,0),"")</f>
        <v/>
      </c>
      <c r="L778" s="171" t="str">
        <f aca="false">IF(Q$718&lt;&gt;"",IF($B778&lt;&gt;"",K778-$J778,""),"")</f>
        <v/>
      </c>
      <c r="M778" s="172" t="str">
        <f aca="false">IF(B778&lt;&gt;"",RANK(L778,L$718:L$817),"")</f>
        <v/>
      </c>
      <c r="N778" s="172" t="str">
        <f aca="false">IF(B778&lt;&gt;"",'Classement Général'!CB71,"")</f>
        <v/>
      </c>
      <c r="O778" s="172" t="str">
        <f aca="false">IF(B172&lt;&gt;"",'Calculs (M1..M20)'!A74,"")</f>
        <v/>
      </c>
      <c r="P778" s="0"/>
      <c r="Q778" s="0"/>
      <c r="R778" s="0"/>
      <c r="S778" s="0"/>
      <c r="T778" s="0"/>
      <c r="U778" s="0"/>
      <c r="V778" s="0"/>
      <c r="AH778" s="187" t="n">
        <f aca="false">IF($G778&lt;&gt;"",AG778,"")</f>
        <v>0</v>
      </c>
      <c r="AI778" s="169"/>
      <c r="AJ778" s="170"/>
    </row>
    <row r="779" customFormat="false" ht="13" hidden="false" customHeight="false" outlineLevel="0" collapsed="false">
      <c r="A779" s="0"/>
      <c r="B779" s="185" t="str">
        <f aca="false">IF(B678&lt;&gt;"",B678,"")</f>
        <v/>
      </c>
      <c r="C779" s="116" t="str">
        <f aca="false">IF(C678&lt;&gt;"",C678,"")</f>
        <v/>
      </c>
      <c r="D779" s="116" t="str">
        <f aca="false">IF(D678&lt;&gt;"",D678,"")</f>
        <v/>
      </c>
      <c r="E779" s="116" t="str">
        <f aca="false">IF(E678&lt;&gt;"",E678,"")</f>
        <v/>
      </c>
      <c r="F779" s="116" t="n">
        <v>28</v>
      </c>
      <c r="G779" s="168" t="n">
        <f aca="false">G678</f>
        <v>0</v>
      </c>
      <c r="H779" s="187" t="n">
        <f aca="false">IF($G779&lt;&gt;"",G779,"")</f>
        <v>0</v>
      </c>
      <c r="I779" s="169"/>
      <c r="J779" s="170"/>
      <c r="K779" s="171" t="str">
        <f aca="false">IF($B779&lt;&gt;"",IF(I779,(INDEX(P$718:Q$721,MATCH(H779,P$718:P$721),2)/I779)*1000,0),"")</f>
        <v/>
      </c>
      <c r="L779" s="171" t="str">
        <f aca="false">IF(Q$718&lt;&gt;"",IF($B779&lt;&gt;"",K779-$J779,""),"")</f>
        <v/>
      </c>
      <c r="M779" s="172" t="str">
        <f aca="false">IF(B779&lt;&gt;"",RANK(L779,L$718:L$817),"")</f>
        <v/>
      </c>
      <c r="N779" s="172" t="str">
        <f aca="false">IF(B779&lt;&gt;"",'Classement Général'!CB72,"")</f>
        <v/>
      </c>
      <c r="O779" s="172" t="str">
        <f aca="false">IF(B173&lt;&gt;"",'Calculs (M1..M20)'!A75,"")</f>
        <v/>
      </c>
      <c r="P779" s="0"/>
      <c r="Q779" s="0"/>
      <c r="R779" s="0"/>
      <c r="S779" s="0"/>
      <c r="T779" s="0"/>
      <c r="U779" s="0"/>
      <c r="V779" s="0"/>
      <c r="AH779" s="187" t="n">
        <f aca="false">IF($G779&lt;&gt;"",AG779,"")</f>
        <v>0</v>
      </c>
      <c r="AI779" s="169"/>
      <c r="AJ779" s="170"/>
    </row>
    <row r="780" customFormat="false" ht="13" hidden="false" customHeight="false" outlineLevel="0" collapsed="false">
      <c r="A780" s="0"/>
      <c r="B780" s="185" t="str">
        <f aca="false">IF(B679&lt;&gt;"",B679,"")</f>
        <v/>
      </c>
      <c r="C780" s="116" t="str">
        <f aca="false">IF(C679&lt;&gt;"",C679,"")</f>
        <v/>
      </c>
      <c r="D780" s="116" t="str">
        <f aca="false">IF(D679&lt;&gt;"",D679,"")</f>
        <v/>
      </c>
      <c r="E780" s="116" t="str">
        <f aca="false">IF(E679&lt;&gt;"",E679,"")</f>
        <v/>
      </c>
      <c r="F780" s="116" t="n">
        <v>28</v>
      </c>
      <c r="G780" s="168" t="n">
        <f aca="false">G679</f>
        <v>0</v>
      </c>
      <c r="H780" s="187" t="n">
        <f aca="false">IF($G780&lt;&gt;"",G780,"")</f>
        <v>0</v>
      </c>
      <c r="I780" s="169"/>
      <c r="J780" s="170"/>
      <c r="K780" s="171" t="str">
        <f aca="false">IF($B780&lt;&gt;"",IF(I780,(INDEX(P$718:Q$721,MATCH(H780,P$718:P$721),2)/I780)*1000,0),"")</f>
        <v/>
      </c>
      <c r="L780" s="171" t="str">
        <f aca="false">IF(Q$718&lt;&gt;"",IF($B780&lt;&gt;"",K780-$J780,""),"")</f>
        <v/>
      </c>
      <c r="M780" s="172" t="str">
        <f aca="false">IF(B780&lt;&gt;"",RANK(L780,L$718:L$817),"")</f>
        <v/>
      </c>
      <c r="N780" s="172" t="str">
        <f aca="false">IF(B780&lt;&gt;"",'Classement Général'!CB73,"")</f>
        <v/>
      </c>
      <c r="O780" s="172" t="str">
        <f aca="false">IF(B174&lt;&gt;"",'Calculs (M1..M20)'!A76,"")</f>
        <v/>
      </c>
      <c r="P780" s="0"/>
      <c r="Q780" s="0"/>
      <c r="R780" s="0"/>
      <c r="S780" s="0"/>
      <c r="T780" s="0"/>
      <c r="U780" s="0"/>
      <c r="V780" s="0"/>
      <c r="AH780" s="187" t="n">
        <f aca="false">IF($G780&lt;&gt;"",AG780,"")</f>
        <v>0</v>
      </c>
      <c r="AI780" s="169"/>
      <c r="AJ780" s="170"/>
    </row>
    <row r="781" customFormat="false" ht="13" hidden="false" customHeight="false" outlineLevel="0" collapsed="false">
      <c r="A781" s="0"/>
      <c r="B781" s="185" t="str">
        <f aca="false">IF(B680&lt;&gt;"",B680,"")</f>
        <v/>
      </c>
      <c r="C781" s="116" t="str">
        <f aca="false">IF(C680&lt;&gt;"",C680,"")</f>
        <v/>
      </c>
      <c r="D781" s="116" t="str">
        <f aca="false">IF(D680&lt;&gt;"",D680,"")</f>
        <v/>
      </c>
      <c r="E781" s="116" t="str">
        <f aca="false">IF(E680&lt;&gt;"",E680,"")</f>
        <v/>
      </c>
      <c r="F781" s="116" t="n">
        <v>28</v>
      </c>
      <c r="G781" s="168" t="n">
        <f aca="false">G680</f>
        <v>0</v>
      </c>
      <c r="H781" s="187" t="n">
        <f aca="false">IF($G781&lt;&gt;"",G781,"")</f>
        <v>0</v>
      </c>
      <c r="I781" s="169"/>
      <c r="J781" s="170"/>
      <c r="K781" s="171" t="str">
        <f aca="false">IF($B781&lt;&gt;"",IF(I781,(INDEX(P$718:Q$721,MATCH(H781,P$718:P$721),2)/I781)*1000,0),"")</f>
        <v/>
      </c>
      <c r="L781" s="171" t="str">
        <f aca="false">IF(Q$718&lt;&gt;"",IF($B781&lt;&gt;"",K781-$J781,""),"")</f>
        <v/>
      </c>
      <c r="M781" s="172" t="str">
        <f aca="false">IF(B781&lt;&gt;"",RANK(L781,L$718:L$817),"")</f>
        <v/>
      </c>
      <c r="N781" s="172" t="str">
        <f aca="false">IF(B781&lt;&gt;"",'Classement Général'!CB74,"")</f>
        <v/>
      </c>
      <c r="O781" s="172" t="str">
        <f aca="false">IF(B175&lt;&gt;"",'Calculs (M1..M20)'!A77,"")</f>
        <v/>
      </c>
      <c r="P781" s="0"/>
      <c r="Q781" s="0"/>
      <c r="R781" s="0"/>
      <c r="S781" s="0"/>
      <c r="T781" s="0"/>
      <c r="U781" s="0"/>
      <c r="V781" s="0"/>
      <c r="AH781" s="187" t="n">
        <f aca="false">IF($G781&lt;&gt;"",AG781,"")</f>
        <v>0</v>
      </c>
      <c r="AI781" s="169"/>
      <c r="AJ781" s="170"/>
    </row>
    <row r="782" customFormat="false" ht="13" hidden="false" customHeight="false" outlineLevel="0" collapsed="false">
      <c r="A782" s="0"/>
      <c r="B782" s="185" t="str">
        <f aca="false">IF(B681&lt;&gt;"",B681,"")</f>
        <v/>
      </c>
      <c r="C782" s="116" t="str">
        <f aca="false">IF(C681&lt;&gt;"",C681,"")</f>
        <v/>
      </c>
      <c r="D782" s="116" t="str">
        <f aca="false">IF(D681&lt;&gt;"",D681,"")</f>
        <v/>
      </c>
      <c r="E782" s="116" t="str">
        <f aca="false">IF(E681&lt;&gt;"",E681,"")</f>
        <v/>
      </c>
      <c r="F782" s="116" t="n">
        <v>28</v>
      </c>
      <c r="G782" s="168" t="n">
        <f aca="false">G681</f>
        <v>0</v>
      </c>
      <c r="H782" s="187" t="n">
        <f aca="false">IF($G782&lt;&gt;"",G782,"")</f>
        <v>0</v>
      </c>
      <c r="I782" s="169"/>
      <c r="J782" s="170"/>
      <c r="K782" s="171" t="str">
        <f aca="false">IF($B782&lt;&gt;"",IF(I782,(INDEX(P$718:Q$721,MATCH(H782,P$718:P$721),2)/I782)*1000,0),"")</f>
        <v/>
      </c>
      <c r="L782" s="171" t="str">
        <f aca="false">IF(Q$718&lt;&gt;"",IF($B782&lt;&gt;"",K782-$J782,""),"")</f>
        <v/>
      </c>
      <c r="M782" s="172" t="str">
        <f aca="false">IF(B782&lt;&gt;"",RANK(L782,L$718:L$817),"")</f>
        <v/>
      </c>
      <c r="N782" s="172" t="str">
        <f aca="false">IF(B782&lt;&gt;"",'Classement Général'!CB75,"")</f>
        <v/>
      </c>
      <c r="O782" s="172" t="str">
        <f aca="false">IF(B176&lt;&gt;"",'Calculs (M1..M20)'!A78,"")</f>
        <v/>
      </c>
      <c r="P782" s="0"/>
      <c r="Q782" s="0"/>
      <c r="R782" s="0"/>
      <c r="S782" s="0"/>
      <c r="T782" s="0"/>
      <c r="U782" s="0"/>
      <c r="V782" s="0"/>
      <c r="AH782" s="187" t="n">
        <f aca="false">IF($G782&lt;&gt;"",AG782,"")</f>
        <v>0</v>
      </c>
      <c r="AI782" s="169"/>
      <c r="AJ782" s="170"/>
    </row>
    <row r="783" customFormat="false" ht="13" hidden="false" customHeight="false" outlineLevel="0" collapsed="false">
      <c r="A783" s="0"/>
      <c r="B783" s="185" t="str">
        <f aca="false">IF(B682&lt;&gt;"",B682,"")</f>
        <v/>
      </c>
      <c r="C783" s="116" t="str">
        <f aca="false">IF(C682&lt;&gt;"",C682,"")</f>
        <v/>
      </c>
      <c r="D783" s="116" t="str">
        <f aca="false">IF(D682&lt;&gt;"",D682,"")</f>
        <v/>
      </c>
      <c r="E783" s="116" t="str">
        <f aca="false">IF(E682&lt;&gt;"",E682,"")</f>
        <v/>
      </c>
      <c r="F783" s="116" t="n">
        <v>28</v>
      </c>
      <c r="G783" s="168" t="n">
        <f aca="false">G682</f>
        <v>0</v>
      </c>
      <c r="H783" s="187" t="n">
        <f aca="false">IF($G783&lt;&gt;"",G783,"")</f>
        <v>0</v>
      </c>
      <c r="I783" s="169"/>
      <c r="J783" s="170"/>
      <c r="K783" s="171" t="str">
        <f aca="false">IF($B783&lt;&gt;"",IF(I783,(INDEX(P$718:Q$721,MATCH(H783,P$718:P$721),2)/I783)*1000,0),"")</f>
        <v/>
      </c>
      <c r="L783" s="171" t="str">
        <f aca="false">IF(Q$718&lt;&gt;"",IF($B783&lt;&gt;"",K783-$J783,""),"")</f>
        <v/>
      </c>
      <c r="M783" s="172" t="str">
        <f aca="false">IF(B783&lt;&gt;"",RANK(L783,L$718:L$817),"")</f>
        <v/>
      </c>
      <c r="N783" s="172" t="str">
        <f aca="false">IF(B783&lt;&gt;"",'Classement Général'!CB76,"")</f>
        <v/>
      </c>
      <c r="O783" s="172" t="str">
        <f aca="false">IF(B177&lt;&gt;"",'Calculs (M1..M20)'!A79,"")</f>
        <v/>
      </c>
      <c r="P783" s="0"/>
      <c r="Q783" s="0"/>
      <c r="R783" s="0"/>
      <c r="S783" s="0"/>
      <c r="T783" s="0"/>
      <c r="U783" s="0"/>
      <c r="V783" s="0"/>
      <c r="AH783" s="187" t="n">
        <f aca="false">IF($G783&lt;&gt;"",AG783,"")</f>
        <v>0</v>
      </c>
      <c r="AI783" s="169"/>
      <c r="AJ783" s="170"/>
    </row>
    <row r="784" customFormat="false" ht="13" hidden="false" customHeight="false" outlineLevel="0" collapsed="false">
      <c r="A784" s="0"/>
      <c r="B784" s="185" t="str">
        <f aca="false">IF(B683&lt;&gt;"",B683,"")</f>
        <v/>
      </c>
      <c r="C784" s="116" t="str">
        <f aca="false">IF(C683&lt;&gt;"",C683,"")</f>
        <v/>
      </c>
      <c r="D784" s="116" t="str">
        <f aca="false">IF(D683&lt;&gt;"",D683,"")</f>
        <v/>
      </c>
      <c r="E784" s="116" t="str">
        <f aca="false">IF(E683&lt;&gt;"",E683,"")</f>
        <v/>
      </c>
      <c r="F784" s="116" t="n">
        <v>28</v>
      </c>
      <c r="G784" s="168" t="n">
        <f aca="false">G683</f>
        <v>0</v>
      </c>
      <c r="H784" s="187" t="n">
        <f aca="false">IF($G784&lt;&gt;"",G784,"")</f>
        <v>0</v>
      </c>
      <c r="I784" s="169"/>
      <c r="J784" s="170"/>
      <c r="K784" s="171" t="str">
        <f aca="false">IF($B784&lt;&gt;"",IF(I784,(INDEX(P$718:Q$721,MATCH(H784,P$718:P$721),2)/I784)*1000,0),"")</f>
        <v/>
      </c>
      <c r="L784" s="171" t="str">
        <f aca="false">IF(Q$718&lt;&gt;"",IF($B784&lt;&gt;"",K784-$J784,""),"")</f>
        <v/>
      </c>
      <c r="M784" s="172" t="str">
        <f aca="false">IF(B784&lt;&gt;"",RANK(L784,L$718:L$817),"")</f>
        <v/>
      </c>
      <c r="N784" s="172" t="str">
        <f aca="false">IF(B784&lt;&gt;"",'Classement Général'!CB77,"")</f>
        <v/>
      </c>
      <c r="O784" s="172" t="str">
        <f aca="false">IF(B178&lt;&gt;"",'Calculs (M1..M20)'!A80,"")</f>
        <v/>
      </c>
      <c r="P784" s="0"/>
      <c r="Q784" s="0"/>
      <c r="R784" s="0"/>
      <c r="S784" s="0"/>
      <c r="T784" s="0"/>
      <c r="U784" s="0"/>
      <c r="V784" s="0"/>
      <c r="AH784" s="187" t="n">
        <f aca="false">IF($G784&lt;&gt;"",AG784,"")</f>
        <v>0</v>
      </c>
      <c r="AI784" s="169"/>
      <c r="AJ784" s="170"/>
    </row>
    <row r="785" customFormat="false" ht="13" hidden="false" customHeight="false" outlineLevel="0" collapsed="false">
      <c r="A785" s="0"/>
      <c r="B785" s="185" t="str">
        <f aca="false">IF(B684&lt;&gt;"",B684,"")</f>
        <v/>
      </c>
      <c r="C785" s="116" t="str">
        <f aca="false">IF(C684&lt;&gt;"",C684,"")</f>
        <v/>
      </c>
      <c r="D785" s="116" t="str">
        <f aca="false">IF(D684&lt;&gt;"",D684,"")</f>
        <v/>
      </c>
      <c r="E785" s="116" t="str">
        <f aca="false">IF(E684&lt;&gt;"",E684,"")</f>
        <v/>
      </c>
      <c r="F785" s="116" t="n">
        <v>28</v>
      </c>
      <c r="G785" s="168" t="n">
        <f aca="false">G684</f>
        <v>0</v>
      </c>
      <c r="H785" s="187" t="n">
        <f aca="false">IF($G785&lt;&gt;"",G785,"")</f>
        <v>0</v>
      </c>
      <c r="I785" s="169"/>
      <c r="J785" s="170"/>
      <c r="K785" s="171" t="str">
        <f aca="false">IF($B785&lt;&gt;"",IF(I785,(INDEX(P$718:Q$721,MATCH(H785,P$718:P$721),2)/I785)*1000,0),"")</f>
        <v/>
      </c>
      <c r="L785" s="171" t="str">
        <f aca="false">IF(Q$718&lt;&gt;"",IF($B785&lt;&gt;"",K785-$J785,""),"")</f>
        <v/>
      </c>
      <c r="M785" s="172" t="str">
        <f aca="false">IF(B785&lt;&gt;"",RANK(L785,L$718:L$817),"")</f>
        <v/>
      </c>
      <c r="N785" s="172" t="str">
        <f aca="false">IF(B785&lt;&gt;"",'Classement Général'!CB78,"")</f>
        <v/>
      </c>
      <c r="O785" s="172" t="str">
        <f aca="false">IF(B179&lt;&gt;"",'Calculs (M1..M20)'!A81,"")</f>
        <v/>
      </c>
      <c r="P785" s="0"/>
      <c r="Q785" s="0"/>
      <c r="R785" s="0"/>
      <c r="S785" s="0"/>
      <c r="T785" s="0"/>
      <c r="U785" s="0"/>
      <c r="V785" s="0"/>
      <c r="AH785" s="187" t="n">
        <f aca="false">IF($G785&lt;&gt;"",AG785,"")</f>
        <v>0</v>
      </c>
      <c r="AI785" s="169"/>
      <c r="AJ785" s="170"/>
    </row>
    <row r="786" customFormat="false" ht="13" hidden="false" customHeight="false" outlineLevel="0" collapsed="false">
      <c r="A786" s="0"/>
      <c r="B786" s="185" t="str">
        <f aca="false">IF(B685&lt;&gt;"",B685,"")</f>
        <v/>
      </c>
      <c r="C786" s="116" t="str">
        <f aca="false">IF(C685&lt;&gt;"",C685,"")</f>
        <v/>
      </c>
      <c r="D786" s="116" t="str">
        <f aca="false">IF(D685&lt;&gt;"",D685,"")</f>
        <v/>
      </c>
      <c r="E786" s="116" t="str">
        <f aca="false">IF(E685&lt;&gt;"",E685,"")</f>
        <v/>
      </c>
      <c r="F786" s="116" t="n">
        <v>28</v>
      </c>
      <c r="G786" s="168" t="n">
        <f aca="false">G685</f>
        <v>0</v>
      </c>
      <c r="H786" s="187" t="n">
        <f aca="false">IF($G786&lt;&gt;"",G786,"")</f>
        <v>0</v>
      </c>
      <c r="I786" s="169"/>
      <c r="J786" s="170"/>
      <c r="K786" s="171" t="str">
        <f aca="false">IF($B786&lt;&gt;"",IF(I786,(INDEX(P$718:Q$721,MATCH(H786,P$718:P$721),2)/I786)*1000,0),"")</f>
        <v/>
      </c>
      <c r="L786" s="171" t="str">
        <f aca="false">IF(Q$718&lt;&gt;"",IF($B786&lt;&gt;"",K786-$J786,""),"")</f>
        <v/>
      </c>
      <c r="M786" s="172" t="str">
        <f aca="false">IF(B786&lt;&gt;"",RANK(L786,L$718:L$817),"")</f>
        <v/>
      </c>
      <c r="N786" s="172" t="str">
        <f aca="false">IF(B786&lt;&gt;"",'Classement Général'!CB79,"")</f>
        <v/>
      </c>
      <c r="O786" s="172" t="str">
        <f aca="false">IF(B180&lt;&gt;"",'Calculs (M1..M20)'!A82,"")</f>
        <v/>
      </c>
      <c r="P786" s="0"/>
      <c r="Q786" s="0"/>
      <c r="R786" s="0"/>
      <c r="S786" s="0"/>
      <c r="T786" s="0"/>
      <c r="U786" s="0"/>
      <c r="V786" s="0"/>
      <c r="AH786" s="187" t="n">
        <f aca="false">IF($G786&lt;&gt;"",AG786,"")</f>
        <v>0</v>
      </c>
      <c r="AI786" s="169"/>
      <c r="AJ786" s="170"/>
    </row>
    <row r="787" customFormat="false" ht="13" hidden="false" customHeight="false" outlineLevel="0" collapsed="false">
      <c r="A787" s="0"/>
      <c r="B787" s="185" t="str">
        <f aca="false">IF(B686&lt;&gt;"",B686,"")</f>
        <v/>
      </c>
      <c r="C787" s="116" t="str">
        <f aca="false">IF(C686&lt;&gt;"",C686,"")</f>
        <v/>
      </c>
      <c r="D787" s="116" t="str">
        <f aca="false">IF(D686&lt;&gt;"",D686,"")</f>
        <v/>
      </c>
      <c r="E787" s="116" t="str">
        <f aca="false">IF(E686&lt;&gt;"",E686,"")</f>
        <v/>
      </c>
      <c r="F787" s="116" t="n">
        <v>28</v>
      </c>
      <c r="G787" s="168" t="n">
        <f aca="false">G686</f>
        <v>0</v>
      </c>
      <c r="H787" s="187" t="n">
        <f aca="false">IF($G787&lt;&gt;"",G787,"")</f>
        <v>0</v>
      </c>
      <c r="I787" s="169"/>
      <c r="J787" s="170"/>
      <c r="K787" s="171" t="str">
        <f aca="false">IF($B787&lt;&gt;"",IF(I787,(INDEX(P$718:Q$721,MATCH(H787,P$718:P$721),2)/I787)*1000,0),"")</f>
        <v/>
      </c>
      <c r="L787" s="171" t="str">
        <f aca="false">IF(Q$718&lt;&gt;"",IF($B787&lt;&gt;"",K787-$J787,""),"")</f>
        <v/>
      </c>
      <c r="M787" s="172" t="str">
        <f aca="false">IF(B787&lt;&gt;"",RANK(L787,L$718:L$817),"")</f>
        <v/>
      </c>
      <c r="N787" s="172" t="str">
        <f aca="false">IF(B787&lt;&gt;"",'Classement Général'!CB80,"")</f>
        <v/>
      </c>
      <c r="O787" s="172" t="str">
        <f aca="false">IF(B181&lt;&gt;"",'Calculs (M1..M20)'!A83,"")</f>
        <v/>
      </c>
      <c r="P787" s="0"/>
      <c r="Q787" s="0"/>
      <c r="R787" s="0"/>
      <c r="S787" s="0"/>
      <c r="T787" s="0"/>
      <c r="U787" s="0"/>
      <c r="V787" s="0"/>
      <c r="AH787" s="187" t="n">
        <f aca="false">IF($G787&lt;&gt;"",AG787,"")</f>
        <v>0</v>
      </c>
      <c r="AI787" s="169"/>
      <c r="AJ787" s="170"/>
    </row>
    <row r="788" customFormat="false" ht="13" hidden="false" customHeight="false" outlineLevel="0" collapsed="false">
      <c r="A788" s="0"/>
      <c r="B788" s="185" t="str">
        <f aca="false">IF(B687&lt;&gt;"",B687,"")</f>
        <v/>
      </c>
      <c r="C788" s="116" t="str">
        <f aca="false">IF(C687&lt;&gt;"",C687,"")</f>
        <v/>
      </c>
      <c r="D788" s="116" t="str">
        <f aca="false">IF(D687&lt;&gt;"",D687,"")</f>
        <v/>
      </c>
      <c r="E788" s="116" t="str">
        <f aca="false">IF(E687&lt;&gt;"",E687,"")</f>
        <v/>
      </c>
      <c r="F788" s="116" t="n">
        <v>28</v>
      </c>
      <c r="G788" s="168" t="n">
        <f aca="false">G687</f>
        <v>0</v>
      </c>
      <c r="H788" s="187" t="n">
        <f aca="false">IF($G788&lt;&gt;"",G788,"")</f>
        <v>0</v>
      </c>
      <c r="I788" s="169"/>
      <c r="J788" s="170"/>
      <c r="K788" s="171" t="str">
        <f aca="false">IF($B788&lt;&gt;"",IF(I788,(INDEX(P$718:Q$721,MATCH(H788,P$718:P$721),2)/I788)*1000,0),"")</f>
        <v/>
      </c>
      <c r="L788" s="171" t="str">
        <f aca="false">IF(Q$718&lt;&gt;"",IF($B788&lt;&gt;"",K788-$J788,""),"")</f>
        <v/>
      </c>
      <c r="M788" s="172" t="str">
        <f aca="false">IF(B788&lt;&gt;"",RANK(L788,L$718:L$817),"")</f>
        <v/>
      </c>
      <c r="N788" s="172" t="str">
        <f aca="false">IF(B788&lt;&gt;"",'Classement Général'!CB81,"")</f>
        <v/>
      </c>
      <c r="O788" s="172" t="str">
        <f aca="false">IF(B182&lt;&gt;"",'Calculs (M1..M20)'!A84,"")</f>
        <v/>
      </c>
      <c r="P788" s="0"/>
      <c r="Q788" s="0"/>
      <c r="R788" s="0"/>
      <c r="S788" s="0"/>
      <c r="T788" s="0"/>
      <c r="U788" s="0"/>
      <c r="V788" s="0"/>
      <c r="AH788" s="187" t="n">
        <f aca="false">IF($G788&lt;&gt;"",AG788,"")</f>
        <v>0</v>
      </c>
      <c r="AI788" s="169"/>
      <c r="AJ788" s="170"/>
    </row>
    <row r="789" customFormat="false" ht="13" hidden="false" customHeight="false" outlineLevel="0" collapsed="false">
      <c r="A789" s="0"/>
      <c r="B789" s="185" t="str">
        <f aca="false">IF(B688&lt;&gt;"",B688,"")</f>
        <v/>
      </c>
      <c r="C789" s="116" t="str">
        <f aca="false">IF(C688&lt;&gt;"",C688,"")</f>
        <v/>
      </c>
      <c r="D789" s="116" t="str">
        <f aca="false">IF(D688&lt;&gt;"",D688,"")</f>
        <v/>
      </c>
      <c r="E789" s="116" t="str">
        <f aca="false">IF(E688&lt;&gt;"",E688,"")</f>
        <v/>
      </c>
      <c r="F789" s="116" t="n">
        <v>28</v>
      </c>
      <c r="G789" s="168" t="n">
        <f aca="false">G688</f>
        <v>0</v>
      </c>
      <c r="H789" s="187" t="n">
        <f aca="false">IF($G789&lt;&gt;"",G789,"")</f>
        <v>0</v>
      </c>
      <c r="I789" s="169"/>
      <c r="J789" s="170"/>
      <c r="K789" s="171" t="str">
        <f aca="false">IF($B789&lt;&gt;"",IF(I789,(INDEX(P$718:Q$721,MATCH(H789,P$718:P$721),2)/I789)*1000,0),"")</f>
        <v/>
      </c>
      <c r="L789" s="171" t="str">
        <f aca="false">IF(Q$718&lt;&gt;"",IF($B789&lt;&gt;"",K789-$J789,""),"")</f>
        <v/>
      </c>
      <c r="M789" s="172" t="str">
        <f aca="false">IF(B789&lt;&gt;"",RANK(L789,L$718:L$817),"")</f>
        <v/>
      </c>
      <c r="N789" s="172" t="str">
        <f aca="false">IF(B789&lt;&gt;"",'Classement Général'!CB82,"")</f>
        <v/>
      </c>
      <c r="O789" s="172" t="str">
        <f aca="false">IF(B183&lt;&gt;"",'Calculs (M1..M20)'!A85,"")</f>
        <v/>
      </c>
      <c r="P789" s="0"/>
      <c r="Q789" s="0"/>
      <c r="R789" s="0"/>
      <c r="S789" s="0"/>
      <c r="T789" s="0"/>
      <c r="U789" s="0"/>
      <c r="V789" s="0"/>
      <c r="AH789" s="187" t="n">
        <f aca="false">IF($G789&lt;&gt;"",AG789,"")</f>
        <v>0</v>
      </c>
      <c r="AI789" s="169"/>
      <c r="AJ789" s="170"/>
    </row>
    <row r="790" customFormat="false" ht="13" hidden="false" customHeight="false" outlineLevel="0" collapsed="false">
      <c r="A790" s="0"/>
      <c r="B790" s="185" t="str">
        <f aca="false">IF(B689&lt;&gt;"",B689,"")</f>
        <v/>
      </c>
      <c r="C790" s="116" t="str">
        <f aca="false">IF(C689&lt;&gt;"",C689,"")</f>
        <v/>
      </c>
      <c r="D790" s="116" t="str">
        <f aca="false">IF(D689&lt;&gt;"",D689,"")</f>
        <v/>
      </c>
      <c r="E790" s="116" t="str">
        <f aca="false">IF(E689&lt;&gt;"",E689,"")</f>
        <v/>
      </c>
      <c r="F790" s="116" t="n">
        <v>28</v>
      </c>
      <c r="G790" s="168" t="n">
        <f aca="false">G689</f>
        <v>0</v>
      </c>
      <c r="H790" s="187" t="n">
        <f aca="false">IF($G790&lt;&gt;"",G790,"")</f>
        <v>0</v>
      </c>
      <c r="I790" s="169"/>
      <c r="J790" s="170"/>
      <c r="K790" s="171" t="str">
        <f aca="false">IF($B790&lt;&gt;"",IF(I790,(INDEX(P$718:Q$721,MATCH(H790,P$718:P$721),2)/I790)*1000,0),"")</f>
        <v/>
      </c>
      <c r="L790" s="171" t="str">
        <f aca="false">IF(Q$718&lt;&gt;"",IF($B790&lt;&gt;"",K790-$J790,""),"")</f>
        <v/>
      </c>
      <c r="M790" s="172" t="str">
        <f aca="false">IF(B790&lt;&gt;"",RANK(L790,L$718:L$817),"")</f>
        <v/>
      </c>
      <c r="N790" s="172" t="str">
        <f aca="false">IF(B790&lt;&gt;"",'Classement Général'!CB83,"")</f>
        <v/>
      </c>
      <c r="O790" s="172" t="str">
        <f aca="false">IF(B184&lt;&gt;"",'Calculs (M1..M20)'!A86,"")</f>
        <v/>
      </c>
      <c r="P790" s="0"/>
      <c r="Q790" s="0"/>
      <c r="R790" s="0"/>
      <c r="S790" s="0"/>
      <c r="T790" s="0"/>
      <c r="U790" s="0"/>
      <c r="V790" s="0"/>
      <c r="AH790" s="187" t="n">
        <f aca="false">IF($G790&lt;&gt;"",AG790,"")</f>
        <v>0</v>
      </c>
      <c r="AI790" s="169"/>
      <c r="AJ790" s="170"/>
    </row>
    <row r="791" customFormat="false" ht="13" hidden="false" customHeight="false" outlineLevel="0" collapsed="false">
      <c r="A791" s="0"/>
      <c r="B791" s="185" t="str">
        <f aca="false">IF(B690&lt;&gt;"",B690,"")</f>
        <v/>
      </c>
      <c r="C791" s="116" t="str">
        <f aca="false">IF(C690&lt;&gt;"",C690,"")</f>
        <v/>
      </c>
      <c r="D791" s="116" t="str">
        <f aca="false">IF(D690&lt;&gt;"",D690,"")</f>
        <v/>
      </c>
      <c r="E791" s="116" t="str">
        <f aca="false">IF(E690&lt;&gt;"",E690,"")</f>
        <v/>
      </c>
      <c r="F791" s="116" t="n">
        <v>28</v>
      </c>
      <c r="G791" s="168" t="n">
        <f aca="false">G690</f>
        <v>0</v>
      </c>
      <c r="H791" s="187" t="n">
        <f aca="false">IF($G791&lt;&gt;"",G791,"")</f>
        <v>0</v>
      </c>
      <c r="I791" s="169"/>
      <c r="J791" s="170"/>
      <c r="K791" s="171" t="str">
        <f aca="false">IF($B791&lt;&gt;"",IF(I791,(INDEX(P$718:Q$721,MATCH(H791,P$718:P$721),2)/I791)*1000,0),"")</f>
        <v/>
      </c>
      <c r="L791" s="171" t="str">
        <f aca="false">IF(Q$718&lt;&gt;"",IF($B791&lt;&gt;"",K791-$J791,""),"")</f>
        <v/>
      </c>
      <c r="M791" s="172" t="str">
        <f aca="false">IF(B791&lt;&gt;"",RANK(L791,L$718:L$817),"")</f>
        <v/>
      </c>
      <c r="N791" s="172" t="str">
        <f aca="false">IF(B791&lt;&gt;"",'Classement Général'!CB84,"")</f>
        <v/>
      </c>
      <c r="O791" s="172" t="str">
        <f aca="false">IF(B185&lt;&gt;"",'Calculs (M1..M20)'!A87,"")</f>
        <v/>
      </c>
      <c r="P791" s="0"/>
      <c r="Q791" s="0"/>
      <c r="R791" s="0"/>
      <c r="S791" s="0"/>
      <c r="T791" s="0"/>
      <c r="U791" s="0"/>
      <c r="V791" s="0"/>
      <c r="AH791" s="187" t="n">
        <f aca="false">IF($G791&lt;&gt;"",AG791,"")</f>
        <v>0</v>
      </c>
      <c r="AI791" s="169"/>
      <c r="AJ791" s="170"/>
    </row>
    <row r="792" customFormat="false" ht="13" hidden="false" customHeight="false" outlineLevel="0" collapsed="false">
      <c r="A792" s="0"/>
      <c r="B792" s="185" t="str">
        <f aca="false">IF(B691&lt;&gt;"",B691,"")</f>
        <v/>
      </c>
      <c r="C792" s="116" t="str">
        <f aca="false">IF(C691&lt;&gt;"",C691,"")</f>
        <v/>
      </c>
      <c r="D792" s="116" t="str">
        <f aca="false">IF(D691&lt;&gt;"",D691,"")</f>
        <v/>
      </c>
      <c r="E792" s="116" t="str">
        <f aca="false">IF(E691&lt;&gt;"",E691,"")</f>
        <v/>
      </c>
      <c r="F792" s="116" t="n">
        <v>28</v>
      </c>
      <c r="G792" s="168" t="n">
        <f aca="false">G691</f>
        <v>0</v>
      </c>
      <c r="H792" s="187" t="n">
        <f aca="false">IF($G792&lt;&gt;"",G792,"")</f>
        <v>0</v>
      </c>
      <c r="I792" s="169"/>
      <c r="J792" s="170"/>
      <c r="K792" s="171" t="str">
        <f aca="false">IF($B792&lt;&gt;"",IF(I792,(INDEX(P$718:Q$721,MATCH(H792,P$718:P$721),2)/I792)*1000,0),"")</f>
        <v/>
      </c>
      <c r="L792" s="171" t="str">
        <f aca="false">IF(Q$718&lt;&gt;"",IF($B792&lt;&gt;"",K792-$J792,""),"")</f>
        <v/>
      </c>
      <c r="M792" s="172" t="str">
        <f aca="false">IF(B792&lt;&gt;"",RANK(L792,L$718:L$817),"")</f>
        <v/>
      </c>
      <c r="N792" s="172" t="str">
        <f aca="false">IF(B792&lt;&gt;"",'Classement Général'!CB85,"")</f>
        <v/>
      </c>
      <c r="O792" s="172" t="str">
        <f aca="false">IF(B186&lt;&gt;"",'Calculs (M1..M20)'!A88,"")</f>
        <v/>
      </c>
      <c r="P792" s="0"/>
      <c r="Q792" s="0"/>
      <c r="R792" s="0"/>
      <c r="S792" s="0"/>
      <c r="T792" s="0"/>
      <c r="U792" s="0"/>
      <c r="V792" s="0"/>
      <c r="AH792" s="187" t="n">
        <f aca="false">IF($G792&lt;&gt;"",AG792,"")</f>
        <v>0</v>
      </c>
      <c r="AI792" s="169"/>
      <c r="AJ792" s="170"/>
    </row>
    <row r="793" customFormat="false" ht="13" hidden="false" customHeight="false" outlineLevel="0" collapsed="false">
      <c r="A793" s="0"/>
      <c r="B793" s="185" t="str">
        <f aca="false">IF(B692&lt;&gt;"",B692,"")</f>
        <v/>
      </c>
      <c r="C793" s="116" t="str">
        <f aca="false">IF(C692&lt;&gt;"",C692,"")</f>
        <v/>
      </c>
      <c r="D793" s="116" t="str">
        <f aca="false">IF(D692&lt;&gt;"",D692,"")</f>
        <v/>
      </c>
      <c r="E793" s="116" t="str">
        <f aca="false">IF(E692&lt;&gt;"",E692,"")</f>
        <v/>
      </c>
      <c r="F793" s="116" t="n">
        <v>28</v>
      </c>
      <c r="G793" s="168" t="n">
        <f aca="false">G692</f>
        <v>0</v>
      </c>
      <c r="H793" s="187" t="n">
        <f aca="false">IF($G793&lt;&gt;"",G793,"")</f>
        <v>0</v>
      </c>
      <c r="I793" s="169"/>
      <c r="J793" s="170"/>
      <c r="K793" s="171" t="str">
        <f aca="false">IF($B793&lt;&gt;"",IF(I793,(INDEX(P$718:Q$721,MATCH(H793,P$718:P$721),2)/I793)*1000,0),"")</f>
        <v/>
      </c>
      <c r="L793" s="171" t="str">
        <f aca="false">IF(Q$718&lt;&gt;"",IF($B793&lt;&gt;"",K793-$J793,""),"")</f>
        <v/>
      </c>
      <c r="M793" s="172" t="str">
        <f aca="false">IF(B793&lt;&gt;"",RANK(L793,L$718:L$817),"")</f>
        <v/>
      </c>
      <c r="N793" s="172" t="str">
        <f aca="false">IF(B793&lt;&gt;"",'Classement Général'!CB86,"")</f>
        <v/>
      </c>
      <c r="O793" s="172" t="str">
        <f aca="false">IF(B187&lt;&gt;"",'Calculs (M1..M20)'!A89,"")</f>
        <v/>
      </c>
      <c r="P793" s="0"/>
      <c r="Q793" s="0"/>
      <c r="R793" s="0"/>
      <c r="S793" s="0"/>
      <c r="T793" s="0"/>
      <c r="U793" s="0"/>
      <c r="V793" s="0"/>
      <c r="AH793" s="187" t="n">
        <f aca="false">IF($G793&lt;&gt;"",AG793,"")</f>
        <v>0</v>
      </c>
      <c r="AI793" s="169"/>
      <c r="AJ793" s="170"/>
    </row>
    <row r="794" customFormat="false" ht="13" hidden="false" customHeight="false" outlineLevel="0" collapsed="false">
      <c r="A794" s="0"/>
      <c r="B794" s="185" t="str">
        <f aca="false">IF(B693&lt;&gt;"",B693,"")</f>
        <v/>
      </c>
      <c r="C794" s="116" t="str">
        <f aca="false">IF(C693&lt;&gt;"",C693,"")</f>
        <v/>
      </c>
      <c r="D794" s="116" t="str">
        <f aca="false">IF(D693&lt;&gt;"",D693,"")</f>
        <v/>
      </c>
      <c r="E794" s="116" t="str">
        <f aca="false">IF(E693&lt;&gt;"",E693,"")</f>
        <v/>
      </c>
      <c r="F794" s="116" t="n">
        <v>28</v>
      </c>
      <c r="G794" s="168" t="n">
        <f aca="false">G693</f>
        <v>0</v>
      </c>
      <c r="H794" s="187" t="n">
        <f aca="false">IF($G794&lt;&gt;"",G794,"")</f>
        <v>0</v>
      </c>
      <c r="I794" s="169"/>
      <c r="J794" s="170"/>
      <c r="K794" s="171" t="str">
        <f aca="false">IF($B794&lt;&gt;"",IF(I794,(INDEX(P$718:Q$721,MATCH(H794,P$718:P$721),2)/I794)*1000,0),"")</f>
        <v/>
      </c>
      <c r="L794" s="171" t="str">
        <f aca="false">IF(Q$718&lt;&gt;"",IF($B794&lt;&gt;"",K794-$J794,""),"")</f>
        <v/>
      </c>
      <c r="M794" s="172" t="str">
        <f aca="false">IF(B794&lt;&gt;"",RANK(L794,L$718:L$817),"")</f>
        <v/>
      </c>
      <c r="N794" s="172" t="str">
        <f aca="false">IF(B794&lt;&gt;"",'Classement Général'!CB87,"")</f>
        <v/>
      </c>
      <c r="O794" s="172" t="str">
        <f aca="false">IF(B188&lt;&gt;"",'Calculs (M1..M20)'!A90,"")</f>
        <v/>
      </c>
      <c r="P794" s="0"/>
      <c r="Q794" s="0"/>
      <c r="R794" s="0"/>
      <c r="S794" s="0"/>
      <c r="T794" s="0"/>
      <c r="U794" s="0"/>
      <c r="V794" s="0"/>
      <c r="AH794" s="187" t="n">
        <f aca="false">IF($G794&lt;&gt;"",AG794,"")</f>
        <v>0</v>
      </c>
      <c r="AI794" s="169"/>
      <c r="AJ794" s="170"/>
    </row>
    <row r="795" customFormat="false" ht="13" hidden="false" customHeight="false" outlineLevel="0" collapsed="false">
      <c r="A795" s="0"/>
      <c r="B795" s="185" t="str">
        <f aca="false">IF(B694&lt;&gt;"",B694,"")</f>
        <v/>
      </c>
      <c r="C795" s="116" t="str">
        <f aca="false">IF(C694&lt;&gt;"",C694,"")</f>
        <v/>
      </c>
      <c r="D795" s="116" t="str">
        <f aca="false">IF(D694&lt;&gt;"",D694,"")</f>
        <v/>
      </c>
      <c r="E795" s="116" t="str">
        <f aca="false">IF(E694&lt;&gt;"",E694,"")</f>
        <v/>
      </c>
      <c r="F795" s="116" t="n">
        <v>28</v>
      </c>
      <c r="G795" s="168" t="n">
        <f aca="false">G694</f>
        <v>0</v>
      </c>
      <c r="H795" s="187" t="n">
        <f aca="false">IF($G795&lt;&gt;"",G795,"")</f>
        <v>0</v>
      </c>
      <c r="I795" s="169"/>
      <c r="J795" s="170"/>
      <c r="K795" s="171" t="str">
        <f aca="false">IF($B795&lt;&gt;"",IF(I795,(INDEX(P$718:Q$721,MATCH(H795,P$718:P$721),2)/I795)*1000,0),"")</f>
        <v/>
      </c>
      <c r="L795" s="171" t="str">
        <f aca="false">IF(Q$718&lt;&gt;"",IF($B795&lt;&gt;"",K795-$J795,""),"")</f>
        <v/>
      </c>
      <c r="M795" s="172" t="str">
        <f aca="false">IF(B795&lt;&gt;"",RANK(L795,L$718:L$817),"")</f>
        <v/>
      </c>
      <c r="N795" s="172" t="str">
        <f aca="false">IF(B795&lt;&gt;"",'Classement Général'!CB88,"")</f>
        <v/>
      </c>
      <c r="O795" s="172" t="str">
        <f aca="false">IF(B189&lt;&gt;"",'Calculs (M1..M20)'!A91,"")</f>
        <v/>
      </c>
      <c r="P795" s="0"/>
      <c r="Q795" s="0"/>
      <c r="R795" s="0"/>
      <c r="S795" s="0"/>
      <c r="T795" s="0"/>
      <c r="U795" s="0"/>
      <c r="V795" s="0"/>
      <c r="AH795" s="187" t="n">
        <f aca="false">IF($G795&lt;&gt;"",AG795,"")</f>
        <v>0</v>
      </c>
      <c r="AI795" s="169"/>
      <c r="AJ795" s="170"/>
    </row>
    <row r="796" customFormat="false" ht="13" hidden="false" customHeight="false" outlineLevel="0" collapsed="false">
      <c r="A796" s="0"/>
      <c r="B796" s="185" t="str">
        <f aca="false">IF(B695&lt;&gt;"",B695,"")</f>
        <v/>
      </c>
      <c r="C796" s="116" t="str">
        <f aca="false">IF(C695&lt;&gt;"",C695,"")</f>
        <v/>
      </c>
      <c r="D796" s="116" t="str">
        <f aca="false">IF(D695&lt;&gt;"",D695,"")</f>
        <v/>
      </c>
      <c r="E796" s="116" t="str">
        <f aca="false">IF(E695&lt;&gt;"",E695,"")</f>
        <v/>
      </c>
      <c r="F796" s="116" t="n">
        <v>28</v>
      </c>
      <c r="G796" s="168" t="n">
        <f aca="false">G695</f>
        <v>0</v>
      </c>
      <c r="H796" s="187" t="n">
        <f aca="false">IF($G796&lt;&gt;"",G796,"")</f>
        <v>0</v>
      </c>
      <c r="I796" s="169"/>
      <c r="J796" s="170"/>
      <c r="K796" s="171" t="str">
        <f aca="false">IF($B796&lt;&gt;"",IF(I796,(INDEX(P$718:Q$721,MATCH(H796,P$718:P$721),2)/I796)*1000,0),"")</f>
        <v/>
      </c>
      <c r="L796" s="171" t="str">
        <f aca="false">IF(Q$718&lt;&gt;"",IF($B796&lt;&gt;"",K796-$J796,""),"")</f>
        <v/>
      </c>
      <c r="M796" s="172" t="str">
        <f aca="false">IF(B796&lt;&gt;"",RANK(L796,L$718:L$817),"")</f>
        <v/>
      </c>
      <c r="N796" s="172" t="str">
        <f aca="false">IF(B796&lt;&gt;"",'Classement Général'!CB89,"")</f>
        <v/>
      </c>
      <c r="O796" s="172" t="str">
        <f aca="false">IF(B190&lt;&gt;"",'Calculs (M1..M20)'!A92,"")</f>
        <v/>
      </c>
      <c r="P796" s="0"/>
      <c r="Q796" s="0"/>
      <c r="R796" s="0"/>
      <c r="S796" s="0"/>
      <c r="T796" s="0"/>
      <c r="U796" s="0"/>
      <c r="V796" s="0"/>
      <c r="AH796" s="187" t="n">
        <f aca="false">IF($G796&lt;&gt;"",AG796,"")</f>
        <v>0</v>
      </c>
      <c r="AI796" s="169"/>
      <c r="AJ796" s="170"/>
    </row>
    <row r="797" customFormat="false" ht="13" hidden="false" customHeight="false" outlineLevel="0" collapsed="false">
      <c r="A797" s="0"/>
      <c r="B797" s="185" t="str">
        <f aca="false">IF(B696&lt;&gt;"",B696,"")</f>
        <v/>
      </c>
      <c r="C797" s="116" t="str">
        <f aca="false">IF(C696&lt;&gt;"",C696,"")</f>
        <v/>
      </c>
      <c r="D797" s="116" t="str">
        <f aca="false">IF(D696&lt;&gt;"",D696,"")</f>
        <v/>
      </c>
      <c r="E797" s="116" t="str">
        <f aca="false">IF(E696&lt;&gt;"",E696,"")</f>
        <v/>
      </c>
      <c r="F797" s="116" t="n">
        <v>28</v>
      </c>
      <c r="G797" s="168" t="n">
        <f aca="false">G696</f>
        <v>0</v>
      </c>
      <c r="H797" s="187" t="n">
        <f aca="false">IF($G797&lt;&gt;"",G797,"")</f>
        <v>0</v>
      </c>
      <c r="I797" s="169"/>
      <c r="J797" s="170"/>
      <c r="K797" s="171" t="str">
        <f aca="false">IF($B797&lt;&gt;"",IF(I797,(INDEX(P$718:Q$721,MATCH(H797,P$718:P$721),2)/I797)*1000,0),"")</f>
        <v/>
      </c>
      <c r="L797" s="171" t="str">
        <f aca="false">IF(Q$718&lt;&gt;"",IF($B797&lt;&gt;"",K797-$J797,""),"")</f>
        <v/>
      </c>
      <c r="M797" s="172" t="str">
        <f aca="false">IF(B797&lt;&gt;"",RANK(L797,L$718:L$817),"")</f>
        <v/>
      </c>
      <c r="N797" s="172" t="str">
        <f aca="false">IF(B797&lt;&gt;"",'Classement Général'!CB90,"")</f>
        <v/>
      </c>
      <c r="O797" s="172" t="str">
        <f aca="false">IF(B191&lt;&gt;"",'Calculs (M1..M20)'!A93,"")</f>
        <v/>
      </c>
      <c r="P797" s="0"/>
      <c r="Q797" s="0"/>
      <c r="R797" s="0"/>
      <c r="S797" s="0"/>
      <c r="T797" s="0"/>
      <c r="U797" s="0"/>
      <c r="V797" s="0"/>
      <c r="AH797" s="187" t="n">
        <f aca="false">IF($G797&lt;&gt;"",AG797,"")</f>
        <v>0</v>
      </c>
      <c r="AI797" s="169"/>
      <c r="AJ797" s="170"/>
    </row>
    <row r="798" customFormat="false" ht="13" hidden="false" customHeight="false" outlineLevel="0" collapsed="false">
      <c r="A798" s="0"/>
      <c r="B798" s="185" t="str">
        <f aca="false">IF(B697&lt;&gt;"",B697,"")</f>
        <v/>
      </c>
      <c r="C798" s="116" t="str">
        <f aca="false">IF(C697&lt;&gt;"",C697,"")</f>
        <v/>
      </c>
      <c r="D798" s="116" t="str">
        <f aca="false">IF(D697&lt;&gt;"",D697,"")</f>
        <v/>
      </c>
      <c r="E798" s="116" t="str">
        <f aca="false">IF(E697&lt;&gt;"",E697,"")</f>
        <v/>
      </c>
      <c r="F798" s="116" t="n">
        <v>28</v>
      </c>
      <c r="G798" s="168" t="n">
        <f aca="false">G697</f>
        <v>0</v>
      </c>
      <c r="H798" s="187" t="n">
        <f aca="false">IF($G798&lt;&gt;"",G798,"")</f>
        <v>0</v>
      </c>
      <c r="I798" s="169"/>
      <c r="J798" s="170"/>
      <c r="K798" s="171" t="str">
        <f aca="false">IF($B798&lt;&gt;"",IF(I798,(INDEX(P$718:Q$721,MATCH(H798,P$718:P$721),2)/I798)*1000,0),"")</f>
        <v/>
      </c>
      <c r="L798" s="171" t="str">
        <f aca="false">IF(Q$718&lt;&gt;"",IF($B798&lt;&gt;"",K798-$J798,""),"")</f>
        <v/>
      </c>
      <c r="M798" s="172" t="str">
        <f aca="false">IF(B798&lt;&gt;"",RANK(L798,L$718:L$817),"")</f>
        <v/>
      </c>
      <c r="N798" s="172" t="str">
        <f aca="false">IF(B798&lt;&gt;"",'Classement Général'!CB91,"")</f>
        <v/>
      </c>
      <c r="O798" s="172" t="str">
        <f aca="false">IF(B192&lt;&gt;"",'Calculs (M1..M20)'!A94,"")</f>
        <v/>
      </c>
      <c r="P798" s="0"/>
      <c r="Q798" s="0"/>
      <c r="R798" s="0"/>
      <c r="S798" s="0"/>
      <c r="T798" s="0"/>
      <c r="U798" s="0"/>
      <c r="V798" s="0"/>
      <c r="AH798" s="187" t="n">
        <f aca="false">IF($G798&lt;&gt;"",AG798,"")</f>
        <v>0</v>
      </c>
      <c r="AI798" s="169"/>
      <c r="AJ798" s="170"/>
    </row>
    <row r="799" customFormat="false" ht="13" hidden="false" customHeight="false" outlineLevel="0" collapsed="false">
      <c r="A799" s="0"/>
      <c r="B799" s="185" t="str">
        <f aca="false">IF(B698&lt;&gt;"",B698,"")</f>
        <v/>
      </c>
      <c r="C799" s="116" t="str">
        <f aca="false">IF(C698&lt;&gt;"",C698,"")</f>
        <v/>
      </c>
      <c r="D799" s="116" t="str">
        <f aca="false">IF(D698&lt;&gt;"",D698,"")</f>
        <v/>
      </c>
      <c r="E799" s="116" t="str">
        <f aca="false">IF(E698&lt;&gt;"",E698,"")</f>
        <v/>
      </c>
      <c r="F799" s="116" t="n">
        <v>28</v>
      </c>
      <c r="G799" s="168" t="n">
        <f aca="false">G698</f>
        <v>0</v>
      </c>
      <c r="H799" s="187" t="n">
        <f aca="false">IF($G799&lt;&gt;"",G799,"")</f>
        <v>0</v>
      </c>
      <c r="I799" s="169"/>
      <c r="J799" s="170"/>
      <c r="K799" s="171" t="str">
        <f aca="false">IF($B799&lt;&gt;"",IF(I799,(INDEX(P$718:Q$721,MATCH(H799,P$718:P$721),2)/I799)*1000,0),"")</f>
        <v/>
      </c>
      <c r="L799" s="171" t="str">
        <f aca="false">IF(Q$718&lt;&gt;"",IF($B799&lt;&gt;"",K799-$J799,""),"")</f>
        <v/>
      </c>
      <c r="M799" s="172" t="str">
        <f aca="false">IF(B799&lt;&gt;"",RANK(L799,L$718:L$817),"")</f>
        <v/>
      </c>
      <c r="N799" s="172" t="str">
        <f aca="false">IF(B799&lt;&gt;"",'Classement Général'!CB92,"")</f>
        <v/>
      </c>
      <c r="O799" s="172" t="str">
        <f aca="false">IF(B193&lt;&gt;"",'Calculs (M1..M20)'!A95,"")</f>
        <v/>
      </c>
      <c r="P799" s="0"/>
      <c r="Q799" s="0"/>
      <c r="R799" s="0"/>
      <c r="S799" s="0"/>
      <c r="T799" s="0"/>
      <c r="U799" s="0"/>
      <c r="V799" s="0"/>
      <c r="AH799" s="187" t="n">
        <f aca="false">IF($G799&lt;&gt;"",AG799,"")</f>
        <v>0</v>
      </c>
      <c r="AI799" s="169"/>
      <c r="AJ799" s="170"/>
    </row>
    <row r="800" customFormat="false" ht="13" hidden="false" customHeight="false" outlineLevel="0" collapsed="false">
      <c r="A800" s="0"/>
      <c r="B800" s="185" t="str">
        <f aca="false">IF(B699&lt;&gt;"",B699,"")</f>
        <v/>
      </c>
      <c r="C800" s="116" t="str">
        <f aca="false">IF(C699&lt;&gt;"",C699,"")</f>
        <v/>
      </c>
      <c r="D800" s="116" t="str">
        <f aca="false">IF(D699&lt;&gt;"",D699,"")</f>
        <v/>
      </c>
      <c r="E800" s="116" t="str">
        <f aca="false">IF(E699&lt;&gt;"",E699,"")</f>
        <v/>
      </c>
      <c r="F800" s="116" t="n">
        <v>28</v>
      </c>
      <c r="G800" s="168" t="n">
        <f aca="false">G699</f>
        <v>0</v>
      </c>
      <c r="H800" s="187" t="n">
        <f aca="false">IF($G800&lt;&gt;"",G800,"")</f>
        <v>0</v>
      </c>
      <c r="I800" s="169"/>
      <c r="J800" s="170"/>
      <c r="K800" s="171" t="str">
        <f aca="false">IF($B800&lt;&gt;"",IF(I800,(INDEX(P$718:Q$721,MATCH(H800,P$718:P$721),2)/I800)*1000,0),"")</f>
        <v/>
      </c>
      <c r="L800" s="171" t="str">
        <f aca="false">IF(Q$718&lt;&gt;"",IF($B800&lt;&gt;"",K800-$J800,""),"")</f>
        <v/>
      </c>
      <c r="M800" s="172" t="str">
        <f aca="false">IF(B800&lt;&gt;"",RANK(L800,L$718:L$817),"")</f>
        <v/>
      </c>
      <c r="N800" s="172" t="str">
        <f aca="false">IF(B800&lt;&gt;"",'Classement Général'!CB93,"")</f>
        <v/>
      </c>
      <c r="O800" s="172" t="str">
        <f aca="false">IF(B194&lt;&gt;"",'Calculs (M1..M20)'!A96,"")</f>
        <v/>
      </c>
      <c r="P800" s="0"/>
      <c r="Q800" s="0"/>
      <c r="R800" s="0"/>
      <c r="S800" s="0"/>
      <c r="T800" s="0"/>
      <c r="U800" s="0"/>
      <c r="V800" s="0"/>
      <c r="AH800" s="187" t="n">
        <f aca="false">IF($G800&lt;&gt;"",AG800,"")</f>
        <v>0</v>
      </c>
      <c r="AI800" s="169"/>
      <c r="AJ800" s="170"/>
    </row>
    <row r="801" customFormat="false" ht="13" hidden="false" customHeight="false" outlineLevel="0" collapsed="false">
      <c r="A801" s="0"/>
      <c r="B801" s="185" t="str">
        <f aca="false">IF(B700&lt;&gt;"",B700,"")</f>
        <v/>
      </c>
      <c r="C801" s="116" t="str">
        <f aca="false">IF(C700&lt;&gt;"",C700,"")</f>
        <v/>
      </c>
      <c r="D801" s="116" t="str">
        <f aca="false">IF(D700&lt;&gt;"",D700,"")</f>
        <v/>
      </c>
      <c r="E801" s="116" t="str">
        <f aca="false">IF(E700&lt;&gt;"",E700,"")</f>
        <v/>
      </c>
      <c r="F801" s="116" t="n">
        <v>28</v>
      </c>
      <c r="G801" s="168" t="n">
        <f aca="false">G700</f>
        <v>0</v>
      </c>
      <c r="H801" s="187" t="n">
        <f aca="false">IF($G801&lt;&gt;"",G801,"")</f>
        <v>0</v>
      </c>
      <c r="I801" s="169"/>
      <c r="J801" s="170"/>
      <c r="K801" s="171" t="str">
        <f aca="false">IF($B801&lt;&gt;"",IF(I801,(INDEX(P$718:Q$721,MATCH(H801,P$718:P$721),2)/I801)*1000,0),"")</f>
        <v/>
      </c>
      <c r="L801" s="171" t="str">
        <f aca="false">IF(Q$718&lt;&gt;"",IF($B801&lt;&gt;"",K801-$J801,""),"")</f>
        <v/>
      </c>
      <c r="M801" s="172" t="str">
        <f aca="false">IF(B801&lt;&gt;"",RANK(L801,L$718:L$817),"")</f>
        <v/>
      </c>
      <c r="N801" s="172" t="str">
        <f aca="false">IF(B801&lt;&gt;"",'Classement Général'!CB94,"")</f>
        <v/>
      </c>
      <c r="O801" s="172" t="str">
        <f aca="false">IF(B195&lt;&gt;"",'Calculs (M1..M20)'!A97,"")</f>
        <v/>
      </c>
      <c r="P801" s="0"/>
      <c r="Q801" s="0"/>
      <c r="R801" s="0"/>
      <c r="S801" s="0"/>
      <c r="T801" s="0"/>
      <c r="U801" s="0"/>
      <c r="V801" s="0"/>
      <c r="AH801" s="187" t="n">
        <f aca="false">IF($G801&lt;&gt;"",AG801,"")</f>
        <v>0</v>
      </c>
      <c r="AI801" s="169"/>
      <c r="AJ801" s="170"/>
    </row>
    <row r="802" customFormat="false" ht="13" hidden="false" customHeight="false" outlineLevel="0" collapsed="false">
      <c r="A802" s="0"/>
      <c r="B802" s="185" t="str">
        <f aca="false">IF(B701&lt;&gt;"",B701,"")</f>
        <v/>
      </c>
      <c r="C802" s="116" t="str">
        <f aca="false">IF(C701&lt;&gt;"",C701,"")</f>
        <v/>
      </c>
      <c r="D802" s="116" t="str">
        <f aca="false">IF(D701&lt;&gt;"",D701,"")</f>
        <v/>
      </c>
      <c r="E802" s="116" t="str">
        <f aca="false">IF(E701&lt;&gt;"",E701,"")</f>
        <v/>
      </c>
      <c r="F802" s="116" t="n">
        <v>28</v>
      </c>
      <c r="G802" s="168" t="n">
        <f aca="false">G701</f>
        <v>0</v>
      </c>
      <c r="H802" s="187" t="n">
        <f aca="false">IF($G802&lt;&gt;"",G802,"")</f>
        <v>0</v>
      </c>
      <c r="I802" s="169"/>
      <c r="J802" s="170"/>
      <c r="K802" s="171" t="str">
        <f aca="false">IF($B802&lt;&gt;"",IF(I802,(INDEX(P$718:Q$721,MATCH(H802,P$718:P$721),2)/I802)*1000,0),"")</f>
        <v/>
      </c>
      <c r="L802" s="171" t="str">
        <f aca="false">IF(Q$718&lt;&gt;"",IF($B802&lt;&gt;"",K802-$J802,""),"")</f>
        <v/>
      </c>
      <c r="M802" s="172" t="str">
        <f aca="false">IF(B802&lt;&gt;"",RANK(L802,L$718:L$817),"")</f>
        <v/>
      </c>
      <c r="N802" s="172" t="str">
        <f aca="false">IF(B802&lt;&gt;"",'Classement Général'!CB95,"")</f>
        <v/>
      </c>
      <c r="O802" s="172" t="str">
        <f aca="false">IF(B196&lt;&gt;"",'Calculs (M1..M20)'!A98,"")</f>
        <v/>
      </c>
      <c r="P802" s="0"/>
      <c r="Q802" s="0"/>
      <c r="R802" s="0"/>
      <c r="S802" s="0"/>
      <c r="T802" s="0"/>
      <c r="U802" s="0"/>
      <c r="V802" s="0"/>
      <c r="AH802" s="187" t="n">
        <f aca="false">IF($G802&lt;&gt;"",AG802,"")</f>
        <v>0</v>
      </c>
      <c r="AI802" s="169"/>
      <c r="AJ802" s="170"/>
    </row>
    <row r="803" customFormat="false" ht="13" hidden="false" customHeight="false" outlineLevel="0" collapsed="false">
      <c r="A803" s="0"/>
      <c r="B803" s="185" t="str">
        <f aca="false">IF(B702&lt;&gt;"",B702,"")</f>
        <v/>
      </c>
      <c r="C803" s="116" t="str">
        <f aca="false">IF(C702&lt;&gt;"",C702,"")</f>
        <v/>
      </c>
      <c r="D803" s="116" t="str">
        <f aca="false">IF(D702&lt;&gt;"",D702,"")</f>
        <v/>
      </c>
      <c r="E803" s="116" t="str">
        <f aca="false">IF(E702&lt;&gt;"",E702,"")</f>
        <v/>
      </c>
      <c r="F803" s="116" t="n">
        <v>28</v>
      </c>
      <c r="G803" s="168" t="n">
        <f aca="false">G702</f>
        <v>0</v>
      </c>
      <c r="H803" s="187" t="n">
        <f aca="false">IF($G803&lt;&gt;"",G803,"")</f>
        <v>0</v>
      </c>
      <c r="I803" s="169"/>
      <c r="J803" s="170"/>
      <c r="K803" s="171" t="str">
        <f aca="false">IF($B803&lt;&gt;"",IF(I803,(INDEX(P$718:Q$721,MATCH(H803,P$718:P$721),2)/I803)*1000,0),"")</f>
        <v/>
      </c>
      <c r="L803" s="171" t="str">
        <f aca="false">IF(Q$718&lt;&gt;"",IF($B803&lt;&gt;"",K803-$J803,""),"")</f>
        <v/>
      </c>
      <c r="M803" s="172" t="str">
        <f aca="false">IF(B803&lt;&gt;"",RANK(L803,L$718:L$817),"")</f>
        <v/>
      </c>
      <c r="N803" s="172" t="str">
        <f aca="false">IF(B803&lt;&gt;"",'Classement Général'!CB96,"")</f>
        <v/>
      </c>
      <c r="O803" s="172" t="str">
        <f aca="false">IF(B197&lt;&gt;"",'Calculs (M1..M20)'!A99,"")</f>
        <v/>
      </c>
      <c r="P803" s="0"/>
      <c r="Q803" s="0"/>
      <c r="R803" s="0"/>
      <c r="S803" s="0"/>
      <c r="T803" s="0"/>
      <c r="U803" s="0"/>
      <c r="V803" s="0"/>
      <c r="AH803" s="187" t="n">
        <f aca="false">IF($G803&lt;&gt;"",AG803,"")</f>
        <v>0</v>
      </c>
      <c r="AI803" s="169"/>
      <c r="AJ803" s="170"/>
    </row>
    <row r="804" customFormat="false" ht="13" hidden="false" customHeight="false" outlineLevel="0" collapsed="false">
      <c r="A804" s="0"/>
      <c r="B804" s="185" t="str">
        <f aca="false">IF(B703&lt;&gt;"",B703,"")</f>
        <v/>
      </c>
      <c r="C804" s="116" t="str">
        <f aca="false">IF(C703&lt;&gt;"",C703,"")</f>
        <v/>
      </c>
      <c r="D804" s="116" t="str">
        <f aca="false">IF(D703&lt;&gt;"",D703,"")</f>
        <v/>
      </c>
      <c r="E804" s="116" t="str">
        <f aca="false">IF(E703&lt;&gt;"",E703,"")</f>
        <v/>
      </c>
      <c r="F804" s="116" t="n">
        <v>28</v>
      </c>
      <c r="G804" s="168" t="n">
        <f aca="false">G703</f>
        <v>0</v>
      </c>
      <c r="H804" s="187" t="n">
        <f aca="false">IF($G804&lt;&gt;"",G804,"")</f>
        <v>0</v>
      </c>
      <c r="I804" s="169"/>
      <c r="J804" s="170"/>
      <c r="K804" s="171" t="str">
        <f aca="false">IF($B804&lt;&gt;"",IF(I804,(INDEX(P$718:Q$721,MATCH(H804,P$718:P$721),2)/I804)*1000,0),"")</f>
        <v/>
      </c>
      <c r="L804" s="171" t="str">
        <f aca="false">IF(Q$718&lt;&gt;"",IF($B804&lt;&gt;"",K804-$J804,""),"")</f>
        <v/>
      </c>
      <c r="M804" s="172" t="str">
        <f aca="false">IF(B804&lt;&gt;"",RANK(L804,L$718:L$817),"")</f>
        <v/>
      </c>
      <c r="N804" s="172" t="str">
        <f aca="false">IF(B804&lt;&gt;"",'Classement Général'!CB97,"")</f>
        <v/>
      </c>
      <c r="O804" s="172" t="str">
        <f aca="false">IF(B198&lt;&gt;"",'Calculs (M1..M20)'!A100,"")</f>
        <v/>
      </c>
      <c r="P804" s="0"/>
      <c r="Q804" s="0"/>
      <c r="R804" s="0"/>
      <c r="S804" s="0"/>
      <c r="T804" s="0"/>
      <c r="U804" s="0"/>
      <c r="V804" s="0"/>
      <c r="AH804" s="187" t="n">
        <f aca="false">IF($G804&lt;&gt;"",AG804,"")</f>
        <v>0</v>
      </c>
      <c r="AI804" s="169"/>
      <c r="AJ804" s="170"/>
    </row>
    <row r="805" customFormat="false" ht="13" hidden="false" customHeight="false" outlineLevel="0" collapsed="false">
      <c r="A805" s="0"/>
      <c r="B805" s="185" t="str">
        <f aca="false">IF(B704&lt;&gt;"",B704,"")</f>
        <v/>
      </c>
      <c r="C805" s="116" t="str">
        <f aca="false">IF(C704&lt;&gt;"",C704,"")</f>
        <v/>
      </c>
      <c r="D805" s="116" t="str">
        <f aca="false">IF(D704&lt;&gt;"",D704,"")</f>
        <v/>
      </c>
      <c r="E805" s="116" t="str">
        <f aca="false">IF(E704&lt;&gt;"",E704,"")</f>
        <v/>
      </c>
      <c r="F805" s="116" t="n">
        <v>28</v>
      </c>
      <c r="G805" s="168" t="n">
        <f aca="false">G704</f>
        <v>0</v>
      </c>
      <c r="H805" s="187" t="n">
        <f aca="false">IF($G805&lt;&gt;"",G805,"")</f>
        <v>0</v>
      </c>
      <c r="I805" s="169"/>
      <c r="J805" s="170"/>
      <c r="K805" s="171" t="str">
        <f aca="false">IF($B805&lt;&gt;"",IF(I805,(INDEX(P$718:Q$721,MATCH(H805,P$718:P$721),2)/I805)*1000,0),"")</f>
        <v/>
      </c>
      <c r="L805" s="171" t="str">
        <f aca="false">IF(Q$718&lt;&gt;"",IF($B805&lt;&gt;"",K805-$J805,""),"")</f>
        <v/>
      </c>
      <c r="M805" s="172" t="str">
        <f aca="false">IF(B805&lt;&gt;"",RANK(L805,L$718:L$817),"")</f>
        <v/>
      </c>
      <c r="N805" s="172" t="str">
        <f aca="false">IF(B805&lt;&gt;"",'Classement Général'!CB98,"")</f>
        <v/>
      </c>
      <c r="O805" s="172" t="str">
        <f aca="false">IF(B199&lt;&gt;"",'Calculs (M1..M20)'!A101,"")</f>
        <v/>
      </c>
      <c r="P805" s="0"/>
      <c r="Q805" s="0"/>
      <c r="R805" s="0"/>
      <c r="S805" s="0"/>
      <c r="T805" s="0"/>
      <c r="U805" s="0"/>
      <c r="V805" s="0"/>
      <c r="AH805" s="187" t="n">
        <f aca="false">IF($G805&lt;&gt;"",AG805,"")</f>
        <v>0</v>
      </c>
      <c r="AI805" s="169"/>
      <c r="AJ805" s="170"/>
    </row>
    <row r="806" customFormat="false" ht="13" hidden="false" customHeight="false" outlineLevel="0" collapsed="false">
      <c r="A806" s="0"/>
      <c r="B806" s="185" t="str">
        <f aca="false">IF(B705&lt;&gt;"",B705,"")</f>
        <v/>
      </c>
      <c r="C806" s="116" t="str">
        <f aca="false">IF(C705&lt;&gt;"",C705,"")</f>
        <v/>
      </c>
      <c r="D806" s="116" t="str">
        <f aca="false">IF(D705&lt;&gt;"",D705,"")</f>
        <v/>
      </c>
      <c r="E806" s="116" t="str">
        <f aca="false">IF(E705&lt;&gt;"",E705,"")</f>
        <v/>
      </c>
      <c r="F806" s="116" t="n">
        <v>28</v>
      </c>
      <c r="G806" s="168" t="n">
        <f aca="false">G705</f>
        <v>0</v>
      </c>
      <c r="H806" s="187" t="n">
        <f aca="false">IF($G806&lt;&gt;"",G806,"")</f>
        <v>0</v>
      </c>
      <c r="I806" s="169"/>
      <c r="J806" s="170"/>
      <c r="K806" s="171" t="str">
        <f aca="false">IF($B806&lt;&gt;"",IF(I806,(INDEX(P$718:Q$721,MATCH(H806,P$718:P$721),2)/I806)*1000,0),"")</f>
        <v/>
      </c>
      <c r="L806" s="171" t="str">
        <f aca="false">IF(Q$718&lt;&gt;"",IF($B806&lt;&gt;"",K806-$J806,""),"")</f>
        <v/>
      </c>
      <c r="M806" s="172" t="str">
        <f aca="false">IF(B806&lt;&gt;"",RANK(L806,L$718:L$817),"")</f>
        <v/>
      </c>
      <c r="N806" s="172" t="str">
        <f aca="false">IF(B806&lt;&gt;"",'Classement Général'!CB99,"")</f>
        <v/>
      </c>
      <c r="O806" s="172" t="str">
        <f aca="false">IF(B200&lt;&gt;"",'Calculs (M1..M20)'!A102,"")</f>
        <v/>
      </c>
      <c r="P806" s="0"/>
      <c r="Q806" s="0"/>
      <c r="R806" s="0"/>
      <c r="S806" s="0"/>
      <c r="T806" s="0"/>
      <c r="U806" s="0"/>
      <c r="V806" s="0"/>
      <c r="AH806" s="187" t="n">
        <f aca="false">IF($G806&lt;&gt;"",AG806,"")</f>
        <v>0</v>
      </c>
      <c r="AI806" s="169"/>
      <c r="AJ806" s="170"/>
    </row>
    <row r="807" customFormat="false" ht="13" hidden="false" customHeight="false" outlineLevel="0" collapsed="false">
      <c r="A807" s="0"/>
      <c r="B807" s="185" t="str">
        <f aca="false">IF(B706&lt;&gt;"",B706,"")</f>
        <v/>
      </c>
      <c r="C807" s="116" t="str">
        <f aca="false">IF(C706&lt;&gt;"",C706,"")</f>
        <v/>
      </c>
      <c r="D807" s="116" t="str">
        <f aca="false">IF(D706&lt;&gt;"",D706,"")</f>
        <v/>
      </c>
      <c r="E807" s="116" t="str">
        <f aca="false">IF(E706&lt;&gt;"",E706,"")</f>
        <v/>
      </c>
      <c r="F807" s="116" t="n">
        <v>28</v>
      </c>
      <c r="G807" s="168" t="n">
        <f aca="false">G706</f>
        <v>0</v>
      </c>
      <c r="H807" s="187" t="n">
        <f aca="false">IF($G807&lt;&gt;"",G807,"")</f>
        <v>0</v>
      </c>
      <c r="I807" s="169"/>
      <c r="J807" s="170"/>
      <c r="K807" s="171" t="str">
        <f aca="false">IF($B807&lt;&gt;"",IF(I807,(INDEX(P$718:Q$721,MATCH(H807,P$718:P$721),2)/I807)*1000,0),"")</f>
        <v/>
      </c>
      <c r="L807" s="171" t="str">
        <f aca="false">IF(Q$718&lt;&gt;"",IF($B807&lt;&gt;"",K807-$J807,""),"")</f>
        <v/>
      </c>
      <c r="M807" s="172" t="str">
        <f aca="false">IF(B807&lt;&gt;"",RANK(L807,L$718:L$817),"")</f>
        <v/>
      </c>
      <c r="N807" s="172" t="str">
        <f aca="false">IF(B807&lt;&gt;"",'Classement Général'!CB100,"")</f>
        <v/>
      </c>
      <c r="O807" s="172" t="str">
        <f aca="false">IF(B201&lt;&gt;"",'Calculs (M1..M20)'!A103,"")</f>
        <v/>
      </c>
      <c r="P807" s="0"/>
      <c r="Q807" s="0"/>
      <c r="R807" s="0"/>
      <c r="S807" s="0"/>
      <c r="T807" s="0"/>
      <c r="U807" s="0"/>
      <c r="V807" s="0"/>
      <c r="AH807" s="187" t="n">
        <f aca="false">IF($G807&lt;&gt;"",AG807,"")</f>
        <v>0</v>
      </c>
      <c r="AI807" s="169"/>
      <c r="AJ807" s="170"/>
    </row>
    <row r="808" customFormat="false" ht="13" hidden="false" customHeight="false" outlineLevel="0" collapsed="false">
      <c r="A808" s="0"/>
      <c r="B808" s="185" t="str">
        <f aca="false">IF(B707&lt;&gt;"",B707,"")</f>
        <v/>
      </c>
      <c r="C808" s="116" t="str">
        <f aca="false">IF(C707&lt;&gt;"",C707,"")</f>
        <v/>
      </c>
      <c r="D808" s="116" t="str">
        <f aca="false">IF(D707&lt;&gt;"",D707,"")</f>
        <v/>
      </c>
      <c r="E808" s="116" t="str">
        <f aca="false">IF(E707&lt;&gt;"",E707,"")</f>
        <v/>
      </c>
      <c r="F808" s="116" t="n">
        <v>28</v>
      </c>
      <c r="G808" s="168" t="n">
        <f aca="false">G707</f>
        <v>0</v>
      </c>
      <c r="H808" s="187" t="n">
        <f aca="false">IF($G808&lt;&gt;"",G808,"")</f>
        <v>0</v>
      </c>
      <c r="I808" s="169"/>
      <c r="J808" s="170"/>
      <c r="K808" s="171" t="str">
        <f aca="false">IF($B808&lt;&gt;"",IF(I808,(INDEX(P$718:Q$721,MATCH(H808,P$718:P$721),2)/I808)*1000,0),"")</f>
        <v/>
      </c>
      <c r="L808" s="171" t="str">
        <f aca="false">IF(Q$718&lt;&gt;"",IF($B808&lt;&gt;"",K808-$J808,""),"")</f>
        <v/>
      </c>
      <c r="M808" s="172" t="str">
        <f aca="false">IF(B808&lt;&gt;"",RANK(L808,L$718:L$817),"")</f>
        <v/>
      </c>
      <c r="N808" s="172" t="str">
        <f aca="false">IF(B808&lt;&gt;"",'Classement Général'!CB101,"")</f>
        <v/>
      </c>
      <c r="O808" s="172" t="str">
        <f aca="false">IF(B202&lt;&gt;"",'Calculs (M1..M20)'!A104,"")</f>
        <v/>
      </c>
      <c r="P808" s="0"/>
      <c r="Q808" s="0"/>
      <c r="R808" s="0"/>
      <c r="S808" s="0"/>
      <c r="T808" s="0"/>
      <c r="U808" s="0"/>
      <c r="V808" s="0"/>
      <c r="AH808" s="187" t="n">
        <f aca="false">IF($G808&lt;&gt;"",AG808,"")</f>
        <v>0</v>
      </c>
      <c r="AI808" s="169"/>
      <c r="AJ808" s="170"/>
    </row>
    <row r="809" customFormat="false" ht="13" hidden="false" customHeight="false" outlineLevel="0" collapsed="false">
      <c r="A809" s="0"/>
      <c r="B809" s="185" t="str">
        <f aca="false">IF(B708&lt;&gt;"",B708,"")</f>
        <v/>
      </c>
      <c r="C809" s="116" t="str">
        <f aca="false">IF(C708&lt;&gt;"",C708,"")</f>
        <v/>
      </c>
      <c r="D809" s="116" t="str">
        <f aca="false">IF(D708&lt;&gt;"",D708,"")</f>
        <v/>
      </c>
      <c r="E809" s="116" t="str">
        <f aca="false">IF(E708&lt;&gt;"",E708,"")</f>
        <v/>
      </c>
      <c r="F809" s="116" t="n">
        <v>28</v>
      </c>
      <c r="G809" s="168" t="n">
        <f aca="false">G708</f>
        <v>0</v>
      </c>
      <c r="H809" s="187" t="n">
        <f aca="false">IF($G809&lt;&gt;"",G809,"")</f>
        <v>0</v>
      </c>
      <c r="I809" s="169"/>
      <c r="J809" s="170"/>
      <c r="K809" s="171" t="str">
        <f aca="false">IF($B809&lt;&gt;"",IF(I809,(INDEX(P$718:Q$721,MATCH(H809,P$718:P$721),2)/I809)*1000,0),"")</f>
        <v/>
      </c>
      <c r="L809" s="171" t="str">
        <f aca="false">IF(Q$718&lt;&gt;"",IF($B809&lt;&gt;"",K809-$J809,""),"")</f>
        <v/>
      </c>
      <c r="M809" s="172" t="str">
        <f aca="false">IF(B809&lt;&gt;"",RANK(L809,L$718:L$817),"")</f>
        <v/>
      </c>
      <c r="N809" s="172" t="str">
        <f aca="false">IF(B809&lt;&gt;"",'Classement Général'!CB102,"")</f>
        <v/>
      </c>
      <c r="O809" s="172" t="str">
        <f aca="false">IF(B203&lt;&gt;"",'Calculs (M1..M20)'!A105,"")</f>
        <v/>
      </c>
      <c r="P809" s="0"/>
      <c r="Q809" s="0"/>
      <c r="R809" s="0"/>
      <c r="S809" s="0"/>
      <c r="T809" s="0"/>
      <c r="U809" s="0"/>
      <c r="V809" s="0"/>
      <c r="AH809" s="187" t="n">
        <f aca="false">IF($G809&lt;&gt;"",AG809,"")</f>
        <v>0</v>
      </c>
      <c r="AI809" s="169"/>
      <c r="AJ809" s="170"/>
    </row>
    <row r="810" customFormat="false" ht="13" hidden="false" customHeight="false" outlineLevel="0" collapsed="false">
      <c r="A810" s="0"/>
      <c r="B810" s="185" t="str">
        <f aca="false">IF(B709&lt;&gt;"",B709,"")</f>
        <v/>
      </c>
      <c r="C810" s="116" t="str">
        <f aca="false">IF(C709&lt;&gt;"",C709,"")</f>
        <v/>
      </c>
      <c r="D810" s="116" t="str">
        <f aca="false">IF(D709&lt;&gt;"",D709,"")</f>
        <v/>
      </c>
      <c r="E810" s="116" t="str">
        <f aca="false">IF(E709&lt;&gt;"",E709,"")</f>
        <v/>
      </c>
      <c r="F810" s="116" t="n">
        <v>28</v>
      </c>
      <c r="G810" s="168" t="n">
        <f aca="false">G709</f>
        <v>0</v>
      </c>
      <c r="H810" s="187" t="n">
        <f aca="false">IF($G810&lt;&gt;"",G810,"")</f>
        <v>0</v>
      </c>
      <c r="I810" s="169"/>
      <c r="J810" s="170"/>
      <c r="K810" s="171" t="str">
        <f aca="false">IF($B810&lt;&gt;"",IF(I810,(INDEX(P$718:Q$721,MATCH(H810,P$718:P$721),2)/I810)*1000,0),"")</f>
        <v/>
      </c>
      <c r="L810" s="171" t="str">
        <f aca="false">IF(Q$718&lt;&gt;"",IF($B810&lt;&gt;"",K810-$J810,""),"")</f>
        <v/>
      </c>
      <c r="M810" s="172" t="str">
        <f aca="false">IF(B810&lt;&gt;"",RANK(L810,L$718:L$817),"")</f>
        <v/>
      </c>
      <c r="N810" s="172" t="str">
        <f aca="false">IF(B810&lt;&gt;"",'Classement Général'!CB103,"")</f>
        <v/>
      </c>
      <c r="O810" s="172" t="str">
        <f aca="false">IF(B204&lt;&gt;"",'Calculs (M1..M20)'!A106,"")</f>
        <v/>
      </c>
      <c r="P810" s="0"/>
      <c r="Q810" s="0"/>
      <c r="R810" s="0"/>
      <c r="S810" s="0"/>
      <c r="T810" s="0"/>
      <c r="U810" s="0"/>
      <c r="V810" s="0"/>
      <c r="AH810" s="187" t="n">
        <f aca="false">IF($G810&lt;&gt;"",AG810,"")</f>
        <v>0</v>
      </c>
      <c r="AI810" s="169"/>
      <c r="AJ810" s="170"/>
    </row>
    <row r="811" customFormat="false" ht="13" hidden="false" customHeight="false" outlineLevel="0" collapsed="false">
      <c r="A811" s="0"/>
      <c r="B811" s="185" t="str">
        <f aca="false">IF(B710&lt;&gt;"",B710,"")</f>
        <v/>
      </c>
      <c r="C811" s="116" t="str">
        <f aca="false">IF(C710&lt;&gt;"",C710,"")</f>
        <v/>
      </c>
      <c r="D811" s="116" t="str">
        <f aca="false">IF(D710&lt;&gt;"",D710,"")</f>
        <v/>
      </c>
      <c r="E811" s="116" t="str">
        <f aca="false">IF(E710&lt;&gt;"",E710,"")</f>
        <v/>
      </c>
      <c r="F811" s="116" t="n">
        <v>28</v>
      </c>
      <c r="G811" s="168" t="n">
        <f aca="false">G710</f>
        <v>0</v>
      </c>
      <c r="H811" s="187" t="n">
        <f aca="false">IF($G811&lt;&gt;"",G811,"")</f>
        <v>0</v>
      </c>
      <c r="I811" s="169"/>
      <c r="J811" s="170"/>
      <c r="K811" s="171" t="str">
        <f aca="false">IF($B811&lt;&gt;"",IF(I811,(INDEX(P$718:Q$721,MATCH(H811,P$718:P$721),2)/I811)*1000,0),"")</f>
        <v/>
      </c>
      <c r="L811" s="171" t="str">
        <f aca="false">IF(Q$718&lt;&gt;"",IF($B811&lt;&gt;"",K811-$J811,""),"")</f>
        <v/>
      </c>
      <c r="M811" s="172" t="str">
        <f aca="false">IF(B811&lt;&gt;"",RANK(L811,L$718:L$817),"")</f>
        <v/>
      </c>
      <c r="N811" s="172" t="str">
        <f aca="false">IF(B811&lt;&gt;"",'Classement Général'!CB104,"")</f>
        <v/>
      </c>
      <c r="O811" s="172" t="str">
        <f aca="false">IF(B205&lt;&gt;"",'Calculs (M1..M20)'!A107,"")</f>
        <v/>
      </c>
      <c r="P811" s="0"/>
      <c r="Q811" s="0"/>
      <c r="R811" s="0"/>
      <c r="S811" s="0"/>
      <c r="T811" s="0"/>
      <c r="U811" s="0"/>
      <c r="V811" s="0"/>
      <c r="AH811" s="187" t="n">
        <f aca="false">IF($G811&lt;&gt;"",AG811,"")</f>
        <v>0</v>
      </c>
      <c r="AI811" s="169"/>
      <c r="AJ811" s="170"/>
    </row>
    <row r="812" customFormat="false" ht="13" hidden="false" customHeight="false" outlineLevel="0" collapsed="false">
      <c r="A812" s="0"/>
      <c r="B812" s="185" t="str">
        <f aca="false">IF(B711&lt;&gt;"",B711,"")</f>
        <v/>
      </c>
      <c r="C812" s="116" t="str">
        <f aca="false">IF(C711&lt;&gt;"",C711,"")</f>
        <v/>
      </c>
      <c r="D812" s="116" t="str">
        <f aca="false">IF(D711&lt;&gt;"",D711,"")</f>
        <v/>
      </c>
      <c r="E812" s="116" t="str">
        <f aca="false">IF(E711&lt;&gt;"",E711,"")</f>
        <v/>
      </c>
      <c r="F812" s="116" t="n">
        <v>28</v>
      </c>
      <c r="G812" s="168" t="n">
        <f aca="false">G711</f>
        <v>0</v>
      </c>
      <c r="H812" s="187" t="n">
        <f aca="false">IF($G812&lt;&gt;"",G812,"")</f>
        <v>0</v>
      </c>
      <c r="I812" s="169"/>
      <c r="J812" s="170"/>
      <c r="K812" s="171" t="str">
        <f aca="false">IF($B812&lt;&gt;"",IF(I812,(INDEX(P$718:Q$721,MATCH(H812,P$718:P$721),2)/I812)*1000,0),"")</f>
        <v/>
      </c>
      <c r="L812" s="171" t="str">
        <f aca="false">IF(Q$718&lt;&gt;"",IF($B812&lt;&gt;"",K812-$J812,""),"")</f>
        <v/>
      </c>
      <c r="M812" s="172" t="str">
        <f aca="false">IF(B812&lt;&gt;"",RANK(L812,L$718:L$817),"")</f>
        <v/>
      </c>
      <c r="N812" s="172" t="str">
        <f aca="false">IF(B812&lt;&gt;"",'Classement Général'!CB105,"")</f>
        <v/>
      </c>
      <c r="O812" s="172" t="str">
        <f aca="false">IF(B206&lt;&gt;"",'Calculs (M1..M20)'!A108,"")</f>
        <v/>
      </c>
      <c r="P812" s="0"/>
      <c r="Q812" s="0"/>
      <c r="R812" s="0"/>
      <c r="S812" s="0"/>
      <c r="T812" s="0"/>
      <c r="U812" s="0"/>
      <c r="V812" s="0"/>
      <c r="AH812" s="187" t="n">
        <f aca="false">IF($G812&lt;&gt;"",AG812,"")</f>
        <v>0</v>
      </c>
      <c r="AI812" s="169"/>
      <c r="AJ812" s="170"/>
    </row>
    <row r="813" customFormat="false" ht="13" hidden="false" customHeight="false" outlineLevel="0" collapsed="false">
      <c r="A813" s="0"/>
      <c r="B813" s="185" t="str">
        <f aca="false">IF(B712&lt;&gt;"",B712,"")</f>
        <v/>
      </c>
      <c r="C813" s="116" t="str">
        <f aca="false">IF(C712&lt;&gt;"",C712,"")</f>
        <v/>
      </c>
      <c r="D813" s="116" t="str">
        <f aca="false">IF(D712&lt;&gt;"",D712,"")</f>
        <v/>
      </c>
      <c r="E813" s="116" t="str">
        <f aca="false">IF(E712&lt;&gt;"",E712,"")</f>
        <v/>
      </c>
      <c r="F813" s="116" t="n">
        <v>28</v>
      </c>
      <c r="G813" s="168" t="n">
        <f aca="false">G712</f>
        <v>0</v>
      </c>
      <c r="H813" s="187" t="n">
        <f aca="false">IF($G813&lt;&gt;"",G813,"")</f>
        <v>0</v>
      </c>
      <c r="I813" s="169"/>
      <c r="J813" s="170"/>
      <c r="K813" s="171" t="str">
        <f aca="false">IF($B813&lt;&gt;"",IF(I813,(INDEX(P$718:Q$721,MATCH(H813,P$718:P$721),2)/I813)*1000,0),"")</f>
        <v/>
      </c>
      <c r="L813" s="171" t="str">
        <f aca="false">IF(Q$718&lt;&gt;"",IF($B813&lt;&gt;"",K813-$J813,""),"")</f>
        <v/>
      </c>
      <c r="M813" s="172" t="str">
        <f aca="false">IF(B813&lt;&gt;"",RANK(L813,L$718:L$817),"")</f>
        <v/>
      </c>
      <c r="N813" s="172" t="str">
        <f aca="false">IF(B813&lt;&gt;"",'Classement Général'!CB106,"")</f>
        <v/>
      </c>
      <c r="O813" s="172" t="str">
        <f aca="false">IF(B207&lt;&gt;"",'Calculs (M1..M20)'!A109,"")</f>
        <v/>
      </c>
      <c r="P813" s="0"/>
      <c r="Q813" s="0"/>
      <c r="R813" s="0"/>
      <c r="S813" s="0"/>
      <c r="T813" s="0"/>
      <c r="U813" s="0"/>
      <c r="V813" s="0"/>
      <c r="AH813" s="187" t="n">
        <f aca="false">IF($G813&lt;&gt;"",AG813,"")</f>
        <v>0</v>
      </c>
      <c r="AI813" s="169"/>
      <c r="AJ813" s="170"/>
    </row>
    <row r="814" customFormat="false" ht="13" hidden="false" customHeight="false" outlineLevel="0" collapsed="false">
      <c r="A814" s="0"/>
      <c r="B814" s="185" t="str">
        <f aca="false">IF(B713&lt;&gt;"",B713,"")</f>
        <v/>
      </c>
      <c r="C814" s="116" t="str">
        <f aca="false">IF(C713&lt;&gt;"",C713,"")</f>
        <v/>
      </c>
      <c r="D814" s="116" t="str">
        <f aca="false">IF(D713&lt;&gt;"",D713,"")</f>
        <v/>
      </c>
      <c r="E814" s="116" t="str">
        <f aca="false">IF(E713&lt;&gt;"",E713,"")</f>
        <v/>
      </c>
      <c r="F814" s="116" t="n">
        <v>28</v>
      </c>
      <c r="G814" s="168" t="n">
        <f aca="false">G713</f>
        <v>0</v>
      </c>
      <c r="H814" s="187" t="n">
        <f aca="false">IF($G814&lt;&gt;"",G814,"")</f>
        <v>0</v>
      </c>
      <c r="I814" s="169"/>
      <c r="J814" s="170"/>
      <c r="K814" s="171" t="str">
        <f aca="false">IF($B814&lt;&gt;"",IF(I814,(INDEX(P$718:Q$721,MATCH(H814,P$718:P$721),2)/I814)*1000,0),"")</f>
        <v/>
      </c>
      <c r="L814" s="171" t="str">
        <f aca="false">IF(Q$718&lt;&gt;"",IF($B814&lt;&gt;"",K814-$J814,""),"")</f>
        <v/>
      </c>
      <c r="M814" s="172" t="str">
        <f aca="false">IF(B814&lt;&gt;"",RANK(L814,L$718:L$817),"")</f>
        <v/>
      </c>
      <c r="N814" s="172" t="str">
        <f aca="false">IF(B814&lt;&gt;"",'Classement Général'!CB107,"")</f>
        <v/>
      </c>
      <c r="O814" s="172" t="str">
        <f aca="false">IF(B208&lt;&gt;"",'Calculs (M1..M20)'!A110,"")</f>
        <v/>
      </c>
      <c r="P814" s="0"/>
      <c r="Q814" s="0"/>
      <c r="R814" s="0"/>
      <c r="S814" s="0"/>
      <c r="T814" s="0"/>
      <c r="U814" s="0"/>
      <c r="V814" s="0"/>
      <c r="AH814" s="187" t="n">
        <f aca="false">IF($G814&lt;&gt;"",AG814,"")</f>
        <v>0</v>
      </c>
      <c r="AI814" s="169"/>
      <c r="AJ814" s="170"/>
    </row>
    <row r="815" customFormat="false" ht="13" hidden="false" customHeight="false" outlineLevel="0" collapsed="false">
      <c r="A815" s="0"/>
      <c r="B815" s="185" t="str">
        <f aca="false">IF(B714&lt;&gt;"",B714,"")</f>
        <v/>
      </c>
      <c r="C815" s="116" t="str">
        <f aca="false">IF(C714&lt;&gt;"",C714,"")</f>
        <v/>
      </c>
      <c r="D815" s="116" t="str">
        <f aca="false">IF(D714&lt;&gt;"",D714,"")</f>
        <v/>
      </c>
      <c r="E815" s="116" t="str">
        <f aca="false">IF(E714&lt;&gt;"",E714,"")</f>
        <v/>
      </c>
      <c r="F815" s="116" t="n">
        <v>28</v>
      </c>
      <c r="G815" s="168" t="n">
        <f aca="false">G714</f>
        <v>0</v>
      </c>
      <c r="H815" s="187" t="n">
        <f aca="false">IF($G815&lt;&gt;"",G815,"")</f>
        <v>0</v>
      </c>
      <c r="I815" s="169"/>
      <c r="J815" s="170"/>
      <c r="K815" s="171" t="str">
        <f aca="false">IF($B815&lt;&gt;"",IF(I815,(INDEX(P$718:Q$721,MATCH(H815,P$718:P$721),2)/I815)*1000,0),"")</f>
        <v/>
      </c>
      <c r="L815" s="171" t="str">
        <f aca="false">IF(Q$718&lt;&gt;"",IF($B815&lt;&gt;"",K815-$J815,""),"")</f>
        <v/>
      </c>
      <c r="M815" s="172" t="str">
        <f aca="false">IF(B815&lt;&gt;"",RANK(L815,L$718:L$817),"")</f>
        <v/>
      </c>
      <c r="N815" s="172" t="str">
        <f aca="false">IF(B815&lt;&gt;"",'Classement Général'!CB108,"")</f>
        <v/>
      </c>
      <c r="O815" s="172" t="str">
        <f aca="false">IF(B209&lt;&gt;"",'Calculs (M1..M20)'!A111,"")</f>
        <v/>
      </c>
      <c r="P815" s="0"/>
      <c r="Q815" s="0"/>
      <c r="R815" s="0"/>
      <c r="S815" s="0"/>
      <c r="T815" s="0"/>
      <c r="U815" s="0"/>
      <c r="V815" s="0"/>
      <c r="AH815" s="187" t="n">
        <f aca="false">IF($G815&lt;&gt;"",AG815,"")</f>
        <v>0</v>
      </c>
      <c r="AI815" s="169"/>
      <c r="AJ815" s="170"/>
    </row>
    <row r="816" customFormat="false" ht="13" hidden="false" customHeight="false" outlineLevel="0" collapsed="false">
      <c r="A816" s="0"/>
      <c r="B816" s="185" t="str">
        <f aca="false">IF(B715&lt;&gt;"",B715,"")</f>
        <v/>
      </c>
      <c r="C816" s="116" t="str">
        <f aca="false">IF(C715&lt;&gt;"",C715,"")</f>
        <v/>
      </c>
      <c r="D816" s="116" t="str">
        <f aca="false">IF(D715&lt;&gt;"",D715,"")</f>
        <v/>
      </c>
      <c r="E816" s="116" t="str">
        <f aca="false">IF(E715&lt;&gt;"",E715,"")</f>
        <v/>
      </c>
      <c r="F816" s="116" t="n">
        <v>28</v>
      </c>
      <c r="G816" s="168" t="n">
        <f aca="false">G715</f>
        <v>0</v>
      </c>
      <c r="H816" s="187" t="n">
        <f aca="false">IF($G816&lt;&gt;"",G816,"")</f>
        <v>0</v>
      </c>
      <c r="I816" s="169"/>
      <c r="J816" s="170"/>
      <c r="K816" s="171" t="str">
        <f aca="false">IF($B816&lt;&gt;"",IF(I816,(INDEX(P$718:Q$721,MATCH(H816,P$718:P$721),2)/I816)*1000,0),"")</f>
        <v/>
      </c>
      <c r="L816" s="171" t="str">
        <f aca="false">IF(Q$718&lt;&gt;"",IF($B816&lt;&gt;"",K816-$J816,""),"")</f>
        <v/>
      </c>
      <c r="M816" s="172" t="str">
        <f aca="false">IF(B816&lt;&gt;"",RANK(L816,L$718:L$817),"")</f>
        <v/>
      </c>
      <c r="N816" s="172" t="str">
        <f aca="false">IF(B816&lt;&gt;"",'Classement Général'!CB109,"")</f>
        <v/>
      </c>
      <c r="O816" s="172" t="str">
        <f aca="false">IF(B210&lt;&gt;"",'Calculs (M1..M20)'!A112,"")</f>
        <v/>
      </c>
      <c r="P816" s="0"/>
      <c r="Q816" s="0"/>
      <c r="R816" s="0"/>
      <c r="S816" s="0"/>
      <c r="T816" s="0"/>
      <c r="U816" s="0"/>
      <c r="V816" s="0"/>
      <c r="AH816" s="187" t="n">
        <f aca="false">IF($G816&lt;&gt;"",AG816,"")</f>
        <v>0</v>
      </c>
      <c r="AI816" s="169"/>
      <c r="AJ816" s="170"/>
    </row>
    <row r="817" customFormat="false" ht="13.5" hidden="false" customHeight="false" outlineLevel="0" collapsed="false">
      <c r="A817" s="0"/>
      <c r="B817" s="185" t="str">
        <f aca="false">IF(B716&lt;&gt;"",B716,"")</f>
        <v/>
      </c>
      <c r="C817" s="116" t="str">
        <f aca="false">IF(C716&lt;&gt;"",C716,"")</f>
        <v/>
      </c>
      <c r="D817" s="116" t="str">
        <f aca="false">IF(D716&lt;&gt;"",D716,"")</f>
        <v/>
      </c>
      <c r="E817" s="116" t="str">
        <f aca="false">IF(E716&lt;&gt;"",E716,"")</f>
        <v/>
      </c>
      <c r="F817" s="116" t="n">
        <v>28</v>
      </c>
      <c r="G817" s="168" t="n">
        <f aca="false">G716</f>
        <v>0</v>
      </c>
      <c r="H817" s="187" t="n">
        <f aca="false">IF($G817&lt;&gt;"",G817,"")</f>
        <v>0</v>
      </c>
      <c r="I817" s="173"/>
      <c r="J817" s="174"/>
      <c r="K817" s="171" t="str">
        <f aca="false">IF($B817&lt;&gt;"",IF(I817,(INDEX(P$718:Q$721,MATCH(H817,P$718:P$721),2)/I817)*1000,0),"")</f>
        <v/>
      </c>
      <c r="L817" s="171" t="str">
        <f aca="false">IF(Q$718&lt;&gt;"",IF($B817&lt;&gt;"",K817-$J817,""),"")</f>
        <v/>
      </c>
      <c r="M817" s="172" t="str">
        <f aca="false">IF(B817&lt;&gt;"",RANK(L817,L$718:L$817),"")</f>
        <v/>
      </c>
      <c r="N817" s="172" t="str">
        <f aca="false">IF(B817&lt;&gt;"",'Classement Général'!CB110,"")</f>
        <v/>
      </c>
      <c r="O817" s="172" t="str">
        <f aca="false">IF(B211&lt;&gt;"",'Calculs (M1..M20)'!A113,"")</f>
        <v/>
      </c>
      <c r="P817" s="0"/>
      <c r="Q817" s="0"/>
      <c r="R817" s="0"/>
      <c r="S817" s="0"/>
      <c r="T817" s="0"/>
      <c r="U817" s="0"/>
      <c r="V817" s="0"/>
      <c r="AH817" s="187" t="n">
        <f aca="false">IF($G817&lt;&gt;"",AG817,"")</f>
        <v>0</v>
      </c>
      <c r="AI817" s="173"/>
      <c r="AJ817" s="174"/>
    </row>
    <row r="818" customFormat="false" ht="12.5" hidden="false" customHeight="false" outlineLevel="0" collapsed="false">
      <c r="A818" s="137"/>
      <c r="B818" s="141" t="str">
        <f aca="false">IF(B717&lt;&gt;"",B717,"")</f>
        <v>Nom</v>
      </c>
      <c r="C818" s="165" t="str">
        <f aca="false">IF(C717&lt;&gt;"",C717,"")</f>
        <v>Dossard</v>
      </c>
      <c r="D818" s="165" t="str">
        <f aca="false">IF(D717&lt;&gt;"",D717,"")</f>
        <v>Freq</v>
      </c>
      <c r="E818" s="165" t="str">
        <f aca="false">IF(E717&lt;&gt;"",E717,"")</f>
        <v>Equipe</v>
      </c>
      <c r="F818" s="165" t="s">
        <v>103</v>
      </c>
      <c r="G818" s="165" t="s">
        <v>88</v>
      </c>
      <c r="H818" s="166" t="s">
        <v>104</v>
      </c>
      <c r="I818" s="141" t="s">
        <v>91</v>
      </c>
      <c r="J818" s="142" t="s">
        <v>105</v>
      </c>
      <c r="K818" s="120" t="s">
        <v>106</v>
      </c>
      <c r="L818" s="120" t="s">
        <v>107</v>
      </c>
      <c r="M818" s="120" t="s">
        <v>97</v>
      </c>
      <c r="N818" s="120" t="s">
        <v>100</v>
      </c>
      <c r="O818" s="120" t="s">
        <v>108</v>
      </c>
      <c r="P818" s="143" t="s">
        <v>104</v>
      </c>
      <c r="Q818" s="144" t="s">
        <v>109</v>
      </c>
      <c r="R818" s="145" t="s">
        <v>110</v>
      </c>
      <c r="S818" s="146" t="s">
        <v>111</v>
      </c>
      <c r="T818" s="147" t="s">
        <v>112</v>
      </c>
      <c r="U818" s="5" t="s">
        <v>104</v>
      </c>
      <c r="V818" s="0"/>
      <c r="AH818" s="166" t="s">
        <v>104</v>
      </c>
      <c r="AI818" s="141" t="s">
        <v>91</v>
      </c>
      <c r="AJ818" s="142" t="s">
        <v>105</v>
      </c>
    </row>
    <row r="819" customFormat="false" ht="13" hidden="false" customHeight="false" outlineLevel="0" collapsed="false">
      <c r="A819" s="0"/>
      <c r="B819" s="185" t="str">
        <f aca="false">IF(B718&lt;&gt;"",B718,"")</f>
        <v>Sébastien CHABAUD</v>
      </c>
      <c r="C819" s="116" t="n">
        <f aca="false">IF(C718&lt;&gt;"",C718,"")</f>
        <v>1</v>
      </c>
      <c r="D819" s="116" t="str">
        <f aca="false">IF(D718&lt;&gt;"",D718,"")</f>
        <v>2.4GHz</v>
      </c>
      <c r="E819" s="116" t="n">
        <f aca="false">IF(E718&lt;&gt;"",E718,"")</f>
        <v>0</v>
      </c>
      <c r="F819" s="116" t="n">
        <v>29</v>
      </c>
      <c r="G819" s="168" t="n">
        <f aca="false">G718</f>
        <v>1</v>
      </c>
      <c r="H819" s="187" t="n">
        <f aca="false">IF($G819&lt;&gt;"",G819,"")</f>
        <v>1</v>
      </c>
      <c r="I819" s="169"/>
      <c r="J819" s="170"/>
      <c r="K819" s="171" t="n">
        <f aca="false">IF($B819&lt;&gt;"",IF(I819,(INDEX(P$819:Q$822,MATCH(H819,P$819:P$822),2)/I819)*1000,0),"")</f>
        <v>0</v>
      </c>
      <c r="L819" s="171" t="str">
        <f aca="false">IF(Q$819&lt;&gt;"",IF($B819&lt;&gt;"",K819-$J819,""),"")</f>
        <v/>
      </c>
      <c r="M819" s="172" t="e">
        <f aca="false">IF(B819&lt;&gt;"",RANK(L819,L$819:L$918),"")</f>
        <v>#VALUE!</v>
      </c>
      <c r="N819" s="172" t="str">
        <f aca="false">IF(B819&lt;&gt;"",'Classement Général'!CC11,"")</f>
        <v/>
      </c>
      <c r="O819" s="172" t="n">
        <f aca="false">IF(B112&lt;&gt;"",'Calculs (M1..M20)'!A14,"")</f>
        <v>22</v>
      </c>
      <c r="P819" s="154" t="n">
        <f aca="false">IF(DMIN($H818:$I919,$P$10,$U$10:$U$11)&lt;&gt;0,1,"")</f>
        <v>1</v>
      </c>
      <c r="Q819" s="155" t="str">
        <f aca="false">IF(DMIN($H818:$I919,$I$10,$U$10:$U$11)&lt;&gt;0,DMIN($H818:$I919,$I$10,$U$10:$U$11),"")</f>
        <v/>
      </c>
      <c r="R819" s="151" t="str">
        <f aca="false">IF(DMAX($H818:$I919,$I$10,$U$10:$U$11)&lt;&gt;0,DMAX($H818:$I919,$I$10,$U$10:$U$11),"")</f>
        <v/>
      </c>
      <c r="S819" s="156" t="e">
        <f aca="false">IF($P819&lt;&gt;"",IF(DAVERAGE($H818:$I919,$I$10,$U$10:$U$11)&lt;&gt;0,DAVERAGE($H818:$I919,$I$10,$U$10:$U$11),""),"")</f>
        <v>#DIV/0!</v>
      </c>
      <c r="T819" s="157" t="str">
        <f aca="false">IF($P819&lt;&gt;"",IF(DCOUNTA($H818:$I919,$I$10,$U$10:$U$11)&lt;&gt;0,DCOUNTA($H818:$I919,$I$10,$U$10:$U$11),""),"")</f>
        <v/>
      </c>
      <c r="U819" s="5" t="n">
        <v>1</v>
      </c>
      <c r="V819" s="0"/>
      <c r="AH819" s="187" t="n">
        <f aca="false">IF($G819&lt;&gt;"",AG819,"")</f>
        <v>0</v>
      </c>
      <c r="AI819" s="169"/>
      <c r="AJ819" s="170"/>
    </row>
    <row r="820" customFormat="false" ht="13" hidden="false" customHeight="false" outlineLevel="0" collapsed="false">
      <c r="A820" s="0"/>
      <c r="B820" s="185" t="str">
        <f aca="false">IF(B719&lt;&gt;"",B719,"")</f>
        <v>Herve DALL AVA</v>
      </c>
      <c r="C820" s="116" t="n">
        <f aca="false">IF(C719&lt;&gt;"",C719,"")</f>
        <v>2</v>
      </c>
      <c r="D820" s="116" t="str">
        <f aca="false">IF(D719&lt;&gt;"",D719,"")</f>
        <v>2.4GHz</v>
      </c>
      <c r="E820" s="116" t="n">
        <f aca="false">IF(E719&lt;&gt;"",E719,"")</f>
        <v>0</v>
      </c>
      <c r="F820" s="116" t="n">
        <v>29</v>
      </c>
      <c r="G820" s="168" t="n">
        <f aca="false">G719</f>
        <v>1</v>
      </c>
      <c r="H820" s="187" t="n">
        <f aca="false">IF($G820&lt;&gt;"",G820,"")</f>
        <v>1</v>
      </c>
      <c r="I820" s="169"/>
      <c r="J820" s="170"/>
      <c r="K820" s="171" t="n">
        <f aca="false">IF($B820&lt;&gt;"",IF(I820,(INDEX(P$819:Q$822,MATCH(H820,P$819:P$822),2)/I820)*1000,0),"")</f>
        <v>0</v>
      </c>
      <c r="L820" s="171" t="str">
        <f aca="false">IF(Q$819&lt;&gt;"",IF($B820&lt;&gt;"",K820-$J820,""),"")</f>
        <v/>
      </c>
      <c r="M820" s="172" t="e">
        <f aca="false">IF(B820&lt;&gt;"",RANK(L820,L$819:L$918),"")</f>
        <v>#VALUE!</v>
      </c>
      <c r="N820" s="172" t="str">
        <f aca="false">IF(B820&lt;&gt;"",'Classement Général'!CC12,"")</f>
        <v/>
      </c>
      <c r="O820" s="172" t="n">
        <f aca="false">IF(B113&lt;&gt;"",'Calculs (M1..M20)'!A15,"")</f>
        <v>8</v>
      </c>
      <c r="P820" s="154" t="str">
        <f aca="false">IF(DMIN($H818:$I919,$P$10,$U$12:$U$13)&lt;&gt;0,2,"")</f>
        <v/>
      </c>
      <c r="Q820" s="155" t="str">
        <f aca="false">IF(DMIN($H818:$I919,$I$10,$U$12:$U$13)&lt;&gt;0,DMIN($H818:$I919,$I$10,$U$12:$U$13),"")</f>
        <v/>
      </c>
      <c r="R820" s="151" t="str">
        <f aca="false">IF(DMAX($H818:$I919,$I$10,$U$12:$U$13)&lt;&gt;0,DMAX($H818:$I919,$I$10,$U$12:$U$13),"")</f>
        <v/>
      </c>
      <c r="S820" s="156" t="str">
        <f aca="false">IF($P820&lt;&gt;"",IF(DAVERAGE($H818:$I919,$I$10,$U$12:$U$13)&lt;&gt;0,DAVERAGE($H818:$I919,$I$10,$U$12:$U$13),""),"")</f>
        <v/>
      </c>
      <c r="T820" s="157" t="str">
        <f aca="false">IF($P819&lt;&gt;"",IF(DCOUNTA($H818:$I919,$I$10,$U$12:$U$13)&lt;&gt;0,DCOUNTA($H818:$I919,$I$10,$U$12:$U$13),""),"")</f>
        <v/>
      </c>
      <c r="U820" s="5" t="s">
        <v>104</v>
      </c>
      <c r="V820" s="0"/>
      <c r="AH820" s="187" t="n">
        <f aca="false">IF($G820&lt;&gt;"",AG820,"")</f>
        <v>0</v>
      </c>
      <c r="AI820" s="169"/>
      <c r="AJ820" s="170"/>
    </row>
    <row r="821" customFormat="false" ht="13" hidden="false" customHeight="false" outlineLevel="0" collapsed="false">
      <c r="A821" s="0"/>
      <c r="B821" s="185" t="str">
        <f aca="false">IF(B720&lt;&gt;"",B720,"")</f>
        <v>Jean Luc FOUCHER</v>
      </c>
      <c r="C821" s="116" t="n">
        <f aca="false">IF(C720&lt;&gt;"",C720,"")</f>
        <v>3</v>
      </c>
      <c r="D821" s="116" t="str">
        <f aca="false">IF(D720&lt;&gt;"",D720,"")</f>
        <v>2.4GHz</v>
      </c>
      <c r="E821" s="116" t="n">
        <f aca="false">IF(E720&lt;&gt;"",E720,"")</f>
        <v>0</v>
      </c>
      <c r="F821" s="116" t="n">
        <v>29</v>
      </c>
      <c r="G821" s="168" t="n">
        <f aca="false">G720</f>
        <v>1</v>
      </c>
      <c r="H821" s="187" t="n">
        <f aca="false">IF($G821&lt;&gt;"",G821,"")</f>
        <v>1</v>
      </c>
      <c r="I821" s="169"/>
      <c r="J821" s="170"/>
      <c r="K821" s="171" t="n">
        <f aca="false">IF($B821&lt;&gt;"",IF(I821,(INDEX(P$819:Q$822,MATCH(H821,P$819:P$822),2)/I821)*1000,0),"")</f>
        <v>0</v>
      </c>
      <c r="L821" s="171" t="str">
        <f aca="false">IF(Q$819&lt;&gt;"",IF($B821&lt;&gt;"",K821-$J821,""),"")</f>
        <v/>
      </c>
      <c r="M821" s="172" t="e">
        <f aca="false">IF(B821&lt;&gt;"",RANK(L821,L$819:L$918),"")</f>
        <v>#VALUE!</v>
      </c>
      <c r="N821" s="172" t="str">
        <f aca="false">IF(B821&lt;&gt;"",'Classement Général'!CC13,"")</f>
        <v/>
      </c>
      <c r="O821" s="172" t="n">
        <f aca="false">IF(B114&lt;&gt;"",'Calculs (M1..M20)'!A16,"")</f>
        <v>15</v>
      </c>
      <c r="P821" s="154" t="str">
        <f aca="false">IF(DMIN($H818:$I919,$P$10,$U$14:$U$15)&lt;&gt;0,3,"")</f>
        <v/>
      </c>
      <c r="Q821" s="155" t="str">
        <f aca="false">IF(DMIN($H818:$I919,$I$10,$U$14:$U$15)&lt;&gt;0,DMIN($H818:$I919,$I$10,$U$14:$U$15),"")</f>
        <v/>
      </c>
      <c r="R821" s="151" t="str">
        <f aca="false">IF(DMAX($H818:$I919,$I$10,$U$14:$U$15)&lt;&gt;0,DMAX($H818:$I919,$I$10,$U$14:$U$15),"")</f>
        <v/>
      </c>
      <c r="S821" s="156" t="str">
        <f aca="false">IF($P821&lt;&gt;"",IF(DAVERAGE($H818:$I919,$I$10,$U$14:$U$15)&lt;&gt;0,DAVERAGE($H818:$I919,$I$10,$U$14:$U$15),""),"")</f>
        <v/>
      </c>
      <c r="T821" s="157" t="str">
        <f aca="false">IF($P821&lt;&gt;"",IF(DCOUNTA($H818:$I919,$I$10,$U$14:$U$15)&lt;&gt;0,DCOUNTA($H818:$I919,$I$10,$U$14:$U$15),""),"")</f>
        <v/>
      </c>
      <c r="U821" s="5" t="n">
        <v>2</v>
      </c>
      <c r="V821" s="0"/>
      <c r="AH821" s="187" t="n">
        <f aca="false">IF($G821&lt;&gt;"",AG821,"")</f>
        <v>0</v>
      </c>
      <c r="AI821" s="169"/>
      <c r="AJ821" s="170"/>
    </row>
    <row r="822" customFormat="false" ht="13.5" hidden="false" customHeight="false" outlineLevel="0" collapsed="false">
      <c r="A822" s="0"/>
      <c r="B822" s="185" t="str">
        <f aca="false">IF(B721&lt;&gt;"",B721,"")</f>
        <v>Thomas DELARBRE</v>
      </c>
      <c r="C822" s="116" t="n">
        <f aca="false">IF(C721&lt;&gt;"",C721,"")</f>
        <v>4</v>
      </c>
      <c r="D822" s="116" t="str">
        <f aca="false">IF(D721&lt;&gt;"",D721,"")</f>
        <v>2.4GHz</v>
      </c>
      <c r="E822" s="116" t="n">
        <f aca="false">IF(E721&lt;&gt;"",E721,"")</f>
        <v>0</v>
      </c>
      <c r="F822" s="116" t="n">
        <v>29</v>
      </c>
      <c r="G822" s="168" t="n">
        <f aca="false">G721</f>
        <v>1</v>
      </c>
      <c r="H822" s="187" t="n">
        <f aca="false">IF($G822&lt;&gt;"",G822,"")</f>
        <v>1</v>
      </c>
      <c r="I822" s="169"/>
      <c r="J822" s="170"/>
      <c r="K822" s="171" t="n">
        <f aca="false">IF($B822&lt;&gt;"",IF(I822,(INDEX(P$819:Q$822,MATCH(H822,P$819:P$822),2)/I822)*1000,0),"")</f>
        <v>0</v>
      </c>
      <c r="L822" s="171" t="str">
        <f aca="false">IF(Q$819&lt;&gt;"",IF($B822&lt;&gt;"",K822-$J822,""),"")</f>
        <v/>
      </c>
      <c r="M822" s="172" t="e">
        <f aca="false">IF(B822&lt;&gt;"",RANK(L822,L$819:L$918),"")</f>
        <v>#VALUE!</v>
      </c>
      <c r="N822" s="172" t="str">
        <f aca="false">IF(B822&lt;&gt;"",'Classement Général'!CC14,"")</f>
        <v/>
      </c>
      <c r="O822" s="172" t="n">
        <f aca="false">IF(B115&lt;&gt;"",'Calculs (M1..M20)'!A17,"")</f>
        <v>10</v>
      </c>
      <c r="P822" s="158" t="str">
        <f aca="false">IF(DMIN($H818:$I919,$P$10,$U$16:$U$17)&lt;&gt;0,4,"")</f>
        <v/>
      </c>
      <c r="Q822" s="159" t="str">
        <f aca="false">IF(DMIN($H818:$I919,$I$10,$U$16:$U$17)&lt;&gt;0,DMIN($H818:$I919,$I$10,$U$16:$U$17),"")</f>
        <v/>
      </c>
      <c r="R822" s="160" t="str">
        <f aca="false">IF(DMAX($H818:$I919,$I$10,$U$16:$U$17)&lt;&gt;0,DMAX($H818:$I919,$I$10,$U$16:$U$17),"")</f>
        <v/>
      </c>
      <c r="S822" s="161" t="str">
        <f aca="false">IF($P822&lt;&gt;"",IF(DAVERAGE($H818:$I919,$I$10,$U$16:$U$17)&lt;&gt;0,DAVERAGE($H818:$I919,$I$10,$U$16:$U$17),""),"")</f>
        <v/>
      </c>
      <c r="T822" s="162" t="str">
        <f aca="false">IF($P821&lt;&gt;"",IF(DCOUNTA($H818:$I919,$I$10,$U$16:$U$17)&lt;&gt;0,DCOUNTA($H818:$I919,$I$10,$U$16:$U$17),""),"")</f>
        <v/>
      </c>
      <c r="U822" s="5" t="s">
        <v>104</v>
      </c>
      <c r="V822" s="0"/>
      <c r="AH822" s="187" t="n">
        <f aca="false">IF($G822&lt;&gt;"",AG822,"")</f>
        <v>0</v>
      </c>
      <c r="AI822" s="169"/>
      <c r="AJ822" s="170"/>
    </row>
    <row r="823" customFormat="false" ht="13.5" hidden="false" customHeight="false" outlineLevel="0" collapsed="false">
      <c r="A823" s="0"/>
      <c r="B823" s="185" t="str">
        <f aca="false">IF(B722&lt;&gt;"",B722,"")</f>
        <v>Pierre DIATTA</v>
      </c>
      <c r="C823" s="116" t="n">
        <f aca="false">IF(C722&lt;&gt;"",C722,"")</f>
        <v>5</v>
      </c>
      <c r="D823" s="116" t="str">
        <f aca="false">IF(D722&lt;&gt;"",D722,"")</f>
        <v>2.4GHz</v>
      </c>
      <c r="E823" s="116" t="n">
        <f aca="false">IF(E722&lt;&gt;"",E722,"")</f>
        <v>0</v>
      </c>
      <c r="F823" s="116" t="n">
        <v>29</v>
      </c>
      <c r="G823" s="168" t="n">
        <f aca="false">G722</f>
        <v>1</v>
      </c>
      <c r="H823" s="187" t="n">
        <f aca="false">IF($G823&lt;&gt;"",G823,"")</f>
        <v>1</v>
      </c>
      <c r="I823" s="169"/>
      <c r="J823" s="170"/>
      <c r="K823" s="171" t="n">
        <f aca="false">IF($B823&lt;&gt;"",IF(I823,(INDEX(P$819:Q$822,MATCH(H823,P$819:P$822),2)/I823)*1000,0),"")</f>
        <v>0</v>
      </c>
      <c r="L823" s="171" t="str">
        <f aca="false">IF(Q$819&lt;&gt;"",IF($B823&lt;&gt;"",K823-$J823,""),"")</f>
        <v/>
      </c>
      <c r="M823" s="172" t="e">
        <f aca="false">IF(B823&lt;&gt;"",RANK(L823,L$819:L$918),"")</f>
        <v>#VALUE!</v>
      </c>
      <c r="N823" s="172" t="str">
        <f aca="false">IF(B823&lt;&gt;"",'Classement Général'!CC15,"")</f>
        <v/>
      </c>
      <c r="O823" s="172" t="n">
        <f aca="false">IF(B116&lt;&gt;"",'Calculs (M1..M20)'!A18,"")</f>
        <v>20</v>
      </c>
      <c r="P823" s="5"/>
      <c r="Q823" s="5"/>
      <c r="R823" s="0"/>
      <c r="S823" s="0"/>
      <c r="T823" s="163" t="n">
        <f aca="false">SUM(T819:T822)</f>
        <v>0</v>
      </c>
      <c r="U823" s="5" t="n">
        <v>3</v>
      </c>
      <c r="V823" s="184" t="n">
        <f aca="false">T823</f>
        <v>0</v>
      </c>
      <c r="AH823" s="187" t="n">
        <f aca="false">IF($G823&lt;&gt;"",AG823,"")</f>
        <v>0</v>
      </c>
      <c r="AI823" s="169"/>
      <c r="AJ823" s="170"/>
    </row>
    <row r="824" customFormat="false" ht="13" hidden="false" customHeight="false" outlineLevel="0" collapsed="false">
      <c r="A824" s="0"/>
      <c r="B824" s="185" t="str">
        <f aca="false">IF(B723&lt;&gt;"",B723,"")</f>
        <v>Olivier MONET</v>
      </c>
      <c r="C824" s="116" t="n">
        <f aca="false">IF(C723&lt;&gt;"",C723,"")</f>
        <v>6</v>
      </c>
      <c r="D824" s="116" t="str">
        <f aca="false">IF(D723&lt;&gt;"",D723,"")</f>
        <v>41.110MHz</v>
      </c>
      <c r="E824" s="116" t="n">
        <f aca="false">IF(E723&lt;&gt;"",E723,"")</f>
        <v>0</v>
      </c>
      <c r="F824" s="116" t="n">
        <v>29</v>
      </c>
      <c r="G824" s="168" t="n">
        <f aca="false">G723</f>
        <v>1</v>
      </c>
      <c r="H824" s="187" t="n">
        <f aca="false">IF($G824&lt;&gt;"",G824,"")</f>
        <v>1</v>
      </c>
      <c r="I824" s="169"/>
      <c r="J824" s="170"/>
      <c r="K824" s="171" t="n">
        <f aca="false">IF($B824&lt;&gt;"",IF(I824,(INDEX(P$819:Q$822,MATCH(H824,P$819:P$822),2)/I824)*1000,0),"")</f>
        <v>0</v>
      </c>
      <c r="L824" s="171" t="str">
        <f aca="false">IF(Q$819&lt;&gt;"",IF($B824&lt;&gt;"",K824-$J824,""),"")</f>
        <v/>
      </c>
      <c r="M824" s="172" t="e">
        <f aca="false">IF(B824&lt;&gt;"",RANK(L824,L$819:L$918),"")</f>
        <v>#VALUE!</v>
      </c>
      <c r="N824" s="172" t="str">
        <f aca="false">IF(B824&lt;&gt;"",'Classement Général'!CC16,"")</f>
        <v/>
      </c>
      <c r="O824" s="172" t="n">
        <f aca="false">IF(B117&lt;&gt;"",'Calculs (M1..M20)'!A19,"")</f>
        <v>6</v>
      </c>
      <c r="P824" s="5"/>
      <c r="Q824" s="5"/>
      <c r="R824" s="0"/>
      <c r="S824" s="0"/>
      <c r="T824" s="0"/>
      <c r="U824" s="5" t="s">
        <v>104</v>
      </c>
      <c r="V824" s="0"/>
      <c r="AH824" s="187" t="n">
        <f aca="false">IF($G824&lt;&gt;"",AG824,"")</f>
        <v>0</v>
      </c>
      <c r="AI824" s="169"/>
      <c r="AJ824" s="170"/>
    </row>
    <row r="825" customFormat="false" ht="13" hidden="false" customHeight="false" outlineLevel="0" collapsed="false">
      <c r="A825" s="0"/>
      <c r="B825" s="185" t="str">
        <f aca="false">IF(B724&lt;&gt;"",B724,"")</f>
        <v>Pierre RONDEL</v>
      </c>
      <c r="C825" s="116" t="n">
        <f aca="false">IF(C724&lt;&gt;"",C724,"")</f>
        <v>7</v>
      </c>
      <c r="D825" s="116" t="str">
        <f aca="false">IF(D724&lt;&gt;"",D724,"")</f>
        <v>2.4GHz</v>
      </c>
      <c r="E825" s="116" t="n">
        <f aca="false">IF(E724&lt;&gt;"",E724,"")</f>
        <v>0</v>
      </c>
      <c r="F825" s="116" t="n">
        <v>29</v>
      </c>
      <c r="G825" s="168" t="n">
        <f aca="false">G724</f>
        <v>1</v>
      </c>
      <c r="H825" s="187" t="n">
        <f aca="false">IF($G825&lt;&gt;"",G825,"")</f>
        <v>1</v>
      </c>
      <c r="I825" s="169"/>
      <c r="J825" s="170"/>
      <c r="K825" s="171" t="n">
        <f aca="false">IF($B825&lt;&gt;"",IF(I825,(INDEX(P$819:Q$822,MATCH(H825,P$819:P$822),2)/I825)*1000,0),"")</f>
        <v>0</v>
      </c>
      <c r="L825" s="171" t="str">
        <f aca="false">IF(Q$819&lt;&gt;"",IF($B825&lt;&gt;"",K825-$J825,""),"")</f>
        <v/>
      </c>
      <c r="M825" s="172" t="e">
        <f aca="false">IF(B825&lt;&gt;"",RANK(L825,L$819:L$918),"")</f>
        <v>#VALUE!</v>
      </c>
      <c r="N825" s="172" t="str">
        <f aca="false">IF(B825&lt;&gt;"",'Classement Général'!CC17,"")</f>
        <v/>
      </c>
      <c r="O825" s="172" t="n">
        <f aca="false">IF(B118&lt;&gt;"",'Calculs (M1..M20)'!A20,"")</f>
        <v>1</v>
      </c>
      <c r="P825" s="5"/>
      <c r="Q825" s="5"/>
      <c r="R825" s="0"/>
      <c r="S825" s="0"/>
      <c r="T825" s="0"/>
      <c r="U825" s="5" t="n">
        <v>4</v>
      </c>
      <c r="V825" s="0"/>
      <c r="AH825" s="187" t="n">
        <f aca="false">IF($G825&lt;&gt;"",AG825,"")</f>
        <v>0</v>
      </c>
      <c r="AI825" s="169"/>
      <c r="AJ825" s="170"/>
    </row>
    <row r="826" customFormat="false" ht="13" hidden="false" customHeight="false" outlineLevel="0" collapsed="false">
      <c r="A826" s="0"/>
      <c r="B826" s="185" t="str">
        <f aca="false">IF(B725&lt;&gt;"",B725,"")</f>
        <v>Andreas FRICKE</v>
      </c>
      <c r="C826" s="116" t="n">
        <f aca="false">IF(C725&lt;&gt;"",C725,"")</f>
        <v>8</v>
      </c>
      <c r="D826" s="116" t="str">
        <f aca="false">IF(D725&lt;&gt;"",D725,"")</f>
        <v>2.4GHz</v>
      </c>
      <c r="E826" s="116" t="n">
        <f aca="false">IF(E725&lt;&gt;"",E725,"")</f>
        <v>0</v>
      </c>
      <c r="F826" s="116" t="n">
        <v>29</v>
      </c>
      <c r="G826" s="168" t="n">
        <f aca="false">G725</f>
        <v>1</v>
      </c>
      <c r="H826" s="187" t="n">
        <f aca="false">IF($G826&lt;&gt;"",G826,"")</f>
        <v>1</v>
      </c>
      <c r="I826" s="169"/>
      <c r="J826" s="170"/>
      <c r="K826" s="171" t="n">
        <f aca="false">IF($B826&lt;&gt;"",IF(I826,(INDEX(P$819:Q$822,MATCH(H826,P$819:P$822),2)/I826)*1000,0),"")</f>
        <v>0</v>
      </c>
      <c r="L826" s="171" t="str">
        <f aca="false">IF(Q$819&lt;&gt;"",IF($B826&lt;&gt;"",K826-$J826,""),"")</f>
        <v/>
      </c>
      <c r="M826" s="172" t="e">
        <f aca="false">IF(B826&lt;&gt;"",RANK(L826,L$819:L$918),"")</f>
        <v>#VALUE!</v>
      </c>
      <c r="N826" s="172" t="str">
        <f aca="false">IF(B826&lt;&gt;"",'Classement Général'!CC18,"")</f>
        <v/>
      </c>
      <c r="O826" s="172" t="n">
        <f aca="false">IF(B119&lt;&gt;"",'Calculs (M1..M20)'!A21,"")</f>
        <v>18</v>
      </c>
      <c r="P826" s="5"/>
      <c r="Q826" s="5"/>
      <c r="R826" s="0"/>
      <c r="S826" s="0"/>
      <c r="T826" s="0"/>
      <c r="U826" s="0"/>
      <c r="V826" s="0"/>
      <c r="AH826" s="187" t="n">
        <f aca="false">IF($G826&lt;&gt;"",AG826,"")</f>
        <v>0</v>
      </c>
      <c r="AI826" s="169"/>
      <c r="AJ826" s="170"/>
    </row>
    <row r="827" customFormat="false" ht="13" hidden="false" customHeight="false" outlineLevel="0" collapsed="false">
      <c r="A827" s="0"/>
      <c r="B827" s="185" t="str">
        <f aca="false">IF(B726&lt;&gt;"",B726,"")</f>
        <v>Thomas FAURE</v>
      </c>
      <c r="C827" s="116" t="n">
        <f aca="false">IF(C726&lt;&gt;"",C726,"")</f>
        <v>9</v>
      </c>
      <c r="D827" s="116" t="str">
        <f aca="false">IF(D726&lt;&gt;"",D726,"")</f>
        <v>2.4GHz</v>
      </c>
      <c r="E827" s="116" t="n">
        <f aca="false">IF(E726&lt;&gt;"",E726,"")</f>
        <v>0</v>
      </c>
      <c r="F827" s="116" t="n">
        <v>29</v>
      </c>
      <c r="G827" s="168" t="n">
        <f aca="false">G726</f>
        <v>1</v>
      </c>
      <c r="H827" s="187" t="n">
        <f aca="false">IF($G827&lt;&gt;"",G827,"")</f>
        <v>1</v>
      </c>
      <c r="I827" s="169"/>
      <c r="J827" s="170"/>
      <c r="K827" s="171" t="n">
        <f aca="false">IF($B827&lt;&gt;"",IF(I827,(INDEX(P$819:Q$822,MATCH(H827,P$819:P$822),2)/I827)*1000,0),"")</f>
        <v>0</v>
      </c>
      <c r="L827" s="171" t="str">
        <f aca="false">IF(Q$819&lt;&gt;"",IF($B827&lt;&gt;"",K827-$J827,""),"")</f>
        <v/>
      </c>
      <c r="M827" s="172" t="e">
        <f aca="false">IF(B827&lt;&gt;"",RANK(L827,L$819:L$918),"")</f>
        <v>#VALUE!</v>
      </c>
      <c r="N827" s="172" t="str">
        <f aca="false">IF(B827&lt;&gt;"",'Classement Général'!CC19,"")</f>
        <v/>
      </c>
      <c r="O827" s="172" t="n">
        <f aca="false">IF(B120&lt;&gt;"",'Calculs (M1..M20)'!A22,"")</f>
        <v>11</v>
      </c>
      <c r="P827" s="0"/>
      <c r="Q827" s="0"/>
      <c r="R827" s="0"/>
      <c r="S827" s="0"/>
      <c r="T827" s="0"/>
      <c r="U827" s="0"/>
      <c r="V827" s="0"/>
      <c r="AH827" s="187" t="n">
        <f aca="false">IF($G827&lt;&gt;"",AG827,"")</f>
        <v>0</v>
      </c>
      <c r="AI827" s="169"/>
      <c r="AJ827" s="170"/>
    </row>
    <row r="828" customFormat="false" ht="13" hidden="false" customHeight="false" outlineLevel="0" collapsed="false">
      <c r="A828" s="0"/>
      <c r="B828" s="185" t="str">
        <f aca="false">IF(B727&lt;&gt;"",B727,"")</f>
        <v>Philippe LANES</v>
      </c>
      <c r="C828" s="116" t="n">
        <f aca="false">IF(C727&lt;&gt;"",C727,"")</f>
        <v>10</v>
      </c>
      <c r="D828" s="116" t="str">
        <f aca="false">IF(D727&lt;&gt;"",D727,"")</f>
        <v>2.4GHz</v>
      </c>
      <c r="E828" s="116" t="n">
        <f aca="false">IF(E727&lt;&gt;"",E727,"")</f>
        <v>0</v>
      </c>
      <c r="F828" s="116" t="n">
        <v>29</v>
      </c>
      <c r="G828" s="168" t="n">
        <f aca="false">G727</f>
        <v>1</v>
      </c>
      <c r="H828" s="187" t="n">
        <f aca="false">IF($G828&lt;&gt;"",G828,"")</f>
        <v>1</v>
      </c>
      <c r="I828" s="169"/>
      <c r="J828" s="170"/>
      <c r="K828" s="171" t="n">
        <f aca="false">IF($B828&lt;&gt;"",IF(I828,(INDEX(P$819:Q$822,MATCH(H828,P$819:P$822),2)/I828)*1000,0),"")</f>
        <v>0</v>
      </c>
      <c r="L828" s="171" t="str">
        <f aca="false">IF(Q$819&lt;&gt;"",IF($B828&lt;&gt;"",K828-$J828,""),"")</f>
        <v/>
      </c>
      <c r="M828" s="172" t="e">
        <f aca="false">IF(B828&lt;&gt;"",RANK(L828,L$819:L$918),"")</f>
        <v>#VALUE!</v>
      </c>
      <c r="N828" s="172" t="str">
        <f aca="false">IF(B828&lt;&gt;"",'Classement Général'!CC20,"")</f>
        <v/>
      </c>
      <c r="O828" s="172" t="n">
        <f aca="false">IF(B121&lt;&gt;"",'Calculs (M1..M20)'!A23,"")</f>
        <v>14</v>
      </c>
      <c r="P828" s="0"/>
      <c r="Q828" s="0"/>
      <c r="R828" s="0"/>
      <c r="S828" s="0"/>
      <c r="T828" s="0"/>
      <c r="U828" s="0"/>
      <c r="V828" s="0"/>
      <c r="AH828" s="187" t="n">
        <f aca="false">IF($G828&lt;&gt;"",AG828,"")</f>
        <v>0</v>
      </c>
      <c r="AI828" s="169"/>
      <c r="AJ828" s="170"/>
    </row>
    <row r="829" customFormat="false" ht="13" hidden="false" customHeight="false" outlineLevel="0" collapsed="false">
      <c r="A829" s="0"/>
      <c r="B829" s="185" t="str">
        <f aca="false">IF(B728&lt;&gt;"",B728,"")</f>
        <v>Julien HONOR</v>
      </c>
      <c r="C829" s="116" t="n">
        <f aca="false">IF(C728&lt;&gt;"",C728,"")</f>
        <v>11</v>
      </c>
      <c r="D829" s="116" t="str">
        <f aca="false">IF(D728&lt;&gt;"",D728,"")</f>
        <v>2.4GHz</v>
      </c>
      <c r="E829" s="116" t="n">
        <f aca="false">IF(E728&lt;&gt;"",E728,"")</f>
        <v>0</v>
      </c>
      <c r="F829" s="116" t="n">
        <v>29</v>
      </c>
      <c r="G829" s="168" t="n">
        <f aca="false">G728</f>
        <v>1</v>
      </c>
      <c r="H829" s="187" t="n">
        <f aca="false">IF($G829&lt;&gt;"",G829,"")</f>
        <v>1</v>
      </c>
      <c r="I829" s="169"/>
      <c r="J829" s="170"/>
      <c r="K829" s="171" t="n">
        <f aca="false">IF($B829&lt;&gt;"",IF(I829,(INDEX(P$819:Q$822,MATCH(H829,P$819:P$822),2)/I829)*1000,0),"")</f>
        <v>0</v>
      </c>
      <c r="L829" s="171" t="str">
        <f aca="false">IF(Q$819&lt;&gt;"",IF($B829&lt;&gt;"",K829-$J829,""),"")</f>
        <v/>
      </c>
      <c r="M829" s="172" t="e">
        <f aca="false">IF(B829&lt;&gt;"",RANK(L829,L$819:L$918),"")</f>
        <v>#VALUE!</v>
      </c>
      <c r="N829" s="172" t="str">
        <f aca="false">IF(B829&lt;&gt;"",'Classement Général'!CC21,"")</f>
        <v/>
      </c>
      <c r="O829" s="172" t="n">
        <f aca="false">IF(B122&lt;&gt;"",'Calculs (M1..M20)'!A24,"")</f>
        <v>3</v>
      </c>
      <c r="P829" s="0"/>
      <c r="Q829" s="0"/>
      <c r="R829" s="0"/>
      <c r="S829" s="0"/>
      <c r="T829" s="0"/>
      <c r="U829" s="0"/>
      <c r="V829" s="0"/>
      <c r="AH829" s="187" t="n">
        <f aca="false">IF($G829&lt;&gt;"",AG829,"")</f>
        <v>0</v>
      </c>
      <c r="AI829" s="169"/>
      <c r="AJ829" s="170"/>
    </row>
    <row r="830" customFormat="false" ht="13" hidden="false" customHeight="false" outlineLevel="0" collapsed="false">
      <c r="A830" s="0"/>
      <c r="B830" s="185" t="str">
        <f aca="false">IF(B729&lt;&gt;"",B729,"")</f>
        <v>Michael KREBS</v>
      </c>
      <c r="C830" s="116" t="n">
        <f aca="false">IF(C729&lt;&gt;"",C729,"")</f>
        <v>12</v>
      </c>
      <c r="D830" s="116" t="str">
        <f aca="false">IF(D729&lt;&gt;"",D729,"")</f>
        <v>2.4GHz</v>
      </c>
      <c r="E830" s="116" t="n">
        <f aca="false">IF(E729&lt;&gt;"",E729,"")</f>
        <v>0</v>
      </c>
      <c r="F830" s="116" t="n">
        <v>29</v>
      </c>
      <c r="G830" s="168" t="n">
        <f aca="false">G729</f>
        <v>1</v>
      </c>
      <c r="H830" s="187" t="n">
        <f aca="false">IF($G830&lt;&gt;"",G830,"")</f>
        <v>1</v>
      </c>
      <c r="I830" s="169"/>
      <c r="J830" s="170"/>
      <c r="K830" s="171" t="n">
        <f aca="false">IF($B830&lt;&gt;"",IF(I830,(INDEX(P$819:Q$822,MATCH(H830,P$819:P$822),2)/I830)*1000,0),"")</f>
        <v>0</v>
      </c>
      <c r="L830" s="171" t="str">
        <f aca="false">IF(Q$819&lt;&gt;"",IF($B830&lt;&gt;"",K830-$J830,""),"")</f>
        <v/>
      </c>
      <c r="M830" s="172" t="e">
        <f aca="false">IF(B830&lt;&gt;"",RANK(L830,L$819:L$918),"")</f>
        <v>#VALUE!</v>
      </c>
      <c r="N830" s="172" t="str">
        <f aca="false">IF(B830&lt;&gt;"",'Classement Général'!CC22,"")</f>
        <v/>
      </c>
      <c r="O830" s="172" t="n">
        <f aca="false">IF(B123&lt;&gt;"",'Calculs (M1..M20)'!A25,"")</f>
        <v>12</v>
      </c>
      <c r="P830" s="0"/>
      <c r="Q830" s="0"/>
      <c r="R830" s="0"/>
      <c r="S830" s="0"/>
      <c r="T830" s="0"/>
      <c r="U830" s="0"/>
      <c r="V830" s="0"/>
      <c r="AH830" s="187" t="n">
        <f aca="false">IF($G830&lt;&gt;"",AG830,"")</f>
        <v>0</v>
      </c>
      <c r="AI830" s="169"/>
      <c r="AJ830" s="170"/>
    </row>
    <row r="831" customFormat="false" ht="13" hidden="false" customHeight="false" outlineLevel="0" collapsed="false">
      <c r="A831" s="0"/>
      <c r="B831" s="185" t="str">
        <f aca="false">IF(B730&lt;&gt;"",B730,"")</f>
        <v>Aubry GABANON</v>
      </c>
      <c r="C831" s="116" t="n">
        <f aca="false">IF(C730&lt;&gt;"",C730,"")</f>
        <v>13</v>
      </c>
      <c r="D831" s="116" t="str">
        <f aca="false">IF(D730&lt;&gt;"",D730,"")</f>
        <v>2.4GHz</v>
      </c>
      <c r="E831" s="116" t="n">
        <f aca="false">IF(E730&lt;&gt;"",E730,"")</f>
        <v>0</v>
      </c>
      <c r="F831" s="116" t="n">
        <v>29</v>
      </c>
      <c r="G831" s="168" t="n">
        <f aca="false">G730</f>
        <v>1</v>
      </c>
      <c r="H831" s="187" t="n">
        <f aca="false">IF($G831&lt;&gt;"",G831,"")</f>
        <v>1</v>
      </c>
      <c r="I831" s="169"/>
      <c r="J831" s="170"/>
      <c r="K831" s="171" t="n">
        <f aca="false">IF($B831&lt;&gt;"",IF(I831,(INDEX(P$819:Q$822,MATCH(H831,P$819:P$822),2)/I831)*1000,0),"")</f>
        <v>0</v>
      </c>
      <c r="L831" s="171" t="str">
        <f aca="false">IF(Q$819&lt;&gt;"",IF($B831&lt;&gt;"",K831-$J831,""),"")</f>
        <v/>
      </c>
      <c r="M831" s="172" t="e">
        <f aca="false">IF(B831&lt;&gt;"",RANK(L831,L$819:L$918),"")</f>
        <v>#VALUE!</v>
      </c>
      <c r="N831" s="172" t="str">
        <f aca="false">IF(B831&lt;&gt;"",'Classement Général'!CC23,"")</f>
        <v/>
      </c>
      <c r="O831" s="172" t="n">
        <f aca="false">IF(B124&lt;&gt;"",'Calculs (M1..M20)'!A26,"")</f>
        <v>5</v>
      </c>
      <c r="P831" s="0"/>
      <c r="Q831" s="0"/>
      <c r="R831" s="0"/>
      <c r="S831" s="0"/>
      <c r="T831" s="0"/>
      <c r="U831" s="0"/>
      <c r="V831" s="0"/>
      <c r="AH831" s="187" t="n">
        <f aca="false">IF($G831&lt;&gt;"",AG831,"")</f>
        <v>0</v>
      </c>
      <c r="AI831" s="169"/>
      <c r="AJ831" s="170"/>
    </row>
    <row r="832" customFormat="false" ht="13" hidden="false" customHeight="false" outlineLevel="0" collapsed="false">
      <c r="A832" s="0"/>
      <c r="B832" s="185" t="str">
        <f aca="false">IF(B731&lt;&gt;"",B731,"")</f>
        <v>Serge DELARBRE</v>
      </c>
      <c r="C832" s="116" t="n">
        <f aca="false">IF(C731&lt;&gt;"",C731,"")</f>
        <v>14</v>
      </c>
      <c r="D832" s="116" t="str">
        <f aca="false">IF(D731&lt;&gt;"",D731,"")</f>
        <v>2.4GHz</v>
      </c>
      <c r="E832" s="116" t="n">
        <f aca="false">IF(E731&lt;&gt;"",E731,"")</f>
        <v>0</v>
      </c>
      <c r="F832" s="116" t="n">
        <v>29</v>
      </c>
      <c r="G832" s="168" t="n">
        <f aca="false">G731</f>
        <v>1</v>
      </c>
      <c r="H832" s="187" t="n">
        <f aca="false">IF($G832&lt;&gt;"",G832,"")</f>
        <v>1</v>
      </c>
      <c r="I832" s="169"/>
      <c r="J832" s="170"/>
      <c r="K832" s="171" t="n">
        <f aca="false">IF($B832&lt;&gt;"",IF(I832,(INDEX(P$819:Q$822,MATCH(H832,P$819:P$822),2)/I832)*1000,0),"")</f>
        <v>0</v>
      </c>
      <c r="L832" s="171" t="str">
        <f aca="false">IF(Q$819&lt;&gt;"",IF($B832&lt;&gt;"",K832-$J832,""),"")</f>
        <v/>
      </c>
      <c r="M832" s="172" t="e">
        <f aca="false">IF(B832&lt;&gt;"",RANK(L832,L$819:L$918),"")</f>
        <v>#VALUE!</v>
      </c>
      <c r="N832" s="172" t="str">
        <f aca="false">IF(B832&lt;&gt;"",'Classement Général'!CC24,"")</f>
        <v/>
      </c>
      <c r="O832" s="172" t="n">
        <f aca="false">IF(B125&lt;&gt;"",'Calculs (M1..M20)'!A27,"")</f>
        <v>17</v>
      </c>
      <c r="P832" s="0"/>
      <c r="Q832" s="0"/>
      <c r="R832" s="0"/>
      <c r="S832" s="0"/>
      <c r="T832" s="0"/>
      <c r="U832" s="0"/>
      <c r="V832" s="0"/>
      <c r="AH832" s="187" t="n">
        <f aca="false">IF($G832&lt;&gt;"",AG832,"")</f>
        <v>0</v>
      </c>
      <c r="AI832" s="169"/>
      <c r="AJ832" s="170"/>
    </row>
    <row r="833" customFormat="false" ht="13" hidden="false" customHeight="false" outlineLevel="0" collapsed="false">
      <c r="A833" s="0"/>
      <c r="B833" s="185" t="str">
        <f aca="false">IF(B732&lt;&gt;"",B732,"")</f>
        <v>Arnaud LEGER</v>
      </c>
      <c r="C833" s="116" t="n">
        <f aca="false">IF(C732&lt;&gt;"",C732,"")</f>
        <v>15</v>
      </c>
      <c r="D833" s="116" t="str">
        <f aca="false">IF(D732&lt;&gt;"",D732,"")</f>
        <v>2.4GHz</v>
      </c>
      <c r="E833" s="116" t="n">
        <f aca="false">IF(E732&lt;&gt;"",E732,"")</f>
        <v>0</v>
      </c>
      <c r="F833" s="116" t="n">
        <v>29</v>
      </c>
      <c r="G833" s="168" t="n">
        <f aca="false">G732</f>
        <v>1</v>
      </c>
      <c r="H833" s="187" t="n">
        <f aca="false">IF($G833&lt;&gt;"",G833,"")</f>
        <v>1</v>
      </c>
      <c r="I833" s="169"/>
      <c r="J833" s="170"/>
      <c r="K833" s="171" t="n">
        <f aca="false">IF($B833&lt;&gt;"",IF(I833,(INDEX(P$819:Q$822,MATCH(H833,P$819:P$822),2)/I833)*1000,0),"")</f>
        <v>0</v>
      </c>
      <c r="L833" s="171" t="str">
        <f aca="false">IF(Q$819&lt;&gt;"",IF($B833&lt;&gt;"",K833-$J833,""),"")</f>
        <v/>
      </c>
      <c r="M833" s="172" t="e">
        <f aca="false">IF(B833&lt;&gt;"",RANK(L833,L$819:L$918),"")</f>
        <v>#VALUE!</v>
      </c>
      <c r="N833" s="172" t="str">
        <f aca="false">IF(B833&lt;&gt;"",'Classement Général'!CC25,"")</f>
        <v/>
      </c>
      <c r="O833" s="172" t="n">
        <f aca="false">IF(B126&lt;&gt;"",'Calculs (M1..M20)'!A28,"")</f>
        <v>7</v>
      </c>
      <c r="P833" s="0"/>
      <c r="Q833" s="0"/>
      <c r="R833" s="0"/>
      <c r="S833" s="0"/>
      <c r="T833" s="0"/>
      <c r="U833" s="0"/>
      <c r="V833" s="0"/>
      <c r="AH833" s="187" t="n">
        <f aca="false">IF($G833&lt;&gt;"",AG833,"")</f>
        <v>0</v>
      </c>
      <c r="AI833" s="169"/>
      <c r="AJ833" s="170"/>
    </row>
    <row r="834" customFormat="false" ht="13" hidden="false" customHeight="false" outlineLevel="0" collapsed="false">
      <c r="A834" s="0"/>
      <c r="B834" s="185" t="str">
        <f aca="false">IF(B733&lt;&gt;"",B733,"")</f>
        <v>Thierry POIGNARD</v>
      </c>
      <c r="C834" s="116" t="n">
        <f aca="false">IF(C733&lt;&gt;"",C733,"")</f>
        <v>16</v>
      </c>
      <c r="D834" s="116" t="str">
        <f aca="false">IF(D733&lt;&gt;"",D733,"")</f>
        <v>2.4GHz</v>
      </c>
      <c r="E834" s="116" t="n">
        <f aca="false">IF(E733&lt;&gt;"",E733,"")</f>
        <v>0</v>
      </c>
      <c r="F834" s="116" t="n">
        <v>29</v>
      </c>
      <c r="G834" s="168" t="n">
        <f aca="false">G733</f>
        <v>1</v>
      </c>
      <c r="H834" s="187" t="n">
        <f aca="false">IF($G834&lt;&gt;"",G834,"")</f>
        <v>1</v>
      </c>
      <c r="I834" s="169"/>
      <c r="J834" s="170"/>
      <c r="K834" s="171" t="n">
        <f aca="false">IF($B834&lt;&gt;"",IF(I834,(INDEX(P$819:Q$822,MATCH(H834,P$819:P$822),2)/I834)*1000,0),"")</f>
        <v>0</v>
      </c>
      <c r="L834" s="171" t="str">
        <f aca="false">IF(Q$819&lt;&gt;"",IF($B834&lt;&gt;"",K834-$J834,""),"")</f>
        <v/>
      </c>
      <c r="M834" s="172" t="e">
        <f aca="false">IF(B834&lt;&gt;"",RANK(L834,L$819:L$918),"")</f>
        <v>#VALUE!</v>
      </c>
      <c r="N834" s="172" t="str">
        <f aca="false">IF(B834&lt;&gt;"",'Classement Général'!CC26,"")</f>
        <v/>
      </c>
      <c r="O834" s="172" t="n">
        <f aca="false">IF(B127&lt;&gt;"",'Calculs (M1..M20)'!A29,"")</f>
        <v>13</v>
      </c>
      <c r="P834" s="0"/>
      <c r="Q834" s="0"/>
      <c r="R834" s="0"/>
      <c r="S834" s="0"/>
      <c r="T834" s="0"/>
      <c r="U834" s="0"/>
      <c r="V834" s="0"/>
      <c r="AH834" s="187" t="n">
        <f aca="false">IF($G834&lt;&gt;"",AG834,"")</f>
        <v>0</v>
      </c>
      <c r="AI834" s="169"/>
      <c r="AJ834" s="170"/>
    </row>
    <row r="835" customFormat="false" ht="13" hidden="false" customHeight="false" outlineLevel="0" collapsed="false">
      <c r="A835" s="0"/>
      <c r="B835" s="185" t="str">
        <f aca="false">IF(B734&lt;&gt;"",B734,"")</f>
        <v>Joel MARIN</v>
      </c>
      <c r="C835" s="116" t="n">
        <f aca="false">IF(C734&lt;&gt;"",C734,"")</f>
        <v>17</v>
      </c>
      <c r="D835" s="116" t="str">
        <f aca="false">IF(D734&lt;&gt;"",D734,"")</f>
        <v>2.4GHz</v>
      </c>
      <c r="E835" s="116" t="n">
        <f aca="false">IF(E734&lt;&gt;"",E734,"")</f>
        <v>0</v>
      </c>
      <c r="F835" s="116" t="n">
        <v>29</v>
      </c>
      <c r="G835" s="168" t="n">
        <f aca="false">G734</f>
        <v>1</v>
      </c>
      <c r="H835" s="187" t="n">
        <f aca="false">IF($G835&lt;&gt;"",G835,"")</f>
        <v>1</v>
      </c>
      <c r="I835" s="169"/>
      <c r="J835" s="170"/>
      <c r="K835" s="171" t="n">
        <f aca="false">IF($B835&lt;&gt;"",IF(I835,(INDEX(P$819:Q$822,MATCH(H835,P$819:P$822),2)/I835)*1000,0),"")</f>
        <v>0</v>
      </c>
      <c r="L835" s="171" t="str">
        <f aca="false">IF(Q$819&lt;&gt;"",IF($B835&lt;&gt;"",K835-$J835,""),"")</f>
        <v/>
      </c>
      <c r="M835" s="172" t="e">
        <f aca="false">IF(B835&lt;&gt;"",RANK(L835,L$819:L$918),"")</f>
        <v>#VALUE!</v>
      </c>
      <c r="N835" s="172" t="str">
        <f aca="false">IF(B835&lt;&gt;"",'Classement Général'!CC27,"")</f>
        <v/>
      </c>
      <c r="O835" s="172" t="n">
        <f aca="false">IF(B128&lt;&gt;"",'Calculs (M1..M20)'!A30,"")</f>
        <v>16</v>
      </c>
      <c r="P835" s="0"/>
      <c r="Q835" s="0"/>
      <c r="R835" s="0"/>
      <c r="S835" s="0"/>
      <c r="T835" s="0"/>
      <c r="U835" s="0"/>
      <c r="V835" s="0"/>
      <c r="AH835" s="187" t="n">
        <f aca="false">IF($G835&lt;&gt;"",AG835,"")</f>
        <v>0</v>
      </c>
      <c r="AI835" s="169"/>
      <c r="AJ835" s="170"/>
    </row>
    <row r="836" customFormat="false" ht="13" hidden="false" customHeight="false" outlineLevel="0" collapsed="false">
      <c r="A836" s="0"/>
      <c r="B836" s="185" t="str">
        <f aca="false">IF(B735&lt;&gt;"",B735,"")</f>
        <v>Matthieu MERVELET</v>
      </c>
      <c r="C836" s="116" t="n">
        <f aca="false">IF(C735&lt;&gt;"",C735,"")</f>
        <v>18</v>
      </c>
      <c r="D836" s="116" t="str">
        <f aca="false">IF(D735&lt;&gt;"",D735,"")</f>
        <v>2.4GHz</v>
      </c>
      <c r="E836" s="116" t="n">
        <f aca="false">IF(E735&lt;&gt;"",E735,"")</f>
        <v>0</v>
      </c>
      <c r="F836" s="116" t="n">
        <v>29</v>
      </c>
      <c r="G836" s="168" t="n">
        <f aca="false">G735</f>
        <v>1</v>
      </c>
      <c r="H836" s="187" t="n">
        <f aca="false">IF($G836&lt;&gt;"",G836,"")</f>
        <v>1</v>
      </c>
      <c r="I836" s="169"/>
      <c r="J836" s="170"/>
      <c r="K836" s="171" t="n">
        <f aca="false">IF($B836&lt;&gt;"",IF(I836,(INDEX(P$819:Q$822,MATCH(H836,P$819:P$822),2)/I836)*1000,0),"")</f>
        <v>0</v>
      </c>
      <c r="L836" s="171" t="str">
        <f aca="false">IF(Q$819&lt;&gt;"",IF($B836&lt;&gt;"",K836-$J836,""),"")</f>
        <v/>
      </c>
      <c r="M836" s="172" t="e">
        <f aca="false">IF(B836&lt;&gt;"",RANK(L836,L$819:L$918),"")</f>
        <v>#VALUE!</v>
      </c>
      <c r="N836" s="172" t="str">
        <f aca="false">IF(B836&lt;&gt;"",'Classement Général'!CC28,"")</f>
        <v/>
      </c>
      <c r="O836" s="172" t="n">
        <f aca="false">IF(B129&lt;&gt;"",'Calculs (M1..M20)'!A31,"")</f>
        <v>2</v>
      </c>
      <c r="P836" s="0"/>
      <c r="Q836" s="0"/>
      <c r="R836" s="0"/>
      <c r="S836" s="0"/>
      <c r="T836" s="0"/>
      <c r="U836" s="0"/>
      <c r="V836" s="0"/>
      <c r="AH836" s="187" t="n">
        <f aca="false">IF($G836&lt;&gt;"",AG836,"")</f>
        <v>0</v>
      </c>
      <c r="AI836" s="169"/>
      <c r="AJ836" s="170"/>
    </row>
    <row r="837" customFormat="false" ht="13" hidden="false" customHeight="false" outlineLevel="0" collapsed="false">
      <c r="A837" s="0"/>
      <c r="B837" s="185" t="str">
        <f aca="false">IF(B736&lt;&gt;"",B736,"")</f>
        <v>Gabriel MANTEL</v>
      </c>
      <c r="C837" s="116" t="n">
        <f aca="false">IF(C736&lt;&gt;"",C736,"")</f>
        <v>19</v>
      </c>
      <c r="D837" s="116" t="str">
        <f aca="false">IF(D736&lt;&gt;"",D736,"")</f>
        <v>2.4GHz</v>
      </c>
      <c r="E837" s="116" t="n">
        <f aca="false">IF(E736&lt;&gt;"",E736,"")</f>
        <v>0</v>
      </c>
      <c r="F837" s="116" t="n">
        <v>29</v>
      </c>
      <c r="G837" s="168" t="n">
        <f aca="false">G736</f>
        <v>1</v>
      </c>
      <c r="H837" s="187" t="n">
        <f aca="false">IF($G837&lt;&gt;"",G837,"")</f>
        <v>1</v>
      </c>
      <c r="I837" s="169"/>
      <c r="J837" s="170"/>
      <c r="K837" s="171" t="n">
        <f aca="false">IF($B837&lt;&gt;"",IF(I837,(INDEX(P$819:Q$822,MATCH(H837,P$819:P$822),2)/I837)*1000,0),"")</f>
        <v>0</v>
      </c>
      <c r="L837" s="171" t="str">
        <f aca="false">IF(Q$819&lt;&gt;"",IF($B837&lt;&gt;"",K837-$J837,""),"")</f>
        <v/>
      </c>
      <c r="M837" s="172" t="e">
        <f aca="false">IF(B837&lt;&gt;"",RANK(L837,L$819:L$918),"")</f>
        <v>#VALUE!</v>
      </c>
      <c r="N837" s="172" t="str">
        <f aca="false">IF(B837&lt;&gt;"",'Classement Général'!CC29,"")</f>
        <v/>
      </c>
      <c r="O837" s="172" t="n">
        <f aca="false">IF(B130&lt;&gt;"",'Calculs (M1..M20)'!A32,"")</f>
        <v>21</v>
      </c>
      <c r="P837" s="0"/>
      <c r="Q837" s="0"/>
      <c r="R837" s="0"/>
      <c r="S837" s="0"/>
      <c r="T837" s="0"/>
      <c r="U837" s="0"/>
      <c r="V837" s="0"/>
      <c r="AH837" s="187" t="n">
        <f aca="false">IF($G837&lt;&gt;"",AG837,"")</f>
        <v>0</v>
      </c>
      <c r="AI837" s="169"/>
      <c r="AJ837" s="170"/>
    </row>
    <row r="838" customFormat="false" ht="13" hidden="false" customHeight="false" outlineLevel="0" collapsed="false">
      <c r="A838" s="0"/>
      <c r="B838" s="185" t="str">
        <f aca="false">IF(B737&lt;&gt;"",B737,"")</f>
        <v>Sylvain PFEFFERKORN</v>
      </c>
      <c r="C838" s="116" t="n">
        <f aca="false">IF(C737&lt;&gt;"",C737,"")</f>
        <v>20</v>
      </c>
      <c r="D838" s="116" t="str">
        <f aca="false">IF(D737&lt;&gt;"",D737,"")</f>
        <v>2.4GHz</v>
      </c>
      <c r="E838" s="116" t="n">
        <f aca="false">IF(E737&lt;&gt;"",E737,"")</f>
        <v>0</v>
      </c>
      <c r="F838" s="116" t="n">
        <v>29</v>
      </c>
      <c r="G838" s="168" t="n">
        <f aca="false">G737</f>
        <v>1</v>
      </c>
      <c r="H838" s="187" t="n">
        <f aca="false">IF($G838&lt;&gt;"",G838,"")</f>
        <v>1</v>
      </c>
      <c r="I838" s="169"/>
      <c r="J838" s="170"/>
      <c r="K838" s="171" t="n">
        <f aca="false">IF($B838&lt;&gt;"",IF(I838,(INDEX(P$819:Q$822,MATCH(H838,P$819:P$822),2)/I838)*1000,0),"")</f>
        <v>0</v>
      </c>
      <c r="L838" s="171" t="str">
        <f aca="false">IF(Q$819&lt;&gt;"",IF($B838&lt;&gt;"",K838-$J838,""),"")</f>
        <v/>
      </c>
      <c r="M838" s="172" t="e">
        <f aca="false">IF(B838&lt;&gt;"",RANK(L838,L$819:L$918),"")</f>
        <v>#VALUE!</v>
      </c>
      <c r="N838" s="172" t="str">
        <f aca="false">IF(B838&lt;&gt;"",'Classement Général'!CC30,"")</f>
        <v/>
      </c>
      <c r="O838" s="172" t="n">
        <f aca="false">IF(B131&lt;&gt;"",'Calculs (M1..M20)'!A33,"")</f>
        <v>19</v>
      </c>
      <c r="P838" s="0"/>
      <c r="Q838" s="0"/>
      <c r="R838" s="0"/>
      <c r="S838" s="0"/>
      <c r="T838" s="0"/>
      <c r="U838" s="0"/>
      <c r="V838" s="0"/>
      <c r="AH838" s="187" t="n">
        <f aca="false">IF($G838&lt;&gt;"",AG838,"")</f>
        <v>0</v>
      </c>
      <c r="AI838" s="169"/>
      <c r="AJ838" s="170"/>
    </row>
    <row r="839" customFormat="false" ht="13" hidden="false" customHeight="false" outlineLevel="0" collapsed="false">
      <c r="A839" s="0"/>
      <c r="B839" s="185" t="str">
        <f aca="false">IF(B738&lt;&gt;"",B738,"")</f>
        <v>Frederic HOURS</v>
      </c>
      <c r="C839" s="116" t="n">
        <f aca="false">IF(C738&lt;&gt;"",C738,"")</f>
        <v>21</v>
      </c>
      <c r="D839" s="116" t="str">
        <f aca="false">IF(D738&lt;&gt;"",D738,"")</f>
        <v>2.4GHz</v>
      </c>
      <c r="E839" s="116" t="n">
        <f aca="false">IF(E738&lt;&gt;"",E738,"")</f>
        <v>0</v>
      </c>
      <c r="F839" s="116" t="n">
        <v>29</v>
      </c>
      <c r="G839" s="168" t="n">
        <f aca="false">G738</f>
        <v>1</v>
      </c>
      <c r="H839" s="187" t="n">
        <f aca="false">IF($G839&lt;&gt;"",G839,"")</f>
        <v>1</v>
      </c>
      <c r="I839" s="169"/>
      <c r="J839" s="170"/>
      <c r="K839" s="171" t="n">
        <f aca="false">IF($B839&lt;&gt;"",IF(I839,(INDEX(P$819:Q$822,MATCH(H839,P$819:P$822),2)/I839)*1000,0),"")</f>
        <v>0</v>
      </c>
      <c r="L839" s="171" t="str">
        <f aca="false">IF(Q$819&lt;&gt;"",IF($B839&lt;&gt;"",K839-$J839,""),"")</f>
        <v/>
      </c>
      <c r="M839" s="172" t="e">
        <f aca="false">IF(B839&lt;&gt;"",RANK(L839,L$819:L$918),"")</f>
        <v>#VALUE!</v>
      </c>
      <c r="N839" s="172" t="str">
        <f aca="false">IF(B839&lt;&gt;"",'Classement Général'!CC31,"")</f>
        <v/>
      </c>
      <c r="O839" s="172" t="n">
        <f aca="false">IF(B132&lt;&gt;"",'Calculs (M1..M20)'!A34,"")</f>
        <v>9</v>
      </c>
      <c r="P839" s="0"/>
      <c r="Q839" s="0"/>
      <c r="R839" s="0"/>
      <c r="S839" s="0"/>
      <c r="T839" s="0"/>
      <c r="U839" s="0"/>
      <c r="V839" s="0"/>
      <c r="AH839" s="187" t="n">
        <f aca="false">IF($G839&lt;&gt;"",AG839,"")</f>
        <v>0</v>
      </c>
      <c r="AI839" s="169"/>
      <c r="AJ839" s="170"/>
    </row>
    <row r="840" customFormat="false" ht="13" hidden="false" customHeight="false" outlineLevel="0" collapsed="false">
      <c r="A840" s="0"/>
      <c r="B840" s="185" t="str">
        <f aca="false">IF(B739&lt;&gt;"",B739,"")</f>
        <v>Sébastien LANES</v>
      </c>
      <c r="C840" s="116" t="n">
        <f aca="false">IF(C739&lt;&gt;"",C739,"")</f>
        <v>22</v>
      </c>
      <c r="D840" s="116" t="str">
        <f aca="false">IF(D739&lt;&gt;"",D739,"")</f>
        <v>2.4GHz</v>
      </c>
      <c r="E840" s="116" t="n">
        <f aca="false">IF(E739&lt;&gt;"",E739,"")</f>
        <v>0</v>
      </c>
      <c r="F840" s="116" t="n">
        <v>29</v>
      </c>
      <c r="G840" s="168" t="n">
        <f aca="false">G739</f>
        <v>1</v>
      </c>
      <c r="H840" s="187" t="n">
        <f aca="false">IF($G840&lt;&gt;"",G840,"")</f>
        <v>1</v>
      </c>
      <c r="I840" s="169"/>
      <c r="J840" s="170"/>
      <c r="K840" s="171" t="n">
        <f aca="false">IF($B840&lt;&gt;"",IF(I840,(INDEX(P$819:Q$822,MATCH(H840,P$819:P$822),2)/I840)*1000,0),"")</f>
        <v>0</v>
      </c>
      <c r="L840" s="171" t="str">
        <f aca="false">IF(Q$819&lt;&gt;"",IF($B840&lt;&gt;"",K840-$J840,""),"")</f>
        <v/>
      </c>
      <c r="M840" s="172" t="e">
        <f aca="false">IF(B840&lt;&gt;"",RANK(L840,L$819:L$918),"")</f>
        <v>#VALUE!</v>
      </c>
      <c r="N840" s="172" t="str">
        <f aca="false">IF(B840&lt;&gt;"",'Classement Général'!CC32,"")</f>
        <v/>
      </c>
      <c r="O840" s="172" t="n">
        <f aca="false">IF(B133&lt;&gt;"",'Calculs (M1..M20)'!A35,"")</f>
        <v>4</v>
      </c>
      <c r="P840" s="0"/>
      <c r="Q840" s="0"/>
      <c r="R840" s="0"/>
      <c r="S840" s="0"/>
      <c r="T840" s="0"/>
      <c r="U840" s="0"/>
      <c r="V840" s="0"/>
      <c r="AH840" s="187" t="n">
        <f aca="false">IF($G840&lt;&gt;"",AG840,"")</f>
        <v>0</v>
      </c>
      <c r="AI840" s="169"/>
      <c r="AJ840" s="170"/>
    </row>
    <row r="841" customFormat="false" ht="13" hidden="false" customHeight="false" outlineLevel="0" collapsed="false">
      <c r="A841" s="0"/>
      <c r="B841" s="185" t="str">
        <f aca="false">IF(B740&lt;&gt;"",B740,"")</f>
        <v/>
      </c>
      <c r="C841" s="116" t="str">
        <f aca="false">IF(C740&lt;&gt;"",C740,"")</f>
        <v/>
      </c>
      <c r="D841" s="116" t="str">
        <f aca="false">IF(D740&lt;&gt;"",D740,"")</f>
        <v/>
      </c>
      <c r="E841" s="116" t="str">
        <f aca="false">IF(E740&lt;&gt;"",E740,"")</f>
        <v/>
      </c>
      <c r="F841" s="116" t="n">
        <v>29</v>
      </c>
      <c r="G841" s="168" t="n">
        <f aca="false">G740</f>
        <v>1</v>
      </c>
      <c r="H841" s="187" t="n">
        <f aca="false">IF($G841&lt;&gt;"",G841,"")</f>
        <v>1</v>
      </c>
      <c r="I841" s="169"/>
      <c r="J841" s="170"/>
      <c r="K841" s="171" t="str">
        <f aca="false">IF($B841&lt;&gt;"",IF(I841,(INDEX(P$819:Q$822,MATCH(H841,P$819:P$822),2)/I841)*1000,0),"")</f>
        <v/>
      </c>
      <c r="L841" s="171" t="str">
        <f aca="false">IF(Q$819&lt;&gt;"",IF($B841&lt;&gt;"",K841-$J841,""),"")</f>
        <v/>
      </c>
      <c r="M841" s="172" t="str">
        <f aca="false">IF(B841&lt;&gt;"",RANK(L841,L$819:L$918),"")</f>
        <v/>
      </c>
      <c r="N841" s="172" t="str">
        <f aca="false">IF(B841&lt;&gt;"",'Classement Général'!CC33,"")</f>
        <v/>
      </c>
      <c r="O841" s="172" t="str">
        <f aca="false">IF(B134&lt;&gt;"",'Calculs (M1..M20)'!A36,"")</f>
        <v/>
      </c>
      <c r="P841" s="0"/>
      <c r="Q841" s="0"/>
      <c r="R841" s="0"/>
      <c r="S841" s="0"/>
      <c r="T841" s="0"/>
      <c r="U841" s="0"/>
      <c r="V841" s="0"/>
      <c r="AH841" s="187" t="n">
        <f aca="false">IF($G841&lt;&gt;"",AG841,"")</f>
        <v>0</v>
      </c>
      <c r="AI841" s="169"/>
      <c r="AJ841" s="170"/>
    </row>
    <row r="842" customFormat="false" ht="13" hidden="false" customHeight="false" outlineLevel="0" collapsed="false">
      <c r="A842" s="0"/>
      <c r="B842" s="185" t="str">
        <f aca="false">IF(B741&lt;&gt;"",B741,"")</f>
        <v/>
      </c>
      <c r="C842" s="116" t="str">
        <f aca="false">IF(C741&lt;&gt;"",C741,"")</f>
        <v/>
      </c>
      <c r="D842" s="116" t="str">
        <f aca="false">IF(D741&lt;&gt;"",D741,"")</f>
        <v/>
      </c>
      <c r="E842" s="116" t="str">
        <f aca="false">IF(E741&lt;&gt;"",E741,"")</f>
        <v/>
      </c>
      <c r="F842" s="116" t="n">
        <v>29</v>
      </c>
      <c r="G842" s="168" t="n">
        <f aca="false">G741</f>
        <v>1</v>
      </c>
      <c r="H842" s="187" t="n">
        <f aca="false">IF($G842&lt;&gt;"",G842,"")</f>
        <v>1</v>
      </c>
      <c r="I842" s="169"/>
      <c r="J842" s="170"/>
      <c r="K842" s="171" t="str">
        <f aca="false">IF($B842&lt;&gt;"",IF(I842,(INDEX(P$819:Q$822,MATCH(H842,P$819:P$822),2)/I842)*1000,0),"")</f>
        <v/>
      </c>
      <c r="L842" s="171" t="str">
        <f aca="false">IF(Q$819&lt;&gt;"",IF($B842&lt;&gt;"",K842-$J842,""),"")</f>
        <v/>
      </c>
      <c r="M842" s="172" t="str">
        <f aca="false">IF(B842&lt;&gt;"",RANK(L842,L$819:L$918),"")</f>
        <v/>
      </c>
      <c r="N842" s="172" t="str">
        <f aca="false">IF(B842&lt;&gt;"",'Classement Général'!CC34,"")</f>
        <v/>
      </c>
      <c r="O842" s="172" t="str">
        <f aca="false">IF(B135&lt;&gt;"",'Calculs (M1..M20)'!A37,"")</f>
        <v/>
      </c>
      <c r="P842" s="0"/>
      <c r="Q842" s="0"/>
      <c r="R842" s="0"/>
      <c r="S842" s="0"/>
      <c r="T842" s="0"/>
      <c r="U842" s="0"/>
      <c r="V842" s="0"/>
      <c r="AH842" s="187" t="n">
        <f aca="false">IF($G842&lt;&gt;"",AG842,"")</f>
        <v>0</v>
      </c>
      <c r="AI842" s="169"/>
      <c r="AJ842" s="170"/>
    </row>
    <row r="843" customFormat="false" ht="13" hidden="false" customHeight="false" outlineLevel="0" collapsed="false">
      <c r="A843" s="0"/>
      <c r="B843" s="185" t="str">
        <f aca="false">IF(B742&lt;&gt;"",B742,"")</f>
        <v/>
      </c>
      <c r="C843" s="116" t="str">
        <f aca="false">IF(C742&lt;&gt;"",C742,"")</f>
        <v/>
      </c>
      <c r="D843" s="116" t="str">
        <f aca="false">IF(D742&lt;&gt;"",D742,"")</f>
        <v/>
      </c>
      <c r="E843" s="116" t="str">
        <f aca="false">IF(E742&lt;&gt;"",E742,"")</f>
        <v/>
      </c>
      <c r="F843" s="116" t="n">
        <v>29</v>
      </c>
      <c r="G843" s="168" t="n">
        <f aca="false">G742</f>
        <v>1</v>
      </c>
      <c r="H843" s="187" t="n">
        <f aca="false">IF($G843&lt;&gt;"",G843,"")</f>
        <v>1</v>
      </c>
      <c r="I843" s="169"/>
      <c r="J843" s="170"/>
      <c r="K843" s="171" t="str">
        <f aca="false">IF($B843&lt;&gt;"",IF(I843,(INDEX(P$819:Q$822,MATCH(H843,P$819:P$822),2)/I843)*1000,0),"")</f>
        <v/>
      </c>
      <c r="L843" s="171" t="str">
        <f aca="false">IF(Q$819&lt;&gt;"",IF($B843&lt;&gt;"",K843-$J843,""),"")</f>
        <v/>
      </c>
      <c r="M843" s="172" t="str">
        <f aca="false">IF(B843&lt;&gt;"",RANK(L843,L$819:L$918),"")</f>
        <v/>
      </c>
      <c r="N843" s="172" t="str">
        <f aca="false">IF(B843&lt;&gt;"",'Classement Général'!CC35,"")</f>
        <v/>
      </c>
      <c r="O843" s="172" t="str">
        <f aca="false">IF(B136&lt;&gt;"",'Calculs (M1..M20)'!A38,"")</f>
        <v/>
      </c>
      <c r="P843" s="0"/>
      <c r="Q843" s="0"/>
      <c r="R843" s="0"/>
      <c r="S843" s="0"/>
      <c r="T843" s="0"/>
      <c r="U843" s="0"/>
      <c r="V843" s="0"/>
      <c r="AH843" s="187" t="n">
        <f aca="false">IF($G843&lt;&gt;"",AG843,"")</f>
        <v>0</v>
      </c>
      <c r="AI843" s="169"/>
      <c r="AJ843" s="170"/>
    </row>
    <row r="844" customFormat="false" ht="13" hidden="false" customHeight="false" outlineLevel="0" collapsed="false">
      <c r="A844" s="0"/>
      <c r="B844" s="185" t="str">
        <f aca="false">IF(B743&lt;&gt;"",B743,"")</f>
        <v/>
      </c>
      <c r="C844" s="116" t="str">
        <f aca="false">IF(C743&lt;&gt;"",C743,"")</f>
        <v/>
      </c>
      <c r="D844" s="116" t="str">
        <f aca="false">IF(D743&lt;&gt;"",D743,"")</f>
        <v/>
      </c>
      <c r="E844" s="116" t="str">
        <f aca="false">IF(E743&lt;&gt;"",E743,"")</f>
        <v/>
      </c>
      <c r="F844" s="116" t="n">
        <v>29</v>
      </c>
      <c r="G844" s="168" t="n">
        <f aca="false">G743</f>
        <v>1</v>
      </c>
      <c r="H844" s="187" t="n">
        <f aca="false">IF($G844&lt;&gt;"",G844,"")</f>
        <v>1</v>
      </c>
      <c r="I844" s="169"/>
      <c r="J844" s="170"/>
      <c r="K844" s="171" t="str">
        <f aca="false">IF($B844&lt;&gt;"",IF(I844,(INDEX(P$819:Q$822,MATCH(H844,P$819:P$822),2)/I844)*1000,0),"")</f>
        <v/>
      </c>
      <c r="L844" s="171" t="str">
        <f aca="false">IF(Q$819&lt;&gt;"",IF($B844&lt;&gt;"",K844-$J844,""),"")</f>
        <v/>
      </c>
      <c r="M844" s="172" t="str">
        <f aca="false">IF(B844&lt;&gt;"",RANK(L844,L$819:L$918),"")</f>
        <v/>
      </c>
      <c r="N844" s="172" t="str">
        <f aca="false">IF(B844&lt;&gt;"",'Classement Général'!CC36,"")</f>
        <v/>
      </c>
      <c r="O844" s="172" t="str">
        <f aca="false">IF(B137&lt;&gt;"",'Calculs (M1..M20)'!A39,"")</f>
        <v/>
      </c>
      <c r="P844" s="0"/>
      <c r="Q844" s="0"/>
      <c r="R844" s="0"/>
      <c r="S844" s="0"/>
      <c r="T844" s="0"/>
      <c r="U844" s="0"/>
      <c r="V844" s="0"/>
      <c r="AH844" s="187" t="n">
        <f aca="false">IF($G844&lt;&gt;"",AG844,"")</f>
        <v>0</v>
      </c>
      <c r="AI844" s="169"/>
      <c r="AJ844" s="170"/>
    </row>
    <row r="845" customFormat="false" ht="13" hidden="false" customHeight="false" outlineLevel="0" collapsed="false">
      <c r="A845" s="0"/>
      <c r="B845" s="185" t="str">
        <f aca="false">IF(B744&lt;&gt;"",B744,"")</f>
        <v/>
      </c>
      <c r="C845" s="116" t="str">
        <f aca="false">IF(C744&lt;&gt;"",C744,"")</f>
        <v/>
      </c>
      <c r="D845" s="116" t="str">
        <f aca="false">IF(D744&lt;&gt;"",D744,"")</f>
        <v/>
      </c>
      <c r="E845" s="116" t="str">
        <f aca="false">IF(E744&lt;&gt;"",E744,"")</f>
        <v/>
      </c>
      <c r="F845" s="116" t="n">
        <v>29</v>
      </c>
      <c r="G845" s="168" t="n">
        <f aca="false">G744</f>
        <v>1</v>
      </c>
      <c r="H845" s="187" t="n">
        <f aca="false">IF($G845&lt;&gt;"",G845,"")</f>
        <v>1</v>
      </c>
      <c r="I845" s="169"/>
      <c r="J845" s="170"/>
      <c r="K845" s="171" t="str">
        <f aca="false">IF($B845&lt;&gt;"",IF(I845,(INDEX(P$819:Q$822,MATCH(H845,P$819:P$822),2)/I845)*1000,0),"")</f>
        <v/>
      </c>
      <c r="L845" s="171" t="str">
        <f aca="false">IF(Q$819&lt;&gt;"",IF($B845&lt;&gt;"",K845-$J845,""),"")</f>
        <v/>
      </c>
      <c r="M845" s="172" t="str">
        <f aca="false">IF(B845&lt;&gt;"",RANK(L845,L$819:L$918),"")</f>
        <v/>
      </c>
      <c r="N845" s="172" t="str">
        <f aca="false">IF(B845&lt;&gt;"",'Classement Général'!CC37,"")</f>
        <v/>
      </c>
      <c r="O845" s="172" t="str">
        <f aca="false">IF(B138&lt;&gt;"",'Calculs (M1..M20)'!A40,"")</f>
        <v/>
      </c>
      <c r="P845" s="0"/>
      <c r="Q845" s="0"/>
      <c r="R845" s="0"/>
      <c r="S845" s="0"/>
      <c r="T845" s="0"/>
      <c r="U845" s="0"/>
      <c r="V845" s="0"/>
      <c r="AH845" s="187" t="n">
        <f aca="false">IF($G845&lt;&gt;"",AG845,"")</f>
        <v>0</v>
      </c>
      <c r="AI845" s="169"/>
      <c r="AJ845" s="170"/>
    </row>
    <row r="846" customFormat="false" ht="13" hidden="false" customHeight="false" outlineLevel="0" collapsed="false">
      <c r="A846" s="0"/>
      <c r="B846" s="185" t="str">
        <f aca="false">IF(B745&lt;&gt;"",B745,"")</f>
        <v/>
      </c>
      <c r="C846" s="116" t="str">
        <f aca="false">IF(C745&lt;&gt;"",C745,"")</f>
        <v/>
      </c>
      <c r="D846" s="116" t="str">
        <f aca="false">IF(D745&lt;&gt;"",D745,"")</f>
        <v/>
      </c>
      <c r="E846" s="116" t="str">
        <f aca="false">IF(E745&lt;&gt;"",E745,"")</f>
        <v/>
      </c>
      <c r="F846" s="116" t="n">
        <v>29</v>
      </c>
      <c r="G846" s="168" t="n">
        <f aca="false">G745</f>
        <v>1</v>
      </c>
      <c r="H846" s="187" t="n">
        <f aca="false">IF($G846&lt;&gt;"",G846,"")</f>
        <v>1</v>
      </c>
      <c r="I846" s="169"/>
      <c r="J846" s="170"/>
      <c r="K846" s="171" t="str">
        <f aca="false">IF($B846&lt;&gt;"",IF(I846,(INDEX(P$819:Q$822,MATCH(H846,P$819:P$822),2)/I846)*1000,0),"")</f>
        <v/>
      </c>
      <c r="L846" s="171" t="str">
        <f aca="false">IF(Q$819&lt;&gt;"",IF($B846&lt;&gt;"",K846-$J846,""),"")</f>
        <v/>
      </c>
      <c r="M846" s="172" t="str">
        <f aca="false">IF(B846&lt;&gt;"",RANK(L846,L$819:L$918),"")</f>
        <v/>
      </c>
      <c r="N846" s="172" t="str">
        <f aca="false">IF(B846&lt;&gt;"",'Classement Général'!CC38,"")</f>
        <v/>
      </c>
      <c r="O846" s="172" t="str">
        <f aca="false">IF(B139&lt;&gt;"",'Calculs (M1..M20)'!A41,"")</f>
        <v/>
      </c>
      <c r="P846" s="0"/>
      <c r="Q846" s="0"/>
      <c r="R846" s="0"/>
      <c r="S846" s="0"/>
      <c r="T846" s="0"/>
      <c r="U846" s="0"/>
      <c r="V846" s="0"/>
      <c r="AH846" s="187" t="n">
        <f aca="false">IF($G846&lt;&gt;"",AG846,"")</f>
        <v>0</v>
      </c>
      <c r="AI846" s="169"/>
      <c r="AJ846" s="170"/>
    </row>
    <row r="847" customFormat="false" ht="13" hidden="false" customHeight="false" outlineLevel="0" collapsed="false">
      <c r="A847" s="0"/>
      <c r="B847" s="185" t="str">
        <f aca="false">IF(B746&lt;&gt;"",B746,"")</f>
        <v/>
      </c>
      <c r="C847" s="116" t="str">
        <f aca="false">IF(C746&lt;&gt;"",C746,"")</f>
        <v/>
      </c>
      <c r="D847" s="116" t="str">
        <f aca="false">IF(D746&lt;&gt;"",D746,"")</f>
        <v/>
      </c>
      <c r="E847" s="116" t="str">
        <f aca="false">IF(E746&lt;&gt;"",E746,"")</f>
        <v/>
      </c>
      <c r="F847" s="116" t="n">
        <v>29</v>
      </c>
      <c r="G847" s="168" t="n">
        <f aca="false">G746</f>
        <v>1</v>
      </c>
      <c r="H847" s="187" t="n">
        <f aca="false">IF($G847&lt;&gt;"",G847,"")</f>
        <v>1</v>
      </c>
      <c r="I847" s="169"/>
      <c r="J847" s="170"/>
      <c r="K847" s="171" t="str">
        <f aca="false">IF($B847&lt;&gt;"",IF(I847,(INDEX(P$819:Q$822,MATCH(H847,P$819:P$822),2)/I847)*1000,0),"")</f>
        <v/>
      </c>
      <c r="L847" s="171" t="str">
        <f aca="false">IF(Q$819&lt;&gt;"",IF($B847&lt;&gt;"",K847-$J847,""),"")</f>
        <v/>
      </c>
      <c r="M847" s="172" t="str">
        <f aca="false">IF(B847&lt;&gt;"",RANK(L847,L$819:L$918),"")</f>
        <v/>
      </c>
      <c r="N847" s="172" t="str">
        <f aca="false">IF(B847&lt;&gt;"",'Classement Général'!CC39,"")</f>
        <v/>
      </c>
      <c r="O847" s="172" t="str">
        <f aca="false">IF(B140&lt;&gt;"",'Calculs (M1..M20)'!A42,"")</f>
        <v/>
      </c>
      <c r="P847" s="0"/>
      <c r="Q847" s="0"/>
      <c r="R847" s="0"/>
      <c r="S847" s="0"/>
      <c r="T847" s="0"/>
      <c r="U847" s="0"/>
      <c r="V847" s="0"/>
      <c r="AH847" s="187" t="n">
        <f aca="false">IF($G847&lt;&gt;"",AG847,"")</f>
        <v>0</v>
      </c>
      <c r="AI847" s="169"/>
      <c r="AJ847" s="170"/>
    </row>
    <row r="848" customFormat="false" ht="13" hidden="false" customHeight="false" outlineLevel="0" collapsed="false">
      <c r="A848" s="0"/>
      <c r="B848" s="185" t="str">
        <f aca="false">IF(B747&lt;&gt;"",B747,"")</f>
        <v/>
      </c>
      <c r="C848" s="116" t="str">
        <f aca="false">IF(C747&lt;&gt;"",C747,"")</f>
        <v/>
      </c>
      <c r="D848" s="116" t="str">
        <f aca="false">IF(D747&lt;&gt;"",D747,"")</f>
        <v/>
      </c>
      <c r="E848" s="116" t="str">
        <f aca="false">IF(E747&lt;&gt;"",E747,"")</f>
        <v/>
      </c>
      <c r="F848" s="116" t="n">
        <v>29</v>
      </c>
      <c r="G848" s="168" t="n">
        <f aca="false">G747</f>
        <v>1</v>
      </c>
      <c r="H848" s="187" t="n">
        <f aca="false">IF($G848&lt;&gt;"",G848,"")</f>
        <v>1</v>
      </c>
      <c r="I848" s="169"/>
      <c r="J848" s="170"/>
      <c r="K848" s="171" t="str">
        <f aca="false">IF($B848&lt;&gt;"",IF(I848,(INDEX(P$819:Q$822,MATCH(H848,P$819:P$822),2)/I848)*1000,0),"")</f>
        <v/>
      </c>
      <c r="L848" s="171" t="str">
        <f aca="false">IF(Q$819&lt;&gt;"",IF($B848&lt;&gt;"",K848-$J848,""),"")</f>
        <v/>
      </c>
      <c r="M848" s="172" t="str">
        <f aca="false">IF(B848&lt;&gt;"",RANK(L848,L$819:L$918),"")</f>
        <v/>
      </c>
      <c r="N848" s="172" t="str">
        <f aca="false">IF(B848&lt;&gt;"",'Classement Général'!CC40,"")</f>
        <v/>
      </c>
      <c r="O848" s="172" t="str">
        <f aca="false">IF(B141&lt;&gt;"",'Calculs (M1..M20)'!A43,"")</f>
        <v/>
      </c>
      <c r="P848" s="0"/>
      <c r="Q848" s="0"/>
      <c r="R848" s="0"/>
      <c r="S848" s="0"/>
      <c r="T848" s="0"/>
      <c r="U848" s="0"/>
      <c r="V848" s="0"/>
      <c r="AH848" s="187" t="n">
        <f aca="false">IF($G848&lt;&gt;"",AG848,"")</f>
        <v>0</v>
      </c>
      <c r="AI848" s="169"/>
      <c r="AJ848" s="170"/>
    </row>
    <row r="849" customFormat="false" ht="13" hidden="false" customHeight="false" outlineLevel="0" collapsed="false">
      <c r="A849" s="0"/>
      <c r="B849" s="185" t="str">
        <f aca="false">IF(B748&lt;&gt;"",B748,"")</f>
        <v/>
      </c>
      <c r="C849" s="116" t="str">
        <f aca="false">IF(C748&lt;&gt;"",C748,"")</f>
        <v/>
      </c>
      <c r="D849" s="116" t="str">
        <f aca="false">IF(D748&lt;&gt;"",D748,"")</f>
        <v/>
      </c>
      <c r="E849" s="116" t="str">
        <f aca="false">IF(E748&lt;&gt;"",E748,"")</f>
        <v/>
      </c>
      <c r="F849" s="116" t="n">
        <v>29</v>
      </c>
      <c r="G849" s="168" t="n">
        <f aca="false">G748</f>
        <v>1</v>
      </c>
      <c r="H849" s="187" t="n">
        <f aca="false">IF($G849&lt;&gt;"",G849,"")</f>
        <v>1</v>
      </c>
      <c r="I849" s="169"/>
      <c r="J849" s="170"/>
      <c r="K849" s="171" t="str">
        <f aca="false">IF($B849&lt;&gt;"",IF(I849,(INDEX(P$819:Q$822,MATCH(H849,P$819:P$822),2)/I849)*1000,0),"")</f>
        <v/>
      </c>
      <c r="L849" s="171" t="str">
        <f aca="false">IF(Q$819&lt;&gt;"",IF($B849&lt;&gt;"",K849-$J849,""),"")</f>
        <v/>
      </c>
      <c r="M849" s="172" t="str">
        <f aca="false">IF(B849&lt;&gt;"",RANK(L849,L$819:L$918),"")</f>
        <v/>
      </c>
      <c r="N849" s="172" t="str">
        <f aca="false">IF(B849&lt;&gt;"",'Classement Général'!CC41,"")</f>
        <v/>
      </c>
      <c r="O849" s="172" t="str">
        <f aca="false">IF(B142&lt;&gt;"",'Calculs (M1..M20)'!A44,"")</f>
        <v/>
      </c>
      <c r="P849" s="0"/>
      <c r="Q849" s="0"/>
      <c r="R849" s="0"/>
      <c r="S849" s="0"/>
      <c r="T849" s="0"/>
      <c r="U849" s="0"/>
      <c r="V849" s="0"/>
      <c r="AH849" s="187" t="n">
        <f aca="false">IF($G849&lt;&gt;"",AG849,"")</f>
        <v>0</v>
      </c>
      <c r="AI849" s="169"/>
      <c r="AJ849" s="170"/>
    </row>
    <row r="850" customFormat="false" ht="13" hidden="false" customHeight="false" outlineLevel="0" collapsed="false">
      <c r="A850" s="0"/>
      <c r="B850" s="185" t="str">
        <f aca="false">IF(B749&lt;&gt;"",B749,"")</f>
        <v/>
      </c>
      <c r="C850" s="116" t="str">
        <f aca="false">IF(C749&lt;&gt;"",C749,"")</f>
        <v/>
      </c>
      <c r="D850" s="116" t="str">
        <f aca="false">IF(D749&lt;&gt;"",D749,"")</f>
        <v/>
      </c>
      <c r="E850" s="116" t="str">
        <f aca="false">IF(E749&lt;&gt;"",E749,"")</f>
        <v/>
      </c>
      <c r="F850" s="116" t="n">
        <v>29</v>
      </c>
      <c r="G850" s="168" t="n">
        <f aca="false">G749</f>
        <v>1</v>
      </c>
      <c r="H850" s="187" t="n">
        <f aca="false">IF($G850&lt;&gt;"",G850,"")</f>
        <v>1</v>
      </c>
      <c r="I850" s="169"/>
      <c r="J850" s="170"/>
      <c r="K850" s="171" t="str">
        <f aca="false">IF($B850&lt;&gt;"",IF(I850,(INDEX(P$819:Q$822,MATCH(H850,P$819:P$822),2)/I850)*1000,0),"")</f>
        <v/>
      </c>
      <c r="L850" s="171" t="str">
        <f aca="false">IF(Q$819&lt;&gt;"",IF($B850&lt;&gt;"",K850-$J850,""),"")</f>
        <v/>
      </c>
      <c r="M850" s="172" t="str">
        <f aca="false">IF(B850&lt;&gt;"",RANK(L850,L$819:L$918),"")</f>
        <v/>
      </c>
      <c r="N850" s="172" t="str">
        <f aca="false">IF(B850&lt;&gt;"",'Classement Général'!CC42,"")</f>
        <v/>
      </c>
      <c r="O850" s="172" t="str">
        <f aca="false">IF(B143&lt;&gt;"",'Calculs (M1..M20)'!A45,"")</f>
        <v/>
      </c>
      <c r="P850" s="0"/>
      <c r="Q850" s="0"/>
      <c r="R850" s="0"/>
      <c r="S850" s="0"/>
      <c r="T850" s="0"/>
      <c r="U850" s="0"/>
      <c r="V850" s="0"/>
      <c r="AH850" s="187" t="n">
        <f aca="false">IF($G850&lt;&gt;"",AG850,"")</f>
        <v>0</v>
      </c>
      <c r="AI850" s="169"/>
      <c r="AJ850" s="170"/>
    </row>
    <row r="851" customFormat="false" ht="13" hidden="false" customHeight="false" outlineLevel="0" collapsed="false">
      <c r="A851" s="0"/>
      <c r="B851" s="185" t="str">
        <f aca="false">IF(B750&lt;&gt;"",B750,"")</f>
        <v/>
      </c>
      <c r="C851" s="116" t="str">
        <f aca="false">IF(C750&lt;&gt;"",C750,"")</f>
        <v/>
      </c>
      <c r="D851" s="116" t="str">
        <f aca="false">IF(D750&lt;&gt;"",D750,"")</f>
        <v/>
      </c>
      <c r="E851" s="116" t="str">
        <f aca="false">IF(E750&lt;&gt;"",E750,"")</f>
        <v/>
      </c>
      <c r="F851" s="116" t="n">
        <v>29</v>
      </c>
      <c r="G851" s="168" t="n">
        <f aca="false">G750</f>
        <v>1</v>
      </c>
      <c r="H851" s="187" t="n">
        <f aca="false">IF($G851&lt;&gt;"",G851,"")</f>
        <v>1</v>
      </c>
      <c r="I851" s="169"/>
      <c r="J851" s="170"/>
      <c r="K851" s="171" t="str">
        <f aca="false">IF($B851&lt;&gt;"",IF(I851,(INDEX(P$819:Q$822,MATCH(H851,P$819:P$822),2)/I851)*1000,0),"")</f>
        <v/>
      </c>
      <c r="L851" s="171" t="str">
        <f aca="false">IF(Q$819&lt;&gt;"",IF($B851&lt;&gt;"",K851-$J851,""),"")</f>
        <v/>
      </c>
      <c r="M851" s="172" t="str">
        <f aca="false">IF(B851&lt;&gt;"",RANK(L851,L$819:L$918),"")</f>
        <v/>
      </c>
      <c r="N851" s="172" t="str">
        <f aca="false">IF(B851&lt;&gt;"",'Classement Général'!CC43,"")</f>
        <v/>
      </c>
      <c r="O851" s="172" t="str">
        <f aca="false">IF(B144&lt;&gt;"",'Calculs (M1..M20)'!A46,"")</f>
        <v/>
      </c>
      <c r="P851" s="0"/>
      <c r="Q851" s="0"/>
      <c r="R851" s="0"/>
      <c r="S851" s="0"/>
      <c r="T851" s="0"/>
      <c r="U851" s="0"/>
      <c r="V851" s="0"/>
      <c r="AH851" s="187" t="n">
        <f aca="false">IF($G851&lt;&gt;"",AG851,"")</f>
        <v>0</v>
      </c>
      <c r="AI851" s="169"/>
      <c r="AJ851" s="170"/>
    </row>
    <row r="852" customFormat="false" ht="13" hidden="false" customHeight="false" outlineLevel="0" collapsed="false">
      <c r="A852" s="0"/>
      <c r="B852" s="185" t="str">
        <f aca="false">IF(B751&lt;&gt;"",B751,"")</f>
        <v/>
      </c>
      <c r="C852" s="116" t="str">
        <f aca="false">IF(C751&lt;&gt;"",C751,"")</f>
        <v/>
      </c>
      <c r="D852" s="116" t="str">
        <f aca="false">IF(D751&lt;&gt;"",D751,"")</f>
        <v/>
      </c>
      <c r="E852" s="116" t="str">
        <f aca="false">IF(E751&lt;&gt;"",E751,"")</f>
        <v/>
      </c>
      <c r="F852" s="116" t="n">
        <v>29</v>
      </c>
      <c r="G852" s="168" t="n">
        <f aca="false">G751</f>
        <v>1</v>
      </c>
      <c r="H852" s="187" t="n">
        <f aca="false">IF($G852&lt;&gt;"",G852,"")</f>
        <v>1</v>
      </c>
      <c r="I852" s="169"/>
      <c r="J852" s="170"/>
      <c r="K852" s="171" t="str">
        <f aca="false">IF($B852&lt;&gt;"",IF(I852,(INDEX(P$819:Q$822,MATCH(H852,P$819:P$822),2)/I852)*1000,0),"")</f>
        <v/>
      </c>
      <c r="L852" s="171" t="str">
        <f aca="false">IF(Q$819&lt;&gt;"",IF($B852&lt;&gt;"",K852-$J852,""),"")</f>
        <v/>
      </c>
      <c r="M852" s="172" t="str">
        <f aca="false">IF(B852&lt;&gt;"",RANK(L852,L$819:L$918),"")</f>
        <v/>
      </c>
      <c r="N852" s="172" t="str">
        <f aca="false">IF(B852&lt;&gt;"",'Classement Général'!CC44,"")</f>
        <v/>
      </c>
      <c r="O852" s="172" t="str">
        <f aca="false">IF(B145&lt;&gt;"",'Calculs (M1..M20)'!A47,"")</f>
        <v/>
      </c>
      <c r="P852" s="0"/>
      <c r="Q852" s="0"/>
      <c r="R852" s="0"/>
      <c r="S852" s="0"/>
      <c r="T852" s="0"/>
      <c r="U852" s="0"/>
      <c r="V852" s="0"/>
      <c r="AH852" s="187" t="n">
        <f aca="false">IF($G852&lt;&gt;"",AG852,"")</f>
        <v>0</v>
      </c>
      <c r="AI852" s="169"/>
      <c r="AJ852" s="170"/>
    </row>
    <row r="853" customFormat="false" ht="13" hidden="false" customHeight="false" outlineLevel="0" collapsed="false">
      <c r="A853" s="0"/>
      <c r="B853" s="185" t="str">
        <f aca="false">IF(B752&lt;&gt;"",B752,"")</f>
        <v/>
      </c>
      <c r="C853" s="116" t="str">
        <f aca="false">IF(C752&lt;&gt;"",C752,"")</f>
        <v/>
      </c>
      <c r="D853" s="116" t="str">
        <f aca="false">IF(D752&lt;&gt;"",D752,"")</f>
        <v/>
      </c>
      <c r="E853" s="116" t="str">
        <f aca="false">IF(E752&lt;&gt;"",E752,"")</f>
        <v/>
      </c>
      <c r="F853" s="116" t="n">
        <v>29</v>
      </c>
      <c r="G853" s="168" t="n">
        <f aca="false">G752</f>
        <v>1</v>
      </c>
      <c r="H853" s="187" t="n">
        <f aca="false">IF($G853&lt;&gt;"",G853,"")</f>
        <v>1</v>
      </c>
      <c r="I853" s="169"/>
      <c r="J853" s="170"/>
      <c r="K853" s="171" t="str">
        <f aca="false">IF($B853&lt;&gt;"",IF(I853,(INDEX(P$819:Q$822,MATCH(H853,P$819:P$822),2)/I853)*1000,0),"")</f>
        <v/>
      </c>
      <c r="L853" s="171" t="str">
        <f aca="false">IF(Q$819&lt;&gt;"",IF($B853&lt;&gt;"",K853-$J853,""),"")</f>
        <v/>
      </c>
      <c r="M853" s="172" t="str">
        <f aca="false">IF(B853&lt;&gt;"",RANK(L853,L$819:L$918),"")</f>
        <v/>
      </c>
      <c r="N853" s="172" t="str">
        <f aca="false">IF(B853&lt;&gt;"",'Classement Général'!CC45,"")</f>
        <v/>
      </c>
      <c r="O853" s="172" t="str">
        <f aca="false">IF(B146&lt;&gt;"",'Calculs (M1..M20)'!A48,"")</f>
        <v/>
      </c>
      <c r="P853" s="0"/>
      <c r="Q853" s="0"/>
      <c r="R853" s="0"/>
      <c r="S853" s="0"/>
      <c r="T853" s="0"/>
      <c r="U853" s="0"/>
      <c r="V853" s="0"/>
      <c r="AH853" s="187" t="n">
        <f aca="false">IF($G853&lt;&gt;"",AG853,"")</f>
        <v>0</v>
      </c>
      <c r="AI853" s="169"/>
      <c r="AJ853" s="170"/>
    </row>
    <row r="854" customFormat="false" ht="13" hidden="false" customHeight="false" outlineLevel="0" collapsed="false">
      <c r="A854" s="0"/>
      <c r="B854" s="185" t="str">
        <f aca="false">IF(B753&lt;&gt;"",B753,"")</f>
        <v/>
      </c>
      <c r="C854" s="116" t="str">
        <f aca="false">IF(C753&lt;&gt;"",C753,"")</f>
        <v/>
      </c>
      <c r="D854" s="116" t="str">
        <f aca="false">IF(D753&lt;&gt;"",D753,"")</f>
        <v/>
      </c>
      <c r="E854" s="116" t="str">
        <f aca="false">IF(E753&lt;&gt;"",E753,"")</f>
        <v/>
      </c>
      <c r="F854" s="116" t="n">
        <v>29</v>
      </c>
      <c r="G854" s="168" t="n">
        <f aca="false">G753</f>
        <v>1</v>
      </c>
      <c r="H854" s="187" t="n">
        <f aca="false">IF($G854&lt;&gt;"",G854,"")</f>
        <v>1</v>
      </c>
      <c r="I854" s="169"/>
      <c r="J854" s="170"/>
      <c r="K854" s="171" t="str">
        <f aca="false">IF($B854&lt;&gt;"",IF(I854,(INDEX(P$819:Q$822,MATCH(H854,P$819:P$822),2)/I854)*1000,0),"")</f>
        <v/>
      </c>
      <c r="L854" s="171" t="str">
        <f aca="false">IF(Q$819&lt;&gt;"",IF($B854&lt;&gt;"",K854-$J854,""),"")</f>
        <v/>
      </c>
      <c r="M854" s="172" t="str">
        <f aca="false">IF(B854&lt;&gt;"",RANK(L854,L$819:L$918),"")</f>
        <v/>
      </c>
      <c r="N854" s="172" t="str">
        <f aca="false">IF(B854&lt;&gt;"",'Classement Général'!CC46,"")</f>
        <v/>
      </c>
      <c r="O854" s="172" t="str">
        <f aca="false">IF(B147&lt;&gt;"",'Calculs (M1..M20)'!A49,"")</f>
        <v/>
      </c>
      <c r="P854" s="0"/>
      <c r="Q854" s="0"/>
      <c r="R854" s="0"/>
      <c r="S854" s="0"/>
      <c r="T854" s="0"/>
      <c r="U854" s="0"/>
      <c r="V854" s="0"/>
      <c r="AH854" s="187" t="n">
        <f aca="false">IF($G854&lt;&gt;"",AG854,"")</f>
        <v>0</v>
      </c>
      <c r="AI854" s="169"/>
      <c r="AJ854" s="170"/>
    </row>
    <row r="855" customFormat="false" ht="13" hidden="false" customHeight="false" outlineLevel="0" collapsed="false">
      <c r="A855" s="0"/>
      <c r="B855" s="185" t="str">
        <f aca="false">IF(B754&lt;&gt;"",B754,"")</f>
        <v/>
      </c>
      <c r="C855" s="116" t="str">
        <f aca="false">IF(C754&lt;&gt;"",C754,"")</f>
        <v/>
      </c>
      <c r="D855" s="116" t="str">
        <f aca="false">IF(D754&lt;&gt;"",D754,"")</f>
        <v/>
      </c>
      <c r="E855" s="116" t="str">
        <f aca="false">IF(E754&lt;&gt;"",E754,"")</f>
        <v/>
      </c>
      <c r="F855" s="116" t="n">
        <v>29</v>
      </c>
      <c r="G855" s="168" t="n">
        <f aca="false">G754</f>
        <v>1</v>
      </c>
      <c r="H855" s="187" t="n">
        <f aca="false">IF($G855&lt;&gt;"",G855,"")</f>
        <v>1</v>
      </c>
      <c r="I855" s="169"/>
      <c r="J855" s="170"/>
      <c r="K855" s="171" t="str">
        <f aca="false">IF($B855&lt;&gt;"",IF(I855,(INDEX(P$819:Q$822,MATCH(H855,P$819:P$822),2)/I855)*1000,0),"")</f>
        <v/>
      </c>
      <c r="L855" s="171" t="str">
        <f aca="false">IF(Q$819&lt;&gt;"",IF($B855&lt;&gt;"",K855-$J855,""),"")</f>
        <v/>
      </c>
      <c r="M855" s="172" t="str">
        <f aca="false">IF(B855&lt;&gt;"",RANK(L855,L$819:L$918),"")</f>
        <v/>
      </c>
      <c r="N855" s="172" t="str">
        <f aca="false">IF(B855&lt;&gt;"",'Classement Général'!CC47,"")</f>
        <v/>
      </c>
      <c r="O855" s="172" t="str">
        <f aca="false">IF(B148&lt;&gt;"",'Calculs (M1..M20)'!A50,"")</f>
        <v/>
      </c>
      <c r="P855" s="0"/>
      <c r="Q855" s="0"/>
      <c r="R855" s="0"/>
      <c r="S855" s="0"/>
      <c r="T855" s="0"/>
      <c r="U855" s="0"/>
      <c r="V855" s="0"/>
      <c r="AH855" s="187" t="n">
        <f aca="false">IF($G855&lt;&gt;"",AG855,"")</f>
        <v>0</v>
      </c>
      <c r="AI855" s="169"/>
      <c r="AJ855" s="170"/>
    </row>
    <row r="856" customFormat="false" ht="13" hidden="false" customHeight="false" outlineLevel="0" collapsed="false">
      <c r="A856" s="0"/>
      <c r="B856" s="185" t="str">
        <f aca="false">IF(B755&lt;&gt;"",B755,"")</f>
        <v/>
      </c>
      <c r="C856" s="116" t="str">
        <f aca="false">IF(C755&lt;&gt;"",C755,"")</f>
        <v/>
      </c>
      <c r="D856" s="116" t="str">
        <f aca="false">IF(D755&lt;&gt;"",D755,"")</f>
        <v/>
      </c>
      <c r="E856" s="116" t="str">
        <f aca="false">IF(E755&lt;&gt;"",E755,"")</f>
        <v/>
      </c>
      <c r="F856" s="116" t="n">
        <v>29</v>
      </c>
      <c r="G856" s="168" t="n">
        <f aca="false">G755</f>
        <v>1</v>
      </c>
      <c r="H856" s="187" t="n">
        <f aca="false">IF($G856&lt;&gt;"",G856,"")</f>
        <v>1</v>
      </c>
      <c r="I856" s="169"/>
      <c r="J856" s="170"/>
      <c r="K856" s="171" t="str">
        <f aca="false">IF($B856&lt;&gt;"",IF(I856,(INDEX(P$819:Q$822,MATCH(H856,P$819:P$822),2)/I856)*1000,0),"")</f>
        <v/>
      </c>
      <c r="L856" s="171" t="str">
        <f aca="false">IF(Q$819&lt;&gt;"",IF($B856&lt;&gt;"",K856-$J856,""),"")</f>
        <v/>
      </c>
      <c r="M856" s="172" t="str">
        <f aca="false">IF(B856&lt;&gt;"",RANK(L856,L$819:L$918),"")</f>
        <v/>
      </c>
      <c r="N856" s="172" t="str">
        <f aca="false">IF(B856&lt;&gt;"",'Classement Général'!CC48,"")</f>
        <v/>
      </c>
      <c r="O856" s="172" t="str">
        <f aca="false">IF(B149&lt;&gt;"",'Calculs (M1..M20)'!A51,"")</f>
        <v/>
      </c>
      <c r="P856" s="0"/>
      <c r="Q856" s="0"/>
      <c r="R856" s="0"/>
      <c r="S856" s="0"/>
      <c r="T856" s="0"/>
      <c r="U856" s="0"/>
      <c r="V856" s="0"/>
      <c r="AH856" s="187" t="n">
        <f aca="false">IF($G856&lt;&gt;"",AG856,"")</f>
        <v>0</v>
      </c>
      <c r="AI856" s="169"/>
      <c r="AJ856" s="170"/>
    </row>
    <row r="857" customFormat="false" ht="13" hidden="false" customHeight="false" outlineLevel="0" collapsed="false">
      <c r="A857" s="0"/>
      <c r="B857" s="185" t="str">
        <f aca="false">IF(B756&lt;&gt;"",B756,"")</f>
        <v/>
      </c>
      <c r="C857" s="116" t="str">
        <f aca="false">IF(C756&lt;&gt;"",C756,"")</f>
        <v/>
      </c>
      <c r="D857" s="116" t="str">
        <f aca="false">IF(D756&lt;&gt;"",D756,"")</f>
        <v/>
      </c>
      <c r="E857" s="116" t="str">
        <f aca="false">IF(E756&lt;&gt;"",E756,"")</f>
        <v/>
      </c>
      <c r="F857" s="116" t="n">
        <v>29</v>
      </c>
      <c r="G857" s="168" t="n">
        <f aca="false">G756</f>
        <v>1</v>
      </c>
      <c r="H857" s="187" t="n">
        <f aca="false">IF($G857&lt;&gt;"",G857,"")</f>
        <v>1</v>
      </c>
      <c r="I857" s="169"/>
      <c r="J857" s="170"/>
      <c r="K857" s="171" t="str">
        <f aca="false">IF($B857&lt;&gt;"",IF(I857,(INDEX(P$819:Q$822,MATCH(H857,P$819:P$822),2)/I857)*1000,0),"")</f>
        <v/>
      </c>
      <c r="L857" s="171" t="str">
        <f aca="false">IF(Q$819&lt;&gt;"",IF($B857&lt;&gt;"",K857-$J857,""),"")</f>
        <v/>
      </c>
      <c r="M857" s="172" t="str">
        <f aca="false">IF(B857&lt;&gt;"",RANK(L857,L$819:L$918),"")</f>
        <v/>
      </c>
      <c r="N857" s="172" t="str">
        <f aca="false">IF(B857&lt;&gt;"",'Classement Général'!CC49,"")</f>
        <v/>
      </c>
      <c r="O857" s="172" t="str">
        <f aca="false">IF(B150&lt;&gt;"",'Calculs (M1..M20)'!A52,"")</f>
        <v/>
      </c>
      <c r="P857" s="0"/>
      <c r="Q857" s="0"/>
      <c r="R857" s="0"/>
      <c r="S857" s="0"/>
      <c r="T857" s="0"/>
      <c r="U857" s="0"/>
      <c r="V857" s="0"/>
      <c r="AH857" s="187" t="n">
        <f aca="false">IF($G857&lt;&gt;"",AG857,"")</f>
        <v>0</v>
      </c>
      <c r="AI857" s="169"/>
      <c r="AJ857" s="170"/>
    </row>
    <row r="858" customFormat="false" ht="13" hidden="false" customHeight="false" outlineLevel="0" collapsed="false">
      <c r="A858" s="0"/>
      <c r="B858" s="185" t="str">
        <f aca="false">IF(B757&lt;&gt;"",B757,"")</f>
        <v/>
      </c>
      <c r="C858" s="116" t="str">
        <f aca="false">IF(C757&lt;&gt;"",C757,"")</f>
        <v/>
      </c>
      <c r="D858" s="116" t="str">
        <f aca="false">IF(D757&lt;&gt;"",D757,"")</f>
        <v/>
      </c>
      <c r="E858" s="116" t="str">
        <f aca="false">IF(E757&lt;&gt;"",E757,"")</f>
        <v/>
      </c>
      <c r="F858" s="116" t="n">
        <v>29</v>
      </c>
      <c r="G858" s="168" t="n">
        <f aca="false">G757</f>
        <v>1</v>
      </c>
      <c r="H858" s="187" t="n">
        <f aca="false">IF($G858&lt;&gt;"",G858,"")</f>
        <v>1</v>
      </c>
      <c r="I858" s="169"/>
      <c r="J858" s="170"/>
      <c r="K858" s="171" t="str">
        <f aca="false">IF($B858&lt;&gt;"",IF(I858,(INDEX(P$819:Q$822,MATCH(H858,P$819:P$822),2)/I858)*1000,0),"")</f>
        <v/>
      </c>
      <c r="L858" s="171" t="str">
        <f aca="false">IF(Q$819&lt;&gt;"",IF($B858&lt;&gt;"",K858-$J858,""),"")</f>
        <v/>
      </c>
      <c r="M858" s="172" t="str">
        <f aca="false">IF(B858&lt;&gt;"",RANK(L858,L$819:L$918),"")</f>
        <v/>
      </c>
      <c r="N858" s="172" t="str">
        <f aca="false">IF(B858&lt;&gt;"",'Classement Général'!CC50,"")</f>
        <v/>
      </c>
      <c r="O858" s="172" t="str">
        <f aca="false">IF(B151&lt;&gt;"",'Calculs (M1..M20)'!A53,"")</f>
        <v/>
      </c>
      <c r="P858" s="0"/>
      <c r="Q858" s="0"/>
      <c r="R858" s="0"/>
      <c r="S858" s="0"/>
      <c r="T858" s="0"/>
      <c r="U858" s="0"/>
      <c r="V858" s="0"/>
      <c r="AH858" s="187" t="n">
        <f aca="false">IF($G858&lt;&gt;"",AG858,"")</f>
        <v>0</v>
      </c>
      <c r="AI858" s="169"/>
      <c r="AJ858" s="170"/>
    </row>
    <row r="859" customFormat="false" ht="13" hidden="false" customHeight="false" outlineLevel="0" collapsed="false">
      <c r="A859" s="0"/>
      <c r="B859" s="185" t="str">
        <f aca="false">IF(B758&lt;&gt;"",B758,"")</f>
        <v/>
      </c>
      <c r="C859" s="116" t="str">
        <f aca="false">IF(C758&lt;&gt;"",C758,"")</f>
        <v/>
      </c>
      <c r="D859" s="116" t="str">
        <f aca="false">IF(D758&lt;&gt;"",D758,"")</f>
        <v/>
      </c>
      <c r="E859" s="116" t="str">
        <f aca="false">IF(E758&lt;&gt;"",E758,"")</f>
        <v/>
      </c>
      <c r="F859" s="116" t="n">
        <v>29</v>
      </c>
      <c r="G859" s="168" t="n">
        <f aca="false">G758</f>
        <v>1</v>
      </c>
      <c r="H859" s="187" t="n">
        <f aca="false">IF($G859&lt;&gt;"",G859,"")</f>
        <v>1</v>
      </c>
      <c r="I859" s="169"/>
      <c r="J859" s="170"/>
      <c r="K859" s="171" t="str">
        <f aca="false">IF($B859&lt;&gt;"",IF(I859,(INDEX(P$819:Q$822,MATCH(H859,P$819:P$822),2)/I859)*1000,0),"")</f>
        <v/>
      </c>
      <c r="L859" s="171" t="str">
        <f aca="false">IF(Q$819&lt;&gt;"",IF($B859&lt;&gt;"",K859-$J859,""),"")</f>
        <v/>
      </c>
      <c r="M859" s="172" t="str">
        <f aca="false">IF(B859&lt;&gt;"",RANK(L859,L$819:L$918),"")</f>
        <v/>
      </c>
      <c r="N859" s="172" t="str">
        <f aca="false">IF(B859&lt;&gt;"",'Classement Général'!CC51,"")</f>
        <v/>
      </c>
      <c r="O859" s="172" t="str">
        <f aca="false">IF(B152&lt;&gt;"",'Calculs (M1..M20)'!A54,"")</f>
        <v/>
      </c>
      <c r="P859" s="0"/>
      <c r="Q859" s="0"/>
      <c r="R859" s="0"/>
      <c r="S859" s="0"/>
      <c r="T859" s="0"/>
      <c r="U859" s="0"/>
      <c r="V859" s="0"/>
      <c r="AH859" s="187" t="n">
        <f aca="false">IF($G859&lt;&gt;"",AG859,"")</f>
        <v>0</v>
      </c>
      <c r="AI859" s="169"/>
      <c r="AJ859" s="170"/>
    </row>
    <row r="860" customFormat="false" ht="13" hidden="false" customHeight="false" outlineLevel="0" collapsed="false">
      <c r="A860" s="0"/>
      <c r="B860" s="185" t="str">
        <f aca="false">IF(B759&lt;&gt;"",B759,"")</f>
        <v/>
      </c>
      <c r="C860" s="116" t="str">
        <f aca="false">IF(C759&lt;&gt;"",C759,"")</f>
        <v/>
      </c>
      <c r="D860" s="116" t="str">
        <f aca="false">IF(D759&lt;&gt;"",D759,"")</f>
        <v/>
      </c>
      <c r="E860" s="116" t="str">
        <f aca="false">IF(E759&lt;&gt;"",E759,"")</f>
        <v/>
      </c>
      <c r="F860" s="116" t="n">
        <v>29</v>
      </c>
      <c r="G860" s="168" t="n">
        <f aca="false">G759</f>
        <v>1</v>
      </c>
      <c r="H860" s="187" t="n">
        <f aca="false">IF($G860&lt;&gt;"",G860,"")</f>
        <v>1</v>
      </c>
      <c r="I860" s="169"/>
      <c r="J860" s="170"/>
      <c r="K860" s="171" t="str">
        <f aca="false">IF($B860&lt;&gt;"",IF(I860,(INDEX(P$819:Q$822,MATCH(H860,P$819:P$822),2)/I860)*1000,0),"")</f>
        <v/>
      </c>
      <c r="L860" s="171" t="str">
        <f aca="false">IF(Q$819&lt;&gt;"",IF($B860&lt;&gt;"",K860-$J860,""),"")</f>
        <v/>
      </c>
      <c r="M860" s="172" t="str">
        <f aca="false">IF(B860&lt;&gt;"",RANK(L860,L$819:L$918),"")</f>
        <v/>
      </c>
      <c r="N860" s="172" t="str">
        <f aca="false">IF(B860&lt;&gt;"",'Classement Général'!CC52,"")</f>
        <v/>
      </c>
      <c r="O860" s="172" t="str">
        <f aca="false">IF(B153&lt;&gt;"",'Calculs (M1..M20)'!A55,"")</f>
        <v/>
      </c>
      <c r="P860" s="0"/>
      <c r="Q860" s="0"/>
      <c r="R860" s="0"/>
      <c r="S860" s="0"/>
      <c r="T860" s="0"/>
      <c r="U860" s="0"/>
      <c r="V860" s="0"/>
      <c r="AH860" s="187" t="n">
        <f aca="false">IF($G860&lt;&gt;"",AG860,"")</f>
        <v>0</v>
      </c>
      <c r="AI860" s="169"/>
      <c r="AJ860" s="170"/>
    </row>
    <row r="861" customFormat="false" ht="13" hidden="false" customHeight="false" outlineLevel="0" collapsed="false">
      <c r="A861" s="0"/>
      <c r="B861" s="185" t="str">
        <f aca="false">IF(B760&lt;&gt;"",B760,"")</f>
        <v/>
      </c>
      <c r="C861" s="116" t="str">
        <f aca="false">IF(C760&lt;&gt;"",C760,"")</f>
        <v/>
      </c>
      <c r="D861" s="116" t="str">
        <f aca="false">IF(D760&lt;&gt;"",D760,"")</f>
        <v/>
      </c>
      <c r="E861" s="116" t="str">
        <f aca="false">IF(E760&lt;&gt;"",E760,"")</f>
        <v/>
      </c>
      <c r="F861" s="116" t="n">
        <v>29</v>
      </c>
      <c r="G861" s="168" t="n">
        <f aca="false">G760</f>
        <v>1</v>
      </c>
      <c r="H861" s="187" t="n">
        <f aca="false">IF($G861&lt;&gt;"",G861,"")</f>
        <v>1</v>
      </c>
      <c r="I861" s="169"/>
      <c r="J861" s="170"/>
      <c r="K861" s="171" t="str">
        <f aca="false">IF($B861&lt;&gt;"",IF(I861,(INDEX(P$819:Q$822,MATCH(H861,P$819:P$822),2)/I861)*1000,0),"")</f>
        <v/>
      </c>
      <c r="L861" s="171" t="str">
        <f aca="false">IF(Q$819&lt;&gt;"",IF($B861&lt;&gt;"",K861-$J861,""),"")</f>
        <v/>
      </c>
      <c r="M861" s="172" t="str">
        <f aca="false">IF(B861&lt;&gt;"",RANK(L861,L$819:L$918),"")</f>
        <v/>
      </c>
      <c r="N861" s="172" t="str">
        <f aca="false">IF(B861&lt;&gt;"",'Classement Général'!CC53,"")</f>
        <v/>
      </c>
      <c r="O861" s="172" t="str">
        <f aca="false">IF(B154&lt;&gt;"",'Calculs (M1..M20)'!A56,"")</f>
        <v/>
      </c>
      <c r="P861" s="0"/>
      <c r="Q861" s="0"/>
      <c r="R861" s="0"/>
      <c r="S861" s="0"/>
      <c r="T861" s="0"/>
      <c r="U861" s="0"/>
      <c r="V861" s="0"/>
      <c r="AH861" s="187" t="n">
        <f aca="false">IF($G861&lt;&gt;"",AG861,"")</f>
        <v>0</v>
      </c>
      <c r="AI861" s="169"/>
      <c r="AJ861" s="170"/>
    </row>
    <row r="862" customFormat="false" ht="13" hidden="false" customHeight="false" outlineLevel="0" collapsed="false">
      <c r="A862" s="0"/>
      <c r="B862" s="185" t="str">
        <f aca="false">IF(B761&lt;&gt;"",B761,"")</f>
        <v/>
      </c>
      <c r="C862" s="116" t="str">
        <f aca="false">IF(C761&lt;&gt;"",C761,"")</f>
        <v/>
      </c>
      <c r="D862" s="116" t="str">
        <f aca="false">IF(D761&lt;&gt;"",D761,"")</f>
        <v/>
      </c>
      <c r="E862" s="116" t="str">
        <f aca="false">IF(E761&lt;&gt;"",E761,"")</f>
        <v/>
      </c>
      <c r="F862" s="116" t="n">
        <v>29</v>
      </c>
      <c r="G862" s="168" t="n">
        <f aca="false">G761</f>
        <v>1</v>
      </c>
      <c r="H862" s="187" t="n">
        <f aca="false">IF($G862&lt;&gt;"",G862,"")</f>
        <v>1</v>
      </c>
      <c r="I862" s="169"/>
      <c r="J862" s="170"/>
      <c r="K862" s="171" t="str">
        <f aca="false">IF($B862&lt;&gt;"",IF(I862,(INDEX(P$819:Q$822,MATCH(H862,P$819:P$822),2)/I862)*1000,0),"")</f>
        <v/>
      </c>
      <c r="L862" s="171" t="str">
        <f aca="false">IF(Q$819&lt;&gt;"",IF($B862&lt;&gt;"",K862-$J862,""),"")</f>
        <v/>
      </c>
      <c r="M862" s="172" t="str">
        <f aca="false">IF(B862&lt;&gt;"",RANK(L862,L$819:L$918),"")</f>
        <v/>
      </c>
      <c r="N862" s="172" t="str">
        <f aca="false">IF(B862&lt;&gt;"",'Classement Général'!CC54,"")</f>
        <v/>
      </c>
      <c r="O862" s="172" t="str">
        <f aca="false">IF(B155&lt;&gt;"",'Calculs (M1..M20)'!A57,"")</f>
        <v/>
      </c>
      <c r="P862" s="0"/>
      <c r="Q862" s="0"/>
      <c r="R862" s="0"/>
      <c r="S862" s="0"/>
      <c r="T862" s="0"/>
      <c r="U862" s="0"/>
      <c r="V862" s="0"/>
      <c r="AH862" s="187" t="n">
        <f aca="false">IF($G862&lt;&gt;"",AG862,"")</f>
        <v>0</v>
      </c>
      <c r="AI862" s="169"/>
      <c r="AJ862" s="170"/>
    </row>
    <row r="863" customFormat="false" ht="13" hidden="false" customHeight="false" outlineLevel="0" collapsed="false">
      <c r="A863" s="0"/>
      <c r="B863" s="185" t="str">
        <f aca="false">IF(B762&lt;&gt;"",B762,"")</f>
        <v/>
      </c>
      <c r="C863" s="116" t="str">
        <f aca="false">IF(C762&lt;&gt;"",C762,"")</f>
        <v/>
      </c>
      <c r="D863" s="116" t="str">
        <f aca="false">IF(D762&lt;&gt;"",D762,"")</f>
        <v/>
      </c>
      <c r="E863" s="116" t="str">
        <f aca="false">IF(E762&lt;&gt;"",E762,"")</f>
        <v/>
      </c>
      <c r="F863" s="116" t="n">
        <v>29</v>
      </c>
      <c r="G863" s="168" t="n">
        <f aca="false">G762</f>
        <v>1</v>
      </c>
      <c r="H863" s="187" t="n">
        <f aca="false">IF($G863&lt;&gt;"",G863,"")</f>
        <v>1</v>
      </c>
      <c r="I863" s="169"/>
      <c r="J863" s="170"/>
      <c r="K863" s="171" t="str">
        <f aca="false">IF($B863&lt;&gt;"",IF(I863,(INDEX(P$819:Q$822,MATCH(H863,P$819:P$822),2)/I863)*1000,0),"")</f>
        <v/>
      </c>
      <c r="L863" s="171" t="str">
        <f aca="false">IF(Q$819&lt;&gt;"",IF($B863&lt;&gt;"",K863-$J863,""),"")</f>
        <v/>
      </c>
      <c r="M863" s="172" t="str">
        <f aca="false">IF(B863&lt;&gt;"",RANK(L863,L$819:L$918),"")</f>
        <v/>
      </c>
      <c r="N863" s="172" t="str">
        <f aca="false">IF(B863&lt;&gt;"",'Classement Général'!CC55,"")</f>
        <v/>
      </c>
      <c r="O863" s="172" t="str">
        <f aca="false">IF(B156&lt;&gt;"",'Calculs (M1..M20)'!A58,"")</f>
        <v/>
      </c>
      <c r="P863" s="0"/>
      <c r="Q863" s="0"/>
      <c r="R863" s="0"/>
      <c r="S863" s="0"/>
      <c r="T863" s="0"/>
      <c r="U863" s="0"/>
      <c r="V863" s="0"/>
      <c r="AH863" s="187" t="n">
        <f aca="false">IF($G863&lt;&gt;"",AG863,"")</f>
        <v>0</v>
      </c>
      <c r="AI863" s="169"/>
      <c r="AJ863" s="170"/>
    </row>
    <row r="864" customFormat="false" ht="13" hidden="false" customHeight="false" outlineLevel="0" collapsed="false">
      <c r="A864" s="0"/>
      <c r="B864" s="185" t="str">
        <f aca="false">IF(B763&lt;&gt;"",B763,"")</f>
        <v/>
      </c>
      <c r="C864" s="116" t="str">
        <f aca="false">IF(C763&lt;&gt;"",C763,"")</f>
        <v/>
      </c>
      <c r="D864" s="116" t="str">
        <f aca="false">IF(D763&lt;&gt;"",D763,"")</f>
        <v/>
      </c>
      <c r="E864" s="116" t="str">
        <f aca="false">IF(E763&lt;&gt;"",E763,"")</f>
        <v/>
      </c>
      <c r="F864" s="116" t="n">
        <v>29</v>
      </c>
      <c r="G864" s="168" t="n">
        <f aca="false">G763</f>
        <v>1</v>
      </c>
      <c r="H864" s="187" t="n">
        <f aca="false">IF($G864&lt;&gt;"",G864,"")</f>
        <v>1</v>
      </c>
      <c r="I864" s="169"/>
      <c r="J864" s="170"/>
      <c r="K864" s="171" t="str">
        <f aca="false">IF($B864&lt;&gt;"",IF(I864,(INDEX(P$819:Q$822,MATCH(H864,P$819:P$822),2)/I864)*1000,0),"")</f>
        <v/>
      </c>
      <c r="L864" s="171" t="str">
        <f aca="false">IF(Q$819&lt;&gt;"",IF($B864&lt;&gt;"",K864-$J864,""),"")</f>
        <v/>
      </c>
      <c r="M864" s="172" t="str">
        <f aca="false">IF(B864&lt;&gt;"",RANK(L864,L$819:L$918),"")</f>
        <v/>
      </c>
      <c r="N864" s="172" t="str">
        <f aca="false">IF(B864&lt;&gt;"",'Classement Général'!CC56,"")</f>
        <v/>
      </c>
      <c r="O864" s="172" t="str">
        <f aca="false">IF(B157&lt;&gt;"",'Calculs (M1..M20)'!A59,"")</f>
        <v/>
      </c>
      <c r="P864" s="0"/>
      <c r="Q864" s="0"/>
      <c r="R864" s="0"/>
      <c r="S864" s="0"/>
      <c r="T864" s="0"/>
      <c r="U864" s="0"/>
      <c r="V864" s="0"/>
      <c r="AH864" s="187" t="n">
        <f aca="false">IF($G864&lt;&gt;"",AG864,"")</f>
        <v>0</v>
      </c>
      <c r="AI864" s="169"/>
      <c r="AJ864" s="170"/>
    </row>
    <row r="865" customFormat="false" ht="13" hidden="false" customHeight="false" outlineLevel="0" collapsed="false">
      <c r="A865" s="0"/>
      <c r="B865" s="185" t="str">
        <f aca="false">IF(B764&lt;&gt;"",B764,"")</f>
        <v/>
      </c>
      <c r="C865" s="116" t="str">
        <f aca="false">IF(C764&lt;&gt;"",C764,"")</f>
        <v/>
      </c>
      <c r="D865" s="116" t="str">
        <f aca="false">IF(D764&lt;&gt;"",D764,"")</f>
        <v/>
      </c>
      <c r="E865" s="116" t="str">
        <f aca="false">IF(E764&lt;&gt;"",E764,"")</f>
        <v/>
      </c>
      <c r="F865" s="116" t="n">
        <v>29</v>
      </c>
      <c r="G865" s="168" t="n">
        <f aca="false">G764</f>
        <v>1</v>
      </c>
      <c r="H865" s="187" t="n">
        <f aca="false">IF($G865&lt;&gt;"",G865,"")</f>
        <v>1</v>
      </c>
      <c r="I865" s="169"/>
      <c r="J865" s="170"/>
      <c r="K865" s="171" t="str">
        <f aca="false">IF($B865&lt;&gt;"",IF(I865,(INDEX(P$819:Q$822,MATCH(H865,P$819:P$822),2)/I865)*1000,0),"")</f>
        <v/>
      </c>
      <c r="L865" s="171" t="str">
        <f aca="false">IF(Q$819&lt;&gt;"",IF($B865&lt;&gt;"",K865-$J865,""),"")</f>
        <v/>
      </c>
      <c r="M865" s="172" t="str">
        <f aca="false">IF(B865&lt;&gt;"",RANK(L865,L$819:L$918),"")</f>
        <v/>
      </c>
      <c r="N865" s="172" t="str">
        <f aca="false">IF(B865&lt;&gt;"",'Classement Général'!CC57,"")</f>
        <v/>
      </c>
      <c r="O865" s="172" t="str">
        <f aca="false">IF(B158&lt;&gt;"",'Calculs (M1..M20)'!A60,"")</f>
        <v/>
      </c>
      <c r="P865" s="0"/>
      <c r="Q865" s="0"/>
      <c r="R865" s="0"/>
      <c r="S865" s="0"/>
      <c r="T865" s="0"/>
      <c r="U865" s="0"/>
      <c r="V865" s="0"/>
      <c r="AH865" s="187" t="n">
        <f aca="false">IF($G865&lt;&gt;"",AG865,"")</f>
        <v>0</v>
      </c>
      <c r="AI865" s="169"/>
      <c r="AJ865" s="170"/>
    </row>
    <row r="866" customFormat="false" ht="13" hidden="false" customHeight="false" outlineLevel="0" collapsed="false">
      <c r="A866" s="0"/>
      <c r="B866" s="185" t="str">
        <f aca="false">IF(B765&lt;&gt;"",B765,"")</f>
        <v/>
      </c>
      <c r="C866" s="116" t="str">
        <f aca="false">IF(C765&lt;&gt;"",C765,"")</f>
        <v/>
      </c>
      <c r="D866" s="116" t="str">
        <f aca="false">IF(D765&lt;&gt;"",D765,"")</f>
        <v/>
      </c>
      <c r="E866" s="116" t="str">
        <f aca="false">IF(E765&lt;&gt;"",E765,"")</f>
        <v/>
      </c>
      <c r="F866" s="116" t="n">
        <v>29</v>
      </c>
      <c r="G866" s="168" t="n">
        <f aca="false">G765</f>
        <v>1</v>
      </c>
      <c r="H866" s="187" t="n">
        <f aca="false">IF($G866&lt;&gt;"",G866,"")</f>
        <v>1</v>
      </c>
      <c r="I866" s="169"/>
      <c r="J866" s="170"/>
      <c r="K866" s="171" t="str">
        <f aca="false">IF($B866&lt;&gt;"",IF(I866,(INDEX(P$819:Q$822,MATCH(H866,P$819:P$822),2)/I866)*1000,0),"")</f>
        <v/>
      </c>
      <c r="L866" s="171" t="str">
        <f aca="false">IF(Q$819&lt;&gt;"",IF($B866&lt;&gt;"",K866-$J866,""),"")</f>
        <v/>
      </c>
      <c r="M866" s="172" t="str">
        <f aca="false">IF(B866&lt;&gt;"",RANK(L866,L$819:L$918),"")</f>
        <v/>
      </c>
      <c r="N866" s="172" t="str">
        <f aca="false">IF(B866&lt;&gt;"",'Classement Général'!CC58,"")</f>
        <v/>
      </c>
      <c r="O866" s="172" t="str">
        <f aca="false">IF(B159&lt;&gt;"",'Calculs (M1..M20)'!A61,"")</f>
        <v/>
      </c>
      <c r="P866" s="0"/>
      <c r="Q866" s="0"/>
      <c r="R866" s="0"/>
      <c r="S866" s="0"/>
      <c r="T866" s="0"/>
      <c r="U866" s="0"/>
      <c r="V866" s="0"/>
      <c r="AH866" s="187" t="n">
        <f aca="false">IF($G866&lt;&gt;"",AG866,"")</f>
        <v>0</v>
      </c>
      <c r="AI866" s="169"/>
      <c r="AJ866" s="170"/>
    </row>
    <row r="867" customFormat="false" ht="13" hidden="false" customHeight="false" outlineLevel="0" collapsed="false">
      <c r="A867" s="0"/>
      <c r="B867" s="185" t="str">
        <f aca="false">IF(B766&lt;&gt;"",B766,"")</f>
        <v/>
      </c>
      <c r="C867" s="116" t="str">
        <f aca="false">IF(C766&lt;&gt;"",C766,"")</f>
        <v/>
      </c>
      <c r="D867" s="116" t="str">
        <f aca="false">IF(D766&lt;&gt;"",D766,"")</f>
        <v/>
      </c>
      <c r="E867" s="116" t="str">
        <f aca="false">IF(E766&lt;&gt;"",E766,"")</f>
        <v/>
      </c>
      <c r="F867" s="116" t="n">
        <v>29</v>
      </c>
      <c r="G867" s="168" t="n">
        <f aca="false">G766</f>
        <v>1</v>
      </c>
      <c r="H867" s="187" t="n">
        <f aca="false">IF($G867&lt;&gt;"",G867,"")</f>
        <v>1</v>
      </c>
      <c r="I867" s="169"/>
      <c r="J867" s="170"/>
      <c r="K867" s="171" t="str">
        <f aca="false">IF($B867&lt;&gt;"",IF(I867,(INDEX(P$819:Q$822,MATCH(H867,P$819:P$822),2)/I867)*1000,0),"")</f>
        <v/>
      </c>
      <c r="L867" s="171" t="str">
        <f aca="false">IF(Q$819&lt;&gt;"",IF($B867&lt;&gt;"",K867-$J867,""),"")</f>
        <v/>
      </c>
      <c r="M867" s="172" t="str">
        <f aca="false">IF(B867&lt;&gt;"",RANK(L867,L$819:L$918),"")</f>
        <v/>
      </c>
      <c r="N867" s="172" t="str">
        <f aca="false">IF(B867&lt;&gt;"",'Classement Général'!CC59,"")</f>
        <v/>
      </c>
      <c r="O867" s="172" t="str">
        <f aca="false">IF(B160&lt;&gt;"",'Calculs (M1..M20)'!A62,"")</f>
        <v/>
      </c>
      <c r="P867" s="0"/>
      <c r="Q867" s="0"/>
      <c r="R867" s="0"/>
      <c r="S867" s="0"/>
      <c r="T867" s="0"/>
      <c r="U867" s="0"/>
      <c r="V867" s="0"/>
      <c r="AH867" s="187" t="n">
        <f aca="false">IF($G867&lt;&gt;"",AG867,"")</f>
        <v>0</v>
      </c>
      <c r="AI867" s="169"/>
      <c r="AJ867" s="170"/>
    </row>
    <row r="868" customFormat="false" ht="13" hidden="false" customHeight="false" outlineLevel="0" collapsed="false">
      <c r="A868" s="0"/>
      <c r="B868" s="185" t="str">
        <f aca="false">IF(B767&lt;&gt;"",B767,"")</f>
        <v/>
      </c>
      <c r="C868" s="116" t="str">
        <f aca="false">IF(C767&lt;&gt;"",C767,"")</f>
        <v/>
      </c>
      <c r="D868" s="116" t="str">
        <f aca="false">IF(D767&lt;&gt;"",D767,"")</f>
        <v/>
      </c>
      <c r="E868" s="116" t="str">
        <f aca="false">IF(E767&lt;&gt;"",E767,"")</f>
        <v/>
      </c>
      <c r="F868" s="116" t="n">
        <v>29</v>
      </c>
      <c r="G868" s="168" t="n">
        <f aca="false">G767</f>
        <v>1</v>
      </c>
      <c r="H868" s="187" t="n">
        <f aca="false">IF($G868&lt;&gt;"",G868,"")</f>
        <v>1</v>
      </c>
      <c r="I868" s="169"/>
      <c r="J868" s="170"/>
      <c r="K868" s="171" t="str">
        <f aca="false">IF($B868&lt;&gt;"",IF(I868,(INDEX(P$819:Q$822,MATCH(H868,P$819:P$822),2)/I868)*1000,0),"")</f>
        <v/>
      </c>
      <c r="L868" s="171" t="str">
        <f aca="false">IF(Q$819&lt;&gt;"",IF($B868&lt;&gt;"",K868-$J868,""),"")</f>
        <v/>
      </c>
      <c r="M868" s="172" t="str">
        <f aca="false">IF(B868&lt;&gt;"",RANK(L868,L$819:L$918),"")</f>
        <v/>
      </c>
      <c r="N868" s="172" t="str">
        <f aca="false">IF(B868&lt;&gt;"",'Classement Général'!CC60,"")</f>
        <v/>
      </c>
      <c r="O868" s="172" t="str">
        <f aca="false">IF(B161&lt;&gt;"",'Calculs (M1..M20)'!A63,"")</f>
        <v/>
      </c>
      <c r="P868" s="0"/>
      <c r="Q868" s="0"/>
      <c r="R868" s="0"/>
      <c r="S868" s="0"/>
      <c r="T868" s="0"/>
      <c r="U868" s="0"/>
      <c r="V868" s="0"/>
      <c r="AH868" s="187" t="n">
        <f aca="false">IF($G868&lt;&gt;"",AG868,"")</f>
        <v>0</v>
      </c>
      <c r="AI868" s="169"/>
      <c r="AJ868" s="170"/>
    </row>
    <row r="869" customFormat="false" ht="13" hidden="false" customHeight="false" outlineLevel="0" collapsed="false">
      <c r="A869" s="0"/>
      <c r="B869" s="185" t="str">
        <f aca="false">IF(B768&lt;&gt;"",B768,"")</f>
        <v/>
      </c>
      <c r="C869" s="116" t="str">
        <f aca="false">IF(C768&lt;&gt;"",C768,"")</f>
        <v/>
      </c>
      <c r="D869" s="116" t="str">
        <f aca="false">IF(D768&lt;&gt;"",D768,"")</f>
        <v/>
      </c>
      <c r="E869" s="116" t="str">
        <f aca="false">IF(E768&lt;&gt;"",E768,"")</f>
        <v/>
      </c>
      <c r="F869" s="116" t="n">
        <v>29</v>
      </c>
      <c r="G869" s="168" t="n">
        <f aca="false">G768</f>
        <v>1</v>
      </c>
      <c r="H869" s="187" t="n">
        <f aca="false">IF($G869&lt;&gt;"",G869,"")</f>
        <v>1</v>
      </c>
      <c r="I869" s="169"/>
      <c r="J869" s="170"/>
      <c r="K869" s="171" t="str">
        <f aca="false">IF($B869&lt;&gt;"",IF(I869,(INDEX(P$819:Q$822,MATCH(H869,P$819:P$822),2)/I869)*1000,0),"")</f>
        <v/>
      </c>
      <c r="L869" s="171" t="str">
        <f aca="false">IF(Q$819&lt;&gt;"",IF($B869&lt;&gt;"",K869-$J869,""),"")</f>
        <v/>
      </c>
      <c r="M869" s="172" t="str">
        <f aca="false">IF(B869&lt;&gt;"",RANK(L869,L$819:L$918),"")</f>
        <v/>
      </c>
      <c r="N869" s="172" t="str">
        <f aca="false">IF(B869&lt;&gt;"",'Classement Général'!CC61,"")</f>
        <v/>
      </c>
      <c r="O869" s="172" t="str">
        <f aca="false">IF(B162&lt;&gt;"",'Calculs (M1..M20)'!A64,"")</f>
        <v/>
      </c>
      <c r="P869" s="0"/>
      <c r="Q869" s="0"/>
      <c r="R869" s="0"/>
      <c r="S869" s="0"/>
      <c r="T869" s="0"/>
      <c r="U869" s="0"/>
      <c r="V869" s="0"/>
      <c r="AH869" s="187" t="n">
        <f aca="false">IF($G869&lt;&gt;"",AG869,"")</f>
        <v>0</v>
      </c>
      <c r="AI869" s="169"/>
      <c r="AJ869" s="170"/>
    </row>
    <row r="870" customFormat="false" ht="13" hidden="false" customHeight="false" outlineLevel="0" collapsed="false">
      <c r="A870" s="0"/>
      <c r="B870" s="185" t="str">
        <f aca="false">IF(B769&lt;&gt;"",B769,"")</f>
        <v/>
      </c>
      <c r="C870" s="116" t="str">
        <f aca="false">IF(C769&lt;&gt;"",C769,"")</f>
        <v/>
      </c>
      <c r="D870" s="116" t="str">
        <f aca="false">IF(D769&lt;&gt;"",D769,"")</f>
        <v/>
      </c>
      <c r="E870" s="116" t="str">
        <f aca="false">IF(E769&lt;&gt;"",E769,"")</f>
        <v/>
      </c>
      <c r="F870" s="116" t="n">
        <v>29</v>
      </c>
      <c r="G870" s="168" t="n">
        <f aca="false">G769</f>
        <v>1</v>
      </c>
      <c r="H870" s="187" t="n">
        <f aca="false">IF($G870&lt;&gt;"",G870,"")</f>
        <v>1</v>
      </c>
      <c r="I870" s="169"/>
      <c r="J870" s="170"/>
      <c r="K870" s="171" t="str">
        <f aca="false">IF($B870&lt;&gt;"",IF(I870,(INDEX(P$819:Q$822,MATCH(H870,P$819:P$822),2)/I870)*1000,0),"")</f>
        <v/>
      </c>
      <c r="L870" s="171" t="str">
        <f aca="false">IF(Q$819&lt;&gt;"",IF($B870&lt;&gt;"",K870-$J870,""),"")</f>
        <v/>
      </c>
      <c r="M870" s="172" t="str">
        <f aca="false">IF(B870&lt;&gt;"",RANK(L870,L$819:L$918),"")</f>
        <v/>
      </c>
      <c r="N870" s="172" t="str">
        <f aca="false">IF(B870&lt;&gt;"",'Classement Général'!CC62,"")</f>
        <v/>
      </c>
      <c r="O870" s="172" t="str">
        <f aca="false">IF(B163&lt;&gt;"",'Calculs (M1..M20)'!A65,"")</f>
        <v/>
      </c>
      <c r="P870" s="0"/>
      <c r="Q870" s="0"/>
      <c r="R870" s="0"/>
      <c r="S870" s="0"/>
      <c r="T870" s="0"/>
      <c r="U870" s="0"/>
      <c r="V870" s="0"/>
      <c r="AH870" s="187" t="n">
        <f aca="false">IF($G870&lt;&gt;"",AG870,"")</f>
        <v>0</v>
      </c>
      <c r="AI870" s="169"/>
      <c r="AJ870" s="170"/>
    </row>
    <row r="871" customFormat="false" ht="13" hidden="false" customHeight="false" outlineLevel="0" collapsed="false">
      <c r="A871" s="0"/>
      <c r="B871" s="185" t="str">
        <f aca="false">IF(B770&lt;&gt;"",B770,"")</f>
        <v/>
      </c>
      <c r="C871" s="116" t="str">
        <f aca="false">IF(C770&lt;&gt;"",C770,"")</f>
        <v/>
      </c>
      <c r="D871" s="116" t="str">
        <f aca="false">IF(D770&lt;&gt;"",D770,"")</f>
        <v/>
      </c>
      <c r="E871" s="116" t="str">
        <f aca="false">IF(E770&lt;&gt;"",E770,"")</f>
        <v/>
      </c>
      <c r="F871" s="116" t="n">
        <v>29</v>
      </c>
      <c r="G871" s="168" t="n">
        <f aca="false">G770</f>
        <v>1</v>
      </c>
      <c r="H871" s="187" t="n">
        <f aca="false">IF($G871&lt;&gt;"",G871,"")</f>
        <v>1</v>
      </c>
      <c r="I871" s="169"/>
      <c r="J871" s="170"/>
      <c r="K871" s="171" t="str">
        <f aca="false">IF($B871&lt;&gt;"",IF(I871,(INDEX(P$819:Q$822,MATCH(H871,P$819:P$822),2)/I871)*1000,0),"")</f>
        <v/>
      </c>
      <c r="L871" s="171" t="str">
        <f aca="false">IF(Q$819&lt;&gt;"",IF($B871&lt;&gt;"",K871-$J871,""),"")</f>
        <v/>
      </c>
      <c r="M871" s="172" t="str">
        <f aca="false">IF(B871&lt;&gt;"",RANK(L871,L$819:L$918),"")</f>
        <v/>
      </c>
      <c r="N871" s="172" t="str">
        <f aca="false">IF(B871&lt;&gt;"",'Classement Général'!CC63,"")</f>
        <v/>
      </c>
      <c r="O871" s="172" t="str">
        <f aca="false">IF(B164&lt;&gt;"",'Calculs (M1..M20)'!A66,"")</f>
        <v/>
      </c>
      <c r="P871" s="0"/>
      <c r="Q871" s="0"/>
      <c r="R871" s="0"/>
      <c r="S871" s="0"/>
      <c r="T871" s="0"/>
      <c r="U871" s="0"/>
      <c r="V871" s="0"/>
      <c r="AH871" s="187" t="n">
        <f aca="false">IF($G871&lt;&gt;"",AG871,"")</f>
        <v>0</v>
      </c>
      <c r="AI871" s="169"/>
      <c r="AJ871" s="170"/>
    </row>
    <row r="872" customFormat="false" ht="13" hidden="false" customHeight="false" outlineLevel="0" collapsed="false">
      <c r="A872" s="0"/>
      <c r="B872" s="185" t="str">
        <f aca="false">IF(B771&lt;&gt;"",B771,"")</f>
        <v/>
      </c>
      <c r="C872" s="116" t="str">
        <f aca="false">IF(C771&lt;&gt;"",C771,"")</f>
        <v/>
      </c>
      <c r="D872" s="116" t="str">
        <f aca="false">IF(D771&lt;&gt;"",D771,"")</f>
        <v/>
      </c>
      <c r="E872" s="116" t="str">
        <f aca="false">IF(E771&lt;&gt;"",E771,"")</f>
        <v/>
      </c>
      <c r="F872" s="116" t="n">
        <v>29</v>
      </c>
      <c r="G872" s="168" t="n">
        <f aca="false">G771</f>
        <v>1</v>
      </c>
      <c r="H872" s="187" t="n">
        <f aca="false">IF($G872&lt;&gt;"",G872,"")</f>
        <v>1</v>
      </c>
      <c r="I872" s="169"/>
      <c r="J872" s="170"/>
      <c r="K872" s="171" t="str">
        <f aca="false">IF($B872&lt;&gt;"",IF(I872,(INDEX(P$819:Q$822,MATCH(H872,P$819:P$822),2)/I872)*1000,0),"")</f>
        <v/>
      </c>
      <c r="L872" s="171" t="str">
        <f aca="false">IF(Q$819&lt;&gt;"",IF($B872&lt;&gt;"",K872-$J872,""),"")</f>
        <v/>
      </c>
      <c r="M872" s="172" t="str">
        <f aca="false">IF(B872&lt;&gt;"",RANK(L872,L$819:L$918),"")</f>
        <v/>
      </c>
      <c r="N872" s="172" t="str">
        <f aca="false">IF(B872&lt;&gt;"",'Classement Général'!CC64,"")</f>
        <v/>
      </c>
      <c r="O872" s="172" t="str">
        <f aca="false">IF(B165&lt;&gt;"",'Calculs (M1..M20)'!A67,"")</f>
        <v/>
      </c>
      <c r="P872" s="0"/>
      <c r="Q872" s="0"/>
      <c r="R872" s="0"/>
      <c r="S872" s="0"/>
      <c r="T872" s="0"/>
      <c r="U872" s="0"/>
      <c r="V872" s="0"/>
      <c r="AH872" s="187" t="n">
        <f aca="false">IF($G872&lt;&gt;"",AG872,"")</f>
        <v>0</v>
      </c>
      <c r="AI872" s="169"/>
      <c r="AJ872" s="170"/>
    </row>
    <row r="873" customFormat="false" ht="13" hidden="false" customHeight="false" outlineLevel="0" collapsed="false">
      <c r="A873" s="0"/>
      <c r="B873" s="185" t="str">
        <f aca="false">IF(B772&lt;&gt;"",B772,"")</f>
        <v/>
      </c>
      <c r="C873" s="116" t="str">
        <f aca="false">IF(C772&lt;&gt;"",C772,"")</f>
        <v/>
      </c>
      <c r="D873" s="116" t="str">
        <f aca="false">IF(D772&lt;&gt;"",D772,"")</f>
        <v/>
      </c>
      <c r="E873" s="116" t="str">
        <f aca="false">IF(E772&lt;&gt;"",E772,"")</f>
        <v/>
      </c>
      <c r="F873" s="116" t="n">
        <v>29</v>
      </c>
      <c r="G873" s="168" t="n">
        <f aca="false">G772</f>
        <v>1</v>
      </c>
      <c r="H873" s="187" t="n">
        <f aca="false">IF($G873&lt;&gt;"",G873,"")</f>
        <v>1</v>
      </c>
      <c r="I873" s="169"/>
      <c r="J873" s="170"/>
      <c r="K873" s="171" t="str">
        <f aca="false">IF($B873&lt;&gt;"",IF(I873,(INDEX(P$819:Q$822,MATCH(H873,P$819:P$822),2)/I873)*1000,0),"")</f>
        <v/>
      </c>
      <c r="L873" s="171" t="str">
        <f aca="false">IF(Q$819&lt;&gt;"",IF($B873&lt;&gt;"",K873-$J873,""),"")</f>
        <v/>
      </c>
      <c r="M873" s="172" t="str">
        <f aca="false">IF(B873&lt;&gt;"",RANK(L873,L$819:L$918),"")</f>
        <v/>
      </c>
      <c r="N873" s="172" t="str">
        <f aca="false">IF(B873&lt;&gt;"",'Classement Général'!CC65,"")</f>
        <v/>
      </c>
      <c r="O873" s="172" t="str">
        <f aca="false">IF(B166&lt;&gt;"",'Calculs (M1..M20)'!A68,"")</f>
        <v/>
      </c>
      <c r="P873" s="0"/>
      <c r="Q873" s="0"/>
      <c r="R873" s="0"/>
      <c r="S873" s="0"/>
      <c r="T873" s="0"/>
      <c r="U873" s="0"/>
      <c r="V873" s="0"/>
      <c r="AH873" s="187" t="n">
        <f aca="false">IF($G873&lt;&gt;"",AG873,"")</f>
        <v>0</v>
      </c>
      <c r="AI873" s="169"/>
      <c r="AJ873" s="170"/>
    </row>
    <row r="874" customFormat="false" ht="13" hidden="false" customHeight="false" outlineLevel="0" collapsed="false">
      <c r="A874" s="0"/>
      <c r="B874" s="185" t="str">
        <f aca="false">IF(B773&lt;&gt;"",B773,"")</f>
        <v/>
      </c>
      <c r="C874" s="116" t="str">
        <f aca="false">IF(C773&lt;&gt;"",C773,"")</f>
        <v/>
      </c>
      <c r="D874" s="116" t="str">
        <f aca="false">IF(D773&lt;&gt;"",D773,"")</f>
        <v/>
      </c>
      <c r="E874" s="116" t="str">
        <f aca="false">IF(E773&lt;&gt;"",E773,"")</f>
        <v/>
      </c>
      <c r="F874" s="116" t="n">
        <v>29</v>
      </c>
      <c r="G874" s="168" t="n">
        <f aca="false">G773</f>
        <v>1</v>
      </c>
      <c r="H874" s="187" t="n">
        <f aca="false">IF($G874&lt;&gt;"",G874,"")</f>
        <v>1</v>
      </c>
      <c r="I874" s="169"/>
      <c r="J874" s="170"/>
      <c r="K874" s="171" t="str">
        <f aca="false">IF($B874&lt;&gt;"",IF(I874,(INDEX(P$819:Q$822,MATCH(H874,P$819:P$822),2)/I874)*1000,0),"")</f>
        <v/>
      </c>
      <c r="L874" s="171" t="str">
        <f aca="false">IF(Q$819&lt;&gt;"",IF($B874&lt;&gt;"",K874-$J874,""),"")</f>
        <v/>
      </c>
      <c r="M874" s="172" t="str">
        <f aca="false">IF(B874&lt;&gt;"",RANK(L874,L$819:L$918),"")</f>
        <v/>
      </c>
      <c r="N874" s="172" t="str">
        <f aca="false">IF(B874&lt;&gt;"",'Classement Général'!CC66,"")</f>
        <v/>
      </c>
      <c r="O874" s="172" t="str">
        <f aca="false">IF(B167&lt;&gt;"",'Calculs (M1..M20)'!A69,"")</f>
        <v/>
      </c>
      <c r="P874" s="0"/>
      <c r="Q874" s="0"/>
      <c r="R874" s="0"/>
      <c r="S874" s="0"/>
      <c r="T874" s="0"/>
      <c r="U874" s="0"/>
      <c r="V874" s="0"/>
      <c r="AH874" s="187" t="n">
        <f aca="false">IF($G874&lt;&gt;"",AG874,"")</f>
        <v>0</v>
      </c>
      <c r="AI874" s="169"/>
      <c r="AJ874" s="170"/>
    </row>
    <row r="875" customFormat="false" ht="13" hidden="false" customHeight="false" outlineLevel="0" collapsed="false">
      <c r="A875" s="0"/>
      <c r="B875" s="185" t="str">
        <f aca="false">IF(B774&lt;&gt;"",B774,"")</f>
        <v/>
      </c>
      <c r="C875" s="116" t="str">
        <f aca="false">IF(C774&lt;&gt;"",C774,"")</f>
        <v/>
      </c>
      <c r="D875" s="116" t="str">
        <f aca="false">IF(D774&lt;&gt;"",D774,"")</f>
        <v/>
      </c>
      <c r="E875" s="116" t="str">
        <f aca="false">IF(E774&lt;&gt;"",E774,"")</f>
        <v/>
      </c>
      <c r="F875" s="116" t="n">
        <v>29</v>
      </c>
      <c r="G875" s="168" t="n">
        <f aca="false">G774</f>
        <v>1</v>
      </c>
      <c r="H875" s="187" t="n">
        <f aca="false">IF($G875&lt;&gt;"",G875,"")</f>
        <v>1</v>
      </c>
      <c r="I875" s="169"/>
      <c r="J875" s="170"/>
      <c r="K875" s="171" t="str">
        <f aca="false">IF($B875&lt;&gt;"",IF(I875,(INDEX(P$819:Q$822,MATCH(H875,P$819:P$822),2)/I875)*1000,0),"")</f>
        <v/>
      </c>
      <c r="L875" s="171" t="str">
        <f aca="false">IF(Q$819&lt;&gt;"",IF($B875&lt;&gt;"",K875-$J875,""),"")</f>
        <v/>
      </c>
      <c r="M875" s="172" t="str">
        <f aca="false">IF(B875&lt;&gt;"",RANK(L875,L$819:L$918),"")</f>
        <v/>
      </c>
      <c r="N875" s="172" t="str">
        <f aca="false">IF(B875&lt;&gt;"",'Classement Général'!CC67,"")</f>
        <v/>
      </c>
      <c r="O875" s="172" t="str">
        <f aca="false">IF(B168&lt;&gt;"",'Calculs (M1..M20)'!A70,"")</f>
        <v/>
      </c>
      <c r="P875" s="0"/>
      <c r="Q875" s="0"/>
      <c r="R875" s="0"/>
      <c r="S875" s="0"/>
      <c r="T875" s="0"/>
      <c r="U875" s="0"/>
      <c r="V875" s="0"/>
      <c r="AH875" s="187" t="n">
        <f aca="false">IF($G875&lt;&gt;"",AG875,"")</f>
        <v>0</v>
      </c>
      <c r="AI875" s="169"/>
      <c r="AJ875" s="170"/>
    </row>
    <row r="876" customFormat="false" ht="13" hidden="false" customHeight="false" outlineLevel="0" collapsed="false">
      <c r="A876" s="0"/>
      <c r="B876" s="185" t="str">
        <f aca="false">IF(B775&lt;&gt;"",B775,"")</f>
        <v/>
      </c>
      <c r="C876" s="116" t="str">
        <f aca="false">IF(C775&lt;&gt;"",C775,"")</f>
        <v/>
      </c>
      <c r="D876" s="116" t="str">
        <f aca="false">IF(D775&lt;&gt;"",D775,"")</f>
        <v/>
      </c>
      <c r="E876" s="116" t="str">
        <f aca="false">IF(E775&lt;&gt;"",E775,"")</f>
        <v/>
      </c>
      <c r="F876" s="116" t="n">
        <v>29</v>
      </c>
      <c r="G876" s="168" t="n">
        <f aca="false">G775</f>
        <v>0</v>
      </c>
      <c r="H876" s="187" t="n">
        <f aca="false">IF($G876&lt;&gt;"",G876,"")</f>
        <v>0</v>
      </c>
      <c r="I876" s="169"/>
      <c r="J876" s="170"/>
      <c r="K876" s="171" t="str">
        <f aca="false">IF($B876&lt;&gt;"",IF(I876,(INDEX(P$819:Q$822,MATCH(H876,P$819:P$822),2)/I876)*1000,0),"")</f>
        <v/>
      </c>
      <c r="L876" s="171" t="str">
        <f aca="false">IF(Q$819&lt;&gt;"",IF($B876&lt;&gt;"",K876-$J876,""),"")</f>
        <v/>
      </c>
      <c r="M876" s="172" t="str">
        <f aca="false">IF(B876&lt;&gt;"",RANK(L876,L$819:L$918),"")</f>
        <v/>
      </c>
      <c r="N876" s="172" t="str">
        <f aca="false">IF(B876&lt;&gt;"",'Classement Général'!CC68,"")</f>
        <v/>
      </c>
      <c r="O876" s="172" t="str">
        <f aca="false">IF(B169&lt;&gt;"",'Calculs (M1..M20)'!A71,"")</f>
        <v/>
      </c>
      <c r="P876" s="0"/>
      <c r="Q876" s="0"/>
      <c r="R876" s="0"/>
      <c r="S876" s="0"/>
      <c r="T876" s="0"/>
      <c r="U876" s="0"/>
      <c r="V876" s="0"/>
      <c r="AH876" s="187" t="n">
        <f aca="false">IF($G876&lt;&gt;"",AG876,"")</f>
        <v>0</v>
      </c>
      <c r="AI876" s="169"/>
      <c r="AJ876" s="170"/>
    </row>
    <row r="877" customFormat="false" ht="13" hidden="false" customHeight="false" outlineLevel="0" collapsed="false">
      <c r="A877" s="0"/>
      <c r="B877" s="185" t="str">
        <f aca="false">IF(B776&lt;&gt;"",B776,"")</f>
        <v/>
      </c>
      <c r="C877" s="116" t="str">
        <f aca="false">IF(C776&lt;&gt;"",C776,"")</f>
        <v/>
      </c>
      <c r="D877" s="116" t="str">
        <f aca="false">IF(D776&lt;&gt;"",D776,"")</f>
        <v/>
      </c>
      <c r="E877" s="116" t="str">
        <f aca="false">IF(E776&lt;&gt;"",E776,"")</f>
        <v/>
      </c>
      <c r="F877" s="116" t="n">
        <v>29</v>
      </c>
      <c r="G877" s="168" t="n">
        <f aca="false">G776</f>
        <v>0</v>
      </c>
      <c r="H877" s="187" t="n">
        <f aca="false">IF($G877&lt;&gt;"",G877,"")</f>
        <v>0</v>
      </c>
      <c r="I877" s="169"/>
      <c r="J877" s="170"/>
      <c r="K877" s="171" t="str">
        <f aca="false">IF($B877&lt;&gt;"",IF(I877,(INDEX(P$819:Q$822,MATCH(H877,P$819:P$822),2)/I877)*1000,0),"")</f>
        <v/>
      </c>
      <c r="L877" s="171" t="str">
        <f aca="false">IF(Q$819&lt;&gt;"",IF($B877&lt;&gt;"",K877-$J877,""),"")</f>
        <v/>
      </c>
      <c r="M877" s="172" t="str">
        <f aca="false">IF(B877&lt;&gt;"",RANK(L877,L$819:L$918),"")</f>
        <v/>
      </c>
      <c r="N877" s="172" t="str">
        <f aca="false">IF(B877&lt;&gt;"",'Classement Général'!CC69,"")</f>
        <v/>
      </c>
      <c r="O877" s="172" t="str">
        <f aca="false">IF(B170&lt;&gt;"",'Calculs (M1..M20)'!A72,"")</f>
        <v/>
      </c>
      <c r="P877" s="0"/>
      <c r="Q877" s="0"/>
      <c r="R877" s="0"/>
      <c r="S877" s="0"/>
      <c r="T877" s="0"/>
      <c r="U877" s="0"/>
      <c r="V877" s="0"/>
      <c r="AH877" s="187" t="n">
        <f aca="false">IF($G877&lt;&gt;"",AG877,"")</f>
        <v>0</v>
      </c>
      <c r="AI877" s="169"/>
      <c r="AJ877" s="170"/>
    </row>
    <row r="878" customFormat="false" ht="13" hidden="false" customHeight="false" outlineLevel="0" collapsed="false">
      <c r="A878" s="0"/>
      <c r="B878" s="185" t="str">
        <f aca="false">IF(B777&lt;&gt;"",B777,"")</f>
        <v/>
      </c>
      <c r="C878" s="116" t="str">
        <f aca="false">IF(C777&lt;&gt;"",C777,"")</f>
        <v/>
      </c>
      <c r="D878" s="116" t="str">
        <f aca="false">IF(D777&lt;&gt;"",D777,"")</f>
        <v/>
      </c>
      <c r="E878" s="116" t="str">
        <f aca="false">IF(E777&lt;&gt;"",E777,"")</f>
        <v/>
      </c>
      <c r="F878" s="116" t="n">
        <v>29</v>
      </c>
      <c r="G878" s="168" t="n">
        <f aca="false">G777</f>
        <v>0</v>
      </c>
      <c r="H878" s="187" t="n">
        <f aca="false">IF($G878&lt;&gt;"",G878,"")</f>
        <v>0</v>
      </c>
      <c r="I878" s="169"/>
      <c r="J878" s="170"/>
      <c r="K878" s="171" t="str">
        <f aca="false">IF($B878&lt;&gt;"",IF(I878,(INDEX(P$819:Q$822,MATCH(H878,P$819:P$822),2)/I878)*1000,0),"")</f>
        <v/>
      </c>
      <c r="L878" s="171" t="str">
        <f aca="false">IF(Q$819&lt;&gt;"",IF($B878&lt;&gt;"",K878-$J878,""),"")</f>
        <v/>
      </c>
      <c r="M878" s="172" t="str">
        <f aca="false">IF(B878&lt;&gt;"",RANK(L878,L$819:L$918),"")</f>
        <v/>
      </c>
      <c r="N878" s="172" t="str">
        <f aca="false">IF(B878&lt;&gt;"",'Classement Général'!CC70,"")</f>
        <v/>
      </c>
      <c r="O878" s="172" t="str">
        <f aca="false">IF(B171&lt;&gt;"",'Calculs (M1..M20)'!A73,"")</f>
        <v/>
      </c>
      <c r="P878" s="0"/>
      <c r="Q878" s="0"/>
      <c r="R878" s="0"/>
      <c r="S878" s="0"/>
      <c r="T878" s="0"/>
      <c r="U878" s="0"/>
      <c r="V878" s="0"/>
      <c r="AH878" s="187" t="n">
        <f aca="false">IF($G878&lt;&gt;"",AG878,"")</f>
        <v>0</v>
      </c>
      <c r="AI878" s="169"/>
      <c r="AJ878" s="170"/>
    </row>
    <row r="879" customFormat="false" ht="13" hidden="false" customHeight="false" outlineLevel="0" collapsed="false">
      <c r="A879" s="0"/>
      <c r="B879" s="185" t="str">
        <f aca="false">IF(B778&lt;&gt;"",B778,"")</f>
        <v/>
      </c>
      <c r="C879" s="116" t="str">
        <f aca="false">IF(C778&lt;&gt;"",C778,"")</f>
        <v/>
      </c>
      <c r="D879" s="116" t="str">
        <f aca="false">IF(D778&lt;&gt;"",D778,"")</f>
        <v/>
      </c>
      <c r="E879" s="116" t="str">
        <f aca="false">IF(E778&lt;&gt;"",E778,"")</f>
        <v/>
      </c>
      <c r="F879" s="116" t="n">
        <v>29</v>
      </c>
      <c r="G879" s="168" t="n">
        <f aca="false">G778</f>
        <v>0</v>
      </c>
      <c r="H879" s="187" t="n">
        <f aca="false">IF($G879&lt;&gt;"",G879,"")</f>
        <v>0</v>
      </c>
      <c r="I879" s="169"/>
      <c r="J879" s="170"/>
      <c r="K879" s="171" t="str">
        <f aca="false">IF($B879&lt;&gt;"",IF(I879,(INDEX(P$819:Q$822,MATCH(H879,P$819:P$822),2)/I879)*1000,0),"")</f>
        <v/>
      </c>
      <c r="L879" s="171" t="str">
        <f aca="false">IF(Q$819&lt;&gt;"",IF($B879&lt;&gt;"",K879-$J879,""),"")</f>
        <v/>
      </c>
      <c r="M879" s="172" t="str">
        <f aca="false">IF(B879&lt;&gt;"",RANK(L879,L$819:L$918),"")</f>
        <v/>
      </c>
      <c r="N879" s="172" t="str">
        <f aca="false">IF(B879&lt;&gt;"",'Classement Général'!CC71,"")</f>
        <v/>
      </c>
      <c r="O879" s="172" t="str">
        <f aca="false">IF(B172&lt;&gt;"",'Calculs (M1..M20)'!A74,"")</f>
        <v/>
      </c>
      <c r="P879" s="0"/>
      <c r="Q879" s="0"/>
      <c r="R879" s="0"/>
      <c r="S879" s="0"/>
      <c r="T879" s="0"/>
      <c r="U879" s="0"/>
      <c r="V879" s="0"/>
      <c r="AH879" s="187" t="n">
        <f aca="false">IF($G879&lt;&gt;"",AG879,"")</f>
        <v>0</v>
      </c>
      <c r="AI879" s="169"/>
      <c r="AJ879" s="170"/>
    </row>
    <row r="880" customFormat="false" ht="13" hidden="false" customHeight="false" outlineLevel="0" collapsed="false">
      <c r="A880" s="0"/>
      <c r="B880" s="185" t="str">
        <f aca="false">IF(B779&lt;&gt;"",B779,"")</f>
        <v/>
      </c>
      <c r="C880" s="116" t="str">
        <f aca="false">IF(C779&lt;&gt;"",C779,"")</f>
        <v/>
      </c>
      <c r="D880" s="116" t="str">
        <f aca="false">IF(D779&lt;&gt;"",D779,"")</f>
        <v/>
      </c>
      <c r="E880" s="116" t="str">
        <f aca="false">IF(E779&lt;&gt;"",E779,"")</f>
        <v/>
      </c>
      <c r="F880" s="116" t="n">
        <v>29</v>
      </c>
      <c r="G880" s="168" t="n">
        <f aca="false">G779</f>
        <v>0</v>
      </c>
      <c r="H880" s="187" t="n">
        <f aca="false">IF($G880&lt;&gt;"",G880,"")</f>
        <v>0</v>
      </c>
      <c r="I880" s="169"/>
      <c r="J880" s="170"/>
      <c r="K880" s="171" t="str">
        <f aca="false">IF($B880&lt;&gt;"",IF(I880,(INDEX(P$819:Q$822,MATCH(H880,P$819:P$822),2)/I880)*1000,0),"")</f>
        <v/>
      </c>
      <c r="L880" s="171" t="str">
        <f aca="false">IF(Q$819&lt;&gt;"",IF($B880&lt;&gt;"",K880-$J880,""),"")</f>
        <v/>
      </c>
      <c r="M880" s="172" t="str">
        <f aca="false">IF(B880&lt;&gt;"",RANK(L880,L$819:L$918),"")</f>
        <v/>
      </c>
      <c r="N880" s="172" t="str">
        <f aca="false">IF(B880&lt;&gt;"",'Classement Général'!CC72,"")</f>
        <v/>
      </c>
      <c r="O880" s="172" t="str">
        <f aca="false">IF(B173&lt;&gt;"",'Calculs (M1..M20)'!A75,"")</f>
        <v/>
      </c>
      <c r="P880" s="0"/>
      <c r="Q880" s="0"/>
      <c r="R880" s="0"/>
      <c r="S880" s="0"/>
      <c r="T880" s="0"/>
      <c r="U880" s="0"/>
      <c r="V880" s="0"/>
      <c r="AH880" s="187" t="n">
        <f aca="false">IF($G880&lt;&gt;"",AG880,"")</f>
        <v>0</v>
      </c>
      <c r="AI880" s="169"/>
      <c r="AJ880" s="170"/>
    </row>
    <row r="881" customFormat="false" ht="13" hidden="false" customHeight="false" outlineLevel="0" collapsed="false">
      <c r="A881" s="0"/>
      <c r="B881" s="185" t="str">
        <f aca="false">IF(B780&lt;&gt;"",B780,"")</f>
        <v/>
      </c>
      <c r="C881" s="116" t="str">
        <f aca="false">IF(C780&lt;&gt;"",C780,"")</f>
        <v/>
      </c>
      <c r="D881" s="116" t="str">
        <f aca="false">IF(D780&lt;&gt;"",D780,"")</f>
        <v/>
      </c>
      <c r="E881" s="116" t="str">
        <f aca="false">IF(E780&lt;&gt;"",E780,"")</f>
        <v/>
      </c>
      <c r="F881" s="116" t="n">
        <v>29</v>
      </c>
      <c r="G881" s="168" t="n">
        <f aca="false">G780</f>
        <v>0</v>
      </c>
      <c r="H881" s="187" t="n">
        <f aca="false">IF($G881&lt;&gt;"",G881,"")</f>
        <v>0</v>
      </c>
      <c r="I881" s="169"/>
      <c r="J881" s="170"/>
      <c r="K881" s="171" t="str">
        <f aca="false">IF($B881&lt;&gt;"",IF(I881,(INDEX(P$819:Q$822,MATCH(H881,P$819:P$822),2)/I881)*1000,0),"")</f>
        <v/>
      </c>
      <c r="L881" s="171" t="str">
        <f aca="false">IF(Q$819&lt;&gt;"",IF($B881&lt;&gt;"",K881-$J881,""),"")</f>
        <v/>
      </c>
      <c r="M881" s="172" t="str">
        <f aca="false">IF(B881&lt;&gt;"",RANK(L881,L$819:L$918),"")</f>
        <v/>
      </c>
      <c r="N881" s="172" t="str">
        <f aca="false">IF(B881&lt;&gt;"",'Classement Général'!CC73,"")</f>
        <v/>
      </c>
      <c r="O881" s="172" t="str">
        <f aca="false">IF(B174&lt;&gt;"",'Calculs (M1..M20)'!A76,"")</f>
        <v/>
      </c>
      <c r="P881" s="0"/>
      <c r="Q881" s="0"/>
      <c r="R881" s="0"/>
      <c r="S881" s="0"/>
      <c r="T881" s="0"/>
      <c r="U881" s="0"/>
      <c r="V881" s="0"/>
      <c r="AH881" s="187" t="n">
        <f aca="false">IF($G881&lt;&gt;"",AG881,"")</f>
        <v>0</v>
      </c>
      <c r="AI881" s="169"/>
      <c r="AJ881" s="170"/>
    </row>
    <row r="882" customFormat="false" ht="13" hidden="false" customHeight="false" outlineLevel="0" collapsed="false">
      <c r="A882" s="0"/>
      <c r="B882" s="185" t="str">
        <f aca="false">IF(B781&lt;&gt;"",B781,"")</f>
        <v/>
      </c>
      <c r="C882" s="116" t="str">
        <f aca="false">IF(C781&lt;&gt;"",C781,"")</f>
        <v/>
      </c>
      <c r="D882" s="116" t="str">
        <f aca="false">IF(D781&lt;&gt;"",D781,"")</f>
        <v/>
      </c>
      <c r="E882" s="116" t="str">
        <f aca="false">IF(E781&lt;&gt;"",E781,"")</f>
        <v/>
      </c>
      <c r="F882" s="116" t="n">
        <v>29</v>
      </c>
      <c r="G882" s="168" t="n">
        <f aca="false">G781</f>
        <v>0</v>
      </c>
      <c r="H882" s="187" t="n">
        <f aca="false">IF($G882&lt;&gt;"",G882,"")</f>
        <v>0</v>
      </c>
      <c r="I882" s="169"/>
      <c r="J882" s="170"/>
      <c r="K882" s="171" t="str">
        <f aca="false">IF($B882&lt;&gt;"",IF(I882,(INDEX(P$819:Q$822,MATCH(H882,P$819:P$822),2)/I882)*1000,0),"")</f>
        <v/>
      </c>
      <c r="L882" s="171" t="str">
        <f aca="false">IF(Q$819&lt;&gt;"",IF($B882&lt;&gt;"",K882-$J882,""),"")</f>
        <v/>
      </c>
      <c r="M882" s="172" t="str">
        <f aca="false">IF(B882&lt;&gt;"",RANK(L882,L$819:L$918),"")</f>
        <v/>
      </c>
      <c r="N882" s="172" t="str">
        <f aca="false">IF(B882&lt;&gt;"",'Classement Général'!CC74,"")</f>
        <v/>
      </c>
      <c r="O882" s="172" t="str">
        <f aca="false">IF(B175&lt;&gt;"",'Calculs (M1..M20)'!A77,"")</f>
        <v/>
      </c>
      <c r="P882" s="0"/>
      <c r="Q882" s="0"/>
      <c r="R882" s="0"/>
      <c r="S882" s="0"/>
      <c r="T882" s="0"/>
      <c r="U882" s="0"/>
      <c r="V882" s="0"/>
      <c r="AH882" s="187" t="n">
        <f aca="false">IF($G882&lt;&gt;"",AG882,"")</f>
        <v>0</v>
      </c>
      <c r="AI882" s="169"/>
      <c r="AJ882" s="170"/>
    </row>
    <row r="883" customFormat="false" ht="13" hidden="false" customHeight="false" outlineLevel="0" collapsed="false">
      <c r="A883" s="0"/>
      <c r="B883" s="185" t="str">
        <f aca="false">IF(B782&lt;&gt;"",B782,"")</f>
        <v/>
      </c>
      <c r="C883" s="116" t="str">
        <f aca="false">IF(C782&lt;&gt;"",C782,"")</f>
        <v/>
      </c>
      <c r="D883" s="116" t="str">
        <f aca="false">IF(D782&lt;&gt;"",D782,"")</f>
        <v/>
      </c>
      <c r="E883" s="116" t="str">
        <f aca="false">IF(E782&lt;&gt;"",E782,"")</f>
        <v/>
      </c>
      <c r="F883" s="116" t="n">
        <v>29</v>
      </c>
      <c r="G883" s="168" t="n">
        <f aca="false">G782</f>
        <v>0</v>
      </c>
      <c r="H883" s="187" t="n">
        <f aca="false">IF($G883&lt;&gt;"",G883,"")</f>
        <v>0</v>
      </c>
      <c r="I883" s="169"/>
      <c r="J883" s="170"/>
      <c r="K883" s="171" t="str">
        <f aca="false">IF($B883&lt;&gt;"",IF(I883,(INDEX(P$819:Q$822,MATCH(H883,P$819:P$822),2)/I883)*1000,0),"")</f>
        <v/>
      </c>
      <c r="L883" s="171" t="str">
        <f aca="false">IF(Q$819&lt;&gt;"",IF($B883&lt;&gt;"",K883-$J883,""),"")</f>
        <v/>
      </c>
      <c r="M883" s="172" t="str">
        <f aca="false">IF(B883&lt;&gt;"",RANK(L883,L$819:L$918),"")</f>
        <v/>
      </c>
      <c r="N883" s="172" t="str">
        <f aca="false">IF(B883&lt;&gt;"",'Classement Général'!CC75,"")</f>
        <v/>
      </c>
      <c r="O883" s="172" t="str">
        <f aca="false">IF(B176&lt;&gt;"",'Calculs (M1..M20)'!A78,"")</f>
        <v/>
      </c>
      <c r="P883" s="0"/>
      <c r="Q883" s="0"/>
      <c r="R883" s="0"/>
      <c r="S883" s="0"/>
      <c r="T883" s="0"/>
      <c r="U883" s="0"/>
      <c r="V883" s="0"/>
      <c r="AH883" s="187" t="n">
        <f aca="false">IF($G883&lt;&gt;"",AG883,"")</f>
        <v>0</v>
      </c>
      <c r="AI883" s="169"/>
      <c r="AJ883" s="170"/>
    </row>
    <row r="884" customFormat="false" ht="13" hidden="false" customHeight="false" outlineLevel="0" collapsed="false">
      <c r="A884" s="0"/>
      <c r="B884" s="185" t="str">
        <f aca="false">IF(B783&lt;&gt;"",B783,"")</f>
        <v/>
      </c>
      <c r="C884" s="116" t="str">
        <f aca="false">IF(C783&lt;&gt;"",C783,"")</f>
        <v/>
      </c>
      <c r="D884" s="116" t="str">
        <f aca="false">IF(D783&lt;&gt;"",D783,"")</f>
        <v/>
      </c>
      <c r="E884" s="116" t="str">
        <f aca="false">IF(E783&lt;&gt;"",E783,"")</f>
        <v/>
      </c>
      <c r="F884" s="116" t="n">
        <v>29</v>
      </c>
      <c r="G884" s="168" t="n">
        <f aca="false">G783</f>
        <v>0</v>
      </c>
      <c r="H884" s="187" t="n">
        <f aca="false">IF($G884&lt;&gt;"",G884,"")</f>
        <v>0</v>
      </c>
      <c r="I884" s="169"/>
      <c r="J884" s="170"/>
      <c r="K884" s="171" t="str">
        <f aca="false">IF($B884&lt;&gt;"",IF(I884,(INDEX(P$819:Q$822,MATCH(H884,P$819:P$822),2)/I884)*1000,0),"")</f>
        <v/>
      </c>
      <c r="L884" s="171" t="str">
        <f aca="false">IF(Q$819&lt;&gt;"",IF($B884&lt;&gt;"",K884-$J884,""),"")</f>
        <v/>
      </c>
      <c r="M884" s="172" t="str">
        <f aca="false">IF(B884&lt;&gt;"",RANK(L884,L$819:L$918),"")</f>
        <v/>
      </c>
      <c r="N884" s="172" t="str">
        <f aca="false">IF(B884&lt;&gt;"",'Classement Général'!CC76,"")</f>
        <v/>
      </c>
      <c r="O884" s="172" t="str">
        <f aca="false">IF(B177&lt;&gt;"",'Calculs (M1..M20)'!A79,"")</f>
        <v/>
      </c>
      <c r="P884" s="0"/>
      <c r="Q884" s="0"/>
      <c r="R884" s="0"/>
      <c r="S884" s="0"/>
      <c r="T884" s="0"/>
      <c r="U884" s="0"/>
      <c r="V884" s="0"/>
      <c r="AH884" s="187" t="n">
        <f aca="false">IF($G884&lt;&gt;"",AG884,"")</f>
        <v>0</v>
      </c>
      <c r="AI884" s="169"/>
      <c r="AJ884" s="170"/>
    </row>
    <row r="885" customFormat="false" ht="13" hidden="false" customHeight="false" outlineLevel="0" collapsed="false">
      <c r="A885" s="0"/>
      <c r="B885" s="185" t="str">
        <f aca="false">IF(B784&lt;&gt;"",B784,"")</f>
        <v/>
      </c>
      <c r="C885" s="116" t="str">
        <f aca="false">IF(C784&lt;&gt;"",C784,"")</f>
        <v/>
      </c>
      <c r="D885" s="116" t="str">
        <f aca="false">IF(D784&lt;&gt;"",D784,"")</f>
        <v/>
      </c>
      <c r="E885" s="116" t="str">
        <f aca="false">IF(E784&lt;&gt;"",E784,"")</f>
        <v/>
      </c>
      <c r="F885" s="116" t="n">
        <v>29</v>
      </c>
      <c r="G885" s="168" t="n">
        <f aca="false">G784</f>
        <v>0</v>
      </c>
      <c r="H885" s="187" t="n">
        <f aca="false">IF($G885&lt;&gt;"",G885,"")</f>
        <v>0</v>
      </c>
      <c r="I885" s="169"/>
      <c r="J885" s="170"/>
      <c r="K885" s="171" t="str">
        <f aca="false">IF($B885&lt;&gt;"",IF(I885,(INDEX(P$819:Q$822,MATCH(H885,P$819:P$822),2)/I885)*1000,0),"")</f>
        <v/>
      </c>
      <c r="L885" s="171" t="str">
        <f aca="false">IF(Q$819&lt;&gt;"",IF($B885&lt;&gt;"",K885-$J885,""),"")</f>
        <v/>
      </c>
      <c r="M885" s="172" t="str">
        <f aca="false">IF(B885&lt;&gt;"",RANK(L885,L$819:L$918),"")</f>
        <v/>
      </c>
      <c r="N885" s="172" t="str">
        <f aca="false">IF(B885&lt;&gt;"",'Classement Général'!CC77,"")</f>
        <v/>
      </c>
      <c r="O885" s="172" t="str">
        <f aca="false">IF(B178&lt;&gt;"",'Calculs (M1..M20)'!A80,"")</f>
        <v/>
      </c>
      <c r="P885" s="0"/>
      <c r="Q885" s="0"/>
      <c r="R885" s="0"/>
      <c r="S885" s="0"/>
      <c r="T885" s="0"/>
      <c r="U885" s="0"/>
      <c r="V885" s="0"/>
      <c r="AH885" s="187" t="n">
        <f aca="false">IF($G885&lt;&gt;"",AG885,"")</f>
        <v>0</v>
      </c>
      <c r="AI885" s="169"/>
      <c r="AJ885" s="170"/>
    </row>
    <row r="886" customFormat="false" ht="13" hidden="false" customHeight="false" outlineLevel="0" collapsed="false">
      <c r="A886" s="0"/>
      <c r="B886" s="185" t="str">
        <f aca="false">IF(B785&lt;&gt;"",B785,"")</f>
        <v/>
      </c>
      <c r="C886" s="116" t="str">
        <f aca="false">IF(C785&lt;&gt;"",C785,"")</f>
        <v/>
      </c>
      <c r="D886" s="116" t="str">
        <f aca="false">IF(D785&lt;&gt;"",D785,"")</f>
        <v/>
      </c>
      <c r="E886" s="116" t="str">
        <f aca="false">IF(E785&lt;&gt;"",E785,"")</f>
        <v/>
      </c>
      <c r="F886" s="116" t="n">
        <v>29</v>
      </c>
      <c r="G886" s="168" t="n">
        <f aca="false">G785</f>
        <v>0</v>
      </c>
      <c r="H886" s="187" t="n">
        <f aca="false">IF($G886&lt;&gt;"",G886,"")</f>
        <v>0</v>
      </c>
      <c r="I886" s="169"/>
      <c r="J886" s="170"/>
      <c r="K886" s="171" t="str">
        <f aca="false">IF($B886&lt;&gt;"",IF(I886,(INDEX(P$819:Q$822,MATCH(H886,P$819:P$822),2)/I886)*1000,0),"")</f>
        <v/>
      </c>
      <c r="L886" s="171" t="str">
        <f aca="false">IF(Q$819&lt;&gt;"",IF($B886&lt;&gt;"",K886-$J886,""),"")</f>
        <v/>
      </c>
      <c r="M886" s="172" t="str">
        <f aca="false">IF(B886&lt;&gt;"",RANK(L886,L$819:L$918),"")</f>
        <v/>
      </c>
      <c r="N886" s="172" t="str">
        <f aca="false">IF(B886&lt;&gt;"",'Classement Général'!CC78,"")</f>
        <v/>
      </c>
      <c r="O886" s="172" t="str">
        <f aca="false">IF(B179&lt;&gt;"",'Calculs (M1..M20)'!A81,"")</f>
        <v/>
      </c>
      <c r="P886" s="0"/>
      <c r="Q886" s="0"/>
      <c r="R886" s="0"/>
      <c r="S886" s="0"/>
      <c r="T886" s="0"/>
      <c r="U886" s="0"/>
      <c r="V886" s="0"/>
      <c r="AH886" s="187" t="n">
        <f aca="false">IF($G886&lt;&gt;"",AG886,"")</f>
        <v>0</v>
      </c>
      <c r="AI886" s="169"/>
      <c r="AJ886" s="170"/>
    </row>
    <row r="887" customFormat="false" ht="13" hidden="false" customHeight="false" outlineLevel="0" collapsed="false">
      <c r="A887" s="0"/>
      <c r="B887" s="185" t="str">
        <f aca="false">IF(B786&lt;&gt;"",B786,"")</f>
        <v/>
      </c>
      <c r="C887" s="116" t="str">
        <f aca="false">IF(C786&lt;&gt;"",C786,"")</f>
        <v/>
      </c>
      <c r="D887" s="116" t="str">
        <f aca="false">IF(D786&lt;&gt;"",D786,"")</f>
        <v/>
      </c>
      <c r="E887" s="116" t="str">
        <f aca="false">IF(E786&lt;&gt;"",E786,"")</f>
        <v/>
      </c>
      <c r="F887" s="116" t="n">
        <v>29</v>
      </c>
      <c r="G887" s="168" t="n">
        <f aca="false">G786</f>
        <v>0</v>
      </c>
      <c r="H887" s="187" t="n">
        <f aca="false">IF($G887&lt;&gt;"",G887,"")</f>
        <v>0</v>
      </c>
      <c r="I887" s="169"/>
      <c r="J887" s="170"/>
      <c r="K887" s="171" t="str">
        <f aca="false">IF($B887&lt;&gt;"",IF(I887,(INDEX(P$819:Q$822,MATCH(H887,P$819:P$822),2)/I887)*1000,0),"")</f>
        <v/>
      </c>
      <c r="L887" s="171" t="str">
        <f aca="false">IF(Q$819&lt;&gt;"",IF($B887&lt;&gt;"",K887-$J887,""),"")</f>
        <v/>
      </c>
      <c r="M887" s="172" t="str">
        <f aca="false">IF(B887&lt;&gt;"",RANK(L887,L$819:L$918),"")</f>
        <v/>
      </c>
      <c r="N887" s="172" t="str">
        <f aca="false">IF(B887&lt;&gt;"",'Classement Général'!CC79,"")</f>
        <v/>
      </c>
      <c r="O887" s="172" t="str">
        <f aca="false">IF(B180&lt;&gt;"",'Calculs (M1..M20)'!A82,"")</f>
        <v/>
      </c>
      <c r="P887" s="0"/>
      <c r="Q887" s="0"/>
      <c r="R887" s="0"/>
      <c r="S887" s="0"/>
      <c r="T887" s="0"/>
      <c r="U887" s="0"/>
      <c r="V887" s="0"/>
      <c r="AH887" s="187" t="n">
        <f aca="false">IF($G887&lt;&gt;"",AG887,"")</f>
        <v>0</v>
      </c>
      <c r="AI887" s="169"/>
      <c r="AJ887" s="170"/>
    </row>
    <row r="888" customFormat="false" ht="13" hidden="false" customHeight="false" outlineLevel="0" collapsed="false">
      <c r="A888" s="0"/>
      <c r="B888" s="185" t="str">
        <f aca="false">IF(B787&lt;&gt;"",B787,"")</f>
        <v/>
      </c>
      <c r="C888" s="116" t="str">
        <f aca="false">IF(C787&lt;&gt;"",C787,"")</f>
        <v/>
      </c>
      <c r="D888" s="116" t="str">
        <f aca="false">IF(D787&lt;&gt;"",D787,"")</f>
        <v/>
      </c>
      <c r="E888" s="116" t="str">
        <f aca="false">IF(E787&lt;&gt;"",E787,"")</f>
        <v/>
      </c>
      <c r="F888" s="116" t="n">
        <v>29</v>
      </c>
      <c r="G888" s="168" t="n">
        <f aca="false">G787</f>
        <v>0</v>
      </c>
      <c r="H888" s="187" t="n">
        <f aca="false">IF($G888&lt;&gt;"",G888,"")</f>
        <v>0</v>
      </c>
      <c r="I888" s="169"/>
      <c r="J888" s="170"/>
      <c r="K888" s="171" t="str">
        <f aca="false">IF($B888&lt;&gt;"",IF(I888,(INDEX(P$819:Q$822,MATCH(H888,P$819:P$822),2)/I888)*1000,0),"")</f>
        <v/>
      </c>
      <c r="L888" s="171" t="str">
        <f aca="false">IF(Q$819&lt;&gt;"",IF($B888&lt;&gt;"",K888-$J888,""),"")</f>
        <v/>
      </c>
      <c r="M888" s="172" t="str">
        <f aca="false">IF(B888&lt;&gt;"",RANK(L888,L$819:L$918),"")</f>
        <v/>
      </c>
      <c r="N888" s="172" t="str">
        <f aca="false">IF(B888&lt;&gt;"",'Classement Général'!CC80,"")</f>
        <v/>
      </c>
      <c r="O888" s="172" t="str">
        <f aca="false">IF(B181&lt;&gt;"",'Calculs (M1..M20)'!A83,"")</f>
        <v/>
      </c>
      <c r="P888" s="0"/>
      <c r="Q888" s="0"/>
      <c r="R888" s="0"/>
      <c r="S888" s="0"/>
      <c r="T888" s="0"/>
      <c r="U888" s="0"/>
      <c r="V888" s="0"/>
      <c r="AH888" s="187" t="n">
        <f aca="false">IF($G888&lt;&gt;"",AG888,"")</f>
        <v>0</v>
      </c>
      <c r="AI888" s="169"/>
      <c r="AJ888" s="170"/>
    </row>
    <row r="889" customFormat="false" ht="13" hidden="false" customHeight="false" outlineLevel="0" collapsed="false">
      <c r="A889" s="0"/>
      <c r="B889" s="185" t="str">
        <f aca="false">IF(B788&lt;&gt;"",B788,"")</f>
        <v/>
      </c>
      <c r="C889" s="116" t="str">
        <f aca="false">IF(C788&lt;&gt;"",C788,"")</f>
        <v/>
      </c>
      <c r="D889" s="116" t="str">
        <f aca="false">IF(D788&lt;&gt;"",D788,"")</f>
        <v/>
      </c>
      <c r="E889" s="116" t="str">
        <f aca="false">IF(E788&lt;&gt;"",E788,"")</f>
        <v/>
      </c>
      <c r="F889" s="116" t="n">
        <v>29</v>
      </c>
      <c r="G889" s="168" t="n">
        <f aca="false">G788</f>
        <v>0</v>
      </c>
      <c r="H889" s="187" t="n">
        <f aca="false">IF($G889&lt;&gt;"",G889,"")</f>
        <v>0</v>
      </c>
      <c r="I889" s="169"/>
      <c r="J889" s="170"/>
      <c r="K889" s="171" t="str">
        <f aca="false">IF($B889&lt;&gt;"",IF(I889,(INDEX(P$819:Q$822,MATCH(H889,P$819:P$822),2)/I889)*1000,0),"")</f>
        <v/>
      </c>
      <c r="L889" s="171" t="str">
        <f aca="false">IF(Q$819&lt;&gt;"",IF($B889&lt;&gt;"",K889-$J889,""),"")</f>
        <v/>
      </c>
      <c r="M889" s="172" t="str">
        <f aca="false">IF(B889&lt;&gt;"",RANK(L889,L$819:L$918),"")</f>
        <v/>
      </c>
      <c r="N889" s="172" t="str">
        <f aca="false">IF(B889&lt;&gt;"",'Classement Général'!CC81,"")</f>
        <v/>
      </c>
      <c r="O889" s="172" t="str">
        <f aca="false">IF(B182&lt;&gt;"",'Calculs (M1..M20)'!A84,"")</f>
        <v/>
      </c>
      <c r="P889" s="0"/>
      <c r="Q889" s="0"/>
      <c r="R889" s="0"/>
      <c r="S889" s="0"/>
      <c r="T889" s="0"/>
      <c r="U889" s="0"/>
      <c r="V889" s="0"/>
      <c r="AH889" s="187" t="n">
        <f aca="false">IF($G889&lt;&gt;"",AG889,"")</f>
        <v>0</v>
      </c>
      <c r="AI889" s="169"/>
      <c r="AJ889" s="170"/>
    </row>
    <row r="890" customFormat="false" ht="13" hidden="false" customHeight="false" outlineLevel="0" collapsed="false">
      <c r="A890" s="0"/>
      <c r="B890" s="185" t="str">
        <f aca="false">IF(B789&lt;&gt;"",B789,"")</f>
        <v/>
      </c>
      <c r="C890" s="116" t="str">
        <f aca="false">IF(C789&lt;&gt;"",C789,"")</f>
        <v/>
      </c>
      <c r="D890" s="116" t="str">
        <f aca="false">IF(D789&lt;&gt;"",D789,"")</f>
        <v/>
      </c>
      <c r="E890" s="116" t="str">
        <f aca="false">IF(E789&lt;&gt;"",E789,"")</f>
        <v/>
      </c>
      <c r="F890" s="116" t="n">
        <v>29</v>
      </c>
      <c r="G890" s="168" t="n">
        <f aca="false">G789</f>
        <v>0</v>
      </c>
      <c r="H890" s="187" t="n">
        <f aca="false">IF($G890&lt;&gt;"",G890,"")</f>
        <v>0</v>
      </c>
      <c r="I890" s="169"/>
      <c r="J890" s="170"/>
      <c r="K890" s="171" t="str">
        <f aca="false">IF($B890&lt;&gt;"",IF(I890,(INDEX(P$819:Q$822,MATCH(H890,P$819:P$822),2)/I890)*1000,0),"")</f>
        <v/>
      </c>
      <c r="L890" s="171" t="str">
        <f aca="false">IF(Q$819&lt;&gt;"",IF($B890&lt;&gt;"",K890-$J890,""),"")</f>
        <v/>
      </c>
      <c r="M890" s="172" t="str">
        <f aca="false">IF(B890&lt;&gt;"",RANK(L890,L$819:L$918),"")</f>
        <v/>
      </c>
      <c r="N890" s="172" t="str">
        <f aca="false">IF(B890&lt;&gt;"",'Classement Général'!CC82,"")</f>
        <v/>
      </c>
      <c r="O890" s="172" t="str">
        <f aca="false">IF(B183&lt;&gt;"",'Calculs (M1..M20)'!A85,"")</f>
        <v/>
      </c>
      <c r="P890" s="0"/>
      <c r="Q890" s="0"/>
      <c r="R890" s="0"/>
      <c r="S890" s="0"/>
      <c r="T890" s="0"/>
      <c r="U890" s="0"/>
      <c r="V890" s="0"/>
      <c r="AH890" s="187" t="n">
        <f aca="false">IF($G890&lt;&gt;"",AG890,"")</f>
        <v>0</v>
      </c>
      <c r="AI890" s="169"/>
      <c r="AJ890" s="170"/>
    </row>
    <row r="891" customFormat="false" ht="13" hidden="false" customHeight="false" outlineLevel="0" collapsed="false">
      <c r="A891" s="0"/>
      <c r="B891" s="185" t="str">
        <f aca="false">IF(B790&lt;&gt;"",B790,"")</f>
        <v/>
      </c>
      <c r="C891" s="116" t="str">
        <f aca="false">IF(C790&lt;&gt;"",C790,"")</f>
        <v/>
      </c>
      <c r="D891" s="116" t="str">
        <f aca="false">IF(D790&lt;&gt;"",D790,"")</f>
        <v/>
      </c>
      <c r="E891" s="116" t="str">
        <f aca="false">IF(E790&lt;&gt;"",E790,"")</f>
        <v/>
      </c>
      <c r="F891" s="116" t="n">
        <v>29</v>
      </c>
      <c r="G891" s="168" t="n">
        <f aca="false">G790</f>
        <v>0</v>
      </c>
      <c r="H891" s="187" t="n">
        <f aca="false">IF($G891&lt;&gt;"",G891,"")</f>
        <v>0</v>
      </c>
      <c r="I891" s="169"/>
      <c r="J891" s="170"/>
      <c r="K891" s="171" t="str">
        <f aca="false">IF($B891&lt;&gt;"",IF(I891,(INDEX(P$819:Q$822,MATCH(H891,P$819:P$822),2)/I891)*1000,0),"")</f>
        <v/>
      </c>
      <c r="L891" s="171" t="str">
        <f aca="false">IF(Q$819&lt;&gt;"",IF($B891&lt;&gt;"",K891-$J891,""),"")</f>
        <v/>
      </c>
      <c r="M891" s="172" t="str">
        <f aca="false">IF(B891&lt;&gt;"",RANK(L891,L$819:L$918),"")</f>
        <v/>
      </c>
      <c r="N891" s="172" t="str">
        <f aca="false">IF(B891&lt;&gt;"",'Classement Général'!CC83,"")</f>
        <v/>
      </c>
      <c r="O891" s="172" t="str">
        <f aca="false">IF(B184&lt;&gt;"",'Calculs (M1..M20)'!A86,"")</f>
        <v/>
      </c>
      <c r="P891" s="0"/>
      <c r="Q891" s="0"/>
      <c r="R891" s="0"/>
      <c r="S891" s="0"/>
      <c r="T891" s="0"/>
      <c r="U891" s="0"/>
      <c r="V891" s="0"/>
      <c r="AH891" s="187" t="n">
        <f aca="false">IF($G891&lt;&gt;"",AG891,"")</f>
        <v>0</v>
      </c>
      <c r="AI891" s="169"/>
      <c r="AJ891" s="170"/>
    </row>
    <row r="892" customFormat="false" ht="13" hidden="false" customHeight="false" outlineLevel="0" collapsed="false">
      <c r="A892" s="0"/>
      <c r="B892" s="185" t="str">
        <f aca="false">IF(B791&lt;&gt;"",B791,"")</f>
        <v/>
      </c>
      <c r="C892" s="116" t="str">
        <f aca="false">IF(C791&lt;&gt;"",C791,"")</f>
        <v/>
      </c>
      <c r="D892" s="116" t="str">
        <f aca="false">IF(D791&lt;&gt;"",D791,"")</f>
        <v/>
      </c>
      <c r="E892" s="116" t="str">
        <f aca="false">IF(E791&lt;&gt;"",E791,"")</f>
        <v/>
      </c>
      <c r="F892" s="116" t="n">
        <v>29</v>
      </c>
      <c r="G892" s="168" t="n">
        <f aca="false">G791</f>
        <v>0</v>
      </c>
      <c r="H892" s="187" t="n">
        <f aca="false">IF($G892&lt;&gt;"",G892,"")</f>
        <v>0</v>
      </c>
      <c r="I892" s="169"/>
      <c r="J892" s="170"/>
      <c r="K892" s="171" t="str">
        <f aca="false">IF($B892&lt;&gt;"",IF(I892,(INDEX(P$819:Q$822,MATCH(H892,P$819:P$822),2)/I892)*1000,0),"")</f>
        <v/>
      </c>
      <c r="L892" s="171" t="str">
        <f aca="false">IF(Q$819&lt;&gt;"",IF($B892&lt;&gt;"",K892-$J892,""),"")</f>
        <v/>
      </c>
      <c r="M892" s="172" t="str">
        <f aca="false">IF(B892&lt;&gt;"",RANK(L892,L$819:L$918),"")</f>
        <v/>
      </c>
      <c r="N892" s="172" t="str">
        <f aca="false">IF(B892&lt;&gt;"",'Classement Général'!CC84,"")</f>
        <v/>
      </c>
      <c r="O892" s="172" t="str">
        <f aca="false">IF(B185&lt;&gt;"",'Calculs (M1..M20)'!A87,"")</f>
        <v/>
      </c>
      <c r="P892" s="0"/>
      <c r="Q892" s="0"/>
      <c r="R892" s="0"/>
      <c r="S892" s="0"/>
      <c r="T892" s="0"/>
      <c r="U892" s="0"/>
      <c r="V892" s="0"/>
      <c r="AH892" s="187" t="n">
        <f aca="false">IF($G892&lt;&gt;"",AG892,"")</f>
        <v>0</v>
      </c>
      <c r="AI892" s="169"/>
      <c r="AJ892" s="170"/>
    </row>
    <row r="893" customFormat="false" ht="13" hidden="false" customHeight="false" outlineLevel="0" collapsed="false">
      <c r="A893" s="0"/>
      <c r="B893" s="185" t="str">
        <f aca="false">IF(B792&lt;&gt;"",B792,"")</f>
        <v/>
      </c>
      <c r="C893" s="116" t="str">
        <f aca="false">IF(C792&lt;&gt;"",C792,"")</f>
        <v/>
      </c>
      <c r="D893" s="116" t="str">
        <f aca="false">IF(D792&lt;&gt;"",D792,"")</f>
        <v/>
      </c>
      <c r="E893" s="116" t="str">
        <f aca="false">IF(E792&lt;&gt;"",E792,"")</f>
        <v/>
      </c>
      <c r="F893" s="116" t="n">
        <v>29</v>
      </c>
      <c r="G893" s="168" t="n">
        <f aca="false">G792</f>
        <v>0</v>
      </c>
      <c r="H893" s="187" t="n">
        <f aca="false">IF($G893&lt;&gt;"",G893,"")</f>
        <v>0</v>
      </c>
      <c r="I893" s="169"/>
      <c r="J893" s="170"/>
      <c r="K893" s="171" t="str">
        <f aca="false">IF($B893&lt;&gt;"",IF(I893,(INDEX(P$819:Q$822,MATCH(H893,P$819:P$822),2)/I893)*1000,0),"")</f>
        <v/>
      </c>
      <c r="L893" s="171" t="str">
        <f aca="false">IF(Q$819&lt;&gt;"",IF($B893&lt;&gt;"",K893-$J893,""),"")</f>
        <v/>
      </c>
      <c r="M893" s="172" t="str">
        <f aca="false">IF(B893&lt;&gt;"",RANK(L893,L$819:L$918),"")</f>
        <v/>
      </c>
      <c r="N893" s="172" t="str">
        <f aca="false">IF(B893&lt;&gt;"",'Classement Général'!CC85,"")</f>
        <v/>
      </c>
      <c r="O893" s="172" t="str">
        <f aca="false">IF(B186&lt;&gt;"",'Calculs (M1..M20)'!A88,"")</f>
        <v/>
      </c>
      <c r="P893" s="0"/>
      <c r="Q893" s="0"/>
      <c r="R893" s="0"/>
      <c r="S893" s="0"/>
      <c r="T893" s="0"/>
      <c r="U893" s="0"/>
      <c r="V893" s="0"/>
      <c r="AH893" s="187" t="n">
        <f aca="false">IF($G893&lt;&gt;"",AG893,"")</f>
        <v>0</v>
      </c>
      <c r="AI893" s="169"/>
      <c r="AJ893" s="170"/>
    </row>
    <row r="894" customFormat="false" ht="13" hidden="false" customHeight="false" outlineLevel="0" collapsed="false">
      <c r="A894" s="0"/>
      <c r="B894" s="185" t="str">
        <f aca="false">IF(B793&lt;&gt;"",B793,"")</f>
        <v/>
      </c>
      <c r="C894" s="116" t="str">
        <f aca="false">IF(C793&lt;&gt;"",C793,"")</f>
        <v/>
      </c>
      <c r="D894" s="116" t="str">
        <f aca="false">IF(D793&lt;&gt;"",D793,"")</f>
        <v/>
      </c>
      <c r="E894" s="116" t="str">
        <f aca="false">IF(E793&lt;&gt;"",E793,"")</f>
        <v/>
      </c>
      <c r="F894" s="116" t="n">
        <v>29</v>
      </c>
      <c r="G894" s="168" t="n">
        <f aca="false">G793</f>
        <v>0</v>
      </c>
      <c r="H894" s="187" t="n">
        <f aca="false">IF($G894&lt;&gt;"",G894,"")</f>
        <v>0</v>
      </c>
      <c r="I894" s="169"/>
      <c r="J894" s="170"/>
      <c r="K894" s="171" t="str">
        <f aca="false">IF($B894&lt;&gt;"",IF(I894,(INDEX(P$819:Q$822,MATCH(H894,P$819:P$822),2)/I894)*1000,0),"")</f>
        <v/>
      </c>
      <c r="L894" s="171" t="str">
        <f aca="false">IF(Q$819&lt;&gt;"",IF($B894&lt;&gt;"",K894-$J894,""),"")</f>
        <v/>
      </c>
      <c r="M894" s="172" t="str">
        <f aca="false">IF(B894&lt;&gt;"",RANK(L894,L$819:L$918),"")</f>
        <v/>
      </c>
      <c r="N894" s="172" t="str">
        <f aca="false">IF(B894&lt;&gt;"",'Classement Général'!CC86,"")</f>
        <v/>
      </c>
      <c r="O894" s="172" t="str">
        <f aca="false">IF(B187&lt;&gt;"",'Calculs (M1..M20)'!A89,"")</f>
        <v/>
      </c>
      <c r="P894" s="0"/>
      <c r="Q894" s="0"/>
      <c r="R894" s="0"/>
      <c r="S894" s="0"/>
      <c r="T894" s="0"/>
      <c r="U894" s="0"/>
      <c r="V894" s="0"/>
      <c r="AH894" s="187" t="n">
        <f aca="false">IF($G894&lt;&gt;"",AG894,"")</f>
        <v>0</v>
      </c>
      <c r="AI894" s="169"/>
      <c r="AJ894" s="170"/>
    </row>
    <row r="895" customFormat="false" ht="13" hidden="false" customHeight="false" outlineLevel="0" collapsed="false">
      <c r="A895" s="0"/>
      <c r="B895" s="185" t="str">
        <f aca="false">IF(B794&lt;&gt;"",B794,"")</f>
        <v/>
      </c>
      <c r="C895" s="116" t="str">
        <f aca="false">IF(C794&lt;&gt;"",C794,"")</f>
        <v/>
      </c>
      <c r="D895" s="116" t="str">
        <f aca="false">IF(D794&lt;&gt;"",D794,"")</f>
        <v/>
      </c>
      <c r="E895" s="116" t="str">
        <f aca="false">IF(E794&lt;&gt;"",E794,"")</f>
        <v/>
      </c>
      <c r="F895" s="116" t="n">
        <v>29</v>
      </c>
      <c r="G895" s="168" t="n">
        <f aca="false">G794</f>
        <v>0</v>
      </c>
      <c r="H895" s="187" t="n">
        <f aca="false">IF($G895&lt;&gt;"",G895,"")</f>
        <v>0</v>
      </c>
      <c r="I895" s="169"/>
      <c r="J895" s="170"/>
      <c r="K895" s="171" t="str">
        <f aca="false">IF($B895&lt;&gt;"",IF(I895,(INDEX(P$819:Q$822,MATCH(H895,P$819:P$822),2)/I895)*1000,0),"")</f>
        <v/>
      </c>
      <c r="L895" s="171" t="str">
        <f aca="false">IF(Q$819&lt;&gt;"",IF($B895&lt;&gt;"",K895-$J895,""),"")</f>
        <v/>
      </c>
      <c r="M895" s="172" t="str">
        <f aca="false">IF(B895&lt;&gt;"",RANK(L895,L$819:L$918),"")</f>
        <v/>
      </c>
      <c r="N895" s="172" t="str">
        <f aca="false">IF(B895&lt;&gt;"",'Classement Général'!CC87,"")</f>
        <v/>
      </c>
      <c r="O895" s="172" t="str">
        <f aca="false">IF(B188&lt;&gt;"",'Calculs (M1..M20)'!A90,"")</f>
        <v/>
      </c>
      <c r="P895" s="0"/>
      <c r="Q895" s="0"/>
      <c r="R895" s="0"/>
      <c r="S895" s="0"/>
      <c r="T895" s="0"/>
      <c r="U895" s="0"/>
      <c r="V895" s="0"/>
      <c r="AH895" s="187" t="n">
        <f aca="false">IF($G895&lt;&gt;"",AG895,"")</f>
        <v>0</v>
      </c>
      <c r="AI895" s="169"/>
      <c r="AJ895" s="170"/>
    </row>
    <row r="896" customFormat="false" ht="13" hidden="false" customHeight="false" outlineLevel="0" collapsed="false">
      <c r="A896" s="0"/>
      <c r="B896" s="185" t="str">
        <f aca="false">IF(B795&lt;&gt;"",B795,"")</f>
        <v/>
      </c>
      <c r="C896" s="116" t="str">
        <f aca="false">IF(C795&lt;&gt;"",C795,"")</f>
        <v/>
      </c>
      <c r="D896" s="116" t="str">
        <f aca="false">IF(D795&lt;&gt;"",D795,"")</f>
        <v/>
      </c>
      <c r="E896" s="116" t="str">
        <f aca="false">IF(E795&lt;&gt;"",E795,"")</f>
        <v/>
      </c>
      <c r="F896" s="116" t="n">
        <v>29</v>
      </c>
      <c r="G896" s="168" t="n">
        <f aca="false">G795</f>
        <v>0</v>
      </c>
      <c r="H896" s="187" t="n">
        <f aca="false">IF($G896&lt;&gt;"",G896,"")</f>
        <v>0</v>
      </c>
      <c r="I896" s="169"/>
      <c r="J896" s="170"/>
      <c r="K896" s="171" t="str">
        <f aca="false">IF($B896&lt;&gt;"",IF(I896,(INDEX(P$819:Q$822,MATCH(H896,P$819:P$822),2)/I896)*1000,0),"")</f>
        <v/>
      </c>
      <c r="L896" s="171" t="str">
        <f aca="false">IF(Q$819&lt;&gt;"",IF($B896&lt;&gt;"",K896-$J896,""),"")</f>
        <v/>
      </c>
      <c r="M896" s="172" t="str">
        <f aca="false">IF(B896&lt;&gt;"",RANK(L896,L$819:L$918),"")</f>
        <v/>
      </c>
      <c r="N896" s="172" t="str">
        <f aca="false">IF(B896&lt;&gt;"",'Classement Général'!CC88,"")</f>
        <v/>
      </c>
      <c r="O896" s="172" t="str">
        <f aca="false">IF(B189&lt;&gt;"",'Calculs (M1..M20)'!A91,"")</f>
        <v/>
      </c>
      <c r="P896" s="0"/>
      <c r="Q896" s="0"/>
      <c r="R896" s="0"/>
      <c r="S896" s="0"/>
      <c r="T896" s="0"/>
      <c r="U896" s="0"/>
      <c r="V896" s="0"/>
      <c r="AH896" s="187" t="n">
        <f aca="false">IF($G896&lt;&gt;"",AG896,"")</f>
        <v>0</v>
      </c>
      <c r="AI896" s="169"/>
      <c r="AJ896" s="170"/>
    </row>
    <row r="897" customFormat="false" ht="13" hidden="false" customHeight="false" outlineLevel="0" collapsed="false">
      <c r="A897" s="0"/>
      <c r="B897" s="185" t="str">
        <f aca="false">IF(B796&lt;&gt;"",B796,"")</f>
        <v/>
      </c>
      <c r="C897" s="116" t="str">
        <f aca="false">IF(C796&lt;&gt;"",C796,"")</f>
        <v/>
      </c>
      <c r="D897" s="116" t="str">
        <f aca="false">IF(D796&lt;&gt;"",D796,"")</f>
        <v/>
      </c>
      <c r="E897" s="116" t="str">
        <f aca="false">IF(E796&lt;&gt;"",E796,"")</f>
        <v/>
      </c>
      <c r="F897" s="116" t="n">
        <v>29</v>
      </c>
      <c r="G897" s="168" t="n">
        <f aca="false">G796</f>
        <v>0</v>
      </c>
      <c r="H897" s="187" t="n">
        <f aca="false">IF($G897&lt;&gt;"",G897,"")</f>
        <v>0</v>
      </c>
      <c r="I897" s="169"/>
      <c r="J897" s="170"/>
      <c r="K897" s="171" t="str">
        <f aca="false">IF($B897&lt;&gt;"",IF(I897,(INDEX(P$819:Q$822,MATCH(H897,P$819:P$822),2)/I897)*1000,0),"")</f>
        <v/>
      </c>
      <c r="L897" s="171" t="str">
        <f aca="false">IF(Q$819&lt;&gt;"",IF($B897&lt;&gt;"",K897-$J897,""),"")</f>
        <v/>
      </c>
      <c r="M897" s="172" t="str">
        <f aca="false">IF(B897&lt;&gt;"",RANK(L897,L$819:L$918),"")</f>
        <v/>
      </c>
      <c r="N897" s="172" t="str">
        <f aca="false">IF(B897&lt;&gt;"",'Classement Général'!CC89,"")</f>
        <v/>
      </c>
      <c r="O897" s="172" t="str">
        <f aca="false">IF(B190&lt;&gt;"",'Calculs (M1..M20)'!A92,"")</f>
        <v/>
      </c>
      <c r="P897" s="0"/>
      <c r="Q897" s="0"/>
      <c r="R897" s="0"/>
      <c r="S897" s="0"/>
      <c r="T897" s="0"/>
      <c r="U897" s="0"/>
      <c r="V897" s="0"/>
      <c r="AH897" s="187" t="n">
        <f aca="false">IF($G897&lt;&gt;"",AG897,"")</f>
        <v>0</v>
      </c>
      <c r="AI897" s="169"/>
      <c r="AJ897" s="170"/>
    </row>
    <row r="898" customFormat="false" ht="13" hidden="false" customHeight="false" outlineLevel="0" collapsed="false">
      <c r="A898" s="0"/>
      <c r="B898" s="185" t="str">
        <f aca="false">IF(B797&lt;&gt;"",B797,"")</f>
        <v/>
      </c>
      <c r="C898" s="116" t="str">
        <f aca="false">IF(C797&lt;&gt;"",C797,"")</f>
        <v/>
      </c>
      <c r="D898" s="116" t="str">
        <f aca="false">IF(D797&lt;&gt;"",D797,"")</f>
        <v/>
      </c>
      <c r="E898" s="116" t="str">
        <f aca="false">IF(E797&lt;&gt;"",E797,"")</f>
        <v/>
      </c>
      <c r="F898" s="116" t="n">
        <v>29</v>
      </c>
      <c r="G898" s="168" t="n">
        <f aca="false">G797</f>
        <v>0</v>
      </c>
      <c r="H898" s="187" t="n">
        <f aca="false">IF($G898&lt;&gt;"",G898,"")</f>
        <v>0</v>
      </c>
      <c r="I898" s="169"/>
      <c r="J898" s="170"/>
      <c r="K898" s="171" t="str">
        <f aca="false">IF($B898&lt;&gt;"",IF(I898,(INDEX(P$819:Q$822,MATCH(H898,P$819:P$822),2)/I898)*1000,0),"")</f>
        <v/>
      </c>
      <c r="L898" s="171" t="str">
        <f aca="false">IF(Q$819&lt;&gt;"",IF($B898&lt;&gt;"",K898-$J898,""),"")</f>
        <v/>
      </c>
      <c r="M898" s="172" t="str">
        <f aca="false">IF(B898&lt;&gt;"",RANK(L898,L$819:L$918),"")</f>
        <v/>
      </c>
      <c r="N898" s="172" t="str">
        <f aca="false">IF(B898&lt;&gt;"",'Classement Général'!CC90,"")</f>
        <v/>
      </c>
      <c r="O898" s="172" t="str">
        <f aca="false">IF(B191&lt;&gt;"",'Calculs (M1..M20)'!A93,"")</f>
        <v/>
      </c>
      <c r="P898" s="0"/>
      <c r="Q898" s="0"/>
      <c r="R898" s="0"/>
      <c r="S898" s="0"/>
      <c r="T898" s="0"/>
      <c r="U898" s="0"/>
      <c r="V898" s="0"/>
      <c r="AH898" s="187" t="n">
        <f aca="false">IF($G898&lt;&gt;"",AG898,"")</f>
        <v>0</v>
      </c>
      <c r="AI898" s="169"/>
      <c r="AJ898" s="170"/>
    </row>
    <row r="899" customFormat="false" ht="13" hidden="false" customHeight="false" outlineLevel="0" collapsed="false">
      <c r="A899" s="0"/>
      <c r="B899" s="185" t="str">
        <f aca="false">IF(B798&lt;&gt;"",B798,"")</f>
        <v/>
      </c>
      <c r="C899" s="116" t="str">
        <f aca="false">IF(C798&lt;&gt;"",C798,"")</f>
        <v/>
      </c>
      <c r="D899" s="116" t="str">
        <f aca="false">IF(D798&lt;&gt;"",D798,"")</f>
        <v/>
      </c>
      <c r="E899" s="116" t="str">
        <f aca="false">IF(E798&lt;&gt;"",E798,"")</f>
        <v/>
      </c>
      <c r="F899" s="116" t="n">
        <v>29</v>
      </c>
      <c r="G899" s="168" t="n">
        <f aca="false">G798</f>
        <v>0</v>
      </c>
      <c r="H899" s="187" t="n">
        <f aca="false">IF($G899&lt;&gt;"",G899,"")</f>
        <v>0</v>
      </c>
      <c r="I899" s="169"/>
      <c r="J899" s="170"/>
      <c r="K899" s="171" t="str">
        <f aca="false">IF($B899&lt;&gt;"",IF(I899,(INDEX(P$819:Q$822,MATCH(H899,P$819:P$822),2)/I899)*1000,0),"")</f>
        <v/>
      </c>
      <c r="L899" s="171" t="str">
        <f aca="false">IF(Q$819&lt;&gt;"",IF($B899&lt;&gt;"",K899-$J899,""),"")</f>
        <v/>
      </c>
      <c r="M899" s="172" t="str">
        <f aca="false">IF(B899&lt;&gt;"",RANK(L899,L$819:L$918),"")</f>
        <v/>
      </c>
      <c r="N899" s="172" t="str">
        <f aca="false">IF(B899&lt;&gt;"",'Classement Général'!CC91,"")</f>
        <v/>
      </c>
      <c r="O899" s="172" t="str">
        <f aca="false">IF(B192&lt;&gt;"",'Calculs (M1..M20)'!A94,"")</f>
        <v/>
      </c>
      <c r="P899" s="0"/>
      <c r="Q899" s="0"/>
      <c r="R899" s="0"/>
      <c r="S899" s="0"/>
      <c r="T899" s="0"/>
      <c r="U899" s="0"/>
      <c r="V899" s="0"/>
      <c r="AH899" s="187" t="n">
        <f aca="false">IF($G899&lt;&gt;"",AG899,"")</f>
        <v>0</v>
      </c>
      <c r="AI899" s="169"/>
      <c r="AJ899" s="170"/>
    </row>
    <row r="900" customFormat="false" ht="13" hidden="false" customHeight="false" outlineLevel="0" collapsed="false">
      <c r="A900" s="0"/>
      <c r="B900" s="185" t="str">
        <f aca="false">IF(B799&lt;&gt;"",B799,"")</f>
        <v/>
      </c>
      <c r="C900" s="116" t="str">
        <f aca="false">IF(C799&lt;&gt;"",C799,"")</f>
        <v/>
      </c>
      <c r="D900" s="116" t="str">
        <f aca="false">IF(D799&lt;&gt;"",D799,"")</f>
        <v/>
      </c>
      <c r="E900" s="116" t="str">
        <f aca="false">IF(E799&lt;&gt;"",E799,"")</f>
        <v/>
      </c>
      <c r="F900" s="116" t="n">
        <v>29</v>
      </c>
      <c r="G900" s="168" t="n">
        <f aca="false">G799</f>
        <v>0</v>
      </c>
      <c r="H900" s="187" t="n">
        <f aca="false">IF($G900&lt;&gt;"",G900,"")</f>
        <v>0</v>
      </c>
      <c r="I900" s="169"/>
      <c r="J900" s="170"/>
      <c r="K900" s="171" t="str">
        <f aca="false">IF($B900&lt;&gt;"",IF(I900,(INDEX(P$819:Q$822,MATCH(H900,P$819:P$822),2)/I900)*1000,0),"")</f>
        <v/>
      </c>
      <c r="L900" s="171" t="str">
        <f aca="false">IF(Q$819&lt;&gt;"",IF($B900&lt;&gt;"",K900-$J900,""),"")</f>
        <v/>
      </c>
      <c r="M900" s="172" t="str">
        <f aca="false">IF(B900&lt;&gt;"",RANK(L900,L$819:L$918),"")</f>
        <v/>
      </c>
      <c r="N900" s="172" t="str">
        <f aca="false">IF(B900&lt;&gt;"",'Classement Général'!CC92,"")</f>
        <v/>
      </c>
      <c r="O900" s="172" t="str">
        <f aca="false">IF(B193&lt;&gt;"",'Calculs (M1..M20)'!A95,"")</f>
        <v/>
      </c>
      <c r="P900" s="0"/>
      <c r="Q900" s="0"/>
      <c r="R900" s="0"/>
      <c r="S900" s="0"/>
      <c r="T900" s="0"/>
      <c r="U900" s="0"/>
      <c r="V900" s="0"/>
      <c r="AH900" s="187" t="n">
        <f aca="false">IF($G900&lt;&gt;"",AG900,"")</f>
        <v>0</v>
      </c>
      <c r="AI900" s="169"/>
      <c r="AJ900" s="170"/>
    </row>
    <row r="901" customFormat="false" ht="13" hidden="false" customHeight="false" outlineLevel="0" collapsed="false">
      <c r="A901" s="0"/>
      <c r="B901" s="185" t="str">
        <f aca="false">IF(B800&lt;&gt;"",B800,"")</f>
        <v/>
      </c>
      <c r="C901" s="116" t="str">
        <f aca="false">IF(C800&lt;&gt;"",C800,"")</f>
        <v/>
      </c>
      <c r="D901" s="116" t="str">
        <f aca="false">IF(D800&lt;&gt;"",D800,"")</f>
        <v/>
      </c>
      <c r="E901" s="116" t="str">
        <f aca="false">IF(E800&lt;&gt;"",E800,"")</f>
        <v/>
      </c>
      <c r="F901" s="116" t="n">
        <v>29</v>
      </c>
      <c r="G901" s="168" t="n">
        <f aca="false">G800</f>
        <v>0</v>
      </c>
      <c r="H901" s="187" t="n">
        <f aca="false">IF($G901&lt;&gt;"",G901,"")</f>
        <v>0</v>
      </c>
      <c r="I901" s="169"/>
      <c r="J901" s="170"/>
      <c r="K901" s="171" t="str">
        <f aca="false">IF($B901&lt;&gt;"",IF(I901,(INDEX(P$819:Q$822,MATCH(H901,P$819:P$822),2)/I901)*1000,0),"")</f>
        <v/>
      </c>
      <c r="L901" s="171" t="str">
        <f aca="false">IF(Q$819&lt;&gt;"",IF($B901&lt;&gt;"",K901-$J901,""),"")</f>
        <v/>
      </c>
      <c r="M901" s="172" t="str">
        <f aca="false">IF(B901&lt;&gt;"",RANK(L901,L$819:L$918),"")</f>
        <v/>
      </c>
      <c r="N901" s="172" t="str">
        <f aca="false">IF(B901&lt;&gt;"",'Classement Général'!CC93,"")</f>
        <v/>
      </c>
      <c r="O901" s="172" t="str">
        <f aca="false">IF(B194&lt;&gt;"",'Calculs (M1..M20)'!A96,"")</f>
        <v/>
      </c>
      <c r="P901" s="0"/>
      <c r="Q901" s="0"/>
      <c r="R901" s="0"/>
      <c r="S901" s="0"/>
      <c r="T901" s="0"/>
      <c r="U901" s="0"/>
      <c r="V901" s="0"/>
      <c r="AH901" s="187" t="n">
        <f aca="false">IF($G901&lt;&gt;"",AG901,"")</f>
        <v>0</v>
      </c>
      <c r="AI901" s="169"/>
      <c r="AJ901" s="170"/>
    </row>
    <row r="902" customFormat="false" ht="13" hidden="false" customHeight="false" outlineLevel="0" collapsed="false">
      <c r="A902" s="0"/>
      <c r="B902" s="185" t="str">
        <f aca="false">IF(B801&lt;&gt;"",B801,"")</f>
        <v/>
      </c>
      <c r="C902" s="116" t="str">
        <f aca="false">IF(C801&lt;&gt;"",C801,"")</f>
        <v/>
      </c>
      <c r="D902" s="116" t="str">
        <f aca="false">IF(D801&lt;&gt;"",D801,"")</f>
        <v/>
      </c>
      <c r="E902" s="116" t="str">
        <f aca="false">IF(E801&lt;&gt;"",E801,"")</f>
        <v/>
      </c>
      <c r="F902" s="116" t="n">
        <v>29</v>
      </c>
      <c r="G902" s="168" t="n">
        <f aca="false">G801</f>
        <v>0</v>
      </c>
      <c r="H902" s="187" t="n">
        <f aca="false">IF($G902&lt;&gt;"",G902,"")</f>
        <v>0</v>
      </c>
      <c r="I902" s="169"/>
      <c r="J902" s="170"/>
      <c r="K902" s="171" t="str">
        <f aca="false">IF($B902&lt;&gt;"",IF(I902,(INDEX(P$819:Q$822,MATCH(H902,P$819:P$822),2)/I902)*1000,0),"")</f>
        <v/>
      </c>
      <c r="L902" s="171" t="str">
        <f aca="false">IF(Q$819&lt;&gt;"",IF($B902&lt;&gt;"",K902-$J902,""),"")</f>
        <v/>
      </c>
      <c r="M902" s="172" t="str">
        <f aca="false">IF(B902&lt;&gt;"",RANK(L902,L$819:L$918),"")</f>
        <v/>
      </c>
      <c r="N902" s="172" t="str">
        <f aca="false">IF(B902&lt;&gt;"",'Classement Général'!CC94,"")</f>
        <v/>
      </c>
      <c r="O902" s="172" t="str">
        <f aca="false">IF(B195&lt;&gt;"",'Calculs (M1..M20)'!A97,"")</f>
        <v/>
      </c>
      <c r="P902" s="0"/>
      <c r="Q902" s="0"/>
      <c r="R902" s="0"/>
      <c r="S902" s="0"/>
      <c r="T902" s="0"/>
      <c r="U902" s="0"/>
      <c r="V902" s="0"/>
      <c r="AH902" s="187" t="n">
        <f aca="false">IF($G902&lt;&gt;"",AG902,"")</f>
        <v>0</v>
      </c>
      <c r="AI902" s="169"/>
      <c r="AJ902" s="170"/>
    </row>
    <row r="903" customFormat="false" ht="13" hidden="false" customHeight="false" outlineLevel="0" collapsed="false">
      <c r="A903" s="0"/>
      <c r="B903" s="185" t="str">
        <f aca="false">IF(B802&lt;&gt;"",B802,"")</f>
        <v/>
      </c>
      <c r="C903" s="116" t="str">
        <f aca="false">IF(C802&lt;&gt;"",C802,"")</f>
        <v/>
      </c>
      <c r="D903" s="116" t="str">
        <f aca="false">IF(D802&lt;&gt;"",D802,"")</f>
        <v/>
      </c>
      <c r="E903" s="116" t="str">
        <f aca="false">IF(E802&lt;&gt;"",E802,"")</f>
        <v/>
      </c>
      <c r="F903" s="116" t="n">
        <v>29</v>
      </c>
      <c r="G903" s="168" t="n">
        <f aca="false">G802</f>
        <v>0</v>
      </c>
      <c r="H903" s="187" t="n">
        <f aca="false">IF($G903&lt;&gt;"",G903,"")</f>
        <v>0</v>
      </c>
      <c r="I903" s="169"/>
      <c r="J903" s="170"/>
      <c r="K903" s="171" t="str">
        <f aca="false">IF($B903&lt;&gt;"",IF(I903,(INDEX(P$819:Q$822,MATCH(H903,P$819:P$822),2)/I903)*1000,0),"")</f>
        <v/>
      </c>
      <c r="L903" s="171" t="str">
        <f aca="false">IF(Q$819&lt;&gt;"",IF($B903&lt;&gt;"",K903-$J903,""),"")</f>
        <v/>
      </c>
      <c r="M903" s="172" t="str">
        <f aca="false">IF(B903&lt;&gt;"",RANK(L903,L$819:L$918),"")</f>
        <v/>
      </c>
      <c r="N903" s="172" t="str">
        <f aca="false">IF(B903&lt;&gt;"",'Classement Général'!CC95,"")</f>
        <v/>
      </c>
      <c r="O903" s="172" t="str">
        <f aca="false">IF(B196&lt;&gt;"",'Calculs (M1..M20)'!A98,"")</f>
        <v/>
      </c>
      <c r="P903" s="0"/>
      <c r="Q903" s="0"/>
      <c r="R903" s="0"/>
      <c r="S903" s="0"/>
      <c r="T903" s="0"/>
      <c r="U903" s="0"/>
      <c r="V903" s="0"/>
      <c r="AH903" s="187" t="n">
        <f aca="false">IF($G903&lt;&gt;"",AG903,"")</f>
        <v>0</v>
      </c>
      <c r="AI903" s="169"/>
      <c r="AJ903" s="170"/>
    </row>
    <row r="904" customFormat="false" ht="13" hidden="false" customHeight="false" outlineLevel="0" collapsed="false">
      <c r="A904" s="0"/>
      <c r="B904" s="185" t="str">
        <f aca="false">IF(B803&lt;&gt;"",B803,"")</f>
        <v/>
      </c>
      <c r="C904" s="116" t="str">
        <f aca="false">IF(C803&lt;&gt;"",C803,"")</f>
        <v/>
      </c>
      <c r="D904" s="116" t="str">
        <f aca="false">IF(D803&lt;&gt;"",D803,"")</f>
        <v/>
      </c>
      <c r="E904" s="116" t="str">
        <f aca="false">IF(E803&lt;&gt;"",E803,"")</f>
        <v/>
      </c>
      <c r="F904" s="116" t="n">
        <v>29</v>
      </c>
      <c r="G904" s="168" t="n">
        <f aca="false">G803</f>
        <v>0</v>
      </c>
      <c r="H904" s="187" t="n">
        <f aca="false">IF($G904&lt;&gt;"",G904,"")</f>
        <v>0</v>
      </c>
      <c r="I904" s="169"/>
      <c r="J904" s="170"/>
      <c r="K904" s="171" t="str">
        <f aca="false">IF($B904&lt;&gt;"",IF(I904,(INDEX(P$819:Q$822,MATCH(H904,P$819:P$822),2)/I904)*1000,0),"")</f>
        <v/>
      </c>
      <c r="L904" s="171" t="str">
        <f aca="false">IF(Q$819&lt;&gt;"",IF($B904&lt;&gt;"",K904-$J904,""),"")</f>
        <v/>
      </c>
      <c r="M904" s="172" t="str">
        <f aca="false">IF(B904&lt;&gt;"",RANK(L904,L$819:L$918),"")</f>
        <v/>
      </c>
      <c r="N904" s="172" t="str">
        <f aca="false">IF(B904&lt;&gt;"",'Classement Général'!CC96,"")</f>
        <v/>
      </c>
      <c r="O904" s="172" t="str">
        <f aca="false">IF(B197&lt;&gt;"",'Calculs (M1..M20)'!A99,"")</f>
        <v/>
      </c>
      <c r="P904" s="0"/>
      <c r="Q904" s="0"/>
      <c r="R904" s="0"/>
      <c r="S904" s="0"/>
      <c r="T904" s="0"/>
      <c r="U904" s="0"/>
      <c r="V904" s="0"/>
      <c r="AH904" s="187" t="n">
        <f aca="false">IF($G904&lt;&gt;"",AG904,"")</f>
        <v>0</v>
      </c>
      <c r="AI904" s="169"/>
      <c r="AJ904" s="170"/>
    </row>
    <row r="905" customFormat="false" ht="13" hidden="false" customHeight="false" outlineLevel="0" collapsed="false">
      <c r="A905" s="0"/>
      <c r="B905" s="185" t="str">
        <f aca="false">IF(B804&lt;&gt;"",B804,"")</f>
        <v/>
      </c>
      <c r="C905" s="116" t="str">
        <f aca="false">IF(C804&lt;&gt;"",C804,"")</f>
        <v/>
      </c>
      <c r="D905" s="116" t="str">
        <f aca="false">IF(D804&lt;&gt;"",D804,"")</f>
        <v/>
      </c>
      <c r="E905" s="116" t="str">
        <f aca="false">IF(E804&lt;&gt;"",E804,"")</f>
        <v/>
      </c>
      <c r="F905" s="116" t="n">
        <v>29</v>
      </c>
      <c r="G905" s="168" t="n">
        <f aca="false">G804</f>
        <v>0</v>
      </c>
      <c r="H905" s="187" t="n">
        <f aca="false">IF($G905&lt;&gt;"",G905,"")</f>
        <v>0</v>
      </c>
      <c r="I905" s="169"/>
      <c r="J905" s="170"/>
      <c r="K905" s="171" t="str">
        <f aca="false">IF($B905&lt;&gt;"",IF(I905,(INDEX(P$819:Q$822,MATCH(H905,P$819:P$822),2)/I905)*1000,0),"")</f>
        <v/>
      </c>
      <c r="L905" s="171" t="str">
        <f aca="false">IF(Q$819&lt;&gt;"",IF($B905&lt;&gt;"",K905-$J905,""),"")</f>
        <v/>
      </c>
      <c r="M905" s="172" t="str">
        <f aca="false">IF(B905&lt;&gt;"",RANK(L905,L$819:L$918),"")</f>
        <v/>
      </c>
      <c r="N905" s="172" t="str">
        <f aca="false">IF(B905&lt;&gt;"",'Classement Général'!CC97,"")</f>
        <v/>
      </c>
      <c r="O905" s="172" t="str">
        <f aca="false">IF(B198&lt;&gt;"",'Calculs (M1..M20)'!A100,"")</f>
        <v/>
      </c>
      <c r="P905" s="0"/>
      <c r="Q905" s="0"/>
      <c r="R905" s="0"/>
      <c r="S905" s="0"/>
      <c r="T905" s="0"/>
      <c r="U905" s="0"/>
      <c r="V905" s="0"/>
      <c r="AH905" s="187" t="n">
        <f aca="false">IF($G905&lt;&gt;"",AG905,"")</f>
        <v>0</v>
      </c>
      <c r="AI905" s="169"/>
      <c r="AJ905" s="170"/>
    </row>
    <row r="906" customFormat="false" ht="13" hidden="false" customHeight="false" outlineLevel="0" collapsed="false">
      <c r="A906" s="0"/>
      <c r="B906" s="185" t="str">
        <f aca="false">IF(B805&lt;&gt;"",B805,"")</f>
        <v/>
      </c>
      <c r="C906" s="116" t="str">
        <f aca="false">IF(C805&lt;&gt;"",C805,"")</f>
        <v/>
      </c>
      <c r="D906" s="116" t="str">
        <f aca="false">IF(D805&lt;&gt;"",D805,"")</f>
        <v/>
      </c>
      <c r="E906" s="116" t="str">
        <f aca="false">IF(E805&lt;&gt;"",E805,"")</f>
        <v/>
      </c>
      <c r="F906" s="116" t="n">
        <v>29</v>
      </c>
      <c r="G906" s="168" t="n">
        <f aca="false">G805</f>
        <v>0</v>
      </c>
      <c r="H906" s="187" t="n">
        <f aca="false">IF($G906&lt;&gt;"",G906,"")</f>
        <v>0</v>
      </c>
      <c r="I906" s="169"/>
      <c r="J906" s="170"/>
      <c r="K906" s="171" t="str">
        <f aca="false">IF($B906&lt;&gt;"",IF(I906,(INDEX(P$819:Q$822,MATCH(H906,P$819:P$822),2)/I906)*1000,0),"")</f>
        <v/>
      </c>
      <c r="L906" s="171" t="str">
        <f aca="false">IF(Q$819&lt;&gt;"",IF($B906&lt;&gt;"",K906-$J906,""),"")</f>
        <v/>
      </c>
      <c r="M906" s="172" t="str">
        <f aca="false">IF(B906&lt;&gt;"",RANK(L906,L$819:L$918),"")</f>
        <v/>
      </c>
      <c r="N906" s="172" t="str">
        <f aca="false">IF(B906&lt;&gt;"",'Classement Général'!CC98,"")</f>
        <v/>
      </c>
      <c r="O906" s="172" t="str">
        <f aca="false">IF(B199&lt;&gt;"",'Calculs (M1..M20)'!A101,"")</f>
        <v/>
      </c>
      <c r="P906" s="0"/>
      <c r="Q906" s="0"/>
      <c r="R906" s="0"/>
      <c r="S906" s="0"/>
      <c r="T906" s="0"/>
      <c r="U906" s="0"/>
      <c r="V906" s="0"/>
      <c r="AH906" s="187" t="n">
        <f aca="false">IF($G906&lt;&gt;"",AG906,"")</f>
        <v>0</v>
      </c>
      <c r="AI906" s="169"/>
      <c r="AJ906" s="170"/>
    </row>
    <row r="907" customFormat="false" ht="13" hidden="false" customHeight="false" outlineLevel="0" collapsed="false">
      <c r="A907" s="0"/>
      <c r="B907" s="185" t="str">
        <f aca="false">IF(B806&lt;&gt;"",B806,"")</f>
        <v/>
      </c>
      <c r="C907" s="116" t="str">
        <f aca="false">IF(C806&lt;&gt;"",C806,"")</f>
        <v/>
      </c>
      <c r="D907" s="116" t="str">
        <f aca="false">IF(D806&lt;&gt;"",D806,"")</f>
        <v/>
      </c>
      <c r="E907" s="116" t="str">
        <f aca="false">IF(E806&lt;&gt;"",E806,"")</f>
        <v/>
      </c>
      <c r="F907" s="116" t="n">
        <v>29</v>
      </c>
      <c r="G907" s="168" t="n">
        <f aca="false">G806</f>
        <v>0</v>
      </c>
      <c r="H907" s="187" t="n">
        <f aca="false">IF($G907&lt;&gt;"",G907,"")</f>
        <v>0</v>
      </c>
      <c r="I907" s="169"/>
      <c r="J907" s="170"/>
      <c r="K907" s="171" t="str">
        <f aca="false">IF($B907&lt;&gt;"",IF(I907,(INDEX(P$819:Q$822,MATCH(H907,P$819:P$822),2)/I907)*1000,0),"")</f>
        <v/>
      </c>
      <c r="L907" s="171" t="str">
        <f aca="false">IF(Q$819&lt;&gt;"",IF($B907&lt;&gt;"",K907-$J907,""),"")</f>
        <v/>
      </c>
      <c r="M907" s="172" t="str">
        <f aca="false">IF(B907&lt;&gt;"",RANK(L907,L$819:L$918),"")</f>
        <v/>
      </c>
      <c r="N907" s="172" t="str">
        <f aca="false">IF(B907&lt;&gt;"",'Classement Général'!CC99,"")</f>
        <v/>
      </c>
      <c r="O907" s="172" t="str">
        <f aca="false">IF(B200&lt;&gt;"",'Calculs (M1..M20)'!A102,"")</f>
        <v/>
      </c>
      <c r="P907" s="0"/>
      <c r="Q907" s="0"/>
      <c r="R907" s="0"/>
      <c r="S907" s="0"/>
      <c r="T907" s="0"/>
      <c r="U907" s="0"/>
      <c r="V907" s="0"/>
      <c r="AH907" s="187" t="n">
        <f aca="false">IF($G907&lt;&gt;"",AG907,"")</f>
        <v>0</v>
      </c>
      <c r="AI907" s="169"/>
      <c r="AJ907" s="170"/>
    </row>
    <row r="908" customFormat="false" ht="13" hidden="false" customHeight="false" outlineLevel="0" collapsed="false">
      <c r="A908" s="0"/>
      <c r="B908" s="185" t="str">
        <f aca="false">IF(B807&lt;&gt;"",B807,"")</f>
        <v/>
      </c>
      <c r="C908" s="116" t="str">
        <f aca="false">IF(C807&lt;&gt;"",C807,"")</f>
        <v/>
      </c>
      <c r="D908" s="116" t="str">
        <f aca="false">IF(D807&lt;&gt;"",D807,"")</f>
        <v/>
      </c>
      <c r="E908" s="116" t="str">
        <f aca="false">IF(E807&lt;&gt;"",E807,"")</f>
        <v/>
      </c>
      <c r="F908" s="116" t="n">
        <v>29</v>
      </c>
      <c r="G908" s="168" t="n">
        <f aca="false">G807</f>
        <v>0</v>
      </c>
      <c r="H908" s="187" t="n">
        <f aca="false">IF($G908&lt;&gt;"",G908,"")</f>
        <v>0</v>
      </c>
      <c r="I908" s="169"/>
      <c r="J908" s="170"/>
      <c r="K908" s="171" t="str">
        <f aca="false">IF($B908&lt;&gt;"",IF(I908,(INDEX(P$819:Q$822,MATCH(H908,P$819:P$822),2)/I908)*1000,0),"")</f>
        <v/>
      </c>
      <c r="L908" s="171" t="str">
        <f aca="false">IF(Q$819&lt;&gt;"",IF($B908&lt;&gt;"",K908-$J908,""),"")</f>
        <v/>
      </c>
      <c r="M908" s="172" t="str">
        <f aca="false">IF(B908&lt;&gt;"",RANK(L908,L$819:L$918),"")</f>
        <v/>
      </c>
      <c r="N908" s="172" t="str">
        <f aca="false">IF(B908&lt;&gt;"",'Classement Général'!CC100,"")</f>
        <v/>
      </c>
      <c r="O908" s="172" t="str">
        <f aca="false">IF(B201&lt;&gt;"",'Calculs (M1..M20)'!A103,"")</f>
        <v/>
      </c>
      <c r="P908" s="0"/>
      <c r="Q908" s="0"/>
      <c r="R908" s="0"/>
      <c r="S908" s="0"/>
      <c r="T908" s="0"/>
      <c r="U908" s="0"/>
      <c r="V908" s="0"/>
      <c r="AH908" s="187" t="n">
        <f aca="false">IF($G908&lt;&gt;"",AG908,"")</f>
        <v>0</v>
      </c>
      <c r="AI908" s="169"/>
      <c r="AJ908" s="170"/>
    </row>
    <row r="909" customFormat="false" ht="13" hidden="false" customHeight="false" outlineLevel="0" collapsed="false">
      <c r="A909" s="0"/>
      <c r="B909" s="185" t="str">
        <f aca="false">IF(B808&lt;&gt;"",B808,"")</f>
        <v/>
      </c>
      <c r="C909" s="116" t="str">
        <f aca="false">IF(C808&lt;&gt;"",C808,"")</f>
        <v/>
      </c>
      <c r="D909" s="116" t="str">
        <f aca="false">IF(D808&lt;&gt;"",D808,"")</f>
        <v/>
      </c>
      <c r="E909" s="116" t="str">
        <f aca="false">IF(E808&lt;&gt;"",E808,"")</f>
        <v/>
      </c>
      <c r="F909" s="116" t="n">
        <v>29</v>
      </c>
      <c r="G909" s="168" t="n">
        <f aca="false">G808</f>
        <v>0</v>
      </c>
      <c r="H909" s="187" t="n">
        <f aca="false">IF($G909&lt;&gt;"",G909,"")</f>
        <v>0</v>
      </c>
      <c r="I909" s="169"/>
      <c r="J909" s="170"/>
      <c r="K909" s="171" t="str">
        <f aca="false">IF($B909&lt;&gt;"",IF(I909,(INDEX(P$819:Q$822,MATCH(H909,P$819:P$822),2)/I909)*1000,0),"")</f>
        <v/>
      </c>
      <c r="L909" s="171" t="str">
        <f aca="false">IF(Q$819&lt;&gt;"",IF($B909&lt;&gt;"",K909-$J909,""),"")</f>
        <v/>
      </c>
      <c r="M909" s="172" t="str">
        <f aca="false">IF(B909&lt;&gt;"",RANK(L909,L$819:L$918),"")</f>
        <v/>
      </c>
      <c r="N909" s="172" t="str">
        <f aca="false">IF(B909&lt;&gt;"",'Classement Général'!CC101,"")</f>
        <v/>
      </c>
      <c r="O909" s="172" t="str">
        <f aca="false">IF(B202&lt;&gt;"",'Calculs (M1..M20)'!A104,"")</f>
        <v/>
      </c>
      <c r="P909" s="0"/>
      <c r="Q909" s="0"/>
      <c r="R909" s="0"/>
      <c r="S909" s="0"/>
      <c r="T909" s="0"/>
      <c r="U909" s="0"/>
      <c r="V909" s="0"/>
      <c r="AH909" s="187" t="n">
        <f aca="false">IF($G909&lt;&gt;"",AG909,"")</f>
        <v>0</v>
      </c>
      <c r="AI909" s="169"/>
      <c r="AJ909" s="170"/>
    </row>
    <row r="910" customFormat="false" ht="13" hidden="false" customHeight="false" outlineLevel="0" collapsed="false">
      <c r="A910" s="0"/>
      <c r="B910" s="185" t="str">
        <f aca="false">IF(B809&lt;&gt;"",B809,"")</f>
        <v/>
      </c>
      <c r="C910" s="116" t="str">
        <f aca="false">IF(C809&lt;&gt;"",C809,"")</f>
        <v/>
      </c>
      <c r="D910" s="116" t="str">
        <f aca="false">IF(D809&lt;&gt;"",D809,"")</f>
        <v/>
      </c>
      <c r="E910" s="116" t="str">
        <f aca="false">IF(E809&lt;&gt;"",E809,"")</f>
        <v/>
      </c>
      <c r="F910" s="116" t="n">
        <v>29</v>
      </c>
      <c r="G910" s="168" t="n">
        <f aca="false">G809</f>
        <v>0</v>
      </c>
      <c r="H910" s="187" t="n">
        <f aca="false">IF($G910&lt;&gt;"",G910,"")</f>
        <v>0</v>
      </c>
      <c r="I910" s="169"/>
      <c r="J910" s="170"/>
      <c r="K910" s="171" t="str">
        <f aca="false">IF($B910&lt;&gt;"",IF(I910,(INDEX(P$819:Q$822,MATCH(H910,P$819:P$822),2)/I910)*1000,0),"")</f>
        <v/>
      </c>
      <c r="L910" s="171" t="str">
        <f aca="false">IF(Q$819&lt;&gt;"",IF($B910&lt;&gt;"",K910-$J910,""),"")</f>
        <v/>
      </c>
      <c r="M910" s="172" t="str">
        <f aca="false">IF(B910&lt;&gt;"",RANK(L910,L$819:L$918),"")</f>
        <v/>
      </c>
      <c r="N910" s="172" t="str">
        <f aca="false">IF(B910&lt;&gt;"",'Classement Général'!CC102,"")</f>
        <v/>
      </c>
      <c r="O910" s="172" t="str">
        <f aca="false">IF(B203&lt;&gt;"",'Calculs (M1..M20)'!A105,"")</f>
        <v/>
      </c>
      <c r="P910" s="0"/>
      <c r="Q910" s="0"/>
      <c r="R910" s="0"/>
      <c r="S910" s="0"/>
      <c r="T910" s="0"/>
      <c r="U910" s="0"/>
      <c r="V910" s="0"/>
      <c r="AH910" s="187" t="n">
        <f aca="false">IF($G910&lt;&gt;"",AG910,"")</f>
        <v>0</v>
      </c>
      <c r="AI910" s="169"/>
      <c r="AJ910" s="170"/>
    </row>
    <row r="911" customFormat="false" ht="13" hidden="false" customHeight="false" outlineLevel="0" collapsed="false">
      <c r="A911" s="0"/>
      <c r="B911" s="185" t="str">
        <f aca="false">IF(B810&lt;&gt;"",B810,"")</f>
        <v/>
      </c>
      <c r="C911" s="116" t="str">
        <f aca="false">IF(C810&lt;&gt;"",C810,"")</f>
        <v/>
      </c>
      <c r="D911" s="116" t="str">
        <f aca="false">IF(D810&lt;&gt;"",D810,"")</f>
        <v/>
      </c>
      <c r="E911" s="116" t="str">
        <f aca="false">IF(E810&lt;&gt;"",E810,"")</f>
        <v/>
      </c>
      <c r="F911" s="116" t="n">
        <v>29</v>
      </c>
      <c r="G911" s="168" t="n">
        <f aca="false">G810</f>
        <v>0</v>
      </c>
      <c r="H911" s="187" t="n">
        <f aca="false">IF($G911&lt;&gt;"",G911,"")</f>
        <v>0</v>
      </c>
      <c r="I911" s="169"/>
      <c r="J911" s="170"/>
      <c r="K911" s="171" t="str">
        <f aca="false">IF($B911&lt;&gt;"",IF(I911,(INDEX(P$819:Q$822,MATCH(H911,P$819:P$822),2)/I911)*1000,0),"")</f>
        <v/>
      </c>
      <c r="L911" s="171" t="str">
        <f aca="false">IF(Q$819&lt;&gt;"",IF($B911&lt;&gt;"",K911-$J911,""),"")</f>
        <v/>
      </c>
      <c r="M911" s="172" t="str">
        <f aca="false">IF(B911&lt;&gt;"",RANK(L911,L$819:L$918),"")</f>
        <v/>
      </c>
      <c r="N911" s="172" t="str">
        <f aca="false">IF(B911&lt;&gt;"",'Classement Général'!CC103,"")</f>
        <v/>
      </c>
      <c r="O911" s="172" t="str">
        <f aca="false">IF(B204&lt;&gt;"",'Calculs (M1..M20)'!A106,"")</f>
        <v/>
      </c>
      <c r="P911" s="0"/>
      <c r="Q911" s="0"/>
      <c r="R911" s="0"/>
      <c r="S911" s="0"/>
      <c r="T911" s="0"/>
      <c r="U911" s="0"/>
      <c r="V911" s="0"/>
      <c r="AH911" s="187" t="n">
        <f aca="false">IF($G911&lt;&gt;"",AG911,"")</f>
        <v>0</v>
      </c>
      <c r="AI911" s="169"/>
      <c r="AJ911" s="170"/>
    </row>
    <row r="912" customFormat="false" ht="13" hidden="false" customHeight="false" outlineLevel="0" collapsed="false">
      <c r="A912" s="0"/>
      <c r="B912" s="185" t="str">
        <f aca="false">IF(B811&lt;&gt;"",B811,"")</f>
        <v/>
      </c>
      <c r="C912" s="116" t="str">
        <f aca="false">IF(C811&lt;&gt;"",C811,"")</f>
        <v/>
      </c>
      <c r="D912" s="116" t="str">
        <f aca="false">IF(D811&lt;&gt;"",D811,"")</f>
        <v/>
      </c>
      <c r="E912" s="116" t="str">
        <f aca="false">IF(E811&lt;&gt;"",E811,"")</f>
        <v/>
      </c>
      <c r="F912" s="116" t="n">
        <v>29</v>
      </c>
      <c r="G912" s="168" t="n">
        <f aca="false">G811</f>
        <v>0</v>
      </c>
      <c r="H912" s="187" t="n">
        <f aca="false">IF($G912&lt;&gt;"",G912,"")</f>
        <v>0</v>
      </c>
      <c r="I912" s="169"/>
      <c r="J912" s="170"/>
      <c r="K912" s="171" t="str">
        <f aca="false">IF($B912&lt;&gt;"",IF(I912,(INDEX(P$819:Q$822,MATCH(H912,P$819:P$822),2)/I912)*1000,0),"")</f>
        <v/>
      </c>
      <c r="L912" s="171" t="str">
        <f aca="false">IF(Q$819&lt;&gt;"",IF($B912&lt;&gt;"",K912-$J912,""),"")</f>
        <v/>
      </c>
      <c r="M912" s="172" t="str">
        <f aca="false">IF(B912&lt;&gt;"",RANK(L912,L$819:L$918),"")</f>
        <v/>
      </c>
      <c r="N912" s="172" t="str">
        <f aca="false">IF(B912&lt;&gt;"",'Classement Général'!CC104,"")</f>
        <v/>
      </c>
      <c r="O912" s="172" t="str">
        <f aca="false">IF(B205&lt;&gt;"",'Calculs (M1..M20)'!A107,"")</f>
        <v/>
      </c>
      <c r="P912" s="0"/>
      <c r="Q912" s="0"/>
      <c r="R912" s="0"/>
      <c r="S912" s="0"/>
      <c r="T912" s="0"/>
      <c r="U912" s="0"/>
      <c r="V912" s="0"/>
      <c r="AH912" s="187" t="n">
        <f aca="false">IF($G912&lt;&gt;"",AG912,"")</f>
        <v>0</v>
      </c>
      <c r="AI912" s="169"/>
      <c r="AJ912" s="170"/>
    </row>
    <row r="913" customFormat="false" ht="13" hidden="false" customHeight="false" outlineLevel="0" collapsed="false">
      <c r="A913" s="0"/>
      <c r="B913" s="185" t="str">
        <f aca="false">IF(B812&lt;&gt;"",B812,"")</f>
        <v/>
      </c>
      <c r="C913" s="116" t="str">
        <f aca="false">IF(C812&lt;&gt;"",C812,"")</f>
        <v/>
      </c>
      <c r="D913" s="116" t="str">
        <f aca="false">IF(D812&lt;&gt;"",D812,"")</f>
        <v/>
      </c>
      <c r="E913" s="116" t="str">
        <f aca="false">IF(E812&lt;&gt;"",E812,"")</f>
        <v/>
      </c>
      <c r="F913" s="116" t="n">
        <v>29</v>
      </c>
      <c r="G913" s="168" t="n">
        <f aca="false">G812</f>
        <v>0</v>
      </c>
      <c r="H913" s="187" t="n">
        <f aca="false">IF($G913&lt;&gt;"",G913,"")</f>
        <v>0</v>
      </c>
      <c r="I913" s="169"/>
      <c r="J913" s="170"/>
      <c r="K913" s="171" t="str">
        <f aca="false">IF($B913&lt;&gt;"",IF(I913,(INDEX(P$819:Q$822,MATCH(H913,P$819:P$822),2)/I913)*1000,0),"")</f>
        <v/>
      </c>
      <c r="L913" s="171" t="str">
        <f aca="false">IF(Q$819&lt;&gt;"",IF($B913&lt;&gt;"",K913-$J913,""),"")</f>
        <v/>
      </c>
      <c r="M913" s="172" t="str">
        <f aca="false">IF(B913&lt;&gt;"",RANK(L913,L$819:L$918),"")</f>
        <v/>
      </c>
      <c r="N913" s="172" t="str">
        <f aca="false">IF(B913&lt;&gt;"",'Classement Général'!CC105,"")</f>
        <v/>
      </c>
      <c r="O913" s="172" t="str">
        <f aca="false">IF(B206&lt;&gt;"",'Calculs (M1..M20)'!A108,"")</f>
        <v/>
      </c>
      <c r="P913" s="0"/>
      <c r="Q913" s="0"/>
      <c r="R913" s="0"/>
      <c r="S913" s="0"/>
      <c r="T913" s="0"/>
      <c r="U913" s="0"/>
      <c r="V913" s="0"/>
      <c r="AH913" s="187" t="n">
        <f aca="false">IF($G913&lt;&gt;"",AG913,"")</f>
        <v>0</v>
      </c>
      <c r="AI913" s="169"/>
      <c r="AJ913" s="170"/>
    </row>
    <row r="914" customFormat="false" ht="13" hidden="false" customHeight="false" outlineLevel="0" collapsed="false">
      <c r="A914" s="0"/>
      <c r="B914" s="185" t="str">
        <f aca="false">IF(B813&lt;&gt;"",B813,"")</f>
        <v/>
      </c>
      <c r="C914" s="116" t="str">
        <f aca="false">IF(C813&lt;&gt;"",C813,"")</f>
        <v/>
      </c>
      <c r="D914" s="116" t="str">
        <f aca="false">IF(D813&lt;&gt;"",D813,"")</f>
        <v/>
      </c>
      <c r="E914" s="116" t="str">
        <f aca="false">IF(E813&lt;&gt;"",E813,"")</f>
        <v/>
      </c>
      <c r="F914" s="116" t="n">
        <v>29</v>
      </c>
      <c r="G914" s="168" t="n">
        <f aca="false">G813</f>
        <v>0</v>
      </c>
      <c r="H914" s="187" t="n">
        <f aca="false">IF($G914&lt;&gt;"",G914,"")</f>
        <v>0</v>
      </c>
      <c r="I914" s="169"/>
      <c r="J914" s="170"/>
      <c r="K914" s="171" t="str">
        <f aca="false">IF($B914&lt;&gt;"",IF(I914,(INDEX(P$819:Q$822,MATCH(H914,P$819:P$822),2)/I914)*1000,0),"")</f>
        <v/>
      </c>
      <c r="L914" s="171" t="str">
        <f aca="false">IF(Q$819&lt;&gt;"",IF($B914&lt;&gt;"",K914-$J914,""),"")</f>
        <v/>
      </c>
      <c r="M914" s="172" t="str">
        <f aca="false">IF(B914&lt;&gt;"",RANK(L914,L$819:L$918),"")</f>
        <v/>
      </c>
      <c r="N914" s="172" t="str">
        <f aca="false">IF(B914&lt;&gt;"",'Classement Général'!CC106,"")</f>
        <v/>
      </c>
      <c r="O914" s="172" t="str">
        <f aca="false">IF(B207&lt;&gt;"",'Calculs (M1..M20)'!A109,"")</f>
        <v/>
      </c>
      <c r="P914" s="0"/>
      <c r="Q914" s="0"/>
      <c r="R914" s="0"/>
      <c r="S914" s="0"/>
      <c r="T914" s="0"/>
      <c r="U914" s="0"/>
      <c r="V914" s="0"/>
      <c r="AH914" s="187" t="n">
        <f aca="false">IF($G914&lt;&gt;"",AG914,"")</f>
        <v>0</v>
      </c>
      <c r="AI914" s="169"/>
      <c r="AJ914" s="170"/>
    </row>
    <row r="915" customFormat="false" ht="13" hidden="false" customHeight="false" outlineLevel="0" collapsed="false">
      <c r="A915" s="0"/>
      <c r="B915" s="185" t="str">
        <f aca="false">IF(B814&lt;&gt;"",B814,"")</f>
        <v/>
      </c>
      <c r="C915" s="116" t="str">
        <f aca="false">IF(C814&lt;&gt;"",C814,"")</f>
        <v/>
      </c>
      <c r="D915" s="116" t="str">
        <f aca="false">IF(D814&lt;&gt;"",D814,"")</f>
        <v/>
      </c>
      <c r="E915" s="116" t="str">
        <f aca="false">IF(E814&lt;&gt;"",E814,"")</f>
        <v/>
      </c>
      <c r="F915" s="116" t="n">
        <v>29</v>
      </c>
      <c r="G915" s="168" t="n">
        <f aca="false">G814</f>
        <v>0</v>
      </c>
      <c r="H915" s="187" t="n">
        <f aca="false">IF($G915&lt;&gt;"",G915,"")</f>
        <v>0</v>
      </c>
      <c r="I915" s="169"/>
      <c r="J915" s="170"/>
      <c r="K915" s="171" t="str">
        <f aca="false">IF($B915&lt;&gt;"",IF(I915,(INDEX(P$819:Q$822,MATCH(H915,P$819:P$822),2)/I915)*1000,0),"")</f>
        <v/>
      </c>
      <c r="L915" s="171" t="str">
        <f aca="false">IF(Q$819&lt;&gt;"",IF($B915&lt;&gt;"",K915-$J915,""),"")</f>
        <v/>
      </c>
      <c r="M915" s="172" t="str">
        <f aca="false">IF(B915&lt;&gt;"",RANK(L915,L$819:L$918),"")</f>
        <v/>
      </c>
      <c r="N915" s="172" t="str">
        <f aca="false">IF(B915&lt;&gt;"",'Classement Général'!CC107,"")</f>
        <v/>
      </c>
      <c r="O915" s="172" t="str">
        <f aca="false">IF(B208&lt;&gt;"",'Calculs (M1..M20)'!A110,"")</f>
        <v/>
      </c>
      <c r="P915" s="0"/>
      <c r="Q915" s="0"/>
      <c r="R915" s="0"/>
      <c r="S915" s="0"/>
      <c r="T915" s="0"/>
      <c r="U915" s="0"/>
      <c r="V915" s="0"/>
      <c r="AH915" s="187" t="n">
        <f aca="false">IF($G915&lt;&gt;"",AG915,"")</f>
        <v>0</v>
      </c>
      <c r="AI915" s="169"/>
      <c r="AJ915" s="170"/>
    </row>
    <row r="916" customFormat="false" ht="13" hidden="false" customHeight="false" outlineLevel="0" collapsed="false">
      <c r="A916" s="0"/>
      <c r="B916" s="185" t="str">
        <f aca="false">IF(B815&lt;&gt;"",B815,"")</f>
        <v/>
      </c>
      <c r="C916" s="116" t="str">
        <f aca="false">IF(C815&lt;&gt;"",C815,"")</f>
        <v/>
      </c>
      <c r="D916" s="116" t="str">
        <f aca="false">IF(D815&lt;&gt;"",D815,"")</f>
        <v/>
      </c>
      <c r="E916" s="116" t="str">
        <f aca="false">IF(E815&lt;&gt;"",E815,"")</f>
        <v/>
      </c>
      <c r="F916" s="116" t="n">
        <v>29</v>
      </c>
      <c r="G916" s="168" t="n">
        <f aca="false">G815</f>
        <v>0</v>
      </c>
      <c r="H916" s="187" t="n">
        <f aca="false">IF($G916&lt;&gt;"",G916,"")</f>
        <v>0</v>
      </c>
      <c r="I916" s="169"/>
      <c r="J916" s="170"/>
      <c r="K916" s="171" t="str">
        <f aca="false">IF($B916&lt;&gt;"",IF(I916,(INDEX(P$819:Q$822,MATCH(H916,P$819:P$822),2)/I916)*1000,0),"")</f>
        <v/>
      </c>
      <c r="L916" s="171" t="str">
        <f aca="false">IF(Q$819&lt;&gt;"",IF($B916&lt;&gt;"",K916-$J916,""),"")</f>
        <v/>
      </c>
      <c r="M916" s="172" t="str">
        <f aca="false">IF(B916&lt;&gt;"",RANK(L916,L$819:L$918),"")</f>
        <v/>
      </c>
      <c r="N916" s="172" t="str">
        <f aca="false">IF(B916&lt;&gt;"",'Classement Général'!CC108,"")</f>
        <v/>
      </c>
      <c r="O916" s="172" t="str">
        <f aca="false">IF(B209&lt;&gt;"",'Calculs (M1..M20)'!A111,"")</f>
        <v/>
      </c>
      <c r="P916" s="0"/>
      <c r="Q916" s="0"/>
      <c r="R916" s="0"/>
      <c r="S916" s="0"/>
      <c r="T916" s="0"/>
      <c r="U916" s="0"/>
      <c r="V916" s="0"/>
      <c r="AH916" s="187" t="n">
        <f aca="false">IF($G916&lt;&gt;"",AG916,"")</f>
        <v>0</v>
      </c>
      <c r="AI916" s="169"/>
      <c r="AJ916" s="170"/>
    </row>
    <row r="917" customFormat="false" ht="13" hidden="false" customHeight="false" outlineLevel="0" collapsed="false">
      <c r="A917" s="0"/>
      <c r="B917" s="185" t="str">
        <f aca="false">IF(B816&lt;&gt;"",B816,"")</f>
        <v/>
      </c>
      <c r="C917" s="116" t="str">
        <f aca="false">IF(C816&lt;&gt;"",C816,"")</f>
        <v/>
      </c>
      <c r="D917" s="116" t="str">
        <f aca="false">IF(D816&lt;&gt;"",D816,"")</f>
        <v/>
      </c>
      <c r="E917" s="116" t="str">
        <f aca="false">IF(E816&lt;&gt;"",E816,"")</f>
        <v/>
      </c>
      <c r="F917" s="116" t="n">
        <v>29</v>
      </c>
      <c r="G917" s="168" t="n">
        <f aca="false">G816</f>
        <v>0</v>
      </c>
      <c r="H917" s="187" t="n">
        <f aca="false">IF($G917&lt;&gt;"",G917,"")</f>
        <v>0</v>
      </c>
      <c r="I917" s="169"/>
      <c r="J917" s="170"/>
      <c r="K917" s="171" t="str">
        <f aca="false">IF($B917&lt;&gt;"",IF(I917,(INDEX(P$819:Q$822,MATCH(H917,P$819:P$822),2)/I917)*1000,0),"")</f>
        <v/>
      </c>
      <c r="L917" s="171" t="str">
        <f aca="false">IF(Q$819&lt;&gt;"",IF($B917&lt;&gt;"",K917-$J917,""),"")</f>
        <v/>
      </c>
      <c r="M917" s="172" t="str">
        <f aca="false">IF(B917&lt;&gt;"",RANK(L917,L$819:L$918),"")</f>
        <v/>
      </c>
      <c r="N917" s="172" t="str">
        <f aca="false">IF(B917&lt;&gt;"",'Classement Général'!CC109,"")</f>
        <v/>
      </c>
      <c r="O917" s="172" t="str">
        <f aca="false">IF(B210&lt;&gt;"",'Calculs (M1..M20)'!A112,"")</f>
        <v/>
      </c>
      <c r="P917" s="0"/>
      <c r="Q917" s="0"/>
      <c r="R917" s="0"/>
      <c r="S917" s="0"/>
      <c r="T917" s="0"/>
      <c r="U917" s="0"/>
      <c r="V917" s="0"/>
      <c r="AH917" s="187" t="n">
        <f aca="false">IF($G917&lt;&gt;"",AG917,"")</f>
        <v>0</v>
      </c>
      <c r="AI917" s="169"/>
      <c r="AJ917" s="170"/>
    </row>
    <row r="918" customFormat="false" ht="13.5" hidden="false" customHeight="false" outlineLevel="0" collapsed="false">
      <c r="A918" s="0"/>
      <c r="B918" s="185" t="str">
        <f aca="false">IF(B817&lt;&gt;"",B817,"")</f>
        <v/>
      </c>
      <c r="C918" s="116" t="str">
        <f aca="false">IF(C817&lt;&gt;"",C817,"")</f>
        <v/>
      </c>
      <c r="D918" s="116" t="str">
        <f aca="false">IF(D817&lt;&gt;"",D817,"")</f>
        <v/>
      </c>
      <c r="E918" s="116" t="str">
        <f aca="false">IF(E817&lt;&gt;"",E817,"")</f>
        <v/>
      </c>
      <c r="F918" s="116" t="n">
        <v>29</v>
      </c>
      <c r="G918" s="168" t="n">
        <f aca="false">G817</f>
        <v>0</v>
      </c>
      <c r="H918" s="187" t="n">
        <f aca="false">IF($G918&lt;&gt;"",G918,"")</f>
        <v>0</v>
      </c>
      <c r="I918" s="173"/>
      <c r="J918" s="174"/>
      <c r="K918" s="171" t="str">
        <f aca="false">IF($B918&lt;&gt;"",IF(I918,(INDEX(P$819:Q$822,MATCH(H918,P$819:P$822),2)/I918)*1000,0),"")</f>
        <v/>
      </c>
      <c r="L918" s="171" t="str">
        <f aca="false">IF(Q$819&lt;&gt;"",IF($B918&lt;&gt;"",K918-$J918,""),"")</f>
        <v/>
      </c>
      <c r="M918" s="172" t="str">
        <f aca="false">IF(B918&lt;&gt;"",RANK(L918,L$819:L$918),"")</f>
        <v/>
      </c>
      <c r="N918" s="172" t="str">
        <f aca="false">IF(B918&lt;&gt;"",'Classement Général'!CC110,"")</f>
        <v/>
      </c>
      <c r="O918" s="172" t="str">
        <f aca="false">IF(B211&lt;&gt;"",'Calculs (M1..M20)'!A113,"")</f>
        <v/>
      </c>
      <c r="P918" s="0"/>
      <c r="Q918" s="0"/>
      <c r="R918" s="0"/>
      <c r="S918" s="0"/>
      <c r="T918" s="0"/>
      <c r="U918" s="0"/>
      <c r="V918" s="0"/>
      <c r="AH918" s="187" t="n">
        <f aca="false">IF($G918&lt;&gt;"",AG918,"")</f>
        <v>0</v>
      </c>
      <c r="AI918" s="173"/>
      <c r="AJ918" s="174"/>
    </row>
    <row r="919" customFormat="false" ht="12.5" hidden="false" customHeight="false" outlineLevel="0" collapsed="false">
      <c r="A919" s="137"/>
      <c r="B919" s="141" t="str">
        <f aca="false">IF(B818&lt;&gt;"",B818,"")</f>
        <v>Nom</v>
      </c>
      <c r="C919" s="165" t="str">
        <f aca="false">IF(C818&lt;&gt;"",C818,"")</f>
        <v>Dossard</v>
      </c>
      <c r="D919" s="165" t="str">
        <f aca="false">IF(D818&lt;&gt;"",D818,"")</f>
        <v>Freq</v>
      </c>
      <c r="E919" s="165" t="str">
        <f aca="false">IF(E818&lt;&gt;"",E818,"")</f>
        <v>Equipe</v>
      </c>
      <c r="F919" s="165" t="s">
        <v>103</v>
      </c>
      <c r="G919" s="165" t="s">
        <v>88</v>
      </c>
      <c r="H919" s="166" t="s">
        <v>104</v>
      </c>
      <c r="I919" s="141" t="s">
        <v>91</v>
      </c>
      <c r="J919" s="142" t="s">
        <v>105</v>
      </c>
      <c r="K919" s="120" t="s">
        <v>106</v>
      </c>
      <c r="L919" s="120" t="s">
        <v>107</v>
      </c>
      <c r="M919" s="120" t="s">
        <v>97</v>
      </c>
      <c r="N919" s="120" t="s">
        <v>100</v>
      </c>
      <c r="O919" s="120" t="s">
        <v>108</v>
      </c>
      <c r="P919" s="143" t="s">
        <v>104</v>
      </c>
      <c r="Q919" s="144" t="s">
        <v>109</v>
      </c>
      <c r="R919" s="145" t="s">
        <v>110</v>
      </c>
      <c r="S919" s="146" t="s">
        <v>111</v>
      </c>
      <c r="T919" s="147" t="s">
        <v>112</v>
      </c>
      <c r="U919" s="5" t="s">
        <v>104</v>
      </c>
      <c r="V919" s="0"/>
      <c r="AH919" s="166" t="s">
        <v>104</v>
      </c>
      <c r="AI919" s="141" t="s">
        <v>91</v>
      </c>
      <c r="AJ919" s="142" t="s">
        <v>105</v>
      </c>
    </row>
    <row r="920" customFormat="false" ht="13" hidden="false" customHeight="false" outlineLevel="0" collapsed="false">
      <c r="A920" s="0"/>
      <c r="B920" s="185" t="str">
        <f aca="false">IF(B819&lt;&gt;"",B819,"")</f>
        <v>Sébastien CHABAUD</v>
      </c>
      <c r="C920" s="116" t="n">
        <f aca="false">IF(C819&lt;&gt;"",C819,"")</f>
        <v>1</v>
      </c>
      <c r="D920" s="116" t="str">
        <f aca="false">IF(D819&lt;&gt;"",D819,"")</f>
        <v>2.4GHz</v>
      </c>
      <c r="E920" s="116" t="n">
        <f aca="false">IF(E819&lt;&gt;"",E819,"")</f>
        <v>0</v>
      </c>
      <c r="F920" s="116" t="n">
        <v>30</v>
      </c>
      <c r="G920" s="168" t="n">
        <f aca="false">G819</f>
        <v>1</v>
      </c>
      <c r="H920" s="187" t="n">
        <f aca="false">IF($G920&lt;&gt;"",G920,"")</f>
        <v>1</v>
      </c>
      <c r="I920" s="169"/>
      <c r="J920" s="170"/>
      <c r="K920" s="171" t="n">
        <f aca="false">IF($B920&lt;&gt;"",IF(I920,(INDEX(P$920:Q$923,MATCH(H920,P$920:P$923),2)/I920)*1000,0),"")</f>
        <v>0</v>
      </c>
      <c r="L920" s="171" t="str">
        <f aca="false">IF(Q$920&lt;&gt;"",IF($B920&lt;&gt;"",K920-$J920,""),"")</f>
        <v/>
      </c>
      <c r="M920" s="172" t="e">
        <f aca="false">IF(B920&lt;&gt;"",RANK(L920,L$920:L$1019),"")</f>
        <v>#VALUE!</v>
      </c>
      <c r="N920" s="172" t="str">
        <f aca="false">IF(B920&lt;&gt;"",'Classement Général'!CD11,"")</f>
        <v/>
      </c>
      <c r="O920" s="172" t="n">
        <f aca="false">IF(B112&lt;&gt;"",'Calculs (M1..M20)'!A14,"")</f>
        <v>22</v>
      </c>
      <c r="P920" s="154" t="n">
        <f aca="false">IF(DMIN($H919:$I1020,$P$10,$U$10:$U$11)&lt;&gt;0,1,"")</f>
        <v>1</v>
      </c>
      <c r="Q920" s="155" t="str">
        <f aca="false">IF(DMIN($H919:$I1020,$I$10,$U$10:$U$11)&lt;&gt;0,DMIN($H919:$I1020,$I$10,$U$10:$U$11),"")</f>
        <v/>
      </c>
      <c r="R920" s="151" t="str">
        <f aca="false">IF(DMAX($H919:$I1020,$I$10,$U$10:$U$11)&lt;&gt;0,DMAX($H919:$I1020,$I$10,$U$10:$U$11),"")</f>
        <v/>
      </c>
      <c r="S920" s="156" t="e">
        <f aca="false">IF($P920&lt;&gt;"",IF(DAVERAGE($H919:$I1020,$I$10,$U$10:$U$11)&lt;&gt;0,DAVERAGE($H919:$I1020,$I$10,$U$10:$U$11),""),"")</f>
        <v>#DIV/0!</v>
      </c>
      <c r="T920" s="157" t="str">
        <f aca="false">IF($P920&lt;&gt;"",IF(DCOUNTA($H919:$I1020,$I$10,$U$10:$U$11)&lt;&gt;0,DCOUNTA($H919:$I1020,$I$10,$U$10:$U$11),""),"")</f>
        <v/>
      </c>
      <c r="U920" s="5" t="n">
        <v>1</v>
      </c>
      <c r="V920" s="0"/>
      <c r="AH920" s="187" t="n">
        <f aca="false">IF($G920&lt;&gt;"",AG920,"")</f>
        <v>0</v>
      </c>
      <c r="AI920" s="169"/>
      <c r="AJ920" s="170"/>
    </row>
    <row r="921" customFormat="false" ht="13" hidden="false" customHeight="false" outlineLevel="0" collapsed="false">
      <c r="A921" s="0"/>
      <c r="B921" s="185" t="str">
        <f aca="false">IF(B820&lt;&gt;"",B820,"")</f>
        <v>Herve DALL AVA</v>
      </c>
      <c r="C921" s="116" t="n">
        <f aca="false">IF(C820&lt;&gt;"",C820,"")</f>
        <v>2</v>
      </c>
      <c r="D921" s="116" t="str">
        <f aca="false">IF(D820&lt;&gt;"",D820,"")</f>
        <v>2.4GHz</v>
      </c>
      <c r="E921" s="116" t="n">
        <f aca="false">IF(E820&lt;&gt;"",E820,"")</f>
        <v>0</v>
      </c>
      <c r="F921" s="116" t="n">
        <v>30</v>
      </c>
      <c r="G921" s="168" t="n">
        <f aca="false">G820</f>
        <v>1</v>
      </c>
      <c r="H921" s="187" t="n">
        <f aca="false">IF($G921&lt;&gt;"",G921,"")</f>
        <v>1</v>
      </c>
      <c r="I921" s="169"/>
      <c r="J921" s="170"/>
      <c r="K921" s="171" t="n">
        <f aca="false">IF($B921&lt;&gt;"",IF(I921,(INDEX(P$920:Q$923,MATCH(H921,P$920:P$923),2)/I921)*1000,0),"")</f>
        <v>0</v>
      </c>
      <c r="L921" s="171" t="str">
        <f aca="false">IF(Q$920&lt;&gt;"",IF($B921&lt;&gt;"",K921-$J921,""),"")</f>
        <v/>
      </c>
      <c r="M921" s="172" t="e">
        <f aca="false">IF(B921&lt;&gt;"",RANK(L921,L$920:L$1019),"")</f>
        <v>#VALUE!</v>
      </c>
      <c r="N921" s="172" t="str">
        <f aca="false">IF(B921&lt;&gt;"",'Classement Général'!CD12,"")</f>
        <v/>
      </c>
      <c r="O921" s="172" t="n">
        <f aca="false">IF(B113&lt;&gt;"",'Calculs (M1..M20)'!A15,"")</f>
        <v>8</v>
      </c>
      <c r="P921" s="154" t="str">
        <f aca="false">IF(DMIN($H919:$I1020,$P$10,$U$12:$U$13)&lt;&gt;0,2,"")</f>
        <v/>
      </c>
      <c r="Q921" s="155" t="str">
        <f aca="false">IF(DMIN($H919:$I1020,$I$10,$U$12:$U$13)&lt;&gt;0,DMIN($H919:$I1020,$I$10,$U$12:$U$13),"")</f>
        <v/>
      </c>
      <c r="R921" s="151" t="str">
        <f aca="false">IF(DMAX($H919:$I1020,$I$10,$U$12:$U$13)&lt;&gt;0,DMAX($H919:$I1020,$I$10,$U$12:$U$13),"")</f>
        <v/>
      </c>
      <c r="S921" s="156" t="str">
        <f aca="false">IF($P921&lt;&gt;"",IF(DAVERAGE($H919:$I1020,$I$10,$U$12:$U$13)&lt;&gt;0,DAVERAGE($H919:$I1020,$I$10,$U$12:$U$13),""),"")</f>
        <v/>
      </c>
      <c r="T921" s="157" t="str">
        <f aca="false">IF($P920&lt;&gt;"",IF(DCOUNTA($H919:$I1020,$I$10,$U$12:$U$13)&lt;&gt;0,DCOUNTA($H919:$I1020,$I$10,$U$12:$U$13),""),"")</f>
        <v/>
      </c>
      <c r="U921" s="5" t="s">
        <v>104</v>
      </c>
      <c r="V921" s="0"/>
      <c r="AH921" s="187" t="n">
        <f aca="false">IF($G921&lt;&gt;"",AG921,"")</f>
        <v>0</v>
      </c>
      <c r="AI921" s="169"/>
      <c r="AJ921" s="170"/>
    </row>
    <row r="922" customFormat="false" ht="13" hidden="false" customHeight="false" outlineLevel="0" collapsed="false">
      <c r="A922" s="0"/>
      <c r="B922" s="185" t="str">
        <f aca="false">IF(B821&lt;&gt;"",B821,"")</f>
        <v>Jean Luc FOUCHER</v>
      </c>
      <c r="C922" s="116" t="n">
        <f aca="false">IF(C821&lt;&gt;"",C821,"")</f>
        <v>3</v>
      </c>
      <c r="D922" s="116" t="str">
        <f aca="false">IF(D821&lt;&gt;"",D821,"")</f>
        <v>2.4GHz</v>
      </c>
      <c r="E922" s="116" t="n">
        <f aca="false">IF(E821&lt;&gt;"",E821,"")</f>
        <v>0</v>
      </c>
      <c r="F922" s="116" t="n">
        <v>30</v>
      </c>
      <c r="G922" s="168" t="n">
        <f aca="false">G821</f>
        <v>1</v>
      </c>
      <c r="H922" s="187" t="n">
        <f aca="false">IF($G922&lt;&gt;"",G922,"")</f>
        <v>1</v>
      </c>
      <c r="I922" s="169"/>
      <c r="J922" s="170"/>
      <c r="K922" s="171" t="n">
        <f aca="false">IF($B922&lt;&gt;"",IF(I922,(INDEX(P$920:Q$923,MATCH(H922,P$920:P$923),2)/I922)*1000,0),"")</f>
        <v>0</v>
      </c>
      <c r="L922" s="171" t="str">
        <f aca="false">IF(Q$920&lt;&gt;"",IF($B922&lt;&gt;"",K922-$J922,""),"")</f>
        <v/>
      </c>
      <c r="M922" s="172" t="e">
        <f aca="false">IF(B922&lt;&gt;"",RANK(L922,L$920:L$1019),"")</f>
        <v>#VALUE!</v>
      </c>
      <c r="N922" s="172" t="str">
        <f aca="false">IF(B922&lt;&gt;"",'Classement Général'!CD13,"")</f>
        <v/>
      </c>
      <c r="O922" s="172" t="n">
        <f aca="false">IF(B114&lt;&gt;"",'Calculs (M1..M20)'!A16,"")</f>
        <v>15</v>
      </c>
      <c r="P922" s="154" t="str">
        <f aca="false">IF(DMIN($H919:$I1020,$P$10,$U$14:$U$15)&lt;&gt;0,3,"")</f>
        <v/>
      </c>
      <c r="Q922" s="155" t="str">
        <f aca="false">IF(DMIN($H919:$I1020,$I$10,$U$14:$U$15)&lt;&gt;0,DMIN($H919:$I1020,$I$10,$U$14:$U$15),"")</f>
        <v/>
      </c>
      <c r="R922" s="151" t="str">
        <f aca="false">IF(DMAX($H919:$I1020,$I$10,$U$14:$U$15)&lt;&gt;0,DMAX($H919:$I1020,$I$10,$U$14:$U$15),"")</f>
        <v/>
      </c>
      <c r="S922" s="156" t="str">
        <f aca="false">IF($P922&lt;&gt;"",IF(DAVERAGE($H919:$I1020,$I$10,$U$14:$U$15)&lt;&gt;0,DAVERAGE($H919:$I1020,$I$10,$U$14:$U$15),""),"")</f>
        <v/>
      </c>
      <c r="T922" s="157" t="str">
        <f aca="false">IF($P922&lt;&gt;"",IF(DCOUNTA($H919:$I1020,$I$10,$U$14:$U$15)&lt;&gt;0,DCOUNTA($H919:$I1020,$I$10,$U$14:$U$15),""),"")</f>
        <v/>
      </c>
      <c r="U922" s="5" t="n">
        <v>2</v>
      </c>
      <c r="V922" s="0"/>
      <c r="AH922" s="187" t="n">
        <f aca="false">IF($G922&lt;&gt;"",AG922,"")</f>
        <v>0</v>
      </c>
      <c r="AI922" s="169"/>
      <c r="AJ922" s="170"/>
    </row>
    <row r="923" customFormat="false" ht="13.5" hidden="false" customHeight="false" outlineLevel="0" collapsed="false">
      <c r="A923" s="0"/>
      <c r="B923" s="185" t="str">
        <f aca="false">IF(B822&lt;&gt;"",B822,"")</f>
        <v>Thomas DELARBRE</v>
      </c>
      <c r="C923" s="116" t="n">
        <f aca="false">IF(C822&lt;&gt;"",C822,"")</f>
        <v>4</v>
      </c>
      <c r="D923" s="116" t="str">
        <f aca="false">IF(D822&lt;&gt;"",D822,"")</f>
        <v>2.4GHz</v>
      </c>
      <c r="E923" s="116" t="n">
        <f aca="false">IF(E822&lt;&gt;"",E822,"")</f>
        <v>0</v>
      </c>
      <c r="F923" s="116" t="n">
        <v>30</v>
      </c>
      <c r="G923" s="168" t="n">
        <f aca="false">G822</f>
        <v>1</v>
      </c>
      <c r="H923" s="187" t="n">
        <f aca="false">IF($G923&lt;&gt;"",G923,"")</f>
        <v>1</v>
      </c>
      <c r="I923" s="169"/>
      <c r="J923" s="170"/>
      <c r="K923" s="171" t="n">
        <f aca="false">IF($B923&lt;&gt;"",IF(I923,(INDEX(P$920:Q$923,MATCH(H923,P$920:P$923),2)/I923)*1000,0),"")</f>
        <v>0</v>
      </c>
      <c r="L923" s="171" t="str">
        <f aca="false">IF(Q$920&lt;&gt;"",IF($B923&lt;&gt;"",K923-$J923,""),"")</f>
        <v/>
      </c>
      <c r="M923" s="172" t="e">
        <f aca="false">IF(B923&lt;&gt;"",RANK(L923,L$920:L$1019),"")</f>
        <v>#VALUE!</v>
      </c>
      <c r="N923" s="172" t="str">
        <f aca="false">IF(B923&lt;&gt;"",'Classement Général'!CD14,"")</f>
        <v/>
      </c>
      <c r="O923" s="172" t="n">
        <f aca="false">IF(B115&lt;&gt;"",'Calculs (M1..M20)'!A17,"")</f>
        <v>10</v>
      </c>
      <c r="P923" s="158" t="str">
        <f aca="false">IF(DMIN($H919:$I1020,$P$10,$U$16:$U$17)&lt;&gt;0,4,"")</f>
        <v/>
      </c>
      <c r="Q923" s="159" t="str">
        <f aca="false">IF(DMIN($H919:$I1020,$I$10,$U$16:$U$17)&lt;&gt;0,DMIN($H919:$I1020,$I$10,$U$16:$U$17),"")</f>
        <v/>
      </c>
      <c r="R923" s="160" t="str">
        <f aca="false">IF(DMAX($H919:$I1020,$I$10,$U$16:$U$17)&lt;&gt;0,DMAX($H919:$I1020,$I$10,$U$16:$U$17),"")</f>
        <v/>
      </c>
      <c r="S923" s="161" t="str">
        <f aca="false">IF($P923&lt;&gt;"",IF(DAVERAGE($H919:$I1020,$I$10,$U$16:$U$17)&lt;&gt;0,DAVERAGE($H919:$I1020,$I$10,$U$16:$U$17),""),"")</f>
        <v/>
      </c>
      <c r="T923" s="162" t="str">
        <f aca="false">IF($P922&lt;&gt;"",IF(DCOUNTA($H919:$I1020,$I$10,$U$16:$U$17)&lt;&gt;0,DCOUNTA($H919:$I1020,$I$10,$U$16:$U$17),""),"")</f>
        <v/>
      </c>
      <c r="U923" s="5" t="s">
        <v>104</v>
      </c>
      <c r="V923" s="0"/>
      <c r="AH923" s="187" t="n">
        <f aca="false">IF($G923&lt;&gt;"",AG923,"")</f>
        <v>0</v>
      </c>
      <c r="AI923" s="169"/>
      <c r="AJ923" s="170"/>
    </row>
    <row r="924" customFormat="false" ht="13.5" hidden="false" customHeight="false" outlineLevel="0" collapsed="false">
      <c r="A924" s="0"/>
      <c r="B924" s="185" t="str">
        <f aca="false">IF(B823&lt;&gt;"",B823,"")</f>
        <v>Pierre DIATTA</v>
      </c>
      <c r="C924" s="116" t="n">
        <f aca="false">IF(C823&lt;&gt;"",C823,"")</f>
        <v>5</v>
      </c>
      <c r="D924" s="116" t="str">
        <f aca="false">IF(D823&lt;&gt;"",D823,"")</f>
        <v>2.4GHz</v>
      </c>
      <c r="E924" s="116" t="n">
        <f aca="false">IF(E823&lt;&gt;"",E823,"")</f>
        <v>0</v>
      </c>
      <c r="F924" s="116" t="n">
        <v>30</v>
      </c>
      <c r="G924" s="168" t="n">
        <f aca="false">G823</f>
        <v>1</v>
      </c>
      <c r="H924" s="187" t="n">
        <f aca="false">IF($G924&lt;&gt;"",G924,"")</f>
        <v>1</v>
      </c>
      <c r="I924" s="169"/>
      <c r="J924" s="170"/>
      <c r="K924" s="171" t="n">
        <f aca="false">IF($B924&lt;&gt;"",IF(I924,(INDEX(P$920:Q$923,MATCH(H924,P$920:P$923),2)/I924)*1000,0),"")</f>
        <v>0</v>
      </c>
      <c r="L924" s="171" t="str">
        <f aca="false">IF(Q$920&lt;&gt;"",IF($B924&lt;&gt;"",K924-$J924,""),"")</f>
        <v/>
      </c>
      <c r="M924" s="172" t="e">
        <f aca="false">IF(B924&lt;&gt;"",RANK(L924,L$920:L$1019),"")</f>
        <v>#VALUE!</v>
      </c>
      <c r="N924" s="172" t="str">
        <f aca="false">IF(B924&lt;&gt;"",'Classement Général'!CD15,"")</f>
        <v/>
      </c>
      <c r="O924" s="172" t="n">
        <f aca="false">IF(B116&lt;&gt;"",'Calculs (M1..M20)'!A18,"")</f>
        <v>20</v>
      </c>
      <c r="P924" s="5"/>
      <c r="Q924" s="5"/>
      <c r="R924" s="0"/>
      <c r="S924" s="0"/>
      <c r="T924" s="163" t="n">
        <f aca="false">SUM(T920:T923)</f>
        <v>0</v>
      </c>
      <c r="U924" s="5" t="n">
        <v>3</v>
      </c>
      <c r="V924" s="184" t="n">
        <f aca="false">T924</f>
        <v>0</v>
      </c>
      <c r="AH924" s="187" t="n">
        <f aca="false">IF($G924&lt;&gt;"",AG924,"")</f>
        <v>0</v>
      </c>
      <c r="AI924" s="169"/>
      <c r="AJ924" s="170"/>
    </row>
    <row r="925" customFormat="false" ht="13" hidden="false" customHeight="false" outlineLevel="0" collapsed="false">
      <c r="A925" s="0"/>
      <c r="B925" s="185" t="str">
        <f aca="false">IF(B824&lt;&gt;"",B824,"")</f>
        <v>Olivier MONET</v>
      </c>
      <c r="C925" s="116" t="n">
        <f aca="false">IF(C824&lt;&gt;"",C824,"")</f>
        <v>6</v>
      </c>
      <c r="D925" s="116" t="str">
        <f aca="false">IF(D824&lt;&gt;"",D824,"")</f>
        <v>41.110MHz</v>
      </c>
      <c r="E925" s="116" t="n">
        <f aca="false">IF(E824&lt;&gt;"",E824,"")</f>
        <v>0</v>
      </c>
      <c r="F925" s="116" t="n">
        <v>30</v>
      </c>
      <c r="G925" s="168" t="n">
        <f aca="false">G824</f>
        <v>1</v>
      </c>
      <c r="H925" s="187" t="n">
        <f aca="false">IF($G925&lt;&gt;"",G925,"")</f>
        <v>1</v>
      </c>
      <c r="I925" s="169"/>
      <c r="J925" s="170"/>
      <c r="K925" s="171" t="n">
        <f aca="false">IF($B925&lt;&gt;"",IF(I925,(INDEX(P$920:Q$923,MATCH(H925,P$920:P$923),2)/I925)*1000,0),"")</f>
        <v>0</v>
      </c>
      <c r="L925" s="171" t="str">
        <f aca="false">IF(Q$920&lt;&gt;"",IF($B925&lt;&gt;"",K925-$J925,""),"")</f>
        <v/>
      </c>
      <c r="M925" s="172" t="e">
        <f aca="false">IF(B925&lt;&gt;"",RANK(L925,L$920:L$1019),"")</f>
        <v>#VALUE!</v>
      </c>
      <c r="N925" s="172" t="str">
        <f aca="false">IF(B925&lt;&gt;"",'Classement Général'!CD16,"")</f>
        <v/>
      </c>
      <c r="O925" s="172" t="n">
        <f aca="false">IF(B117&lt;&gt;"",'Calculs (M1..M20)'!A19,"")</f>
        <v>6</v>
      </c>
      <c r="P925" s="5"/>
      <c r="Q925" s="5"/>
      <c r="R925" s="0"/>
      <c r="S925" s="0"/>
      <c r="T925" s="0"/>
      <c r="U925" s="5" t="s">
        <v>104</v>
      </c>
      <c r="V925" s="0"/>
      <c r="AH925" s="187" t="n">
        <f aca="false">IF($G925&lt;&gt;"",AG925,"")</f>
        <v>0</v>
      </c>
      <c r="AI925" s="169"/>
      <c r="AJ925" s="170"/>
    </row>
    <row r="926" customFormat="false" ht="13" hidden="false" customHeight="false" outlineLevel="0" collapsed="false">
      <c r="A926" s="0"/>
      <c r="B926" s="185" t="str">
        <f aca="false">IF(B825&lt;&gt;"",B825,"")</f>
        <v>Pierre RONDEL</v>
      </c>
      <c r="C926" s="116" t="n">
        <f aca="false">IF(C825&lt;&gt;"",C825,"")</f>
        <v>7</v>
      </c>
      <c r="D926" s="116" t="str">
        <f aca="false">IF(D825&lt;&gt;"",D825,"")</f>
        <v>2.4GHz</v>
      </c>
      <c r="E926" s="116" t="n">
        <f aca="false">IF(E825&lt;&gt;"",E825,"")</f>
        <v>0</v>
      </c>
      <c r="F926" s="116" t="n">
        <v>30</v>
      </c>
      <c r="G926" s="168" t="n">
        <f aca="false">G825</f>
        <v>1</v>
      </c>
      <c r="H926" s="187" t="n">
        <f aca="false">IF($G926&lt;&gt;"",G926,"")</f>
        <v>1</v>
      </c>
      <c r="I926" s="169"/>
      <c r="J926" s="170"/>
      <c r="K926" s="171" t="n">
        <f aca="false">IF($B926&lt;&gt;"",IF(I926,(INDEX(P$920:Q$923,MATCH(H926,P$920:P$923),2)/I926)*1000,0),"")</f>
        <v>0</v>
      </c>
      <c r="L926" s="171" t="str">
        <f aca="false">IF(Q$920&lt;&gt;"",IF($B926&lt;&gt;"",K926-$J926,""),"")</f>
        <v/>
      </c>
      <c r="M926" s="172" t="e">
        <f aca="false">IF(B926&lt;&gt;"",RANK(L926,L$920:L$1019),"")</f>
        <v>#VALUE!</v>
      </c>
      <c r="N926" s="172" t="str">
        <f aca="false">IF(B926&lt;&gt;"",'Classement Général'!CD17,"")</f>
        <v/>
      </c>
      <c r="O926" s="172" t="n">
        <f aca="false">IF(B118&lt;&gt;"",'Calculs (M1..M20)'!A20,"")</f>
        <v>1</v>
      </c>
      <c r="P926" s="5"/>
      <c r="Q926" s="5"/>
      <c r="R926" s="0"/>
      <c r="S926" s="0"/>
      <c r="T926" s="0"/>
      <c r="U926" s="5" t="n">
        <v>4</v>
      </c>
      <c r="V926" s="0"/>
      <c r="AH926" s="187" t="n">
        <f aca="false">IF($G926&lt;&gt;"",AG926,"")</f>
        <v>0</v>
      </c>
      <c r="AI926" s="169"/>
      <c r="AJ926" s="170"/>
    </row>
    <row r="927" customFormat="false" ht="13" hidden="false" customHeight="false" outlineLevel="0" collapsed="false">
      <c r="A927" s="0"/>
      <c r="B927" s="185" t="str">
        <f aca="false">IF(B826&lt;&gt;"",B826,"")</f>
        <v>Andreas FRICKE</v>
      </c>
      <c r="C927" s="116" t="n">
        <f aca="false">IF(C826&lt;&gt;"",C826,"")</f>
        <v>8</v>
      </c>
      <c r="D927" s="116" t="str">
        <f aca="false">IF(D826&lt;&gt;"",D826,"")</f>
        <v>2.4GHz</v>
      </c>
      <c r="E927" s="116" t="n">
        <f aca="false">IF(E826&lt;&gt;"",E826,"")</f>
        <v>0</v>
      </c>
      <c r="F927" s="116" t="n">
        <v>30</v>
      </c>
      <c r="G927" s="168" t="n">
        <f aca="false">G826</f>
        <v>1</v>
      </c>
      <c r="H927" s="187" t="n">
        <f aca="false">IF($G927&lt;&gt;"",G927,"")</f>
        <v>1</v>
      </c>
      <c r="I927" s="169"/>
      <c r="J927" s="170"/>
      <c r="K927" s="171" t="n">
        <f aca="false">IF($B927&lt;&gt;"",IF(I927,(INDEX(P$920:Q$923,MATCH(H927,P$920:P$923),2)/I927)*1000,0),"")</f>
        <v>0</v>
      </c>
      <c r="L927" s="171" t="str">
        <f aca="false">IF(Q$920&lt;&gt;"",IF($B927&lt;&gt;"",K927-$J927,""),"")</f>
        <v/>
      </c>
      <c r="M927" s="172" t="e">
        <f aca="false">IF(B927&lt;&gt;"",RANK(L927,L$920:L$1019),"")</f>
        <v>#VALUE!</v>
      </c>
      <c r="N927" s="172" t="str">
        <f aca="false">IF(B927&lt;&gt;"",'Classement Général'!CD18,"")</f>
        <v/>
      </c>
      <c r="O927" s="172" t="n">
        <f aca="false">IF(B119&lt;&gt;"",'Calculs (M1..M20)'!A21,"")</f>
        <v>18</v>
      </c>
      <c r="P927" s="5"/>
      <c r="Q927" s="5"/>
      <c r="R927" s="0"/>
      <c r="S927" s="0"/>
      <c r="T927" s="0"/>
      <c r="U927" s="0"/>
      <c r="V927" s="0"/>
      <c r="AH927" s="187" t="n">
        <f aca="false">IF($G927&lt;&gt;"",AG927,"")</f>
        <v>0</v>
      </c>
      <c r="AI927" s="169"/>
      <c r="AJ927" s="170"/>
    </row>
    <row r="928" customFormat="false" ht="13" hidden="false" customHeight="false" outlineLevel="0" collapsed="false">
      <c r="A928" s="0"/>
      <c r="B928" s="185" t="str">
        <f aca="false">IF(B827&lt;&gt;"",B827,"")</f>
        <v>Thomas FAURE</v>
      </c>
      <c r="C928" s="116" t="n">
        <f aca="false">IF(C827&lt;&gt;"",C827,"")</f>
        <v>9</v>
      </c>
      <c r="D928" s="116" t="str">
        <f aca="false">IF(D827&lt;&gt;"",D827,"")</f>
        <v>2.4GHz</v>
      </c>
      <c r="E928" s="116" t="n">
        <f aca="false">IF(E827&lt;&gt;"",E827,"")</f>
        <v>0</v>
      </c>
      <c r="F928" s="116" t="n">
        <v>30</v>
      </c>
      <c r="G928" s="168" t="n">
        <f aca="false">G827</f>
        <v>1</v>
      </c>
      <c r="H928" s="187" t="n">
        <f aca="false">IF($G928&lt;&gt;"",G928,"")</f>
        <v>1</v>
      </c>
      <c r="I928" s="169"/>
      <c r="J928" s="170"/>
      <c r="K928" s="171" t="n">
        <f aca="false">IF($B928&lt;&gt;"",IF(I928,(INDEX(P$920:Q$923,MATCH(H928,P$920:P$923),2)/I928)*1000,0),"")</f>
        <v>0</v>
      </c>
      <c r="L928" s="171" t="str">
        <f aca="false">IF(Q$920&lt;&gt;"",IF($B928&lt;&gt;"",K928-$J928,""),"")</f>
        <v/>
      </c>
      <c r="M928" s="172" t="e">
        <f aca="false">IF(B928&lt;&gt;"",RANK(L928,L$920:L$1019),"")</f>
        <v>#VALUE!</v>
      </c>
      <c r="N928" s="172" t="str">
        <f aca="false">IF(B928&lt;&gt;"",'Classement Général'!CD19,"")</f>
        <v/>
      </c>
      <c r="O928" s="172" t="n">
        <f aca="false">IF(B120&lt;&gt;"",'Calculs (M1..M20)'!A22,"")</f>
        <v>11</v>
      </c>
      <c r="P928" s="0"/>
      <c r="Q928" s="0"/>
      <c r="R928" s="0"/>
      <c r="S928" s="0"/>
      <c r="T928" s="0"/>
      <c r="U928" s="0"/>
      <c r="V928" s="0"/>
      <c r="AH928" s="187" t="n">
        <f aca="false">IF($G928&lt;&gt;"",AG928,"")</f>
        <v>0</v>
      </c>
      <c r="AI928" s="169"/>
      <c r="AJ928" s="170"/>
    </row>
    <row r="929" customFormat="false" ht="13" hidden="false" customHeight="false" outlineLevel="0" collapsed="false">
      <c r="A929" s="0"/>
      <c r="B929" s="185" t="str">
        <f aca="false">IF(B828&lt;&gt;"",B828,"")</f>
        <v>Philippe LANES</v>
      </c>
      <c r="C929" s="116" t="n">
        <f aca="false">IF(C828&lt;&gt;"",C828,"")</f>
        <v>10</v>
      </c>
      <c r="D929" s="116" t="str">
        <f aca="false">IF(D828&lt;&gt;"",D828,"")</f>
        <v>2.4GHz</v>
      </c>
      <c r="E929" s="116" t="n">
        <f aca="false">IF(E828&lt;&gt;"",E828,"")</f>
        <v>0</v>
      </c>
      <c r="F929" s="116" t="n">
        <v>30</v>
      </c>
      <c r="G929" s="168" t="n">
        <f aca="false">G828</f>
        <v>1</v>
      </c>
      <c r="H929" s="187" t="n">
        <f aca="false">IF($G929&lt;&gt;"",G929,"")</f>
        <v>1</v>
      </c>
      <c r="I929" s="169"/>
      <c r="J929" s="170"/>
      <c r="K929" s="171" t="n">
        <f aca="false">IF($B929&lt;&gt;"",IF(I929,(INDEX(P$920:Q$923,MATCH(H929,P$920:P$923),2)/I929)*1000,0),"")</f>
        <v>0</v>
      </c>
      <c r="L929" s="171" t="str">
        <f aca="false">IF(Q$920&lt;&gt;"",IF($B929&lt;&gt;"",K929-$J929,""),"")</f>
        <v/>
      </c>
      <c r="M929" s="172" t="e">
        <f aca="false">IF(B929&lt;&gt;"",RANK(L929,L$920:L$1019),"")</f>
        <v>#VALUE!</v>
      </c>
      <c r="N929" s="172" t="str">
        <f aca="false">IF(B929&lt;&gt;"",'Classement Général'!CD20,"")</f>
        <v/>
      </c>
      <c r="O929" s="172" t="n">
        <f aca="false">IF(B121&lt;&gt;"",'Calculs (M1..M20)'!A23,"")</f>
        <v>14</v>
      </c>
      <c r="P929" s="0"/>
      <c r="Q929" s="0"/>
      <c r="R929" s="0"/>
      <c r="S929" s="0"/>
      <c r="T929" s="0"/>
      <c r="U929" s="0"/>
      <c r="V929" s="0"/>
      <c r="AH929" s="187" t="n">
        <f aca="false">IF($G929&lt;&gt;"",AG929,"")</f>
        <v>0</v>
      </c>
      <c r="AI929" s="169"/>
      <c r="AJ929" s="170"/>
    </row>
    <row r="930" customFormat="false" ht="13" hidden="false" customHeight="false" outlineLevel="0" collapsed="false">
      <c r="A930" s="0"/>
      <c r="B930" s="185" t="str">
        <f aca="false">IF(B829&lt;&gt;"",B829,"")</f>
        <v>Julien HONOR</v>
      </c>
      <c r="C930" s="116" t="n">
        <f aca="false">IF(C829&lt;&gt;"",C829,"")</f>
        <v>11</v>
      </c>
      <c r="D930" s="116" t="str">
        <f aca="false">IF(D829&lt;&gt;"",D829,"")</f>
        <v>2.4GHz</v>
      </c>
      <c r="E930" s="116" t="n">
        <f aca="false">IF(E829&lt;&gt;"",E829,"")</f>
        <v>0</v>
      </c>
      <c r="F930" s="116" t="n">
        <v>30</v>
      </c>
      <c r="G930" s="168" t="n">
        <f aca="false">G829</f>
        <v>1</v>
      </c>
      <c r="H930" s="187" t="n">
        <f aca="false">IF($G930&lt;&gt;"",G930,"")</f>
        <v>1</v>
      </c>
      <c r="I930" s="169"/>
      <c r="J930" s="170"/>
      <c r="K930" s="171" t="n">
        <f aca="false">IF($B930&lt;&gt;"",IF(I930,(INDEX(P$920:Q$923,MATCH(H930,P$920:P$923),2)/I930)*1000,0),"")</f>
        <v>0</v>
      </c>
      <c r="L930" s="171" t="str">
        <f aca="false">IF(Q$920&lt;&gt;"",IF($B930&lt;&gt;"",K930-$J930,""),"")</f>
        <v/>
      </c>
      <c r="M930" s="172" t="e">
        <f aca="false">IF(B930&lt;&gt;"",RANK(L930,L$920:L$1019),"")</f>
        <v>#VALUE!</v>
      </c>
      <c r="N930" s="172" t="str">
        <f aca="false">IF(B930&lt;&gt;"",'Classement Général'!CD21,"")</f>
        <v/>
      </c>
      <c r="O930" s="172" t="n">
        <f aca="false">IF(B122&lt;&gt;"",'Calculs (M1..M20)'!A24,"")</f>
        <v>3</v>
      </c>
      <c r="P930" s="0"/>
      <c r="Q930" s="0"/>
      <c r="R930" s="0"/>
      <c r="S930" s="0"/>
      <c r="T930" s="0"/>
      <c r="U930" s="0"/>
      <c r="V930" s="0"/>
      <c r="AH930" s="187" t="n">
        <f aca="false">IF($G930&lt;&gt;"",AG930,"")</f>
        <v>0</v>
      </c>
      <c r="AI930" s="169"/>
      <c r="AJ930" s="170"/>
    </row>
    <row r="931" customFormat="false" ht="13" hidden="false" customHeight="false" outlineLevel="0" collapsed="false">
      <c r="A931" s="0"/>
      <c r="B931" s="185" t="str">
        <f aca="false">IF(B830&lt;&gt;"",B830,"")</f>
        <v>Michael KREBS</v>
      </c>
      <c r="C931" s="116" t="n">
        <f aca="false">IF(C830&lt;&gt;"",C830,"")</f>
        <v>12</v>
      </c>
      <c r="D931" s="116" t="str">
        <f aca="false">IF(D830&lt;&gt;"",D830,"")</f>
        <v>2.4GHz</v>
      </c>
      <c r="E931" s="116" t="n">
        <f aca="false">IF(E830&lt;&gt;"",E830,"")</f>
        <v>0</v>
      </c>
      <c r="F931" s="116" t="n">
        <v>30</v>
      </c>
      <c r="G931" s="168" t="n">
        <f aca="false">G830</f>
        <v>1</v>
      </c>
      <c r="H931" s="187" t="n">
        <f aca="false">IF($G931&lt;&gt;"",G931,"")</f>
        <v>1</v>
      </c>
      <c r="I931" s="169"/>
      <c r="J931" s="170"/>
      <c r="K931" s="171" t="n">
        <f aca="false">IF($B931&lt;&gt;"",IF(I931,(INDEX(P$920:Q$923,MATCH(H931,P$920:P$923),2)/I931)*1000,0),"")</f>
        <v>0</v>
      </c>
      <c r="L931" s="171" t="str">
        <f aca="false">IF(Q$920&lt;&gt;"",IF($B931&lt;&gt;"",K931-$J931,""),"")</f>
        <v/>
      </c>
      <c r="M931" s="172" t="e">
        <f aca="false">IF(B931&lt;&gt;"",RANK(L931,L$920:L$1019),"")</f>
        <v>#VALUE!</v>
      </c>
      <c r="N931" s="172" t="str">
        <f aca="false">IF(B931&lt;&gt;"",'Classement Général'!CD22,"")</f>
        <v/>
      </c>
      <c r="O931" s="172" t="n">
        <f aca="false">IF(B123&lt;&gt;"",'Calculs (M1..M20)'!A25,"")</f>
        <v>12</v>
      </c>
      <c r="P931" s="0"/>
      <c r="Q931" s="0"/>
      <c r="R931" s="0"/>
      <c r="S931" s="0"/>
      <c r="T931" s="0"/>
      <c r="U931" s="0"/>
      <c r="V931" s="0"/>
      <c r="AH931" s="187" t="n">
        <f aca="false">IF($G931&lt;&gt;"",AG931,"")</f>
        <v>0</v>
      </c>
      <c r="AI931" s="169"/>
      <c r="AJ931" s="170"/>
    </row>
    <row r="932" customFormat="false" ht="13" hidden="false" customHeight="false" outlineLevel="0" collapsed="false">
      <c r="A932" s="0"/>
      <c r="B932" s="185" t="str">
        <f aca="false">IF(B831&lt;&gt;"",B831,"")</f>
        <v>Aubry GABANON</v>
      </c>
      <c r="C932" s="116" t="n">
        <f aca="false">IF(C831&lt;&gt;"",C831,"")</f>
        <v>13</v>
      </c>
      <c r="D932" s="116" t="str">
        <f aca="false">IF(D831&lt;&gt;"",D831,"")</f>
        <v>2.4GHz</v>
      </c>
      <c r="E932" s="116" t="n">
        <f aca="false">IF(E831&lt;&gt;"",E831,"")</f>
        <v>0</v>
      </c>
      <c r="F932" s="116" t="n">
        <v>30</v>
      </c>
      <c r="G932" s="168" t="n">
        <f aca="false">G831</f>
        <v>1</v>
      </c>
      <c r="H932" s="187" t="n">
        <f aca="false">IF($G932&lt;&gt;"",G932,"")</f>
        <v>1</v>
      </c>
      <c r="I932" s="169"/>
      <c r="J932" s="170"/>
      <c r="K932" s="171" t="n">
        <f aca="false">IF($B932&lt;&gt;"",IF(I932,(INDEX(P$920:Q$923,MATCH(H932,P$920:P$923),2)/I932)*1000,0),"")</f>
        <v>0</v>
      </c>
      <c r="L932" s="171" t="str">
        <f aca="false">IF(Q$920&lt;&gt;"",IF($B932&lt;&gt;"",K932-$J932,""),"")</f>
        <v/>
      </c>
      <c r="M932" s="172" t="e">
        <f aca="false">IF(B932&lt;&gt;"",RANK(L932,L$920:L$1019),"")</f>
        <v>#VALUE!</v>
      </c>
      <c r="N932" s="172" t="str">
        <f aca="false">IF(B932&lt;&gt;"",'Classement Général'!CD23,"")</f>
        <v/>
      </c>
      <c r="O932" s="172" t="n">
        <f aca="false">IF(B124&lt;&gt;"",'Calculs (M1..M20)'!A26,"")</f>
        <v>5</v>
      </c>
      <c r="P932" s="0"/>
      <c r="Q932" s="0"/>
      <c r="R932" s="0"/>
      <c r="S932" s="0"/>
      <c r="T932" s="0"/>
      <c r="U932" s="0"/>
      <c r="V932" s="0"/>
      <c r="AH932" s="187" t="n">
        <f aca="false">IF($G932&lt;&gt;"",AG932,"")</f>
        <v>0</v>
      </c>
      <c r="AI932" s="169"/>
      <c r="AJ932" s="170"/>
    </row>
    <row r="933" customFormat="false" ht="13" hidden="false" customHeight="false" outlineLevel="0" collapsed="false">
      <c r="A933" s="0"/>
      <c r="B933" s="185" t="str">
        <f aca="false">IF(B832&lt;&gt;"",B832,"")</f>
        <v>Serge DELARBRE</v>
      </c>
      <c r="C933" s="116" t="n">
        <f aca="false">IF(C832&lt;&gt;"",C832,"")</f>
        <v>14</v>
      </c>
      <c r="D933" s="116" t="str">
        <f aca="false">IF(D832&lt;&gt;"",D832,"")</f>
        <v>2.4GHz</v>
      </c>
      <c r="E933" s="116" t="n">
        <f aca="false">IF(E832&lt;&gt;"",E832,"")</f>
        <v>0</v>
      </c>
      <c r="F933" s="116" t="n">
        <v>30</v>
      </c>
      <c r="G933" s="168" t="n">
        <f aca="false">G832</f>
        <v>1</v>
      </c>
      <c r="H933" s="187" t="n">
        <f aca="false">IF($G933&lt;&gt;"",G933,"")</f>
        <v>1</v>
      </c>
      <c r="I933" s="169"/>
      <c r="J933" s="170"/>
      <c r="K933" s="171" t="n">
        <f aca="false">IF($B933&lt;&gt;"",IF(I933,(INDEX(P$920:Q$923,MATCH(H933,P$920:P$923),2)/I933)*1000,0),"")</f>
        <v>0</v>
      </c>
      <c r="L933" s="171" t="str">
        <f aca="false">IF(Q$920&lt;&gt;"",IF($B933&lt;&gt;"",K933-$J933,""),"")</f>
        <v/>
      </c>
      <c r="M933" s="172" t="e">
        <f aca="false">IF(B933&lt;&gt;"",RANK(L933,L$920:L$1019),"")</f>
        <v>#VALUE!</v>
      </c>
      <c r="N933" s="172" t="str">
        <f aca="false">IF(B933&lt;&gt;"",'Classement Général'!CD24,"")</f>
        <v/>
      </c>
      <c r="O933" s="172" t="n">
        <f aca="false">IF(B125&lt;&gt;"",'Calculs (M1..M20)'!A27,"")</f>
        <v>17</v>
      </c>
      <c r="P933" s="0"/>
      <c r="Q933" s="0"/>
      <c r="R933" s="0"/>
      <c r="S933" s="0"/>
      <c r="T933" s="0"/>
      <c r="U933" s="0"/>
      <c r="V933" s="0"/>
      <c r="AH933" s="187" t="n">
        <f aca="false">IF($G933&lt;&gt;"",AG933,"")</f>
        <v>0</v>
      </c>
      <c r="AI933" s="169"/>
      <c r="AJ933" s="170"/>
    </row>
    <row r="934" customFormat="false" ht="13" hidden="false" customHeight="false" outlineLevel="0" collapsed="false">
      <c r="A934" s="0"/>
      <c r="B934" s="185" t="str">
        <f aca="false">IF(B833&lt;&gt;"",B833,"")</f>
        <v>Arnaud LEGER</v>
      </c>
      <c r="C934" s="116" t="n">
        <f aca="false">IF(C833&lt;&gt;"",C833,"")</f>
        <v>15</v>
      </c>
      <c r="D934" s="116" t="str">
        <f aca="false">IF(D833&lt;&gt;"",D833,"")</f>
        <v>2.4GHz</v>
      </c>
      <c r="E934" s="116" t="n">
        <f aca="false">IF(E833&lt;&gt;"",E833,"")</f>
        <v>0</v>
      </c>
      <c r="F934" s="116" t="n">
        <v>30</v>
      </c>
      <c r="G934" s="168" t="n">
        <f aca="false">G833</f>
        <v>1</v>
      </c>
      <c r="H934" s="187" t="n">
        <f aca="false">IF($G934&lt;&gt;"",G934,"")</f>
        <v>1</v>
      </c>
      <c r="I934" s="169"/>
      <c r="J934" s="170"/>
      <c r="K934" s="171" t="n">
        <f aca="false">IF($B934&lt;&gt;"",IF(I934,(INDEX(P$920:Q$923,MATCH(H934,P$920:P$923),2)/I934)*1000,0),"")</f>
        <v>0</v>
      </c>
      <c r="L934" s="171" t="str">
        <f aca="false">IF(Q$920&lt;&gt;"",IF($B934&lt;&gt;"",K934-$J934,""),"")</f>
        <v/>
      </c>
      <c r="M934" s="172" t="e">
        <f aca="false">IF(B934&lt;&gt;"",RANK(L934,L$920:L$1019),"")</f>
        <v>#VALUE!</v>
      </c>
      <c r="N934" s="172" t="str">
        <f aca="false">IF(B934&lt;&gt;"",'Classement Général'!CD25,"")</f>
        <v/>
      </c>
      <c r="O934" s="172" t="n">
        <f aca="false">IF(B126&lt;&gt;"",'Calculs (M1..M20)'!A28,"")</f>
        <v>7</v>
      </c>
      <c r="P934" s="0"/>
      <c r="Q934" s="0"/>
      <c r="R934" s="0"/>
      <c r="S934" s="0"/>
      <c r="T934" s="0"/>
      <c r="U934" s="0"/>
      <c r="V934" s="0"/>
      <c r="AH934" s="187" t="n">
        <f aca="false">IF($G934&lt;&gt;"",AG934,"")</f>
        <v>0</v>
      </c>
      <c r="AI934" s="169"/>
      <c r="AJ934" s="170"/>
    </row>
    <row r="935" customFormat="false" ht="13" hidden="false" customHeight="false" outlineLevel="0" collapsed="false">
      <c r="A935" s="0"/>
      <c r="B935" s="185" t="str">
        <f aca="false">IF(B834&lt;&gt;"",B834,"")</f>
        <v>Thierry POIGNARD</v>
      </c>
      <c r="C935" s="116" t="n">
        <f aca="false">IF(C834&lt;&gt;"",C834,"")</f>
        <v>16</v>
      </c>
      <c r="D935" s="116" t="str">
        <f aca="false">IF(D834&lt;&gt;"",D834,"")</f>
        <v>2.4GHz</v>
      </c>
      <c r="E935" s="116" t="n">
        <f aca="false">IF(E834&lt;&gt;"",E834,"")</f>
        <v>0</v>
      </c>
      <c r="F935" s="116" t="n">
        <v>30</v>
      </c>
      <c r="G935" s="168" t="n">
        <f aca="false">G834</f>
        <v>1</v>
      </c>
      <c r="H935" s="187" t="n">
        <f aca="false">IF($G935&lt;&gt;"",G935,"")</f>
        <v>1</v>
      </c>
      <c r="I935" s="169"/>
      <c r="J935" s="170"/>
      <c r="K935" s="171" t="n">
        <f aca="false">IF($B935&lt;&gt;"",IF(I935,(INDEX(P$920:Q$923,MATCH(H935,P$920:P$923),2)/I935)*1000,0),"")</f>
        <v>0</v>
      </c>
      <c r="L935" s="171" t="str">
        <f aca="false">IF(Q$920&lt;&gt;"",IF($B935&lt;&gt;"",K935-$J935,""),"")</f>
        <v/>
      </c>
      <c r="M935" s="172" t="e">
        <f aca="false">IF(B935&lt;&gt;"",RANK(L935,L$920:L$1019),"")</f>
        <v>#VALUE!</v>
      </c>
      <c r="N935" s="172" t="str">
        <f aca="false">IF(B935&lt;&gt;"",'Classement Général'!CD26,"")</f>
        <v/>
      </c>
      <c r="O935" s="172" t="n">
        <f aca="false">IF(B127&lt;&gt;"",'Calculs (M1..M20)'!A29,"")</f>
        <v>13</v>
      </c>
      <c r="P935" s="0"/>
      <c r="Q935" s="0"/>
      <c r="R935" s="0"/>
      <c r="S935" s="0"/>
      <c r="T935" s="0"/>
      <c r="U935" s="0"/>
      <c r="V935" s="0"/>
      <c r="AH935" s="187" t="n">
        <f aca="false">IF($G935&lt;&gt;"",AG935,"")</f>
        <v>0</v>
      </c>
      <c r="AI935" s="169"/>
      <c r="AJ935" s="170"/>
    </row>
    <row r="936" customFormat="false" ht="13" hidden="false" customHeight="false" outlineLevel="0" collapsed="false">
      <c r="A936" s="0"/>
      <c r="B936" s="185" t="str">
        <f aca="false">IF(B835&lt;&gt;"",B835,"")</f>
        <v>Joel MARIN</v>
      </c>
      <c r="C936" s="116" t="n">
        <f aca="false">IF(C835&lt;&gt;"",C835,"")</f>
        <v>17</v>
      </c>
      <c r="D936" s="116" t="str">
        <f aca="false">IF(D835&lt;&gt;"",D835,"")</f>
        <v>2.4GHz</v>
      </c>
      <c r="E936" s="116" t="n">
        <f aca="false">IF(E835&lt;&gt;"",E835,"")</f>
        <v>0</v>
      </c>
      <c r="F936" s="116" t="n">
        <v>30</v>
      </c>
      <c r="G936" s="168" t="n">
        <f aca="false">G835</f>
        <v>1</v>
      </c>
      <c r="H936" s="187" t="n">
        <f aca="false">IF($G936&lt;&gt;"",G936,"")</f>
        <v>1</v>
      </c>
      <c r="I936" s="169"/>
      <c r="J936" s="170"/>
      <c r="K936" s="171" t="n">
        <f aca="false">IF($B936&lt;&gt;"",IF(I936,(INDEX(P$920:Q$923,MATCH(H936,P$920:P$923),2)/I936)*1000,0),"")</f>
        <v>0</v>
      </c>
      <c r="L936" s="171" t="str">
        <f aca="false">IF(Q$920&lt;&gt;"",IF($B936&lt;&gt;"",K936-$J936,""),"")</f>
        <v/>
      </c>
      <c r="M936" s="172" t="e">
        <f aca="false">IF(B936&lt;&gt;"",RANK(L936,L$920:L$1019),"")</f>
        <v>#VALUE!</v>
      </c>
      <c r="N936" s="172" t="str">
        <f aca="false">IF(B936&lt;&gt;"",'Classement Général'!CD27,"")</f>
        <v/>
      </c>
      <c r="O936" s="172" t="n">
        <f aca="false">IF(B128&lt;&gt;"",'Calculs (M1..M20)'!A30,"")</f>
        <v>16</v>
      </c>
      <c r="P936" s="0"/>
      <c r="Q936" s="0"/>
      <c r="R936" s="0"/>
      <c r="S936" s="0"/>
      <c r="T936" s="0"/>
      <c r="U936" s="0"/>
      <c r="V936" s="0"/>
      <c r="AH936" s="187" t="n">
        <f aca="false">IF($G936&lt;&gt;"",AG936,"")</f>
        <v>0</v>
      </c>
      <c r="AI936" s="169"/>
      <c r="AJ936" s="170"/>
    </row>
    <row r="937" customFormat="false" ht="13" hidden="false" customHeight="false" outlineLevel="0" collapsed="false">
      <c r="A937" s="0"/>
      <c r="B937" s="185" t="str">
        <f aca="false">IF(B836&lt;&gt;"",B836,"")</f>
        <v>Matthieu MERVELET</v>
      </c>
      <c r="C937" s="116" t="n">
        <f aca="false">IF(C836&lt;&gt;"",C836,"")</f>
        <v>18</v>
      </c>
      <c r="D937" s="116" t="str">
        <f aca="false">IF(D836&lt;&gt;"",D836,"")</f>
        <v>2.4GHz</v>
      </c>
      <c r="E937" s="116" t="n">
        <f aca="false">IF(E836&lt;&gt;"",E836,"")</f>
        <v>0</v>
      </c>
      <c r="F937" s="116" t="n">
        <v>30</v>
      </c>
      <c r="G937" s="168" t="n">
        <f aca="false">G836</f>
        <v>1</v>
      </c>
      <c r="H937" s="187" t="n">
        <f aca="false">IF($G937&lt;&gt;"",G937,"")</f>
        <v>1</v>
      </c>
      <c r="I937" s="169"/>
      <c r="J937" s="170"/>
      <c r="K937" s="171" t="n">
        <f aca="false">IF($B937&lt;&gt;"",IF(I937,(INDEX(P$920:Q$923,MATCH(H937,P$920:P$923),2)/I937)*1000,0),"")</f>
        <v>0</v>
      </c>
      <c r="L937" s="171" t="str">
        <f aca="false">IF(Q$920&lt;&gt;"",IF($B937&lt;&gt;"",K937-$J937,""),"")</f>
        <v/>
      </c>
      <c r="M937" s="172" t="e">
        <f aca="false">IF(B937&lt;&gt;"",RANK(L937,L$920:L$1019),"")</f>
        <v>#VALUE!</v>
      </c>
      <c r="N937" s="172" t="str">
        <f aca="false">IF(B937&lt;&gt;"",'Classement Général'!CD28,"")</f>
        <v/>
      </c>
      <c r="O937" s="172" t="n">
        <f aca="false">IF(B129&lt;&gt;"",'Calculs (M1..M20)'!A31,"")</f>
        <v>2</v>
      </c>
      <c r="P937" s="0"/>
      <c r="Q937" s="0"/>
      <c r="R937" s="0"/>
      <c r="S937" s="0"/>
      <c r="T937" s="0"/>
      <c r="U937" s="0"/>
      <c r="V937" s="0"/>
      <c r="AH937" s="187" t="n">
        <f aca="false">IF($G937&lt;&gt;"",AG937,"")</f>
        <v>0</v>
      </c>
      <c r="AI937" s="169"/>
      <c r="AJ937" s="170"/>
    </row>
    <row r="938" customFormat="false" ht="13" hidden="false" customHeight="false" outlineLevel="0" collapsed="false">
      <c r="A938" s="0"/>
      <c r="B938" s="185" t="str">
        <f aca="false">IF(B837&lt;&gt;"",B837,"")</f>
        <v>Gabriel MANTEL</v>
      </c>
      <c r="C938" s="116" t="n">
        <f aca="false">IF(C837&lt;&gt;"",C837,"")</f>
        <v>19</v>
      </c>
      <c r="D938" s="116" t="str">
        <f aca="false">IF(D837&lt;&gt;"",D837,"")</f>
        <v>2.4GHz</v>
      </c>
      <c r="E938" s="116" t="n">
        <f aca="false">IF(E837&lt;&gt;"",E837,"")</f>
        <v>0</v>
      </c>
      <c r="F938" s="116" t="n">
        <v>30</v>
      </c>
      <c r="G938" s="168" t="n">
        <f aca="false">G837</f>
        <v>1</v>
      </c>
      <c r="H938" s="187" t="n">
        <f aca="false">IF($G938&lt;&gt;"",G938,"")</f>
        <v>1</v>
      </c>
      <c r="I938" s="169"/>
      <c r="J938" s="170"/>
      <c r="K938" s="171" t="n">
        <f aca="false">IF($B938&lt;&gt;"",IF(I938,(INDEX(P$920:Q$923,MATCH(H938,P$920:P$923),2)/I938)*1000,0),"")</f>
        <v>0</v>
      </c>
      <c r="L938" s="171" t="str">
        <f aca="false">IF(Q$920&lt;&gt;"",IF($B938&lt;&gt;"",K938-$J938,""),"")</f>
        <v/>
      </c>
      <c r="M938" s="172" t="e">
        <f aca="false">IF(B938&lt;&gt;"",RANK(L938,L$920:L$1019),"")</f>
        <v>#VALUE!</v>
      </c>
      <c r="N938" s="172" t="str">
        <f aca="false">IF(B938&lt;&gt;"",'Classement Général'!CD29,"")</f>
        <v/>
      </c>
      <c r="O938" s="172" t="n">
        <f aca="false">IF(B130&lt;&gt;"",'Calculs (M1..M20)'!A32,"")</f>
        <v>21</v>
      </c>
      <c r="P938" s="0"/>
      <c r="Q938" s="0"/>
      <c r="R938" s="0"/>
      <c r="S938" s="0"/>
      <c r="T938" s="0"/>
      <c r="U938" s="0"/>
      <c r="V938" s="0"/>
      <c r="AH938" s="187" t="n">
        <f aca="false">IF($G938&lt;&gt;"",AG938,"")</f>
        <v>0</v>
      </c>
      <c r="AI938" s="169"/>
      <c r="AJ938" s="170"/>
    </row>
    <row r="939" customFormat="false" ht="13" hidden="false" customHeight="false" outlineLevel="0" collapsed="false">
      <c r="A939" s="0"/>
      <c r="B939" s="185" t="str">
        <f aca="false">IF(B838&lt;&gt;"",B838,"")</f>
        <v>Sylvain PFEFFERKORN</v>
      </c>
      <c r="C939" s="116" t="n">
        <f aca="false">IF(C838&lt;&gt;"",C838,"")</f>
        <v>20</v>
      </c>
      <c r="D939" s="116" t="str">
        <f aca="false">IF(D838&lt;&gt;"",D838,"")</f>
        <v>2.4GHz</v>
      </c>
      <c r="E939" s="116" t="n">
        <f aca="false">IF(E838&lt;&gt;"",E838,"")</f>
        <v>0</v>
      </c>
      <c r="F939" s="116" t="n">
        <v>30</v>
      </c>
      <c r="G939" s="168" t="n">
        <f aca="false">G838</f>
        <v>1</v>
      </c>
      <c r="H939" s="187" t="n">
        <f aca="false">IF($G939&lt;&gt;"",G939,"")</f>
        <v>1</v>
      </c>
      <c r="I939" s="169"/>
      <c r="J939" s="170"/>
      <c r="K939" s="171" t="n">
        <f aca="false">IF($B939&lt;&gt;"",IF(I939,(INDEX(P$920:Q$923,MATCH(H939,P$920:P$923),2)/I939)*1000,0),"")</f>
        <v>0</v>
      </c>
      <c r="L939" s="171" t="str">
        <f aca="false">IF(Q$920&lt;&gt;"",IF($B939&lt;&gt;"",K939-$J939,""),"")</f>
        <v/>
      </c>
      <c r="M939" s="172" t="e">
        <f aca="false">IF(B939&lt;&gt;"",RANK(L939,L$920:L$1019),"")</f>
        <v>#VALUE!</v>
      </c>
      <c r="N939" s="172" t="str">
        <f aca="false">IF(B939&lt;&gt;"",'Classement Général'!CD30,"")</f>
        <v/>
      </c>
      <c r="O939" s="172" t="n">
        <f aca="false">IF(B131&lt;&gt;"",'Calculs (M1..M20)'!A33,"")</f>
        <v>19</v>
      </c>
      <c r="P939" s="0"/>
      <c r="Q939" s="0"/>
      <c r="R939" s="0"/>
      <c r="S939" s="0"/>
      <c r="T939" s="0"/>
      <c r="U939" s="0"/>
      <c r="V939" s="0"/>
      <c r="AH939" s="187" t="n">
        <f aca="false">IF($G939&lt;&gt;"",AG939,"")</f>
        <v>0</v>
      </c>
      <c r="AI939" s="169"/>
      <c r="AJ939" s="170"/>
    </row>
    <row r="940" customFormat="false" ht="13" hidden="false" customHeight="false" outlineLevel="0" collapsed="false">
      <c r="A940" s="0"/>
      <c r="B940" s="185" t="str">
        <f aca="false">IF(B839&lt;&gt;"",B839,"")</f>
        <v>Frederic HOURS</v>
      </c>
      <c r="C940" s="116" t="n">
        <f aca="false">IF(C839&lt;&gt;"",C839,"")</f>
        <v>21</v>
      </c>
      <c r="D940" s="116" t="str">
        <f aca="false">IF(D839&lt;&gt;"",D839,"")</f>
        <v>2.4GHz</v>
      </c>
      <c r="E940" s="116" t="n">
        <f aca="false">IF(E839&lt;&gt;"",E839,"")</f>
        <v>0</v>
      </c>
      <c r="F940" s="116" t="n">
        <v>30</v>
      </c>
      <c r="G940" s="168" t="n">
        <f aca="false">G839</f>
        <v>1</v>
      </c>
      <c r="H940" s="187" t="n">
        <f aca="false">IF($G940&lt;&gt;"",G940,"")</f>
        <v>1</v>
      </c>
      <c r="I940" s="169"/>
      <c r="J940" s="170"/>
      <c r="K940" s="171" t="n">
        <f aca="false">IF($B940&lt;&gt;"",IF(I940,(INDEX(P$920:Q$923,MATCH(H940,P$920:P$923),2)/I940)*1000,0),"")</f>
        <v>0</v>
      </c>
      <c r="L940" s="171" t="str">
        <f aca="false">IF(Q$920&lt;&gt;"",IF($B940&lt;&gt;"",K940-$J940,""),"")</f>
        <v/>
      </c>
      <c r="M940" s="172" t="e">
        <f aca="false">IF(B940&lt;&gt;"",RANK(L940,L$920:L$1019),"")</f>
        <v>#VALUE!</v>
      </c>
      <c r="N940" s="172" t="str">
        <f aca="false">IF(B940&lt;&gt;"",'Classement Général'!CD31,"")</f>
        <v/>
      </c>
      <c r="O940" s="172" t="n">
        <f aca="false">IF(B132&lt;&gt;"",'Calculs (M1..M20)'!A34,"")</f>
        <v>9</v>
      </c>
      <c r="P940" s="0"/>
      <c r="Q940" s="0"/>
      <c r="R940" s="0"/>
      <c r="S940" s="0"/>
      <c r="T940" s="0"/>
      <c r="U940" s="0"/>
      <c r="V940" s="0"/>
      <c r="AH940" s="187" t="n">
        <f aca="false">IF($G940&lt;&gt;"",AG940,"")</f>
        <v>0</v>
      </c>
      <c r="AI940" s="169"/>
      <c r="AJ940" s="170"/>
    </row>
    <row r="941" customFormat="false" ht="13" hidden="false" customHeight="false" outlineLevel="0" collapsed="false">
      <c r="A941" s="0"/>
      <c r="B941" s="185" t="str">
        <f aca="false">IF(B840&lt;&gt;"",B840,"")</f>
        <v>Sébastien LANES</v>
      </c>
      <c r="C941" s="116" t="n">
        <f aca="false">IF(C840&lt;&gt;"",C840,"")</f>
        <v>22</v>
      </c>
      <c r="D941" s="116" t="str">
        <f aca="false">IF(D840&lt;&gt;"",D840,"")</f>
        <v>2.4GHz</v>
      </c>
      <c r="E941" s="116" t="n">
        <f aca="false">IF(E840&lt;&gt;"",E840,"")</f>
        <v>0</v>
      </c>
      <c r="F941" s="116" t="n">
        <v>30</v>
      </c>
      <c r="G941" s="168" t="n">
        <f aca="false">G840</f>
        <v>1</v>
      </c>
      <c r="H941" s="187" t="n">
        <f aca="false">IF($G941&lt;&gt;"",G941,"")</f>
        <v>1</v>
      </c>
      <c r="I941" s="169"/>
      <c r="J941" s="170"/>
      <c r="K941" s="171" t="n">
        <f aca="false">IF($B941&lt;&gt;"",IF(I941,(INDEX(P$920:Q$923,MATCH(H941,P$920:P$923),2)/I941)*1000,0),"")</f>
        <v>0</v>
      </c>
      <c r="L941" s="171" t="str">
        <f aca="false">IF(Q$920&lt;&gt;"",IF($B941&lt;&gt;"",K941-$J941,""),"")</f>
        <v/>
      </c>
      <c r="M941" s="172" t="e">
        <f aca="false">IF(B941&lt;&gt;"",RANK(L941,L$920:L$1019),"")</f>
        <v>#VALUE!</v>
      </c>
      <c r="N941" s="172" t="str">
        <f aca="false">IF(B941&lt;&gt;"",'Classement Général'!CD32,"")</f>
        <v/>
      </c>
      <c r="O941" s="172" t="n">
        <f aca="false">IF(B133&lt;&gt;"",'Calculs (M1..M20)'!A35,"")</f>
        <v>4</v>
      </c>
      <c r="P941" s="0"/>
      <c r="Q941" s="0"/>
      <c r="R941" s="0"/>
      <c r="S941" s="0"/>
      <c r="T941" s="0"/>
      <c r="U941" s="0"/>
      <c r="V941" s="0"/>
      <c r="AH941" s="187" t="n">
        <f aca="false">IF($G941&lt;&gt;"",AG941,"")</f>
        <v>0</v>
      </c>
      <c r="AI941" s="169"/>
      <c r="AJ941" s="170"/>
    </row>
    <row r="942" customFormat="false" ht="13" hidden="false" customHeight="false" outlineLevel="0" collapsed="false">
      <c r="A942" s="0"/>
      <c r="B942" s="185" t="str">
        <f aca="false">IF(B841&lt;&gt;"",B841,"")</f>
        <v/>
      </c>
      <c r="C942" s="116" t="str">
        <f aca="false">IF(C841&lt;&gt;"",C841,"")</f>
        <v/>
      </c>
      <c r="D942" s="116" t="str">
        <f aca="false">IF(D841&lt;&gt;"",D841,"")</f>
        <v/>
      </c>
      <c r="E942" s="116" t="str">
        <f aca="false">IF(E841&lt;&gt;"",E841,"")</f>
        <v/>
      </c>
      <c r="F942" s="116" t="n">
        <v>30</v>
      </c>
      <c r="G942" s="168" t="n">
        <f aca="false">G841</f>
        <v>1</v>
      </c>
      <c r="H942" s="187" t="n">
        <f aca="false">IF($G942&lt;&gt;"",G942,"")</f>
        <v>1</v>
      </c>
      <c r="I942" s="169"/>
      <c r="J942" s="170"/>
      <c r="K942" s="171" t="str">
        <f aca="false">IF($B942&lt;&gt;"",IF(I942,(INDEX(P$920:Q$923,MATCH(H942,P$920:P$923),2)/I942)*1000,0),"")</f>
        <v/>
      </c>
      <c r="L942" s="171" t="str">
        <f aca="false">IF(Q$920&lt;&gt;"",IF($B942&lt;&gt;"",K942-$J942,""),"")</f>
        <v/>
      </c>
      <c r="M942" s="172" t="str">
        <f aca="false">IF(B942&lt;&gt;"",RANK(L942,L$920:L$1019),"")</f>
        <v/>
      </c>
      <c r="N942" s="172" t="str">
        <f aca="false">IF(B942&lt;&gt;"",'Classement Général'!CD33,"")</f>
        <v/>
      </c>
      <c r="O942" s="172" t="str">
        <f aca="false">IF(B134&lt;&gt;"",'Calculs (M1..M20)'!A36,"")</f>
        <v/>
      </c>
      <c r="P942" s="0"/>
      <c r="Q942" s="0"/>
      <c r="R942" s="0"/>
      <c r="S942" s="0"/>
      <c r="T942" s="0"/>
      <c r="U942" s="0"/>
      <c r="V942" s="0"/>
      <c r="AH942" s="187" t="n">
        <f aca="false">IF($G942&lt;&gt;"",AG942,"")</f>
        <v>0</v>
      </c>
      <c r="AI942" s="169"/>
      <c r="AJ942" s="170"/>
    </row>
    <row r="943" customFormat="false" ht="13" hidden="false" customHeight="false" outlineLevel="0" collapsed="false">
      <c r="A943" s="0"/>
      <c r="B943" s="185" t="str">
        <f aca="false">IF(B842&lt;&gt;"",B842,"")</f>
        <v/>
      </c>
      <c r="C943" s="116" t="str">
        <f aca="false">IF(C842&lt;&gt;"",C842,"")</f>
        <v/>
      </c>
      <c r="D943" s="116" t="str">
        <f aca="false">IF(D842&lt;&gt;"",D842,"")</f>
        <v/>
      </c>
      <c r="E943" s="116" t="str">
        <f aca="false">IF(E842&lt;&gt;"",E842,"")</f>
        <v/>
      </c>
      <c r="F943" s="116" t="n">
        <v>30</v>
      </c>
      <c r="G943" s="168" t="n">
        <f aca="false">G842</f>
        <v>1</v>
      </c>
      <c r="H943" s="187" t="n">
        <f aca="false">IF($G943&lt;&gt;"",G943,"")</f>
        <v>1</v>
      </c>
      <c r="I943" s="169"/>
      <c r="J943" s="170"/>
      <c r="K943" s="171" t="str">
        <f aca="false">IF($B943&lt;&gt;"",IF(I943,(INDEX(P$920:Q$923,MATCH(H943,P$920:P$923),2)/I943)*1000,0),"")</f>
        <v/>
      </c>
      <c r="L943" s="171" t="str">
        <f aca="false">IF(Q$920&lt;&gt;"",IF($B943&lt;&gt;"",K943-$J943,""),"")</f>
        <v/>
      </c>
      <c r="M943" s="172" t="str">
        <f aca="false">IF(B943&lt;&gt;"",RANK(L943,L$920:L$1019),"")</f>
        <v/>
      </c>
      <c r="N943" s="172" t="str">
        <f aca="false">IF(B943&lt;&gt;"",'Classement Général'!CD34,"")</f>
        <v/>
      </c>
      <c r="O943" s="172" t="str">
        <f aca="false">IF(B135&lt;&gt;"",'Calculs (M1..M20)'!A37,"")</f>
        <v/>
      </c>
      <c r="P943" s="0"/>
      <c r="Q943" s="0"/>
      <c r="R943" s="0"/>
      <c r="S943" s="0"/>
      <c r="T943" s="0"/>
      <c r="U943" s="0"/>
      <c r="V943" s="0"/>
      <c r="AH943" s="187" t="n">
        <f aca="false">IF($G943&lt;&gt;"",AG943,"")</f>
        <v>0</v>
      </c>
      <c r="AI943" s="169"/>
      <c r="AJ943" s="170"/>
    </row>
    <row r="944" customFormat="false" ht="13" hidden="false" customHeight="false" outlineLevel="0" collapsed="false">
      <c r="A944" s="0"/>
      <c r="B944" s="185" t="str">
        <f aca="false">IF(B843&lt;&gt;"",B843,"")</f>
        <v/>
      </c>
      <c r="C944" s="116" t="str">
        <f aca="false">IF(C843&lt;&gt;"",C843,"")</f>
        <v/>
      </c>
      <c r="D944" s="116" t="str">
        <f aca="false">IF(D843&lt;&gt;"",D843,"")</f>
        <v/>
      </c>
      <c r="E944" s="116" t="str">
        <f aca="false">IF(E843&lt;&gt;"",E843,"")</f>
        <v/>
      </c>
      <c r="F944" s="116" t="n">
        <v>30</v>
      </c>
      <c r="G944" s="168" t="n">
        <f aca="false">G843</f>
        <v>1</v>
      </c>
      <c r="H944" s="187" t="n">
        <f aca="false">IF($G944&lt;&gt;"",G944,"")</f>
        <v>1</v>
      </c>
      <c r="I944" s="169"/>
      <c r="J944" s="170"/>
      <c r="K944" s="171" t="str">
        <f aca="false">IF($B944&lt;&gt;"",IF(I944,(INDEX(P$920:Q$923,MATCH(H944,P$920:P$923),2)/I944)*1000,0),"")</f>
        <v/>
      </c>
      <c r="L944" s="171" t="str">
        <f aca="false">IF(Q$920&lt;&gt;"",IF($B944&lt;&gt;"",K944-$J944,""),"")</f>
        <v/>
      </c>
      <c r="M944" s="172" t="str">
        <f aca="false">IF(B944&lt;&gt;"",RANK(L944,L$920:L$1019),"")</f>
        <v/>
      </c>
      <c r="N944" s="172" t="str">
        <f aca="false">IF(B944&lt;&gt;"",'Classement Général'!CD35,"")</f>
        <v/>
      </c>
      <c r="O944" s="172" t="str">
        <f aca="false">IF(B136&lt;&gt;"",'Calculs (M1..M20)'!A38,"")</f>
        <v/>
      </c>
      <c r="P944" s="0"/>
      <c r="Q944" s="0"/>
      <c r="R944" s="0"/>
      <c r="S944" s="0"/>
      <c r="T944" s="0"/>
      <c r="U944" s="0"/>
      <c r="V944" s="0"/>
      <c r="AH944" s="187" t="n">
        <f aca="false">IF($G944&lt;&gt;"",AG944,"")</f>
        <v>0</v>
      </c>
      <c r="AI944" s="169"/>
      <c r="AJ944" s="170"/>
    </row>
    <row r="945" customFormat="false" ht="13" hidden="false" customHeight="false" outlineLevel="0" collapsed="false">
      <c r="A945" s="0"/>
      <c r="B945" s="185" t="str">
        <f aca="false">IF(B844&lt;&gt;"",B844,"")</f>
        <v/>
      </c>
      <c r="C945" s="116" t="str">
        <f aca="false">IF(C844&lt;&gt;"",C844,"")</f>
        <v/>
      </c>
      <c r="D945" s="116" t="str">
        <f aca="false">IF(D844&lt;&gt;"",D844,"")</f>
        <v/>
      </c>
      <c r="E945" s="116" t="str">
        <f aca="false">IF(E844&lt;&gt;"",E844,"")</f>
        <v/>
      </c>
      <c r="F945" s="116" t="n">
        <v>30</v>
      </c>
      <c r="G945" s="168" t="n">
        <f aca="false">G844</f>
        <v>1</v>
      </c>
      <c r="H945" s="187" t="n">
        <f aca="false">IF($G945&lt;&gt;"",G945,"")</f>
        <v>1</v>
      </c>
      <c r="I945" s="169"/>
      <c r="J945" s="170"/>
      <c r="K945" s="171" t="str">
        <f aca="false">IF($B945&lt;&gt;"",IF(I945,(INDEX(P$920:Q$923,MATCH(H945,P$920:P$923),2)/I945)*1000,0),"")</f>
        <v/>
      </c>
      <c r="L945" s="171" t="str">
        <f aca="false">IF(Q$920&lt;&gt;"",IF($B945&lt;&gt;"",K945-$J945,""),"")</f>
        <v/>
      </c>
      <c r="M945" s="172" t="str">
        <f aca="false">IF(B945&lt;&gt;"",RANK(L945,L$920:L$1019),"")</f>
        <v/>
      </c>
      <c r="N945" s="172" t="str">
        <f aca="false">IF(B945&lt;&gt;"",'Classement Général'!CD36,"")</f>
        <v/>
      </c>
      <c r="O945" s="172" t="str">
        <f aca="false">IF(B137&lt;&gt;"",'Calculs (M1..M20)'!A39,"")</f>
        <v/>
      </c>
      <c r="P945" s="0"/>
      <c r="Q945" s="0"/>
      <c r="R945" s="0"/>
      <c r="S945" s="0"/>
      <c r="T945" s="0"/>
      <c r="U945" s="0"/>
      <c r="V945" s="0"/>
      <c r="AH945" s="187" t="n">
        <f aca="false">IF($G945&lt;&gt;"",AG945,"")</f>
        <v>0</v>
      </c>
      <c r="AI945" s="169"/>
      <c r="AJ945" s="170"/>
    </row>
    <row r="946" customFormat="false" ht="13" hidden="false" customHeight="false" outlineLevel="0" collapsed="false">
      <c r="A946" s="0"/>
      <c r="B946" s="185" t="str">
        <f aca="false">IF(B845&lt;&gt;"",B845,"")</f>
        <v/>
      </c>
      <c r="C946" s="116" t="str">
        <f aca="false">IF(C845&lt;&gt;"",C845,"")</f>
        <v/>
      </c>
      <c r="D946" s="116" t="str">
        <f aca="false">IF(D845&lt;&gt;"",D845,"")</f>
        <v/>
      </c>
      <c r="E946" s="116" t="str">
        <f aca="false">IF(E845&lt;&gt;"",E845,"")</f>
        <v/>
      </c>
      <c r="F946" s="116" t="n">
        <v>30</v>
      </c>
      <c r="G946" s="168" t="n">
        <f aca="false">G845</f>
        <v>1</v>
      </c>
      <c r="H946" s="187" t="n">
        <f aca="false">IF($G946&lt;&gt;"",G946,"")</f>
        <v>1</v>
      </c>
      <c r="I946" s="169"/>
      <c r="J946" s="170"/>
      <c r="K946" s="171" t="str">
        <f aca="false">IF($B946&lt;&gt;"",IF(I946,(INDEX(P$920:Q$923,MATCH(H946,P$920:P$923),2)/I946)*1000,0),"")</f>
        <v/>
      </c>
      <c r="L946" s="171" t="str">
        <f aca="false">IF(Q$920&lt;&gt;"",IF($B946&lt;&gt;"",K946-$J946,""),"")</f>
        <v/>
      </c>
      <c r="M946" s="172" t="str">
        <f aca="false">IF(B946&lt;&gt;"",RANK(L946,L$920:L$1019),"")</f>
        <v/>
      </c>
      <c r="N946" s="172" t="str">
        <f aca="false">IF(B946&lt;&gt;"",'Classement Général'!CD37,"")</f>
        <v/>
      </c>
      <c r="O946" s="172" t="str">
        <f aca="false">IF(B138&lt;&gt;"",'Calculs (M1..M20)'!A40,"")</f>
        <v/>
      </c>
      <c r="P946" s="0"/>
      <c r="Q946" s="0"/>
      <c r="R946" s="0"/>
      <c r="S946" s="0"/>
      <c r="T946" s="0"/>
      <c r="U946" s="0"/>
      <c r="V946" s="0"/>
      <c r="AH946" s="187" t="n">
        <f aca="false">IF($G946&lt;&gt;"",AG946,"")</f>
        <v>0</v>
      </c>
      <c r="AI946" s="169"/>
      <c r="AJ946" s="170"/>
    </row>
    <row r="947" customFormat="false" ht="13" hidden="false" customHeight="false" outlineLevel="0" collapsed="false">
      <c r="A947" s="0"/>
      <c r="B947" s="185" t="str">
        <f aca="false">IF(B846&lt;&gt;"",B846,"")</f>
        <v/>
      </c>
      <c r="C947" s="116" t="str">
        <f aca="false">IF(C846&lt;&gt;"",C846,"")</f>
        <v/>
      </c>
      <c r="D947" s="116" t="str">
        <f aca="false">IF(D846&lt;&gt;"",D846,"")</f>
        <v/>
      </c>
      <c r="E947" s="116" t="str">
        <f aca="false">IF(E846&lt;&gt;"",E846,"")</f>
        <v/>
      </c>
      <c r="F947" s="116" t="n">
        <v>30</v>
      </c>
      <c r="G947" s="168" t="n">
        <f aca="false">G846</f>
        <v>1</v>
      </c>
      <c r="H947" s="187" t="n">
        <f aca="false">IF($G947&lt;&gt;"",G947,"")</f>
        <v>1</v>
      </c>
      <c r="I947" s="169"/>
      <c r="J947" s="170"/>
      <c r="K947" s="171" t="str">
        <f aca="false">IF($B947&lt;&gt;"",IF(I947,(INDEX(P$920:Q$923,MATCH(H947,P$920:P$923),2)/I947)*1000,0),"")</f>
        <v/>
      </c>
      <c r="L947" s="171" t="str">
        <f aca="false">IF(Q$920&lt;&gt;"",IF($B947&lt;&gt;"",K947-$J947,""),"")</f>
        <v/>
      </c>
      <c r="M947" s="172" t="str">
        <f aca="false">IF(B947&lt;&gt;"",RANK(L947,L$920:L$1019),"")</f>
        <v/>
      </c>
      <c r="N947" s="172" t="str">
        <f aca="false">IF(B947&lt;&gt;"",'Classement Général'!CD38,"")</f>
        <v/>
      </c>
      <c r="O947" s="172" t="str">
        <f aca="false">IF(B139&lt;&gt;"",'Calculs (M1..M20)'!A41,"")</f>
        <v/>
      </c>
      <c r="P947" s="0"/>
      <c r="Q947" s="0"/>
      <c r="R947" s="0"/>
      <c r="S947" s="0"/>
      <c r="T947" s="0"/>
      <c r="U947" s="0"/>
      <c r="V947" s="0"/>
      <c r="AH947" s="187" t="n">
        <f aca="false">IF($G947&lt;&gt;"",AG947,"")</f>
        <v>0</v>
      </c>
      <c r="AI947" s="169"/>
      <c r="AJ947" s="170"/>
    </row>
    <row r="948" customFormat="false" ht="13" hidden="false" customHeight="false" outlineLevel="0" collapsed="false">
      <c r="A948" s="0"/>
      <c r="B948" s="185" t="str">
        <f aca="false">IF(B847&lt;&gt;"",B847,"")</f>
        <v/>
      </c>
      <c r="C948" s="116" t="str">
        <f aca="false">IF(C847&lt;&gt;"",C847,"")</f>
        <v/>
      </c>
      <c r="D948" s="116" t="str">
        <f aca="false">IF(D847&lt;&gt;"",D847,"")</f>
        <v/>
      </c>
      <c r="E948" s="116" t="str">
        <f aca="false">IF(E847&lt;&gt;"",E847,"")</f>
        <v/>
      </c>
      <c r="F948" s="116" t="n">
        <v>30</v>
      </c>
      <c r="G948" s="168" t="n">
        <f aca="false">G847</f>
        <v>1</v>
      </c>
      <c r="H948" s="187" t="n">
        <f aca="false">IF($G948&lt;&gt;"",G948,"")</f>
        <v>1</v>
      </c>
      <c r="I948" s="169"/>
      <c r="J948" s="170"/>
      <c r="K948" s="171" t="str">
        <f aca="false">IF($B948&lt;&gt;"",IF(I948,(INDEX(P$920:Q$923,MATCH(H948,P$920:P$923),2)/I948)*1000,0),"")</f>
        <v/>
      </c>
      <c r="L948" s="171" t="str">
        <f aca="false">IF(Q$920&lt;&gt;"",IF($B948&lt;&gt;"",K948-$J948,""),"")</f>
        <v/>
      </c>
      <c r="M948" s="172" t="str">
        <f aca="false">IF(B948&lt;&gt;"",RANK(L948,L$920:L$1019),"")</f>
        <v/>
      </c>
      <c r="N948" s="172" t="str">
        <f aca="false">IF(B948&lt;&gt;"",'Classement Général'!CD39,"")</f>
        <v/>
      </c>
      <c r="O948" s="172" t="str">
        <f aca="false">IF(B140&lt;&gt;"",'Calculs (M1..M20)'!A42,"")</f>
        <v/>
      </c>
      <c r="P948" s="0"/>
      <c r="Q948" s="0"/>
      <c r="R948" s="0"/>
      <c r="S948" s="0"/>
      <c r="T948" s="0"/>
      <c r="U948" s="0"/>
      <c r="V948" s="0"/>
      <c r="AH948" s="187" t="n">
        <f aca="false">IF($G948&lt;&gt;"",AG948,"")</f>
        <v>0</v>
      </c>
      <c r="AI948" s="169"/>
      <c r="AJ948" s="170"/>
    </row>
    <row r="949" customFormat="false" ht="13" hidden="false" customHeight="false" outlineLevel="0" collapsed="false">
      <c r="A949" s="0"/>
      <c r="B949" s="185" t="str">
        <f aca="false">IF(B848&lt;&gt;"",B848,"")</f>
        <v/>
      </c>
      <c r="C949" s="116" t="str">
        <f aca="false">IF(C848&lt;&gt;"",C848,"")</f>
        <v/>
      </c>
      <c r="D949" s="116" t="str">
        <f aca="false">IF(D848&lt;&gt;"",D848,"")</f>
        <v/>
      </c>
      <c r="E949" s="116" t="str">
        <f aca="false">IF(E848&lt;&gt;"",E848,"")</f>
        <v/>
      </c>
      <c r="F949" s="116" t="n">
        <v>30</v>
      </c>
      <c r="G949" s="168" t="n">
        <f aca="false">G848</f>
        <v>1</v>
      </c>
      <c r="H949" s="187" t="n">
        <f aca="false">IF($G949&lt;&gt;"",G949,"")</f>
        <v>1</v>
      </c>
      <c r="I949" s="169"/>
      <c r="J949" s="170"/>
      <c r="K949" s="171" t="str">
        <f aca="false">IF($B949&lt;&gt;"",IF(I949,(INDEX(P$920:Q$923,MATCH(H949,P$920:P$923),2)/I949)*1000,0),"")</f>
        <v/>
      </c>
      <c r="L949" s="171" t="str">
        <f aca="false">IF(Q$920&lt;&gt;"",IF($B949&lt;&gt;"",K949-$J949,""),"")</f>
        <v/>
      </c>
      <c r="M949" s="172" t="str">
        <f aca="false">IF(B949&lt;&gt;"",RANK(L949,L$920:L$1019),"")</f>
        <v/>
      </c>
      <c r="N949" s="172" t="str">
        <f aca="false">IF(B949&lt;&gt;"",'Classement Général'!CD40,"")</f>
        <v/>
      </c>
      <c r="O949" s="172" t="str">
        <f aca="false">IF(B141&lt;&gt;"",'Calculs (M1..M20)'!A43,"")</f>
        <v/>
      </c>
      <c r="P949" s="0"/>
      <c r="Q949" s="0"/>
      <c r="R949" s="0"/>
      <c r="S949" s="0"/>
      <c r="T949" s="0"/>
      <c r="U949" s="0"/>
      <c r="V949" s="0"/>
      <c r="AH949" s="187" t="n">
        <f aca="false">IF($G949&lt;&gt;"",AG949,"")</f>
        <v>0</v>
      </c>
      <c r="AI949" s="169"/>
      <c r="AJ949" s="170"/>
    </row>
    <row r="950" customFormat="false" ht="13" hidden="false" customHeight="false" outlineLevel="0" collapsed="false">
      <c r="A950" s="0"/>
      <c r="B950" s="185" t="str">
        <f aca="false">IF(B849&lt;&gt;"",B849,"")</f>
        <v/>
      </c>
      <c r="C950" s="116" t="str">
        <f aca="false">IF(C849&lt;&gt;"",C849,"")</f>
        <v/>
      </c>
      <c r="D950" s="116" t="str">
        <f aca="false">IF(D849&lt;&gt;"",D849,"")</f>
        <v/>
      </c>
      <c r="E950" s="116" t="str">
        <f aca="false">IF(E849&lt;&gt;"",E849,"")</f>
        <v/>
      </c>
      <c r="F950" s="116" t="n">
        <v>30</v>
      </c>
      <c r="G950" s="168" t="n">
        <f aca="false">G849</f>
        <v>1</v>
      </c>
      <c r="H950" s="187" t="n">
        <f aca="false">IF($G950&lt;&gt;"",G950,"")</f>
        <v>1</v>
      </c>
      <c r="I950" s="169"/>
      <c r="J950" s="170"/>
      <c r="K950" s="171" t="str">
        <f aca="false">IF($B950&lt;&gt;"",IF(I950,(INDEX(P$920:Q$923,MATCH(H950,P$920:P$923),2)/I950)*1000,0),"")</f>
        <v/>
      </c>
      <c r="L950" s="171" t="str">
        <f aca="false">IF(Q$920&lt;&gt;"",IF($B950&lt;&gt;"",K950-$J950,""),"")</f>
        <v/>
      </c>
      <c r="M950" s="172" t="str">
        <f aca="false">IF(B950&lt;&gt;"",RANK(L950,L$920:L$1019),"")</f>
        <v/>
      </c>
      <c r="N950" s="172" t="str">
        <f aca="false">IF(B950&lt;&gt;"",'Classement Général'!CD41,"")</f>
        <v/>
      </c>
      <c r="O950" s="172" t="str">
        <f aca="false">IF(B142&lt;&gt;"",'Calculs (M1..M20)'!A44,"")</f>
        <v/>
      </c>
      <c r="P950" s="0"/>
      <c r="Q950" s="0"/>
      <c r="R950" s="0"/>
      <c r="S950" s="0"/>
      <c r="T950" s="0"/>
      <c r="U950" s="0"/>
      <c r="V950" s="0"/>
      <c r="AH950" s="187" t="n">
        <f aca="false">IF($G950&lt;&gt;"",AG950,"")</f>
        <v>0</v>
      </c>
      <c r="AI950" s="169"/>
      <c r="AJ950" s="170"/>
    </row>
    <row r="951" customFormat="false" ht="13" hidden="false" customHeight="false" outlineLevel="0" collapsed="false">
      <c r="A951" s="0"/>
      <c r="B951" s="185" t="str">
        <f aca="false">IF(B850&lt;&gt;"",B850,"")</f>
        <v/>
      </c>
      <c r="C951" s="116" t="str">
        <f aca="false">IF(C850&lt;&gt;"",C850,"")</f>
        <v/>
      </c>
      <c r="D951" s="116" t="str">
        <f aca="false">IF(D850&lt;&gt;"",D850,"")</f>
        <v/>
      </c>
      <c r="E951" s="116" t="str">
        <f aca="false">IF(E850&lt;&gt;"",E850,"")</f>
        <v/>
      </c>
      <c r="F951" s="116" t="n">
        <v>30</v>
      </c>
      <c r="G951" s="168" t="n">
        <f aca="false">G850</f>
        <v>1</v>
      </c>
      <c r="H951" s="187" t="n">
        <f aca="false">IF($G951&lt;&gt;"",G951,"")</f>
        <v>1</v>
      </c>
      <c r="I951" s="169"/>
      <c r="J951" s="170"/>
      <c r="K951" s="171" t="str">
        <f aca="false">IF($B951&lt;&gt;"",IF(I951,(INDEX(P$920:Q$923,MATCH(H951,P$920:P$923),2)/I951)*1000,0),"")</f>
        <v/>
      </c>
      <c r="L951" s="171" t="str">
        <f aca="false">IF(Q$920&lt;&gt;"",IF($B951&lt;&gt;"",K951-$J951,""),"")</f>
        <v/>
      </c>
      <c r="M951" s="172" t="str">
        <f aca="false">IF(B951&lt;&gt;"",RANK(L951,L$920:L$1019),"")</f>
        <v/>
      </c>
      <c r="N951" s="172" t="str">
        <f aca="false">IF(B951&lt;&gt;"",'Classement Général'!CD42,"")</f>
        <v/>
      </c>
      <c r="O951" s="172" t="str">
        <f aca="false">IF(B143&lt;&gt;"",'Calculs (M1..M20)'!A45,"")</f>
        <v/>
      </c>
      <c r="P951" s="0"/>
      <c r="Q951" s="0"/>
      <c r="R951" s="0"/>
      <c r="S951" s="0"/>
      <c r="T951" s="0"/>
      <c r="U951" s="0"/>
      <c r="V951" s="0"/>
      <c r="AH951" s="187" t="n">
        <f aca="false">IF($G951&lt;&gt;"",AG951,"")</f>
        <v>0</v>
      </c>
      <c r="AI951" s="169"/>
      <c r="AJ951" s="170"/>
    </row>
    <row r="952" customFormat="false" ht="13" hidden="false" customHeight="false" outlineLevel="0" collapsed="false">
      <c r="A952" s="0"/>
      <c r="B952" s="185" t="str">
        <f aca="false">IF(B851&lt;&gt;"",B851,"")</f>
        <v/>
      </c>
      <c r="C952" s="116" t="str">
        <f aca="false">IF(C851&lt;&gt;"",C851,"")</f>
        <v/>
      </c>
      <c r="D952" s="116" t="str">
        <f aca="false">IF(D851&lt;&gt;"",D851,"")</f>
        <v/>
      </c>
      <c r="E952" s="116" t="str">
        <f aca="false">IF(E851&lt;&gt;"",E851,"")</f>
        <v/>
      </c>
      <c r="F952" s="116" t="n">
        <v>30</v>
      </c>
      <c r="G952" s="168" t="n">
        <f aca="false">G851</f>
        <v>1</v>
      </c>
      <c r="H952" s="187" t="n">
        <f aca="false">IF($G952&lt;&gt;"",G952,"")</f>
        <v>1</v>
      </c>
      <c r="I952" s="169"/>
      <c r="J952" s="170"/>
      <c r="K952" s="171" t="str">
        <f aca="false">IF($B952&lt;&gt;"",IF(I952,(INDEX(P$920:Q$923,MATCH(H952,P$920:P$923),2)/I952)*1000,0),"")</f>
        <v/>
      </c>
      <c r="L952" s="171" t="str">
        <f aca="false">IF(Q$920&lt;&gt;"",IF($B952&lt;&gt;"",K952-$J952,""),"")</f>
        <v/>
      </c>
      <c r="M952" s="172" t="str">
        <f aca="false">IF(B952&lt;&gt;"",RANK(L952,L$920:L$1019),"")</f>
        <v/>
      </c>
      <c r="N952" s="172" t="str">
        <f aca="false">IF(B952&lt;&gt;"",'Classement Général'!CD43,"")</f>
        <v/>
      </c>
      <c r="O952" s="172" t="str">
        <f aca="false">IF(B144&lt;&gt;"",'Calculs (M1..M20)'!A46,"")</f>
        <v/>
      </c>
      <c r="P952" s="0"/>
      <c r="Q952" s="0"/>
      <c r="R952" s="0"/>
      <c r="S952" s="0"/>
      <c r="T952" s="0"/>
      <c r="U952" s="0"/>
      <c r="V952" s="0"/>
      <c r="AH952" s="187" t="n">
        <f aca="false">IF($G952&lt;&gt;"",AG952,"")</f>
        <v>0</v>
      </c>
      <c r="AI952" s="169"/>
      <c r="AJ952" s="170"/>
    </row>
    <row r="953" customFormat="false" ht="13" hidden="false" customHeight="false" outlineLevel="0" collapsed="false">
      <c r="A953" s="0"/>
      <c r="B953" s="185" t="str">
        <f aca="false">IF(B852&lt;&gt;"",B852,"")</f>
        <v/>
      </c>
      <c r="C953" s="116" t="str">
        <f aca="false">IF(C852&lt;&gt;"",C852,"")</f>
        <v/>
      </c>
      <c r="D953" s="116" t="str">
        <f aca="false">IF(D852&lt;&gt;"",D852,"")</f>
        <v/>
      </c>
      <c r="E953" s="116" t="str">
        <f aca="false">IF(E852&lt;&gt;"",E852,"")</f>
        <v/>
      </c>
      <c r="F953" s="116" t="n">
        <v>30</v>
      </c>
      <c r="G953" s="168" t="n">
        <f aca="false">G852</f>
        <v>1</v>
      </c>
      <c r="H953" s="187" t="n">
        <f aca="false">IF($G953&lt;&gt;"",G953,"")</f>
        <v>1</v>
      </c>
      <c r="I953" s="169"/>
      <c r="J953" s="170"/>
      <c r="K953" s="171" t="str">
        <f aca="false">IF($B953&lt;&gt;"",IF(I953,(INDEX(P$920:Q$923,MATCH(H953,P$920:P$923),2)/I953)*1000,0),"")</f>
        <v/>
      </c>
      <c r="L953" s="171" t="str">
        <f aca="false">IF(Q$920&lt;&gt;"",IF($B953&lt;&gt;"",K953-$J953,""),"")</f>
        <v/>
      </c>
      <c r="M953" s="172" t="str">
        <f aca="false">IF(B953&lt;&gt;"",RANK(L953,L$920:L$1019),"")</f>
        <v/>
      </c>
      <c r="N953" s="172" t="str">
        <f aca="false">IF(B953&lt;&gt;"",'Classement Général'!CD44,"")</f>
        <v/>
      </c>
      <c r="O953" s="172" t="str">
        <f aca="false">IF(B145&lt;&gt;"",'Calculs (M1..M20)'!A47,"")</f>
        <v/>
      </c>
      <c r="P953" s="0"/>
      <c r="Q953" s="0"/>
      <c r="R953" s="0"/>
      <c r="S953" s="0"/>
      <c r="T953" s="0"/>
      <c r="U953" s="0"/>
      <c r="V953" s="0"/>
      <c r="AH953" s="187" t="n">
        <f aca="false">IF($G953&lt;&gt;"",AG953,"")</f>
        <v>0</v>
      </c>
      <c r="AI953" s="169"/>
      <c r="AJ953" s="170"/>
    </row>
    <row r="954" customFormat="false" ht="13" hidden="false" customHeight="false" outlineLevel="0" collapsed="false">
      <c r="A954" s="0"/>
      <c r="B954" s="185" t="str">
        <f aca="false">IF(B853&lt;&gt;"",B853,"")</f>
        <v/>
      </c>
      <c r="C954" s="116" t="str">
        <f aca="false">IF(C853&lt;&gt;"",C853,"")</f>
        <v/>
      </c>
      <c r="D954" s="116" t="str">
        <f aca="false">IF(D853&lt;&gt;"",D853,"")</f>
        <v/>
      </c>
      <c r="E954" s="116" t="str">
        <f aca="false">IF(E853&lt;&gt;"",E853,"")</f>
        <v/>
      </c>
      <c r="F954" s="116" t="n">
        <v>30</v>
      </c>
      <c r="G954" s="168" t="n">
        <f aca="false">G853</f>
        <v>1</v>
      </c>
      <c r="H954" s="187" t="n">
        <f aca="false">IF($G954&lt;&gt;"",G954,"")</f>
        <v>1</v>
      </c>
      <c r="I954" s="169"/>
      <c r="J954" s="170"/>
      <c r="K954" s="171" t="str">
        <f aca="false">IF($B954&lt;&gt;"",IF(I954,(INDEX(P$920:Q$923,MATCH(H954,P$920:P$923),2)/I954)*1000,0),"")</f>
        <v/>
      </c>
      <c r="L954" s="171" t="str">
        <f aca="false">IF(Q$920&lt;&gt;"",IF($B954&lt;&gt;"",K954-$J954,""),"")</f>
        <v/>
      </c>
      <c r="M954" s="172" t="str">
        <f aca="false">IF(B954&lt;&gt;"",RANK(L954,L$920:L$1019),"")</f>
        <v/>
      </c>
      <c r="N954" s="172" t="str">
        <f aca="false">IF(B954&lt;&gt;"",'Classement Général'!CD45,"")</f>
        <v/>
      </c>
      <c r="O954" s="172" t="str">
        <f aca="false">IF(B146&lt;&gt;"",'Calculs (M1..M20)'!A48,"")</f>
        <v/>
      </c>
      <c r="P954" s="0"/>
      <c r="Q954" s="0"/>
      <c r="R954" s="0"/>
      <c r="S954" s="0"/>
      <c r="T954" s="0"/>
      <c r="U954" s="0"/>
      <c r="V954" s="0"/>
      <c r="AH954" s="187" t="n">
        <f aca="false">IF($G954&lt;&gt;"",AG954,"")</f>
        <v>0</v>
      </c>
      <c r="AI954" s="169"/>
      <c r="AJ954" s="170"/>
    </row>
    <row r="955" customFormat="false" ht="13" hidden="false" customHeight="false" outlineLevel="0" collapsed="false">
      <c r="A955" s="0"/>
      <c r="B955" s="185" t="str">
        <f aca="false">IF(B854&lt;&gt;"",B854,"")</f>
        <v/>
      </c>
      <c r="C955" s="116" t="str">
        <f aca="false">IF(C854&lt;&gt;"",C854,"")</f>
        <v/>
      </c>
      <c r="D955" s="116" t="str">
        <f aca="false">IF(D854&lt;&gt;"",D854,"")</f>
        <v/>
      </c>
      <c r="E955" s="116" t="str">
        <f aca="false">IF(E854&lt;&gt;"",E854,"")</f>
        <v/>
      </c>
      <c r="F955" s="116" t="n">
        <v>30</v>
      </c>
      <c r="G955" s="168" t="n">
        <f aca="false">G854</f>
        <v>1</v>
      </c>
      <c r="H955" s="187" t="n">
        <f aca="false">IF($G955&lt;&gt;"",G955,"")</f>
        <v>1</v>
      </c>
      <c r="I955" s="169"/>
      <c r="J955" s="170"/>
      <c r="K955" s="171" t="str">
        <f aca="false">IF($B955&lt;&gt;"",IF(I955,(INDEX(P$920:Q$923,MATCH(H955,P$920:P$923),2)/I955)*1000,0),"")</f>
        <v/>
      </c>
      <c r="L955" s="171" t="str">
        <f aca="false">IF(Q$920&lt;&gt;"",IF($B955&lt;&gt;"",K955-$J955,""),"")</f>
        <v/>
      </c>
      <c r="M955" s="172" t="str">
        <f aca="false">IF(B955&lt;&gt;"",RANK(L955,L$920:L$1019),"")</f>
        <v/>
      </c>
      <c r="N955" s="172" t="str">
        <f aca="false">IF(B955&lt;&gt;"",'Classement Général'!CD46,"")</f>
        <v/>
      </c>
      <c r="O955" s="172" t="str">
        <f aca="false">IF(B147&lt;&gt;"",'Calculs (M1..M20)'!A49,"")</f>
        <v/>
      </c>
      <c r="P955" s="0"/>
      <c r="Q955" s="0"/>
      <c r="R955" s="0"/>
      <c r="S955" s="0"/>
      <c r="T955" s="0"/>
      <c r="U955" s="0"/>
      <c r="V955" s="0"/>
      <c r="AH955" s="187" t="n">
        <f aca="false">IF($G955&lt;&gt;"",AG955,"")</f>
        <v>0</v>
      </c>
      <c r="AI955" s="169"/>
      <c r="AJ955" s="170"/>
    </row>
    <row r="956" customFormat="false" ht="13" hidden="false" customHeight="false" outlineLevel="0" collapsed="false">
      <c r="A956" s="0"/>
      <c r="B956" s="185" t="str">
        <f aca="false">IF(B855&lt;&gt;"",B855,"")</f>
        <v/>
      </c>
      <c r="C956" s="116" t="str">
        <f aca="false">IF(C855&lt;&gt;"",C855,"")</f>
        <v/>
      </c>
      <c r="D956" s="116" t="str">
        <f aca="false">IF(D855&lt;&gt;"",D855,"")</f>
        <v/>
      </c>
      <c r="E956" s="116" t="str">
        <f aca="false">IF(E855&lt;&gt;"",E855,"")</f>
        <v/>
      </c>
      <c r="F956" s="116" t="n">
        <v>30</v>
      </c>
      <c r="G956" s="168" t="n">
        <f aca="false">G855</f>
        <v>1</v>
      </c>
      <c r="H956" s="187" t="n">
        <f aca="false">IF($G956&lt;&gt;"",G956,"")</f>
        <v>1</v>
      </c>
      <c r="I956" s="169"/>
      <c r="J956" s="170"/>
      <c r="K956" s="171" t="str">
        <f aca="false">IF($B956&lt;&gt;"",IF(I956,(INDEX(P$920:Q$923,MATCH(H956,P$920:P$923),2)/I956)*1000,0),"")</f>
        <v/>
      </c>
      <c r="L956" s="171" t="str">
        <f aca="false">IF(Q$920&lt;&gt;"",IF($B956&lt;&gt;"",K956-$J956,""),"")</f>
        <v/>
      </c>
      <c r="M956" s="172" t="str">
        <f aca="false">IF(B956&lt;&gt;"",RANK(L956,L$920:L$1019),"")</f>
        <v/>
      </c>
      <c r="N956" s="172" t="str">
        <f aca="false">IF(B956&lt;&gt;"",'Classement Général'!CD47,"")</f>
        <v/>
      </c>
      <c r="O956" s="172" t="str">
        <f aca="false">IF(B148&lt;&gt;"",'Calculs (M1..M20)'!A50,"")</f>
        <v/>
      </c>
      <c r="P956" s="0"/>
      <c r="Q956" s="0"/>
      <c r="R956" s="0"/>
      <c r="S956" s="0"/>
      <c r="T956" s="0"/>
      <c r="U956" s="0"/>
      <c r="V956" s="0"/>
      <c r="AH956" s="187" t="n">
        <f aca="false">IF($G956&lt;&gt;"",AG956,"")</f>
        <v>0</v>
      </c>
      <c r="AI956" s="169"/>
      <c r="AJ956" s="170"/>
    </row>
    <row r="957" customFormat="false" ht="13" hidden="false" customHeight="false" outlineLevel="0" collapsed="false">
      <c r="A957" s="0"/>
      <c r="B957" s="185" t="str">
        <f aca="false">IF(B856&lt;&gt;"",B856,"")</f>
        <v/>
      </c>
      <c r="C957" s="116" t="str">
        <f aca="false">IF(C856&lt;&gt;"",C856,"")</f>
        <v/>
      </c>
      <c r="D957" s="116" t="str">
        <f aca="false">IF(D856&lt;&gt;"",D856,"")</f>
        <v/>
      </c>
      <c r="E957" s="116" t="str">
        <f aca="false">IF(E856&lt;&gt;"",E856,"")</f>
        <v/>
      </c>
      <c r="F957" s="116" t="n">
        <v>30</v>
      </c>
      <c r="G957" s="168" t="n">
        <f aca="false">G856</f>
        <v>1</v>
      </c>
      <c r="H957" s="187" t="n">
        <f aca="false">IF($G957&lt;&gt;"",G957,"")</f>
        <v>1</v>
      </c>
      <c r="I957" s="169"/>
      <c r="J957" s="170"/>
      <c r="K957" s="171" t="str">
        <f aca="false">IF($B957&lt;&gt;"",IF(I957,(INDEX(P$920:Q$923,MATCH(H957,P$920:P$923),2)/I957)*1000,0),"")</f>
        <v/>
      </c>
      <c r="L957" s="171" t="str">
        <f aca="false">IF(Q$920&lt;&gt;"",IF($B957&lt;&gt;"",K957-$J957,""),"")</f>
        <v/>
      </c>
      <c r="M957" s="172" t="str">
        <f aca="false">IF(B957&lt;&gt;"",RANK(L957,L$920:L$1019),"")</f>
        <v/>
      </c>
      <c r="N957" s="172" t="str">
        <f aca="false">IF(B957&lt;&gt;"",'Classement Général'!CD48,"")</f>
        <v/>
      </c>
      <c r="O957" s="172" t="str">
        <f aca="false">IF(B149&lt;&gt;"",'Calculs (M1..M20)'!A51,"")</f>
        <v/>
      </c>
      <c r="P957" s="0"/>
      <c r="Q957" s="0"/>
      <c r="R957" s="0"/>
      <c r="S957" s="0"/>
      <c r="T957" s="0"/>
      <c r="U957" s="0"/>
      <c r="V957" s="0"/>
      <c r="AH957" s="187" t="n">
        <f aca="false">IF($G957&lt;&gt;"",AG957,"")</f>
        <v>0</v>
      </c>
      <c r="AI957" s="169"/>
      <c r="AJ957" s="170"/>
    </row>
    <row r="958" customFormat="false" ht="13" hidden="false" customHeight="false" outlineLevel="0" collapsed="false">
      <c r="A958" s="0"/>
      <c r="B958" s="185" t="str">
        <f aca="false">IF(B857&lt;&gt;"",B857,"")</f>
        <v/>
      </c>
      <c r="C958" s="116" t="str">
        <f aca="false">IF(C857&lt;&gt;"",C857,"")</f>
        <v/>
      </c>
      <c r="D958" s="116" t="str">
        <f aca="false">IF(D857&lt;&gt;"",D857,"")</f>
        <v/>
      </c>
      <c r="E958" s="116" t="str">
        <f aca="false">IF(E857&lt;&gt;"",E857,"")</f>
        <v/>
      </c>
      <c r="F958" s="116" t="n">
        <v>30</v>
      </c>
      <c r="G958" s="168" t="n">
        <f aca="false">G857</f>
        <v>1</v>
      </c>
      <c r="H958" s="187" t="n">
        <f aca="false">IF($G958&lt;&gt;"",G958,"")</f>
        <v>1</v>
      </c>
      <c r="I958" s="169"/>
      <c r="J958" s="170"/>
      <c r="K958" s="171" t="str">
        <f aca="false">IF($B958&lt;&gt;"",IF(I958,(INDEX(P$920:Q$923,MATCH(H958,P$920:P$923),2)/I958)*1000,0),"")</f>
        <v/>
      </c>
      <c r="L958" s="171" t="str">
        <f aca="false">IF(Q$920&lt;&gt;"",IF($B958&lt;&gt;"",K958-$J958,""),"")</f>
        <v/>
      </c>
      <c r="M958" s="172" t="str">
        <f aca="false">IF(B958&lt;&gt;"",RANK(L958,L$920:L$1019),"")</f>
        <v/>
      </c>
      <c r="N958" s="172" t="str">
        <f aca="false">IF(B958&lt;&gt;"",'Classement Général'!CD49,"")</f>
        <v/>
      </c>
      <c r="O958" s="172" t="str">
        <f aca="false">IF(B150&lt;&gt;"",'Calculs (M1..M20)'!A52,"")</f>
        <v/>
      </c>
      <c r="P958" s="0"/>
      <c r="Q958" s="0"/>
      <c r="R958" s="0"/>
      <c r="S958" s="0"/>
      <c r="T958" s="0"/>
      <c r="U958" s="0"/>
      <c r="V958" s="0"/>
      <c r="AH958" s="187" t="n">
        <f aca="false">IF($G958&lt;&gt;"",AG958,"")</f>
        <v>0</v>
      </c>
      <c r="AI958" s="169"/>
      <c r="AJ958" s="170"/>
    </row>
    <row r="959" customFormat="false" ht="13" hidden="false" customHeight="false" outlineLevel="0" collapsed="false">
      <c r="A959" s="0"/>
      <c r="B959" s="185" t="str">
        <f aca="false">IF(B858&lt;&gt;"",B858,"")</f>
        <v/>
      </c>
      <c r="C959" s="116" t="str">
        <f aca="false">IF(C858&lt;&gt;"",C858,"")</f>
        <v/>
      </c>
      <c r="D959" s="116" t="str">
        <f aca="false">IF(D858&lt;&gt;"",D858,"")</f>
        <v/>
      </c>
      <c r="E959" s="116" t="str">
        <f aca="false">IF(E858&lt;&gt;"",E858,"")</f>
        <v/>
      </c>
      <c r="F959" s="116" t="n">
        <v>30</v>
      </c>
      <c r="G959" s="168" t="n">
        <f aca="false">G858</f>
        <v>1</v>
      </c>
      <c r="H959" s="187" t="n">
        <f aca="false">IF($G959&lt;&gt;"",G959,"")</f>
        <v>1</v>
      </c>
      <c r="I959" s="169"/>
      <c r="J959" s="170"/>
      <c r="K959" s="171" t="str">
        <f aca="false">IF($B959&lt;&gt;"",IF(I959,(INDEX(P$920:Q$923,MATCH(H959,P$920:P$923),2)/I959)*1000,0),"")</f>
        <v/>
      </c>
      <c r="L959" s="171" t="str">
        <f aca="false">IF(Q$920&lt;&gt;"",IF($B959&lt;&gt;"",K959-$J959,""),"")</f>
        <v/>
      </c>
      <c r="M959" s="172" t="str">
        <f aca="false">IF(B959&lt;&gt;"",RANK(L959,L$920:L$1019),"")</f>
        <v/>
      </c>
      <c r="N959" s="172" t="str">
        <f aca="false">IF(B959&lt;&gt;"",'Classement Général'!CD50,"")</f>
        <v/>
      </c>
      <c r="O959" s="172" t="str">
        <f aca="false">IF(B151&lt;&gt;"",'Calculs (M1..M20)'!A53,"")</f>
        <v/>
      </c>
      <c r="P959" s="0"/>
      <c r="Q959" s="0"/>
      <c r="R959" s="0"/>
      <c r="S959" s="0"/>
      <c r="T959" s="0"/>
      <c r="U959" s="0"/>
      <c r="V959" s="0"/>
      <c r="AH959" s="187" t="n">
        <f aca="false">IF($G959&lt;&gt;"",AG959,"")</f>
        <v>0</v>
      </c>
      <c r="AI959" s="169"/>
      <c r="AJ959" s="170"/>
    </row>
    <row r="960" customFormat="false" ht="13" hidden="false" customHeight="false" outlineLevel="0" collapsed="false">
      <c r="A960" s="0"/>
      <c r="B960" s="185" t="str">
        <f aca="false">IF(B859&lt;&gt;"",B859,"")</f>
        <v/>
      </c>
      <c r="C960" s="116" t="str">
        <f aca="false">IF(C859&lt;&gt;"",C859,"")</f>
        <v/>
      </c>
      <c r="D960" s="116" t="str">
        <f aca="false">IF(D859&lt;&gt;"",D859,"")</f>
        <v/>
      </c>
      <c r="E960" s="116" t="str">
        <f aca="false">IF(E859&lt;&gt;"",E859,"")</f>
        <v/>
      </c>
      <c r="F960" s="116" t="n">
        <v>30</v>
      </c>
      <c r="G960" s="168" t="n">
        <f aca="false">G859</f>
        <v>1</v>
      </c>
      <c r="H960" s="187" t="n">
        <f aca="false">IF($G960&lt;&gt;"",G960,"")</f>
        <v>1</v>
      </c>
      <c r="I960" s="169"/>
      <c r="J960" s="170"/>
      <c r="K960" s="171" t="str">
        <f aca="false">IF($B960&lt;&gt;"",IF(I960,(INDEX(P$920:Q$923,MATCH(H960,P$920:P$923),2)/I960)*1000,0),"")</f>
        <v/>
      </c>
      <c r="L960" s="171" t="str">
        <f aca="false">IF(Q$920&lt;&gt;"",IF($B960&lt;&gt;"",K960-$J960,""),"")</f>
        <v/>
      </c>
      <c r="M960" s="172" t="str">
        <f aca="false">IF(B960&lt;&gt;"",RANK(L960,L$920:L$1019),"")</f>
        <v/>
      </c>
      <c r="N960" s="172" t="str">
        <f aca="false">IF(B960&lt;&gt;"",'Classement Général'!CD51,"")</f>
        <v/>
      </c>
      <c r="O960" s="172" t="str">
        <f aca="false">IF(B152&lt;&gt;"",'Calculs (M1..M20)'!A54,"")</f>
        <v/>
      </c>
      <c r="P960" s="0"/>
      <c r="Q960" s="0"/>
      <c r="R960" s="0"/>
      <c r="S960" s="0"/>
      <c r="T960" s="0"/>
      <c r="U960" s="0"/>
      <c r="V960" s="0"/>
      <c r="AH960" s="187" t="n">
        <f aca="false">IF($G960&lt;&gt;"",AG960,"")</f>
        <v>0</v>
      </c>
      <c r="AI960" s="169"/>
      <c r="AJ960" s="170"/>
    </row>
    <row r="961" customFormat="false" ht="13" hidden="false" customHeight="false" outlineLevel="0" collapsed="false">
      <c r="A961" s="0"/>
      <c r="B961" s="185" t="str">
        <f aca="false">IF(B860&lt;&gt;"",B860,"")</f>
        <v/>
      </c>
      <c r="C961" s="116" t="str">
        <f aca="false">IF(C860&lt;&gt;"",C860,"")</f>
        <v/>
      </c>
      <c r="D961" s="116" t="str">
        <f aca="false">IF(D860&lt;&gt;"",D860,"")</f>
        <v/>
      </c>
      <c r="E961" s="116" t="str">
        <f aca="false">IF(E860&lt;&gt;"",E860,"")</f>
        <v/>
      </c>
      <c r="F961" s="116" t="n">
        <v>30</v>
      </c>
      <c r="G961" s="168" t="n">
        <f aca="false">G860</f>
        <v>1</v>
      </c>
      <c r="H961" s="187" t="n">
        <f aca="false">IF($G961&lt;&gt;"",G961,"")</f>
        <v>1</v>
      </c>
      <c r="I961" s="169"/>
      <c r="J961" s="170"/>
      <c r="K961" s="171" t="str">
        <f aca="false">IF($B961&lt;&gt;"",IF(I961,(INDEX(P$920:Q$923,MATCH(H961,P$920:P$923),2)/I961)*1000,0),"")</f>
        <v/>
      </c>
      <c r="L961" s="171" t="str">
        <f aca="false">IF(Q$920&lt;&gt;"",IF($B961&lt;&gt;"",K961-$J961,""),"")</f>
        <v/>
      </c>
      <c r="M961" s="172" t="str">
        <f aca="false">IF(B961&lt;&gt;"",RANK(L961,L$920:L$1019),"")</f>
        <v/>
      </c>
      <c r="N961" s="172" t="str">
        <f aca="false">IF(B961&lt;&gt;"",'Classement Général'!CD52,"")</f>
        <v/>
      </c>
      <c r="O961" s="172" t="str">
        <f aca="false">IF(B153&lt;&gt;"",'Calculs (M1..M20)'!A55,"")</f>
        <v/>
      </c>
      <c r="P961" s="0"/>
      <c r="Q961" s="0"/>
      <c r="R961" s="0"/>
      <c r="S961" s="0"/>
      <c r="T961" s="0"/>
      <c r="U961" s="0"/>
      <c r="V961" s="0"/>
      <c r="AH961" s="187" t="n">
        <f aca="false">IF($G961&lt;&gt;"",AG961,"")</f>
        <v>0</v>
      </c>
      <c r="AI961" s="169"/>
      <c r="AJ961" s="170"/>
    </row>
    <row r="962" customFormat="false" ht="13" hidden="false" customHeight="false" outlineLevel="0" collapsed="false">
      <c r="A962" s="0"/>
      <c r="B962" s="185" t="str">
        <f aca="false">IF(B861&lt;&gt;"",B861,"")</f>
        <v/>
      </c>
      <c r="C962" s="116" t="str">
        <f aca="false">IF(C861&lt;&gt;"",C861,"")</f>
        <v/>
      </c>
      <c r="D962" s="116" t="str">
        <f aca="false">IF(D861&lt;&gt;"",D861,"")</f>
        <v/>
      </c>
      <c r="E962" s="116" t="str">
        <f aca="false">IF(E861&lt;&gt;"",E861,"")</f>
        <v/>
      </c>
      <c r="F962" s="116" t="n">
        <v>30</v>
      </c>
      <c r="G962" s="168" t="n">
        <f aca="false">G861</f>
        <v>1</v>
      </c>
      <c r="H962" s="187" t="n">
        <f aca="false">IF($G962&lt;&gt;"",G962,"")</f>
        <v>1</v>
      </c>
      <c r="I962" s="169"/>
      <c r="J962" s="170"/>
      <c r="K962" s="171" t="str">
        <f aca="false">IF($B962&lt;&gt;"",IF(I962,(INDEX(P$920:Q$923,MATCH(H962,P$920:P$923),2)/I962)*1000,0),"")</f>
        <v/>
      </c>
      <c r="L962" s="171" t="str">
        <f aca="false">IF(Q$920&lt;&gt;"",IF($B962&lt;&gt;"",K962-$J962,""),"")</f>
        <v/>
      </c>
      <c r="M962" s="172" t="str">
        <f aca="false">IF(B962&lt;&gt;"",RANK(L962,L$920:L$1019),"")</f>
        <v/>
      </c>
      <c r="N962" s="172" t="str">
        <f aca="false">IF(B962&lt;&gt;"",'Classement Général'!CD53,"")</f>
        <v/>
      </c>
      <c r="O962" s="172" t="str">
        <f aca="false">IF(B154&lt;&gt;"",'Calculs (M1..M20)'!A56,"")</f>
        <v/>
      </c>
      <c r="P962" s="0"/>
      <c r="Q962" s="0"/>
      <c r="R962" s="0"/>
      <c r="S962" s="0"/>
      <c r="T962" s="0"/>
      <c r="U962" s="0"/>
      <c r="V962" s="0"/>
      <c r="AH962" s="187" t="n">
        <f aca="false">IF($G962&lt;&gt;"",AG962,"")</f>
        <v>0</v>
      </c>
      <c r="AI962" s="169"/>
      <c r="AJ962" s="170"/>
    </row>
    <row r="963" customFormat="false" ht="13" hidden="false" customHeight="false" outlineLevel="0" collapsed="false">
      <c r="A963" s="0"/>
      <c r="B963" s="185" t="str">
        <f aca="false">IF(B862&lt;&gt;"",B862,"")</f>
        <v/>
      </c>
      <c r="C963" s="116" t="str">
        <f aca="false">IF(C862&lt;&gt;"",C862,"")</f>
        <v/>
      </c>
      <c r="D963" s="116" t="str">
        <f aca="false">IF(D862&lt;&gt;"",D862,"")</f>
        <v/>
      </c>
      <c r="E963" s="116" t="str">
        <f aca="false">IF(E862&lt;&gt;"",E862,"")</f>
        <v/>
      </c>
      <c r="F963" s="116" t="n">
        <v>30</v>
      </c>
      <c r="G963" s="168" t="n">
        <f aca="false">G862</f>
        <v>1</v>
      </c>
      <c r="H963" s="187" t="n">
        <f aca="false">IF($G963&lt;&gt;"",G963,"")</f>
        <v>1</v>
      </c>
      <c r="I963" s="169"/>
      <c r="J963" s="170"/>
      <c r="K963" s="171" t="str">
        <f aca="false">IF($B963&lt;&gt;"",IF(I963,(INDEX(P$920:Q$923,MATCH(H963,P$920:P$923),2)/I963)*1000,0),"")</f>
        <v/>
      </c>
      <c r="L963" s="171" t="str">
        <f aca="false">IF(Q$920&lt;&gt;"",IF($B963&lt;&gt;"",K963-$J963,""),"")</f>
        <v/>
      </c>
      <c r="M963" s="172" t="str">
        <f aca="false">IF(B963&lt;&gt;"",RANK(L963,L$920:L$1019),"")</f>
        <v/>
      </c>
      <c r="N963" s="172" t="str">
        <f aca="false">IF(B963&lt;&gt;"",'Classement Général'!CD54,"")</f>
        <v/>
      </c>
      <c r="O963" s="172" t="str">
        <f aca="false">IF(B155&lt;&gt;"",'Calculs (M1..M20)'!A57,"")</f>
        <v/>
      </c>
      <c r="P963" s="0"/>
      <c r="Q963" s="0"/>
      <c r="R963" s="0"/>
      <c r="S963" s="0"/>
      <c r="T963" s="0"/>
      <c r="U963" s="0"/>
      <c r="V963" s="0"/>
      <c r="AH963" s="187" t="n">
        <f aca="false">IF($G963&lt;&gt;"",AG963,"")</f>
        <v>0</v>
      </c>
      <c r="AI963" s="169"/>
      <c r="AJ963" s="170"/>
    </row>
    <row r="964" customFormat="false" ht="13" hidden="false" customHeight="false" outlineLevel="0" collapsed="false">
      <c r="A964" s="0"/>
      <c r="B964" s="185" t="str">
        <f aca="false">IF(B863&lt;&gt;"",B863,"")</f>
        <v/>
      </c>
      <c r="C964" s="116" t="str">
        <f aca="false">IF(C863&lt;&gt;"",C863,"")</f>
        <v/>
      </c>
      <c r="D964" s="116" t="str">
        <f aca="false">IF(D863&lt;&gt;"",D863,"")</f>
        <v/>
      </c>
      <c r="E964" s="116" t="str">
        <f aca="false">IF(E863&lt;&gt;"",E863,"")</f>
        <v/>
      </c>
      <c r="F964" s="116" t="n">
        <v>30</v>
      </c>
      <c r="G964" s="168" t="n">
        <f aca="false">G863</f>
        <v>1</v>
      </c>
      <c r="H964" s="187" t="n">
        <f aca="false">IF($G964&lt;&gt;"",G964,"")</f>
        <v>1</v>
      </c>
      <c r="I964" s="169"/>
      <c r="J964" s="170"/>
      <c r="K964" s="171" t="str">
        <f aca="false">IF($B964&lt;&gt;"",IF(I964,(INDEX(P$920:Q$923,MATCH(H964,P$920:P$923),2)/I964)*1000,0),"")</f>
        <v/>
      </c>
      <c r="L964" s="171" t="str">
        <f aca="false">IF(Q$920&lt;&gt;"",IF($B964&lt;&gt;"",K964-$J964,""),"")</f>
        <v/>
      </c>
      <c r="M964" s="172" t="str">
        <f aca="false">IF(B964&lt;&gt;"",RANK(L964,L$920:L$1019),"")</f>
        <v/>
      </c>
      <c r="N964" s="172" t="str">
        <f aca="false">IF(B964&lt;&gt;"",'Classement Général'!CD55,"")</f>
        <v/>
      </c>
      <c r="O964" s="172" t="str">
        <f aca="false">IF(B156&lt;&gt;"",'Calculs (M1..M20)'!A58,"")</f>
        <v/>
      </c>
      <c r="P964" s="0"/>
      <c r="Q964" s="0"/>
      <c r="R964" s="0"/>
      <c r="S964" s="0"/>
      <c r="T964" s="0"/>
      <c r="U964" s="0"/>
      <c r="V964" s="0"/>
      <c r="AH964" s="187" t="n">
        <f aca="false">IF($G964&lt;&gt;"",AG964,"")</f>
        <v>0</v>
      </c>
      <c r="AI964" s="169"/>
      <c r="AJ964" s="170"/>
    </row>
    <row r="965" customFormat="false" ht="13" hidden="false" customHeight="false" outlineLevel="0" collapsed="false">
      <c r="A965" s="0"/>
      <c r="B965" s="185" t="str">
        <f aca="false">IF(B864&lt;&gt;"",B864,"")</f>
        <v/>
      </c>
      <c r="C965" s="116" t="str">
        <f aca="false">IF(C864&lt;&gt;"",C864,"")</f>
        <v/>
      </c>
      <c r="D965" s="116" t="str">
        <f aca="false">IF(D864&lt;&gt;"",D864,"")</f>
        <v/>
      </c>
      <c r="E965" s="116" t="str">
        <f aca="false">IF(E864&lt;&gt;"",E864,"")</f>
        <v/>
      </c>
      <c r="F965" s="116" t="n">
        <v>30</v>
      </c>
      <c r="G965" s="168" t="n">
        <f aca="false">G864</f>
        <v>1</v>
      </c>
      <c r="H965" s="187" t="n">
        <f aca="false">IF($G965&lt;&gt;"",G965,"")</f>
        <v>1</v>
      </c>
      <c r="I965" s="169"/>
      <c r="J965" s="170"/>
      <c r="K965" s="171" t="str">
        <f aca="false">IF($B965&lt;&gt;"",IF(I965,(INDEX(P$920:Q$923,MATCH(H965,P$920:P$923),2)/I965)*1000,0),"")</f>
        <v/>
      </c>
      <c r="L965" s="171" t="str">
        <f aca="false">IF(Q$920&lt;&gt;"",IF($B965&lt;&gt;"",K965-$J965,""),"")</f>
        <v/>
      </c>
      <c r="M965" s="172" t="str">
        <f aca="false">IF(B965&lt;&gt;"",RANK(L965,L$920:L$1019),"")</f>
        <v/>
      </c>
      <c r="N965" s="172" t="str">
        <f aca="false">IF(B965&lt;&gt;"",'Classement Général'!CD56,"")</f>
        <v/>
      </c>
      <c r="O965" s="172" t="str">
        <f aca="false">IF(B157&lt;&gt;"",'Calculs (M1..M20)'!A59,"")</f>
        <v/>
      </c>
      <c r="P965" s="0"/>
      <c r="Q965" s="0"/>
      <c r="R965" s="0"/>
      <c r="S965" s="0"/>
      <c r="T965" s="0"/>
      <c r="U965" s="0"/>
      <c r="V965" s="0"/>
      <c r="AH965" s="187" t="n">
        <f aca="false">IF($G965&lt;&gt;"",AG965,"")</f>
        <v>0</v>
      </c>
      <c r="AI965" s="169"/>
      <c r="AJ965" s="170"/>
    </row>
    <row r="966" customFormat="false" ht="13" hidden="false" customHeight="false" outlineLevel="0" collapsed="false">
      <c r="A966" s="0"/>
      <c r="B966" s="185" t="str">
        <f aca="false">IF(B865&lt;&gt;"",B865,"")</f>
        <v/>
      </c>
      <c r="C966" s="116" t="str">
        <f aca="false">IF(C865&lt;&gt;"",C865,"")</f>
        <v/>
      </c>
      <c r="D966" s="116" t="str">
        <f aca="false">IF(D865&lt;&gt;"",D865,"")</f>
        <v/>
      </c>
      <c r="E966" s="116" t="str">
        <f aca="false">IF(E865&lt;&gt;"",E865,"")</f>
        <v/>
      </c>
      <c r="F966" s="116" t="n">
        <v>30</v>
      </c>
      <c r="G966" s="168" t="n">
        <f aca="false">G865</f>
        <v>1</v>
      </c>
      <c r="H966" s="187" t="n">
        <f aca="false">IF($G966&lt;&gt;"",G966,"")</f>
        <v>1</v>
      </c>
      <c r="I966" s="169"/>
      <c r="J966" s="170"/>
      <c r="K966" s="171" t="str">
        <f aca="false">IF($B966&lt;&gt;"",IF(I966,(INDEX(P$920:Q$923,MATCH(H966,P$920:P$923),2)/I966)*1000,0),"")</f>
        <v/>
      </c>
      <c r="L966" s="171" t="str">
        <f aca="false">IF(Q$920&lt;&gt;"",IF($B966&lt;&gt;"",K966-$J966,""),"")</f>
        <v/>
      </c>
      <c r="M966" s="172" t="str">
        <f aca="false">IF(B966&lt;&gt;"",RANK(L966,L$920:L$1019),"")</f>
        <v/>
      </c>
      <c r="N966" s="172" t="str">
        <f aca="false">IF(B966&lt;&gt;"",'Classement Général'!CD57,"")</f>
        <v/>
      </c>
      <c r="O966" s="172" t="str">
        <f aca="false">IF(B158&lt;&gt;"",'Calculs (M1..M20)'!A60,"")</f>
        <v/>
      </c>
      <c r="P966" s="0"/>
      <c r="Q966" s="0"/>
      <c r="R966" s="0"/>
      <c r="S966" s="0"/>
      <c r="T966" s="0"/>
      <c r="U966" s="0"/>
      <c r="V966" s="0"/>
      <c r="AH966" s="187" t="n">
        <f aca="false">IF($G966&lt;&gt;"",AG966,"")</f>
        <v>0</v>
      </c>
      <c r="AI966" s="169"/>
      <c r="AJ966" s="170"/>
    </row>
    <row r="967" customFormat="false" ht="13" hidden="false" customHeight="false" outlineLevel="0" collapsed="false">
      <c r="A967" s="0"/>
      <c r="B967" s="185" t="str">
        <f aca="false">IF(B866&lt;&gt;"",B866,"")</f>
        <v/>
      </c>
      <c r="C967" s="116" t="str">
        <f aca="false">IF(C866&lt;&gt;"",C866,"")</f>
        <v/>
      </c>
      <c r="D967" s="116" t="str">
        <f aca="false">IF(D866&lt;&gt;"",D866,"")</f>
        <v/>
      </c>
      <c r="E967" s="116" t="str">
        <f aca="false">IF(E866&lt;&gt;"",E866,"")</f>
        <v/>
      </c>
      <c r="F967" s="116" t="n">
        <v>30</v>
      </c>
      <c r="G967" s="168" t="n">
        <f aca="false">G866</f>
        <v>1</v>
      </c>
      <c r="H967" s="187" t="n">
        <f aca="false">IF($G967&lt;&gt;"",G967,"")</f>
        <v>1</v>
      </c>
      <c r="I967" s="169"/>
      <c r="J967" s="170"/>
      <c r="K967" s="171" t="str">
        <f aca="false">IF($B967&lt;&gt;"",IF(I967,(INDEX(P$920:Q$923,MATCH(H967,P$920:P$923),2)/I967)*1000,0),"")</f>
        <v/>
      </c>
      <c r="L967" s="171" t="str">
        <f aca="false">IF(Q$920&lt;&gt;"",IF($B967&lt;&gt;"",K967-$J967,""),"")</f>
        <v/>
      </c>
      <c r="M967" s="172" t="str">
        <f aca="false">IF(B967&lt;&gt;"",RANK(L967,L$920:L$1019),"")</f>
        <v/>
      </c>
      <c r="N967" s="172" t="str">
        <f aca="false">IF(B967&lt;&gt;"",'Classement Général'!CD58,"")</f>
        <v/>
      </c>
      <c r="O967" s="172" t="str">
        <f aca="false">IF(B159&lt;&gt;"",'Calculs (M1..M20)'!A61,"")</f>
        <v/>
      </c>
      <c r="P967" s="0"/>
      <c r="Q967" s="0"/>
      <c r="R967" s="0"/>
      <c r="S967" s="0"/>
      <c r="T967" s="0"/>
      <c r="U967" s="0"/>
      <c r="V967" s="0"/>
      <c r="AH967" s="187" t="n">
        <f aca="false">IF($G967&lt;&gt;"",AG967,"")</f>
        <v>0</v>
      </c>
      <c r="AI967" s="169"/>
      <c r="AJ967" s="170"/>
    </row>
    <row r="968" customFormat="false" ht="13" hidden="false" customHeight="false" outlineLevel="0" collapsed="false">
      <c r="A968" s="0"/>
      <c r="B968" s="185" t="str">
        <f aca="false">IF(B867&lt;&gt;"",B867,"")</f>
        <v/>
      </c>
      <c r="C968" s="116" t="str">
        <f aca="false">IF(C867&lt;&gt;"",C867,"")</f>
        <v/>
      </c>
      <c r="D968" s="116" t="str">
        <f aca="false">IF(D867&lt;&gt;"",D867,"")</f>
        <v/>
      </c>
      <c r="E968" s="116" t="str">
        <f aca="false">IF(E867&lt;&gt;"",E867,"")</f>
        <v/>
      </c>
      <c r="F968" s="116" t="n">
        <v>30</v>
      </c>
      <c r="G968" s="168" t="n">
        <f aca="false">G867</f>
        <v>1</v>
      </c>
      <c r="H968" s="187" t="n">
        <f aca="false">IF($G968&lt;&gt;"",G968,"")</f>
        <v>1</v>
      </c>
      <c r="I968" s="169"/>
      <c r="J968" s="170"/>
      <c r="K968" s="171" t="str">
        <f aca="false">IF($B968&lt;&gt;"",IF(I968,(INDEX(P$920:Q$923,MATCH(H968,P$920:P$923),2)/I968)*1000,0),"")</f>
        <v/>
      </c>
      <c r="L968" s="171" t="str">
        <f aca="false">IF(Q$920&lt;&gt;"",IF($B968&lt;&gt;"",K968-$J968,""),"")</f>
        <v/>
      </c>
      <c r="M968" s="172" t="str">
        <f aca="false">IF(B968&lt;&gt;"",RANK(L968,L$920:L$1019),"")</f>
        <v/>
      </c>
      <c r="N968" s="172" t="str">
        <f aca="false">IF(B968&lt;&gt;"",'Classement Général'!CD59,"")</f>
        <v/>
      </c>
      <c r="O968" s="172" t="str">
        <f aca="false">IF(B160&lt;&gt;"",'Calculs (M1..M20)'!A62,"")</f>
        <v/>
      </c>
      <c r="P968" s="0"/>
      <c r="Q968" s="0"/>
      <c r="R968" s="0"/>
      <c r="S968" s="0"/>
      <c r="T968" s="0"/>
      <c r="U968" s="0"/>
      <c r="V968" s="0"/>
      <c r="AH968" s="187" t="n">
        <f aca="false">IF($G968&lt;&gt;"",AG968,"")</f>
        <v>0</v>
      </c>
      <c r="AI968" s="169"/>
      <c r="AJ968" s="170"/>
    </row>
    <row r="969" customFormat="false" ht="13" hidden="false" customHeight="false" outlineLevel="0" collapsed="false">
      <c r="A969" s="0"/>
      <c r="B969" s="185" t="str">
        <f aca="false">IF(B868&lt;&gt;"",B868,"")</f>
        <v/>
      </c>
      <c r="C969" s="116" t="str">
        <f aca="false">IF(C868&lt;&gt;"",C868,"")</f>
        <v/>
      </c>
      <c r="D969" s="116" t="str">
        <f aca="false">IF(D868&lt;&gt;"",D868,"")</f>
        <v/>
      </c>
      <c r="E969" s="116" t="str">
        <f aca="false">IF(E868&lt;&gt;"",E868,"")</f>
        <v/>
      </c>
      <c r="F969" s="116" t="n">
        <v>30</v>
      </c>
      <c r="G969" s="168" t="n">
        <f aca="false">G868</f>
        <v>1</v>
      </c>
      <c r="H969" s="187" t="n">
        <f aca="false">IF($G969&lt;&gt;"",G969,"")</f>
        <v>1</v>
      </c>
      <c r="I969" s="169"/>
      <c r="J969" s="170"/>
      <c r="K969" s="171" t="str">
        <f aca="false">IF($B969&lt;&gt;"",IF(I969,(INDEX(P$920:Q$923,MATCH(H969,P$920:P$923),2)/I969)*1000,0),"")</f>
        <v/>
      </c>
      <c r="L969" s="171" t="str">
        <f aca="false">IF(Q$920&lt;&gt;"",IF($B969&lt;&gt;"",K969-$J969,""),"")</f>
        <v/>
      </c>
      <c r="M969" s="172" t="str">
        <f aca="false">IF(B969&lt;&gt;"",RANK(L969,L$920:L$1019),"")</f>
        <v/>
      </c>
      <c r="N969" s="172" t="str">
        <f aca="false">IF(B969&lt;&gt;"",'Classement Général'!CD60,"")</f>
        <v/>
      </c>
      <c r="O969" s="172" t="str">
        <f aca="false">IF(B161&lt;&gt;"",'Calculs (M1..M20)'!A63,"")</f>
        <v/>
      </c>
      <c r="P969" s="0"/>
      <c r="Q969" s="0"/>
      <c r="R969" s="0"/>
      <c r="S969" s="0"/>
      <c r="T969" s="0"/>
      <c r="U969" s="0"/>
      <c r="V969" s="0"/>
      <c r="AH969" s="187" t="n">
        <f aca="false">IF($G969&lt;&gt;"",AG969,"")</f>
        <v>0</v>
      </c>
      <c r="AI969" s="169"/>
      <c r="AJ969" s="170"/>
    </row>
    <row r="970" customFormat="false" ht="13" hidden="false" customHeight="false" outlineLevel="0" collapsed="false">
      <c r="A970" s="0"/>
      <c r="B970" s="185" t="str">
        <f aca="false">IF(B869&lt;&gt;"",B869,"")</f>
        <v/>
      </c>
      <c r="C970" s="116" t="str">
        <f aca="false">IF(C869&lt;&gt;"",C869,"")</f>
        <v/>
      </c>
      <c r="D970" s="116" t="str">
        <f aca="false">IF(D869&lt;&gt;"",D869,"")</f>
        <v/>
      </c>
      <c r="E970" s="116" t="str">
        <f aca="false">IF(E869&lt;&gt;"",E869,"")</f>
        <v/>
      </c>
      <c r="F970" s="116" t="n">
        <v>30</v>
      </c>
      <c r="G970" s="168" t="n">
        <f aca="false">G869</f>
        <v>1</v>
      </c>
      <c r="H970" s="187" t="n">
        <f aca="false">IF($G970&lt;&gt;"",G970,"")</f>
        <v>1</v>
      </c>
      <c r="I970" s="169"/>
      <c r="J970" s="170"/>
      <c r="K970" s="171" t="str">
        <f aca="false">IF($B970&lt;&gt;"",IF(I970,(INDEX(P$920:Q$923,MATCH(H970,P$920:P$923),2)/I970)*1000,0),"")</f>
        <v/>
      </c>
      <c r="L970" s="171" t="str">
        <f aca="false">IF(Q$920&lt;&gt;"",IF($B970&lt;&gt;"",K970-$J970,""),"")</f>
        <v/>
      </c>
      <c r="M970" s="172" t="str">
        <f aca="false">IF(B970&lt;&gt;"",RANK(L970,L$920:L$1019),"")</f>
        <v/>
      </c>
      <c r="N970" s="172" t="str">
        <f aca="false">IF(B970&lt;&gt;"",'Classement Général'!CD61,"")</f>
        <v/>
      </c>
      <c r="O970" s="172" t="str">
        <f aca="false">IF(B162&lt;&gt;"",'Calculs (M1..M20)'!A64,"")</f>
        <v/>
      </c>
      <c r="P970" s="0"/>
      <c r="Q970" s="0"/>
      <c r="R970" s="0"/>
      <c r="S970" s="0"/>
      <c r="T970" s="0"/>
      <c r="U970" s="0"/>
      <c r="V970" s="0"/>
      <c r="AH970" s="187" t="n">
        <f aca="false">IF($G970&lt;&gt;"",AG970,"")</f>
        <v>0</v>
      </c>
      <c r="AI970" s="169"/>
      <c r="AJ970" s="170"/>
    </row>
    <row r="971" customFormat="false" ht="13" hidden="false" customHeight="false" outlineLevel="0" collapsed="false">
      <c r="A971" s="0"/>
      <c r="B971" s="185" t="str">
        <f aca="false">IF(B870&lt;&gt;"",B870,"")</f>
        <v/>
      </c>
      <c r="C971" s="116" t="str">
        <f aca="false">IF(C870&lt;&gt;"",C870,"")</f>
        <v/>
      </c>
      <c r="D971" s="116" t="str">
        <f aca="false">IF(D870&lt;&gt;"",D870,"")</f>
        <v/>
      </c>
      <c r="E971" s="116" t="str">
        <f aca="false">IF(E870&lt;&gt;"",E870,"")</f>
        <v/>
      </c>
      <c r="F971" s="116" t="n">
        <v>30</v>
      </c>
      <c r="G971" s="168" t="n">
        <f aca="false">G870</f>
        <v>1</v>
      </c>
      <c r="H971" s="187" t="n">
        <f aca="false">IF($G971&lt;&gt;"",G971,"")</f>
        <v>1</v>
      </c>
      <c r="I971" s="169"/>
      <c r="J971" s="170"/>
      <c r="K971" s="171" t="str">
        <f aca="false">IF($B971&lt;&gt;"",IF(I971,(INDEX(P$920:Q$923,MATCH(H971,P$920:P$923),2)/I971)*1000,0),"")</f>
        <v/>
      </c>
      <c r="L971" s="171" t="str">
        <f aca="false">IF(Q$920&lt;&gt;"",IF($B971&lt;&gt;"",K971-$J971,""),"")</f>
        <v/>
      </c>
      <c r="M971" s="172" t="str">
        <f aca="false">IF(B971&lt;&gt;"",RANK(L971,L$920:L$1019),"")</f>
        <v/>
      </c>
      <c r="N971" s="172" t="str">
        <f aca="false">IF(B971&lt;&gt;"",'Classement Général'!CD62,"")</f>
        <v/>
      </c>
      <c r="O971" s="172" t="str">
        <f aca="false">IF(B163&lt;&gt;"",'Calculs (M1..M20)'!A65,"")</f>
        <v/>
      </c>
      <c r="P971" s="0"/>
      <c r="Q971" s="0"/>
      <c r="R971" s="0"/>
      <c r="S971" s="0"/>
      <c r="T971" s="0"/>
      <c r="U971" s="0"/>
      <c r="V971" s="0"/>
      <c r="AH971" s="187" t="n">
        <f aca="false">IF($G971&lt;&gt;"",AG971,"")</f>
        <v>0</v>
      </c>
      <c r="AI971" s="169"/>
      <c r="AJ971" s="170"/>
    </row>
    <row r="972" customFormat="false" ht="13" hidden="false" customHeight="false" outlineLevel="0" collapsed="false">
      <c r="A972" s="0"/>
      <c r="B972" s="185" t="str">
        <f aca="false">IF(B871&lt;&gt;"",B871,"")</f>
        <v/>
      </c>
      <c r="C972" s="116" t="str">
        <f aca="false">IF(C871&lt;&gt;"",C871,"")</f>
        <v/>
      </c>
      <c r="D972" s="116" t="str">
        <f aca="false">IF(D871&lt;&gt;"",D871,"")</f>
        <v/>
      </c>
      <c r="E972" s="116" t="str">
        <f aca="false">IF(E871&lt;&gt;"",E871,"")</f>
        <v/>
      </c>
      <c r="F972" s="116" t="n">
        <v>30</v>
      </c>
      <c r="G972" s="168" t="n">
        <f aca="false">G871</f>
        <v>1</v>
      </c>
      <c r="H972" s="187" t="n">
        <f aca="false">IF($G972&lt;&gt;"",G972,"")</f>
        <v>1</v>
      </c>
      <c r="I972" s="169"/>
      <c r="J972" s="170"/>
      <c r="K972" s="171" t="str">
        <f aca="false">IF($B972&lt;&gt;"",IF(I972,(INDEX(P$920:Q$923,MATCH(H972,P$920:P$923),2)/I972)*1000,0),"")</f>
        <v/>
      </c>
      <c r="L972" s="171" t="str">
        <f aca="false">IF(Q$920&lt;&gt;"",IF($B972&lt;&gt;"",K972-$J972,""),"")</f>
        <v/>
      </c>
      <c r="M972" s="172" t="str">
        <f aca="false">IF(B972&lt;&gt;"",RANK(L972,L$920:L$1019),"")</f>
        <v/>
      </c>
      <c r="N972" s="172" t="str">
        <f aca="false">IF(B972&lt;&gt;"",'Classement Général'!CD63,"")</f>
        <v/>
      </c>
      <c r="O972" s="172" t="str">
        <f aca="false">IF(B164&lt;&gt;"",'Calculs (M1..M20)'!A66,"")</f>
        <v/>
      </c>
      <c r="P972" s="0"/>
      <c r="Q972" s="0"/>
      <c r="R972" s="0"/>
      <c r="S972" s="0"/>
      <c r="T972" s="0"/>
      <c r="U972" s="0"/>
      <c r="V972" s="0"/>
      <c r="AH972" s="187" t="n">
        <f aca="false">IF($G972&lt;&gt;"",AG972,"")</f>
        <v>0</v>
      </c>
      <c r="AI972" s="169"/>
      <c r="AJ972" s="170"/>
    </row>
    <row r="973" customFormat="false" ht="13" hidden="false" customHeight="false" outlineLevel="0" collapsed="false">
      <c r="A973" s="0"/>
      <c r="B973" s="185" t="str">
        <f aca="false">IF(B872&lt;&gt;"",B872,"")</f>
        <v/>
      </c>
      <c r="C973" s="116" t="str">
        <f aca="false">IF(C872&lt;&gt;"",C872,"")</f>
        <v/>
      </c>
      <c r="D973" s="116" t="str">
        <f aca="false">IF(D872&lt;&gt;"",D872,"")</f>
        <v/>
      </c>
      <c r="E973" s="116" t="str">
        <f aca="false">IF(E872&lt;&gt;"",E872,"")</f>
        <v/>
      </c>
      <c r="F973" s="116" t="n">
        <v>30</v>
      </c>
      <c r="G973" s="168" t="n">
        <f aca="false">G872</f>
        <v>1</v>
      </c>
      <c r="H973" s="187" t="n">
        <f aca="false">IF($G973&lt;&gt;"",G973,"")</f>
        <v>1</v>
      </c>
      <c r="I973" s="169"/>
      <c r="J973" s="170"/>
      <c r="K973" s="171" t="str">
        <f aca="false">IF($B973&lt;&gt;"",IF(I973,(INDEX(P$920:Q$923,MATCH(H973,P$920:P$923),2)/I973)*1000,0),"")</f>
        <v/>
      </c>
      <c r="L973" s="171" t="str">
        <f aca="false">IF(Q$920&lt;&gt;"",IF($B973&lt;&gt;"",K973-$J973,""),"")</f>
        <v/>
      </c>
      <c r="M973" s="172" t="str">
        <f aca="false">IF(B973&lt;&gt;"",RANK(L973,L$920:L$1019),"")</f>
        <v/>
      </c>
      <c r="N973" s="172" t="str">
        <f aca="false">IF(B973&lt;&gt;"",'Classement Général'!CD64,"")</f>
        <v/>
      </c>
      <c r="O973" s="172" t="str">
        <f aca="false">IF(B165&lt;&gt;"",'Calculs (M1..M20)'!A67,"")</f>
        <v/>
      </c>
      <c r="P973" s="0"/>
      <c r="Q973" s="0"/>
      <c r="R973" s="0"/>
      <c r="S973" s="0"/>
      <c r="T973" s="0"/>
      <c r="U973" s="0"/>
      <c r="V973" s="0"/>
      <c r="AH973" s="187" t="n">
        <f aca="false">IF($G973&lt;&gt;"",AG973,"")</f>
        <v>0</v>
      </c>
      <c r="AI973" s="169"/>
      <c r="AJ973" s="170"/>
    </row>
    <row r="974" customFormat="false" ht="13" hidden="false" customHeight="false" outlineLevel="0" collapsed="false">
      <c r="A974" s="0"/>
      <c r="B974" s="185" t="str">
        <f aca="false">IF(B873&lt;&gt;"",B873,"")</f>
        <v/>
      </c>
      <c r="C974" s="116" t="str">
        <f aca="false">IF(C873&lt;&gt;"",C873,"")</f>
        <v/>
      </c>
      <c r="D974" s="116" t="str">
        <f aca="false">IF(D873&lt;&gt;"",D873,"")</f>
        <v/>
      </c>
      <c r="E974" s="116" t="str">
        <f aca="false">IF(E873&lt;&gt;"",E873,"")</f>
        <v/>
      </c>
      <c r="F974" s="116" t="n">
        <v>30</v>
      </c>
      <c r="G974" s="168" t="n">
        <f aca="false">G873</f>
        <v>1</v>
      </c>
      <c r="H974" s="187" t="n">
        <f aca="false">IF($G974&lt;&gt;"",G974,"")</f>
        <v>1</v>
      </c>
      <c r="I974" s="169"/>
      <c r="J974" s="170"/>
      <c r="K974" s="171" t="str">
        <f aca="false">IF($B974&lt;&gt;"",IF(I974,(INDEX(P$920:Q$923,MATCH(H974,P$920:P$923),2)/I974)*1000,0),"")</f>
        <v/>
      </c>
      <c r="L974" s="171" t="str">
        <f aca="false">IF(Q$920&lt;&gt;"",IF($B974&lt;&gt;"",K974-$J974,""),"")</f>
        <v/>
      </c>
      <c r="M974" s="172" t="str">
        <f aca="false">IF(B974&lt;&gt;"",RANK(L974,L$920:L$1019),"")</f>
        <v/>
      </c>
      <c r="N974" s="172" t="str">
        <f aca="false">IF(B974&lt;&gt;"",'Classement Général'!CD65,"")</f>
        <v/>
      </c>
      <c r="O974" s="172" t="str">
        <f aca="false">IF(B166&lt;&gt;"",'Calculs (M1..M20)'!A68,"")</f>
        <v/>
      </c>
      <c r="P974" s="0"/>
      <c r="Q974" s="0"/>
      <c r="R974" s="0"/>
      <c r="S974" s="0"/>
      <c r="T974" s="0"/>
      <c r="U974" s="0"/>
      <c r="V974" s="0"/>
      <c r="AH974" s="187" t="n">
        <f aca="false">IF($G974&lt;&gt;"",AG974,"")</f>
        <v>0</v>
      </c>
      <c r="AI974" s="169"/>
      <c r="AJ974" s="170"/>
    </row>
    <row r="975" customFormat="false" ht="13" hidden="false" customHeight="false" outlineLevel="0" collapsed="false">
      <c r="A975" s="0"/>
      <c r="B975" s="185" t="str">
        <f aca="false">IF(B874&lt;&gt;"",B874,"")</f>
        <v/>
      </c>
      <c r="C975" s="116" t="str">
        <f aca="false">IF(C874&lt;&gt;"",C874,"")</f>
        <v/>
      </c>
      <c r="D975" s="116" t="str">
        <f aca="false">IF(D874&lt;&gt;"",D874,"")</f>
        <v/>
      </c>
      <c r="E975" s="116" t="str">
        <f aca="false">IF(E874&lt;&gt;"",E874,"")</f>
        <v/>
      </c>
      <c r="F975" s="116" t="n">
        <v>30</v>
      </c>
      <c r="G975" s="168" t="n">
        <f aca="false">G874</f>
        <v>1</v>
      </c>
      <c r="H975" s="187" t="n">
        <f aca="false">IF($G975&lt;&gt;"",G975,"")</f>
        <v>1</v>
      </c>
      <c r="I975" s="169"/>
      <c r="J975" s="170"/>
      <c r="K975" s="171" t="str">
        <f aca="false">IF($B975&lt;&gt;"",IF(I975,(INDEX(P$920:Q$923,MATCH(H975,P$920:P$923),2)/I975)*1000,0),"")</f>
        <v/>
      </c>
      <c r="L975" s="171" t="str">
        <f aca="false">IF(Q$920&lt;&gt;"",IF($B975&lt;&gt;"",K975-$J975,""),"")</f>
        <v/>
      </c>
      <c r="M975" s="172" t="str">
        <f aca="false">IF(B975&lt;&gt;"",RANK(L975,L$920:L$1019),"")</f>
        <v/>
      </c>
      <c r="N975" s="172" t="str">
        <f aca="false">IF(B975&lt;&gt;"",'Classement Général'!CD66,"")</f>
        <v/>
      </c>
      <c r="O975" s="172" t="str">
        <f aca="false">IF(B167&lt;&gt;"",'Calculs (M1..M20)'!A69,"")</f>
        <v/>
      </c>
      <c r="P975" s="0"/>
      <c r="Q975" s="0"/>
      <c r="R975" s="0"/>
      <c r="S975" s="0"/>
      <c r="T975" s="0"/>
      <c r="U975" s="0"/>
      <c r="V975" s="0"/>
      <c r="AH975" s="187" t="n">
        <f aca="false">IF($G975&lt;&gt;"",AG975,"")</f>
        <v>0</v>
      </c>
      <c r="AI975" s="169"/>
      <c r="AJ975" s="170"/>
    </row>
    <row r="976" customFormat="false" ht="13" hidden="false" customHeight="false" outlineLevel="0" collapsed="false">
      <c r="A976" s="0"/>
      <c r="B976" s="185" t="str">
        <f aca="false">IF(B875&lt;&gt;"",B875,"")</f>
        <v/>
      </c>
      <c r="C976" s="116" t="str">
        <f aca="false">IF(C875&lt;&gt;"",C875,"")</f>
        <v/>
      </c>
      <c r="D976" s="116" t="str">
        <f aca="false">IF(D875&lt;&gt;"",D875,"")</f>
        <v/>
      </c>
      <c r="E976" s="116" t="str">
        <f aca="false">IF(E875&lt;&gt;"",E875,"")</f>
        <v/>
      </c>
      <c r="F976" s="116" t="n">
        <v>30</v>
      </c>
      <c r="G976" s="168" t="n">
        <f aca="false">G875</f>
        <v>1</v>
      </c>
      <c r="H976" s="187" t="n">
        <f aca="false">IF($G976&lt;&gt;"",G976,"")</f>
        <v>1</v>
      </c>
      <c r="I976" s="169"/>
      <c r="J976" s="170"/>
      <c r="K976" s="171" t="str">
        <f aca="false">IF($B976&lt;&gt;"",IF(I976,(INDEX(P$920:Q$923,MATCH(H976,P$920:P$923),2)/I976)*1000,0),"")</f>
        <v/>
      </c>
      <c r="L976" s="171" t="str">
        <f aca="false">IF(Q$920&lt;&gt;"",IF($B976&lt;&gt;"",K976-$J976,""),"")</f>
        <v/>
      </c>
      <c r="M976" s="172" t="str">
        <f aca="false">IF(B976&lt;&gt;"",RANK(L976,L$920:L$1019),"")</f>
        <v/>
      </c>
      <c r="N976" s="172" t="str">
        <f aca="false">IF(B976&lt;&gt;"",'Classement Général'!CD67,"")</f>
        <v/>
      </c>
      <c r="O976" s="172" t="str">
        <f aca="false">IF(B168&lt;&gt;"",'Calculs (M1..M20)'!A70,"")</f>
        <v/>
      </c>
      <c r="P976" s="0"/>
      <c r="Q976" s="0"/>
      <c r="R976" s="0"/>
      <c r="S976" s="0"/>
      <c r="T976" s="0"/>
      <c r="U976" s="0"/>
      <c r="V976" s="0"/>
      <c r="AH976" s="187" t="n">
        <f aca="false">IF($G976&lt;&gt;"",AG976,"")</f>
        <v>0</v>
      </c>
      <c r="AI976" s="169"/>
      <c r="AJ976" s="170"/>
    </row>
    <row r="977" customFormat="false" ht="13" hidden="false" customHeight="false" outlineLevel="0" collapsed="false">
      <c r="A977" s="0"/>
      <c r="B977" s="185" t="str">
        <f aca="false">IF(B876&lt;&gt;"",B876,"")</f>
        <v/>
      </c>
      <c r="C977" s="116" t="str">
        <f aca="false">IF(C876&lt;&gt;"",C876,"")</f>
        <v/>
      </c>
      <c r="D977" s="116" t="str">
        <f aca="false">IF(D876&lt;&gt;"",D876,"")</f>
        <v/>
      </c>
      <c r="E977" s="116" t="str">
        <f aca="false">IF(E876&lt;&gt;"",E876,"")</f>
        <v/>
      </c>
      <c r="F977" s="116" t="n">
        <v>30</v>
      </c>
      <c r="G977" s="168" t="n">
        <f aca="false">G876</f>
        <v>0</v>
      </c>
      <c r="H977" s="187" t="n">
        <f aca="false">IF($G977&lt;&gt;"",G977,"")</f>
        <v>0</v>
      </c>
      <c r="I977" s="169"/>
      <c r="J977" s="170"/>
      <c r="K977" s="171" t="str">
        <f aca="false">IF($B977&lt;&gt;"",IF(I977,(INDEX(P$920:Q$923,MATCH(H977,P$920:P$923),2)/I977)*1000,0),"")</f>
        <v/>
      </c>
      <c r="L977" s="171" t="str">
        <f aca="false">IF(Q$920&lt;&gt;"",IF($B977&lt;&gt;"",K977-$J977,""),"")</f>
        <v/>
      </c>
      <c r="M977" s="172" t="str">
        <f aca="false">IF(B977&lt;&gt;"",RANK(L977,L$920:L$1019),"")</f>
        <v/>
      </c>
      <c r="N977" s="172" t="str">
        <f aca="false">IF(B977&lt;&gt;"",'Classement Général'!CD68,"")</f>
        <v/>
      </c>
      <c r="O977" s="172" t="str">
        <f aca="false">IF(B169&lt;&gt;"",'Calculs (M1..M20)'!A71,"")</f>
        <v/>
      </c>
      <c r="P977" s="0"/>
      <c r="Q977" s="0"/>
      <c r="R977" s="0"/>
      <c r="S977" s="0"/>
      <c r="T977" s="0"/>
      <c r="U977" s="0"/>
      <c r="V977" s="0"/>
      <c r="AH977" s="187" t="n">
        <f aca="false">IF($G977&lt;&gt;"",AG977,"")</f>
        <v>0</v>
      </c>
      <c r="AI977" s="169"/>
      <c r="AJ977" s="170"/>
    </row>
    <row r="978" customFormat="false" ht="13" hidden="false" customHeight="false" outlineLevel="0" collapsed="false">
      <c r="A978" s="0"/>
      <c r="B978" s="185" t="str">
        <f aca="false">IF(B877&lt;&gt;"",B877,"")</f>
        <v/>
      </c>
      <c r="C978" s="116" t="str">
        <f aca="false">IF(C877&lt;&gt;"",C877,"")</f>
        <v/>
      </c>
      <c r="D978" s="116" t="str">
        <f aca="false">IF(D877&lt;&gt;"",D877,"")</f>
        <v/>
      </c>
      <c r="E978" s="116" t="str">
        <f aca="false">IF(E877&lt;&gt;"",E877,"")</f>
        <v/>
      </c>
      <c r="F978" s="116" t="n">
        <v>30</v>
      </c>
      <c r="G978" s="168" t="n">
        <f aca="false">G877</f>
        <v>0</v>
      </c>
      <c r="H978" s="187" t="n">
        <f aca="false">IF($G978&lt;&gt;"",G978,"")</f>
        <v>0</v>
      </c>
      <c r="I978" s="169"/>
      <c r="J978" s="170"/>
      <c r="K978" s="171" t="str">
        <f aca="false">IF($B978&lt;&gt;"",IF(I978,(INDEX(P$920:Q$923,MATCH(H978,P$920:P$923),2)/I978)*1000,0),"")</f>
        <v/>
      </c>
      <c r="L978" s="171" t="str">
        <f aca="false">IF(Q$920&lt;&gt;"",IF($B978&lt;&gt;"",K978-$J978,""),"")</f>
        <v/>
      </c>
      <c r="M978" s="172" t="str">
        <f aca="false">IF(B978&lt;&gt;"",RANK(L978,L$920:L$1019),"")</f>
        <v/>
      </c>
      <c r="N978" s="172" t="str">
        <f aca="false">IF(B978&lt;&gt;"",'Classement Général'!CD69,"")</f>
        <v/>
      </c>
      <c r="O978" s="172" t="str">
        <f aca="false">IF(B170&lt;&gt;"",'Calculs (M1..M20)'!A72,"")</f>
        <v/>
      </c>
      <c r="P978" s="0"/>
      <c r="Q978" s="0"/>
      <c r="R978" s="0"/>
      <c r="S978" s="0"/>
      <c r="T978" s="0"/>
      <c r="U978" s="0"/>
      <c r="V978" s="0"/>
      <c r="AH978" s="187" t="n">
        <f aca="false">IF($G978&lt;&gt;"",AG978,"")</f>
        <v>0</v>
      </c>
      <c r="AI978" s="169"/>
      <c r="AJ978" s="170"/>
    </row>
    <row r="979" customFormat="false" ht="13" hidden="false" customHeight="false" outlineLevel="0" collapsed="false">
      <c r="A979" s="0"/>
      <c r="B979" s="185" t="str">
        <f aca="false">IF(B878&lt;&gt;"",B878,"")</f>
        <v/>
      </c>
      <c r="C979" s="116" t="str">
        <f aca="false">IF(C878&lt;&gt;"",C878,"")</f>
        <v/>
      </c>
      <c r="D979" s="116" t="str">
        <f aca="false">IF(D878&lt;&gt;"",D878,"")</f>
        <v/>
      </c>
      <c r="E979" s="116" t="str">
        <f aca="false">IF(E878&lt;&gt;"",E878,"")</f>
        <v/>
      </c>
      <c r="F979" s="116" t="n">
        <v>30</v>
      </c>
      <c r="G979" s="168" t="n">
        <f aca="false">G878</f>
        <v>0</v>
      </c>
      <c r="H979" s="187" t="n">
        <f aca="false">IF($G979&lt;&gt;"",G979,"")</f>
        <v>0</v>
      </c>
      <c r="I979" s="169"/>
      <c r="J979" s="170"/>
      <c r="K979" s="171" t="str">
        <f aca="false">IF($B979&lt;&gt;"",IF(I979,(INDEX(P$920:Q$923,MATCH(H979,P$920:P$923),2)/I979)*1000,0),"")</f>
        <v/>
      </c>
      <c r="L979" s="171" t="str">
        <f aca="false">IF(Q$920&lt;&gt;"",IF($B979&lt;&gt;"",K979-$J979,""),"")</f>
        <v/>
      </c>
      <c r="M979" s="172" t="str">
        <f aca="false">IF(B979&lt;&gt;"",RANK(L979,L$920:L$1019),"")</f>
        <v/>
      </c>
      <c r="N979" s="172" t="str">
        <f aca="false">IF(B979&lt;&gt;"",'Classement Général'!CD70,"")</f>
        <v/>
      </c>
      <c r="O979" s="172" t="str">
        <f aca="false">IF(B171&lt;&gt;"",'Calculs (M1..M20)'!A73,"")</f>
        <v/>
      </c>
      <c r="P979" s="0"/>
      <c r="Q979" s="0"/>
      <c r="R979" s="0"/>
      <c r="S979" s="0"/>
      <c r="T979" s="0"/>
      <c r="U979" s="0"/>
      <c r="V979" s="0"/>
      <c r="AH979" s="187" t="n">
        <f aca="false">IF($G979&lt;&gt;"",AG979,"")</f>
        <v>0</v>
      </c>
      <c r="AI979" s="169"/>
      <c r="AJ979" s="170"/>
    </row>
    <row r="980" customFormat="false" ht="13" hidden="false" customHeight="false" outlineLevel="0" collapsed="false">
      <c r="A980" s="0"/>
      <c r="B980" s="185" t="str">
        <f aca="false">IF(B879&lt;&gt;"",B879,"")</f>
        <v/>
      </c>
      <c r="C980" s="116" t="str">
        <f aca="false">IF(C879&lt;&gt;"",C879,"")</f>
        <v/>
      </c>
      <c r="D980" s="116" t="str">
        <f aca="false">IF(D879&lt;&gt;"",D879,"")</f>
        <v/>
      </c>
      <c r="E980" s="116" t="str">
        <f aca="false">IF(E879&lt;&gt;"",E879,"")</f>
        <v/>
      </c>
      <c r="F980" s="116" t="n">
        <v>30</v>
      </c>
      <c r="G980" s="168" t="n">
        <f aca="false">G879</f>
        <v>0</v>
      </c>
      <c r="H980" s="187" t="n">
        <f aca="false">IF($G980&lt;&gt;"",G980,"")</f>
        <v>0</v>
      </c>
      <c r="I980" s="169"/>
      <c r="J980" s="170"/>
      <c r="K980" s="171" t="str">
        <f aca="false">IF($B980&lt;&gt;"",IF(I980,(INDEX(P$920:Q$923,MATCH(H980,P$920:P$923),2)/I980)*1000,0),"")</f>
        <v/>
      </c>
      <c r="L980" s="171" t="str">
        <f aca="false">IF(Q$920&lt;&gt;"",IF($B980&lt;&gt;"",K980-$J980,""),"")</f>
        <v/>
      </c>
      <c r="M980" s="172" t="str">
        <f aca="false">IF(B980&lt;&gt;"",RANK(L980,L$920:L$1019),"")</f>
        <v/>
      </c>
      <c r="N980" s="172" t="str">
        <f aca="false">IF(B980&lt;&gt;"",'Classement Général'!CD71,"")</f>
        <v/>
      </c>
      <c r="O980" s="172" t="str">
        <f aca="false">IF(B172&lt;&gt;"",'Calculs (M1..M20)'!A74,"")</f>
        <v/>
      </c>
      <c r="P980" s="0"/>
      <c r="Q980" s="0"/>
      <c r="R980" s="0"/>
      <c r="S980" s="0"/>
      <c r="T980" s="0"/>
      <c r="U980" s="0"/>
      <c r="V980" s="0"/>
      <c r="AH980" s="187" t="n">
        <f aca="false">IF($G980&lt;&gt;"",AG980,"")</f>
        <v>0</v>
      </c>
      <c r="AI980" s="169"/>
      <c r="AJ980" s="170"/>
    </row>
    <row r="981" customFormat="false" ht="13" hidden="false" customHeight="false" outlineLevel="0" collapsed="false">
      <c r="A981" s="0"/>
      <c r="B981" s="185" t="str">
        <f aca="false">IF(B880&lt;&gt;"",B880,"")</f>
        <v/>
      </c>
      <c r="C981" s="116" t="str">
        <f aca="false">IF(C880&lt;&gt;"",C880,"")</f>
        <v/>
      </c>
      <c r="D981" s="116" t="str">
        <f aca="false">IF(D880&lt;&gt;"",D880,"")</f>
        <v/>
      </c>
      <c r="E981" s="116" t="str">
        <f aca="false">IF(E880&lt;&gt;"",E880,"")</f>
        <v/>
      </c>
      <c r="F981" s="116" t="n">
        <v>30</v>
      </c>
      <c r="G981" s="168" t="n">
        <f aca="false">G880</f>
        <v>0</v>
      </c>
      <c r="H981" s="187" t="n">
        <f aca="false">IF($G981&lt;&gt;"",G981,"")</f>
        <v>0</v>
      </c>
      <c r="I981" s="169"/>
      <c r="J981" s="170"/>
      <c r="K981" s="171" t="str">
        <f aca="false">IF($B981&lt;&gt;"",IF(I981,(INDEX(P$920:Q$923,MATCH(H981,P$920:P$923),2)/I981)*1000,0),"")</f>
        <v/>
      </c>
      <c r="L981" s="171" t="str">
        <f aca="false">IF(Q$920&lt;&gt;"",IF($B981&lt;&gt;"",K981-$J981,""),"")</f>
        <v/>
      </c>
      <c r="M981" s="172" t="str">
        <f aca="false">IF(B981&lt;&gt;"",RANK(L981,L$920:L$1019),"")</f>
        <v/>
      </c>
      <c r="N981" s="172" t="str">
        <f aca="false">IF(B981&lt;&gt;"",'Classement Général'!CD72,"")</f>
        <v/>
      </c>
      <c r="O981" s="172" t="str">
        <f aca="false">IF(B173&lt;&gt;"",'Calculs (M1..M20)'!A75,"")</f>
        <v/>
      </c>
      <c r="P981" s="0"/>
      <c r="Q981" s="0"/>
      <c r="R981" s="0"/>
      <c r="S981" s="0"/>
      <c r="T981" s="0"/>
      <c r="U981" s="0"/>
      <c r="V981" s="0"/>
      <c r="AH981" s="187" t="n">
        <f aca="false">IF($G981&lt;&gt;"",AG981,"")</f>
        <v>0</v>
      </c>
      <c r="AI981" s="169"/>
      <c r="AJ981" s="170"/>
    </row>
    <row r="982" customFormat="false" ht="13" hidden="false" customHeight="false" outlineLevel="0" collapsed="false">
      <c r="A982" s="0"/>
      <c r="B982" s="185" t="str">
        <f aca="false">IF(B881&lt;&gt;"",B881,"")</f>
        <v/>
      </c>
      <c r="C982" s="116" t="str">
        <f aca="false">IF(C881&lt;&gt;"",C881,"")</f>
        <v/>
      </c>
      <c r="D982" s="116" t="str">
        <f aca="false">IF(D881&lt;&gt;"",D881,"")</f>
        <v/>
      </c>
      <c r="E982" s="116" t="str">
        <f aca="false">IF(E881&lt;&gt;"",E881,"")</f>
        <v/>
      </c>
      <c r="F982" s="116" t="n">
        <v>30</v>
      </c>
      <c r="G982" s="168" t="n">
        <f aca="false">G881</f>
        <v>0</v>
      </c>
      <c r="H982" s="187" t="n">
        <f aca="false">IF($G982&lt;&gt;"",G982,"")</f>
        <v>0</v>
      </c>
      <c r="I982" s="169"/>
      <c r="J982" s="170"/>
      <c r="K982" s="171" t="str">
        <f aca="false">IF($B982&lt;&gt;"",IF(I982,(INDEX(P$920:Q$923,MATCH(H982,P$920:P$923),2)/I982)*1000,0),"")</f>
        <v/>
      </c>
      <c r="L982" s="171" t="str">
        <f aca="false">IF(Q$920&lt;&gt;"",IF($B982&lt;&gt;"",K982-$J982,""),"")</f>
        <v/>
      </c>
      <c r="M982" s="172" t="str">
        <f aca="false">IF(B982&lt;&gt;"",RANK(L982,L$920:L$1019),"")</f>
        <v/>
      </c>
      <c r="N982" s="172" t="str">
        <f aca="false">IF(B982&lt;&gt;"",'Classement Général'!CD73,"")</f>
        <v/>
      </c>
      <c r="O982" s="172" t="str">
        <f aca="false">IF(B174&lt;&gt;"",'Calculs (M1..M20)'!A76,"")</f>
        <v/>
      </c>
      <c r="P982" s="0"/>
      <c r="Q982" s="0"/>
      <c r="R982" s="0"/>
      <c r="S982" s="0"/>
      <c r="T982" s="0"/>
      <c r="U982" s="0"/>
      <c r="V982" s="0"/>
      <c r="AH982" s="187" t="n">
        <f aca="false">IF($G982&lt;&gt;"",AG982,"")</f>
        <v>0</v>
      </c>
      <c r="AI982" s="169"/>
      <c r="AJ982" s="170"/>
    </row>
    <row r="983" customFormat="false" ht="13" hidden="false" customHeight="false" outlineLevel="0" collapsed="false">
      <c r="A983" s="0"/>
      <c r="B983" s="185" t="str">
        <f aca="false">IF(B882&lt;&gt;"",B882,"")</f>
        <v/>
      </c>
      <c r="C983" s="116" t="str">
        <f aca="false">IF(C882&lt;&gt;"",C882,"")</f>
        <v/>
      </c>
      <c r="D983" s="116" t="str">
        <f aca="false">IF(D882&lt;&gt;"",D882,"")</f>
        <v/>
      </c>
      <c r="E983" s="116" t="str">
        <f aca="false">IF(E882&lt;&gt;"",E882,"")</f>
        <v/>
      </c>
      <c r="F983" s="116" t="n">
        <v>30</v>
      </c>
      <c r="G983" s="168" t="n">
        <f aca="false">G882</f>
        <v>0</v>
      </c>
      <c r="H983" s="187" t="n">
        <f aca="false">IF($G983&lt;&gt;"",G983,"")</f>
        <v>0</v>
      </c>
      <c r="I983" s="169"/>
      <c r="J983" s="170"/>
      <c r="K983" s="171" t="str">
        <f aca="false">IF($B983&lt;&gt;"",IF(I983,(INDEX(P$920:Q$923,MATCH(H983,P$920:P$923),2)/I983)*1000,0),"")</f>
        <v/>
      </c>
      <c r="L983" s="171" t="str">
        <f aca="false">IF(Q$920&lt;&gt;"",IF($B983&lt;&gt;"",K983-$J983,""),"")</f>
        <v/>
      </c>
      <c r="M983" s="172" t="str">
        <f aca="false">IF(B983&lt;&gt;"",RANK(L983,L$920:L$1019),"")</f>
        <v/>
      </c>
      <c r="N983" s="172" t="str">
        <f aca="false">IF(B983&lt;&gt;"",'Classement Général'!CD74,"")</f>
        <v/>
      </c>
      <c r="O983" s="172" t="str">
        <f aca="false">IF(B175&lt;&gt;"",'Calculs (M1..M20)'!A77,"")</f>
        <v/>
      </c>
      <c r="P983" s="0"/>
      <c r="Q983" s="0"/>
      <c r="R983" s="0"/>
      <c r="S983" s="0"/>
      <c r="T983" s="0"/>
      <c r="U983" s="0"/>
      <c r="V983" s="0"/>
      <c r="AH983" s="187" t="n">
        <f aca="false">IF($G983&lt;&gt;"",AG983,"")</f>
        <v>0</v>
      </c>
      <c r="AI983" s="169"/>
      <c r="AJ983" s="170"/>
    </row>
    <row r="984" customFormat="false" ht="13" hidden="false" customHeight="false" outlineLevel="0" collapsed="false">
      <c r="A984" s="0"/>
      <c r="B984" s="185" t="str">
        <f aca="false">IF(B883&lt;&gt;"",B883,"")</f>
        <v/>
      </c>
      <c r="C984" s="116" t="str">
        <f aca="false">IF(C883&lt;&gt;"",C883,"")</f>
        <v/>
      </c>
      <c r="D984" s="116" t="str">
        <f aca="false">IF(D883&lt;&gt;"",D883,"")</f>
        <v/>
      </c>
      <c r="E984" s="116" t="str">
        <f aca="false">IF(E883&lt;&gt;"",E883,"")</f>
        <v/>
      </c>
      <c r="F984" s="116" t="n">
        <v>30</v>
      </c>
      <c r="G984" s="168" t="n">
        <f aca="false">G883</f>
        <v>0</v>
      </c>
      <c r="H984" s="187" t="n">
        <f aca="false">IF($G984&lt;&gt;"",G984,"")</f>
        <v>0</v>
      </c>
      <c r="I984" s="169"/>
      <c r="J984" s="170"/>
      <c r="K984" s="171" t="str">
        <f aca="false">IF($B984&lt;&gt;"",IF(I984,(INDEX(P$920:Q$923,MATCH(H984,P$920:P$923),2)/I984)*1000,0),"")</f>
        <v/>
      </c>
      <c r="L984" s="171" t="str">
        <f aca="false">IF(Q$920&lt;&gt;"",IF($B984&lt;&gt;"",K984-$J984,""),"")</f>
        <v/>
      </c>
      <c r="M984" s="172" t="str">
        <f aca="false">IF(B984&lt;&gt;"",RANK(L984,L$920:L$1019),"")</f>
        <v/>
      </c>
      <c r="N984" s="172" t="str">
        <f aca="false">IF(B984&lt;&gt;"",'Classement Général'!CD75,"")</f>
        <v/>
      </c>
      <c r="O984" s="172" t="str">
        <f aca="false">IF(B176&lt;&gt;"",'Calculs (M1..M20)'!A78,"")</f>
        <v/>
      </c>
      <c r="P984" s="0"/>
      <c r="Q984" s="0"/>
      <c r="R984" s="0"/>
      <c r="S984" s="0"/>
      <c r="T984" s="0"/>
      <c r="U984" s="0"/>
      <c r="V984" s="0"/>
      <c r="AH984" s="187" t="n">
        <f aca="false">IF($G984&lt;&gt;"",AG984,"")</f>
        <v>0</v>
      </c>
      <c r="AI984" s="169"/>
      <c r="AJ984" s="170"/>
    </row>
    <row r="985" customFormat="false" ht="13" hidden="false" customHeight="false" outlineLevel="0" collapsed="false">
      <c r="A985" s="0"/>
      <c r="B985" s="185" t="str">
        <f aca="false">IF(B884&lt;&gt;"",B884,"")</f>
        <v/>
      </c>
      <c r="C985" s="116" t="str">
        <f aca="false">IF(C884&lt;&gt;"",C884,"")</f>
        <v/>
      </c>
      <c r="D985" s="116" t="str">
        <f aca="false">IF(D884&lt;&gt;"",D884,"")</f>
        <v/>
      </c>
      <c r="E985" s="116" t="str">
        <f aca="false">IF(E884&lt;&gt;"",E884,"")</f>
        <v/>
      </c>
      <c r="F985" s="116" t="n">
        <v>30</v>
      </c>
      <c r="G985" s="168" t="n">
        <f aca="false">G884</f>
        <v>0</v>
      </c>
      <c r="H985" s="187" t="n">
        <f aca="false">IF($G985&lt;&gt;"",G985,"")</f>
        <v>0</v>
      </c>
      <c r="I985" s="169"/>
      <c r="J985" s="170"/>
      <c r="K985" s="171" t="str">
        <f aca="false">IF($B985&lt;&gt;"",IF(I985,(INDEX(P$920:Q$923,MATCH(H985,P$920:P$923),2)/I985)*1000,0),"")</f>
        <v/>
      </c>
      <c r="L985" s="171" t="str">
        <f aca="false">IF(Q$920&lt;&gt;"",IF($B985&lt;&gt;"",K985-$J985,""),"")</f>
        <v/>
      </c>
      <c r="M985" s="172" t="str">
        <f aca="false">IF(B985&lt;&gt;"",RANK(L985,L$920:L$1019),"")</f>
        <v/>
      </c>
      <c r="N985" s="172" t="str">
        <f aca="false">IF(B985&lt;&gt;"",'Classement Général'!CD76,"")</f>
        <v/>
      </c>
      <c r="O985" s="172" t="str">
        <f aca="false">IF(B177&lt;&gt;"",'Calculs (M1..M20)'!A79,"")</f>
        <v/>
      </c>
      <c r="P985" s="0"/>
      <c r="Q985" s="0"/>
      <c r="R985" s="0"/>
      <c r="S985" s="0"/>
      <c r="T985" s="0"/>
      <c r="U985" s="0"/>
      <c r="V985" s="0"/>
      <c r="AH985" s="187" t="n">
        <f aca="false">IF($G985&lt;&gt;"",AG985,"")</f>
        <v>0</v>
      </c>
      <c r="AI985" s="169"/>
      <c r="AJ985" s="170"/>
    </row>
    <row r="986" customFormat="false" ht="13" hidden="false" customHeight="false" outlineLevel="0" collapsed="false">
      <c r="A986" s="0"/>
      <c r="B986" s="185" t="str">
        <f aca="false">IF(B885&lt;&gt;"",B885,"")</f>
        <v/>
      </c>
      <c r="C986" s="116" t="str">
        <f aca="false">IF(C885&lt;&gt;"",C885,"")</f>
        <v/>
      </c>
      <c r="D986" s="116" t="str">
        <f aca="false">IF(D885&lt;&gt;"",D885,"")</f>
        <v/>
      </c>
      <c r="E986" s="116" t="str">
        <f aca="false">IF(E885&lt;&gt;"",E885,"")</f>
        <v/>
      </c>
      <c r="F986" s="116" t="n">
        <v>30</v>
      </c>
      <c r="G986" s="168" t="n">
        <f aca="false">G885</f>
        <v>0</v>
      </c>
      <c r="H986" s="187" t="n">
        <f aca="false">IF($G986&lt;&gt;"",G986,"")</f>
        <v>0</v>
      </c>
      <c r="I986" s="169"/>
      <c r="J986" s="170"/>
      <c r="K986" s="171" t="str">
        <f aca="false">IF($B986&lt;&gt;"",IF(I986,(INDEX(P$920:Q$923,MATCH(H986,P$920:P$923),2)/I986)*1000,0),"")</f>
        <v/>
      </c>
      <c r="L986" s="171" t="str">
        <f aca="false">IF(Q$920&lt;&gt;"",IF($B986&lt;&gt;"",K986-$J986,""),"")</f>
        <v/>
      </c>
      <c r="M986" s="172" t="str">
        <f aca="false">IF(B986&lt;&gt;"",RANK(L986,L$920:L$1019),"")</f>
        <v/>
      </c>
      <c r="N986" s="172" t="str">
        <f aca="false">IF(B986&lt;&gt;"",'Classement Général'!CD77,"")</f>
        <v/>
      </c>
      <c r="O986" s="172" t="str">
        <f aca="false">IF(B178&lt;&gt;"",'Calculs (M1..M20)'!A80,"")</f>
        <v/>
      </c>
      <c r="P986" s="0"/>
      <c r="Q986" s="0"/>
      <c r="R986" s="0"/>
      <c r="S986" s="0"/>
      <c r="T986" s="0"/>
      <c r="U986" s="0"/>
      <c r="V986" s="0"/>
      <c r="AH986" s="187" t="n">
        <f aca="false">IF($G986&lt;&gt;"",AG986,"")</f>
        <v>0</v>
      </c>
      <c r="AI986" s="169"/>
      <c r="AJ986" s="170"/>
    </row>
    <row r="987" customFormat="false" ht="13" hidden="false" customHeight="false" outlineLevel="0" collapsed="false">
      <c r="A987" s="0"/>
      <c r="B987" s="185" t="str">
        <f aca="false">IF(B886&lt;&gt;"",B886,"")</f>
        <v/>
      </c>
      <c r="C987" s="116" t="str">
        <f aca="false">IF(C886&lt;&gt;"",C886,"")</f>
        <v/>
      </c>
      <c r="D987" s="116" t="str">
        <f aca="false">IF(D886&lt;&gt;"",D886,"")</f>
        <v/>
      </c>
      <c r="E987" s="116" t="str">
        <f aca="false">IF(E886&lt;&gt;"",E886,"")</f>
        <v/>
      </c>
      <c r="F987" s="116" t="n">
        <v>30</v>
      </c>
      <c r="G987" s="168" t="n">
        <f aca="false">G886</f>
        <v>0</v>
      </c>
      <c r="H987" s="187" t="n">
        <f aca="false">IF($G987&lt;&gt;"",G987,"")</f>
        <v>0</v>
      </c>
      <c r="I987" s="169"/>
      <c r="J987" s="170"/>
      <c r="K987" s="171" t="str">
        <f aca="false">IF($B987&lt;&gt;"",IF(I987,(INDEX(P$920:Q$923,MATCH(H987,P$920:P$923),2)/I987)*1000,0),"")</f>
        <v/>
      </c>
      <c r="L987" s="171" t="str">
        <f aca="false">IF(Q$920&lt;&gt;"",IF($B987&lt;&gt;"",K987-$J987,""),"")</f>
        <v/>
      </c>
      <c r="M987" s="172" t="str">
        <f aca="false">IF(B987&lt;&gt;"",RANK(L987,L$920:L$1019),"")</f>
        <v/>
      </c>
      <c r="N987" s="172" t="str">
        <f aca="false">IF(B987&lt;&gt;"",'Classement Général'!CD78,"")</f>
        <v/>
      </c>
      <c r="O987" s="172" t="str">
        <f aca="false">IF(B179&lt;&gt;"",'Calculs (M1..M20)'!A81,"")</f>
        <v/>
      </c>
      <c r="P987" s="0"/>
      <c r="Q987" s="0"/>
      <c r="R987" s="0"/>
      <c r="S987" s="0"/>
      <c r="T987" s="0"/>
      <c r="U987" s="0"/>
      <c r="V987" s="0"/>
      <c r="AH987" s="187" t="n">
        <f aca="false">IF($G987&lt;&gt;"",AG987,"")</f>
        <v>0</v>
      </c>
      <c r="AI987" s="169"/>
      <c r="AJ987" s="170"/>
    </row>
    <row r="988" customFormat="false" ht="13" hidden="false" customHeight="false" outlineLevel="0" collapsed="false">
      <c r="A988" s="0"/>
      <c r="B988" s="185" t="str">
        <f aca="false">IF(B887&lt;&gt;"",B887,"")</f>
        <v/>
      </c>
      <c r="C988" s="116" t="str">
        <f aca="false">IF(C887&lt;&gt;"",C887,"")</f>
        <v/>
      </c>
      <c r="D988" s="116" t="str">
        <f aca="false">IF(D887&lt;&gt;"",D887,"")</f>
        <v/>
      </c>
      <c r="E988" s="116" t="str">
        <f aca="false">IF(E887&lt;&gt;"",E887,"")</f>
        <v/>
      </c>
      <c r="F988" s="116" t="n">
        <v>30</v>
      </c>
      <c r="G988" s="168" t="n">
        <f aca="false">G887</f>
        <v>0</v>
      </c>
      <c r="H988" s="187" t="n">
        <f aca="false">IF($G988&lt;&gt;"",G988,"")</f>
        <v>0</v>
      </c>
      <c r="I988" s="169"/>
      <c r="J988" s="170"/>
      <c r="K988" s="171" t="str">
        <f aca="false">IF($B988&lt;&gt;"",IF(I988,(INDEX(P$920:Q$923,MATCH(H988,P$920:P$923),2)/I988)*1000,0),"")</f>
        <v/>
      </c>
      <c r="L988" s="171" t="str">
        <f aca="false">IF(Q$920&lt;&gt;"",IF($B988&lt;&gt;"",K988-$J988,""),"")</f>
        <v/>
      </c>
      <c r="M988" s="172" t="str">
        <f aca="false">IF(B988&lt;&gt;"",RANK(L988,L$920:L$1019),"")</f>
        <v/>
      </c>
      <c r="N988" s="172" t="str">
        <f aca="false">IF(B988&lt;&gt;"",'Classement Général'!CD79,"")</f>
        <v/>
      </c>
      <c r="O988" s="172" t="str">
        <f aca="false">IF(B180&lt;&gt;"",'Calculs (M1..M20)'!A82,"")</f>
        <v/>
      </c>
      <c r="P988" s="0"/>
      <c r="Q988" s="0"/>
      <c r="R988" s="0"/>
      <c r="S988" s="0"/>
      <c r="T988" s="0"/>
      <c r="U988" s="0"/>
      <c r="V988" s="0"/>
      <c r="AH988" s="187" t="n">
        <f aca="false">IF($G988&lt;&gt;"",AG988,"")</f>
        <v>0</v>
      </c>
      <c r="AI988" s="169"/>
      <c r="AJ988" s="170"/>
    </row>
    <row r="989" customFormat="false" ht="13" hidden="false" customHeight="false" outlineLevel="0" collapsed="false">
      <c r="A989" s="0"/>
      <c r="B989" s="185" t="str">
        <f aca="false">IF(B888&lt;&gt;"",B888,"")</f>
        <v/>
      </c>
      <c r="C989" s="116" t="str">
        <f aca="false">IF(C888&lt;&gt;"",C888,"")</f>
        <v/>
      </c>
      <c r="D989" s="116" t="str">
        <f aca="false">IF(D888&lt;&gt;"",D888,"")</f>
        <v/>
      </c>
      <c r="E989" s="116" t="str">
        <f aca="false">IF(E888&lt;&gt;"",E888,"")</f>
        <v/>
      </c>
      <c r="F989" s="116" t="n">
        <v>30</v>
      </c>
      <c r="G989" s="168" t="n">
        <f aca="false">G888</f>
        <v>0</v>
      </c>
      <c r="H989" s="187" t="n">
        <f aca="false">IF($G989&lt;&gt;"",G989,"")</f>
        <v>0</v>
      </c>
      <c r="I989" s="169"/>
      <c r="J989" s="170"/>
      <c r="K989" s="171" t="str">
        <f aca="false">IF($B989&lt;&gt;"",IF(I989,(INDEX(P$920:Q$923,MATCH(H989,P$920:P$923),2)/I989)*1000,0),"")</f>
        <v/>
      </c>
      <c r="L989" s="171" t="str">
        <f aca="false">IF(Q$920&lt;&gt;"",IF($B989&lt;&gt;"",K989-$J989,""),"")</f>
        <v/>
      </c>
      <c r="M989" s="172" t="str">
        <f aca="false">IF(B989&lt;&gt;"",RANK(L989,L$920:L$1019),"")</f>
        <v/>
      </c>
      <c r="N989" s="172" t="str">
        <f aca="false">IF(B989&lt;&gt;"",'Classement Général'!CD80,"")</f>
        <v/>
      </c>
      <c r="O989" s="172" t="str">
        <f aca="false">IF(B181&lt;&gt;"",'Calculs (M1..M20)'!A83,"")</f>
        <v/>
      </c>
      <c r="P989" s="0"/>
      <c r="Q989" s="0"/>
      <c r="R989" s="0"/>
      <c r="S989" s="0"/>
      <c r="T989" s="0"/>
      <c r="U989" s="0"/>
      <c r="V989" s="0"/>
      <c r="AH989" s="187" t="n">
        <f aca="false">IF($G989&lt;&gt;"",AG989,"")</f>
        <v>0</v>
      </c>
      <c r="AI989" s="169"/>
      <c r="AJ989" s="170"/>
    </row>
    <row r="990" customFormat="false" ht="13" hidden="false" customHeight="false" outlineLevel="0" collapsed="false">
      <c r="A990" s="0"/>
      <c r="B990" s="185" t="str">
        <f aca="false">IF(B889&lt;&gt;"",B889,"")</f>
        <v/>
      </c>
      <c r="C990" s="116" t="str">
        <f aca="false">IF(C889&lt;&gt;"",C889,"")</f>
        <v/>
      </c>
      <c r="D990" s="116" t="str">
        <f aca="false">IF(D889&lt;&gt;"",D889,"")</f>
        <v/>
      </c>
      <c r="E990" s="116" t="str">
        <f aca="false">IF(E889&lt;&gt;"",E889,"")</f>
        <v/>
      </c>
      <c r="F990" s="116" t="n">
        <v>30</v>
      </c>
      <c r="G990" s="168" t="n">
        <f aca="false">G889</f>
        <v>0</v>
      </c>
      <c r="H990" s="187" t="n">
        <f aca="false">IF($G990&lt;&gt;"",G990,"")</f>
        <v>0</v>
      </c>
      <c r="I990" s="169"/>
      <c r="J990" s="170"/>
      <c r="K990" s="171" t="str">
        <f aca="false">IF($B990&lt;&gt;"",IF(I990,(INDEX(P$920:Q$923,MATCH(H990,P$920:P$923),2)/I990)*1000,0),"")</f>
        <v/>
      </c>
      <c r="L990" s="171" t="str">
        <f aca="false">IF(Q$920&lt;&gt;"",IF($B990&lt;&gt;"",K990-$J990,""),"")</f>
        <v/>
      </c>
      <c r="M990" s="172" t="str">
        <f aca="false">IF(B990&lt;&gt;"",RANK(L990,L$920:L$1019),"")</f>
        <v/>
      </c>
      <c r="N990" s="172" t="str">
        <f aca="false">IF(B990&lt;&gt;"",'Classement Général'!CD81,"")</f>
        <v/>
      </c>
      <c r="O990" s="172" t="str">
        <f aca="false">IF(B182&lt;&gt;"",'Calculs (M1..M20)'!A84,"")</f>
        <v/>
      </c>
      <c r="P990" s="0"/>
      <c r="Q990" s="0"/>
      <c r="R990" s="0"/>
      <c r="S990" s="0"/>
      <c r="T990" s="0"/>
      <c r="U990" s="0"/>
      <c r="V990" s="0"/>
      <c r="AH990" s="187" t="n">
        <f aca="false">IF($G990&lt;&gt;"",AG990,"")</f>
        <v>0</v>
      </c>
      <c r="AI990" s="169"/>
      <c r="AJ990" s="170"/>
    </row>
    <row r="991" customFormat="false" ht="13" hidden="false" customHeight="false" outlineLevel="0" collapsed="false">
      <c r="A991" s="0"/>
      <c r="B991" s="185" t="str">
        <f aca="false">IF(B890&lt;&gt;"",B890,"")</f>
        <v/>
      </c>
      <c r="C991" s="116" t="str">
        <f aca="false">IF(C890&lt;&gt;"",C890,"")</f>
        <v/>
      </c>
      <c r="D991" s="116" t="str">
        <f aca="false">IF(D890&lt;&gt;"",D890,"")</f>
        <v/>
      </c>
      <c r="E991" s="116" t="str">
        <f aca="false">IF(E890&lt;&gt;"",E890,"")</f>
        <v/>
      </c>
      <c r="F991" s="116" t="n">
        <v>30</v>
      </c>
      <c r="G991" s="168" t="n">
        <f aca="false">G890</f>
        <v>0</v>
      </c>
      <c r="H991" s="187" t="n">
        <f aca="false">IF($G991&lt;&gt;"",G991,"")</f>
        <v>0</v>
      </c>
      <c r="I991" s="169"/>
      <c r="J991" s="170"/>
      <c r="K991" s="171" t="str">
        <f aca="false">IF($B991&lt;&gt;"",IF(I991,(INDEX(P$920:Q$923,MATCH(H991,P$920:P$923),2)/I991)*1000,0),"")</f>
        <v/>
      </c>
      <c r="L991" s="171" t="str">
        <f aca="false">IF(Q$920&lt;&gt;"",IF($B991&lt;&gt;"",K991-$J991,""),"")</f>
        <v/>
      </c>
      <c r="M991" s="172" t="str">
        <f aca="false">IF(B991&lt;&gt;"",RANK(L991,L$920:L$1019),"")</f>
        <v/>
      </c>
      <c r="N991" s="172" t="str">
        <f aca="false">IF(B991&lt;&gt;"",'Classement Général'!CD82,"")</f>
        <v/>
      </c>
      <c r="O991" s="172" t="str">
        <f aca="false">IF(B183&lt;&gt;"",'Calculs (M1..M20)'!A85,"")</f>
        <v/>
      </c>
      <c r="P991" s="0"/>
      <c r="Q991" s="0"/>
      <c r="R991" s="0"/>
      <c r="S991" s="0"/>
      <c r="T991" s="0"/>
      <c r="U991" s="0"/>
      <c r="V991" s="0"/>
      <c r="AH991" s="187" t="n">
        <f aca="false">IF($G991&lt;&gt;"",AG991,"")</f>
        <v>0</v>
      </c>
      <c r="AI991" s="169"/>
      <c r="AJ991" s="170"/>
    </row>
    <row r="992" customFormat="false" ht="13" hidden="false" customHeight="false" outlineLevel="0" collapsed="false">
      <c r="A992" s="0"/>
      <c r="B992" s="185" t="str">
        <f aca="false">IF(B891&lt;&gt;"",B891,"")</f>
        <v/>
      </c>
      <c r="C992" s="116" t="str">
        <f aca="false">IF(C891&lt;&gt;"",C891,"")</f>
        <v/>
      </c>
      <c r="D992" s="116" t="str">
        <f aca="false">IF(D891&lt;&gt;"",D891,"")</f>
        <v/>
      </c>
      <c r="E992" s="116" t="str">
        <f aca="false">IF(E891&lt;&gt;"",E891,"")</f>
        <v/>
      </c>
      <c r="F992" s="116" t="n">
        <v>30</v>
      </c>
      <c r="G992" s="168" t="n">
        <f aca="false">G891</f>
        <v>0</v>
      </c>
      <c r="H992" s="187" t="n">
        <f aca="false">IF($G992&lt;&gt;"",G992,"")</f>
        <v>0</v>
      </c>
      <c r="I992" s="169"/>
      <c r="J992" s="170"/>
      <c r="K992" s="171" t="str">
        <f aca="false">IF($B992&lt;&gt;"",IF(I992,(INDEX(P$920:Q$923,MATCH(H992,P$920:P$923),2)/I992)*1000,0),"")</f>
        <v/>
      </c>
      <c r="L992" s="171" t="str">
        <f aca="false">IF(Q$920&lt;&gt;"",IF($B992&lt;&gt;"",K992-$J992,""),"")</f>
        <v/>
      </c>
      <c r="M992" s="172" t="str">
        <f aca="false">IF(B992&lt;&gt;"",RANK(L992,L$920:L$1019),"")</f>
        <v/>
      </c>
      <c r="N992" s="172" t="str">
        <f aca="false">IF(B992&lt;&gt;"",'Classement Général'!CD83,"")</f>
        <v/>
      </c>
      <c r="O992" s="172" t="str">
        <f aca="false">IF(B184&lt;&gt;"",'Calculs (M1..M20)'!A86,"")</f>
        <v/>
      </c>
      <c r="P992" s="0"/>
      <c r="Q992" s="0"/>
      <c r="R992" s="0"/>
      <c r="S992" s="0"/>
      <c r="T992" s="0"/>
      <c r="U992" s="0"/>
      <c r="V992" s="0"/>
      <c r="AH992" s="187" t="n">
        <f aca="false">IF($G992&lt;&gt;"",AG992,"")</f>
        <v>0</v>
      </c>
      <c r="AI992" s="169"/>
      <c r="AJ992" s="170"/>
    </row>
    <row r="993" customFormat="false" ht="13" hidden="false" customHeight="false" outlineLevel="0" collapsed="false">
      <c r="A993" s="0"/>
      <c r="B993" s="185" t="str">
        <f aca="false">IF(B892&lt;&gt;"",B892,"")</f>
        <v/>
      </c>
      <c r="C993" s="116" t="str">
        <f aca="false">IF(C892&lt;&gt;"",C892,"")</f>
        <v/>
      </c>
      <c r="D993" s="116" t="str">
        <f aca="false">IF(D892&lt;&gt;"",D892,"")</f>
        <v/>
      </c>
      <c r="E993" s="116" t="str">
        <f aca="false">IF(E892&lt;&gt;"",E892,"")</f>
        <v/>
      </c>
      <c r="F993" s="116" t="n">
        <v>30</v>
      </c>
      <c r="G993" s="168" t="n">
        <f aca="false">G892</f>
        <v>0</v>
      </c>
      <c r="H993" s="187" t="n">
        <f aca="false">IF($G993&lt;&gt;"",G993,"")</f>
        <v>0</v>
      </c>
      <c r="I993" s="169"/>
      <c r="J993" s="170"/>
      <c r="K993" s="171" t="str">
        <f aca="false">IF($B993&lt;&gt;"",IF(I993,(INDEX(P$920:Q$923,MATCH(H993,P$920:P$923),2)/I993)*1000,0),"")</f>
        <v/>
      </c>
      <c r="L993" s="171" t="str">
        <f aca="false">IF(Q$920&lt;&gt;"",IF($B993&lt;&gt;"",K993-$J993,""),"")</f>
        <v/>
      </c>
      <c r="M993" s="172" t="str">
        <f aca="false">IF(B993&lt;&gt;"",RANK(L993,L$920:L$1019),"")</f>
        <v/>
      </c>
      <c r="N993" s="172" t="str">
        <f aca="false">IF(B993&lt;&gt;"",'Classement Général'!CD84,"")</f>
        <v/>
      </c>
      <c r="O993" s="172" t="str">
        <f aca="false">IF(B185&lt;&gt;"",'Calculs (M1..M20)'!A87,"")</f>
        <v/>
      </c>
      <c r="P993" s="0"/>
      <c r="Q993" s="0"/>
      <c r="R993" s="0"/>
      <c r="S993" s="0"/>
      <c r="T993" s="0"/>
      <c r="U993" s="0"/>
      <c r="V993" s="0"/>
      <c r="AH993" s="187" t="n">
        <f aca="false">IF($G993&lt;&gt;"",AG993,"")</f>
        <v>0</v>
      </c>
      <c r="AI993" s="169"/>
      <c r="AJ993" s="170"/>
    </row>
    <row r="994" customFormat="false" ht="13" hidden="false" customHeight="false" outlineLevel="0" collapsed="false">
      <c r="A994" s="0"/>
      <c r="B994" s="185" t="str">
        <f aca="false">IF(B893&lt;&gt;"",B893,"")</f>
        <v/>
      </c>
      <c r="C994" s="116" t="str">
        <f aca="false">IF(C893&lt;&gt;"",C893,"")</f>
        <v/>
      </c>
      <c r="D994" s="116" t="str">
        <f aca="false">IF(D893&lt;&gt;"",D893,"")</f>
        <v/>
      </c>
      <c r="E994" s="116" t="str">
        <f aca="false">IF(E893&lt;&gt;"",E893,"")</f>
        <v/>
      </c>
      <c r="F994" s="116" t="n">
        <v>30</v>
      </c>
      <c r="G994" s="168" t="n">
        <f aca="false">G893</f>
        <v>0</v>
      </c>
      <c r="H994" s="187" t="n">
        <f aca="false">IF($G994&lt;&gt;"",G994,"")</f>
        <v>0</v>
      </c>
      <c r="I994" s="169"/>
      <c r="J994" s="170"/>
      <c r="K994" s="171" t="str">
        <f aca="false">IF($B994&lt;&gt;"",IF(I994,(INDEX(P$920:Q$923,MATCH(H994,P$920:P$923),2)/I994)*1000,0),"")</f>
        <v/>
      </c>
      <c r="L994" s="171" t="str">
        <f aca="false">IF(Q$920&lt;&gt;"",IF($B994&lt;&gt;"",K994-$J994,""),"")</f>
        <v/>
      </c>
      <c r="M994" s="172" t="str">
        <f aca="false">IF(B994&lt;&gt;"",RANK(L994,L$920:L$1019),"")</f>
        <v/>
      </c>
      <c r="N994" s="172" t="str">
        <f aca="false">IF(B994&lt;&gt;"",'Classement Général'!CD85,"")</f>
        <v/>
      </c>
      <c r="O994" s="172" t="str">
        <f aca="false">IF(B186&lt;&gt;"",'Calculs (M1..M20)'!A88,"")</f>
        <v/>
      </c>
      <c r="P994" s="0"/>
      <c r="Q994" s="0"/>
      <c r="R994" s="0"/>
      <c r="S994" s="0"/>
      <c r="T994" s="0"/>
      <c r="U994" s="0"/>
      <c r="V994" s="0"/>
      <c r="AH994" s="187" t="n">
        <f aca="false">IF($G994&lt;&gt;"",AG994,"")</f>
        <v>0</v>
      </c>
      <c r="AI994" s="169"/>
      <c r="AJ994" s="170"/>
    </row>
    <row r="995" customFormat="false" ht="13" hidden="false" customHeight="false" outlineLevel="0" collapsed="false">
      <c r="A995" s="0"/>
      <c r="B995" s="185" t="str">
        <f aca="false">IF(B894&lt;&gt;"",B894,"")</f>
        <v/>
      </c>
      <c r="C995" s="116" t="str">
        <f aca="false">IF(C894&lt;&gt;"",C894,"")</f>
        <v/>
      </c>
      <c r="D995" s="116" t="str">
        <f aca="false">IF(D894&lt;&gt;"",D894,"")</f>
        <v/>
      </c>
      <c r="E995" s="116" t="str">
        <f aca="false">IF(E894&lt;&gt;"",E894,"")</f>
        <v/>
      </c>
      <c r="F995" s="116" t="n">
        <v>30</v>
      </c>
      <c r="G995" s="168" t="n">
        <f aca="false">G894</f>
        <v>0</v>
      </c>
      <c r="H995" s="187" t="n">
        <f aca="false">IF($G995&lt;&gt;"",G995,"")</f>
        <v>0</v>
      </c>
      <c r="I995" s="169"/>
      <c r="J995" s="170"/>
      <c r="K995" s="171" t="str">
        <f aca="false">IF($B995&lt;&gt;"",IF(I995,(INDEX(P$920:Q$923,MATCH(H995,P$920:P$923),2)/I995)*1000,0),"")</f>
        <v/>
      </c>
      <c r="L995" s="171" t="str">
        <f aca="false">IF(Q$920&lt;&gt;"",IF($B995&lt;&gt;"",K995-$J995,""),"")</f>
        <v/>
      </c>
      <c r="M995" s="172" t="str">
        <f aca="false">IF(B995&lt;&gt;"",RANK(L995,L$920:L$1019),"")</f>
        <v/>
      </c>
      <c r="N995" s="172" t="str">
        <f aca="false">IF(B995&lt;&gt;"",'Classement Général'!CD86,"")</f>
        <v/>
      </c>
      <c r="O995" s="172" t="str">
        <f aca="false">IF(B187&lt;&gt;"",'Calculs (M1..M20)'!A89,"")</f>
        <v/>
      </c>
      <c r="P995" s="0"/>
      <c r="Q995" s="0"/>
      <c r="R995" s="0"/>
      <c r="S995" s="0"/>
      <c r="T995" s="0"/>
      <c r="U995" s="0"/>
      <c r="V995" s="0"/>
      <c r="AH995" s="187" t="n">
        <f aca="false">IF($G995&lt;&gt;"",AG995,"")</f>
        <v>0</v>
      </c>
      <c r="AI995" s="169"/>
      <c r="AJ995" s="170"/>
    </row>
    <row r="996" customFormat="false" ht="13" hidden="false" customHeight="false" outlineLevel="0" collapsed="false">
      <c r="A996" s="0"/>
      <c r="B996" s="185" t="str">
        <f aca="false">IF(B895&lt;&gt;"",B895,"")</f>
        <v/>
      </c>
      <c r="C996" s="116" t="str">
        <f aca="false">IF(C895&lt;&gt;"",C895,"")</f>
        <v/>
      </c>
      <c r="D996" s="116" t="str">
        <f aca="false">IF(D895&lt;&gt;"",D895,"")</f>
        <v/>
      </c>
      <c r="E996" s="116" t="str">
        <f aca="false">IF(E895&lt;&gt;"",E895,"")</f>
        <v/>
      </c>
      <c r="F996" s="116" t="n">
        <v>30</v>
      </c>
      <c r="G996" s="168" t="n">
        <f aca="false">G895</f>
        <v>0</v>
      </c>
      <c r="H996" s="187" t="n">
        <f aca="false">IF($G996&lt;&gt;"",G996,"")</f>
        <v>0</v>
      </c>
      <c r="I996" s="169"/>
      <c r="J996" s="170"/>
      <c r="K996" s="171" t="str">
        <f aca="false">IF($B996&lt;&gt;"",IF(I996,(INDEX(P$920:Q$923,MATCH(H996,P$920:P$923),2)/I996)*1000,0),"")</f>
        <v/>
      </c>
      <c r="L996" s="171" t="str">
        <f aca="false">IF(Q$920&lt;&gt;"",IF($B996&lt;&gt;"",K996-$J996,""),"")</f>
        <v/>
      </c>
      <c r="M996" s="172" t="str">
        <f aca="false">IF(B996&lt;&gt;"",RANK(L996,L$920:L$1019),"")</f>
        <v/>
      </c>
      <c r="N996" s="172" t="str">
        <f aca="false">IF(B996&lt;&gt;"",'Classement Général'!CD87,"")</f>
        <v/>
      </c>
      <c r="O996" s="172" t="str">
        <f aca="false">IF(B188&lt;&gt;"",'Calculs (M1..M20)'!A90,"")</f>
        <v/>
      </c>
      <c r="P996" s="0"/>
      <c r="Q996" s="0"/>
      <c r="R996" s="0"/>
      <c r="S996" s="0"/>
      <c r="T996" s="0"/>
      <c r="U996" s="0"/>
      <c r="V996" s="0"/>
      <c r="AH996" s="187" t="n">
        <f aca="false">IF($G996&lt;&gt;"",AG996,"")</f>
        <v>0</v>
      </c>
      <c r="AI996" s="169"/>
      <c r="AJ996" s="170"/>
    </row>
    <row r="997" customFormat="false" ht="13" hidden="false" customHeight="false" outlineLevel="0" collapsed="false">
      <c r="A997" s="0"/>
      <c r="B997" s="185" t="str">
        <f aca="false">IF(B896&lt;&gt;"",B896,"")</f>
        <v/>
      </c>
      <c r="C997" s="116" t="str">
        <f aca="false">IF(C896&lt;&gt;"",C896,"")</f>
        <v/>
      </c>
      <c r="D997" s="116" t="str">
        <f aca="false">IF(D896&lt;&gt;"",D896,"")</f>
        <v/>
      </c>
      <c r="E997" s="116" t="str">
        <f aca="false">IF(E896&lt;&gt;"",E896,"")</f>
        <v/>
      </c>
      <c r="F997" s="116" t="n">
        <v>30</v>
      </c>
      <c r="G997" s="168" t="n">
        <f aca="false">G896</f>
        <v>0</v>
      </c>
      <c r="H997" s="187" t="n">
        <f aca="false">IF($G997&lt;&gt;"",G997,"")</f>
        <v>0</v>
      </c>
      <c r="I997" s="169"/>
      <c r="J997" s="170"/>
      <c r="K997" s="171" t="str">
        <f aca="false">IF($B997&lt;&gt;"",IF(I997,(INDEX(P$920:Q$923,MATCH(H997,P$920:P$923),2)/I997)*1000,0),"")</f>
        <v/>
      </c>
      <c r="L997" s="171" t="str">
        <f aca="false">IF(Q$920&lt;&gt;"",IF($B997&lt;&gt;"",K997-$J997,""),"")</f>
        <v/>
      </c>
      <c r="M997" s="172" t="str">
        <f aca="false">IF(B997&lt;&gt;"",RANK(L997,L$920:L$1019),"")</f>
        <v/>
      </c>
      <c r="N997" s="172" t="str">
        <f aca="false">IF(B997&lt;&gt;"",'Classement Général'!CD88,"")</f>
        <v/>
      </c>
      <c r="O997" s="172" t="str">
        <f aca="false">IF(B189&lt;&gt;"",'Calculs (M1..M20)'!A91,"")</f>
        <v/>
      </c>
      <c r="P997" s="0"/>
      <c r="Q997" s="0"/>
      <c r="R997" s="0"/>
      <c r="S997" s="0"/>
      <c r="T997" s="0"/>
      <c r="U997" s="0"/>
      <c r="V997" s="0"/>
      <c r="AH997" s="187" t="n">
        <f aca="false">IF($G997&lt;&gt;"",AG997,"")</f>
        <v>0</v>
      </c>
      <c r="AI997" s="169"/>
      <c r="AJ997" s="170"/>
    </row>
    <row r="998" customFormat="false" ht="13" hidden="false" customHeight="false" outlineLevel="0" collapsed="false">
      <c r="A998" s="0"/>
      <c r="B998" s="185" t="str">
        <f aca="false">IF(B897&lt;&gt;"",B897,"")</f>
        <v/>
      </c>
      <c r="C998" s="116" t="str">
        <f aca="false">IF(C897&lt;&gt;"",C897,"")</f>
        <v/>
      </c>
      <c r="D998" s="116" t="str">
        <f aca="false">IF(D897&lt;&gt;"",D897,"")</f>
        <v/>
      </c>
      <c r="E998" s="116" t="str">
        <f aca="false">IF(E897&lt;&gt;"",E897,"")</f>
        <v/>
      </c>
      <c r="F998" s="116" t="n">
        <v>30</v>
      </c>
      <c r="G998" s="168" t="n">
        <f aca="false">G897</f>
        <v>0</v>
      </c>
      <c r="H998" s="187" t="n">
        <f aca="false">IF($G998&lt;&gt;"",G998,"")</f>
        <v>0</v>
      </c>
      <c r="I998" s="169"/>
      <c r="J998" s="170"/>
      <c r="K998" s="171" t="str">
        <f aca="false">IF($B998&lt;&gt;"",IF(I998,(INDEX(P$920:Q$923,MATCH(H998,P$920:P$923),2)/I998)*1000,0),"")</f>
        <v/>
      </c>
      <c r="L998" s="171" t="str">
        <f aca="false">IF(Q$920&lt;&gt;"",IF($B998&lt;&gt;"",K998-$J998,""),"")</f>
        <v/>
      </c>
      <c r="M998" s="172" t="str">
        <f aca="false">IF(B998&lt;&gt;"",RANK(L998,L$920:L$1019),"")</f>
        <v/>
      </c>
      <c r="N998" s="172" t="str">
        <f aca="false">IF(B998&lt;&gt;"",'Classement Général'!CD89,"")</f>
        <v/>
      </c>
      <c r="O998" s="172" t="str">
        <f aca="false">IF(B190&lt;&gt;"",'Calculs (M1..M20)'!A92,"")</f>
        <v/>
      </c>
      <c r="P998" s="0"/>
      <c r="Q998" s="0"/>
      <c r="R998" s="0"/>
      <c r="S998" s="0"/>
      <c r="T998" s="0"/>
      <c r="U998" s="0"/>
      <c r="V998" s="0"/>
      <c r="AH998" s="187" t="n">
        <f aca="false">IF($G998&lt;&gt;"",AG998,"")</f>
        <v>0</v>
      </c>
      <c r="AI998" s="169"/>
      <c r="AJ998" s="170"/>
    </row>
    <row r="999" customFormat="false" ht="13" hidden="false" customHeight="false" outlineLevel="0" collapsed="false">
      <c r="A999" s="0"/>
      <c r="B999" s="185" t="str">
        <f aca="false">IF(B898&lt;&gt;"",B898,"")</f>
        <v/>
      </c>
      <c r="C999" s="116" t="str">
        <f aca="false">IF(C898&lt;&gt;"",C898,"")</f>
        <v/>
      </c>
      <c r="D999" s="116" t="str">
        <f aca="false">IF(D898&lt;&gt;"",D898,"")</f>
        <v/>
      </c>
      <c r="E999" s="116" t="str">
        <f aca="false">IF(E898&lt;&gt;"",E898,"")</f>
        <v/>
      </c>
      <c r="F999" s="116" t="n">
        <v>30</v>
      </c>
      <c r="G999" s="168" t="n">
        <f aca="false">G898</f>
        <v>0</v>
      </c>
      <c r="H999" s="187" t="n">
        <f aca="false">IF($G999&lt;&gt;"",G999,"")</f>
        <v>0</v>
      </c>
      <c r="I999" s="169"/>
      <c r="J999" s="170"/>
      <c r="K999" s="171" t="str">
        <f aca="false">IF($B999&lt;&gt;"",IF(I999,(INDEX(P$920:Q$923,MATCH(H999,P$920:P$923),2)/I999)*1000,0),"")</f>
        <v/>
      </c>
      <c r="L999" s="171" t="str">
        <f aca="false">IF(Q$920&lt;&gt;"",IF($B999&lt;&gt;"",K999-$J999,""),"")</f>
        <v/>
      </c>
      <c r="M999" s="172" t="str">
        <f aca="false">IF(B999&lt;&gt;"",RANK(L999,L$920:L$1019),"")</f>
        <v/>
      </c>
      <c r="N999" s="172" t="str">
        <f aca="false">IF(B999&lt;&gt;"",'Classement Général'!CD90,"")</f>
        <v/>
      </c>
      <c r="O999" s="172" t="str">
        <f aca="false">IF(B191&lt;&gt;"",'Calculs (M1..M20)'!A93,"")</f>
        <v/>
      </c>
      <c r="P999" s="0"/>
      <c r="Q999" s="0"/>
      <c r="R999" s="0"/>
      <c r="S999" s="0"/>
      <c r="T999" s="0"/>
      <c r="U999" s="0"/>
      <c r="V999" s="0"/>
      <c r="AH999" s="187" t="n">
        <f aca="false">IF($G999&lt;&gt;"",AG999,"")</f>
        <v>0</v>
      </c>
      <c r="AI999" s="169"/>
      <c r="AJ999" s="170"/>
    </row>
    <row r="1000" customFormat="false" ht="13" hidden="false" customHeight="false" outlineLevel="0" collapsed="false">
      <c r="A1000" s="0"/>
      <c r="B1000" s="185" t="str">
        <f aca="false">IF(B899&lt;&gt;"",B899,"")</f>
        <v/>
      </c>
      <c r="C1000" s="116" t="str">
        <f aca="false">IF(C899&lt;&gt;"",C899,"")</f>
        <v/>
      </c>
      <c r="D1000" s="116" t="str">
        <f aca="false">IF(D899&lt;&gt;"",D899,"")</f>
        <v/>
      </c>
      <c r="E1000" s="116" t="str">
        <f aca="false">IF(E899&lt;&gt;"",E899,"")</f>
        <v/>
      </c>
      <c r="F1000" s="116" t="n">
        <v>30</v>
      </c>
      <c r="G1000" s="168" t="n">
        <f aca="false">G899</f>
        <v>0</v>
      </c>
      <c r="H1000" s="187" t="n">
        <f aca="false">IF($G1000&lt;&gt;"",G1000,"")</f>
        <v>0</v>
      </c>
      <c r="I1000" s="169"/>
      <c r="J1000" s="170"/>
      <c r="K1000" s="171" t="str">
        <f aca="false">IF($B1000&lt;&gt;"",IF(I1000,(INDEX(P$920:Q$923,MATCH(H1000,P$920:P$923),2)/I1000)*1000,0),"")</f>
        <v/>
      </c>
      <c r="L1000" s="171" t="str">
        <f aca="false">IF(Q$920&lt;&gt;"",IF($B1000&lt;&gt;"",K1000-$J1000,""),"")</f>
        <v/>
      </c>
      <c r="M1000" s="172" t="str">
        <f aca="false">IF(B1000&lt;&gt;"",RANK(L1000,L$920:L$1019),"")</f>
        <v/>
      </c>
      <c r="N1000" s="172" t="str">
        <f aca="false">IF(B1000&lt;&gt;"",'Classement Général'!CD91,"")</f>
        <v/>
      </c>
      <c r="O1000" s="172" t="str">
        <f aca="false">IF(B192&lt;&gt;"",'Calculs (M1..M20)'!A94,"")</f>
        <v/>
      </c>
      <c r="P1000" s="0"/>
      <c r="Q1000" s="0"/>
      <c r="R1000" s="0"/>
      <c r="S1000" s="0"/>
      <c r="T1000" s="0"/>
      <c r="U1000" s="0"/>
      <c r="V1000" s="0"/>
      <c r="AH1000" s="187" t="n">
        <f aca="false">IF($G1000&lt;&gt;"",AG1000,"")</f>
        <v>0</v>
      </c>
      <c r="AI1000" s="169"/>
      <c r="AJ1000" s="170"/>
    </row>
    <row r="1001" customFormat="false" ht="13" hidden="false" customHeight="false" outlineLevel="0" collapsed="false">
      <c r="A1001" s="0"/>
      <c r="B1001" s="185" t="str">
        <f aca="false">IF(B900&lt;&gt;"",B900,"")</f>
        <v/>
      </c>
      <c r="C1001" s="116" t="str">
        <f aca="false">IF(C900&lt;&gt;"",C900,"")</f>
        <v/>
      </c>
      <c r="D1001" s="116" t="str">
        <f aca="false">IF(D900&lt;&gt;"",D900,"")</f>
        <v/>
      </c>
      <c r="E1001" s="116" t="str">
        <f aca="false">IF(E900&lt;&gt;"",E900,"")</f>
        <v/>
      </c>
      <c r="F1001" s="116" t="n">
        <v>30</v>
      </c>
      <c r="G1001" s="168" t="n">
        <f aca="false">G900</f>
        <v>0</v>
      </c>
      <c r="H1001" s="187" t="n">
        <f aca="false">IF($G1001&lt;&gt;"",G1001,"")</f>
        <v>0</v>
      </c>
      <c r="I1001" s="169"/>
      <c r="J1001" s="170"/>
      <c r="K1001" s="171" t="str">
        <f aca="false">IF($B1001&lt;&gt;"",IF(I1001,(INDEX(P$920:Q$923,MATCH(H1001,P$920:P$923),2)/I1001)*1000,0),"")</f>
        <v/>
      </c>
      <c r="L1001" s="171" t="str">
        <f aca="false">IF(Q$920&lt;&gt;"",IF($B1001&lt;&gt;"",K1001-$J1001,""),"")</f>
        <v/>
      </c>
      <c r="M1001" s="172" t="str">
        <f aca="false">IF(B1001&lt;&gt;"",RANK(L1001,L$920:L$1019),"")</f>
        <v/>
      </c>
      <c r="N1001" s="172" t="str">
        <f aca="false">IF(B1001&lt;&gt;"",'Classement Général'!CD92,"")</f>
        <v/>
      </c>
      <c r="O1001" s="172" t="str">
        <f aca="false">IF(B193&lt;&gt;"",'Calculs (M1..M20)'!A95,"")</f>
        <v/>
      </c>
      <c r="P1001" s="0"/>
      <c r="Q1001" s="0"/>
      <c r="R1001" s="0"/>
      <c r="S1001" s="0"/>
      <c r="T1001" s="0"/>
      <c r="U1001" s="0"/>
      <c r="V1001" s="0"/>
      <c r="AH1001" s="187" t="n">
        <f aca="false">IF($G1001&lt;&gt;"",AG1001,"")</f>
        <v>0</v>
      </c>
      <c r="AI1001" s="169"/>
      <c r="AJ1001" s="170"/>
    </row>
    <row r="1002" customFormat="false" ht="13" hidden="false" customHeight="false" outlineLevel="0" collapsed="false">
      <c r="A1002" s="0"/>
      <c r="B1002" s="185" t="str">
        <f aca="false">IF(B901&lt;&gt;"",B901,"")</f>
        <v/>
      </c>
      <c r="C1002" s="116" t="str">
        <f aca="false">IF(C901&lt;&gt;"",C901,"")</f>
        <v/>
      </c>
      <c r="D1002" s="116" t="str">
        <f aca="false">IF(D901&lt;&gt;"",D901,"")</f>
        <v/>
      </c>
      <c r="E1002" s="116" t="str">
        <f aca="false">IF(E901&lt;&gt;"",E901,"")</f>
        <v/>
      </c>
      <c r="F1002" s="116" t="n">
        <v>30</v>
      </c>
      <c r="G1002" s="168" t="n">
        <f aca="false">G901</f>
        <v>0</v>
      </c>
      <c r="H1002" s="187" t="n">
        <f aca="false">IF($G1002&lt;&gt;"",G1002,"")</f>
        <v>0</v>
      </c>
      <c r="I1002" s="169"/>
      <c r="J1002" s="170"/>
      <c r="K1002" s="171" t="str">
        <f aca="false">IF($B1002&lt;&gt;"",IF(I1002,(INDEX(P$920:Q$923,MATCH(H1002,P$920:P$923),2)/I1002)*1000,0),"")</f>
        <v/>
      </c>
      <c r="L1002" s="171" t="str">
        <f aca="false">IF(Q$920&lt;&gt;"",IF($B1002&lt;&gt;"",K1002-$J1002,""),"")</f>
        <v/>
      </c>
      <c r="M1002" s="172" t="str">
        <f aca="false">IF(B1002&lt;&gt;"",RANK(L1002,L$920:L$1019),"")</f>
        <v/>
      </c>
      <c r="N1002" s="172" t="str">
        <f aca="false">IF(B1002&lt;&gt;"",'Classement Général'!CD93,"")</f>
        <v/>
      </c>
      <c r="O1002" s="172" t="str">
        <f aca="false">IF(B194&lt;&gt;"",'Calculs (M1..M20)'!A96,"")</f>
        <v/>
      </c>
      <c r="P1002" s="0"/>
      <c r="Q1002" s="0"/>
      <c r="R1002" s="0"/>
      <c r="S1002" s="0"/>
      <c r="T1002" s="0"/>
      <c r="U1002" s="0"/>
      <c r="V1002" s="0"/>
      <c r="AH1002" s="187" t="n">
        <f aca="false">IF($G1002&lt;&gt;"",AG1002,"")</f>
        <v>0</v>
      </c>
      <c r="AI1002" s="169"/>
      <c r="AJ1002" s="170"/>
    </row>
    <row r="1003" customFormat="false" ht="13" hidden="false" customHeight="false" outlineLevel="0" collapsed="false">
      <c r="A1003" s="0"/>
      <c r="B1003" s="185" t="str">
        <f aca="false">IF(B902&lt;&gt;"",B902,"")</f>
        <v/>
      </c>
      <c r="C1003" s="116" t="str">
        <f aca="false">IF(C902&lt;&gt;"",C902,"")</f>
        <v/>
      </c>
      <c r="D1003" s="116" t="str">
        <f aca="false">IF(D902&lt;&gt;"",D902,"")</f>
        <v/>
      </c>
      <c r="E1003" s="116" t="str">
        <f aca="false">IF(E902&lt;&gt;"",E902,"")</f>
        <v/>
      </c>
      <c r="F1003" s="116" t="n">
        <v>30</v>
      </c>
      <c r="G1003" s="168" t="n">
        <f aca="false">G902</f>
        <v>0</v>
      </c>
      <c r="H1003" s="187" t="n">
        <f aca="false">IF($G1003&lt;&gt;"",G1003,"")</f>
        <v>0</v>
      </c>
      <c r="I1003" s="169"/>
      <c r="J1003" s="170"/>
      <c r="K1003" s="171" t="str">
        <f aca="false">IF($B1003&lt;&gt;"",IF(I1003,(INDEX(P$920:Q$923,MATCH(H1003,P$920:P$923),2)/I1003)*1000,0),"")</f>
        <v/>
      </c>
      <c r="L1003" s="171" t="str">
        <f aca="false">IF(Q$920&lt;&gt;"",IF($B1003&lt;&gt;"",K1003-$J1003,""),"")</f>
        <v/>
      </c>
      <c r="M1003" s="172" t="str">
        <f aca="false">IF(B1003&lt;&gt;"",RANK(L1003,L$920:L$1019),"")</f>
        <v/>
      </c>
      <c r="N1003" s="172" t="str">
        <f aca="false">IF(B1003&lt;&gt;"",'Classement Général'!CD94,"")</f>
        <v/>
      </c>
      <c r="O1003" s="172" t="str">
        <f aca="false">IF(B195&lt;&gt;"",'Calculs (M1..M20)'!A97,"")</f>
        <v/>
      </c>
      <c r="P1003" s="0"/>
      <c r="Q1003" s="0"/>
      <c r="R1003" s="0"/>
      <c r="S1003" s="0"/>
      <c r="T1003" s="0"/>
      <c r="U1003" s="0"/>
      <c r="V1003" s="0"/>
      <c r="AH1003" s="187" t="n">
        <f aca="false">IF($G1003&lt;&gt;"",AG1003,"")</f>
        <v>0</v>
      </c>
      <c r="AI1003" s="169"/>
      <c r="AJ1003" s="170"/>
    </row>
    <row r="1004" customFormat="false" ht="13" hidden="false" customHeight="false" outlineLevel="0" collapsed="false">
      <c r="A1004" s="0"/>
      <c r="B1004" s="185" t="str">
        <f aca="false">IF(B903&lt;&gt;"",B903,"")</f>
        <v/>
      </c>
      <c r="C1004" s="116" t="str">
        <f aca="false">IF(C903&lt;&gt;"",C903,"")</f>
        <v/>
      </c>
      <c r="D1004" s="116" t="str">
        <f aca="false">IF(D903&lt;&gt;"",D903,"")</f>
        <v/>
      </c>
      <c r="E1004" s="116" t="str">
        <f aca="false">IF(E903&lt;&gt;"",E903,"")</f>
        <v/>
      </c>
      <c r="F1004" s="116" t="n">
        <v>30</v>
      </c>
      <c r="G1004" s="168" t="n">
        <f aca="false">G903</f>
        <v>0</v>
      </c>
      <c r="H1004" s="187" t="n">
        <f aca="false">IF($G1004&lt;&gt;"",G1004,"")</f>
        <v>0</v>
      </c>
      <c r="I1004" s="169"/>
      <c r="J1004" s="170"/>
      <c r="K1004" s="171" t="str">
        <f aca="false">IF($B1004&lt;&gt;"",IF(I1004,(INDEX(P$920:Q$923,MATCH(H1004,P$920:P$923),2)/I1004)*1000,0),"")</f>
        <v/>
      </c>
      <c r="L1004" s="171" t="str">
        <f aca="false">IF(Q$920&lt;&gt;"",IF($B1004&lt;&gt;"",K1004-$J1004,""),"")</f>
        <v/>
      </c>
      <c r="M1004" s="172" t="str">
        <f aca="false">IF(B1004&lt;&gt;"",RANK(L1004,L$920:L$1019),"")</f>
        <v/>
      </c>
      <c r="N1004" s="172" t="str">
        <f aca="false">IF(B1004&lt;&gt;"",'Classement Général'!CD95,"")</f>
        <v/>
      </c>
      <c r="O1004" s="172" t="str">
        <f aca="false">IF(B196&lt;&gt;"",'Calculs (M1..M20)'!A98,"")</f>
        <v/>
      </c>
      <c r="P1004" s="0"/>
      <c r="Q1004" s="0"/>
      <c r="R1004" s="0"/>
      <c r="S1004" s="0"/>
      <c r="T1004" s="0"/>
      <c r="U1004" s="0"/>
      <c r="V1004" s="0"/>
      <c r="AH1004" s="187" t="n">
        <f aca="false">IF($G1004&lt;&gt;"",AG1004,"")</f>
        <v>0</v>
      </c>
      <c r="AI1004" s="169"/>
      <c r="AJ1004" s="170"/>
    </row>
    <row r="1005" customFormat="false" ht="13" hidden="false" customHeight="false" outlineLevel="0" collapsed="false">
      <c r="A1005" s="0"/>
      <c r="B1005" s="185" t="str">
        <f aca="false">IF(B904&lt;&gt;"",B904,"")</f>
        <v/>
      </c>
      <c r="C1005" s="116" t="str">
        <f aca="false">IF(C904&lt;&gt;"",C904,"")</f>
        <v/>
      </c>
      <c r="D1005" s="116" t="str">
        <f aca="false">IF(D904&lt;&gt;"",D904,"")</f>
        <v/>
      </c>
      <c r="E1005" s="116" t="str">
        <f aca="false">IF(E904&lt;&gt;"",E904,"")</f>
        <v/>
      </c>
      <c r="F1005" s="116" t="n">
        <v>30</v>
      </c>
      <c r="G1005" s="168" t="n">
        <f aca="false">G904</f>
        <v>0</v>
      </c>
      <c r="H1005" s="187" t="n">
        <f aca="false">IF($G1005&lt;&gt;"",G1005,"")</f>
        <v>0</v>
      </c>
      <c r="I1005" s="169"/>
      <c r="J1005" s="170"/>
      <c r="K1005" s="171" t="str">
        <f aca="false">IF($B1005&lt;&gt;"",IF(I1005,(INDEX(P$920:Q$923,MATCH(H1005,P$920:P$923),2)/I1005)*1000,0),"")</f>
        <v/>
      </c>
      <c r="L1005" s="171" t="str">
        <f aca="false">IF(Q$920&lt;&gt;"",IF($B1005&lt;&gt;"",K1005-$J1005,""),"")</f>
        <v/>
      </c>
      <c r="M1005" s="172" t="str">
        <f aca="false">IF(B1005&lt;&gt;"",RANK(L1005,L$920:L$1019),"")</f>
        <v/>
      </c>
      <c r="N1005" s="172" t="str">
        <f aca="false">IF(B1005&lt;&gt;"",'Classement Général'!CD96,"")</f>
        <v/>
      </c>
      <c r="O1005" s="172" t="str">
        <f aca="false">IF(B197&lt;&gt;"",'Calculs (M1..M20)'!A99,"")</f>
        <v/>
      </c>
      <c r="P1005" s="0"/>
      <c r="Q1005" s="0"/>
      <c r="R1005" s="0"/>
      <c r="S1005" s="0"/>
      <c r="T1005" s="0"/>
      <c r="U1005" s="0"/>
      <c r="V1005" s="0"/>
      <c r="AH1005" s="187" t="n">
        <f aca="false">IF($G1005&lt;&gt;"",AG1005,"")</f>
        <v>0</v>
      </c>
      <c r="AI1005" s="169"/>
      <c r="AJ1005" s="170"/>
    </row>
    <row r="1006" customFormat="false" ht="13" hidden="false" customHeight="false" outlineLevel="0" collapsed="false">
      <c r="A1006" s="0"/>
      <c r="B1006" s="185" t="str">
        <f aca="false">IF(B905&lt;&gt;"",B905,"")</f>
        <v/>
      </c>
      <c r="C1006" s="116" t="str">
        <f aca="false">IF(C905&lt;&gt;"",C905,"")</f>
        <v/>
      </c>
      <c r="D1006" s="116" t="str">
        <f aca="false">IF(D905&lt;&gt;"",D905,"")</f>
        <v/>
      </c>
      <c r="E1006" s="116" t="str">
        <f aca="false">IF(E905&lt;&gt;"",E905,"")</f>
        <v/>
      </c>
      <c r="F1006" s="116" t="n">
        <v>30</v>
      </c>
      <c r="G1006" s="168" t="n">
        <f aca="false">G905</f>
        <v>0</v>
      </c>
      <c r="H1006" s="187" t="n">
        <f aca="false">IF($G1006&lt;&gt;"",G1006,"")</f>
        <v>0</v>
      </c>
      <c r="I1006" s="169"/>
      <c r="J1006" s="170"/>
      <c r="K1006" s="171" t="str">
        <f aca="false">IF($B1006&lt;&gt;"",IF(I1006,(INDEX(P$920:Q$923,MATCH(H1006,P$920:P$923),2)/I1006)*1000,0),"")</f>
        <v/>
      </c>
      <c r="L1006" s="171" t="str">
        <f aca="false">IF(Q$920&lt;&gt;"",IF($B1006&lt;&gt;"",K1006-$J1006,""),"")</f>
        <v/>
      </c>
      <c r="M1006" s="172" t="str">
        <f aca="false">IF(B1006&lt;&gt;"",RANK(L1006,L$920:L$1019),"")</f>
        <v/>
      </c>
      <c r="N1006" s="172" t="str">
        <f aca="false">IF(B1006&lt;&gt;"",'Classement Général'!CD97,"")</f>
        <v/>
      </c>
      <c r="O1006" s="172" t="str">
        <f aca="false">IF(B198&lt;&gt;"",'Calculs (M1..M20)'!A100,"")</f>
        <v/>
      </c>
      <c r="P1006" s="0"/>
      <c r="Q1006" s="0"/>
      <c r="R1006" s="0"/>
      <c r="S1006" s="0"/>
      <c r="T1006" s="0"/>
      <c r="U1006" s="0"/>
      <c r="V1006" s="0"/>
      <c r="AH1006" s="187" t="n">
        <f aca="false">IF($G1006&lt;&gt;"",AG1006,"")</f>
        <v>0</v>
      </c>
      <c r="AI1006" s="169"/>
      <c r="AJ1006" s="170"/>
    </row>
    <row r="1007" customFormat="false" ht="13" hidden="false" customHeight="false" outlineLevel="0" collapsed="false">
      <c r="A1007" s="0"/>
      <c r="B1007" s="185" t="str">
        <f aca="false">IF(B906&lt;&gt;"",B906,"")</f>
        <v/>
      </c>
      <c r="C1007" s="116" t="str">
        <f aca="false">IF(C906&lt;&gt;"",C906,"")</f>
        <v/>
      </c>
      <c r="D1007" s="116" t="str">
        <f aca="false">IF(D906&lt;&gt;"",D906,"")</f>
        <v/>
      </c>
      <c r="E1007" s="116" t="str">
        <f aca="false">IF(E906&lt;&gt;"",E906,"")</f>
        <v/>
      </c>
      <c r="F1007" s="116" t="n">
        <v>30</v>
      </c>
      <c r="G1007" s="168" t="n">
        <f aca="false">G906</f>
        <v>0</v>
      </c>
      <c r="H1007" s="187" t="n">
        <f aca="false">IF($G1007&lt;&gt;"",G1007,"")</f>
        <v>0</v>
      </c>
      <c r="I1007" s="169"/>
      <c r="J1007" s="170"/>
      <c r="K1007" s="171" t="str">
        <f aca="false">IF($B1007&lt;&gt;"",IF(I1007,(INDEX(P$920:Q$923,MATCH(H1007,P$920:P$923),2)/I1007)*1000,0),"")</f>
        <v/>
      </c>
      <c r="L1007" s="171" t="str">
        <f aca="false">IF(Q$920&lt;&gt;"",IF($B1007&lt;&gt;"",K1007-$J1007,""),"")</f>
        <v/>
      </c>
      <c r="M1007" s="172" t="str">
        <f aca="false">IF(B1007&lt;&gt;"",RANK(L1007,L$920:L$1019),"")</f>
        <v/>
      </c>
      <c r="N1007" s="172" t="str">
        <f aca="false">IF(B1007&lt;&gt;"",'Classement Général'!CD98,"")</f>
        <v/>
      </c>
      <c r="O1007" s="172" t="str">
        <f aca="false">IF(B199&lt;&gt;"",'Calculs (M1..M20)'!A101,"")</f>
        <v/>
      </c>
      <c r="P1007" s="0"/>
      <c r="Q1007" s="0"/>
      <c r="R1007" s="0"/>
      <c r="S1007" s="0"/>
      <c r="T1007" s="0"/>
      <c r="U1007" s="0"/>
      <c r="V1007" s="0"/>
      <c r="AH1007" s="187" t="n">
        <f aca="false">IF($G1007&lt;&gt;"",AG1007,"")</f>
        <v>0</v>
      </c>
      <c r="AI1007" s="169"/>
      <c r="AJ1007" s="170"/>
    </row>
    <row r="1008" customFormat="false" ht="13" hidden="false" customHeight="false" outlineLevel="0" collapsed="false">
      <c r="A1008" s="0"/>
      <c r="B1008" s="185" t="str">
        <f aca="false">IF(B907&lt;&gt;"",B907,"")</f>
        <v/>
      </c>
      <c r="C1008" s="116" t="str">
        <f aca="false">IF(C907&lt;&gt;"",C907,"")</f>
        <v/>
      </c>
      <c r="D1008" s="116" t="str">
        <f aca="false">IF(D907&lt;&gt;"",D907,"")</f>
        <v/>
      </c>
      <c r="E1008" s="116" t="str">
        <f aca="false">IF(E907&lt;&gt;"",E907,"")</f>
        <v/>
      </c>
      <c r="F1008" s="116" t="n">
        <v>30</v>
      </c>
      <c r="G1008" s="168" t="n">
        <f aca="false">G907</f>
        <v>0</v>
      </c>
      <c r="H1008" s="187" t="n">
        <f aca="false">IF($G1008&lt;&gt;"",G1008,"")</f>
        <v>0</v>
      </c>
      <c r="I1008" s="169"/>
      <c r="J1008" s="170"/>
      <c r="K1008" s="171" t="str">
        <f aca="false">IF($B1008&lt;&gt;"",IF(I1008,(INDEX(P$920:Q$923,MATCH(H1008,P$920:P$923),2)/I1008)*1000,0),"")</f>
        <v/>
      </c>
      <c r="L1008" s="171" t="str">
        <f aca="false">IF(Q$920&lt;&gt;"",IF($B1008&lt;&gt;"",K1008-$J1008,""),"")</f>
        <v/>
      </c>
      <c r="M1008" s="172" t="str">
        <f aca="false">IF(B1008&lt;&gt;"",RANK(L1008,L$920:L$1019),"")</f>
        <v/>
      </c>
      <c r="N1008" s="172" t="str">
        <f aca="false">IF(B1008&lt;&gt;"",'Classement Général'!CD99,"")</f>
        <v/>
      </c>
      <c r="O1008" s="172" t="str">
        <f aca="false">IF(B200&lt;&gt;"",'Calculs (M1..M20)'!A102,"")</f>
        <v/>
      </c>
      <c r="P1008" s="0"/>
      <c r="Q1008" s="0"/>
      <c r="R1008" s="0"/>
      <c r="S1008" s="0"/>
      <c r="T1008" s="0"/>
      <c r="U1008" s="0"/>
      <c r="V1008" s="0"/>
      <c r="AH1008" s="187" t="n">
        <f aca="false">IF($G1008&lt;&gt;"",AG1008,"")</f>
        <v>0</v>
      </c>
      <c r="AI1008" s="169"/>
      <c r="AJ1008" s="170"/>
    </row>
    <row r="1009" customFormat="false" ht="13" hidden="false" customHeight="false" outlineLevel="0" collapsed="false">
      <c r="A1009" s="0"/>
      <c r="B1009" s="185" t="str">
        <f aca="false">IF(B908&lt;&gt;"",B908,"")</f>
        <v/>
      </c>
      <c r="C1009" s="116" t="str">
        <f aca="false">IF(C908&lt;&gt;"",C908,"")</f>
        <v/>
      </c>
      <c r="D1009" s="116" t="str">
        <f aca="false">IF(D908&lt;&gt;"",D908,"")</f>
        <v/>
      </c>
      <c r="E1009" s="116" t="str">
        <f aca="false">IF(E908&lt;&gt;"",E908,"")</f>
        <v/>
      </c>
      <c r="F1009" s="116" t="n">
        <v>30</v>
      </c>
      <c r="G1009" s="168" t="n">
        <f aca="false">G908</f>
        <v>0</v>
      </c>
      <c r="H1009" s="187" t="n">
        <f aca="false">IF($G1009&lt;&gt;"",G1009,"")</f>
        <v>0</v>
      </c>
      <c r="I1009" s="169"/>
      <c r="J1009" s="170"/>
      <c r="K1009" s="171" t="str">
        <f aca="false">IF($B1009&lt;&gt;"",IF(I1009,(INDEX(P$920:Q$923,MATCH(H1009,P$920:P$923),2)/I1009)*1000,0),"")</f>
        <v/>
      </c>
      <c r="L1009" s="171" t="str">
        <f aca="false">IF(Q$920&lt;&gt;"",IF($B1009&lt;&gt;"",K1009-$J1009,""),"")</f>
        <v/>
      </c>
      <c r="M1009" s="172" t="str">
        <f aca="false">IF(B1009&lt;&gt;"",RANK(L1009,L$920:L$1019),"")</f>
        <v/>
      </c>
      <c r="N1009" s="172" t="str">
        <f aca="false">IF(B1009&lt;&gt;"",'Classement Général'!CD100,"")</f>
        <v/>
      </c>
      <c r="O1009" s="172" t="str">
        <f aca="false">IF(B201&lt;&gt;"",'Calculs (M1..M20)'!A103,"")</f>
        <v/>
      </c>
      <c r="P1009" s="0"/>
      <c r="Q1009" s="0"/>
      <c r="R1009" s="0"/>
      <c r="S1009" s="0"/>
      <c r="T1009" s="0"/>
      <c r="U1009" s="0"/>
      <c r="V1009" s="0"/>
      <c r="AH1009" s="187" t="n">
        <f aca="false">IF($G1009&lt;&gt;"",AG1009,"")</f>
        <v>0</v>
      </c>
      <c r="AI1009" s="169"/>
      <c r="AJ1009" s="170"/>
    </row>
    <row r="1010" customFormat="false" ht="13" hidden="false" customHeight="false" outlineLevel="0" collapsed="false">
      <c r="A1010" s="0"/>
      <c r="B1010" s="185" t="str">
        <f aca="false">IF(B909&lt;&gt;"",B909,"")</f>
        <v/>
      </c>
      <c r="C1010" s="116" t="str">
        <f aca="false">IF(C909&lt;&gt;"",C909,"")</f>
        <v/>
      </c>
      <c r="D1010" s="116" t="str">
        <f aca="false">IF(D909&lt;&gt;"",D909,"")</f>
        <v/>
      </c>
      <c r="E1010" s="116" t="str">
        <f aca="false">IF(E909&lt;&gt;"",E909,"")</f>
        <v/>
      </c>
      <c r="F1010" s="116" t="n">
        <v>30</v>
      </c>
      <c r="G1010" s="168" t="n">
        <f aca="false">G909</f>
        <v>0</v>
      </c>
      <c r="H1010" s="187" t="n">
        <f aca="false">IF($G1010&lt;&gt;"",G1010,"")</f>
        <v>0</v>
      </c>
      <c r="I1010" s="169"/>
      <c r="J1010" s="170"/>
      <c r="K1010" s="171" t="str">
        <f aca="false">IF($B1010&lt;&gt;"",IF(I1010,(INDEX(P$920:Q$923,MATCH(H1010,P$920:P$923),2)/I1010)*1000,0),"")</f>
        <v/>
      </c>
      <c r="L1010" s="171" t="str">
        <f aca="false">IF(Q$920&lt;&gt;"",IF($B1010&lt;&gt;"",K1010-$J1010,""),"")</f>
        <v/>
      </c>
      <c r="M1010" s="172" t="str">
        <f aca="false">IF(B1010&lt;&gt;"",RANK(L1010,L$920:L$1019),"")</f>
        <v/>
      </c>
      <c r="N1010" s="172" t="str">
        <f aca="false">IF(B1010&lt;&gt;"",'Classement Général'!CD101,"")</f>
        <v/>
      </c>
      <c r="O1010" s="172" t="str">
        <f aca="false">IF(B202&lt;&gt;"",'Calculs (M1..M20)'!A104,"")</f>
        <v/>
      </c>
      <c r="P1010" s="0"/>
      <c r="Q1010" s="0"/>
      <c r="R1010" s="0"/>
      <c r="S1010" s="0"/>
      <c r="T1010" s="0"/>
      <c r="U1010" s="0"/>
      <c r="V1010" s="0"/>
      <c r="AH1010" s="187" t="n">
        <f aca="false">IF($G1010&lt;&gt;"",AG1010,"")</f>
        <v>0</v>
      </c>
      <c r="AI1010" s="169"/>
      <c r="AJ1010" s="170"/>
    </row>
    <row r="1011" customFormat="false" ht="13" hidden="false" customHeight="false" outlineLevel="0" collapsed="false">
      <c r="A1011" s="0"/>
      <c r="B1011" s="185" t="str">
        <f aca="false">IF(B910&lt;&gt;"",B910,"")</f>
        <v/>
      </c>
      <c r="C1011" s="116" t="str">
        <f aca="false">IF(C910&lt;&gt;"",C910,"")</f>
        <v/>
      </c>
      <c r="D1011" s="116" t="str">
        <f aca="false">IF(D910&lt;&gt;"",D910,"")</f>
        <v/>
      </c>
      <c r="E1011" s="116" t="str">
        <f aca="false">IF(E910&lt;&gt;"",E910,"")</f>
        <v/>
      </c>
      <c r="F1011" s="116" t="n">
        <v>30</v>
      </c>
      <c r="G1011" s="168" t="n">
        <f aca="false">G910</f>
        <v>0</v>
      </c>
      <c r="H1011" s="187" t="n">
        <f aca="false">IF($G1011&lt;&gt;"",G1011,"")</f>
        <v>0</v>
      </c>
      <c r="I1011" s="169"/>
      <c r="J1011" s="170"/>
      <c r="K1011" s="171" t="str">
        <f aca="false">IF($B1011&lt;&gt;"",IF(I1011,(INDEX(P$920:Q$923,MATCH(H1011,P$920:P$923),2)/I1011)*1000,0),"")</f>
        <v/>
      </c>
      <c r="L1011" s="171" t="str">
        <f aca="false">IF(Q$920&lt;&gt;"",IF($B1011&lt;&gt;"",K1011-$J1011,""),"")</f>
        <v/>
      </c>
      <c r="M1011" s="172" t="str">
        <f aca="false">IF(B1011&lt;&gt;"",RANK(L1011,L$920:L$1019),"")</f>
        <v/>
      </c>
      <c r="N1011" s="172" t="str">
        <f aca="false">IF(B1011&lt;&gt;"",'Classement Général'!CD102,"")</f>
        <v/>
      </c>
      <c r="O1011" s="172" t="str">
        <f aca="false">IF(B203&lt;&gt;"",'Calculs (M1..M20)'!A105,"")</f>
        <v/>
      </c>
      <c r="P1011" s="0"/>
      <c r="Q1011" s="0"/>
      <c r="R1011" s="0"/>
      <c r="S1011" s="0"/>
      <c r="T1011" s="0"/>
      <c r="U1011" s="0"/>
      <c r="V1011" s="0"/>
      <c r="AH1011" s="187" t="n">
        <f aca="false">IF($G1011&lt;&gt;"",AG1011,"")</f>
        <v>0</v>
      </c>
      <c r="AI1011" s="169"/>
      <c r="AJ1011" s="170"/>
    </row>
    <row r="1012" customFormat="false" ht="13" hidden="false" customHeight="false" outlineLevel="0" collapsed="false">
      <c r="A1012" s="0"/>
      <c r="B1012" s="185" t="str">
        <f aca="false">IF(B911&lt;&gt;"",B911,"")</f>
        <v/>
      </c>
      <c r="C1012" s="116" t="str">
        <f aca="false">IF(C911&lt;&gt;"",C911,"")</f>
        <v/>
      </c>
      <c r="D1012" s="116" t="str">
        <f aca="false">IF(D911&lt;&gt;"",D911,"")</f>
        <v/>
      </c>
      <c r="E1012" s="116" t="str">
        <f aca="false">IF(E911&lt;&gt;"",E911,"")</f>
        <v/>
      </c>
      <c r="F1012" s="116" t="n">
        <v>30</v>
      </c>
      <c r="G1012" s="168" t="n">
        <f aca="false">G911</f>
        <v>0</v>
      </c>
      <c r="H1012" s="187" t="n">
        <f aca="false">IF($G1012&lt;&gt;"",G1012,"")</f>
        <v>0</v>
      </c>
      <c r="I1012" s="169"/>
      <c r="J1012" s="170"/>
      <c r="K1012" s="171" t="str">
        <f aca="false">IF($B1012&lt;&gt;"",IF(I1012,(INDEX(P$920:Q$923,MATCH(H1012,P$920:P$923),2)/I1012)*1000,0),"")</f>
        <v/>
      </c>
      <c r="L1012" s="171" t="str">
        <f aca="false">IF(Q$920&lt;&gt;"",IF($B1012&lt;&gt;"",K1012-$J1012,""),"")</f>
        <v/>
      </c>
      <c r="M1012" s="172" t="str">
        <f aca="false">IF(B1012&lt;&gt;"",RANK(L1012,L$920:L$1019),"")</f>
        <v/>
      </c>
      <c r="N1012" s="172" t="str">
        <f aca="false">IF(B1012&lt;&gt;"",'Classement Général'!CD103,"")</f>
        <v/>
      </c>
      <c r="O1012" s="172" t="str">
        <f aca="false">IF(B204&lt;&gt;"",'Calculs (M1..M20)'!A106,"")</f>
        <v/>
      </c>
      <c r="P1012" s="0"/>
      <c r="Q1012" s="0"/>
      <c r="R1012" s="0"/>
      <c r="S1012" s="0"/>
      <c r="T1012" s="0"/>
      <c r="U1012" s="0"/>
      <c r="V1012" s="0"/>
      <c r="AH1012" s="187" t="n">
        <f aca="false">IF($G1012&lt;&gt;"",AG1012,"")</f>
        <v>0</v>
      </c>
      <c r="AI1012" s="169"/>
      <c r="AJ1012" s="170"/>
    </row>
    <row r="1013" customFormat="false" ht="13" hidden="false" customHeight="false" outlineLevel="0" collapsed="false">
      <c r="A1013" s="0"/>
      <c r="B1013" s="185" t="str">
        <f aca="false">IF(B912&lt;&gt;"",B912,"")</f>
        <v/>
      </c>
      <c r="C1013" s="116" t="str">
        <f aca="false">IF(C912&lt;&gt;"",C912,"")</f>
        <v/>
      </c>
      <c r="D1013" s="116" t="str">
        <f aca="false">IF(D912&lt;&gt;"",D912,"")</f>
        <v/>
      </c>
      <c r="E1013" s="116" t="str">
        <f aca="false">IF(E912&lt;&gt;"",E912,"")</f>
        <v/>
      </c>
      <c r="F1013" s="116" t="n">
        <v>30</v>
      </c>
      <c r="G1013" s="168" t="n">
        <f aca="false">G912</f>
        <v>0</v>
      </c>
      <c r="H1013" s="187" t="n">
        <f aca="false">IF($G1013&lt;&gt;"",G1013,"")</f>
        <v>0</v>
      </c>
      <c r="I1013" s="169"/>
      <c r="J1013" s="170"/>
      <c r="K1013" s="171" t="str">
        <f aca="false">IF($B1013&lt;&gt;"",IF(I1013,(INDEX(P$920:Q$923,MATCH(H1013,P$920:P$923),2)/I1013)*1000,0),"")</f>
        <v/>
      </c>
      <c r="L1013" s="171" t="str">
        <f aca="false">IF(Q$920&lt;&gt;"",IF($B1013&lt;&gt;"",K1013-$J1013,""),"")</f>
        <v/>
      </c>
      <c r="M1013" s="172" t="str">
        <f aca="false">IF(B1013&lt;&gt;"",RANK(L1013,L$920:L$1019),"")</f>
        <v/>
      </c>
      <c r="N1013" s="172" t="str">
        <f aca="false">IF(B1013&lt;&gt;"",'Classement Général'!CD104,"")</f>
        <v/>
      </c>
      <c r="O1013" s="172" t="str">
        <f aca="false">IF(B205&lt;&gt;"",'Calculs (M1..M20)'!A107,"")</f>
        <v/>
      </c>
      <c r="P1013" s="0"/>
      <c r="Q1013" s="0"/>
      <c r="R1013" s="0"/>
      <c r="S1013" s="0"/>
      <c r="T1013" s="0"/>
      <c r="U1013" s="0"/>
      <c r="V1013" s="0"/>
      <c r="AH1013" s="187" t="n">
        <f aca="false">IF($G1013&lt;&gt;"",AG1013,"")</f>
        <v>0</v>
      </c>
      <c r="AI1013" s="169"/>
      <c r="AJ1013" s="170"/>
    </row>
    <row r="1014" customFormat="false" ht="13" hidden="false" customHeight="false" outlineLevel="0" collapsed="false">
      <c r="A1014" s="0"/>
      <c r="B1014" s="185" t="str">
        <f aca="false">IF(B913&lt;&gt;"",B913,"")</f>
        <v/>
      </c>
      <c r="C1014" s="116" t="str">
        <f aca="false">IF(C913&lt;&gt;"",C913,"")</f>
        <v/>
      </c>
      <c r="D1014" s="116" t="str">
        <f aca="false">IF(D913&lt;&gt;"",D913,"")</f>
        <v/>
      </c>
      <c r="E1014" s="116" t="str">
        <f aca="false">IF(E913&lt;&gt;"",E913,"")</f>
        <v/>
      </c>
      <c r="F1014" s="116" t="n">
        <v>30</v>
      </c>
      <c r="G1014" s="168" t="n">
        <f aca="false">G913</f>
        <v>0</v>
      </c>
      <c r="H1014" s="187" t="n">
        <f aca="false">IF($G1014&lt;&gt;"",G1014,"")</f>
        <v>0</v>
      </c>
      <c r="I1014" s="169"/>
      <c r="J1014" s="170"/>
      <c r="K1014" s="171" t="str">
        <f aca="false">IF($B1014&lt;&gt;"",IF(I1014,(INDEX(P$920:Q$923,MATCH(H1014,P$920:P$923),2)/I1014)*1000,0),"")</f>
        <v/>
      </c>
      <c r="L1014" s="171" t="str">
        <f aca="false">IF(Q$920&lt;&gt;"",IF($B1014&lt;&gt;"",K1014-$J1014,""),"")</f>
        <v/>
      </c>
      <c r="M1014" s="172" t="str">
        <f aca="false">IF(B1014&lt;&gt;"",RANK(L1014,L$920:L$1019),"")</f>
        <v/>
      </c>
      <c r="N1014" s="172" t="str">
        <f aca="false">IF(B1014&lt;&gt;"",'Classement Général'!CD105,"")</f>
        <v/>
      </c>
      <c r="O1014" s="172" t="str">
        <f aca="false">IF(B206&lt;&gt;"",'Calculs (M1..M20)'!A108,"")</f>
        <v/>
      </c>
      <c r="P1014" s="0"/>
      <c r="Q1014" s="0"/>
      <c r="R1014" s="0"/>
      <c r="S1014" s="0"/>
      <c r="T1014" s="0"/>
      <c r="U1014" s="0"/>
      <c r="V1014" s="0"/>
      <c r="AH1014" s="187" t="n">
        <f aca="false">IF($G1014&lt;&gt;"",AG1014,"")</f>
        <v>0</v>
      </c>
      <c r="AI1014" s="169"/>
      <c r="AJ1014" s="170"/>
    </row>
    <row r="1015" customFormat="false" ht="13" hidden="false" customHeight="false" outlineLevel="0" collapsed="false">
      <c r="A1015" s="0"/>
      <c r="B1015" s="185" t="str">
        <f aca="false">IF(B914&lt;&gt;"",B914,"")</f>
        <v/>
      </c>
      <c r="C1015" s="116" t="str">
        <f aca="false">IF(C914&lt;&gt;"",C914,"")</f>
        <v/>
      </c>
      <c r="D1015" s="116" t="str">
        <f aca="false">IF(D914&lt;&gt;"",D914,"")</f>
        <v/>
      </c>
      <c r="E1015" s="116" t="str">
        <f aca="false">IF(E914&lt;&gt;"",E914,"")</f>
        <v/>
      </c>
      <c r="F1015" s="116" t="n">
        <v>30</v>
      </c>
      <c r="G1015" s="168" t="n">
        <f aca="false">G914</f>
        <v>0</v>
      </c>
      <c r="H1015" s="187" t="n">
        <f aca="false">IF($G1015&lt;&gt;"",G1015,"")</f>
        <v>0</v>
      </c>
      <c r="I1015" s="169"/>
      <c r="J1015" s="170"/>
      <c r="K1015" s="171" t="str">
        <f aca="false">IF($B1015&lt;&gt;"",IF(I1015,(INDEX(P$920:Q$923,MATCH(H1015,P$920:P$923),2)/I1015)*1000,0),"")</f>
        <v/>
      </c>
      <c r="L1015" s="171" t="str">
        <f aca="false">IF(Q$920&lt;&gt;"",IF($B1015&lt;&gt;"",K1015-$J1015,""),"")</f>
        <v/>
      </c>
      <c r="M1015" s="172" t="str">
        <f aca="false">IF(B1015&lt;&gt;"",RANK(L1015,L$920:L$1019),"")</f>
        <v/>
      </c>
      <c r="N1015" s="172" t="str">
        <f aca="false">IF(B1015&lt;&gt;"",'Classement Général'!CD106,"")</f>
        <v/>
      </c>
      <c r="O1015" s="172" t="str">
        <f aca="false">IF(B207&lt;&gt;"",'Calculs (M1..M20)'!A109,"")</f>
        <v/>
      </c>
      <c r="P1015" s="0"/>
      <c r="Q1015" s="0"/>
      <c r="R1015" s="0"/>
      <c r="S1015" s="0"/>
      <c r="T1015" s="0"/>
      <c r="U1015" s="0"/>
      <c r="V1015" s="0"/>
      <c r="AH1015" s="187" t="n">
        <f aca="false">IF($G1015&lt;&gt;"",AG1015,"")</f>
        <v>0</v>
      </c>
      <c r="AI1015" s="169"/>
      <c r="AJ1015" s="170"/>
    </row>
    <row r="1016" customFormat="false" ht="13" hidden="false" customHeight="false" outlineLevel="0" collapsed="false">
      <c r="A1016" s="0"/>
      <c r="B1016" s="185" t="str">
        <f aca="false">IF(B915&lt;&gt;"",B915,"")</f>
        <v/>
      </c>
      <c r="C1016" s="116" t="str">
        <f aca="false">IF(C915&lt;&gt;"",C915,"")</f>
        <v/>
      </c>
      <c r="D1016" s="116" t="str">
        <f aca="false">IF(D915&lt;&gt;"",D915,"")</f>
        <v/>
      </c>
      <c r="E1016" s="116" t="str">
        <f aca="false">IF(E915&lt;&gt;"",E915,"")</f>
        <v/>
      </c>
      <c r="F1016" s="116" t="n">
        <v>30</v>
      </c>
      <c r="G1016" s="168" t="n">
        <f aca="false">G915</f>
        <v>0</v>
      </c>
      <c r="H1016" s="187" t="n">
        <f aca="false">IF($G1016&lt;&gt;"",G1016,"")</f>
        <v>0</v>
      </c>
      <c r="I1016" s="169"/>
      <c r="J1016" s="170"/>
      <c r="K1016" s="171" t="str">
        <f aca="false">IF($B1016&lt;&gt;"",IF(I1016,(INDEX(P$920:Q$923,MATCH(H1016,P$920:P$923),2)/I1016)*1000,0),"")</f>
        <v/>
      </c>
      <c r="L1016" s="171" t="str">
        <f aca="false">IF(Q$920&lt;&gt;"",IF($B1016&lt;&gt;"",K1016-$J1016,""),"")</f>
        <v/>
      </c>
      <c r="M1016" s="172" t="str">
        <f aca="false">IF(B1016&lt;&gt;"",RANK(L1016,L$920:L$1019),"")</f>
        <v/>
      </c>
      <c r="N1016" s="172" t="str">
        <f aca="false">IF(B1016&lt;&gt;"",'Classement Général'!CD107,"")</f>
        <v/>
      </c>
      <c r="O1016" s="172" t="str">
        <f aca="false">IF(B208&lt;&gt;"",'Calculs (M1..M20)'!A110,"")</f>
        <v/>
      </c>
      <c r="P1016" s="0"/>
      <c r="Q1016" s="0"/>
      <c r="R1016" s="0"/>
      <c r="S1016" s="0"/>
      <c r="T1016" s="0"/>
      <c r="U1016" s="0"/>
      <c r="V1016" s="0"/>
      <c r="AH1016" s="187" t="n">
        <f aca="false">IF($G1016&lt;&gt;"",AG1016,"")</f>
        <v>0</v>
      </c>
      <c r="AI1016" s="169"/>
      <c r="AJ1016" s="170"/>
    </row>
    <row r="1017" customFormat="false" ht="13" hidden="false" customHeight="false" outlineLevel="0" collapsed="false">
      <c r="A1017" s="0"/>
      <c r="B1017" s="185" t="str">
        <f aca="false">IF(B916&lt;&gt;"",B916,"")</f>
        <v/>
      </c>
      <c r="C1017" s="116" t="str">
        <f aca="false">IF(C916&lt;&gt;"",C916,"")</f>
        <v/>
      </c>
      <c r="D1017" s="116" t="str">
        <f aca="false">IF(D916&lt;&gt;"",D916,"")</f>
        <v/>
      </c>
      <c r="E1017" s="116" t="str">
        <f aca="false">IF(E916&lt;&gt;"",E916,"")</f>
        <v/>
      </c>
      <c r="F1017" s="116" t="n">
        <v>30</v>
      </c>
      <c r="G1017" s="168" t="n">
        <f aca="false">G916</f>
        <v>0</v>
      </c>
      <c r="H1017" s="187" t="n">
        <f aca="false">IF($G1017&lt;&gt;"",G1017,"")</f>
        <v>0</v>
      </c>
      <c r="I1017" s="169"/>
      <c r="J1017" s="170"/>
      <c r="K1017" s="171" t="str">
        <f aca="false">IF($B1017&lt;&gt;"",IF(I1017,(INDEX(P$920:Q$923,MATCH(H1017,P$920:P$923),2)/I1017)*1000,0),"")</f>
        <v/>
      </c>
      <c r="L1017" s="171" t="str">
        <f aca="false">IF(Q$920&lt;&gt;"",IF($B1017&lt;&gt;"",K1017-$J1017,""),"")</f>
        <v/>
      </c>
      <c r="M1017" s="172" t="str">
        <f aca="false">IF(B1017&lt;&gt;"",RANK(L1017,L$920:L$1019),"")</f>
        <v/>
      </c>
      <c r="N1017" s="172" t="str">
        <f aca="false">IF(B1017&lt;&gt;"",'Classement Général'!CD108,"")</f>
        <v/>
      </c>
      <c r="O1017" s="172" t="str">
        <f aca="false">IF(B209&lt;&gt;"",'Calculs (M1..M20)'!A111,"")</f>
        <v/>
      </c>
      <c r="P1017" s="0"/>
      <c r="Q1017" s="0"/>
      <c r="R1017" s="0"/>
      <c r="S1017" s="0"/>
      <c r="T1017" s="0"/>
      <c r="U1017" s="0"/>
      <c r="V1017" s="0"/>
      <c r="AH1017" s="187" t="n">
        <f aca="false">IF($G1017&lt;&gt;"",AG1017,"")</f>
        <v>0</v>
      </c>
      <c r="AI1017" s="169"/>
      <c r="AJ1017" s="170"/>
    </row>
    <row r="1018" customFormat="false" ht="13" hidden="false" customHeight="false" outlineLevel="0" collapsed="false">
      <c r="A1018" s="0"/>
      <c r="B1018" s="185" t="str">
        <f aca="false">IF(B917&lt;&gt;"",B917,"")</f>
        <v/>
      </c>
      <c r="C1018" s="116" t="str">
        <f aca="false">IF(C917&lt;&gt;"",C917,"")</f>
        <v/>
      </c>
      <c r="D1018" s="116" t="str">
        <f aca="false">IF(D917&lt;&gt;"",D917,"")</f>
        <v/>
      </c>
      <c r="E1018" s="116" t="str">
        <f aca="false">IF(E917&lt;&gt;"",E917,"")</f>
        <v/>
      </c>
      <c r="F1018" s="116" t="n">
        <v>30</v>
      </c>
      <c r="G1018" s="168" t="n">
        <f aca="false">G917</f>
        <v>0</v>
      </c>
      <c r="H1018" s="187" t="n">
        <f aca="false">IF($G1018&lt;&gt;"",G1018,"")</f>
        <v>0</v>
      </c>
      <c r="I1018" s="169"/>
      <c r="J1018" s="170"/>
      <c r="K1018" s="171" t="str">
        <f aca="false">IF($B1018&lt;&gt;"",IF(I1018,(INDEX(P$920:Q$923,MATCH(H1018,P$920:P$923),2)/I1018)*1000,0),"")</f>
        <v/>
      </c>
      <c r="L1018" s="171" t="str">
        <f aca="false">IF(Q$920&lt;&gt;"",IF($B1018&lt;&gt;"",K1018-$J1018,""),"")</f>
        <v/>
      </c>
      <c r="M1018" s="172" t="str">
        <f aca="false">IF(B1018&lt;&gt;"",RANK(L1018,L$920:L$1019),"")</f>
        <v/>
      </c>
      <c r="N1018" s="172" t="str">
        <f aca="false">IF(B1018&lt;&gt;"",'Classement Général'!CD109,"")</f>
        <v/>
      </c>
      <c r="O1018" s="172" t="str">
        <f aca="false">IF(B210&lt;&gt;"",'Calculs (M1..M20)'!A112,"")</f>
        <v/>
      </c>
      <c r="P1018" s="0"/>
      <c r="Q1018" s="0"/>
      <c r="R1018" s="0"/>
      <c r="S1018" s="0"/>
      <c r="T1018" s="0"/>
      <c r="U1018" s="0"/>
      <c r="V1018" s="0"/>
      <c r="AH1018" s="187" t="n">
        <f aca="false">IF($G1018&lt;&gt;"",AG1018,"")</f>
        <v>0</v>
      </c>
      <c r="AI1018" s="169"/>
      <c r="AJ1018" s="170"/>
    </row>
    <row r="1019" customFormat="false" ht="13.5" hidden="false" customHeight="false" outlineLevel="0" collapsed="false">
      <c r="A1019" s="0"/>
      <c r="B1019" s="185" t="str">
        <f aca="false">IF(B918&lt;&gt;"",B918,"")</f>
        <v/>
      </c>
      <c r="C1019" s="116" t="str">
        <f aca="false">IF(C918&lt;&gt;"",C918,"")</f>
        <v/>
      </c>
      <c r="D1019" s="116" t="str">
        <f aca="false">IF(D918&lt;&gt;"",D918,"")</f>
        <v/>
      </c>
      <c r="E1019" s="116" t="str">
        <f aca="false">IF(E918&lt;&gt;"",E918,"")</f>
        <v/>
      </c>
      <c r="F1019" s="116" t="n">
        <v>30</v>
      </c>
      <c r="G1019" s="168" t="n">
        <f aca="false">G918</f>
        <v>0</v>
      </c>
      <c r="H1019" s="187" t="n">
        <f aca="false">IF($G1019&lt;&gt;"",G1019,"")</f>
        <v>0</v>
      </c>
      <c r="I1019" s="173"/>
      <c r="J1019" s="174"/>
      <c r="K1019" s="171" t="str">
        <f aca="false">IF($B1019&lt;&gt;"",IF(I1019,(INDEX(P$920:Q$923,MATCH(H1019,P$920:P$923),2)/I1019)*1000,0),"")</f>
        <v/>
      </c>
      <c r="L1019" s="171" t="str">
        <f aca="false">IF(Q$920&lt;&gt;"",IF($B1019&lt;&gt;"",K1019-$J1019,""),"")</f>
        <v/>
      </c>
      <c r="M1019" s="172" t="str">
        <f aca="false">IF(B1019&lt;&gt;"",RANK(L1019,L$920:L$1019),"")</f>
        <v/>
      </c>
      <c r="N1019" s="172" t="str">
        <f aca="false">IF(B1019&lt;&gt;"",'Classement Général'!CD110,"")</f>
        <v/>
      </c>
      <c r="O1019" s="172" t="str">
        <f aca="false">IF(B211&lt;&gt;"",'Calculs (M1..M20)'!A113,"")</f>
        <v/>
      </c>
      <c r="P1019" s="0"/>
      <c r="Q1019" s="0"/>
      <c r="R1019" s="0"/>
      <c r="S1019" s="0"/>
      <c r="T1019" s="0"/>
      <c r="U1019" s="0"/>
      <c r="V1019" s="0"/>
      <c r="AH1019" s="187" t="n">
        <f aca="false">IF($G1019&lt;&gt;"",AG1019,"")</f>
        <v>0</v>
      </c>
      <c r="AI1019" s="173"/>
      <c r="AJ1019" s="174"/>
    </row>
    <row r="1020" customFormat="false" ht="12.5" hidden="false" customHeight="false" outlineLevel="0" collapsed="false">
      <c r="A1020" s="137"/>
      <c r="B1020" s="141" t="str">
        <f aca="false">IF(B919&lt;&gt;"",B919,"")</f>
        <v>Nom</v>
      </c>
      <c r="C1020" s="165" t="str">
        <f aca="false">IF(C919&lt;&gt;"",C919,"")</f>
        <v>Dossard</v>
      </c>
      <c r="D1020" s="165" t="str">
        <f aca="false">IF(D919&lt;&gt;"",D919,"")</f>
        <v>Freq</v>
      </c>
      <c r="E1020" s="165" t="str">
        <f aca="false">IF(E919&lt;&gt;"",E919,"")</f>
        <v>Equipe</v>
      </c>
      <c r="F1020" s="165" t="s">
        <v>103</v>
      </c>
      <c r="G1020" s="165" t="s">
        <v>88</v>
      </c>
      <c r="H1020" s="166" t="s">
        <v>104</v>
      </c>
      <c r="I1020" s="141" t="s">
        <v>91</v>
      </c>
      <c r="J1020" s="142" t="s">
        <v>105</v>
      </c>
      <c r="K1020" s="120" t="s">
        <v>106</v>
      </c>
      <c r="L1020" s="120" t="s">
        <v>107</v>
      </c>
      <c r="M1020" s="120" t="s">
        <v>97</v>
      </c>
      <c r="N1020" s="120" t="s">
        <v>100</v>
      </c>
      <c r="O1020" s="120" t="s">
        <v>108</v>
      </c>
      <c r="P1020" s="143" t="s">
        <v>104</v>
      </c>
      <c r="Q1020" s="144" t="s">
        <v>109</v>
      </c>
      <c r="R1020" s="145" t="s">
        <v>110</v>
      </c>
      <c r="S1020" s="146" t="s">
        <v>111</v>
      </c>
      <c r="T1020" s="147" t="s">
        <v>112</v>
      </c>
      <c r="U1020" s="5" t="s">
        <v>104</v>
      </c>
      <c r="V1020" s="0"/>
      <c r="AH1020" s="166" t="s">
        <v>104</v>
      </c>
      <c r="AI1020" s="141" t="s">
        <v>91</v>
      </c>
      <c r="AJ1020" s="142" t="s">
        <v>105</v>
      </c>
    </row>
    <row r="1021" customFormat="false" ht="13" hidden="false" customHeight="false" outlineLevel="0" collapsed="false">
      <c r="A1021" s="0"/>
      <c r="B1021" s="185" t="str">
        <f aca="false">IF(B920&lt;&gt;"",B920,"")</f>
        <v>Sébastien CHABAUD</v>
      </c>
      <c r="C1021" s="116" t="n">
        <f aca="false">IF(C920&lt;&gt;"",C920,"")</f>
        <v>1</v>
      </c>
      <c r="D1021" s="116" t="str">
        <f aca="false">IF(D920&lt;&gt;"",D920,"")</f>
        <v>2.4GHz</v>
      </c>
      <c r="E1021" s="116" t="n">
        <f aca="false">IF(E920&lt;&gt;"",E920,"")</f>
        <v>0</v>
      </c>
      <c r="F1021" s="116" t="n">
        <v>31</v>
      </c>
      <c r="G1021" s="168" t="n">
        <f aca="false">G920</f>
        <v>1</v>
      </c>
      <c r="H1021" s="187" t="n">
        <f aca="false">IF($G1021&lt;&gt;"",G1021,"")</f>
        <v>1</v>
      </c>
      <c r="I1021" s="169"/>
      <c r="J1021" s="170"/>
      <c r="K1021" s="171" t="n">
        <f aca="false">IF($B1021&lt;&gt;"",IF(I1021,(INDEX(P$1021:Q$1024,MATCH(H1021,P$1021:P$1024),2)/I1021)*1000,0),"")</f>
        <v>0</v>
      </c>
      <c r="L1021" s="171" t="str">
        <f aca="false">IF(Q$1021&lt;&gt;"",IF($B1021&lt;&gt;"",K1021-$J1021,""),"")</f>
        <v/>
      </c>
      <c r="M1021" s="172" t="e">
        <f aca="false">IF(B1021&lt;&gt;"",RANK(L1021,L$1021:L$1120),"")</f>
        <v>#VALUE!</v>
      </c>
      <c r="N1021" s="172" t="str">
        <f aca="false">IF(B1021&lt;&gt;"",'Classement Général'!CE11,"")</f>
        <v/>
      </c>
      <c r="O1021" s="172" t="n">
        <f aca="false">IF(B112&lt;&gt;"",'Calculs (M1..M20)'!A14,"")</f>
        <v>22</v>
      </c>
      <c r="P1021" s="154" t="n">
        <f aca="false">IF(DMIN($H1020:$I1121,$P$10,$U$10:$U$11)&lt;&gt;0,1,"")</f>
        <v>1</v>
      </c>
      <c r="Q1021" s="155" t="str">
        <f aca="false">IF(DMIN($H1020:$I1121,$I$10,$U$10:$U$11)&lt;&gt;0,DMIN($H1020:$I1121,$I$10,$U$10:$U$11),"")</f>
        <v/>
      </c>
      <c r="R1021" s="151" t="str">
        <f aca="false">IF(DMAX($H1020:$I1121,$I$10,$U$10:$U$11)&lt;&gt;0,DMAX($H1020:$I1121,$I$10,$U$10:$U$11),"")</f>
        <v/>
      </c>
      <c r="S1021" s="156" t="e">
        <f aca="false">IF($P1021&lt;&gt;"",IF(DAVERAGE($H1020:$I1121,$I$10,$U$10:$U$11)&lt;&gt;0,DAVERAGE($H1020:$I1121,$I$10,$U$10:$U$11),""),"")</f>
        <v>#DIV/0!</v>
      </c>
      <c r="T1021" s="157" t="str">
        <f aca="false">IF($P1021&lt;&gt;"",IF(DCOUNTA($H1020:$I1121,$I$10,$U$10:$U$11)&lt;&gt;0,DCOUNTA($H1020:$I1121,$I$10,$U$10:$U$11),""),"")</f>
        <v/>
      </c>
      <c r="U1021" s="5" t="n">
        <v>1</v>
      </c>
      <c r="V1021" s="0"/>
      <c r="AH1021" s="187" t="n">
        <f aca="false">IF($G1021&lt;&gt;"",AG1021,"")</f>
        <v>0</v>
      </c>
      <c r="AI1021" s="169"/>
      <c r="AJ1021" s="170"/>
    </row>
    <row r="1022" customFormat="false" ht="13" hidden="false" customHeight="false" outlineLevel="0" collapsed="false">
      <c r="A1022" s="0"/>
      <c r="B1022" s="185" t="str">
        <f aca="false">IF(B921&lt;&gt;"",B921,"")</f>
        <v>Herve DALL AVA</v>
      </c>
      <c r="C1022" s="116" t="n">
        <f aca="false">IF(C921&lt;&gt;"",C921,"")</f>
        <v>2</v>
      </c>
      <c r="D1022" s="116" t="str">
        <f aca="false">IF(D921&lt;&gt;"",D921,"")</f>
        <v>2.4GHz</v>
      </c>
      <c r="E1022" s="116" t="n">
        <f aca="false">IF(E921&lt;&gt;"",E921,"")</f>
        <v>0</v>
      </c>
      <c r="F1022" s="116" t="n">
        <v>31</v>
      </c>
      <c r="G1022" s="168" t="n">
        <f aca="false">G921</f>
        <v>1</v>
      </c>
      <c r="H1022" s="187" t="n">
        <f aca="false">IF($G1022&lt;&gt;"",G1022,"")</f>
        <v>1</v>
      </c>
      <c r="I1022" s="169"/>
      <c r="J1022" s="170"/>
      <c r="K1022" s="171" t="n">
        <f aca="false">IF($B1022&lt;&gt;"",IF(I1022,(INDEX(P$1021:Q$1024,MATCH(H1022,P$1021:P$1024),2)/I1022)*1000,0),"")</f>
        <v>0</v>
      </c>
      <c r="L1022" s="171" t="str">
        <f aca="false">IF(Q$1021&lt;&gt;"",IF($B1022&lt;&gt;"",K1022-$J1022,""),"")</f>
        <v/>
      </c>
      <c r="M1022" s="172" t="e">
        <f aca="false">IF(B1022&lt;&gt;"",RANK(L1022,L$1021:L$1120),"")</f>
        <v>#VALUE!</v>
      </c>
      <c r="N1022" s="172" t="str">
        <f aca="false">IF(B1022&lt;&gt;"",'Classement Général'!CE12,"")</f>
        <v/>
      </c>
      <c r="O1022" s="172" t="n">
        <f aca="false">IF(B113&lt;&gt;"",'Calculs (M1..M20)'!A15,"")</f>
        <v>8</v>
      </c>
      <c r="P1022" s="154" t="str">
        <f aca="false">IF(DMIN($H1020:$I1121,$P$10,$U$12:$U$13)&lt;&gt;0,2,"")</f>
        <v/>
      </c>
      <c r="Q1022" s="155" t="str">
        <f aca="false">IF(DMIN($H1020:$I1121,$I$10,$U$12:$U$13)&lt;&gt;0,DMIN($H1020:$I1121,$I$10,$U$12:$U$13),"")</f>
        <v/>
      </c>
      <c r="R1022" s="151" t="str">
        <f aca="false">IF(DMAX($H1020:$I1121,$I$10,$U$12:$U$13)&lt;&gt;0,DMAX($H1020:$I1121,$I$10,$U$12:$U$13),"")</f>
        <v/>
      </c>
      <c r="S1022" s="156" t="str">
        <f aca="false">IF($P1022&lt;&gt;"",IF(DAVERAGE($H1020:$I1121,$I$10,$U$12:$U$13)&lt;&gt;0,DAVERAGE($H1020:$I1121,$I$10,$U$12:$U$13),""),"")</f>
        <v/>
      </c>
      <c r="T1022" s="157" t="str">
        <f aca="false">IF($P1021&lt;&gt;"",IF(DCOUNTA($H1020:$I1121,$I$10,$U$12:$U$13)&lt;&gt;0,DCOUNTA($H1020:$I1121,$I$10,$U$12:$U$13),""),"")</f>
        <v/>
      </c>
      <c r="U1022" s="5" t="s">
        <v>104</v>
      </c>
      <c r="V1022" s="0"/>
      <c r="AH1022" s="187" t="n">
        <f aca="false">IF($G1022&lt;&gt;"",AG1022,"")</f>
        <v>0</v>
      </c>
      <c r="AI1022" s="169"/>
      <c r="AJ1022" s="170"/>
    </row>
    <row r="1023" customFormat="false" ht="13" hidden="false" customHeight="false" outlineLevel="0" collapsed="false">
      <c r="A1023" s="0"/>
      <c r="B1023" s="185" t="str">
        <f aca="false">IF(B922&lt;&gt;"",B922,"")</f>
        <v>Jean Luc FOUCHER</v>
      </c>
      <c r="C1023" s="116" t="n">
        <f aca="false">IF(C922&lt;&gt;"",C922,"")</f>
        <v>3</v>
      </c>
      <c r="D1023" s="116" t="str">
        <f aca="false">IF(D922&lt;&gt;"",D922,"")</f>
        <v>2.4GHz</v>
      </c>
      <c r="E1023" s="116" t="n">
        <f aca="false">IF(E922&lt;&gt;"",E922,"")</f>
        <v>0</v>
      </c>
      <c r="F1023" s="116" t="n">
        <v>31</v>
      </c>
      <c r="G1023" s="168" t="n">
        <f aca="false">G922</f>
        <v>1</v>
      </c>
      <c r="H1023" s="187" t="n">
        <f aca="false">IF($G1023&lt;&gt;"",G1023,"")</f>
        <v>1</v>
      </c>
      <c r="I1023" s="169"/>
      <c r="J1023" s="170"/>
      <c r="K1023" s="171" t="n">
        <f aca="false">IF($B1023&lt;&gt;"",IF(I1023,(INDEX(P$1021:Q$1024,MATCH(H1023,P$1021:P$1024),2)/I1023)*1000,0),"")</f>
        <v>0</v>
      </c>
      <c r="L1023" s="171" t="str">
        <f aca="false">IF(Q$1021&lt;&gt;"",IF($B1023&lt;&gt;"",K1023-$J1023,""),"")</f>
        <v/>
      </c>
      <c r="M1023" s="172" t="e">
        <f aca="false">IF(B1023&lt;&gt;"",RANK(L1023,L$1021:L$1120),"")</f>
        <v>#VALUE!</v>
      </c>
      <c r="N1023" s="172" t="str">
        <f aca="false">IF(B1023&lt;&gt;"",'Classement Général'!CE13,"")</f>
        <v/>
      </c>
      <c r="O1023" s="172" t="n">
        <f aca="false">IF(B114&lt;&gt;"",'Calculs (M1..M20)'!A16,"")</f>
        <v>15</v>
      </c>
      <c r="P1023" s="154" t="str">
        <f aca="false">IF(DMIN($H1020:$I1121,$P$10,$U$14:$U$15)&lt;&gt;0,3,"")</f>
        <v/>
      </c>
      <c r="Q1023" s="155" t="str">
        <f aca="false">IF(DMIN($H1020:$I1121,$I$10,$U$14:$U$15)&lt;&gt;0,DMIN($H1020:$I1121,$I$10,$U$14:$U$15),"")</f>
        <v/>
      </c>
      <c r="R1023" s="151" t="str">
        <f aca="false">IF(DMAX($H1020:$I1121,$I$10,$U$14:$U$15)&lt;&gt;0,DMAX($H1020:$I1121,$I$10,$U$14:$U$15),"")</f>
        <v/>
      </c>
      <c r="S1023" s="156" t="str">
        <f aca="false">IF($P1023&lt;&gt;"",IF(DAVERAGE($H1020:$I1121,$I$10,$U$14:$U$15)&lt;&gt;0,DAVERAGE($H1020:$I1121,$I$10,$U$14:$U$15),""),"")</f>
        <v/>
      </c>
      <c r="T1023" s="157" t="str">
        <f aca="false">IF($P1023&lt;&gt;"",IF(DCOUNTA($H1020:$I1121,$I$10,$U$14:$U$15)&lt;&gt;0,DCOUNTA($H1020:$I1121,$I$10,$U$14:$U$15),""),"")</f>
        <v/>
      </c>
      <c r="U1023" s="5" t="n">
        <v>2</v>
      </c>
      <c r="V1023" s="0"/>
      <c r="AH1023" s="187" t="n">
        <f aca="false">IF($G1023&lt;&gt;"",AG1023,"")</f>
        <v>0</v>
      </c>
      <c r="AI1023" s="169"/>
      <c r="AJ1023" s="170"/>
    </row>
    <row r="1024" customFormat="false" ht="13.5" hidden="false" customHeight="false" outlineLevel="0" collapsed="false">
      <c r="A1024" s="0"/>
      <c r="B1024" s="185" t="str">
        <f aca="false">IF(B923&lt;&gt;"",B923,"")</f>
        <v>Thomas DELARBRE</v>
      </c>
      <c r="C1024" s="116" t="n">
        <f aca="false">IF(C923&lt;&gt;"",C923,"")</f>
        <v>4</v>
      </c>
      <c r="D1024" s="116" t="str">
        <f aca="false">IF(D923&lt;&gt;"",D923,"")</f>
        <v>2.4GHz</v>
      </c>
      <c r="E1024" s="116" t="n">
        <f aca="false">IF(E923&lt;&gt;"",E923,"")</f>
        <v>0</v>
      </c>
      <c r="F1024" s="116" t="n">
        <v>31</v>
      </c>
      <c r="G1024" s="168" t="n">
        <f aca="false">G923</f>
        <v>1</v>
      </c>
      <c r="H1024" s="187" t="n">
        <f aca="false">IF($G1024&lt;&gt;"",G1024,"")</f>
        <v>1</v>
      </c>
      <c r="I1024" s="169"/>
      <c r="J1024" s="170"/>
      <c r="K1024" s="171" t="n">
        <f aca="false">IF($B1024&lt;&gt;"",IF(I1024,(INDEX(P$1021:Q$1024,MATCH(H1024,P$1021:P$1024),2)/I1024)*1000,0),"")</f>
        <v>0</v>
      </c>
      <c r="L1024" s="171" t="str">
        <f aca="false">IF(Q$1021&lt;&gt;"",IF($B1024&lt;&gt;"",K1024-$J1024,""),"")</f>
        <v/>
      </c>
      <c r="M1024" s="172" t="e">
        <f aca="false">IF(B1024&lt;&gt;"",RANK(L1024,L$1021:L$1120),"")</f>
        <v>#VALUE!</v>
      </c>
      <c r="N1024" s="172" t="str">
        <f aca="false">IF(B1024&lt;&gt;"",'Classement Général'!CE14,"")</f>
        <v/>
      </c>
      <c r="O1024" s="172" t="n">
        <f aca="false">IF(B115&lt;&gt;"",'Calculs (M1..M20)'!A17,"")</f>
        <v>10</v>
      </c>
      <c r="P1024" s="158" t="str">
        <f aca="false">IF(DMIN($H1020:$I1121,$P$10,$U$16:$U$17)&lt;&gt;0,4,"")</f>
        <v/>
      </c>
      <c r="Q1024" s="159" t="str">
        <f aca="false">IF(DMIN($H1020:$I1121,$I$10,$U$16:$U$17)&lt;&gt;0,DMIN($H1020:$I1121,$I$10,$U$16:$U$17),"")</f>
        <v/>
      </c>
      <c r="R1024" s="160" t="str">
        <f aca="false">IF(DMAX($H1020:$I1121,$I$10,$U$16:$U$17)&lt;&gt;0,DMAX($H1020:$I1121,$I$10,$U$16:$U$17),"")</f>
        <v/>
      </c>
      <c r="S1024" s="161" t="str">
        <f aca="false">IF($P1024&lt;&gt;"",IF(DAVERAGE($H1020:$I1121,$I$10,$U$16:$U$17)&lt;&gt;0,DAVERAGE($H1020:$I1121,$I$10,$U$16:$U$17),""),"")</f>
        <v/>
      </c>
      <c r="T1024" s="162" t="str">
        <f aca="false">IF($P1023&lt;&gt;"",IF(DCOUNTA($H1020:$I1121,$I$10,$U$16:$U$17)&lt;&gt;0,DCOUNTA($H1020:$I1121,$I$10,$U$16:$U$17),""),"")</f>
        <v/>
      </c>
      <c r="U1024" s="5" t="s">
        <v>104</v>
      </c>
      <c r="V1024" s="0"/>
      <c r="AH1024" s="187" t="n">
        <f aca="false">IF($G1024&lt;&gt;"",AG1024,"")</f>
        <v>0</v>
      </c>
      <c r="AI1024" s="169"/>
      <c r="AJ1024" s="170"/>
    </row>
    <row r="1025" customFormat="false" ht="13.5" hidden="false" customHeight="false" outlineLevel="0" collapsed="false">
      <c r="A1025" s="0"/>
      <c r="B1025" s="185" t="str">
        <f aca="false">IF(B924&lt;&gt;"",B924,"")</f>
        <v>Pierre DIATTA</v>
      </c>
      <c r="C1025" s="116" t="n">
        <f aca="false">IF(C924&lt;&gt;"",C924,"")</f>
        <v>5</v>
      </c>
      <c r="D1025" s="116" t="str">
        <f aca="false">IF(D924&lt;&gt;"",D924,"")</f>
        <v>2.4GHz</v>
      </c>
      <c r="E1025" s="116" t="n">
        <f aca="false">IF(E924&lt;&gt;"",E924,"")</f>
        <v>0</v>
      </c>
      <c r="F1025" s="116" t="n">
        <v>31</v>
      </c>
      <c r="G1025" s="168" t="n">
        <f aca="false">G924</f>
        <v>1</v>
      </c>
      <c r="H1025" s="187" t="n">
        <f aca="false">IF($G1025&lt;&gt;"",G1025,"")</f>
        <v>1</v>
      </c>
      <c r="I1025" s="169"/>
      <c r="J1025" s="170"/>
      <c r="K1025" s="171" t="n">
        <f aca="false">IF($B1025&lt;&gt;"",IF(I1025,(INDEX(P$1021:Q$1024,MATCH(H1025,P$1021:P$1024),2)/I1025)*1000,0),"")</f>
        <v>0</v>
      </c>
      <c r="L1025" s="171" t="str">
        <f aca="false">IF(Q$1021&lt;&gt;"",IF($B1025&lt;&gt;"",K1025-$J1025,""),"")</f>
        <v/>
      </c>
      <c r="M1025" s="172" t="e">
        <f aca="false">IF(B1025&lt;&gt;"",RANK(L1025,L$1021:L$1120),"")</f>
        <v>#VALUE!</v>
      </c>
      <c r="N1025" s="172" t="str">
        <f aca="false">IF(B1025&lt;&gt;"",'Classement Général'!CE15,"")</f>
        <v/>
      </c>
      <c r="O1025" s="172" t="n">
        <f aca="false">IF(B116&lt;&gt;"",'Calculs (M1..M20)'!A18,"")</f>
        <v>20</v>
      </c>
      <c r="P1025" s="5"/>
      <c r="Q1025" s="5"/>
      <c r="R1025" s="0"/>
      <c r="S1025" s="0"/>
      <c r="T1025" s="163" t="n">
        <f aca="false">SUM(T1021:T1024)</f>
        <v>0</v>
      </c>
      <c r="U1025" s="5" t="n">
        <v>3</v>
      </c>
      <c r="V1025" s="184" t="n">
        <f aca="false">T1025</f>
        <v>0</v>
      </c>
      <c r="AH1025" s="187" t="n">
        <f aca="false">IF($G1025&lt;&gt;"",AG1025,"")</f>
        <v>0</v>
      </c>
      <c r="AI1025" s="169"/>
      <c r="AJ1025" s="170"/>
    </row>
    <row r="1026" customFormat="false" ht="13" hidden="false" customHeight="false" outlineLevel="0" collapsed="false">
      <c r="A1026" s="0"/>
      <c r="B1026" s="185" t="str">
        <f aca="false">IF(B925&lt;&gt;"",B925,"")</f>
        <v>Olivier MONET</v>
      </c>
      <c r="C1026" s="116" t="n">
        <f aca="false">IF(C925&lt;&gt;"",C925,"")</f>
        <v>6</v>
      </c>
      <c r="D1026" s="116" t="str">
        <f aca="false">IF(D925&lt;&gt;"",D925,"")</f>
        <v>41.110MHz</v>
      </c>
      <c r="E1026" s="116" t="n">
        <f aca="false">IF(E925&lt;&gt;"",E925,"")</f>
        <v>0</v>
      </c>
      <c r="F1026" s="116" t="n">
        <v>31</v>
      </c>
      <c r="G1026" s="168" t="n">
        <f aca="false">G925</f>
        <v>1</v>
      </c>
      <c r="H1026" s="187" t="n">
        <f aca="false">IF($G1026&lt;&gt;"",G1026,"")</f>
        <v>1</v>
      </c>
      <c r="I1026" s="169"/>
      <c r="J1026" s="170"/>
      <c r="K1026" s="171" t="n">
        <f aca="false">IF($B1026&lt;&gt;"",IF(I1026,(INDEX(P$1021:Q$1024,MATCH(H1026,P$1021:P$1024),2)/I1026)*1000,0),"")</f>
        <v>0</v>
      </c>
      <c r="L1026" s="171" t="str">
        <f aca="false">IF(Q$1021&lt;&gt;"",IF($B1026&lt;&gt;"",K1026-$J1026,""),"")</f>
        <v/>
      </c>
      <c r="M1026" s="172" t="e">
        <f aca="false">IF(B1026&lt;&gt;"",RANK(L1026,L$1021:L$1120),"")</f>
        <v>#VALUE!</v>
      </c>
      <c r="N1026" s="172" t="str">
        <f aca="false">IF(B1026&lt;&gt;"",'Classement Général'!CE16,"")</f>
        <v/>
      </c>
      <c r="O1026" s="172" t="n">
        <f aca="false">IF(B117&lt;&gt;"",'Calculs (M1..M20)'!A19,"")</f>
        <v>6</v>
      </c>
      <c r="P1026" s="5"/>
      <c r="Q1026" s="5"/>
      <c r="R1026" s="0"/>
      <c r="S1026" s="0"/>
      <c r="T1026" s="0"/>
      <c r="U1026" s="5" t="s">
        <v>104</v>
      </c>
      <c r="V1026" s="0"/>
      <c r="AH1026" s="187" t="n">
        <f aca="false">IF($G1026&lt;&gt;"",AG1026,"")</f>
        <v>0</v>
      </c>
      <c r="AI1026" s="169"/>
      <c r="AJ1026" s="170"/>
    </row>
    <row r="1027" customFormat="false" ht="13" hidden="false" customHeight="false" outlineLevel="0" collapsed="false">
      <c r="A1027" s="0"/>
      <c r="B1027" s="185" t="str">
        <f aca="false">IF(B926&lt;&gt;"",B926,"")</f>
        <v>Pierre RONDEL</v>
      </c>
      <c r="C1027" s="116" t="n">
        <f aca="false">IF(C926&lt;&gt;"",C926,"")</f>
        <v>7</v>
      </c>
      <c r="D1027" s="116" t="str">
        <f aca="false">IF(D926&lt;&gt;"",D926,"")</f>
        <v>2.4GHz</v>
      </c>
      <c r="E1027" s="116" t="n">
        <f aca="false">IF(E926&lt;&gt;"",E926,"")</f>
        <v>0</v>
      </c>
      <c r="F1027" s="116" t="n">
        <v>31</v>
      </c>
      <c r="G1027" s="168" t="n">
        <f aca="false">G926</f>
        <v>1</v>
      </c>
      <c r="H1027" s="187" t="n">
        <f aca="false">IF($G1027&lt;&gt;"",G1027,"")</f>
        <v>1</v>
      </c>
      <c r="I1027" s="169"/>
      <c r="J1027" s="170"/>
      <c r="K1027" s="171" t="n">
        <f aca="false">IF($B1027&lt;&gt;"",IF(I1027,(INDEX(P$1021:Q$1024,MATCH(H1027,P$1021:P$1024),2)/I1027)*1000,0),"")</f>
        <v>0</v>
      </c>
      <c r="L1027" s="171" t="str">
        <f aca="false">IF(Q$1021&lt;&gt;"",IF($B1027&lt;&gt;"",K1027-$J1027,""),"")</f>
        <v/>
      </c>
      <c r="M1027" s="172" t="e">
        <f aca="false">IF(B1027&lt;&gt;"",RANK(L1027,L$1021:L$1120),"")</f>
        <v>#VALUE!</v>
      </c>
      <c r="N1027" s="172" t="str">
        <f aca="false">IF(B1027&lt;&gt;"",'Classement Général'!CE17,"")</f>
        <v/>
      </c>
      <c r="O1027" s="172" t="n">
        <f aca="false">IF(B118&lt;&gt;"",'Calculs (M1..M20)'!A20,"")</f>
        <v>1</v>
      </c>
      <c r="P1027" s="5"/>
      <c r="Q1027" s="5"/>
      <c r="R1027" s="0"/>
      <c r="S1027" s="0"/>
      <c r="T1027" s="0"/>
      <c r="U1027" s="5" t="n">
        <v>4</v>
      </c>
      <c r="V1027" s="0"/>
      <c r="AH1027" s="187" t="n">
        <f aca="false">IF($G1027&lt;&gt;"",AG1027,"")</f>
        <v>0</v>
      </c>
      <c r="AI1027" s="169"/>
      <c r="AJ1027" s="170"/>
    </row>
    <row r="1028" customFormat="false" ht="13" hidden="false" customHeight="false" outlineLevel="0" collapsed="false">
      <c r="A1028" s="0"/>
      <c r="B1028" s="185" t="str">
        <f aca="false">IF(B927&lt;&gt;"",B927,"")</f>
        <v>Andreas FRICKE</v>
      </c>
      <c r="C1028" s="116" t="n">
        <f aca="false">IF(C927&lt;&gt;"",C927,"")</f>
        <v>8</v>
      </c>
      <c r="D1028" s="116" t="str">
        <f aca="false">IF(D927&lt;&gt;"",D927,"")</f>
        <v>2.4GHz</v>
      </c>
      <c r="E1028" s="116" t="n">
        <f aca="false">IF(E927&lt;&gt;"",E927,"")</f>
        <v>0</v>
      </c>
      <c r="F1028" s="116" t="n">
        <v>31</v>
      </c>
      <c r="G1028" s="168" t="n">
        <f aca="false">G927</f>
        <v>1</v>
      </c>
      <c r="H1028" s="187" t="n">
        <f aca="false">IF($G1028&lt;&gt;"",G1028,"")</f>
        <v>1</v>
      </c>
      <c r="I1028" s="169"/>
      <c r="J1028" s="170"/>
      <c r="K1028" s="171" t="n">
        <f aca="false">IF($B1028&lt;&gt;"",IF(I1028,(INDEX(P$1021:Q$1024,MATCH(H1028,P$1021:P$1024),2)/I1028)*1000,0),"")</f>
        <v>0</v>
      </c>
      <c r="L1028" s="171" t="str">
        <f aca="false">IF(Q$1021&lt;&gt;"",IF($B1028&lt;&gt;"",K1028-$J1028,""),"")</f>
        <v/>
      </c>
      <c r="M1028" s="172" t="e">
        <f aca="false">IF(B1028&lt;&gt;"",RANK(L1028,L$1021:L$1120),"")</f>
        <v>#VALUE!</v>
      </c>
      <c r="N1028" s="172" t="str">
        <f aca="false">IF(B1028&lt;&gt;"",'Classement Général'!CE18,"")</f>
        <v/>
      </c>
      <c r="O1028" s="172" t="n">
        <f aca="false">IF(B119&lt;&gt;"",'Calculs (M1..M20)'!A21,"")</f>
        <v>18</v>
      </c>
      <c r="P1028" s="5"/>
      <c r="Q1028" s="5"/>
      <c r="R1028" s="0"/>
      <c r="S1028" s="0"/>
      <c r="T1028" s="0"/>
      <c r="U1028" s="0"/>
      <c r="V1028" s="0"/>
      <c r="AH1028" s="187" t="n">
        <f aca="false">IF($G1028&lt;&gt;"",AG1028,"")</f>
        <v>0</v>
      </c>
      <c r="AI1028" s="169"/>
      <c r="AJ1028" s="170"/>
    </row>
    <row r="1029" customFormat="false" ht="13" hidden="false" customHeight="false" outlineLevel="0" collapsed="false">
      <c r="A1029" s="0"/>
      <c r="B1029" s="185" t="str">
        <f aca="false">IF(B928&lt;&gt;"",B928,"")</f>
        <v>Thomas FAURE</v>
      </c>
      <c r="C1029" s="116" t="n">
        <f aca="false">IF(C928&lt;&gt;"",C928,"")</f>
        <v>9</v>
      </c>
      <c r="D1029" s="116" t="str">
        <f aca="false">IF(D928&lt;&gt;"",D928,"")</f>
        <v>2.4GHz</v>
      </c>
      <c r="E1029" s="116" t="n">
        <f aca="false">IF(E928&lt;&gt;"",E928,"")</f>
        <v>0</v>
      </c>
      <c r="F1029" s="116" t="n">
        <v>31</v>
      </c>
      <c r="G1029" s="168" t="n">
        <f aca="false">G928</f>
        <v>1</v>
      </c>
      <c r="H1029" s="187" t="n">
        <f aca="false">IF($G1029&lt;&gt;"",G1029,"")</f>
        <v>1</v>
      </c>
      <c r="I1029" s="169"/>
      <c r="J1029" s="170"/>
      <c r="K1029" s="171" t="n">
        <f aca="false">IF($B1029&lt;&gt;"",IF(I1029,(INDEX(P$1021:Q$1024,MATCH(H1029,P$1021:P$1024),2)/I1029)*1000,0),"")</f>
        <v>0</v>
      </c>
      <c r="L1029" s="171" t="str">
        <f aca="false">IF(Q$1021&lt;&gt;"",IF($B1029&lt;&gt;"",K1029-$J1029,""),"")</f>
        <v/>
      </c>
      <c r="M1029" s="172" t="e">
        <f aca="false">IF(B1029&lt;&gt;"",RANK(L1029,L$1021:L$1120),"")</f>
        <v>#VALUE!</v>
      </c>
      <c r="N1029" s="172" t="str">
        <f aca="false">IF(B1029&lt;&gt;"",'Classement Général'!CE19,"")</f>
        <v/>
      </c>
      <c r="O1029" s="172" t="n">
        <f aca="false">IF(B120&lt;&gt;"",'Calculs (M1..M20)'!A22,"")</f>
        <v>11</v>
      </c>
      <c r="P1029" s="0"/>
      <c r="Q1029" s="0"/>
      <c r="R1029" s="0"/>
      <c r="S1029" s="0"/>
      <c r="T1029" s="0"/>
      <c r="U1029" s="0"/>
      <c r="V1029" s="0"/>
      <c r="AH1029" s="187" t="n">
        <f aca="false">IF($G1029&lt;&gt;"",AG1029,"")</f>
        <v>0</v>
      </c>
      <c r="AI1029" s="169"/>
      <c r="AJ1029" s="170"/>
    </row>
    <row r="1030" customFormat="false" ht="13" hidden="false" customHeight="false" outlineLevel="0" collapsed="false">
      <c r="A1030" s="0"/>
      <c r="B1030" s="185" t="str">
        <f aca="false">IF(B929&lt;&gt;"",B929,"")</f>
        <v>Philippe LANES</v>
      </c>
      <c r="C1030" s="116" t="n">
        <f aca="false">IF(C929&lt;&gt;"",C929,"")</f>
        <v>10</v>
      </c>
      <c r="D1030" s="116" t="str">
        <f aca="false">IF(D929&lt;&gt;"",D929,"")</f>
        <v>2.4GHz</v>
      </c>
      <c r="E1030" s="116" t="n">
        <f aca="false">IF(E929&lt;&gt;"",E929,"")</f>
        <v>0</v>
      </c>
      <c r="F1030" s="116" t="n">
        <v>31</v>
      </c>
      <c r="G1030" s="168" t="n">
        <f aca="false">G929</f>
        <v>1</v>
      </c>
      <c r="H1030" s="187" t="n">
        <f aca="false">IF($G1030&lt;&gt;"",G1030,"")</f>
        <v>1</v>
      </c>
      <c r="I1030" s="169"/>
      <c r="J1030" s="170"/>
      <c r="K1030" s="171" t="n">
        <f aca="false">IF($B1030&lt;&gt;"",IF(I1030,(INDEX(P$1021:Q$1024,MATCH(H1030,P$1021:P$1024),2)/I1030)*1000,0),"")</f>
        <v>0</v>
      </c>
      <c r="L1030" s="171" t="str">
        <f aca="false">IF(Q$1021&lt;&gt;"",IF($B1030&lt;&gt;"",K1030-$J1030,""),"")</f>
        <v/>
      </c>
      <c r="M1030" s="172" t="e">
        <f aca="false">IF(B1030&lt;&gt;"",RANK(L1030,L$1021:L$1120),"")</f>
        <v>#VALUE!</v>
      </c>
      <c r="N1030" s="172" t="str">
        <f aca="false">IF(B1030&lt;&gt;"",'Classement Général'!CE20,"")</f>
        <v/>
      </c>
      <c r="O1030" s="172" t="n">
        <f aca="false">IF(B121&lt;&gt;"",'Calculs (M1..M20)'!A23,"")</f>
        <v>14</v>
      </c>
      <c r="P1030" s="0"/>
      <c r="Q1030" s="0"/>
      <c r="R1030" s="0"/>
      <c r="S1030" s="0"/>
      <c r="T1030" s="0"/>
      <c r="U1030" s="0"/>
      <c r="V1030" s="0"/>
      <c r="AH1030" s="187" t="n">
        <f aca="false">IF($G1030&lt;&gt;"",AG1030,"")</f>
        <v>0</v>
      </c>
      <c r="AI1030" s="169"/>
      <c r="AJ1030" s="170"/>
    </row>
    <row r="1031" customFormat="false" ht="13" hidden="false" customHeight="false" outlineLevel="0" collapsed="false">
      <c r="A1031" s="0"/>
      <c r="B1031" s="185" t="str">
        <f aca="false">IF(B930&lt;&gt;"",B930,"")</f>
        <v>Julien HONOR</v>
      </c>
      <c r="C1031" s="116" t="n">
        <f aca="false">IF(C930&lt;&gt;"",C930,"")</f>
        <v>11</v>
      </c>
      <c r="D1031" s="116" t="str">
        <f aca="false">IF(D930&lt;&gt;"",D930,"")</f>
        <v>2.4GHz</v>
      </c>
      <c r="E1031" s="116" t="n">
        <f aca="false">IF(E930&lt;&gt;"",E930,"")</f>
        <v>0</v>
      </c>
      <c r="F1031" s="116" t="n">
        <v>31</v>
      </c>
      <c r="G1031" s="168" t="n">
        <f aca="false">G930</f>
        <v>1</v>
      </c>
      <c r="H1031" s="187" t="n">
        <f aca="false">IF($G1031&lt;&gt;"",G1031,"")</f>
        <v>1</v>
      </c>
      <c r="I1031" s="169"/>
      <c r="J1031" s="170"/>
      <c r="K1031" s="171" t="n">
        <f aca="false">IF($B1031&lt;&gt;"",IF(I1031,(INDEX(P$1021:Q$1024,MATCH(H1031,P$1021:P$1024),2)/I1031)*1000,0),"")</f>
        <v>0</v>
      </c>
      <c r="L1031" s="171" t="str">
        <f aca="false">IF(Q$1021&lt;&gt;"",IF($B1031&lt;&gt;"",K1031-$J1031,""),"")</f>
        <v/>
      </c>
      <c r="M1031" s="172" t="e">
        <f aca="false">IF(B1031&lt;&gt;"",RANK(L1031,L$1021:L$1120),"")</f>
        <v>#VALUE!</v>
      </c>
      <c r="N1031" s="172" t="str">
        <f aca="false">IF(B1031&lt;&gt;"",'Classement Général'!CE21,"")</f>
        <v/>
      </c>
      <c r="O1031" s="172" t="n">
        <f aca="false">IF(B122&lt;&gt;"",'Calculs (M1..M20)'!A24,"")</f>
        <v>3</v>
      </c>
      <c r="P1031" s="0"/>
      <c r="Q1031" s="0"/>
      <c r="R1031" s="0"/>
      <c r="S1031" s="0"/>
      <c r="T1031" s="0"/>
      <c r="U1031" s="0"/>
      <c r="V1031" s="0"/>
      <c r="AH1031" s="187" t="n">
        <f aca="false">IF($G1031&lt;&gt;"",AG1031,"")</f>
        <v>0</v>
      </c>
      <c r="AI1031" s="169"/>
      <c r="AJ1031" s="170"/>
    </row>
    <row r="1032" customFormat="false" ht="13" hidden="false" customHeight="false" outlineLevel="0" collapsed="false">
      <c r="A1032" s="0"/>
      <c r="B1032" s="185" t="str">
        <f aca="false">IF(B931&lt;&gt;"",B931,"")</f>
        <v>Michael KREBS</v>
      </c>
      <c r="C1032" s="116" t="n">
        <f aca="false">IF(C931&lt;&gt;"",C931,"")</f>
        <v>12</v>
      </c>
      <c r="D1032" s="116" t="str">
        <f aca="false">IF(D931&lt;&gt;"",D931,"")</f>
        <v>2.4GHz</v>
      </c>
      <c r="E1032" s="116" t="n">
        <f aca="false">IF(E931&lt;&gt;"",E931,"")</f>
        <v>0</v>
      </c>
      <c r="F1032" s="116" t="n">
        <v>31</v>
      </c>
      <c r="G1032" s="168" t="n">
        <f aca="false">G931</f>
        <v>1</v>
      </c>
      <c r="H1032" s="187" t="n">
        <f aca="false">IF($G1032&lt;&gt;"",G1032,"")</f>
        <v>1</v>
      </c>
      <c r="I1032" s="169"/>
      <c r="J1032" s="170"/>
      <c r="K1032" s="171" t="n">
        <f aca="false">IF($B1032&lt;&gt;"",IF(I1032,(INDEX(P$1021:Q$1024,MATCH(H1032,P$1021:P$1024),2)/I1032)*1000,0),"")</f>
        <v>0</v>
      </c>
      <c r="L1032" s="171" t="str">
        <f aca="false">IF(Q$1021&lt;&gt;"",IF($B1032&lt;&gt;"",K1032-$J1032,""),"")</f>
        <v/>
      </c>
      <c r="M1032" s="172" t="e">
        <f aca="false">IF(B1032&lt;&gt;"",RANK(L1032,L$1021:L$1120),"")</f>
        <v>#VALUE!</v>
      </c>
      <c r="N1032" s="172" t="str">
        <f aca="false">IF(B1032&lt;&gt;"",'Classement Général'!CE22,"")</f>
        <v/>
      </c>
      <c r="O1032" s="172" t="n">
        <f aca="false">IF(B123&lt;&gt;"",'Calculs (M1..M20)'!A25,"")</f>
        <v>12</v>
      </c>
      <c r="P1032" s="0"/>
      <c r="Q1032" s="0"/>
      <c r="R1032" s="0"/>
      <c r="S1032" s="0"/>
      <c r="T1032" s="0"/>
      <c r="U1032" s="0"/>
      <c r="V1032" s="0"/>
      <c r="AH1032" s="187" t="n">
        <f aca="false">IF($G1032&lt;&gt;"",AG1032,"")</f>
        <v>0</v>
      </c>
      <c r="AI1032" s="169"/>
      <c r="AJ1032" s="170"/>
    </row>
    <row r="1033" customFormat="false" ht="13" hidden="false" customHeight="false" outlineLevel="0" collapsed="false">
      <c r="A1033" s="0"/>
      <c r="B1033" s="185" t="str">
        <f aca="false">IF(B932&lt;&gt;"",B932,"")</f>
        <v>Aubry GABANON</v>
      </c>
      <c r="C1033" s="116" t="n">
        <f aca="false">IF(C932&lt;&gt;"",C932,"")</f>
        <v>13</v>
      </c>
      <c r="D1033" s="116" t="str">
        <f aca="false">IF(D932&lt;&gt;"",D932,"")</f>
        <v>2.4GHz</v>
      </c>
      <c r="E1033" s="116" t="n">
        <f aca="false">IF(E932&lt;&gt;"",E932,"")</f>
        <v>0</v>
      </c>
      <c r="F1033" s="116" t="n">
        <v>31</v>
      </c>
      <c r="G1033" s="168" t="n">
        <f aca="false">G932</f>
        <v>1</v>
      </c>
      <c r="H1033" s="187" t="n">
        <f aca="false">IF($G1033&lt;&gt;"",G1033,"")</f>
        <v>1</v>
      </c>
      <c r="I1033" s="169"/>
      <c r="J1033" s="170"/>
      <c r="K1033" s="171" t="n">
        <f aca="false">IF($B1033&lt;&gt;"",IF(I1033,(INDEX(P$1021:Q$1024,MATCH(H1033,P$1021:P$1024),2)/I1033)*1000,0),"")</f>
        <v>0</v>
      </c>
      <c r="L1033" s="171" t="str">
        <f aca="false">IF(Q$1021&lt;&gt;"",IF($B1033&lt;&gt;"",K1033-$J1033,""),"")</f>
        <v/>
      </c>
      <c r="M1033" s="172" t="e">
        <f aca="false">IF(B1033&lt;&gt;"",RANK(L1033,L$1021:L$1120),"")</f>
        <v>#VALUE!</v>
      </c>
      <c r="N1033" s="172" t="str">
        <f aca="false">IF(B1033&lt;&gt;"",'Classement Général'!CE23,"")</f>
        <v/>
      </c>
      <c r="O1033" s="172" t="n">
        <f aca="false">IF(B124&lt;&gt;"",'Calculs (M1..M20)'!A26,"")</f>
        <v>5</v>
      </c>
      <c r="P1033" s="0"/>
      <c r="Q1033" s="0"/>
      <c r="R1033" s="0"/>
      <c r="S1033" s="0"/>
      <c r="T1033" s="0"/>
      <c r="U1033" s="0"/>
      <c r="V1033" s="0"/>
      <c r="AH1033" s="187" t="n">
        <f aca="false">IF($G1033&lt;&gt;"",AG1033,"")</f>
        <v>0</v>
      </c>
      <c r="AI1033" s="169"/>
      <c r="AJ1033" s="170"/>
    </row>
    <row r="1034" customFormat="false" ht="13" hidden="false" customHeight="false" outlineLevel="0" collapsed="false">
      <c r="A1034" s="0"/>
      <c r="B1034" s="185" t="str">
        <f aca="false">IF(B933&lt;&gt;"",B933,"")</f>
        <v>Serge DELARBRE</v>
      </c>
      <c r="C1034" s="116" t="n">
        <f aca="false">IF(C933&lt;&gt;"",C933,"")</f>
        <v>14</v>
      </c>
      <c r="D1034" s="116" t="str">
        <f aca="false">IF(D933&lt;&gt;"",D933,"")</f>
        <v>2.4GHz</v>
      </c>
      <c r="E1034" s="116" t="n">
        <f aca="false">IF(E933&lt;&gt;"",E933,"")</f>
        <v>0</v>
      </c>
      <c r="F1034" s="116" t="n">
        <v>31</v>
      </c>
      <c r="G1034" s="168" t="n">
        <f aca="false">G933</f>
        <v>1</v>
      </c>
      <c r="H1034" s="187" t="n">
        <f aca="false">IF($G1034&lt;&gt;"",G1034,"")</f>
        <v>1</v>
      </c>
      <c r="I1034" s="169"/>
      <c r="J1034" s="170"/>
      <c r="K1034" s="171" t="n">
        <f aca="false">IF($B1034&lt;&gt;"",IF(I1034,(INDEX(P$1021:Q$1024,MATCH(H1034,P$1021:P$1024),2)/I1034)*1000,0),"")</f>
        <v>0</v>
      </c>
      <c r="L1034" s="171" t="str">
        <f aca="false">IF(Q$1021&lt;&gt;"",IF($B1034&lt;&gt;"",K1034-$J1034,""),"")</f>
        <v/>
      </c>
      <c r="M1034" s="172" t="e">
        <f aca="false">IF(B1034&lt;&gt;"",RANK(L1034,L$1021:L$1120),"")</f>
        <v>#VALUE!</v>
      </c>
      <c r="N1034" s="172" t="str">
        <f aca="false">IF(B1034&lt;&gt;"",'Classement Général'!CE24,"")</f>
        <v/>
      </c>
      <c r="O1034" s="172" t="n">
        <f aca="false">IF(B125&lt;&gt;"",'Calculs (M1..M20)'!A27,"")</f>
        <v>17</v>
      </c>
      <c r="P1034" s="0"/>
      <c r="Q1034" s="0"/>
      <c r="R1034" s="0"/>
      <c r="S1034" s="0"/>
      <c r="T1034" s="0"/>
      <c r="U1034" s="0"/>
      <c r="V1034" s="0"/>
      <c r="AH1034" s="187" t="n">
        <f aca="false">IF($G1034&lt;&gt;"",AG1034,"")</f>
        <v>0</v>
      </c>
      <c r="AI1034" s="169"/>
      <c r="AJ1034" s="170"/>
    </row>
    <row r="1035" customFormat="false" ht="13" hidden="false" customHeight="false" outlineLevel="0" collapsed="false">
      <c r="A1035" s="0"/>
      <c r="B1035" s="185" t="str">
        <f aca="false">IF(B934&lt;&gt;"",B934,"")</f>
        <v>Arnaud LEGER</v>
      </c>
      <c r="C1035" s="116" t="n">
        <f aca="false">IF(C934&lt;&gt;"",C934,"")</f>
        <v>15</v>
      </c>
      <c r="D1035" s="116" t="str">
        <f aca="false">IF(D934&lt;&gt;"",D934,"")</f>
        <v>2.4GHz</v>
      </c>
      <c r="E1035" s="116" t="n">
        <f aca="false">IF(E934&lt;&gt;"",E934,"")</f>
        <v>0</v>
      </c>
      <c r="F1035" s="116" t="n">
        <v>31</v>
      </c>
      <c r="G1035" s="168" t="n">
        <f aca="false">G934</f>
        <v>1</v>
      </c>
      <c r="H1035" s="187" t="n">
        <f aca="false">IF($G1035&lt;&gt;"",G1035,"")</f>
        <v>1</v>
      </c>
      <c r="I1035" s="169"/>
      <c r="J1035" s="170"/>
      <c r="K1035" s="171" t="n">
        <f aca="false">IF($B1035&lt;&gt;"",IF(I1035,(INDEX(P$1021:Q$1024,MATCH(H1035,P$1021:P$1024),2)/I1035)*1000,0),"")</f>
        <v>0</v>
      </c>
      <c r="L1035" s="171" t="str">
        <f aca="false">IF(Q$1021&lt;&gt;"",IF($B1035&lt;&gt;"",K1035-$J1035,""),"")</f>
        <v/>
      </c>
      <c r="M1035" s="172" t="e">
        <f aca="false">IF(B1035&lt;&gt;"",RANK(L1035,L$1021:L$1120),"")</f>
        <v>#VALUE!</v>
      </c>
      <c r="N1035" s="172" t="str">
        <f aca="false">IF(B1035&lt;&gt;"",'Classement Général'!CE25,"")</f>
        <v/>
      </c>
      <c r="O1035" s="172" t="n">
        <f aca="false">IF(B126&lt;&gt;"",'Calculs (M1..M20)'!A28,"")</f>
        <v>7</v>
      </c>
      <c r="P1035" s="0"/>
      <c r="Q1035" s="0"/>
      <c r="R1035" s="0"/>
      <c r="S1035" s="0"/>
      <c r="T1035" s="0"/>
      <c r="U1035" s="0"/>
      <c r="V1035" s="0"/>
      <c r="AH1035" s="187" t="n">
        <f aca="false">IF($G1035&lt;&gt;"",AG1035,"")</f>
        <v>0</v>
      </c>
      <c r="AI1035" s="169"/>
      <c r="AJ1035" s="170"/>
    </row>
    <row r="1036" customFormat="false" ht="13" hidden="false" customHeight="false" outlineLevel="0" collapsed="false">
      <c r="A1036" s="0"/>
      <c r="B1036" s="185" t="str">
        <f aca="false">IF(B935&lt;&gt;"",B935,"")</f>
        <v>Thierry POIGNARD</v>
      </c>
      <c r="C1036" s="116" t="n">
        <f aca="false">IF(C935&lt;&gt;"",C935,"")</f>
        <v>16</v>
      </c>
      <c r="D1036" s="116" t="str">
        <f aca="false">IF(D935&lt;&gt;"",D935,"")</f>
        <v>2.4GHz</v>
      </c>
      <c r="E1036" s="116" t="n">
        <f aca="false">IF(E935&lt;&gt;"",E935,"")</f>
        <v>0</v>
      </c>
      <c r="F1036" s="116" t="n">
        <v>31</v>
      </c>
      <c r="G1036" s="168" t="n">
        <f aca="false">G935</f>
        <v>1</v>
      </c>
      <c r="H1036" s="187" t="n">
        <f aca="false">IF($G1036&lt;&gt;"",G1036,"")</f>
        <v>1</v>
      </c>
      <c r="I1036" s="169"/>
      <c r="J1036" s="170"/>
      <c r="K1036" s="171" t="n">
        <f aca="false">IF($B1036&lt;&gt;"",IF(I1036,(INDEX(P$1021:Q$1024,MATCH(H1036,P$1021:P$1024),2)/I1036)*1000,0),"")</f>
        <v>0</v>
      </c>
      <c r="L1036" s="171" t="str">
        <f aca="false">IF(Q$1021&lt;&gt;"",IF($B1036&lt;&gt;"",K1036-$J1036,""),"")</f>
        <v/>
      </c>
      <c r="M1036" s="172" t="e">
        <f aca="false">IF(B1036&lt;&gt;"",RANK(L1036,L$1021:L$1120),"")</f>
        <v>#VALUE!</v>
      </c>
      <c r="N1036" s="172" t="str">
        <f aca="false">IF(B1036&lt;&gt;"",'Classement Général'!CE26,"")</f>
        <v/>
      </c>
      <c r="O1036" s="172" t="n">
        <f aca="false">IF(B127&lt;&gt;"",'Calculs (M1..M20)'!A29,"")</f>
        <v>13</v>
      </c>
      <c r="P1036" s="0"/>
      <c r="Q1036" s="0"/>
      <c r="R1036" s="0"/>
      <c r="S1036" s="0"/>
      <c r="T1036" s="0"/>
      <c r="U1036" s="0"/>
      <c r="V1036" s="0"/>
      <c r="AH1036" s="187" t="n">
        <f aca="false">IF($G1036&lt;&gt;"",AG1036,"")</f>
        <v>0</v>
      </c>
      <c r="AI1036" s="169"/>
      <c r="AJ1036" s="170"/>
    </row>
    <row r="1037" customFormat="false" ht="13" hidden="false" customHeight="false" outlineLevel="0" collapsed="false">
      <c r="A1037" s="0"/>
      <c r="B1037" s="185" t="str">
        <f aca="false">IF(B936&lt;&gt;"",B936,"")</f>
        <v>Joel MARIN</v>
      </c>
      <c r="C1037" s="116" t="n">
        <f aca="false">IF(C936&lt;&gt;"",C936,"")</f>
        <v>17</v>
      </c>
      <c r="D1037" s="116" t="str">
        <f aca="false">IF(D936&lt;&gt;"",D936,"")</f>
        <v>2.4GHz</v>
      </c>
      <c r="E1037" s="116" t="n">
        <f aca="false">IF(E936&lt;&gt;"",E936,"")</f>
        <v>0</v>
      </c>
      <c r="F1037" s="116" t="n">
        <v>31</v>
      </c>
      <c r="G1037" s="168" t="n">
        <f aca="false">G936</f>
        <v>1</v>
      </c>
      <c r="H1037" s="187" t="n">
        <f aca="false">IF($G1037&lt;&gt;"",G1037,"")</f>
        <v>1</v>
      </c>
      <c r="I1037" s="169"/>
      <c r="J1037" s="170"/>
      <c r="K1037" s="171" t="n">
        <f aca="false">IF($B1037&lt;&gt;"",IF(I1037,(INDEX(P$1021:Q$1024,MATCH(H1037,P$1021:P$1024),2)/I1037)*1000,0),"")</f>
        <v>0</v>
      </c>
      <c r="L1037" s="171" t="str">
        <f aca="false">IF(Q$1021&lt;&gt;"",IF($B1037&lt;&gt;"",K1037-$J1037,""),"")</f>
        <v/>
      </c>
      <c r="M1037" s="172" t="e">
        <f aca="false">IF(B1037&lt;&gt;"",RANK(L1037,L$1021:L$1120),"")</f>
        <v>#VALUE!</v>
      </c>
      <c r="N1037" s="172" t="str">
        <f aca="false">IF(B1037&lt;&gt;"",'Classement Général'!CE27,"")</f>
        <v/>
      </c>
      <c r="O1037" s="172" t="n">
        <f aca="false">IF(B128&lt;&gt;"",'Calculs (M1..M20)'!A30,"")</f>
        <v>16</v>
      </c>
      <c r="P1037" s="0"/>
      <c r="Q1037" s="0"/>
      <c r="R1037" s="0"/>
      <c r="S1037" s="0"/>
      <c r="T1037" s="0"/>
      <c r="U1037" s="0"/>
      <c r="V1037" s="0"/>
      <c r="AH1037" s="187" t="n">
        <f aca="false">IF($G1037&lt;&gt;"",AG1037,"")</f>
        <v>0</v>
      </c>
      <c r="AI1037" s="169"/>
      <c r="AJ1037" s="170"/>
    </row>
    <row r="1038" customFormat="false" ht="13" hidden="false" customHeight="false" outlineLevel="0" collapsed="false">
      <c r="A1038" s="0"/>
      <c r="B1038" s="185" t="str">
        <f aca="false">IF(B937&lt;&gt;"",B937,"")</f>
        <v>Matthieu MERVELET</v>
      </c>
      <c r="C1038" s="116" t="n">
        <f aca="false">IF(C937&lt;&gt;"",C937,"")</f>
        <v>18</v>
      </c>
      <c r="D1038" s="116" t="str">
        <f aca="false">IF(D937&lt;&gt;"",D937,"")</f>
        <v>2.4GHz</v>
      </c>
      <c r="E1038" s="116" t="n">
        <f aca="false">IF(E937&lt;&gt;"",E937,"")</f>
        <v>0</v>
      </c>
      <c r="F1038" s="116" t="n">
        <v>31</v>
      </c>
      <c r="G1038" s="168" t="n">
        <f aca="false">G937</f>
        <v>1</v>
      </c>
      <c r="H1038" s="187" t="n">
        <f aca="false">IF($G1038&lt;&gt;"",G1038,"")</f>
        <v>1</v>
      </c>
      <c r="I1038" s="169"/>
      <c r="J1038" s="170"/>
      <c r="K1038" s="171" t="n">
        <f aca="false">IF($B1038&lt;&gt;"",IF(I1038,(INDEX(P$1021:Q$1024,MATCH(H1038,P$1021:P$1024),2)/I1038)*1000,0),"")</f>
        <v>0</v>
      </c>
      <c r="L1038" s="171" t="str">
        <f aca="false">IF(Q$1021&lt;&gt;"",IF($B1038&lt;&gt;"",K1038-$J1038,""),"")</f>
        <v/>
      </c>
      <c r="M1038" s="172" t="e">
        <f aca="false">IF(B1038&lt;&gt;"",RANK(L1038,L$1021:L$1120),"")</f>
        <v>#VALUE!</v>
      </c>
      <c r="N1038" s="172" t="str">
        <f aca="false">IF(B1038&lt;&gt;"",'Classement Général'!CE28,"")</f>
        <v/>
      </c>
      <c r="O1038" s="172" t="n">
        <f aca="false">IF(B129&lt;&gt;"",'Calculs (M1..M20)'!A31,"")</f>
        <v>2</v>
      </c>
      <c r="P1038" s="0"/>
      <c r="Q1038" s="0"/>
      <c r="R1038" s="0"/>
      <c r="S1038" s="0"/>
      <c r="T1038" s="0"/>
      <c r="U1038" s="0"/>
      <c r="V1038" s="0"/>
      <c r="AH1038" s="187" t="n">
        <f aca="false">IF($G1038&lt;&gt;"",AG1038,"")</f>
        <v>0</v>
      </c>
      <c r="AI1038" s="169"/>
      <c r="AJ1038" s="170"/>
    </row>
    <row r="1039" customFormat="false" ht="13" hidden="false" customHeight="false" outlineLevel="0" collapsed="false">
      <c r="A1039" s="0"/>
      <c r="B1039" s="185" t="str">
        <f aca="false">IF(B938&lt;&gt;"",B938,"")</f>
        <v>Gabriel MANTEL</v>
      </c>
      <c r="C1039" s="116" t="n">
        <f aca="false">IF(C938&lt;&gt;"",C938,"")</f>
        <v>19</v>
      </c>
      <c r="D1039" s="116" t="str">
        <f aca="false">IF(D938&lt;&gt;"",D938,"")</f>
        <v>2.4GHz</v>
      </c>
      <c r="E1039" s="116" t="n">
        <f aca="false">IF(E938&lt;&gt;"",E938,"")</f>
        <v>0</v>
      </c>
      <c r="F1039" s="116" t="n">
        <v>31</v>
      </c>
      <c r="G1039" s="168" t="n">
        <f aca="false">G938</f>
        <v>1</v>
      </c>
      <c r="H1039" s="187" t="n">
        <f aca="false">IF($G1039&lt;&gt;"",G1039,"")</f>
        <v>1</v>
      </c>
      <c r="I1039" s="169"/>
      <c r="J1039" s="170"/>
      <c r="K1039" s="171" t="n">
        <f aca="false">IF($B1039&lt;&gt;"",IF(I1039,(INDEX(P$1021:Q$1024,MATCH(H1039,P$1021:P$1024),2)/I1039)*1000,0),"")</f>
        <v>0</v>
      </c>
      <c r="L1039" s="171" t="str">
        <f aca="false">IF(Q$1021&lt;&gt;"",IF($B1039&lt;&gt;"",K1039-$J1039,""),"")</f>
        <v/>
      </c>
      <c r="M1039" s="172" t="e">
        <f aca="false">IF(B1039&lt;&gt;"",RANK(L1039,L$1021:L$1120),"")</f>
        <v>#VALUE!</v>
      </c>
      <c r="N1039" s="172" t="str">
        <f aca="false">IF(B1039&lt;&gt;"",'Classement Général'!CE29,"")</f>
        <v/>
      </c>
      <c r="O1039" s="172" t="n">
        <f aca="false">IF(B130&lt;&gt;"",'Calculs (M1..M20)'!A32,"")</f>
        <v>21</v>
      </c>
      <c r="P1039" s="0"/>
      <c r="Q1039" s="0"/>
      <c r="R1039" s="0"/>
      <c r="S1039" s="0"/>
      <c r="T1039" s="0"/>
      <c r="U1039" s="0"/>
      <c r="V1039" s="0"/>
      <c r="AH1039" s="187" t="n">
        <f aca="false">IF($G1039&lt;&gt;"",AG1039,"")</f>
        <v>0</v>
      </c>
      <c r="AI1039" s="169"/>
      <c r="AJ1039" s="170"/>
    </row>
    <row r="1040" customFormat="false" ht="13" hidden="false" customHeight="false" outlineLevel="0" collapsed="false">
      <c r="A1040" s="0"/>
      <c r="B1040" s="185" t="str">
        <f aca="false">IF(B939&lt;&gt;"",B939,"")</f>
        <v>Sylvain PFEFFERKORN</v>
      </c>
      <c r="C1040" s="116" t="n">
        <f aca="false">IF(C939&lt;&gt;"",C939,"")</f>
        <v>20</v>
      </c>
      <c r="D1040" s="116" t="str">
        <f aca="false">IF(D939&lt;&gt;"",D939,"")</f>
        <v>2.4GHz</v>
      </c>
      <c r="E1040" s="116" t="n">
        <f aca="false">IF(E939&lt;&gt;"",E939,"")</f>
        <v>0</v>
      </c>
      <c r="F1040" s="116" t="n">
        <v>31</v>
      </c>
      <c r="G1040" s="168" t="n">
        <f aca="false">G939</f>
        <v>1</v>
      </c>
      <c r="H1040" s="187" t="n">
        <f aca="false">IF($G1040&lt;&gt;"",G1040,"")</f>
        <v>1</v>
      </c>
      <c r="I1040" s="169"/>
      <c r="J1040" s="170"/>
      <c r="K1040" s="171" t="n">
        <f aca="false">IF($B1040&lt;&gt;"",IF(I1040,(INDEX(P$1021:Q$1024,MATCH(H1040,P$1021:P$1024),2)/I1040)*1000,0),"")</f>
        <v>0</v>
      </c>
      <c r="L1040" s="171" t="str">
        <f aca="false">IF(Q$1021&lt;&gt;"",IF($B1040&lt;&gt;"",K1040-$J1040,""),"")</f>
        <v/>
      </c>
      <c r="M1040" s="172" t="e">
        <f aca="false">IF(B1040&lt;&gt;"",RANK(L1040,L$1021:L$1120),"")</f>
        <v>#VALUE!</v>
      </c>
      <c r="N1040" s="172" t="str">
        <f aca="false">IF(B1040&lt;&gt;"",'Classement Général'!CE30,"")</f>
        <v/>
      </c>
      <c r="O1040" s="172" t="n">
        <f aca="false">IF(B131&lt;&gt;"",'Calculs (M1..M20)'!A33,"")</f>
        <v>19</v>
      </c>
      <c r="P1040" s="0"/>
      <c r="Q1040" s="0"/>
      <c r="R1040" s="0"/>
      <c r="S1040" s="0"/>
      <c r="T1040" s="0"/>
      <c r="U1040" s="0"/>
      <c r="V1040" s="0"/>
      <c r="AH1040" s="187" t="n">
        <f aca="false">IF($G1040&lt;&gt;"",AG1040,"")</f>
        <v>0</v>
      </c>
      <c r="AI1040" s="169"/>
      <c r="AJ1040" s="170"/>
    </row>
    <row r="1041" customFormat="false" ht="13" hidden="false" customHeight="false" outlineLevel="0" collapsed="false">
      <c r="A1041" s="0"/>
      <c r="B1041" s="185" t="str">
        <f aca="false">IF(B940&lt;&gt;"",B940,"")</f>
        <v>Frederic HOURS</v>
      </c>
      <c r="C1041" s="116" t="n">
        <f aca="false">IF(C940&lt;&gt;"",C940,"")</f>
        <v>21</v>
      </c>
      <c r="D1041" s="116" t="str">
        <f aca="false">IF(D940&lt;&gt;"",D940,"")</f>
        <v>2.4GHz</v>
      </c>
      <c r="E1041" s="116" t="n">
        <f aca="false">IF(E940&lt;&gt;"",E940,"")</f>
        <v>0</v>
      </c>
      <c r="F1041" s="116" t="n">
        <v>31</v>
      </c>
      <c r="G1041" s="168" t="n">
        <f aca="false">G940</f>
        <v>1</v>
      </c>
      <c r="H1041" s="187" t="n">
        <f aca="false">IF($G1041&lt;&gt;"",G1041,"")</f>
        <v>1</v>
      </c>
      <c r="I1041" s="169"/>
      <c r="J1041" s="170"/>
      <c r="K1041" s="171" t="n">
        <f aca="false">IF($B1041&lt;&gt;"",IF(I1041,(INDEX(P$1021:Q$1024,MATCH(H1041,P$1021:P$1024),2)/I1041)*1000,0),"")</f>
        <v>0</v>
      </c>
      <c r="L1041" s="171" t="str">
        <f aca="false">IF(Q$1021&lt;&gt;"",IF($B1041&lt;&gt;"",K1041-$J1041,""),"")</f>
        <v/>
      </c>
      <c r="M1041" s="172" t="e">
        <f aca="false">IF(B1041&lt;&gt;"",RANK(L1041,L$1021:L$1120),"")</f>
        <v>#VALUE!</v>
      </c>
      <c r="N1041" s="172" t="str">
        <f aca="false">IF(B1041&lt;&gt;"",'Classement Général'!CE31,"")</f>
        <v/>
      </c>
      <c r="O1041" s="172" t="n">
        <f aca="false">IF(B132&lt;&gt;"",'Calculs (M1..M20)'!A34,"")</f>
        <v>9</v>
      </c>
      <c r="P1041" s="0"/>
      <c r="Q1041" s="0"/>
      <c r="R1041" s="0"/>
      <c r="S1041" s="0"/>
      <c r="T1041" s="0"/>
      <c r="U1041" s="0"/>
      <c r="V1041" s="0"/>
      <c r="AH1041" s="187" t="n">
        <f aca="false">IF($G1041&lt;&gt;"",AG1041,"")</f>
        <v>0</v>
      </c>
      <c r="AI1041" s="169"/>
      <c r="AJ1041" s="170"/>
    </row>
    <row r="1042" customFormat="false" ht="13" hidden="false" customHeight="false" outlineLevel="0" collapsed="false">
      <c r="A1042" s="0"/>
      <c r="B1042" s="185" t="str">
        <f aca="false">IF(B941&lt;&gt;"",B941,"")</f>
        <v>Sébastien LANES</v>
      </c>
      <c r="C1042" s="116" t="n">
        <f aca="false">IF(C941&lt;&gt;"",C941,"")</f>
        <v>22</v>
      </c>
      <c r="D1042" s="116" t="str">
        <f aca="false">IF(D941&lt;&gt;"",D941,"")</f>
        <v>2.4GHz</v>
      </c>
      <c r="E1042" s="116" t="n">
        <f aca="false">IF(E941&lt;&gt;"",E941,"")</f>
        <v>0</v>
      </c>
      <c r="F1042" s="116" t="n">
        <v>31</v>
      </c>
      <c r="G1042" s="168" t="n">
        <f aca="false">G941</f>
        <v>1</v>
      </c>
      <c r="H1042" s="187" t="n">
        <f aca="false">IF($G1042&lt;&gt;"",G1042,"")</f>
        <v>1</v>
      </c>
      <c r="I1042" s="169"/>
      <c r="J1042" s="170"/>
      <c r="K1042" s="171" t="n">
        <f aca="false">IF($B1042&lt;&gt;"",IF(I1042,(INDEX(P$1021:Q$1024,MATCH(H1042,P$1021:P$1024),2)/I1042)*1000,0),"")</f>
        <v>0</v>
      </c>
      <c r="L1042" s="171" t="str">
        <f aca="false">IF(Q$1021&lt;&gt;"",IF($B1042&lt;&gt;"",K1042-$J1042,""),"")</f>
        <v/>
      </c>
      <c r="M1042" s="172" t="e">
        <f aca="false">IF(B1042&lt;&gt;"",RANK(L1042,L$1021:L$1120),"")</f>
        <v>#VALUE!</v>
      </c>
      <c r="N1042" s="172" t="str">
        <f aca="false">IF(B1042&lt;&gt;"",'Classement Général'!CE32,"")</f>
        <v/>
      </c>
      <c r="O1042" s="172" t="n">
        <f aca="false">IF(B133&lt;&gt;"",'Calculs (M1..M20)'!A35,"")</f>
        <v>4</v>
      </c>
      <c r="P1042" s="0"/>
      <c r="Q1042" s="0"/>
      <c r="R1042" s="0"/>
      <c r="S1042" s="0"/>
      <c r="T1042" s="0"/>
      <c r="U1042" s="0"/>
      <c r="V1042" s="0"/>
      <c r="AH1042" s="187" t="n">
        <f aca="false">IF($G1042&lt;&gt;"",AG1042,"")</f>
        <v>0</v>
      </c>
      <c r="AI1042" s="169"/>
      <c r="AJ1042" s="170"/>
    </row>
    <row r="1043" customFormat="false" ht="13" hidden="false" customHeight="false" outlineLevel="0" collapsed="false">
      <c r="A1043" s="0"/>
      <c r="B1043" s="185" t="str">
        <f aca="false">IF(B942&lt;&gt;"",B942,"")</f>
        <v/>
      </c>
      <c r="C1043" s="116" t="str">
        <f aca="false">IF(C942&lt;&gt;"",C942,"")</f>
        <v/>
      </c>
      <c r="D1043" s="116" t="str">
        <f aca="false">IF(D942&lt;&gt;"",D942,"")</f>
        <v/>
      </c>
      <c r="E1043" s="116" t="str">
        <f aca="false">IF(E942&lt;&gt;"",E942,"")</f>
        <v/>
      </c>
      <c r="F1043" s="116" t="n">
        <v>31</v>
      </c>
      <c r="G1043" s="168" t="n">
        <f aca="false">G942</f>
        <v>1</v>
      </c>
      <c r="H1043" s="187" t="n">
        <f aca="false">IF($G1043&lt;&gt;"",G1043,"")</f>
        <v>1</v>
      </c>
      <c r="I1043" s="169"/>
      <c r="J1043" s="170"/>
      <c r="K1043" s="171" t="str">
        <f aca="false">IF($B1043&lt;&gt;"",IF(I1043,(INDEX(P$1021:Q$1024,MATCH(H1043,P$1021:P$1024),2)/I1043)*1000,0),"")</f>
        <v/>
      </c>
      <c r="L1043" s="171" t="str">
        <f aca="false">IF(Q$1021&lt;&gt;"",IF($B1043&lt;&gt;"",K1043-$J1043,""),"")</f>
        <v/>
      </c>
      <c r="M1043" s="172" t="str">
        <f aca="false">IF(B1043&lt;&gt;"",RANK(L1043,L$1021:L$1120),"")</f>
        <v/>
      </c>
      <c r="N1043" s="172" t="str">
        <f aca="false">IF(B1043&lt;&gt;"",'Classement Général'!CE33,"")</f>
        <v/>
      </c>
      <c r="O1043" s="172" t="str">
        <f aca="false">IF(B134&lt;&gt;"",'Calculs (M1..M20)'!A36,"")</f>
        <v/>
      </c>
      <c r="P1043" s="0"/>
      <c r="Q1043" s="0"/>
      <c r="R1043" s="0"/>
      <c r="S1043" s="0"/>
      <c r="T1043" s="0"/>
      <c r="U1043" s="0"/>
      <c r="V1043" s="0"/>
      <c r="AH1043" s="187" t="n">
        <f aca="false">IF($G1043&lt;&gt;"",AG1043,"")</f>
        <v>0</v>
      </c>
      <c r="AI1043" s="169"/>
      <c r="AJ1043" s="170"/>
    </row>
    <row r="1044" customFormat="false" ht="13" hidden="false" customHeight="false" outlineLevel="0" collapsed="false">
      <c r="A1044" s="0"/>
      <c r="B1044" s="185" t="str">
        <f aca="false">IF(B943&lt;&gt;"",B943,"")</f>
        <v/>
      </c>
      <c r="C1044" s="116" t="str">
        <f aca="false">IF(C943&lt;&gt;"",C943,"")</f>
        <v/>
      </c>
      <c r="D1044" s="116" t="str">
        <f aca="false">IF(D943&lt;&gt;"",D943,"")</f>
        <v/>
      </c>
      <c r="E1044" s="116" t="str">
        <f aca="false">IF(E943&lt;&gt;"",E943,"")</f>
        <v/>
      </c>
      <c r="F1044" s="116" t="n">
        <v>31</v>
      </c>
      <c r="G1044" s="168" t="n">
        <f aca="false">G943</f>
        <v>1</v>
      </c>
      <c r="H1044" s="187" t="n">
        <f aca="false">IF($G1044&lt;&gt;"",G1044,"")</f>
        <v>1</v>
      </c>
      <c r="I1044" s="169"/>
      <c r="J1044" s="170"/>
      <c r="K1044" s="171" t="str">
        <f aca="false">IF($B1044&lt;&gt;"",IF(I1044,(INDEX(P$1021:Q$1024,MATCH(H1044,P$1021:P$1024),2)/I1044)*1000,0),"")</f>
        <v/>
      </c>
      <c r="L1044" s="171" t="str">
        <f aca="false">IF(Q$1021&lt;&gt;"",IF($B1044&lt;&gt;"",K1044-$J1044,""),"")</f>
        <v/>
      </c>
      <c r="M1044" s="172" t="str">
        <f aca="false">IF(B1044&lt;&gt;"",RANK(L1044,L$1021:L$1120),"")</f>
        <v/>
      </c>
      <c r="N1044" s="172" t="str">
        <f aca="false">IF(B1044&lt;&gt;"",'Classement Général'!CE34,"")</f>
        <v/>
      </c>
      <c r="O1044" s="172" t="str">
        <f aca="false">IF(B135&lt;&gt;"",'Calculs (M1..M20)'!A37,"")</f>
        <v/>
      </c>
      <c r="P1044" s="0"/>
      <c r="Q1044" s="0"/>
      <c r="R1044" s="0"/>
      <c r="S1044" s="0"/>
      <c r="T1044" s="0"/>
      <c r="U1044" s="0"/>
      <c r="V1044" s="0"/>
      <c r="AH1044" s="187" t="n">
        <f aca="false">IF($G1044&lt;&gt;"",AG1044,"")</f>
        <v>0</v>
      </c>
      <c r="AI1044" s="169"/>
      <c r="AJ1044" s="170"/>
    </row>
    <row r="1045" customFormat="false" ht="13" hidden="false" customHeight="false" outlineLevel="0" collapsed="false">
      <c r="A1045" s="0"/>
      <c r="B1045" s="185" t="str">
        <f aca="false">IF(B944&lt;&gt;"",B944,"")</f>
        <v/>
      </c>
      <c r="C1045" s="116" t="str">
        <f aca="false">IF(C944&lt;&gt;"",C944,"")</f>
        <v/>
      </c>
      <c r="D1045" s="116" t="str">
        <f aca="false">IF(D944&lt;&gt;"",D944,"")</f>
        <v/>
      </c>
      <c r="E1045" s="116" t="str">
        <f aca="false">IF(E944&lt;&gt;"",E944,"")</f>
        <v/>
      </c>
      <c r="F1045" s="116" t="n">
        <v>31</v>
      </c>
      <c r="G1045" s="168" t="n">
        <f aca="false">G944</f>
        <v>1</v>
      </c>
      <c r="H1045" s="187" t="n">
        <f aca="false">IF($G1045&lt;&gt;"",G1045,"")</f>
        <v>1</v>
      </c>
      <c r="I1045" s="169"/>
      <c r="J1045" s="170"/>
      <c r="K1045" s="171" t="str">
        <f aca="false">IF($B1045&lt;&gt;"",IF(I1045,(INDEX(P$1021:Q$1024,MATCH(H1045,P$1021:P$1024),2)/I1045)*1000,0),"")</f>
        <v/>
      </c>
      <c r="L1045" s="171" t="str">
        <f aca="false">IF(Q$1021&lt;&gt;"",IF($B1045&lt;&gt;"",K1045-$J1045,""),"")</f>
        <v/>
      </c>
      <c r="M1045" s="172" t="str">
        <f aca="false">IF(B1045&lt;&gt;"",RANK(L1045,L$1021:L$1120),"")</f>
        <v/>
      </c>
      <c r="N1045" s="172" t="str">
        <f aca="false">IF(B1045&lt;&gt;"",'Classement Général'!CE35,"")</f>
        <v/>
      </c>
      <c r="O1045" s="172" t="str">
        <f aca="false">IF(B136&lt;&gt;"",'Calculs (M1..M20)'!A38,"")</f>
        <v/>
      </c>
      <c r="P1045" s="0"/>
      <c r="Q1045" s="0"/>
      <c r="R1045" s="0"/>
      <c r="S1045" s="0"/>
      <c r="T1045" s="0"/>
      <c r="U1045" s="0"/>
      <c r="V1045" s="0"/>
      <c r="AH1045" s="187" t="n">
        <f aca="false">IF($G1045&lt;&gt;"",AG1045,"")</f>
        <v>0</v>
      </c>
      <c r="AI1045" s="169"/>
      <c r="AJ1045" s="170"/>
    </row>
    <row r="1046" customFormat="false" ht="13" hidden="false" customHeight="false" outlineLevel="0" collapsed="false">
      <c r="A1046" s="0"/>
      <c r="B1046" s="185" t="str">
        <f aca="false">IF(B945&lt;&gt;"",B945,"")</f>
        <v/>
      </c>
      <c r="C1046" s="116" t="str">
        <f aca="false">IF(C945&lt;&gt;"",C945,"")</f>
        <v/>
      </c>
      <c r="D1046" s="116" t="str">
        <f aca="false">IF(D945&lt;&gt;"",D945,"")</f>
        <v/>
      </c>
      <c r="E1046" s="116" t="str">
        <f aca="false">IF(E945&lt;&gt;"",E945,"")</f>
        <v/>
      </c>
      <c r="F1046" s="116" t="n">
        <v>31</v>
      </c>
      <c r="G1046" s="168" t="n">
        <f aca="false">G945</f>
        <v>1</v>
      </c>
      <c r="H1046" s="187" t="n">
        <f aca="false">IF($G1046&lt;&gt;"",G1046,"")</f>
        <v>1</v>
      </c>
      <c r="I1046" s="169"/>
      <c r="J1046" s="170"/>
      <c r="K1046" s="171" t="str">
        <f aca="false">IF($B1046&lt;&gt;"",IF(I1046,(INDEX(P$1021:Q$1024,MATCH(H1046,P$1021:P$1024),2)/I1046)*1000,0),"")</f>
        <v/>
      </c>
      <c r="L1046" s="171" t="str">
        <f aca="false">IF(Q$1021&lt;&gt;"",IF($B1046&lt;&gt;"",K1046-$J1046,""),"")</f>
        <v/>
      </c>
      <c r="M1046" s="172" t="str">
        <f aca="false">IF(B1046&lt;&gt;"",RANK(L1046,L$1021:L$1120),"")</f>
        <v/>
      </c>
      <c r="N1046" s="172" t="str">
        <f aca="false">IF(B1046&lt;&gt;"",'Classement Général'!CE36,"")</f>
        <v/>
      </c>
      <c r="O1046" s="172" t="str">
        <f aca="false">IF(B137&lt;&gt;"",'Calculs (M1..M20)'!A39,"")</f>
        <v/>
      </c>
      <c r="P1046" s="0"/>
      <c r="Q1046" s="0"/>
      <c r="R1046" s="0"/>
      <c r="S1046" s="0"/>
      <c r="T1046" s="0"/>
      <c r="U1046" s="0"/>
      <c r="V1046" s="0"/>
      <c r="AH1046" s="187" t="n">
        <f aca="false">IF($G1046&lt;&gt;"",AG1046,"")</f>
        <v>0</v>
      </c>
      <c r="AI1046" s="169"/>
      <c r="AJ1046" s="170"/>
    </row>
    <row r="1047" customFormat="false" ht="13" hidden="false" customHeight="false" outlineLevel="0" collapsed="false">
      <c r="A1047" s="0"/>
      <c r="B1047" s="185" t="str">
        <f aca="false">IF(B946&lt;&gt;"",B946,"")</f>
        <v/>
      </c>
      <c r="C1047" s="116" t="str">
        <f aca="false">IF(C946&lt;&gt;"",C946,"")</f>
        <v/>
      </c>
      <c r="D1047" s="116" t="str">
        <f aca="false">IF(D946&lt;&gt;"",D946,"")</f>
        <v/>
      </c>
      <c r="E1047" s="116" t="str">
        <f aca="false">IF(E946&lt;&gt;"",E946,"")</f>
        <v/>
      </c>
      <c r="F1047" s="116" t="n">
        <v>31</v>
      </c>
      <c r="G1047" s="168" t="n">
        <f aca="false">G946</f>
        <v>1</v>
      </c>
      <c r="H1047" s="187" t="n">
        <f aca="false">IF($G1047&lt;&gt;"",G1047,"")</f>
        <v>1</v>
      </c>
      <c r="I1047" s="169"/>
      <c r="J1047" s="170"/>
      <c r="K1047" s="171" t="str">
        <f aca="false">IF($B1047&lt;&gt;"",IF(I1047,(INDEX(P$1021:Q$1024,MATCH(H1047,P$1021:P$1024),2)/I1047)*1000,0),"")</f>
        <v/>
      </c>
      <c r="L1047" s="171" t="str">
        <f aca="false">IF(Q$1021&lt;&gt;"",IF($B1047&lt;&gt;"",K1047-$J1047,""),"")</f>
        <v/>
      </c>
      <c r="M1047" s="172" t="str">
        <f aca="false">IF(B1047&lt;&gt;"",RANK(L1047,L$1021:L$1120),"")</f>
        <v/>
      </c>
      <c r="N1047" s="172" t="str">
        <f aca="false">IF(B1047&lt;&gt;"",'Classement Général'!CE37,"")</f>
        <v/>
      </c>
      <c r="O1047" s="172" t="str">
        <f aca="false">IF(B138&lt;&gt;"",'Calculs (M1..M20)'!A40,"")</f>
        <v/>
      </c>
      <c r="P1047" s="0"/>
      <c r="Q1047" s="0"/>
      <c r="R1047" s="0"/>
      <c r="S1047" s="0"/>
      <c r="T1047" s="0"/>
      <c r="U1047" s="0"/>
      <c r="V1047" s="0"/>
      <c r="AH1047" s="187" t="n">
        <f aca="false">IF($G1047&lt;&gt;"",AG1047,"")</f>
        <v>0</v>
      </c>
      <c r="AI1047" s="169"/>
      <c r="AJ1047" s="170"/>
    </row>
    <row r="1048" customFormat="false" ht="13" hidden="false" customHeight="false" outlineLevel="0" collapsed="false">
      <c r="A1048" s="0"/>
      <c r="B1048" s="185" t="str">
        <f aca="false">IF(B947&lt;&gt;"",B947,"")</f>
        <v/>
      </c>
      <c r="C1048" s="116" t="str">
        <f aca="false">IF(C947&lt;&gt;"",C947,"")</f>
        <v/>
      </c>
      <c r="D1048" s="116" t="str">
        <f aca="false">IF(D947&lt;&gt;"",D947,"")</f>
        <v/>
      </c>
      <c r="E1048" s="116" t="str">
        <f aca="false">IF(E947&lt;&gt;"",E947,"")</f>
        <v/>
      </c>
      <c r="F1048" s="116" t="n">
        <v>31</v>
      </c>
      <c r="G1048" s="168" t="n">
        <f aca="false">G947</f>
        <v>1</v>
      </c>
      <c r="H1048" s="187" t="n">
        <f aca="false">IF($G1048&lt;&gt;"",G1048,"")</f>
        <v>1</v>
      </c>
      <c r="I1048" s="169"/>
      <c r="J1048" s="170"/>
      <c r="K1048" s="171" t="str">
        <f aca="false">IF($B1048&lt;&gt;"",IF(I1048,(INDEX(P$1021:Q$1024,MATCH(H1048,P$1021:P$1024),2)/I1048)*1000,0),"")</f>
        <v/>
      </c>
      <c r="L1048" s="171" t="str">
        <f aca="false">IF(Q$1021&lt;&gt;"",IF($B1048&lt;&gt;"",K1048-$J1048,""),"")</f>
        <v/>
      </c>
      <c r="M1048" s="172" t="str">
        <f aca="false">IF(B1048&lt;&gt;"",RANK(L1048,L$1021:L$1120),"")</f>
        <v/>
      </c>
      <c r="N1048" s="172" t="str">
        <f aca="false">IF(B1048&lt;&gt;"",'Classement Général'!CE38,"")</f>
        <v/>
      </c>
      <c r="O1048" s="172" t="str">
        <f aca="false">IF(B139&lt;&gt;"",'Calculs (M1..M20)'!A41,"")</f>
        <v/>
      </c>
      <c r="P1048" s="0"/>
      <c r="Q1048" s="0"/>
      <c r="R1048" s="0"/>
      <c r="S1048" s="0"/>
      <c r="T1048" s="0"/>
      <c r="U1048" s="0"/>
      <c r="V1048" s="0"/>
      <c r="AH1048" s="187" t="n">
        <f aca="false">IF($G1048&lt;&gt;"",AG1048,"")</f>
        <v>0</v>
      </c>
      <c r="AI1048" s="169"/>
      <c r="AJ1048" s="170"/>
    </row>
    <row r="1049" customFormat="false" ht="13" hidden="false" customHeight="false" outlineLevel="0" collapsed="false">
      <c r="A1049" s="0"/>
      <c r="B1049" s="185" t="str">
        <f aca="false">IF(B948&lt;&gt;"",B948,"")</f>
        <v/>
      </c>
      <c r="C1049" s="116" t="str">
        <f aca="false">IF(C948&lt;&gt;"",C948,"")</f>
        <v/>
      </c>
      <c r="D1049" s="116" t="str">
        <f aca="false">IF(D948&lt;&gt;"",D948,"")</f>
        <v/>
      </c>
      <c r="E1049" s="116" t="str">
        <f aca="false">IF(E948&lt;&gt;"",E948,"")</f>
        <v/>
      </c>
      <c r="F1049" s="116" t="n">
        <v>31</v>
      </c>
      <c r="G1049" s="168" t="n">
        <f aca="false">G948</f>
        <v>1</v>
      </c>
      <c r="H1049" s="187" t="n">
        <f aca="false">IF($G1049&lt;&gt;"",G1049,"")</f>
        <v>1</v>
      </c>
      <c r="I1049" s="169"/>
      <c r="J1049" s="170"/>
      <c r="K1049" s="171" t="str">
        <f aca="false">IF($B1049&lt;&gt;"",IF(I1049,(INDEX(P$1021:Q$1024,MATCH(H1049,P$1021:P$1024),2)/I1049)*1000,0),"")</f>
        <v/>
      </c>
      <c r="L1049" s="171" t="str">
        <f aca="false">IF(Q$1021&lt;&gt;"",IF($B1049&lt;&gt;"",K1049-$J1049,""),"")</f>
        <v/>
      </c>
      <c r="M1049" s="172" t="str">
        <f aca="false">IF(B1049&lt;&gt;"",RANK(L1049,L$1021:L$1120),"")</f>
        <v/>
      </c>
      <c r="N1049" s="172" t="str">
        <f aca="false">IF(B1049&lt;&gt;"",'Classement Général'!CE39,"")</f>
        <v/>
      </c>
      <c r="O1049" s="172" t="str">
        <f aca="false">IF(B140&lt;&gt;"",'Calculs (M1..M20)'!A42,"")</f>
        <v/>
      </c>
      <c r="P1049" s="0"/>
      <c r="Q1049" s="0"/>
      <c r="R1049" s="0"/>
      <c r="S1049" s="0"/>
      <c r="T1049" s="0"/>
      <c r="U1049" s="0"/>
      <c r="V1049" s="0"/>
      <c r="AH1049" s="187" t="n">
        <f aca="false">IF($G1049&lt;&gt;"",AG1049,"")</f>
        <v>0</v>
      </c>
      <c r="AI1049" s="169"/>
      <c r="AJ1049" s="170"/>
    </row>
    <row r="1050" customFormat="false" ht="13" hidden="false" customHeight="false" outlineLevel="0" collapsed="false">
      <c r="A1050" s="0"/>
      <c r="B1050" s="185" t="str">
        <f aca="false">IF(B949&lt;&gt;"",B949,"")</f>
        <v/>
      </c>
      <c r="C1050" s="116" t="str">
        <f aca="false">IF(C949&lt;&gt;"",C949,"")</f>
        <v/>
      </c>
      <c r="D1050" s="116" t="str">
        <f aca="false">IF(D949&lt;&gt;"",D949,"")</f>
        <v/>
      </c>
      <c r="E1050" s="116" t="str">
        <f aca="false">IF(E949&lt;&gt;"",E949,"")</f>
        <v/>
      </c>
      <c r="F1050" s="116" t="n">
        <v>31</v>
      </c>
      <c r="G1050" s="168" t="n">
        <f aca="false">G949</f>
        <v>1</v>
      </c>
      <c r="H1050" s="187" t="n">
        <f aca="false">IF($G1050&lt;&gt;"",G1050,"")</f>
        <v>1</v>
      </c>
      <c r="I1050" s="169"/>
      <c r="J1050" s="170"/>
      <c r="K1050" s="171" t="str">
        <f aca="false">IF($B1050&lt;&gt;"",IF(I1050,(INDEX(P$1021:Q$1024,MATCH(H1050,P$1021:P$1024),2)/I1050)*1000,0),"")</f>
        <v/>
      </c>
      <c r="L1050" s="171" t="str">
        <f aca="false">IF(Q$1021&lt;&gt;"",IF($B1050&lt;&gt;"",K1050-$J1050,""),"")</f>
        <v/>
      </c>
      <c r="M1050" s="172" t="str">
        <f aca="false">IF(B1050&lt;&gt;"",RANK(L1050,L$1021:L$1120),"")</f>
        <v/>
      </c>
      <c r="N1050" s="172" t="str">
        <f aca="false">IF(B1050&lt;&gt;"",'Classement Général'!CE40,"")</f>
        <v/>
      </c>
      <c r="O1050" s="172" t="str">
        <f aca="false">IF(B141&lt;&gt;"",'Calculs (M1..M20)'!A43,"")</f>
        <v/>
      </c>
      <c r="P1050" s="0"/>
      <c r="Q1050" s="0"/>
      <c r="R1050" s="0"/>
      <c r="S1050" s="0"/>
      <c r="T1050" s="0"/>
      <c r="U1050" s="0"/>
      <c r="V1050" s="0"/>
      <c r="AH1050" s="187" t="n">
        <f aca="false">IF($G1050&lt;&gt;"",AG1050,"")</f>
        <v>0</v>
      </c>
      <c r="AI1050" s="169"/>
      <c r="AJ1050" s="170"/>
    </row>
    <row r="1051" customFormat="false" ht="13" hidden="false" customHeight="false" outlineLevel="0" collapsed="false">
      <c r="A1051" s="0"/>
      <c r="B1051" s="185" t="str">
        <f aca="false">IF(B950&lt;&gt;"",B950,"")</f>
        <v/>
      </c>
      <c r="C1051" s="116" t="str">
        <f aca="false">IF(C950&lt;&gt;"",C950,"")</f>
        <v/>
      </c>
      <c r="D1051" s="116" t="str">
        <f aca="false">IF(D950&lt;&gt;"",D950,"")</f>
        <v/>
      </c>
      <c r="E1051" s="116" t="str">
        <f aca="false">IF(E950&lt;&gt;"",E950,"")</f>
        <v/>
      </c>
      <c r="F1051" s="116" t="n">
        <v>31</v>
      </c>
      <c r="G1051" s="168" t="n">
        <f aca="false">G950</f>
        <v>1</v>
      </c>
      <c r="H1051" s="187" t="n">
        <f aca="false">IF($G1051&lt;&gt;"",G1051,"")</f>
        <v>1</v>
      </c>
      <c r="I1051" s="169"/>
      <c r="J1051" s="170"/>
      <c r="K1051" s="171" t="str">
        <f aca="false">IF($B1051&lt;&gt;"",IF(I1051,(INDEX(P$1021:Q$1024,MATCH(H1051,P$1021:P$1024),2)/I1051)*1000,0),"")</f>
        <v/>
      </c>
      <c r="L1051" s="171" t="str">
        <f aca="false">IF(Q$1021&lt;&gt;"",IF($B1051&lt;&gt;"",K1051-$J1051,""),"")</f>
        <v/>
      </c>
      <c r="M1051" s="172" t="str">
        <f aca="false">IF(B1051&lt;&gt;"",RANK(L1051,L$1021:L$1120),"")</f>
        <v/>
      </c>
      <c r="N1051" s="172" t="str">
        <f aca="false">IF(B1051&lt;&gt;"",'Classement Général'!CE41,"")</f>
        <v/>
      </c>
      <c r="O1051" s="172" t="str">
        <f aca="false">IF(B142&lt;&gt;"",'Calculs (M1..M20)'!A44,"")</f>
        <v/>
      </c>
      <c r="P1051" s="0"/>
      <c r="Q1051" s="0"/>
      <c r="R1051" s="0"/>
      <c r="S1051" s="0"/>
      <c r="T1051" s="0"/>
      <c r="U1051" s="0"/>
      <c r="V1051" s="0"/>
      <c r="AH1051" s="187" t="n">
        <f aca="false">IF($G1051&lt;&gt;"",AG1051,"")</f>
        <v>0</v>
      </c>
      <c r="AI1051" s="169"/>
      <c r="AJ1051" s="170"/>
    </row>
    <row r="1052" customFormat="false" ht="13" hidden="false" customHeight="false" outlineLevel="0" collapsed="false">
      <c r="A1052" s="0"/>
      <c r="B1052" s="185" t="str">
        <f aca="false">IF(B951&lt;&gt;"",B951,"")</f>
        <v/>
      </c>
      <c r="C1052" s="116" t="str">
        <f aca="false">IF(C951&lt;&gt;"",C951,"")</f>
        <v/>
      </c>
      <c r="D1052" s="116" t="str">
        <f aca="false">IF(D951&lt;&gt;"",D951,"")</f>
        <v/>
      </c>
      <c r="E1052" s="116" t="str">
        <f aca="false">IF(E951&lt;&gt;"",E951,"")</f>
        <v/>
      </c>
      <c r="F1052" s="116" t="n">
        <v>31</v>
      </c>
      <c r="G1052" s="168" t="n">
        <f aca="false">G951</f>
        <v>1</v>
      </c>
      <c r="H1052" s="187" t="n">
        <f aca="false">IF($G1052&lt;&gt;"",G1052,"")</f>
        <v>1</v>
      </c>
      <c r="I1052" s="169"/>
      <c r="J1052" s="170"/>
      <c r="K1052" s="171" t="str">
        <f aca="false">IF($B1052&lt;&gt;"",IF(I1052,(INDEX(P$1021:Q$1024,MATCH(H1052,P$1021:P$1024),2)/I1052)*1000,0),"")</f>
        <v/>
      </c>
      <c r="L1052" s="171" t="str">
        <f aca="false">IF(Q$1021&lt;&gt;"",IF($B1052&lt;&gt;"",K1052-$J1052,""),"")</f>
        <v/>
      </c>
      <c r="M1052" s="172" t="str">
        <f aca="false">IF(B1052&lt;&gt;"",RANK(L1052,L$1021:L$1120),"")</f>
        <v/>
      </c>
      <c r="N1052" s="172" t="str">
        <f aca="false">IF(B1052&lt;&gt;"",'Classement Général'!CE42,"")</f>
        <v/>
      </c>
      <c r="O1052" s="172" t="str">
        <f aca="false">IF(B143&lt;&gt;"",'Calculs (M1..M20)'!A45,"")</f>
        <v/>
      </c>
      <c r="P1052" s="0"/>
      <c r="Q1052" s="0"/>
      <c r="R1052" s="0"/>
      <c r="S1052" s="0"/>
      <c r="T1052" s="0"/>
      <c r="U1052" s="0"/>
      <c r="V1052" s="0"/>
      <c r="AH1052" s="187" t="n">
        <f aca="false">IF($G1052&lt;&gt;"",AG1052,"")</f>
        <v>0</v>
      </c>
      <c r="AI1052" s="169"/>
      <c r="AJ1052" s="170"/>
    </row>
    <row r="1053" customFormat="false" ht="13" hidden="false" customHeight="false" outlineLevel="0" collapsed="false">
      <c r="A1053" s="0"/>
      <c r="B1053" s="185" t="str">
        <f aca="false">IF(B952&lt;&gt;"",B952,"")</f>
        <v/>
      </c>
      <c r="C1053" s="116" t="str">
        <f aca="false">IF(C952&lt;&gt;"",C952,"")</f>
        <v/>
      </c>
      <c r="D1053" s="116" t="str">
        <f aca="false">IF(D952&lt;&gt;"",D952,"")</f>
        <v/>
      </c>
      <c r="E1053" s="116" t="str">
        <f aca="false">IF(E952&lt;&gt;"",E952,"")</f>
        <v/>
      </c>
      <c r="F1053" s="116" t="n">
        <v>31</v>
      </c>
      <c r="G1053" s="168" t="n">
        <f aca="false">G952</f>
        <v>1</v>
      </c>
      <c r="H1053" s="187" t="n">
        <f aca="false">IF($G1053&lt;&gt;"",G1053,"")</f>
        <v>1</v>
      </c>
      <c r="I1053" s="169"/>
      <c r="J1053" s="170"/>
      <c r="K1053" s="171" t="str">
        <f aca="false">IF($B1053&lt;&gt;"",IF(I1053,(INDEX(P$1021:Q$1024,MATCH(H1053,P$1021:P$1024),2)/I1053)*1000,0),"")</f>
        <v/>
      </c>
      <c r="L1053" s="171" t="str">
        <f aca="false">IF(Q$1021&lt;&gt;"",IF($B1053&lt;&gt;"",K1053-$J1053,""),"")</f>
        <v/>
      </c>
      <c r="M1053" s="172" t="str">
        <f aca="false">IF(B1053&lt;&gt;"",RANK(L1053,L$1021:L$1120),"")</f>
        <v/>
      </c>
      <c r="N1053" s="172" t="str">
        <f aca="false">IF(B1053&lt;&gt;"",'Classement Général'!CE43,"")</f>
        <v/>
      </c>
      <c r="O1053" s="172" t="str">
        <f aca="false">IF(B144&lt;&gt;"",'Calculs (M1..M20)'!A46,"")</f>
        <v/>
      </c>
      <c r="P1053" s="0"/>
      <c r="Q1053" s="0"/>
      <c r="R1053" s="0"/>
      <c r="S1053" s="0"/>
      <c r="T1053" s="0"/>
      <c r="U1053" s="0"/>
      <c r="V1053" s="0"/>
      <c r="AH1053" s="187" t="n">
        <f aca="false">IF($G1053&lt;&gt;"",AG1053,"")</f>
        <v>0</v>
      </c>
      <c r="AI1053" s="169"/>
      <c r="AJ1053" s="170"/>
    </row>
    <row r="1054" customFormat="false" ht="13" hidden="false" customHeight="false" outlineLevel="0" collapsed="false">
      <c r="A1054" s="0"/>
      <c r="B1054" s="185" t="str">
        <f aca="false">IF(B953&lt;&gt;"",B953,"")</f>
        <v/>
      </c>
      <c r="C1054" s="116" t="str">
        <f aca="false">IF(C953&lt;&gt;"",C953,"")</f>
        <v/>
      </c>
      <c r="D1054" s="116" t="str">
        <f aca="false">IF(D953&lt;&gt;"",D953,"")</f>
        <v/>
      </c>
      <c r="E1054" s="116" t="str">
        <f aca="false">IF(E953&lt;&gt;"",E953,"")</f>
        <v/>
      </c>
      <c r="F1054" s="116" t="n">
        <v>31</v>
      </c>
      <c r="G1054" s="168" t="n">
        <f aca="false">G953</f>
        <v>1</v>
      </c>
      <c r="H1054" s="187" t="n">
        <f aca="false">IF($G1054&lt;&gt;"",G1054,"")</f>
        <v>1</v>
      </c>
      <c r="I1054" s="169"/>
      <c r="J1054" s="170"/>
      <c r="K1054" s="171" t="str">
        <f aca="false">IF($B1054&lt;&gt;"",IF(I1054,(INDEX(P$1021:Q$1024,MATCH(H1054,P$1021:P$1024),2)/I1054)*1000,0),"")</f>
        <v/>
      </c>
      <c r="L1054" s="171" t="str">
        <f aca="false">IF(Q$1021&lt;&gt;"",IF($B1054&lt;&gt;"",K1054-$J1054,""),"")</f>
        <v/>
      </c>
      <c r="M1054" s="172" t="str">
        <f aca="false">IF(B1054&lt;&gt;"",RANK(L1054,L$1021:L$1120),"")</f>
        <v/>
      </c>
      <c r="N1054" s="172" t="str">
        <f aca="false">IF(B1054&lt;&gt;"",'Classement Général'!CE44,"")</f>
        <v/>
      </c>
      <c r="O1054" s="172" t="str">
        <f aca="false">IF(B145&lt;&gt;"",'Calculs (M1..M20)'!A47,"")</f>
        <v/>
      </c>
      <c r="P1054" s="0"/>
      <c r="Q1054" s="0"/>
      <c r="R1054" s="0"/>
      <c r="S1054" s="0"/>
      <c r="T1054" s="0"/>
      <c r="U1054" s="0"/>
      <c r="V1054" s="0"/>
      <c r="AH1054" s="187" t="n">
        <f aca="false">IF($G1054&lt;&gt;"",AG1054,"")</f>
        <v>0</v>
      </c>
      <c r="AI1054" s="169"/>
      <c r="AJ1054" s="170"/>
    </row>
    <row r="1055" customFormat="false" ht="13" hidden="false" customHeight="false" outlineLevel="0" collapsed="false">
      <c r="A1055" s="0"/>
      <c r="B1055" s="185" t="str">
        <f aca="false">IF(B954&lt;&gt;"",B954,"")</f>
        <v/>
      </c>
      <c r="C1055" s="116" t="str">
        <f aca="false">IF(C954&lt;&gt;"",C954,"")</f>
        <v/>
      </c>
      <c r="D1055" s="116" t="str">
        <f aca="false">IF(D954&lt;&gt;"",D954,"")</f>
        <v/>
      </c>
      <c r="E1055" s="116" t="str">
        <f aca="false">IF(E954&lt;&gt;"",E954,"")</f>
        <v/>
      </c>
      <c r="F1055" s="116" t="n">
        <v>31</v>
      </c>
      <c r="G1055" s="168" t="n">
        <f aca="false">G954</f>
        <v>1</v>
      </c>
      <c r="H1055" s="187" t="n">
        <f aca="false">IF($G1055&lt;&gt;"",G1055,"")</f>
        <v>1</v>
      </c>
      <c r="I1055" s="169"/>
      <c r="J1055" s="170"/>
      <c r="K1055" s="171" t="str">
        <f aca="false">IF($B1055&lt;&gt;"",IF(I1055,(INDEX(P$1021:Q$1024,MATCH(H1055,P$1021:P$1024),2)/I1055)*1000,0),"")</f>
        <v/>
      </c>
      <c r="L1055" s="171" t="str">
        <f aca="false">IF(Q$1021&lt;&gt;"",IF($B1055&lt;&gt;"",K1055-$J1055,""),"")</f>
        <v/>
      </c>
      <c r="M1055" s="172" t="str">
        <f aca="false">IF(B1055&lt;&gt;"",RANK(L1055,L$1021:L$1120),"")</f>
        <v/>
      </c>
      <c r="N1055" s="172" t="str">
        <f aca="false">IF(B1055&lt;&gt;"",'Classement Général'!CE45,"")</f>
        <v/>
      </c>
      <c r="O1055" s="172" t="str">
        <f aca="false">IF(B146&lt;&gt;"",'Calculs (M1..M20)'!A48,"")</f>
        <v/>
      </c>
      <c r="P1055" s="0"/>
      <c r="Q1055" s="0"/>
      <c r="R1055" s="0"/>
      <c r="S1055" s="0"/>
      <c r="T1055" s="0"/>
      <c r="U1055" s="0"/>
      <c r="V1055" s="0"/>
      <c r="AH1055" s="187" t="n">
        <f aca="false">IF($G1055&lt;&gt;"",AG1055,"")</f>
        <v>0</v>
      </c>
      <c r="AI1055" s="169"/>
      <c r="AJ1055" s="170"/>
    </row>
    <row r="1056" customFormat="false" ht="13" hidden="false" customHeight="false" outlineLevel="0" collapsed="false">
      <c r="A1056" s="0"/>
      <c r="B1056" s="185" t="str">
        <f aca="false">IF(B955&lt;&gt;"",B955,"")</f>
        <v/>
      </c>
      <c r="C1056" s="116" t="str">
        <f aca="false">IF(C955&lt;&gt;"",C955,"")</f>
        <v/>
      </c>
      <c r="D1056" s="116" t="str">
        <f aca="false">IF(D955&lt;&gt;"",D955,"")</f>
        <v/>
      </c>
      <c r="E1056" s="116" t="str">
        <f aca="false">IF(E955&lt;&gt;"",E955,"")</f>
        <v/>
      </c>
      <c r="F1056" s="116" t="n">
        <v>31</v>
      </c>
      <c r="G1056" s="168" t="n">
        <f aca="false">G955</f>
        <v>1</v>
      </c>
      <c r="H1056" s="187" t="n">
        <f aca="false">IF($G1056&lt;&gt;"",G1056,"")</f>
        <v>1</v>
      </c>
      <c r="I1056" s="169"/>
      <c r="J1056" s="170"/>
      <c r="K1056" s="171" t="str">
        <f aca="false">IF($B1056&lt;&gt;"",IF(I1056,(INDEX(P$1021:Q$1024,MATCH(H1056,P$1021:P$1024),2)/I1056)*1000,0),"")</f>
        <v/>
      </c>
      <c r="L1056" s="171" t="str">
        <f aca="false">IF(Q$1021&lt;&gt;"",IF($B1056&lt;&gt;"",K1056-$J1056,""),"")</f>
        <v/>
      </c>
      <c r="M1056" s="172" t="str">
        <f aca="false">IF(B1056&lt;&gt;"",RANK(L1056,L$1021:L$1120),"")</f>
        <v/>
      </c>
      <c r="N1056" s="172" t="str">
        <f aca="false">IF(B1056&lt;&gt;"",'Classement Général'!CE46,"")</f>
        <v/>
      </c>
      <c r="O1056" s="172" t="str">
        <f aca="false">IF(B147&lt;&gt;"",'Calculs (M1..M20)'!A49,"")</f>
        <v/>
      </c>
      <c r="P1056" s="0"/>
      <c r="Q1056" s="0"/>
      <c r="R1056" s="0"/>
      <c r="S1056" s="0"/>
      <c r="T1056" s="0"/>
      <c r="U1056" s="0"/>
      <c r="V1056" s="0"/>
      <c r="AH1056" s="187" t="n">
        <f aca="false">IF($G1056&lt;&gt;"",AG1056,"")</f>
        <v>0</v>
      </c>
      <c r="AI1056" s="169"/>
      <c r="AJ1056" s="170"/>
    </row>
    <row r="1057" customFormat="false" ht="13" hidden="false" customHeight="false" outlineLevel="0" collapsed="false">
      <c r="A1057" s="0"/>
      <c r="B1057" s="185" t="str">
        <f aca="false">IF(B956&lt;&gt;"",B956,"")</f>
        <v/>
      </c>
      <c r="C1057" s="116" t="str">
        <f aca="false">IF(C956&lt;&gt;"",C956,"")</f>
        <v/>
      </c>
      <c r="D1057" s="116" t="str">
        <f aca="false">IF(D956&lt;&gt;"",D956,"")</f>
        <v/>
      </c>
      <c r="E1057" s="116" t="str">
        <f aca="false">IF(E956&lt;&gt;"",E956,"")</f>
        <v/>
      </c>
      <c r="F1057" s="116" t="n">
        <v>31</v>
      </c>
      <c r="G1057" s="168" t="n">
        <f aca="false">G956</f>
        <v>1</v>
      </c>
      <c r="H1057" s="187" t="n">
        <f aca="false">IF($G1057&lt;&gt;"",G1057,"")</f>
        <v>1</v>
      </c>
      <c r="I1057" s="169"/>
      <c r="J1057" s="170"/>
      <c r="K1057" s="171" t="str">
        <f aca="false">IF($B1057&lt;&gt;"",IF(I1057,(INDEX(P$1021:Q$1024,MATCH(H1057,P$1021:P$1024),2)/I1057)*1000,0),"")</f>
        <v/>
      </c>
      <c r="L1057" s="171" t="str">
        <f aca="false">IF(Q$1021&lt;&gt;"",IF($B1057&lt;&gt;"",K1057-$J1057,""),"")</f>
        <v/>
      </c>
      <c r="M1057" s="172" t="str">
        <f aca="false">IF(B1057&lt;&gt;"",RANK(L1057,L$1021:L$1120),"")</f>
        <v/>
      </c>
      <c r="N1057" s="172" t="str">
        <f aca="false">IF(B1057&lt;&gt;"",'Classement Général'!CE47,"")</f>
        <v/>
      </c>
      <c r="O1057" s="172" t="str">
        <f aca="false">IF(B148&lt;&gt;"",'Calculs (M1..M20)'!A50,"")</f>
        <v/>
      </c>
      <c r="P1057" s="0"/>
      <c r="Q1057" s="0"/>
      <c r="R1057" s="0"/>
      <c r="S1057" s="0"/>
      <c r="T1057" s="0"/>
      <c r="U1057" s="0"/>
      <c r="V1057" s="0"/>
      <c r="AH1057" s="187" t="n">
        <f aca="false">IF($G1057&lt;&gt;"",AG1057,"")</f>
        <v>0</v>
      </c>
      <c r="AI1057" s="169"/>
      <c r="AJ1057" s="170"/>
    </row>
    <row r="1058" customFormat="false" ht="13" hidden="false" customHeight="false" outlineLevel="0" collapsed="false">
      <c r="A1058" s="0"/>
      <c r="B1058" s="185" t="str">
        <f aca="false">IF(B957&lt;&gt;"",B957,"")</f>
        <v/>
      </c>
      <c r="C1058" s="116" t="str">
        <f aca="false">IF(C957&lt;&gt;"",C957,"")</f>
        <v/>
      </c>
      <c r="D1058" s="116" t="str">
        <f aca="false">IF(D957&lt;&gt;"",D957,"")</f>
        <v/>
      </c>
      <c r="E1058" s="116" t="str">
        <f aca="false">IF(E957&lt;&gt;"",E957,"")</f>
        <v/>
      </c>
      <c r="F1058" s="116" t="n">
        <v>31</v>
      </c>
      <c r="G1058" s="168" t="n">
        <f aca="false">G957</f>
        <v>1</v>
      </c>
      <c r="H1058" s="187" t="n">
        <f aca="false">IF($G1058&lt;&gt;"",G1058,"")</f>
        <v>1</v>
      </c>
      <c r="I1058" s="169"/>
      <c r="J1058" s="170"/>
      <c r="K1058" s="171" t="str">
        <f aca="false">IF($B1058&lt;&gt;"",IF(I1058,(INDEX(P$1021:Q$1024,MATCH(H1058,P$1021:P$1024),2)/I1058)*1000,0),"")</f>
        <v/>
      </c>
      <c r="L1058" s="171" t="str">
        <f aca="false">IF(Q$1021&lt;&gt;"",IF($B1058&lt;&gt;"",K1058-$J1058,""),"")</f>
        <v/>
      </c>
      <c r="M1058" s="172" t="str">
        <f aca="false">IF(B1058&lt;&gt;"",RANK(L1058,L$1021:L$1120),"")</f>
        <v/>
      </c>
      <c r="N1058" s="172" t="str">
        <f aca="false">IF(B1058&lt;&gt;"",'Classement Général'!CE48,"")</f>
        <v/>
      </c>
      <c r="O1058" s="172" t="str">
        <f aca="false">IF(B149&lt;&gt;"",'Calculs (M1..M20)'!A51,"")</f>
        <v/>
      </c>
      <c r="P1058" s="0"/>
      <c r="Q1058" s="0"/>
      <c r="R1058" s="0"/>
      <c r="S1058" s="0"/>
      <c r="T1058" s="0"/>
      <c r="U1058" s="0"/>
      <c r="V1058" s="0"/>
      <c r="AH1058" s="187" t="n">
        <f aca="false">IF($G1058&lt;&gt;"",AG1058,"")</f>
        <v>0</v>
      </c>
      <c r="AI1058" s="169"/>
      <c r="AJ1058" s="170"/>
    </row>
    <row r="1059" customFormat="false" ht="13" hidden="false" customHeight="false" outlineLevel="0" collapsed="false">
      <c r="A1059" s="0"/>
      <c r="B1059" s="185" t="str">
        <f aca="false">IF(B958&lt;&gt;"",B958,"")</f>
        <v/>
      </c>
      <c r="C1059" s="116" t="str">
        <f aca="false">IF(C958&lt;&gt;"",C958,"")</f>
        <v/>
      </c>
      <c r="D1059" s="116" t="str">
        <f aca="false">IF(D958&lt;&gt;"",D958,"")</f>
        <v/>
      </c>
      <c r="E1059" s="116" t="str">
        <f aca="false">IF(E958&lt;&gt;"",E958,"")</f>
        <v/>
      </c>
      <c r="F1059" s="116" t="n">
        <v>31</v>
      </c>
      <c r="G1059" s="168" t="n">
        <f aca="false">G958</f>
        <v>1</v>
      </c>
      <c r="H1059" s="187" t="n">
        <f aca="false">IF($G1059&lt;&gt;"",G1059,"")</f>
        <v>1</v>
      </c>
      <c r="I1059" s="169"/>
      <c r="J1059" s="170"/>
      <c r="K1059" s="171" t="str">
        <f aca="false">IF($B1059&lt;&gt;"",IF(I1059,(INDEX(P$1021:Q$1024,MATCH(H1059,P$1021:P$1024),2)/I1059)*1000,0),"")</f>
        <v/>
      </c>
      <c r="L1059" s="171" t="str">
        <f aca="false">IF(Q$1021&lt;&gt;"",IF($B1059&lt;&gt;"",K1059-$J1059,""),"")</f>
        <v/>
      </c>
      <c r="M1059" s="172" t="str">
        <f aca="false">IF(B1059&lt;&gt;"",RANK(L1059,L$1021:L$1120),"")</f>
        <v/>
      </c>
      <c r="N1059" s="172" t="str">
        <f aca="false">IF(B1059&lt;&gt;"",'Classement Général'!CE49,"")</f>
        <v/>
      </c>
      <c r="O1059" s="172" t="str">
        <f aca="false">IF(B150&lt;&gt;"",'Calculs (M1..M20)'!A52,"")</f>
        <v/>
      </c>
      <c r="P1059" s="0"/>
      <c r="Q1059" s="0"/>
      <c r="R1059" s="0"/>
      <c r="S1059" s="0"/>
      <c r="T1059" s="0"/>
      <c r="U1059" s="0"/>
      <c r="V1059" s="0"/>
      <c r="AH1059" s="187" t="n">
        <f aca="false">IF($G1059&lt;&gt;"",AG1059,"")</f>
        <v>0</v>
      </c>
      <c r="AI1059" s="169"/>
      <c r="AJ1059" s="170"/>
    </row>
    <row r="1060" customFormat="false" ht="13" hidden="false" customHeight="false" outlineLevel="0" collapsed="false">
      <c r="A1060" s="0"/>
      <c r="B1060" s="185" t="str">
        <f aca="false">IF(B959&lt;&gt;"",B959,"")</f>
        <v/>
      </c>
      <c r="C1060" s="116" t="str">
        <f aca="false">IF(C959&lt;&gt;"",C959,"")</f>
        <v/>
      </c>
      <c r="D1060" s="116" t="str">
        <f aca="false">IF(D959&lt;&gt;"",D959,"")</f>
        <v/>
      </c>
      <c r="E1060" s="116" t="str">
        <f aca="false">IF(E959&lt;&gt;"",E959,"")</f>
        <v/>
      </c>
      <c r="F1060" s="116" t="n">
        <v>31</v>
      </c>
      <c r="G1060" s="168" t="n">
        <f aca="false">G959</f>
        <v>1</v>
      </c>
      <c r="H1060" s="187" t="n">
        <f aca="false">IF($G1060&lt;&gt;"",G1060,"")</f>
        <v>1</v>
      </c>
      <c r="I1060" s="169"/>
      <c r="J1060" s="170"/>
      <c r="K1060" s="171" t="str">
        <f aca="false">IF($B1060&lt;&gt;"",IF(I1060,(INDEX(P$1021:Q$1024,MATCH(H1060,P$1021:P$1024),2)/I1060)*1000,0),"")</f>
        <v/>
      </c>
      <c r="L1060" s="171" t="str">
        <f aca="false">IF(Q$1021&lt;&gt;"",IF($B1060&lt;&gt;"",K1060-$J1060,""),"")</f>
        <v/>
      </c>
      <c r="M1060" s="172" t="str">
        <f aca="false">IF(B1060&lt;&gt;"",RANK(L1060,L$1021:L$1120),"")</f>
        <v/>
      </c>
      <c r="N1060" s="172" t="str">
        <f aca="false">IF(B1060&lt;&gt;"",'Classement Général'!CE50,"")</f>
        <v/>
      </c>
      <c r="O1060" s="172" t="str">
        <f aca="false">IF(B151&lt;&gt;"",'Calculs (M1..M20)'!A53,"")</f>
        <v/>
      </c>
      <c r="P1060" s="0"/>
      <c r="Q1060" s="0"/>
      <c r="R1060" s="0"/>
      <c r="S1060" s="0"/>
      <c r="T1060" s="0"/>
      <c r="U1060" s="0"/>
      <c r="V1060" s="0"/>
      <c r="AH1060" s="187" t="n">
        <f aca="false">IF($G1060&lt;&gt;"",AG1060,"")</f>
        <v>0</v>
      </c>
      <c r="AI1060" s="169"/>
      <c r="AJ1060" s="170"/>
    </row>
    <row r="1061" customFormat="false" ht="13" hidden="false" customHeight="false" outlineLevel="0" collapsed="false">
      <c r="A1061" s="0"/>
      <c r="B1061" s="185" t="str">
        <f aca="false">IF(B960&lt;&gt;"",B960,"")</f>
        <v/>
      </c>
      <c r="C1061" s="116" t="str">
        <f aca="false">IF(C960&lt;&gt;"",C960,"")</f>
        <v/>
      </c>
      <c r="D1061" s="116" t="str">
        <f aca="false">IF(D960&lt;&gt;"",D960,"")</f>
        <v/>
      </c>
      <c r="E1061" s="116" t="str">
        <f aca="false">IF(E960&lt;&gt;"",E960,"")</f>
        <v/>
      </c>
      <c r="F1061" s="116" t="n">
        <v>31</v>
      </c>
      <c r="G1061" s="168" t="n">
        <f aca="false">G960</f>
        <v>1</v>
      </c>
      <c r="H1061" s="187" t="n">
        <f aca="false">IF($G1061&lt;&gt;"",G1061,"")</f>
        <v>1</v>
      </c>
      <c r="I1061" s="169"/>
      <c r="J1061" s="170"/>
      <c r="K1061" s="171" t="str">
        <f aca="false">IF($B1061&lt;&gt;"",IF(I1061,(INDEX(P$1021:Q$1024,MATCH(H1061,P$1021:P$1024),2)/I1061)*1000,0),"")</f>
        <v/>
      </c>
      <c r="L1061" s="171" t="str">
        <f aca="false">IF(Q$1021&lt;&gt;"",IF($B1061&lt;&gt;"",K1061-$J1061,""),"")</f>
        <v/>
      </c>
      <c r="M1061" s="172" t="str">
        <f aca="false">IF(B1061&lt;&gt;"",RANK(L1061,L$1021:L$1120),"")</f>
        <v/>
      </c>
      <c r="N1061" s="172" t="str">
        <f aca="false">IF(B1061&lt;&gt;"",'Classement Général'!CE51,"")</f>
        <v/>
      </c>
      <c r="O1061" s="172" t="str">
        <f aca="false">IF(B152&lt;&gt;"",'Calculs (M1..M20)'!A54,"")</f>
        <v/>
      </c>
      <c r="P1061" s="0"/>
      <c r="Q1061" s="0"/>
      <c r="R1061" s="0"/>
      <c r="S1061" s="0"/>
      <c r="T1061" s="0"/>
      <c r="U1061" s="0"/>
      <c r="V1061" s="0"/>
      <c r="AH1061" s="187" t="n">
        <f aca="false">IF($G1061&lt;&gt;"",AG1061,"")</f>
        <v>0</v>
      </c>
      <c r="AI1061" s="169"/>
      <c r="AJ1061" s="170"/>
    </row>
    <row r="1062" customFormat="false" ht="13" hidden="false" customHeight="false" outlineLevel="0" collapsed="false">
      <c r="A1062" s="0"/>
      <c r="B1062" s="185" t="str">
        <f aca="false">IF(B961&lt;&gt;"",B961,"")</f>
        <v/>
      </c>
      <c r="C1062" s="116" t="str">
        <f aca="false">IF(C961&lt;&gt;"",C961,"")</f>
        <v/>
      </c>
      <c r="D1062" s="116" t="str">
        <f aca="false">IF(D961&lt;&gt;"",D961,"")</f>
        <v/>
      </c>
      <c r="E1062" s="116" t="str">
        <f aca="false">IF(E961&lt;&gt;"",E961,"")</f>
        <v/>
      </c>
      <c r="F1062" s="116" t="n">
        <v>31</v>
      </c>
      <c r="G1062" s="168" t="n">
        <f aca="false">G961</f>
        <v>1</v>
      </c>
      <c r="H1062" s="187" t="n">
        <f aca="false">IF($G1062&lt;&gt;"",G1062,"")</f>
        <v>1</v>
      </c>
      <c r="I1062" s="169"/>
      <c r="J1062" s="170"/>
      <c r="K1062" s="171" t="str">
        <f aca="false">IF($B1062&lt;&gt;"",IF(I1062,(INDEX(P$1021:Q$1024,MATCH(H1062,P$1021:P$1024),2)/I1062)*1000,0),"")</f>
        <v/>
      </c>
      <c r="L1062" s="171" t="str">
        <f aca="false">IF(Q$1021&lt;&gt;"",IF($B1062&lt;&gt;"",K1062-$J1062,""),"")</f>
        <v/>
      </c>
      <c r="M1062" s="172" t="str">
        <f aca="false">IF(B1062&lt;&gt;"",RANK(L1062,L$1021:L$1120),"")</f>
        <v/>
      </c>
      <c r="N1062" s="172" t="str">
        <f aca="false">IF(B1062&lt;&gt;"",'Classement Général'!CE52,"")</f>
        <v/>
      </c>
      <c r="O1062" s="172" t="str">
        <f aca="false">IF(B153&lt;&gt;"",'Calculs (M1..M20)'!A55,"")</f>
        <v/>
      </c>
      <c r="P1062" s="0"/>
      <c r="Q1062" s="0"/>
      <c r="R1062" s="0"/>
      <c r="S1062" s="0"/>
      <c r="T1062" s="0"/>
      <c r="U1062" s="0"/>
      <c r="V1062" s="0"/>
      <c r="AH1062" s="187" t="n">
        <f aca="false">IF($G1062&lt;&gt;"",AG1062,"")</f>
        <v>0</v>
      </c>
      <c r="AI1062" s="169"/>
      <c r="AJ1062" s="170"/>
    </row>
    <row r="1063" customFormat="false" ht="13" hidden="false" customHeight="false" outlineLevel="0" collapsed="false">
      <c r="A1063" s="0"/>
      <c r="B1063" s="185" t="str">
        <f aca="false">IF(B962&lt;&gt;"",B962,"")</f>
        <v/>
      </c>
      <c r="C1063" s="116" t="str">
        <f aca="false">IF(C962&lt;&gt;"",C962,"")</f>
        <v/>
      </c>
      <c r="D1063" s="116" t="str">
        <f aca="false">IF(D962&lt;&gt;"",D962,"")</f>
        <v/>
      </c>
      <c r="E1063" s="116" t="str">
        <f aca="false">IF(E962&lt;&gt;"",E962,"")</f>
        <v/>
      </c>
      <c r="F1063" s="116" t="n">
        <v>31</v>
      </c>
      <c r="G1063" s="168" t="n">
        <f aca="false">G962</f>
        <v>1</v>
      </c>
      <c r="H1063" s="187" t="n">
        <f aca="false">IF($G1063&lt;&gt;"",G1063,"")</f>
        <v>1</v>
      </c>
      <c r="I1063" s="169"/>
      <c r="J1063" s="170"/>
      <c r="K1063" s="171" t="str">
        <f aca="false">IF($B1063&lt;&gt;"",IF(I1063,(INDEX(P$1021:Q$1024,MATCH(H1063,P$1021:P$1024),2)/I1063)*1000,0),"")</f>
        <v/>
      </c>
      <c r="L1063" s="171" t="str">
        <f aca="false">IF(Q$1021&lt;&gt;"",IF($B1063&lt;&gt;"",K1063-$J1063,""),"")</f>
        <v/>
      </c>
      <c r="M1063" s="172" t="str">
        <f aca="false">IF(B1063&lt;&gt;"",RANK(L1063,L$1021:L$1120),"")</f>
        <v/>
      </c>
      <c r="N1063" s="172" t="str">
        <f aca="false">IF(B1063&lt;&gt;"",'Classement Général'!CE53,"")</f>
        <v/>
      </c>
      <c r="O1063" s="172" t="str">
        <f aca="false">IF(B154&lt;&gt;"",'Calculs (M1..M20)'!A56,"")</f>
        <v/>
      </c>
      <c r="P1063" s="0"/>
      <c r="Q1063" s="0"/>
      <c r="R1063" s="0"/>
      <c r="S1063" s="0"/>
      <c r="T1063" s="0"/>
      <c r="U1063" s="0"/>
      <c r="V1063" s="0"/>
      <c r="AH1063" s="187" t="n">
        <f aca="false">IF($G1063&lt;&gt;"",AG1063,"")</f>
        <v>0</v>
      </c>
      <c r="AI1063" s="169"/>
      <c r="AJ1063" s="170"/>
    </row>
    <row r="1064" customFormat="false" ht="13" hidden="false" customHeight="false" outlineLevel="0" collapsed="false">
      <c r="A1064" s="0"/>
      <c r="B1064" s="185" t="str">
        <f aca="false">IF(B963&lt;&gt;"",B963,"")</f>
        <v/>
      </c>
      <c r="C1064" s="116" t="str">
        <f aca="false">IF(C963&lt;&gt;"",C963,"")</f>
        <v/>
      </c>
      <c r="D1064" s="116" t="str">
        <f aca="false">IF(D963&lt;&gt;"",D963,"")</f>
        <v/>
      </c>
      <c r="E1064" s="116" t="str">
        <f aca="false">IF(E963&lt;&gt;"",E963,"")</f>
        <v/>
      </c>
      <c r="F1064" s="116" t="n">
        <v>31</v>
      </c>
      <c r="G1064" s="168" t="n">
        <f aca="false">G963</f>
        <v>1</v>
      </c>
      <c r="H1064" s="187" t="n">
        <f aca="false">IF($G1064&lt;&gt;"",G1064,"")</f>
        <v>1</v>
      </c>
      <c r="I1064" s="169"/>
      <c r="J1064" s="170"/>
      <c r="K1064" s="171" t="str">
        <f aca="false">IF($B1064&lt;&gt;"",IF(I1064,(INDEX(P$1021:Q$1024,MATCH(H1064,P$1021:P$1024),2)/I1064)*1000,0),"")</f>
        <v/>
      </c>
      <c r="L1064" s="171" t="str">
        <f aca="false">IF(Q$1021&lt;&gt;"",IF($B1064&lt;&gt;"",K1064-$J1064,""),"")</f>
        <v/>
      </c>
      <c r="M1064" s="172" t="str">
        <f aca="false">IF(B1064&lt;&gt;"",RANK(L1064,L$1021:L$1120),"")</f>
        <v/>
      </c>
      <c r="N1064" s="172" t="str">
        <f aca="false">IF(B1064&lt;&gt;"",'Classement Général'!CE54,"")</f>
        <v/>
      </c>
      <c r="O1064" s="172" t="str">
        <f aca="false">IF(B155&lt;&gt;"",'Calculs (M1..M20)'!A57,"")</f>
        <v/>
      </c>
      <c r="P1064" s="0"/>
      <c r="Q1064" s="0"/>
      <c r="R1064" s="0"/>
      <c r="S1064" s="0"/>
      <c r="T1064" s="0"/>
      <c r="U1064" s="0"/>
      <c r="V1064" s="0"/>
      <c r="AH1064" s="187" t="n">
        <f aca="false">IF($G1064&lt;&gt;"",AG1064,"")</f>
        <v>0</v>
      </c>
      <c r="AI1064" s="169"/>
      <c r="AJ1064" s="170"/>
    </row>
    <row r="1065" customFormat="false" ht="13" hidden="false" customHeight="false" outlineLevel="0" collapsed="false">
      <c r="A1065" s="0"/>
      <c r="B1065" s="185" t="str">
        <f aca="false">IF(B964&lt;&gt;"",B964,"")</f>
        <v/>
      </c>
      <c r="C1065" s="116" t="str">
        <f aca="false">IF(C964&lt;&gt;"",C964,"")</f>
        <v/>
      </c>
      <c r="D1065" s="116" t="str">
        <f aca="false">IF(D964&lt;&gt;"",D964,"")</f>
        <v/>
      </c>
      <c r="E1065" s="116" t="str">
        <f aca="false">IF(E964&lt;&gt;"",E964,"")</f>
        <v/>
      </c>
      <c r="F1065" s="116" t="n">
        <v>31</v>
      </c>
      <c r="G1065" s="168" t="n">
        <f aca="false">G964</f>
        <v>1</v>
      </c>
      <c r="H1065" s="187" t="n">
        <f aca="false">IF($G1065&lt;&gt;"",G1065,"")</f>
        <v>1</v>
      </c>
      <c r="I1065" s="169"/>
      <c r="J1065" s="170"/>
      <c r="K1065" s="171" t="str">
        <f aca="false">IF($B1065&lt;&gt;"",IF(I1065,(INDEX(P$1021:Q$1024,MATCH(H1065,P$1021:P$1024),2)/I1065)*1000,0),"")</f>
        <v/>
      </c>
      <c r="L1065" s="171" t="str">
        <f aca="false">IF(Q$1021&lt;&gt;"",IF($B1065&lt;&gt;"",K1065-$J1065,""),"")</f>
        <v/>
      </c>
      <c r="M1065" s="172" t="str">
        <f aca="false">IF(B1065&lt;&gt;"",RANK(L1065,L$1021:L$1120),"")</f>
        <v/>
      </c>
      <c r="N1065" s="172" t="str">
        <f aca="false">IF(B1065&lt;&gt;"",'Classement Général'!CE55,"")</f>
        <v/>
      </c>
      <c r="O1065" s="172" t="str">
        <f aca="false">IF(B156&lt;&gt;"",'Calculs (M1..M20)'!A58,"")</f>
        <v/>
      </c>
      <c r="P1065" s="0"/>
      <c r="Q1065" s="0"/>
      <c r="R1065" s="0"/>
      <c r="S1065" s="0"/>
      <c r="T1065" s="0"/>
      <c r="U1065" s="0"/>
      <c r="V1065" s="0"/>
      <c r="AH1065" s="187" t="n">
        <f aca="false">IF($G1065&lt;&gt;"",AG1065,"")</f>
        <v>0</v>
      </c>
      <c r="AI1065" s="169"/>
      <c r="AJ1065" s="170"/>
    </row>
    <row r="1066" customFormat="false" ht="13" hidden="false" customHeight="false" outlineLevel="0" collapsed="false">
      <c r="A1066" s="0"/>
      <c r="B1066" s="185" t="str">
        <f aca="false">IF(B965&lt;&gt;"",B965,"")</f>
        <v/>
      </c>
      <c r="C1066" s="116" t="str">
        <f aca="false">IF(C965&lt;&gt;"",C965,"")</f>
        <v/>
      </c>
      <c r="D1066" s="116" t="str">
        <f aca="false">IF(D965&lt;&gt;"",D965,"")</f>
        <v/>
      </c>
      <c r="E1066" s="116" t="str">
        <f aca="false">IF(E965&lt;&gt;"",E965,"")</f>
        <v/>
      </c>
      <c r="F1066" s="116" t="n">
        <v>31</v>
      </c>
      <c r="G1066" s="168" t="n">
        <f aca="false">G965</f>
        <v>1</v>
      </c>
      <c r="H1066" s="187" t="n">
        <f aca="false">IF($G1066&lt;&gt;"",G1066,"")</f>
        <v>1</v>
      </c>
      <c r="I1066" s="169"/>
      <c r="J1066" s="170"/>
      <c r="K1066" s="171" t="str">
        <f aca="false">IF($B1066&lt;&gt;"",IF(I1066,(INDEX(P$1021:Q$1024,MATCH(H1066,P$1021:P$1024),2)/I1066)*1000,0),"")</f>
        <v/>
      </c>
      <c r="L1066" s="171" t="str">
        <f aca="false">IF(Q$1021&lt;&gt;"",IF($B1066&lt;&gt;"",K1066-$J1066,""),"")</f>
        <v/>
      </c>
      <c r="M1066" s="172" t="str">
        <f aca="false">IF(B1066&lt;&gt;"",RANK(L1066,L$1021:L$1120),"")</f>
        <v/>
      </c>
      <c r="N1066" s="172" t="str">
        <f aca="false">IF(B1066&lt;&gt;"",'Classement Général'!CE56,"")</f>
        <v/>
      </c>
      <c r="O1066" s="172" t="str">
        <f aca="false">IF(B157&lt;&gt;"",'Calculs (M1..M20)'!A59,"")</f>
        <v/>
      </c>
      <c r="P1066" s="0"/>
      <c r="Q1066" s="0"/>
      <c r="R1066" s="0"/>
      <c r="S1066" s="0"/>
      <c r="T1066" s="0"/>
      <c r="U1066" s="0"/>
      <c r="V1066" s="0"/>
      <c r="AH1066" s="187" t="n">
        <f aca="false">IF($G1066&lt;&gt;"",AG1066,"")</f>
        <v>0</v>
      </c>
      <c r="AI1066" s="169"/>
      <c r="AJ1066" s="170"/>
    </row>
    <row r="1067" customFormat="false" ht="13" hidden="false" customHeight="false" outlineLevel="0" collapsed="false">
      <c r="A1067" s="0"/>
      <c r="B1067" s="185" t="str">
        <f aca="false">IF(B966&lt;&gt;"",B966,"")</f>
        <v/>
      </c>
      <c r="C1067" s="116" t="str">
        <f aca="false">IF(C966&lt;&gt;"",C966,"")</f>
        <v/>
      </c>
      <c r="D1067" s="116" t="str">
        <f aca="false">IF(D966&lt;&gt;"",D966,"")</f>
        <v/>
      </c>
      <c r="E1067" s="116" t="str">
        <f aca="false">IF(E966&lt;&gt;"",E966,"")</f>
        <v/>
      </c>
      <c r="F1067" s="116" t="n">
        <v>31</v>
      </c>
      <c r="G1067" s="168" t="n">
        <f aca="false">G966</f>
        <v>1</v>
      </c>
      <c r="H1067" s="187" t="n">
        <f aca="false">IF($G1067&lt;&gt;"",G1067,"")</f>
        <v>1</v>
      </c>
      <c r="I1067" s="169"/>
      <c r="J1067" s="170"/>
      <c r="K1067" s="171" t="str">
        <f aca="false">IF($B1067&lt;&gt;"",IF(I1067,(INDEX(P$1021:Q$1024,MATCH(H1067,P$1021:P$1024),2)/I1067)*1000,0),"")</f>
        <v/>
      </c>
      <c r="L1067" s="171" t="str">
        <f aca="false">IF(Q$1021&lt;&gt;"",IF($B1067&lt;&gt;"",K1067-$J1067,""),"")</f>
        <v/>
      </c>
      <c r="M1067" s="172" t="str">
        <f aca="false">IF(B1067&lt;&gt;"",RANK(L1067,L$1021:L$1120),"")</f>
        <v/>
      </c>
      <c r="N1067" s="172" t="str">
        <f aca="false">IF(B1067&lt;&gt;"",'Classement Général'!CE57,"")</f>
        <v/>
      </c>
      <c r="O1067" s="172" t="str">
        <f aca="false">IF(B158&lt;&gt;"",'Calculs (M1..M20)'!A60,"")</f>
        <v/>
      </c>
      <c r="P1067" s="0"/>
      <c r="Q1067" s="0"/>
      <c r="R1067" s="0"/>
      <c r="S1067" s="0"/>
      <c r="T1067" s="0"/>
      <c r="U1067" s="0"/>
      <c r="V1067" s="0"/>
      <c r="AH1067" s="187" t="n">
        <f aca="false">IF($G1067&lt;&gt;"",AG1067,"")</f>
        <v>0</v>
      </c>
      <c r="AI1067" s="169"/>
      <c r="AJ1067" s="170"/>
    </row>
    <row r="1068" customFormat="false" ht="13" hidden="false" customHeight="false" outlineLevel="0" collapsed="false">
      <c r="A1068" s="0"/>
      <c r="B1068" s="185" t="str">
        <f aca="false">IF(B967&lt;&gt;"",B967,"")</f>
        <v/>
      </c>
      <c r="C1068" s="116" t="str">
        <f aca="false">IF(C967&lt;&gt;"",C967,"")</f>
        <v/>
      </c>
      <c r="D1068" s="116" t="str">
        <f aca="false">IF(D967&lt;&gt;"",D967,"")</f>
        <v/>
      </c>
      <c r="E1068" s="116" t="str">
        <f aca="false">IF(E967&lt;&gt;"",E967,"")</f>
        <v/>
      </c>
      <c r="F1068" s="116" t="n">
        <v>31</v>
      </c>
      <c r="G1068" s="168" t="n">
        <f aca="false">G967</f>
        <v>1</v>
      </c>
      <c r="H1068" s="187" t="n">
        <f aca="false">IF($G1068&lt;&gt;"",G1068,"")</f>
        <v>1</v>
      </c>
      <c r="I1068" s="169"/>
      <c r="J1068" s="170"/>
      <c r="K1068" s="171" t="str">
        <f aca="false">IF($B1068&lt;&gt;"",IF(I1068,(INDEX(P$1021:Q$1024,MATCH(H1068,P$1021:P$1024),2)/I1068)*1000,0),"")</f>
        <v/>
      </c>
      <c r="L1068" s="171" t="str">
        <f aca="false">IF(Q$1021&lt;&gt;"",IF($B1068&lt;&gt;"",K1068-$J1068,""),"")</f>
        <v/>
      </c>
      <c r="M1068" s="172" t="str">
        <f aca="false">IF(B1068&lt;&gt;"",RANK(L1068,L$1021:L$1120),"")</f>
        <v/>
      </c>
      <c r="N1068" s="172" t="str">
        <f aca="false">IF(B1068&lt;&gt;"",'Classement Général'!CE58,"")</f>
        <v/>
      </c>
      <c r="O1068" s="172" t="str">
        <f aca="false">IF(B159&lt;&gt;"",'Calculs (M1..M20)'!A61,"")</f>
        <v/>
      </c>
      <c r="P1068" s="0"/>
      <c r="Q1068" s="0"/>
      <c r="R1068" s="0"/>
      <c r="S1068" s="0"/>
      <c r="T1068" s="0"/>
      <c r="U1068" s="0"/>
      <c r="V1068" s="0"/>
      <c r="AH1068" s="187" t="n">
        <f aca="false">IF($G1068&lt;&gt;"",AG1068,"")</f>
        <v>0</v>
      </c>
      <c r="AI1068" s="169"/>
      <c r="AJ1068" s="170"/>
    </row>
    <row r="1069" customFormat="false" ht="13" hidden="false" customHeight="false" outlineLevel="0" collapsed="false">
      <c r="A1069" s="0"/>
      <c r="B1069" s="185" t="str">
        <f aca="false">IF(B968&lt;&gt;"",B968,"")</f>
        <v/>
      </c>
      <c r="C1069" s="116" t="str">
        <f aca="false">IF(C968&lt;&gt;"",C968,"")</f>
        <v/>
      </c>
      <c r="D1069" s="116" t="str">
        <f aca="false">IF(D968&lt;&gt;"",D968,"")</f>
        <v/>
      </c>
      <c r="E1069" s="116" t="str">
        <f aca="false">IF(E968&lt;&gt;"",E968,"")</f>
        <v/>
      </c>
      <c r="F1069" s="116" t="n">
        <v>31</v>
      </c>
      <c r="G1069" s="168" t="n">
        <f aca="false">G968</f>
        <v>1</v>
      </c>
      <c r="H1069" s="187" t="n">
        <f aca="false">IF($G1069&lt;&gt;"",G1069,"")</f>
        <v>1</v>
      </c>
      <c r="I1069" s="169"/>
      <c r="J1069" s="170"/>
      <c r="K1069" s="171" t="str">
        <f aca="false">IF($B1069&lt;&gt;"",IF(I1069,(INDEX(P$1021:Q$1024,MATCH(H1069,P$1021:P$1024),2)/I1069)*1000,0),"")</f>
        <v/>
      </c>
      <c r="L1069" s="171" t="str">
        <f aca="false">IF(Q$1021&lt;&gt;"",IF($B1069&lt;&gt;"",K1069-$J1069,""),"")</f>
        <v/>
      </c>
      <c r="M1069" s="172" t="str">
        <f aca="false">IF(B1069&lt;&gt;"",RANK(L1069,L$1021:L$1120),"")</f>
        <v/>
      </c>
      <c r="N1069" s="172" t="str">
        <f aca="false">IF(B1069&lt;&gt;"",'Classement Général'!CE59,"")</f>
        <v/>
      </c>
      <c r="O1069" s="172" t="str">
        <f aca="false">IF(B160&lt;&gt;"",'Calculs (M1..M20)'!A62,"")</f>
        <v/>
      </c>
      <c r="P1069" s="0"/>
      <c r="Q1069" s="0"/>
      <c r="R1069" s="0"/>
      <c r="S1069" s="0"/>
      <c r="T1069" s="0"/>
      <c r="U1069" s="0"/>
      <c r="V1069" s="0"/>
      <c r="AH1069" s="187" t="n">
        <f aca="false">IF($G1069&lt;&gt;"",AG1069,"")</f>
        <v>0</v>
      </c>
      <c r="AI1069" s="169"/>
      <c r="AJ1069" s="170"/>
    </row>
    <row r="1070" customFormat="false" ht="13" hidden="false" customHeight="false" outlineLevel="0" collapsed="false">
      <c r="A1070" s="0"/>
      <c r="B1070" s="185" t="str">
        <f aca="false">IF(B969&lt;&gt;"",B969,"")</f>
        <v/>
      </c>
      <c r="C1070" s="116" t="str">
        <f aca="false">IF(C969&lt;&gt;"",C969,"")</f>
        <v/>
      </c>
      <c r="D1070" s="116" t="str">
        <f aca="false">IF(D969&lt;&gt;"",D969,"")</f>
        <v/>
      </c>
      <c r="E1070" s="116" t="str">
        <f aca="false">IF(E969&lt;&gt;"",E969,"")</f>
        <v/>
      </c>
      <c r="F1070" s="116" t="n">
        <v>31</v>
      </c>
      <c r="G1070" s="168" t="n">
        <f aca="false">G969</f>
        <v>1</v>
      </c>
      <c r="H1070" s="187" t="n">
        <f aca="false">IF($G1070&lt;&gt;"",G1070,"")</f>
        <v>1</v>
      </c>
      <c r="I1070" s="169"/>
      <c r="J1070" s="170"/>
      <c r="K1070" s="171" t="str">
        <f aca="false">IF($B1070&lt;&gt;"",IF(I1070,(INDEX(P$1021:Q$1024,MATCH(H1070,P$1021:P$1024),2)/I1070)*1000,0),"")</f>
        <v/>
      </c>
      <c r="L1070" s="171" t="str">
        <f aca="false">IF(Q$1021&lt;&gt;"",IF($B1070&lt;&gt;"",K1070-$J1070,""),"")</f>
        <v/>
      </c>
      <c r="M1070" s="172" t="str">
        <f aca="false">IF(B1070&lt;&gt;"",RANK(L1070,L$1021:L$1120),"")</f>
        <v/>
      </c>
      <c r="N1070" s="172" t="str">
        <f aca="false">IF(B1070&lt;&gt;"",'Classement Général'!CE60,"")</f>
        <v/>
      </c>
      <c r="O1070" s="172" t="str">
        <f aca="false">IF(B161&lt;&gt;"",'Calculs (M1..M20)'!A63,"")</f>
        <v/>
      </c>
      <c r="P1070" s="0"/>
      <c r="Q1070" s="0"/>
      <c r="R1070" s="0"/>
      <c r="S1070" s="0"/>
      <c r="T1070" s="0"/>
      <c r="U1070" s="0"/>
      <c r="V1070" s="0"/>
      <c r="AH1070" s="187" t="n">
        <f aca="false">IF($G1070&lt;&gt;"",AG1070,"")</f>
        <v>0</v>
      </c>
      <c r="AI1070" s="169"/>
      <c r="AJ1070" s="170"/>
    </row>
    <row r="1071" customFormat="false" ht="13" hidden="false" customHeight="false" outlineLevel="0" collapsed="false">
      <c r="A1071" s="0"/>
      <c r="B1071" s="185" t="str">
        <f aca="false">IF(B970&lt;&gt;"",B970,"")</f>
        <v/>
      </c>
      <c r="C1071" s="116" t="str">
        <f aca="false">IF(C970&lt;&gt;"",C970,"")</f>
        <v/>
      </c>
      <c r="D1071" s="116" t="str">
        <f aca="false">IF(D970&lt;&gt;"",D970,"")</f>
        <v/>
      </c>
      <c r="E1071" s="116" t="str">
        <f aca="false">IF(E970&lt;&gt;"",E970,"")</f>
        <v/>
      </c>
      <c r="F1071" s="116" t="n">
        <v>31</v>
      </c>
      <c r="G1071" s="168" t="n">
        <f aca="false">G970</f>
        <v>1</v>
      </c>
      <c r="H1071" s="187" t="n">
        <f aca="false">IF($G1071&lt;&gt;"",G1071,"")</f>
        <v>1</v>
      </c>
      <c r="I1071" s="169"/>
      <c r="J1071" s="170"/>
      <c r="K1071" s="171" t="str">
        <f aca="false">IF($B1071&lt;&gt;"",IF(I1071,(INDEX(P$1021:Q$1024,MATCH(H1071,P$1021:P$1024),2)/I1071)*1000,0),"")</f>
        <v/>
      </c>
      <c r="L1071" s="171" t="str">
        <f aca="false">IF(Q$1021&lt;&gt;"",IF($B1071&lt;&gt;"",K1071-$J1071,""),"")</f>
        <v/>
      </c>
      <c r="M1071" s="172" t="str">
        <f aca="false">IF(B1071&lt;&gt;"",RANK(L1071,L$1021:L$1120),"")</f>
        <v/>
      </c>
      <c r="N1071" s="172" t="str">
        <f aca="false">IF(B1071&lt;&gt;"",'Classement Général'!CE61,"")</f>
        <v/>
      </c>
      <c r="O1071" s="172" t="str">
        <f aca="false">IF(B162&lt;&gt;"",'Calculs (M1..M20)'!A64,"")</f>
        <v/>
      </c>
      <c r="P1071" s="0"/>
      <c r="Q1071" s="0"/>
      <c r="R1071" s="0"/>
      <c r="S1071" s="0"/>
      <c r="T1071" s="0"/>
      <c r="U1071" s="0"/>
      <c r="V1071" s="0"/>
      <c r="AH1071" s="187" t="n">
        <f aca="false">IF($G1071&lt;&gt;"",AG1071,"")</f>
        <v>0</v>
      </c>
      <c r="AI1071" s="169"/>
      <c r="AJ1071" s="170"/>
    </row>
    <row r="1072" customFormat="false" ht="13" hidden="false" customHeight="false" outlineLevel="0" collapsed="false">
      <c r="A1072" s="0"/>
      <c r="B1072" s="185" t="str">
        <f aca="false">IF(B971&lt;&gt;"",B971,"")</f>
        <v/>
      </c>
      <c r="C1072" s="116" t="str">
        <f aca="false">IF(C971&lt;&gt;"",C971,"")</f>
        <v/>
      </c>
      <c r="D1072" s="116" t="str">
        <f aca="false">IF(D971&lt;&gt;"",D971,"")</f>
        <v/>
      </c>
      <c r="E1072" s="116" t="str">
        <f aca="false">IF(E971&lt;&gt;"",E971,"")</f>
        <v/>
      </c>
      <c r="F1072" s="116" t="n">
        <v>31</v>
      </c>
      <c r="G1072" s="168" t="n">
        <f aca="false">G971</f>
        <v>1</v>
      </c>
      <c r="H1072" s="187" t="n">
        <f aca="false">IF($G1072&lt;&gt;"",G1072,"")</f>
        <v>1</v>
      </c>
      <c r="I1072" s="169"/>
      <c r="J1072" s="170"/>
      <c r="K1072" s="171" t="str">
        <f aca="false">IF($B1072&lt;&gt;"",IF(I1072,(INDEX(P$1021:Q$1024,MATCH(H1072,P$1021:P$1024),2)/I1072)*1000,0),"")</f>
        <v/>
      </c>
      <c r="L1072" s="171" t="str">
        <f aca="false">IF(Q$1021&lt;&gt;"",IF($B1072&lt;&gt;"",K1072-$J1072,""),"")</f>
        <v/>
      </c>
      <c r="M1072" s="172" t="str">
        <f aca="false">IF(B1072&lt;&gt;"",RANK(L1072,L$1021:L$1120),"")</f>
        <v/>
      </c>
      <c r="N1072" s="172" t="str">
        <f aca="false">IF(B1072&lt;&gt;"",'Classement Général'!CE62,"")</f>
        <v/>
      </c>
      <c r="O1072" s="172" t="str">
        <f aca="false">IF(B163&lt;&gt;"",'Calculs (M1..M20)'!A65,"")</f>
        <v/>
      </c>
      <c r="P1072" s="0"/>
      <c r="Q1072" s="0"/>
      <c r="R1072" s="0"/>
      <c r="S1072" s="0"/>
      <c r="T1072" s="0"/>
      <c r="U1072" s="0"/>
      <c r="V1072" s="0"/>
      <c r="AH1072" s="187" t="n">
        <f aca="false">IF($G1072&lt;&gt;"",AG1072,"")</f>
        <v>0</v>
      </c>
      <c r="AI1072" s="169"/>
      <c r="AJ1072" s="170"/>
    </row>
    <row r="1073" customFormat="false" ht="13" hidden="false" customHeight="false" outlineLevel="0" collapsed="false">
      <c r="A1073" s="0"/>
      <c r="B1073" s="185" t="str">
        <f aca="false">IF(B972&lt;&gt;"",B972,"")</f>
        <v/>
      </c>
      <c r="C1073" s="116" t="str">
        <f aca="false">IF(C972&lt;&gt;"",C972,"")</f>
        <v/>
      </c>
      <c r="D1073" s="116" t="str">
        <f aca="false">IF(D972&lt;&gt;"",D972,"")</f>
        <v/>
      </c>
      <c r="E1073" s="116" t="str">
        <f aca="false">IF(E972&lt;&gt;"",E972,"")</f>
        <v/>
      </c>
      <c r="F1073" s="116" t="n">
        <v>31</v>
      </c>
      <c r="G1073" s="168" t="n">
        <f aca="false">G972</f>
        <v>1</v>
      </c>
      <c r="H1073" s="187" t="n">
        <f aca="false">IF($G1073&lt;&gt;"",G1073,"")</f>
        <v>1</v>
      </c>
      <c r="I1073" s="169"/>
      <c r="J1073" s="170"/>
      <c r="K1073" s="171" t="str">
        <f aca="false">IF($B1073&lt;&gt;"",IF(I1073,(INDEX(P$1021:Q$1024,MATCH(H1073,P$1021:P$1024),2)/I1073)*1000,0),"")</f>
        <v/>
      </c>
      <c r="L1073" s="171" t="str">
        <f aca="false">IF(Q$1021&lt;&gt;"",IF($B1073&lt;&gt;"",K1073-$J1073,""),"")</f>
        <v/>
      </c>
      <c r="M1073" s="172" t="str">
        <f aca="false">IF(B1073&lt;&gt;"",RANK(L1073,L$1021:L$1120),"")</f>
        <v/>
      </c>
      <c r="N1073" s="172" t="str">
        <f aca="false">IF(B1073&lt;&gt;"",'Classement Général'!CE63,"")</f>
        <v/>
      </c>
      <c r="O1073" s="172" t="str">
        <f aca="false">IF(B164&lt;&gt;"",'Calculs (M1..M20)'!A66,"")</f>
        <v/>
      </c>
      <c r="P1073" s="0"/>
      <c r="Q1073" s="0"/>
      <c r="R1073" s="0"/>
      <c r="S1073" s="0"/>
      <c r="T1073" s="0"/>
      <c r="U1073" s="0"/>
      <c r="V1073" s="0"/>
      <c r="AH1073" s="187" t="n">
        <f aca="false">IF($G1073&lt;&gt;"",AG1073,"")</f>
        <v>0</v>
      </c>
      <c r="AI1073" s="169"/>
      <c r="AJ1073" s="170"/>
    </row>
    <row r="1074" customFormat="false" ht="13" hidden="false" customHeight="false" outlineLevel="0" collapsed="false">
      <c r="A1074" s="0"/>
      <c r="B1074" s="185" t="str">
        <f aca="false">IF(B973&lt;&gt;"",B973,"")</f>
        <v/>
      </c>
      <c r="C1074" s="116" t="str">
        <f aca="false">IF(C973&lt;&gt;"",C973,"")</f>
        <v/>
      </c>
      <c r="D1074" s="116" t="str">
        <f aca="false">IF(D973&lt;&gt;"",D973,"")</f>
        <v/>
      </c>
      <c r="E1074" s="116" t="str">
        <f aca="false">IF(E973&lt;&gt;"",E973,"")</f>
        <v/>
      </c>
      <c r="F1074" s="116" t="n">
        <v>31</v>
      </c>
      <c r="G1074" s="168" t="n">
        <f aca="false">G973</f>
        <v>1</v>
      </c>
      <c r="H1074" s="187" t="n">
        <f aca="false">IF($G1074&lt;&gt;"",G1074,"")</f>
        <v>1</v>
      </c>
      <c r="I1074" s="169"/>
      <c r="J1074" s="170"/>
      <c r="K1074" s="171" t="str">
        <f aca="false">IF($B1074&lt;&gt;"",IF(I1074,(INDEX(P$1021:Q$1024,MATCH(H1074,P$1021:P$1024),2)/I1074)*1000,0),"")</f>
        <v/>
      </c>
      <c r="L1074" s="171" t="str">
        <f aca="false">IF(Q$1021&lt;&gt;"",IF($B1074&lt;&gt;"",K1074-$J1074,""),"")</f>
        <v/>
      </c>
      <c r="M1074" s="172" t="str">
        <f aca="false">IF(B1074&lt;&gt;"",RANK(L1074,L$1021:L$1120),"")</f>
        <v/>
      </c>
      <c r="N1074" s="172" t="str">
        <f aca="false">IF(B1074&lt;&gt;"",'Classement Général'!CE64,"")</f>
        <v/>
      </c>
      <c r="O1074" s="172" t="str">
        <f aca="false">IF(B165&lt;&gt;"",'Calculs (M1..M20)'!A67,"")</f>
        <v/>
      </c>
      <c r="P1074" s="0"/>
      <c r="Q1074" s="0"/>
      <c r="R1074" s="0"/>
      <c r="S1074" s="0"/>
      <c r="T1074" s="0"/>
      <c r="U1074" s="0"/>
      <c r="V1074" s="0"/>
      <c r="AH1074" s="187" t="n">
        <f aca="false">IF($G1074&lt;&gt;"",AG1074,"")</f>
        <v>0</v>
      </c>
      <c r="AI1074" s="169"/>
      <c r="AJ1074" s="170"/>
    </row>
    <row r="1075" customFormat="false" ht="13" hidden="false" customHeight="false" outlineLevel="0" collapsed="false">
      <c r="A1075" s="0"/>
      <c r="B1075" s="185" t="str">
        <f aca="false">IF(B974&lt;&gt;"",B974,"")</f>
        <v/>
      </c>
      <c r="C1075" s="116" t="str">
        <f aca="false">IF(C974&lt;&gt;"",C974,"")</f>
        <v/>
      </c>
      <c r="D1075" s="116" t="str">
        <f aca="false">IF(D974&lt;&gt;"",D974,"")</f>
        <v/>
      </c>
      <c r="E1075" s="116" t="str">
        <f aca="false">IF(E974&lt;&gt;"",E974,"")</f>
        <v/>
      </c>
      <c r="F1075" s="116" t="n">
        <v>31</v>
      </c>
      <c r="G1075" s="168" t="n">
        <f aca="false">G974</f>
        <v>1</v>
      </c>
      <c r="H1075" s="187" t="n">
        <f aca="false">IF($G1075&lt;&gt;"",G1075,"")</f>
        <v>1</v>
      </c>
      <c r="I1075" s="169"/>
      <c r="J1075" s="170"/>
      <c r="K1075" s="171" t="str">
        <f aca="false">IF($B1075&lt;&gt;"",IF(I1075,(INDEX(P$1021:Q$1024,MATCH(H1075,P$1021:P$1024),2)/I1075)*1000,0),"")</f>
        <v/>
      </c>
      <c r="L1075" s="171" t="str">
        <f aca="false">IF(Q$1021&lt;&gt;"",IF($B1075&lt;&gt;"",K1075-$J1075,""),"")</f>
        <v/>
      </c>
      <c r="M1075" s="172" t="str">
        <f aca="false">IF(B1075&lt;&gt;"",RANK(L1075,L$1021:L$1120),"")</f>
        <v/>
      </c>
      <c r="N1075" s="172" t="str">
        <f aca="false">IF(B1075&lt;&gt;"",'Classement Général'!CE65,"")</f>
        <v/>
      </c>
      <c r="O1075" s="172" t="str">
        <f aca="false">IF(B166&lt;&gt;"",'Calculs (M1..M20)'!A68,"")</f>
        <v/>
      </c>
      <c r="P1075" s="0"/>
      <c r="Q1075" s="0"/>
      <c r="R1075" s="0"/>
      <c r="S1075" s="0"/>
      <c r="T1075" s="0"/>
      <c r="U1075" s="0"/>
      <c r="V1075" s="0"/>
      <c r="AH1075" s="187" t="n">
        <f aca="false">IF($G1075&lt;&gt;"",AG1075,"")</f>
        <v>0</v>
      </c>
      <c r="AI1075" s="169"/>
      <c r="AJ1075" s="170"/>
    </row>
    <row r="1076" customFormat="false" ht="13" hidden="false" customHeight="false" outlineLevel="0" collapsed="false">
      <c r="A1076" s="0"/>
      <c r="B1076" s="185" t="str">
        <f aca="false">IF(B975&lt;&gt;"",B975,"")</f>
        <v/>
      </c>
      <c r="C1076" s="116" t="str">
        <f aca="false">IF(C975&lt;&gt;"",C975,"")</f>
        <v/>
      </c>
      <c r="D1076" s="116" t="str">
        <f aca="false">IF(D975&lt;&gt;"",D975,"")</f>
        <v/>
      </c>
      <c r="E1076" s="116" t="str">
        <f aca="false">IF(E975&lt;&gt;"",E975,"")</f>
        <v/>
      </c>
      <c r="F1076" s="116" t="n">
        <v>31</v>
      </c>
      <c r="G1076" s="168" t="n">
        <f aca="false">G975</f>
        <v>1</v>
      </c>
      <c r="H1076" s="187" t="n">
        <f aca="false">IF($G1076&lt;&gt;"",G1076,"")</f>
        <v>1</v>
      </c>
      <c r="I1076" s="169"/>
      <c r="J1076" s="170"/>
      <c r="K1076" s="171" t="str">
        <f aca="false">IF($B1076&lt;&gt;"",IF(I1076,(INDEX(P$1021:Q$1024,MATCH(H1076,P$1021:P$1024),2)/I1076)*1000,0),"")</f>
        <v/>
      </c>
      <c r="L1076" s="171" t="str">
        <f aca="false">IF(Q$1021&lt;&gt;"",IF($B1076&lt;&gt;"",K1076-$J1076,""),"")</f>
        <v/>
      </c>
      <c r="M1076" s="172" t="str">
        <f aca="false">IF(B1076&lt;&gt;"",RANK(L1076,L$1021:L$1120),"")</f>
        <v/>
      </c>
      <c r="N1076" s="172" t="str">
        <f aca="false">IF(B1076&lt;&gt;"",'Classement Général'!CE66,"")</f>
        <v/>
      </c>
      <c r="O1076" s="172" t="str">
        <f aca="false">IF(B167&lt;&gt;"",'Calculs (M1..M20)'!A69,"")</f>
        <v/>
      </c>
      <c r="P1076" s="0"/>
      <c r="Q1076" s="0"/>
      <c r="R1076" s="0"/>
      <c r="S1076" s="0"/>
      <c r="T1076" s="0"/>
      <c r="U1076" s="0"/>
      <c r="V1076" s="0"/>
      <c r="AH1076" s="187" t="n">
        <f aca="false">IF($G1076&lt;&gt;"",AG1076,"")</f>
        <v>0</v>
      </c>
      <c r="AI1076" s="169"/>
      <c r="AJ1076" s="170"/>
    </row>
    <row r="1077" customFormat="false" ht="13" hidden="false" customHeight="false" outlineLevel="0" collapsed="false">
      <c r="A1077" s="0"/>
      <c r="B1077" s="185" t="str">
        <f aca="false">IF(B976&lt;&gt;"",B976,"")</f>
        <v/>
      </c>
      <c r="C1077" s="116" t="str">
        <f aca="false">IF(C976&lt;&gt;"",C976,"")</f>
        <v/>
      </c>
      <c r="D1077" s="116" t="str">
        <f aca="false">IF(D976&lt;&gt;"",D976,"")</f>
        <v/>
      </c>
      <c r="E1077" s="116" t="str">
        <f aca="false">IF(E976&lt;&gt;"",E976,"")</f>
        <v/>
      </c>
      <c r="F1077" s="116" t="n">
        <v>31</v>
      </c>
      <c r="G1077" s="168" t="n">
        <f aca="false">G976</f>
        <v>1</v>
      </c>
      <c r="H1077" s="187" t="n">
        <f aca="false">IF($G1077&lt;&gt;"",G1077,"")</f>
        <v>1</v>
      </c>
      <c r="I1077" s="169"/>
      <c r="J1077" s="170"/>
      <c r="K1077" s="171" t="str">
        <f aca="false">IF($B1077&lt;&gt;"",IF(I1077,(INDEX(P$1021:Q$1024,MATCH(H1077,P$1021:P$1024),2)/I1077)*1000,0),"")</f>
        <v/>
      </c>
      <c r="L1077" s="171" t="str">
        <f aca="false">IF(Q$1021&lt;&gt;"",IF($B1077&lt;&gt;"",K1077-$J1077,""),"")</f>
        <v/>
      </c>
      <c r="M1077" s="172" t="str">
        <f aca="false">IF(B1077&lt;&gt;"",RANK(L1077,L$1021:L$1120),"")</f>
        <v/>
      </c>
      <c r="N1077" s="172" t="str">
        <f aca="false">IF(B1077&lt;&gt;"",'Classement Général'!CE67,"")</f>
        <v/>
      </c>
      <c r="O1077" s="172" t="str">
        <f aca="false">IF(B168&lt;&gt;"",'Calculs (M1..M20)'!A70,"")</f>
        <v/>
      </c>
      <c r="P1077" s="0"/>
      <c r="Q1077" s="0"/>
      <c r="R1077" s="0"/>
      <c r="S1077" s="0"/>
      <c r="T1077" s="0"/>
      <c r="U1077" s="0"/>
      <c r="V1077" s="0"/>
      <c r="AH1077" s="187" t="n">
        <f aca="false">IF($G1077&lt;&gt;"",AG1077,"")</f>
        <v>0</v>
      </c>
      <c r="AI1077" s="169"/>
      <c r="AJ1077" s="170"/>
    </row>
    <row r="1078" customFormat="false" ht="13" hidden="false" customHeight="false" outlineLevel="0" collapsed="false">
      <c r="A1078" s="0"/>
      <c r="B1078" s="185" t="str">
        <f aca="false">IF(B977&lt;&gt;"",B977,"")</f>
        <v/>
      </c>
      <c r="C1078" s="116" t="str">
        <f aca="false">IF(C977&lt;&gt;"",C977,"")</f>
        <v/>
      </c>
      <c r="D1078" s="116" t="str">
        <f aca="false">IF(D977&lt;&gt;"",D977,"")</f>
        <v/>
      </c>
      <c r="E1078" s="116" t="str">
        <f aca="false">IF(E977&lt;&gt;"",E977,"")</f>
        <v/>
      </c>
      <c r="F1078" s="116" t="n">
        <v>31</v>
      </c>
      <c r="G1078" s="168" t="n">
        <f aca="false">G977</f>
        <v>0</v>
      </c>
      <c r="H1078" s="187" t="n">
        <f aca="false">IF($G1078&lt;&gt;"",G1078,"")</f>
        <v>0</v>
      </c>
      <c r="I1078" s="169"/>
      <c r="J1078" s="170"/>
      <c r="K1078" s="171" t="str">
        <f aca="false">IF($B1078&lt;&gt;"",IF(I1078,(INDEX(P$1021:Q$1024,MATCH(H1078,P$1021:P$1024),2)/I1078)*1000,0),"")</f>
        <v/>
      </c>
      <c r="L1078" s="171" t="str">
        <f aca="false">IF(Q$1021&lt;&gt;"",IF($B1078&lt;&gt;"",K1078-$J1078,""),"")</f>
        <v/>
      </c>
      <c r="M1078" s="172" t="str">
        <f aca="false">IF(B1078&lt;&gt;"",RANK(L1078,L$1021:L$1120),"")</f>
        <v/>
      </c>
      <c r="N1078" s="172" t="str">
        <f aca="false">IF(B1078&lt;&gt;"",'Classement Général'!CE68,"")</f>
        <v/>
      </c>
      <c r="O1078" s="172" t="str">
        <f aca="false">IF(B169&lt;&gt;"",'Calculs (M1..M20)'!A71,"")</f>
        <v/>
      </c>
      <c r="P1078" s="0"/>
      <c r="Q1078" s="0"/>
      <c r="R1078" s="0"/>
      <c r="S1078" s="0"/>
      <c r="T1078" s="0"/>
      <c r="U1078" s="0"/>
      <c r="V1078" s="0"/>
      <c r="AH1078" s="187" t="n">
        <f aca="false">IF($G1078&lt;&gt;"",AG1078,"")</f>
        <v>0</v>
      </c>
      <c r="AI1078" s="169"/>
      <c r="AJ1078" s="170"/>
    </row>
    <row r="1079" customFormat="false" ht="13" hidden="false" customHeight="false" outlineLevel="0" collapsed="false">
      <c r="A1079" s="0"/>
      <c r="B1079" s="185" t="str">
        <f aca="false">IF(B978&lt;&gt;"",B978,"")</f>
        <v/>
      </c>
      <c r="C1079" s="116" t="str">
        <f aca="false">IF(C978&lt;&gt;"",C978,"")</f>
        <v/>
      </c>
      <c r="D1079" s="116" t="str">
        <f aca="false">IF(D978&lt;&gt;"",D978,"")</f>
        <v/>
      </c>
      <c r="E1079" s="116" t="str">
        <f aca="false">IF(E978&lt;&gt;"",E978,"")</f>
        <v/>
      </c>
      <c r="F1079" s="116" t="n">
        <v>31</v>
      </c>
      <c r="G1079" s="168" t="n">
        <f aca="false">G978</f>
        <v>0</v>
      </c>
      <c r="H1079" s="187" t="n">
        <f aca="false">IF($G1079&lt;&gt;"",G1079,"")</f>
        <v>0</v>
      </c>
      <c r="I1079" s="169"/>
      <c r="J1079" s="170"/>
      <c r="K1079" s="171" t="str">
        <f aca="false">IF($B1079&lt;&gt;"",IF(I1079,(INDEX(P$1021:Q$1024,MATCH(H1079,P$1021:P$1024),2)/I1079)*1000,0),"")</f>
        <v/>
      </c>
      <c r="L1079" s="171" t="str">
        <f aca="false">IF(Q$1021&lt;&gt;"",IF($B1079&lt;&gt;"",K1079-$J1079,""),"")</f>
        <v/>
      </c>
      <c r="M1079" s="172" t="str">
        <f aca="false">IF(B1079&lt;&gt;"",RANK(L1079,L$1021:L$1120),"")</f>
        <v/>
      </c>
      <c r="N1079" s="172" t="str">
        <f aca="false">IF(B1079&lt;&gt;"",'Classement Général'!CE69,"")</f>
        <v/>
      </c>
      <c r="O1079" s="172" t="str">
        <f aca="false">IF(B170&lt;&gt;"",'Calculs (M1..M20)'!A72,"")</f>
        <v/>
      </c>
      <c r="P1079" s="0"/>
      <c r="Q1079" s="0"/>
      <c r="R1079" s="0"/>
      <c r="S1079" s="0"/>
      <c r="T1079" s="0"/>
      <c r="U1079" s="0"/>
      <c r="V1079" s="0"/>
      <c r="AH1079" s="187" t="n">
        <f aca="false">IF($G1079&lt;&gt;"",AG1079,"")</f>
        <v>0</v>
      </c>
      <c r="AI1079" s="169"/>
      <c r="AJ1079" s="170"/>
    </row>
    <row r="1080" customFormat="false" ht="13" hidden="false" customHeight="false" outlineLevel="0" collapsed="false">
      <c r="A1080" s="0"/>
      <c r="B1080" s="185" t="str">
        <f aca="false">IF(B979&lt;&gt;"",B979,"")</f>
        <v/>
      </c>
      <c r="C1080" s="116" t="str">
        <f aca="false">IF(C979&lt;&gt;"",C979,"")</f>
        <v/>
      </c>
      <c r="D1080" s="116" t="str">
        <f aca="false">IF(D979&lt;&gt;"",D979,"")</f>
        <v/>
      </c>
      <c r="E1080" s="116" t="str">
        <f aca="false">IF(E979&lt;&gt;"",E979,"")</f>
        <v/>
      </c>
      <c r="F1080" s="116" t="n">
        <v>31</v>
      </c>
      <c r="G1080" s="168" t="n">
        <f aca="false">G979</f>
        <v>0</v>
      </c>
      <c r="H1080" s="187" t="n">
        <f aca="false">IF($G1080&lt;&gt;"",G1080,"")</f>
        <v>0</v>
      </c>
      <c r="I1080" s="169"/>
      <c r="J1080" s="170"/>
      <c r="K1080" s="171" t="str">
        <f aca="false">IF($B1080&lt;&gt;"",IF(I1080,(INDEX(P$1021:Q$1024,MATCH(H1080,P$1021:P$1024),2)/I1080)*1000,0),"")</f>
        <v/>
      </c>
      <c r="L1080" s="171" t="str">
        <f aca="false">IF(Q$1021&lt;&gt;"",IF($B1080&lt;&gt;"",K1080-$J1080,""),"")</f>
        <v/>
      </c>
      <c r="M1080" s="172" t="str">
        <f aca="false">IF(B1080&lt;&gt;"",RANK(L1080,L$1021:L$1120),"")</f>
        <v/>
      </c>
      <c r="N1080" s="172" t="str">
        <f aca="false">IF(B1080&lt;&gt;"",'Classement Général'!CE70,"")</f>
        <v/>
      </c>
      <c r="O1080" s="172" t="str">
        <f aca="false">IF(B171&lt;&gt;"",'Calculs (M1..M20)'!A73,"")</f>
        <v/>
      </c>
      <c r="P1080" s="0"/>
      <c r="Q1080" s="0"/>
      <c r="R1080" s="0"/>
      <c r="S1080" s="0"/>
      <c r="T1080" s="0"/>
      <c r="U1080" s="0"/>
      <c r="V1080" s="0"/>
      <c r="AH1080" s="187" t="n">
        <f aca="false">IF($G1080&lt;&gt;"",AG1080,"")</f>
        <v>0</v>
      </c>
      <c r="AI1080" s="169"/>
      <c r="AJ1080" s="170"/>
    </row>
    <row r="1081" customFormat="false" ht="13" hidden="false" customHeight="false" outlineLevel="0" collapsed="false">
      <c r="A1081" s="0"/>
      <c r="B1081" s="185" t="str">
        <f aca="false">IF(B980&lt;&gt;"",B980,"")</f>
        <v/>
      </c>
      <c r="C1081" s="116" t="str">
        <f aca="false">IF(C980&lt;&gt;"",C980,"")</f>
        <v/>
      </c>
      <c r="D1081" s="116" t="str">
        <f aca="false">IF(D980&lt;&gt;"",D980,"")</f>
        <v/>
      </c>
      <c r="E1081" s="116" t="str">
        <f aca="false">IF(E980&lt;&gt;"",E980,"")</f>
        <v/>
      </c>
      <c r="F1081" s="116" t="n">
        <v>31</v>
      </c>
      <c r="G1081" s="168" t="n">
        <f aca="false">G980</f>
        <v>0</v>
      </c>
      <c r="H1081" s="187" t="n">
        <f aca="false">IF($G1081&lt;&gt;"",G1081,"")</f>
        <v>0</v>
      </c>
      <c r="I1081" s="169"/>
      <c r="J1081" s="170"/>
      <c r="K1081" s="171" t="str">
        <f aca="false">IF($B1081&lt;&gt;"",IF(I1081,(INDEX(P$1021:Q$1024,MATCH(H1081,P$1021:P$1024),2)/I1081)*1000,0),"")</f>
        <v/>
      </c>
      <c r="L1081" s="171" t="str">
        <f aca="false">IF(Q$1021&lt;&gt;"",IF($B1081&lt;&gt;"",K1081-$J1081,""),"")</f>
        <v/>
      </c>
      <c r="M1081" s="172" t="str">
        <f aca="false">IF(B1081&lt;&gt;"",RANK(L1081,L$1021:L$1120),"")</f>
        <v/>
      </c>
      <c r="N1081" s="172" t="str">
        <f aca="false">IF(B1081&lt;&gt;"",'Classement Général'!CE71,"")</f>
        <v/>
      </c>
      <c r="O1081" s="172" t="str">
        <f aca="false">IF(B172&lt;&gt;"",'Calculs (M1..M20)'!A74,"")</f>
        <v/>
      </c>
      <c r="P1081" s="0"/>
      <c r="Q1081" s="0"/>
      <c r="R1081" s="0"/>
      <c r="S1081" s="0"/>
      <c r="T1081" s="0"/>
      <c r="U1081" s="0"/>
      <c r="V1081" s="0"/>
      <c r="AH1081" s="187" t="n">
        <f aca="false">IF($G1081&lt;&gt;"",AG1081,"")</f>
        <v>0</v>
      </c>
      <c r="AI1081" s="169"/>
      <c r="AJ1081" s="170"/>
    </row>
    <row r="1082" customFormat="false" ht="13" hidden="false" customHeight="false" outlineLevel="0" collapsed="false">
      <c r="A1082" s="0"/>
      <c r="B1082" s="185" t="str">
        <f aca="false">IF(B981&lt;&gt;"",B981,"")</f>
        <v/>
      </c>
      <c r="C1082" s="116" t="str">
        <f aca="false">IF(C981&lt;&gt;"",C981,"")</f>
        <v/>
      </c>
      <c r="D1082" s="116" t="str">
        <f aca="false">IF(D981&lt;&gt;"",D981,"")</f>
        <v/>
      </c>
      <c r="E1082" s="116" t="str">
        <f aca="false">IF(E981&lt;&gt;"",E981,"")</f>
        <v/>
      </c>
      <c r="F1082" s="116" t="n">
        <v>31</v>
      </c>
      <c r="G1082" s="168" t="n">
        <f aca="false">G981</f>
        <v>0</v>
      </c>
      <c r="H1082" s="187" t="n">
        <f aca="false">IF($G1082&lt;&gt;"",G1082,"")</f>
        <v>0</v>
      </c>
      <c r="I1082" s="169"/>
      <c r="J1082" s="170"/>
      <c r="K1082" s="171" t="str">
        <f aca="false">IF($B1082&lt;&gt;"",IF(I1082,(INDEX(P$1021:Q$1024,MATCH(H1082,P$1021:P$1024),2)/I1082)*1000,0),"")</f>
        <v/>
      </c>
      <c r="L1082" s="171" t="str">
        <f aca="false">IF(Q$1021&lt;&gt;"",IF($B1082&lt;&gt;"",K1082-$J1082,""),"")</f>
        <v/>
      </c>
      <c r="M1082" s="172" t="str">
        <f aca="false">IF(B1082&lt;&gt;"",RANK(L1082,L$1021:L$1120),"")</f>
        <v/>
      </c>
      <c r="N1082" s="172" t="str">
        <f aca="false">IF(B1082&lt;&gt;"",'Classement Général'!CE72,"")</f>
        <v/>
      </c>
      <c r="O1082" s="172" t="str">
        <f aca="false">IF(B173&lt;&gt;"",'Calculs (M1..M20)'!A75,"")</f>
        <v/>
      </c>
      <c r="P1082" s="0"/>
      <c r="Q1082" s="0"/>
      <c r="R1082" s="0"/>
      <c r="S1082" s="0"/>
      <c r="T1082" s="0"/>
      <c r="U1082" s="0"/>
      <c r="V1082" s="0"/>
      <c r="AH1082" s="187" t="n">
        <f aca="false">IF($G1082&lt;&gt;"",AG1082,"")</f>
        <v>0</v>
      </c>
      <c r="AI1082" s="169"/>
      <c r="AJ1082" s="170"/>
    </row>
    <row r="1083" customFormat="false" ht="13" hidden="false" customHeight="false" outlineLevel="0" collapsed="false">
      <c r="A1083" s="0"/>
      <c r="B1083" s="185" t="str">
        <f aca="false">IF(B982&lt;&gt;"",B982,"")</f>
        <v/>
      </c>
      <c r="C1083" s="116" t="str">
        <f aca="false">IF(C982&lt;&gt;"",C982,"")</f>
        <v/>
      </c>
      <c r="D1083" s="116" t="str">
        <f aca="false">IF(D982&lt;&gt;"",D982,"")</f>
        <v/>
      </c>
      <c r="E1083" s="116" t="str">
        <f aca="false">IF(E982&lt;&gt;"",E982,"")</f>
        <v/>
      </c>
      <c r="F1083" s="116" t="n">
        <v>31</v>
      </c>
      <c r="G1083" s="168" t="n">
        <f aca="false">G982</f>
        <v>0</v>
      </c>
      <c r="H1083" s="187" t="n">
        <f aca="false">IF($G1083&lt;&gt;"",G1083,"")</f>
        <v>0</v>
      </c>
      <c r="I1083" s="169"/>
      <c r="J1083" s="170"/>
      <c r="K1083" s="171" t="str">
        <f aca="false">IF($B1083&lt;&gt;"",IF(I1083,(INDEX(P$1021:Q$1024,MATCH(H1083,P$1021:P$1024),2)/I1083)*1000,0),"")</f>
        <v/>
      </c>
      <c r="L1083" s="171" t="str">
        <f aca="false">IF(Q$1021&lt;&gt;"",IF($B1083&lt;&gt;"",K1083-$J1083,""),"")</f>
        <v/>
      </c>
      <c r="M1083" s="172" t="str">
        <f aca="false">IF(B1083&lt;&gt;"",RANK(L1083,L$1021:L$1120),"")</f>
        <v/>
      </c>
      <c r="N1083" s="172" t="str">
        <f aca="false">IF(B1083&lt;&gt;"",'Classement Général'!CE73,"")</f>
        <v/>
      </c>
      <c r="O1083" s="172" t="str">
        <f aca="false">IF(B174&lt;&gt;"",'Calculs (M1..M20)'!A76,"")</f>
        <v/>
      </c>
      <c r="P1083" s="0"/>
      <c r="Q1083" s="0"/>
      <c r="R1083" s="0"/>
      <c r="S1083" s="0"/>
      <c r="T1083" s="0"/>
      <c r="U1083" s="0"/>
      <c r="V1083" s="0"/>
      <c r="AH1083" s="187" t="n">
        <f aca="false">IF($G1083&lt;&gt;"",AG1083,"")</f>
        <v>0</v>
      </c>
      <c r="AI1083" s="169"/>
      <c r="AJ1083" s="170"/>
    </row>
    <row r="1084" customFormat="false" ht="13" hidden="false" customHeight="false" outlineLevel="0" collapsed="false">
      <c r="A1084" s="0"/>
      <c r="B1084" s="185" t="str">
        <f aca="false">IF(B983&lt;&gt;"",B983,"")</f>
        <v/>
      </c>
      <c r="C1084" s="116" t="str">
        <f aca="false">IF(C983&lt;&gt;"",C983,"")</f>
        <v/>
      </c>
      <c r="D1084" s="116" t="str">
        <f aca="false">IF(D983&lt;&gt;"",D983,"")</f>
        <v/>
      </c>
      <c r="E1084" s="116" t="str">
        <f aca="false">IF(E983&lt;&gt;"",E983,"")</f>
        <v/>
      </c>
      <c r="F1084" s="116" t="n">
        <v>31</v>
      </c>
      <c r="G1084" s="168" t="n">
        <f aca="false">G983</f>
        <v>0</v>
      </c>
      <c r="H1084" s="187" t="n">
        <f aca="false">IF($G1084&lt;&gt;"",G1084,"")</f>
        <v>0</v>
      </c>
      <c r="I1084" s="169"/>
      <c r="J1084" s="170"/>
      <c r="K1084" s="171" t="str">
        <f aca="false">IF($B1084&lt;&gt;"",IF(I1084,(INDEX(P$1021:Q$1024,MATCH(H1084,P$1021:P$1024),2)/I1084)*1000,0),"")</f>
        <v/>
      </c>
      <c r="L1084" s="171" t="str">
        <f aca="false">IF(Q$1021&lt;&gt;"",IF($B1084&lt;&gt;"",K1084-$J1084,""),"")</f>
        <v/>
      </c>
      <c r="M1084" s="172" t="str">
        <f aca="false">IF(B1084&lt;&gt;"",RANK(L1084,L$1021:L$1120),"")</f>
        <v/>
      </c>
      <c r="N1084" s="172" t="str">
        <f aca="false">IF(B1084&lt;&gt;"",'Classement Général'!CE74,"")</f>
        <v/>
      </c>
      <c r="O1084" s="172" t="str">
        <f aca="false">IF(B175&lt;&gt;"",'Calculs (M1..M20)'!A77,"")</f>
        <v/>
      </c>
      <c r="P1084" s="0"/>
      <c r="Q1084" s="0"/>
      <c r="R1084" s="0"/>
      <c r="S1084" s="0"/>
      <c r="T1084" s="0"/>
      <c r="U1084" s="0"/>
      <c r="V1084" s="0"/>
      <c r="AH1084" s="187" t="n">
        <f aca="false">IF($G1084&lt;&gt;"",AG1084,"")</f>
        <v>0</v>
      </c>
      <c r="AI1084" s="169"/>
      <c r="AJ1084" s="170"/>
    </row>
    <row r="1085" customFormat="false" ht="13" hidden="false" customHeight="false" outlineLevel="0" collapsed="false">
      <c r="A1085" s="0"/>
      <c r="B1085" s="185" t="str">
        <f aca="false">IF(B984&lt;&gt;"",B984,"")</f>
        <v/>
      </c>
      <c r="C1085" s="116" t="str">
        <f aca="false">IF(C984&lt;&gt;"",C984,"")</f>
        <v/>
      </c>
      <c r="D1085" s="116" t="str">
        <f aca="false">IF(D984&lt;&gt;"",D984,"")</f>
        <v/>
      </c>
      <c r="E1085" s="116" t="str">
        <f aca="false">IF(E984&lt;&gt;"",E984,"")</f>
        <v/>
      </c>
      <c r="F1085" s="116" t="n">
        <v>31</v>
      </c>
      <c r="G1085" s="168" t="n">
        <f aca="false">G984</f>
        <v>0</v>
      </c>
      <c r="H1085" s="187" t="n">
        <f aca="false">IF($G1085&lt;&gt;"",G1085,"")</f>
        <v>0</v>
      </c>
      <c r="I1085" s="169"/>
      <c r="J1085" s="170"/>
      <c r="K1085" s="171" t="str">
        <f aca="false">IF($B1085&lt;&gt;"",IF(I1085,(INDEX(P$1021:Q$1024,MATCH(H1085,P$1021:P$1024),2)/I1085)*1000,0),"")</f>
        <v/>
      </c>
      <c r="L1085" s="171" t="str">
        <f aca="false">IF(Q$1021&lt;&gt;"",IF($B1085&lt;&gt;"",K1085-$J1085,""),"")</f>
        <v/>
      </c>
      <c r="M1085" s="172" t="str">
        <f aca="false">IF(B1085&lt;&gt;"",RANK(L1085,L$1021:L$1120),"")</f>
        <v/>
      </c>
      <c r="N1085" s="172" t="str">
        <f aca="false">IF(B1085&lt;&gt;"",'Classement Général'!CE75,"")</f>
        <v/>
      </c>
      <c r="O1085" s="172" t="str">
        <f aca="false">IF(B176&lt;&gt;"",'Calculs (M1..M20)'!A78,"")</f>
        <v/>
      </c>
      <c r="P1085" s="0"/>
      <c r="Q1085" s="0"/>
      <c r="R1085" s="0"/>
      <c r="S1085" s="0"/>
      <c r="T1085" s="0"/>
      <c r="U1085" s="0"/>
      <c r="V1085" s="0"/>
      <c r="AH1085" s="187" t="n">
        <f aca="false">IF($G1085&lt;&gt;"",AG1085,"")</f>
        <v>0</v>
      </c>
      <c r="AI1085" s="169"/>
      <c r="AJ1085" s="170"/>
    </row>
    <row r="1086" customFormat="false" ht="13" hidden="false" customHeight="false" outlineLevel="0" collapsed="false">
      <c r="A1086" s="0"/>
      <c r="B1086" s="185" t="str">
        <f aca="false">IF(B985&lt;&gt;"",B985,"")</f>
        <v/>
      </c>
      <c r="C1086" s="116" t="str">
        <f aca="false">IF(C985&lt;&gt;"",C985,"")</f>
        <v/>
      </c>
      <c r="D1086" s="116" t="str">
        <f aca="false">IF(D985&lt;&gt;"",D985,"")</f>
        <v/>
      </c>
      <c r="E1086" s="116" t="str">
        <f aca="false">IF(E985&lt;&gt;"",E985,"")</f>
        <v/>
      </c>
      <c r="F1086" s="116" t="n">
        <v>31</v>
      </c>
      <c r="G1086" s="168" t="n">
        <f aca="false">G985</f>
        <v>0</v>
      </c>
      <c r="H1086" s="187" t="n">
        <f aca="false">IF($G1086&lt;&gt;"",G1086,"")</f>
        <v>0</v>
      </c>
      <c r="I1086" s="169"/>
      <c r="J1086" s="170"/>
      <c r="K1086" s="171" t="str">
        <f aca="false">IF($B1086&lt;&gt;"",IF(I1086,(INDEX(P$1021:Q$1024,MATCH(H1086,P$1021:P$1024),2)/I1086)*1000,0),"")</f>
        <v/>
      </c>
      <c r="L1086" s="171" t="str">
        <f aca="false">IF(Q$1021&lt;&gt;"",IF($B1086&lt;&gt;"",K1086-$J1086,""),"")</f>
        <v/>
      </c>
      <c r="M1086" s="172" t="str">
        <f aca="false">IF(B1086&lt;&gt;"",RANK(L1086,L$1021:L$1120),"")</f>
        <v/>
      </c>
      <c r="N1086" s="172" t="str">
        <f aca="false">IF(B1086&lt;&gt;"",'Classement Général'!CE76,"")</f>
        <v/>
      </c>
      <c r="O1086" s="172" t="str">
        <f aca="false">IF(B177&lt;&gt;"",'Calculs (M1..M20)'!A79,"")</f>
        <v/>
      </c>
      <c r="P1086" s="0"/>
      <c r="Q1086" s="0"/>
      <c r="R1086" s="0"/>
      <c r="S1086" s="0"/>
      <c r="T1086" s="0"/>
      <c r="U1086" s="0"/>
      <c r="V1086" s="0"/>
      <c r="AH1086" s="187" t="n">
        <f aca="false">IF($G1086&lt;&gt;"",AG1086,"")</f>
        <v>0</v>
      </c>
      <c r="AI1086" s="169"/>
      <c r="AJ1086" s="170"/>
    </row>
    <row r="1087" customFormat="false" ht="13" hidden="false" customHeight="false" outlineLevel="0" collapsed="false">
      <c r="A1087" s="0"/>
      <c r="B1087" s="185" t="str">
        <f aca="false">IF(B986&lt;&gt;"",B986,"")</f>
        <v/>
      </c>
      <c r="C1087" s="116" t="str">
        <f aca="false">IF(C986&lt;&gt;"",C986,"")</f>
        <v/>
      </c>
      <c r="D1087" s="116" t="str">
        <f aca="false">IF(D986&lt;&gt;"",D986,"")</f>
        <v/>
      </c>
      <c r="E1087" s="116" t="str">
        <f aca="false">IF(E986&lt;&gt;"",E986,"")</f>
        <v/>
      </c>
      <c r="F1087" s="116" t="n">
        <v>31</v>
      </c>
      <c r="G1087" s="168" t="n">
        <f aca="false">G986</f>
        <v>0</v>
      </c>
      <c r="H1087" s="187" t="n">
        <f aca="false">IF($G1087&lt;&gt;"",G1087,"")</f>
        <v>0</v>
      </c>
      <c r="I1087" s="169"/>
      <c r="J1087" s="170"/>
      <c r="K1087" s="171" t="str">
        <f aca="false">IF($B1087&lt;&gt;"",IF(I1087,(INDEX(P$1021:Q$1024,MATCH(H1087,P$1021:P$1024),2)/I1087)*1000,0),"")</f>
        <v/>
      </c>
      <c r="L1087" s="171" t="str">
        <f aca="false">IF(Q$1021&lt;&gt;"",IF($B1087&lt;&gt;"",K1087-$J1087,""),"")</f>
        <v/>
      </c>
      <c r="M1087" s="172" t="str">
        <f aca="false">IF(B1087&lt;&gt;"",RANK(L1087,L$1021:L$1120),"")</f>
        <v/>
      </c>
      <c r="N1087" s="172" t="str">
        <f aca="false">IF(B1087&lt;&gt;"",'Classement Général'!CE77,"")</f>
        <v/>
      </c>
      <c r="O1087" s="172" t="str">
        <f aca="false">IF(B178&lt;&gt;"",'Calculs (M1..M20)'!A80,"")</f>
        <v/>
      </c>
      <c r="P1087" s="0"/>
      <c r="Q1087" s="0"/>
      <c r="R1087" s="0"/>
      <c r="S1087" s="0"/>
      <c r="T1087" s="0"/>
      <c r="U1087" s="0"/>
      <c r="V1087" s="0"/>
      <c r="AH1087" s="187" t="n">
        <f aca="false">IF($G1087&lt;&gt;"",AG1087,"")</f>
        <v>0</v>
      </c>
      <c r="AI1087" s="169"/>
      <c r="AJ1087" s="170"/>
    </row>
    <row r="1088" customFormat="false" ht="13" hidden="false" customHeight="false" outlineLevel="0" collapsed="false">
      <c r="A1088" s="0"/>
      <c r="B1088" s="185" t="str">
        <f aca="false">IF(B987&lt;&gt;"",B987,"")</f>
        <v/>
      </c>
      <c r="C1088" s="116" t="str">
        <f aca="false">IF(C987&lt;&gt;"",C987,"")</f>
        <v/>
      </c>
      <c r="D1088" s="116" t="str">
        <f aca="false">IF(D987&lt;&gt;"",D987,"")</f>
        <v/>
      </c>
      <c r="E1088" s="116" t="str">
        <f aca="false">IF(E987&lt;&gt;"",E987,"")</f>
        <v/>
      </c>
      <c r="F1088" s="116" t="n">
        <v>31</v>
      </c>
      <c r="G1088" s="168" t="n">
        <f aca="false">G987</f>
        <v>0</v>
      </c>
      <c r="H1088" s="187" t="n">
        <f aca="false">IF($G1088&lt;&gt;"",G1088,"")</f>
        <v>0</v>
      </c>
      <c r="I1088" s="169"/>
      <c r="J1088" s="170"/>
      <c r="K1088" s="171" t="str">
        <f aca="false">IF($B1088&lt;&gt;"",IF(I1088,(INDEX(P$1021:Q$1024,MATCH(H1088,P$1021:P$1024),2)/I1088)*1000,0),"")</f>
        <v/>
      </c>
      <c r="L1088" s="171" t="str">
        <f aca="false">IF(Q$1021&lt;&gt;"",IF($B1088&lt;&gt;"",K1088-$J1088,""),"")</f>
        <v/>
      </c>
      <c r="M1088" s="172" t="str">
        <f aca="false">IF(B1088&lt;&gt;"",RANK(L1088,L$1021:L$1120),"")</f>
        <v/>
      </c>
      <c r="N1088" s="172" t="str">
        <f aca="false">IF(B1088&lt;&gt;"",'Classement Général'!CE78,"")</f>
        <v/>
      </c>
      <c r="O1088" s="172" t="str">
        <f aca="false">IF(B179&lt;&gt;"",'Calculs (M1..M20)'!A81,"")</f>
        <v/>
      </c>
      <c r="P1088" s="0"/>
      <c r="Q1088" s="0"/>
      <c r="R1088" s="0"/>
      <c r="S1088" s="0"/>
      <c r="T1088" s="0"/>
      <c r="U1088" s="0"/>
      <c r="V1088" s="0"/>
      <c r="AH1088" s="187" t="n">
        <f aca="false">IF($G1088&lt;&gt;"",AG1088,"")</f>
        <v>0</v>
      </c>
      <c r="AI1088" s="169"/>
      <c r="AJ1088" s="170"/>
    </row>
    <row r="1089" customFormat="false" ht="13" hidden="false" customHeight="false" outlineLevel="0" collapsed="false">
      <c r="A1089" s="0"/>
      <c r="B1089" s="185" t="str">
        <f aca="false">IF(B988&lt;&gt;"",B988,"")</f>
        <v/>
      </c>
      <c r="C1089" s="116" t="str">
        <f aca="false">IF(C988&lt;&gt;"",C988,"")</f>
        <v/>
      </c>
      <c r="D1089" s="116" t="str">
        <f aca="false">IF(D988&lt;&gt;"",D988,"")</f>
        <v/>
      </c>
      <c r="E1089" s="116" t="str">
        <f aca="false">IF(E988&lt;&gt;"",E988,"")</f>
        <v/>
      </c>
      <c r="F1089" s="116" t="n">
        <v>31</v>
      </c>
      <c r="G1089" s="168" t="n">
        <f aca="false">G988</f>
        <v>0</v>
      </c>
      <c r="H1089" s="187" t="n">
        <f aca="false">IF($G1089&lt;&gt;"",G1089,"")</f>
        <v>0</v>
      </c>
      <c r="I1089" s="169"/>
      <c r="J1089" s="170"/>
      <c r="K1089" s="171" t="str">
        <f aca="false">IF($B1089&lt;&gt;"",IF(I1089,(INDEX(P$1021:Q$1024,MATCH(H1089,P$1021:P$1024),2)/I1089)*1000,0),"")</f>
        <v/>
      </c>
      <c r="L1089" s="171" t="str">
        <f aca="false">IF(Q$1021&lt;&gt;"",IF($B1089&lt;&gt;"",K1089-$J1089,""),"")</f>
        <v/>
      </c>
      <c r="M1089" s="172" t="str">
        <f aca="false">IF(B1089&lt;&gt;"",RANK(L1089,L$1021:L$1120),"")</f>
        <v/>
      </c>
      <c r="N1089" s="172" t="str">
        <f aca="false">IF(B1089&lt;&gt;"",'Classement Général'!CE79,"")</f>
        <v/>
      </c>
      <c r="O1089" s="172" t="str">
        <f aca="false">IF(B180&lt;&gt;"",'Calculs (M1..M20)'!A82,"")</f>
        <v/>
      </c>
      <c r="P1089" s="0"/>
      <c r="Q1089" s="0"/>
      <c r="R1089" s="0"/>
      <c r="S1089" s="0"/>
      <c r="T1089" s="0"/>
      <c r="U1089" s="0"/>
      <c r="V1089" s="0"/>
      <c r="AH1089" s="187" t="n">
        <f aca="false">IF($G1089&lt;&gt;"",AG1089,"")</f>
        <v>0</v>
      </c>
      <c r="AI1089" s="169"/>
      <c r="AJ1089" s="170"/>
    </row>
    <row r="1090" customFormat="false" ht="13" hidden="false" customHeight="false" outlineLevel="0" collapsed="false">
      <c r="A1090" s="0"/>
      <c r="B1090" s="185" t="str">
        <f aca="false">IF(B989&lt;&gt;"",B989,"")</f>
        <v/>
      </c>
      <c r="C1090" s="116" t="str">
        <f aca="false">IF(C989&lt;&gt;"",C989,"")</f>
        <v/>
      </c>
      <c r="D1090" s="116" t="str">
        <f aca="false">IF(D989&lt;&gt;"",D989,"")</f>
        <v/>
      </c>
      <c r="E1090" s="116" t="str">
        <f aca="false">IF(E989&lt;&gt;"",E989,"")</f>
        <v/>
      </c>
      <c r="F1090" s="116" t="n">
        <v>31</v>
      </c>
      <c r="G1090" s="168" t="n">
        <f aca="false">G989</f>
        <v>0</v>
      </c>
      <c r="H1090" s="187" t="n">
        <f aca="false">IF($G1090&lt;&gt;"",G1090,"")</f>
        <v>0</v>
      </c>
      <c r="I1090" s="169"/>
      <c r="J1090" s="170"/>
      <c r="K1090" s="171" t="str">
        <f aca="false">IF($B1090&lt;&gt;"",IF(I1090,(INDEX(P$1021:Q$1024,MATCH(H1090,P$1021:P$1024),2)/I1090)*1000,0),"")</f>
        <v/>
      </c>
      <c r="L1090" s="171" t="str">
        <f aca="false">IF(Q$1021&lt;&gt;"",IF($B1090&lt;&gt;"",K1090-$J1090,""),"")</f>
        <v/>
      </c>
      <c r="M1090" s="172" t="str">
        <f aca="false">IF(B1090&lt;&gt;"",RANK(L1090,L$1021:L$1120),"")</f>
        <v/>
      </c>
      <c r="N1090" s="172" t="str">
        <f aca="false">IF(B1090&lt;&gt;"",'Classement Général'!CE80,"")</f>
        <v/>
      </c>
      <c r="O1090" s="172" t="str">
        <f aca="false">IF(B181&lt;&gt;"",'Calculs (M1..M20)'!A83,"")</f>
        <v/>
      </c>
      <c r="P1090" s="0"/>
      <c r="Q1090" s="0"/>
      <c r="R1090" s="0"/>
      <c r="S1090" s="0"/>
      <c r="T1090" s="0"/>
      <c r="U1090" s="0"/>
      <c r="V1090" s="0"/>
      <c r="AH1090" s="187" t="n">
        <f aca="false">IF($G1090&lt;&gt;"",AG1090,"")</f>
        <v>0</v>
      </c>
      <c r="AI1090" s="169"/>
      <c r="AJ1090" s="170"/>
    </row>
    <row r="1091" customFormat="false" ht="13" hidden="false" customHeight="false" outlineLevel="0" collapsed="false">
      <c r="A1091" s="0"/>
      <c r="B1091" s="185" t="str">
        <f aca="false">IF(B990&lt;&gt;"",B990,"")</f>
        <v/>
      </c>
      <c r="C1091" s="116" t="str">
        <f aca="false">IF(C990&lt;&gt;"",C990,"")</f>
        <v/>
      </c>
      <c r="D1091" s="116" t="str">
        <f aca="false">IF(D990&lt;&gt;"",D990,"")</f>
        <v/>
      </c>
      <c r="E1091" s="116" t="str">
        <f aca="false">IF(E990&lt;&gt;"",E990,"")</f>
        <v/>
      </c>
      <c r="F1091" s="116" t="n">
        <v>31</v>
      </c>
      <c r="G1091" s="168" t="n">
        <f aca="false">G990</f>
        <v>0</v>
      </c>
      <c r="H1091" s="187" t="n">
        <f aca="false">IF($G1091&lt;&gt;"",G1091,"")</f>
        <v>0</v>
      </c>
      <c r="I1091" s="169"/>
      <c r="J1091" s="170"/>
      <c r="K1091" s="171" t="str">
        <f aca="false">IF($B1091&lt;&gt;"",IF(I1091,(INDEX(P$1021:Q$1024,MATCH(H1091,P$1021:P$1024),2)/I1091)*1000,0),"")</f>
        <v/>
      </c>
      <c r="L1091" s="171" t="str">
        <f aca="false">IF(Q$1021&lt;&gt;"",IF($B1091&lt;&gt;"",K1091-$J1091,""),"")</f>
        <v/>
      </c>
      <c r="M1091" s="172" t="str">
        <f aca="false">IF(B1091&lt;&gt;"",RANK(L1091,L$1021:L$1120),"")</f>
        <v/>
      </c>
      <c r="N1091" s="172" t="str">
        <f aca="false">IF(B1091&lt;&gt;"",'Classement Général'!CE81,"")</f>
        <v/>
      </c>
      <c r="O1091" s="172" t="str">
        <f aca="false">IF(B182&lt;&gt;"",'Calculs (M1..M20)'!A84,"")</f>
        <v/>
      </c>
      <c r="P1091" s="0"/>
      <c r="Q1091" s="0"/>
      <c r="R1091" s="0"/>
      <c r="S1091" s="0"/>
      <c r="T1091" s="0"/>
      <c r="U1091" s="0"/>
      <c r="V1091" s="0"/>
      <c r="AH1091" s="187" t="n">
        <f aca="false">IF($G1091&lt;&gt;"",AG1091,"")</f>
        <v>0</v>
      </c>
      <c r="AI1091" s="169"/>
      <c r="AJ1091" s="170"/>
    </row>
    <row r="1092" customFormat="false" ht="13" hidden="false" customHeight="false" outlineLevel="0" collapsed="false">
      <c r="A1092" s="0"/>
      <c r="B1092" s="185" t="str">
        <f aca="false">IF(B991&lt;&gt;"",B991,"")</f>
        <v/>
      </c>
      <c r="C1092" s="116" t="str">
        <f aca="false">IF(C991&lt;&gt;"",C991,"")</f>
        <v/>
      </c>
      <c r="D1092" s="116" t="str">
        <f aca="false">IF(D991&lt;&gt;"",D991,"")</f>
        <v/>
      </c>
      <c r="E1092" s="116" t="str">
        <f aca="false">IF(E991&lt;&gt;"",E991,"")</f>
        <v/>
      </c>
      <c r="F1092" s="116" t="n">
        <v>31</v>
      </c>
      <c r="G1092" s="168" t="n">
        <f aca="false">G991</f>
        <v>0</v>
      </c>
      <c r="H1092" s="187" t="n">
        <f aca="false">IF($G1092&lt;&gt;"",G1092,"")</f>
        <v>0</v>
      </c>
      <c r="I1092" s="169"/>
      <c r="J1092" s="170"/>
      <c r="K1092" s="171" t="str">
        <f aca="false">IF($B1092&lt;&gt;"",IF(I1092,(INDEX(P$1021:Q$1024,MATCH(H1092,P$1021:P$1024),2)/I1092)*1000,0),"")</f>
        <v/>
      </c>
      <c r="L1092" s="171" t="str">
        <f aca="false">IF(Q$1021&lt;&gt;"",IF($B1092&lt;&gt;"",K1092-$J1092,""),"")</f>
        <v/>
      </c>
      <c r="M1092" s="172" t="str">
        <f aca="false">IF(B1092&lt;&gt;"",RANK(L1092,L$1021:L$1120),"")</f>
        <v/>
      </c>
      <c r="N1092" s="172" t="str">
        <f aca="false">IF(B1092&lt;&gt;"",'Classement Général'!CE82,"")</f>
        <v/>
      </c>
      <c r="O1092" s="172" t="str">
        <f aca="false">IF(B183&lt;&gt;"",'Calculs (M1..M20)'!A85,"")</f>
        <v/>
      </c>
      <c r="P1092" s="0"/>
      <c r="Q1092" s="0"/>
      <c r="R1092" s="0"/>
      <c r="S1092" s="0"/>
      <c r="T1092" s="0"/>
      <c r="U1092" s="0"/>
      <c r="V1092" s="0"/>
      <c r="AH1092" s="187" t="n">
        <f aca="false">IF($G1092&lt;&gt;"",AG1092,"")</f>
        <v>0</v>
      </c>
      <c r="AI1092" s="169"/>
      <c r="AJ1092" s="170"/>
    </row>
    <row r="1093" customFormat="false" ht="13" hidden="false" customHeight="false" outlineLevel="0" collapsed="false">
      <c r="A1093" s="0"/>
      <c r="B1093" s="185" t="str">
        <f aca="false">IF(B992&lt;&gt;"",B992,"")</f>
        <v/>
      </c>
      <c r="C1093" s="116" t="str">
        <f aca="false">IF(C992&lt;&gt;"",C992,"")</f>
        <v/>
      </c>
      <c r="D1093" s="116" t="str">
        <f aca="false">IF(D992&lt;&gt;"",D992,"")</f>
        <v/>
      </c>
      <c r="E1093" s="116" t="str">
        <f aca="false">IF(E992&lt;&gt;"",E992,"")</f>
        <v/>
      </c>
      <c r="F1093" s="116" t="n">
        <v>31</v>
      </c>
      <c r="G1093" s="168" t="n">
        <f aca="false">G992</f>
        <v>0</v>
      </c>
      <c r="H1093" s="187" t="n">
        <f aca="false">IF($G1093&lt;&gt;"",G1093,"")</f>
        <v>0</v>
      </c>
      <c r="I1093" s="169"/>
      <c r="J1093" s="170"/>
      <c r="K1093" s="171" t="str">
        <f aca="false">IF($B1093&lt;&gt;"",IF(I1093,(INDEX(P$1021:Q$1024,MATCH(H1093,P$1021:P$1024),2)/I1093)*1000,0),"")</f>
        <v/>
      </c>
      <c r="L1093" s="171" t="str">
        <f aca="false">IF(Q$1021&lt;&gt;"",IF($B1093&lt;&gt;"",K1093-$J1093,""),"")</f>
        <v/>
      </c>
      <c r="M1093" s="172" t="str">
        <f aca="false">IF(B1093&lt;&gt;"",RANK(L1093,L$1021:L$1120),"")</f>
        <v/>
      </c>
      <c r="N1093" s="172" t="str">
        <f aca="false">IF(B1093&lt;&gt;"",'Classement Général'!CE83,"")</f>
        <v/>
      </c>
      <c r="O1093" s="172" t="str">
        <f aca="false">IF(B184&lt;&gt;"",'Calculs (M1..M20)'!A86,"")</f>
        <v/>
      </c>
      <c r="P1093" s="0"/>
      <c r="Q1093" s="0"/>
      <c r="R1093" s="0"/>
      <c r="S1093" s="0"/>
      <c r="T1093" s="0"/>
      <c r="U1093" s="0"/>
      <c r="V1093" s="0"/>
      <c r="AH1093" s="187" t="n">
        <f aca="false">IF($G1093&lt;&gt;"",AG1093,"")</f>
        <v>0</v>
      </c>
      <c r="AI1093" s="169"/>
      <c r="AJ1093" s="170"/>
    </row>
    <row r="1094" customFormat="false" ht="13" hidden="false" customHeight="false" outlineLevel="0" collapsed="false">
      <c r="A1094" s="0"/>
      <c r="B1094" s="185" t="str">
        <f aca="false">IF(B993&lt;&gt;"",B993,"")</f>
        <v/>
      </c>
      <c r="C1094" s="116" t="str">
        <f aca="false">IF(C993&lt;&gt;"",C993,"")</f>
        <v/>
      </c>
      <c r="D1094" s="116" t="str">
        <f aca="false">IF(D993&lt;&gt;"",D993,"")</f>
        <v/>
      </c>
      <c r="E1094" s="116" t="str">
        <f aca="false">IF(E993&lt;&gt;"",E993,"")</f>
        <v/>
      </c>
      <c r="F1094" s="116" t="n">
        <v>31</v>
      </c>
      <c r="G1094" s="168" t="n">
        <f aca="false">G993</f>
        <v>0</v>
      </c>
      <c r="H1094" s="187" t="n">
        <f aca="false">IF($G1094&lt;&gt;"",G1094,"")</f>
        <v>0</v>
      </c>
      <c r="I1094" s="169"/>
      <c r="J1094" s="170"/>
      <c r="K1094" s="171" t="str">
        <f aca="false">IF($B1094&lt;&gt;"",IF(I1094,(INDEX(P$1021:Q$1024,MATCH(H1094,P$1021:P$1024),2)/I1094)*1000,0),"")</f>
        <v/>
      </c>
      <c r="L1094" s="171" t="str">
        <f aca="false">IF(Q$1021&lt;&gt;"",IF($B1094&lt;&gt;"",K1094-$J1094,""),"")</f>
        <v/>
      </c>
      <c r="M1094" s="172" t="str">
        <f aca="false">IF(B1094&lt;&gt;"",RANK(L1094,L$1021:L$1120),"")</f>
        <v/>
      </c>
      <c r="N1094" s="172" t="str">
        <f aca="false">IF(B1094&lt;&gt;"",'Classement Général'!CE84,"")</f>
        <v/>
      </c>
      <c r="O1094" s="172" t="str">
        <f aca="false">IF(B185&lt;&gt;"",'Calculs (M1..M20)'!A87,"")</f>
        <v/>
      </c>
      <c r="P1094" s="0"/>
      <c r="Q1094" s="0"/>
      <c r="R1094" s="0"/>
      <c r="S1094" s="0"/>
      <c r="T1094" s="0"/>
      <c r="U1094" s="0"/>
      <c r="V1094" s="0"/>
      <c r="AH1094" s="187" t="n">
        <f aca="false">IF($G1094&lt;&gt;"",AG1094,"")</f>
        <v>0</v>
      </c>
      <c r="AI1094" s="169"/>
      <c r="AJ1094" s="170"/>
    </row>
    <row r="1095" customFormat="false" ht="13" hidden="false" customHeight="false" outlineLevel="0" collapsed="false">
      <c r="A1095" s="0"/>
      <c r="B1095" s="185" t="str">
        <f aca="false">IF(B994&lt;&gt;"",B994,"")</f>
        <v/>
      </c>
      <c r="C1095" s="116" t="str">
        <f aca="false">IF(C994&lt;&gt;"",C994,"")</f>
        <v/>
      </c>
      <c r="D1095" s="116" t="str">
        <f aca="false">IF(D994&lt;&gt;"",D994,"")</f>
        <v/>
      </c>
      <c r="E1095" s="116" t="str">
        <f aca="false">IF(E994&lt;&gt;"",E994,"")</f>
        <v/>
      </c>
      <c r="F1095" s="116" t="n">
        <v>31</v>
      </c>
      <c r="G1095" s="168" t="n">
        <f aca="false">G994</f>
        <v>0</v>
      </c>
      <c r="H1095" s="187" t="n">
        <f aca="false">IF($G1095&lt;&gt;"",G1095,"")</f>
        <v>0</v>
      </c>
      <c r="I1095" s="169"/>
      <c r="J1095" s="170"/>
      <c r="K1095" s="171" t="str">
        <f aca="false">IF($B1095&lt;&gt;"",IF(I1095,(INDEX(P$1021:Q$1024,MATCH(H1095,P$1021:P$1024),2)/I1095)*1000,0),"")</f>
        <v/>
      </c>
      <c r="L1095" s="171" t="str">
        <f aca="false">IF(Q$1021&lt;&gt;"",IF($B1095&lt;&gt;"",K1095-$J1095,""),"")</f>
        <v/>
      </c>
      <c r="M1095" s="172" t="str">
        <f aca="false">IF(B1095&lt;&gt;"",RANK(L1095,L$1021:L$1120),"")</f>
        <v/>
      </c>
      <c r="N1095" s="172" t="str">
        <f aca="false">IF(B1095&lt;&gt;"",'Classement Général'!CE85,"")</f>
        <v/>
      </c>
      <c r="O1095" s="172" t="str">
        <f aca="false">IF(B186&lt;&gt;"",'Calculs (M1..M20)'!A88,"")</f>
        <v/>
      </c>
      <c r="P1095" s="0"/>
      <c r="Q1095" s="0"/>
      <c r="R1095" s="0"/>
      <c r="S1095" s="0"/>
      <c r="T1095" s="0"/>
      <c r="U1095" s="0"/>
      <c r="V1095" s="0"/>
      <c r="AH1095" s="187" t="n">
        <f aca="false">IF($G1095&lt;&gt;"",AG1095,"")</f>
        <v>0</v>
      </c>
      <c r="AI1095" s="169"/>
      <c r="AJ1095" s="170"/>
    </row>
    <row r="1096" customFormat="false" ht="13" hidden="false" customHeight="false" outlineLevel="0" collapsed="false">
      <c r="A1096" s="0"/>
      <c r="B1096" s="185" t="str">
        <f aca="false">IF(B995&lt;&gt;"",B995,"")</f>
        <v/>
      </c>
      <c r="C1096" s="116" t="str">
        <f aca="false">IF(C995&lt;&gt;"",C995,"")</f>
        <v/>
      </c>
      <c r="D1096" s="116" t="str">
        <f aca="false">IF(D995&lt;&gt;"",D995,"")</f>
        <v/>
      </c>
      <c r="E1096" s="116" t="str">
        <f aca="false">IF(E995&lt;&gt;"",E995,"")</f>
        <v/>
      </c>
      <c r="F1096" s="116" t="n">
        <v>31</v>
      </c>
      <c r="G1096" s="168" t="n">
        <f aca="false">G995</f>
        <v>0</v>
      </c>
      <c r="H1096" s="187" t="n">
        <f aca="false">IF($G1096&lt;&gt;"",G1096,"")</f>
        <v>0</v>
      </c>
      <c r="I1096" s="169"/>
      <c r="J1096" s="170"/>
      <c r="K1096" s="171" t="str">
        <f aca="false">IF($B1096&lt;&gt;"",IF(I1096,(INDEX(P$1021:Q$1024,MATCH(H1096,P$1021:P$1024),2)/I1096)*1000,0),"")</f>
        <v/>
      </c>
      <c r="L1096" s="171" t="str">
        <f aca="false">IF(Q$1021&lt;&gt;"",IF($B1096&lt;&gt;"",K1096-$J1096,""),"")</f>
        <v/>
      </c>
      <c r="M1096" s="172" t="str">
        <f aca="false">IF(B1096&lt;&gt;"",RANK(L1096,L$1021:L$1120),"")</f>
        <v/>
      </c>
      <c r="N1096" s="172" t="str">
        <f aca="false">IF(B1096&lt;&gt;"",'Classement Général'!CE86,"")</f>
        <v/>
      </c>
      <c r="O1096" s="172" t="str">
        <f aca="false">IF(B187&lt;&gt;"",'Calculs (M1..M20)'!A89,"")</f>
        <v/>
      </c>
      <c r="P1096" s="0"/>
      <c r="Q1096" s="0"/>
      <c r="R1096" s="0"/>
      <c r="S1096" s="0"/>
      <c r="T1096" s="0"/>
      <c r="U1096" s="0"/>
      <c r="V1096" s="0"/>
      <c r="AH1096" s="187" t="n">
        <f aca="false">IF($G1096&lt;&gt;"",AG1096,"")</f>
        <v>0</v>
      </c>
      <c r="AI1096" s="169"/>
      <c r="AJ1096" s="170"/>
    </row>
    <row r="1097" customFormat="false" ht="13" hidden="false" customHeight="false" outlineLevel="0" collapsed="false">
      <c r="A1097" s="0"/>
      <c r="B1097" s="185" t="str">
        <f aca="false">IF(B996&lt;&gt;"",B996,"")</f>
        <v/>
      </c>
      <c r="C1097" s="116" t="str">
        <f aca="false">IF(C996&lt;&gt;"",C996,"")</f>
        <v/>
      </c>
      <c r="D1097" s="116" t="str">
        <f aca="false">IF(D996&lt;&gt;"",D996,"")</f>
        <v/>
      </c>
      <c r="E1097" s="116" t="str">
        <f aca="false">IF(E996&lt;&gt;"",E996,"")</f>
        <v/>
      </c>
      <c r="F1097" s="116" t="n">
        <v>31</v>
      </c>
      <c r="G1097" s="168" t="n">
        <f aca="false">G996</f>
        <v>0</v>
      </c>
      <c r="H1097" s="187" t="n">
        <f aca="false">IF($G1097&lt;&gt;"",G1097,"")</f>
        <v>0</v>
      </c>
      <c r="I1097" s="169"/>
      <c r="J1097" s="170"/>
      <c r="K1097" s="171" t="str">
        <f aca="false">IF($B1097&lt;&gt;"",IF(I1097,(INDEX(P$1021:Q$1024,MATCH(H1097,P$1021:P$1024),2)/I1097)*1000,0),"")</f>
        <v/>
      </c>
      <c r="L1097" s="171" t="str">
        <f aca="false">IF(Q$1021&lt;&gt;"",IF($B1097&lt;&gt;"",K1097-$J1097,""),"")</f>
        <v/>
      </c>
      <c r="M1097" s="172" t="str">
        <f aca="false">IF(B1097&lt;&gt;"",RANK(L1097,L$1021:L$1120),"")</f>
        <v/>
      </c>
      <c r="N1097" s="172" t="str">
        <f aca="false">IF(B1097&lt;&gt;"",'Classement Général'!CE87,"")</f>
        <v/>
      </c>
      <c r="O1097" s="172" t="str">
        <f aca="false">IF(B188&lt;&gt;"",'Calculs (M1..M20)'!A90,"")</f>
        <v/>
      </c>
      <c r="P1097" s="0"/>
      <c r="Q1097" s="0"/>
      <c r="R1097" s="0"/>
      <c r="S1097" s="0"/>
      <c r="T1097" s="0"/>
      <c r="U1097" s="0"/>
      <c r="V1097" s="0"/>
      <c r="AH1097" s="187" t="n">
        <f aca="false">IF($G1097&lt;&gt;"",AG1097,"")</f>
        <v>0</v>
      </c>
      <c r="AI1097" s="169"/>
      <c r="AJ1097" s="170"/>
    </row>
    <row r="1098" customFormat="false" ht="13" hidden="false" customHeight="false" outlineLevel="0" collapsed="false">
      <c r="A1098" s="0"/>
      <c r="B1098" s="185" t="str">
        <f aca="false">IF(B997&lt;&gt;"",B997,"")</f>
        <v/>
      </c>
      <c r="C1098" s="116" t="str">
        <f aca="false">IF(C997&lt;&gt;"",C997,"")</f>
        <v/>
      </c>
      <c r="D1098" s="116" t="str">
        <f aca="false">IF(D997&lt;&gt;"",D997,"")</f>
        <v/>
      </c>
      <c r="E1098" s="116" t="str">
        <f aca="false">IF(E997&lt;&gt;"",E997,"")</f>
        <v/>
      </c>
      <c r="F1098" s="116" t="n">
        <v>31</v>
      </c>
      <c r="G1098" s="168" t="n">
        <f aca="false">G997</f>
        <v>0</v>
      </c>
      <c r="H1098" s="187" t="n">
        <f aca="false">IF($G1098&lt;&gt;"",G1098,"")</f>
        <v>0</v>
      </c>
      <c r="I1098" s="169"/>
      <c r="J1098" s="170"/>
      <c r="K1098" s="171" t="str">
        <f aca="false">IF($B1098&lt;&gt;"",IF(I1098,(INDEX(P$1021:Q$1024,MATCH(H1098,P$1021:P$1024),2)/I1098)*1000,0),"")</f>
        <v/>
      </c>
      <c r="L1098" s="171" t="str">
        <f aca="false">IF(Q$1021&lt;&gt;"",IF($B1098&lt;&gt;"",K1098-$J1098,""),"")</f>
        <v/>
      </c>
      <c r="M1098" s="172" t="str">
        <f aca="false">IF(B1098&lt;&gt;"",RANK(L1098,L$1021:L$1120),"")</f>
        <v/>
      </c>
      <c r="N1098" s="172" t="str">
        <f aca="false">IF(B1098&lt;&gt;"",'Classement Général'!CE88,"")</f>
        <v/>
      </c>
      <c r="O1098" s="172" t="str">
        <f aca="false">IF(B189&lt;&gt;"",'Calculs (M1..M20)'!A91,"")</f>
        <v/>
      </c>
      <c r="P1098" s="0"/>
      <c r="Q1098" s="0"/>
      <c r="R1098" s="0"/>
      <c r="S1098" s="0"/>
      <c r="T1098" s="0"/>
      <c r="U1098" s="0"/>
      <c r="V1098" s="0"/>
      <c r="AH1098" s="187" t="n">
        <f aca="false">IF($G1098&lt;&gt;"",AG1098,"")</f>
        <v>0</v>
      </c>
      <c r="AI1098" s="169"/>
      <c r="AJ1098" s="170"/>
    </row>
    <row r="1099" customFormat="false" ht="13" hidden="false" customHeight="false" outlineLevel="0" collapsed="false">
      <c r="A1099" s="0"/>
      <c r="B1099" s="185" t="str">
        <f aca="false">IF(B998&lt;&gt;"",B998,"")</f>
        <v/>
      </c>
      <c r="C1099" s="116" t="str">
        <f aca="false">IF(C998&lt;&gt;"",C998,"")</f>
        <v/>
      </c>
      <c r="D1099" s="116" t="str">
        <f aca="false">IF(D998&lt;&gt;"",D998,"")</f>
        <v/>
      </c>
      <c r="E1099" s="116" t="str">
        <f aca="false">IF(E998&lt;&gt;"",E998,"")</f>
        <v/>
      </c>
      <c r="F1099" s="116" t="n">
        <v>31</v>
      </c>
      <c r="G1099" s="168" t="n">
        <f aca="false">G998</f>
        <v>0</v>
      </c>
      <c r="H1099" s="187" t="n">
        <f aca="false">IF($G1099&lt;&gt;"",G1099,"")</f>
        <v>0</v>
      </c>
      <c r="I1099" s="169"/>
      <c r="J1099" s="170"/>
      <c r="K1099" s="171" t="str">
        <f aca="false">IF($B1099&lt;&gt;"",IF(I1099,(INDEX(P$1021:Q$1024,MATCH(H1099,P$1021:P$1024),2)/I1099)*1000,0),"")</f>
        <v/>
      </c>
      <c r="L1099" s="171" t="str">
        <f aca="false">IF(Q$1021&lt;&gt;"",IF($B1099&lt;&gt;"",K1099-$J1099,""),"")</f>
        <v/>
      </c>
      <c r="M1099" s="172" t="str">
        <f aca="false">IF(B1099&lt;&gt;"",RANK(L1099,L$1021:L$1120),"")</f>
        <v/>
      </c>
      <c r="N1099" s="172" t="str">
        <f aca="false">IF(B1099&lt;&gt;"",'Classement Général'!CE89,"")</f>
        <v/>
      </c>
      <c r="O1099" s="172" t="str">
        <f aca="false">IF(B190&lt;&gt;"",'Calculs (M1..M20)'!A92,"")</f>
        <v/>
      </c>
      <c r="P1099" s="0"/>
      <c r="Q1099" s="0"/>
      <c r="R1099" s="0"/>
      <c r="S1099" s="0"/>
      <c r="T1099" s="0"/>
      <c r="U1099" s="0"/>
      <c r="V1099" s="0"/>
      <c r="AH1099" s="187" t="n">
        <f aca="false">IF($G1099&lt;&gt;"",AG1099,"")</f>
        <v>0</v>
      </c>
      <c r="AI1099" s="169"/>
      <c r="AJ1099" s="170"/>
    </row>
    <row r="1100" customFormat="false" ht="13" hidden="false" customHeight="false" outlineLevel="0" collapsed="false">
      <c r="A1100" s="0"/>
      <c r="B1100" s="185" t="str">
        <f aca="false">IF(B999&lt;&gt;"",B999,"")</f>
        <v/>
      </c>
      <c r="C1100" s="116" t="str">
        <f aca="false">IF(C999&lt;&gt;"",C999,"")</f>
        <v/>
      </c>
      <c r="D1100" s="116" t="str">
        <f aca="false">IF(D999&lt;&gt;"",D999,"")</f>
        <v/>
      </c>
      <c r="E1100" s="116" t="str">
        <f aca="false">IF(E999&lt;&gt;"",E999,"")</f>
        <v/>
      </c>
      <c r="F1100" s="116" t="n">
        <v>31</v>
      </c>
      <c r="G1100" s="168" t="n">
        <f aca="false">G999</f>
        <v>0</v>
      </c>
      <c r="H1100" s="187" t="n">
        <f aca="false">IF($G1100&lt;&gt;"",G1100,"")</f>
        <v>0</v>
      </c>
      <c r="I1100" s="169"/>
      <c r="J1100" s="170"/>
      <c r="K1100" s="171" t="str">
        <f aca="false">IF($B1100&lt;&gt;"",IF(I1100,(INDEX(P$1021:Q$1024,MATCH(H1100,P$1021:P$1024),2)/I1100)*1000,0),"")</f>
        <v/>
      </c>
      <c r="L1100" s="171" t="str">
        <f aca="false">IF(Q$1021&lt;&gt;"",IF($B1100&lt;&gt;"",K1100-$J1100,""),"")</f>
        <v/>
      </c>
      <c r="M1100" s="172" t="str">
        <f aca="false">IF(B1100&lt;&gt;"",RANK(L1100,L$1021:L$1120),"")</f>
        <v/>
      </c>
      <c r="N1100" s="172" t="str">
        <f aca="false">IF(B1100&lt;&gt;"",'Classement Général'!CE90,"")</f>
        <v/>
      </c>
      <c r="O1100" s="172" t="str">
        <f aca="false">IF(B191&lt;&gt;"",'Calculs (M1..M20)'!A93,"")</f>
        <v/>
      </c>
      <c r="P1100" s="0"/>
      <c r="Q1100" s="0"/>
      <c r="R1100" s="0"/>
      <c r="S1100" s="0"/>
      <c r="T1100" s="0"/>
      <c r="U1100" s="0"/>
      <c r="V1100" s="0"/>
      <c r="AH1100" s="187" t="n">
        <f aca="false">IF($G1100&lt;&gt;"",AG1100,"")</f>
        <v>0</v>
      </c>
      <c r="AI1100" s="169"/>
      <c r="AJ1100" s="170"/>
    </row>
    <row r="1101" customFormat="false" ht="13" hidden="false" customHeight="false" outlineLevel="0" collapsed="false">
      <c r="A1101" s="0"/>
      <c r="B1101" s="185" t="str">
        <f aca="false">IF(B1000&lt;&gt;"",B1000,"")</f>
        <v/>
      </c>
      <c r="C1101" s="116" t="str">
        <f aca="false">IF(C1000&lt;&gt;"",C1000,"")</f>
        <v/>
      </c>
      <c r="D1101" s="116" t="str">
        <f aca="false">IF(D1000&lt;&gt;"",D1000,"")</f>
        <v/>
      </c>
      <c r="E1101" s="116" t="str">
        <f aca="false">IF(E1000&lt;&gt;"",E1000,"")</f>
        <v/>
      </c>
      <c r="F1101" s="116" t="n">
        <v>31</v>
      </c>
      <c r="G1101" s="168" t="n">
        <f aca="false">G1000</f>
        <v>0</v>
      </c>
      <c r="H1101" s="187" t="n">
        <f aca="false">IF($G1101&lt;&gt;"",G1101,"")</f>
        <v>0</v>
      </c>
      <c r="I1101" s="169"/>
      <c r="J1101" s="170"/>
      <c r="K1101" s="171" t="str">
        <f aca="false">IF($B1101&lt;&gt;"",IF(I1101,(INDEX(P$1021:Q$1024,MATCH(H1101,P$1021:P$1024),2)/I1101)*1000,0),"")</f>
        <v/>
      </c>
      <c r="L1101" s="171" t="str">
        <f aca="false">IF(Q$1021&lt;&gt;"",IF($B1101&lt;&gt;"",K1101-$J1101,""),"")</f>
        <v/>
      </c>
      <c r="M1101" s="172" t="str">
        <f aca="false">IF(B1101&lt;&gt;"",RANK(L1101,L$1021:L$1120),"")</f>
        <v/>
      </c>
      <c r="N1101" s="172" t="str">
        <f aca="false">IF(B1101&lt;&gt;"",'Classement Général'!CE91,"")</f>
        <v/>
      </c>
      <c r="O1101" s="172" t="str">
        <f aca="false">IF(B192&lt;&gt;"",'Calculs (M1..M20)'!A94,"")</f>
        <v/>
      </c>
      <c r="P1101" s="0"/>
      <c r="Q1101" s="0"/>
      <c r="R1101" s="0"/>
      <c r="S1101" s="0"/>
      <c r="T1101" s="0"/>
      <c r="U1101" s="0"/>
      <c r="V1101" s="0"/>
      <c r="AH1101" s="187" t="n">
        <f aca="false">IF($G1101&lt;&gt;"",AG1101,"")</f>
        <v>0</v>
      </c>
      <c r="AI1101" s="169"/>
      <c r="AJ1101" s="170"/>
    </row>
    <row r="1102" customFormat="false" ht="13" hidden="false" customHeight="false" outlineLevel="0" collapsed="false">
      <c r="A1102" s="0"/>
      <c r="B1102" s="185" t="str">
        <f aca="false">IF(B1001&lt;&gt;"",B1001,"")</f>
        <v/>
      </c>
      <c r="C1102" s="116" t="str">
        <f aca="false">IF(C1001&lt;&gt;"",C1001,"")</f>
        <v/>
      </c>
      <c r="D1102" s="116" t="str">
        <f aca="false">IF(D1001&lt;&gt;"",D1001,"")</f>
        <v/>
      </c>
      <c r="E1102" s="116" t="str">
        <f aca="false">IF(E1001&lt;&gt;"",E1001,"")</f>
        <v/>
      </c>
      <c r="F1102" s="116" t="n">
        <v>31</v>
      </c>
      <c r="G1102" s="168" t="n">
        <f aca="false">G1001</f>
        <v>0</v>
      </c>
      <c r="H1102" s="187" t="n">
        <f aca="false">IF($G1102&lt;&gt;"",G1102,"")</f>
        <v>0</v>
      </c>
      <c r="I1102" s="169"/>
      <c r="J1102" s="170"/>
      <c r="K1102" s="171" t="str">
        <f aca="false">IF($B1102&lt;&gt;"",IF(I1102,(INDEX(P$1021:Q$1024,MATCH(H1102,P$1021:P$1024),2)/I1102)*1000,0),"")</f>
        <v/>
      </c>
      <c r="L1102" s="171" t="str">
        <f aca="false">IF(Q$1021&lt;&gt;"",IF($B1102&lt;&gt;"",K1102-$J1102,""),"")</f>
        <v/>
      </c>
      <c r="M1102" s="172" t="str">
        <f aca="false">IF(B1102&lt;&gt;"",RANK(L1102,L$1021:L$1120),"")</f>
        <v/>
      </c>
      <c r="N1102" s="172" t="str">
        <f aca="false">IF(B1102&lt;&gt;"",'Classement Général'!CE92,"")</f>
        <v/>
      </c>
      <c r="O1102" s="172" t="str">
        <f aca="false">IF(B193&lt;&gt;"",'Calculs (M1..M20)'!A95,"")</f>
        <v/>
      </c>
      <c r="P1102" s="0"/>
      <c r="Q1102" s="0"/>
      <c r="R1102" s="0"/>
      <c r="S1102" s="0"/>
      <c r="T1102" s="0"/>
      <c r="U1102" s="0"/>
      <c r="V1102" s="0"/>
      <c r="AH1102" s="187" t="n">
        <f aca="false">IF($G1102&lt;&gt;"",AG1102,"")</f>
        <v>0</v>
      </c>
      <c r="AI1102" s="169"/>
      <c r="AJ1102" s="170"/>
    </row>
    <row r="1103" customFormat="false" ht="13" hidden="false" customHeight="false" outlineLevel="0" collapsed="false">
      <c r="A1103" s="0"/>
      <c r="B1103" s="185" t="str">
        <f aca="false">IF(B1002&lt;&gt;"",B1002,"")</f>
        <v/>
      </c>
      <c r="C1103" s="116" t="str">
        <f aca="false">IF(C1002&lt;&gt;"",C1002,"")</f>
        <v/>
      </c>
      <c r="D1103" s="116" t="str">
        <f aca="false">IF(D1002&lt;&gt;"",D1002,"")</f>
        <v/>
      </c>
      <c r="E1103" s="116" t="str">
        <f aca="false">IF(E1002&lt;&gt;"",E1002,"")</f>
        <v/>
      </c>
      <c r="F1103" s="116" t="n">
        <v>31</v>
      </c>
      <c r="G1103" s="168" t="n">
        <f aca="false">G1002</f>
        <v>0</v>
      </c>
      <c r="H1103" s="187" t="n">
        <f aca="false">IF($G1103&lt;&gt;"",G1103,"")</f>
        <v>0</v>
      </c>
      <c r="I1103" s="169"/>
      <c r="J1103" s="170"/>
      <c r="K1103" s="171" t="str">
        <f aca="false">IF($B1103&lt;&gt;"",IF(I1103,(INDEX(P$1021:Q$1024,MATCH(H1103,P$1021:P$1024),2)/I1103)*1000,0),"")</f>
        <v/>
      </c>
      <c r="L1103" s="171" t="str">
        <f aca="false">IF(Q$1021&lt;&gt;"",IF($B1103&lt;&gt;"",K1103-$J1103,""),"")</f>
        <v/>
      </c>
      <c r="M1103" s="172" t="str">
        <f aca="false">IF(B1103&lt;&gt;"",RANK(L1103,L$1021:L$1120),"")</f>
        <v/>
      </c>
      <c r="N1103" s="172" t="str">
        <f aca="false">IF(B1103&lt;&gt;"",'Classement Général'!CE93,"")</f>
        <v/>
      </c>
      <c r="O1103" s="172" t="str">
        <f aca="false">IF(B194&lt;&gt;"",'Calculs (M1..M20)'!A96,"")</f>
        <v/>
      </c>
      <c r="P1103" s="0"/>
      <c r="Q1103" s="0"/>
      <c r="R1103" s="0"/>
      <c r="S1103" s="0"/>
      <c r="T1103" s="0"/>
      <c r="U1103" s="0"/>
      <c r="V1103" s="0"/>
      <c r="AH1103" s="187" t="n">
        <f aca="false">IF($G1103&lt;&gt;"",AG1103,"")</f>
        <v>0</v>
      </c>
      <c r="AI1103" s="169"/>
      <c r="AJ1103" s="170"/>
    </row>
    <row r="1104" customFormat="false" ht="13" hidden="false" customHeight="false" outlineLevel="0" collapsed="false">
      <c r="A1104" s="0"/>
      <c r="B1104" s="185" t="str">
        <f aca="false">IF(B1003&lt;&gt;"",B1003,"")</f>
        <v/>
      </c>
      <c r="C1104" s="116" t="str">
        <f aca="false">IF(C1003&lt;&gt;"",C1003,"")</f>
        <v/>
      </c>
      <c r="D1104" s="116" t="str">
        <f aca="false">IF(D1003&lt;&gt;"",D1003,"")</f>
        <v/>
      </c>
      <c r="E1104" s="116" t="str">
        <f aca="false">IF(E1003&lt;&gt;"",E1003,"")</f>
        <v/>
      </c>
      <c r="F1104" s="116" t="n">
        <v>31</v>
      </c>
      <c r="G1104" s="168" t="n">
        <f aca="false">G1003</f>
        <v>0</v>
      </c>
      <c r="H1104" s="187" t="n">
        <f aca="false">IF($G1104&lt;&gt;"",G1104,"")</f>
        <v>0</v>
      </c>
      <c r="I1104" s="169"/>
      <c r="J1104" s="170"/>
      <c r="K1104" s="171" t="str">
        <f aca="false">IF($B1104&lt;&gt;"",IF(I1104,(INDEX(P$1021:Q$1024,MATCH(H1104,P$1021:P$1024),2)/I1104)*1000,0),"")</f>
        <v/>
      </c>
      <c r="L1104" s="171" t="str">
        <f aca="false">IF(Q$1021&lt;&gt;"",IF($B1104&lt;&gt;"",K1104-$J1104,""),"")</f>
        <v/>
      </c>
      <c r="M1104" s="172" t="str">
        <f aca="false">IF(B1104&lt;&gt;"",RANK(L1104,L$1021:L$1120),"")</f>
        <v/>
      </c>
      <c r="N1104" s="172" t="str">
        <f aca="false">IF(B1104&lt;&gt;"",'Classement Général'!CE94,"")</f>
        <v/>
      </c>
      <c r="O1104" s="172" t="str">
        <f aca="false">IF(B195&lt;&gt;"",'Calculs (M1..M20)'!A97,"")</f>
        <v/>
      </c>
      <c r="P1104" s="0"/>
      <c r="Q1104" s="0"/>
      <c r="R1104" s="0"/>
      <c r="S1104" s="0"/>
      <c r="T1104" s="0"/>
      <c r="U1104" s="0"/>
      <c r="V1104" s="0"/>
      <c r="AH1104" s="187" t="n">
        <f aca="false">IF($G1104&lt;&gt;"",AG1104,"")</f>
        <v>0</v>
      </c>
      <c r="AI1104" s="169"/>
      <c r="AJ1104" s="170"/>
    </row>
    <row r="1105" customFormat="false" ht="13" hidden="false" customHeight="false" outlineLevel="0" collapsed="false">
      <c r="A1105" s="0"/>
      <c r="B1105" s="185" t="str">
        <f aca="false">IF(B1004&lt;&gt;"",B1004,"")</f>
        <v/>
      </c>
      <c r="C1105" s="116" t="str">
        <f aca="false">IF(C1004&lt;&gt;"",C1004,"")</f>
        <v/>
      </c>
      <c r="D1105" s="116" t="str">
        <f aca="false">IF(D1004&lt;&gt;"",D1004,"")</f>
        <v/>
      </c>
      <c r="E1105" s="116" t="str">
        <f aca="false">IF(E1004&lt;&gt;"",E1004,"")</f>
        <v/>
      </c>
      <c r="F1105" s="116" t="n">
        <v>31</v>
      </c>
      <c r="G1105" s="168" t="n">
        <f aca="false">G1004</f>
        <v>0</v>
      </c>
      <c r="H1105" s="187" t="n">
        <f aca="false">IF($G1105&lt;&gt;"",G1105,"")</f>
        <v>0</v>
      </c>
      <c r="I1105" s="169"/>
      <c r="J1105" s="170"/>
      <c r="K1105" s="171" t="str">
        <f aca="false">IF($B1105&lt;&gt;"",IF(I1105,(INDEX(P$1021:Q$1024,MATCH(H1105,P$1021:P$1024),2)/I1105)*1000,0),"")</f>
        <v/>
      </c>
      <c r="L1105" s="171" t="str">
        <f aca="false">IF(Q$1021&lt;&gt;"",IF($B1105&lt;&gt;"",K1105-$J1105,""),"")</f>
        <v/>
      </c>
      <c r="M1105" s="172" t="str">
        <f aca="false">IF(B1105&lt;&gt;"",RANK(L1105,L$1021:L$1120),"")</f>
        <v/>
      </c>
      <c r="N1105" s="172" t="str">
        <f aca="false">IF(B1105&lt;&gt;"",'Classement Général'!CE95,"")</f>
        <v/>
      </c>
      <c r="O1105" s="172" t="str">
        <f aca="false">IF(B196&lt;&gt;"",'Calculs (M1..M20)'!A98,"")</f>
        <v/>
      </c>
      <c r="P1105" s="0"/>
      <c r="Q1105" s="0"/>
      <c r="R1105" s="0"/>
      <c r="S1105" s="0"/>
      <c r="T1105" s="0"/>
      <c r="U1105" s="0"/>
      <c r="V1105" s="0"/>
      <c r="AH1105" s="187" t="n">
        <f aca="false">IF($G1105&lt;&gt;"",AG1105,"")</f>
        <v>0</v>
      </c>
      <c r="AI1105" s="169"/>
      <c r="AJ1105" s="170"/>
    </row>
    <row r="1106" customFormat="false" ht="13" hidden="false" customHeight="false" outlineLevel="0" collapsed="false">
      <c r="A1106" s="0"/>
      <c r="B1106" s="185" t="str">
        <f aca="false">IF(B1005&lt;&gt;"",B1005,"")</f>
        <v/>
      </c>
      <c r="C1106" s="116" t="str">
        <f aca="false">IF(C1005&lt;&gt;"",C1005,"")</f>
        <v/>
      </c>
      <c r="D1106" s="116" t="str">
        <f aca="false">IF(D1005&lt;&gt;"",D1005,"")</f>
        <v/>
      </c>
      <c r="E1106" s="116" t="str">
        <f aca="false">IF(E1005&lt;&gt;"",E1005,"")</f>
        <v/>
      </c>
      <c r="F1106" s="116" t="n">
        <v>31</v>
      </c>
      <c r="G1106" s="168" t="n">
        <f aca="false">G1005</f>
        <v>0</v>
      </c>
      <c r="H1106" s="187" t="n">
        <f aca="false">IF($G1106&lt;&gt;"",G1106,"")</f>
        <v>0</v>
      </c>
      <c r="I1106" s="169"/>
      <c r="J1106" s="170"/>
      <c r="K1106" s="171" t="str">
        <f aca="false">IF($B1106&lt;&gt;"",IF(I1106,(INDEX(P$1021:Q$1024,MATCH(H1106,P$1021:P$1024),2)/I1106)*1000,0),"")</f>
        <v/>
      </c>
      <c r="L1106" s="171" t="str">
        <f aca="false">IF(Q$1021&lt;&gt;"",IF($B1106&lt;&gt;"",K1106-$J1106,""),"")</f>
        <v/>
      </c>
      <c r="M1106" s="172" t="str">
        <f aca="false">IF(B1106&lt;&gt;"",RANK(L1106,L$1021:L$1120),"")</f>
        <v/>
      </c>
      <c r="N1106" s="172" t="str">
        <f aca="false">IF(B1106&lt;&gt;"",'Classement Général'!CE96,"")</f>
        <v/>
      </c>
      <c r="O1106" s="172" t="str">
        <f aca="false">IF(B197&lt;&gt;"",'Calculs (M1..M20)'!A99,"")</f>
        <v/>
      </c>
      <c r="P1106" s="0"/>
      <c r="Q1106" s="0"/>
      <c r="R1106" s="0"/>
      <c r="S1106" s="0"/>
      <c r="T1106" s="0"/>
      <c r="U1106" s="0"/>
      <c r="V1106" s="0"/>
      <c r="AH1106" s="187" t="n">
        <f aca="false">IF($G1106&lt;&gt;"",AG1106,"")</f>
        <v>0</v>
      </c>
      <c r="AI1106" s="169"/>
      <c r="AJ1106" s="170"/>
    </row>
    <row r="1107" customFormat="false" ht="13" hidden="false" customHeight="false" outlineLevel="0" collapsed="false">
      <c r="A1107" s="0"/>
      <c r="B1107" s="185" t="str">
        <f aca="false">IF(B1006&lt;&gt;"",B1006,"")</f>
        <v/>
      </c>
      <c r="C1107" s="116" t="str">
        <f aca="false">IF(C1006&lt;&gt;"",C1006,"")</f>
        <v/>
      </c>
      <c r="D1107" s="116" t="str">
        <f aca="false">IF(D1006&lt;&gt;"",D1006,"")</f>
        <v/>
      </c>
      <c r="E1107" s="116" t="str">
        <f aca="false">IF(E1006&lt;&gt;"",E1006,"")</f>
        <v/>
      </c>
      <c r="F1107" s="116" t="n">
        <v>31</v>
      </c>
      <c r="G1107" s="168" t="n">
        <f aca="false">G1006</f>
        <v>0</v>
      </c>
      <c r="H1107" s="187" t="n">
        <f aca="false">IF($G1107&lt;&gt;"",G1107,"")</f>
        <v>0</v>
      </c>
      <c r="I1107" s="169"/>
      <c r="J1107" s="170"/>
      <c r="K1107" s="171" t="str">
        <f aca="false">IF($B1107&lt;&gt;"",IF(I1107,(INDEX(P$1021:Q$1024,MATCH(H1107,P$1021:P$1024),2)/I1107)*1000,0),"")</f>
        <v/>
      </c>
      <c r="L1107" s="171" t="str">
        <f aca="false">IF(Q$1021&lt;&gt;"",IF($B1107&lt;&gt;"",K1107-$J1107,""),"")</f>
        <v/>
      </c>
      <c r="M1107" s="172" t="str">
        <f aca="false">IF(B1107&lt;&gt;"",RANK(L1107,L$1021:L$1120),"")</f>
        <v/>
      </c>
      <c r="N1107" s="172" t="str">
        <f aca="false">IF(B1107&lt;&gt;"",'Classement Général'!CE97,"")</f>
        <v/>
      </c>
      <c r="O1107" s="172" t="str">
        <f aca="false">IF(B198&lt;&gt;"",'Calculs (M1..M20)'!A100,"")</f>
        <v/>
      </c>
      <c r="P1107" s="0"/>
      <c r="Q1107" s="0"/>
      <c r="R1107" s="0"/>
      <c r="S1107" s="0"/>
      <c r="T1107" s="0"/>
      <c r="U1107" s="0"/>
      <c r="V1107" s="0"/>
      <c r="AH1107" s="187" t="n">
        <f aca="false">IF($G1107&lt;&gt;"",AG1107,"")</f>
        <v>0</v>
      </c>
      <c r="AI1107" s="169"/>
      <c r="AJ1107" s="170"/>
    </row>
    <row r="1108" customFormat="false" ht="13" hidden="false" customHeight="false" outlineLevel="0" collapsed="false">
      <c r="A1108" s="0"/>
      <c r="B1108" s="185" t="str">
        <f aca="false">IF(B1007&lt;&gt;"",B1007,"")</f>
        <v/>
      </c>
      <c r="C1108" s="116" t="str">
        <f aca="false">IF(C1007&lt;&gt;"",C1007,"")</f>
        <v/>
      </c>
      <c r="D1108" s="116" t="str">
        <f aca="false">IF(D1007&lt;&gt;"",D1007,"")</f>
        <v/>
      </c>
      <c r="E1108" s="116" t="str">
        <f aca="false">IF(E1007&lt;&gt;"",E1007,"")</f>
        <v/>
      </c>
      <c r="F1108" s="116" t="n">
        <v>31</v>
      </c>
      <c r="G1108" s="168" t="n">
        <f aca="false">G1007</f>
        <v>0</v>
      </c>
      <c r="H1108" s="187" t="n">
        <f aca="false">IF($G1108&lt;&gt;"",G1108,"")</f>
        <v>0</v>
      </c>
      <c r="I1108" s="169"/>
      <c r="J1108" s="170"/>
      <c r="K1108" s="171" t="str">
        <f aca="false">IF($B1108&lt;&gt;"",IF(I1108,(INDEX(P$1021:Q$1024,MATCH(H1108,P$1021:P$1024),2)/I1108)*1000,0),"")</f>
        <v/>
      </c>
      <c r="L1108" s="171" t="str">
        <f aca="false">IF(Q$1021&lt;&gt;"",IF($B1108&lt;&gt;"",K1108-$J1108,""),"")</f>
        <v/>
      </c>
      <c r="M1108" s="172" t="str">
        <f aca="false">IF(B1108&lt;&gt;"",RANK(L1108,L$1021:L$1120),"")</f>
        <v/>
      </c>
      <c r="N1108" s="172" t="str">
        <f aca="false">IF(B1108&lt;&gt;"",'Classement Général'!CE98,"")</f>
        <v/>
      </c>
      <c r="O1108" s="172" t="str">
        <f aca="false">IF(B199&lt;&gt;"",'Calculs (M1..M20)'!A101,"")</f>
        <v/>
      </c>
      <c r="P1108" s="0"/>
      <c r="Q1108" s="0"/>
      <c r="R1108" s="0"/>
      <c r="S1108" s="0"/>
      <c r="T1108" s="0"/>
      <c r="U1108" s="0"/>
      <c r="V1108" s="0"/>
      <c r="AH1108" s="187" t="n">
        <f aca="false">IF($G1108&lt;&gt;"",AG1108,"")</f>
        <v>0</v>
      </c>
      <c r="AI1108" s="169"/>
      <c r="AJ1108" s="170"/>
    </row>
    <row r="1109" customFormat="false" ht="13" hidden="false" customHeight="false" outlineLevel="0" collapsed="false">
      <c r="A1109" s="0"/>
      <c r="B1109" s="185" t="str">
        <f aca="false">IF(B1008&lt;&gt;"",B1008,"")</f>
        <v/>
      </c>
      <c r="C1109" s="116" t="str">
        <f aca="false">IF(C1008&lt;&gt;"",C1008,"")</f>
        <v/>
      </c>
      <c r="D1109" s="116" t="str">
        <f aca="false">IF(D1008&lt;&gt;"",D1008,"")</f>
        <v/>
      </c>
      <c r="E1109" s="116" t="str">
        <f aca="false">IF(E1008&lt;&gt;"",E1008,"")</f>
        <v/>
      </c>
      <c r="F1109" s="116" t="n">
        <v>31</v>
      </c>
      <c r="G1109" s="168" t="n">
        <f aca="false">G1008</f>
        <v>0</v>
      </c>
      <c r="H1109" s="187" t="n">
        <f aca="false">IF($G1109&lt;&gt;"",G1109,"")</f>
        <v>0</v>
      </c>
      <c r="I1109" s="169"/>
      <c r="J1109" s="170"/>
      <c r="K1109" s="171" t="str">
        <f aca="false">IF($B1109&lt;&gt;"",IF(I1109,(INDEX(P$1021:Q$1024,MATCH(H1109,P$1021:P$1024),2)/I1109)*1000,0),"")</f>
        <v/>
      </c>
      <c r="L1109" s="171" t="str">
        <f aca="false">IF(Q$1021&lt;&gt;"",IF($B1109&lt;&gt;"",K1109-$J1109,""),"")</f>
        <v/>
      </c>
      <c r="M1109" s="172" t="str">
        <f aca="false">IF(B1109&lt;&gt;"",RANK(L1109,L$1021:L$1120),"")</f>
        <v/>
      </c>
      <c r="N1109" s="172" t="str">
        <f aca="false">IF(B1109&lt;&gt;"",'Classement Général'!CE99,"")</f>
        <v/>
      </c>
      <c r="O1109" s="172" t="str">
        <f aca="false">IF(B200&lt;&gt;"",'Calculs (M1..M20)'!A102,"")</f>
        <v/>
      </c>
      <c r="P1109" s="0"/>
      <c r="Q1109" s="0"/>
      <c r="R1109" s="0"/>
      <c r="S1109" s="0"/>
      <c r="T1109" s="0"/>
      <c r="U1109" s="0"/>
      <c r="V1109" s="0"/>
      <c r="AH1109" s="187" t="n">
        <f aca="false">IF($G1109&lt;&gt;"",AG1109,"")</f>
        <v>0</v>
      </c>
      <c r="AI1109" s="169"/>
      <c r="AJ1109" s="170"/>
    </row>
    <row r="1110" customFormat="false" ht="13" hidden="false" customHeight="false" outlineLevel="0" collapsed="false">
      <c r="A1110" s="0"/>
      <c r="B1110" s="185" t="str">
        <f aca="false">IF(B1009&lt;&gt;"",B1009,"")</f>
        <v/>
      </c>
      <c r="C1110" s="116" t="str">
        <f aca="false">IF(C1009&lt;&gt;"",C1009,"")</f>
        <v/>
      </c>
      <c r="D1110" s="116" t="str">
        <f aca="false">IF(D1009&lt;&gt;"",D1009,"")</f>
        <v/>
      </c>
      <c r="E1110" s="116" t="str">
        <f aca="false">IF(E1009&lt;&gt;"",E1009,"")</f>
        <v/>
      </c>
      <c r="F1110" s="116" t="n">
        <v>31</v>
      </c>
      <c r="G1110" s="168" t="n">
        <f aca="false">G1009</f>
        <v>0</v>
      </c>
      <c r="H1110" s="187" t="n">
        <f aca="false">IF($G1110&lt;&gt;"",G1110,"")</f>
        <v>0</v>
      </c>
      <c r="I1110" s="169"/>
      <c r="J1110" s="170"/>
      <c r="K1110" s="171" t="str">
        <f aca="false">IF($B1110&lt;&gt;"",IF(I1110,(INDEX(P$1021:Q$1024,MATCH(H1110,P$1021:P$1024),2)/I1110)*1000,0),"")</f>
        <v/>
      </c>
      <c r="L1110" s="171" t="str">
        <f aca="false">IF(Q$1021&lt;&gt;"",IF($B1110&lt;&gt;"",K1110-$J1110,""),"")</f>
        <v/>
      </c>
      <c r="M1110" s="172" t="str">
        <f aca="false">IF(B1110&lt;&gt;"",RANK(L1110,L$1021:L$1120),"")</f>
        <v/>
      </c>
      <c r="N1110" s="172" t="str">
        <f aca="false">IF(B1110&lt;&gt;"",'Classement Général'!CE100,"")</f>
        <v/>
      </c>
      <c r="O1110" s="172" t="str">
        <f aca="false">IF(B201&lt;&gt;"",'Calculs (M1..M20)'!A103,"")</f>
        <v/>
      </c>
      <c r="P1110" s="0"/>
      <c r="Q1110" s="0"/>
      <c r="R1110" s="0"/>
      <c r="S1110" s="0"/>
      <c r="T1110" s="0"/>
      <c r="U1110" s="0"/>
      <c r="V1110" s="0"/>
      <c r="AH1110" s="187" t="n">
        <f aca="false">IF($G1110&lt;&gt;"",AG1110,"")</f>
        <v>0</v>
      </c>
      <c r="AI1110" s="169"/>
      <c r="AJ1110" s="170"/>
    </row>
    <row r="1111" customFormat="false" ht="13" hidden="false" customHeight="false" outlineLevel="0" collapsed="false">
      <c r="A1111" s="0"/>
      <c r="B1111" s="185" t="str">
        <f aca="false">IF(B1010&lt;&gt;"",B1010,"")</f>
        <v/>
      </c>
      <c r="C1111" s="116" t="str">
        <f aca="false">IF(C1010&lt;&gt;"",C1010,"")</f>
        <v/>
      </c>
      <c r="D1111" s="116" t="str">
        <f aca="false">IF(D1010&lt;&gt;"",D1010,"")</f>
        <v/>
      </c>
      <c r="E1111" s="116" t="str">
        <f aca="false">IF(E1010&lt;&gt;"",E1010,"")</f>
        <v/>
      </c>
      <c r="F1111" s="116" t="n">
        <v>31</v>
      </c>
      <c r="G1111" s="168" t="n">
        <f aca="false">G1010</f>
        <v>0</v>
      </c>
      <c r="H1111" s="187" t="n">
        <f aca="false">IF($G1111&lt;&gt;"",G1111,"")</f>
        <v>0</v>
      </c>
      <c r="I1111" s="169"/>
      <c r="J1111" s="170"/>
      <c r="K1111" s="171" t="str">
        <f aca="false">IF($B1111&lt;&gt;"",IF(I1111,(INDEX(P$1021:Q$1024,MATCH(H1111,P$1021:P$1024),2)/I1111)*1000,0),"")</f>
        <v/>
      </c>
      <c r="L1111" s="171" t="str">
        <f aca="false">IF(Q$1021&lt;&gt;"",IF($B1111&lt;&gt;"",K1111-$J1111,""),"")</f>
        <v/>
      </c>
      <c r="M1111" s="172" t="str">
        <f aca="false">IF(B1111&lt;&gt;"",RANK(L1111,L$1021:L$1120),"")</f>
        <v/>
      </c>
      <c r="N1111" s="172" t="str">
        <f aca="false">IF(B1111&lt;&gt;"",'Classement Général'!CE101,"")</f>
        <v/>
      </c>
      <c r="O1111" s="172" t="str">
        <f aca="false">IF(B202&lt;&gt;"",'Calculs (M1..M20)'!A104,"")</f>
        <v/>
      </c>
      <c r="P1111" s="0"/>
      <c r="Q1111" s="0"/>
      <c r="R1111" s="0"/>
      <c r="S1111" s="0"/>
      <c r="T1111" s="0"/>
      <c r="U1111" s="0"/>
      <c r="V1111" s="0"/>
      <c r="AH1111" s="187" t="n">
        <f aca="false">IF($G1111&lt;&gt;"",AG1111,"")</f>
        <v>0</v>
      </c>
      <c r="AI1111" s="169"/>
      <c r="AJ1111" s="170"/>
    </row>
    <row r="1112" customFormat="false" ht="13" hidden="false" customHeight="false" outlineLevel="0" collapsed="false">
      <c r="A1112" s="0"/>
      <c r="B1112" s="185" t="str">
        <f aca="false">IF(B1011&lt;&gt;"",B1011,"")</f>
        <v/>
      </c>
      <c r="C1112" s="116" t="str">
        <f aca="false">IF(C1011&lt;&gt;"",C1011,"")</f>
        <v/>
      </c>
      <c r="D1112" s="116" t="str">
        <f aca="false">IF(D1011&lt;&gt;"",D1011,"")</f>
        <v/>
      </c>
      <c r="E1112" s="116" t="str">
        <f aca="false">IF(E1011&lt;&gt;"",E1011,"")</f>
        <v/>
      </c>
      <c r="F1112" s="116" t="n">
        <v>31</v>
      </c>
      <c r="G1112" s="168" t="n">
        <f aca="false">G1011</f>
        <v>0</v>
      </c>
      <c r="H1112" s="187" t="n">
        <f aca="false">IF($G1112&lt;&gt;"",G1112,"")</f>
        <v>0</v>
      </c>
      <c r="I1112" s="169"/>
      <c r="J1112" s="170"/>
      <c r="K1112" s="171" t="str">
        <f aca="false">IF($B1112&lt;&gt;"",IF(I1112,(INDEX(P$1021:Q$1024,MATCH(H1112,P$1021:P$1024),2)/I1112)*1000,0),"")</f>
        <v/>
      </c>
      <c r="L1112" s="171" t="str">
        <f aca="false">IF(Q$1021&lt;&gt;"",IF($B1112&lt;&gt;"",K1112-$J1112,""),"")</f>
        <v/>
      </c>
      <c r="M1112" s="172" t="str">
        <f aca="false">IF(B1112&lt;&gt;"",RANK(L1112,L$1021:L$1120),"")</f>
        <v/>
      </c>
      <c r="N1112" s="172" t="str">
        <f aca="false">IF(B1112&lt;&gt;"",'Classement Général'!CE102,"")</f>
        <v/>
      </c>
      <c r="O1112" s="172" t="str">
        <f aca="false">IF(B203&lt;&gt;"",'Calculs (M1..M20)'!A105,"")</f>
        <v/>
      </c>
      <c r="P1112" s="0"/>
      <c r="Q1112" s="0"/>
      <c r="R1112" s="0"/>
      <c r="S1112" s="0"/>
      <c r="T1112" s="0"/>
      <c r="U1112" s="0"/>
      <c r="V1112" s="0"/>
      <c r="AH1112" s="187" t="n">
        <f aca="false">IF($G1112&lt;&gt;"",AG1112,"")</f>
        <v>0</v>
      </c>
      <c r="AI1112" s="169"/>
      <c r="AJ1112" s="170"/>
    </row>
    <row r="1113" customFormat="false" ht="13" hidden="false" customHeight="false" outlineLevel="0" collapsed="false">
      <c r="A1113" s="0"/>
      <c r="B1113" s="185" t="str">
        <f aca="false">IF(B1012&lt;&gt;"",B1012,"")</f>
        <v/>
      </c>
      <c r="C1113" s="116" t="str">
        <f aca="false">IF(C1012&lt;&gt;"",C1012,"")</f>
        <v/>
      </c>
      <c r="D1113" s="116" t="str">
        <f aca="false">IF(D1012&lt;&gt;"",D1012,"")</f>
        <v/>
      </c>
      <c r="E1113" s="116" t="str">
        <f aca="false">IF(E1012&lt;&gt;"",E1012,"")</f>
        <v/>
      </c>
      <c r="F1113" s="116" t="n">
        <v>31</v>
      </c>
      <c r="G1113" s="168" t="n">
        <f aca="false">G1012</f>
        <v>0</v>
      </c>
      <c r="H1113" s="187" t="n">
        <f aca="false">IF($G1113&lt;&gt;"",G1113,"")</f>
        <v>0</v>
      </c>
      <c r="I1113" s="169"/>
      <c r="J1113" s="170"/>
      <c r="K1113" s="171" t="str">
        <f aca="false">IF($B1113&lt;&gt;"",IF(I1113,(INDEX(P$1021:Q$1024,MATCH(H1113,P$1021:P$1024),2)/I1113)*1000,0),"")</f>
        <v/>
      </c>
      <c r="L1113" s="171" t="str">
        <f aca="false">IF(Q$1021&lt;&gt;"",IF($B1113&lt;&gt;"",K1113-$J1113,""),"")</f>
        <v/>
      </c>
      <c r="M1113" s="172" t="str">
        <f aca="false">IF(B1113&lt;&gt;"",RANK(L1113,L$1021:L$1120),"")</f>
        <v/>
      </c>
      <c r="N1113" s="172" t="str">
        <f aca="false">IF(B1113&lt;&gt;"",'Classement Général'!CE103,"")</f>
        <v/>
      </c>
      <c r="O1113" s="172" t="str">
        <f aca="false">IF(B204&lt;&gt;"",'Calculs (M1..M20)'!A106,"")</f>
        <v/>
      </c>
      <c r="P1113" s="0"/>
      <c r="Q1113" s="0"/>
      <c r="R1113" s="0"/>
      <c r="S1113" s="0"/>
      <c r="T1113" s="0"/>
      <c r="U1113" s="0"/>
      <c r="V1113" s="0"/>
      <c r="AH1113" s="187" t="n">
        <f aca="false">IF($G1113&lt;&gt;"",AG1113,"")</f>
        <v>0</v>
      </c>
      <c r="AI1113" s="169"/>
      <c r="AJ1113" s="170"/>
    </row>
    <row r="1114" customFormat="false" ht="13" hidden="false" customHeight="false" outlineLevel="0" collapsed="false">
      <c r="A1114" s="0"/>
      <c r="B1114" s="185" t="str">
        <f aca="false">IF(B1013&lt;&gt;"",B1013,"")</f>
        <v/>
      </c>
      <c r="C1114" s="116" t="str">
        <f aca="false">IF(C1013&lt;&gt;"",C1013,"")</f>
        <v/>
      </c>
      <c r="D1114" s="116" t="str">
        <f aca="false">IF(D1013&lt;&gt;"",D1013,"")</f>
        <v/>
      </c>
      <c r="E1114" s="116" t="str">
        <f aca="false">IF(E1013&lt;&gt;"",E1013,"")</f>
        <v/>
      </c>
      <c r="F1114" s="116" t="n">
        <v>31</v>
      </c>
      <c r="G1114" s="168" t="n">
        <f aca="false">G1013</f>
        <v>0</v>
      </c>
      <c r="H1114" s="187" t="n">
        <f aca="false">IF($G1114&lt;&gt;"",G1114,"")</f>
        <v>0</v>
      </c>
      <c r="I1114" s="169"/>
      <c r="J1114" s="170"/>
      <c r="K1114" s="171" t="str">
        <f aca="false">IF($B1114&lt;&gt;"",IF(I1114,(INDEX(P$1021:Q$1024,MATCH(H1114,P$1021:P$1024),2)/I1114)*1000,0),"")</f>
        <v/>
      </c>
      <c r="L1114" s="171" t="str">
        <f aca="false">IF(Q$1021&lt;&gt;"",IF($B1114&lt;&gt;"",K1114-$J1114,""),"")</f>
        <v/>
      </c>
      <c r="M1114" s="172" t="str">
        <f aca="false">IF(B1114&lt;&gt;"",RANK(L1114,L$1021:L$1120),"")</f>
        <v/>
      </c>
      <c r="N1114" s="172" t="str">
        <f aca="false">IF(B1114&lt;&gt;"",'Classement Général'!CE104,"")</f>
        <v/>
      </c>
      <c r="O1114" s="172" t="str">
        <f aca="false">IF(B205&lt;&gt;"",'Calculs (M1..M20)'!A107,"")</f>
        <v/>
      </c>
      <c r="P1114" s="0"/>
      <c r="Q1114" s="0"/>
      <c r="R1114" s="0"/>
      <c r="S1114" s="0"/>
      <c r="T1114" s="0"/>
      <c r="U1114" s="0"/>
      <c r="V1114" s="0"/>
      <c r="AH1114" s="187" t="n">
        <f aca="false">IF($G1114&lt;&gt;"",AG1114,"")</f>
        <v>0</v>
      </c>
      <c r="AI1114" s="169"/>
      <c r="AJ1114" s="170"/>
    </row>
    <row r="1115" customFormat="false" ht="13" hidden="false" customHeight="false" outlineLevel="0" collapsed="false">
      <c r="A1115" s="0"/>
      <c r="B1115" s="185" t="str">
        <f aca="false">IF(B1014&lt;&gt;"",B1014,"")</f>
        <v/>
      </c>
      <c r="C1115" s="116" t="str">
        <f aca="false">IF(C1014&lt;&gt;"",C1014,"")</f>
        <v/>
      </c>
      <c r="D1115" s="116" t="str">
        <f aca="false">IF(D1014&lt;&gt;"",D1014,"")</f>
        <v/>
      </c>
      <c r="E1115" s="116" t="str">
        <f aca="false">IF(E1014&lt;&gt;"",E1014,"")</f>
        <v/>
      </c>
      <c r="F1115" s="116" t="n">
        <v>31</v>
      </c>
      <c r="G1115" s="168" t="n">
        <f aca="false">G1014</f>
        <v>0</v>
      </c>
      <c r="H1115" s="187" t="n">
        <f aca="false">IF($G1115&lt;&gt;"",G1115,"")</f>
        <v>0</v>
      </c>
      <c r="I1115" s="169"/>
      <c r="J1115" s="170"/>
      <c r="K1115" s="171" t="str">
        <f aca="false">IF($B1115&lt;&gt;"",IF(I1115,(INDEX(P$1021:Q$1024,MATCH(H1115,P$1021:P$1024),2)/I1115)*1000,0),"")</f>
        <v/>
      </c>
      <c r="L1115" s="171" t="str">
        <f aca="false">IF(Q$1021&lt;&gt;"",IF($B1115&lt;&gt;"",K1115-$J1115,""),"")</f>
        <v/>
      </c>
      <c r="M1115" s="172" t="str">
        <f aca="false">IF(B1115&lt;&gt;"",RANK(L1115,L$1021:L$1120),"")</f>
        <v/>
      </c>
      <c r="N1115" s="172" t="str">
        <f aca="false">IF(B1115&lt;&gt;"",'Classement Général'!CE105,"")</f>
        <v/>
      </c>
      <c r="O1115" s="172" t="str">
        <f aca="false">IF(B206&lt;&gt;"",'Calculs (M1..M20)'!A108,"")</f>
        <v/>
      </c>
      <c r="P1115" s="0"/>
      <c r="Q1115" s="0"/>
      <c r="R1115" s="0"/>
      <c r="S1115" s="0"/>
      <c r="T1115" s="0"/>
      <c r="U1115" s="0"/>
      <c r="V1115" s="0"/>
      <c r="AH1115" s="187" t="n">
        <f aca="false">IF($G1115&lt;&gt;"",AG1115,"")</f>
        <v>0</v>
      </c>
      <c r="AI1115" s="169"/>
      <c r="AJ1115" s="170"/>
    </row>
    <row r="1116" customFormat="false" ht="13" hidden="false" customHeight="false" outlineLevel="0" collapsed="false">
      <c r="A1116" s="0"/>
      <c r="B1116" s="185" t="str">
        <f aca="false">IF(B1015&lt;&gt;"",B1015,"")</f>
        <v/>
      </c>
      <c r="C1116" s="116" t="str">
        <f aca="false">IF(C1015&lt;&gt;"",C1015,"")</f>
        <v/>
      </c>
      <c r="D1116" s="116" t="str">
        <f aca="false">IF(D1015&lt;&gt;"",D1015,"")</f>
        <v/>
      </c>
      <c r="E1116" s="116" t="str">
        <f aca="false">IF(E1015&lt;&gt;"",E1015,"")</f>
        <v/>
      </c>
      <c r="F1116" s="116" t="n">
        <v>31</v>
      </c>
      <c r="G1116" s="168" t="n">
        <f aca="false">G1015</f>
        <v>0</v>
      </c>
      <c r="H1116" s="187" t="n">
        <f aca="false">IF($G1116&lt;&gt;"",G1116,"")</f>
        <v>0</v>
      </c>
      <c r="I1116" s="169"/>
      <c r="J1116" s="170"/>
      <c r="K1116" s="171" t="str">
        <f aca="false">IF($B1116&lt;&gt;"",IF(I1116,(INDEX(P$1021:Q$1024,MATCH(H1116,P$1021:P$1024),2)/I1116)*1000,0),"")</f>
        <v/>
      </c>
      <c r="L1116" s="171" t="str">
        <f aca="false">IF(Q$1021&lt;&gt;"",IF($B1116&lt;&gt;"",K1116-$J1116,""),"")</f>
        <v/>
      </c>
      <c r="M1116" s="172" t="str">
        <f aca="false">IF(B1116&lt;&gt;"",RANK(L1116,L$1021:L$1120),"")</f>
        <v/>
      </c>
      <c r="N1116" s="172" t="str">
        <f aca="false">IF(B1116&lt;&gt;"",'Classement Général'!CE106,"")</f>
        <v/>
      </c>
      <c r="O1116" s="172" t="str">
        <f aca="false">IF(B207&lt;&gt;"",'Calculs (M1..M20)'!A109,"")</f>
        <v/>
      </c>
      <c r="P1116" s="0"/>
      <c r="Q1116" s="0"/>
      <c r="R1116" s="0"/>
      <c r="S1116" s="0"/>
      <c r="T1116" s="0"/>
      <c r="U1116" s="0"/>
      <c r="V1116" s="0"/>
      <c r="AH1116" s="187" t="n">
        <f aca="false">IF($G1116&lt;&gt;"",AG1116,"")</f>
        <v>0</v>
      </c>
      <c r="AI1116" s="169"/>
      <c r="AJ1116" s="170"/>
    </row>
    <row r="1117" customFormat="false" ht="13" hidden="false" customHeight="false" outlineLevel="0" collapsed="false">
      <c r="A1117" s="0"/>
      <c r="B1117" s="185" t="str">
        <f aca="false">IF(B1016&lt;&gt;"",B1016,"")</f>
        <v/>
      </c>
      <c r="C1117" s="116" t="str">
        <f aca="false">IF(C1016&lt;&gt;"",C1016,"")</f>
        <v/>
      </c>
      <c r="D1117" s="116" t="str">
        <f aca="false">IF(D1016&lt;&gt;"",D1016,"")</f>
        <v/>
      </c>
      <c r="E1117" s="116" t="str">
        <f aca="false">IF(E1016&lt;&gt;"",E1016,"")</f>
        <v/>
      </c>
      <c r="F1117" s="116" t="n">
        <v>31</v>
      </c>
      <c r="G1117" s="168" t="n">
        <f aca="false">G1016</f>
        <v>0</v>
      </c>
      <c r="H1117" s="187" t="n">
        <f aca="false">IF($G1117&lt;&gt;"",G1117,"")</f>
        <v>0</v>
      </c>
      <c r="I1117" s="169"/>
      <c r="J1117" s="170"/>
      <c r="K1117" s="171" t="str">
        <f aca="false">IF($B1117&lt;&gt;"",IF(I1117,(INDEX(P$1021:Q$1024,MATCH(H1117,P$1021:P$1024),2)/I1117)*1000,0),"")</f>
        <v/>
      </c>
      <c r="L1117" s="171" t="str">
        <f aca="false">IF(Q$1021&lt;&gt;"",IF($B1117&lt;&gt;"",K1117-$J1117,""),"")</f>
        <v/>
      </c>
      <c r="M1117" s="172" t="str">
        <f aca="false">IF(B1117&lt;&gt;"",RANK(L1117,L$1021:L$1120),"")</f>
        <v/>
      </c>
      <c r="N1117" s="172" t="str">
        <f aca="false">IF(B1117&lt;&gt;"",'Classement Général'!CE107,"")</f>
        <v/>
      </c>
      <c r="O1117" s="172" t="str">
        <f aca="false">IF(B208&lt;&gt;"",'Calculs (M1..M20)'!A110,"")</f>
        <v/>
      </c>
      <c r="P1117" s="0"/>
      <c r="Q1117" s="0"/>
      <c r="R1117" s="0"/>
      <c r="S1117" s="0"/>
      <c r="T1117" s="0"/>
      <c r="U1117" s="0"/>
      <c r="V1117" s="0"/>
      <c r="AH1117" s="187" t="n">
        <f aca="false">IF($G1117&lt;&gt;"",AG1117,"")</f>
        <v>0</v>
      </c>
      <c r="AI1117" s="169"/>
      <c r="AJ1117" s="170"/>
    </row>
    <row r="1118" customFormat="false" ht="13" hidden="false" customHeight="false" outlineLevel="0" collapsed="false">
      <c r="A1118" s="0"/>
      <c r="B1118" s="185" t="str">
        <f aca="false">IF(B1017&lt;&gt;"",B1017,"")</f>
        <v/>
      </c>
      <c r="C1118" s="116" t="str">
        <f aca="false">IF(C1017&lt;&gt;"",C1017,"")</f>
        <v/>
      </c>
      <c r="D1118" s="116" t="str">
        <f aca="false">IF(D1017&lt;&gt;"",D1017,"")</f>
        <v/>
      </c>
      <c r="E1118" s="116" t="str">
        <f aca="false">IF(E1017&lt;&gt;"",E1017,"")</f>
        <v/>
      </c>
      <c r="F1118" s="116" t="n">
        <v>31</v>
      </c>
      <c r="G1118" s="168" t="n">
        <f aca="false">G1017</f>
        <v>0</v>
      </c>
      <c r="H1118" s="187" t="n">
        <f aca="false">IF($G1118&lt;&gt;"",G1118,"")</f>
        <v>0</v>
      </c>
      <c r="I1118" s="169"/>
      <c r="J1118" s="170"/>
      <c r="K1118" s="171" t="str">
        <f aca="false">IF($B1118&lt;&gt;"",IF(I1118,(INDEX(P$1021:Q$1024,MATCH(H1118,P$1021:P$1024),2)/I1118)*1000,0),"")</f>
        <v/>
      </c>
      <c r="L1118" s="171" t="str">
        <f aca="false">IF(Q$1021&lt;&gt;"",IF($B1118&lt;&gt;"",K1118-$J1118,""),"")</f>
        <v/>
      </c>
      <c r="M1118" s="172" t="str">
        <f aca="false">IF(B1118&lt;&gt;"",RANK(L1118,L$1021:L$1120),"")</f>
        <v/>
      </c>
      <c r="N1118" s="172" t="str">
        <f aca="false">IF(B1118&lt;&gt;"",'Classement Général'!CE108,"")</f>
        <v/>
      </c>
      <c r="O1118" s="172" t="str">
        <f aca="false">IF(B209&lt;&gt;"",'Calculs (M1..M20)'!A111,"")</f>
        <v/>
      </c>
      <c r="P1118" s="0"/>
      <c r="Q1118" s="0"/>
      <c r="R1118" s="0"/>
      <c r="S1118" s="0"/>
      <c r="T1118" s="0"/>
      <c r="U1118" s="0"/>
      <c r="V1118" s="0"/>
      <c r="AH1118" s="187" t="n">
        <f aca="false">IF($G1118&lt;&gt;"",AG1118,"")</f>
        <v>0</v>
      </c>
      <c r="AI1118" s="169"/>
      <c r="AJ1118" s="170"/>
    </row>
    <row r="1119" customFormat="false" ht="13" hidden="false" customHeight="false" outlineLevel="0" collapsed="false">
      <c r="A1119" s="0"/>
      <c r="B1119" s="185" t="str">
        <f aca="false">IF(B1018&lt;&gt;"",B1018,"")</f>
        <v/>
      </c>
      <c r="C1119" s="116" t="str">
        <f aca="false">IF(C1018&lt;&gt;"",C1018,"")</f>
        <v/>
      </c>
      <c r="D1119" s="116" t="str">
        <f aca="false">IF(D1018&lt;&gt;"",D1018,"")</f>
        <v/>
      </c>
      <c r="E1119" s="116" t="str">
        <f aca="false">IF(E1018&lt;&gt;"",E1018,"")</f>
        <v/>
      </c>
      <c r="F1119" s="116" t="n">
        <v>31</v>
      </c>
      <c r="G1119" s="168" t="n">
        <f aca="false">G1018</f>
        <v>0</v>
      </c>
      <c r="H1119" s="187" t="n">
        <f aca="false">IF($G1119&lt;&gt;"",G1119,"")</f>
        <v>0</v>
      </c>
      <c r="I1119" s="169"/>
      <c r="J1119" s="170"/>
      <c r="K1119" s="171" t="str">
        <f aca="false">IF($B1119&lt;&gt;"",IF(I1119,(INDEX(P$1021:Q$1024,MATCH(H1119,P$1021:P$1024),2)/I1119)*1000,0),"")</f>
        <v/>
      </c>
      <c r="L1119" s="171" t="str">
        <f aca="false">IF(Q$1021&lt;&gt;"",IF($B1119&lt;&gt;"",K1119-$J1119,""),"")</f>
        <v/>
      </c>
      <c r="M1119" s="172" t="str">
        <f aca="false">IF(B1119&lt;&gt;"",RANK(L1119,L$1021:L$1120),"")</f>
        <v/>
      </c>
      <c r="N1119" s="172" t="str">
        <f aca="false">IF(B1119&lt;&gt;"",'Classement Général'!CE109,"")</f>
        <v/>
      </c>
      <c r="O1119" s="172" t="str">
        <f aca="false">IF(B210&lt;&gt;"",'Calculs (M1..M20)'!A112,"")</f>
        <v/>
      </c>
      <c r="P1119" s="0"/>
      <c r="Q1119" s="0"/>
      <c r="R1119" s="0"/>
      <c r="S1119" s="0"/>
      <c r="T1119" s="0"/>
      <c r="U1119" s="0"/>
      <c r="V1119" s="0"/>
      <c r="AH1119" s="187" t="n">
        <f aca="false">IF($G1119&lt;&gt;"",AG1119,"")</f>
        <v>0</v>
      </c>
      <c r="AI1119" s="169"/>
      <c r="AJ1119" s="170"/>
    </row>
    <row r="1120" customFormat="false" ht="13.5" hidden="false" customHeight="false" outlineLevel="0" collapsed="false">
      <c r="A1120" s="0"/>
      <c r="B1120" s="185" t="str">
        <f aca="false">IF(B1019&lt;&gt;"",B1019,"")</f>
        <v/>
      </c>
      <c r="C1120" s="116" t="str">
        <f aca="false">IF(C1019&lt;&gt;"",C1019,"")</f>
        <v/>
      </c>
      <c r="D1120" s="116" t="str">
        <f aca="false">IF(D1019&lt;&gt;"",D1019,"")</f>
        <v/>
      </c>
      <c r="E1120" s="116" t="str">
        <f aca="false">IF(E1019&lt;&gt;"",E1019,"")</f>
        <v/>
      </c>
      <c r="F1120" s="116" t="n">
        <v>31</v>
      </c>
      <c r="G1120" s="168" t="n">
        <f aca="false">G1019</f>
        <v>0</v>
      </c>
      <c r="H1120" s="187" t="n">
        <f aca="false">IF($G1120&lt;&gt;"",G1120,"")</f>
        <v>0</v>
      </c>
      <c r="I1120" s="173"/>
      <c r="J1120" s="174"/>
      <c r="K1120" s="171" t="str">
        <f aca="false">IF($B1120&lt;&gt;"",IF(I1120,(INDEX(P$1021:Q$1024,MATCH(H1120,P$1021:P$1024),2)/I1120)*1000,0),"")</f>
        <v/>
      </c>
      <c r="L1120" s="171" t="str">
        <f aca="false">IF(Q$1021&lt;&gt;"",IF($B1120&lt;&gt;"",K1120-$J1120,""),"")</f>
        <v/>
      </c>
      <c r="M1120" s="172" t="str">
        <f aca="false">IF(B1120&lt;&gt;"",RANK(L1120,L$1021:L$1120),"")</f>
        <v/>
      </c>
      <c r="N1120" s="172" t="str">
        <f aca="false">IF(B1120&lt;&gt;"",'Classement Général'!CE110,"")</f>
        <v/>
      </c>
      <c r="O1120" s="172" t="str">
        <f aca="false">IF(B211&lt;&gt;"",'Calculs (M1..M20)'!A113,"")</f>
        <v/>
      </c>
      <c r="P1120" s="0"/>
      <c r="Q1120" s="0"/>
      <c r="R1120" s="0"/>
      <c r="S1120" s="0"/>
      <c r="T1120" s="0"/>
      <c r="U1120" s="0"/>
      <c r="V1120" s="0"/>
      <c r="AH1120" s="187" t="n">
        <f aca="false">IF($G1120&lt;&gt;"",AG1120,"")</f>
        <v>0</v>
      </c>
      <c r="AI1120" s="173"/>
      <c r="AJ1120" s="174"/>
    </row>
    <row r="1121" customFormat="false" ht="12.5" hidden="false" customHeight="false" outlineLevel="0" collapsed="false">
      <c r="A1121" s="137"/>
      <c r="B1121" s="141" t="str">
        <f aca="false">IF(B1020&lt;&gt;"",B1020,"")</f>
        <v>Nom</v>
      </c>
      <c r="C1121" s="165" t="str">
        <f aca="false">IF(C1020&lt;&gt;"",C1020,"")</f>
        <v>Dossard</v>
      </c>
      <c r="D1121" s="165" t="str">
        <f aca="false">IF(D1020&lt;&gt;"",D1020,"")</f>
        <v>Freq</v>
      </c>
      <c r="E1121" s="165" t="str">
        <f aca="false">IF(E1020&lt;&gt;"",E1020,"")</f>
        <v>Equipe</v>
      </c>
      <c r="F1121" s="165" t="s">
        <v>103</v>
      </c>
      <c r="G1121" s="165" t="s">
        <v>88</v>
      </c>
      <c r="H1121" s="166" t="s">
        <v>104</v>
      </c>
      <c r="I1121" s="141" t="s">
        <v>91</v>
      </c>
      <c r="J1121" s="142" t="s">
        <v>105</v>
      </c>
      <c r="K1121" s="120" t="s">
        <v>106</v>
      </c>
      <c r="L1121" s="120" t="s">
        <v>107</v>
      </c>
      <c r="M1121" s="120" t="s">
        <v>97</v>
      </c>
      <c r="N1121" s="120" t="s">
        <v>100</v>
      </c>
      <c r="O1121" s="120" t="s">
        <v>108</v>
      </c>
      <c r="P1121" s="143" t="s">
        <v>104</v>
      </c>
      <c r="Q1121" s="144" t="s">
        <v>109</v>
      </c>
      <c r="R1121" s="145" t="s">
        <v>110</v>
      </c>
      <c r="S1121" s="146" t="s">
        <v>111</v>
      </c>
      <c r="T1121" s="147" t="s">
        <v>112</v>
      </c>
      <c r="U1121" s="5" t="s">
        <v>104</v>
      </c>
      <c r="V1121" s="0"/>
      <c r="AH1121" s="166" t="s">
        <v>104</v>
      </c>
      <c r="AI1121" s="141" t="s">
        <v>91</v>
      </c>
      <c r="AJ1121" s="142" t="s">
        <v>105</v>
      </c>
    </row>
    <row r="1122" customFormat="false" ht="13" hidden="false" customHeight="false" outlineLevel="0" collapsed="false">
      <c r="A1122" s="0"/>
      <c r="B1122" s="185" t="str">
        <f aca="false">IF(B1021&lt;&gt;"",B1021,"")</f>
        <v>Sébastien CHABAUD</v>
      </c>
      <c r="C1122" s="116" t="n">
        <f aca="false">IF(C1021&lt;&gt;"",C1021,"")</f>
        <v>1</v>
      </c>
      <c r="D1122" s="116" t="str">
        <f aca="false">IF(D1021&lt;&gt;"",D1021,"")</f>
        <v>2.4GHz</v>
      </c>
      <c r="E1122" s="116" t="n">
        <f aca="false">IF(E1021&lt;&gt;"",E1021,"")</f>
        <v>0</v>
      </c>
      <c r="F1122" s="116" t="n">
        <v>32</v>
      </c>
      <c r="G1122" s="168" t="n">
        <f aca="false">G1021</f>
        <v>1</v>
      </c>
      <c r="H1122" s="187" t="n">
        <f aca="false">IF($G1122&lt;&gt;"",G1122,"")</f>
        <v>1</v>
      </c>
      <c r="I1122" s="169"/>
      <c r="J1122" s="170"/>
      <c r="K1122" s="171" t="n">
        <f aca="false">IF($B1122&lt;&gt;"",IF(I1122,(INDEX(P$1122:Q$1125,MATCH(H1122,P$1122:P$1125),2)/I1122)*1000,0),"")</f>
        <v>0</v>
      </c>
      <c r="L1122" s="171" t="str">
        <f aca="false">IF(Q$1122&lt;&gt;"",IF($B1122&lt;&gt;"",K1122-$J1122,""),"")</f>
        <v/>
      </c>
      <c r="M1122" s="172" t="e">
        <f aca="false">IF(B1122&lt;&gt;"",RANK(L1122,L$1122:L$1221),"")</f>
        <v>#VALUE!</v>
      </c>
      <c r="N1122" s="172" t="str">
        <f aca="false">IF(B1122&lt;&gt;"",'Classement Général'!CF11,"")</f>
        <v/>
      </c>
      <c r="O1122" s="172" t="n">
        <f aca="false">IF(B112&lt;&gt;"",'Calculs (M1..M20)'!A14,"")</f>
        <v>22</v>
      </c>
      <c r="P1122" s="154" t="n">
        <f aca="false">IF(DMIN($H1121:$I1222,$P$10,$U$10:$U$11)&lt;&gt;0,1,"")</f>
        <v>1</v>
      </c>
      <c r="Q1122" s="155" t="str">
        <f aca="false">IF(DMIN($H1121:$I1222,$I$10,$U$10:$U$11)&lt;&gt;0,DMIN($H1121:$I1222,$I$10,$U$10:$U$11),"")</f>
        <v/>
      </c>
      <c r="R1122" s="151" t="str">
        <f aca="false">IF(DMAX($H1121:$I1222,$I$10,$U$10:$U$11)&lt;&gt;0,DMAX($H1121:$I1222,$I$10,$U$10:$U$11),"")</f>
        <v/>
      </c>
      <c r="S1122" s="156" t="e">
        <f aca="false">IF($P1122&lt;&gt;"",IF(DAVERAGE($H1121:$I1222,$I$10,$U$10:$U$11)&lt;&gt;0,DAVERAGE($H1121:$I1222,$I$10,$U$10:$U$11),""),"")</f>
        <v>#DIV/0!</v>
      </c>
      <c r="T1122" s="157" t="str">
        <f aca="false">IF($P1122&lt;&gt;"",IF(DCOUNTA($H1121:$I1222,$I$10,$U$10:$U$11)&lt;&gt;0,DCOUNTA($H1121:$I1222,$I$10,$U$10:$U$11),""),"")</f>
        <v/>
      </c>
      <c r="U1122" s="5" t="n">
        <v>1</v>
      </c>
      <c r="V1122" s="0"/>
      <c r="AH1122" s="187" t="n">
        <f aca="false">IF($G1122&lt;&gt;"",AG1122,"")</f>
        <v>0</v>
      </c>
      <c r="AI1122" s="169"/>
      <c r="AJ1122" s="170"/>
    </row>
    <row r="1123" customFormat="false" ht="13" hidden="false" customHeight="false" outlineLevel="0" collapsed="false">
      <c r="A1123" s="0"/>
      <c r="B1123" s="185" t="str">
        <f aca="false">IF(B1022&lt;&gt;"",B1022,"")</f>
        <v>Herve DALL AVA</v>
      </c>
      <c r="C1123" s="116" t="n">
        <f aca="false">IF(C1022&lt;&gt;"",C1022,"")</f>
        <v>2</v>
      </c>
      <c r="D1123" s="116" t="str">
        <f aca="false">IF(D1022&lt;&gt;"",D1022,"")</f>
        <v>2.4GHz</v>
      </c>
      <c r="E1123" s="116" t="n">
        <f aca="false">IF(E1022&lt;&gt;"",E1022,"")</f>
        <v>0</v>
      </c>
      <c r="F1123" s="116" t="n">
        <v>32</v>
      </c>
      <c r="G1123" s="168" t="n">
        <f aca="false">G1022</f>
        <v>1</v>
      </c>
      <c r="H1123" s="187" t="n">
        <f aca="false">IF($G1123&lt;&gt;"",G1123,"")</f>
        <v>1</v>
      </c>
      <c r="I1123" s="169"/>
      <c r="J1123" s="170"/>
      <c r="K1123" s="171" t="n">
        <f aca="false">IF($B1123&lt;&gt;"",IF(I1123,(INDEX(P$1122:Q$1125,MATCH(H1123,P$1122:P$1125),2)/I1123)*1000,0),"")</f>
        <v>0</v>
      </c>
      <c r="L1123" s="171" t="str">
        <f aca="false">IF(Q$1122&lt;&gt;"",IF($B1123&lt;&gt;"",K1123-$J1123,""),"")</f>
        <v/>
      </c>
      <c r="M1123" s="172" t="e">
        <f aca="false">IF(B1123&lt;&gt;"",RANK(L1123,L$1122:L$1221),"")</f>
        <v>#VALUE!</v>
      </c>
      <c r="N1123" s="172" t="str">
        <f aca="false">IF(B1123&lt;&gt;"",'Classement Général'!CF12,"")</f>
        <v/>
      </c>
      <c r="O1123" s="172" t="n">
        <f aca="false">IF(B113&lt;&gt;"",'Calculs (M1..M20)'!A15,"")</f>
        <v>8</v>
      </c>
      <c r="P1123" s="154" t="str">
        <f aca="false">IF(DMIN($H1121:$I1222,$P$10,$U$12:$U$13)&lt;&gt;0,2,"")</f>
        <v/>
      </c>
      <c r="Q1123" s="155" t="str">
        <f aca="false">IF(DMIN($H1121:$I1222,$I$10,$U$12:$U$13)&lt;&gt;0,DMIN($H1121:$I1222,$I$10,$U$12:$U$13),"")</f>
        <v/>
      </c>
      <c r="R1123" s="151" t="str">
        <f aca="false">IF(DMAX($H1121:$I1222,$I$10,$U$12:$U$13)&lt;&gt;0,DMAX($H1121:$I1222,$I$10,$U$12:$U$13),"")</f>
        <v/>
      </c>
      <c r="S1123" s="156" t="str">
        <f aca="false">IF($P1123&lt;&gt;"",IF(DAVERAGE($H1121:$I1222,$I$10,$U$12:$U$13)&lt;&gt;0,DAVERAGE($H1121:$I1222,$I$10,$U$12:$U$13),""),"")</f>
        <v/>
      </c>
      <c r="T1123" s="157" t="str">
        <f aca="false">IF($P1122&lt;&gt;"",IF(DCOUNTA($H1121:$I1222,$I$10,$U$12:$U$13)&lt;&gt;0,DCOUNTA($H1121:$I1222,$I$10,$U$12:$U$13),""),"")</f>
        <v/>
      </c>
      <c r="U1123" s="5" t="s">
        <v>104</v>
      </c>
      <c r="V1123" s="0"/>
      <c r="AH1123" s="187" t="n">
        <f aca="false">IF($G1123&lt;&gt;"",AG1123,"")</f>
        <v>0</v>
      </c>
      <c r="AI1123" s="169"/>
      <c r="AJ1123" s="170"/>
    </row>
    <row r="1124" customFormat="false" ht="13" hidden="false" customHeight="false" outlineLevel="0" collapsed="false">
      <c r="A1124" s="0"/>
      <c r="B1124" s="185" t="str">
        <f aca="false">IF(B1023&lt;&gt;"",B1023,"")</f>
        <v>Jean Luc FOUCHER</v>
      </c>
      <c r="C1124" s="116" t="n">
        <f aca="false">IF(C1023&lt;&gt;"",C1023,"")</f>
        <v>3</v>
      </c>
      <c r="D1124" s="116" t="str">
        <f aca="false">IF(D1023&lt;&gt;"",D1023,"")</f>
        <v>2.4GHz</v>
      </c>
      <c r="E1124" s="116" t="n">
        <f aca="false">IF(E1023&lt;&gt;"",E1023,"")</f>
        <v>0</v>
      </c>
      <c r="F1124" s="116" t="n">
        <v>32</v>
      </c>
      <c r="G1124" s="168" t="n">
        <f aca="false">G1023</f>
        <v>1</v>
      </c>
      <c r="H1124" s="187" t="n">
        <f aca="false">IF($G1124&lt;&gt;"",G1124,"")</f>
        <v>1</v>
      </c>
      <c r="I1124" s="169"/>
      <c r="J1124" s="170"/>
      <c r="K1124" s="171" t="n">
        <f aca="false">IF($B1124&lt;&gt;"",IF(I1124,(INDEX(P$1122:Q$1125,MATCH(H1124,P$1122:P$1125),2)/I1124)*1000,0),"")</f>
        <v>0</v>
      </c>
      <c r="L1124" s="171" t="str">
        <f aca="false">IF(Q$1122&lt;&gt;"",IF($B1124&lt;&gt;"",K1124-$J1124,""),"")</f>
        <v/>
      </c>
      <c r="M1124" s="172" t="e">
        <f aca="false">IF(B1124&lt;&gt;"",RANK(L1124,L$1122:L$1221),"")</f>
        <v>#VALUE!</v>
      </c>
      <c r="N1124" s="172" t="str">
        <f aca="false">IF(B1124&lt;&gt;"",'Classement Général'!CF13,"")</f>
        <v/>
      </c>
      <c r="O1124" s="172" t="n">
        <f aca="false">IF(B114&lt;&gt;"",'Calculs (M1..M20)'!A16,"")</f>
        <v>15</v>
      </c>
      <c r="P1124" s="154" t="str">
        <f aca="false">IF(DMIN($H1121:$I1222,$P$10,$U$14:$U$15)&lt;&gt;0,3,"")</f>
        <v/>
      </c>
      <c r="Q1124" s="155" t="str">
        <f aca="false">IF(DMIN($H1121:$I1222,$I$10,$U$14:$U$15)&lt;&gt;0,DMIN($H1121:$I1222,$I$10,$U$14:$U$15),"")</f>
        <v/>
      </c>
      <c r="R1124" s="151" t="str">
        <f aca="false">IF(DMAX($H1121:$I1222,$I$10,$U$14:$U$15)&lt;&gt;0,DMAX($H1121:$I1222,$I$10,$U$14:$U$15),"")</f>
        <v/>
      </c>
      <c r="S1124" s="156" t="str">
        <f aca="false">IF($P1124&lt;&gt;"",IF(DAVERAGE($H1121:$I1222,$I$10,$U$14:$U$15)&lt;&gt;0,DAVERAGE($H1121:$I1222,$I$10,$U$14:$U$15),""),"")</f>
        <v/>
      </c>
      <c r="T1124" s="157" t="str">
        <f aca="false">IF($P1124&lt;&gt;"",IF(DCOUNTA($H1121:$I1222,$I$10,$U$14:$U$15)&lt;&gt;0,DCOUNTA($H1121:$I1222,$I$10,$U$14:$U$15),""),"")</f>
        <v/>
      </c>
      <c r="U1124" s="5" t="n">
        <v>2</v>
      </c>
      <c r="V1124" s="0"/>
      <c r="AH1124" s="187" t="n">
        <f aca="false">IF($G1124&lt;&gt;"",AG1124,"")</f>
        <v>0</v>
      </c>
      <c r="AI1124" s="169"/>
      <c r="AJ1124" s="170"/>
    </row>
    <row r="1125" customFormat="false" ht="13.5" hidden="false" customHeight="false" outlineLevel="0" collapsed="false">
      <c r="A1125" s="0"/>
      <c r="B1125" s="185" t="str">
        <f aca="false">IF(B1024&lt;&gt;"",B1024,"")</f>
        <v>Thomas DELARBRE</v>
      </c>
      <c r="C1125" s="116" t="n">
        <f aca="false">IF(C1024&lt;&gt;"",C1024,"")</f>
        <v>4</v>
      </c>
      <c r="D1125" s="116" t="str">
        <f aca="false">IF(D1024&lt;&gt;"",D1024,"")</f>
        <v>2.4GHz</v>
      </c>
      <c r="E1125" s="116" t="n">
        <f aca="false">IF(E1024&lt;&gt;"",E1024,"")</f>
        <v>0</v>
      </c>
      <c r="F1125" s="116" t="n">
        <v>32</v>
      </c>
      <c r="G1125" s="168" t="n">
        <f aca="false">G1024</f>
        <v>1</v>
      </c>
      <c r="H1125" s="187" t="n">
        <f aca="false">IF($G1125&lt;&gt;"",G1125,"")</f>
        <v>1</v>
      </c>
      <c r="I1125" s="169"/>
      <c r="J1125" s="170"/>
      <c r="K1125" s="171" t="n">
        <f aca="false">IF($B1125&lt;&gt;"",IF(I1125,(INDEX(P$1122:Q$1125,MATCH(H1125,P$1122:P$1125),2)/I1125)*1000,0),"")</f>
        <v>0</v>
      </c>
      <c r="L1125" s="171" t="str">
        <f aca="false">IF(Q$1122&lt;&gt;"",IF($B1125&lt;&gt;"",K1125-$J1125,""),"")</f>
        <v/>
      </c>
      <c r="M1125" s="172" t="e">
        <f aca="false">IF(B1125&lt;&gt;"",RANK(L1125,L$1122:L$1221),"")</f>
        <v>#VALUE!</v>
      </c>
      <c r="N1125" s="172" t="str">
        <f aca="false">IF(B1125&lt;&gt;"",'Classement Général'!CF14,"")</f>
        <v/>
      </c>
      <c r="O1125" s="172" t="n">
        <f aca="false">IF(B115&lt;&gt;"",'Calculs (M1..M20)'!A17,"")</f>
        <v>10</v>
      </c>
      <c r="P1125" s="158" t="str">
        <f aca="false">IF(DMIN($H1121:$I1222,$P$10,$U$16:$U$17)&lt;&gt;0,4,"")</f>
        <v/>
      </c>
      <c r="Q1125" s="159" t="str">
        <f aca="false">IF(DMIN($H1121:$I1222,$I$10,$U$16:$U$17)&lt;&gt;0,DMIN($H1121:$I1222,$I$10,$U$16:$U$17),"")</f>
        <v/>
      </c>
      <c r="R1125" s="160" t="str">
        <f aca="false">IF(DMAX($H1121:$I1222,$I$10,$U$16:$U$17)&lt;&gt;0,DMAX($H1121:$I1222,$I$10,$U$16:$U$17),"")</f>
        <v/>
      </c>
      <c r="S1125" s="161" t="str">
        <f aca="false">IF($P1125&lt;&gt;"",IF(DAVERAGE($H1121:$I1222,$I$10,$U$16:$U$17)&lt;&gt;0,DAVERAGE($H1121:$I1222,$I$10,$U$16:$U$17),""),"")</f>
        <v/>
      </c>
      <c r="T1125" s="162" t="str">
        <f aca="false">IF($P1124&lt;&gt;"",IF(DCOUNTA($H1121:$I1222,$I$10,$U$16:$U$17)&lt;&gt;0,DCOUNTA($H1121:$I1222,$I$10,$U$16:$U$17),""),"")</f>
        <v/>
      </c>
      <c r="U1125" s="5" t="s">
        <v>104</v>
      </c>
      <c r="V1125" s="0"/>
      <c r="AH1125" s="187" t="n">
        <f aca="false">IF($G1125&lt;&gt;"",AG1125,"")</f>
        <v>0</v>
      </c>
      <c r="AI1125" s="169"/>
      <c r="AJ1125" s="170"/>
    </row>
    <row r="1126" customFormat="false" ht="13.5" hidden="false" customHeight="false" outlineLevel="0" collapsed="false">
      <c r="A1126" s="0"/>
      <c r="B1126" s="185" t="str">
        <f aca="false">IF(B1025&lt;&gt;"",B1025,"")</f>
        <v>Pierre DIATTA</v>
      </c>
      <c r="C1126" s="116" t="n">
        <f aca="false">IF(C1025&lt;&gt;"",C1025,"")</f>
        <v>5</v>
      </c>
      <c r="D1126" s="116" t="str">
        <f aca="false">IF(D1025&lt;&gt;"",D1025,"")</f>
        <v>2.4GHz</v>
      </c>
      <c r="E1126" s="116" t="n">
        <f aca="false">IF(E1025&lt;&gt;"",E1025,"")</f>
        <v>0</v>
      </c>
      <c r="F1126" s="116" t="n">
        <v>32</v>
      </c>
      <c r="G1126" s="168" t="n">
        <f aca="false">G1025</f>
        <v>1</v>
      </c>
      <c r="H1126" s="187" t="n">
        <f aca="false">IF($G1126&lt;&gt;"",G1126,"")</f>
        <v>1</v>
      </c>
      <c r="I1126" s="169"/>
      <c r="J1126" s="170"/>
      <c r="K1126" s="171" t="n">
        <f aca="false">IF($B1126&lt;&gt;"",IF(I1126,(INDEX(P$1122:Q$1125,MATCH(H1126,P$1122:P$1125),2)/I1126)*1000,0),"")</f>
        <v>0</v>
      </c>
      <c r="L1126" s="171" t="str">
        <f aca="false">IF(Q$1122&lt;&gt;"",IF($B1126&lt;&gt;"",K1126-$J1126,""),"")</f>
        <v/>
      </c>
      <c r="M1126" s="172" t="e">
        <f aca="false">IF(B1126&lt;&gt;"",RANK(L1126,L$1122:L$1221),"")</f>
        <v>#VALUE!</v>
      </c>
      <c r="N1126" s="172" t="str">
        <f aca="false">IF(B1126&lt;&gt;"",'Classement Général'!CF15,"")</f>
        <v/>
      </c>
      <c r="O1126" s="172" t="n">
        <f aca="false">IF(B116&lt;&gt;"",'Calculs (M1..M20)'!A18,"")</f>
        <v>20</v>
      </c>
      <c r="P1126" s="5"/>
      <c r="Q1126" s="5"/>
      <c r="R1126" s="0"/>
      <c r="S1126" s="0"/>
      <c r="T1126" s="163" t="n">
        <f aca="false">SUM(T1122:T1125)</f>
        <v>0</v>
      </c>
      <c r="U1126" s="5" t="n">
        <v>3</v>
      </c>
      <c r="V1126" s="184" t="n">
        <f aca="false">T1126</f>
        <v>0</v>
      </c>
      <c r="AH1126" s="187" t="n">
        <f aca="false">IF($G1126&lt;&gt;"",AG1126,"")</f>
        <v>0</v>
      </c>
      <c r="AI1126" s="169"/>
      <c r="AJ1126" s="170"/>
    </row>
    <row r="1127" customFormat="false" ht="13" hidden="false" customHeight="false" outlineLevel="0" collapsed="false">
      <c r="A1127" s="0"/>
      <c r="B1127" s="185" t="str">
        <f aca="false">IF(B1026&lt;&gt;"",B1026,"")</f>
        <v>Olivier MONET</v>
      </c>
      <c r="C1127" s="116" t="n">
        <f aca="false">IF(C1026&lt;&gt;"",C1026,"")</f>
        <v>6</v>
      </c>
      <c r="D1127" s="116" t="str">
        <f aca="false">IF(D1026&lt;&gt;"",D1026,"")</f>
        <v>41.110MHz</v>
      </c>
      <c r="E1127" s="116" t="n">
        <f aca="false">IF(E1026&lt;&gt;"",E1026,"")</f>
        <v>0</v>
      </c>
      <c r="F1127" s="116" t="n">
        <v>32</v>
      </c>
      <c r="G1127" s="168" t="n">
        <f aca="false">G1026</f>
        <v>1</v>
      </c>
      <c r="H1127" s="187" t="n">
        <f aca="false">IF($G1127&lt;&gt;"",G1127,"")</f>
        <v>1</v>
      </c>
      <c r="I1127" s="169"/>
      <c r="J1127" s="170"/>
      <c r="K1127" s="171" t="n">
        <f aca="false">IF($B1127&lt;&gt;"",IF(I1127,(INDEX(P$1122:Q$1125,MATCH(H1127,P$1122:P$1125),2)/I1127)*1000,0),"")</f>
        <v>0</v>
      </c>
      <c r="L1127" s="171" t="str">
        <f aca="false">IF(Q$1122&lt;&gt;"",IF($B1127&lt;&gt;"",K1127-$J1127,""),"")</f>
        <v/>
      </c>
      <c r="M1127" s="172" t="e">
        <f aca="false">IF(B1127&lt;&gt;"",RANK(L1127,L$1122:L$1221),"")</f>
        <v>#VALUE!</v>
      </c>
      <c r="N1127" s="172" t="str">
        <f aca="false">IF(B1127&lt;&gt;"",'Classement Général'!CF16,"")</f>
        <v/>
      </c>
      <c r="O1127" s="172" t="n">
        <f aca="false">IF(B117&lt;&gt;"",'Calculs (M1..M20)'!A19,"")</f>
        <v>6</v>
      </c>
      <c r="P1127" s="5"/>
      <c r="Q1127" s="5"/>
      <c r="R1127" s="0"/>
      <c r="S1127" s="0"/>
      <c r="T1127" s="0"/>
      <c r="U1127" s="5" t="s">
        <v>104</v>
      </c>
      <c r="V1127" s="0"/>
      <c r="AH1127" s="187" t="n">
        <f aca="false">IF($G1127&lt;&gt;"",AG1127,"")</f>
        <v>0</v>
      </c>
      <c r="AI1127" s="169"/>
      <c r="AJ1127" s="170"/>
    </row>
    <row r="1128" customFormat="false" ht="13" hidden="false" customHeight="false" outlineLevel="0" collapsed="false">
      <c r="A1128" s="0"/>
      <c r="B1128" s="185" t="str">
        <f aca="false">IF(B1027&lt;&gt;"",B1027,"")</f>
        <v>Pierre RONDEL</v>
      </c>
      <c r="C1128" s="116" t="n">
        <f aca="false">IF(C1027&lt;&gt;"",C1027,"")</f>
        <v>7</v>
      </c>
      <c r="D1128" s="116" t="str">
        <f aca="false">IF(D1027&lt;&gt;"",D1027,"")</f>
        <v>2.4GHz</v>
      </c>
      <c r="E1128" s="116" t="n">
        <f aca="false">IF(E1027&lt;&gt;"",E1027,"")</f>
        <v>0</v>
      </c>
      <c r="F1128" s="116" t="n">
        <v>32</v>
      </c>
      <c r="G1128" s="168" t="n">
        <f aca="false">G1027</f>
        <v>1</v>
      </c>
      <c r="H1128" s="187" t="n">
        <f aca="false">IF($G1128&lt;&gt;"",G1128,"")</f>
        <v>1</v>
      </c>
      <c r="I1128" s="169"/>
      <c r="J1128" s="170"/>
      <c r="K1128" s="171" t="n">
        <f aca="false">IF($B1128&lt;&gt;"",IF(I1128,(INDEX(P$1122:Q$1125,MATCH(H1128,P$1122:P$1125),2)/I1128)*1000,0),"")</f>
        <v>0</v>
      </c>
      <c r="L1128" s="171" t="str">
        <f aca="false">IF(Q$1122&lt;&gt;"",IF($B1128&lt;&gt;"",K1128-$J1128,""),"")</f>
        <v/>
      </c>
      <c r="M1128" s="172" t="e">
        <f aca="false">IF(B1128&lt;&gt;"",RANK(L1128,L$1122:L$1221),"")</f>
        <v>#VALUE!</v>
      </c>
      <c r="N1128" s="172" t="str">
        <f aca="false">IF(B1128&lt;&gt;"",'Classement Général'!CF17,"")</f>
        <v/>
      </c>
      <c r="O1128" s="172" t="n">
        <f aca="false">IF(B118&lt;&gt;"",'Calculs (M1..M20)'!A20,"")</f>
        <v>1</v>
      </c>
      <c r="P1128" s="5"/>
      <c r="Q1128" s="5"/>
      <c r="R1128" s="0"/>
      <c r="S1128" s="0"/>
      <c r="T1128" s="0"/>
      <c r="U1128" s="5" t="n">
        <v>4</v>
      </c>
      <c r="V1128" s="0"/>
      <c r="AH1128" s="187" t="n">
        <f aca="false">IF($G1128&lt;&gt;"",AG1128,"")</f>
        <v>0</v>
      </c>
      <c r="AI1128" s="169"/>
      <c r="AJ1128" s="170"/>
    </row>
    <row r="1129" customFormat="false" ht="13" hidden="false" customHeight="false" outlineLevel="0" collapsed="false">
      <c r="A1129" s="0"/>
      <c r="B1129" s="185" t="str">
        <f aca="false">IF(B1028&lt;&gt;"",B1028,"")</f>
        <v>Andreas FRICKE</v>
      </c>
      <c r="C1129" s="116" t="n">
        <f aca="false">IF(C1028&lt;&gt;"",C1028,"")</f>
        <v>8</v>
      </c>
      <c r="D1129" s="116" t="str">
        <f aca="false">IF(D1028&lt;&gt;"",D1028,"")</f>
        <v>2.4GHz</v>
      </c>
      <c r="E1129" s="116" t="n">
        <f aca="false">IF(E1028&lt;&gt;"",E1028,"")</f>
        <v>0</v>
      </c>
      <c r="F1129" s="116" t="n">
        <v>32</v>
      </c>
      <c r="G1129" s="168" t="n">
        <f aca="false">G1028</f>
        <v>1</v>
      </c>
      <c r="H1129" s="187" t="n">
        <f aca="false">IF($G1129&lt;&gt;"",G1129,"")</f>
        <v>1</v>
      </c>
      <c r="I1129" s="169"/>
      <c r="J1129" s="170"/>
      <c r="K1129" s="171" t="n">
        <f aca="false">IF($B1129&lt;&gt;"",IF(I1129,(INDEX(P$1122:Q$1125,MATCH(H1129,P$1122:P$1125),2)/I1129)*1000,0),"")</f>
        <v>0</v>
      </c>
      <c r="L1129" s="171" t="str">
        <f aca="false">IF(Q$1122&lt;&gt;"",IF($B1129&lt;&gt;"",K1129-$J1129,""),"")</f>
        <v/>
      </c>
      <c r="M1129" s="172" t="e">
        <f aca="false">IF(B1129&lt;&gt;"",RANK(L1129,L$1122:L$1221),"")</f>
        <v>#VALUE!</v>
      </c>
      <c r="N1129" s="172" t="str">
        <f aca="false">IF(B1129&lt;&gt;"",'Classement Général'!CF18,"")</f>
        <v/>
      </c>
      <c r="O1129" s="172" t="n">
        <f aca="false">IF(B119&lt;&gt;"",'Calculs (M1..M20)'!A21,"")</f>
        <v>18</v>
      </c>
      <c r="P1129" s="5"/>
      <c r="Q1129" s="5"/>
      <c r="R1129" s="0"/>
      <c r="S1129" s="0"/>
      <c r="T1129" s="0"/>
      <c r="U1129" s="0"/>
      <c r="V1129" s="0"/>
      <c r="AH1129" s="187" t="n">
        <f aca="false">IF($G1129&lt;&gt;"",AG1129,"")</f>
        <v>0</v>
      </c>
      <c r="AI1129" s="169"/>
      <c r="AJ1129" s="170"/>
    </row>
    <row r="1130" customFormat="false" ht="13" hidden="false" customHeight="false" outlineLevel="0" collapsed="false">
      <c r="A1130" s="0"/>
      <c r="B1130" s="185" t="str">
        <f aca="false">IF(B1029&lt;&gt;"",B1029,"")</f>
        <v>Thomas FAURE</v>
      </c>
      <c r="C1130" s="116" t="n">
        <f aca="false">IF(C1029&lt;&gt;"",C1029,"")</f>
        <v>9</v>
      </c>
      <c r="D1130" s="116" t="str">
        <f aca="false">IF(D1029&lt;&gt;"",D1029,"")</f>
        <v>2.4GHz</v>
      </c>
      <c r="E1130" s="116" t="n">
        <f aca="false">IF(E1029&lt;&gt;"",E1029,"")</f>
        <v>0</v>
      </c>
      <c r="F1130" s="116" t="n">
        <v>32</v>
      </c>
      <c r="G1130" s="168" t="n">
        <f aca="false">G1029</f>
        <v>1</v>
      </c>
      <c r="H1130" s="187" t="n">
        <f aca="false">IF($G1130&lt;&gt;"",G1130,"")</f>
        <v>1</v>
      </c>
      <c r="I1130" s="169"/>
      <c r="J1130" s="170"/>
      <c r="K1130" s="171" t="n">
        <f aca="false">IF($B1130&lt;&gt;"",IF(I1130,(INDEX(P$1122:Q$1125,MATCH(H1130,P$1122:P$1125),2)/I1130)*1000,0),"")</f>
        <v>0</v>
      </c>
      <c r="L1130" s="171" t="str">
        <f aca="false">IF(Q$1122&lt;&gt;"",IF($B1130&lt;&gt;"",K1130-$J1130,""),"")</f>
        <v/>
      </c>
      <c r="M1130" s="172" t="e">
        <f aca="false">IF(B1130&lt;&gt;"",RANK(L1130,L$1122:L$1221),"")</f>
        <v>#VALUE!</v>
      </c>
      <c r="N1130" s="172" t="str">
        <f aca="false">IF(B1130&lt;&gt;"",'Classement Général'!CF19,"")</f>
        <v/>
      </c>
      <c r="O1130" s="172" t="n">
        <f aca="false">IF(B120&lt;&gt;"",'Calculs (M1..M20)'!A22,"")</f>
        <v>11</v>
      </c>
      <c r="P1130" s="0"/>
      <c r="Q1130" s="0"/>
      <c r="R1130" s="0"/>
      <c r="S1130" s="0"/>
      <c r="T1130" s="0"/>
      <c r="U1130" s="0"/>
      <c r="V1130" s="0"/>
      <c r="AH1130" s="187" t="n">
        <f aca="false">IF($G1130&lt;&gt;"",AG1130,"")</f>
        <v>0</v>
      </c>
      <c r="AI1130" s="169"/>
      <c r="AJ1130" s="170"/>
    </row>
    <row r="1131" customFormat="false" ht="13" hidden="false" customHeight="false" outlineLevel="0" collapsed="false">
      <c r="A1131" s="0"/>
      <c r="B1131" s="185" t="str">
        <f aca="false">IF(B1030&lt;&gt;"",B1030,"")</f>
        <v>Philippe LANES</v>
      </c>
      <c r="C1131" s="116" t="n">
        <f aca="false">IF(C1030&lt;&gt;"",C1030,"")</f>
        <v>10</v>
      </c>
      <c r="D1131" s="116" t="str">
        <f aca="false">IF(D1030&lt;&gt;"",D1030,"")</f>
        <v>2.4GHz</v>
      </c>
      <c r="E1131" s="116" t="n">
        <f aca="false">IF(E1030&lt;&gt;"",E1030,"")</f>
        <v>0</v>
      </c>
      <c r="F1131" s="116" t="n">
        <v>32</v>
      </c>
      <c r="G1131" s="168" t="n">
        <f aca="false">G1030</f>
        <v>1</v>
      </c>
      <c r="H1131" s="187" t="n">
        <f aca="false">IF($G1131&lt;&gt;"",G1131,"")</f>
        <v>1</v>
      </c>
      <c r="I1131" s="169"/>
      <c r="J1131" s="170"/>
      <c r="K1131" s="171" t="n">
        <f aca="false">IF($B1131&lt;&gt;"",IF(I1131,(INDEX(P$1122:Q$1125,MATCH(H1131,P$1122:P$1125),2)/I1131)*1000,0),"")</f>
        <v>0</v>
      </c>
      <c r="L1131" s="171" t="str">
        <f aca="false">IF(Q$1122&lt;&gt;"",IF($B1131&lt;&gt;"",K1131-$J1131,""),"")</f>
        <v/>
      </c>
      <c r="M1131" s="172" t="e">
        <f aca="false">IF(B1131&lt;&gt;"",RANK(L1131,L$1122:L$1221),"")</f>
        <v>#VALUE!</v>
      </c>
      <c r="N1131" s="172" t="str">
        <f aca="false">IF(B1131&lt;&gt;"",'Classement Général'!CF20,"")</f>
        <v/>
      </c>
      <c r="O1131" s="172" t="n">
        <f aca="false">IF(B121&lt;&gt;"",'Calculs (M1..M20)'!A23,"")</f>
        <v>14</v>
      </c>
      <c r="P1131" s="0"/>
      <c r="Q1131" s="0"/>
      <c r="R1131" s="0"/>
      <c r="S1131" s="0"/>
      <c r="T1131" s="0"/>
      <c r="U1131" s="0"/>
      <c r="V1131" s="0"/>
      <c r="AH1131" s="187" t="n">
        <f aca="false">IF($G1131&lt;&gt;"",AG1131,"")</f>
        <v>0</v>
      </c>
      <c r="AI1131" s="169"/>
      <c r="AJ1131" s="170"/>
    </row>
    <row r="1132" customFormat="false" ht="13" hidden="false" customHeight="false" outlineLevel="0" collapsed="false">
      <c r="A1132" s="0"/>
      <c r="B1132" s="185" t="str">
        <f aca="false">IF(B1031&lt;&gt;"",B1031,"")</f>
        <v>Julien HONOR</v>
      </c>
      <c r="C1132" s="116" t="n">
        <f aca="false">IF(C1031&lt;&gt;"",C1031,"")</f>
        <v>11</v>
      </c>
      <c r="D1132" s="116" t="str">
        <f aca="false">IF(D1031&lt;&gt;"",D1031,"")</f>
        <v>2.4GHz</v>
      </c>
      <c r="E1132" s="116" t="n">
        <f aca="false">IF(E1031&lt;&gt;"",E1031,"")</f>
        <v>0</v>
      </c>
      <c r="F1132" s="116" t="n">
        <v>32</v>
      </c>
      <c r="G1132" s="168" t="n">
        <f aca="false">G1031</f>
        <v>1</v>
      </c>
      <c r="H1132" s="187" t="n">
        <f aca="false">IF($G1132&lt;&gt;"",G1132,"")</f>
        <v>1</v>
      </c>
      <c r="I1132" s="169"/>
      <c r="J1132" s="170"/>
      <c r="K1132" s="171" t="n">
        <f aca="false">IF($B1132&lt;&gt;"",IF(I1132,(INDEX(P$1122:Q$1125,MATCH(H1132,P$1122:P$1125),2)/I1132)*1000,0),"")</f>
        <v>0</v>
      </c>
      <c r="L1132" s="171" t="str">
        <f aca="false">IF(Q$1122&lt;&gt;"",IF($B1132&lt;&gt;"",K1132-$J1132,""),"")</f>
        <v/>
      </c>
      <c r="M1132" s="172" t="e">
        <f aca="false">IF(B1132&lt;&gt;"",RANK(L1132,L$1122:L$1221),"")</f>
        <v>#VALUE!</v>
      </c>
      <c r="N1132" s="172" t="str">
        <f aca="false">IF(B1132&lt;&gt;"",'Classement Général'!CF21,"")</f>
        <v/>
      </c>
      <c r="O1132" s="172" t="n">
        <f aca="false">IF(B122&lt;&gt;"",'Calculs (M1..M20)'!A24,"")</f>
        <v>3</v>
      </c>
      <c r="P1132" s="0"/>
      <c r="Q1132" s="0"/>
      <c r="R1132" s="0"/>
      <c r="S1132" s="0"/>
      <c r="T1132" s="0"/>
      <c r="U1132" s="0"/>
      <c r="V1132" s="0"/>
      <c r="AH1132" s="187" t="n">
        <f aca="false">IF($G1132&lt;&gt;"",AG1132,"")</f>
        <v>0</v>
      </c>
      <c r="AI1132" s="169"/>
      <c r="AJ1132" s="170"/>
    </row>
    <row r="1133" customFormat="false" ht="13" hidden="false" customHeight="false" outlineLevel="0" collapsed="false">
      <c r="A1133" s="0"/>
      <c r="B1133" s="185" t="str">
        <f aca="false">IF(B1032&lt;&gt;"",B1032,"")</f>
        <v>Michael KREBS</v>
      </c>
      <c r="C1133" s="116" t="n">
        <f aca="false">IF(C1032&lt;&gt;"",C1032,"")</f>
        <v>12</v>
      </c>
      <c r="D1133" s="116" t="str">
        <f aca="false">IF(D1032&lt;&gt;"",D1032,"")</f>
        <v>2.4GHz</v>
      </c>
      <c r="E1133" s="116" t="n">
        <f aca="false">IF(E1032&lt;&gt;"",E1032,"")</f>
        <v>0</v>
      </c>
      <c r="F1133" s="116" t="n">
        <v>32</v>
      </c>
      <c r="G1133" s="168" t="n">
        <f aca="false">G1032</f>
        <v>1</v>
      </c>
      <c r="H1133" s="187" t="n">
        <f aca="false">IF($G1133&lt;&gt;"",G1133,"")</f>
        <v>1</v>
      </c>
      <c r="I1133" s="169"/>
      <c r="J1133" s="170"/>
      <c r="K1133" s="171" t="n">
        <f aca="false">IF($B1133&lt;&gt;"",IF(I1133,(INDEX(P$1122:Q$1125,MATCH(H1133,P$1122:P$1125),2)/I1133)*1000,0),"")</f>
        <v>0</v>
      </c>
      <c r="L1133" s="171" t="str">
        <f aca="false">IF(Q$1122&lt;&gt;"",IF($B1133&lt;&gt;"",K1133-$J1133,""),"")</f>
        <v/>
      </c>
      <c r="M1133" s="172" t="e">
        <f aca="false">IF(B1133&lt;&gt;"",RANK(L1133,L$1122:L$1221),"")</f>
        <v>#VALUE!</v>
      </c>
      <c r="N1133" s="172" t="str">
        <f aca="false">IF(B1133&lt;&gt;"",'Classement Général'!CF22,"")</f>
        <v/>
      </c>
      <c r="O1133" s="172" t="n">
        <f aca="false">IF(B123&lt;&gt;"",'Calculs (M1..M20)'!A25,"")</f>
        <v>12</v>
      </c>
      <c r="P1133" s="0"/>
      <c r="Q1133" s="0"/>
      <c r="R1133" s="0"/>
      <c r="S1133" s="0"/>
      <c r="T1133" s="0"/>
      <c r="U1133" s="0"/>
      <c r="V1133" s="0"/>
      <c r="AH1133" s="187" t="n">
        <f aca="false">IF($G1133&lt;&gt;"",AG1133,"")</f>
        <v>0</v>
      </c>
      <c r="AI1133" s="169"/>
      <c r="AJ1133" s="170"/>
    </row>
    <row r="1134" customFormat="false" ht="13" hidden="false" customHeight="false" outlineLevel="0" collapsed="false">
      <c r="A1134" s="0"/>
      <c r="B1134" s="185" t="str">
        <f aca="false">IF(B1033&lt;&gt;"",B1033,"")</f>
        <v>Aubry GABANON</v>
      </c>
      <c r="C1134" s="116" t="n">
        <f aca="false">IF(C1033&lt;&gt;"",C1033,"")</f>
        <v>13</v>
      </c>
      <c r="D1134" s="116" t="str">
        <f aca="false">IF(D1033&lt;&gt;"",D1033,"")</f>
        <v>2.4GHz</v>
      </c>
      <c r="E1134" s="116" t="n">
        <f aca="false">IF(E1033&lt;&gt;"",E1033,"")</f>
        <v>0</v>
      </c>
      <c r="F1134" s="116" t="n">
        <v>32</v>
      </c>
      <c r="G1134" s="168" t="n">
        <f aca="false">G1033</f>
        <v>1</v>
      </c>
      <c r="H1134" s="187" t="n">
        <f aca="false">IF($G1134&lt;&gt;"",G1134,"")</f>
        <v>1</v>
      </c>
      <c r="I1134" s="169"/>
      <c r="J1134" s="170"/>
      <c r="K1134" s="171" t="n">
        <f aca="false">IF($B1134&lt;&gt;"",IF(I1134,(INDEX(P$1122:Q$1125,MATCH(H1134,P$1122:P$1125),2)/I1134)*1000,0),"")</f>
        <v>0</v>
      </c>
      <c r="L1134" s="171" t="str">
        <f aca="false">IF(Q$1122&lt;&gt;"",IF($B1134&lt;&gt;"",K1134-$J1134,""),"")</f>
        <v/>
      </c>
      <c r="M1134" s="172" t="e">
        <f aca="false">IF(B1134&lt;&gt;"",RANK(L1134,L$1122:L$1221),"")</f>
        <v>#VALUE!</v>
      </c>
      <c r="N1134" s="172" t="str">
        <f aca="false">IF(B1134&lt;&gt;"",'Classement Général'!CF23,"")</f>
        <v/>
      </c>
      <c r="O1134" s="172" t="n">
        <f aca="false">IF(B124&lt;&gt;"",'Calculs (M1..M20)'!A26,"")</f>
        <v>5</v>
      </c>
      <c r="P1134" s="0"/>
      <c r="Q1134" s="0"/>
      <c r="R1134" s="0"/>
      <c r="S1134" s="0"/>
      <c r="T1134" s="0"/>
      <c r="U1134" s="0"/>
      <c r="V1134" s="0"/>
      <c r="AH1134" s="187" t="n">
        <f aca="false">IF($G1134&lt;&gt;"",AG1134,"")</f>
        <v>0</v>
      </c>
      <c r="AI1134" s="169"/>
      <c r="AJ1134" s="170"/>
    </row>
    <row r="1135" customFormat="false" ht="13" hidden="false" customHeight="false" outlineLevel="0" collapsed="false">
      <c r="A1135" s="0"/>
      <c r="B1135" s="185" t="str">
        <f aca="false">IF(B1034&lt;&gt;"",B1034,"")</f>
        <v>Serge DELARBRE</v>
      </c>
      <c r="C1135" s="116" t="n">
        <f aca="false">IF(C1034&lt;&gt;"",C1034,"")</f>
        <v>14</v>
      </c>
      <c r="D1135" s="116" t="str">
        <f aca="false">IF(D1034&lt;&gt;"",D1034,"")</f>
        <v>2.4GHz</v>
      </c>
      <c r="E1135" s="116" t="n">
        <f aca="false">IF(E1034&lt;&gt;"",E1034,"")</f>
        <v>0</v>
      </c>
      <c r="F1135" s="116" t="n">
        <v>32</v>
      </c>
      <c r="G1135" s="168" t="n">
        <f aca="false">G1034</f>
        <v>1</v>
      </c>
      <c r="H1135" s="187" t="n">
        <f aca="false">IF($G1135&lt;&gt;"",G1135,"")</f>
        <v>1</v>
      </c>
      <c r="I1135" s="169"/>
      <c r="J1135" s="170"/>
      <c r="K1135" s="171" t="n">
        <f aca="false">IF($B1135&lt;&gt;"",IF(I1135,(INDEX(P$1122:Q$1125,MATCH(H1135,P$1122:P$1125),2)/I1135)*1000,0),"")</f>
        <v>0</v>
      </c>
      <c r="L1135" s="171" t="str">
        <f aca="false">IF(Q$1122&lt;&gt;"",IF($B1135&lt;&gt;"",K1135-$J1135,""),"")</f>
        <v/>
      </c>
      <c r="M1135" s="172" t="e">
        <f aca="false">IF(B1135&lt;&gt;"",RANK(L1135,L$1122:L$1221),"")</f>
        <v>#VALUE!</v>
      </c>
      <c r="N1135" s="172" t="str">
        <f aca="false">IF(B1135&lt;&gt;"",'Classement Général'!CF24,"")</f>
        <v/>
      </c>
      <c r="O1135" s="172" t="n">
        <f aca="false">IF(B125&lt;&gt;"",'Calculs (M1..M20)'!A27,"")</f>
        <v>17</v>
      </c>
      <c r="P1135" s="0"/>
      <c r="Q1135" s="0"/>
      <c r="R1135" s="0"/>
      <c r="S1135" s="0"/>
      <c r="T1135" s="0"/>
      <c r="U1135" s="0"/>
      <c r="V1135" s="0"/>
      <c r="AH1135" s="187" t="n">
        <f aca="false">IF($G1135&lt;&gt;"",AG1135,"")</f>
        <v>0</v>
      </c>
      <c r="AI1135" s="169"/>
      <c r="AJ1135" s="170"/>
    </row>
    <row r="1136" customFormat="false" ht="13" hidden="false" customHeight="false" outlineLevel="0" collapsed="false">
      <c r="A1136" s="0"/>
      <c r="B1136" s="185" t="str">
        <f aca="false">IF(B1035&lt;&gt;"",B1035,"")</f>
        <v>Arnaud LEGER</v>
      </c>
      <c r="C1136" s="116" t="n">
        <f aca="false">IF(C1035&lt;&gt;"",C1035,"")</f>
        <v>15</v>
      </c>
      <c r="D1136" s="116" t="str">
        <f aca="false">IF(D1035&lt;&gt;"",D1035,"")</f>
        <v>2.4GHz</v>
      </c>
      <c r="E1136" s="116" t="n">
        <f aca="false">IF(E1035&lt;&gt;"",E1035,"")</f>
        <v>0</v>
      </c>
      <c r="F1136" s="116" t="n">
        <v>32</v>
      </c>
      <c r="G1136" s="168" t="n">
        <f aca="false">G1035</f>
        <v>1</v>
      </c>
      <c r="H1136" s="187" t="n">
        <f aca="false">IF($G1136&lt;&gt;"",G1136,"")</f>
        <v>1</v>
      </c>
      <c r="I1136" s="169"/>
      <c r="J1136" s="170"/>
      <c r="K1136" s="171" t="n">
        <f aca="false">IF($B1136&lt;&gt;"",IF(I1136,(INDEX(P$1122:Q$1125,MATCH(H1136,P$1122:P$1125),2)/I1136)*1000,0),"")</f>
        <v>0</v>
      </c>
      <c r="L1136" s="171" t="str">
        <f aca="false">IF(Q$1122&lt;&gt;"",IF($B1136&lt;&gt;"",K1136-$J1136,""),"")</f>
        <v/>
      </c>
      <c r="M1136" s="172" t="e">
        <f aca="false">IF(B1136&lt;&gt;"",RANK(L1136,L$1122:L$1221),"")</f>
        <v>#VALUE!</v>
      </c>
      <c r="N1136" s="172" t="str">
        <f aca="false">IF(B1136&lt;&gt;"",'Classement Général'!CF25,"")</f>
        <v/>
      </c>
      <c r="O1136" s="172" t="n">
        <f aca="false">IF(B126&lt;&gt;"",'Calculs (M1..M20)'!A28,"")</f>
        <v>7</v>
      </c>
      <c r="P1136" s="0"/>
      <c r="Q1136" s="0"/>
      <c r="R1136" s="0"/>
      <c r="S1136" s="0"/>
      <c r="T1136" s="0"/>
      <c r="U1136" s="0"/>
      <c r="V1136" s="0"/>
      <c r="AH1136" s="187" t="n">
        <f aca="false">IF($G1136&lt;&gt;"",AG1136,"")</f>
        <v>0</v>
      </c>
      <c r="AI1136" s="169"/>
      <c r="AJ1136" s="170"/>
    </row>
    <row r="1137" customFormat="false" ht="13" hidden="false" customHeight="false" outlineLevel="0" collapsed="false">
      <c r="A1137" s="0"/>
      <c r="B1137" s="185" t="str">
        <f aca="false">IF(B1036&lt;&gt;"",B1036,"")</f>
        <v>Thierry POIGNARD</v>
      </c>
      <c r="C1137" s="116" t="n">
        <f aca="false">IF(C1036&lt;&gt;"",C1036,"")</f>
        <v>16</v>
      </c>
      <c r="D1137" s="116" t="str">
        <f aca="false">IF(D1036&lt;&gt;"",D1036,"")</f>
        <v>2.4GHz</v>
      </c>
      <c r="E1137" s="116" t="n">
        <f aca="false">IF(E1036&lt;&gt;"",E1036,"")</f>
        <v>0</v>
      </c>
      <c r="F1137" s="116" t="n">
        <v>32</v>
      </c>
      <c r="G1137" s="168" t="n">
        <f aca="false">G1036</f>
        <v>1</v>
      </c>
      <c r="H1137" s="187" t="n">
        <f aca="false">IF($G1137&lt;&gt;"",G1137,"")</f>
        <v>1</v>
      </c>
      <c r="I1137" s="169"/>
      <c r="J1137" s="170"/>
      <c r="K1137" s="171" t="n">
        <f aca="false">IF($B1137&lt;&gt;"",IF(I1137,(INDEX(P$1122:Q$1125,MATCH(H1137,P$1122:P$1125),2)/I1137)*1000,0),"")</f>
        <v>0</v>
      </c>
      <c r="L1137" s="171" t="str">
        <f aca="false">IF(Q$1122&lt;&gt;"",IF($B1137&lt;&gt;"",K1137-$J1137,""),"")</f>
        <v/>
      </c>
      <c r="M1137" s="172" t="e">
        <f aca="false">IF(B1137&lt;&gt;"",RANK(L1137,L$1122:L$1221),"")</f>
        <v>#VALUE!</v>
      </c>
      <c r="N1137" s="172" t="str">
        <f aca="false">IF(B1137&lt;&gt;"",'Classement Général'!CF26,"")</f>
        <v/>
      </c>
      <c r="O1137" s="172" t="n">
        <f aca="false">IF(B127&lt;&gt;"",'Calculs (M1..M20)'!A29,"")</f>
        <v>13</v>
      </c>
      <c r="P1137" s="0"/>
      <c r="Q1137" s="0"/>
      <c r="R1137" s="0"/>
      <c r="S1137" s="0"/>
      <c r="T1137" s="0"/>
      <c r="U1137" s="0"/>
      <c r="V1137" s="0"/>
      <c r="AH1137" s="187" t="n">
        <f aca="false">IF($G1137&lt;&gt;"",AG1137,"")</f>
        <v>0</v>
      </c>
      <c r="AI1137" s="169"/>
      <c r="AJ1137" s="170"/>
    </row>
    <row r="1138" customFormat="false" ht="13" hidden="false" customHeight="false" outlineLevel="0" collapsed="false">
      <c r="A1138" s="0"/>
      <c r="B1138" s="185" t="str">
        <f aca="false">IF(B1037&lt;&gt;"",B1037,"")</f>
        <v>Joel MARIN</v>
      </c>
      <c r="C1138" s="116" t="n">
        <f aca="false">IF(C1037&lt;&gt;"",C1037,"")</f>
        <v>17</v>
      </c>
      <c r="D1138" s="116" t="str">
        <f aca="false">IF(D1037&lt;&gt;"",D1037,"")</f>
        <v>2.4GHz</v>
      </c>
      <c r="E1138" s="116" t="n">
        <f aca="false">IF(E1037&lt;&gt;"",E1037,"")</f>
        <v>0</v>
      </c>
      <c r="F1138" s="116" t="n">
        <v>32</v>
      </c>
      <c r="G1138" s="168" t="n">
        <f aca="false">G1037</f>
        <v>1</v>
      </c>
      <c r="H1138" s="187" t="n">
        <f aca="false">IF($G1138&lt;&gt;"",G1138,"")</f>
        <v>1</v>
      </c>
      <c r="I1138" s="169"/>
      <c r="J1138" s="170"/>
      <c r="K1138" s="171" t="n">
        <f aca="false">IF($B1138&lt;&gt;"",IF(I1138,(INDEX(P$1122:Q$1125,MATCH(H1138,P$1122:P$1125),2)/I1138)*1000,0),"")</f>
        <v>0</v>
      </c>
      <c r="L1138" s="171" t="str">
        <f aca="false">IF(Q$1122&lt;&gt;"",IF($B1138&lt;&gt;"",K1138-$J1138,""),"")</f>
        <v/>
      </c>
      <c r="M1138" s="172" t="e">
        <f aca="false">IF(B1138&lt;&gt;"",RANK(L1138,L$1122:L$1221),"")</f>
        <v>#VALUE!</v>
      </c>
      <c r="N1138" s="172" t="str">
        <f aca="false">IF(B1138&lt;&gt;"",'Classement Général'!CF27,"")</f>
        <v/>
      </c>
      <c r="O1138" s="172" t="n">
        <f aca="false">IF(B128&lt;&gt;"",'Calculs (M1..M20)'!A30,"")</f>
        <v>16</v>
      </c>
      <c r="P1138" s="0"/>
      <c r="Q1138" s="0"/>
      <c r="R1138" s="0"/>
      <c r="S1138" s="0"/>
      <c r="T1138" s="0"/>
      <c r="U1138" s="0"/>
      <c r="V1138" s="0"/>
      <c r="AH1138" s="187" t="n">
        <f aca="false">IF($G1138&lt;&gt;"",AG1138,"")</f>
        <v>0</v>
      </c>
      <c r="AI1138" s="169"/>
      <c r="AJ1138" s="170"/>
    </row>
    <row r="1139" customFormat="false" ht="13" hidden="false" customHeight="false" outlineLevel="0" collapsed="false">
      <c r="A1139" s="0"/>
      <c r="B1139" s="185" t="str">
        <f aca="false">IF(B1038&lt;&gt;"",B1038,"")</f>
        <v>Matthieu MERVELET</v>
      </c>
      <c r="C1139" s="116" t="n">
        <f aca="false">IF(C1038&lt;&gt;"",C1038,"")</f>
        <v>18</v>
      </c>
      <c r="D1139" s="116" t="str">
        <f aca="false">IF(D1038&lt;&gt;"",D1038,"")</f>
        <v>2.4GHz</v>
      </c>
      <c r="E1139" s="116" t="n">
        <f aca="false">IF(E1038&lt;&gt;"",E1038,"")</f>
        <v>0</v>
      </c>
      <c r="F1139" s="116" t="n">
        <v>32</v>
      </c>
      <c r="G1139" s="168" t="n">
        <f aca="false">G1038</f>
        <v>1</v>
      </c>
      <c r="H1139" s="187" t="n">
        <f aca="false">IF($G1139&lt;&gt;"",G1139,"")</f>
        <v>1</v>
      </c>
      <c r="I1139" s="169"/>
      <c r="J1139" s="170"/>
      <c r="K1139" s="171" t="n">
        <f aca="false">IF($B1139&lt;&gt;"",IF(I1139,(INDEX(P$1122:Q$1125,MATCH(H1139,P$1122:P$1125),2)/I1139)*1000,0),"")</f>
        <v>0</v>
      </c>
      <c r="L1139" s="171" t="str">
        <f aca="false">IF(Q$1122&lt;&gt;"",IF($B1139&lt;&gt;"",K1139-$J1139,""),"")</f>
        <v/>
      </c>
      <c r="M1139" s="172" t="e">
        <f aca="false">IF(B1139&lt;&gt;"",RANK(L1139,L$1122:L$1221),"")</f>
        <v>#VALUE!</v>
      </c>
      <c r="N1139" s="172" t="str">
        <f aca="false">IF(B1139&lt;&gt;"",'Classement Général'!CF28,"")</f>
        <v/>
      </c>
      <c r="O1139" s="172" t="n">
        <f aca="false">IF(B129&lt;&gt;"",'Calculs (M1..M20)'!A31,"")</f>
        <v>2</v>
      </c>
      <c r="P1139" s="0"/>
      <c r="Q1139" s="0"/>
      <c r="R1139" s="0"/>
      <c r="S1139" s="0"/>
      <c r="T1139" s="0"/>
      <c r="U1139" s="0"/>
      <c r="V1139" s="0"/>
      <c r="AH1139" s="187" t="n">
        <f aca="false">IF($G1139&lt;&gt;"",AG1139,"")</f>
        <v>0</v>
      </c>
      <c r="AI1139" s="169"/>
      <c r="AJ1139" s="170"/>
    </row>
    <row r="1140" customFormat="false" ht="13" hidden="false" customHeight="false" outlineLevel="0" collapsed="false">
      <c r="A1140" s="0"/>
      <c r="B1140" s="185" t="str">
        <f aca="false">IF(B1039&lt;&gt;"",B1039,"")</f>
        <v>Gabriel MANTEL</v>
      </c>
      <c r="C1140" s="116" t="n">
        <f aca="false">IF(C1039&lt;&gt;"",C1039,"")</f>
        <v>19</v>
      </c>
      <c r="D1140" s="116" t="str">
        <f aca="false">IF(D1039&lt;&gt;"",D1039,"")</f>
        <v>2.4GHz</v>
      </c>
      <c r="E1140" s="116" t="n">
        <f aca="false">IF(E1039&lt;&gt;"",E1039,"")</f>
        <v>0</v>
      </c>
      <c r="F1140" s="116" t="n">
        <v>32</v>
      </c>
      <c r="G1140" s="168" t="n">
        <f aca="false">G1039</f>
        <v>1</v>
      </c>
      <c r="H1140" s="187" t="n">
        <f aca="false">IF($G1140&lt;&gt;"",G1140,"")</f>
        <v>1</v>
      </c>
      <c r="I1140" s="169"/>
      <c r="J1140" s="170"/>
      <c r="K1140" s="171" t="n">
        <f aca="false">IF($B1140&lt;&gt;"",IF(I1140,(INDEX(P$1122:Q$1125,MATCH(H1140,P$1122:P$1125),2)/I1140)*1000,0),"")</f>
        <v>0</v>
      </c>
      <c r="L1140" s="171" t="str">
        <f aca="false">IF(Q$1122&lt;&gt;"",IF($B1140&lt;&gt;"",K1140-$J1140,""),"")</f>
        <v/>
      </c>
      <c r="M1140" s="172" t="e">
        <f aca="false">IF(B1140&lt;&gt;"",RANK(L1140,L$1122:L$1221),"")</f>
        <v>#VALUE!</v>
      </c>
      <c r="N1140" s="172" t="str">
        <f aca="false">IF(B1140&lt;&gt;"",'Classement Général'!CF29,"")</f>
        <v/>
      </c>
      <c r="O1140" s="172" t="n">
        <f aca="false">IF(B130&lt;&gt;"",'Calculs (M1..M20)'!A32,"")</f>
        <v>21</v>
      </c>
      <c r="P1140" s="0"/>
      <c r="Q1140" s="0"/>
      <c r="R1140" s="0"/>
      <c r="S1140" s="0"/>
      <c r="T1140" s="0"/>
      <c r="U1140" s="0"/>
      <c r="V1140" s="0"/>
      <c r="AH1140" s="187" t="n">
        <f aca="false">IF($G1140&lt;&gt;"",AG1140,"")</f>
        <v>0</v>
      </c>
      <c r="AI1140" s="169"/>
      <c r="AJ1140" s="170"/>
    </row>
    <row r="1141" customFormat="false" ht="13" hidden="false" customHeight="false" outlineLevel="0" collapsed="false">
      <c r="A1141" s="0"/>
      <c r="B1141" s="185" t="str">
        <f aca="false">IF(B1040&lt;&gt;"",B1040,"")</f>
        <v>Sylvain PFEFFERKORN</v>
      </c>
      <c r="C1141" s="116" t="n">
        <f aca="false">IF(C1040&lt;&gt;"",C1040,"")</f>
        <v>20</v>
      </c>
      <c r="D1141" s="116" t="str">
        <f aca="false">IF(D1040&lt;&gt;"",D1040,"")</f>
        <v>2.4GHz</v>
      </c>
      <c r="E1141" s="116" t="n">
        <f aca="false">IF(E1040&lt;&gt;"",E1040,"")</f>
        <v>0</v>
      </c>
      <c r="F1141" s="116" t="n">
        <v>32</v>
      </c>
      <c r="G1141" s="168" t="n">
        <f aca="false">G1040</f>
        <v>1</v>
      </c>
      <c r="H1141" s="187" t="n">
        <f aca="false">IF($G1141&lt;&gt;"",G1141,"")</f>
        <v>1</v>
      </c>
      <c r="I1141" s="169"/>
      <c r="J1141" s="170"/>
      <c r="K1141" s="171" t="n">
        <f aca="false">IF($B1141&lt;&gt;"",IF(I1141,(INDEX(P$1122:Q$1125,MATCH(H1141,P$1122:P$1125),2)/I1141)*1000,0),"")</f>
        <v>0</v>
      </c>
      <c r="L1141" s="171" t="str">
        <f aca="false">IF(Q$1122&lt;&gt;"",IF($B1141&lt;&gt;"",K1141-$J1141,""),"")</f>
        <v/>
      </c>
      <c r="M1141" s="172" t="e">
        <f aca="false">IF(B1141&lt;&gt;"",RANK(L1141,L$1122:L$1221),"")</f>
        <v>#VALUE!</v>
      </c>
      <c r="N1141" s="172" t="str">
        <f aca="false">IF(B1141&lt;&gt;"",'Classement Général'!CF30,"")</f>
        <v/>
      </c>
      <c r="O1141" s="172" t="n">
        <f aca="false">IF(B131&lt;&gt;"",'Calculs (M1..M20)'!A33,"")</f>
        <v>19</v>
      </c>
      <c r="P1141" s="0"/>
      <c r="Q1141" s="0"/>
      <c r="R1141" s="0"/>
      <c r="S1141" s="0"/>
      <c r="T1141" s="0"/>
      <c r="U1141" s="0"/>
      <c r="V1141" s="0"/>
      <c r="AH1141" s="187" t="n">
        <f aca="false">IF($G1141&lt;&gt;"",AG1141,"")</f>
        <v>0</v>
      </c>
      <c r="AI1141" s="169"/>
      <c r="AJ1141" s="170"/>
    </row>
    <row r="1142" customFormat="false" ht="13" hidden="false" customHeight="false" outlineLevel="0" collapsed="false">
      <c r="A1142" s="0"/>
      <c r="B1142" s="185" t="str">
        <f aca="false">IF(B1041&lt;&gt;"",B1041,"")</f>
        <v>Frederic HOURS</v>
      </c>
      <c r="C1142" s="116" t="n">
        <f aca="false">IF(C1041&lt;&gt;"",C1041,"")</f>
        <v>21</v>
      </c>
      <c r="D1142" s="116" t="str">
        <f aca="false">IF(D1041&lt;&gt;"",D1041,"")</f>
        <v>2.4GHz</v>
      </c>
      <c r="E1142" s="116" t="n">
        <f aca="false">IF(E1041&lt;&gt;"",E1041,"")</f>
        <v>0</v>
      </c>
      <c r="F1142" s="116" t="n">
        <v>32</v>
      </c>
      <c r="G1142" s="168" t="n">
        <f aca="false">G1041</f>
        <v>1</v>
      </c>
      <c r="H1142" s="187" t="n">
        <f aca="false">IF($G1142&lt;&gt;"",G1142,"")</f>
        <v>1</v>
      </c>
      <c r="I1142" s="169"/>
      <c r="J1142" s="170"/>
      <c r="K1142" s="171" t="n">
        <f aca="false">IF($B1142&lt;&gt;"",IF(I1142,(INDEX(P$1122:Q$1125,MATCH(H1142,P$1122:P$1125),2)/I1142)*1000,0),"")</f>
        <v>0</v>
      </c>
      <c r="L1142" s="171" t="str">
        <f aca="false">IF(Q$1122&lt;&gt;"",IF($B1142&lt;&gt;"",K1142-$J1142,""),"")</f>
        <v/>
      </c>
      <c r="M1142" s="172" t="e">
        <f aca="false">IF(B1142&lt;&gt;"",RANK(L1142,L$1122:L$1221),"")</f>
        <v>#VALUE!</v>
      </c>
      <c r="N1142" s="172" t="str">
        <f aca="false">IF(B1142&lt;&gt;"",'Classement Général'!CF31,"")</f>
        <v/>
      </c>
      <c r="O1142" s="172" t="n">
        <f aca="false">IF(B132&lt;&gt;"",'Calculs (M1..M20)'!A34,"")</f>
        <v>9</v>
      </c>
      <c r="P1142" s="0"/>
      <c r="Q1142" s="0"/>
      <c r="R1142" s="0"/>
      <c r="S1142" s="0"/>
      <c r="T1142" s="0"/>
      <c r="U1142" s="0"/>
      <c r="V1142" s="0"/>
      <c r="AH1142" s="187" t="n">
        <f aca="false">IF($G1142&lt;&gt;"",AG1142,"")</f>
        <v>0</v>
      </c>
      <c r="AI1142" s="169"/>
      <c r="AJ1142" s="170"/>
    </row>
    <row r="1143" customFormat="false" ht="13" hidden="false" customHeight="false" outlineLevel="0" collapsed="false">
      <c r="A1143" s="0"/>
      <c r="B1143" s="185" t="str">
        <f aca="false">IF(B1042&lt;&gt;"",B1042,"")</f>
        <v>Sébastien LANES</v>
      </c>
      <c r="C1143" s="116" t="n">
        <f aca="false">IF(C1042&lt;&gt;"",C1042,"")</f>
        <v>22</v>
      </c>
      <c r="D1143" s="116" t="str">
        <f aca="false">IF(D1042&lt;&gt;"",D1042,"")</f>
        <v>2.4GHz</v>
      </c>
      <c r="E1143" s="116" t="n">
        <f aca="false">IF(E1042&lt;&gt;"",E1042,"")</f>
        <v>0</v>
      </c>
      <c r="F1143" s="116" t="n">
        <v>32</v>
      </c>
      <c r="G1143" s="168" t="n">
        <f aca="false">G1042</f>
        <v>1</v>
      </c>
      <c r="H1143" s="187" t="n">
        <f aca="false">IF($G1143&lt;&gt;"",G1143,"")</f>
        <v>1</v>
      </c>
      <c r="I1143" s="169"/>
      <c r="J1143" s="170"/>
      <c r="K1143" s="171" t="n">
        <f aca="false">IF($B1143&lt;&gt;"",IF(I1143,(INDEX(P$1122:Q$1125,MATCH(H1143,P$1122:P$1125),2)/I1143)*1000,0),"")</f>
        <v>0</v>
      </c>
      <c r="L1143" s="171" t="str">
        <f aca="false">IF(Q$1122&lt;&gt;"",IF($B1143&lt;&gt;"",K1143-$J1143,""),"")</f>
        <v/>
      </c>
      <c r="M1143" s="172" t="e">
        <f aca="false">IF(B1143&lt;&gt;"",RANK(L1143,L$1122:L$1221),"")</f>
        <v>#VALUE!</v>
      </c>
      <c r="N1143" s="172" t="str">
        <f aca="false">IF(B1143&lt;&gt;"",'Classement Général'!CF32,"")</f>
        <v/>
      </c>
      <c r="O1143" s="172" t="n">
        <f aca="false">IF(B133&lt;&gt;"",'Calculs (M1..M20)'!A35,"")</f>
        <v>4</v>
      </c>
      <c r="P1143" s="0"/>
      <c r="Q1143" s="0"/>
      <c r="R1143" s="0"/>
      <c r="S1143" s="0"/>
      <c r="T1143" s="0"/>
      <c r="U1143" s="0"/>
      <c r="V1143" s="0"/>
      <c r="AH1143" s="187" t="n">
        <f aca="false">IF($G1143&lt;&gt;"",AG1143,"")</f>
        <v>0</v>
      </c>
      <c r="AI1143" s="169"/>
      <c r="AJ1143" s="170"/>
    </row>
    <row r="1144" customFormat="false" ht="13" hidden="false" customHeight="false" outlineLevel="0" collapsed="false">
      <c r="A1144" s="0"/>
      <c r="B1144" s="185" t="str">
        <f aca="false">IF(B1043&lt;&gt;"",B1043,"")</f>
        <v/>
      </c>
      <c r="C1144" s="116" t="str">
        <f aca="false">IF(C1043&lt;&gt;"",C1043,"")</f>
        <v/>
      </c>
      <c r="D1144" s="116" t="str">
        <f aca="false">IF(D1043&lt;&gt;"",D1043,"")</f>
        <v/>
      </c>
      <c r="E1144" s="116" t="str">
        <f aca="false">IF(E1043&lt;&gt;"",E1043,"")</f>
        <v/>
      </c>
      <c r="F1144" s="116" t="n">
        <v>32</v>
      </c>
      <c r="G1144" s="168" t="n">
        <f aca="false">G1043</f>
        <v>1</v>
      </c>
      <c r="H1144" s="187" t="n">
        <f aca="false">IF($G1144&lt;&gt;"",G1144,"")</f>
        <v>1</v>
      </c>
      <c r="I1144" s="169"/>
      <c r="J1144" s="170"/>
      <c r="K1144" s="171" t="str">
        <f aca="false">IF($B1144&lt;&gt;"",IF(I1144,(INDEX(P$1122:Q$1125,MATCH(H1144,P$1122:P$1125),2)/I1144)*1000,0),"")</f>
        <v/>
      </c>
      <c r="L1144" s="171" t="str">
        <f aca="false">IF(Q$1122&lt;&gt;"",IF($B1144&lt;&gt;"",K1144-$J1144,""),"")</f>
        <v/>
      </c>
      <c r="M1144" s="172" t="str">
        <f aca="false">IF(B1144&lt;&gt;"",RANK(L1144,L$1122:L$1221),"")</f>
        <v/>
      </c>
      <c r="N1144" s="172" t="str">
        <f aca="false">IF(B1144&lt;&gt;"",'Classement Général'!CF33,"")</f>
        <v/>
      </c>
      <c r="O1144" s="172" t="str">
        <f aca="false">IF(B134&lt;&gt;"",'Calculs (M1..M20)'!A36,"")</f>
        <v/>
      </c>
      <c r="P1144" s="0"/>
      <c r="Q1144" s="0"/>
      <c r="R1144" s="0"/>
      <c r="S1144" s="0"/>
      <c r="T1144" s="0"/>
      <c r="U1144" s="0"/>
      <c r="V1144" s="0"/>
      <c r="AH1144" s="187" t="n">
        <f aca="false">IF($G1144&lt;&gt;"",AG1144,"")</f>
        <v>0</v>
      </c>
      <c r="AI1144" s="169"/>
      <c r="AJ1144" s="170"/>
    </row>
    <row r="1145" customFormat="false" ht="13" hidden="false" customHeight="false" outlineLevel="0" collapsed="false">
      <c r="A1145" s="0"/>
      <c r="B1145" s="185" t="str">
        <f aca="false">IF(B1044&lt;&gt;"",B1044,"")</f>
        <v/>
      </c>
      <c r="C1145" s="116" t="str">
        <f aca="false">IF(C1044&lt;&gt;"",C1044,"")</f>
        <v/>
      </c>
      <c r="D1145" s="116" t="str">
        <f aca="false">IF(D1044&lt;&gt;"",D1044,"")</f>
        <v/>
      </c>
      <c r="E1145" s="116" t="str">
        <f aca="false">IF(E1044&lt;&gt;"",E1044,"")</f>
        <v/>
      </c>
      <c r="F1145" s="116" t="n">
        <v>32</v>
      </c>
      <c r="G1145" s="168" t="n">
        <f aca="false">G1044</f>
        <v>1</v>
      </c>
      <c r="H1145" s="187" t="n">
        <f aca="false">IF($G1145&lt;&gt;"",G1145,"")</f>
        <v>1</v>
      </c>
      <c r="I1145" s="169"/>
      <c r="J1145" s="170"/>
      <c r="K1145" s="171" t="str">
        <f aca="false">IF($B1145&lt;&gt;"",IF(I1145,(INDEX(P$1122:Q$1125,MATCH(H1145,P$1122:P$1125),2)/I1145)*1000,0),"")</f>
        <v/>
      </c>
      <c r="L1145" s="171" t="str">
        <f aca="false">IF(Q$1122&lt;&gt;"",IF($B1145&lt;&gt;"",K1145-$J1145,""),"")</f>
        <v/>
      </c>
      <c r="M1145" s="172" t="str">
        <f aca="false">IF(B1145&lt;&gt;"",RANK(L1145,L$1122:L$1221),"")</f>
        <v/>
      </c>
      <c r="N1145" s="172" t="str">
        <f aca="false">IF(B1145&lt;&gt;"",'Classement Général'!CF34,"")</f>
        <v/>
      </c>
      <c r="O1145" s="172" t="str">
        <f aca="false">IF(B135&lt;&gt;"",'Calculs (M1..M20)'!A37,"")</f>
        <v/>
      </c>
      <c r="P1145" s="0"/>
      <c r="Q1145" s="0"/>
      <c r="R1145" s="0"/>
      <c r="S1145" s="0"/>
      <c r="T1145" s="0"/>
      <c r="U1145" s="0"/>
      <c r="V1145" s="0"/>
      <c r="AH1145" s="187" t="n">
        <f aca="false">IF($G1145&lt;&gt;"",AG1145,"")</f>
        <v>0</v>
      </c>
      <c r="AI1145" s="169"/>
      <c r="AJ1145" s="170"/>
    </row>
    <row r="1146" customFormat="false" ht="13" hidden="false" customHeight="false" outlineLevel="0" collapsed="false">
      <c r="A1146" s="0"/>
      <c r="B1146" s="185" t="str">
        <f aca="false">IF(B1045&lt;&gt;"",B1045,"")</f>
        <v/>
      </c>
      <c r="C1146" s="116" t="str">
        <f aca="false">IF(C1045&lt;&gt;"",C1045,"")</f>
        <v/>
      </c>
      <c r="D1146" s="116" t="str">
        <f aca="false">IF(D1045&lt;&gt;"",D1045,"")</f>
        <v/>
      </c>
      <c r="E1146" s="116" t="str">
        <f aca="false">IF(E1045&lt;&gt;"",E1045,"")</f>
        <v/>
      </c>
      <c r="F1146" s="116" t="n">
        <v>32</v>
      </c>
      <c r="G1146" s="168" t="n">
        <f aca="false">G1045</f>
        <v>1</v>
      </c>
      <c r="H1146" s="187" t="n">
        <f aca="false">IF($G1146&lt;&gt;"",G1146,"")</f>
        <v>1</v>
      </c>
      <c r="I1146" s="169"/>
      <c r="J1146" s="170"/>
      <c r="K1146" s="171" t="str">
        <f aca="false">IF($B1146&lt;&gt;"",IF(I1146,(INDEX(P$1122:Q$1125,MATCH(H1146,P$1122:P$1125),2)/I1146)*1000,0),"")</f>
        <v/>
      </c>
      <c r="L1146" s="171" t="str">
        <f aca="false">IF(Q$1122&lt;&gt;"",IF($B1146&lt;&gt;"",K1146-$J1146,""),"")</f>
        <v/>
      </c>
      <c r="M1146" s="172" t="str">
        <f aca="false">IF(B1146&lt;&gt;"",RANK(L1146,L$1122:L$1221),"")</f>
        <v/>
      </c>
      <c r="N1146" s="172" t="str">
        <f aca="false">IF(B1146&lt;&gt;"",'Classement Général'!CF35,"")</f>
        <v/>
      </c>
      <c r="O1146" s="172" t="str">
        <f aca="false">IF(B136&lt;&gt;"",'Calculs (M1..M20)'!A38,"")</f>
        <v/>
      </c>
      <c r="P1146" s="0"/>
      <c r="Q1146" s="0"/>
      <c r="R1146" s="0"/>
      <c r="S1146" s="0"/>
      <c r="T1146" s="0"/>
      <c r="U1146" s="0"/>
      <c r="V1146" s="0"/>
      <c r="AH1146" s="187" t="n">
        <f aca="false">IF($G1146&lt;&gt;"",AG1146,"")</f>
        <v>0</v>
      </c>
      <c r="AI1146" s="169"/>
      <c r="AJ1146" s="170"/>
    </row>
    <row r="1147" customFormat="false" ht="13" hidden="false" customHeight="false" outlineLevel="0" collapsed="false">
      <c r="A1147" s="0"/>
      <c r="B1147" s="185" t="str">
        <f aca="false">IF(B1046&lt;&gt;"",B1046,"")</f>
        <v/>
      </c>
      <c r="C1147" s="116" t="str">
        <f aca="false">IF(C1046&lt;&gt;"",C1046,"")</f>
        <v/>
      </c>
      <c r="D1147" s="116" t="str">
        <f aca="false">IF(D1046&lt;&gt;"",D1046,"")</f>
        <v/>
      </c>
      <c r="E1147" s="116" t="str">
        <f aca="false">IF(E1046&lt;&gt;"",E1046,"")</f>
        <v/>
      </c>
      <c r="F1147" s="116" t="n">
        <v>32</v>
      </c>
      <c r="G1147" s="168" t="n">
        <f aca="false">G1046</f>
        <v>1</v>
      </c>
      <c r="H1147" s="187" t="n">
        <f aca="false">IF($G1147&lt;&gt;"",G1147,"")</f>
        <v>1</v>
      </c>
      <c r="I1147" s="169"/>
      <c r="J1147" s="170"/>
      <c r="K1147" s="171" t="str">
        <f aca="false">IF($B1147&lt;&gt;"",IF(I1147,(INDEX(P$1122:Q$1125,MATCH(H1147,P$1122:P$1125),2)/I1147)*1000,0),"")</f>
        <v/>
      </c>
      <c r="L1147" s="171" t="str">
        <f aca="false">IF(Q$1122&lt;&gt;"",IF($B1147&lt;&gt;"",K1147-$J1147,""),"")</f>
        <v/>
      </c>
      <c r="M1147" s="172" t="str">
        <f aca="false">IF(B1147&lt;&gt;"",RANK(L1147,L$1122:L$1221),"")</f>
        <v/>
      </c>
      <c r="N1147" s="172" t="str">
        <f aca="false">IF(B1147&lt;&gt;"",'Classement Général'!CF36,"")</f>
        <v/>
      </c>
      <c r="O1147" s="172" t="str">
        <f aca="false">IF(B137&lt;&gt;"",'Calculs (M1..M20)'!A39,"")</f>
        <v/>
      </c>
      <c r="P1147" s="0"/>
      <c r="Q1147" s="0"/>
      <c r="R1147" s="0"/>
      <c r="S1147" s="0"/>
      <c r="T1147" s="0"/>
      <c r="U1147" s="0"/>
      <c r="V1147" s="0"/>
      <c r="AH1147" s="187" t="n">
        <f aca="false">IF($G1147&lt;&gt;"",AG1147,"")</f>
        <v>0</v>
      </c>
      <c r="AI1147" s="169"/>
      <c r="AJ1147" s="170"/>
    </row>
    <row r="1148" customFormat="false" ht="13" hidden="false" customHeight="false" outlineLevel="0" collapsed="false">
      <c r="A1148" s="0"/>
      <c r="B1148" s="185" t="str">
        <f aca="false">IF(B1047&lt;&gt;"",B1047,"")</f>
        <v/>
      </c>
      <c r="C1148" s="116" t="str">
        <f aca="false">IF(C1047&lt;&gt;"",C1047,"")</f>
        <v/>
      </c>
      <c r="D1148" s="116" t="str">
        <f aca="false">IF(D1047&lt;&gt;"",D1047,"")</f>
        <v/>
      </c>
      <c r="E1148" s="116" t="str">
        <f aca="false">IF(E1047&lt;&gt;"",E1047,"")</f>
        <v/>
      </c>
      <c r="F1148" s="116" t="n">
        <v>32</v>
      </c>
      <c r="G1148" s="168" t="n">
        <f aca="false">G1047</f>
        <v>1</v>
      </c>
      <c r="H1148" s="187" t="n">
        <f aca="false">IF($G1148&lt;&gt;"",G1148,"")</f>
        <v>1</v>
      </c>
      <c r="I1148" s="169"/>
      <c r="J1148" s="170"/>
      <c r="K1148" s="171" t="str">
        <f aca="false">IF($B1148&lt;&gt;"",IF(I1148,(INDEX(P$1122:Q$1125,MATCH(H1148,P$1122:P$1125),2)/I1148)*1000,0),"")</f>
        <v/>
      </c>
      <c r="L1148" s="171" t="str">
        <f aca="false">IF(Q$1122&lt;&gt;"",IF($B1148&lt;&gt;"",K1148-$J1148,""),"")</f>
        <v/>
      </c>
      <c r="M1148" s="172" t="str">
        <f aca="false">IF(B1148&lt;&gt;"",RANK(L1148,L$1122:L$1221),"")</f>
        <v/>
      </c>
      <c r="N1148" s="172" t="str">
        <f aca="false">IF(B1148&lt;&gt;"",'Classement Général'!CF37,"")</f>
        <v/>
      </c>
      <c r="O1148" s="172" t="str">
        <f aca="false">IF(B138&lt;&gt;"",'Calculs (M1..M20)'!A40,"")</f>
        <v/>
      </c>
      <c r="P1148" s="0"/>
      <c r="Q1148" s="0"/>
      <c r="R1148" s="0"/>
      <c r="S1148" s="0"/>
      <c r="T1148" s="0"/>
      <c r="U1148" s="0"/>
      <c r="V1148" s="0"/>
      <c r="AH1148" s="187" t="n">
        <f aca="false">IF($G1148&lt;&gt;"",AG1148,"")</f>
        <v>0</v>
      </c>
      <c r="AI1148" s="169"/>
      <c r="AJ1148" s="170"/>
    </row>
    <row r="1149" customFormat="false" ht="13" hidden="false" customHeight="false" outlineLevel="0" collapsed="false">
      <c r="A1149" s="0"/>
      <c r="B1149" s="185" t="str">
        <f aca="false">IF(B1048&lt;&gt;"",B1048,"")</f>
        <v/>
      </c>
      <c r="C1149" s="116" t="str">
        <f aca="false">IF(C1048&lt;&gt;"",C1048,"")</f>
        <v/>
      </c>
      <c r="D1149" s="116" t="str">
        <f aca="false">IF(D1048&lt;&gt;"",D1048,"")</f>
        <v/>
      </c>
      <c r="E1149" s="116" t="str">
        <f aca="false">IF(E1048&lt;&gt;"",E1048,"")</f>
        <v/>
      </c>
      <c r="F1149" s="116" t="n">
        <v>32</v>
      </c>
      <c r="G1149" s="168" t="n">
        <f aca="false">G1048</f>
        <v>1</v>
      </c>
      <c r="H1149" s="187" t="n">
        <f aca="false">IF($G1149&lt;&gt;"",G1149,"")</f>
        <v>1</v>
      </c>
      <c r="I1149" s="169"/>
      <c r="J1149" s="170"/>
      <c r="K1149" s="171" t="str">
        <f aca="false">IF($B1149&lt;&gt;"",IF(I1149,(INDEX(P$1122:Q$1125,MATCH(H1149,P$1122:P$1125),2)/I1149)*1000,0),"")</f>
        <v/>
      </c>
      <c r="L1149" s="171" t="str">
        <f aca="false">IF(Q$1122&lt;&gt;"",IF($B1149&lt;&gt;"",K1149-$J1149,""),"")</f>
        <v/>
      </c>
      <c r="M1149" s="172" t="str">
        <f aca="false">IF(B1149&lt;&gt;"",RANK(L1149,L$1122:L$1221),"")</f>
        <v/>
      </c>
      <c r="N1149" s="172" t="str">
        <f aca="false">IF(B1149&lt;&gt;"",'Classement Général'!CF38,"")</f>
        <v/>
      </c>
      <c r="O1149" s="172" t="str">
        <f aca="false">IF(B139&lt;&gt;"",'Calculs (M1..M20)'!A41,"")</f>
        <v/>
      </c>
      <c r="P1149" s="0"/>
      <c r="Q1149" s="0"/>
      <c r="R1149" s="0"/>
      <c r="S1149" s="0"/>
      <c r="T1149" s="0"/>
      <c r="U1149" s="0"/>
      <c r="V1149" s="0"/>
      <c r="AH1149" s="187" t="n">
        <f aca="false">IF($G1149&lt;&gt;"",AG1149,"")</f>
        <v>0</v>
      </c>
      <c r="AI1149" s="169"/>
      <c r="AJ1149" s="170"/>
    </row>
    <row r="1150" customFormat="false" ht="13" hidden="false" customHeight="false" outlineLevel="0" collapsed="false">
      <c r="A1150" s="0"/>
      <c r="B1150" s="185" t="str">
        <f aca="false">IF(B1049&lt;&gt;"",B1049,"")</f>
        <v/>
      </c>
      <c r="C1150" s="116" t="str">
        <f aca="false">IF(C1049&lt;&gt;"",C1049,"")</f>
        <v/>
      </c>
      <c r="D1150" s="116" t="str">
        <f aca="false">IF(D1049&lt;&gt;"",D1049,"")</f>
        <v/>
      </c>
      <c r="E1150" s="116" t="str">
        <f aca="false">IF(E1049&lt;&gt;"",E1049,"")</f>
        <v/>
      </c>
      <c r="F1150" s="116" t="n">
        <v>32</v>
      </c>
      <c r="G1150" s="168" t="n">
        <f aca="false">G1049</f>
        <v>1</v>
      </c>
      <c r="H1150" s="187" t="n">
        <f aca="false">IF($G1150&lt;&gt;"",G1150,"")</f>
        <v>1</v>
      </c>
      <c r="I1150" s="169"/>
      <c r="J1150" s="170"/>
      <c r="K1150" s="171" t="str">
        <f aca="false">IF($B1150&lt;&gt;"",IF(I1150,(INDEX(P$1122:Q$1125,MATCH(H1150,P$1122:P$1125),2)/I1150)*1000,0),"")</f>
        <v/>
      </c>
      <c r="L1150" s="171" t="str">
        <f aca="false">IF(Q$1122&lt;&gt;"",IF($B1150&lt;&gt;"",K1150-$J1150,""),"")</f>
        <v/>
      </c>
      <c r="M1150" s="172" t="str">
        <f aca="false">IF(B1150&lt;&gt;"",RANK(L1150,L$1122:L$1221),"")</f>
        <v/>
      </c>
      <c r="N1150" s="172" t="str">
        <f aca="false">IF(B1150&lt;&gt;"",'Classement Général'!CF39,"")</f>
        <v/>
      </c>
      <c r="O1150" s="172" t="str">
        <f aca="false">IF(B140&lt;&gt;"",'Calculs (M1..M20)'!A42,"")</f>
        <v/>
      </c>
      <c r="P1150" s="0"/>
      <c r="Q1150" s="0"/>
      <c r="R1150" s="0"/>
      <c r="S1150" s="0"/>
      <c r="T1150" s="0"/>
      <c r="U1150" s="0"/>
      <c r="V1150" s="0"/>
      <c r="AH1150" s="187" t="n">
        <f aca="false">IF($G1150&lt;&gt;"",AG1150,"")</f>
        <v>0</v>
      </c>
      <c r="AI1150" s="169"/>
      <c r="AJ1150" s="170"/>
    </row>
    <row r="1151" customFormat="false" ht="13" hidden="false" customHeight="false" outlineLevel="0" collapsed="false">
      <c r="A1151" s="0"/>
      <c r="B1151" s="185" t="str">
        <f aca="false">IF(B1050&lt;&gt;"",B1050,"")</f>
        <v/>
      </c>
      <c r="C1151" s="116" t="str">
        <f aca="false">IF(C1050&lt;&gt;"",C1050,"")</f>
        <v/>
      </c>
      <c r="D1151" s="116" t="str">
        <f aca="false">IF(D1050&lt;&gt;"",D1050,"")</f>
        <v/>
      </c>
      <c r="E1151" s="116" t="str">
        <f aca="false">IF(E1050&lt;&gt;"",E1050,"")</f>
        <v/>
      </c>
      <c r="F1151" s="116" t="n">
        <v>32</v>
      </c>
      <c r="G1151" s="168" t="n">
        <f aca="false">G1050</f>
        <v>1</v>
      </c>
      <c r="H1151" s="187" t="n">
        <f aca="false">IF($G1151&lt;&gt;"",G1151,"")</f>
        <v>1</v>
      </c>
      <c r="I1151" s="169"/>
      <c r="J1151" s="170"/>
      <c r="K1151" s="171" t="str">
        <f aca="false">IF($B1151&lt;&gt;"",IF(I1151,(INDEX(P$1122:Q$1125,MATCH(H1151,P$1122:P$1125),2)/I1151)*1000,0),"")</f>
        <v/>
      </c>
      <c r="L1151" s="171" t="str">
        <f aca="false">IF(Q$1122&lt;&gt;"",IF($B1151&lt;&gt;"",K1151-$J1151,""),"")</f>
        <v/>
      </c>
      <c r="M1151" s="172" t="str">
        <f aca="false">IF(B1151&lt;&gt;"",RANK(L1151,L$1122:L$1221),"")</f>
        <v/>
      </c>
      <c r="N1151" s="172" t="str">
        <f aca="false">IF(B1151&lt;&gt;"",'Classement Général'!CF40,"")</f>
        <v/>
      </c>
      <c r="O1151" s="172" t="str">
        <f aca="false">IF(B141&lt;&gt;"",'Calculs (M1..M20)'!A43,"")</f>
        <v/>
      </c>
      <c r="P1151" s="0"/>
      <c r="Q1151" s="0"/>
      <c r="R1151" s="0"/>
      <c r="S1151" s="0"/>
      <c r="T1151" s="0"/>
      <c r="U1151" s="0"/>
      <c r="V1151" s="0"/>
      <c r="AH1151" s="187" t="n">
        <f aca="false">IF($G1151&lt;&gt;"",AG1151,"")</f>
        <v>0</v>
      </c>
      <c r="AI1151" s="169"/>
      <c r="AJ1151" s="170"/>
    </row>
    <row r="1152" customFormat="false" ht="13" hidden="false" customHeight="false" outlineLevel="0" collapsed="false">
      <c r="A1152" s="0"/>
      <c r="B1152" s="185" t="str">
        <f aca="false">IF(B1051&lt;&gt;"",B1051,"")</f>
        <v/>
      </c>
      <c r="C1152" s="116" t="str">
        <f aca="false">IF(C1051&lt;&gt;"",C1051,"")</f>
        <v/>
      </c>
      <c r="D1152" s="116" t="str">
        <f aca="false">IF(D1051&lt;&gt;"",D1051,"")</f>
        <v/>
      </c>
      <c r="E1152" s="116" t="str">
        <f aca="false">IF(E1051&lt;&gt;"",E1051,"")</f>
        <v/>
      </c>
      <c r="F1152" s="116" t="n">
        <v>32</v>
      </c>
      <c r="G1152" s="168" t="n">
        <f aca="false">G1051</f>
        <v>1</v>
      </c>
      <c r="H1152" s="187" t="n">
        <f aca="false">IF($G1152&lt;&gt;"",G1152,"")</f>
        <v>1</v>
      </c>
      <c r="I1152" s="169"/>
      <c r="J1152" s="170"/>
      <c r="K1152" s="171" t="str">
        <f aca="false">IF($B1152&lt;&gt;"",IF(I1152,(INDEX(P$1122:Q$1125,MATCH(H1152,P$1122:P$1125),2)/I1152)*1000,0),"")</f>
        <v/>
      </c>
      <c r="L1152" s="171" t="str">
        <f aca="false">IF(Q$1122&lt;&gt;"",IF($B1152&lt;&gt;"",K1152-$J1152,""),"")</f>
        <v/>
      </c>
      <c r="M1152" s="172" t="str">
        <f aca="false">IF(B1152&lt;&gt;"",RANK(L1152,L$1122:L$1221),"")</f>
        <v/>
      </c>
      <c r="N1152" s="172" t="str">
        <f aca="false">IF(B1152&lt;&gt;"",'Classement Général'!CF41,"")</f>
        <v/>
      </c>
      <c r="O1152" s="172" t="str">
        <f aca="false">IF(B142&lt;&gt;"",'Calculs (M1..M20)'!A44,"")</f>
        <v/>
      </c>
      <c r="P1152" s="0"/>
      <c r="Q1152" s="0"/>
      <c r="R1152" s="0"/>
      <c r="S1152" s="0"/>
      <c r="T1152" s="0"/>
      <c r="U1152" s="0"/>
      <c r="V1152" s="0"/>
      <c r="AH1152" s="187" t="n">
        <f aca="false">IF($G1152&lt;&gt;"",AG1152,"")</f>
        <v>0</v>
      </c>
      <c r="AI1152" s="169"/>
      <c r="AJ1152" s="170"/>
    </row>
    <row r="1153" customFormat="false" ht="13" hidden="false" customHeight="false" outlineLevel="0" collapsed="false">
      <c r="A1153" s="0"/>
      <c r="B1153" s="185" t="str">
        <f aca="false">IF(B1052&lt;&gt;"",B1052,"")</f>
        <v/>
      </c>
      <c r="C1153" s="116" t="str">
        <f aca="false">IF(C1052&lt;&gt;"",C1052,"")</f>
        <v/>
      </c>
      <c r="D1153" s="116" t="str">
        <f aca="false">IF(D1052&lt;&gt;"",D1052,"")</f>
        <v/>
      </c>
      <c r="E1153" s="116" t="str">
        <f aca="false">IF(E1052&lt;&gt;"",E1052,"")</f>
        <v/>
      </c>
      <c r="F1153" s="116" t="n">
        <v>32</v>
      </c>
      <c r="G1153" s="168" t="n">
        <f aca="false">G1052</f>
        <v>1</v>
      </c>
      <c r="H1153" s="187" t="n">
        <f aca="false">IF($G1153&lt;&gt;"",G1153,"")</f>
        <v>1</v>
      </c>
      <c r="I1153" s="169"/>
      <c r="J1153" s="170"/>
      <c r="K1153" s="171" t="str">
        <f aca="false">IF($B1153&lt;&gt;"",IF(I1153,(INDEX(P$1122:Q$1125,MATCH(H1153,P$1122:P$1125),2)/I1153)*1000,0),"")</f>
        <v/>
      </c>
      <c r="L1153" s="171" t="str">
        <f aca="false">IF(Q$1122&lt;&gt;"",IF($B1153&lt;&gt;"",K1153-$J1153,""),"")</f>
        <v/>
      </c>
      <c r="M1153" s="172" t="str">
        <f aca="false">IF(B1153&lt;&gt;"",RANK(L1153,L$1122:L$1221),"")</f>
        <v/>
      </c>
      <c r="N1153" s="172" t="str">
        <f aca="false">IF(B1153&lt;&gt;"",'Classement Général'!CF42,"")</f>
        <v/>
      </c>
      <c r="O1153" s="172" t="str">
        <f aca="false">IF(B143&lt;&gt;"",'Calculs (M1..M20)'!A45,"")</f>
        <v/>
      </c>
      <c r="P1153" s="0"/>
      <c r="Q1153" s="0"/>
      <c r="R1153" s="0"/>
      <c r="S1153" s="0"/>
      <c r="T1153" s="0"/>
      <c r="U1153" s="0"/>
      <c r="V1153" s="0"/>
      <c r="AH1153" s="187" t="n">
        <f aca="false">IF($G1153&lt;&gt;"",AG1153,"")</f>
        <v>0</v>
      </c>
      <c r="AI1153" s="169"/>
      <c r="AJ1153" s="170"/>
    </row>
    <row r="1154" customFormat="false" ht="13" hidden="false" customHeight="false" outlineLevel="0" collapsed="false">
      <c r="A1154" s="0"/>
      <c r="B1154" s="185" t="str">
        <f aca="false">IF(B1053&lt;&gt;"",B1053,"")</f>
        <v/>
      </c>
      <c r="C1154" s="116" t="str">
        <f aca="false">IF(C1053&lt;&gt;"",C1053,"")</f>
        <v/>
      </c>
      <c r="D1154" s="116" t="str">
        <f aca="false">IF(D1053&lt;&gt;"",D1053,"")</f>
        <v/>
      </c>
      <c r="E1154" s="116" t="str">
        <f aca="false">IF(E1053&lt;&gt;"",E1053,"")</f>
        <v/>
      </c>
      <c r="F1154" s="116" t="n">
        <v>32</v>
      </c>
      <c r="G1154" s="168" t="n">
        <f aca="false">G1053</f>
        <v>1</v>
      </c>
      <c r="H1154" s="187" t="n">
        <f aca="false">IF($G1154&lt;&gt;"",G1154,"")</f>
        <v>1</v>
      </c>
      <c r="I1154" s="169"/>
      <c r="J1154" s="170"/>
      <c r="K1154" s="171" t="str">
        <f aca="false">IF($B1154&lt;&gt;"",IF(I1154,(INDEX(P$1122:Q$1125,MATCH(H1154,P$1122:P$1125),2)/I1154)*1000,0),"")</f>
        <v/>
      </c>
      <c r="L1154" s="171" t="str">
        <f aca="false">IF(Q$1122&lt;&gt;"",IF($B1154&lt;&gt;"",K1154-$J1154,""),"")</f>
        <v/>
      </c>
      <c r="M1154" s="172" t="str">
        <f aca="false">IF(B1154&lt;&gt;"",RANK(L1154,L$1122:L$1221),"")</f>
        <v/>
      </c>
      <c r="N1154" s="172" t="str">
        <f aca="false">IF(B1154&lt;&gt;"",'Classement Général'!CF43,"")</f>
        <v/>
      </c>
      <c r="O1154" s="172" t="str">
        <f aca="false">IF(B144&lt;&gt;"",'Calculs (M1..M20)'!A46,"")</f>
        <v/>
      </c>
      <c r="P1154" s="0"/>
      <c r="Q1154" s="0"/>
      <c r="R1154" s="0"/>
      <c r="S1154" s="0"/>
      <c r="T1154" s="0"/>
      <c r="U1154" s="0"/>
      <c r="V1154" s="0"/>
      <c r="AH1154" s="187" t="n">
        <f aca="false">IF($G1154&lt;&gt;"",AG1154,"")</f>
        <v>0</v>
      </c>
      <c r="AI1154" s="169"/>
      <c r="AJ1154" s="170"/>
    </row>
    <row r="1155" customFormat="false" ht="13" hidden="false" customHeight="false" outlineLevel="0" collapsed="false">
      <c r="A1155" s="0"/>
      <c r="B1155" s="185" t="str">
        <f aca="false">IF(B1054&lt;&gt;"",B1054,"")</f>
        <v/>
      </c>
      <c r="C1155" s="116" t="str">
        <f aca="false">IF(C1054&lt;&gt;"",C1054,"")</f>
        <v/>
      </c>
      <c r="D1155" s="116" t="str">
        <f aca="false">IF(D1054&lt;&gt;"",D1054,"")</f>
        <v/>
      </c>
      <c r="E1155" s="116" t="str">
        <f aca="false">IF(E1054&lt;&gt;"",E1054,"")</f>
        <v/>
      </c>
      <c r="F1155" s="116" t="n">
        <v>32</v>
      </c>
      <c r="G1155" s="168" t="n">
        <f aca="false">G1054</f>
        <v>1</v>
      </c>
      <c r="H1155" s="187" t="n">
        <f aca="false">IF($G1155&lt;&gt;"",G1155,"")</f>
        <v>1</v>
      </c>
      <c r="I1155" s="169"/>
      <c r="J1155" s="170"/>
      <c r="K1155" s="171" t="str">
        <f aca="false">IF($B1155&lt;&gt;"",IF(I1155,(INDEX(P$1122:Q$1125,MATCH(H1155,P$1122:P$1125),2)/I1155)*1000,0),"")</f>
        <v/>
      </c>
      <c r="L1155" s="171" t="str">
        <f aca="false">IF(Q$1122&lt;&gt;"",IF($B1155&lt;&gt;"",K1155-$J1155,""),"")</f>
        <v/>
      </c>
      <c r="M1155" s="172" t="str">
        <f aca="false">IF(B1155&lt;&gt;"",RANK(L1155,L$1122:L$1221),"")</f>
        <v/>
      </c>
      <c r="N1155" s="172" t="str">
        <f aca="false">IF(B1155&lt;&gt;"",'Classement Général'!CF44,"")</f>
        <v/>
      </c>
      <c r="O1155" s="172" t="str">
        <f aca="false">IF(B145&lt;&gt;"",'Calculs (M1..M20)'!A47,"")</f>
        <v/>
      </c>
      <c r="P1155" s="0"/>
      <c r="Q1155" s="0"/>
      <c r="R1155" s="0"/>
      <c r="S1155" s="0"/>
      <c r="T1155" s="0"/>
      <c r="U1155" s="0"/>
      <c r="V1155" s="0"/>
      <c r="AH1155" s="187" t="n">
        <f aca="false">IF($G1155&lt;&gt;"",AG1155,"")</f>
        <v>0</v>
      </c>
      <c r="AI1155" s="169"/>
      <c r="AJ1155" s="170"/>
    </row>
    <row r="1156" customFormat="false" ht="13" hidden="false" customHeight="false" outlineLevel="0" collapsed="false">
      <c r="A1156" s="0"/>
      <c r="B1156" s="185" t="str">
        <f aca="false">IF(B1055&lt;&gt;"",B1055,"")</f>
        <v/>
      </c>
      <c r="C1156" s="116" t="str">
        <f aca="false">IF(C1055&lt;&gt;"",C1055,"")</f>
        <v/>
      </c>
      <c r="D1156" s="116" t="str">
        <f aca="false">IF(D1055&lt;&gt;"",D1055,"")</f>
        <v/>
      </c>
      <c r="E1156" s="116" t="str">
        <f aca="false">IF(E1055&lt;&gt;"",E1055,"")</f>
        <v/>
      </c>
      <c r="F1156" s="116" t="n">
        <v>32</v>
      </c>
      <c r="G1156" s="168" t="n">
        <f aca="false">G1055</f>
        <v>1</v>
      </c>
      <c r="H1156" s="187" t="n">
        <f aca="false">IF($G1156&lt;&gt;"",G1156,"")</f>
        <v>1</v>
      </c>
      <c r="I1156" s="169"/>
      <c r="J1156" s="170"/>
      <c r="K1156" s="171" t="str">
        <f aca="false">IF($B1156&lt;&gt;"",IF(I1156,(INDEX(P$1122:Q$1125,MATCH(H1156,P$1122:P$1125),2)/I1156)*1000,0),"")</f>
        <v/>
      </c>
      <c r="L1156" s="171" t="str">
        <f aca="false">IF(Q$1122&lt;&gt;"",IF($B1156&lt;&gt;"",K1156-$J1156,""),"")</f>
        <v/>
      </c>
      <c r="M1156" s="172" t="str">
        <f aca="false">IF(B1156&lt;&gt;"",RANK(L1156,L$1122:L$1221),"")</f>
        <v/>
      </c>
      <c r="N1156" s="172" t="str">
        <f aca="false">IF(B1156&lt;&gt;"",'Classement Général'!CF45,"")</f>
        <v/>
      </c>
      <c r="O1156" s="172" t="str">
        <f aca="false">IF(B146&lt;&gt;"",'Calculs (M1..M20)'!A48,"")</f>
        <v/>
      </c>
      <c r="P1156" s="0"/>
      <c r="Q1156" s="0"/>
      <c r="R1156" s="0"/>
      <c r="S1156" s="0"/>
      <c r="T1156" s="0"/>
      <c r="U1156" s="0"/>
      <c r="V1156" s="0"/>
      <c r="AH1156" s="187" t="n">
        <f aca="false">IF($G1156&lt;&gt;"",AG1156,"")</f>
        <v>0</v>
      </c>
      <c r="AI1156" s="169"/>
      <c r="AJ1156" s="170"/>
    </row>
    <row r="1157" customFormat="false" ht="13" hidden="false" customHeight="false" outlineLevel="0" collapsed="false">
      <c r="A1157" s="0"/>
      <c r="B1157" s="185" t="str">
        <f aca="false">IF(B1056&lt;&gt;"",B1056,"")</f>
        <v/>
      </c>
      <c r="C1157" s="116" t="str">
        <f aca="false">IF(C1056&lt;&gt;"",C1056,"")</f>
        <v/>
      </c>
      <c r="D1157" s="116" t="str">
        <f aca="false">IF(D1056&lt;&gt;"",D1056,"")</f>
        <v/>
      </c>
      <c r="E1157" s="116" t="str">
        <f aca="false">IF(E1056&lt;&gt;"",E1056,"")</f>
        <v/>
      </c>
      <c r="F1157" s="116" t="n">
        <v>32</v>
      </c>
      <c r="G1157" s="168" t="n">
        <f aca="false">G1056</f>
        <v>1</v>
      </c>
      <c r="H1157" s="187" t="n">
        <f aca="false">IF($G1157&lt;&gt;"",G1157,"")</f>
        <v>1</v>
      </c>
      <c r="I1157" s="169"/>
      <c r="J1157" s="170"/>
      <c r="K1157" s="171" t="str">
        <f aca="false">IF($B1157&lt;&gt;"",IF(I1157,(INDEX(P$1122:Q$1125,MATCH(H1157,P$1122:P$1125),2)/I1157)*1000,0),"")</f>
        <v/>
      </c>
      <c r="L1157" s="171" t="str">
        <f aca="false">IF(Q$1122&lt;&gt;"",IF($B1157&lt;&gt;"",K1157-$J1157,""),"")</f>
        <v/>
      </c>
      <c r="M1157" s="172" t="str">
        <f aca="false">IF(B1157&lt;&gt;"",RANK(L1157,L$1122:L$1221),"")</f>
        <v/>
      </c>
      <c r="N1157" s="172" t="str">
        <f aca="false">IF(B1157&lt;&gt;"",'Classement Général'!CF46,"")</f>
        <v/>
      </c>
      <c r="O1157" s="172" t="str">
        <f aca="false">IF(B147&lt;&gt;"",'Calculs (M1..M20)'!A49,"")</f>
        <v/>
      </c>
      <c r="P1157" s="0"/>
      <c r="Q1157" s="0"/>
      <c r="R1157" s="0"/>
      <c r="S1157" s="0"/>
      <c r="T1157" s="0"/>
      <c r="U1157" s="0"/>
      <c r="V1157" s="0"/>
      <c r="AH1157" s="187" t="n">
        <f aca="false">IF($G1157&lt;&gt;"",AG1157,"")</f>
        <v>0</v>
      </c>
      <c r="AI1157" s="169"/>
      <c r="AJ1157" s="170"/>
    </row>
    <row r="1158" customFormat="false" ht="13" hidden="false" customHeight="false" outlineLevel="0" collapsed="false">
      <c r="A1158" s="0"/>
      <c r="B1158" s="185" t="str">
        <f aca="false">IF(B1057&lt;&gt;"",B1057,"")</f>
        <v/>
      </c>
      <c r="C1158" s="116" t="str">
        <f aca="false">IF(C1057&lt;&gt;"",C1057,"")</f>
        <v/>
      </c>
      <c r="D1158" s="116" t="str">
        <f aca="false">IF(D1057&lt;&gt;"",D1057,"")</f>
        <v/>
      </c>
      <c r="E1158" s="116" t="str">
        <f aca="false">IF(E1057&lt;&gt;"",E1057,"")</f>
        <v/>
      </c>
      <c r="F1158" s="116" t="n">
        <v>32</v>
      </c>
      <c r="G1158" s="168" t="n">
        <f aca="false">G1057</f>
        <v>1</v>
      </c>
      <c r="H1158" s="187" t="n">
        <f aca="false">IF($G1158&lt;&gt;"",G1158,"")</f>
        <v>1</v>
      </c>
      <c r="I1158" s="169"/>
      <c r="J1158" s="170"/>
      <c r="K1158" s="171" t="str">
        <f aca="false">IF($B1158&lt;&gt;"",IF(I1158,(INDEX(P$1122:Q$1125,MATCH(H1158,P$1122:P$1125),2)/I1158)*1000,0),"")</f>
        <v/>
      </c>
      <c r="L1158" s="171" t="str">
        <f aca="false">IF(Q$1122&lt;&gt;"",IF($B1158&lt;&gt;"",K1158-$J1158,""),"")</f>
        <v/>
      </c>
      <c r="M1158" s="172" t="str">
        <f aca="false">IF(B1158&lt;&gt;"",RANK(L1158,L$1122:L$1221),"")</f>
        <v/>
      </c>
      <c r="N1158" s="172" t="str">
        <f aca="false">IF(B1158&lt;&gt;"",'Classement Général'!CF47,"")</f>
        <v/>
      </c>
      <c r="O1158" s="172" t="str">
        <f aca="false">IF(B148&lt;&gt;"",'Calculs (M1..M20)'!A50,"")</f>
        <v/>
      </c>
      <c r="P1158" s="0"/>
      <c r="Q1158" s="0"/>
      <c r="R1158" s="0"/>
      <c r="S1158" s="0"/>
      <c r="T1158" s="0"/>
      <c r="U1158" s="0"/>
      <c r="V1158" s="0"/>
      <c r="AH1158" s="187" t="n">
        <f aca="false">IF($G1158&lt;&gt;"",AG1158,"")</f>
        <v>0</v>
      </c>
      <c r="AI1158" s="169"/>
      <c r="AJ1158" s="170"/>
    </row>
    <row r="1159" customFormat="false" ht="13" hidden="false" customHeight="false" outlineLevel="0" collapsed="false">
      <c r="A1159" s="0"/>
      <c r="B1159" s="185" t="str">
        <f aca="false">IF(B1058&lt;&gt;"",B1058,"")</f>
        <v/>
      </c>
      <c r="C1159" s="116" t="str">
        <f aca="false">IF(C1058&lt;&gt;"",C1058,"")</f>
        <v/>
      </c>
      <c r="D1159" s="116" t="str">
        <f aca="false">IF(D1058&lt;&gt;"",D1058,"")</f>
        <v/>
      </c>
      <c r="E1159" s="116" t="str">
        <f aca="false">IF(E1058&lt;&gt;"",E1058,"")</f>
        <v/>
      </c>
      <c r="F1159" s="116" t="n">
        <v>32</v>
      </c>
      <c r="G1159" s="168" t="n">
        <f aca="false">G1058</f>
        <v>1</v>
      </c>
      <c r="H1159" s="187" t="n">
        <f aca="false">IF($G1159&lt;&gt;"",G1159,"")</f>
        <v>1</v>
      </c>
      <c r="I1159" s="169"/>
      <c r="J1159" s="170"/>
      <c r="K1159" s="171" t="str">
        <f aca="false">IF($B1159&lt;&gt;"",IF(I1159,(INDEX(P$1122:Q$1125,MATCH(H1159,P$1122:P$1125),2)/I1159)*1000,0),"")</f>
        <v/>
      </c>
      <c r="L1159" s="171" t="str">
        <f aca="false">IF(Q$1122&lt;&gt;"",IF($B1159&lt;&gt;"",K1159-$J1159,""),"")</f>
        <v/>
      </c>
      <c r="M1159" s="172" t="str">
        <f aca="false">IF(B1159&lt;&gt;"",RANK(L1159,L$1122:L$1221),"")</f>
        <v/>
      </c>
      <c r="N1159" s="172" t="str">
        <f aca="false">IF(B1159&lt;&gt;"",'Classement Général'!CF48,"")</f>
        <v/>
      </c>
      <c r="O1159" s="172" t="str">
        <f aca="false">IF(B149&lt;&gt;"",'Calculs (M1..M20)'!A51,"")</f>
        <v/>
      </c>
      <c r="P1159" s="0"/>
      <c r="Q1159" s="0"/>
      <c r="R1159" s="0"/>
      <c r="S1159" s="0"/>
      <c r="T1159" s="0"/>
      <c r="U1159" s="0"/>
      <c r="V1159" s="0"/>
      <c r="AH1159" s="187" t="n">
        <f aca="false">IF($G1159&lt;&gt;"",AG1159,"")</f>
        <v>0</v>
      </c>
      <c r="AI1159" s="169"/>
      <c r="AJ1159" s="170"/>
    </row>
    <row r="1160" customFormat="false" ht="13" hidden="false" customHeight="false" outlineLevel="0" collapsed="false">
      <c r="A1160" s="0"/>
      <c r="B1160" s="185" t="str">
        <f aca="false">IF(B1059&lt;&gt;"",B1059,"")</f>
        <v/>
      </c>
      <c r="C1160" s="116" t="str">
        <f aca="false">IF(C1059&lt;&gt;"",C1059,"")</f>
        <v/>
      </c>
      <c r="D1160" s="116" t="str">
        <f aca="false">IF(D1059&lt;&gt;"",D1059,"")</f>
        <v/>
      </c>
      <c r="E1160" s="116" t="str">
        <f aca="false">IF(E1059&lt;&gt;"",E1059,"")</f>
        <v/>
      </c>
      <c r="F1160" s="116" t="n">
        <v>32</v>
      </c>
      <c r="G1160" s="168" t="n">
        <f aca="false">G1059</f>
        <v>1</v>
      </c>
      <c r="H1160" s="187" t="n">
        <f aca="false">IF($G1160&lt;&gt;"",G1160,"")</f>
        <v>1</v>
      </c>
      <c r="I1160" s="169"/>
      <c r="J1160" s="170"/>
      <c r="K1160" s="171" t="str">
        <f aca="false">IF($B1160&lt;&gt;"",IF(I1160,(INDEX(P$1122:Q$1125,MATCH(H1160,P$1122:P$1125),2)/I1160)*1000,0),"")</f>
        <v/>
      </c>
      <c r="L1160" s="171" t="str">
        <f aca="false">IF(Q$1122&lt;&gt;"",IF($B1160&lt;&gt;"",K1160-$J1160,""),"")</f>
        <v/>
      </c>
      <c r="M1160" s="172" t="str">
        <f aca="false">IF(B1160&lt;&gt;"",RANK(L1160,L$1122:L$1221),"")</f>
        <v/>
      </c>
      <c r="N1160" s="172" t="str">
        <f aca="false">IF(B1160&lt;&gt;"",'Classement Général'!CF49,"")</f>
        <v/>
      </c>
      <c r="O1160" s="172" t="str">
        <f aca="false">IF(B150&lt;&gt;"",'Calculs (M1..M20)'!A52,"")</f>
        <v/>
      </c>
      <c r="P1160" s="0"/>
      <c r="Q1160" s="0"/>
      <c r="R1160" s="0"/>
      <c r="S1160" s="0"/>
      <c r="T1160" s="0"/>
      <c r="U1160" s="0"/>
      <c r="V1160" s="0"/>
      <c r="AH1160" s="187" t="n">
        <f aca="false">IF($G1160&lt;&gt;"",AG1160,"")</f>
        <v>0</v>
      </c>
      <c r="AI1160" s="169"/>
      <c r="AJ1160" s="170"/>
    </row>
    <row r="1161" customFormat="false" ht="13" hidden="false" customHeight="false" outlineLevel="0" collapsed="false">
      <c r="A1161" s="0"/>
      <c r="B1161" s="185" t="str">
        <f aca="false">IF(B1060&lt;&gt;"",B1060,"")</f>
        <v/>
      </c>
      <c r="C1161" s="116" t="str">
        <f aca="false">IF(C1060&lt;&gt;"",C1060,"")</f>
        <v/>
      </c>
      <c r="D1161" s="116" t="str">
        <f aca="false">IF(D1060&lt;&gt;"",D1060,"")</f>
        <v/>
      </c>
      <c r="E1161" s="116" t="str">
        <f aca="false">IF(E1060&lt;&gt;"",E1060,"")</f>
        <v/>
      </c>
      <c r="F1161" s="116" t="n">
        <v>32</v>
      </c>
      <c r="G1161" s="168" t="n">
        <f aca="false">G1060</f>
        <v>1</v>
      </c>
      <c r="H1161" s="187" t="n">
        <f aca="false">IF($G1161&lt;&gt;"",G1161,"")</f>
        <v>1</v>
      </c>
      <c r="I1161" s="169"/>
      <c r="J1161" s="170"/>
      <c r="K1161" s="171" t="str">
        <f aca="false">IF($B1161&lt;&gt;"",IF(I1161,(INDEX(P$1122:Q$1125,MATCH(H1161,P$1122:P$1125),2)/I1161)*1000,0),"")</f>
        <v/>
      </c>
      <c r="L1161" s="171" t="str">
        <f aca="false">IF(Q$1122&lt;&gt;"",IF($B1161&lt;&gt;"",K1161-$J1161,""),"")</f>
        <v/>
      </c>
      <c r="M1161" s="172" t="str">
        <f aca="false">IF(B1161&lt;&gt;"",RANK(L1161,L$1122:L$1221),"")</f>
        <v/>
      </c>
      <c r="N1161" s="172" t="str">
        <f aca="false">IF(B1161&lt;&gt;"",'Classement Général'!CF50,"")</f>
        <v/>
      </c>
      <c r="O1161" s="172" t="str">
        <f aca="false">IF(B151&lt;&gt;"",'Calculs (M1..M20)'!A53,"")</f>
        <v/>
      </c>
      <c r="P1161" s="0"/>
      <c r="Q1161" s="0"/>
      <c r="R1161" s="0"/>
      <c r="S1161" s="0"/>
      <c r="T1161" s="0"/>
      <c r="U1161" s="0"/>
      <c r="V1161" s="0"/>
      <c r="AH1161" s="187" t="n">
        <f aca="false">IF($G1161&lt;&gt;"",AG1161,"")</f>
        <v>0</v>
      </c>
      <c r="AI1161" s="169"/>
      <c r="AJ1161" s="170"/>
    </row>
    <row r="1162" customFormat="false" ht="13" hidden="false" customHeight="false" outlineLevel="0" collapsed="false">
      <c r="A1162" s="0"/>
      <c r="B1162" s="185" t="str">
        <f aca="false">IF(B1061&lt;&gt;"",B1061,"")</f>
        <v/>
      </c>
      <c r="C1162" s="116" t="str">
        <f aca="false">IF(C1061&lt;&gt;"",C1061,"")</f>
        <v/>
      </c>
      <c r="D1162" s="116" t="str">
        <f aca="false">IF(D1061&lt;&gt;"",D1061,"")</f>
        <v/>
      </c>
      <c r="E1162" s="116" t="str">
        <f aca="false">IF(E1061&lt;&gt;"",E1061,"")</f>
        <v/>
      </c>
      <c r="F1162" s="116" t="n">
        <v>32</v>
      </c>
      <c r="G1162" s="168" t="n">
        <f aca="false">G1061</f>
        <v>1</v>
      </c>
      <c r="H1162" s="187" t="n">
        <f aca="false">IF($G1162&lt;&gt;"",G1162,"")</f>
        <v>1</v>
      </c>
      <c r="I1162" s="169"/>
      <c r="J1162" s="170"/>
      <c r="K1162" s="171" t="str">
        <f aca="false">IF($B1162&lt;&gt;"",IF(I1162,(INDEX(P$1122:Q$1125,MATCH(H1162,P$1122:P$1125),2)/I1162)*1000,0),"")</f>
        <v/>
      </c>
      <c r="L1162" s="171" t="str">
        <f aca="false">IF(Q$1122&lt;&gt;"",IF($B1162&lt;&gt;"",K1162-$J1162,""),"")</f>
        <v/>
      </c>
      <c r="M1162" s="172" t="str">
        <f aca="false">IF(B1162&lt;&gt;"",RANK(L1162,L$1122:L$1221),"")</f>
        <v/>
      </c>
      <c r="N1162" s="172" t="str">
        <f aca="false">IF(B1162&lt;&gt;"",'Classement Général'!CF51,"")</f>
        <v/>
      </c>
      <c r="O1162" s="172" t="str">
        <f aca="false">IF(B152&lt;&gt;"",'Calculs (M1..M20)'!A54,"")</f>
        <v/>
      </c>
      <c r="P1162" s="0"/>
      <c r="Q1162" s="0"/>
      <c r="R1162" s="0"/>
      <c r="S1162" s="0"/>
      <c r="T1162" s="0"/>
      <c r="U1162" s="0"/>
      <c r="V1162" s="0"/>
      <c r="AH1162" s="187" t="n">
        <f aca="false">IF($G1162&lt;&gt;"",AG1162,"")</f>
        <v>0</v>
      </c>
      <c r="AI1162" s="169"/>
      <c r="AJ1162" s="170"/>
    </row>
    <row r="1163" customFormat="false" ht="13" hidden="false" customHeight="false" outlineLevel="0" collapsed="false">
      <c r="A1163" s="0"/>
      <c r="B1163" s="185" t="str">
        <f aca="false">IF(B1062&lt;&gt;"",B1062,"")</f>
        <v/>
      </c>
      <c r="C1163" s="116" t="str">
        <f aca="false">IF(C1062&lt;&gt;"",C1062,"")</f>
        <v/>
      </c>
      <c r="D1163" s="116" t="str">
        <f aca="false">IF(D1062&lt;&gt;"",D1062,"")</f>
        <v/>
      </c>
      <c r="E1163" s="116" t="str">
        <f aca="false">IF(E1062&lt;&gt;"",E1062,"")</f>
        <v/>
      </c>
      <c r="F1163" s="116" t="n">
        <v>32</v>
      </c>
      <c r="G1163" s="168" t="n">
        <f aca="false">G1062</f>
        <v>1</v>
      </c>
      <c r="H1163" s="187" t="n">
        <f aca="false">IF($G1163&lt;&gt;"",G1163,"")</f>
        <v>1</v>
      </c>
      <c r="I1163" s="169"/>
      <c r="J1163" s="170"/>
      <c r="K1163" s="171" t="str">
        <f aca="false">IF($B1163&lt;&gt;"",IF(I1163,(INDEX(P$1122:Q$1125,MATCH(H1163,P$1122:P$1125),2)/I1163)*1000,0),"")</f>
        <v/>
      </c>
      <c r="L1163" s="171" t="str">
        <f aca="false">IF(Q$1122&lt;&gt;"",IF($B1163&lt;&gt;"",K1163-$J1163,""),"")</f>
        <v/>
      </c>
      <c r="M1163" s="172" t="str">
        <f aca="false">IF(B1163&lt;&gt;"",RANK(L1163,L$1122:L$1221),"")</f>
        <v/>
      </c>
      <c r="N1163" s="172" t="str">
        <f aca="false">IF(B1163&lt;&gt;"",'Classement Général'!CF52,"")</f>
        <v/>
      </c>
      <c r="O1163" s="172" t="str">
        <f aca="false">IF(B153&lt;&gt;"",'Calculs (M1..M20)'!A55,"")</f>
        <v/>
      </c>
      <c r="P1163" s="0"/>
      <c r="Q1163" s="0"/>
      <c r="R1163" s="0"/>
      <c r="S1163" s="0"/>
      <c r="T1163" s="0"/>
      <c r="U1163" s="0"/>
      <c r="V1163" s="0"/>
      <c r="AH1163" s="187" t="n">
        <f aca="false">IF($G1163&lt;&gt;"",AG1163,"")</f>
        <v>0</v>
      </c>
      <c r="AI1163" s="169"/>
      <c r="AJ1163" s="170"/>
    </row>
    <row r="1164" customFormat="false" ht="13" hidden="false" customHeight="false" outlineLevel="0" collapsed="false">
      <c r="A1164" s="0"/>
      <c r="B1164" s="185" t="str">
        <f aca="false">IF(B1063&lt;&gt;"",B1063,"")</f>
        <v/>
      </c>
      <c r="C1164" s="116" t="str">
        <f aca="false">IF(C1063&lt;&gt;"",C1063,"")</f>
        <v/>
      </c>
      <c r="D1164" s="116" t="str">
        <f aca="false">IF(D1063&lt;&gt;"",D1063,"")</f>
        <v/>
      </c>
      <c r="E1164" s="116" t="str">
        <f aca="false">IF(E1063&lt;&gt;"",E1063,"")</f>
        <v/>
      </c>
      <c r="F1164" s="116" t="n">
        <v>32</v>
      </c>
      <c r="G1164" s="168" t="n">
        <f aca="false">G1063</f>
        <v>1</v>
      </c>
      <c r="H1164" s="187" t="n">
        <f aca="false">IF($G1164&lt;&gt;"",G1164,"")</f>
        <v>1</v>
      </c>
      <c r="I1164" s="169"/>
      <c r="J1164" s="170"/>
      <c r="K1164" s="171" t="str">
        <f aca="false">IF($B1164&lt;&gt;"",IF(I1164,(INDEX(P$1122:Q$1125,MATCH(H1164,P$1122:P$1125),2)/I1164)*1000,0),"")</f>
        <v/>
      </c>
      <c r="L1164" s="171" t="str">
        <f aca="false">IF(Q$1122&lt;&gt;"",IF($B1164&lt;&gt;"",K1164-$J1164,""),"")</f>
        <v/>
      </c>
      <c r="M1164" s="172" t="str">
        <f aca="false">IF(B1164&lt;&gt;"",RANK(L1164,L$1122:L$1221),"")</f>
        <v/>
      </c>
      <c r="N1164" s="172" t="str">
        <f aca="false">IF(B1164&lt;&gt;"",'Classement Général'!CF53,"")</f>
        <v/>
      </c>
      <c r="O1164" s="172" t="str">
        <f aca="false">IF(B154&lt;&gt;"",'Calculs (M1..M20)'!A56,"")</f>
        <v/>
      </c>
      <c r="P1164" s="0"/>
      <c r="Q1164" s="0"/>
      <c r="R1164" s="0"/>
      <c r="S1164" s="0"/>
      <c r="T1164" s="0"/>
      <c r="U1164" s="0"/>
      <c r="V1164" s="0"/>
      <c r="AH1164" s="187" t="n">
        <f aca="false">IF($G1164&lt;&gt;"",AG1164,"")</f>
        <v>0</v>
      </c>
      <c r="AI1164" s="169"/>
      <c r="AJ1164" s="170"/>
    </row>
    <row r="1165" customFormat="false" ht="13" hidden="false" customHeight="false" outlineLevel="0" collapsed="false">
      <c r="A1165" s="0"/>
      <c r="B1165" s="185" t="str">
        <f aca="false">IF(B1064&lt;&gt;"",B1064,"")</f>
        <v/>
      </c>
      <c r="C1165" s="116" t="str">
        <f aca="false">IF(C1064&lt;&gt;"",C1064,"")</f>
        <v/>
      </c>
      <c r="D1165" s="116" t="str">
        <f aca="false">IF(D1064&lt;&gt;"",D1064,"")</f>
        <v/>
      </c>
      <c r="E1165" s="116" t="str">
        <f aca="false">IF(E1064&lt;&gt;"",E1064,"")</f>
        <v/>
      </c>
      <c r="F1165" s="116" t="n">
        <v>32</v>
      </c>
      <c r="G1165" s="168" t="n">
        <f aca="false">G1064</f>
        <v>1</v>
      </c>
      <c r="H1165" s="187" t="n">
        <f aca="false">IF($G1165&lt;&gt;"",G1165,"")</f>
        <v>1</v>
      </c>
      <c r="I1165" s="169"/>
      <c r="J1165" s="170"/>
      <c r="K1165" s="171" t="str">
        <f aca="false">IF($B1165&lt;&gt;"",IF(I1165,(INDEX(P$1122:Q$1125,MATCH(H1165,P$1122:P$1125),2)/I1165)*1000,0),"")</f>
        <v/>
      </c>
      <c r="L1165" s="171" t="str">
        <f aca="false">IF(Q$1122&lt;&gt;"",IF($B1165&lt;&gt;"",K1165-$J1165,""),"")</f>
        <v/>
      </c>
      <c r="M1165" s="172" t="str">
        <f aca="false">IF(B1165&lt;&gt;"",RANK(L1165,L$1122:L$1221),"")</f>
        <v/>
      </c>
      <c r="N1165" s="172" t="str">
        <f aca="false">IF(B1165&lt;&gt;"",'Classement Général'!CF54,"")</f>
        <v/>
      </c>
      <c r="O1165" s="172" t="str">
        <f aca="false">IF(B155&lt;&gt;"",'Calculs (M1..M20)'!A57,"")</f>
        <v/>
      </c>
      <c r="P1165" s="0"/>
      <c r="Q1165" s="0"/>
      <c r="R1165" s="0"/>
      <c r="S1165" s="0"/>
      <c r="T1165" s="0"/>
      <c r="U1165" s="0"/>
      <c r="V1165" s="0"/>
      <c r="AH1165" s="187" t="n">
        <f aca="false">IF($G1165&lt;&gt;"",AG1165,"")</f>
        <v>0</v>
      </c>
      <c r="AI1165" s="169"/>
      <c r="AJ1165" s="170"/>
    </row>
    <row r="1166" customFormat="false" ht="13" hidden="false" customHeight="false" outlineLevel="0" collapsed="false">
      <c r="A1166" s="0"/>
      <c r="B1166" s="185" t="str">
        <f aca="false">IF(B1065&lt;&gt;"",B1065,"")</f>
        <v/>
      </c>
      <c r="C1166" s="116" t="str">
        <f aca="false">IF(C1065&lt;&gt;"",C1065,"")</f>
        <v/>
      </c>
      <c r="D1166" s="116" t="str">
        <f aca="false">IF(D1065&lt;&gt;"",D1065,"")</f>
        <v/>
      </c>
      <c r="E1166" s="116" t="str">
        <f aca="false">IF(E1065&lt;&gt;"",E1065,"")</f>
        <v/>
      </c>
      <c r="F1166" s="116" t="n">
        <v>32</v>
      </c>
      <c r="G1166" s="168" t="n">
        <f aca="false">G1065</f>
        <v>1</v>
      </c>
      <c r="H1166" s="187" t="n">
        <f aca="false">IF($G1166&lt;&gt;"",G1166,"")</f>
        <v>1</v>
      </c>
      <c r="I1166" s="169"/>
      <c r="J1166" s="170"/>
      <c r="K1166" s="171" t="str">
        <f aca="false">IF($B1166&lt;&gt;"",IF(I1166,(INDEX(P$1122:Q$1125,MATCH(H1166,P$1122:P$1125),2)/I1166)*1000,0),"")</f>
        <v/>
      </c>
      <c r="L1166" s="171" t="str">
        <f aca="false">IF(Q$1122&lt;&gt;"",IF($B1166&lt;&gt;"",K1166-$J1166,""),"")</f>
        <v/>
      </c>
      <c r="M1166" s="172" t="str">
        <f aca="false">IF(B1166&lt;&gt;"",RANK(L1166,L$1122:L$1221),"")</f>
        <v/>
      </c>
      <c r="N1166" s="172" t="str">
        <f aca="false">IF(B1166&lt;&gt;"",'Classement Général'!CF55,"")</f>
        <v/>
      </c>
      <c r="O1166" s="172" t="str">
        <f aca="false">IF(B156&lt;&gt;"",'Calculs (M1..M20)'!A58,"")</f>
        <v/>
      </c>
      <c r="P1166" s="0"/>
      <c r="Q1166" s="0"/>
      <c r="R1166" s="0"/>
      <c r="S1166" s="0"/>
      <c r="T1166" s="0"/>
      <c r="U1166" s="0"/>
      <c r="V1166" s="0"/>
      <c r="AH1166" s="187" t="n">
        <f aca="false">IF($G1166&lt;&gt;"",AG1166,"")</f>
        <v>0</v>
      </c>
      <c r="AI1166" s="169"/>
      <c r="AJ1166" s="170"/>
    </row>
    <row r="1167" customFormat="false" ht="13" hidden="false" customHeight="false" outlineLevel="0" collapsed="false">
      <c r="A1167" s="0"/>
      <c r="B1167" s="185" t="str">
        <f aca="false">IF(B1066&lt;&gt;"",B1066,"")</f>
        <v/>
      </c>
      <c r="C1167" s="116" t="str">
        <f aca="false">IF(C1066&lt;&gt;"",C1066,"")</f>
        <v/>
      </c>
      <c r="D1167" s="116" t="str">
        <f aca="false">IF(D1066&lt;&gt;"",D1066,"")</f>
        <v/>
      </c>
      <c r="E1167" s="116" t="str">
        <f aca="false">IF(E1066&lt;&gt;"",E1066,"")</f>
        <v/>
      </c>
      <c r="F1167" s="116" t="n">
        <v>32</v>
      </c>
      <c r="G1167" s="168" t="n">
        <f aca="false">G1066</f>
        <v>1</v>
      </c>
      <c r="H1167" s="187" t="n">
        <f aca="false">IF($G1167&lt;&gt;"",G1167,"")</f>
        <v>1</v>
      </c>
      <c r="I1167" s="169"/>
      <c r="J1167" s="170"/>
      <c r="K1167" s="171" t="str">
        <f aca="false">IF($B1167&lt;&gt;"",IF(I1167,(INDEX(P$1122:Q$1125,MATCH(H1167,P$1122:P$1125),2)/I1167)*1000,0),"")</f>
        <v/>
      </c>
      <c r="L1167" s="171" t="str">
        <f aca="false">IF(Q$1122&lt;&gt;"",IF($B1167&lt;&gt;"",K1167-$J1167,""),"")</f>
        <v/>
      </c>
      <c r="M1167" s="172" t="str">
        <f aca="false">IF(B1167&lt;&gt;"",RANK(L1167,L$1122:L$1221),"")</f>
        <v/>
      </c>
      <c r="N1167" s="172" t="str">
        <f aca="false">IF(B1167&lt;&gt;"",'Classement Général'!CF56,"")</f>
        <v/>
      </c>
      <c r="O1167" s="172" t="str">
        <f aca="false">IF(B157&lt;&gt;"",'Calculs (M1..M20)'!A59,"")</f>
        <v/>
      </c>
      <c r="P1167" s="0"/>
      <c r="Q1167" s="0"/>
      <c r="R1167" s="0"/>
      <c r="S1167" s="0"/>
      <c r="T1167" s="0"/>
      <c r="U1167" s="0"/>
      <c r="V1167" s="0"/>
      <c r="AH1167" s="187" t="n">
        <f aca="false">IF($G1167&lt;&gt;"",AG1167,"")</f>
        <v>0</v>
      </c>
      <c r="AI1167" s="169"/>
      <c r="AJ1167" s="170"/>
    </row>
    <row r="1168" customFormat="false" ht="13" hidden="false" customHeight="false" outlineLevel="0" collapsed="false">
      <c r="A1168" s="0"/>
      <c r="B1168" s="185" t="str">
        <f aca="false">IF(B1067&lt;&gt;"",B1067,"")</f>
        <v/>
      </c>
      <c r="C1168" s="116" t="str">
        <f aca="false">IF(C1067&lt;&gt;"",C1067,"")</f>
        <v/>
      </c>
      <c r="D1168" s="116" t="str">
        <f aca="false">IF(D1067&lt;&gt;"",D1067,"")</f>
        <v/>
      </c>
      <c r="E1168" s="116" t="str">
        <f aca="false">IF(E1067&lt;&gt;"",E1067,"")</f>
        <v/>
      </c>
      <c r="F1168" s="116" t="n">
        <v>32</v>
      </c>
      <c r="G1168" s="168" t="n">
        <f aca="false">G1067</f>
        <v>1</v>
      </c>
      <c r="H1168" s="187" t="n">
        <f aca="false">IF($G1168&lt;&gt;"",G1168,"")</f>
        <v>1</v>
      </c>
      <c r="I1168" s="169"/>
      <c r="J1168" s="170"/>
      <c r="K1168" s="171" t="str">
        <f aca="false">IF($B1168&lt;&gt;"",IF(I1168,(INDEX(P$1122:Q$1125,MATCH(H1168,P$1122:P$1125),2)/I1168)*1000,0),"")</f>
        <v/>
      </c>
      <c r="L1168" s="171" t="str">
        <f aca="false">IF(Q$1122&lt;&gt;"",IF($B1168&lt;&gt;"",K1168-$J1168,""),"")</f>
        <v/>
      </c>
      <c r="M1168" s="172" t="str">
        <f aca="false">IF(B1168&lt;&gt;"",RANK(L1168,L$1122:L$1221),"")</f>
        <v/>
      </c>
      <c r="N1168" s="172" t="str">
        <f aca="false">IF(B1168&lt;&gt;"",'Classement Général'!CF57,"")</f>
        <v/>
      </c>
      <c r="O1168" s="172" t="str">
        <f aca="false">IF(B158&lt;&gt;"",'Calculs (M1..M20)'!A60,"")</f>
        <v/>
      </c>
      <c r="P1168" s="0"/>
      <c r="Q1168" s="0"/>
      <c r="R1168" s="0"/>
      <c r="S1168" s="0"/>
      <c r="T1168" s="0"/>
      <c r="U1168" s="0"/>
      <c r="V1168" s="0"/>
      <c r="AH1168" s="187" t="n">
        <f aca="false">IF($G1168&lt;&gt;"",AG1168,"")</f>
        <v>0</v>
      </c>
      <c r="AI1168" s="169"/>
      <c r="AJ1168" s="170"/>
    </row>
    <row r="1169" customFormat="false" ht="13" hidden="false" customHeight="false" outlineLevel="0" collapsed="false">
      <c r="A1169" s="0"/>
      <c r="B1169" s="185" t="str">
        <f aca="false">IF(B1068&lt;&gt;"",B1068,"")</f>
        <v/>
      </c>
      <c r="C1169" s="116" t="str">
        <f aca="false">IF(C1068&lt;&gt;"",C1068,"")</f>
        <v/>
      </c>
      <c r="D1169" s="116" t="str">
        <f aca="false">IF(D1068&lt;&gt;"",D1068,"")</f>
        <v/>
      </c>
      <c r="E1169" s="116" t="str">
        <f aca="false">IF(E1068&lt;&gt;"",E1068,"")</f>
        <v/>
      </c>
      <c r="F1169" s="116" t="n">
        <v>32</v>
      </c>
      <c r="G1169" s="168" t="n">
        <f aca="false">G1068</f>
        <v>1</v>
      </c>
      <c r="H1169" s="187" t="n">
        <f aca="false">IF($G1169&lt;&gt;"",G1169,"")</f>
        <v>1</v>
      </c>
      <c r="I1169" s="169"/>
      <c r="J1169" s="170"/>
      <c r="K1169" s="171" t="str">
        <f aca="false">IF($B1169&lt;&gt;"",IF(I1169,(INDEX(P$1122:Q$1125,MATCH(H1169,P$1122:P$1125),2)/I1169)*1000,0),"")</f>
        <v/>
      </c>
      <c r="L1169" s="171" t="str">
        <f aca="false">IF(Q$1122&lt;&gt;"",IF($B1169&lt;&gt;"",K1169-$J1169,""),"")</f>
        <v/>
      </c>
      <c r="M1169" s="172" t="str">
        <f aca="false">IF(B1169&lt;&gt;"",RANK(L1169,L$1122:L$1221),"")</f>
        <v/>
      </c>
      <c r="N1169" s="172" t="str">
        <f aca="false">IF(B1169&lt;&gt;"",'Classement Général'!CF58,"")</f>
        <v/>
      </c>
      <c r="O1169" s="172" t="str">
        <f aca="false">IF(B159&lt;&gt;"",'Calculs (M1..M20)'!A61,"")</f>
        <v/>
      </c>
      <c r="P1169" s="0"/>
      <c r="Q1169" s="0"/>
      <c r="R1169" s="0"/>
      <c r="S1169" s="0"/>
      <c r="T1169" s="0"/>
      <c r="U1169" s="0"/>
      <c r="V1169" s="0"/>
      <c r="AH1169" s="187" t="n">
        <f aca="false">IF($G1169&lt;&gt;"",AG1169,"")</f>
        <v>0</v>
      </c>
      <c r="AI1169" s="169"/>
      <c r="AJ1169" s="170"/>
    </row>
    <row r="1170" customFormat="false" ht="13" hidden="false" customHeight="false" outlineLevel="0" collapsed="false">
      <c r="A1170" s="0"/>
      <c r="B1170" s="185" t="str">
        <f aca="false">IF(B1069&lt;&gt;"",B1069,"")</f>
        <v/>
      </c>
      <c r="C1170" s="116" t="str">
        <f aca="false">IF(C1069&lt;&gt;"",C1069,"")</f>
        <v/>
      </c>
      <c r="D1170" s="116" t="str">
        <f aca="false">IF(D1069&lt;&gt;"",D1069,"")</f>
        <v/>
      </c>
      <c r="E1170" s="116" t="str">
        <f aca="false">IF(E1069&lt;&gt;"",E1069,"")</f>
        <v/>
      </c>
      <c r="F1170" s="116" t="n">
        <v>32</v>
      </c>
      <c r="G1170" s="168" t="n">
        <f aca="false">G1069</f>
        <v>1</v>
      </c>
      <c r="H1170" s="187" t="n">
        <f aca="false">IF($G1170&lt;&gt;"",G1170,"")</f>
        <v>1</v>
      </c>
      <c r="I1170" s="169"/>
      <c r="J1170" s="170"/>
      <c r="K1170" s="171" t="str">
        <f aca="false">IF($B1170&lt;&gt;"",IF(I1170,(INDEX(P$1122:Q$1125,MATCH(H1170,P$1122:P$1125),2)/I1170)*1000,0),"")</f>
        <v/>
      </c>
      <c r="L1170" s="171" t="str">
        <f aca="false">IF(Q$1122&lt;&gt;"",IF($B1170&lt;&gt;"",K1170-$J1170,""),"")</f>
        <v/>
      </c>
      <c r="M1170" s="172" t="str">
        <f aca="false">IF(B1170&lt;&gt;"",RANK(L1170,L$1122:L$1221),"")</f>
        <v/>
      </c>
      <c r="N1170" s="172" t="str">
        <f aca="false">IF(B1170&lt;&gt;"",'Classement Général'!CF59,"")</f>
        <v/>
      </c>
      <c r="O1170" s="172" t="str">
        <f aca="false">IF(B160&lt;&gt;"",'Calculs (M1..M20)'!A62,"")</f>
        <v/>
      </c>
      <c r="P1170" s="0"/>
      <c r="Q1170" s="0"/>
      <c r="R1170" s="0"/>
      <c r="S1170" s="0"/>
      <c r="T1170" s="0"/>
      <c r="U1170" s="0"/>
      <c r="V1170" s="0"/>
      <c r="AH1170" s="187" t="n">
        <f aca="false">IF($G1170&lt;&gt;"",AG1170,"")</f>
        <v>0</v>
      </c>
      <c r="AI1170" s="169"/>
      <c r="AJ1170" s="170"/>
    </row>
    <row r="1171" customFormat="false" ht="13" hidden="false" customHeight="false" outlineLevel="0" collapsed="false">
      <c r="A1171" s="0"/>
      <c r="B1171" s="185" t="str">
        <f aca="false">IF(B1070&lt;&gt;"",B1070,"")</f>
        <v/>
      </c>
      <c r="C1171" s="116" t="str">
        <f aca="false">IF(C1070&lt;&gt;"",C1070,"")</f>
        <v/>
      </c>
      <c r="D1171" s="116" t="str">
        <f aca="false">IF(D1070&lt;&gt;"",D1070,"")</f>
        <v/>
      </c>
      <c r="E1171" s="116" t="str">
        <f aca="false">IF(E1070&lt;&gt;"",E1070,"")</f>
        <v/>
      </c>
      <c r="F1171" s="116" t="n">
        <v>32</v>
      </c>
      <c r="G1171" s="168" t="n">
        <f aca="false">G1070</f>
        <v>1</v>
      </c>
      <c r="H1171" s="187" t="n">
        <f aca="false">IF($G1171&lt;&gt;"",G1171,"")</f>
        <v>1</v>
      </c>
      <c r="I1171" s="169"/>
      <c r="J1171" s="170"/>
      <c r="K1171" s="171" t="str">
        <f aca="false">IF($B1171&lt;&gt;"",IF(I1171,(INDEX(P$1122:Q$1125,MATCH(H1171,P$1122:P$1125),2)/I1171)*1000,0),"")</f>
        <v/>
      </c>
      <c r="L1171" s="171" t="str">
        <f aca="false">IF(Q$1122&lt;&gt;"",IF($B1171&lt;&gt;"",K1171-$J1171,""),"")</f>
        <v/>
      </c>
      <c r="M1171" s="172" t="str">
        <f aca="false">IF(B1171&lt;&gt;"",RANK(L1171,L$1122:L$1221),"")</f>
        <v/>
      </c>
      <c r="N1171" s="172" t="str">
        <f aca="false">IF(B1171&lt;&gt;"",'Classement Général'!CF60,"")</f>
        <v/>
      </c>
      <c r="O1171" s="172" t="str">
        <f aca="false">IF(B161&lt;&gt;"",'Calculs (M1..M20)'!A63,"")</f>
        <v/>
      </c>
      <c r="P1171" s="0"/>
      <c r="Q1171" s="0"/>
      <c r="R1171" s="0"/>
      <c r="S1171" s="0"/>
      <c r="T1171" s="0"/>
      <c r="U1171" s="0"/>
      <c r="V1171" s="0"/>
      <c r="AH1171" s="187" t="n">
        <f aca="false">IF($G1171&lt;&gt;"",AG1171,"")</f>
        <v>0</v>
      </c>
      <c r="AI1171" s="169"/>
      <c r="AJ1171" s="170"/>
    </row>
    <row r="1172" customFormat="false" ht="13" hidden="false" customHeight="false" outlineLevel="0" collapsed="false">
      <c r="A1172" s="0"/>
      <c r="B1172" s="185" t="str">
        <f aca="false">IF(B1071&lt;&gt;"",B1071,"")</f>
        <v/>
      </c>
      <c r="C1172" s="116" t="str">
        <f aca="false">IF(C1071&lt;&gt;"",C1071,"")</f>
        <v/>
      </c>
      <c r="D1172" s="116" t="str">
        <f aca="false">IF(D1071&lt;&gt;"",D1071,"")</f>
        <v/>
      </c>
      <c r="E1172" s="116" t="str">
        <f aca="false">IF(E1071&lt;&gt;"",E1071,"")</f>
        <v/>
      </c>
      <c r="F1172" s="116" t="n">
        <v>32</v>
      </c>
      <c r="G1172" s="168" t="n">
        <f aca="false">G1071</f>
        <v>1</v>
      </c>
      <c r="H1172" s="187" t="n">
        <f aca="false">IF($G1172&lt;&gt;"",G1172,"")</f>
        <v>1</v>
      </c>
      <c r="I1172" s="169"/>
      <c r="J1172" s="170"/>
      <c r="K1172" s="171" t="str">
        <f aca="false">IF($B1172&lt;&gt;"",IF(I1172,(INDEX(P$1122:Q$1125,MATCH(H1172,P$1122:P$1125),2)/I1172)*1000,0),"")</f>
        <v/>
      </c>
      <c r="L1172" s="171" t="str">
        <f aca="false">IF(Q$1122&lt;&gt;"",IF($B1172&lt;&gt;"",K1172-$J1172,""),"")</f>
        <v/>
      </c>
      <c r="M1172" s="172" t="str">
        <f aca="false">IF(B1172&lt;&gt;"",RANK(L1172,L$1122:L$1221),"")</f>
        <v/>
      </c>
      <c r="N1172" s="172" t="str">
        <f aca="false">IF(B1172&lt;&gt;"",'Classement Général'!CF61,"")</f>
        <v/>
      </c>
      <c r="O1172" s="172" t="str">
        <f aca="false">IF(B162&lt;&gt;"",'Calculs (M1..M20)'!A64,"")</f>
        <v/>
      </c>
      <c r="P1172" s="0"/>
      <c r="Q1172" s="0"/>
      <c r="R1172" s="0"/>
      <c r="S1172" s="0"/>
      <c r="T1172" s="0"/>
      <c r="U1172" s="0"/>
      <c r="V1172" s="0"/>
      <c r="AH1172" s="187" t="n">
        <f aca="false">IF($G1172&lt;&gt;"",AG1172,"")</f>
        <v>0</v>
      </c>
      <c r="AI1172" s="169"/>
      <c r="AJ1172" s="170"/>
    </row>
    <row r="1173" customFormat="false" ht="13" hidden="false" customHeight="false" outlineLevel="0" collapsed="false">
      <c r="A1173" s="0"/>
      <c r="B1173" s="185" t="str">
        <f aca="false">IF(B1072&lt;&gt;"",B1072,"")</f>
        <v/>
      </c>
      <c r="C1173" s="116" t="str">
        <f aca="false">IF(C1072&lt;&gt;"",C1072,"")</f>
        <v/>
      </c>
      <c r="D1173" s="116" t="str">
        <f aca="false">IF(D1072&lt;&gt;"",D1072,"")</f>
        <v/>
      </c>
      <c r="E1173" s="116" t="str">
        <f aca="false">IF(E1072&lt;&gt;"",E1072,"")</f>
        <v/>
      </c>
      <c r="F1173" s="116" t="n">
        <v>32</v>
      </c>
      <c r="G1173" s="168" t="n">
        <f aca="false">G1072</f>
        <v>1</v>
      </c>
      <c r="H1173" s="187" t="n">
        <f aca="false">IF($G1173&lt;&gt;"",G1173,"")</f>
        <v>1</v>
      </c>
      <c r="I1173" s="169"/>
      <c r="J1173" s="170"/>
      <c r="K1173" s="171" t="str">
        <f aca="false">IF($B1173&lt;&gt;"",IF(I1173,(INDEX(P$1122:Q$1125,MATCH(H1173,P$1122:P$1125),2)/I1173)*1000,0),"")</f>
        <v/>
      </c>
      <c r="L1173" s="171" t="str">
        <f aca="false">IF(Q$1122&lt;&gt;"",IF($B1173&lt;&gt;"",K1173-$J1173,""),"")</f>
        <v/>
      </c>
      <c r="M1173" s="172" t="str">
        <f aca="false">IF(B1173&lt;&gt;"",RANK(L1173,L$1122:L$1221),"")</f>
        <v/>
      </c>
      <c r="N1173" s="172" t="str">
        <f aca="false">IF(B1173&lt;&gt;"",'Classement Général'!CF62,"")</f>
        <v/>
      </c>
      <c r="O1173" s="172" t="str">
        <f aca="false">IF(B163&lt;&gt;"",'Calculs (M1..M20)'!A65,"")</f>
        <v/>
      </c>
      <c r="P1173" s="0"/>
      <c r="Q1173" s="0"/>
      <c r="R1173" s="0"/>
      <c r="S1173" s="0"/>
      <c r="T1173" s="0"/>
      <c r="U1173" s="0"/>
      <c r="V1173" s="0"/>
      <c r="AH1173" s="187" t="n">
        <f aca="false">IF($G1173&lt;&gt;"",AG1173,"")</f>
        <v>0</v>
      </c>
      <c r="AI1173" s="169"/>
      <c r="AJ1173" s="170"/>
    </row>
    <row r="1174" customFormat="false" ht="13" hidden="false" customHeight="false" outlineLevel="0" collapsed="false">
      <c r="A1174" s="0"/>
      <c r="B1174" s="185" t="str">
        <f aca="false">IF(B1073&lt;&gt;"",B1073,"")</f>
        <v/>
      </c>
      <c r="C1174" s="116" t="str">
        <f aca="false">IF(C1073&lt;&gt;"",C1073,"")</f>
        <v/>
      </c>
      <c r="D1174" s="116" t="str">
        <f aca="false">IF(D1073&lt;&gt;"",D1073,"")</f>
        <v/>
      </c>
      <c r="E1174" s="116" t="str">
        <f aca="false">IF(E1073&lt;&gt;"",E1073,"")</f>
        <v/>
      </c>
      <c r="F1174" s="116" t="n">
        <v>32</v>
      </c>
      <c r="G1174" s="168" t="n">
        <f aca="false">G1073</f>
        <v>1</v>
      </c>
      <c r="H1174" s="187" t="n">
        <f aca="false">IF($G1174&lt;&gt;"",G1174,"")</f>
        <v>1</v>
      </c>
      <c r="I1174" s="169"/>
      <c r="J1174" s="170"/>
      <c r="K1174" s="171" t="str">
        <f aca="false">IF($B1174&lt;&gt;"",IF(I1174,(INDEX(P$1122:Q$1125,MATCH(H1174,P$1122:P$1125),2)/I1174)*1000,0),"")</f>
        <v/>
      </c>
      <c r="L1174" s="171" t="str">
        <f aca="false">IF(Q$1122&lt;&gt;"",IF($B1174&lt;&gt;"",K1174-$J1174,""),"")</f>
        <v/>
      </c>
      <c r="M1174" s="172" t="str">
        <f aca="false">IF(B1174&lt;&gt;"",RANK(L1174,L$1122:L$1221),"")</f>
        <v/>
      </c>
      <c r="N1174" s="172" t="str">
        <f aca="false">IF(B1174&lt;&gt;"",'Classement Général'!CF63,"")</f>
        <v/>
      </c>
      <c r="O1174" s="172" t="str">
        <f aca="false">IF(B164&lt;&gt;"",'Calculs (M1..M20)'!A66,"")</f>
        <v/>
      </c>
      <c r="P1174" s="0"/>
      <c r="Q1174" s="0"/>
      <c r="R1174" s="0"/>
      <c r="S1174" s="0"/>
      <c r="T1174" s="0"/>
      <c r="U1174" s="0"/>
      <c r="V1174" s="0"/>
      <c r="AH1174" s="187" t="n">
        <f aca="false">IF($G1174&lt;&gt;"",AG1174,"")</f>
        <v>0</v>
      </c>
      <c r="AI1174" s="169"/>
      <c r="AJ1174" s="170"/>
    </row>
    <row r="1175" customFormat="false" ht="13" hidden="false" customHeight="false" outlineLevel="0" collapsed="false">
      <c r="A1175" s="0"/>
      <c r="B1175" s="185" t="str">
        <f aca="false">IF(B1074&lt;&gt;"",B1074,"")</f>
        <v/>
      </c>
      <c r="C1175" s="116" t="str">
        <f aca="false">IF(C1074&lt;&gt;"",C1074,"")</f>
        <v/>
      </c>
      <c r="D1175" s="116" t="str">
        <f aca="false">IF(D1074&lt;&gt;"",D1074,"")</f>
        <v/>
      </c>
      <c r="E1175" s="116" t="str">
        <f aca="false">IF(E1074&lt;&gt;"",E1074,"")</f>
        <v/>
      </c>
      <c r="F1175" s="116" t="n">
        <v>32</v>
      </c>
      <c r="G1175" s="168" t="n">
        <f aca="false">G1074</f>
        <v>1</v>
      </c>
      <c r="H1175" s="187" t="n">
        <f aca="false">IF($G1175&lt;&gt;"",G1175,"")</f>
        <v>1</v>
      </c>
      <c r="I1175" s="169"/>
      <c r="J1175" s="170"/>
      <c r="K1175" s="171" t="str">
        <f aca="false">IF($B1175&lt;&gt;"",IF(I1175,(INDEX(P$1122:Q$1125,MATCH(H1175,P$1122:P$1125),2)/I1175)*1000,0),"")</f>
        <v/>
      </c>
      <c r="L1175" s="171" t="str">
        <f aca="false">IF(Q$1122&lt;&gt;"",IF($B1175&lt;&gt;"",K1175-$J1175,""),"")</f>
        <v/>
      </c>
      <c r="M1175" s="172" t="str">
        <f aca="false">IF(B1175&lt;&gt;"",RANK(L1175,L$1122:L$1221),"")</f>
        <v/>
      </c>
      <c r="N1175" s="172" t="str">
        <f aca="false">IF(B1175&lt;&gt;"",'Classement Général'!CF64,"")</f>
        <v/>
      </c>
      <c r="O1175" s="172" t="str">
        <f aca="false">IF(B165&lt;&gt;"",'Calculs (M1..M20)'!A67,"")</f>
        <v/>
      </c>
      <c r="P1175" s="0"/>
      <c r="Q1175" s="0"/>
      <c r="R1175" s="0"/>
      <c r="S1175" s="0"/>
      <c r="T1175" s="0"/>
      <c r="U1175" s="0"/>
      <c r="V1175" s="0"/>
      <c r="AH1175" s="187" t="n">
        <f aca="false">IF($G1175&lt;&gt;"",AG1175,"")</f>
        <v>0</v>
      </c>
      <c r="AI1175" s="169"/>
      <c r="AJ1175" s="170"/>
    </row>
    <row r="1176" customFormat="false" ht="13" hidden="false" customHeight="false" outlineLevel="0" collapsed="false">
      <c r="A1176" s="0"/>
      <c r="B1176" s="185" t="str">
        <f aca="false">IF(B1075&lt;&gt;"",B1075,"")</f>
        <v/>
      </c>
      <c r="C1176" s="116" t="str">
        <f aca="false">IF(C1075&lt;&gt;"",C1075,"")</f>
        <v/>
      </c>
      <c r="D1176" s="116" t="str">
        <f aca="false">IF(D1075&lt;&gt;"",D1075,"")</f>
        <v/>
      </c>
      <c r="E1176" s="116" t="str">
        <f aca="false">IF(E1075&lt;&gt;"",E1075,"")</f>
        <v/>
      </c>
      <c r="F1176" s="116" t="n">
        <v>32</v>
      </c>
      <c r="G1176" s="168" t="n">
        <f aca="false">G1075</f>
        <v>1</v>
      </c>
      <c r="H1176" s="187" t="n">
        <f aca="false">IF($G1176&lt;&gt;"",G1176,"")</f>
        <v>1</v>
      </c>
      <c r="I1176" s="169"/>
      <c r="J1176" s="170"/>
      <c r="K1176" s="171" t="str">
        <f aca="false">IF($B1176&lt;&gt;"",IF(I1176,(INDEX(P$1122:Q$1125,MATCH(H1176,P$1122:P$1125),2)/I1176)*1000,0),"")</f>
        <v/>
      </c>
      <c r="L1176" s="171" t="str">
        <f aca="false">IF(Q$1122&lt;&gt;"",IF($B1176&lt;&gt;"",K1176-$J1176,""),"")</f>
        <v/>
      </c>
      <c r="M1176" s="172" t="str">
        <f aca="false">IF(B1176&lt;&gt;"",RANK(L1176,L$1122:L$1221),"")</f>
        <v/>
      </c>
      <c r="N1176" s="172" t="str">
        <f aca="false">IF(B1176&lt;&gt;"",'Classement Général'!CF65,"")</f>
        <v/>
      </c>
      <c r="O1176" s="172" t="str">
        <f aca="false">IF(B166&lt;&gt;"",'Calculs (M1..M20)'!A68,"")</f>
        <v/>
      </c>
      <c r="P1176" s="0"/>
      <c r="Q1176" s="0"/>
      <c r="R1176" s="0"/>
      <c r="S1176" s="0"/>
      <c r="T1176" s="0"/>
      <c r="U1176" s="0"/>
      <c r="V1176" s="0"/>
      <c r="AH1176" s="187" t="n">
        <f aca="false">IF($G1176&lt;&gt;"",AG1176,"")</f>
        <v>0</v>
      </c>
      <c r="AI1176" s="169"/>
      <c r="AJ1176" s="170"/>
    </row>
    <row r="1177" customFormat="false" ht="13" hidden="false" customHeight="false" outlineLevel="0" collapsed="false">
      <c r="A1177" s="0"/>
      <c r="B1177" s="185" t="str">
        <f aca="false">IF(B1076&lt;&gt;"",B1076,"")</f>
        <v/>
      </c>
      <c r="C1177" s="116" t="str">
        <f aca="false">IF(C1076&lt;&gt;"",C1076,"")</f>
        <v/>
      </c>
      <c r="D1177" s="116" t="str">
        <f aca="false">IF(D1076&lt;&gt;"",D1076,"")</f>
        <v/>
      </c>
      <c r="E1177" s="116" t="str">
        <f aca="false">IF(E1076&lt;&gt;"",E1076,"")</f>
        <v/>
      </c>
      <c r="F1177" s="116" t="n">
        <v>32</v>
      </c>
      <c r="G1177" s="168" t="n">
        <f aca="false">G1076</f>
        <v>1</v>
      </c>
      <c r="H1177" s="187" t="n">
        <f aca="false">IF($G1177&lt;&gt;"",G1177,"")</f>
        <v>1</v>
      </c>
      <c r="I1177" s="169"/>
      <c r="J1177" s="170"/>
      <c r="K1177" s="171" t="str">
        <f aca="false">IF($B1177&lt;&gt;"",IF(I1177,(INDEX(P$1122:Q$1125,MATCH(H1177,P$1122:P$1125),2)/I1177)*1000,0),"")</f>
        <v/>
      </c>
      <c r="L1177" s="171" t="str">
        <f aca="false">IF(Q$1122&lt;&gt;"",IF($B1177&lt;&gt;"",K1177-$J1177,""),"")</f>
        <v/>
      </c>
      <c r="M1177" s="172" t="str">
        <f aca="false">IF(B1177&lt;&gt;"",RANK(L1177,L$1122:L$1221),"")</f>
        <v/>
      </c>
      <c r="N1177" s="172" t="str">
        <f aca="false">IF(B1177&lt;&gt;"",'Classement Général'!CF66,"")</f>
        <v/>
      </c>
      <c r="O1177" s="172" t="str">
        <f aca="false">IF(B167&lt;&gt;"",'Calculs (M1..M20)'!A69,"")</f>
        <v/>
      </c>
      <c r="P1177" s="0"/>
      <c r="Q1177" s="0"/>
      <c r="R1177" s="0"/>
      <c r="S1177" s="0"/>
      <c r="T1177" s="0"/>
      <c r="U1177" s="0"/>
      <c r="V1177" s="0"/>
      <c r="AH1177" s="187" t="n">
        <f aca="false">IF($G1177&lt;&gt;"",AG1177,"")</f>
        <v>0</v>
      </c>
      <c r="AI1177" s="169"/>
      <c r="AJ1177" s="170"/>
    </row>
    <row r="1178" customFormat="false" ht="13" hidden="false" customHeight="false" outlineLevel="0" collapsed="false">
      <c r="A1178" s="0"/>
      <c r="B1178" s="185" t="str">
        <f aca="false">IF(B1077&lt;&gt;"",B1077,"")</f>
        <v/>
      </c>
      <c r="C1178" s="116" t="str">
        <f aca="false">IF(C1077&lt;&gt;"",C1077,"")</f>
        <v/>
      </c>
      <c r="D1178" s="116" t="str">
        <f aca="false">IF(D1077&lt;&gt;"",D1077,"")</f>
        <v/>
      </c>
      <c r="E1178" s="116" t="str">
        <f aca="false">IF(E1077&lt;&gt;"",E1077,"")</f>
        <v/>
      </c>
      <c r="F1178" s="116" t="n">
        <v>32</v>
      </c>
      <c r="G1178" s="168" t="n">
        <f aca="false">G1077</f>
        <v>1</v>
      </c>
      <c r="H1178" s="187" t="n">
        <f aca="false">IF($G1178&lt;&gt;"",G1178,"")</f>
        <v>1</v>
      </c>
      <c r="I1178" s="169"/>
      <c r="J1178" s="170"/>
      <c r="K1178" s="171" t="str">
        <f aca="false">IF($B1178&lt;&gt;"",IF(I1178,(INDEX(P$1122:Q$1125,MATCH(H1178,P$1122:P$1125),2)/I1178)*1000,0),"")</f>
        <v/>
      </c>
      <c r="L1178" s="171" t="str">
        <f aca="false">IF(Q$1122&lt;&gt;"",IF($B1178&lt;&gt;"",K1178-$J1178,""),"")</f>
        <v/>
      </c>
      <c r="M1178" s="172" t="str">
        <f aca="false">IF(B1178&lt;&gt;"",RANK(L1178,L$1122:L$1221),"")</f>
        <v/>
      </c>
      <c r="N1178" s="172" t="str">
        <f aca="false">IF(B1178&lt;&gt;"",'Classement Général'!CF67,"")</f>
        <v/>
      </c>
      <c r="O1178" s="172" t="str">
        <f aca="false">IF(B168&lt;&gt;"",'Calculs (M1..M20)'!A70,"")</f>
        <v/>
      </c>
      <c r="P1178" s="0"/>
      <c r="Q1178" s="0"/>
      <c r="R1178" s="0"/>
      <c r="S1178" s="0"/>
      <c r="T1178" s="0"/>
      <c r="U1178" s="0"/>
      <c r="V1178" s="0"/>
      <c r="AH1178" s="187" t="n">
        <f aca="false">IF($G1178&lt;&gt;"",AG1178,"")</f>
        <v>0</v>
      </c>
      <c r="AI1178" s="169"/>
      <c r="AJ1178" s="170"/>
    </row>
    <row r="1179" customFormat="false" ht="13" hidden="false" customHeight="false" outlineLevel="0" collapsed="false">
      <c r="A1179" s="0"/>
      <c r="B1179" s="185" t="str">
        <f aca="false">IF(B1078&lt;&gt;"",B1078,"")</f>
        <v/>
      </c>
      <c r="C1179" s="116" t="str">
        <f aca="false">IF(C1078&lt;&gt;"",C1078,"")</f>
        <v/>
      </c>
      <c r="D1179" s="116" t="str">
        <f aca="false">IF(D1078&lt;&gt;"",D1078,"")</f>
        <v/>
      </c>
      <c r="E1179" s="116" t="str">
        <f aca="false">IF(E1078&lt;&gt;"",E1078,"")</f>
        <v/>
      </c>
      <c r="F1179" s="116" t="n">
        <v>32</v>
      </c>
      <c r="G1179" s="168" t="n">
        <f aca="false">G1078</f>
        <v>0</v>
      </c>
      <c r="H1179" s="187" t="n">
        <f aca="false">IF($G1179&lt;&gt;"",G1179,"")</f>
        <v>0</v>
      </c>
      <c r="I1179" s="169"/>
      <c r="J1179" s="170"/>
      <c r="K1179" s="171" t="str">
        <f aca="false">IF($B1179&lt;&gt;"",IF(I1179,(INDEX(P$1122:Q$1125,MATCH(H1179,P$1122:P$1125),2)/I1179)*1000,0),"")</f>
        <v/>
      </c>
      <c r="L1179" s="171" t="str">
        <f aca="false">IF(Q$1122&lt;&gt;"",IF($B1179&lt;&gt;"",K1179-$J1179,""),"")</f>
        <v/>
      </c>
      <c r="M1179" s="172" t="str">
        <f aca="false">IF(B1179&lt;&gt;"",RANK(L1179,L$1122:L$1221),"")</f>
        <v/>
      </c>
      <c r="N1179" s="172" t="str">
        <f aca="false">IF(B1179&lt;&gt;"",'Classement Général'!CF68,"")</f>
        <v/>
      </c>
      <c r="O1179" s="172" t="str">
        <f aca="false">IF(B169&lt;&gt;"",'Calculs (M1..M20)'!A71,"")</f>
        <v/>
      </c>
      <c r="P1179" s="0"/>
      <c r="Q1179" s="0"/>
      <c r="R1179" s="0"/>
      <c r="S1179" s="0"/>
      <c r="T1179" s="0"/>
      <c r="U1179" s="0"/>
      <c r="V1179" s="0"/>
      <c r="AH1179" s="187" t="n">
        <f aca="false">IF($G1179&lt;&gt;"",AG1179,"")</f>
        <v>0</v>
      </c>
      <c r="AI1179" s="169"/>
      <c r="AJ1179" s="170"/>
    </row>
    <row r="1180" customFormat="false" ht="13" hidden="false" customHeight="false" outlineLevel="0" collapsed="false">
      <c r="A1180" s="0"/>
      <c r="B1180" s="185" t="str">
        <f aca="false">IF(B1079&lt;&gt;"",B1079,"")</f>
        <v/>
      </c>
      <c r="C1180" s="116" t="str">
        <f aca="false">IF(C1079&lt;&gt;"",C1079,"")</f>
        <v/>
      </c>
      <c r="D1180" s="116" t="str">
        <f aca="false">IF(D1079&lt;&gt;"",D1079,"")</f>
        <v/>
      </c>
      <c r="E1180" s="116" t="str">
        <f aca="false">IF(E1079&lt;&gt;"",E1079,"")</f>
        <v/>
      </c>
      <c r="F1180" s="116" t="n">
        <v>32</v>
      </c>
      <c r="G1180" s="168" t="n">
        <f aca="false">G1079</f>
        <v>0</v>
      </c>
      <c r="H1180" s="187" t="n">
        <f aca="false">IF($G1180&lt;&gt;"",G1180,"")</f>
        <v>0</v>
      </c>
      <c r="I1180" s="169"/>
      <c r="J1180" s="170"/>
      <c r="K1180" s="171" t="str">
        <f aca="false">IF($B1180&lt;&gt;"",IF(I1180,(INDEX(P$1122:Q$1125,MATCH(H1180,P$1122:P$1125),2)/I1180)*1000,0),"")</f>
        <v/>
      </c>
      <c r="L1180" s="171" t="str">
        <f aca="false">IF(Q$1122&lt;&gt;"",IF($B1180&lt;&gt;"",K1180-$J1180,""),"")</f>
        <v/>
      </c>
      <c r="M1180" s="172" t="str">
        <f aca="false">IF(B1180&lt;&gt;"",RANK(L1180,L$1122:L$1221),"")</f>
        <v/>
      </c>
      <c r="N1180" s="172" t="str">
        <f aca="false">IF(B1180&lt;&gt;"",'Classement Général'!CF69,"")</f>
        <v/>
      </c>
      <c r="O1180" s="172" t="str">
        <f aca="false">IF(B170&lt;&gt;"",'Calculs (M1..M20)'!A72,"")</f>
        <v/>
      </c>
      <c r="P1180" s="0"/>
      <c r="Q1180" s="0"/>
      <c r="R1180" s="0"/>
      <c r="S1180" s="0"/>
      <c r="T1180" s="0"/>
      <c r="U1180" s="0"/>
      <c r="V1180" s="0"/>
      <c r="AH1180" s="187" t="n">
        <f aca="false">IF($G1180&lt;&gt;"",AG1180,"")</f>
        <v>0</v>
      </c>
      <c r="AI1180" s="169"/>
      <c r="AJ1180" s="170"/>
    </row>
    <row r="1181" customFormat="false" ht="13" hidden="false" customHeight="false" outlineLevel="0" collapsed="false">
      <c r="A1181" s="0"/>
      <c r="B1181" s="185" t="str">
        <f aca="false">IF(B1080&lt;&gt;"",B1080,"")</f>
        <v/>
      </c>
      <c r="C1181" s="116" t="str">
        <f aca="false">IF(C1080&lt;&gt;"",C1080,"")</f>
        <v/>
      </c>
      <c r="D1181" s="116" t="str">
        <f aca="false">IF(D1080&lt;&gt;"",D1080,"")</f>
        <v/>
      </c>
      <c r="E1181" s="116" t="str">
        <f aca="false">IF(E1080&lt;&gt;"",E1080,"")</f>
        <v/>
      </c>
      <c r="F1181" s="116" t="n">
        <v>32</v>
      </c>
      <c r="G1181" s="168" t="n">
        <f aca="false">G1080</f>
        <v>0</v>
      </c>
      <c r="H1181" s="187" t="n">
        <f aca="false">IF($G1181&lt;&gt;"",G1181,"")</f>
        <v>0</v>
      </c>
      <c r="I1181" s="169"/>
      <c r="J1181" s="170"/>
      <c r="K1181" s="171" t="str">
        <f aca="false">IF($B1181&lt;&gt;"",IF(I1181,(INDEX(P$1122:Q$1125,MATCH(H1181,P$1122:P$1125),2)/I1181)*1000,0),"")</f>
        <v/>
      </c>
      <c r="L1181" s="171" t="str">
        <f aca="false">IF(Q$1122&lt;&gt;"",IF($B1181&lt;&gt;"",K1181-$J1181,""),"")</f>
        <v/>
      </c>
      <c r="M1181" s="172" t="str">
        <f aca="false">IF(B1181&lt;&gt;"",RANK(L1181,L$1122:L$1221),"")</f>
        <v/>
      </c>
      <c r="N1181" s="172" t="str">
        <f aca="false">IF(B1181&lt;&gt;"",'Classement Général'!CF70,"")</f>
        <v/>
      </c>
      <c r="O1181" s="172" t="str">
        <f aca="false">IF(B171&lt;&gt;"",'Calculs (M1..M20)'!A73,"")</f>
        <v/>
      </c>
      <c r="P1181" s="0"/>
      <c r="Q1181" s="0"/>
      <c r="R1181" s="0"/>
      <c r="S1181" s="0"/>
      <c r="T1181" s="0"/>
      <c r="U1181" s="0"/>
      <c r="V1181" s="0"/>
      <c r="AH1181" s="187" t="n">
        <f aca="false">IF($G1181&lt;&gt;"",AG1181,"")</f>
        <v>0</v>
      </c>
      <c r="AI1181" s="169"/>
      <c r="AJ1181" s="170"/>
    </row>
    <row r="1182" customFormat="false" ht="13" hidden="false" customHeight="false" outlineLevel="0" collapsed="false">
      <c r="A1182" s="0"/>
      <c r="B1182" s="185" t="str">
        <f aca="false">IF(B1081&lt;&gt;"",B1081,"")</f>
        <v/>
      </c>
      <c r="C1182" s="116" t="str">
        <f aca="false">IF(C1081&lt;&gt;"",C1081,"")</f>
        <v/>
      </c>
      <c r="D1182" s="116" t="str">
        <f aca="false">IF(D1081&lt;&gt;"",D1081,"")</f>
        <v/>
      </c>
      <c r="E1182" s="116" t="str">
        <f aca="false">IF(E1081&lt;&gt;"",E1081,"")</f>
        <v/>
      </c>
      <c r="F1182" s="116" t="n">
        <v>32</v>
      </c>
      <c r="G1182" s="168" t="n">
        <f aca="false">G1081</f>
        <v>0</v>
      </c>
      <c r="H1182" s="187" t="n">
        <f aca="false">IF($G1182&lt;&gt;"",G1182,"")</f>
        <v>0</v>
      </c>
      <c r="I1182" s="169"/>
      <c r="J1182" s="170"/>
      <c r="K1182" s="171" t="str">
        <f aca="false">IF($B1182&lt;&gt;"",IF(I1182,(INDEX(P$1122:Q$1125,MATCH(H1182,P$1122:P$1125),2)/I1182)*1000,0),"")</f>
        <v/>
      </c>
      <c r="L1182" s="171" t="str">
        <f aca="false">IF(Q$1122&lt;&gt;"",IF($B1182&lt;&gt;"",K1182-$J1182,""),"")</f>
        <v/>
      </c>
      <c r="M1182" s="172" t="str">
        <f aca="false">IF(B1182&lt;&gt;"",RANK(L1182,L$1122:L$1221),"")</f>
        <v/>
      </c>
      <c r="N1182" s="172" t="str">
        <f aca="false">IF(B1182&lt;&gt;"",'Classement Général'!CF71,"")</f>
        <v/>
      </c>
      <c r="O1182" s="172" t="str">
        <f aca="false">IF(B172&lt;&gt;"",'Calculs (M1..M20)'!A74,"")</f>
        <v/>
      </c>
      <c r="P1182" s="0"/>
      <c r="Q1182" s="0"/>
      <c r="R1182" s="0"/>
      <c r="S1182" s="0"/>
      <c r="T1182" s="0"/>
      <c r="U1182" s="0"/>
      <c r="V1182" s="0"/>
      <c r="AH1182" s="187" t="n">
        <f aca="false">IF($G1182&lt;&gt;"",AG1182,"")</f>
        <v>0</v>
      </c>
      <c r="AI1182" s="169"/>
      <c r="AJ1182" s="170"/>
    </row>
    <row r="1183" customFormat="false" ht="13" hidden="false" customHeight="false" outlineLevel="0" collapsed="false">
      <c r="A1183" s="0"/>
      <c r="B1183" s="185" t="str">
        <f aca="false">IF(B1082&lt;&gt;"",B1082,"")</f>
        <v/>
      </c>
      <c r="C1183" s="116" t="str">
        <f aca="false">IF(C1082&lt;&gt;"",C1082,"")</f>
        <v/>
      </c>
      <c r="D1183" s="116" t="str">
        <f aca="false">IF(D1082&lt;&gt;"",D1082,"")</f>
        <v/>
      </c>
      <c r="E1183" s="116" t="str">
        <f aca="false">IF(E1082&lt;&gt;"",E1082,"")</f>
        <v/>
      </c>
      <c r="F1183" s="116" t="n">
        <v>32</v>
      </c>
      <c r="G1183" s="168" t="n">
        <f aca="false">G1082</f>
        <v>0</v>
      </c>
      <c r="H1183" s="187" t="n">
        <f aca="false">IF($G1183&lt;&gt;"",G1183,"")</f>
        <v>0</v>
      </c>
      <c r="I1183" s="169"/>
      <c r="J1183" s="170"/>
      <c r="K1183" s="171" t="str">
        <f aca="false">IF($B1183&lt;&gt;"",IF(I1183,(INDEX(P$1122:Q$1125,MATCH(H1183,P$1122:P$1125),2)/I1183)*1000,0),"")</f>
        <v/>
      </c>
      <c r="L1183" s="171" t="str">
        <f aca="false">IF(Q$1122&lt;&gt;"",IF($B1183&lt;&gt;"",K1183-$J1183,""),"")</f>
        <v/>
      </c>
      <c r="M1183" s="172" t="str">
        <f aca="false">IF(B1183&lt;&gt;"",RANK(L1183,L$1122:L$1221),"")</f>
        <v/>
      </c>
      <c r="N1183" s="172" t="str">
        <f aca="false">IF(B1183&lt;&gt;"",'Classement Général'!CF72,"")</f>
        <v/>
      </c>
      <c r="O1183" s="172" t="str">
        <f aca="false">IF(B173&lt;&gt;"",'Calculs (M1..M20)'!A75,"")</f>
        <v/>
      </c>
      <c r="P1183" s="0"/>
      <c r="Q1183" s="0"/>
      <c r="R1183" s="0"/>
      <c r="S1183" s="0"/>
      <c r="T1183" s="0"/>
      <c r="U1183" s="0"/>
      <c r="V1183" s="0"/>
      <c r="AH1183" s="187" t="n">
        <f aca="false">IF($G1183&lt;&gt;"",AG1183,"")</f>
        <v>0</v>
      </c>
      <c r="AI1183" s="169"/>
      <c r="AJ1183" s="170"/>
    </row>
    <row r="1184" customFormat="false" ht="13" hidden="false" customHeight="false" outlineLevel="0" collapsed="false">
      <c r="A1184" s="0"/>
      <c r="B1184" s="185" t="str">
        <f aca="false">IF(B1083&lt;&gt;"",B1083,"")</f>
        <v/>
      </c>
      <c r="C1184" s="116" t="str">
        <f aca="false">IF(C1083&lt;&gt;"",C1083,"")</f>
        <v/>
      </c>
      <c r="D1184" s="116" t="str">
        <f aca="false">IF(D1083&lt;&gt;"",D1083,"")</f>
        <v/>
      </c>
      <c r="E1184" s="116" t="str">
        <f aca="false">IF(E1083&lt;&gt;"",E1083,"")</f>
        <v/>
      </c>
      <c r="F1184" s="116" t="n">
        <v>32</v>
      </c>
      <c r="G1184" s="168" t="n">
        <f aca="false">G1083</f>
        <v>0</v>
      </c>
      <c r="H1184" s="187" t="n">
        <f aca="false">IF($G1184&lt;&gt;"",G1184,"")</f>
        <v>0</v>
      </c>
      <c r="I1184" s="169"/>
      <c r="J1184" s="170"/>
      <c r="K1184" s="171" t="str">
        <f aca="false">IF($B1184&lt;&gt;"",IF(I1184,(INDEX(P$1122:Q$1125,MATCH(H1184,P$1122:P$1125),2)/I1184)*1000,0),"")</f>
        <v/>
      </c>
      <c r="L1184" s="171" t="str">
        <f aca="false">IF(Q$1122&lt;&gt;"",IF($B1184&lt;&gt;"",K1184-$J1184,""),"")</f>
        <v/>
      </c>
      <c r="M1184" s="172" t="str">
        <f aca="false">IF(B1184&lt;&gt;"",RANK(L1184,L$1122:L$1221),"")</f>
        <v/>
      </c>
      <c r="N1184" s="172" t="str">
        <f aca="false">IF(B1184&lt;&gt;"",'Classement Général'!CF73,"")</f>
        <v/>
      </c>
      <c r="O1184" s="172" t="str">
        <f aca="false">IF(B174&lt;&gt;"",'Calculs (M1..M20)'!A76,"")</f>
        <v/>
      </c>
      <c r="P1184" s="0"/>
      <c r="Q1184" s="0"/>
      <c r="R1184" s="0"/>
      <c r="S1184" s="0"/>
      <c r="T1184" s="0"/>
      <c r="U1184" s="0"/>
      <c r="V1184" s="0"/>
      <c r="AH1184" s="187" t="n">
        <f aca="false">IF($G1184&lt;&gt;"",AG1184,"")</f>
        <v>0</v>
      </c>
      <c r="AI1184" s="169"/>
      <c r="AJ1184" s="170"/>
    </row>
    <row r="1185" customFormat="false" ht="13" hidden="false" customHeight="false" outlineLevel="0" collapsed="false">
      <c r="A1185" s="0"/>
      <c r="B1185" s="185" t="str">
        <f aca="false">IF(B1084&lt;&gt;"",B1084,"")</f>
        <v/>
      </c>
      <c r="C1185" s="116" t="str">
        <f aca="false">IF(C1084&lt;&gt;"",C1084,"")</f>
        <v/>
      </c>
      <c r="D1185" s="116" t="str">
        <f aca="false">IF(D1084&lt;&gt;"",D1084,"")</f>
        <v/>
      </c>
      <c r="E1185" s="116" t="str">
        <f aca="false">IF(E1084&lt;&gt;"",E1084,"")</f>
        <v/>
      </c>
      <c r="F1185" s="116" t="n">
        <v>32</v>
      </c>
      <c r="G1185" s="168" t="n">
        <f aca="false">G1084</f>
        <v>0</v>
      </c>
      <c r="H1185" s="187" t="n">
        <f aca="false">IF($G1185&lt;&gt;"",G1185,"")</f>
        <v>0</v>
      </c>
      <c r="I1185" s="169"/>
      <c r="J1185" s="170"/>
      <c r="K1185" s="171" t="str">
        <f aca="false">IF($B1185&lt;&gt;"",IF(I1185,(INDEX(P$1122:Q$1125,MATCH(H1185,P$1122:P$1125),2)/I1185)*1000,0),"")</f>
        <v/>
      </c>
      <c r="L1185" s="171" t="str">
        <f aca="false">IF(Q$1122&lt;&gt;"",IF($B1185&lt;&gt;"",K1185-$J1185,""),"")</f>
        <v/>
      </c>
      <c r="M1185" s="172" t="str">
        <f aca="false">IF(B1185&lt;&gt;"",RANK(L1185,L$1122:L$1221),"")</f>
        <v/>
      </c>
      <c r="N1185" s="172" t="str">
        <f aca="false">IF(B1185&lt;&gt;"",'Classement Général'!CF74,"")</f>
        <v/>
      </c>
      <c r="O1185" s="172" t="str">
        <f aca="false">IF(B175&lt;&gt;"",'Calculs (M1..M20)'!A77,"")</f>
        <v/>
      </c>
      <c r="P1185" s="0"/>
      <c r="Q1185" s="0"/>
      <c r="R1185" s="0"/>
      <c r="S1185" s="0"/>
      <c r="T1185" s="0"/>
      <c r="U1185" s="0"/>
      <c r="V1185" s="0"/>
      <c r="AH1185" s="187" t="n">
        <f aca="false">IF($G1185&lt;&gt;"",AG1185,"")</f>
        <v>0</v>
      </c>
      <c r="AI1185" s="169"/>
      <c r="AJ1185" s="170"/>
    </row>
    <row r="1186" customFormat="false" ht="13" hidden="false" customHeight="false" outlineLevel="0" collapsed="false">
      <c r="A1186" s="0"/>
      <c r="B1186" s="185" t="str">
        <f aca="false">IF(B1085&lt;&gt;"",B1085,"")</f>
        <v/>
      </c>
      <c r="C1186" s="116" t="str">
        <f aca="false">IF(C1085&lt;&gt;"",C1085,"")</f>
        <v/>
      </c>
      <c r="D1186" s="116" t="str">
        <f aca="false">IF(D1085&lt;&gt;"",D1085,"")</f>
        <v/>
      </c>
      <c r="E1186" s="116" t="str">
        <f aca="false">IF(E1085&lt;&gt;"",E1085,"")</f>
        <v/>
      </c>
      <c r="F1186" s="116" t="n">
        <v>32</v>
      </c>
      <c r="G1186" s="168" t="n">
        <f aca="false">G1085</f>
        <v>0</v>
      </c>
      <c r="H1186" s="187" t="n">
        <f aca="false">IF($G1186&lt;&gt;"",G1186,"")</f>
        <v>0</v>
      </c>
      <c r="I1186" s="169"/>
      <c r="J1186" s="170"/>
      <c r="K1186" s="171" t="str">
        <f aca="false">IF($B1186&lt;&gt;"",IF(I1186,(INDEX(P$1122:Q$1125,MATCH(H1186,P$1122:P$1125),2)/I1186)*1000,0),"")</f>
        <v/>
      </c>
      <c r="L1186" s="171" t="str">
        <f aca="false">IF(Q$1122&lt;&gt;"",IF($B1186&lt;&gt;"",K1186-$J1186,""),"")</f>
        <v/>
      </c>
      <c r="M1186" s="172" t="str">
        <f aca="false">IF(B1186&lt;&gt;"",RANK(L1186,L$1122:L$1221),"")</f>
        <v/>
      </c>
      <c r="N1186" s="172" t="str">
        <f aca="false">IF(B1186&lt;&gt;"",'Classement Général'!CF75,"")</f>
        <v/>
      </c>
      <c r="O1186" s="172" t="str">
        <f aca="false">IF(B176&lt;&gt;"",'Calculs (M1..M20)'!A78,"")</f>
        <v/>
      </c>
      <c r="P1186" s="0"/>
      <c r="Q1186" s="0"/>
      <c r="R1186" s="0"/>
      <c r="S1186" s="0"/>
      <c r="T1186" s="0"/>
      <c r="U1186" s="0"/>
      <c r="V1186" s="0"/>
      <c r="AH1186" s="187" t="n">
        <f aca="false">IF($G1186&lt;&gt;"",AG1186,"")</f>
        <v>0</v>
      </c>
      <c r="AI1186" s="169"/>
      <c r="AJ1186" s="170"/>
    </row>
    <row r="1187" customFormat="false" ht="13" hidden="false" customHeight="false" outlineLevel="0" collapsed="false">
      <c r="A1187" s="0"/>
      <c r="B1187" s="185" t="str">
        <f aca="false">IF(B1086&lt;&gt;"",B1086,"")</f>
        <v/>
      </c>
      <c r="C1187" s="116" t="str">
        <f aca="false">IF(C1086&lt;&gt;"",C1086,"")</f>
        <v/>
      </c>
      <c r="D1187" s="116" t="str">
        <f aca="false">IF(D1086&lt;&gt;"",D1086,"")</f>
        <v/>
      </c>
      <c r="E1187" s="116" t="str">
        <f aca="false">IF(E1086&lt;&gt;"",E1086,"")</f>
        <v/>
      </c>
      <c r="F1187" s="116" t="n">
        <v>32</v>
      </c>
      <c r="G1187" s="168" t="n">
        <f aca="false">G1086</f>
        <v>0</v>
      </c>
      <c r="H1187" s="187" t="n">
        <f aca="false">IF($G1187&lt;&gt;"",G1187,"")</f>
        <v>0</v>
      </c>
      <c r="I1187" s="169"/>
      <c r="J1187" s="170"/>
      <c r="K1187" s="171" t="str">
        <f aca="false">IF($B1187&lt;&gt;"",IF(I1187,(INDEX(P$1122:Q$1125,MATCH(H1187,P$1122:P$1125),2)/I1187)*1000,0),"")</f>
        <v/>
      </c>
      <c r="L1187" s="171" t="str">
        <f aca="false">IF(Q$1122&lt;&gt;"",IF($B1187&lt;&gt;"",K1187-$J1187,""),"")</f>
        <v/>
      </c>
      <c r="M1187" s="172" t="str">
        <f aca="false">IF(B1187&lt;&gt;"",RANK(L1187,L$1122:L$1221),"")</f>
        <v/>
      </c>
      <c r="N1187" s="172" t="str">
        <f aca="false">IF(B1187&lt;&gt;"",'Classement Général'!CF76,"")</f>
        <v/>
      </c>
      <c r="O1187" s="172" t="str">
        <f aca="false">IF(B177&lt;&gt;"",'Calculs (M1..M20)'!A79,"")</f>
        <v/>
      </c>
      <c r="P1187" s="0"/>
      <c r="Q1187" s="0"/>
      <c r="R1187" s="0"/>
      <c r="S1187" s="0"/>
      <c r="T1187" s="0"/>
      <c r="U1187" s="0"/>
      <c r="V1187" s="0"/>
      <c r="AH1187" s="187" t="n">
        <f aca="false">IF($G1187&lt;&gt;"",AG1187,"")</f>
        <v>0</v>
      </c>
      <c r="AI1187" s="169"/>
      <c r="AJ1187" s="170"/>
    </row>
    <row r="1188" customFormat="false" ht="13" hidden="false" customHeight="false" outlineLevel="0" collapsed="false">
      <c r="A1188" s="0"/>
      <c r="B1188" s="185" t="str">
        <f aca="false">IF(B1087&lt;&gt;"",B1087,"")</f>
        <v/>
      </c>
      <c r="C1188" s="116" t="str">
        <f aca="false">IF(C1087&lt;&gt;"",C1087,"")</f>
        <v/>
      </c>
      <c r="D1188" s="116" t="str">
        <f aca="false">IF(D1087&lt;&gt;"",D1087,"")</f>
        <v/>
      </c>
      <c r="E1188" s="116" t="str">
        <f aca="false">IF(E1087&lt;&gt;"",E1087,"")</f>
        <v/>
      </c>
      <c r="F1188" s="116" t="n">
        <v>32</v>
      </c>
      <c r="G1188" s="168" t="n">
        <f aca="false">G1087</f>
        <v>0</v>
      </c>
      <c r="H1188" s="187" t="n">
        <f aca="false">IF($G1188&lt;&gt;"",G1188,"")</f>
        <v>0</v>
      </c>
      <c r="I1188" s="169"/>
      <c r="J1188" s="170"/>
      <c r="K1188" s="171" t="str">
        <f aca="false">IF($B1188&lt;&gt;"",IF(I1188,(INDEX(P$1122:Q$1125,MATCH(H1188,P$1122:P$1125),2)/I1188)*1000,0),"")</f>
        <v/>
      </c>
      <c r="L1188" s="171" t="str">
        <f aca="false">IF(Q$1122&lt;&gt;"",IF($B1188&lt;&gt;"",K1188-$J1188,""),"")</f>
        <v/>
      </c>
      <c r="M1188" s="172" t="str">
        <f aca="false">IF(B1188&lt;&gt;"",RANK(L1188,L$1122:L$1221),"")</f>
        <v/>
      </c>
      <c r="N1188" s="172" t="str">
        <f aca="false">IF(B1188&lt;&gt;"",'Classement Général'!CF77,"")</f>
        <v/>
      </c>
      <c r="O1188" s="172" t="str">
        <f aca="false">IF(B178&lt;&gt;"",'Calculs (M1..M20)'!A80,"")</f>
        <v/>
      </c>
      <c r="P1188" s="0"/>
      <c r="Q1188" s="0"/>
      <c r="R1188" s="0"/>
      <c r="S1188" s="0"/>
      <c r="T1188" s="0"/>
      <c r="U1188" s="0"/>
      <c r="V1188" s="0"/>
      <c r="AH1188" s="187" t="n">
        <f aca="false">IF($G1188&lt;&gt;"",AG1188,"")</f>
        <v>0</v>
      </c>
      <c r="AI1188" s="169"/>
      <c r="AJ1188" s="170"/>
    </row>
    <row r="1189" customFormat="false" ht="13" hidden="false" customHeight="false" outlineLevel="0" collapsed="false">
      <c r="A1189" s="0"/>
      <c r="B1189" s="185" t="str">
        <f aca="false">IF(B1088&lt;&gt;"",B1088,"")</f>
        <v/>
      </c>
      <c r="C1189" s="116" t="str">
        <f aca="false">IF(C1088&lt;&gt;"",C1088,"")</f>
        <v/>
      </c>
      <c r="D1189" s="116" t="str">
        <f aca="false">IF(D1088&lt;&gt;"",D1088,"")</f>
        <v/>
      </c>
      <c r="E1189" s="116" t="str">
        <f aca="false">IF(E1088&lt;&gt;"",E1088,"")</f>
        <v/>
      </c>
      <c r="F1189" s="116" t="n">
        <v>32</v>
      </c>
      <c r="G1189" s="168" t="n">
        <f aca="false">G1088</f>
        <v>0</v>
      </c>
      <c r="H1189" s="187" t="n">
        <f aca="false">IF($G1189&lt;&gt;"",G1189,"")</f>
        <v>0</v>
      </c>
      <c r="I1189" s="169"/>
      <c r="J1189" s="170"/>
      <c r="K1189" s="171" t="str">
        <f aca="false">IF($B1189&lt;&gt;"",IF(I1189,(INDEX(P$1122:Q$1125,MATCH(H1189,P$1122:P$1125),2)/I1189)*1000,0),"")</f>
        <v/>
      </c>
      <c r="L1189" s="171" t="str">
        <f aca="false">IF(Q$1122&lt;&gt;"",IF($B1189&lt;&gt;"",K1189-$J1189,""),"")</f>
        <v/>
      </c>
      <c r="M1189" s="172" t="str">
        <f aca="false">IF(B1189&lt;&gt;"",RANK(L1189,L$1122:L$1221),"")</f>
        <v/>
      </c>
      <c r="N1189" s="172" t="str">
        <f aca="false">IF(B1189&lt;&gt;"",'Classement Général'!CF78,"")</f>
        <v/>
      </c>
      <c r="O1189" s="172" t="str">
        <f aca="false">IF(B179&lt;&gt;"",'Calculs (M1..M20)'!A81,"")</f>
        <v/>
      </c>
      <c r="P1189" s="0"/>
      <c r="Q1189" s="0"/>
      <c r="R1189" s="0"/>
      <c r="S1189" s="0"/>
      <c r="T1189" s="0"/>
      <c r="U1189" s="0"/>
      <c r="V1189" s="0"/>
      <c r="AH1189" s="187" t="n">
        <f aca="false">IF($G1189&lt;&gt;"",AG1189,"")</f>
        <v>0</v>
      </c>
      <c r="AI1189" s="169"/>
      <c r="AJ1189" s="170"/>
    </row>
    <row r="1190" customFormat="false" ht="13" hidden="false" customHeight="false" outlineLevel="0" collapsed="false">
      <c r="A1190" s="0"/>
      <c r="B1190" s="185" t="str">
        <f aca="false">IF(B1089&lt;&gt;"",B1089,"")</f>
        <v/>
      </c>
      <c r="C1190" s="116" t="str">
        <f aca="false">IF(C1089&lt;&gt;"",C1089,"")</f>
        <v/>
      </c>
      <c r="D1190" s="116" t="str">
        <f aca="false">IF(D1089&lt;&gt;"",D1089,"")</f>
        <v/>
      </c>
      <c r="E1190" s="116" t="str">
        <f aca="false">IF(E1089&lt;&gt;"",E1089,"")</f>
        <v/>
      </c>
      <c r="F1190" s="116" t="n">
        <v>32</v>
      </c>
      <c r="G1190" s="168" t="n">
        <f aca="false">G1089</f>
        <v>0</v>
      </c>
      <c r="H1190" s="187" t="n">
        <f aca="false">IF($G1190&lt;&gt;"",G1190,"")</f>
        <v>0</v>
      </c>
      <c r="I1190" s="169"/>
      <c r="J1190" s="170"/>
      <c r="K1190" s="171" t="str">
        <f aca="false">IF($B1190&lt;&gt;"",IF(I1190,(INDEX(P$1122:Q$1125,MATCH(H1190,P$1122:P$1125),2)/I1190)*1000,0),"")</f>
        <v/>
      </c>
      <c r="L1190" s="171" t="str">
        <f aca="false">IF(Q$1122&lt;&gt;"",IF($B1190&lt;&gt;"",K1190-$J1190,""),"")</f>
        <v/>
      </c>
      <c r="M1190" s="172" t="str">
        <f aca="false">IF(B1190&lt;&gt;"",RANK(L1190,L$1122:L$1221),"")</f>
        <v/>
      </c>
      <c r="N1190" s="172" t="str">
        <f aca="false">IF(B1190&lt;&gt;"",'Classement Général'!CF79,"")</f>
        <v/>
      </c>
      <c r="O1190" s="172" t="str">
        <f aca="false">IF(B180&lt;&gt;"",'Calculs (M1..M20)'!A82,"")</f>
        <v/>
      </c>
      <c r="P1190" s="0"/>
      <c r="Q1190" s="0"/>
      <c r="R1190" s="0"/>
      <c r="S1190" s="0"/>
      <c r="T1190" s="0"/>
      <c r="U1190" s="0"/>
      <c r="V1190" s="0"/>
      <c r="AH1190" s="187" t="n">
        <f aca="false">IF($G1190&lt;&gt;"",AG1190,"")</f>
        <v>0</v>
      </c>
      <c r="AI1190" s="169"/>
      <c r="AJ1190" s="170"/>
    </row>
    <row r="1191" customFormat="false" ht="13" hidden="false" customHeight="false" outlineLevel="0" collapsed="false">
      <c r="A1191" s="0"/>
      <c r="B1191" s="185" t="str">
        <f aca="false">IF(B1090&lt;&gt;"",B1090,"")</f>
        <v/>
      </c>
      <c r="C1191" s="116" t="str">
        <f aca="false">IF(C1090&lt;&gt;"",C1090,"")</f>
        <v/>
      </c>
      <c r="D1191" s="116" t="str">
        <f aca="false">IF(D1090&lt;&gt;"",D1090,"")</f>
        <v/>
      </c>
      <c r="E1191" s="116" t="str">
        <f aca="false">IF(E1090&lt;&gt;"",E1090,"")</f>
        <v/>
      </c>
      <c r="F1191" s="116" t="n">
        <v>32</v>
      </c>
      <c r="G1191" s="168" t="n">
        <f aca="false">G1090</f>
        <v>0</v>
      </c>
      <c r="H1191" s="187" t="n">
        <f aca="false">IF($G1191&lt;&gt;"",G1191,"")</f>
        <v>0</v>
      </c>
      <c r="I1191" s="169"/>
      <c r="J1191" s="170"/>
      <c r="K1191" s="171" t="str">
        <f aca="false">IF($B1191&lt;&gt;"",IF(I1191,(INDEX(P$1122:Q$1125,MATCH(H1191,P$1122:P$1125),2)/I1191)*1000,0),"")</f>
        <v/>
      </c>
      <c r="L1191" s="171" t="str">
        <f aca="false">IF(Q$1122&lt;&gt;"",IF($B1191&lt;&gt;"",K1191-$J1191,""),"")</f>
        <v/>
      </c>
      <c r="M1191" s="172" t="str">
        <f aca="false">IF(B1191&lt;&gt;"",RANK(L1191,L$1122:L$1221),"")</f>
        <v/>
      </c>
      <c r="N1191" s="172" t="str">
        <f aca="false">IF(B1191&lt;&gt;"",'Classement Général'!CF80,"")</f>
        <v/>
      </c>
      <c r="O1191" s="172" t="str">
        <f aca="false">IF(B181&lt;&gt;"",'Calculs (M1..M20)'!A83,"")</f>
        <v/>
      </c>
      <c r="P1191" s="0"/>
      <c r="Q1191" s="0"/>
      <c r="R1191" s="0"/>
      <c r="S1191" s="0"/>
      <c r="T1191" s="0"/>
      <c r="U1191" s="0"/>
      <c r="V1191" s="0"/>
      <c r="AH1191" s="187" t="n">
        <f aca="false">IF($G1191&lt;&gt;"",AG1191,"")</f>
        <v>0</v>
      </c>
      <c r="AI1191" s="169"/>
      <c r="AJ1191" s="170"/>
    </row>
    <row r="1192" customFormat="false" ht="13" hidden="false" customHeight="false" outlineLevel="0" collapsed="false">
      <c r="A1192" s="0"/>
      <c r="B1192" s="185" t="str">
        <f aca="false">IF(B1091&lt;&gt;"",B1091,"")</f>
        <v/>
      </c>
      <c r="C1192" s="116" t="str">
        <f aca="false">IF(C1091&lt;&gt;"",C1091,"")</f>
        <v/>
      </c>
      <c r="D1192" s="116" t="str">
        <f aca="false">IF(D1091&lt;&gt;"",D1091,"")</f>
        <v/>
      </c>
      <c r="E1192" s="116" t="str">
        <f aca="false">IF(E1091&lt;&gt;"",E1091,"")</f>
        <v/>
      </c>
      <c r="F1192" s="116" t="n">
        <v>32</v>
      </c>
      <c r="G1192" s="168" t="n">
        <f aca="false">G1091</f>
        <v>0</v>
      </c>
      <c r="H1192" s="187" t="n">
        <f aca="false">IF($G1192&lt;&gt;"",G1192,"")</f>
        <v>0</v>
      </c>
      <c r="I1192" s="169"/>
      <c r="J1192" s="170"/>
      <c r="K1192" s="171" t="str">
        <f aca="false">IF($B1192&lt;&gt;"",IF(I1192,(INDEX(P$1122:Q$1125,MATCH(H1192,P$1122:P$1125),2)/I1192)*1000,0),"")</f>
        <v/>
      </c>
      <c r="L1192" s="171" t="str">
        <f aca="false">IF(Q$1122&lt;&gt;"",IF($B1192&lt;&gt;"",K1192-$J1192,""),"")</f>
        <v/>
      </c>
      <c r="M1192" s="172" t="str">
        <f aca="false">IF(B1192&lt;&gt;"",RANK(L1192,L$1122:L$1221),"")</f>
        <v/>
      </c>
      <c r="N1192" s="172" t="str">
        <f aca="false">IF(B1192&lt;&gt;"",'Classement Général'!CF81,"")</f>
        <v/>
      </c>
      <c r="O1192" s="172" t="str">
        <f aca="false">IF(B182&lt;&gt;"",'Calculs (M1..M20)'!A84,"")</f>
        <v/>
      </c>
      <c r="P1192" s="0"/>
      <c r="Q1192" s="0"/>
      <c r="R1192" s="0"/>
      <c r="S1192" s="0"/>
      <c r="T1192" s="0"/>
      <c r="U1192" s="0"/>
      <c r="V1192" s="0"/>
      <c r="AH1192" s="187" t="n">
        <f aca="false">IF($G1192&lt;&gt;"",AG1192,"")</f>
        <v>0</v>
      </c>
      <c r="AI1192" s="169"/>
      <c r="AJ1192" s="170"/>
    </row>
    <row r="1193" customFormat="false" ht="13" hidden="false" customHeight="false" outlineLevel="0" collapsed="false">
      <c r="A1193" s="0"/>
      <c r="B1193" s="185" t="str">
        <f aca="false">IF(B1092&lt;&gt;"",B1092,"")</f>
        <v/>
      </c>
      <c r="C1193" s="116" t="str">
        <f aca="false">IF(C1092&lt;&gt;"",C1092,"")</f>
        <v/>
      </c>
      <c r="D1193" s="116" t="str">
        <f aca="false">IF(D1092&lt;&gt;"",D1092,"")</f>
        <v/>
      </c>
      <c r="E1193" s="116" t="str">
        <f aca="false">IF(E1092&lt;&gt;"",E1092,"")</f>
        <v/>
      </c>
      <c r="F1193" s="116" t="n">
        <v>32</v>
      </c>
      <c r="G1193" s="168" t="n">
        <f aca="false">G1092</f>
        <v>0</v>
      </c>
      <c r="H1193" s="187" t="n">
        <f aca="false">IF($G1193&lt;&gt;"",G1193,"")</f>
        <v>0</v>
      </c>
      <c r="I1193" s="169"/>
      <c r="J1193" s="170"/>
      <c r="K1193" s="171" t="str">
        <f aca="false">IF($B1193&lt;&gt;"",IF(I1193,(INDEX(P$1122:Q$1125,MATCH(H1193,P$1122:P$1125),2)/I1193)*1000,0),"")</f>
        <v/>
      </c>
      <c r="L1193" s="171" t="str">
        <f aca="false">IF(Q$1122&lt;&gt;"",IF($B1193&lt;&gt;"",K1193-$J1193,""),"")</f>
        <v/>
      </c>
      <c r="M1193" s="172" t="str">
        <f aca="false">IF(B1193&lt;&gt;"",RANK(L1193,L$1122:L$1221),"")</f>
        <v/>
      </c>
      <c r="N1193" s="172" t="str">
        <f aca="false">IF(B1193&lt;&gt;"",'Classement Général'!CF82,"")</f>
        <v/>
      </c>
      <c r="O1193" s="172" t="str">
        <f aca="false">IF(B183&lt;&gt;"",'Calculs (M1..M20)'!A85,"")</f>
        <v/>
      </c>
      <c r="P1193" s="0"/>
      <c r="Q1193" s="0"/>
      <c r="R1193" s="0"/>
      <c r="S1193" s="0"/>
      <c r="T1193" s="0"/>
      <c r="U1193" s="0"/>
      <c r="V1193" s="0"/>
      <c r="AH1193" s="187" t="n">
        <f aca="false">IF($G1193&lt;&gt;"",AG1193,"")</f>
        <v>0</v>
      </c>
      <c r="AI1193" s="169"/>
      <c r="AJ1193" s="170"/>
    </row>
    <row r="1194" customFormat="false" ht="13" hidden="false" customHeight="false" outlineLevel="0" collapsed="false">
      <c r="A1194" s="0"/>
      <c r="B1194" s="185" t="str">
        <f aca="false">IF(B1093&lt;&gt;"",B1093,"")</f>
        <v/>
      </c>
      <c r="C1194" s="116" t="str">
        <f aca="false">IF(C1093&lt;&gt;"",C1093,"")</f>
        <v/>
      </c>
      <c r="D1194" s="116" t="str">
        <f aca="false">IF(D1093&lt;&gt;"",D1093,"")</f>
        <v/>
      </c>
      <c r="E1194" s="116" t="str">
        <f aca="false">IF(E1093&lt;&gt;"",E1093,"")</f>
        <v/>
      </c>
      <c r="F1194" s="116" t="n">
        <v>32</v>
      </c>
      <c r="G1194" s="168" t="n">
        <f aca="false">G1093</f>
        <v>0</v>
      </c>
      <c r="H1194" s="187" t="n">
        <f aca="false">IF($G1194&lt;&gt;"",G1194,"")</f>
        <v>0</v>
      </c>
      <c r="I1194" s="169"/>
      <c r="J1194" s="170"/>
      <c r="K1194" s="171" t="str">
        <f aca="false">IF($B1194&lt;&gt;"",IF(I1194,(INDEX(P$1122:Q$1125,MATCH(H1194,P$1122:P$1125),2)/I1194)*1000,0),"")</f>
        <v/>
      </c>
      <c r="L1194" s="171" t="str">
        <f aca="false">IF(Q$1122&lt;&gt;"",IF($B1194&lt;&gt;"",K1194-$J1194,""),"")</f>
        <v/>
      </c>
      <c r="M1194" s="172" t="str">
        <f aca="false">IF(B1194&lt;&gt;"",RANK(L1194,L$1122:L$1221),"")</f>
        <v/>
      </c>
      <c r="N1194" s="172" t="str">
        <f aca="false">IF(B1194&lt;&gt;"",'Classement Général'!CF83,"")</f>
        <v/>
      </c>
      <c r="O1194" s="172" t="str">
        <f aca="false">IF(B184&lt;&gt;"",'Calculs (M1..M20)'!A86,"")</f>
        <v/>
      </c>
      <c r="P1194" s="0"/>
      <c r="Q1194" s="0"/>
      <c r="R1194" s="0"/>
      <c r="S1194" s="0"/>
      <c r="T1194" s="0"/>
      <c r="U1194" s="0"/>
      <c r="V1194" s="0"/>
      <c r="AH1194" s="187" t="n">
        <f aca="false">IF($G1194&lt;&gt;"",AG1194,"")</f>
        <v>0</v>
      </c>
      <c r="AI1194" s="169"/>
      <c r="AJ1194" s="170"/>
    </row>
    <row r="1195" customFormat="false" ht="13" hidden="false" customHeight="false" outlineLevel="0" collapsed="false">
      <c r="A1195" s="0"/>
      <c r="B1195" s="185" t="str">
        <f aca="false">IF(B1094&lt;&gt;"",B1094,"")</f>
        <v/>
      </c>
      <c r="C1195" s="116" t="str">
        <f aca="false">IF(C1094&lt;&gt;"",C1094,"")</f>
        <v/>
      </c>
      <c r="D1195" s="116" t="str">
        <f aca="false">IF(D1094&lt;&gt;"",D1094,"")</f>
        <v/>
      </c>
      <c r="E1195" s="116" t="str">
        <f aca="false">IF(E1094&lt;&gt;"",E1094,"")</f>
        <v/>
      </c>
      <c r="F1195" s="116" t="n">
        <v>32</v>
      </c>
      <c r="G1195" s="168" t="n">
        <f aca="false">G1094</f>
        <v>0</v>
      </c>
      <c r="H1195" s="187" t="n">
        <f aca="false">IF($G1195&lt;&gt;"",G1195,"")</f>
        <v>0</v>
      </c>
      <c r="I1195" s="169"/>
      <c r="J1195" s="170"/>
      <c r="K1195" s="171" t="str">
        <f aca="false">IF($B1195&lt;&gt;"",IF(I1195,(INDEX(P$1122:Q$1125,MATCH(H1195,P$1122:P$1125),2)/I1195)*1000,0),"")</f>
        <v/>
      </c>
      <c r="L1195" s="171" t="str">
        <f aca="false">IF(Q$1122&lt;&gt;"",IF($B1195&lt;&gt;"",K1195-$J1195,""),"")</f>
        <v/>
      </c>
      <c r="M1195" s="172" t="str">
        <f aca="false">IF(B1195&lt;&gt;"",RANK(L1195,L$1122:L$1221),"")</f>
        <v/>
      </c>
      <c r="N1195" s="172" t="str">
        <f aca="false">IF(B1195&lt;&gt;"",'Classement Général'!CF84,"")</f>
        <v/>
      </c>
      <c r="O1195" s="172" t="str">
        <f aca="false">IF(B185&lt;&gt;"",'Calculs (M1..M20)'!A87,"")</f>
        <v/>
      </c>
      <c r="P1195" s="0"/>
      <c r="Q1195" s="0"/>
      <c r="R1195" s="0"/>
      <c r="S1195" s="0"/>
      <c r="T1195" s="0"/>
      <c r="U1195" s="0"/>
      <c r="V1195" s="0"/>
      <c r="AH1195" s="187" t="n">
        <f aca="false">IF($G1195&lt;&gt;"",AG1195,"")</f>
        <v>0</v>
      </c>
      <c r="AI1195" s="169"/>
      <c r="AJ1195" s="170"/>
    </row>
    <row r="1196" customFormat="false" ht="13" hidden="false" customHeight="false" outlineLevel="0" collapsed="false">
      <c r="A1196" s="0"/>
      <c r="B1196" s="185" t="str">
        <f aca="false">IF(B1095&lt;&gt;"",B1095,"")</f>
        <v/>
      </c>
      <c r="C1196" s="116" t="str">
        <f aca="false">IF(C1095&lt;&gt;"",C1095,"")</f>
        <v/>
      </c>
      <c r="D1196" s="116" t="str">
        <f aca="false">IF(D1095&lt;&gt;"",D1095,"")</f>
        <v/>
      </c>
      <c r="E1196" s="116" t="str">
        <f aca="false">IF(E1095&lt;&gt;"",E1095,"")</f>
        <v/>
      </c>
      <c r="F1196" s="116" t="n">
        <v>32</v>
      </c>
      <c r="G1196" s="168" t="n">
        <f aca="false">G1095</f>
        <v>0</v>
      </c>
      <c r="H1196" s="187" t="n">
        <f aca="false">IF($G1196&lt;&gt;"",G1196,"")</f>
        <v>0</v>
      </c>
      <c r="I1196" s="169"/>
      <c r="J1196" s="170"/>
      <c r="K1196" s="171" t="str">
        <f aca="false">IF($B1196&lt;&gt;"",IF(I1196,(INDEX(P$1122:Q$1125,MATCH(H1196,P$1122:P$1125),2)/I1196)*1000,0),"")</f>
        <v/>
      </c>
      <c r="L1196" s="171" t="str">
        <f aca="false">IF(Q$1122&lt;&gt;"",IF($B1196&lt;&gt;"",K1196-$J1196,""),"")</f>
        <v/>
      </c>
      <c r="M1196" s="172" t="str">
        <f aca="false">IF(B1196&lt;&gt;"",RANK(L1196,L$1122:L$1221),"")</f>
        <v/>
      </c>
      <c r="N1196" s="172" t="str">
        <f aca="false">IF(B1196&lt;&gt;"",'Classement Général'!CF85,"")</f>
        <v/>
      </c>
      <c r="O1196" s="172" t="str">
        <f aca="false">IF(B186&lt;&gt;"",'Calculs (M1..M20)'!A88,"")</f>
        <v/>
      </c>
      <c r="P1196" s="0"/>
      <c r="Q1196" s="0"/>
      <c r="R1196" s="0"/>
      <c r="S1196" s="0"/>
      <c r="T1196" s="0"/>
      <c r="U1196" s="0"/>
      <c r="V1196" s="0"/>
      <c r="AH1196" s="187" t="n">
        <f aca="false">IF($G1196&lt;&gt;"",AG1196,"")</f>
        <v>0</v>
      </c>
      <c r="AI1196" s="169"/>
      <c r="AJ1196" s="170"/>
    </row>
    <row r="1197" customFormat="false" ht="13" hidden="false" customHeight="false" outlineLevel="0" collapsed="false">
      <c r="A1197" s="0"/>
      <c r="B1197" s="185" t="str">
        <f aca="false">IF(B1096&lt;&gt;"",B1096,"")</f>
        <v/>
      </c>
      <c r="C1197" s="116" t="str">
        <f aca="false">IF(C1096&lt;&gt;"",C1096,"")</f>
        <v/>
      </c>
      <c r="D1197" s="116" t="str">
        <f aca="false">IF(D1096&lt;&gt;"",D1096,"")</f>
        <v/>
      </c>
      <c r="E1197" s="116" t="str">
        <f aca="false">IF(E1096&lt;&gt;"",E1096,"")</f>
        <v/>
      </c>
      <c r="F1197" s="116" t="n">
        <v>32</v>
      </c>
      <c r="G1197" s="168" t="n">
        <f aca="false">G1096</f>
        <v>0</v>
      </c>
      <c r="H1197" s="187" t="n">
        <f aca="false">IF($G1197&lt;&gt;"",G1197,"")</f>
        <v>0</v>
      </c>
      <c r="I1197" s="169"/>
      <c r="J1197" s="170"/>
      <c r="K1197" s="171" t="str">
        <f aca="false">IF($B1197&lt;&gt;"",IF(I1197,(INDEX(P$1122:Q$1125,MATCH(H1197,P$1122:P$1125),2)/I1197)*1000,0),"")</f>
        <v/>
      </c>
      <c r="L1197" s="171" t="str">
        <f aca="false">IF(Q$1122&lt;&gt;"",IF($B1197&lt;&gt;"",K1197-$J1197,""),"")</f>
        <v/>
      </c>
      <c r="M1197" s="172" t="str">
        <f aca="false">IF(B1197&lt;&gt;"",RANK(L1197,L$1122:L$1221),"")</f>
        <v/>
      </c>
      <c r="N1197" s="172" t="str">
        <f aca="false">IF(B1197&lt;&gt;"",'Classement Général'!CF86,"")</f>
        <v/>
      </c>
      <c r="O1197" s="172" t="str">
        <f aca="false">IF(B187&lt;&gt;"",'Calculs (M1..M20)'!A89,"")</f>
        <v/>
      </c>
      <c r="P1197" s="0"/>
      <c r="Q1197" s="0"/>
      <c r="R1197" s="0"/>
      <c r="S1197" s="0"/>
      <c r="T1197" s="0"/>
      <c r="U1197" s="0"/>
      <c r="V1197" s="0"/>
      <c r="AH1197" s="187" t="n">
        <f aca="false">IF($G1197&lt;&gt;"",AG1197,"")</f>
        <v>0</v>
      </c>
      <c r="AI1197" s="169"/>
      <c r="AJ1197" s="170"/>
    </row>
    <row r="1198" customFormat="false" ht="13" hidden="false" customHeight="false" outlineLevel="0" collapsed="false">
      <c r="A1198" s="0"/>
      <c r="B1198" s="185" t="str">
        <f aca="false">IF(B1097&lt;&gt;"",B1097,"")</f>
        <v/>
      </c>
      <c r="C1198" s="116" t="str">
        <f aca="false">IF(C1097&lt;&gt;"",C1097,"")</f>
        <v/>
      </c>
      <c r="D1198" s="116" t="str">
        <f aca="false">IF(D1097&lt;&gt;"",D1097,"")</f>
        <v/>
      </c>
      <c r="E1198" s="116" t="str">
        <f aca="false">IF(E1097&lt;&gt;"",E1097,"")</f>
        <v/>
      </c>
      <c r="F1198" s="116" t="n">
        <v>32</v>
      </c>
      <c r="G1198" s="168" t="n">
        <f aca="false">G1097</f>
        <v>0</v>
      </c>
      <c r="H1198" s="187" t="n">
        <f aca="false">IF($G1198&lt;&gt;"",G1198,"")</f>
        <v>0</v>
      </c>
      <c r="I1198" s="169"/>
      <c r="J1198" s="170"/>
      <c r="K1198" s="171" t="str">
        <f aca="false">IF($B1198&lt;&gt;"",IF(I1198,(INDEX(P$1122:Q$1125,MATCH(H1198,P$1122:P$1125),2)/I1198)*1000,0),"")</f>
        <v/>
      </c>
      <c r="L1198" s="171" t="str">
        <f aca="false">IF(Q$1122&lt;&gt;"",IF($B1198&lt;&gt;"",K1198-$J1198,""),"")</f>
        <v/>
      </c>
      <c r="M1198" s="172" t="str">
        <f aca="false">IF(B1198&lt;&gt;"",RANK(L1198,L$1122:L$1221),"")</f>
        <v/>
      </c>
      <c r="N1198" s="172" t="str">
        <f aca="false">IF(B1198&lt;&gt;"",'Classement Général'!CF87,"")</f>
        <v/>
      </c>
      <c r="O1198" s="172" t="str">
        <f aca="false">IF(B188&lt;&gt;"",'Calculs (M1..M20)'!A90,"")</f>
        <v/>
      </c>
      <c r="P1198" s="0"/>
      <c r="Q1198" s="0"/>
      <c r="R1198" s="0"/>
      <c r="S1198" s="0"/>
      <c r="T1198" s="0"/>
      <c r="U1198" s="0"/>
      <c r="V1198" s="0"/>
      <c r="AH1198" s="187" t="n">
        <f aca="false">IF($G1198&lt;&gt;"",AG1198,"")</f>
        <v>0</v>
      </c>
      <c r="AI1198" s="169"/>
      <c r="AJ1198" s="170"/>
    </row>
    <row r="1199" customFormat="false" ht="13" hidden="false" customHeight="false" outlineLevel="0" collapsed="false">
      <c r="A1199" s="0"/>
      <c r="B1199" s="185" t="str">
        <f aca="false">IF(B1098&lt;&gt;"",B1098,"")</f>
        <v/>
      </c>
      <c r="C1199" s="116" t="str">
        <f aca="false">IF(C1098&lt;&gt;"",C1098,"")</f>
        <v/>
      </c>
      <c r="D1199" s="116" t="str">
        <f aca="false">IF(D1098&lt;&gt;"",D1098,"")</f>
        <v/>
      </c>
      <c r="E1199" s="116" t="str">
        <f aca="false">IF(E1098&lt;&gt;"",E1098,"")</f>
        <v/>
      </c>
      <c r="F1199" s="116" t="n">
        <v>32</v>
      </c>
      <c r="G1199" s="168" t="n">
        <f aca="false">G1098</f>
        <v>0</v>
      </c>
      <c r="H1199" s="187" t="n">
        <f aca="false">IF($G1199&lt;&gt;"",G1199,"")</f>
        <v>0</v>
      </c>
      <c r="I1199" s="169"/>
      <c r="J1199" s="170"/>
      <c r="K1199" s="171" t="str">
        <f aca="false">IF($B1199&lt;&gt;"",IF(I1199,(INDEX(P$1122:Q$1125,MATCH(H1199,P$1122:P$1125),2)/I1199)*1000,0),"")</f>
        <v/>
      </c>
      <c r="L1199" s="171" t="str">
        <f aca="false">IF(Q$1122&lt;&gt;"",IF($B1199&lt;&gt;"",K1199-$J1199,""),"")</f>
        <v/>
      </c>
      <c r="M1199" s="172" t="str">
        <f aca="false">IF(B1199&lt;&gt;"",RANK(L1199,L$1122:L$1221),"")</f>
        <v/>
      </c>
      <c r="N1199" s="172" t="str">
        <f aca="false">IF(B1199&lt;&gt;"",'Classement Général'!CF88,"")</f>
        <v/>
      </c>
      <c r="O1199" s="172" t="str">
        <f aca="false">IF(B189&lt;&gt;"",'Calculs (M1..M20)'!A91,"")</f>
        <v/>
      </c>
      <c r="P1199" s="0"/>
      <c r="Q1199" s="0"/>
      <c r="R1199" s="0"/>
      <c r="S1199" s="0"/>
      <c r="T1199" s="0"/>
      <c r="U1199" s="0"/>
      <c r="V1199" s="0"/>
      <c r="AH1199" s="187" t="n">
        <f aca="false">IF($G1199&lt;&gt;"",AG1199,"")</f>
        <v>0</v>
      </c>
      <c r="AI1199" s="169"/>
      <c r="AJ1199" s="170"/>
    </row>
    <row r="1200" customFormat="false" ht="13" hidden="false" customHeight="false" outlineLevel="0" collapsed="false">
      <c r="A1200" s="0"/>
      <c r="B1200" s="185" t="str">
        <f aca="false">IF(B1099&lt;&gt;"",B1099,"")</f>
        <v/>
      </c>
      <c r="C1200" s="116" t="str">
        <f aca="false">IF(C1099&lt;&gt;"",C1099,"")</f>
        <v/>
      </c>
      <c r="D1200" s="116" t="str">
        <f aca="false">IF(D1099&lt;&gt;"",D1099,"")</f>
        <v/>
      </c>
      <c r="E1200" s="116" t="str">
        <f aca="false">IF(E1099&lt;&gt;"",E1099,"")</f>
        <v/>
      </c>
      <c r="F1200" s="116" t="n">
        <v>32</v>
      </c>
      <c r="G1200" s="168" t="n">
        <f aca="false">G1099</f>
        <v>0</v>
      </c>
      <c r="H1200" s="187" t="n">
        <f aca="false">IF($G1200&lt;&gt;"",G1200,"")</f>
        <v>0</v>
      </c>
      <c r="I1200" s="169"/>
      <c r="J1200" s="170"/>
      <c r="K1200" s="171" t="str">
        <f aca="false">IF($B1200&lt;&gt;"",IF(I1200,(INDEX(P$1122:Q$1125,MATCH(H1200,P$1122:P$1125),2)/I1200)*1000,0),"")</f>
        <v/>
      </c>
      <c r="L1200" s="171" t="str">
        <f aca="false">IF(Q$1122&lt;&gt;"",IF($B1200&lt;&gt;"",K1200-$J1200,""),"")</f>
        <v/>
      </c>
      <c r="M1200" s="172" t="str">
        <f aca="false">IF(B1200&lt;&gt;"",RANK(L1200,L$1122:L$1221),"")</f>
        <v/>
      </c>
      <c r="N1200" s="172" t="str">
        <f aca="false">IF(B1200&lt;&gt;"",'Classement Général'!CF89,"")</f>
        <v/>
      </c>
      <c r="O1200" s="172" t="str">
        <f aca="false">IF(B190&lt;&gt;"",'Calculs (M1..M20)'!A92,"")</f>
        <v/>
      </c>
      <c r="P1200" s="0"/>
      <c r="Q1200" s="0"/>
      <c r="R1200" s="0"/>
      <c r="S1200" s="0"/>
      <c r="T1200" s="0"/>
      <c r="U1200" s="0"/>
      <c r="V1200" s="0"/>
      <c r="AH1200" s="187" t="n">
        <f aca="false">IF($G1200&lt;&gt;"",AG1200,"")</f>
        <v>0</v>
      </c>
      <c r="AI1200" s="169"/>
      <c r="AJ1200" s="170"/>
    </row>
    <row r="1201" customFormat="false" ht="13" hidden="false" customHeight="false" outlineLevel="0" collapsed="false">
      <c r="A1201" s="0"/>
      <c r="B1201" s="185" t="str">
        <f aca="false">IF(B1100&lt;&gt;"",B1100,"")</f>
        <v/>
      </c>
      <c r="C1201" s="116" t="str">
        <f aca="false">IF(C1100&lt;&gt;"",C1100,"")</f>
        <v/>
      </c>
      <c r="D1201" s="116" t="str">
        <f aca="false">IF(D1100&lt;&gt;"",D1100,"")</f>
        <v/>
      </c>
      <c r="E1201" s="116" t="str">
        <f aca="false">IF(E1100&lt;&gt;"",E1100,"")</f>
        <v/>
      </c>
      <c r="F1201" s="116" t="n">
        <v>32</v>
      </c>
      <c r="G1201" s="168" t="n">
        <f aca="false">G1100</f>
        <v>0</v>
      </c>
      <c r="H1201" s="187" t="n">
        <f aca="false">IF($G1201&lt;&gt;"",G1201,"")</f>
        <v>0</v>
      </c>
      <c r="I1201" s="169"/>
      <c r="J1201" s="170"/>
      <c r="K1201" s="171" t="str">
        <f aca="false">IF($B1201&lt;&gt;"",IF(I1201,(INDEX(P$1122:Q$1125,MATCH(H1201,P$1122:P$1125),2)/I1201)*1000,0),"")</f>
        <v/>
      </c>
      <c r="L1201" s="171" t="str">
        <f aca="false">IF(Q$1122&lt;&gt;"",IF($B1201&lt;&gt;"",K1201-$J1201,""),"")</f>
        <v/>
      </c>
      <c r="M1201" s="172" t="str">
        <f aca="false">IF(B1201&lt;&gt;"",RANK(L1201,L$1122:L$1221),"")</f>
        <v/>
      </c>
      <c r="N1201" s="172" t="str">
        <f aca="false">IF(B1201&lt;&gt;"",'Classement Général'!CF90,"")</f>
        <v/>
      </c>
      <c r="O1201" s="172" t="str">
        <f aca="false">IF(B191&lt;&gt;"",'Calculs (M1..M20)'!A93,"")</f>
        <v/>
      </c>
      <c r="P1201" s="0"/>
      <c r="Q1201" s="0"/>
      <c r="R1201" s="0"/>
      <c r="S1201" s="0"/>
      <c r="T1201" s="0"/>
      <c r="U1201" s="0"/>
      <c r="V1201" s="0"/>
      <c r="AH1201" s="187" t="n">
        <f aca="false">IF($G1201&lt;&gt;"",AG1201,"")</f>
        <v>0</v>
      </c>
      <c r="AI1201" s="169"/>
      <c r="AJ1201" s="170"/>
    </row>
    <row r="1202" customFormat="false" ht="13" hidden="false" customHeight="false" outlineLevel="0" collapsed="false">
      <c r="A1202" s="0"/>
      <c r="B1202" s="185" t="str">
        <f aca="false">IF(B1101&lt;&gt;"",B1101,"")</f>
        <v/>
      </c>
      <c r="C1202" s="116" t="str">
        <f aca="false">IF(C1101&lt;&gt;"",C1101,"")</f>
        <v/>
      </c>
      <c r="D1202" s="116" t="str">
        <f aca="false">IF(D1101&lt;&gt;"",D1101,"")</f>
        <v/>
      </c>
      <c r="E1202" s="116" t="str">
        <f aca="false">IF(E1101&lt;&gt;"",E1101,"")</f>
        <v/>
      </c>
      <c r="F1202" s="116" t="n">
        <v>32</v>
      </c>
      <c r="G1202" s="168" t="n">
        <f aca="false">G1101</f>
        <v>0</v>
      </c>
      <c r="H1202" s="187" t="n">
        <f aca="false">IF($G1202&lt;&gt;"",G1202,"")</f>
        <v>0</v>
      </c>
      <c r="I1202" s="169"/>
      <c r="J1202" s="170"/>
      <c r="K1202" s="171" t="str">
        <f aca="false">IF($B1202&lt;&gt;"",IF(I1202,(INDEX(P$1122:Q$1125,MATCH(H1202,P$1122:P$1125),2)/I1202)*1000,0),"")</f>
        <v/>
      </c>
      <c r="L1202" s="171" t="str">
        <f aca="false">IF(Q$1122&lt;&gt;"",IF($B1202&lt;&gt;"",K1202-$J1202,""),"")</f>
        <v/>
      </c>
      <c r="M1202" s="172" t="str">
        <f aca="false">IF(B1202&lt;&gt;"",RANK(L1202,L$1122:L$1221),"")</f>
        <v/>
      </c>
      <c r="N1202" s="172" t="str">
        <f aca="false">IF(B1202&lt;&gt;"",'Classement Général'!CF91,"")</f>
        <v/>
      </c>
      <c r="O1202" s="172" t="str">
        <f aca="false">IF(B192&lt;&gt;"",'Calculs (M1..M20)'!A94,"")</f>
        <v/>
      </c>
      <c r="P1202" s="0"/>
      <c r="Q1202" s="0"/>
      <c r="R1202" s="0"/>
      <c r="S1202" s="0"/>
      <c r="T1202" s="0"/>
      <c r="U1202" s="0"/>
      <c r="V1202" s="0"/>
      <c r="AH1202" s="187" t="n">
        <f aca="false">IF($G1202&lt;&gt;"",AG1202,"")</f>
        <v>0</v>
      </c>
      <c r="AI1202" s="169"/>
      <c r="AJ1202" s="170"/>
    </row>
    <row r="1203" customFormat="false" ht="13" hidden="false" customHeight="false" outlineLevel="0" collapsed="false">
      <c r="A1203" s="0"/>
      <c r="B1203" s="185" t="str">
        <f aca="false">IF(B1102&lt;&gt;"",B1102,"")</f>
        <v/>
      </c>
      <c r="C1203" s="116" t="str">
        <f aca="false">IF(C1102&lt;&gt;"",C1102,"")</f>
        <v/>
      </c>
      <c r="D1203" s="116" t="str">
        <f aca="false">IF(D1102&lt;&gt;"",D1102,"")</f>
        <v/>
      </c>
      <c r="E1203" s="116" t="str">
        <f aca="false">IF(E1102&lt;&gt;"",E1102,"")</f>
        <v/>
      </c>
      <c r="F1203" s="116" t="n">
        <v>32</v>
      </c>
      <c r="G1203" s="168" t="n">
        <f aca="false">G1102</f>
        <v>0</v>
      </c>
      <c r="H1203" s="187" t="n">
        <f aca="false">IF($G1203&lt;&gt;"",G1203,"")</f>
        <v>0</v>
      </c>
      <c r="I1203" s="169"/>
      <c r="J1203" s="170"/>
      <c r="K1203" s="171" t="str">
        <f aca="false">IF($B1203&lt;&gt;"",IF(I1203,(INDEX(P$1122:Q$1125,MATCH(H1203,P$1122:P$1125),2)/I1203)*1000,0),"")</f>
        <v/>
      </c>
      <c r="L1203" s="171" t="str">
        <f aca="false">IF(Q$1122&lt;&gt;"",IF($B1203&lt;&gt;"",K1203-$J1203,""),"")</f>
        <v/>
      </c>
      <c r="M1203" s="172" t="str">
        <f aca="false">IF(B1203&lt;&gt;"",RANK(L1203,L$1122:L$1221),"")</f>
        <v/>
      </c>
      <c r="N1203" s="172" t="str">
        <f aca="false">IF(B1203&lt;&gt;"",'Classement Général'!CF92,"")</f>
        <v/>
      </c>
      <c r="O1203" s="172" t="str">
        <f aca="false">IF(B193&lt;&gt;"",'Calculs (M1..M20)'!A95,"")</f>
        <v/>
      </c>
      <c r="P1203" s="0"/>
      <c r="Q1203" s="0"/>
      <c r="R1203" s="0"/>
      <c r="S1203" s="0"/>
      <c r="T1203" s="0"/>
      <c r="U1203" s="0"/>
      <c r="V1203" s="0"/>
      <c r="AH1203" s="187" t="n">
        <f aca="false">IF($G1203&lt;&gt;"",AG1203,"")</f>
        <v>0</v>
      </c>
      <c r="AI1203" s="169"/>
      <c r="AJ1203" s="170"/>
    </row>
    <row r="1204" customFormat="false" ht="13" hidden="false" customHeight="false" outlineLevel="0" collapsed="false">
      <c r="A1204" s="0"/>
      <c r="B1204" s="185" t="str">
        <f aca="false">IF(B1103&lt;&gt;"",B1103,"")</f>
        <v/>
      </c>
      <c r="C1204" s="116" t="str">
        <f aca="false">IF(C1103&lt;&gt;"",C1103,"")</f>
        <v/>
      </c>
      <c r="D1204" s="116" t="str">
        <f aca="false">IF(D1103&lt;&gt;"",D1103,"")</f>
        <v/>
      </c>
      <c r="E1204" s="116" t="str">
        <f aca="false">IF(E1103&lt;&gt;"",E1103,"")</f>
        <v/>
      </c>
      <c r="F1204" s="116" t="n">
        <v>32</v>
      </c>
      <c r="G1204" s="168" t="n">
        <f aca="false">G1103</f>
        <v>0</v>
      </c>
      <c r="H1204" s="187" t="n">
        <f aca="false">IF($G1204&lt;&gt;"",G1204,"")</f>
        <v>0</v>
      </c>
      <c r="I1204" s="169"/>
      <c r="J1204" s="170"/>
      <c r="K1204" s="171" t="str">
        <f aca="false">IF($B1204&lt;&gt;"",IF(I1204,(INDEX(P$1122:Q$1125,MATCH(H1204,P$1122:P$1125),2)/I1204)*1000,0),"")</f>
        <v/>
      </c>
      <c r="L1204" s="171" t="str">
        <f aca="false">IF(Q$1122&lt;&gt;"",IF($B1204&lt;&gt;"",K1204-$J1204,""),"")</f>
        <v/>
      </c>
      <c r="M1204" s="172" t="str">
        <f aca="false">IF(B1204&lt;&gt;"",RANK(L1204,L$1122:L$1221),"")</f>
        <v/>
      </c>
      <c r="N1204" s="172" t="str">
        <f aca="false">IF(B1204&lt;&gt;"",'Classement Général'!CF93,"")</f>
        <v/>
      </c>
      <c r="O1204" s="172" t="str">
        <f aca="false">IF(B194&lt;&gt;"",'Calculs (M1..M20)'!A96,"")</f>
        <v/>
      </c>
      <c r="P1204" s="0"/>
      <c r="Q1204" s="0"/>
      <c r="R1204" s="0"/>
      <c r="S1204" s="0"/>
      <c r="T1204" s="0"/>
      <c r="U1204" s="0"/>
      <c r="V1204" s="0"/>
      <c r="AH1204" s="187" t="n">
        <f aca="false">IF($G1204&lt;&gt;"",AG1204,"")</f>
        <v>0</v>
      </c>
      <c r="AI1204" s="169"/>
      <c r="AJ1204" s="170"/>
    </row>
    <row r="1205" customFormat="false" ht="13" hidden="false" customHeight="false" outlineLevel="0" collapsed="false">
      <c r="A1205" s="0"/>
      <c r="B1205" s="185" t="str">
        <f aca="false">IF(B1104&lt;&gt;"",B1104,"")</f>
        <v/>
      </c>
      <c r="C1205" s="116" t="str">
        <f aca="false">IF(C1104&lt;&gt;"",C1104,"")</f>
        <v/>
      </c>
      <c r="D1205" s="116" t="str">
        <f aca="false">IF(D1104&lt;&gt;"",D1104,"")</f>
        <v/>
      </c>
      <c r="E1205" s="116" t="str">
        <f aca="false">IF(E1104&lt;&gt;"",E1104,"")</f>
        <v/>
      </c>
      <c r="F1205" s="116" t="n">
        <v>32</v>
      </c>
      <c r="G1205" s="168" t="n">
        <f aca="false">G1104</f>
        <v>0</v>
      </c>
      <c r="H1205" s="187" t="n">
        <f aca="false">IF($G1205&lt;&gt;"",G1205,"")</f>
        <v>0</v>
      </c>
      <c r="I1205" s="169"/>
      <c r="J1205" s="170"/>
      <c r="K1205" s="171" t="str">
        <f aca="false">IF($B1205&lt;&gt;"",IF(I1205,(INDEX(P$1122:Q$1125,MATCH(H1205,P$1122:P$1125),2)/I1205)*1000,0),"")</f>
        <v/>
      </c>
      <c r="L1205" s="171" t="str">
        <f aca="false">IF(Q$1122&lt;&gt;"",IF($B1205&lt;&gt;"",K1205-$J1205,""),"")</f>
        <v/>
      </c>
      <c r="M1205" s="172" t="str">
        <f aca="false">IF(B1205&lt;&gt;"",RANK(L1205,L$1122:L$1221),"")</f>
        <v/>
      </c>
      <c r="N1205" s="172" t="str">
        <f aca="false">IF(B1205&lt;&gt;"",'Classement Général'!CF94,"")</f>
        <v/>
      </c>
      <c r="O1205" s="172" t="str">
        <f aca="false">IF(B195&lt;&gt;"",'Calculs (M1..M20)'!A97,"")</f>
        <v/>
      </c>
      <c r="P1205" s="0"/>
      <c r="Q1205" s="0"/>
      <c r="R1205" s="0"/>
      <c r="S1205" s="0"/>
      <c r="T1205" s="0"/>
      <c r="U1205" s="0"/>
      <c r="V1205" s="0"/>
      <c r="AH1205" s="187" t="n">
        <f aca="false">IF($G1205&lt;&gt;"",AG1205,"")</f>
        <v>0</v>
      </c>
      <c r="AI1205" s="169"/>
      <c r="AJ1205" s="170"/>
    </row>
    <row r="1206" customFormat="false" ht="13" hidden="false" customHeight="false" outlineLevel="0" collapsed="false">
      <c r="A1206" s="0"/>
      <c r="B1206" s="185" t="str">
        <f aca="false">IF(B1105&lt;&gt;"",B1105,"")</f>
        <v/>
      </c>
      <c r="C1206" s="116" t="str">
        <f aca="false">IF(C1105&lt;&gt;"",C1105,"")</f>
        <v/>
      </c>
      <c r="D1206" s="116" t="str">
        <f aca="false">IF(D1105&lt;&gt;"",D1105,"")</f>
        <v/>
      </c>
      <c r="E1206" s="116" t="str">
        <f aca="false">IF(E1105&lt;&gt;"",E1105,"")</f>
        <v/>
      </c>
      <c r="F1206" s="116" t="n">
        <v>32</v>
      </c>
      <c r="G1206" s="168" t="n">
        <f aca="false">G1105</f>
        <v>0</v>
      </c>
      <c r="H1206" s="187" t="n">
        <f aca="false">IF($G1206&lt;&gt;"",G1206,"")</f>
        <v>0</v>
      </c>
      <c r="I1206" s="169"/>
      <c r="J1206" s="170"/>
      <c r="K1206" s="171" t="str">
        <f aca="false">IF($B1206&lt;&gt;"",IF(I1206,(INDEX(P$1122:Q$1125,MATCH(H1206,P$1122:P$1125),2)/I1206)*1000,0),"")</f>
        <v/>
      </c>
      <c r="L1206" s="171" t="str">
        <f aca="false">IF(Q$1122&lt;&gt;"",IF($B1206&lt;&gt;"",K1206-$J1206,""),"")</f>
        <v/>
      </c>
      <c r="M1206" s="172" t="str">
        <f aca="false">IF(B1206&lt;&gt;"",RANK(L1206,L$1122:L$1221),"")</f>
        <v/>
      </c>
      <c r="N1206" s="172" t="str">
        <f aca="false">IF(B1206&lt;&gt;"",'Classement Général'!CF95,"")</f>
        <v/>
      </c>
      <c r="O1206" s="172" t="str">
        <f aca="false">IF(B196&lt;&gt;"",'Calculs (M1..M20)'!A98,"")</f>
        <v/>
      </c>
      <c r="P1206" s="0"/>
      <c r="Q1206" s="0"/>
      <c r="R1206" s="0"/>
      <c r="S1206" s="0"/>
      <c r="T1206" s="0"/>
      <c r="U1206" s="0"/>
      <c r="V1206" s="0"/>
      <c r="AH1206" s="187" t="n">
        <f aca="false">IF($G1206&lt;&gt;"",AG1206,"")</f>
        <v>0</v>
      </c>
      <c r="AI1206" s="169"/>
      <c r="AJ1206" s="170"/>
    </row>
    <row r="1207" customFormat="false" ht="13" hidden="false" customHeight="false" outlineLevel="0" collapsed="false">
      <c r="A1207" s="0"/>
      <c r="B1207" s="185" t="str">
        <f aca="false">IF(B1106&lt;&gt;"",B1106,"")</f>
        <v/>
      </c>
      <c r="C1207" s="116" t="str">
        <f aca="false">IF(C1106&lt;&gt;"",C1106,"")</f>
        <v/>
      </c>
      <c r="D1207" s="116" t="str">
        <f aca="false">IF(D1106&lt;&gt;"",D1106,"")</f>
        <v/>
      </c>
      <c r="E1207" s="116" t="str">
        <f aca="false">IF(E1106&lt;&gt;"",E1106,"")</f>
        <v/>
      </c>
      <c r="F1207" s="116" t="n">
        <v>32</v>
      </c>
      <c r="G1207" s="168" t="n">
        <f aca="false">G1106</f>
        <v>0</v>
      </c>
      <c r="H1207" s="187" t="n">
        <f aca="false">IF($G1207&lt;&gt;"",G1207,"")</f>
        <v>0</v>
      </c>
      <c r="I1207" s="169"/>
      <c r="J1207" s="170"/>
      <c r="K1207" s="171" t="str">
        <f aca="false">IF($B1207&lt;&gt;"",IF(I1207,(INDEX(P$1122:Q$1125,MATCH(H1207,P$1122:P$1125),2)/I1207)*1000,0),"")</f>
        <v/>
      </c>
      <c r="L1207" s="171" t="str">
        <f aca="false">IF(Q$1122&lt;&gt;"",IF($B1207&lt;&gt;"",K1207-$J1207,""),"")</f>
        <v/>
      </c>
      <c r="M1207" s="172" t="str">
        <f aca="false">IF(B1207&lt;&gt;"",RANK(L1207,L$1122:L$1221),"")</f>
        <v/>
      </c>
      <c r="N1207" s="172" t="str">
        <f aca="false">IF(B1207&lt;&gt;"",'Classement Général'!CF96,"")</f>
        <v/>
      </c>
      <c r="O1207" s="172" t="str">
        <f aca="false">IF(B197&lt;&gt;"",'Calculs (M1..M20)'!A99,"")</f>
        <v/>
      </c>
      <c r="P1207" s="0"/>
      <c r="Q1207" s="0"/>
      <c r="R1207" s="0"/>
      <c r="S1207" s="0"/>
      <c r="T1207" s="0"/>
      <c r="U1207" s="0"/>
      <c r="V1207" s="0"/>
      <c r="AH1207" s="187" t="n">
        <f aca="false">IF($G1207&lt;&gt;"",AG1207,"")</f>
        <v>0</v>
      </c>
      <c r="AI1207" s="169"/>
      <c r="AJ1207" s="170"/>
    </row>
    <row r="1208" customFormat="false" ht="13" hidden="false" customHeight="false" outlineLevel="0" collapsed="false">
      <c r="A1208" s="0"/>
      <c r="B1208" s="185" t="str">
        <f aca="false">IF(B1107&lt;&gt;"",B1107,"")</f>
        <v/>
      </c>
      <c r="C1208" s="116" t="str">
        <f aca="false">IF(C1107&lt;&gt;"",C1107,"")</f>
        <v/>
      </c>
      <c r="D1208" s="116" t="str">
        <f aca="false">IF(D1107&lt;&gt;"",D1107,"")</f>
        <v/>
      </c>
      <c r="E1208" s="116" t="str">
        <f aca="false">IF(E1107&lt;&gt;"",E1107,"")</f>
        <v/>
      </c>
      <c r="F1208" s="116" t="n">
        <v>32</v>
      </c>
      <c r="G1208" s="168" t="n">
        <f aca="false">G1107</f>
        <v>0</v>
      </c>
      <c r="H1208" s="187" t="n">
        <f aca="false">IF($G1208&lt;&gt;"",G1208,"")</f>
        <v>0</v>
      </c>
      <c r="I1208" s="169"/>
      <c r="J1208" s="170"/>
      <c r="K1208" s="171" t="str">
        <f aca="false">IF($B1208&lt;&gt;"",IF(I1208,(INDEX(P$1122:Q$1125,MATCH(H1208,P$1122:P$1125),2)/I1208)*1000,0),"")</f>
        <v/>
      </c>
      <c r="L1208" s="171" t="str">
        <f aca="false">IF(Q$1122&lt;&gt;"",IF($B1208&lt;&gt;"",K1208-$J1208,""),"")</f>
        <v/>
      </c>
      <c r="M1208" s="172" t="str">
        <f aca="false">IF(B1208&lt;&gt;"",RANK(L1208,L$1122:L$1221),"")</f>
        <v/>
      </c>
      <c r="N1208" s="172" t="str">
        <f aca="false">IF(B1208&lt;&gt;"",'Classement Général'!CF97,"")</f>
        <v/>
      </c>
      <c r="O1208" s="172" t="str">
        <f aca="false">IF(B198&lt;&gt;"",'Calculs (M1..M20)'!A100,"")</f>
        <v/>
      </c>
      <c r="P1208" s="0"/>
      <c r="Q1208" s="0"/>
      <c r="R1208" s="0"/>
      <c r="S1208" s="0"/>
      <c r="T1208" s="0"/>
      <c r="U1208" s="0"/>
      <c r="V1208" s="0"/>
      <c r="AH1208" s="187" t="n">
        <f aca="false">IF($G1208&lt;&gt;"",AG1208,"")</f>
        <v>0</v>
      </c>
      <c r="AI1208" s="169"/>
      <c r="AJ1208" s="170"/>
    </row>
    <row r="1209" customFormat="false" ht="13" hidden="false" customHeight="false" outlineLevel="0" collapsed="false">
      <c r="A1209" s="0"/>
      <c r="B1209" s="185" t="str">
        <f aca="false">IF(B1108&lt;&gt;"",B1108,"")</f>
        <v/>
      </c>
      <c r="C1209" s="116" t="str">
        <f aca="false">IF(C1108&lt;&gt;"",C1108,"")</f>
        <v/>
      </c>
      <c r="D1209" s="116" t="str">
        <f aca="false">IF(D1108&lt;&gt;"",D1108,"")</f>
        <v/>
      </c>
      <c r="E1209" s="116" t="str">
        <f aca="false">IF(E1108&lt;&gt;"",E1108,"")</f>
        <v/>
      </c>
      <c r="F1209" s="116" t="n">
        <v>32</v>
      </c>
      <c r="G1209" s="168" t="n">
        <f aca="false">G1108</f>
        <v>0</v>
      </c>
      <c r="H1209" s="187" t="n">
        <f aca="false">IF($G1209&lt;&gt;"",G1209,"")</f>
        <v>0</v>
      </c>
      <c r="I1209" s="169"/>
      <c r="J1209" s="170"/>
      <c r="K1209" s="171" t="str">
        <f aca="false">IF($B1209&lt;&gt;"",IF(I1209,(INDEX(P$1122:Q$1125,MATCH(H1209,P$1122:P$1125),2)/I1209)*1000,0),"")</f>
        <v/>
      </c>
      <c r="L1209" s="171" t="str">
        <f aca="false">IF(Q$1122&lt;&gt;"",IF($B1209&lt;&gt;"",K1209-$J1209,""),"")</f>
        <v/>
      </c>
      <c r="M1209" s="172" t="str">
        <f aca="false">IF(B1209&lt;&gt;"",RANK(L1209,L$1122:L$1221),"")</f>
        <v/>
      </c>
      <c r="N1209" s="172" t="str">
        <f aca="false">IF(B1209&lt;&gt;"",'Classement Général'!CF98,"")</f>
        <v/>
      </c>
      <c r="O1209" s="172" t="str">
        <f aca="false">IF(B199&lt;&gt;"",'Calculs (M1..M20)'!A101,"")</f>
        <v/>
      </c>
      <c r="P1209" s="0"/>
      <c r="Q1209" s="0"/>
      <c r="R1209" s="0"/>
      <c r="S1209" s="0"/>
      <c r="T1209" s="0"/>
      <c r="U1209" s="0"/>
      <c r="V1209" s="0"/>
      <c r="AH1209" s="187" t="n">
        <f aca="false">IF($G1209&lt;&gt;"",AG1209,"")</f>
        <v>0</v>
      </c>
      <c r="AI1209" s="169"/>
      <c r="AJ1209" s="170"/>
    </row>
    <row r="1210" customFormat="false" ht="13" hidden="false" customHeight="false" outlineLevel="0" collapsed="false">
      <c r="A1210" s="0"/>
      <c r="B1210" s="185" t="str">
        <f aca="false">IF(B1109&lt;&gt;"",B1109,"")</f>
        <v/>
      </c>
      <c r="C1210" s="116" t="str">
        <f aca="false">IF(C1109&lt;&gt;"",C1109,"")</f>
        <v/>
      </c>
      <c r="D1210" s="116" t="str">
        <f aca="false">IF(D1109&lt;&gt;"",D1109,"")</f>
        <v/>
      </c>
      <c r="E1210" s="116" t="str">
        <f aca="false">IF(E1109&lt;&gt;"",E1109,"")</f>
        <v/>
      </c>
      <c r="F1210" s="116" t="n">
        <v>32</v>
      </c>
      <c r="G1210" s="168" t="n">
        <f aca="false">G1109</f>
        <v>0</v>
      </c>
      <c r="H1210" s="187" t="n">
        <f aca="false">IF($G1210&lt;&gt;"",G1210,"")</f>
        <v>0</v>
      </c>
      <c r="I1210" s="169"/>
      <c r="J1210" s="170"/>
      <c r="K1210" s="171" t="str">
        <f aca="false">IF($B1210&lt;&gt;"",IF(I1210,(INDEX(P$1122:Q$1125,MATCH(H1210,P$1122:P$1125),2)/I1210)*1000,0),"")</f>
        <v/>
      </c>
      <c r="L1210" s="171" t="str">
        <f aca="false">IF(Q$1122&lt;&gt;"",IF($B1210&lt;&gt;"",K1210-$J1210,""),"")</f>
        <v/>
      </c>
      <c r="M1210" s="172" t="str">
        <f aca="false">IF(B1210&lt;&gt;"",RANK(L1210,L$1122:L$1221),"")</f>
        <v/>
      </c>
      <c r="N1210" s="172" t="str">
        <f aca="false">IF(B1210&lt;&gt;"",'Classement Général'!CF99,"")</f>
        <v/>
      </c>
      <c r="O1210" s="172" t="str">
        <f aca="false">IF(B200&lt;&gt;"",'Calculs (M1..M20)'!A102,"")</f>
        <v/>
      </c>
      <c r="P1210" s="0"/>
      <c r="Q1210" s="0"/>
      <c r="R1210" s="0"/>
      <c r="S1210" s="0"/>
      <c r="T1210" s="0"/>
      <c r="U1210" s="0"/>
      <c r="V1210" s="0"/>
      <c r="AH1210" s="187" t="n">
        <f aca="false">IF($G1210&lt;&gt;"",AG1210,"")</f>
        <v>0</v>
      </c>
      <c r="AI1210" s="169"/>
      <c r="AJ1210" s="170"/>
    </row>
    <row r="1211" customFormat="false" ht="13" hidden="false" customHeight="false" outlineLevel="0" collapsed="false">
      <c r="A1211" s="0"/>
      <c r="B1211" s="185" t="str">
        <f aca="false">IF(B1110&lt;&gt;"",B1110,"")</f>
        <v/>
      </c>
      <c r="C1211" s="116" t="str">
        <f aca="false">IF(C1110&lt;&gt;"",C1110,"")</f>
        <v/>
      </c>
      <c r="D1211" s="116" t="str">
        <f aca="false">IF(D1110&lt;&gt;"",D1110,"")</f>
        <v/>
      </c>
      <c r="E1211" s="116" t="str">
        <f aca="false">IF(E1110&lt;&gt;"",E1110,"")</f>
        <v/>
      </c>
      <c r="F1211" s="116" t="n">
        <v>32</v>
      </c>
      <c r="G1211" s="168" t="n">
        <f aca="false">G1110</f>
        <v>0</v>
      </c>
      <c r="H1211" s="187" t="n">
        <f aca="false">IF($G1211&lt;&gt;"",G1211,"")</f>
        <v>0</v>
      </c>
      <c r="I1211" s="169"/>
      <c r="J1211" s="170"/>
      <c r="K1211" s="171" t="str">
        <f aca="false">IF($B1211&lt;&gt;"",IF(I1211,(INDEX(P$1122:Q$1125,MATCH(H1211,P$1122:P$1125),2)/I1211)*1000,0),"")</f>
        <v/>
      </c>
      <c r="L1211" s="171" t="str">
        <f aca="false">IF(Q$1122&lt;&gt;"",IF($B1211&lt;&gt;"",K1211-$J1211,""),"")</f>
        <v/>
      </c>
      <c r="M1211" s="172" t="str">
        <f aca="false">IF(B1211&lt;&gt;"",RANK(L1211,L$1122:L$1221),"")</f>
        <v/>
      </c>
      <c r="N1211" s="172" t="str">
        <f aca="false">IF(B1211&lt;&gt;"",'Classement Général'!CF100,"")</f>
        <v/>
      </c>
      <c r="O1211" s="172" t="str">
        <f aca="false">IF(B201&lt;&gt;"",'Calculs (M1..M20)'!A103,"")</f>
        <v/>
      </c>
      <c r="P1211" s="0"/>
      <c r="Q1211" s="0"/>
      <c r="R1211" s="0"/>
      <c r="S1211" s="0"/>
      <c r="T1211" s="0"/>
      <c r="U1211" s="0"/>
      <c r="V1211" s="0"/>
      <c r="AH1211" s="187" t="n">
        <f aca="false">IF($G1211&lt;&gt;"",AG1211,"")</f>
        <v>0</v>
      </c>
      <c r="AI1211" s="169"/>
      <c r="AJ1211" s="170"/>
    </row>
    <row r="1212" customFormat="false" ht="13" hidden="false" customHeight="false" outlineLevel="0" collapsed="false">
      <c r="A1212" s="0"/>
      <c r="B1212" s="185" t="str">
        <f aca="false">IF(B1111&lt;&gt;"",B1111,"")</f>
        <v/>
      </c>
      <c r="C1212" s="116" t="str">
        <f aca="false">IF(C1111&lt;&gt;"",C1111,"")</f>
        <v/>
      </c>
      <c r="D1212" s="116" t="str">
        <f aca="false">IF(D1111&lt;&gt;"",D1111,"")</f>
        <v/>
      </c>
      <c r="E1212" s="116" t="str">
        <f aca="false">IF(E1111&lt;&gt;"",E1111,"")</f>
        <v/>
      </c>
      <c r="F1212" s="116" t="n">
        <v>32</v>
      </c>
      <c r="G1212" s="168" t="n">
        <f aca="false">G1111</f>
        <v>0</v>
      </c>
      <c r="H1212" s="187" t="n">
        <f aca="false">IF($G1212&lt;&gt;"",G1212,"")</f>
        <v>0</v>
      </c>
      <c r="I1212" s="169"/>
      <c r="J1212" s="170"/>
      <c r="K1212" s="171" t="str">
        <f aca="false">IF($B1212&lt;&gt;"",IF(I1212,(INDEX(P$1122:Q$1125,MATCH(H1212,P$1122:P$1125),2)/I1212)*1000,0),"")</f>
        <v/>
      </c>
      <c r="L1212" s="171" t="str">
        <f aca="false">IF(Q$1122&lt;&gt;"",IF($B1212&lt;&gt;"",K1212-$J1212,""),"")</f>
        <v/>
      </c>
      <c r="M1212" s="172" t="str">
        <f aca="false">IF(B1212&lt;&gt;"",RANK(L1212,L$1122:L$1221),"")</f>
        <v/>
      </c>
      <c r="N1212" s="172" t="str">
        <f aca="false">IF(B1212&lt;&gt;"",'Classement Général'!CF101,"")</f>
        <v/>
      </c>
      <c r="O1212" s="172" t="str">
        <f aca="false">IF(B202&lt;&gt;"",'Calculs (M1..M20)'!A104,"")</f>
        <v/>
      </c>
      <c r="P1212" s="0"/>
      <c r="Q1212" s="0"/>
      <c r="R1212" s="0"/>
      <c r="S1212" s="0"/>
      <c r="T1212" s="0"/>
      <c r="U1212" s="0"/>
      <c r="V1212" s="0"/>
      <c r="AH1212" s="187" t="n">
        <f aca="false">IF($G1212&lt;&gt;"",AG1212,"")</f>
        <v>0</v>
      </c>
      <c r="AI1212" s="169"/>
      <c r="AJ1212" s="170"/>
    </row>
    <row r="1213" customFormat="false" ht="13" hidden="false" customHeight="false" outlineLevel="0" collapsed="false">
      <c r="A1213" s="0"/>
      <c r="B1213" s="185" t="str">
        <f aca="false">IF(B1112&lt;&gt;"",B1112,"")</f>
        <v/>
      </c>
      <c r="C1213" s="116" t="str">
        <f aca="false">IF(C1112&lt;&gt;"",C1112,"")</f>
        <v/>
      </c>
      <c r="D1213" s="116" t="str">
        <f aca="false">IF(D1112&lt;&gt;"",D1112,"")</f>
        <v/>
      </c>
      <c r="E1213" s="116" t="str">
        <f aca="false">IF(E1112&lt;&gt;"",E1112,"")</f>
        <v/>
      </c>
      <c r="F1213" s="116" t="n">
        <v>32</v>
      </c>
      <c r="G1213" s="168" t="n">
        <f aca="false">G1112</f>
        <v>0</v>
      </c>
      <c r="H1213" s="187" t="n">
        <f aca="false">IF($G1213&lt;&gt;"",G1213,"")</f>
        <v>0</v>
      </c>
      <c r="I1213" s="169"/>
      <c r="J1213" s="170"/>
      <c r="K1213" s="171" t="str">
        <f aca="false">IF($B1213&lt;&gt;"",IF(I1213,(INDEX(P$1122:Q$1125,MATCH(H1213,P$1122:P$1125),2)/I1213)*1000,0),"")</f>
        <v/>
      </c>
      <c r="L1213" s="171" t="str">
        <f aca="false">IF(Q$1122&lt;&gt;"",IF($B1213&lt;&gt;"",K1213-$J1213,""),"")</f>
        <v/>
      </c>
      <c r="M1213" s="172" t="str">
        <f aca="false">IF(B1213&lt;&gt;"",RANK(L1213,L$1122:L$1221),"")</f>
        <v/>
      </c>
      <c r="N1213" s="172" t="str">
        <f aca="false">IF(B1213&lt;&gt;"",'Classement Général'!CF102,"")</f>
        <v/>
      </c>
      <c r="O1213" s="172" t="str">
        <f aca="false">IF(B203&lt;&gt;"",'Calculs (M1..M20)'!A105,"")</f>
        <v/>
      </c>
      <c r="P1213" s="0"/>
      <c r="Q1213" s="0"/>
      <c r="R1213" s="0"/>
      <c r="S1213" s="0"/>
      <c r="T1213" s="0"/>
      <c r="U1213" s="0"/>
      <c r="V1213" s="0"/>
      <c r="AH1213" s="187" t="n">
        <f aca="false">IF($G1213&lt;&gt;"",AG1213,"")</f>
        <v>0</v>
      </c>
      <c r="AI1213" s="169"/>
      <c r="AJ1213" s="170"/>
    </row>
    <row r="1214" customFormat="false" ht="13" hidden="false" customHeight="false" outlineLevel="0" collapsed="false">
      <c r="A1214" s="0"/>
      <c r="B1214" s="185" t="str">
        <f aca="false">IF(B1113&lt;&gt;"",B1113,"")</f>
        <v/>
      </c>
      <c r="C1214" s="116" t="str">
        <f aca="false">IF(C1113&lt;&gt;"",C1113,"")</f>
        <v/>
      </c>
      <c r="D1214" s="116" t="str">
        <f aca="false">IF(D1113&lt;&gt;"",D1113,"")</f>
        <v/>
      </c>
      <c r="E1214" s="116" t="str">
        <f aca="false">IF(E1113&lt;&gt;"",E1113,"")</f>
        <v/>
      </c>
      <c r="F1214" s="116" t="n">
        <v>32</v>
      </c>
      <c r="G1214" s="168" t="n">
        <f aca="false">G1113</f>
        <v>0</v>
      </c>
      <c r="H1214" s="187" t="n">
        <f aca="false">IF($G1214&lt;&gt;"",G1214,"")</f>
        <v>0</v>
      </c>
      <c r="I1214" s="169"/>
      <c r="J1214" s="170"/>
      <c r="K1214" s="171" t="str">
        <f aca="false">IF($B1214&lt;&gt;"",IF(I1214,(INDEX(P$1122:Q$1125,MATCH(H1214,P$1122:P$1125),2)/I1214)*1000,0),"")</f>
        <v/>
      </c>
      <c r="L1214" s="171" t="str">
        <f aca="false">IF(Q$1122&lt;&gt;"",IF($B1214&lt;&gt;"",K1214-$J1214,""),"")</f>
        <v/>
      </c>
      <c r="M1214" s="172" t="str">
        <f aca="false">IF(B1214&lt;&gt;"",RANK(L1214,L$1122:L$1221),"")</f>
        <v/>
      </c>
      <c r="N1214" s="172" t="str">
        <f aca="false">IF(B1214&lt;&gt;"",'Classement Général'!CF103,"")</f>
        <v/>
      </c>
      <c r="O1214" s="172" t="str">
        <f aca="false">IF(B204&lt;&gt;"",'Calculs (M1..M20)'!A106,"")</f>
        <v/>
      </c>
      <c r="P1214" s="0"/>
      <c r="Q1214" s="0"/>
      <c r="R1214" s="0"/>
      <c r="S1214" s="0"/>
      <c r="T1214" s="0"/>
      <c r="U1214" s="0"/>
      <c r="V1214" s="0"/>
      <c r="AH1214" s="187" t="n">
        <f aca="false">IF($G1214&lt;&gt;"",AG1214,"")</f>
        <v>0</v>
      </c>
      <c r="AI1214" s="169"/>
      <c r="AJ1214" s="170"/>
    </row>
    <row r="1215" customFormat="false" ht="13" hidden="false" customHeight="false" outlineLevel="0" collapsed="false">
      <c r="A1215" s="0"/>
      <c r="B1215" s="185" t="str">
        <f aca="false">IF(B1114&lt;&gt;"",B1114,"")</f>
        <v/>
      </c>
      <c r="C1215" s="116" t="str">
        <f aca="false">IF(C1114&lt;&gt;"",C1114,"")</f>
        <v/>
      </c>
      <c r="D1215" s="116" t="str">
        <f aca="false">IF(D1114&lt;&gt;"",D1114,"")</f>
        <v/>
      </c>
      <c r="E1215" s="116" t="str">
        <f aca="false">IF(E1114&lt;&gt;"",E1114,"")</f>
        <v/>
      </c>
      <c r="F1215" s="116" t="n">
        <v>32</v>
      </c>
      <c r="G1215" s="168" t="n">
        <f aca="false">G1114</f>
        <v>0</v>
      </c>
      <c r="H1215" s="187" t="n">
        <f aca="false">IF($G1215&lt;&gt;"",G1215,"")</f>
        <v>0</v>
      </c>
      <c r="I1215" s="169"/>
      <c r="J1215" s="170"/>
      <c r="K1215" s="171" t="str">
        <f aca="false">IF($B1215&lt;&gt;"",IF(I1215,(INDEX(P$1122:Q$1125,MATCH(H1215,P$1122:P$1125),2)/I1215)*1000,0),"")</f>
        <v/>
      </c>
      <c r="L1215" s="171" t="str">
        <f aca="false">IF(Q$1122&lt;&gt;"",IF($B1215&lt;&gt;"",K1215-$J1215,""),"")</f>
        <v/>
      </c>
      <c r="M1215" s="172" t="str">
        <f aca="false">IF(B1215&lt;&gt;"",RANK(L1215,L$1122:L$1221),"")</f>
        <v/>
      </c>
      <c r="N1215" s="172" t="str">
        <f aca="false">IF(B1215&lt;&gt;"",'Classement Général'!CF104,"")</f>
        <v/>
      </c>
      <c r="O1215" s="172" t="str">
        <f aca="false">IF(B205&lt;&gt;"",'Calculs (M1..M20)'!A107,"")</f>
        <v/>
      </c>
      <c r="P1215" s="0"/>
      <c r="Q1215" s="0"/>
      <c r="R1215" s="0"/>
      <c r="S1215" s="0"/>
      <c r="T1215" s="0"/>
      <c r="U1215" s="0"/>
      <c r="V1215" s="0"/>
      <c r="AH1215" s="187" t="n">
        <f aca="false">IF($G1215&lt;&gt;"",AG1215,"")</f>
        <v>0</v>
      </c>
      <c r="AI1215" s="169"/>
      <c r="AJ1215" s="170"/>
    </row>
    <row r="1216" customFormat="false" ht="13" hidden="false" customHeight="false" outlineLevel="0" collapsed="false">
      <c r="A1216" s="0"/>
      <c r="B1216" s="185" t="str">
        <f aca="false">IF(B1115&lt;&gt;"",B1115,"")</f>
        <v/>
      </c>
      <c r="C1216" s="116" t="str">
        <f aca="false">IF(C1115&lt;&gt;"",C1115,"")</f>
        <v/>
      </c>
      <c r="D1216" s="116" t="str">
        <f aca="false">IF(D1115&lt;&gt;"",D1115,"")</f>
        <v/>
      </c>
      <c r="E1216" s="116" t="str">
        <f aca="false">IF(E1115&lt;&gt;"",E1115,"")</f>
        <v/>
      </c>
      <c r="F1216" s="116" t="n">
        <v>32</v>
      </c>
      <c r="G1216" s="168" t="n">
        <f aca="false">G1115</f>
        <v>0</v>
      </c>
      <c r="H1216" s="187" t="n">
        <f aca="false">IF($G1216&lt;&gt;"",G1216,"")</f>
        <v>0</v>
      </c>
      <c r="I1216" s="169"/>
      <c r="J1216" s="170"/>
      <c r="K1216" s="171" t="str">
        <f aca="false">IF($B1216&lt;&gt;"",IF(I1216,(INDEX(P$1122:Q$1125,MATCH(H1216,P$1122:P$1125),2)/I1216)*1000,0),"")</f>
        <v/>
      </c>
      <c r="L1216" s="171" t="str">
        <f aca="false">IF(Q$1122&lt;&gt;"",IF($B1216&lt;&gt;"",K1216-$J1216,""),"")</f>
        <v/>
      </c>
      <c r="M1216" s="172" t="str">
        <f aca="false">IF(B1216&lt;&gt;"",RANK(L1216,L$1122:L$1221),"")</f>
        <v/>
      </c>
      <c r="N1216" s="172" t="str">
        <f aca="false">IF(B1216&lt;&gt;"",'Classement Général'!CF105,"")</f>
        <v/>
      </c>
      <c r="O1216" s="172" t="str">
        <f aca="false">IF(B206&lt;&gt;"",'Calculs (M1..M20)'!A108,"")</f>
        <v/>
      </c>
      <c r="P1216" s="0"/>
      <c r="Q1216" s="0"/>
      <c r="R1216" s="0"/>
      <c r="S1216" s="0"/>
      <c r="T1216" s="0"/>
      <c r="U1216" s="0"/>
      <c r="V1216" s="0"/>
      <c r="AH1216" s="187" t="n">
        <f aca="false">IF($G1216&lt;&gt;"",AG1216,"")</f>
        <v>0</v>
      </c>
      <c r="AI1216" s="169"/>
      <c r="AJ1216" s="170"/>
    </row>
    <row r="1217" customFormat="false" ht="13" hidden="false" customHeight="false" outlineLevel="0" collapsed="false">
      <c r="A1217" s="0"/>
      <c r="B1217" s="185" t="str">
        <f aca="false">IF(B1116&lt;&gt;"",B1116,"")</f>
        <v/>
      </c>
      <c r="C1217" s="116" t="str">
        <f aca="false">IF(C1116&lt;&gt;"",C1116,"")</f>
        <v/>
      </c>
      <c r="D1217" s="116" t="str">
        <f aca="false">IF(D1116&lt;&gt;"",D1116,"")</f>
        <v/>
      </c>
      <c r="E1217" s="116" t="str">
        <f aca="false">IF(E1116&lt;&gt;"",E1116,"")</f>
        <v/>
      </c>
      <c r="F1217" s="116" t="n">
        <v>32</v>
      </c>
      <c r="G1217" s="168" t="n">
        <f aca="false">G1116</f>
        <v>0</v>
      </c>
      <c r="H1217" s="187" t="n">
        <f aca="false">IF($G1217&lt;&gt;"",G1217,"")</f>
        <v>0</v>
      </c>
      <c r="I1217" s="169"/>
      <c r="J1217" s="170"/>
      <c r="K1217" s="171" t="str">
        <f aca="false">IF($B1217&lt;&gt;"",IF(I1217,(INDEX(P$1122:Q$1125,MATCH(H1217,P$1122:P$1125),2)/I1217)*1000,0),"")</f>
        <v/>
      </c>
      <c r="L1217" s="171" t="str">
        <f aca="false">IF(Q$1122&lt;&gt;"",IF($B1217&lt;&gt;"",K1217-$J1217,""),"")</f>
        <v/>
      </c>
      <c r="M1217" s="172" t="str">
        <f aca="false">IF(B1217&lt;&gt;"",RANK(L1217,L$1122:L$1221),"")</f>
        <v/>
      </c>
      <c r="N1217" s="172" t="str">
        <f aca="false">IF(B1217&lt;&gt;"",'Classement Général'!CF106,"")</f>
        <v/>
      </c>
      <c r="O1217" s="172" t="str">
        <f aca="false">IF(B207&lt;&gt;"",'Calculs (M1..M20)'!A109,"")</f>
        <v/>
      </c>
      <c r="P1217" s="0"/>
      <c r="Q1217" s="0"/>
      <c r="R1217" s="0"/>
      <c r="S1217" s="0"/>
      <c r="T1217" s="0"/>
      <c r="U1217" s="0"/>
      <c r="V1217" s="0"/>
      <c r="AH1217" s="187" t="n">
        <f aca="false">IF($G1217&lt;&gt;"",AG1217,"")</f>
        <v>0</v>
      </c>
      <c r="AI1217" s="169"/>
      <c r="AJ1217" s="170"/>
    </row>
    <row r="1218" customFormat="false" ht="13" hidden="false" customHeight="false" outlineLevel="0" collapsed="false">
      <c r="A1218" s="0"/>
      <c r="B1218" s="185" t="str">
        <f aca="false">IF(B1117&lt;&gt;"",B1117,"")</f>
        <v/>
      </c>
      <c r="C1218" s="116" t="str">
        <f aca="false">IF(C1117&lt;&gt;"",C1117,"")</f>
        <v/>
      </c>
      <c r="D1218" s="116" t="str">
        <f aca="false">IF(D1117&lt;&gt;"",D1117,"")</f>
        <v/>
      </c>
      <c r="E1218" s="116" t="str">
        <f aca="false">IF(E1117&lt;&gt;"",E1117,"")</f>
        <v/>
      </c>
      <c r="F1218" s="116" t="n">
        <v>32</v>
      </c>
      <c r="G1218" s="168" t="n">
        <f aca="false">G1117</f>
        <v>0</v>
      </c>
      <c r="H1218" s="187" t="n">
        <f aca="false">IF($G1218&lt;&gt;"",G1218,"")</f>
        <v>0</v>
      </c>
      <c r="I1218" s="169"/>
      <c r="J1218" s="170"/>
      <c r="K1218" s="171" t="str">
        <f aca="false">IF($B1218&lt;&gt;"",IF(I1218,(INDEX(P$1122:Q$1125,MATCH(H1218,P$1122:P$1125),2)/I1218)*1000,0),"")</f>
        <v/>
      </c>
      <c r="L1218" s="171" t="str">
        <f aca="false">IF(Q$1122&lt;&gt;"",IF($B1218&lt;&gt;"",K1218-$J1218,""),"")</f>
        <v/>
      </c>
      <c r="M1218" s="172" t="str">
        <f aca="false">IF(B1218&lt;&gt;"",RANK(L1218,L$1122:L$1221),"")</f>
        <v/>
      </c>
      <c r="N1218" s="172" t="str">
        <f aca="false">IF(B1218&lt;&gt;"",'Classement Général'!CF107,"")</f>
        <v/>
      </c>
      <c r="O1218" s="172" t="str">
        <f aca="false">IF(B208&lt;&gt;"",'Calculs (M1..M20)'!A110,"")</f>
        <v/>
      </c>
      <c r="P1218" s="0"/>
      <c r="Q1218" s="0"/>
      <c r="R1218" s="0"/>
      <c r="S1218" s="0"/>
      <c r="T1218" s="0"/>
      <c r="U1218" s="0"/>
      <c r="V1218" s="0"/>
      <c r="AH1218" s="187" t="n">
        <f aca="false">IF($G1218&lt;&gt;"",AG1218,"")</f>
        <v>0</v>
      </c>
      <c r="AI1218" s="169"/>
      <c r="AJ1218" s="170"/>
    </row>
    <row r="1219" customFormat="false" ht="13" hidden="false" customHeight="false" outlineLevel="0" collapsed="false">
      <c r="A1219" s="0"/>
      <c r="B1219" s="185" t="str">
        <f aca="false">IF(B1118&lt;&gt;"",B1118,"")</f>
        <v/>
      </c>
      <c r="C1219" s="116" t="str">
        <f aca="false">IF(C1118&lt;&gt;"",C1118,"")</f>
        <v/>
      </c>
      <c r="D1219" s="116" t="str">
        <f aca="false">IF(D1118&lt;&gt;"",D1118,"")</f>
        <v/>
      </c>
      <c r="E1219" s="116" t="str">
        <f aca="false">IF(E1118&lt;&gt;"",E1118,"")</f>
        <v/>
      </c>
      <c r="F1219" s="116" t="n">
        <v>32</v>
      </c>
      <c r="G1219" s="168" t="n">
        <f aca="false">G1118</f>
        <v>0</v>
      </c>
      <c r="H1219" s="187" t="n">
        <f aca="false">IF($G1219&lt;&gt;"",G1219,"")</f>
        <v>0</v>
      </c>
      <c r="I1219" s="169"/>
      <c r="J1219" s="170"/>
      <c r="K1219" s="171" t="str">
        <f aca="false">IF($B1219&lt;&gt;"",IF(I1219,(INDEX(P$1122:Q$1125,MATCH(H1219,P$1122:P$1125),2)/I1219)*1000,0),"")</f>
        <v/>
      </c>
      <c r="L1219" s="171" t="str">
        <f aca="false">IF(Q$1122&lt;&gt;"",IF($B1219&lt;&gt;"",K1219-$J1219,""),"")</f>
        <v/>
      </c>
      <c r="M1219" s="172" t="str">
        <f aca="false">IF(B1219&lt;&gt;"",RANK(L1219,L$1122:L$1221),"")</f>
        <v/>
      </c>
      <c r="N1219" s="172" t="str">
        <f aca="false">IF(B1219&lt;&gt;"",'Classement Général'!CF108,"")</f>
        <v/>
      </c>
      <c r="O1219" s="172" t="str">
        <f aca="false">IF(B209&lt;&gt;"",'Calculs (M1..M20)'!A111,"")</f>
        <v/>
      </c>
      <c r="P1219" s="0"/>
      <c r="Q1219" s="0"/>
      <c r="R1219" s="0"/>
      <c r="S1219" s="0"/>
      <c r="T1219" s="0"/>
      <c r="U1219" s="0"/>
      <c r="V1219" s="0"/>
      <c r="AH1219" s="187" t="n">
        <f aca="false">IF($G1219&lt;&gt;"",AG1219,"")</f>
        <v>0</v>
      </c>
      <c r="AI1219" s="169"/>
      <c r="AJ1219" s="170"/>
    </row>
    <row r="1220" customFormat="false" ht="13" hidden="false" customHeight="false" outlineLevel="0" collapsed="false">
      <c r="A1220" s="0"/>
      <c r="B1220" s="185" t="str">
        <f aca="false">IF(B1119&lt;&gt;"",B1119,"")</f>
        <v/>
      </c>
      <c r="C1220" s="116" t="str">
        <f aca="false">IF(C1119&lt;&gt;"",C1119,"")</f>
        <v/>
      </c>
      <c r="D1220" s="116" t="str">
        <f aca="false">IF(D1119&lt;&gt;"",D1119,"")</f>
        <v/>
      </c>
      <c r="E1220" s="116" t="str">
        <f aca="false">IF(E1119&lt;&gt;"",E1119,"")</f>
        <v/>
      </c>
      <c r="F1220" s="116" t="n">
        <v>32</v>
      </c>
      <c r="G1220" s="168" t="n">
        <f aca="false">G1119</f>
        <v>0</v>
      </c>
      <c r="H1220" s="187" t="n">
        <f aca="false">IF($G1220&lt;&gt;"",G1220,"")</f>
        <v>0</v>
      </c>
      <c r="I1220" s="169"/>
      <c r="J1220" s="170"/>
      <c r="K1220" s="171" t="str">
        <f aca="false">IF($B1220&lt;&gt;"",IF(I1220,(INDEX(P$1122:Q$1125,MATCH(H1220,P$1122:P$1125),2)/I1220)*1000,0),"")</f>
        <v/>
      </c>
      <c r="L1220" s="171" t="str">
        <f aca="false">IF(Q$1122&lt;&gt;"",IF($B1220&lt;&gt;"",K1220-$J1220,""),"")</f>
        <v/>
      </c>
      <c r="M1220" s="172" t="str">
        <f aca="false">IF(B1220&lt;&gt;"",RANK(L1220,L$1122:L$1221),"")</f>
        <v/>
      </c>
      <c r="N1220" s="172" t="str">
        <f aca="false">IF(B1220&lt;&gt;"",'Classement Général'!CF109,"")</f>
        <v/>
      </c>
      <c r="O1220" s="172" t="str">
        <f aca="false">IF(B210&lt;&gt;"",'Calculs (M1..M20)'!A112,"")</f>
        <v/>
      </c>
      <c r="P1220" s="0"/>
      <c r="Q1220" s="0"/>
      <c r="R1220" s="0"/>
      <c r="S1220" s="0"/>
      <c r="T1220" s="0"/>
      <c r="U1220" s="0"/>
      <c r="V1220" s="0"/>
      <c r="AH1220" s="187" t="n">
        <f aca="false">IF($G1220&lt;&gt;"",AG1220,"")</f>
        <v>0</v>
      </c>
      <c r="AI1220" s="169"/>
      <c r="AJ1220" s="170"/>
    </row>
    <row r="1221" customFormat="false" ht="13.5" hidden="false" customHeight="false" outlineLevel="0" collapsed="false">
      <c r="A1221" s="0"/>
      <c r="B1221" s="185" t="str">
        <f aca="false">IF(B1120&lt;&gt;"",B1120,"")</f>
        <v/>
      </c>
      <c r="C1221" s="116" t="str">
        <f aca="false">IF(C1120&lt;&gt;"",C1120,"")</f>
        <v/>
      </c>
      <c r="D1221" s="116" t="str">
        <f aca="false">IF(D1120&lt;&gt;"",D1120,"")</f>
        <v/>
      </c>
      <c r="E1221" s="116" t="str">
        <f aca="false">IF(E1120&lt;&gt;"",E1120,"")</f>
        <v/>
      </c>
      <c r="F1221" s="116" t="n">
        <v>32</v>
      </c>
      <c r="G1221" s="168" t="n">
        <f aca="false">G1120</f>
        <v>0</v>
      </c>
      <c r="H1221" s="187" t="n">
        <f aca="false">IF($G1221&lt;&gt;"",G1221,"")</f>
        <v>0</v>
      </c>
      <c r="I1221" s="173"/>
      <c r="J1221" s="174"/>
      <c r="K1221" s="171" t="str">
        <f aca="false">IF($B1221&lt;&gt;"",IF(I1221,(INDEX(P$1122:Q$1125,MATCH(H1221,P$1122:P$1125),2)/I1221)*1000,0),"")</f>
        <v/>
      </c>
      <c r="L1221" s="171" t="str">
        <f aca="false">IF(Q$1122&lt;&gt;"",IF($B1221&lt;&gt;"",K1221-$J1221,""),"")</f>
        <v/>
      </c>
      <c r="M1221" s="172" t="str">
        <f aca="false">IF(B1221&lt;&gt;"",RANK(L1221,L$1122:L$1221),"")</f>
        <v/>
      </c>
      <c r="N1221" s="172" t="str">
        <f aca="false">IF(B1221&lt;&gt;"",'Classement Général'!CF110,"")</f>
        <v/>
      </c>
      <c r="O1221" s="172" t="str">
        <f aca="false">IF(B211&lt;&gt;"",'Calculs (M1..M20)'!A113,"")</f>
        <v/>
      </c>
      <c r="P1221" s="0"/>
      <c r="Q1221" s="0"/>
      <c r="R1221" s="0"/>
      <c r="S1221" s="0"/>
      <c r="T1221" s="0"/>
      <c r="U1221" s="0"/>
      <c r="V1221" s="0"/>
      <c r="AH1221" s="187" t="n">
        <f aca="false">IF($G1221&lt;&gt;"",AG1221,"")</f>
        <v>0</v>
      </c>
      <c r="AI1221" s="173"/>
      <c r="AJ1221" s="174"/>
    </row>
    <row r="1222" customFormat="false" ht="12.5" hidden="false" customHeight="false" outlineLevel="0" collapsed="false">
      <c r="A1222" s="137"/>
      <c r="B1222" s="141" t="str">
        <f aca="false">IF(B1121&lt;&gt;"",B1121,"")</f>
        <v>Nom</v>
      </c>
      <c r="C1222" s="165" t="str">
        <f aca="false">IF(C1121&lt;&gt;"",C1121,"")</f>
        <v>Dossard</v>
      </c>
      <c r="D1222" s="165" t="str">
        <f aca="false">IF(D1121&lt;&gt;"",D1121,"")</f>
        <v>Freq</v>
      </c>
      <c r="E1222" s="165" t="str">
        <f aca="false">IF(E1121&lt;&gt;"",E1121,"")</f>
        <v>Equipe</v>
      </c>
      <c r="F1222" s="165" t="s">
        <v>103</v>
      </c>
      <c r="G1222" s="165" t="s">
        <v>88</v>
      </c>
      <c r="H1222" s="166" t="s">
        <v>104</v>
      </c>
      <c r="I1222" s="141" t="s">
        <v>91</v>
      </c>
      <c r="J1222" s="142" t="s">
        <v>105</v>
      </c>
      <c r="K1222" s="120" t="s">
        <v>106</v>
      </c>
      <c r="L1222" s="120" t="s">
        <v>107</v>
      </c>
      <c r="M1222" s="120" t="s">
        <v>97</v>
      </c>
      <c r="N1222" s="120" t="s">
        <v>100</v>
      </c>
      <c r="O1222" s="120" t="s">
        <v>108</v>
      </c>
      <c r="P1222" s="143" t="s">
        <v>104</v>
      </c>
      <c r="Q1222" s="144" t="s">
        <v>109</v>
      </c>
      <c r="R1222" s="145" t="s">
        <v>110</v>
      </c>
      <c r="S1222" s="146" t="s">
        <v>111</v>
      </c>
      <c r="T1222" s="147" t="s">
        <v>112</v>
      </c>
      <c r="U1222" s="5" t="s">
        <v>104</v>
      </c>
      <c r="V1222" s="0"/>
      <c r="AH1222" s="166" t="s">
        <v>104</v>
      </c>
      <c r="AI1222" s="141" t="s">
        <v>91</v>
      </c>
      <c r="AJ1222" s="142" t="s">
        <v>105</v>
      </c>
    </row>
    <row r="1223" customFormat="false" ht="13" hidden="false" customHeight="false" outlineLevel="0" collapsed="false">
      <c r="A1223" s="0"/>
      <c r="B1223" s="185" t="str">
        <f aca="false">IF(B1122&lt;&gt;"",B1122,"")</f>
        <v>Sébastien CHABAUD</v>
      </c>
      <c r="C1223" s="116" t="n">
        <f aca="false">IF(C1122&lt;&gt;"",C1122,"")</f>
        <v>1</v>
      </c>
      <c r="D1223" s="116" t="str">
        <f aca="false">IF(D1122&lt;&gt;"",D1122,"")</f>
        <v>2.4GHz</v>
      </c>
      <c r="E1223" s="116" t="n">
        <f aca="false">IF(E1122&lt;&gt;"",E1122,"")</f>
        <v>0</v>
      </c>
      <c r="F1223" s="116" t="n">
        <v>33</v>
      </c>
      <c r="G1223" s="168" t="n">
        <f aca="false">G1122</f>
        <v>1</v>
      </c>
      <c r="H1223" s="187" t="n">
        <f aca="false">IF($G1223&lt;&gt;"",G1223,"")</f>
        <v>1</v>
      </c>
      <c r="I1223" s="169"/>
      <c r="J1223" s="170"/>
      <c r="K1223" s="171" t="n">
        <f aca="false">IF($B1223&lt;&gt;"",IF(I1223,(INDEX(P$1223:Q$1226,MATCH(H1223,P$1223:P$1226),2)/I1223)*1000,0),"")</f>
        <v>0</v>
      </c>
      <c r="L1223" s="171" t="str">
        <f aca="false">IF(Q$1223&lt;&gt;"",IF($B1223&lt;&gt;"",K1223-$J1223,""),"")</f>
        <v/>
      </c>
      <c r="M1223" s="172" t="e">
        <f aca="false">IF(B1223&lt;&gt;"",RANK(L1223,L$1223:L$1322),"")</f>
        <v>#VALUE!</v>
      </c>
      <c r="N1223" s="172" t="str">
        <f aca="false">IF(B1223&lt;&gt;"",'Classement Général'!CG11,"")</f>
        <v/>
      </c>
      <c r="O1223" s="172" t="n">
        <f aca="false">IF(B112&lt;&gt;"",'Calculs (M1..M20)'!A14,"")</f>
        <v>22</v>
      </c>
      <c r="P1223" s="154" t="n">
        <f aca="false">IF(DMIN($H1222:$I1323,$P$10,$U$10:$U$11)&lt;&gt;0,1,"")</f>
        <v>1</v>
      </c>
      <c r="Q1223" s="155" t="str">
        <f aca="false">IF(DMIN($H1222:$I1323,$I$10,$U$10:$U$11)&lt;&gt;0,DMIN($H1222:$I1323,$I$10,$U$10:$U$11),"")</f>
        <v/>
      </c>
      <c r="R1223" s="151" t="str">
        <f aca="false">IF(DMAX($H1222:$I1323,$I$10,$U$10:$U$11)&lt;&gt;0,DMAX($H1222:$I1323,$I$10,$U$10:$U$11),"")</f>
        <v/>
      </c>
      <c r="S1223" s="156" t="e">
        <f aca="false">IF($P1223&lt;&gt;"",IF(DAVERAGE($H1222:$I1323,$I$10,$U$10:$U$11)&lt;&gt;0,DAVERAGE($H1222:$I1323,$I$10,$U$10:$U$11),""),"")</f>
        <v>#DIV/0!</v>
      </c>
      <c r="T1223" s="157" t="str">
        <f aca="false">IF($P1223&lt;&gt;"",IF(DCOUNTA($H1222:$I1323,$I$10,$U$10:$U$11)&lt;&gt;0,DCOUNTA($H1222:$I1323,$I$10,$U$10:$U$11),""),"")</f>
        <v/>
      </c>
      <c r="U1223" s="5" t="n">
        <v>1</v>
      </c>
      <c r="V1223" s="0"/>
      <c r="AH1223" s="187" t="n">
        <f aca="false">IF($G1223&lt;&gt;"",AG1223,"")</f>
        <v>0</v>
      </c>
      <c r="AI1223" s="169"/>
      <c r="AJ1223" s="170"/>
    </row>
    <row r="1224" customFormat="false" ht="13" hidden="false" customHeight="false" outlineLevel="0" collapsed="false">
      <c r="A1224" s="0"/>
      <c r="B1224" s="185" t="str">
        <f aca="false">IF(B1123&lt;&gt;"",B1123,"")</f>
        <v>Herve DALL AVA</v>
      </c>
      <c r="C1224" s="116" t="n">
        <f aca="false">IF(C1123&lt;&gt;"",C1123,"")</f>
        <v>2</v>
      </c>
      <c r="D1224" s="116" t="str">
        <f aca="false">IF(D1123&lt;&gt;"",D1123,"")</f>
        <v>2.4GHz</v>
      </c>
      <c r="E1224" s="116" t="n">
        <f aca="false">IF(E1123&lt;&gt;"",E1123,"")</f>
        <v>0</v>
      </c>
      <c r="F1224" s="116" t="n">
        <v>33</v>
      </c>
      <c r="G1224" s="168" t="n">
        <f aca="false">G1123</f>
        <v>1</v>
      </c>
      <c r="H1224" s="187" t="n">
        <f aca="false">IF($G1224&lt;&gt;"",G1224,"")</f>
        <v>1</v>
      </c>
      <c r="I1224" s="169"/>
      <c r="J1224" s="170"/>
      <c r="K1224" s="171" t="n">
        <f aca="false">IF($B1224&lt;&gt;"",IF(I1224,(INDEX(P$1223:Q$1226,MATCH(H1224,P$1223:P$1226),2)/I1224)*1000,0),"")</f>
        <v>0</v>
      </c>
      <c r="L1224" s="171" t="str">
        <f aca="false">IF(Q$1223&lt;&gt;"",IF($B1224&lt;&gt;"",K1224-$J1224,""),"")</f>
        <v/>
      </c>
      <c r="M1224" s="172" t="e">
        <f aca="false">IF(B1224&lt;&gt;"",RANK(L1224,L$1223:L$1322),"")</f>
        <v>#VALUE!</v>
      </c>
      <c r="N1224" s="172" t="str">
        <f aca="false">IF(B1224&lt;&gt;"",'Classement Général'!CG12,"")</f>
        <v/>
      </c>
      <c r="O1224" s="172" t="n">
        <f aca="false">IF(B113&lt;&gt;"",'Calculs (M1..M20)'!A15,"")</f>
        <v>8</v>
      </c>
      <c r="P1224" s="154" t="str">
        <f aca="false">IF(DMIN($H1222:$I1323,$P$10,$U$12:$U$13)&lt;&gt;0,2,"")</f>
        <v/>
      </c>
      <c r="Q1224" s="155" t="str">
        <f aca="false">IF(DMIN($H1222:$I1323,$I$10,$U$12:$U$13)&lt;&gt;0,DMIN($H1222:$I1323,$I$10,$U$12:$U$13),"")</f>
        <v/>
      </c>
      <c r="R1224" s="151" t="str">
        <f aca="false">IF(DMAX($H1222:$I1323,$I$10,$U$12:$U$13)&lt;&gt;0,DMAX($H1222:$I1323,$I$10,$U$12:$U$13),"")</f>
        <v/>
      </c>
      <c r="S1224" s="156" t="str">
        <f aca="false">IF($P1224&lt;&gt;"",IF(DAVERAGE($H1222:$I1323,$I$10,$U$12:$U$13)&lt;&gt;0,DAVERAGE($H1222:$I1323,$I$10,$U$12:$U$13),""),"")</f>
        <v/>
      </c>
      <c r="T1224" s="157" t="str">
        <f aca="false">IF($P1223&lt;&gt;"",IF(DCOUNTA($H1222:$I1323,$I$10,$U$12:$U$13)&lt;&gt;0,DCOUNTA($H1222:$I1323,$I$10,$U$12:$U$13),""),"")</f>
        <v/>
      </c>
      <c r="U1224" s="5" t="s">
        <v>104</v>
      </c>
      <c r="V1224" s="0"/>
      <c r="AH1224" s="187" t="n">
        <f aca="false">IF($G1224&lt;&gt;"",AG1224,"")</f>
        <v>0</v>
      </c>
      <c r="AI1224" s="169"/>
      <c r="AJ1224" s="170"/>
    </row>
    <row r="1225" customFormat="false" ht="13" hidden="false" customHeight="false" outlineLevel="0" collapsed="false">
      <c r="A1225" s="0"/>
      <c r="B1225" s="185" t="str">
        <f aca="false">IF(B1124&lt;&gt;"",B1124,"")</f>
        <v>Jean Luc FOUCHER</v>
      </c>
      <c r="C1225" s="116" t="n">
        <f aca="false">IF(C1124&lt;&gt;"",C1124,"")</f>
        <v>3</v>
      </c>
      <c r="D1225" s="116" t="str">
        <f aca="false">IF(D1124&lt;&gt;"",D1124,"")</f>
        <v>2.4GHz</v>
      </c>
      <c r="E1225" s="116" t="n">
        <f aca="false">IF(E1124&lt;&gt;"",E1124,"")</f>
        <v>0</v>
      </c>
      <c r="F1225" s="116" t="n">
        <v>33</v>
      </c>
      <c r="G1225" s="168" t="n">
        <f aca="false">G1124</f>
        <v>1</v>
      </c>
      <c r="H1225" s="187" t="n">
        <f aca="false">IF($G1225&lt;&gt;"",G1225,"")</f>
        <v>1</v>
      </c>
      <c r="I1225" s="169"/>
      <c r="J1225" s="170"/>
      <c r="K1225" s="171" t="n">
        <f aca="false">IF($B1225&lt;&gt;"",IF(I1225,(INDEX(P$1223:Q$1226,MATCH(H1225,P$1223:P$1226),2)/I1225)*1000,0),"")</f>
        <v>0</v>
      </c>
      <c r="L1225" s="171" t="str">
        <f aca="false">IF(Q$1223&lt;&gt;"",IF($B1225&lt;&gt;"",K1225-$J1225,""),"")</f>
        <v/>
      </c>
      <c r="M1225" s="172" t="e">
        <f aca="false">IF(B1225&lt;&gt;"",RANK(L1225,L$1223:L$1322),"")</f>
        <v>#VALUE!</v>
      </c>
      <c r="N1225" s="172" t="str">
        <f aca="false">IF(B1225&lt;&gt;"",'Classement Général'!CG13,"")</f>
        <v/>
      </c>
      <c r="O1225" s="172" t="n">
        <f aca="false">IF(B114&lt;&gt;"",'Calculs (M1..M20)'!A16,"")</f>
        <v>15</v>
      </c>
      <c r="P1225" s="154" t="str">
        <f aca="false">IF(DMIN($H1222:$I1323,$P$10,$U$14:$U$15)&lt;&gt;0,3,"")</f>
        <v/>
      </c>
      <c r="Q1225" s="155" t="str">
        <f aca="false">IF(DMIN($H1222:$I1323,$I$10,$U$14:$U$15)&lt;&gt;0,DMIN($H1222:$I1323,$I$10,$U$14:$U$15),"")</f>
        <v/>
      </c>
      <c r="R1225" s="151" t="str">
        <f aca="false">IF(DMAX($H1222:$I1323,$I$10,$U$14:$U$15)&lt;&gt;0,DMAX($H1222:$I1323,$I$10,$U$14:$U$15),"")</f>
        <v/>
      </c>
      <c r="S1225" s="156" t="str">
        <f aca="false">IF($P1225&lt;&gt;"",IF(DAVERAGE($H1222:$I1323,$I$10,$U$14:$U$15)&lt;&gt;0,DAVERAGE($H1222:$I1323,$I$10,$U$14:$U$15),""),"")</f>
        <v/>
      </c>
      <c r="T1225" s="157" t="str">
        <f aca="false">IF($P1225&lt;&gt;"",IF(DCOUNTA($H1222:$I1323,$I$10,$U$14:$U$15)&lt;&gt;0,DCOUNTA($H1222:$I1323,$I$10,$U$14:$U$15),""),"")</f>
        <v/>
      </c>
      <c r="U1225" s="5" t="n">
        <v>2</v>
      </c>
      <c r="V1225" s="0"/>
      <c r="AH1225" s="187" t="n">
        <f aca="false">IF($G1225&lt;&gt;"",AG1225,"")</f>
        <v>0</v>
      </c>
      <c r="AI1225" s="169"/>
      <c r="AJ1225" s="170"/>
    </row>
    <row r="1226" customFormat="false" ht="13.5" hidden="false" customHeight="false" outlineLevel="0" collapsed="false">
      <c r="A1226" s="0"/>
      <c r="B1226" s="185" t="str">
        <f aca="false">IF(B1125&lt;&gt;"",B1125,"")</f>
        <v>Thomas DELARBRE</v>
      </c>
      <c r="C1226" s="116" t="n">
        <f aca="false">IF(C1125&lt;&gt;"",C1125,"")</f>
        <v>4</v>
      </c>
      <c r="D1226" s="116" t="str">
        <f aca="false">IF(D1125&lt;&gt;"",D1125,"")</f>
        <v>2.4GHz</v>
      </c>
      <c r="E1226" s="116" t="n">
        <f aca="false">IF(E1125&lt;&gt;"",E1125,"")</f>
        <v>0</v>
      </c>
      <c r="F1226" s="116" t="n">
        <v>33</v>
      </c>
      <c r="G1226" s="168" t="n">
        <f aca="false">G1125</f>
        <v>1</v>
      </c>
      <c r="H1226" s="187" t="n">
        <f aca="false">IF($G1226&lt;&gt;"",G1226,"")</f>
        <v>1</v>
      </c>
      <c r="I1226" s="169"/>
      <c r="J1226" s="170"/>
      <c r="K1226" s="171" t="n">
        <f aca="false">IF($B1226&lt;&gt;"",IF(I1226,(INDEX(P$1223:Q$1226,MATCH(H1226,P$1223:P$1226),2)/I1226)*1000,0),"")</f>
        <v>0</v>
      </c>
      <c r="L1226" s="171" t="str">
        <f aca="false">IF(Q$1223&lt;&gt;"",IF($B1226&lt;&gt;"",K1226-$J1226,""),"")</f>
        <v/>
      </c>
      <c r="M1226" s="172" t="e">
        <f aca="false">IF(B1226&lt;&gt;"",RANK(L1226,L$1223:L$1322),"")</f>
        <v>#VALUE!</v>
      </c>
      <c r="N1226" s="172" t="str">
        <f aca="false">IF(B1226&lt;&gt;"",'Classement Général'!CG14,"")</f>
        <v/>
      </c>
      <c r="O1226" s="172" t="n">
        <f aca="false">IF(B115&lt;&gt;"",'Calculs (M1..M20)'!A17,"")</f>
        <v>10</v>
      </c>
      <c r="P1226" s="158" t="str">
        <f aca="false">IF(DMIN($H1222:$I1323,$P$10,$U$16:$U$17)&lt;&gt;0,4,"")</f>
        <v/>
      </c>
      <c r="Q1226" s="159" t="str">
        <f aca="false">IF(DMIN($H1222:$I1323,$I$10,$U$16:$U$17)&lt;&gt;0,DMIN($H1222:$I1323,$I$10,$U$16:$U$17),"")</f>
        <v/>
      </c>
      <c r="R1226" s="160" t="str">
        <f aca="false">IF(DMAX($H1222:$I1323,$I$10,$U$16:$U$17)&lt;&gt;0,DMAX($H1222:$I1323,$I$10,$U$16:$U$17),"")</f>
        <v/>
      </c>
      <c r="S1226" s="161" t="str">
        <f aca="false">IF($P1226&lt;&gt;"",IF(DAVERAGE($H1222:$I1323,$I$10,$U$16:$U$17)&lt;&gt;0,DAVERAGE($H1222:$I1323,$I$10,$U$16:$U$17),""),"")</f>
        <v/>
      </c>
      <c r="T1226" s="162" t="str">
        <f aca="false">IF($P1225&lt;&gt;"",IF(DCOUNTA($H1222:$I1323,$I$10,$U$16:$U$17)&lt;&gt;0,DCOUNTA($H1222:$I1323,$I$10,$U$16:$U$17),""),"")</f>
        <v/>
      </c>
      <c r="U1226" s="5" t="s">
        <v>104</v>
      </c>
      <c r="V1226" s="0"/>
      <c r="AH1226" s="187" t="n">
        <f aca="false">IF($G1226&lt;&gt;"",AG1226,"")</f>
        <v>0</v>
      </c>
      <c r="AI1226" s="169"/>
      <c r="AJ1226" s="170"/>
    </row>
    <row r="1227" customFormat="false" ht="13.5" hidden="false" customHeight="false" outlineLevel="0" collapsed="false">
      <c r="A1227" s="0"/>
      <c r="B1227" s="185" t="str">
        <f aca="false">IF(B1126&lt;&gt;"",B1126,"")</f>
        <v>Pierre DIATTA</v>
      </c>
      <c r="C1227" s="116" t="n">
        <f aca="false">IF(C1126&lt;&gt;"",C1126,"")</f>
        <v>5</v>
      </c>
      <c r="D1227" s="116" t="str">
        <f aca="false">IF(D1126&lt;&gt;"",D1126,"")</f>
        <v>2.4GHz</v>
      </c>
      <c r="E1227" s="116" t="n">
        <f aca="false">IF(E1126&lt;&gt;"",E1126,"")</f>
        <v>0</v>
      </c>
      <c r="F1227" s="116" t="n">
        <v>33</v>
      </c>
      <c r="G1227" s="168" t="n">
        <f aca="false">G1126</f>
        <v>1</v>
      </c>
      <c r="H1227" s="187" t="n">
        <f aca="false">IF($G1227&lt;&gt;"",G1227,"")</f>
        <v>1</v>
      </c>
      <c r="I1227" s="169"/>
      <c r="J1227" s="170"/>
      <c r="K1227" s="171" t="n">
        <f aca="false">IF($B1227&lt;&gt;"",IF(I1227,(INDEX(P$1223:Q$1226,MATCH(H1227,P$1223:P$1226),2)/I1227)*1000,0),"")</f>
        <v>0</v>
      </c>
      <c r="L1227" s="171" t="str">
        <f aca="false">IF(Q$1223&lt;&gt;"",IF($B1227&lt;&gt;"",K1227-$J1227,""),"")</f>
        <v/>
      </c>
      <c r="M1227" s="172" t="e">
        <f aca="false">IF(B1227&lt;&gt;"",RANK(L1227,L$1223:L$1322),"")</f>
        <v>#VALUE!</v>
      </c>
      <c r="N1227" s="172" t="str">
        <f aca="false">IF(B1227&lt;&gt;"",'Classement Général'!CG15,"")</f>
        <v/>
      </c>
      <c r="O1227" s="172" t="n">
        <f aca="false">IF(B116&lt;&gt;"",'Calculs (M1..M20)'!A18,"")</f>
        <v>20</v>
      </c>
      <c r="P1227" s="5"/>
      <c r="Q1227" s="5"/>
      <c r="R1227" s="0"/>
      <c r="S1227" s="0"/>
      <c r="T1227" s="163" t="n">
        <f aca="false">SUM(T1223:T1226)</f>
        <v>0</v>
      </c>
      <c r="U1227" s="5" t="n">
        <v>3</v>
      </c>
      <c r="V1227" s="184" t="n">
        <f aca="false">T1227</f>
        <v>0</v>
      </c>
      <c r="AH1227" s="187" t="n">
        <f aca="false">IF($G1227&lt;&gt;"",AG1227,"")</f>
        <v>0</v>
      </c>
      <c r="AI1227" s="169"/>
      <c r="AJ1227" s="170"/>
    </row>
    <row r="1228" customFormat="false" ht="13" hidden="false" customHeight="false" outlineLevel="0" collapsed="false">
      <c r="A1228" s="0"/>
      <c r="B1228" s="185" t="str">
        <f aca="false">IF(B1127&lt;&gt;"",B1127,"")</f>
        <v>Olivier MONET</v>
      </c>
      <c r="C1228" s="116" t="n">
        <f aca="false">IF(C1127&lt;&gt;"",C1127,"")</f>
        <v>6</v>
      </c>
      <c r="D1228" s="116" t="str">
        <f aca="false">IF(D1127&lt;&gt;"",D1127,"")</f>
        <v>41.110MHz</v>
      </c>
      <c r="E1228" s="116" t="n">
        <f aca="false">IF(E1127&lt;&gt;"",E1127,"")</f>
        <v>0</v>
      </c>
      <c r="F1228" s="116" t="n">
        <v>33</v>
      </c>
      <c r="G1228" s="168" t="n">
        <f aca="false">G1127</f>
        <v>1</v>
      </c>
      <c r="H1228" s="187" t="n">
        <f aca="false">IF($G1228&lt;&gt;"",G1228,"")</f>
        <v>1</v>
      </c>
      <c r="I1228" s="169"/>
      <c r="J1228" s="170"/>
      <c r="K1228" s="171" t="n">
        <f aca="false">IF($B1228&lt;&gt;"",IF(I1228,(INDEX(P$1223:Q$1226,MATCH(H1228,P$1223:P$1226),2)/I1228)*1000,0),"")</f>
        <v>0</v>
      </c>
      <c r="L1228" s="171" t="str">
        <f aca="false">IF(Q$1223&lt;&gt;"",IF($B1228&lt;&gt;"",K1228-$J1228,""),"")</f>
        <v/>
      </c>
      <c r="M1228" s="172" t="e">
        <f aca="false">IF(B1228&lt;&gt;"",RANK(L1228,L$1223:L$1322),"")</f>
        <v>#VALUE!</v>
      </c>
      <c r="N1228" s="172" t="str">
        <f aca="false">IF(B1228&lt;&gt;"",'Classement Général'!CG16,"")</f>
        <v/>
      </c>
      <c r="O1228" s="172" t="n">
        <f aca="false">IF(B117&lt;&gt;"",'Calculs (M1..M20)'!A19,"")</f>
        <v>6</v>
      </c>
      <c r="P1228" s="5"/>
      <c r="Q1228" s="5"/>
      <c r="R1228" s="0"/>
      <c r="S1228" s="0"/>
      <c r="T1228" s="0"/>
      <c r="U1228" s="5" t="s">
        <v>104</v>
      </c>
      <c r="V1228" s="0"/>
      <c r="AH1228" s="187" t="n">
        <f aca="false">IF($G1228&lt;&gt;"",AG1228,"")</f>
        <v>0</v>
      </c>
      <c r="AI1228" s="169"/>
      <c r="AJ1228" s="170"/>
    </row>
    <row r="1229" customFormat="false" ht="13" hidden="false" customHeight="false" outlineLevel="0" collapsed="false">
      <c r="A1229" s="0"/>
      <c r="B1229" s="185" t="str">
        <f aca="false">IF(B1128&lt;&gt;"",B1128,"")</f>
        <v>Pierre RONDEL</v>
      </c>
      <c r="C1229" s="116" t="n">
        <f aca="false">IF(C1128&lt;&gt;"",C1128,"")</f>
        <v>7</v>
      </c>
      <c r="D1229" s="116" t="str">
        <f aca="false">IF(D1128&lt;&gt;"",D1128,"")</f>
        <v>2.4GHz</v>
      </c>
      <c r="E1229" s="116" t="n">
        <f aca="false">IF(E1128&lt;&gt;"",E1128,"")</f>
        <v>0</v>
      </c>
      <c r="F1229" s="116" t="n">
        <v>33</v>
      </c>
      <c r="G1229" s="168" t="n">
        <f aca="false">G1128</f>
        <v>1</v>
      </c>
      <c r="H1229" s="187" t="n">
        <f aca="false">IF($G1229&lt;&gt;"",G1229,"")</f>
        <v>1</v>
      </c>
      <c r="I1229" s="169"/>
      <c r="J1229" s="170"/>
      <c r="K1229" s="171" t="n">
        <f aca="false">IF($B1229&lt;&gt;"",IF(I1229,(INDEX(P$1223:Q$1226,MATCH(H1229,P$1223:P$1226),2)/I1229)*1000,0),"")</f>
        <v>0</v>
      </c>
      <c r="L1229" s="171" t="str">
        <f aca="false">IF(Q$1223&lt;&gt;"",IF($B1229&lt;&gt;"",K1229-$J1229,""),"")</f>
        <v/>
      </c>
      <c r="M1229" s="172" t="e">
        <f aca="false">IF(B1229&lt;&gt;"",RANK(L1229,L$1223:L$1322),"")</f>
        <v>#VALUE!</v>
      </c>
      <c r="N1229" s="172" t="str">
        <f aca="false">IF(B1229&lt;&gt;"",'Classement Général'!CG17,"")</f>
        <v/>
      </c>
      <c r="O1229" s="172" t="n">
        <f aca="false">IF(B118&lt;&gt;"",'Calculs (M1..M20)'!A20,"")</f>
        <v>1</v>
      </c>
      <c r="P1229" s="5"/>
      <c r="Q1229" s="5"/>
      <c r="R1229" s="0"/>
      <c r="S1229" s="0"/>
      <c r="T1229" s="0"/>
      <c r="U1229" s="5" t="n">
        <v>4</v>
      </c>
      <c r="V1229" s="0"/>
      <c r="AH1229" s="187" t="n">
        <f aca="false">IF($G1229&lt;&gt;"",AG1229,"")</f>
        <v>0</v>
      </c>
      <c r="AI1229" s="169"/>
      <c r="AJ1229" s="170"/>
    </row>
    <row r="1230" customFormat="false" ht="13" hidden="false" customHeight="false" outlineLevel="0" collapsed="false">
      <c r="A1230" s="0"/>
      <c r="B1230" s="185" t="str">
        <f aca="false">IF(B1129&lt;&gt;"",B1129,"")</f>
        <v>Andreas FRICKE</v>
      </c>
      <c r="C1230" s="116" t="n">
        <f aca="false">IF(C1129&lt;&gt;"",C1129,"")</f>
        <v>8</v>
      </c>
      <c r="D1230" s="116" t="str">
        <f aca="false">IF(D1129&lt;&gt;"",D1129,"")</f>
        <v>2.4GHz</v>
      </c>
      <c r="E1230" s="116" t="n">
        <f aca="false">IF(E1129&lt;&gt;"",E1129,"")</f>
        <v>0</v>
      </c>
      <c r="F1230" s="116" t="n">
        <v>33</v>
      </c>
      <c r="G1230" s="168" t="n">
        <f aca="false">G1129</f>
        <v>1</v>
      </c>
      <c r="H1230" s="187" t="n">
        <f aca="false">IF($G1230&lt;&gt;"",G1230,"")</f>
        <v>1</v>
      </c>
      <c r="I1230" s="169"/>
      <c r="J1230" s="170"/>
      <c r="K1230" s="171" t="n">
        <f aca="false">IF($B1230&lt;&gt;"",IF(I1230,(INDEX(P$1223:Q$1226,MATCH(H1230,P$1223:P$1226),2)/I1230)*1000,0),"")</f>
        <v>0</v>
      </c>
      <c r="L1230" s="171" t="str">
        <f aca="false">IF(Q$1223&lt;&gt;"",IF($B1230&lt;&gt;"",K1230-$J1230,""),"")</f>
        <v/>
      </c>
      <c r="M1230" s="172" t="e">
        <f aca="false">IF(B1230&lt;&gt;"",RANK(L1230,L$1223:L$1322),"")</f>
        <v>#VALUE!</v>
      </c>
      <c r="N1230" s="172" t="str">
        <f aca="false">IF(B1230&lt;&gt;"",'Classement Général'!CG18,"")</f>
        <v/>
      </c>
      <c r="O1230" s="172" t="n">
        <f aca="false">IF(B119&lt;&gt;"",'Calculs (M1..M20)'!A21,"")</f>
        <v>18</v>
      </c>
      <c r="P1230" s="5"/>
      <c r="Q1230" s="5"/>
      <c r="R1230" s="0"/>
      <c r="S1230" s="0"/>
      <c r="T1230" s="0"/>
      <c r="U1230" s="0"/>
      <c r="V1230" s="0"/>
      <c r="AH1230" s="187" t="n">
        <f aca="false">IF($G1230&lt;&gt;"",AG1230,"")</f>
        <v>0</v>
      </c>
      <c r="AI1230" s="169"/>
      <c r="AJ1230" s="170"/>
    </row>
    <row r="1231" customFormat="false" ht="13" hidden="false" customHeight="false" outlineLevel="0" collapsed="false">
      <c r="A1231" s="0"/>
      <c r="B1231" s="185" t="str">
        <f aca="false">IF(B1130&lt;&gt;"",B1130,"")</f>
        <v>Thomas FAURE</v>
      </c>
      <c r="C1231" s="116" t="n">
        <f aca="false">IF(C1130&lt;&gt;"",C1130,"")</f>
        <v>9</v>
      </c>
      <c r="D1231" s="116" t="str">
        <f aca="false">IF(D1130&lt;&gt;"",D1130,"")</f>
        <v>2.4GHz</v>
      </c>
      <c r="E1231" s="116" t="n">
        <f aca="false">IF(E1130&lt;&gt;"",E1130,"")</f>
        <v>0</v>
      </c>
      <c r="F1231" s="116" t="n">
        <v>33</v>
      </c>
      <c r="G1231" s="168" t="n">
        <f aca="false">G1130</f>
        <v>1</v>
      </c>
      <c r="H1231" s="187" t="n">
        <f aca="false">IF($G1231&lt;&gt;"",G1231,"")</f>
        <v>1</v>
      </c>
      <c r="I1231" s="169"/>
      <c r="J1231" s="170"/>
      <c r="K1231" s="171" t="n">
        <f aca="false">IF($B1231&lt;&gt;"",IF(I1231,(INDEX(P$1223:Q$1226,MATCH(H1231,P$1223:P$1226),2)/I1231)*1000,0),"")</f>
        <v>0</v>
      </c>
      <c r="L1231" s="171" t="str">
        <f aca="false">IF(Q$1223&lt;&gt;"",IF($B1231&lt;&gt;"",K1231-$J1231,""),"")</f>
        <v/>
      </c>
      <c r="M1231" s="172" t="e">
        <f aca="false">IF(B1231&lt;&gt;"",RANK(L1231,L$1223:L$1322),"")</f>
        <v>#VALUE!</v>
      </c>
      <c r="N1231" s="172" t="str">
        <f aca="false">IF(B1231&lt;&gt;"",'Classement Général'!CG19,"")</f>
        <v/>
      </c>
      <c r="O1231" s="172" t="n">
        <f aca="false">IF(B120&lt;&gt;"",'Calculs (M1..M20)'!A22,"")</f>
        <v>11</v>
      </c>
      <c r="P1231" s="0"/>
      <c r="Q1231" s="0"/>
      <c r="R1231" s="0"/>
      <c r="S1231" s="0"/>
      <c r="T1231" s="0"/>
      <c r="U1231" s="0"/>
      <c r="V1231" s="0"/>
      <c r="AH1231" s="187" t="n">
        <f aca="false">IF($G1231&lt;&gt;"",AG1231,"")</f>
        <v>0</v>
      </c>
      <c r="AI1231" s="169"/>
      <c r="AJ1231" s="170"/>
    </row>
    <row r="1232" customFormat="false" ht="13" hidden="false" customHeight="false" outlineLevel="0" collapsed="false">
      <c r="A1232" s="0"/>
      <c r="B1232" s="185" t="str">
        <f aca="false">IF(B1131&lt;&gt;"",B1131,"")</f>
        <v>Philippe LANES</v>
      </c>
      <c r="C1232" s="116" t="n">
        <f aca="false">IF(C1131&lt;&gt;"",C1131,"")</f>
        <v>10</v>
      </c>
      <c r="D1232" s="116" t="str">
        <f aca="false">IF(D1131&lt;&gt;"",D1131,"")</f>
        <v>2.4GHz</v>
      </c>
      <c r="E1232" s="116" t="n">
        <f aca="false">IF(E1131&lt;&gt;"",E1131,"")</f>
        <v>0</v>
      </c>
      <c r="F1232" s="116" t="n">
        <v>33</v>
      </c>
      <c r="G1232" s="168" t="n">
        <f aca="false">G1131</f>
        <v>1</v>
      </c>
      <c r="H1232" s="187" t="n">
        <f aca="false">IF($G1232&lt;&gt;"",G1232,"")</f>
        <v>1</v>
      </c>
      <c r="I1232" s="169"/>
      <c r="J1232" s="170"/>
      <c r="K1232" s="171" t="n">
        <f aca="false">IF($B1232&lt;&gt;"",IF(I1232,(INDEX(P$1223:Q$1226,MATCH(H1232,P$1223:P$1226),2)/I1232)*1000,0),"")</f>
        <v>0</v>
      </c>
      <c r="L1232" s="171" t="str">
        <f aca="false">IF(Q$1223&lt;&gt;"",IF($B1232&lt;&gt;"",K1232-$J1232,""),"")</f>
        <v/>
      </c>
      <c r="M1232" s="172" t="e">
        <f aca="false">IF(B1232&lt;&gt;"",RANK(L1232,L$1223:L$1322),"")</f>
        <v>#VALUE!</v>
      </c>
      <c r="N1232" s="172" t="str">
        <f aca="false">IF(B1232&lt;&gt;"",'Classement Général'!CG20,"")</f>
        <v/>
      </c>
      <c r="O1232" s="172" t="n">
        <f aca="false">IF(B121&lt;&gt;"",'Calculs (M1..M20)'!A23,"")</f>
        <v>14</v>
      </c>
      <c r="P1232" s="0"/>
      <c r="Q1232" s="0"/>
      <c r="R1232" s="0"/>
      <c r="S1232" s="0"/>
      <c r="T1232" s="0"/>
      <c r="U1232" s="0"/>
      <c r="V1232" s="0"/>
      <c r="AH1232" s="187" t="n">
        <f aca="false">IF($G1232&lt;&gt;"",AG1232,"")</f>
        <v>0</v>
      </c>
      <c r="AI1232" s="169"/>
      <c r="AJ1232" s="170"/>
    </row>
    <row r="1233" customFormat="false" ht="13" hidden="false" customHeight="false" outlineLevel="0" collapsed="false">
      <c r="A1233" s="0"/>
      <c r="B1233" s="185" t="str">
        <f aca="false">IF(B1132&lt;&gt;"",B1132,"")</f>
        <v>Julien HONOR</v>
      </c>
      <c r="C1233" s="116" t="n">
        <f aca="false">IF(C1132&lt;&gt;"",C1132,"")</f>
        <v>11</v>
      </c>
      <c r="D1233" s="116" t="str">
        <f aca="false">IF(D1132&lt;&gt;"",D1132,"")</f>
        <v>2.4GHz</v>
      </c>
      <c r="E1233" s="116" t="n">
        <f aca="false">IF(E1132&lt;&gt;"",E1132,"")</f>
        <v>0</v>
      </c>
      <c r="F1233" s="116" t="n">
        <v>33</v>
      </c>
      <c r="G1233" s="168" t="n">
        <f aca="false">G1132</f>
        <v>1</v>
      </c>
      <c r="H1233" s="187" t="n">
        <f aca="false">IF($G1233&lt;&gt;"",G1233,"")</f>
        <v>1</v>
      </c>
      <c r="I1233" s="169"/>
      <c r="J1233" s="170"/>
      <c r="K1233" s="171" t="n">
        <f aca="false">IF($B1233&lt;&gt;"",IF(I1233,(INDEX(P$1223:Q$1226,MATCH(H1233,P$1223:P$1226),2)/I1233)*1000,0),"")</f>
        <v>0</v>
      </c>
      <c r="L1233" s="171" t="str">
        <f aca="false">IF(Q$1223&lt;&gt;"",IF($B1233&lt;&gt;"",K1233-$J1233,""),"")</f>
        <v/>
      </c>
      <c r="M1233" s="172" t="e">
        <f aca="false">IF(B1233&lt;&gt;"",RANK(L1233,L$1223:L$1322),"")</f>
        <v>#VALUE!</v>
      </c>
      <c r="N1233" s="172" t="str">
        <f aca="false">IF(B1233&lt;&gt;"",'Classement Général'!CG21,"")</f>
        <v/>
      </c>
      <c r="O1233" s="172" t="n">
        <f aca="false">IF(B122&lt;&gt;"",'Calculs (M1..M20)'!A24,"")</f>
        <v>3</v>
      </c>
      <c r="P1233" s="0"/>
      <c r="Q1233" s="0"/>
      <c r="R1233" s="0"/>
      <c r="S1233" s="0"/>
      <c r="T1233" s="0"/>
      <c r="U1233" s="0"/>
      <c r="V1233" s="0"/>
      <c r="AH1233" s="187" t="n">
        <f aca="false">IF($G1233&lt;&gt;"",AG1233,"")</f>
        <v>0</v>
      </c>
      <c r="AI1233" s="169"/>
      <c r="AJ1233" s="170"/>
    </row>
    <row r="1234" customFormat="false" ht="13" hidden="false" customHeight="false" outlineLevel="0" collapsed="false">
      <c r="A1234" s="0"/>
      <c r="B1234" s="185" t="str">
        <f aca="false">IF(B1133&lt;&gt;"",B1133,"")</f>
        <v>Michael KREBS</v>
      </c>
      <c r="C1234" s="116" t="n">
        <f aca="false">IF(C1133&lt;&gt;"",C1133,"")</f>
        <v>12</v>
      </c>
      <c r="D1234" s="116" t="str">
        <f aca="false">IF(D1133&lt;&gt;"",D1133,"")</f>
        <v>2.4GHz</v>
      </c>
      <c r="E1234" s="116" t="n">
        <f aca="false">IF(E1133&lt;&gt;"",E1133,"")</f>
        <v>0</v>
      </c>
      <c r="F1234" s="116" t="n">
        <v>33</v>
      </c>
      <c r="G1234" s="168" t="n">
        <f aca="false">G1133</f>
        <v>1</v>
      </c>
      <c r="H1234" s="187" t="n">
        <f aca="false">IF($G1234&lt;&gt;"",G1234,"")</f>
        <v>1</v>
      </c>
      <c r="I1234" s="169"/>
      <c r="J1234" s="170"/>
      <c r="K1234" s="171" t="n">
        <f aca="false">IF($B1234&lt;&gt;"",IF(I1234,(INDEX(P$1223:Q$1226,MATCH(H1234,P$1223:P$1226),2)/I1234)*1000,0),"")</f>
        <v>0</v>
      </c>
      <c r="L1234" s="171" t="str">
        <f aca="false">IF(Q$1223&lt;&gt;"",IF($B1234&lt;&gt;"",K1234-$J1234,""),"")</f>
        <v/>
      </c>
      <c r="M1234" s="172" t="e">
        <f aca="false">IF(B1234&lt;&gt;"",RANK(L1234,L$1223:L$1322),"")</f>
        <v>#VALUE!</v>
      </c>
      <c r="N1234" s="172" t="str">
        <f aca="false">IF(B1234&lt;&gt;"",'Classement Général'!CG22,"")</f>
        <v/>
      </c>
      <c r="O1234" s="172" t="n">
        <f aca="false">IF(B123&lt;&gt;"",'Calculs (M1..M20)'!A25,"")</f>
        <v>12</v>
      </c>
      <c r="P1234" s="0"/>
      <c r="Q1234" s="0"/>
      <c r="R1234" s="0"/>
      <c r="S1234" s="0"/>
      <c r="T1234" s="0"/>
      <c r="U1234" s="0"/>
      <c r="V1234" s="0"/>
      <c r="AH1234" s="187" t="n">
        <f aca="false">IF($G1234&lt;&gt;"",AG1234,"")</f>
        <v>0</v>
      </c>
      <c r="AI1234" s="169"/>
      <c r="AJ1234" s="170"/>
    </row>
    <row r="1235" customFormat="false" ht="13" hidden="false" customHeight="false" outlineLevel="0" collapsed="false">
      <c r="A1235" s="0"/>
      <c r="B1235" s="185" t="str">
        <f aca="false">IF(B1134&lt;&gt;"",B1134,"")</f>
        <v>Aubry GABANON</v>
      </c>
      <c r="C1235" s="116" t="n">
        <f aca="false">IF(C1134&lt;&gt;"",C1134,"")</f>
        <v>13</v>
      </c>
      <c r="D1235" s="116" t="str">
        <f aca="false">IF(D1134&lt;&gt;"",D1134,"")</f>
        <v>2.4GHz</v>
      </c>
      <c r="E1235" s="116" t="n">
        <f aca="false">IF(E1134&lt;&gt;"",E1134,"")</f>
        <v>0</v>
      </c>
      <c r="F1235" s="116" t="n">
        <v>33</v>
      </c>
      <c r="G1235" s="168" t="n">
        <f aca="false">G1134</f>
        <v>1</v>
      </c>
      <c r="H1235" s="187" t="n">
        <f aca="false">IF($G1235&lt;&gt;"",G1235,"")</f>
        <v>1</v>
      </c>
      <c r="I1235" s="169"/>
      <c r="J1235" s="170"/>
      <c r="K1235" s="171" t="n">
        <f aca="false">IF($B1235&lt;&gt;"",IF(I1235,(INDEX(P$1223:Q$1226,MATCH(H1235,P$1223:P$1226),2)/I1235)*1000,0),"")</f>
        <v>0</v>
      </c>
      <c r="L1235" s="171" t="str">
        <f aca="false">IF(Q$1223&lt;&gt;"",IF($B1235&lt;&gt;"",K1235-$J1235,""),"")</f>
        <v/>
      </c>
      <c r="M1235" s="172" t="e">
        <f aca="false">IF(B1235&lt;&gt;"",RANK(L1235,L$1223:L$1322),"")</f>
        <v>#VALUE!</v>
      </c>
      <c r="N1235" s="172" t="str">
        <f aca="false">IF(B1235&lt;&gt;"",'Classement Général'!CG23,"")</f>
        <v/>
      </c>
      <c r="O1235" s="172" t="n">
        <f aca="false">IF(B124&lt;&gt;"",'Calculs (M1..M20)'!A26,"")</f>
        <v>5</v>
      </c>
      <c r="P1235" s="0"/>
      <c r="Q1235" s="0"/>
      <c r="R1235" s="0"/>
      <c r="S1235" s="0"/>
      <c r="T1235" s="0"/>
      <c r="U1235" s="0"/>
      <c r="V1235" s="0"/>
      <c r="AH1235" s="187" t="n">
        <f aca="false">IF($G1235&lt;&gt;"",AG1235,"")</f>
        <v>0</v>
      </c>
      <c r="AI1235" s="169"/>
      <c r="AJ1235" s="170"/>
    </row>
    <row r="1236" customFormat="false" ht="13" hidden="false" customHeight="false" outlineLevel="0" collapsed="false">
      <c r="A1236" s="0"/>
      <c r="B1236" s="185" t="str">
        <f aca="false">IF(B1135&lt;&gt;"",B1135,"")</f>
        <v>Serge DELARBRE</v>
      </c>
      <c r="C1236" s="116" t="n">
        <f aca="false">IF(C1135&lt;&gt;"",C1135,"")</f>
        <v>14</v>
      </c>
      <c r="D1236" s="116" t="str">
        <f aca="false">IF(D1135&lt;&gt;"",D1135,"")</f>
        <v>2.4GHz</v>
      </c>
      <c r="E1236" s="116" t="n">
        <f aca="false">IF(E1135&lt;&gt;"",E1135,"")</f>
        <v>0</v>
      </c>
      <c r="F1236" s="116" t="n">
        <v>33</v>
      </c>
      <c r="G1236" s="168" t="n">
        <f aca="false">G1135</f>
        <v>1</v>
      </c>
      <c r="H1236" s="187" t="n">
        <f aca="false">IF($G1236&lt;&gt;"",G1236,"")</f>
        <v>1</v>
      </c>
      <c r="I1236" s="169"/>
      <c r="J1236" s="170"/>
      <c r="K1236" s="171" t="n">
        <f aca="false">IF($B1236&lt;&gt;"",IF(I1236,(INDEX(P$1223:Q$1226,MATCH(H1236,P$1223:P$1226),2)/I1236)*1000,0),"")</f>
        <v>0</v>
      </c>
      <c r="L1236" s="171" t="str">
        <f aca="false">IF(Q$1223&lt;&gt;"",IF($B1236&lt;&gt;"",K1236-$J1236,""),"")</f>
        <v/>
      </c>
      <c r="M1236" s="172" t="e">
        <f aca="false">IF(B1236&lt;&gt;"",RANK(L1236,L$1223:L$1322),"")</f>
        <v>#VALUE!</v>
      </c>
      <c r="N1236" s="172" t="str">
        <f aca="false">IF(B1236&lt;&gt;"",'Classement Général'!CG24,"")</f>
        <v/>
      </c>
      <c r="O1236" s="172" t="n">
        <f aca="false">IF(B125&lt;&gt;"",'Calculs (M1..M20)'!A27,"")</f>
        <v>17</v>
      </c>
      <c r="P1236" s="0"/>
      <c r="Q1236" s="0"/>
      <c r="R1236" s="0"/>
      <c r="S1236" s="0"/>
      <c r="T1236" s="0"/>
      <c r="U1236" s="0"/>
      <c r="V1236" s="0"/>
      <c r="AH1236" s="187" t="n">
        <f aca="false">IF($G1236&lt;&gt;"",AG1236,"")</f>
        <v>0</v>
      </c>
      <c r="AI1236" s="169"/>
      <c r="AJ1236" s="170"/>
    </row>
    <row r="1237" customFormat="false" ht="13" hidden="false" customHeight="false" outlineLevel="0" collapsed="false">
      <c r="A1237" s="0"/>
      <c r="B1237" s="185" t="str">
        <f aca="false">IF(B1136&lt;&gt;"",B1136,"")</f>
        <v>Arnaud LEGER</v>
      </c>
      <c r="C1237" s="116" t="n">
        <f aca="false">IF(C1136&lt;&gt;"",C1136,"")</f>
        <v>15</v>
      </c>
      <c r="D1237" s="116" t="str">
        <f aca="false">IF(D1136&lt;&gt;"",D1136,"")</f>
        <v>2.4GHz</v>
      </c>
      <c r="E1237" s="116" t="n">
        <f aca="false">IF(E1136&lt;&gt;"",E1136,"")</f>
        <v>0</v>
      </c>
      <c r="F1237" s="116" t="n">
        <v>33</v>
      </c>
      <c r="G1237" s="168" t="n">
        <f aca="false">G1136</f>
        <v>1</v>
      </c>
      <c r="H1237" s="187" t="n">
        <f aca="false">IF($G1237&lt;&gt;"",G1237,"")</f>
        <v>1</v>
      </c>
      <c r="I1237" s="169"/>
      <c r="J1237" s="170"/>
      <c r="K1237" s="171" t="n">
        <f aca="false">IF($B1237&lt;&gt;"",IF(I1237,(INDEX(P$1223:Q$1226,MATCH(H1237,P$1223:P$1226),2)/I1237)*1000,0),"")</f>
        <v>0</v>
      </c>
      <c r="L1237" s="171" t="str">
        <f aca="false">IF(Q$1223&lt;&gt;"",IF($B1237&lt;&gt;"",K1237-$J1237,""),"")</f>
        <v/>
      </c>
      <c r="M1237" s="172" t="e">
        <f aca="false">IF(B1237&lt;&gt;"",RANK(L1237,L$1223:L$1322),"")</f>
        <v>#VALUE!</v>
      </c>
      <c r="N1237" s="172" t="str">
        <f aca="false">IF(B1237&lt;&gt;"",'Classement Général'!CG25,"")</f>
        <v/>
      </c>
      <c r="O1237" s="172" t="n">
        <f aca="false">IF(B126&lt;&gt;"",'Calculs (M1..M20)'!A28,"")</f>
        <v>7</v>
      </c>
      <c r="P1237" s="0"/>
      <c r="Q1237" s="0"/>
      <c r="R1237" s="0"/>
      <c r="S1237" s="0"/>
      <c r="T1237" s="0"/>
      <c r="U1237" s="0"/>
      <c r="V1237" s="0"/>
      <c r="AH1237" s="187" t="n">
        <f aca="false">IF($G1237&lt;&gt;"",AG1237,"")</f>
        <v>0</v>
      </c>
      <c r="AI1237" s="169"/>
      <c r="AJ1237" s="170"/>
    </row>
    <row r="1238" customFormat="false" ht="13" hidden="false" customHeight="false" outlineLevel="0" collapsed="false">
      <c r="A1238" s="0"/>
      <c r="B1238" s="185" t="str">
        <f aca="false">IF(B1137&lt;&gt;"",B1137,"")</f>
        <v>Thierry POIGNARD</v>
      </c>
      <c r="C1238" s="116" t="n">
        <f aca="false">IF(C1137&lt;&gt;"",C1137,"")</f>
        <v>16</v>
      </c>
      <c r="D1238" s="116" t="str">
        <f aca="false">IF(D1137&lt;&gt;"",D1137,"")</f>
        <v>2.4GHz</v>
      </c>
      <c r="E1238" s="116" t="n">
        <f aca="false">IF(E1137&lt;&gt;"",E1137,"")</f>
        <v>0</v>
      </c>
      <c r="F1238" s="116" t="n">
        <v>33</v>
      </c>
      <c r="G1238" s="168" t="n">
        <f aca="false">G1137</f>
        <v>1</v>
      </c>
      <c r="H1238" s="187" t="n">
        <f aca="false">IF($G1238&lt;&gt;"",G1238,"")</f>
        <v>1</v>
      </c>
      <c r="I1238" s="169"/>
      <c r="J1238" s="170"/>
      <c r="K1238" s="171" t="n">
        <f aca="false">IF($B1238&lt;&gt;"",IF(I1238,(INDEX(P$1223:Q$1226,MATCH(H1238,P$1223:P$1226),2)/I1238)*1000,0),"")</f>
        <v>0</v>
      </c>
      <c r="L1238" s="171" t="str">
        <f aca="false">IF(Q$1223&lt;&gt;"",IF($B1238&lt;&gt;"",K1238-$J1238,""),"")</f>
        <v/>
      </c>
      <c r="M1238" s="172" t="e">
        <f aca="false">IF(B1238&lt;&gt;"",RANK(L1238,L$1223:L$1322),"")</f>
        <v>#VALUE!</v>
      </c>
      <c r="N1238" s="172" t="str">
        <f aca="false">IF(B1238&lt;&gt;"",'Classement Général'!CG26,"")</f>
        <v/>
      </c>
      <c r="O1238" s="172" t="n">
        <f aca="false">IF(B127&lt;&gt;"",'Calculs (M1..M20)'!A29,"")</f>
        <v>13</v>
      </c>
      <c r="P1238" s="0"/>
      <c r="Q1238" s="0"/>
      <c r="R1238" s="0"/>
      <c r="S1238" s="0"/>
      <c r="T1238" s="0"/>
      <c r="U1238" s="0"/>
      <c r="V1238" s="0"/>
      <c r="AH1238" s="187" t="n">
        <f aca="false">IF($G1238&lt;&gt;"",AG1238,"")</f>
        <v>0</v>
      </c>
      <c r="AI1238" s="169"/>
      <c r="AJ1238" s="170"/>
    </row>
    <row r="1239" customFormat="false" ht="13" hidden="false" customHeight="false" outlineLevel="0" collapsed="false">
      <c r="A1239" s="0"/>
      <c r="B1239" s="185" t="str">
        <f aca="false">IF(B1138&lt;&gt;"",B1138,"")</f>
        <v>Joel MARIN</v>
      </c>
      <c r="C1239" s="116" t="n">
        <f aca="false">IF(C1138&lt;&gt;"",C1138,"")</f>
        <v>17</v>
      </c>
      <c r="D1239" s="116" t="str">
        <f aca="false">IF(D1138&lt;&gt;"",D1138,"")</f>
        <v>2.4GHz</v>
      </c>
      <c r="E1239" s="116" t="n">
        <f aca="false">IF(E1138&lt;&gt;"",E1138,"")</f>
        <v>0</v>
      </c>
      <c r="F1239" s="116" t="n">
        <v>33</v>
      </c>
      <c r="G1239" s="168" t="n">
        <f aca="false">G1138</f>
        <v>1</v>
      </c>
      <c r="H1239" s="187" t="n">
        <f aca="false">IF($G1239&lt;&gt;"",G1239,"")</f>
        <v>1</v>
      </c>
      <c r="I1239" s="169"/>
      <c r="J1239" s="170"/>
      <c r="K1239" s="171" t="n">
        <f aca="false">IF($B1239&lt;&gt;"",IF(I1239,(INDEX(P$1223:Q$1226,MATCH(H1239,P$1223:P$1226),2)/I1239)*1000,0),"")</f>
        <v>0</v>
      </c>
      <c r="L1239" s="171" t="str">
        <f aca="false">IF(Q$1223&lt;&gt;"",IF($B1239&lt;&gt;"",K1239-$J1239,""),"")</f>
        <v/>
      </c>
      <c r="M1239" s="172" t="e">
        <f aca="false">IF(B1239&lt;&gt;"",RANK(L1239,L$1223:L$1322),"")</f>
        <v>#VALUE!</v>
      </c>
      <c r="N1239" s="172" t="str">
        <f aca="false">IF(B1239&lt;&gt;"",'Classement Général'!CG27,"")</f>
        <v/>
      </c>
      <c r="O1239" s="172" t="n">
        <f aca="false">IF(B128&lt;&gt;"",'Calculs (M1..M20)'!A30,"")</f>
        <v>16</v>
      </c>
      <c r="P1239" s="0"/>
      <c r="Q1239" s="0"/>
      <c r="R1239" s="0"/>
      <c r="S1239" s="0"/>
      <c r="T1239" s="0"/>
      <c r="U1239" s="0"/>
      <c r="V1239" s="0"/>
      <c r="AH1239" s="187" t="n">
        <f aca="false">IF($G1239&lt;&gt;"",AG1239,"")</f>
        <v>0</v>
      </c>
      <c r="AI1239" s="169"/>
      <c r="AJ1239" s="170"/>
    </row>
    <row r="1240" customFormat="false" ht="13" hidden="false" customHeight="false" outlineLevel="0" collapsed="false">
      <c r="A1240" s="0"/>
      <c r="B1240" s="185" t="str">
        <f aca="false">IF(B1139&lt;&gt;"",B1139,"")</f>
        <v>Matthieu MERVELET</v>
      </c>
      <c r="C1240" s="116" t="n">
        <f aca="false">IF(C1139&lt;&gt;"",C1139,"")</f>
        <v>18</v>
      </c>
      <c r="D1240" s="116" t="str">
        <f aca="false">IF(D1139&lt;&gt;"",D1139,"")</f>
        <v>2.4GHz</v>
      </c>
      <c r="E1240" s="116" t="n">
        <f aca="false">IF(E1139&lt;&gt;"",E1139,"")</f>
        <v>0</v>
      </c>
      <c r="F1240" s="116" t="n">
        <v>33</v>
      </c>
      <c r="G1240" s="168" t="n">
        <f aca="false">G1139</f>
        <v>1</v>
      </c>
      <c r="H1240" s="187" t="n">
        <f aca="false">IF($G1240&lt;&gt;"",G1240,"")</f>
        <v>1</v>
      </c>
      <c r="I1240" s="169"/>
      <c r="J1240" s="170"/>
      <c r="K1240" s="171" t="n">
        <f aca="false">IF($B1240&lt;&gt;"",IF(I1240,(INDEX(P$1223:Q$1226,MATCH(H1240,P$1223:P$1226),2)/I1240)*1000,0),"")</f>
        <v>0</v>
      </c>
      <c r="L1240" s="171" t="str">
        <f aca="false">IF(Q$1223&lt;&gt;"",IF($B1240&lt;&gt;"",K1240-$J1240,""),"")</f>
        <v/>
      </c>
      <c r="M1240" s="172" t="e">
        <f aca="false">IF(B1240&lt;&gt;"",RANK(L1240,L$1223:L$1322),"")</f>
        <v>#VALUE!</v>
      </c>
      <c r="N1240" s="172" t="str">
        <f aca="false">IF(B1240&lt;&gt;"",'Classement Général'!CG28,"")</f>
        <v/>
      </c>
      <c r="O1240" s="172" t="n">
        <f aca="false">IF(B129&lt;&gt;"",'Calculs (M1..M20)'!A31,"")</f>
        <v>2</v>
      </c>
      <c r="P1240" s="0"/>
      <c r="Q1240" s="0"/>
      <c r="R1240" s="0"/>
      <c r="S1240" s="0"/>
      <c r="T1240" s="0"/>
      <c r="U1240" s="0"/>
      <c r="V1240" s="0"/>
      <c r="AH1240" s="187" t="n">
        <f aca="false">IF($G1240&lt;&gt;"",AG1240,"")</f>
        <v>0</v>
      </c>
      <c r="AI1240" s="169"/>
      <c r="AJ1240" s="170"/>
    </row>
    <row r="1241" customFormat="false" ht="13" hidden="false" customHeight="false" outlineLevel="0" collapsed="false">
      <c r="A1241" s="0"/>
      <c r="B1241" s="185" t="str">
        <f aca="false">IF(B1140&lt;&gt;"",B1140,"")</f>
        <v>Gabriel MANTEL</v>
      </c>
      <c r="C1241" s="116" t="n">
        <f aca="false">IF(C1140&lt;&gt;"",C1140,"")</f>
        <v>19</v>
      </c>
      <c r="D1241" s="116" t="str">
        <f aca="false">IF(D1140&lt;&gt;"",D1140,"")</f>
        <v>2.4GHz</v>
      </c>
      <c r="E1241" s="116" t="n">
        <f aca="false">IF(E1140&lt;&gt;"",E1140,"")</f>
        <v>0</v>
      </c>
      <c r="F1241" s="116" t="n">
        <v>33</v>
      </c>
      <c r="G1241" s="168" t="n">
        <f aca="false">G1140</f>
        <v>1</v>
      </c>
      <c r="H1241" s="187" t="n">
        <f aca="false">IF($G1241&lt;&gt;"",G1241,"")</f>
        <v>1</v>
      </c>
      <c r="I1241" s="169"/>
      <c r="J1241" s="170"/>
      <c r="K1241" s="171" t="n">
        <f aca="false">IF($B1241&lt;&gt;"",IF(I1241,(INDEX(P$1223:Q$1226,MATCH(H1241,P$1223:P$1226),2)/I1241)*1000,0),"")</f>
        <v>0</v>
      </c>
      <c r="L1241" s="171" t="str">
        <f aca="false">IF(Q$1223&lt;&gt;"",IF($B1241&lt;&gt;"",K1241-$J1241,""),"")</f>
        <v/>
      </c>
      <c r="M1241" s="172" t="e">
        <f aca="false">IF(B1241&lt;&gt;"",RANK(L1241,L$1223:L$1322),"")</f>
        <v>#VALUE!</v>
      </c>
      <c r="N1241" s="172" t="str">
        <f aca="false">IF(B1241&lt;&gt;"",'Classement Général'!CG29,"")</f>
        <v/>
      </c>
      <c r="O1241" s="172" t="n">
        <f aca="false">IF(B130&lt;&gt;"",'Calculs (M1..M20)'!A32,"")</f>
        <v>21</v>
      </c>
      <c r="P1241" s="0"/>
      <c r="Q1241" s="0"/>
      <c r="R1241" s="0"/>
      <c r="S1241" s="0"/>
      <c r="T1241" s="0"/>
      <c r="U1241" s="0"/>
      <c r="V1241" s="0"/>
      <c r="AH1241" s="187" t="n">
        <f aca="false">IF($G1241&lt;&gt;"",AG1241,"")</f>
        <v>0</v>
      </c>
      <c r="AI1241" s="169"/>
      <c r="AJ1241" s="170"/>
    </row>
    <row r="1242" customFormat="false" ht="13" hidden="false" customHeight="false" outlineLevel="0" collapsed="false">
      <c r="A1242" s="0"/>
      <c r="B1242" s="185" t="str">
        <f aca="false">IF(B1141&lt;&gt;"",B1141,"")</f>
        <v>Sylvain PFEFFERKORN</v>
      </c>
      <c r="C1242" s="116" t="n">
        <f aca="false">IF(C1141&lt;&gt;"",C1141,"")</f>
        <v>20</v>
      </c>
      <c r="D1242" s="116" t="str">
        <f aca="false">IF(D1141&lt;&gt;"",D1141,"")</f>
        <v>2.4GHz</v>
      </c>
      <c r="E1242" s="116" t="n">
        <f aca="false">IF(E1141&lt;&gt;"",E1141,"")</f>
        <v>0</v>
      </c>
      <c r="F1242" s="116" t="n">
        <v>33</v>
      </c>
      <c r="G1242" s="168" t="n">
        <f aca="false">G1141</f>
        <v>1</v>
      </c>
      <c r="H1242" s="187" t="n">
        <f aca="false">IF($G1242&lt;&gt;"",G1242,"")</f>
        <v>1</v>
      </c>
      <c r="I1242" s="169"/>
      <c r="J1242" s="170"/>
      <c r="K1242" s="171" t="n">
        <f aca="false">IF($B1242&lt;&gt;"",IF(I1242,(INDEX(P$1223:Q$1226,MATCH(H1242,P$1223:P$1226),2)/I1242)*1000,0),"")</f>
        <v>0</v>
      </c>
      <c r="L1242" s="171" t="str">
        <f aca="false">IF(Q$1223&lt;&gt;"",IF($B1242&lt;&gt;"",K1242-$J1242,""),"")</f>
        <v/>
      </c>
      <c r="M1242" s="172" t="e">
        <f aca="false">IF(B1242&lt;&gt;"",RANK(L1242,L$1223:L$1322),"")</f>
        <v>#VALUE!</v>
      </c>
      <c r="N1242" s="172" t="str">
        <f aca="false">IF(B1242&lt;&gt;"",'Classement Général'!CG30,"")</f>
        <v/>
      </c>
      <c r="O1242" s="172" t="n">
        <f aca="false">IF(B131&lt;&gt;"",'Calculs (M1..M20)'!A33,"")</f>
        <v>19</v>
      </c>
      <c r="P1242" s="0"/>
      <c r="Q1242" s="0"/>
      <c r="R1242" s="0"/>
      <c r="S1242" s="0"/>
      <c r="T1242" s="0"/>
      <c r="U1242" s="0"/>
      <c r="V1242" s="0"/>
      <c r="AH1242" s="187" t="n">
        <f aca="false">IF($G1242&lt;&gt;"",AG1242,"")</f>
        <v>0</v>
      </c>
      <c r="AI1242" s="169"/>
      <c r="AJ1242" s="170"/>
    </row>
    <row r="1243" customFormat="false" ht="13" hidden="false" customHeight="false" outlineLevel="0" collapsed="false">
      <c r="A1243" s="0"/>
      <c r="B1243" s="185" t="str">
        <f aca="false">IF(B1142&lt;&gt;"",B1142,"")</f>
        <v>Frederic HOURS</v>
      </c>
      <c r="C1243" s="116" t="n">
        <f aca="false">IF(C1142&lt;&gt;"",C1142,"")</f>
        <v>21</v>
      </c>
      <c r="D1243" s="116" t="str">
        <f aca="false">IF(D1142&lt;&gt;"",D1142,"")</f>
        <v>2.4GHz</v>
      </c>
      <c r="E1243" s="116" t="n">
        <f aca="false">IF(E1142&lt;&gt;"",E1142,"")</f>
        <v>0</v>
      </c>
      <c r="F1243" s="116" t="n">
        <v>33</v>
      </c>
      <c r="G1243" s="168" t="n">
        <f aca="false">G1142</f>
        <v>1</v>
      </c>
      <c r="H1243" s="187" t="n">
        <f aca="false">IF($G1243&lt;&gt;"",G1243,"")</f>
        <v>1</v>
      </c>
      <c r="I1243" s="169"/>
      <c r="J1243" s="170"/>
      <c r="K1243" s="171" t="n">
        <f aca="false">IF($B1243&lt;&gt;"",IF(I1243,(INDEX(P$1223:Q$1226,MATCH(H1243,P$1223:P$1226),2)/I1243)*1000,0),"")</f>
        <v>0</v>
      </c>
      <c r="L1243" s="171" t="str">
        <f aca="false">IF(Q$1223&lt;&gt;"",IF($B1243&lt;&gt;"",K1243-$J1243,""),"")</f>
        <v/>
      </c>
      <c r="M1243" s="172" t="e">
        <f aca="false">IF(B1243&lt;&gt;"",RANK(L1243,L$1223:L$1322),"")</f>
        <v>#VALUE!</v>
      </c>
      <c r="N1243" s="172" t="str">
        <f aca="false">IF(B1243&lt;&gt;"",'Classement Général'!CG31,"")</f>
        <v/>
      </c>
      <c r="O1243" s="172" t="n">
        <f aca="false">IF(B132&lt;&gt;"",'Calculs (M1..M20)'!A34,"")</f>
        <v>9</v>
      </c>
      <c r="P1243" s="0"/>
      <c r="Q1243" s="0"/>
      <c r="R1243" s="0"/>
      <c r="S1243" s="0"/>
      <c r="T1243" s="0"/>
      <c r="U1243" s="0"/>
      <c r="V1243" s="0"/>
      <c r="AH1243" s="187" t="n">
        <f aca="false">IF($G1243&lt;&gt;"",AG1243,"")</f>
        <v>0</v>
      </c>
      <c r="AI1243" s="169"/>
      <c r="AJ1243" s="170"/>
    </row>
    <row r="1244" customFormat="false" ht="13" hidden="false" customHeight="false" outlineLevel="0" collapsed="false">
      <c r="A1244" s="0"/>
      <c r="B1244" s="185" t="str">
        <f aca="false">IF(B1143&lt;&gt;"",B1143,"")</f>
        <v>Sébastien LANES</v>
      </c>
      <c r="C1244" s="116" t="n">
        <f aca="false">IF(C1143&lt;&gt;"",C1143,"")</f>
        <v>22</v>
      </c>
      <c r="D1244" s="116" t="str">
        <f aca="false">IF(D1143&lt;&gt;"",D1143,"")</f>
        <v>2.4GHz</v>
      </c>
      <c r="E1244" s="116" t="n">
        <f aca="false">IF(E1143&lt;&gt;"",E1143,"")</f>
        <v>0</v>
      </c>
      <c r="F1244" s="116" t="n">
        <v>33</v>
      </c>
      <c r="G1244" s="168" t="n">
        <f aca="false">G1143</f>
        <v>1</v>
      </c>
      <c r="H1244" s="187" t="n">
        <f aca="false">IF($G1244&lt;&gt;"",G1244,"")</f>
        <v>1</v>
      </c>
      <c r="I1244" s="169"/>
      <c r="J1244" s="170"/>
      <c r="K1244" s="171" t="n">
        <f aca="false">IF($B1244&lt;&gt;"",IF(I1244,(INDEX(P$1223:Q$1226,MATCH(H1244,P$1223:P$1226),2)/I1244)*1000,0),"")</f>
        <v>0</v>
      </c>
      <c r="L1244" s="171" t="str">
        <f aca="false">IF(Q$1223&lt;&gt;"",IF($B1244&lt;&gt;"",K1244-$J1244,""),"")</f>
        <v/>
      </c>
      <c r="M1244" s="172" t="e">
        <f aca="false">IF(B1244&lt;&gt;"",RANK(L1244,L$1223:L$1322),"")</f>
        <v>#VALUE!</v>
      </c>
      <c r="N1244" s="172" t="str">
        <f aca="false">IF(B1244&lt;&gt;"",'Classement Général'!CG32,"")</f>
        <v/>
      </c>
      <c r="O1244" s="172" t="n">
        <f aca="false">IF(B133&lt;&gt;"",'Calculs (M1..M20)'!A35,"")</f>
        <v>4</v>
      </c>
      <c r="P1244" s="0"/>
      <c r="Q1244" s="0"/>
      <c r="R1244" s="0"/>
      <c r="S1244" s="0"/>
      <c r="T1244" s="0"/>
      <c r="U1244" s="0"/>
      <c r="V1244" s="0"/>
      <c r="AH1244" s="187" t="n">
        <f aca="false">IF($G1244&lt;&gt;"",AG1244,"")</f>
        <v>0</v>
      </c>
      <c r="AI1244" s="169"/>
      <c r="AJ1244" s="170"/>
    </row>
    <row r="1245" customFormat="false" ht="13" hidden="false" customHeight="false" outlineLevel="0" collapsed="false">
      <c r="A1245" s="0"/>
      <c r="B1245" s="185" t="str">
        <f aca="false">IF(B1144&lt;&gt;"",B1144,"")</f>
        <v/>
      </c>
      <c r="C1245" s="116" t="str">
        <f aca="false">IF(C1144&lt;&gt;"",C1144,"")</f>
        <v/>
      </c>
      <c r="D1245" s="116" t="str">
        <f aca="false">IF(D1144&lt;&gt;"",D1144,"")</f>
        <v/>
      </c>
      <c r="E1245" s="116" t="str">
        <f aca="false">IF(E1144&lt;&gt;"",E1144,"")</f>
        <v/>
      </c>
      <c r="F1245" s="116" t="n">
        <v>33</v>
      </c>
      <c r="G1245" s="168" t="n">
        <f aca="false">G1144</f>
        <v>1</v>
      </c>
      <c r="H1245" s="187" t="n">
        <f aca="false">IF($G1245&lt;&gt;"",G1245,"")</f>
        <v>1</v>
      </c>
      <c r="I1245" s="169"/>
      <c r="J1245" s="170"/>
      <c r="K1245" s="171" t="str">
        <f aca="false">IF($B1245&lt;&gt;"",IF(I1245,(INDEX(P$1223:Q$1226,MATCH(H1245,P$1223:P$1226),2)/I1245)*1000,0),"")</f>
        <v/>
      </c>
      <c r="L1245" s="171" t="str">
        <f aca="false">IF(Q$1223&lt;&gt;"",IF($B1245&lt;&gt;"",K1245-$J1245,""),"")</f>
        <v/>
      </c>
      <c r="M1245" s="172" t="str">
        <f aca="false">IF(B1245&lt;&gt;"",RANK(L1245,L$1223:L$1322),"")</f>
        <v/>
      </c>
      <c r="N1245" s="172" t="str">
        <f aca="false">IF(B1245&lt;&gt;"",'Classement Général'!CG33,"")</f>
        <v/>
      </c>
      <c r="O1245" s="172" t="str">
        <f aca="false">IF(B134&lt;&gt;"",'Calculs (M1..M20)'!A36,"")</f>
        <v/>
      </c>
      <c r="P1245" s="0"/>
      <c r="Q1245" s="0"/>
      <c r="R1245" s="0"/>
      <c r="S1245" s="0"/>
      <c r="T1245" s="0"/>
      <c r="U1245" s="0"/>
      <c r="V1245" s="0"/>
      <c r="AH1245" s="187" t="n">
        <f aca="false">IF($G1245&lt;&gt;"",AG1245,"")</f>
        <v>0</v>
      </c>
      <c r="AI1245" s="169"/>
      <c r="AJ1245" s="170"/>
    </row>
    <row r="1246" customFormat="false" ht="13" hidden="false" customHeight="false" outlineLevel="0" collapsed="false">
      <c r="A1246" s="0"/>
      <c r="B1246" s="185" t="str">
        <f aca="false">IF(B1145&lt;&gt;"",B1145,"")</f>
        <v/>
      </c>
      <c r="C1246" s="116" t="str">
        <f aca="false">IF(C1145&lt;&gt;"",C1145,"")</f>
        <v/>
      </c>
      <c r="D1246" s="116" t="str">
        <f aca="false">IF(D1145&lt;&gt;"",D1145,"")</f>
        <v/>
      </c>
      <c r="E1246" s="116" t="str">
        <f aca="false">IF(E1145&lt;&gt;"",E1145,"")</f>
        <v/>
      </c>
      <c r="F1246" s="116" t="n">
        <v>33</v>
      </c>
      <c r="G1246" s="168" t="n">
        <f aca="false">G1145</f>
        <v>1</v>
      </c>
      <c r="H1246" s="187" t="n">
        <f aca="false">IF($G1246&lt;&gt;"",G1246,"")</f>
        <v>1</v>
      </c>
      <c r="I1246" s="169"/>
      <c r="J1246" s="170"/>
      <c r="K1246" s="171" t="str">
        <f aca="false">IF($B1246&lt;&gt;"",IF(I1246,(INDEX(P$1223:Q$1226,MATCH(H1246,P$1223:P$1226),2)/I1246)*1000,0),"")</f>
        <v/>
      </c>
      <c r="L1246" s="171" t="str">
        <f aca="false">IF(Q$1223&lt;&gt;"",IF($B1246&lt;&gt;"",K1246-$J1246,""),"")</f>
        <v/>
      </c>
      <c r="M1246" s="172" t="str">
        <f aca="false">IF(B1246&lt;&gt;"",RANK(L1246,L$1223:L$1322),"")</f>
        <v/>
      </c>
      <c r="N1246" s="172" t="str">
        <f aca="false">IF(B1246&lt;&gt;"",'Classement Général'!CG34,"")</f>
        <v/>
      </c>
      <c r="O1246" s="172" t="str">
        <f aca="false">IF(B135&lt;&gt;"",'Calculs (M1..M20)'!A37,"")</f>
        <v/>
      </c>
      <c r="P1246" s="0"/>
      <c r="Q1246" s="0"/>
      <c r="R1246" s="0"/>
      <c r="S1246" s="0"/>
      <c r="T1246" s="0"/>
      <c r="U1246" s="0"/>
      <c r="V1246" s="0"/>
      <c r="AH1246" s="187" t="n">
        <f aca="false">IF($G1246&lt;&gt;"",AG1246,"")</f>
        <v>0</v>
      </c>
      <c r="AI1246" s="169"/>
      <c r="AJ1246" s="170"/>
    </row>
    <row r="1247" customFormat="false" ht="13" hidden="false" customHeight="false" outlineLevel="0" collapsed="false">
      <c r="A1247" s="0"/>
      <c r="B1247" s="185" t="str">
        <f aca="false">IF(B1146&lt;&gt;"",B1146,"")</f>
        <v/>
      </c>
      <c r="C1247" s="116" t="str">
        <f aca="false">IF(C1146&lt;&gt;"",C1146,"")</f>
        <v/>
      </c>
      <c r="D1247" s="116" t="str">
        <f aca="false">IF(D1146&lt;&gt;"",D1146,"")</f>
        <v/>
      </c>
      <c r="E1247" s="116" t="str">
        <f aca="false">IF(E1146&lt;&gt;"",E1146,"")</f>
        <v/>
      </c>
      <c r="F1247" s="116" t="n">
        <v>33</v>
      </c>
      <c r="G1247" s="168" t="n">
        <f aca="false">G1146</f>
        <v>1</v>
      </c>
      <c r="H1247" s="187" t="n">
        <f aca="false">IF($G1247&lt;&gt;"",G1247,"")</f>
        <v>1</v>
      </c>
      <c r="I1247" s="169"/>
      <c r="J1247" s="170"/>
      <c r="K1247" s="171" t="str">
        <f aca="false">IF($B1247&lt;&gt;"",IF(I1247,(INDEX(P$1223:Q$1226,MATCH(H1247,P$1223:P$1226),2)/I1247)*1000,0),"")</f>
        <v/>
      </c>
      <c r="L1247" s="171" t="str">
        <f aca="false">IF(Q$1223&lt;&gt;"",IF($B1247&lt;&gt;"",K1247-$J1247,""),"")</f>
        <v/>
      </c>
      <c r="M1247" s="172" t="str">
        <f aca="false">IF(B1247&lt;&gt;"",RANK(L1247,L$1223:L$1322),"")</f>
        <v/>
      </c>
      <c r="N1247" s="172" t="str">
        <f aca="false">IF(B1247&lt;&gt;"",'Classement Général'!CG35,"")</f>
        <v/>
      </c>
      <c r="O1247" s="172" t="str">
        <f aca="false">IF(B136&lt;&gt;"",'Calculs (M1..M20)'!A38,"")</f>
        <v/>
      </c>
      <c r="P1247" s="0"/>
      <c r="Q1247" s="0"/>
      <c r="R1247" s="0"/>
      <c r="S1247" s="0"/>
      <c r="T1247" s="0"/>
      <c r="U1247" s="0"/>
      <c r="V1247" s="0"/>
      <c r="AH1247" s="187" t="n">
        <f aca="false">IF($G1247&lt;&gt;"",AG1247,"")</f>
        <v>0</v>
      </c>
      <c r="AI1247" s="169"/>
      <c r="AJ1247" s="170"/>
    </row>
    <row r="1248" customFormat="false" ht="13" hidden="false" customHeight="false" outlineLevel="0" collapsed="false">
      <c r="A1248" s="0"/>
      <c r="B1248" s="185" t="str">
        <f aca="false">IF(B1147&lt;&gt;"",B1147,"")</f>
        <v/>
      </c>
      <c r="C1248" s="116" t="str">
        <f aca="false">IF(C1147&lt;&gt;"",C1147,"")</f>
        <v/>
      </c>
      <c r="D1248" s="116" t="str">
        <f aca="false">IF(D1147&lt;&gt;"",D1147,"")</f>
        <v/>
      </c>
      <c r="E1248" s="116" t="str">
        <f aca="false">IF(E1147&lt;&gt;"",E1147,"")</f>
        <v/>
      </c>
      <c r="F1248" s="116" t="n">
        <v>33</v>
      </c>
      <c r="G1248" s="168" t="n">
        <f aca="false">G1147</f>
        <v>1</v>
      </c>
      <c r="H1248" s="187" t="n">
        <f aca="false">IF($G1248&lt;&gt;"",G1248,"")</f>
        <v>1</v>
      </c>
      <c r="I1248" s="169"/>
      <c r="J1248" s="170"/>
      <c r="K1248" s="171" t="str">
        <f aca="false">IF($B1248&lt;&gt;"",IF(I1248,(INDEX(P$1223:Q$1226,MATCH(H1248,P$1223:P$1226),2)/I1248)*1000,0),"")</f>
        <v/>
      </c>
      <c r="L1248" s="171" t="str">
        <f aca="false">IF(Q$1223&lt;&gt;"",IF($B1248&lt;&gt;"",K1248-$J1248,""),"")</f>
        <v/>
      </c>
      <c r="M1248" s="172" t="str">
        <f aca="false">IF(B1248&lt;&gt;"",RANK(L1248,L$1223:L$1322),"")</f>
        <v/>
      </c>
      <c r="N1248" s="172" t="str">
        <f aca="false">IF(B1248&lt;&gt;"",'Classement Général'!CG36,"")</f>
        <v/>
      </c>
      <c r="O1248" s="172" t="str">
        <f aca="false">IF(B137&lt;&gt;"",'Calculs (M1..M20)'!A39,"")</f>
        <v/>
      </c>
      <c r="P1248" s="0"/>
      <c r="Q1248" s="0"/>
      <c r="R1248" s="0"/>
      <c r="S1248" s="0"/>
      <c r="T1248" s="0"/>
      <c r="U1248" s="0"/>
      <c r="V1248" s="0"/>
      <c r="AH1248" s="187" t="n">
        <f aca="false">IF($G1248&lt;&gt;"",AG1248,"")</f>
        <v>0</v>
      </c>
      <c r="AI1248" s="169"/>
      <c r="AJ1248" s="170"/>
    </row>
    <row r="1249" customFormat="false" ht="13" hidden="false" customHeight="false" outlineLevel="0" collapsed="false">
      <c r="A1249" s="0"/>
      <c r="B1249" s="185" t="str">
        <f aca="false">IF(B1148&lt;&gt;"",B1148,"")</f>
        <v/>
      </c>
      <c r="C1249" s="116" t="str">
        <f aca="false">IF(C1148&lt;&gt;"",C1148,"")</f>
        <v/>
      </c>
      <c r="D1249" s="116" t="str">
        <f aca="false">IF(D1148&lt;&gt;"",D1148,"")</f>
        <v/>
      </c>
      <c r="E1249" s="116" t="str">
        <f aca="false">IF(E1148&lt;&gt;"",E1148,"")</f>
        <v/>
      </c>
      <c r="F1249" s="116" t="n">
        <v>33</v>
      </c>
      <c r="G1249" s="168" t="n">
        <f aca="false">G1148</f>
        <v>1</v>
      </c>
      <c r="H1249" s="187" t="n">
        <f aca="false">IF($G1249&lt;&gt;"",G1249,"")</f>
        <v>1</v>
      </c>
      <c r="I1249" s="169"/>
      <c r="J1249" s="170"/>
      <c r="K1249" s="171" t="str">
        <f aca="false">IF($B1249&lt;&gt;"",IF(I1249,(INDEX(P$1223:Q$1226,MATCH(H1249,P$1223:P$1226),2)/I1249)*1000,0),"")</f>
        <v/>
      </c>
      <c r="L1249" s="171" t="str">
        <f aca="false">IF(Q$1223&lt;&gt;"",IF($B1249&lt;&gt;"",K1249-$J1249,""),"")</f>
        <v/>
      </c>
      <c r="M1249" s="172" t="str">
        <f aca="false">IF(B1249&lt;&gt;"",RANK(L1249,L$1223:L$1322),"")</f>
        <v/>
      </c>
      <c r="N1249" s="172" t="str">
        <f aca="false">IF(B1249&lt;&gt;"",'Classement Général'!CG37,"")</f>
        <v/>
      </c>
      <c r="O1249" s="172" t="str">
        <f aca="false">IF(B138&lt;&gt;"",'Calculs (M1..M20)'!A40,"")</f>
        <v/>
      </c>
      <c r="P1249" s="0"/>
      <c r="Q1249" s="0"/>
      <c r="R1249" s="0"/>
      <c r="S1249" s="0"/>
      <c r="T1249" s="0"/>
      <c r="U1249" s="0"/>
      <c r="V1249" s="0"/>
      <c r="AH1249" s="187" t="n">
        <f aca="false">IF($G1249&lt;&gt;"",AG1249,"")</f>
        <v>0</v>
      </c>
      <c r="AI1249" s="169"/>
      <c r="AJ1249" s="170"/>
    </row>
    <row r="1250" customFormat="false" ht="13" hidden="false" customHeight="false" outlineLevel="0" collapsed="false">
      <c r="A1250" s="0"/>
      <c r="B1250" s="185" t="str">
        <f aca="false">IF(B1149&lt;&gt;"",B1149,"")</f>
        <v/>
      </c>
      <c r="C1250" s="116" t="str">
        <f aca="false">IF(C1149&lt;&gt;"",C1149,"")</f>
        <v/>
      </c>
      <c r="D1250" s="116" t="str">
        <f aca="false">IF(D1149&lt;&gt;"",D1149,"")</f>
        <v/>
      </c>
      <c r="E1250" s="116" t="str">
        <f aca="false">IF(E1149&lt;&gt;"",E1149,"")</f>
        <v/>
      </c>
      <c r="F1250" s="116" t="n">
        <v>33</v>
      </c>
      <c r="G1250" s="168" t="n">
        <f aca="false">G1149</f>
        <v>1</v>
      </c>
      <c r="H1250" s="187" t="n">
        <f aca="false">IF($G1250&lt;&gt;"",G1250,"")</f>
        <v>1</v>
      </c>
      <c r="I1250" s="169"/>
      <c r="J1250" s="170"/>
      <c r="K1250" s="171" t="str">
        <f aca="false">IF($B1250&lt;&gt;"",IF(I1250,(INDEX(P$1223:Q$1226,MATCH(H1250,P$1223:P$1226),2)/I1250)*1000,0),"")</f>
        <v/>
      </c>
      <c r="L1250" s="171" t="str">
        <f aca="false">IF(Q$1223&lt;&gt;"",IF($B1250&lt;&gt;"",K1250-$J1250,""),"")</f>
        <v/>
      </c>
      <c r="M1250" s="172" t="str">
        <f aca="false">IF(B1250&lt;&gt;"",RANK(L1250,L$1223:L$1322),"")</f>
        <v/>
      </c>
      <c r="N1250" s="172" t="str">
        <f aca="false">IF(B1250&lt;&gt;"",'Classement Général'!CG38,"")</f>
        <v/>
      </c>
      <c r="O1250" s="172" t="str">
        <f aca="false">IF(B139&lt;&gt;"",'Calculs (M1..M20)'!A41,"")</f>
        <v/>
      </c>
      <c r="P1250" s="0"/>
      <c r="Q1250" s="0"/>
      <c r="R1250" s="0"/>
      <c r="S1250" s="0"/>
      <c r="T1250" s="0"/>
      <c r="U1250" s="0"/>
      <c r="V1250" s="0"/>
      <c r="AH1250" s="187" t="n">
        <f aca="false">IF($G1250&lt;&gt;"",AG1250,"")</f>
        <v>0</v>
      </c>
      <c r="AI1250" s="169"/>
      <c r="AJ1250" s="170"/>
    </row>
    <row r="1251" customFormat="false" ht="13" hidden="false" customHeight="false" outlineLevel="0" collapsed="false">
      <c r="A1251" s="0"/>
      <c r="B1251" s="185" t="str">
        <f aca="false">IF(B1150&lt;&gt;"",B1150,"")</f>
        <v/>
      </c>
      <c r="C1251" s="116" t="str">
        <f aca="false">IF(C1150&lt;&gt;"",C1150,"")</f>
        <v/>
      </c>
      <c r="D1251" s="116" t="str">
        <f aca="false">IF(D1150&lt;&gt;"",D1150,"")</f>
        <v/>
      </c>
      <c r="E1251" s="116" t="str">
        <f aca="false">IF(E1150&lt;&gt;"",E1150,"")</f>
        <v/>
      </c>
      <c r="F1251" s="116" t="n">
        <v>33</v>
      </c>
      <c r="G1251" s="168" t="n">
        <f aca="false">G1150</f>
        <v>1</v>
      </c>
      <c r="H1251" s="187" t="n">
        <f aca="false">IF($G1251&lt;&gt;"",G1251,"")</f>
        <v>1</v>
      </c>
      <c r="I1251" s="169"/>
      <c r="J1251" s="170"/>
      <c r="K1251" s="171" t="str">
        <f aca="false">IF($B1251&lt;&gt;"",IF(I1251,(INDEX(P$1223:Q$1226,MATCH(H1251,P$1223:P$1226),2)/I1251)*1000,0),"")</f>
        <v/>
      </c>
      <c r="L1251" s="171" t="str">
        <f aca="false">IF(Q$1223&lt;&gt;"",IF($B1251&lt;&gt;"",K1251-$J1251,""),"")</f>
        <v/>
      </c>
      <c r="M1251" s="172" t="str">
        <f aca="false">IF(B1251&lt;&gt;"",RANK(L1251,L$1223:L$1322),"")</f>
        <v/>
      </c>
      <c r="N1251" s="172" t="str">
        <f aca="false">IF(B1251&lt;&gt;"",'Classement Général'!CG39,"")</f>
        <v/>
      </c>
      <c r="O1251" s="172" t="str">
        <f aca="false">IF(B140&lt;&gt;"",'Calculs (M1..M20)'!A42,"")</f>
        <v/>
      </c>
      <c r="P1251" s="0"/>
      <c r="Q1251" s="0"/>
      <c r="R1251" s="0"/>
      <c r="S1251" s="0"/>
      <c r="T1251" s="0"/>
      <c r="U1251" s="0"/>
      <c r="V1251" s="0"/>
      <c r="AH1251" s="187" t="n">
        <f aca="false">IF($G1251&lt;&gt;"",AG1251,"")</f>
        <v>0</v>
      </c>
      <c r="AI1251" s="169"/>
      <c r="AJ1251" s="170"/>
    </row>
    <row r="1252" customFormat="false" ht="13" hidden="false" customHeight="false" outlineLevel="0" collapsed="false">
      <c r="A1252" s="0"/>
      <c r="B1252" s="185" t="str">
        <f aca="false">IF(B1151&lt;&gt;"",B1151,"")</f>
        <v/>
      </c>
      <c r="C1252" s="116" t="str">
        <f aca="false">IF(C1151&lt;&gt;"",C1151,"")</f>
        <v/>
      </c>
      <c r="D1252" s="116" t="str">
        <f aca="false">IF(D1151&lt;&gt;"",D1151,"")</f>
        <v/>
      </c>
      <c r="E1252" s="116" t="str">
        <f aca="false">IF(E1151&lt;&gt;"",E1151,"")</f>
        <v/>
      </c>
      <c r="F1252" s="116" t="n">
        <v>33</v>
      </c>
      <c r="G1252" s="168" t="n">
        <f aca="false">G1151</f>
        <v>1</v>
      </c>
      <c r="H1252" s="187" t="n">
        <f aca="false">IF($G1252&lt;&gt;"",G1252,"")</f>
        <v>1</v>
      </c>
      <c r="I1252" s="169"/>
      <c r="J1252" s="170"/>
      <c r="K1252" s="171" t="str">
        <f aca="false">IF($B1252&lt;&gt;"",IF(I1252,(INDEX(P$1223:Q$1226,MATCH(H1252,P$1223:P$1226),2)/I1252)*1000,0),"")</f>
        <v/>
      </c>
      <c r="L1252" s="171" t="str">
        <f aca="false">IF(Q$1223&lt;&gt;"",IF($B1252&lt;&gt;"",K1252-$J1252,""),"")</f>
        <v/>
      </c>
      <c r="M1252" s="172" t="str">
        <f aca="false">IF(B1252&lt;&gt;"",RANK(L1252,L$1223:L$1322),"")</f>
        <v/>
      </c>
      <c r="N1252" s="172" t="str">
        <f aca="false">IF(B1252&lt;&gt;"",'Classement Général'!CG40,"")</f>
        <v/>
      </c>
      <c r="O1252" s="172" t="str">
        <f aca="false">IF(B141&lt;&gt;"",'Calculs (M1..M20)'!A43,"")</f>
        <v/>
      </c>
      <c r="P1252" s="0"/>
      <c r="Q1252" s="0"/>
      <c r="R1252" s="0"/>
      <c r="S1252" s="0"/>
      <c r="T1252" s="0"/>
      <c r="U1252" s="0"/>
      <c r="V1252" s="0"/>
      <c r="AH1252" s="187" t="n">
        <f aca="false">IF($G1252&lt;&gt;"",AG1252,"")</f>
        <v>0</v>
      </c>
      <c r="AI1252" s="169"/>
      <c r="AJ1252" s="170"/>
    </row>
    <row r="1253" customFormat="false" ht="13" hidden="false" customHeight="false" outlineLevel="0" collapsed="false">
      <c r="A1253" s="0"/>
      <c r="B1253" s="185" t="str">
        <f aca="false">IF(B1152&lt;&gt;"",B1152,"")</f>
        <v/>
      </c>
      <c r="C1253" s="116" t="str">
        <f aca="false">IF(C1152&lt;&gt;"",C1152,"")</f>
        <v/>
      </c>
      <c r="D1253" s="116" t="str">
        <f aca="false">IF(D1152&lt;&gt;"",D1152,"")</f>
        <v/>
      </c>
      <c r="E1253" s="116" t="str">
        <f aca="false">IF(E1152&lt;&gt;"",E1152,"")</f>
        <v/>
      </c>
      <c r="F1253" s="116" t="n">
        <v>33</v>
      </c>
      <c r="G1253" s="168" t="n">
        <f aca="false">G1152</f>
        <v>1</v>
      </c>
      <c r="H1253" s="187" t="n">
        <f aca="false">IF($G1253&lt;&gt;"",G1253,"")</f>
        <v>1</v>
      </c>
      <c r="I1253" s="169"/>
      <c r="J1253" s="170"/>
      <c r="K1253" s="171" t="str">
        <f aca="false">IF($B1253&lt;&gt;"",IF(I1253,(INDEX(P$1223:Q$1226,MATCH(H1253,P$1223:P$1226),2)/I1253)*1000,0),"")</f>
        <v/>
      </c>
      <c r="L1253" s="171" t="str">
        <f aca="false">IF(Q$1223&lt;&gt;"",IF($B1253&lt;&gt;"",K1253-$J1253,""),"")</f>
        <v/>
      </c>
      <c r="M1253" s="172" t="str">
        <f aca="false">IF(B1253&lt;&gt;"",RANK(L1253,L$1223:L$1322),"")</f>
        <v/>
      </c>
      <c r="N1253" s="172" t="str">
        <f aca="false">IF(B1253&lt;&gt;"",'Classement Général'!CG41,"")</f>
        <v/>
      </c>
      <c r="O1253" s="172" t="str">
        <f aca="false">IF(B142&lt;&gt;"",'Calculs (M1..M20)'!A44,"")</f>
        <v/>
      </c>
      <c r="P1253" s="0"/>
      <c r="Q1253" s="0"/>
      <c r="R1253" s="0"/>
      <c r="S1253" s="0"/>
      <c r="T1253" s="0"/>
      <c r="U1253" s="0"/>
      <c r="V1253" s="0"/>
      <c r="AH1253" s="187" t="n">
        <f aca="false">IF($G1253&lt;&gt;"",AG1253,"")</f>
        <v>0</v>
      </c>
      <c r="AI1253" s="169"/>
      <c r="AJ1253" s="170"/>
    </row>
    <row r="1254" customFormat="false" ht="13" hidden="false" customHeight="false" outlineLevel="0" collapsed="false">
      <c r="A1254" s="0"/>
      <c r="B1254" s="185" t="str">
        <f aca="false">IF(B1153&lt;&gt;"",B1153,"")</f>
        <v/>
      </c>
      <c r="C1254" s="116" t="str">
        <f aca="false">IF(C1153&lt;&gt;"",C1153,"")</f>
        <v/>
      </c>
      <c r="D1254" s="116" t="str">
        <f aca="false">IF(D1153&lt;&gt;"",D1153,"")</f>
        <v/>
      </c>
      <c r="E1254" s="116" t="str">
        <f aca="false">IF(E1153&lt;&gt;"",E1153,"")</f>
        <v/>
      </c>
      <c r="F1254" s="116" t="n">
        <v>33</v>
      </c>
      <c r="G1254" s="168" t="n">
        <f aca="false">G1153</f>
        <v>1</v>
      </c>
      <c r="H1254" s="187" t="n">
        <f aca="false">IF($G1254&lt;&gt;"",G1254,"")</f>
        <v>1</v>
      </c>
      <c r="I1254" s="169"/>
      <c r="J1254" s="170"/>
      <c r="K1254" s="171" t="str">
        <f aca="false">IF($B1254&lt;&gt;"",IF(I1254,(INDEX(P$1223:Q$1226,MATCH(H1254,P$1223:P$1226),2)/I1254)*1000,0),"")</f>
        <v/>
      </c>
      <c r="L1254" s="171" t="str">
        <f aca="false">IF(Q$1223&lt;&gt;"",IF($B1254&lt;&gt;"",K1254-$J1254,""),"")</f>
        <v/>
      </c>
      <c r="M1254" s="172" t="str">
        <f aca="false">IF(B1254&lt;&gt;"",RANK(L1254,L$1223:L$1322),"")</f>
        <v/>
      </c>
      <c r="N1254" s="172" t="str">
        <f aca="false">IF(B1254&lt;&gt;"",'Classement Général'!CG42,"")</f>
        <v/>
      </c>
      <c r="O1254" s="172" t="str">
        <f aca="false">IF(B143&lt;&gt;"",'Calculs (M1..M20)'!A45,"")</f>
        <v/>
      </c>
      <c r="P1254" s="0"/>
      <c r="Q1254" s="0"/>
      <c r="R1254" s="0"/>
      <c r="S1254" s="0"/>
      <c r="T1254" s="0"/>
      <c r="U1254" s="0"/>
      <c r="V1254" s="0"/>
      <c r="AH1254" s="187" t="n">
        <f aca="false">IF($G1254&lt;&gt;"",AG1254,"")</f>
        <v>0</v>
      </c>
      <c r="AI1254" s="169"/>
      <c r="AJ1254" s="170"/>
    </row>
    <row r="1255" customFormat="false" ht="13" hidden="false" customHeight="false" outlineLevel="0" collapsed="false">
      <c r="A1255" s="0"/>
      <c r="B1255" s="185" t="str">
        <f aca="false">IF(B1154&lt;&gt;"",B1154,"")</f>
        <v/>
      </c>
      <c r="C1255" s="116" t="str">
        <f aca="false">IF(C1154&lt;&gt;"",C1154,"")</f>
        <v/>
      </c>
      <c r="D1255" s="116" t="str">
        <f aca="false">IF(D1154&lt;&gt;"",D1154,"")</f>
        <v/>
      </c>
      <c r="E1255" s="116" t="str">
        <f aca="false">IF(E1154&lt;&gt;"",E1154,"")</f>
        <v/>
      </c>
      <c r="F1255" s="116" t="n">
        <v>33</v>
      </c>
      <c r="G1255" s="168" t="n">
        <f aca="false">G1154</f>
        <v>1</v>
      </c>
      <c r="H1255" s="187" t="n">
        <f aca="false">IF($G1255&lt;&gt;"",G1255,"")</f>
        <v>1</v>
      </c>
      <c r="I1255" s="169"/>
      <c r="J1255" s="170"/>
      <c r="K1255" s="171" t="str">
        <f aca="false">IF($B1255&lt;&gt;"",IF(I1255,(INDEX(P$1223:Q$1226,MATCH(H1255,P$1223:P$1226),2)/I1255)*1000,0),"")</f>
        <v/>
      </c>
      <c r="L1255" s="171" t="str">
        <f aca="false">IF(Q$1223&lt;&gt;"",IF($B1255&lt;&gt;"",K1255-$J1255,""),"")</f>
        <v/>
      </c>
      <c r="M1255" s="172" t="str">
        <f aca="false">IF(B1255&lt;&gt;"",RANK(L1255,L$1223:L$1322),"")</f>
        <v/>
      </c>
      <c r="N1255" s="172" t="str">
        <f aca="false">IF(B1255&lt;&gt;"",'Classement Général'!CG43,"")</f>
        <v/>
      </c>
      <c r="O1255" s="172" t="str">
        <f aca="false">IF(B144&lt;&gt;"",'Calculs (M1..M20)'!A46,"")</f>
        <v/>
      </c>
      <c r="P1255" s="0"/>
      <c r="Q1255" s="0"/>
      <c r="R1255" s="0"/>
      <c r="S1255" s="0"/>
      <c r="T1255" s="0"/>
      <c r="U1255" s="0"/>
      <c r="V1255" s="0"/>
      <c r="AH1255" s="187" t="n">
        <f aca="false">IF($G1255&lt;&gt;"",AG1255,"")</f>
        <v>0</v>
      </c>
      <c r="AI1255" s="169"/>
      <c r="AJ1255" s="170"/>
    </row>
    <row r="1256" customFormat="false" ht="13" hidden="false" customHeight="false" outlineLevel="0" collapsed="false">
      <c r="A1256" s="0"/>
      <c r="B1256" s="185" t="str">
        <f aca="false">IF(B1155&lt;&gt;"",B1155,"")</f>
        <v/>
      </c>
      <c r="C1256" s="116" t="str">
        <f aca="false">IF(C1155&lt;&gt;"",C1155,"")</f>
        <v/>
      </c>
      <c r="D1256" s="116" t="str">
        <f aca="false">IF(D1155&lt;&gt;"",D1155,"")</f>
        <v/>
      </c>
      <c r="E1256" s="116" t="str">
        <f aca="false">IF(E1155&lt;&gt;"",E1155,"")</f>
        <v/>
      </c>
      <c r="F1256" s="116" t="n">
        <v>33</v>
      </c>
      <c r="G1256" s="168" t="n">
        <f aca="false">G1155</f>
        <v>1</v>
      </c>
      <c r="H1256" s="187" t="n">
        <f aca="false">IF($G1256&lt;&gt;"",G1256,"")</f>
        <v>1</v>
      </c>
      <c r="I1256" s="169"/>
      <c r="J1256" s="170"/>
      <c r="K1256" s="171" t="str">
        <f aca="false">IF($B1256&lt;&gt;"",IF(I1256,(INDEX(P$1223:Q$1226,MATCH(H1256,P$1223:P$1226),2)/I1256)*1000,0),"")</f>
        <v/>
      </c>
      <c r="L1256" s="171" t="str">
        <f aca="false">IF(Q$1223&lt;&gt;"",IF($B1256&lt;&gt;"",K1256-$J1256,""),"")</f>
        <v/>
      </c>
      <c r="M1256" s="172" t="str">
        <f aca="false">IF(B1256&lt;&gt;"",RANK(L1256,L$1223:L$1322),"")</f>
        <v/>
      </c>
      <c r="N1256" s="172" t="str">
        <f aca="false">IF(B1256&lt;&gt;"",'Classement Général'!CG44,"")</f>
        <v/>
      </c>
      <c r="O1256" s="172" t="str">
        <f aca="false">IF(B145&lt;&gt;"",'Calculs (M1..M20)'!A47,"")</f>
        <v/>
      </c>
      <c r="P1256" s="0"/>
      <c r="Q1256" s="0"/>
      <c r="R1256" s="0"/>
      <c r="S1256" s="0"/>
      <c r="T1256" s="0"/>
      <c r="U1256" s="0"/>
      <c r="V1256" s="0"/>
      <c r="AH1256" s="187" t="n">
        <f aca="false">IF($G1256&lt;&gt;"",AG1256,"")</f>
        <v>0</v>
      </c>
      <c r="AI1256" s="169"/>
      <c r="AJ1256" s="170"/>
    </row>
    <row r="1257" customFormat="false" ht="13" hidden="false" customHeight="false" outlineLevel="0" collapsed="false">
      <c r="A1257" s="0"/>
      <c r="B1257" s="185" t="str">
        <f aca="false">IF(B1156&lt;&gt;"",B1156,"")</f>
        <v/>
      </c>
      <c r="C1257" s="116" t="str">
        <f aca="false">IF(C1156&lt;&gt;"",C1156,"")</f>
        <v/>
      </c>
      <c r="D1257" s="116" t="str">
        <f aca="false">IF(D1156&lt;&gt;"",D1156,"")</f>
        <v/>
      </c>
      <c r="E1257" s="116" t="str">
        <f aca="false">IF(E1156&lt;&gt;"",E1156,"")</f>
        <v/>
      </c>
      <c r="F1257" s="116" t="n">
        <v>33</v>
      </c>
      <c r="G1257" s="168" t="n">
        <f aca="false">G1156</f>
        <v>1</v>
      </c>
      <c r="H1257" s="187" t="n">
        <f aca="false">IF($G1257&lt;&gt;"",G1257,"")</f>
        <v>1</v>
      </c>
      <c r="I1257" s="169"/>
      <c r="J1257" s="170"/>
      <c r="K1257" s="171" t="str">
        <f aca="false">IF($B1257&lt;&gt;"",IF(I1257,(INDEX(P$1223:Q$1226,MATCH(H1257,P$1223:P$1226),2)/I1257)*1000,0),"")</f>
        <v/>
      </c>
      <c r="L1257" s="171" t="str">
        <f aca="false">IF(Q$1223&lt;&gt;"",IF($B1257&lt;&gt;"",K1257-$J1257,""),"")</f>
        <v/>
      </c>
      <c r="M1257" s="172" t="str">
        <f aca="false">IF(B1257&lt;&gt;"",RANK(L1257,L$1223:L$1322),"")</f>
        <v/>
      </c>
      <c r="N1257" s="172" t="str">
        <f aca="false">IF(B1257&lt;&gt;"",'Classement Général'!CG45,"")</f>
        <v/>
      </c>
      <c r="O1257" s="172" t="str">
        <f aca="false">IF(B146&lt;&gt;"",'Calculs (M1..M20)'!A48,"")</f>
        <v/>
      </c>
      <c r="P1257" s="0"/>
      <c r="Q1257" s="0"/>
      <c r="R1257" s="0"/>
      <c r="S1257" s="0"/>
      <c r="T1257" s="0"/>
      <c r="U1257" s="0"/>
      <c r="V1257" s="0"/>
      <c r="AH1257" s="187" t="n">
        <f aca="false">IF($G1257&lt;&gt;"",AG1257,"")</f>
        <v>0</v>
      </c>
      <c r="AI1257" s="169"/>
      <c r="AJ1257" s="170"/>
    </row>
    <row r="1258" customFormat="false" ht="13" hidden="false" customHeight="false" outlineLevel="0" collapsed="false">
      <c r="A1258" s="0"/>
      <c r="B1258" s="185" t="str">
        <f aca="false">IF(B1157&lt;&gt;"",B1157,"")</f>
        <v/>
      </c>
      <c r="C1258" s="116" t="str">
        <f aca="false">IF(C1157&lt;&gt;"",C1157,"")</f>
        <v/>
      </c>
      <c r="D1258" s="116" t="str">
        <f aca="false">IF(D1157&lt;&gt;"",D1157,"")</f>
        <v/>
      </c>
      <c r="E1258" s="116" t="str">
        <f aca="false">IF(E1157&lt;&gt;"",E1157,"")</f>
        <v/>
      </c>
      <c r="F1258" s="116" t="n">
        <v>33</v>
      </c>
      <c r="G1258" s="168" t="n">
        <f aca="false">G1157</f>
        <v>1</v>
      </c>
      <c r="H1258" s="187" t="n">
        <f aca="false">IF($G1258&lt;&gt;"",G1258,"")</f>
        <v>1</v>
      </c>
      <c r="I1258" s="169"/>
      <c r="J1258" s="170"/>
      <c r="K1258" s="171" t="str">
        <f aca="false">IF($B1258&lt;&gt;"",IF(I1258,(INDEX(P$1223:Q$1226,MATCH(H1258,P$1223:P$1226),2)/I1258)*1000,0),"")</f>
        <v/>
      </c>
      <c r="L1258" s="171" t="str">
        <f aca="false">IF(Q$1223&lt;&gt;"",IF($B1258&lt;&gt;"",K1258-$J1258,""),"")</f>
        <v/>
      </c>
      <c r="M1258" s="172" t="str">
        <f aca="false">IF(B1258&lt;&gt;"",RANK(L1258,L$1223:L$1322),"")</f>
        <v/>
      </c>
      <c r="N1258" s="172" t="str">
        <f aca="false">IF(B1258&lt;&gt;"",'Classement Général'!CG46,"")</f>
        <v/>
      </c>
      <c r="O1258" s="172" t="str">
        <f aca="false">IF(B147&lt;&gt;"",'Calculs (M1..M20)'!A49,"")</f>
        <v/>
      </c>
      <c r="P1258" s="0"/>
      <c r="Q1258" s="0"/>
      <c r="R1258" s="0"/>
      <c r="S1258" s="0"/>
      <c r="T1258" s="0"/>
      <c r="U1258" s="0"/>
      <c r="V1258" s="0"/>
      <c r="AH1258" s="187" t="n">
        <f aca="false">IF($G1258&lt;&gt;"",AG1258,"")</f>
        <v>0</v>
      </c>
      <c r="AI1258" s="169"/>
      <c r="AJ1258" s="170"/>
    </row>
    <row r="1259" customFormat="false" ht="13" hidden="false" customHeight="false" outlineLevel="0" collapsed="false">
      <c r="A1259" s="0"/>
      <c r="B1259" s="185" t="str">
        <f aca="false">IF(B1158&lt;&gt;"",B1158,"")</f>
        <v/>
      </c>
      <c r="C1259" s="116" t="str">
        <f aca="false">IF(C1158&lt;&gt;"",C1158,"")</f>
        <v/>
      </c>
      <c r="D1259" s="116" t="str">
        <f aca="false">IF(D1158&lt;&gt;"",D1158,"")</f>
        <v/>
      </c>
      <c r="E1259" s="116" t="str">
        <f aca="false">IF(E1158&lt;&gt;"",E1158,"")</f>
        <v/>
      </c>
      <c r="F1259" s="116" t="n">
        <v>33</v>
      </c>
      <c r="G1259" s="168" t="n">
        <f aca="false">G1158</f>
        <v>1</v>
      </c>
      <c r="H1259" s="187" t="n">
        <f aca="false">IF($G1259&lt;&gt;"",G1259,"")</f>
        <v>1</v>
      </c>
      <c r="I1259" s="169"/>
      <c r="J1259" s="170"/>
      <c r="K1259" s="171" t="str">
        <f aca="false">IF($B1259&lt;&gt;"",IF(I1259,(INDEX(P$1223:Q$1226,MATCH(H1259,P$1223:P$1226),2)/I1259)*1000,0),"")</f>
        <v/>
      </c>
      <c r="L1259" s="171" t="str">
        <f aca="false">IF(Q$1223&lt;&gt;"",IF($B1259&lt;&gt;"",K1259-$J1259,""),"")</f>
        <v/>
      </c>
      <c r="M1259" s="172" t="str">
        <f aca="false">IF(B1259&lt;&gt;"",RANK(L1259,L$1223:L$1322),"")</f>
        <v/>
      </c>
      <c r="N1259" s="172" t="str">
        <f aca="false">IF(B1259&lt;&gt;"",'Classement Général'!CG47,"")</f>
        <v/>
      </c>
      <c r="O1259" s="172" t="str">
        <f aca="false">IF(B148&lt;&gt;"",'Calculs (M1..M20)'!A50,"")</f>
        <v/>
      </c>
      <c r="P1259" s="0"/>
      <c r="Q1259" s="0"/>
      <c r="R1259" s="0"/>
      <c r="S1259" s="0"/>
      <c r="T1259" s="0"/>
      <c r="U1259" s="0"/>
      <c r="V1259" s="0"/>
      <c r="AH1259" s="187" t="n">
        <f aca="false">IF($G1259&lt;&gt;"",AG1259,"")</f>
        <v>0</v>
      </c>
      <c r="AI1259" s="169"/>
      <c r="AJ1259" s="170"/>
    </row>
    <row r="1260" customFormat="false" ht="13" hidden="false" customHeight="false" outlineLevel="0" collapsed="false">
      <c r="A1260" s="0"/>
      <c r="B1260" s="185" t="str">
        <f aca="false">IF(B1159&lt;&gt;"",B1159,"")</f>
        <v/>
      </c>
      <c r="C1260" s="116" t="str">
        <f aca="false">IF(C1159&lt;&gt;"",C1159,"")</f>
        <v/>
      </c>
      <c r="D1260" s="116" t="str">
        <f aca="false">IF(D1159&lt;&gt;"",D1159,"")</f>
        <v/>
      </c>
      <c r="E1260" s="116" t="str">
        <f aca="false">IF(E1159&lt;&gt;"",E1159,"")</f>
        <v/>
      </c>
      <c r="F1260" s="116" t="n">
        <v>33</v>
      </c>
      <c r="G1260" s="168" t="n">
        <f aca="false">G1159</f>
        <v>1</v>
      </c>
      <c r="H1260" s="187" t="n">
        <f aca="false">IF($G1260&lt;&gt;"",G1260,"")</f>
        <v>1</v>
      </c>
      <c r="I1260" s="169"/>
      <c r="J1260" s="170"/>
      <c r="K1260" s="171" t="str">
        <f aca="false">IF($B1260&lt;&gt;"",IF(I1260,(INDEX(P$1223:Q$1226,MATCH(H1260,P$1223:P$1226),2)/I1260)*1000,0),"")</f>
        <v/>
      </c>
      <c r="L1260" s="171" t="str">
        <f aca="false">IF(Q$1223&lt;&gt;"",IF($B1260&lt;&gt;"",K1260-$J1260,""),"")</f>
        <v/>
      </c>
      <c r="M1260" s="172" t="str">
        <f aca="false">IF(B1260&lt;&gt;"",RANK(L1260,L$1223:L$1322),"")</f>
        <v/>
      </c>
      <c r="N1260" s="172" t="str">
        <f aca="false">IF(B1260&lt;&gt;"",'Classement Général'!CG48,"")</f>
        <v/>
      </c>
      <c r="O1260" s="172" t="str">
        <f aca="false">IF(B149&lt;&gt;"",'Calculs (M1..M20)'!A51,"")</f>
        <v/>
      </c>
      <c r="P1260" s="0"/>
      <c r="Q1260" s="0"/>
      <c r="R1260" s="0"/>
      <c r="S1260" s="0"/>
      <c r="T1260" s="0"/>
      <c r="U1260" s="0"/>
      <c r="V1260" s="0"/>
      <c r="AH1260" s="187" t="n">
        <f aca="false">IF($G1260&lt;&gt;"",AG1260,"")</f>
        <v>0</v>
      </c>
      <c r="AI1260" s="169"/>
      <c r="AJ1260" s="170"/>
    </row>
    <row r="1261" customFormat="false" ht="13" hidden="false" customHeight="false" outlineLevel="0" collapsed="false">
      <c r="A1261" s="0"/>
      <c r="B1261" s="185" t="str">
        <f aca="false">IF(B1160&lt;&gt;"",B1160,"")</f>
        <v/>
      </c>
      <c r="C1261" s="116" t="str">
        <f aca="false">IF(C1160&lt;&gt;"",C1160,"")</f>
        <v/>
      </c>
      <c r="D1261" s="116" t="str">
        <f aca="false">IF(D1160&lt;&gt;"",D1160,"")</f>
        <v/>
      </c>
      <c r="E1261" s="116" t="str">
        <f aca="false">IF(E1160&lt;&gt;"",E1160,"")</f>
        <v/>
      </c>
      <c r="F1261" s="116" t="n">
        <v>33</v>
      </c>
      <c r="G1261" s="168" t="n">
        <f aca="false">G1160</f>
        <v>1</v>
      </c>
      <c r="H1261" s="187" t="n">
        <f aca="false">IF($G1261&lt;&gt;"",G1261,"")</f>
        <v>1</v>
      </c>
      <c r="I1261" s="169"/>
      <c r="J1261" s="170"/>
      <c r="K1261" s="171" t="str">
        <f aca="false">IF($B1261&lt;&gt;"",IF(I1261,(INDEX(P$1223:Q$1226,MATCH(H1261,P$1223:P$1226),2)/I1261)*1000,0),"")</f>
        <v/>
      </c>
      <c r="L1261" s="171" t="str">
        <f aca="false">IF(Q$1223&lt;&gt;"",IF($B1261&lt;&gt;"",K1261-$J1261,""),"")</f>
        <v/>
      </c>
      <c r="M1261" s="172" t="str">
        <f aca="false">IF(B1261&lt;&gt;"",RANK(L1261,L$1223:L$1322),"")</f>
        <v/>
      </c>
      <c r="N1261" s="172" t="str">
        <f aca="false">IF(B1261&lt;&gt;"",'Classement Général'!CG49,"")</f>
        <v/>
      </c>
      <c r="O1261" s="172" t="str">
        <f aca="false">IF(B150&lt;&gt;"",'Calculs (M1..M20)'!A52,"")</f>
        <v/>
      </c>
      <c r="P1261" s="0"/>
      <c r="Q1261" s="0"/>
      <c r="R1261" s="0"/>
      <c r="S1261" s="0"/>
      <c r="T1261" s="0"/>
      <c r="U1261" s="0"/>
      <c r="V1261" s="0"/>
      <c r="AH1261" s="187" t="n">
        <f aca="false">IF($G1261&lt;&gt;"",AG1261,"")</f>
        <v>0</v>
      </c>
      <c r="AI1261" s="169"/>
      <c r="AJ1261" s="170"/>
    </row>
    <row r="1262" customFormat="false" ht="13" hidden="false" customHeight="false" outlineLevel="0" collapsed="false">
      <c r="A1262" s="0"/>
      <c r="B1262" s="185" t="str">
        <f aca="false">IF(B1161&lt;&gt;"",B1161,"")</f>
        <v/>
      </c>
      <c r="C1262" s="116" t="str">
        <f aca="false">IF(C1161&lt;&gt;"",C1161,"")</f>
        <v/>
      </c>
      <c r="D1262" s="116" t="str">
        <f aca="false">IF(D1161&lt;&gt;"",D1161,"")</f>
        <v/>
      </c>
      <c r="E1262" s="116" t="str">
        <f aca="false">IF(E1161&lt;&gt;"",E1161,"")</f>
        <v/>
      </c>
      <c r="F1262" s="116" t="n">
        <v>33</v>
      </c>
      <c r="G1262" s="168" t="n">
        <f aca="false">G1161</f>
        <v>1</v>
      </c>
      <c r="H1262" s="187" t="n">
        <f aca="false">IF($G1262&lt;&gt;"",G1262,"")</f>
        <v>1</v>
      </c>
      <c r="I1262" s="169"/>
      <c r="J1262" s="170"/>
      <c r="K1262" s="171" t="str">
        <f aca="false">IF($B1262&lt;&gt;"",IF(I1262,(INDEX(P$1223:Q$1226,MATCH(H1262,P$1223:P$1226),2)/I1262)*1000,0),"")</f>
        <v/>
      </c>
      <c r="L1262" s="171" t="str">
        <f aca="false">IF(Q$1223&lt;&gt;"",IF($B1262&lt;&gt;"",K1262-$J1262,""),"")</f>
        <v/>
      </c>
      <c r="M1262" s="172" t="str">
        <f aca="false">IF(B1262&lt;&gt;"",RANK(L1262,L$1223:L$1322),"")</f>
        <v/>
      </c>
      <c r="N1262" s="172" t="str">
        <f aca="false">IF(B1262&lt;&gt;"",'Classement Général'!CG50,"")</f>
        <v/>
      </c>
      <c r="O1262" s="172" t="str">
        <f aca="false">IF(B151&lt;&gt;"",'Calculs (M1..M20)'!A53,"")</f>
        <v/>
      </c>
      <c r="P1262" s="0"/>
      <c r="Q1262" s="0"/>
      <c r="R1262" s="0"/>
      <c r="S1262" s="0"/>
      <c r="T1262" s="0"/>
      <c r="U1262" s="0"/>
      <c r="V1262" s="0"/>
      <c r="AH1262" s="187" t="n">
        <f aca="false">IF($G1262&lt;&gt;"",AG1262,"")</f>
        <v>0</v>
      </c>
      <c r="AI1262" s="169"/>
      <c r="AJ1262" s="170"/>
    </row>
    <row r="1263" customFormat="false" ht="13" hidden="false" customHeight="false" outlineLevel="0" collapsed="false">
      <c r="A1263" s="0"/>
      <c r="B1263" s="185" t="str">
        <f aca="false">IF(B1162&lt;&gt;"",B1162,"")</f>
        <v/>
      </c>
      <c r="C1263" s="116" t="str">
        <f aca="false">IF(C1162&lt;&gt;"",C1162,"")</f>
        <v/>
      </c>
      <c r="D1263" s="116" t="str">
        <f aca="false">IF(D1162&lt;&gt;"",D1162,"")</f>
        <v/>
      </c>
      <c r="E1263" s="116" t="str">
        <f aca="false">IF(E1162&lt;&gt;"",E1162,"")</f>
        <v/>
      </c>
      <c r="F1263" s="116" t="n">
        <v>33</v>
      </c>
      <c r="G1263" s="168" t="n">
        <f aca="false">G1162</f>
        <v>1</v>
      </c>
      <c r="H1263" s="187" t="n">
        <f aca="false">IF($G1263&lt;&gt;"",G1263,"")</f>
        <v>1</v>
      </c>
      <c r="I1263" s="169"/>
      <c r="J1263" s="170"/>
      <c r="K1263" s="171" t="str">
        <f aca="false">IF($B1263&lt;&gt;"",IF(I1263,(INDEX(P$1223:Q$1226,MATCH(H1263,P$1223:P$1226),2)/I1263)*1000,0),"")</f>
        <v/>
      </c>
      <c r="L1263" s="171" t="str">
        <f aca="false">IF(Q$1223&lt;&gt;"",IF($B1263&lt;&gt;"",K1263-$J1263,""),"")</f>
        <v/>
      </c>
      <c r="M1263" s="172" t="str">
        <f aca="false">IF(B1263&lt;&gt;"",RANK(L1263,L$1223:L$1322),"")</f>
        <v/>
      </c>
      <c r="N1263" s="172" t="str">
        <f aca="false">IF(B1263&lt;&gt;"",'Classement Général'!CG51,"")</f>
        <v/>
      </c>
      <c r="O1263" s="172" t="str">
        <f aca="false">IF(B152&lt;&gt;"",'Calculs (M1..M20)'!A54,"")</f>
        <v/>
      </c>
      <c r="P1263" s="0"/>
      <c r="Q1263" s="0"/>
      <c r="R1263" s="0"/>
      <c r="S1263" s="0"/>
      <c r="T1263" s="0"/>
      <c r="U1263" s="0"/>
      <c r="V1263" s="0"/>
      <c r="AH1263" s="187" t="n">
        <f aca="false">IF($G1263&lt;&gt;"",AG1263,"")</f>
        <v>0</v>
      </c>
      <c r="AI1263" s="169"/>
      <c r="AJ1263" s="170"/>
    </row>
    <row r="1264" customFormat="false" ht="13" hidden="false" customHeight="false" outlineLevel="0" collapsed="false">
      <c r="A1264" s="0"/>
      <c r="B1264" s="185" t="str">
        <f aca="false">IF(B1163&lt;&gt;"",B1163,"")</f>
        <v/>
      </c>
      <c r="C1264" s="116" t="str">
        <f aca="false">IF(C1163&lt;&gt;"",C1163,"")</f>
        <v/>
      </c>
      <c r="D1264" s="116" t="str">
        <f aca="false">IF(D1163&lt;&gt;"",D1163,"")</f>
        <v/>
      </c>
      <c r="E1264" s="116" t="str">
        <f aca="false">IF(E1163&lt;&gt;"",E1163,"")</f>
        <v/>
      </c>
      <c r="F1264" s="116" t="n">
        <v>33</v>
      </c>
      <c r="G1264" s="168" t="n">
        <f aca="false">G1163</f>
        <v>1</v>
      </c>
      <c r="H1264" s="187" t="n">
        <f aca="false">IF($G1264&lt;&gt;"",G1264,"")</f>
        <v>1</v>
      </c>
      <c r="I1264" s="169"/>
      <c r="J1264" s="170"/>
      <c r="K1264" s="171" t="str">
        <f aca="false">IF($B1264&lt;&gt;"",IF(I1264,(INDEX(P$1223:Q$1226,MATCH(H1264,P$1223:P$1226),2)/I1264)*1000,0),"")</f>
        <v/>
      </c>
      <c r="L1264" s="171" t="str">
        <f aca="false">IF(Q$1223&lt;&gt;"",IF($B1264&lt;&gt;"",K1264-$J1264,""),"")</f>
        <v/>
      </c>
      <c r="M1264" s="172" t="str">
        <f aca="false">IF(B1264&lt;&gt;"",RANK(L1264,L$1223:L$1322),"")</f>
        <v/>
      </c>
      <c r="N1264" s="172" t="str">
        <f aca="false">IF(B1264&lt;&gt;"",'Classement Général'!CG52,"")</f>
        <v/>
      </c>
      <c r="O1264" s="172" t="str">
        <f aca="false">IF(B153&lt;&gt;"",'Calculs (M1..M20)'!A55,"")</f>
        <v/>
      </c>
      <c r="P1264" s="0"/>
      <c r="Q1264" s="0"/>
      <c r="R1264" s="0"/>
      <c r="S1264" s="0"/>
      <c r="T1264" s="0"/>
      <c r="U1264" s="0"/>
      <c r="V1264" s="0"/>
      <c r="AH1264" s="187" t="n">
        <f aca="false">IF($G1264&lt;&gt;"",AG1264,"")</f>
        <v>0</v>
      </c>
      <c r="AI1264" s="169"/>
      <c r="AJ1264" s="170"/>
    </row>
    <row r="1265" customFormat="false" ht="13" hidden="false" customHeight="false" outlineLevel="0" collapsed="false">
      <c r="A1265" s="0"/>
      <c r="B1265" s="185" t="str">
        <f aca="false">IF(B1164&lt;&gt;"",B1164,"")</f>
        <v/>
      </c>
      <c r="C1265" s="116" t="str">
        <f aca="false">IF(C1164&lt;&gt;"",C1164,"")</f>
        <v/>
      </c>
      <c r="D1265" s="116" t="str">
        <f aca="false">IF(D1164&lt;&gt;"",D1164,"")</f>
        <v/>
      </c>
      <c r="E1265" s="116" t="str">
        <f aca="false">IF(E1164&lt;&gt;"",E1164,"")</f>
        <v/>
      </c>
      <c r="F1265" s="116" t="n">
        <v>33</v>
      </c>
      <c r="G1265" s="168" t="n">
        <f aca="false">G1164</f>
        <v>1</v>
      </c>
      <c r="H1265" s="187" t="n">
        <f aca="false">IF($G1265&lt;&gt;"",G1265,"")</f>
        <v>1</v>
      </c>
      <c r="I1265" s="169"/>
      <c r="J1265" s="170"/>
      <c r="K1265" s="171" t="str">
        <f aca="false">IF($B1265&lt;&gt;"",IF(I1265,(INDEX(P$1223:Q$1226,MATCH(H1265,P$1223:P$1226),2)/I1265)*1000,0),"")</f>
        <v/>
      </c>
      <c r="L1265" s="171" t="str">
        <f aca="false">IF(Q$1223&lt;&gt;"",IF($B1265&lt;&gt;"",K1265-$J1265,""),"")</f>
        <v/>
      </c>
      <c r="M1265" s="172" t="str">
        <f aca="false">IF(B1265&lt;&gt;"",RANK(L1265,L$1223:L$1322),"")</f>
        <v/>
      </c>
      <c r="N1265" s="172" t="str">
        <f aca="false">IF(B1265&lt;&gt;"",'Classement Général'!CG53,"")</f>
        <v/>
      </c>
      <c r="O1265" s="172" t="str">
        <f aca="false">IF(B154&lt;&gt;"",'Calculs (M1..M20)'!A56,"")</f>
        <v/>
      </c>
      <c r="P1265" s="0"/>
      <c r="Q1265" s="0"/>
      <c r="R1265" s="0"/>
      <c r="S1265" s="0"/>
      <c r="T1265" s="0"/>
      <c r="U1265" s="0"/>
      <c r="V1265" s="0"/>
      <c r="AH1265" s="187" t="n">
        <f aca="false">IF($G1265&lt;&gt;"",AG1265,"")</f>
        <v>0</v>
      </c>
      <c r="AI1265" s="169"/>
      <c r="AJ1265" s="170"/>
    </row>
    <row r="1266" customFormat="false" ht="13" hidden="false" customHeight="false" outlineLevel="0" collapsed="false">
      <c r="A1266" s="0"/>
      <c r="B1266" s="185" t="str">
        <f aca="false">IF(B1165&lt;&gt;"",B1165,"")</f>
        <v/>
      </c>
      <c r="C1266" s="116" t="str">
        <f aca="false">IF(C1165&lt;&gt;"",C1165,"")</f>
        <v/>
      </c>
      <c r="D1266" s="116" t="str">
        <f aca="false">IF(D1165&lt;&gt;"",D1165,"")</f>
        <v/>
      </c>
      <c r="E1266" s="116" t="str">
        <f aca="false">IF(E1165&lt;&gt;"",E1165,"")</f>
        <v/>
      </c>
      <c r="F1266" s="116" t="n">
        <v>33</v>
      </c>
      <c r="G1266" s="168" t="n">
        <f aca="false">G1165</f>
        <v>1</v>
      </c>
      <c r="H1266" s="187" t="n">
        <f aca="false">IF($G1266&lt;&gt;"",G1266,"")</f>
        <v>1</v>
      </c>
      <c r="I1266" s="169"/>
      <c r="J1266" s="170"/>
      <c r="K1266" s="171" t="str">
        <f aca="false">IF($B1266&lt;&gt;"",IF(I1266,(INDEX(P$1223:Q$1226,MATCH(H1266,P$1223:P$1226),2)/I1266)*1000,0),"")</f>
        <v/>
      </c>
      <c r="L1266" s="171" t="str">
        <f aca="false">IF(Q$1223&lt;&gt;"",IF($B1266&lt;&gt;"",K1266-$J1266,""),"")</f>
        <v/>
      </c>
      <c r="M1266" s="172" t="str">
        <f aca="false">IF(B1266&lt;&gt;"",RANK(L1266,L$1223:L$1322),"")</f>
        <v/>
      </c>
      <c r="N1266" s="172" t="str">
        <f aca="false">IF(B1266&lt;&gt;"",'Classement Général'!CG54,"")</f>
        <v/>
      </c>
      <c r="O1266" s="172" t="str">
        <f aca="false">IF(B155&lt;&gt;"",'Calculs (M1..M20)'!A57,"")</f>
        <v/>
      </c>
      <c r="P1266" s="0"/>
      <c r="Q1266" s="0"/>
      <c r="R1266" s="0"/>
      <c r="S1266" s="0"/>
      <c r="T1266" s="0"/>
      <c r="U1266" s="0"/>
      <c r="V1266" s="0"/>
      <c r="AH1266" s="187" t="n">
        <f aca="false">IF($G1266&lt;&gt;"",AG1266,"")</f>
        <v>0</v>
      </c>
      <c r="AI1266" s="169"/>
      <c r="AJ1266" s="170"/>
    </row>
    <row r="1267" customFormat="false" ht="13" hidden="false" customHeight="false" outlineLevel="0" collapsed="false">
      <c r="A1267" s="0"/>
      <c r="B1267" s="185" t="str">
        <f aca="false">IF(B1166&lt;&gt;"",B1166,"")</f>
        <v/>
      </c>
      <c r="C1267" s="116" t="str">
        <f aca="false">IF(C1166&lt;&gt;"",C1166,"")</f>
        <v/>
      </c>
      <c r="D1267" s="116" t="str">
        <f aca="false">IF(D1166&lt;&gt;"",D1166,"")</f>
        <v/>
      </c>
      <c r="E1267" s="116" t="str">
        <f aca="false">IF(E1166&lt;&gt;"",E1166,"")</f>
        <v/>
      </c>
      <c r="F1267" s="116" t="n">
        <v>33</v>
      </c>
      <c r="G1267" s="168" t="n">
        <f aca="false">G1166</f>
        <v>1</v>
      </c>
      <c r="H1267" s="187" t="n">
        <f aca="false">IF($G1267&lt;&gt;"",G1267,"")</f>
        <v>1</v>
      </c>
      <c r="I1267" s="169"/>
      <c r="J1267" s="170"/>
      <c r="K1267" s="171" t="str">
        <f aca="false">IF($B1267&lt;&gt;"",IF(I1267,(INDEX(P$1223:Q$1226,MATCH(H1267,P$1223:P$1226),2)/I1267)*1000,0),"")</f>
        <v/>
      </c>
      <c r="L1267" s="171" t="str">
        <f aca="false">IF(Q$1223&lt;&gt;"",IF($B1267&lt;&gt;"",K1267-$J1267,""),"")</f>
        <v/>
      </c>
      <c r="M1267" s="172" t="str">
        <f aca="false">IF(B1267&lt;&gt;"",RANK(L1267,L$1223:L$1322),"")</f>
        <v/>
      </c>
      <c r="N1267" s="172" t="str">
        <f aca="false">IF(B1267&lt;&gt;"",'Classement Général'!CG55,"")</f>
        <v/>
      </c>
      <c r="O1267" s="172" t="str">
        <f aca="false">IF(B156&lt;&gt;"",'Calculs (M1..M20)'!A58,"")</f>
        <v/>
      </c>
      <c r="P1267" s="0"/>
      <c r="Q1267" s="0"/>
      <c r="R1267" s="0"/>
      <c r="S1267" s="0"/>
      <c r="T1267" s="0"/>
      <c r="U1267" s="0"/>
      <c r="V1267" s="0"/>
      <c r="AH1267" s="187" t="n">
        <f aca="false">IF($G1267&lt;&gt;"",AG1267,"")</f>
        <v>0</v>
      </c>
      <c r="AI1267" s="169"/>
      <c r="AJ1267" s="170"/>
    </row>
    <row r="1268" customFormat="false" ht="13" hidden="false" customHeight="false" outlineLevel="0" collapsed="false">
      <c r="A1268" s="0"/>
      <c r="B1268" s="185" t="str">
        <f aca="false">IF(B1167&lt;&gt;"",B1167,"")</f>
        <v/>
      </c>
      <c r="C1268" s="116" t="str">
        <f aca="false">IF(C1167&lt;&gt;"",C1167,"")</f>
        <v/>
      </c>
      <c r="D1268" s="116" t="str">
        <f aca="false">IF(D1167&lt;&gt;"",D1167,"")</f>
        <v/>
      </c>
      <c r="E1268" s="116" t="str">
        <f aca="false">IF(E1167&lt;&gt;"",E1167,"")</f>
        <v/>
      </c>
      <c r="F1268" s="116" t="n">
        <v>33</v>
      </c>
      <c r="G1268" s="168" t="n">
        <f aca="false">G1167</f>
        <v>1</v>
      </c>
      <c r="H1268" s="187" t="n">
        <f aca="false">IF($G1268&lt;&gt;"",G1268,"")</f>
        <v>1</v>
      </c>
      <c r="I1268" s="169"/>
      <c r="J1268" s="170"/>
      <c r="K1268" s="171" t="str">
        <f aca="false">IF($B1268&lt;&gt;"",IF(I1268,(INDEX(P$1223:Q$1226,MATCH(H1268,P$1223:P$1226),2)/I1268)*1000,0),"")</f>
        <v/>
      </c>
      <c r="L1268" s="171" t="str">
        <f aca="false">IF(Q$1223&lt;&gt;"",IF($B1268&lt;&gt;"",K1268-$J1268,""),"")</f>
        <v/>
      </c>
      <c r="M1268" s="172" t="str">
        <f aca="false">IF(B1268&lt;&gt;"",RANK(L1268,L$1223:L$1322),"")</f>
        <v/>
      </c>
      <c r="N1268" s="172" t="str">
        <f aca="false">IF(B1268&lt;&gt;"",'Classement Général'!CG56,"")</f>
        <v/>
      </c>
      <c r="O1268" s="172" t="str">
        <f aca="false">IF(B157&lt;&gt;"",'Calculs (M1..M20)'!A59,"")</f>
        <v/>
      </c>
      <c r="P1268" s="0"/>
      <c r="Q1268" s="0"/>
      <c r="R1268" s="0"/>
      <c r="S1268" s="0"/>
      <c r="T1268" s="0"/>
      <c r="U1268" s="0"/>
      <c r="V1268" s="0"/>
      <c r="AH1268" s="187" t="n">
        <f aca="false">IF($G1268&lt;&gt;"",AG1268,"")</f>
        <v>0</v>
      </c>
      <c r="AI1268" s="169"/>
      <c r="AJ1268" s="170"/>
    </row>
    <row r="1269" customFormat="false" ht="13" hidden="false" customHeight="false" outlineLevel="0" collapsed="false">
      <c r="A1269" s="0"/>
      <c r="B1269" s="185" t="str">
        <f aca="false">IF(B1168&lt;&gt;"",B1168,"")</f>
        <v/>
      </c>
      <c r="C1269" s="116" t="str">
        <f aca="false">IF(C1168&lt;&gt;"",C1168,"")</f>
        <v/>
      </c>
      <c r="D1269" s="116" t="str">
        <f aca="false">IF(D1168&lt;&gt;"",D1168,"")</f>
        <v/>
      </c>
      <c r="E1269" s="116" t="str">
        <f aca="false">IF(E1168&lt;&gt;"",E1168,"")</f>
        <v/>
      </c>
      <c r="F1269" s="116" t="n">
        <v>33</v>
      </c>
      <c r="G1269" s="168" t="n">
        <f aca="false">G1168</f>
        <v>1</v>
      </c>
      <c r="H1269" s="187" t="n">
        <f aca="false">IF($G1269&lt;&gt;"",G1269,"")</f>
        <v>1</v>
      </c>
      <c r="I1269" s="169"/>
      <c r="J1269" s="170"/>
      <c r="K1269" s="171" t="str">
        <f aca="false">IF($B1269&lt;&gt;"",IF(I1269,(INDEX(P$1223:Q$1226,MATCH(H1269,P$1223:P$1226),2)/I1269)*1000,0),"")</f>
        <v/>
      </c>
      <c r="L1269" s="171" t="str">
        <f aca="false">IF(Q$1223&lt;&gt;"",IF($B1269&lt;&gt;"",K1269-$J1269,""),"")</f>
        <v/>
      </c>
      <c r="M1269" s="172" t="str">
        <f aca="false">IF(B1269&lt;&gt;"",RANK(L1269,L$1223:L$1322),"")</f>
        <v/>
      </c>
      <c r="N1269" s="172" t="str">
        <f aca="false">IF(B1269&lt;&gt;"",'Classement Général'!CG57,"")</f>
        <v/>
      </c>
      <c r="O1269" s="172" t="str">
        <f aca="false">IF(B158&lt;&gt;"",'Calculs (M1..M20)'!A60,"")</f>
        <v/>
      </c>
      <c r="P1269" s="0"/>
      <c r="Q1269" s="0"/>
      <c r="R1269" s="0"/>
      <c r="S1269" s="0"/>
      <c r="T1269" s="0"/>
      <c r="U1269" s="0"/>
      <c r="V1269" s="0"/>
      <c r="AH1269" s="187" t="n">
        <f aca="false">IF($G1269&lt;&gt;"",AG1269,"")</f>
        <v>0</v>
      </c>
      <c r="AI1269" s="169"/>
      <c r="AJ1269" s="170"/>
    </row>
    <row r="1270" customFormat="false" ht="13" hidden="false" customHeight="false" outlineLevel="0" collapsed="false">
      <c r="A1270" s="0"/>
      <c r="B1270" s="185" t="str">
        <f aca="false">IF(B1169&lt;&gt;"",B1169,"")</f>
        <v/>
      </c>
      <c r="C1270" s="116" t="str">
        <f aca="false">IF(C1169&lt;&gt;"",C1169,"")</f>
        <v/>
      </c>
      <c r="D1270" s="116" t="str">
        <f aca="false">IF(D1169&lt;&gt;"",D1169,"")</f>
        <v/>
      </c>
      <c r="E1270" s="116" t="str">
        <f aca="false">IF(E1169&lt;&gt;"",E1169,"")</f>
        <v/>
      </c>
      <c r="F1270" s="116" t="n">
        <v>33</v>
      </c>
      <c r="G1270" s="168" t="n">
        <f aca="false">G1169</f>
        <v>1</v>
      </c>
      <c r="H1270" s="187" t="n">
        <f aca="false">IF($G1270&lt;&gt;"",G1270,"")</f>
        <v>1</v>
      </c>
      <c r="I1270" s="169"/>
      <c r="J1270" s="170"/>
      <c r="K1270" s="171" t="str">
        <f aca="false">IF($B1270&lt;&gt;"",IF(I1270,(INDEX(P$1223:Q$1226,MATCH(H1270,P$1223:P$1226),2)/I1270)*1000,0),"")</f>
        <v/>
      </c>
      <c r="L1270" s="171" t="str">
        <f aca="false">IF(Q$1223&lt;&gt;"",IF($B1270&lt;&gt;"",K1270-$J1270,""),"")</f>
        <v/>
      </c>
      <c r="M1270" s="172" t="str">
        <f aca="false">IF(B1270&lt;&gt;"",RANK(L1270,L$1223:L$1322),"")</f>
        <v/>
      </c>
      <c r="N1270" s="172" t="str">
        <f aca="false">IF(B1270&lt;&gt;"",'Classement Général'!CG58,"")</f>
        <v/>
      </c>
      <c r="O1270" s="172" t="str">
        <f aca="false">IF(B159&lt;&gt;"",'Calculs (M1..M20)'!A61,"")</f>
        <v/>
      </c>
      <c r="P1270" s="0"/>
      <c r="Q1270" s="0"/>
      <c r="R1270" s="0"/>
      <c r="S1270" s="0"/>
      <c r="T1270" s="0"/>
      <c r="U1270" s="0"/>
      <c r="V1270" s="0"/>
      <c r="AH1270" s="187" t="n">
        <f aca="false">IF($G1270&lt;&gt;"",AG1270,"")</f>
        <v>0</v>
      </c>
      <c r="AI1270" s="169"/>
      <c r="AJ1270" s="170"/>
    </row>
    <row r="1271" customFormat="false" ht="13" hidden="false" customHeight="false" outlineLevel="0" collapsed="false">
      <c r="A1271" s="0"/>
      <c r="B1271" s="185" t="str">
        <f aca="false">IF(B1170&lt;&gt;"",B1170,"")</f>
        <v/>
      </c>
      <c r="C1271" s="116" t="str">
        <f aca="false">IF(C1170&lt;&gt;"",C1170,"")</f>
        <v/>
      </c>
      <c r="D1271" s="116" t="str">
        <f aca="false">IF(D1170&lt;&gt;"",D1170,"")</f>
        <v/>
      </c>
      <c r="E1271" s="116" t="str">
        <f aca="false">IF(E1170&lt;&gt;"",E1170,"")</f>
        <v/>
      </c>
      <c r="F1271" s="116" t="n">
        <v>33</v>
      </c>
      <c r="G1271" s="168" t="n">
        <f aca="false">G1170</f>
        <v>1</v>
      </c>
      <c r="H1271" s="187" t="n">
        <f aca="false">IF($G1271&lt;&gt;"",G1271,"")</f>
        <v>1</v>
      </c>
      <c r="I1271" s="169"/>
      <c r="J1271" s="170"/>
      <c r="K1271" s="171" t="str">
        <f aca="false">IF($B1271&lt;&gt;"",IF(I1271,(INDEX(P$1223:Q$1226,MATCH(H1271,P$1223:P$1226),2)/I1271)*1000,0),"")</f>
        <v/>
      </c>
      <c r="L1271" s="171" t="str">
        <f aca="false">IF(Q$1223&lt;&gt;"",IF($B1271&lt;&gt;"",K1271-$J1271,""),"")</f>
        <v/>
      </c>
      <c r="M1271" s="172" t="str">
        <f aca="false">IF(B1271&lt;&gt;"",RANK(L1271,L$1223:L$1322),"")</f>
        <v/>
      </c>
      <c r="N1271" s="172" t="str">
        <f aca="false">IF(B1271&lt;&gt;"",'Classement Général'!CG59,"")</f>
        <v/>
      </c>
      <c r="O1271" s="172" t="str">
        <f aca="false">IF(B160&lt;&gt;"",'Calculs (M1..M20)'!A62,"")</f>
        <v/>
      </c>
      <c r="P1271" s="0"/>
      <c r="Q1271" s="0"/>
      <c r="R1271" s="0"/>
      <c r="S1271" s="0"/>
      <c r="T1271" s="0"/>
      <c r="U1271" s="0"/>
      <c r="V1271" s="0"/>
      <c r="AH1271" s="187" t="n">
        <f aca="false">IF($G1271&lt;&gt;"",AG1271,"")</f>
        <v>0</v>
      </c>
      <c r="AI1271" s="169"/>
      <c r="AJ1271" s="170"/>
    </row>
    <row r="1272" customFormat="false" ht="13" hidden="false" customHeight="false" outlineLevel="0" collapsed="false">
      <c r="A1272" s="0"/>
      <c r="B1272" s="185" t="str">
        <f aca="false">IF(B1171&lt;&gt;"",B1171,"")</f>
        <v/>
      </c>
      <c r="C1272" s="116" t="str">
        <f aca="false">IF(C1171&lt;&gt;"",C1171,"")</f>
        <v/>
      </c>
      <c r="D1272" s="116" t="str">
        <f aca="false">IF(D1171&lt;&gt;"",D1171,"")</f>
        <v/>
      </c>
      <c r="E1272" s="116" t="str">
        <f aca="false">IF(E1171&lt;&gt;"",E1171,"")</f>
        <v/>
      </c>
      <c r="F1272" s="116" t="n">
        <v>33</v>
      </c>
      <c r="G1272" s="168" t="n">
        <f aca="false">G1171</f>
        <v>1</v>
      </c>
      <c r="H1272" s="187" t="n">
        <f aca="false">IF($G1272&lt;&gt;"",G1272,"")</f>
        <v>1</v>
      </c>
      <c r="I1272" s="169"/>
      <c r="J1272" s="170"/>
      <c r="K1272" s="171" t="str">
        <f aca="false">IF($B1272&lt;&gt;"",IF(I1272,(INDEX(P$1223:Q$1226,MATCH(H1272,P$1223:P$1226),2)/I1272)*1000,0),"")</f>
        <v/>
      </c>
      <c r="L1272" s="171" t="str">
        <f aca="false">IF(Q$1223&lt;&gt;"",IF($B1272&lt;&gt;"",K1272-$J1272,""),"")</f>
        <v/>
      </c>
      <c r="M1272" s="172" t="str">
        <f aca="false">IF(B1272&lt;&gt;"",RANK(L1272,L$1223:L$1322),"")</f>
        <v/>
      </c>
      <c r="N1272" s="172" t="str">
        <f aca="false">IF(B1272&lt;&gt;"",'Classement Général'!CG60,"")</f>
        <v/>
      </c>
      <c r="O1272" s="172" t="str">
        <f aca="false">IF(B161&lt;&gt;"",'Calculs (M1..M20)'!A63,"")</f>
        <v/>
      </c>
      <c r="P1272" s="0"/>
      <c r="Q1272" s="0"/>
      <c r="R1272" s="0"/>
      <c r="S1272" s="0"/>
      <c r="T1272" s="0"/>
      <c r="U1272" s="0"/>
      <c r="V1272" s="0"/>
      <c r="AH1272" s="187" t="n">
        <f aca="false">IF($G1272&lt;&gt;"",AG1272,"")</f>
        <v>0</v>
      </c>
      <c r="AI1272" s="169"/>
      <c r="AJ1272" s="170"/>
    </row>
    <row r="1273" customFormat="false" ht="13" hidden="false" customHeight="false" outlineLevel="0" collapsed="false">
      <c r="A1273" s="0"/>
      <c r="B1273" s="185" t="str">
        <f aca="false">IF(B1172&lt;&gt;"",B1172,"")</f>
        <v/>
      </c>
      <c r="C1273" s="116" t="str">
        <f aca="false">IF(C1172&lt;&gt;"",C1172,"")</f>
        <v/>
      </c>
      <c r="D1273" s="116" t="str">
        <f aca="false">IF(D1172&lt;&gt;"",D1172,"")</f>
        <v/>
      </c>
      <c r="E1273" s="116" t="str">
        <f aca="false">IF(E1172&lt;&gt;"",E1172,"")</f>
        <v/>
      </c>
      <c r="F1273" s="116" t="n">
        <v>33</v>
      </c>
      <c r="G1273" s="168" t="n">
        <f aca="false">G1172</f>
        <v>1</v>
      </c>
      <c r="H1273" s="187" t="n">
        <f aca="false">IF($G1273&lt;&gt;"",G1273,"")</f>
        <v>1</v>
      </c>
      <c r="I1273" s="169"/>
      <c r="J1273" s="170"/>
      <c r="K1273" s="171" t="str">
        <f aca="false">IF($B1273&lt;&gt;"",IF(I1273,(INDEX(P$1223:Q$1226,MATCH(H1273,P$1223:P$1226),2)/I1273)*1000,0),"")</f>
        <v/>
      </c>
      <c r="L1273" s="171" t="str">
        <f aca="false">IF(Q$1223&lt;&gt;"",IF($B1273&lt;&gt;"",K1273-$J1273,""),"")</f>
        <v/>
      </c>
      <c r="M1273" s="172" t="str">
        <f aca="false">IF(B1273&lt;&gt;"",RANK(L1273,L$1223:L$1322),"")</f>
        <v/>
      </c>
      <c r="N1273" s="172" t="str">
        <f aca="false">IF(B1273&lt;&gt;"",'Classement Général'!CG61,"")</f>
        <v/>
      </c>
      <c r="O1273" s="172" t="str">
        <f aca="false">IF(B162&lt;&gt;"",'Calculs (M1..M20)'!A64,"")</f>
        <v/>
      </c>
      <c r="P1273" s="0"/>
      <c r="Q1273" s="0"/>
      <c r="R1273" s="0"/>
      <c r="S1273" s="0"/>
      <c r="T1273" s="0"/>
      <c r="U1273" s="0"/>
      <c r="V1273" s="0"/>
      <c r="AH1273" s="187" t="n">
        <f aca="false">IF($G1273&lt;&gt;"",AG1273,"")</f>
        <v>0</v>
      </c>
      <c r="AI1273" s="169"/>
      <c r="AJ1273" s="170"/>
    </row>
    <row r="1274" customFormat="false" ht="13" hidden="false" customHeight="false" outlineLevel="0" collapsed="false">
      <c r="A1274" s="0"/>
      <c r="B1274" s="185" t="str">
        <f aca="false">IF(B1173&lt;&gt;"",B1173,"")</f>
        <v/>
      </c>
      <c r="C1274" s="116" t="str">
        <f aca="false">IF(C1173&lt;&gt;"",C1173,"")</f>
        <v/>
      </c>
      <c r="D1274" s="116" t="str">
        <f aca="false">IF(D1173&lt;&gt;"",D1173,"")</f>
        <v/>
      </c>
      <c r="E1274" s="116" t="str">
        <f aca="false">IF(E1173&lt;&gt;"",E1173,"")</f>
        <v/>
      </c>
      <c r="F1274" s="116" t="n">
        <v>33</v>
      </c>
      <c r="G1274" s="168" t="n">
        <f aca="false">G1173</f>
        <v>1</v>
      </c>
      <c r="H1274" s="187" t="n">
        <f aca="false">IF($G1274&lt;&gt;"",G1274,"")</f>
        <v>1</v>
      </c>
      <c r="I1274" s="169"/>
      <c r="J1274" s="170"/>
      <c r="K1274" s="171" t="str">
        <f aca="false">IF($B1274&lt;&gt;"",IF(I1274,(INDEX(P$1223:Q$1226,MATCH(H1274,P$1223:P$1226),2)/I1274)*1000,0),"")</f>
        <v/>
      </c>
      <c r="L1274" s="171" t="str">
        <f aca="false">IF(Q$1223&lt;&gt;"",IF($B1274&lt;&gt;"",K1274-$J1274,""),"")</f>
        <v/>
      </c>
      <c r="M1274" s="172" t="str">
        <f aca="false">IF(B1274&lt;&gt;"",RANK(L1274,L$1223:L$1322),"")</f>
        <v/>
      </c>
      <c r="N1274" s="172" t="str">
        <f aca="false">IF(B1274&lt;&gt;"",'Classement Général'!CG62,"")</f>
        <v/>
      </c>
      <c r="O1274" s="172" t="str">
        <f aca="false">IF(B163&lt;&gt;"",'Calculs (M1..M20)'!A65,"")</f>
        <v/>
      </c>
      <c r="P1274" s="0"/>
      <c r="Q1274" s="0"/>
      <c r="R1274" s="0"/>
      <c r="S1274" s="0"/>
      <c r="T1274" s="0"/>
      <c r="U1274" s="0"/>
      <c r="V1274" s="0"/>
      <c r="AH1274" s="187" t="n">
        <f aca="false">IF($G1274&lt;&gt;"",AG1274,"")</f>
        <v>0</v>
      </c>
      <c r="AI1274" s="169"/>
      <c r="AJ1274" s="170"/>
    </row>
    <row r="1275" customFormat="false" ht="13" hidden="false" customHeight="false" outlineLevel="0" collapsed="false">
      <c r="A1275" s="0"/>
      <c r="B1275" s="185" t="str">
        <f aca="false">IF(B1174&lt;&gt;"",B1174,"")</f>
        <v/>
      </c>
      <c r="C1275" s="116" t="str">
        <f aca="false">IF(C1174&lt;&gt;"",C1174,"")</f>
        <v/>
      </c>
      <c r="D1275" s="116" t="str">
        <f aca="false">IF(D1174&lt;&gt;"",D1174,"")</f>
        <v/>
      </c>
      <c r="E1275" s="116" t="str">
        <f aca="false">IF(E1174&lt;&gt;"",E1174,"")</f>
        <v/>
      </c>
      <c r="F1275" s="116" t="n">
        <v>33</v>
      </c>
      <c r="G1275" s="168" t="n">
        <f aca="false">G1174</f>
        <v>1</v>
      </c>
      <c r="H1275" s="187" t="n">
        <f aca="false">IF($G1275&lt;&gt;"",G1275,"")</f>
        <v>1</v>
      </c>
      <c r="I1275" s="169"/>
      <c r="J1275" s="170"/>
      <c r="K1275" s="171" t="str">
        <f aca="false">IF($B1275&lt;&gt;"",IF(I1275,(INDEX(P$1223:Q$1226,MATCH(H1275,P$1223:P$1226),2)/I1275)*1000,0),"")</f>
        <v/>
      </c>
      <c r="L1275" s="171" t="str">
        <f aca="false">IF(Q$1223&lt;&gt;"",IF($B1275&lt;&gt;"",K1275-$J1275,""),"")</f>
        <v/>
      </c>
      <c r="M1275" s="172" t="str">
        <f aca="false">IF(B1275&lt;&gt;"",RANK(L1275,L$1223:L$1322),"")</f>
        <v/>
      </c>
      <c r="N1275" s="172" t="str">
        <f aca="false">IF(B1275&lt;&gt;"",'Classement Général'!CG63,"")</f>
        <v/>
      </c>
      <c r="O1275" s="172" t="str">
        <f aca="false">IF(B164&lt;&gt;"",'Calculs (M1..M20)'!A66,"")</f>
        <v/>
      </c>
      <c r="P1275" s="0"/>
      <c r="Q1275" s="0"/>
      <c r="R1275" s="0"/>
      <c r="S1275" s="0"/>
      <c r="T1275" s="0"/>
      <c r="U1275" s="0"/>
      <c r="V1275" s="0"/>
      <c r="AH1275" s="187" t="n">
        <f aca="false">IF($G1275&lt;&gt;"",AG1275,"")</f>
        <v>0</v>
      </c>
      <c r="AI1275" s="169"/>
      <c r="AJ1275" s="170"/>
    </row>
    <row r="1276" customFormat="false" ht="13" hidden="false" customHeight="false" outlineLevel="0" collapsed="false">
      <c r="A1276" s="0"/>
      <c r="B1276" s="185" t="str">
        <f aca="false">IF(B1175&lt;&gt;"",B1175,"")</f>
        <v/>
      </c>
      <c r="C1276" s="116" t="str">
        <f aca="false">IF(C1175&lt;&gt;"",C1175,"")</f>
        <v/>
      </c>
      <c r="D1276" s="116" t="str">
        <f aca="false">IF(D1175&lt;&gt;"",D1175,"")</f>
        <v/>
      </c>
      <c r="E1276" s="116" t="str">
        <f aca="false">IF(E1175&lt;&gt;"",E1175,"")</f>
        <v/>
      </c>
      <c r="F1276" s="116" t="n">
        <v>33</v>
      </c>
      <c r="G1276" s="168" t="n">
        <f aca="false">G1175</f>
        <v>1</v>
      </c>
      <c r="H1276" s="187" t="n">
        <f aca="false">IF($G1276&lt;&gt;"",G1276,"")</f>
        <v>1</v>
      </c>
      <c r="I1276" s="169"/>
      <c r="J1276" s="170"/>
      <c r="K1276" s="171" t="str">
        <f aca="false">IF($B1276&lt;&gt;"",IF(I1276,(INDEX(P$1223:Q$1226,MATCH(H1276,P$1223:P$1226),2)/I1276)*1000,0),"")</f>
        <v/>
      </c>
      <c r="L1276" s="171" t="str">
        <f aca="false">IF(Q$1223&lt;&gt;"",IF($B1276&lt;&gt;"",K1276-$J1276,""),"")</f>
        <v/>
      </c>
      <c r="M1276" s="172" t="str">
        <f aca="false">IF(B1276&lt;&gt;"",RANK(L1276,L$1223:L$1322),"")</f>
        <v/>
      </c>
      <c r="N1276" s="172" t="str">
        <f aca="false">IF(B1276&lt;&gt;"",'Classement Général'!CG64,"")</f>
        <v/>
      </c>
      <c r="O1276" s="172" t="str">
        <f aca="false">IF(B165&lt;&gt;"",'Calculs (M1..M20)'!A67,"")</f>
        <v/>
      </c>
      <c r="P1276" s="0"/>
      <c r="Q1276" s="0"/>
      <c r="R1276" s="0"/>
      <c r="S1276" s="0"/>
      <c r="T1276" s="0"/>
      <c r="U1276" s="0"/>
      <c r="V1276" s="0"/>
      <c r="AH1276" s="187" t="n">
        <f aca="false">IF($G1276&lt;&gt;"",AG1276,"")</f>
        <v>0</v>
      </c>
      <c r="AI1276" s="169"/>
      <c r="AJ1276" s="170"/>
    </row>
    <row r="1277" customFormat="false" ht="13" hidden="false" customHeight="false" outlineLevel="0" collapsed="false">
      <c r="A1277" s="0"/>
      <c r="B1277" s="185" t="str">
        <f aca="false">IF(B1176&lt;&gt;"",B1176,"")</f>
        <v/>
      </c>
      <c r="C1277" s="116" t="str">
        <f aca="false">IF(C1176&lt;&gt;"",C1176,"")</f>
        <v/>
      </c>
      <c r="D1277" s="116" t="str">
        <f aca="false">IF(D1176&lt;&gt;"",D1176,"")</f>
        <v/>
      </c>
      <c r="E1277" s="116" t="str">
        <f aca="false">IF(E1176&lt;&gt;"",E1176,"")</f>
        <v/>
      </c>
      <c r="F1277" s="116" t="n">
        <v>33</v>
      </c>
      <c r="G1277" s="168" t="n">
        <f aca="false">G1176</f>
        <v>1</v>
      </c>
      <c r="H1277" s="187" t="n">
        <f aca="false">IF($G1277&lt;&gt;"",G1277,"")</f>
        <v>1</v>
      </c>
      <c r="I1277" s="169"/>
      <c r="J1277" s="170"/>
      <c r="K1277" s="171" t="str">
        <f aca="false">IF($B1277&lt;&gt;"",IF(I1277,(INDEX(P$1223:Q$1226,MATCH(H1277,P$1223:P$1226),2)/I1277)*1000,0),"")</f>
        <v/>
      </c>
      <c r="L1277" s="171" t="str">
        <f aca="false">IF(Q$1223&lt;&gt;"",IF($B1277&lt;&gt;"",K1277-$J1277,""),"")</f>
        <v/>
      </c>
      <c r="M1277" s="172" t="str">
        <f aca="false">IF(B1277&lt;&gt;"",RANK(L1277,L$1223:L$1322),"")</f>
        <v/>
      </c>
      <c r="N1277" s="172" t="str">
        <f aca="false">IF(B1277&lt;&gt;"",'Classement Général'!CG65,"")</f>
        <v/>
      </c>
      <c r="O1277" s="172" t="str">
        <f aca="false">IF(B166&lt;&gt;"",'Calculs (M1..M20)'!A68,"")</f>
        <v/>
      </c>
      <c r="P1277" s="0"/>
      <c r="Q1277" s="0"/>
      <c r="R1277" s="0"/>
      <c r="S1277" s="0"/>
      <c r="T1277" s="0"/>
      <c r="U1277" s="0"/>
      <c r="V1277" s="0"/>
      <c r="AH1277" s="187" t="n">
        <f aca="false">IF($G1277&lt;&gt;"",AG1277,"")</f>
        <v>0</v>
      </c>
      <c r="AI1277" s="169"/>
      <c r="AJ1277" s="170"/>
    </row>
    <row r="1278" customFormat="false" ht="13" hidden="false" customHeight="false" outlineLevel="0" collapsed="false">
      <c r="A1278" s="0"/>
      <c r="B1278" s="185" t="str">
        <f aca="false">IF(B1177&lt;&gt;"",B1177,"")</f>
        <v/>
      </c>
      <c r="C1278" s="116" t="str">
        <f aca="false">IF(C1177&lt;&gt;"",C1177,"")</f>
        <v/>
      </c>
      <c r="D1278" s="116" t="str">
        <f aca="false">IF(D1177&lt;&gt;"",D1177,"")</f>
        <v/>
      </c>
      <c r="E1278" s="116" t="str">
        <f aca="false">IF(E1177&lt;&gt;"",E1177,"")</f>
        <v/>
      </c>
      <c r="F1278" s="116" t="n">
        <v>33</v>
      </c>
      <c r="G1278" s="168" t="n">
        <f aca="false">G1177</f>
        <v>1</v>
      </c>
      <c r="H1278" s="187" t="n">
        <f aca="false">IF($G1278&lt;&gt;"",G1278,"")</f>
        <v>1</v>
      </c>
      <c r="I1278" s="169"/>
      <c r="J1278" s="170"/>
      <c r="K1278" s="171" t="str">
        <f aca="false">IF($B1278&lt;&gt;"",IF(I1278,(INDEX(P$1223:Q$1226,MATCH(H1278,P$1223:P$1226),2)/I1278)*1000,0),"")</f>
        <v/>
      </c>
      <c r="L1278" s="171" t="str">
        <f aca="false">IF(Q$1223&lt;&gt;"",IF($B1278&lt;&gt;"",K1278-$J1278,""),"")</f>
        <v/>
      </c>
      <c r="M1278" s="172" t="str">
        <f aca="false">IF(B1278&lt;&gt;"",RANK(L1278,L$1223:L$1322),"")</f>
        <v/>
      </c>
      <c r="N1278" s="172" t="str">
        <f aca="false">IF(B1278&lt;&gt;"",'Classement Général'!CG66,"")</f>
        <v/>
      </c>
      <c r="O1278" s="172" t="str">
        <f aca="false">IF(B167&lt;&gt;"",'Calculs (M1..M20)'!A69,"")</f>
        <v/>
      </c>
      <c r="P1278" s="0"/>
      <c r="Q1278" s="0"/>
      <c r="R1278" s="0"/>
      <c r="S1278" s="0"/>
      <c r="T1278" s="0"/>
      <c r="U1278" s="0"/>
      <c r="V1278" s="0"/>
      <c r="AH1278" s="187" t="n">
        <f aca="false">IF($G1278&lt;&gt;"",AG1278,"")</f>
        <v>0</v>
      </c>
      <c r="AI1278" s="169"/>
      <c r="AJ1278" s="170"/>
    </row>
    <row r="1279" customFormat="false" ht="13" hidden="false" customHeight="false" outlineLevel="0" collapsed="false">
      <c r="A1279" s="0"/>
      <c r="B1279" s="185" t="str">
        <f aca="false">IF(B1178&lt;&gt;"",B1178,"")</f>
        <v/>
      </c>
      <c r="C1279" s="116" t="str">
        <f aca="false">IF(C1178&lt;&gt;"",C1178,"")</f>
        <v/>
      </c>
      <c r="D1279" s="116" t="str">
        <f aca="false">IF(D1178&lt;&gt;"",D1178,"")</f>
        <v/>
      </c>
      <c r="E1279" s="116" t="str">
        <f aca="false">IF(E1178&lt;&gt;"",E1178,"")</f>
        <v/>
      </c>
      <c r="F1279" s="116" t="n">
        <v>33</v>
      </c>
      <c r="G1279" s="168" t="n">
        <f aca="false">G1178</f>
        <v>1</v>
      </c>
      <c r="H1279" s="187" t="n">
        <f aca="false">IF($G1279&lt;&gt;"",G1279,"")</f>
        <v>1</v>
      </c>
      <c r="I1279" s="169"/>
      <c r="J1279" s="170"/>
      <c r="K1279" s="171" t="str">
        <f aca="false">IF($B1279&lt;&gt;"",IF(I1279,(INDEX(P$1223:Q$1226,MATCH(H1279,P$1223:P$1226),2)/I1279)*1000,0),"")</f>
        <v/>
      </c>
      <c r="L1279" s="171" t="str">
        <f aca="false">IF(Q$1223&lt;&gt;"",IF($B1279&lt;&gt;"",K1279-$J1279,""),"")</f>
        <v/>
      </c>
      <c r="M1279" s="172" t="str">
        <f aca="false">IF(B1279&lt;&gt;"",RANK(L1279,L$1223:L$1322),"")</f>
        <v/>
      </c>
      <c r="N1279" s="172" t="str">
        <f aca="false">IF(B1279&lt;&gt;"",'Classement Général'!CG67,"")</f>
        <v/>
      </c>
      <c r="O1279" s="172" t="str">
        <f aca="false">IF(B168&lt;&gt;"",'Calculs (M1..M20)'!A70,"")</f>
        <v/>
      </c>
      <c r="P1279" s="0"/>
      <c r="Q1279" s="0"/>
      <c r="R1279" s="0"/>
      <c r="S1279" s="0"/>
      <c r="T1279" s="0"/>
      <c r="U1279" s="0"/>
      <c r="V1279" s="0"/>
      <c r="AH1279" s="187" t="n">
        <f aca="false">IF($G1279&lt;&gt;"",AG1279,"")</f>
        <v>0</v>
      </c>
      <c r="AI1279" s="169"/>
      <c r="AJ1279" s="170"/>
    </row>
    <row r="1280" customFormat="false" ht="13" hidden="false" customHeight="false" outlineLevel="0" collapsed="false">
      <c r="A1280" s="0"/>
      <c r="B1280" s="185" t="str">
        <f aca="false">IF(B1179&lt;&gt;"",B1179,"")</f>
        <v/>
      </c>
      <c r="C1280" s="116" t="str">
        <f aca="false">IF(C1179&lt;&gt;"",C1179,"")</f>
        <v/>
      </c>
      <c r="D1280" s="116" t="str">
        <f aca="false">IF(D1179&lt;&gt;"",D1179,"")</f>
        <v/>
      </c>
      <c r="E1280" s="116" t="str">
        <f aca="false">IF(E1179&lt;&gt;"",E1179,"")</f>
        <v/>
      </c>
      <c r="F1280" s="116" t="n">
        <v>33</v>
      </c>
      <c r="G1280" s="168" t="n">
        <f aca="false">G1179</f>
        <v>0</v>
      </c>
      <c r="H1280" s="187" t="n">
        <f aca="false">IF($G1280&lt;&gt;"",G1280,"")</f>
        <v>0</v>
      </c>
      <c r="I1280" s="169"/>
      <c r="J1280" s="170"/>
      <c r="K1280" s="171" t="str">
        <f aca="false">IF($B1280&lt;&gt;"",IF(I1280,(INDEX(P$1223:Q$1226,MATCH(H1280,P$1223:P$1226),2)/I1280)*1000,0),"")</f>
        <v/>
      </c>
      <c r="L1280" s="171" t="str">
        <f aca="false">IF(Q$1223&lt;&gt;"",IF($B1280&lt;&gt;"",K1280-$J1280,""),"")</f>
        <v/>
      </c>
      <c r="M1280" s="172" t="str">
        <f aca="false">IF(B1280&lt;&gt;"",RANK(L1280,L$1223:L$1322),"")</f>
        <v/>
      </c>
      <c r="N1280" s="172" t="str">
        <f aca="false">IF(B1280&lt;&gt;"",'Classement Général'!CG68,"")</f>
        <v/>
      </c>
      <c r="O1280" s="172" t="str">
        <f aca="false">IF(B169&lt;&gt;"",'Calculs (M1..M20)'!A71,"")</f>
        <v/>
      </c>
      <c r="P1280" s="0"/>
      <c r="Q1280" s="0"/>
      <c r="R1280" s="0"/>
      <c r="S1280" s="0"/>
      <c r="T1280" s="0"/>
      <c r="U1280" s="0"/>
      <c r="V1280" s="0"/>
      <c r="AH1280" s="187" t="n">
        <f aca="false">IF($G1280&lt;&gt;"",AG1280,"")</f>
        <v>0</v>
      </c>
      <c r="AI1280" s="169"/>
      <c r="AJ1280" s="170"/>
    </row>
    <row r="1281" customFormat="false" ht="13" hidden="false" customHeight="false" outlineLevel="0" collapsed="false">
      <c r="A1281" s="0"/>
      <c r="B1281" s="185" t="str">
        <f aca="false">IF(B1180&lt;&gt;"",B1180,"")</f>
        <v/>
      </c>
      <c r="C1281" s="116" t="str">
        <f aca="false">IF(C1180&lt;&gt;"",C1180,"")</f>
        <v/>
      </c>
      <c r="D1281" s="116" t="str">
        <f aca="false">IF(D1180&lt;&gt;"",D1180,"")</f>
        <v/>
      </c>
      <c r="E1281" s="116" t="str">
        <f aca="false">IF(E1180&lt;&gt;"",E1180,"")</f>
        <v/>
      </c>
      <c r="F1281" s="116" t="n">
        <v>33</v>
      </c>
      <c r="G1281" s="168" t="n">
        <f aca="false">G1180</f>
        <v>0</v>
      </c>
      <c r="H1281" s="187" t="n">
        <f aca="false">IF($G1281&lt;&gt;"",G1281,"")</f>
        <v>0</v>
      </c>
      <c r="I1281" s="169"/>
      <c r="J1281" s="170"/>
      <c r="K1281" s="171" t="str">
        <f aca="false">IF($B1281&lt;&gt;"",IF(I1281,(INDEX(P$1223:Q$1226,MATCH(H1281,P$1223:P$1226),2)/I1281)*1000,0),"")</f>
        <v/>
      </c>
      <c r="L1281" s="171" t="str">
        <f aca="false">IF(Q$1223&lt;&gt;"",IF($B1281&lt;&gt;"",K1281-$J1281,""),"")</f>
        <v/>
      </c>
      <c r="M1281" s="172" t="str">
        <f aca="false">IF(B1281&lt;&gt;"",RANK(L1281,L$1223:L$1322),"")</f>
        <v/>
      </c>
      <c r="N1281" s="172" t="str">
        <f aca="false">IF(B1281&lt;&gt;"",'Classement Général'!CG69,"")</f>
        <v/>
      </c>
      <c r="O1281" s="172" t="str">
        <f aca="false">IF(B170&lt;&gt;"",'Calculs (M1..M20)'!A72,"")</f>
        <v/>
      </c>
      <c r="P1281" s="0"/>
      <c r="Q1281" s="0"/>
      <c r="R1281" s="0"/>
      <c r="S1281" s="0"/>
      <c r="T1281" s="0"/>
      <c r="U1281" s="0"/>
      <c r="V1281" s="0"/>
      <c r="AH1281" s="187" t="n">
        <f aca="false">IF($G1281&lt;&gt;"",AG1281,"")</f>
        <v>0</v>
      </c>
      <c r="AI1281" s="169"/>
      <c r="AJ1281" s="170"/>
    </row>
    <row r="1282" customFormat="false" ht="13" hidden="false" customHeight="false" outlineLevel="0" collapsed="false">
      <c r="A1282" s="0"/>
      <c r="B1282" s="185" t="str">
        <f aca="false">IF(B1181&lt;&gt;"",B1181,"")</f>
        <v/>
      </c>
      <c r="C1282" s="116" t="str">
        <f aca="false">IF(C1181&lt;&gt;"",C1181,"")</f>
        <v/>
      </c>
      <c r="D1282" s="116" t="str">
        <f aca="false">IF(D1181&lt;&gt;"",D1181,"")</f>
        <v/>
      </c>
      <c r="E1282" s="116" t="str">
        <f aca="false">IF(E1181&lt;&gt;"",E1181,"")</f>
        <v/>
      </c>
      <c r="F1282" s="116" t="n">
        <v>33</v>
      </c>
      <c r="G1282" s="168" t="n">
        <f aca="false">G1181</f>
        <v>0</v>
      </c>
      <c r="H1282" s="187" t="n">
        <f aca="false">IF($G1282&lt;&gt;"",G1282,"")</f>
        <v>0</v>
      </c>
      <c r="I1282" s="169"/>
      <c r="J1282" s="170"/>
      <c r="K1282" s="171" t="str">
        <f aca="false">IF($B1282&lt;&gt;"",IF(I1282,(INDEX(P$1223:Q$1226,MATCH(H1282,P$1223:P$1226),2)/I1282)*1000,0),"")</f>
        <v/>
      </c>
      <c r="L1282" s="171" t="str">
        <f aca="false">IF(Q$1223&lt;&gt;"",IF($B1282&lt;&gt;"",K1282-$J1282,""),"")</f>
        <v/>
      </c>
      <c r="M1282" s="172" t="str">
        <f aca="false">IF(B1282&lt;&gt;"",RANK(L1282,L$1223:L$1322),"")</f>
        <v/>
      </c>
      <c r="N1282" s="172" t="str">
        <f aca="false">IF(B1282&lt;&gt;"",'Classement Général'!CG70,"")</f>
        <v/>
      </c>
      <c r="O1282" s="172" t="str">
        <f aca="false">IF(B171&lt;&gt;"",'Calculs (M1..M20)'!A73,"")</f>
        <v/>
      </c>
      <c r="P1282" s="0"/>
      <c r="Q1282" s="0"/>
      <c r="R1282" s="0"/>
      <c r="S1282" s="0"/>
      <c r="T1282" s="0"/>
      <c r="U1282" s="0"/>
      <c r="V1282" s="0"/>
      <c r="AH1282" s="187" t="n">
        <f aca="false">IF($G1282&lt;&gt;"",AG1282,"")</f>
        <v>0</v>
      </c>
      <c r="AI1282" s="169"/>
      <c r="AJ1282" s="170"/>
    </row>
    <row r="1283" customFormat="false" ht="13" hidden="false" customHeight="false" outlineLevel="0" collapsed="false">
      <c r="A1283" s="0"/>
      <c r="B1283" s="185" t="str">
        <f aca="false">IF(B1182&lt;&gt;"",B1182,"")</f>
        <v/>
      </c>
      <c r="C1283" s="116" t="str">
        <f aca="false">IF(C1182&lt;&gt;"",C1182,"")</f>
        <v/>
      </c>
      <c r="D1283" s="116" t="str">
        <f aca="false">IF(D1182&lt;&gt;"",D1182,"")</f>
        <v/>
      </c>
      <c r="E1283" s="116" t="str">
        <f aca="false">IF(E1182&lt;&gt;"",E1182,"")</f>
        <v/>
      </c>
      <c r="F1283" s="116" t="n">
        <v>33</v>
      </c>
      <c r="G1283" s="168" t="n">
        <f aca="false">G1182</f>
        <v>0</v>
      </c>
      <c r="H1283" s="187" t="n">
        <f aca="false">IF($G1283&lt;&gt;"",G1283,"")</f>
        <v>0</v>
      </c>
      <c r="I1283" s="169"/>
      <c r="J1283" s="170"/>
      <c r="K1283" s="171" t="str">
        <f aca="false">IF($B1283&lt;&gt;"",IF(I1283,(INDEX(P$1223:Q$1226,MATCH(H1283,P$1223:P$1226),2)/I1283)*1000,0),"")</f>
        <v/>
      </c>
      <c r="L1283" s="171" t="str">
        <f aca="false">IF(Q$1223&lt;&gt;"",IF($B1283&lt;&gt;"",K1283-$J1283,""),"")</f>
        <v/>
      </c>
      <c r="M1283" s="172" t="str">
        <f aca="false">IF(B1283&lt;&gt;"",RANK(L1283,L$1223:L$1322),"")</f>
        <v/>
      </c>
      <c r="N1283" s="172" t="str">
        <f aca="false">IF(B1283&lt;&gt;"",'Classement Général'!CG71,"")</f>
        <v/>
      </c>
      <c r="O1283" s="172" t="str">
        <f aca="false">IF(B172&lt;&gt;"",'Calculs (M1..M20)'!A74,"")</f>
        <v/>
      </c>
      <c r="P1283" s="0"/>
      <c r="Q1283" s="0"/>
      <c r="R1283" s="0"/>
      <c r="S1283" s="0"/>
      <c r="T1283" s="0"/>
      <c r="U1283" s="0"/>
      <c r="V1283" s="0"/>
      <c r="AH1283" s="187" t="n">
        <f aca="false">IF($G1283&lt;&gt;"",AG1283,"")</f>
        <v>0</v>
      </c>
      <c r="AI1283" s="169"/>
      <c r="AJ1283" s="170"/>
    </row>
    <row r="1284" customFormat="false" ht="13" hidden="false" customHeight="false" outlineLevel="0" collapsed="false">
      <c r="A1284" s="0"/>
      <c r="B1284" s="185" t="str">
        <f aca="false">IF(B1183&lt;&gt;"",B1183,"")</f>
        <v/>
      </c>
      <c r="C1284" s="116" t="str">
        <f aca="false">IF(C1183&lt;&gt;"",C1183,"")</f>
        <v/>
      </c>
      <c r="D1284" s="116" t="str">
        <f aca="false">IF(D1183&lt;&gt;"",D1183,"")</f>
        <v/>
      </c>
      <c r="E1284" s="116" t="str">
        <f aca="false">IF(E1183&lt;&gt;"",E1183,"")</f>
        <v/>
      </c>
      <c r="F1284" s="116" t="n">
        <v>33</v>
      </c>
      <c r="G1284" s="168" t="n">
        <f aca="false">G1183</f>
        <v>0</v>
      </c>
      <c r="H1284" s="187" t="n">
        <f aca="false">IF($G1284&lt;&gt;"",G1284,"")</f>
        <v>0</v>
      </c>
      <c r="I1284" s="169"/>
      <c r="J1284" s="170"/>
      <c r="K1284" s="171" t="str">
        <f aca="false">IF($B1284&lt;&gt;"",IF(I1284,(INDEX(P$1223:Q$1226,MATCH(H1284,P$1223:P$1226),2)/I1284)*1000,0),"")</f>
        <v/>
      </c>
      <c r="L1284" s="171" t="str">
        <f aca="false">IF(Q$1223&lt;&gt;"",IF($B1284&lt;&gt;"",K1284-$J1284,""),"")</f>
        <v/>
      </c>
      <c r="M1284" s="172" t="str">
        <f aca="false">IF(B1284&lt;&gt;"",RANK(L1284,L$1223:L$1322),"")</f>
        <v/>
      </c>
      <c r="N1284" s="172" t="str">
        <f aca="false">IF(B1284&lt;&gt;"",'Classement Général'!CG72,"")</f>
        <v/>
      </c>
      <c r="O1284" s="172" t="str">
        <f aca="false">IF(B173&lt;&gt;"",'Calculs (M1..M20)'!A75,"")</f>
        <v/>
      </c>
      <c r="P1284" s="0"/>
      <c r="Q1284" s="0"/>
      <c r="R1284" s="0"/>
      <c r="S1284" s="0"/>
      <c r="T1284" s="0"/>
      <c r="U1284" s="0"/>
      <c r="V1284" s="0"/>
      <c r="AH1284" s="187" t="n">
        <f aca="false">IF($G1284&lt;&gt;"",AG1284,"")</f>
        <v>0</v>
      </c>
      <c r="AI1284" s="169"/>
      <c r="AJ1284" s="170"/>
    </row>
    <row r="1285" customFormat="false" ht="13" hidden="false" customHeight="false" outlineLevel="0" collapsed="false">
      <c r="A1285" s="0"/>
      <c r="B1285" s="185" t="str">
        <f aca="false">IF(B1184&lt;&gt;"",B1184,"")</f>
        <v/>
      </c>
      <c r="C1285" s="116" t="str">
        <f aca="false">IF(C1184&lt;&gt;"",C1184,"")</f>
        <v/>
      </c>
      <c r="D1285" s="116" t="str">
        <f aca="false">IF(D1184&lt;&gt;"",D1184,"")</f>
        <v/>
      </c>
      <c r="E1285" s="116" t="str">
        <f aca="false">IF(E1184&lt;&gt;"",E1184,"")</f>
        <v/>
      </c>
      <c r="F1285" s="116" t="n">
        <v>33</v>
      </c>
      <c r="G1285" s="168" t="n">
        <f aca="false">G1184</f>
        <v>0</v>
      </c>
      <c r="H1285" s="187" t="n">
        <f aca="false">IF($G1285&lt;&gt;"",G1285,"")</f>
        <v>0</v>
      </c>
      <c r="I1285" s="169"/>
      <c r="J1285" s="170"/>
      <c r="K1285" s="171" t="str">
        <f aca="false">IF($B1285&lt;&gt;"",IF(I1285,(INDEX(P$1223:Q$1226,MATCH(H1285,P$1223:P$1226),2)/I1285)*1000,0),"")</f>
        <v/>
      </c>
      <c r="L1285" s="171" t="str">
        <f aca="false">IF(Q$1223&lt;&gt;"",IF($B1285&lt;&gt;"",K1285-$J1285,""),"")</f>
        <v/>
      </c>
      <c r="M1285" s="172" t="str">
        <f aca="false">IF(B1285&lt;&gt;"",RANK(L1285,L$1223:L$1322),"")</f>
        <v/>
      </c>
      <c r="N1285" s="172" t="str">
        <f aca="false">IF(B1285&lt;&gt;"",'Classement Général'!CG73,"")</f>
        <v/>
      </c>
      <c r="O1285" s="172" t="str">
        <f aca="false">IF(B174&lt;&gt;"",'Calculs (M1..M20)'!A76,"")</f>
        <v/>
      </c>
      <c r="P1285" s="0"/>
      <c r="Q1285" s="0"/>
      <c r="R1285" s="0"/>
      <c r="S1285" s="0"/>
      <c r="T1285" s="0"/>
      <c r="U1285" s="0"/>
      <c r="V1285" s="0"/>
      <c r="AH1285" s="187" t="n">
        <f aca="false">IF($G1285&lt;&gt;"",AG1285,"")</f>
        <v>0</v>
      </c>
      <c r="AI1285" s="169"/>
      <c r="AJ1285" s="170"/>
    </row>
    <row r="1286" customFormat="false" ht="13" hidden="false" customHeight="false" outlineLevel="0" collapsed="false">
      <c r="A1286" s="0"/>
      <c r="B1286" s="185" t="str">
        <f aca="false">IF(B1185&lt;&gt;"",B1185,"")</f>
        <v/>
      </c>
      <c r="C1286" s="116" t="str">
        <f aca="false">IF(C1185&lt;&gt;"",C1185,"")</f>
        <v/>
      </c>
      <c r="D1286" s="116" t="str">
        <f aca="false">IF(D1185&lt;&gt;"",D1185,"")</f>
        <v/>
      </c>
      <c r="E1286" s="116" t="str">
        <f aca="false">IF(E1185&lt;&gt;"",E1185,"")</f>
        <v/>
      </c>
      <c r="F1286" s="116" t="n">
        <v>33</v>
      </c>
      <c r="G1286" s="168" t="n">
        <f aca="false">G1185</f>
        <v>0</v>
      </c>
      <c r="H1286" s="187" t="n">
        <f aca="false">IF($G1286&lt;&gt;"",G1286,"")</f>
        <v>0</v>
      </c>
      <c r="I1286" s="169"/>
      <c r="J1286" s="170"/>
      <c r="K1286" s="171" t="str">
        <f aca="false">IF($B1286&lt;&gt;"",IF(I1286,(INDEX(P$1223:Q$1226,MATCH(H1286,P$1223:P$1226),2)/I1286)*1000,0),"")</f>
        <v/>
      </c>
      <c r="L1286" s="171" t="str">
        <f aca="false">IF(Q$1223&lt;&gt;"",IF($B1286&lt;&gt;"",K1286-$J1286,""),"")</f>
        <v/>
      </c>
      <c r="M1286" s="172" t="str">
        <f aca="false">IF(B1286&lt;&gt;"",RANK(L1286,L$1223:L$1322),"")</f>
        <v/>
      </c>
      <c r="N1286" s="172" t="str">
        <f aca="false">IF(B1286&lt;&gt;"",'Classement Général'!CG74,"")</f>
        <v/>
      </c>
      <c r="O1286" s="172" t="str">
        <f aca="false">IF(B175&lt;&gt;"",'Calculs (M1..M20)'!A77,"")</f>
        <v/>
      </c>
      <c r="P1286" s="0"/>
      <c r="Q1286" s="0"/>
      <c r="R1286" s="0"/>
      <c r="S1286" s="0"/>
      <c r="T1286" s="0"/>
      <c r="U1286" s="0"/>
      <c r="V1286" s="0"/>
      <c r="AH1286" s="187" t="n">
        <f aca="false">IF($G1286&lt;&gt;"",AG1286,"")</f>
        <v>0</v>
      </c>
      <c r="AI1286" s="169"/>
      <c r="AJ1286" s="170"/>
    </row>
    <row r="1287" customFormat="false" ht="13" hidden="false" customHeight="false" outlineLevel="0" collapsed="false">
      <c r="A1287" s="0"/>
      <c r="B1287" s="185" t="str">
        <f aca="false">IF(B1186&lt;&gt;"",B1186,"")</f>
        <v/>
      </c>
      <c r="C1287" s="116" t="str">
        <f aca="false">IF(C1186&lt;&gt;"",C1186,"")</f>
        <v/>
      </c>
      <c r="D1287" s="116" t="str">
        <f aca="false">IF(D1186&lt;&gt;"",D1186,"")</f>
        <v/>
      </c>
      <c r="E1287" s="116" t="str">
        <f aca="false">IF(E1186&lt;&gt;"",E1186,"")</f>
        <v/>
      </c>
      <c r="F1287" s="116" t="n">
        <v>33</v>
      </c>
      <c r="G1287" s="168" t="n">
        <f aca="false">G1186</f>
        <v>0</v>
      </c>
      <c r="H1287" s="187" t="n">
        <f aca="false">IF($G1287&lt;&gt;"",G1287,"")</f>
        <v>0</v>
      </c>
      <c r="I1287" s="169"/>
      <c r="J1287" s="170"/>
      <c r="K1287" s="171" t="str">
        <f aca="false">IF($B1287&lt;&gt;"",IF(I1287,(INDEX(P$1223:Q$1226,MATCH(H1287,P$1223:P$1226),2)/I1287)*1000,0),"")</f>
        <v/>
      </c>
      <c r="L1287" s="171" t="str">
        <f aca="false">IF(Q$1223&lt;&gt;"",IF($B1287&lt;&gt;"",K1287-$J1287,""),"")</f>
        <v/>
      </c>
      <c r="M1287" s="172" t="str">
        <f aca="false">IF(B1287&lt;&gt;"",RANK(L1287,L$1223:L$1322),"")</f>
        <v/>
      </c>
      <c r="N1287" s="172" t="str">
        <f aca="false">IF(B1287&lt;&gt;"",'Classement Général'!CG75,"")</f>
        <v/>
      </c>
      <c r="O1287" s="172" t="str">
        <f aca="false">IF(B176&lt;&gt;"",'Calculs (M1..M20)'!A78,"")</f>
        <v/>
      </c>
      <c r="P1287" s="0"/>
      <c r="Q1287" s="0"/>
      <c r="R1287" s="0"/>
      <c r="S1287" s="0"/>
      <c r="T1287" s="0"/>
      <c r="U1287" s="0"/>
      <c r="V1287" s="0"/>
      <c r="AH1287" s="187" t="n">
        <f aca="false">IF($G1287&lt;&gt;"",AG1287,"")</f>
        <v>0</v>
      </c>
      <c r="AI1287" s="169"/>
      <c r="AJ1287" s="170"/>
    </row>
    <row r="1288" customFormat="false" ht="13" hidden="false" customHeight="false" outlineLevel="0" collapsed="false">
      <c r="A1288" s="0"/>
      <c r="B1288" s="185" t="str">
        <f aca="false">IF(B1187&lt;&gt;"",B1187,"")</f>
        <v/>
      </c>
      <c r="C1288" s="116" t="str">
        <f aca="false">IF(C1187&lt;&gt;"",C1187,"")</f>
        <v/>
      </c>
      <c r="D1288" s="116" t="str">
        <f aca="false">IF(D1187&lt;&gt;"",D1187,"")</f>
        <v/>
      </c>
      <c r="E1288" s="116" t="str">
        <f aca="false">IF(E1187&lt;&gt;"",E1187,"")</f>
        <v/>
      </c>
      <c r="F1288" s="116" t="n">
        <v>33</v>
      </c>
      <c r="G1288" s="168" t="n">
        <f aca="false">G1187</f>
        <v>0</v>
      </c>
      <c r="H1288" s="187" t="n">
        <f aca="false">IF($G1288&lt;&gt;"",G1288,"")</f>
        <v>0</v>
      </c>
      <c r="I1288" s="169"/>
      <c r="J1288" s="170"/>
      <c r="K1288" s="171" t="str">
        <f aca="false">IF($B1288&lt;&gt;"",IF(I1288,(INDEX(P$1223:Q$1226,MATCH(H1288,P$1223:P$1226),2)/I1288)*1000,0),"")</f>
        <v/>
      </c>
      <c r="L1288" s="171" t="str">
        <f aca="false">IF(Q$1223&lt;&gt;"",IF($B1288&lt;&gt;"",K1288-$J1288,""),"")</f>
        <v/>
      </c>
      <c r="M1288" s="172" t="str">
        <f aca="false">IF(B1288&lt;&gt;"",RANK(L1288,L$1223:L$1322),"")</f>
        <v/>
      </c>
      <c r="N1288" s="172" t="str">
        <f aca="false">IF(B1288&lt;&gt;"",'Classement Général'!CG76,"")</f>
        <v/>
      </c>
      <c r="O1288" s="172" t="str">
        <f aca="false">IF(B177&lt;&gt;"",'Calculs (M1..M20)'!A79,"")</f>
        <v/>
      </c>
      <c r="P1288" s="0"/>
      <c r="Q1288" s="0"/>
      <c r="R1288" s="0"/>
      <c r="S1288" s="0"/>
      <c r="T1288" s="0"/>
      <c r="U1288" s="0"/>
      <c r="V1288" s="0"/>
      <c r="AH1288" s="187" t="n">
        <f aca="false">IF($G1288&lt;&gt;"",AG1288,"")</f>
        <v>0</v>
      </c>
      <c r="AI1288" s="169"/>
      <c r="AJ1288" s="170"/>
    </row>
    <row r="1289" customFormat="false" ht="13" hidden="false" customHeight="false" outlineLevel="0" collapsed="false">
      <c r="A1289" s="0"/>
      <c r="B1289" s="185" t="str">
        <f aca="false">IF(B1188&lt;&gt;"",B1188,"")</f>
        <v/>
      </c>
      <c r="C1289" s="116" t="str">
        <f aca="false">IF(C1188&lt;&gt;"",C1188,"")</f>
        <v/>
      </c>
      <c r="D1289" s="116" t="str">
        <f aca="false">IF(D1188&lt;&gt;"",D1188,"")</f>
        <v/>
      </c>
      <c r="E1289" s="116" t="str">
        <f aca="false">IF(E1188&lt;&gt;"",E1188,"")</f>
        <v/>
      </c>
      <c r="F1289" s="116" t="n">
        <v>33</v>
      </c>
      <c r="G1289" s="168" t="n">
        <f aca="false">G1188</f>
        <v>0</v>
      </c>
      <c r="H1289" s="187" t="n">
        <f aca="false">IF($G1289&lt;&gt;"",G1289,"")</f>
        <v>0</v>
      </c>
      <c r="I1289" s="169"/>
      <c r="J1289" s="170"/>
      <c r="K1289" s="171" t="str">
        <f aca="false">IF($B1289&lt;&gt;"",IF(I1289,(INDEX(P$1223:Q$1226,MATCH(H1289,P$1223:P$1226),2)/I1289)*1000,0),"")</f>
        <v/>
      </c>
      <c r="L1289" s="171" t="str">
        <f aca="false">IF(Q$1223&lt;&gt;"",IF($B1289&lt;&gt;"",K1289-$J1289,""),"")</f>
        <v/>
      </c>
      <c r="M1289" s="172" t="str">
        <f aca="false">IF(B1289&lt;&gt;"",RANK(L1289,L$1223:L$1322),"")</f>
        <v/>
      </c>
      <c r="N1289" s="172" t="str">
        <f aca="false">IF(B1289&lt;&gt;"",'Classement Général'!CG77,"")</f>
        <v/>
      </c>
      <c r="O1289" s="172" t="str">
        <f aca="false">IF(B178&lt;&gt;"",'Calculs (M1..M20)'!A80,"")</f>
        <v/>
      </c>
      <c r="P1289" s="0"/>
      <c r="Q1289" s="0"/>
      <c r="R1289" s="0"/>
      <c r="S1289" s="0"/>
      <c r="T1289" s="0"/>
      <c r="U1289" s="0"/>
      <c r="V1289" s="0"/>
      <c r="AH1289" s="187" t="n">
        <f aca="false">IF($G1289&lt;&gt;"",AG1289,"")</f>
        <v>0</v>
      </c>
      <c r="AI1289" s="169"/>
      <c r="AJ1289" s="170"/>
    </row>
    <row r="1290" customFormat="false" ht="13" hidden="false" customHeight="false" outlineLevel="0" collapsed="false">
      <c r="A1290" s="0"/>
      <c r="B1290" s="185" t="str">
        <f aca="false">IF(B1189&lt;&gt;"",B1189,"")</f>
        <v/>
      </c>
      <c r="C1290" s="116" t="str">
        <f aca="false">IF(C1189&lt;&gt;"",C1189,"")</f>
        <v/>
      </c>
      <c r="D1290" s="116" t="str">
        <f aca="false">IF(D1189&lt;&gt;"",D1189,"")</f>
        <v/>
      </c>
      <c r="E1290" s="116" t="str">
        <f aca="false">IF(E1189&lt;&gt;"",E1189,"")</f>
        <v/>
      </c>
      <c r="F1290" s="116" t="n">
        <v>33</v>
      </c>
      <c r="G1290" s="168" t="n">
        <f aca="false">G1189</f>
        <v>0</v>
      </c>
      <c r="H1290" s="187" t="n">
        <f aca="false">IF($G1290&lt;&gt;"",G1290,"")</f>
        <v>0</v>
      </c>
      <c r="I1290" s="169"/>
      <c r="J1290" s="170"/>
      <c r="K1290" s="171" t="str">
        <f aca="false">IF($B1290&lt;&gt;"",IF(I1290,(INDEX(P$1223:Q$1226,MATCH(H1290,P$1223:P$1226),2)/I1290)*1000,0),"")</f>
        <v/>
      </c>
      <c r="L1290" s="171" t="str">
        <f aca="false">IF(Q$1223&lt;&gt;"",IF($B1290&lt;&gt;"",K1290-$J1290,""),"")</f>
        <v/>
      </c>
      <c r="M1290" s="172" t="str">
        <f aca="false">IF(B1290&lt;&gt;"",RANK(L1290,L$1223:L$1322),"")</f>
        <v/>
      </c>
      <c r="N1290" s="172" t="str">
        <f aca="false">IF(B1290&lt;&gt;"",'Classement Général'!CG78,"")</f>
        <v/>
      </c>
      <c r="O1290" s="172" t="str">
        <f aca="false">IF(B179&lt;&gt;"",'Calculs (M1..M20)'!A81,"")</f>
        <v/>
      </c>
      <c r="P1290" s="0"/>
      <c r="Q1290" s="0"/>
      <c r="R1290" s="0"/>
      <c r="S1290" s="0"/>
      <c r="T1290" s="0"/>
      <c r="U1290" s="0"/>
      <c r="V1290" s="0"/>
      <c r="AH1290" s="187" t="n">
        <f aca="false">IF($G1290&lt;&gt;"",AG1290,"")</f>
        <v>0</v>
      </c>
      <c r="AI1290" s="169"/>
      <c r="AJ1290" s="170"/>
    </row>
    <row r="1291" customFormat="false" ht="13" hidden="false" customHeight="false" outlineLevel="0" collapsed="false">
      <c r="A1291" s="0"/>
      <c r="B1291" s="185" t="str">
        <f aca="false">IF(B1190&lt;&gt;"",B1190,"")</f>
        <v/>
      </c>
      <c r="C1291" s="116" t="str">
        <f aca="false">IF(C1190&lt;&gt;"",C1190,"")</f>
        <v/>
      </c>
      <c r="D1291" s="116" t="str">
        <f aca="false">IF(D1190&lt;&gt;"",D1190,"")</f>
        <v/>
      </c>
      <c r="E1291" s="116" t="str">
        <f aca="false">IF(E1190&lt;&gt;"",E1190,"")</f>
        <v/>
      </c>
      <c r="F1291" s="116" t="n">
        <v>33</v>
      </c>
      <c r="G1291" s="168" t="n">
        <f aca="false">G1190</f>
        <v>0</v>
      </c>
      <c r="H1291" s="187" t="n">
        <f aca="false">IF($G1291&lt;&gt;"",G1291,"")</f>
        <v>0</v>
      </c>
      <c r="I1291" s="169"/>
      <c r="J1291" s="170"/>
      <c r="K1291" s="171" t="str">
        <f aca="false">IF($B1291&lt;&gt;"",IF(I1291,(INDEX(P$1223:Q$1226,MATCH(H1291,P$1223:P$1226),2)/I1291)*1000,0),"")</f>
        <v/>
      </c>
      <c r="L1291" s="171" t="str">
        <f aca="false">IF(Q$1223&lt;&gt;"",IF($B1291&lt;&gt;"",K1291-$J1291,""),"")</f>
        <v/>
      </c>
      <c r="M1291" s="172" t="str">
        <f aca="false">IF(B1291&lt;&gt;"",RANK(L1291,L$1223:L$1322),"")</f>
        <v/>
      </c>
      <c r="N1291" s="172" t="str">
        <f aca="false">IF(B1291&lt;&gt;"",'Classement Général'!CG79,"")</f>
        <v/>
      </c>
      <c r="O1291" s="172" t="str">
        <f aca="false">IF(B180&lt;&gt;"",'Calculs (M1..M20)'!A82,"")</f>
        <v/>
      </c>
      <c r="P1291" s="0"/>
      <c r="Q1291" s="0"/>
      <c r="R1291" s="0"/>
      <c r="S1291" s="0"/>
      <c r="T1291" s="0"/>
      <c r="U1291" s="0"/>
      <c r="V1291" s="0"/>
      <c r="AH1291" s="187" t="n">
        <f aca="false">IF($G1291&lt;&gt;"",AG1291,"")</f>
        <v>0</v>
      </c>
      <c r="AI1291" s="169"/>
      <c r="AJ1291" s="170"/>
    </row>
    <row r="1292" customFormat="false" ht="13" hidden="false" customHeight="false" outlineLevel="0" collapsed="false">
      <c r="A1292" s="0"/>
      <c r="B1292" s="185" t="str">
        <f aca="false">IF(B1191&lt;&gt;"",B1191,"")</f>
        <v/>
      </c>
      <c r="C1292" s="116" t="str">
        <f aca="false">IF(C1191&lt;&gt;"",C1191,"")</f>
        <v/>
      </c>
      <c r="D1292" s="116" t="str">
        <f aca="false">IF(D1191&lt;&gt;"",D1191,"")</f>
        <v/>
      </c>
      <c r="E1292" s="116" t="str">
        <f aca="false">IF(E1191&lt;&gt;"",E1191,"")</f>
        <v/>
      </c>
      <c r="F1292" s="116" t="n">
        <v>33</v>
      </c>
      <c r="G1292" s="168" t="n">
        <f aca="false">G1191</f>
        <v>0</v>
      </c>
      <c r="H1292" s="187" t="n">
        <f aca="false">IF($G1292&lt;&gt;"",G1292,"")</f>
        <v>0</v>
      </c>
      <c r="I1292" s="169"/>
      <c r="J1292" s="170"/>
      <c r="K1292" s="171" t="str">
        <f aca="false">IF($B1292&lt;&gt;"",IF(I1292,(INDEX(P$1223:Q$1226,MATCH(H1292,P$1223:P$1226),2)/I1292)*1000,0),"")</f>
        <v/>
      </c>
      <c r="L1292" s="171" t="str">
        <f aca="false">IF(Q$1223&lt;&gt;"",IF($B1292&lt;&gt;"",K1292-$J1292,""),"")</f>
        <v/>
      </c>
      <c r="M1292" s="172" t="str">
        <f aca="false">IF(B1292&lt;&gt;"",RANK(L1292,L$1223:L$1322),"")</f>
        <v/>
      </c>
      <c r="N1292" s="172" t="str">
        <f aca="false">IF(B1292&lt;&gt;"",'Classement Général'!CG80,"")</f>
        <v/>
      </c>
      <c r="O1292" s="172" t="str">
        <f aca="false">IF(B181&lt;&gt;"",'Calculs (M1..M20)'!A83,"")</f>
        <v/>
      </c>
      <c r="P1292" s="0"/>
      <c r="Q1292" s="0"/>
      <c r="R1292" s="0"/>
      <c r="S1292" s="0"/>
      <c r="T1292" s="0"/>
      <c r="U1292" s="0"/>
      <c r="V1292" s="0"/>
      <c r="AH1292" s="187" t="n">
        <f aca="false">IF($G1292&lt;&gt;"",AG1292,"")</f>
        <v>0</v>
      </c>
      <c r="AI1292" s="169"/>
      <c r="AJ1292" s="170"/>
    </row>
    <row r="1293" customFormat="false" ht="13" hidden="false" customHeight="false" outlineLevel="0" collapsed="false">
      <c r="A1293" s="0"/>
      <c r="B1293" s="185" t="str">
        <f aca="false">IF(B1192&lt;&gt;"",B1192,"")</f>
        <v/>
      </c>
      <c r="C1293" s="116" t="str">
        <f aca="false">IF(C1192&lt;&gt;"",C1192,"")</f>
        <v/>
      </c>
      <c r="D1293" s="116" t="str">
        <f aca="false">IF(D1192&lt;&gt;"",D1192,"")</f>
        <v/>
      </c>
      <c r="E1293" s="116" t="str">
        <f aca="false">IF(E1192&lt;&gt;"",E1192,"")</f>
        <v/>
      </c>
      <c r="F1293" s="116" t="n">
        <v>33</v>
      </c>
      <c r="G1293" s="168" t="n">
        <f aca="false">G1192</f>
        <v>0</v>
      </c>
      <c r="H1293" s="187" t="n">
        <f aca="false">IF($G1293&lt;&gt;"",G1293,"")</f>
        <v>0</v>
      </c>
      <c r="I1293" s="169"/>
      <c r="J1293" s="170"/>
      <c r="K1293" s="171" t="str">
        <f aca="false">IF($B1293&lt;&gt;"",IF(I1293,(INDEX(P$1223:Q$1226,MATCH(H1293,P$1223:P$1226),2)/I1293)*1000,0),"")</f>
        <v/>
      </c>
      <c r="L1293" s="171" t="str">
        <f aca="false">IF(Q$1223&lt;&gt;"",IF($B1293&lt;&gt;"",K1293-$J1293,""),"")</f>
        <v/>
      </c>
      <c r="M1293" s="172" t="str">
        <f aca="false">IF(B1293&lt;&gt;"",RANK(L1293,L$1223:L$1322),"")</f>
        <v/>
      </c>
      <c r="N1293" s="172" t="str">
        <f aca="false">IF(B1293&lt;&gt;"",'Classement Général'!CG81,"")</f>
        <v/>
      </c>
      <c r="O1293" s="172" t="str">
        <f aca="false">IF(B182&lt;&gt;"",'Calculs (M1..M20)'!A84,"")</f>
        <v/>
      </c>
      <c r="P1293" s="0"/>
      <c r="Q1293" s="0"/>
      <c r="R1293" s="0"/>
      <c r="S1293" s="0"/>
      <c r="T1293" s="0"/>
      <c r="U1293" s="0"/>
      <c r="V1293" s="0"/>
      <c r="AH1293" s="187" t="n">
        <f aca="false">IF($G1293&lt;&gt;"",AG1293,"")</f>
        <v>0</v>
      </c>
      <c r="AI1293" s="169"/>
      <c r="AJ1293" s="170"/>
    </row>
    <row r="1294" customFormat="false" ht="13" hidden="false" customHeight="false" outlineLevel="0" collapsed="false">
      <c r="A1294" s="0"/>
      <c r="B1294" s="185" t="str">
        <f aca="false">IF(B1193&lt;&gt;"",B1193,"")</f>
        <v/>
      </c>
      <c r="C1294" s="116" t="str">
        <f aca="false">IF(C1193&lt;&gt;"",C1193,"")</f>
        <v/>
      </c>
      <c r="D1294" s="116" t="str">
        <f aca="false">IF(D1193&lt;&gt;"",D1193,"")</f>
        <v/>
      </c>
      <c r="E1294" s="116" t="str">
        <f aca="false">IF(E1193&lt;&gt;"",E1193,"")</f>
        <v/>
      </c>
      <c r="F1294" s="116" t="n">
        <v>33</v>
      </c>
      <c r="G1294" s="168" t="n">
        <f aca="false">G1193</f>
        <v>0</v>
      </c>
      <c r="H1294" s="187" t="n">
        <f aca="false">IF($G1294&lt;&gt;"",G1294,"")</f>
        <v>0</v>
      </c>
      <c r="I1294" s="169"/>
      <c r="J1294" s="170"/>
      <c r="K1294" s="171" t="str">
        <f aca="false">IF($B1294&lt;&gt;"",IF(I1294,(INDEX(P$1223:Q$1226,MATCH(H1294,P$1223:P$1226),2)/I1294)*1000,0),"")</f>
        <v/>
      </c>
      <c r="L1294" s="171" t="str">
        <f aca="false">IF(Q$1223&lt;&gt;"",IF($B1294&lt;&gt;"",K1294-$J1294,""),"")</f>
        <v/>
      </c>
      <c r="M1294" s="172" t="str">
        <f aca="false">IF(B1294&lt;&gt;"",RANK(L1294,L$1223:L$1322),"")</f>
        <v/>
      </c>
      <c r="N1294" s="172" t="str">
        <f aca="false">IF(B1294&lt;&gt;"",'Classement Général'!CG82,"")</f>
        <v/>
      </c>
      <c r="O1294" s="172" t="str">
        <f aca="false">IF(B183&lt;&gt;"",'Calculs (M1..M20)'!A85,"")</f>
        <v/>
      </c>
      <c r="P1294" s="0"/>
      <c r="Q1294" s="0"/>
      <c r="R1294" s="0"/>
      <c r="S1294" s="0"/>
      <c r="T1294" s="0"/>
      <c r="U1294" s="0"/>
      <c r="V1294" s="0"/>
      <c r="AH1294" s="187" t="n">
        <f aca="false">IF($G1294&lt;&gt;"",AG1294,"")</f>
        <v>0</v>
      </c>
      <c r="AI1294" s="169"/>
      <c r="AJ1294" s="170"/>
    </row>
    <row r="1295" customFormat="false" ht="13" hidden="false" customHeight="false" outlineLevel="0" collapsed="false">
      <c r="A1295" s="0"/>
      <c r="B1295" s="185" t="str">
        <f aca="false">IF(B1194&lt;&gt;"",B1194,"")</f>
        <v/>
      </c>
      <c r="C1295" s="116" t="str">
        <f aca="false">IF(C1194&lt;&gt;"",C1194,"")</f>
        <v/>
      </c>
      <c r="D1295" s="116" t="str">
        <f aca="false">IF(D1194&lt;&gt;"",D1194,"")</f>
        <v/>
      </c>
      <c r="E1295" s="116" t="str">
        <f aca="false">IF(E1194&lt;&gt;"",E1194,"")</f>
        <v/>
      </c>
      <c r="F1295" s="116" t="n">
        <v>33</v>
      </c>
      <c r="G1295" s="168" t="n">
        <f aca="false">G1194</f>
        <v>0</v>
      </c>
      <c r="H1295" s="187" t="n">
        <f aca="false">IF($G1295&lt;&gt;"",G1295,"")</f>
        <v>0</v>
      </c>
      <c r="I1295" s="169"/>
      <c r="J1295" s="170"/>
      <c r="K1295" s="171" t="str">
        <f aca="false">IF($B1295&lt;&gt;"",IF(I1295,(INDEX(P$1223:Q$1226,MATCH(H1295,P$1223:P$1226),2)/I1295)*1000,0),"")</f>
        <v/>
      </c>
      <c r="L1295" s="171" t="str">
        <f aca="false">IF(Q$1223&lt;&gt;"",IF($B1295&lt;&gt;"",K1295-$J1295,""),"")</f>
        <v/>
      </c>
      <c r="M1295" s="172" t="str">
        <f aca="false">IF(B1295&lt;&gt;"",RANK(L1295,L$1223:L$1322),"")</f>
        <v/>
      </c>
      <c r="N1295" s="172" t="str">
        <f aca="false">IF(B1295&lt;&gt;"",'Classement Général'!CG83,"")</f>
        <v/>
      </c>
      <c r="O1295" s="172" t="str">
        <f aca="false">IF(B184&lt;&gt;"",'Calculs (M1..M20)'!A86,"")</f>
        <v/>
      </c>
      <c r="P1295" s="0"/>
      <c r="Q1295" s="0"/>
      <c r="R1295" s="0"/>
      <c r="S1295" s="0"/>
      <c r="T1295" s="0"/>
      <c r="U1295" s="0"/>
      <c r="V1295" s="0"/>
      <c r="AH1295" s="187" t="n">
        <f aca="false">IF($G1295&lt;&gt;"",AG1295,"")</f>
        <v>0</v>
      </c>
      <c r="AI1295" s="169"/>
      <c r="AJ1295" s="170"/>
    </row>
    <row r="1296" customFormat="false" ht="13" hidden="false" customHeight="false" outlineLevel="0" collapsed="false">
      <c r="A1296" s="0"/>
      <c r="B1296" s="185" t="str">
        <f aca="false">IF(B1195&lt;&gt;"",B1195,"")</f>
        <v/>
      </c>
      <c r="C1296" s="116" t="str">
        <f aca="false">IF(C1195&lt;&gt;"",C1195,"")</f>
        <v/>
      </c>
      <c r="D1296" s="116" t="str">
        <f aca="false">IF(D1195&lt;&gt;"",D1195,"")</f>
        <v/>
      </c>
      <c r="E1296" s="116" t="str">
        <f aca="false">IF(E1195&lt;&gt;"",E1195,"")</f>
        <v/>
      </c>
      <c r="F1296" s="116" t="n">
        <v>33</v>
      </c>
      <c r="G1296" s="168" t="n">
        <f aca="false">G1195</f>
        <v>0</v>
      </c>
      <c r="H1296" s="187" t="n">
        <f aca="false">IF($G1296&lt;&gt;"",G1296,"")</f>
        <v>0</v>
      </c>
      <c r="I1296" s="169"/>
      <c r="J1296" s="170"/>
      <c r="K1296" s="171" t="str">
        <f aca="false">IF($B1296&lt;&gt;"",IF(I1296,(INDEX(P$1223:Q$1226,MATCH(H1296,P$1223:P$1226),2)/I1296)*1000,0),"")</f>
        <v/>
      </c>
      <c r="L1296" s="171" t="str">
        <f aca="false">IF(Q$1223&lt;&gt;"",IF($B1296&lt;&gt;"",K1296-$J1296,""),"")</f>
        <v/>
      </c>
      <c r="M1296" s="172" t="str">
        <f aca="false">IF(B1296&lt;&gt;"",RANK(L1296,L$1223:L$1322),"")</f>
        <v/>
      </c>
      <c r="N1296" s="172" t="str">
        <f aca="false">IF(B1296&lt;&gt;"",'Classement Général'!CG84,"")</f>
        <v/>
      </c>
      <c r="O1296" s="172" t="str">
        <f aca="false">IF(B185&lt;&gt;"",'Calculs (M1..M20)'!A87,"")</f>
        <v/>
      </c>
      <c r="P1296" s="0"/>
      <c r="Q1296" s="0"/>
      <c r="R1296" s="0"/>
      <c r="S1296" s="0"/>
      <c r="T1296" s="0"/>
      <c r="U1296" s="0"/>
      <c r="V1296" s="0"/>
      <c r="AH1296" s="187" t="n">
        <f aca="false">IF($G1296&lt;&gt;"",AG1296,"")</f>
        <v>0</v>
      </c>
      <c r="AI1296" s="169"/>
      <c r="AJ1296" s="170"/>
    </row>
    <row r="1297" customFormat="false" ht="13" hidden="false" customHeight="false" outlineLevel="0" collapsed="false">
      <c r="A1297" s="0"/>
      <c r="B1297" s="185" t="str">
        <f aca="false">IF(B1196&lt;&gt;"",B1196,"")</f>
        <v/>
      </c>
      <c r="C1297" s="116" t="str">
        <f aca="false">IF(C1196&lt;&gt;"",C1196,"")</f>
        <v/>
      </c>
      <c r="D1297" s="116" t="str">
        <f aca="false">IF(D1196&lt;&gt;"",D1196,"")</f>
        <v/>
      </c>
      <c r="E1297" s="116" t="str">
        <f aca="false">IF(E1196&lt;&gt;"",E1196,"")</f>
        <v/>
      </c>
      <c r="F1297" s="116" t="n">
        <v>33</v>
      </c>
      <c r="G1297" s="168" t="n">
        <f aca="false">G1196</f>
        <v>0</v>
      </c>
      <c r="H1297" s="187" t="n">
        <f aca="false">IF($G1297&lt;&gt;"",G1297,"")</f>
        <v>0</v>
      </c>
      <c r="I1297" s="169"/>
      <c r="J1297" s="170"/>
      <c r="K1297" s="171" t="str">
        <f aca="false">IF($B1297&lt;&gt;"",IF(I1297,(INDEX(P$1223:Q$1226,MATCH(H1297,P$1223:P$1226),2)/I1297)*1000,0),"")</f>
        <v/>
      </c>
      <c r="L1297" s="171" t="str">
        <f aca="false">IF(Q$1223&lt;&gt;"",IF($B1297&lt;&gt;"",K1297-$J1297,""),"")</f>
        <v/>
      </c>
      <c r="M1297" s="172" t="str">
        <f aca="false">IF(B1297&lt;&gt;"",RANK(L1297,L$1223:L$1322),"")</f>
        <v/>
      </c>
      <c r="N1297" s="172" t="str">
        <f aca="false">IF(B1297&lt;&gt;"",'Classement Général'!CG85,"")</f>
        <v/>
      </c>
      <c r="O1297" s="172" t="str">
        <f aca="false">IF(B186&lt;&gt;"",'Calculs (M1..M20)'!A88,"")</f>
        <v/>
      </c>
      <c r="P1297" s="0"/>
      <c r="Q1297" s="0"/>
      <c r="R1297" s="0"/>
      <c r="S1297" s="0"/>
      <c r="T1297" s="0"/>
      <c r="U1297" s="0"/>
      <c r="V1297" s="0"/>
      <c r="AH1297" s="187" t="n">
        <f aca="false">IF($G1297&lt;&gt;"",AG1297,"")</f>
        <v>0</v>
      </c>
      <c r="AI1297" s="169"/>
      <c r="AJ1297" s="170"/>
    </row>
    <row r="1298" customFormat="false" ht="13" hidden="false" customHeight="false" outlineLevel="0" collapsed="false">
      <c r="A1298" s="0"/>
      <c r="B1298" s="185" t="str">
        <f aca="false">IF(B1197&lt;&gt;"",B1197,"")</f>
        <v/>
      </c>
      <c r="C1298" s="116" t="str">
        <f aca="false">IF(C1197&lt;&gt;"",C1197,"")</f>
        <v/>
      </c>
      <c r="D1298" s="116" t="str">
        <f aca="false">IF(D1197&lt;&gt;"",D1197,"")</f>
        <v/>
      </c>
      <c r="E1298" s="116" t="str">
        <f aca="false">IF(E1197&lt;&gt;"",E1197,"")</f>
        <v/>
      </c>
      <c r="F1298" s="116" t="n">
        <v>33</v>
      </c>
      <c r="G1298" s="168" t="n">
        <f aca="false">G1197</f>
        <v>0</v>
      </c>
      <c r="H1298" s="187" t="n">
        <f aca="false">IF($G1298&lt;&gt;"",G1298,"")</f>
        <v>0</v>
      </c>
      <c r="I1298" s="169"/>
      <c r="J1298" s="170"/>
      <c r="K1298" s="171" t="str">
        <f aca="false">IF($B1298&lt;&gt;"",IF(I1298,(INDEX(P$1223:Q$1226,MATCH(H1298,P$1223:P$1226),2)/I1298)*1000,0),"")</f>
        <v/>
      </c>
      <c r="L1298" s="171" t="str">
        <f aca="false">IF(Q$1223&lt;&gt;"",IF($B1298&lt;&gt;"",K1298-$J1298,""),"")</f>
        <v/>
      </c>
      <c r="M1298" s="172" t="str">
        <f aca="false">IF(B1298&lt;&gt;"",RANK(L1298,L$1223:L$1322),"")</f>
        <v/>
      </c>
      <c r="N1298" s="172" t="str">
        <f aca="false">IF(B1298&lt;&gt;"",'Classement Général'!CG86,"")</f>
        <v/>
      </c>
      <c r="O1298" s="172" t="str">
        <f aca="false">IF(B187&lt;&gt;"",'Calculs (M1..M20)'!A89,"")</f>
        <v/>
      </c>
      <c r="P1298" s="0"/>
      <c r="Q1298" s="0"/>
      <c r="R1298" s="0"/>
      <c r="S1298" s="0"/>
      <c r="T1298" s="0"/>
      <c r="U1298" s="0"/>
      <c r="V1298" s="0"/>
      <c r="AH1298" s="187" t="n">
        <f aca="false">IF($G1298&lt;&gt;"",AG1298,"")</f>
        <v>0</v>
      </c>
      <c r="AI1298" s="169"/>
      <c r="AJ1298" s="170"/>
    </row>
    <row r="1299" customFormat="false" ht="13" hidden="false" customHeight="false" outlineLevel="0" collapsed="false">
      <c r="A1299" s="0"/>
      <c r="B1299" s="185" t="str">
        <f aca="false">IF(B1198&lt;&gt;"",B1198,"")</f>
        <v/>
      </c>
      <c r="C1299" s="116" t="str">
        <f aca="false">IF(C1198&lt;&gt;"",C1198,"")</f>
        <v/>
      </c>
      <c r="D1299" s="116" t="str">
        <f aca="false">IF(D1198&lt;&gt;"",D1198,"")</f>
        <v/>
      </c>
      <c r="E1299" s="116" t="str">
        <f aca="false">IF(E1198&lt;&gt;"",E1198,"")</f>
        <v/>
      </c>
      <c r="F1299" s="116" t="n">
        <v>33</v>
      </c>
      <c r="G1299" s="168" t="n">
        <f aca="false">G1198</f>
        <v>0</v>
      </c>
      <c r="H1299" s="187" t="n">
        <f aca="false">IF($G1299&lt;&gt;"",G1299,"")</f>
        <v>0</v>
      </c>
      <c r="I1299" s="169"/>
      <c r="J1299" s="170"/>
      <c r="K1299" s="171" t="str">
        <f aca="false">IF($B1299&lt;&gt;"",IF(I1299,(INDEX(P$1223:Q$1226,MATCH(H1299,P$1223:P$1226),2)/I1299)*1000,0),"")</f>
        <v/>
      </c>
      <c r="L1299" s="171" t="str">
        <f aca="false">IF(Q$1223&lt;&gt;"",IF($B1299&lt;&gt;"",K1299-$J1299,""),"")</f>
        <v/>
      </c>
      <c r="M1299" s="172" t="str">
        <f aca="false">IF(B1299&lt;&gt;"",RANK(L1299,L$1223:L$1322),"")</f>
        <v/>
      </c>
      <c r="N1299" s="172" t="str">
        <f aca="false">IF(B1299&lt;&gt;"",'Classement Général'!CG87,"")</f>
        <v/>
      </c>
      <c r="O1299" s="172" t="str">
        <f aca="false">IF(B188&lt;&gt;"",'Calculs (M1..M20)'!A90,"")</f>
        <v/>
      </c>
      <c r="P1299" s="0"/>
      <c r="Q1299" s="0"/>
      <c r="R1299" s="0"/>
      <c r="S1299" s="0"/>
      <c r="T1299" s="0"/>
      <c r="U1299" s="0"/>
      <c r="V1299" s="0"/>
      <c r="AH1299" s="187" t="n">
        <f aca="false">IF($G1299&lt;&gt;"",AG1299,"")</f>
        <v>0</v>
      </c>
      <c r="AI1299" s="169"/>
      <c r="AJ1299" s="170"/>
    </row>
    <row r="1300" customFormat="false" ht="13" hidden="false" customHeight="false" outlineLevel="0" collapsed="false">
      <c r="A1300" s="0"/>
      <c r="B1300" s="185" t="str">
        <f aca="false">IF(B1199&lt;&gt;"",B1199,"")</f>
        <v/>
      </c>
      <c r="C1300" s="116" t="str">
        <f aca="false">IF(C1199&lt;&gt;"",C1199,"")</f>
        <v/>
      </c>
      <c r="D1300" s="116" t="str">
        <f aca="false">IF(D1199&lt;&gt;"",D1199,"")</f>
        <v/>
      </c>
      <c r="E1300" s="116" t="str">
        <f aca="false">IF(E1199&lt;&gt;"",E1199,"")</f>
        <v/>
      </c>
      <c r="F1300" s="116" t="n">
        <v>33</v>
      </c>
      <c r="G1300" s="168" t="n">
        <f aca="false">G1199</f>
        <v>0</v>
      </c>
      <c r="H1300" s="187" t="n">
        <f aca="false">IF($G1300&lt;&gt;"",G1300,"")</f>
        <v>0</v>
      </c>
      <c r="I1300" s="169"/>
      <c r="J1300" s="170"/>
      <c r="K1300" s="171" t="str">
        <f aca="false">IF($B1300&lt;&gt;"",IF(I1300,(INDEX(P$1223:Q$1226,MATCH(H1300,P$1223:P$1226),2)/I1300)*1000,0),"")</f>
        <v/>
      </c>
      <c r="L1300" s="171" t="str">
        <f aca="false">IF(Q$1223&lt;&gt;"",IF($B1300&lt;&gt;"",K1300-$J1300,""),"")</f>
        <v/>
      </c>
      <c r="M1300" s="172" t="str">
        <f aca="false">IF(B1300&lt;&gt;"",RANK(L1300,L$1223:L$1322),"")</f>
        <v/>
      </c>
      <c r="N1300" s="172" t="str">
        <f aca="false">IF(B1300&lt;&gt;"",'Classement Général'!CG88,"")</f>
        <v/>
      </c>
      <c r="O1300" s="172" t="str">
        <f aca="false">IF(B189&lt;&gt;"",'Calculs (M1..M20)'!A91,"")</f>
        <v/>
      </c>
      <c r="P1300" s="0"/>
      <c r="Q1300" s="0"/>
      <c r="R1300" s="0"/>
      <c r="S1300" s="0"/>
      <c r="T1300" s="0"/>
      <c r="U1300" s="0"/>
      <c r="V1300" s="0"/>
      <c r="AH1300" s="187" t="n">
        <f aca="false">IF($G1300&lt;&gt;"",AG1300,"")</f>
        <v>0</v>
      </c>
      <c r="AI1300" s="169"/>
      <c r="AJ1300" s="170"/>
    </row>
    <row r="1301" customFormat="false" ht="13" hidden="false" customHeight="false" outlineLevel="0" collapsed="false">
      <c r="A1301" s="0"/>
      <c r="B1301" s="185" t="str">
        <f aca="false">IF(B1200&lt;&gt;"",B1200,"")</f>
        <v/>
      </c>
      <c r="C1301" s="116" t="str">
        <f aca="false">IF(C1200&lt;&gt;"",C1200,"")</f>
        <v/>
      </c>
      <c r="D1301" s="116" t="str">
        <f aca="false">IF(D1200&lt;&gt;"",D1200,"")</f>
        <v/>
      </c>
      <c r="E1301" s="116" t="str">
        <f aca="false">IF(E1200&lt;&gt;"",E1200,"")</f>
        <v/>
      </c>
      <c r="F1301" s="116" t="n">
        <v>33</v>
      </c>
      <c r="G1301" s="168" t="n">
        <f aca="false">G1200</f>
        <v>0</v>
      </c>
      <c r="H1301" s="187" t="n">
        <f aca="false">IF($G1301&lt;&gt;"",G1301,"")</f>
        <v>0</v>
      </c>
      <c r="I1301" s="169"/>
      <c r="J1301" s="170"/>
      <c r="K1301" s="171" t="str">
        <f aca="false">IF($B1301&lt;&gt;"",IF(I1301,(INDEX(P$1223:Q$1226,MATCH(H1301,P$1223:P$1226),2)/I1301)*1000,0),"")</f>
        <v/>
      </c>
      <c r="L1301" s="171" t="str">
        <f aca="false">IF(Q$1223&lt;&gt;"",IF($B1301&lt;&gt;"",K1301-$J1301,""),"")</f>
        <v/>
      </c>
      <c r="M1301" s="172" t="str">
        <f aca="false">IF(B1301&lt;&gt;"",RANK(L1301,L$1223:L$1322),"")</f>
        <v/>
      </c>
      <c r="N1301" s="172" t="str">
        <f aca="false">IF(B1301&lt;&gt;"",'Classement Général'!CG89,"")</f>
        <v/>
      </c>
      <c r="O1301" s="172" t="str">
        <f aca="false">IF(B190&lt;&gt;"",'Calculs (M1..M20)'!A92,"")</f>
        <v/>
      </c>
      <c r="P1301" s="0"/>
      <c r="Q1301" s="0"/>
      <c r="R1301" s="0"/>
      <c r="S1301" s="0"/>
      <c r="T1301" s="0"/>
      <c r="U1301" s="0"/>
      <c r="V1301" s="0"/>
      <c r="AH1301" s="187" t="n">
        <f aca="false">IF($G1301&lt;&gt;"",AG1301,"")</f>
        <v>0</v>
      </c>
      <c r="AI1301" s="169"/>
      <c r="AJ1301" s="170"/>
    </row>
    <row r="1302" customFormat="false" ht="13" hidden="false" customHeight="false" outlineLevel="0" collapsed="false">
      <c r="A1302" s="0"/>
      <c r="B1302" s="185" t="str">
        <f aca="false">IF(B1201&lt;&gt;"",B1201,"")</f>
        <v/>
      </c>
      <c r="C1302" s="116" t="str">
        <f aca="false">IF(C1201&lt;&gt;"",C1201,"")</f>
        <v/>
      </c>
      <c r="D1302" s="116" t="str">
        <f aca="false">IF(D1201&lt;&gt;"",D1201,"")</f>
        <v/>
      </c>
      <c r="E1302" s="116" t="str">
        <f aca="false">IF(E1201&lt;&gt;"",E1201,"")</f>
        <v/>
      </c>
      <c r="F1302" s="116" t="n">
        <v>33</v>
      </c>
      <c r="G1302" s="168" t="n">
        <f aca="false">G1201</f>
        <v>0</v>
      </c>
      <c r="H1302" s="187" t="n">
        <f aca="false">IF($G1302&lt;&gt;"",G1302,"")</f>
        <v>0</v>
      </c>
      <c r="I1302" s="169"/>
      <c r="J1302" s="170"/>
      <c r="K1302" s="171" t="str">
        <f aca="false">IF($B1302&lt;&gt;"",IF(I1302,(INDEX(P$1223:Q$1226,MATCH(H1302,P$1223:P$1226),2)/I1302)*1000,0),"")</f>
        <v/>
      </c>
      <c r="L1302" s="171" t="str">
        <f aca="false">IF(Q$1223&lt;&gt;"",IF($B1302&lt;&gt;"",K1302-$J1302,""),"")</f>
        <v/>
      </c>
      <c r="M1302" s="172" t="str">
        <f aca="false">IF(B1302&lt;&gt;"",RANK(L1302,L$1223:L$1322),"")</f>
        <v/>
      </c>
      <c r="N1302" s="172" t="str">
        <f aca="false">IF(B1302&lt;&gt;"",'Classement Général'!CG90,"")</f>
        <v/>
      </c>
      <c r="O1302" s="172" t="str">
        <f aca="false">IF(B191&lt;&gt;"",'Calculs (M1..M20)'!A93,"")</f>
        <v/>
      </c>
      <c r="P1302" s="0"/>
      <c r="Q1302" s="0"/>
      <c r="R1302" s="0"/>
      <c r="S1302" s="0"/>
      <c r="T1302" s="0"/>
      <c r="U1302" s="0"/>
      <c r="V1302" s="0"/>
      <c r="AH1302" s="187" t="n">
        <f aca="false">IF($G1302&lt;&gt;"",AG1302,"")</f>
        <v>0</v>
      </c>
      <c r="AI1302" s="169"/>
      <c r="AJ1302" s="170"/>
    </row>
    <row r="1303" customFormat="false" ht="13" hidden="false" customHeight="false" outlineLevel="0" collapsed="false">
      <c r="A1303" s="0"/>
      <c r="B1303" s="185" t="str">
        <f aca="false">IF(B1202&lt;&gt;"",B1202,"")</f>
        <v/>
      </c>
      <c r="C1303" s="116" t="str">
        <f aca="false">IF(C1202&lt;&gt;"",C1202,"")</f>
        <v/>
      </c>
      <c r="D1303" s="116" t="str">
        <f aca="false">IF(D1202&lt;&gt;"",D1202,"")</f>
        <v/>
      </c>
      <c r="E1303" s="116" t="str">
        <f aca="false">IF(E1202&lt;&gt;"",E1202,"")</f>
        <v/>
      </c>
      <c r="F1303" s="116" t="n">
        <v>33</v>
      </c>
      <c r="G1303" s="168" t="n">
        <f aca="false">G1202</f>
        <v>0</v>
      </c>
      <c r="H1303" s="187" t="n">
        <f aca="false">IF($G1303&lt;&gt;"",G1303,"")</f>
        <v>0</v>
      </c>
      <c r="I1303" s="169"/>
      <c r="J1303" s="170"/>
      <c r="K1303" s="171" t="str">
        <f aca="false">IF($B1303&lt;&gt;"",IF(I1303,(INDEX(P$1223:Q$1226,MATCH(H1303,P$1223:P$1226),2)/I1303)*1000,0),"")</f>
        <v/>
      </c>
      <c r="L1303" s="171" t="str">
        <f aca="false">IF(Q$1223&lt;&gt;"",IF($B1303&lt;&gt;"",K1303-$J1303,""),"")</f>
        <v/>
      </c>
      <c r="M1303" s="172" t="str">
        <f aca="false">IF(B1303&lt;&gt;"",RANK(L1303,L$1223:L$1322),"")</f>
        <v/>
      </c>
      <c r="N1303" s="172" t="str">
        <f aca="false">IF(B1303&lt;&gt;"",'Classement Général'!CG91,"")</f>
        <v/>
      </c>
      <c r="O1303" s="172" t="str">
        <f aca="false">IF(B192&lt;&gt;"",'Calculs (M1..M20)'!A94,"")</f>
        <v/>
      </c>
      <c r="P1303" s="0"/>
      <c r="Q1303" s="0"/>
      <c r="R1303" s="0"/>
      <c r="S1303" s="0"/>
      <c r="T1303" s="0"/>
      <c r="U1303" s="0"/>
      <c r="V1303" s="0"/>
      <c r="AH1303" s="187" t="n">
        <f aca="false">IF($G1303&lt;&gt;"",AG1303,"")</f>
        <v>0</v>
      </c>
      <c r="AI1303" s="169"/>
      <c r="AJ1303" s="170"/>
    </row>
    <row r="1304" customFormat="false" ht="13" hidden="false" customHeight="false" outlineLevel="0" collapsed="false">
      <c r="A1304" s="0"/>
      <c r="B1304" s="185" t="str">
        <f aca="false">IF(B1203&lt;&gt;"",B1203,"")</f>
        <v/>
      </c>
      <c r="C1304" s="116" t="str">
        <f aca="false">IF(C1203&lt;&gt;"",C1203,"")</f>
        <v/>
      </c>
      <c r="D1304" s="116" t="str">
        <f aca="false">IF(D1203&lt;&gt;"",D1203,"")</f>
        <v/>
      </c>
      <c r="E1304" s="116" t="str">
        <f aca="false">IF(E1203&lt;&gt;"",E1203,"")</f>
        <v/>
      </c>
      <c r="F1304" s="116" t="n">
        <v>33</v>
      </c>
      <c r="G1304" s="168" t="n">
        <f aca="false">G1203</f>
        <v>0</v>
      </c>
      <c r="H1304" s="187" t="n">
        <f aca="false">IF($G1304&lt;&gt;"",G1304,"")</f>
        <v>0</v>
      </c>
      <c r="I1304" s="169"/>
      <c r="J1304" s="170"/>
      <c r="K1304" s="171" t="str">
        <f aca="false">IF($B1304&lt;&gt;"",IF(I1304,(INDEX(P$1223:Q$1226,MATCH(H1304,P$1223:P$1226),2)/I1304)*1000,0),"")</f>
        <v/>
      </c>
      <c r="L1304" s="171" t="str">
        <f aca="false">IF(Q$1223&lt;&gt;"",IF($B1304&lt;&gt;"",K1304-$J1304,""),"")</f>
        <v/>
      </c>
      <c r="M1304" s="172" t="str">
        <f aca="false">IF(B1304&lt;&gt;"",RANK(L1304,L$1223:L$1322),"")</f>
        <v/>
      </c>
      <c r="N1304" s="172" t="str">
        <f aca="false">IF(B1304&lt;&gt;"",'Classement Général'!CG92,"")</f>
        <v/>
      </c>
      <c r="O1304" s="172" t="str">
        <f aca="false">IF(B193&lt;&gt;"",'Calculs (M1..M20)'!A95,"")</f>
        <v/>
      </c>
      <c r="P1304" s="0"/>
      <c r="Q1304" s="0"/>
      <c r="R1304" s="0"/>
      <c r="S1304" s="0"/>
      <c r="T1304" s="0"/>
      <c r="U1304" s="0"/>
      <c r="V1304" s="0"/>
      <c r="AH1304" s="187" t="n">
        <f aca="false">IF($G1304&lt;&gt;"",AG1304,"")</f>
        <v>0</v>
      </c>
      <c r="AI1304" s="169"/>
      <c r="AJ1304" s="170"/>
    </row>
    <row r="1305" customFormat="false" ht="13" hidden="false" customHeight="false" outlineLevel="0" collapsed="false">
      <c r="A1305" s="0"/>
      <c r="B1305" s="185" t="str">
        <f aca="false">IF(B1204&lt;&gt;"",B1204,"")</f>
        <v/>
      </c>
      <c r="C1305" s="116" t="str">
        <f aca="false">IF(C1204&lt;&gt;"",C1204,"")</f>
        <v/>
      </c>
      <c r="D1305" s="116" t="str">
        <f aca="false">IF(D1204&lt;&gt;"",D1204,"")</f>
        <v/>
      </c>
      <c r="E1305" s="116" t="str">
        <f aca="false">IF(E1204&lt;&gt;"",E1204,"")</f>
        <v/>
      </c>
      <c r="F1305" s="116" t="n">
        <v>33</v>
      </c>
      <c r="G1305" s="168" t="n">
        <f aca="false">G1204</f>
        <v>0</v>
      </c>
      <c r="H1305" s="187" t="n">
        <f aca="false">IF($G1305&lt;&gt;"",G1305,"")</f>
        <v>0</v>
      </c>
      <c r="I1305" s="169"/>
      <c r="J1305" s="170"/>
      <c r="K1305" s="171" t="str">
        <f aca="false">IF($B1305&lt;&gt;"",IF(I1305,(INDEX(P$1223:Q$1226,MATCH(H1305,P$1223:P$1226),2)/I1305)*1000,0),"")</f>
        <v/>
      </c>
      <c r="L1305" s="171" t="str">
        <f aca="false">IF(Q$1223&lt;&gt;"",IF($B1305&lt;&gt;"",K1305-$J1305,""),"")</f>
        <v/>
      </c>
      <c r="M1305" s="172" t="str">
        <f aca="false">IF(B1305&lt;&gt;"",RANK(L1305,L$1223:L$1322),"")</f>
        <v/>
      </c>
      <c r="N1305" s="172" t="str">
        <f aca="false">IF(B1305&lt;&gt;"",'Classement Général'!CG93,"")</f>
        <v/>
      </c>
      <c r="O1305" s="172" t="str">
        <f aca="false">IF(B194&lt;&gt;"",'Calculs (M1..M20)'!A96,"")</f>
        <v/>
      </c>
      <c r="P1305" s="0"/>
      <c r="Q1305" s="0"/>
      <c r="R1305" s="0"/>
      <c r="S1305" s="0"/>
      <c r="T1305" s="0"/>
      <c r="U1305" s="0"/>
      <c r="V1305" s="0"/>
      <c r="AH1305" s="187" t="n">
        <f aca="false">IF($G1305&lt;&gt;"",AG1305,"")</f>
        <v>0</v>
      </c>
      <c r="AI1305" s="169"/>
      <c r="AJ1305" s="170"/>
    </row>
    <row r="1306" customFormat="false" ht="13" hidden="false" customHeight="false" outlineLevel="0" collapsed="false">
      <c r="A1306" s="0"/>
      <c r="B1306" s="185" t="str">
        <f aca="false">IF(B1205&lt;&gt;"",B1205,"")</f>
        <v/>
      </c>
      <c r="C1306" s="116" t="str">
        <f aca="false">IF(C1205&lt;&gt;"",C1205,"")</f>
        <v/>
      </c>
      <c r="D1306" s="116" t="str">
        <f aca="false">IF(D1205&lt;&gt;"",D1205,"")</f>
        <v/>
      </c>
      <c r="E1306" s="116" t="str">
        <f aca="false">IF(E1205&lt;&gt;"",E1205,"")</f>
        <v/>
      </c>
      <c r="F1306" s="116" t="n">
        <v>33</v>
      </c>
      <c r="G1306" s="168" t="n">
        <f aca="false">G1205</f>
        <v>0</v>
      </c>
      <c r="H1306" s="187" t="n">
        <f aca="false">IF($G1306&lt;&gt;"",G1306,"")</f>
        <v>0</v>
      </c>
      <c r="I1306" s="169"/>
      <c r="J1306" s="170"/>
      <c r="K1306" s="171" t="str">
        <f aca="false">IF($B1306&lt;&gt;"",IF(I1306,(INDEX(P$1223:Q$1226,MATCH(H1306,P$1223:P$1226),2)/I1306)*1000,0),"")</f>
        <v/>
      </c>
      <c r="L1306" s="171" t="str">
        <f aca="false">IF(Q$1223&lt;&gt;"",IF($B1306&lt;&gt;"",K1306-$J1306,""),"")</f>
        <v/>
      </c>
      <c r="M1306" s="172" t="str">
        <f aca="false">IF(B1306&lt;&gt;"",RANK(L1306,L$1223:L$1322),"")</f>
        <v/>
      </c>
      <c r="N1306" s="172" t="str">
        <f aca="false">IF(B1306&lt;&gt;"",'Classement Général'!CG94,"")</f>
        <v/>
      </c>
      <c r="O1306" s="172" t="str">
        <f aca="false">IF(B195&lt;&gt;"",'Calculs (M1..M20)'!A97,"")</f>
        <v/>
      </c>
      <c r="P1306" s="0"/>
      <c r="Q1306" s="0"/>
      <c r="R1306" s="0"/>
      <c r="S1306" s="0"/>
      <c r="T1306" s="0"/>
      <c r="U1306" s="0"/>
      <c r="V1306" s="0"/>
      <c r="AH1306" s="187" t="n">
        <f aca="false">IF($G1306&lt;&gt;"",AG1306,"")</f>
        <v>0</v>
      </c>
      <c r="AI1306" s="169"/>
      <c r="AJ1306" s="170"/>
    </row>
    <row r="1307" customFormat="false" ht="13" hidden="false" customHeight="false" outlineLevel="0" collapsed="false">
      <c r="A1307" s="0"/>
      <c r="B1307" s="185" t="str">
        <f aca="false">IF(B1206&lt;&gt;"",B1206,"")</f>
        <v/>
      </c>
      <c r="C1307" s="116" t="str">
        <f aca="false">IF(C1206&lt;&gt;"",C1206,"")</f>
        <v/>
      </c>
      <c r="D1307" s="116" t="str">
        <f aca="false">IF(D1206&lt;&gt;"",D1206,"")</f>
        <v/>
      </c>
      <c r="E1307" s="116" t="str">
        <f aca="false">IF(E1206&lt;&gt;"",E1206,"")</f>
        <v/>
      </c>
      <c r="F1307" s="116" t="n">
        <v>33</v>
      </c>
      <c r="G1307" s="168" t="n">
        <f aca="false">G1206</f>
        <v>0</v>
      </c>
      <c r="H1307" s="187" t="n">
        <f aca="false">IF($G1307&lt;&gt;"",G1307,"")</f>
        <v>0</v>
      </c>
      <c r="I1307" s="169"/>
      <c r="J1307" s="170"/>
      <c r="K1307" s="171" t="str">
        <f aca="false">IF($B1307&lt;&gt;"",IF(I1307,(INDEX(P$1223:Q$1226,MATCH(H1307,P$1223:P$1226),2)/I1307)*1000,0),"")</f>
        <v/>
      </c>
      <c r="L1307" s="171" t="str">
        <f aca="false">IF(Q$1223&lt;&gt;"",IF($B1307&lt;&gt;"",K1307-$J1307,""),"")</f>
        <v/>
      </c>
      <c r="M1307" s="172" t="str">
        <f aca="false">IF(B1307&lt;&gt;"",RANK(L1307,L$1223:L$1322),"")</f>
        <v/>
      </c>
      <c r="N1307" s="172" t="str">
        <f aca="false">IF(B1307&lt;&gt;"",'Classement Général'!CG95,"")</f>
        <v/>
      </c>
      <c r="O1307" s="172" t="str">
        <f aca="false">IF(B196&lt;&gt;"",'Calculs (M1..M20)'!A98,"")</f>
        <v/>
      </c>
      <c r="P1307" s="0"/>
      <c r="Q1307" s="0"/>
      <c r="R1307" s="0"/>
      <c r="S1307" s="0"/>
      <c r="T1307" s="0"/>
      <c r="U1307" s="0"/>
      <c r="V1307" s="0"/>
      <c r="AH1307" s="187" t="n">
        <f aca="false">IF($G1307&lt;&gt;"",AG1307,"")</f>
        <v>0</v>
      </c>
      <c r="AI1307" s="169"/>
      <c r="AJ1307" s="170"/>
    </row>
    <row r="1308" customFormat="false" ht="13" hidden="false" customHeight="false" outlineLevel="0" collapsed="false">
      <c r="A1308" s="0"/>
      <c r="B1308" s="185" t="str">
        <f aca="false">IF(B1207&lt;&gt;"",B1207,"")</f>
        <v/>
      </c>
      <c r="C1308" s="116" t="str">
        <f aca="false">IF(C1207&lt;&gt;"",C1207,"")</f>
        <v/>
      </c>
      <c r="D1308" s="116" t="str">
        <f aca="false">IF(D1207&lt;&gt;"",D1207,"")</f>
        <v/>
      </c>
      <c r="E1308" s="116" t="str">
        <f aca="false">IF(E1207&lt;&gt;"",E1207,"")</f>
        <v/>
      </c>
      <c r="F1308" s="116" t="n">
        <v>33</v>
      </c>
      <c r="G1308" s="168" t="n">
        <f aca="false">G1207</f>
        <v>0</v>
      </c>
      <c r="H1308" s="187" t="n">
        <f aca="false">IF($G1308&lt;&gt;"",G1308,"")</f>
        <v>0</v>
      </c>
      <c r="I1308" s="169"/>
      <c r="J1308" s="170"/>
      <c r="K1308" s="171" t="str">
        <f aca="false">IF($B1308&lt;&gt;"",IF(I1308,(INDEX(P$1223:Q$1226,MATCH(H1308,P$1223:P$1226),2)/I1308)*1000,0),"")</f>
        <v/>
      </c>
      <c r="L1308" s="171" t="str">
        <f aca="false">IF(Q$1223&lt;&gt;"",IF($B1308&lt;&gt;"",K1308-$J1308,""),"")</f>
        <v/>
      </c>
      <c r="M1308" s="172" t="str">
        <f aca="false">IF(B1308&lt;&gt;"",RANK(L1308,L$1223:L$1322),"")</f>
        <v/>
      </c>
      <c r="N1308" s="172" t="str">
        <f aca="false">IF(B1308&lt;&gt;"",'Classement Général'!CG96,"")</f>
        <v/>
      </c>
      <c r="O1308" s="172" t="str">
        <f aca="false">IF(B197&lt;&gt;"",'Calculs (M1..M20)'!A99,"")</f>
        <v/>
      </c>
      <c r="P1308" s="0"/>
      <c r="Q1308" s="0"/>
      <c r="R1308" s="0"/>
      <c r="S1308" s="0"/>
      <c r="T1308" s="0"/>
      <c r="U1308" s="0"/>
      <c r="V1308" s="0"/>
      <c r="AH1308" s="187" t="n">
        <f aca="false">IF($G1308&lt;&gt;"",AG1308,"")</f>
        <v>0</v>
      </c>
      <c r="AI1308" s="169"/>
      <c r="AJ1308" s="170"/>
    </row>
    <row r="1309" customFormat="false" ht="13" hidden="false" customHeight="false" outlineLevel="0" collapsed="false">
      <c r="A1309" s="0"/>
      <c r="B1309" s="185" t="str">
        <f aca="false">IF(B1208&lt;&gt;"",B1208,"")</f>
        <v/>
      </c>
      <c r="C1309" s="116" t="str">
        <f aca="false">IF(C1208&lt;&gt;"",C1208,"")</f>
        <v/>
      </c>
      <c r="D1309" s="116" t="str">
        <f aca="false">IF(D1208&lt;&gt;"",D1208,"")</f>
        <v/>
      </c>
      <c r="E1309" s="116" t="str">
        <f aca="false">IF(E1208&lt;&gt;"",E1208,"")</f>
        <v/>
      </c>
      <c r="F1309" s="116" t="n">
        <v>33</v>
      </c>
      <c r="G1309" s="168" t="n">
        <f aca="false">G1208</f>
        <v>0</v>
      </c>
      <c r="H1309" s="187" t="n">
        <f aca="false">IF($G1309&lt;&gt;"",G1309,"")</f>
        <v>0</v>
      </c>
      <c r="I1309" s="169"/>
      <c r="J1309" s="170"/>
      <c r="K1309" s="171" t="str">
        <f aca="false">IF($B1309&lt;&gt;"",IF(I1309,(INDEX(P$1223:Q$1226,MATCH(H1309,P$1223:P$1226),2)/I1309)*1000,0),"")</f>
        <v/>
      </c>
      <c r="L1309" s="171" t="str">
        <f aca="false">IF(Q$1223&lt;&gt;"",IF($B1309&lt;&gt;"",K1309-$J1309,""),"")</f>
        <v/>
      </c>
      <c r="M1309" s="172" t="str">
        <f aca="false">IF(B1309&lt;&gt;"",RANK(L1309,L$1223:L$1322),"")</f>
        <v/>
      </c>
      <c r="N1309" s="172" t="str">
        <f aca="false">IF(B1309&lt;&gt;"",'Classement Général'!CG97,"")</f>
        <v/>
      </c>
      <c r="O1309" s="172" t="str">
        <f aca="false">IF(B198&lt;&gt;"",'Calculs (M1..M20)'!A100,"")</f>
        <v/>
      </c>
      <c r="P1309" s="0"/>
      <c r="Q1309" s="0"/>
      <c r="R1309" s="0"/>
      <c r="S1309" s="0"/>
      <c r="T1309" s="0"/>
      <c r="U1309" s="0"/>
      <c r="V1309" s="0"/>
      <c r="AH1309" s="187" t="n">
        <f aca="false">IF($G1309&lt;&gt;"",AG1309,"")</f>
        <v>0</v>
      </c>
      <c r="AI1309" s="169"/>
      <c r="AJ1309" s="170"/>
    </row>
    <row r="1310" customFormat="false" ht="13" hidden="false" customHeight="false" outlineLevel="0" collapsed="false">
      <c r="A1310" s="0"/>
      <c r="B1310" s="185" t="str">
        <f aca="false">IF(B1209&lt;&gt;"",B1209,"")</f>
        <v/>
      </c>
      <c r="C1310" s="116" t="str">
        <f aca="false">IF(C1209&lt;&gt;"",C1209,"")</f>
        <v/>
      </c>
      <c r="D1310" s="116" t="str">
        <f aca="false">IF(D1209&lt;&gt;"",D1209,"")</f>
        <v/>
      </c>
      <c r="E1310" s="116" t="str">
        <f aca="false">IF(E1209&lt;&gt;"",E1209,"")</f>
        <v/>
      </c>
      <c r="F1310" s="116" t="n">
        <v>33</v>
      </c>
      <c r="G1310" s="168" t="n">
        <f aca="false">G1209</f>
        <v>0</v>
      </c>
      <c r="H1310" s="187" t="n">
        <f aca="false">IF($G1310&lt;&gt;"",G1310,"")</f>
        <v>0</v>
      </c>
      <c r="I1310" s="169"/>
      <c r="J1310" s="170"/>
      <c r="K1310" s="171" t="str">
        <f aca="false">IF($B1310&lt;&gt;"",IF(I1310,(INDEX(P$1223:Q$1226,MATCH(H1310,P$1223:P$1226),2)/I1310)*1000,0),"")</f>
        <v/>
      </c>
      <c r="L1310" s="171" t="str">
        <f aca="false">IF(Q$1223&lt;&gt;"",IF($B1310&lt;&gt;"",K1310-$J1310,""),"")</f>
        <v/>
      </c>
      <c r="M1310" s="172" t="str">
        <f aca="false">IF(B1310&lt;&gt;"",RANK(L1310,L$1223:L$1322),"")</f>
        <v/>
      </c>
      <c r="N1310" s="172" t="str">
        <f aca="false">IF(B1310&lt;&gt;"",'Classement Général'!CG98,"")</f>
        <v/>
      </c>
      <c r="O1310" s="172" t="str">
        <f aca="false">IF(B199&lt;&gt;"",'Calculs (M1..M20)'!A101,"")</f>
        <v/>
      </c>
      <c r="P1310" s="0"/>
      <c r="Q1310" s="0"/>
      <c r="R1310" s="0"/>
      <c r="S1310" s="0"/>
      <c r="T1310" s="0"/>
      <c r="U1310" s="0"/>
      <c r="V1310" s="0"/>
      <c r="AH1310" s="187" t="n">
        <f aca="false">IF($G1310&lt;&gt;"",AG1310,"")</f>
        <v>0</v>
      </c>
      <c r="AI1310" s="169"/>
      <c r="AJ1310" s="170"/>
    </row>
    <row r="1311" customFormat="false" ht="13" hidden="false" customHeight="false" outlineLevel="0" collapsed="false">
      <c r="A1311" s="0"/>
      <c r="B1311" s="185" t="str">
        <f aca="false">IF(B1210&lt;&gt;"",B1210,"")</f>
        <v/>
      </c>
      <c r="C1311" s="116" t="str">
        <f aca="false">IF(C1210&lt;&gt;"",C1210,"")</f>
        <v/>
      </c>
      <c r="D1311" s="116" t="str">
        <f aca="false">IF(D1210&lt;&gt;"",D1210,"")</f>
        <v/>
      </c>
      <c r="E1311" s="116" t="str">
        <f aca="false">IF(E1210&lt;&gt;"",E1210,"")</f>
        <v/>
      </c>
      <c r="F1311" s="116" t="n">
        <v>33</v>
      </c>
      <c r="G1311" s="168" t="n">
        <f aca="false">G1210</f>
        <v>0</v>
      </c>
      <c r="H1311" s="187" t="n">
        <f aca="false">IF($G1311&lt;&gt;"",G1311,"")</f>
        <v>0</v>
      </c>
      <c r="I1311" s="169"/>
      <c r="J1311" s="170"/>
      <c r="K1311" s="171" t="str">
        <f aca="false">IF($B1311&lt;&gt;"",IF(I1311,(INDEX(P$1223:Q$1226,MATCH(H1311,P$1223:P$1226),2)/I1311)*1000,0),"")</f>
        <v/>
      </c>
      <c r="L1311" s="171" t="str">
        <f aca="false">IF(Q$1223&lt;&gt;"",IF($B1311&lt;&gt;"",K1311-$J1311,""),"")</f>
        <v/>
      </c>
      <c r="M1311" s="172" t="str">
        <f aca="false">IF(B1311&lt;&gt;"",RANK(L1311,L$1223:L$1322),"")</f>
        <v/>
      </c>
      <c r="N1311" s="172" t="str">
        <f aca="false">IF(B1311&lt;&gt;"",'Classement Général'!CG99,"")</f>
        <v/>
      </c>
      <c r="O1311" s="172" t="str">
        <f aca="false">IF(B200&lt;&gt;"",'Calculs (M1..M20)'!A102,"")</f>
        <v/>
      </c>
      <c r="P1311" s="0"/>
      <c r="Q1311" s="0"/>
      <c r="R1311" s="0"/>
      <c r="S1311" s="0"/>
      <c r="T1311" s="0"/>
      <c r="U1311" s="0"/>
      <c r="V1311" s="0"/>
      <c r="AH1311" s="187" t="n">
        <f aca="false">IF($G1311&lt;&gt;"",AG1311,"")</f>
        <v>0</v>
      </c>
      <c r="AI1311" s="169"/>
      <c r="AJ1311" s="170"/>
    </row>
    <row r="1312" customFormat="false" ht="13" hidden="false" customHeight="false" outlineLevel="0" collapsed="false">
      <c r="A1312" s="0"/>
      <c r="B1312" s="185" t="str">
        <f aca="false">IF(B1211&lt;&gt;"",B1211,"")</f>
        <v/>
      </c>
      <c r="C1312" s="116" t="str">
        <f aca="false">IF(C1211&lt;&gt;"",C1211,"")</f>
        <v/>
      </c>
      <c r="D1312" s="116" t="str">
        <f aca="false">IF(D1211&lt;&gt;"",D1211,"")</f>
        <v/>
      </c>
      <c r="E1312" s="116" t="str">
        <f aca="false">IF(E1211&lt;&gt;"",E1211,"")</f>
        <v/>
      </c>
      <c r="F1312" s="116" t="n">
        <v>33</v>
      </c>
      <c r="G1312" s="168" t="n">
        <f aca="false">G1211</f>
        <v>0</v>
      </c>
      <c r="H1312" s="187" t="n">
        <f aca="false">IF($G1312&lt;&gt;"",G1312,"")</f>
        <v>0</v>
      </c>
      <c r="I1312" s="169"/>
      <c r="J1312" s="170"/>
      <c r="K1312" s="171" t="str">
        <f aca="false">IF($B1312&lt;&gt;"",IF(I1312,(INDEX(P$1223:Q$1226,MATCH(H1312,P$1223:P$1226),2)/I1312)*1000,0),"")</f>
        <v/>
      </c>
      <c r="L1312" s="171" t="str">
        <f aca="false">IF(Q$1223&lt;&gt;"",IF($B1312&lt;&gt;"",K1312-$J1312,""),"")</f>
        <v/>
      </c>
      <c r="M1312" s="172" t="str">
        <f aca="false">IF(B1312&lt;&gt;"",RANK(L1312,L$1223:L$1322),"")</f>
        <v/>
      </c>
      <c r="N1312" s="172" t="str">
        <f aca="false">IF(B1312&lt;&gt;"",'Classement Général'!CG100,"")</f>
        <v/>
      </c>
      <c r="O1312" s="172" t="str">
        <f aca="false">IF(B201&lt;&gt;"",'Calculs (M1..M20)'!A103,"")</f>
        <v/>
      </c>
      <c r="P1312" s="0"/>
      <c r="Q1312" s="0"/>
      <c r="R1312" s="0"/>
      <c r="S1312" s="0"/>
      <c r="T1312" s="0"/>
      <c r="U1312" s="0"/>
      <c r="V1312" s="0"/>
      <c r="AH1312" s="187" t="n">
        <f aca="false">IF($G1312&lt;&gt;"",AG1312,"")</f>
        <v>0</v>
      </c>
      <c r="AI1312" s="169"/>
      <c r="AJ1312" s="170"/>
    </row>
    <row r="1313" customFormat="false" ht="13" hidden="false" customHeight="false" outlineLevel="0" collapsed="false">
      <c r="A1313" s="0"/>
      <c r="B1313" s="185" t="str">
        <f aca="false">IF(B1212&lt;&gt;"",B1212,"")</f>
        <v/>
      </c>
      <c r="C1313" s="116" t="str">
        <f aca="false">IF(C1212&lt;&gt;"",C1212,"")</f>
        <v/>
      </c>
      <c r="D1313" s="116" t="str">
        <f aca="false">IF(D1212&lt;&gt;"",D1212,"")</f>
        <v/>
      </c>
      <c r="E1313" s="116" t="str">
        <f aca="false">IF(E1212&lt;&gt;"",E1212,"")</f>
        <v/>
      </c>
      <c r="F1313" s="116" t="n">
        <v>33</v>
      </c>
      <c r="G1313" s="168" t="n">
        <f aca="false">G1212</f>
        <v>0</v>
      </c>
      <c r="H1313" s="187" t="n">
        <f aca="false">IF($G1313&lt;&gt;"",G1313,"")</f>
        <v>0</v>
      </c>
      <c r="I1313" s="169"/>
      <c r="J1313" s="170"/>
      <c r="K1313" s="171" t="str">
        <f aca="false">IF($B1313&lt;&gt;"",IF(I1313,(INDEX(P$1223:Q$1226,MATCH(H1313,P$1223:P$1226),2)/I1313)*1000,0),"")</f>
        <v/>
      </c>
      <c r="L1313" s="171" t="str">
        <f aca="false">IF(Q$1223&lt;&gt;"",IF($B1313&lt;&gt;"",K1313-$J1313,""),"")</f>
        <v/>
      </c>
      <c r="M1313" s="172" t="str">
        <f aca="false">IF(B1313&lt;&gt;"",RANK(L1313,L$1223:L$1322),"")</f>
        <v/>
      </c>
      <c r="N1313" s="172" t="str">
        <f aca="false">IF(B1313&lt;&gt;"",'Classement Général'!CG101,"")</f>
        <v/>
      </c>
      <c r="O1313" s="172" t="str">
        <f aca="false">IF(B202&lt;&gt;"",'Calculs (M1..M20)'!A104,"")</f>
        <v/>
      </c>
      <c r="P1313" s="0"/>
      <c r="Q1313" s="0"/>
      <c r="R1313" s="0"/>
      <c r="S1313" s="0"/>
      <c r="T1313" s="0"/>
      <c r="U1313" s="0"/>
      <c r="V1313" s="0"/>
      <c r="AH1313" s="187" t="n">
        <f aca="false">IF($G1313&lt;&gt;"",AG1313,"")</f>
        <v>0</v>
      </c>
      <c r="AI1313" s="169"/>
      <c r="AJ1313" s="170"/>
    </row>
    <row r="1314" customFormat="false" ht="13" hidden="false" customHeight="false" outlineLevel="0" collapsed="false">
      <c r="A1314" s="0"/>
      <c r="B1314" s="185" t="str">
        <f aca="false">IF(B1213&lt;&gt;"",B1213,"")</f>
        <v/>
      </c>
      <c r="C1314" s="116" t="str">
        <f aca="false">IF(C1213&lt;&gt;"",C1213,"")</f>
        <v/>
      </c>
      <c r="D1314" s="116" t="str">
        <f aca="false">IF(D1213&lt;&gt;"",D1213,"")</f>
        <v/>
      </c>
      <c r="E1314" s="116" t="str">
        <f aca="false">IF(E1213&lt;&gt;"",E1213,"")</f>
        <v/>
      </c>
      <c r="F1314" s="116" t="n">
        <v>33</v>
      </c>
      <c r="G1314" s="168" t="n">
        <f aca="false">G1213</f>
        <v>0</v>
      </c>
      <c r="H1314" s="187" t="n">
        <f aca="false">IF($G1314&lt;&gt;"",G1314,"")</f>
        <v>0</v>
      </c>
      <c r="I1314" s="169"/>
      <c r="J1314" s="170"/>
      <c r="K1314" s="171" t="str">
        <f aca="false">IF($B1314&lt;&gt;"",IF(I1314,(INDEX(P$1223:Q$1226,MATCH(H1314,P$1223:P$1226),2)/I1314)*1000,0),"")</f>
        <v/>
      </c>
      <c r="L1314" s="171" t="str">
        <f aca="false">IF(Q$1223&lt;&gt;"",IF($B1314&lt;&gt;"",K1314-$J1314,""),"")</f>
        <v/>
      </c>
      <c r="M1314" s="172" t="str">
        <f aca="false">IF(B1314&lt;&gt;"",RANK(L1314,L$1223:L$1322),"")</f>
        <v/>
      </c>
      <c r="N1314" s="172" t="str">
        <f aca="false">IF(B1314&lt;&gt;"",'Classement Général'!CG102,"")</f>
        <v/>
      </c>
      <c r="O1314" s="172" t="str">
        <f aca="false">IF(B203&lt;&gt;"",'Calculs (M1..M20)'!A105,"")</f>
        <v/>
      </c>
      <c r="P1314" s="0"/>
      <c r="Q1314" s="0"/>
      <c r="R1314" s="0"/>
      <c r="S1314" s="0"/>
      <c r="T1314" s="0"/>
      <c r="U1314" s="0"/>
      <c r="V1314" s="0"/>
      <c r="AH1314" s="187" t="n">
        <f aca="false">IF($G1314&lt;&gt;"",AG1314,"")</f>
        <v>0</v>
      </c>
      <c r="AI1314" s="169"/>
      <c r="AJ1314" s="170"/>
    </row>
    <row r="1315" customFormat="false" ht="13" hidden="false" customHeight="false" outlineLevel="0" collapsed="false">
      <c r="A1315" s="0"/>
      <c r="B1315" s="185" t="str">
        <f aca="false">IF(B1214&lt;&gt;"",B1214,"")</f>
        <v/>
      </c>
      <c r="C1315" s="116" t="str">
        <f aca="false">IF(C1214&lt;&gt;"",C1214,"")</f>
        <v/>
      </c>
      <c r="D1315" s="116" t="str">
        <f aca="false">IF(D1214&lt;&gt;"",D1214,"")</f>
        <v/>
      </c>
      <c r="E1315" s="116" t="str">
        <f aca="false">IF(E1214&lt;&gt;"",E1214,"")</f>
        <v/>
      </c>
      <c r="F1315" s="116" t="n">
        <v>33</v>
      </c>
      <c r="G1315" s="168" t="n">
        <f aca="false">G1214</f>
        <v>0</v>
      </c>
      <c r="H1315" s="187" t="n">
        <f aca="false">IF($G1315&lt;&gt;"",G1315,"")</f>
        <v>0</v>
      </c>
      <c r="I1315" s="169"/>
      <c r="J1315" s="170"/>
      <c r="K1315" s="171" t="str">
        <f aca="false">IF($B1315&lt;&gt;"",IF(I1315,(INDEX(P$1223:Q$1226,MATCH(H1315,P$1223:P$1226),2)/I1315)*1000,0),"")</f>
        <v/>
      </c>
      <c r="L1315" s="171" t="str">
        <f aca="false">IF(Q$1223&lt;&gt;"",IF($B1315&lt;&gt;"",K1315-$J1315,""),"")</f>
        <v/>
      </c>
      <c r="M1315" s="172" t="str">
        <f aca="false">IF(B1315&lt;&gt;"",RANK(L1315,L$1223:L$1322),"")</f>
        <v/>
      </c>
      <c r="N1315" s="172" t="str">
        <f aca="false">IF(B1315&lt;&gt;"",'Classement Général'!CG103,"")</f>
        <v/>
      </c>
      <c r="O1315" s="172" t="str">
        <f aca="false">IF(B204&lt;&gt;"",'Calculs (M1..M20)'!A106,"")</f>
        <v/>
      </c>
      <c r="P1315" s="0"/>
      <c r="Q1315" s="0"/>
      <c r="R1315" s="0"/>
      <c r="S1315" s="0"/>
      <c r="T1315" s="0"/>
      <c r="U1315" s="0"/>
      <c r="V1315" s="0"/>
      <c r="AH1315" s="187" t="n">
        <f aca="false">IF($G1315&lt;&gt;"",AG1315,"")</f>
        <v>0</v>
      </c>
      <c r="AI1315" s="169"/>
      <c r="AJ1315" s="170"/>
    </row>
    <row r="1316" customFormat="false" ht="13" hidden="false" customHeight="false" outlineLevel="0" collapsed="false">
      <c r="A1316" s="0"/>
      <c r="B1316" s="185" t="str">
        <f aca="false">IF(B1215&lt;&gt;"",B1215,"")</f>
        <v/>
      </c>
      <c r="C1316" s="116" t="str">
        <f aca="false">IF(C1215&lt;&gt;"",C1215,"")</f>
        <v/>
      </c>
      <c r="D1316" s="116" t="str">
        <f aca="false">IF(D1215&lt;&gt;"",D1215,"")</f>
        <v/>
      </c>
      <c r="E1316" s="116" t="str">
        <f aca="false">IF(E1215&lt;&gt;"",E1215,"")</f>
        <v/>
      </c>
      <c r="F1316" s="116" t="n">
        <v>33</v>
      </c>
      <c r="G1316" s="168" t="n">
        <f aca="false">G1215</f>
        <v>0</v>
      </c>
      <c r="H1316" s="187" t="n">
        <f aca="false">IF($G1316&lt;&gt;"",G1316,"")</f>
        <v>0</v>
      </c>
      <c r="I1316" s="169"/>
      <c r="J1316" s="170"/>
      <c r="K1316" s="171" t="str">
        <f aca="false">IF($B1316&lt;&gt;"",IF(I1316,(INDEX(P$1223:Q$1226,MATCH(H1316,P$1223:P$1226),2)/I1316)*1000,0),"")</f>
        <v/>
      </c>
      <c r="L1316" s="171" t="str">
        <f aca="false">IF(Q$1223&lt;&gt;"",IF($B1316&lt;&gt;"",K1316-$J1316,""),"")</f>
        <v/>
      </c>
      <c r="M1316" s="172" t="str">
        <f aca="false">IF(B1316&lt;&gt;"",RANK(L1316,L$1223:L$1322),"")</f>
        <v/>
      </c>
      <c r="N1316" s="172" t="str">
        <f aca="false">IF(B1316&lt;&gt;"",'Classement Général'!CG104,"")</f>
        <v/>
      </c>
      <c r="O1316" s="172" t="str">
        <f aca="false">IF(B205&lt;&gt;"",'Calculs (M1..M20)'!A107,"")</f>
        <v/>
      </c>
      <c r="P1316" s="0"/>
      <c r="Q1316" s="0"/>
      <c r="R1316" s="0"/>
      <c r="S1316" s="0"/>
      <c r="T1316" s="0"/>
      <c r="U1316" s="0"/>
      <c r="V1316" s="0"/>
      <c r="AH1316" s="187" t="n">
        <f aca="false">IF($G1316&lt;&gt;"",AG1316,"")</f>
        <v>0</v>
      </c>
      <c r="AI1316" s="169"/>
      <c r="AJ1316" s="170"/>
    </row>
    <row r="1317" customFormat="false" ht="13" hidden="false" customHeight="false" outlineLevel="0" collapsed="false">
      <c r="A1317" s="0"/>
      <c r="B1317" s="185" t="str">
        <f aca="false">IF(B1216&lt;&gt;"",B1216,"")</f>
        <v/>
      </c>
      <c r="C1317" s="116" t="str">
        <f aca="false">IF(C1216&lt;&gt;"",C1216,"")</f>
        <v/>
      </c>
      <c r="D1317" s="116" t="str">
        <f aca="false">IF(D1216&lt;&gt;"",D1216,"")</f>
        <v/>
      </c>
      <c r="E1317" s="116" t="str">
        <f aca="false">IF(E1216&lt;&gt;"",E1216,"")</f>
        <v/>
      </c>
      <c r="F1317" s="116" t="n">
        <v>33</v>
      </c>
      <c r="G1317" s="168" t="n">
        <f aca="false">G1216</f>
        <v>0</v>
      </c>
      <c r="H1317" s="187" t="n">
        <f aca="false">IF($G1317&lt;&gt;"",G1317,"")</f>
        <v>0</v>
      </c>
      <c r="I1317" s="169"/>
      <c r="J1317" s="170"/>
      <c r="K1317" s="171" t="str">
        <f aca="false">IF($B1317&lt;&gt;"",IF(I1317,(INDEX(P$1223:Q$1226,MATCH(H1317,P$1223:P$1226),2)/I1317)*1000,0),"")</f>
        <v/>
      </c>
      <c r="L1317" s="171" t="str">
        <f aca="false">IF(Q$1223&lt;&gt;"",IF($B1317&lt;&gt;"",K1317-$J1317,""),"")</f>
        <v/>
      </c>
      <c r="M1317" s="172" t="str">
        <f aca="false">IF(B1317&lt;&gt;"",RANK(L1317,L$1223:L$1322),"")</f>
        <v/>
      </c>
      <c r="N1317" s="172" t="str">
        <f aca="false">IF(B1317&lt;&gt;"",'Classement Général'!CG105,"")</f>
        <v/>
      </c>
      <c r="O1317" s="172" t="str">
        <f aca="false">IF(B206&lt;&gt;"",'Calculs (M1..M20)'!A108,"")</f>
        <v/>
      </c>
      <c r="P1317" s="0"/>
      <c r="Q1317" s="0"/>
      <c r="R1317" s="0"/>
      <c r="S1317" s="0"/>
      <c r="T1317" s="0"/>
      <c r="U1317" s="0"/>
      <c r="V1317" s="0"/>
      <c r="AH1317" s="187" t="n">
        <f aca="false">IF($G1317&lt;&gt;"",AG1317,"")</f>
        <v>0</v>
      </c>
      <c r="AI1317" s="169"/>
      <c r="AJ1317" s="170"/>
    </row>
    <row r="1318" customFormat="false" ht="13" hidden="false" customHeight="false" outlineLevel="0" collapsed="false">
      <c r="A1318" s="0"/>
      <c r="B1318" s="185" t="str">
        <f aca="false">IF(B1217&lt;&gt;"",B1217,"")</f>
        <v/>
      </c>
      <c r="C1318" s="116" t="str">
        <f aca="false">IF(C1217&lt;&gt;"",C1217,"")</f>
        <v/>
      </c>
      <c r="D1318" s="116" t="str">
        <f aca="false">IF(D1217&lt;&gt;"",D1217,"")</f>
        <v/>
      </c>
      <c r="E1318" s="116" t="str">
        <f aca="false">IF(E1217&lt;&gt;"",E1217,"")</f>
        <v/>
      </c>
      <c r="F1318" s="116" t="n">
        <v>33</v>
      </c>
      <c r="G1318" s="168" t="n">
        <f aca="false">G1217</f>
        <v>0</v>
      </c>
      <c r="H1318" s="187" t="n">
        <f aca="false">IF($G1318&lt;&gt;"",G1318,"")</f>
        <v>0</v>
      </c>
      <c r="I1318" s="169"/>
      <c r="J1318" s="170"/>
      <c r="K1318" s="171" t="str">
        <f aca="false">IF($B1318&lt;&gt;"",IF(I1318,(INDEX(P$1223:Q$1226,MATCH(H1318,P$1223:P$1226),2)/I1318)*1000,0),"")</f>
        <v/>
      </c>
      <c r="L1318" s="171" t="str">
        <f aca="false">IF(Q$1223&lt;&gt;"",IF($B1318&lt;&gt;"",K1318-$J1318,""),"")</f>
        <v/>
      </c>
      <c r="M1318" s="172" t="str">
        <f aca="false">IF(B1318&lt;&gt;"",RANK(L1318,L$1223:L$1322),"")</f>
        <v/>
      </c>
      <c r="N1318" s="172" t="str">
        <f aca="false">IF(B1318&lt;&gt;"",'Classement Général'!CG106,"")</f>
        <v/>
      </c>
      <c r="O1318" s="172" t="str">
        <f aca="false">IF(B207&lt;&gt;"",'Calculs (M1..M20)'!A109,"")</f>
        <v/>
      </c>
      <c r="P1318" s="0"/>
      <c r="Q1318" s="0"/>
      <c r="R1318" s="0"/>
      <c r="S1318" s="0"/>
      <c r="T1318" s="0"/>
      <c r="U1318" s="0"/>
      <c r="V1318" s="0"/>
      <c r="AH1318" s="187" t="n">
        <f aca="false">IF($G1318&lt;&gt;"",AG1318,"")</f>
        <v>0</v>
      </c>
      <c r="AI1318" s="169"/>
      <c r="AJ1318" s="170"/>
    </row>
    <row r="1319" customFormat="false" ht="13" hidden="false" customHeight="false" outlineLevel="0" collapsed="false">
      <c r="A1319" s="0"/>
      <c r="B1319" s="185" t="str">
        <f aca="false">IF(B1218&lt;&gt;"",B1218,"")</f>
        <v/>
      </c>
      <c r="C1319" s="116" t="str">
        <f aca="false">IF(C1218&lt;&gt;"",C1218,"")</f>
        <v/>
      </c>
      <c r="D1319" s="116" t="str">
        <f aca="false">IF(D1218&lt;&gt;"",D1218,"")</f>
        <v/>
      </c>
      <c r="E1319" s="116" t="str">
        <f aca="false">IF(E1218&lt;&gt;"",E1218,"")</f>
        <v/>
      </c>
      <c r="F1319" s="116" t="n">
        <v>33</v>
      </c>
      <c r="G1319" s="168" t="n">
        <f aca="false">G1218</f>
        <v>0</v>
      </c>
      <c r="H1319" s="187" t="n">
        <f aca="false">IF($G1319&lt;&gt;"",G1319,"")</f>
        <v>0</v>
      </c>
      <c r="I1319" s="169"/>
      <c r="J1319" s="170"/>
      <c r="K1319" s="171" t="str">
        <f aca="false">IF($B1319&lt;&gt;"",IF(I1319,(INDEX(P$1223:Q$1226,MATCH(H1319,P$1223:P$1226),2)/I1319)*1000,0),"")</f>
        <v/>
      </c>
      <c r="L1319" s="171" t="str">
        <f aca="false">IF(Q$1223&lt;&gt;"",IF($B1319&lt;&gt;"",K1319-$J1319,""),"")</f>
        <v/>
      </c>
      <c r="M1319" s="172" t="str">
        <f aca="false">IF(B1319&lt;&gt;"",RANK(L1319,L$1223:L$1322),"")</f>
        <v/>
      </c>
      <c r="N1319" s="172" t="str">
        <f aca="false">IF(B1319&lt;&gt;"",'Classement Général'!CG107,"")</f>
        <v/>
      </c>
      <c r="O1319" s="172" t="str">
        <f aca="false">IF(B208&lt;&gt;"",'Calculs (M1..M20)'!A110,"")</f>
        <v/>
      </c>
      <c r="P1319" s="0"/>
      <c r="Q1319" s="0"/>
      <c r="R1319" s="0"/>
      <c r="S1319" s="0"/>
      <c r="T1319" s="0"/>
      <c r="U1319" s="0"/>
      <c r="V1319" s="0"/>
      <c r="AH1319" s="187" t="n">
        <f aca="false">IF($G1319&lt;&gt;"",AG1319,"")</f>
        <v>0</v>
      </c>
      <c r="AI1319" s="169"/>
      <c r="AJ1319" s="170"/>
    </row>
    <row r="1320" customFormat="false" ht="13" hidden="false" customHeight="false" outlineLevel="0" collapsed="false">
      <c r="A1320" s="0"/>
      <c r="B1320" s="185" t="str">
        <f aca="false">IF(B1219&lt;&gt;"",B1219,"")</f>
        <v/>
      </c>
      <c r="C1320" s="116" t="str">
        <f aca="false">IF(C1219&lt;&gt;"",C1219,"")</f>
        <v/>
      </c>
      <c r="D1320" s="116" t="str">
        <f aca="false">IF(D1219&lt;&gt;"",D1219,"")</f>
        <v/>
      </c>
      <c r="E1320" s="116" t="str">
        <f aca="false">IF(E1219&lt;&gt;"",E1219,"")</f>
        <v/>
      </c>
      <c r="F1320" s="116" t="n">
        <v>33</v>
      </c>
      <c r="G1320" s="168" t="n">
        <f aca="false">G1219</f>
        <v>0</v>
      </c>
      <c r="H1320" s="187" t="n">
        <f aca="false">IF($G1320&lt;&gt;"",G1320,"")</f>
        <v>0</v>
      </c>
      <c r="I1320" s="169"/>
      <c r="J1320" s="170"/>
      <c r="K1320" s="171" t="str">
        <f aca="false">IF($B1320&lt;&gt;"",IF(I1320,(INDEX(P$1223:Q$1226,MATCH(H1320,P$1223:P$1226),2)/I1320)*1000,0),"")</f>
        <v/>
      </c>
      <c r="L1320" s="171" t="str">
        <f aca="false">IF(Q$1223&lt;&gt;"",IF($B1320&lt;&gt;"",K1320-$J1320,""),"")</f>
        <v/>
      </c>
      <c r="M1320" s="172" t="str">
        <f aca="false">IF(B1320&lt;&gt;"",RANK(L1320,L$1223:L$1322),"")</f>
        <v/>
      </c>
      <c r="N1320" s="172" t="str">
        <f aca="false">IF(B1320&lt;&gt;"",'Classement Général'!CG108,"")</f>
        <v/>
      </c>
      <c r="O1320" s="172" t="str">
        <f aca="false">IF(B209&lt;&gt;"",'Calculs (M1..M20)'!A111,"")</f>
        <v/>
      </c>
      <c r="P1320" s="0"/>
      <c r="Q1320" s="0"/>
      <c r="R1320" s="0"/>
      <c r="S1320" s="0"/>
      <c r="T1320" s="0"/>
      <c r="U1320" s="0"/>
      <c r="V1320" s="0"/>
      <c r="AH1320" s="187" t="n">
        <f aca="false">IF($G1320&lt;&gt;"",AG1320,"")</f>
        <v>0</v>
      </c>
      <c r="AI1320" s="169"/>
      <c r="AJ1320" s="170"/>
    </row>
    <row r="1321" customFormat="false" ht="13" hidden="false" customHeight="false" outlineLevel="0" collapsed="false">
      <c r="A1321" s="0"/>
      <c r="B1321" s="185" t="str">
        <f aca="false">IF(B1220&lt;&gt;"",B1220,"")</f>
        <v/>
      </c>
      <c r="C1321" s="116" t="str">
        <f aca="false">IF(C1220&lt;&gt;"",C1220,"")</f>
        <v/>
      </c>
      <c r="D1321" s="116" t="str">
        <f aca="false">IF(D1220&lt;&gt;"",D1220,"")</f>
        <v/>
      </c>
      <c r="E1321" s="116" t="str">
        <f aca="false">IF(E1220&lt;&gt;"",E1220,"")</f>
        <v/>
      </c>
      <c r="F1321" s="116" t="n">
        <v>33</v>
      </c>
      <c r="G1321" s="168" t="n">
        <f aca="false">G1220</f>
        <v>0</v>
      </c>
      <c r="H1321" s="187" t="n">
        <f aca="false">IF($G1321&lt;&gt;"",G1321,"")</f>
        <v>0</v>
      </c>
      <c r="I1321" s="169"/>
      <c r="J1321" s="170"/>
      <c r="K1321" s="171" t="str">
        <f aca="false">IF($B1321&lt;&gt;"",IF(I1321,(INDEX(P$1223:Q$1226,MATCH(H1321,P$1223:P$1226),2)/I1321)*1000,0),"")</f>
        <v/>
      </c>
      <c r="L1321" s="171" t="str">
        <f aca="false">IF(Q$1223&lt;&gt;"",IF($B1321&lt;&gt;"",K1321-$J1321,""),"")</f>
        <v/>
      </c>
      <c r="M1321" s="172" t="str">
        <f aca="false">IF(B1321&lt;&gt;"",RANK(L1321,L$1223:L$1322),"")</f>
        <v/>
      </c>
      <c r="N1321" s="172" t="str">
        <f aca="false">IF(B1321&lt;&gt;"",'Classement Général'!CG109,"")</f>
        <v/>
      </c>
      <c r="O1321" s="172" t="str">
        <f aca="false">IF(B210&lt;&gt;"",'Calculs (M1..M20)'!A112,"")</f>
        <v/>
      </c>
      <c r="P1321" s="0"/>
      <c r="Q1321" s="0"/>
      <c r="R1321" s="0"/>
      <c r="S1321" s="0"/>
      <c r="T1321" s="0"/>
      <c r="U1321" s="0"/>
      <c r="V1321" s="0"/>
      <c r="AH1321" s="187" t="n">
        <f aca="false">IF($G1321&lt;&gt;"",AG1321,"")</f>
        <v>0</v>
      </c>
      <c r="AI1321" s="169"/>
      <c r="AJ1321" s="170"/>
    </row>
    <row r="1322" customFormat="false" ht="13.5" hidden="false" customHeight="false" outlineLevel="0" collapsed="false">
      <c r="A1322" s="0"/>
      <c r="B1322" s="185" t="str">
        <f aca="false">IF(B1221&lt;&gt;"",B1221,"")</f>
        <v/>
      </c>
      <c r="C1322" s="116" t="str">
        <f aca="false">IF(C1221&lt;&gt;"",C1221,"")</f>
        <v/>
      </c>
      <c r="D1322" s="116" t="str">
        <f aca="false">IF(D1221&lt;&gt;"",D1221,"")</f>
        <v/>
      </c>
      <c r="E1322" s="116" t="str">
        <f aca="false">IF(E1221&lt;&gt;"",E1221,"")</f>
        <v/>
      </c>
      <c r="F1322" s="116" t="n">
        <v>33</v>
      </c>
      <c r="G1322" s="168" t="n">
        <f aca="false">G1221</f>
        <v>0</v>
      </c>
      <c r="H1322" s="187" t="n">
        <f aca="false">IF($G1322&lt;&gt;"",G1322,"")</f>
        <v>0</v>
      </c>
      <c r="I1322" s="173"/>
      <c r="J1322" s="174"/>
      <c r="K1322" s="171" t="str">
        <f aca="false">IF($B1322&lt;&gt;"",IF(I1322,(INDEX(P$1223:Q$1226,MATCH(H1322,P$1223:P$1226),2)/I1322)*1000,0),"")</f>
        <v/>
      </c>
      <c r="L1322" s="171" t="str">
        <f aca="false">IF(Q$1223&lt;&gt;"",IF($B1322&lt;&gt;"",K1322-$J1322,""),"")</f>
        <v/>
      </c>
      <c r="M1322" s="172" t="str">
        <f aca="false">IF(B1322&lt;&gt;"",RANK(L1322,L$1223:L$1322),"")</f>
        <v/>
      </c>
      <c r="N1322" s="172" t="str">
        <f aca="false">IF(B1322&lt;&gt;"",'Classement Général'!CG110,"")</f>
        <v/>
      </c>
      <c r="O1322" s="172" t="str">
        <f aca="false">IF(B211&lt;&gt;"",'Calculs (M1..M20)'!A113,"")</f>
        <v/>
      </c>
      <c r="P1322" s="0"/>
      <c r="Q1322" s="0"/>
      <c r="R1322" s="0"/>
      <c r="S1322" s="0"/>
      <c r="T1322" s="0"/>
      <c r="U1322" s="0"/>
      <c r="V1322" s="0"/>
      <c r="AH1322" s="187" t="n">
        <f aca="false">IF($G1322&lt;&gt;"",AG1322,"")</f>
        <v>0</v>
      </c>
      <c r="AI1322" s="173"/>
      <c r="AJ1322" s="174"/>
    </row>
    <row r="1323" customFormat="false" ht="12.5" hidden="false" customHeight="false" outlineLevel="0" collapsed="false">
      <c r="A1323" s="137"/>
      <c r="B1323" s="141" t="str">
        <f aca="false">IF(B1222&lt;&gt;"",B1222,"")</f>
        <v>Nom</v>
      </c>
      <c r="C1323" s="165" t="str">
        <f aca="false">IF(C1222&lt;&gt;"",C1222,"")</f>
        <v>Dossard</v>
      </c>
      <c r="D1323" s="165" t="str">
        <f aca="false">IF(D1222&lt;&gt;"",D1222,"")</f>
        <v>Freq</v>
      </c>
      <c r="E1323" s="165" t="str">
        <f aca="false">IF(E1222&lt;&gt;"",E1222,"")</f>
        <v>Equipe</v>
      </c>
      <c r="F1323" s="165" t="s">
        <v>103</v>
      </c>
      <c r="G1323" s="165" t="s">
        <v>88</v>
      </c>
      <c r="H1323" s="166" t="s">
        <v>104</v>
      </c>
      <c r="I1323" s="141" t="s">
        <v>91</v>
      </c>
      <c r="J1323" s="142" t="s">
        <v>105</v>
      </c>
      <c r="K1323" s="120" t="s">
        <v>106</v>
      </c>
      <c r="L1323" s="120" t="s">
        <v>107</v>
      </c>
      <c r="M1323" s="120" t="s">
        <v>97</v>
      </c>
      <c r="N1323" s="120" t="s">
        <v>100</v>
      </c>
      <c r="O1323" s="120" t="s">
        <v>108</v>
      </c>
      <c r="P1323" s="143" t="s">
        <v>104</v>
      </c>
      <c r="Q1323" s="144" t="s">
        <v>109</v>
      </c>
      <c r="R1323" s="145" t="s">
        <v>110</v>
      </c>
      <c r="S1323" s="146" t="s">
        <v>111</v>
      </c>
      <c r="T1323" s="147" t="s">
        <v>112</v>
      </c>
      <c r="U1323" s="5" t="s">
        <v>104</v>
      </c>
      <c r="V1323" s="0"/>
      <c r="AH1323" s="166" t="s">
        <v>104</v>
      </c>
      <c r="AI1323" s="141" t="s">
        <v>91</v>
      </c>
      <c r="AJ1323" s="142" t="s">
        <v>105</v>
      </c>
    </row>
    <row r="1324" customFormat="false" ht="13" hidden="false" customHeight="false" outlineLevel="0" collapsed="false">
      <c r="A1324" s="0"/>
      <c r="B1324" s="185" t="str">
        <f aca="false">IF(B1223&lt;&gt;"",B1223,"")</f>
        <v>Sébastien CHABAUD</v>
      </c>
      <c r="C1324" s="116" t="n">
        <f aca="false">IF(C1223&lt;&gt;"",C1223,"")</f>
        <v>1</v>
      </c>
      <c r="D1324" s="116" t="str">
        <f aca="false">IF(D1223&lt;&gt;"",D1223,"")</f>
        <v>2.4GHz</v>
      </c>
      <c r="E1324" s="116" t="n">
        <f aca="false">IF(E1223&lt;&gt;"",E1223,"")</f>
        <v>0</v>
      </c>
      <c r="F1324" s="116" t="n">
        <v>34</v>
      </c>
      <c r="G1324" s="168" t="n">
        <f aca="false">G1223</f>
        <v>1</v>
      </c>
      <c r="H1324" s="187" t="n">
        <f aca="false">IF($G1324&lt;&gt;"",G1324,"")</f>
        <v>1</v>
      </c>
      <c r="I1324" s="169"/>
      <c r="J1324" s="170"/>
      <c r="K1324" s="171" t="n">
        <f aca="false">IF($B1324&lt;&gt;"",IF(I1324,(INDEX(P$1324:Q$1327,MATCH(H1324,P$1324:P$1327),2)/I1324)*1000,0),"")</f>
        <v>0</v>
      </c>
      <c r="L1324" s="171" t="str">
        <f aca="false">IF(Q$1324&lt;&gt;"",IF($B1324&lt;&gt;"",K1324-$J1324,""),"")</f>
        <v/>
      </c>
      <c r="M1324" s="172" t="e">
        <f aca="false">IF(B1324&lt;&gt;"",RANK(L1324,L$1324:L$1423),"")</f>
        <v>#VALUE!</v>
      </c>
      <c r="N1324" s="172" t="str">
        <f aca="false">IF(B1324&lt;&gt;"",'Classement Général'!CH11,"")</f>
        <v/>
      </c>
      <c r="O1324" s="172" t="n">
        <f aca="false">IF(B112&lt;&gt;"",'Calculs (M1..M20)'!A14,"")</f>
        <v>22</v>
      </c>
      <c r="P1324" s="154" t="n">
        <f aca="false">IF(DMIN($H1323:$I1424,$P$10,$U$10:$U$11)&lt;&gt;0,1,"")</f>
        <v>1</v>
      </c>
      <c r="Q1324" s="155" t="str">
        <f aca="false">IF(DMIN($H1323:$I1424,$I$10,$U$10:$U$11)&lt;&gt;0,DMIN($H1323:$I1424,$I$10,$U$10:$U$11),"")</f>
        <v/>
      </c>
      <c r="R1324" s="151" t="str">
        <f aca="false">IF(DMAX($H1323:$I1424,$I$10,$U$10:$U$11)&lt;&gt;0,DMAX($H1323:$I1424,$I$10,$U$10:$U$11),"")</f>
        <v/>
      </c>
      <c r="S1324" s="156" t="e">
        <f aca="false">IF($P1324&lt;&gt;"",IF(DAVERAGE($H1323:$I1424,$I$10,$U$10:$U$11)&lt;&gt;0,DAVERAGE($H1323:$I1424,$I$10,$U$10:$U$11),""),"")</f>
        <v>#DIV/0!</v>
      </c>
      <c r="T1324" s="157" t="str">
        <f aca="false">IF($P1324&lt;&gt;"",IF(DCOUNTA($H1323:$I1424,$I$10,$U$10:$U$11)&lt;&gt;0,DCOUNTA($H1323:$I1424,$I$10,$U$10:$U$11),""),"")</f>
        <v/>
      </c>
      <c r="U1324" s="5" t="n">
        <v>1</v>
      </c>
      <c r="V1324" s="0"/>
      <c r="AH1324" s="187" t="n">
        <f aca="false">IF($G1324&lt;&gt;"",AG1324,"")</f>
        <v>0</v>
      </c>
      <c r="AI1324" s="169"/>
      <c r="AJ1324" s="170"/>
    </row>
    <row r="1325" customFormat="false" ht="13" hidden="false" customHeight="false" outlineLevel="0" collapsed="false">
      <c r="A1325" s="0"/>
      <c r="B1325" s="185" t="str">
        <f aca="false">IF(B1224&lt;&gt;"",B1224,"")</f>
        <v>Herve DALL AVA</v>
      </c>
      <c r="C1325" s="116" t="n">
        <f aca="false">IF(C1224&lt;&gt;"",C1224,"")</f>
        <v>2</v>
      </c>
      <c r="D1325" s="116" t="str">
        <f aca="false">IF(D1224&lt;&gt;"",D1224,"")</f>
        <v>2.4GHz</v>
      </c>
      <c r="E1325" s="116" t="n">
        <f aca="false">IF(E1224&lt;&gt;"",E1224,"")</f>
        <v>0</v>
      </c>
      <c r="F1325" s="116" t="n">
        <v>34</v>
      </c>
      <c r="G1325" s="168" t="n">
        <f aca="false">G1224</f>
        <v>1</v>
      </c>
      <c r="H1325" s="187" t="n">
        <f aca="false">IF($G1325&lt;&gt;"",G1325,"")</f>
        <v>1</v>
      </c>
      <c r="I1325" s="169"/>
      <c r="J1325" s="170"/>
      <c r="K1325" s="171" t="n">
        <f aca="false">IF($B1325&lt;&gt;"",IF(I1325,(INDEX(P$1324:Q$1327,MATCH(H1325,P$1324:P$1327),2)/I1325)*1000,0),"")</f>
        <v>0</v>
      </c>
      <c r="L1325" s="171" t="str">
        <f aca="false">IF(Q$1324&lt;&gt;"",IF($B1325&lt;&gt;"",K1325-$J1325,""),"")</f>
        <v/>
      </c>
      <c r="M1325" s="172" t="e">
        <f aca="false">IF(B1325&lt;&gt;"",RANK(L1325,L$1324:L$1423),"")</f>
        <v>#VALUE!</v>
      </c>
      <c r="N1325" s="172" t="str">
        <f aca="false">IF(B1325&lt;&gt;"",'Classement Général'!CH12,"")</f>
        <v/>
      </c>
      <c r="O1325" s="172" t="n">
        <f aca="false">IF(B113&lt;&gt;"",'Calculs (M1..M20)'!A15,"")</f>
        <v>8</v>
      </c>
      <c r="P1325" s="154" t="str">
        <f aca="false">IF(DMIN($H1323:$I1424,$P$10,$U$12:$U$13)&lt;&gt;0,2,"")</f>
        <v/>
      </c>
      <c r="Q1325" s="155" t="str">
        <f aca="false">IF(DMIN($H1323:$I1424,$I$10,$U$12:$U$13)&lt;&gt;0,DMIN($H1323:$I1424,$I$10,$U$12:$U$13),"")</f>
        <v/>
      </c>
      <c r="R1325" s="151" t="str">
        <f aca="false">IF(DMAX($H1323:$I1424,$I$10,$U$12:$U$13)&lt;&gt;0,DMAX($H1323:$I1424,$I$10,$U$12:$U$13),"")</f>
        <v/>
      </c>
      <c r="S1325" s="156" t="str">
        <f aca="false">IF($P1325&lt;&gt;"",IF(DAVERAGE($H1323:$I1424,$I$10,$U$12:$U$13)&lt;&gt;0,DAVERAGE($H1323:$I1424,$I$10,$U$12:$U$13),""),"")</f>
        <v/>
      </c>
      <c r="T1325" s="157" t="str">
        <f aca="false">IF($P1324&lt;&gt;"",IF(DCOUNTA($H1323:$I1424,$I$10,$U$12:$U$13)&lt;&gt;0,DCOUNTA($H1323:$I1424,$I$10,$U$12:$U$13),""),"")</f>
        <v/>
      </c>
      <c r="U1325" s="5" t="s">
        <v>104</v>
      </c>
      <c r="V1325" s="0"/>
      <c r="AH1325" s="187" t="n">
        <f aca="false">IF($G1325&lt;&gt;"",AG1325,"")</f>
        <v>0</v>
      </c>
      <c r="AI1325" s="169"/>
      <c r="AJ1325" s="170"/>
    </row>
    <row r="1326" customFormat="false" ht="13" hidden="false" customHeight="false" outlineLevel="0" collapsed="false">
      <c r="A1326" s="0"/>
      <c r="B1326" s="185" t="str">
        <f aca="false">IF(B1225&lt;&gt;"",B1225,"")</f>
        <v>Jean Luc FOUCHER</v>
      </c>
      <c r="C1326" s="116" t="n">
        <f aca="false">IF(C1225&lt;&gt;"",C1225,"")</f>
        <v>3</v>
      </c>
      <c r="D1326" s="116" t="str">
        <f aca="false">IF(D1225&lt;&gt;"",D1225,"")</f>
        <v>2.4GHz</v>
      </c>
      <c r="E1326" s="116" t="n">
        <f aca="false">IF(E1225&lt;&gt;"",E1225,"")</f>
        <v>0</v>
      </c>
      <c r="F1326" s="116" t="n">
        <v>34</v>
      </c>
      <c r="G1326" s="168" t="n">
        <f aca="false">G1225</f>
        <v>1</v>
      </c>
      <c r="H1326" s="187" t="n">
        <f aca="false">IF($G1326&lt;&gt;"",G1326,"")</f>
        <v>1</v>
      </c>
      <c r="I1326" s="169"/>
      <c r="J1326" s="170"/>
      <c r="K1326" s="171" t="n">
        <f aca="false">IF($B1326&lt;&gt;"",IF(I1326,(INDEX(P$1324:Q$1327,MATCH(H1326,P$1324:P$1327),2)/I1326)*1000,0),"")</f>
        <v>0</v>
      </c>
      <c r="L1326" s="171" t="str">
        <f aca="false">IF(Q$1324&lt;&gt;"",IF($B1326&lt;&gt;"",K1326-$J1326,""),"")</f>
        <v/>
      </c>
      <c r="M1326" s="172" t="e">
        <f aca="false">IF(B1326&lt;&gt;"",RANK(L1326,L$1324:L$1423),"")</f>
        <v>#VALUE!</v>
      </c>
      <c r="N1326" s="172" t="str">
        <f aca="false">IF(B1326&lt;&gt;"",'Classement Général'!CH13,"")</f>
        <v/>
      </c>
      <c r="O1326" s="172" t="n">
        <f aca="false">IF(B114&lt;&gt;"",'Calculs (M1..M20)'!A16,"")</f>
        <v>15</v>
      </c>
      <c r="P1326" s="154" t="str">
        <f aca="false">IF(DMIN($H1323:$I1424,$P$10,$U$14:$U$15)&lt;&gt;0,3,"")</f>
        <v/>
      </c>
      <c r="Q1326" s="155" t="str">
        <f aca="false">IF(DMIN($H1323:$I1424,$I$10,$U$14:$U$15)&lt;&gt;0,DMIN($H1323:$I1424,$I$10,$U$14:$U$15),"")</f>
        <v/>
      </c>
      <c r="R1326" s="151" t="str">
        <f aca="false">IF(DMAX($H1323:$I1424,$I$10,$U$14:$U$15)&lt;&gt;0,DMAX($H1323:$I1424,$I$10,$U$14:$U$15),"")</f>
        <v/>
      </c>
      <c r="S1326" s="156" t="str">
        <f aca="false">IF($P1326&lt;&gt;"",IF(DAVERAGE($H1323:$I1424,$I$10,$U$14:$U$15)&lt;&gt;0,DAVERAGE($H1323:$I1424,$I$10,$U$14:$U$15),""),"")</f>
        <v/>
      </c>
      <c r="T1326" s="157" t="str">
        <f aca="false">IF($P1326&lt;&gt;"",IF(DCOUNTA($H1323:$I1424,$I$10,$U$14:$U$15)&lt;&gt;0,DCOUNTA($H1323:$I1424,$I$10,$U$14:$U$15),""),"")</f>
        <v/>
      </c>
      <c r="U1326" s="5" t="n">
        <v>2</v>
      </c>
      <c r="V1326" s="0"/>
      <c r="AH1326" s="187" t="n">
        <f aca="false">IF($G1326&lt;&gt;"",AG1326,"")</f>
        <v>0</v>
      </c>
      <c r="AI1326" s="169"/>
      <c r="AJ1326" s="170"/>
    </row>
    <row r="1327" customFormat="false" ht="13.5" hidden="false" customHeight="false" outlineLevel="0" collapsed="false">
      <c r="A1327" s="0"/>
      <c r="B1327" s="185" t="str">
        <f aca="false">IF(B1226&lt;&gt;"",B1226,"")</f>
        <v>Thomas DELARBRE</v>
      </c>
      <c r="C1327" s="116" t="n">
        <f aca="false">IF(C1226&lt;&gt;"",C1226,"")</f>
        <v>4</v>
      </c>
      <c r="D1327" s="116" t="str">
        <f aca="false">IF(D1226&lt;&gt;"",D1226,"")</f>
        <v>2.4GHz</v>
      </c>
      <c r="E1327" s="116" t="n">
        <f aca="false">IF(E1226&lt;&gt;"",E1226,"")</f>
        <v>0</v>
      </c>
      <c r="F1327" s="116" t="n">
        <v>34</v>
      </c>
      <c r="G1327" s="168" t="n">
        <f aca="false">G1226</f>
        <v>1</v>
      </c>
      <c r="H1327" s="187" t="n">
        <f aca="false">IF($G1327&lt;&gt;"",G1327,"")</f>
        <v>1</v>
      </c>
      <c r="I1327" s="169"/>
      <c r="J1327" s="170"/>
      <c r="K1327" s="171" t="n">
        <f aca="false">IF($B1327&lt;&gt;"",IF(I1327,(INDEX(P$1324:Q$1327,MATCH(H1327,P$1324:P$1327),2)/I1327)*1000,0),"")</f>
        <v>0</v>
      </c>
      <c r="L1327" s="171" t="str">
        <f aca="false">IF(Q$1324&lt;&gt;"",IF($B1327&lt;&gt;"",K1327-$J1327,""),"")</f>
        <v/>
      </c>
      <c r="M1327" s="172" t="e">
        <f aca="false">IF(B1327&lt;&gt;"",RANK(L1327,L$1324:L$1423),"")</f>
        <v>#VALUE!</v>
      </c>
      <c r="N1327" s="172" t="str">
        <f aca="false">IF(B1327&lt;&gt;"",'Classement Général'!CH14,"")</f>
        <v/>
      </c>
      <c r="O1327" s="172" t="n">
        <f aca="false">IF(B115&lt;&gt;"",'Calculs (M1..M20)'!A17,"")</f>
        <v>10</v>
      </c>
      <c r="P1327" s="158" t="str">
        <f aca="false">IF(DMIN($H1323:$I1424,$P$10,$U$16:$U$17)&lt;&gt;0,4,"")</f>
        <v/>
      </c>
      <c r="Q1327" s="159" t="str">
        <f aca="false">IF(DMIN($H1323:$I1424,$I$10,$U$16:$U$17)&lt;&gt;0,DMIN($H1323:$I1424,$I$10,$U$16:$U$17),"")</f>
        <v/>
      </c>
      <c r="R1327" s="160" t="str">
        <f aca="false">IF(DMAX($H1323:$I1424,$I$10,$U$16:$U$17)&lt;&gt;0,DMAX($H1323:$I1424,$I$10,$U$16:$U$17),"")</f>
        <v/>
      </c>
      <c r="S1327" s="161" t="str">
        <f aca="false">IF($P1327&lt;&gt;"",IF(DAVERAGE($H1323:$I1424,$I$10,$U$16:$U$17)&lt;&gt;0,DAVERAGE($H1323:$I1424,$I$10,$U$16:$U$17),""),"")</f>
        <v/>
      </c>
      <c r="T1327" s="162" t="str">
        <f aca="false">IF($P1326&lt;&gt;"",IF(DCOUNTA($H1323:$I1424,$I$10,$U$16:$U$17)&lt;&gt;0,DCOUNTA($H1323:$I1424,$I$10,$U$16:$U$17),""),"")</f>
        <v/>
      </c>
      <c r="U1327" s="5" t="s">
        <v>104</v>
      </c>
      <c r="V1327" s="0"/>
      <c r="AH1327" s="187" t="n">
        <f aca="false">IF($G1327&lt;&gt;"",AG1327,"")</f>
        <v>0</v>
      </c>
      <c r="AI1327" s="169"/>
      <c r="AJ1327" s="170"/>
    </row>
    <row r="1328" customFormat="false" ht="13.5" hidden="false" customHeight="false" outlineLevel="0" collapsed="false">
      <c r="A1328" s="0"/>
      <c r="B1328" s="185" t="str">
        <f aca="false">IF(B1227&lt;&gt;"",B1227,"")</f>
        <v>Pierre DIATTA</v>
      </c>
      <c r="C1328" s="116" t="n">
        <f aca="false">IF(C1227&lt;&gt;"",C1227,"")</f>
        <v>5</v>
      </c>
      <c r="D1328" s="116" t="str">
        <f aca="false">IF(D1227&lt;&gt;"",D1227,"")</f>
        <v>2.4GHz</v>
      </c>
      <c r="E1328" s="116" t="n">
        <f aca="false">IF(E1227&lt;&gt;"",E1227,"")</f>
        <v>0</v>
      </c>
      <c r="F1328" s="116" t="n">
        <v>34</v>
      </c>
      <c r="G1328" s="168" t="n">
        <f aca="false">G1227</f>
        <v>1</v>
      </c>
      <c r="H1328" s="187" t="n">
        <f aca="false">IF($G1328&lt;&gt;"",G1328,"")</f>
        <v>1</v>
      </c>
      <c r="I1328" s="169"/>
      <c r="J1328" s="170"/>
      <c r="K1328" s="171" t="n">
        <f aca="false">IF($B1328&lt;&gt;"",IF(I1328,(INDEX(P$1324:Q$1327,MATCH(H1328,P$1324:P$1327),2)/I1328)*1000,0),"")</f>
        <v>0</v>
      </c>
      <c r="L1328" s="171" t="str">
        <f aca="false">IF(Q$1324&lt;&gt;"",IF($B1328&lt;&gt;"",K1328-$J1328,""),"")</f>
        <v/>
      </c>
      <c r="M1328" s="172" t="e">
        <f aca="false">IF(B1328&lt;&gt;"",RANK(L1328,L$1324:L$1423),"")</f>
        <v>#VALUE!</v>
      </c>
      <c r="N1328" s="172" t="str">
        <f aca="false">IF(B1328&lt;&gt;"",'Classement Général'!CH15,"")</f>
        <v/>
      </c>
      <c r="O1328" s="172" t="n">
        <f aca="false">IF(B116&lt;&gt;"",'Calculs (M1..M20)'!A18,"")</f>
        <v>20</v>
      </c>
      <c r="P1328" s="5"/>
      <c r="Q1328" s="5"/>
      <c r="R1328" s="0"/>
      <c r="S1328" s="0"/>
      <c r="T1328" s="163" t="n">
        <f aca="false">SUM(T1324:T1327)</f>
        <v>0</v>
      </c>
      <c r="U1328" s="5" t="n">
        <v>3</v>
      </c>
      <c r="V1328" s="184" t="n">
        <f aca="false">T1328</f>
        <v>0</v>
      </c>
      <c r="AH1328" s="187" t="n">
        <f aca="false">IF($G1328&lt;&gt;"",AG1328,"")</f>
        <v>0</v>
      </c>
      <c r="AI1328" s="169"/>
      <c r="AJ1328" s="170"/>
    </row>
    <row r="1329" customFormat="false" ht="13" hidden="false" customHeight="false" outlineLevel="0" collapsed="false">
      <c r="A1329" s="0"/>
      <c r="B1329" s="185" t="str">
        <f aca="false">IF(B1228&lt;&gt;"",B1228,"")</f>
        <v>Olivier MONET</v>
      </c>
      <c r="C1329" s="116" t="n">
        <f aca="false">IF(C1228&lt;&gt;"",C1228,"")</f>
        <v>6</v>
      </c>
      <c r="D1329" s="116" t="str">
        <f aca="false">IF(D1228&lt;&gt;"",D1228,"")</f>
        <v>41.110MHz</v>
      </c>
      <c r="E1329" s="116" t="n">
        <f aca="false">IF(E1228&lt;&gt;"",E1228,"")</f>
        <v>0</v>
      </c>
      <c r="F1329" s="116" t="n">
        <v>34</v>
      </c>
      <c r="G1329" s="168" t="n">
        <f aca="false">G1228</f>
        <v>1</v>
      </c>
      <c r="H1329" s="187" t="n">
        <f aca="false">IF($G1329&lt;&gt;"",G1329,"")</f>
        <v>1</v>
      </c>
      <c r="I1329" s="169"/>
      <c r="J1329" s="170"/>
      <c r="K1329" s="171" t="n">
        <f aca="false">IF($B1329&lt;&gt;"",IF(I1329,(INDEX(P$1324:Q$1327,MATCH(H1329,P$1324:P$1327),2)/I1329)*1000,0),"")</f>
        <v>0</v>
      </c>
      <c r="L1329" s="171" t="str">
        <f aca="false">IF(Q$1324&lt;&gt;"",IF($B1329&lt;&gt;"",K1329-$J1329,""),"")</f>
        <v/>
      </c>
      <c r="M1329" s="172" t="e">
        <f aca="false">IF(B1329&lt;&gt;"",RANK(L1329,L$1324:L$1423),"")</f>
        <v>#VALUE!</v>
      </c>
      <c r="N1329" s="172" t="str">
        <f aca="false">IF(B1329&lt;&gt;"",'Classement Général'!CH16,"")</f>
        <v/>
      </c>
      <c r="O1329" s="172" t="n">
        <f aca="false">IF(B117&lt;&gt;"",'Calculs (M1..M20)'!A19,"")</f>
        <v>6</v>
      </c>
      <c r="P1329" s="5"/>
      <c r="Q1329" s="5"/>
      <c r="R1329" s="0"/>
      <c r="S1329" s="0"/>
      <c r="T1329" s="0"/>
      <c r="U1329" s="5" t="s">
        <v>104</v>
      </c>
      <c r="V1329" s="0"/>
      <c r="AH1329" s="187" t="n">
        <f aca="false">IF($G1329&lt;&gt;"",AG1329,"")</f>
        <v>0</v>
      </c>
      <c r="AI1329" s="169"/>
      <c r="AJ1329" s="170"/>
    </row>
    <row r="1330" customFormat="false" ht="13" hidden="false" customHeight="false" outlineLevel="0" collapsed="false">
      <c r="A1330" s="0"/>
      <c r="B1330" s="185" t="str">
        <f aca="false">IF(B1229&lt;&gt;"",B1229,"")</f>
        <v>Pierre RONDEL</v>
      </c>
      <c r="C1330" s="116" t="n">
        <f aca="false">IF(C1229&lt;&gt;"",C1229,"")</f>
        <v>7</v>
      </c>
      <c r="D1330" s="116" t="str">
        <f aca="false">IF(D1229&lt;&gt;"",D1229,"")</f>
        <v>2.4GHz</v>
      </c>
      <c r="E1330" s="116" t="n">
        <f aca="false">IF(E1229&lt;&gt;"",E1229,"")</f>
        <v>0</v>
      </c>
      <c r="F1330" s="116" t="n">
        <v>34</v>
      </c>
      <c r="G1330" s="168" t="n">
        <f aca="false">G1229</f>
        <v>1</v>
      </c>
      <c r="H1330" s="187" t="n">
        <f aca="false">IF($G1330&lt;&gt;"",G1330,"")</f>
        <v>1</v>
      </c>
      <c r="I1330" s="169"/>
      <c r="J1330" s="170"/>
      <c r="K1330" s="171" t="n">
        <f aca="false">IF($B1330&lt;&gt;"",IF(I1330,(INDEX(P$1324:Q$1327,MATCH(H1330,P$1324:P$1327),2)/I1330)*1000,0),"")</f>
        <v>0</v>
      </c>
      <c r="L1330" s="171" t="str">
        <f aca="false">IF(Q$1324&lt;&gt;"",IF($B1330&lt;&gt;"",K1330-$J1330,""),"")</f>
        <v/>
      </c>
      <c r="M1330" s="172" t="e">
        <f aca="false">IF(B1330&lt;&gt;"",RANK(L1330,L$1324:L$1423),"")</f>
        <v>#VALUE!</v>
      </c>
      <c r="N1330" s="172" t="str">
        <f aca="false">IF(B1330&lt;&gt;"",'Classement Général'!CH17,"")</f>
        <v/>
      </c>
      <c r="O1330" s="172" t="n">
        <f aca="false">IF(B118&lt;&gt;"",'Calculs (M1..M20)'!A20,"")</f>
        <v>1</v>
      </c>
      <c r="P1330" s="5"/>
      <c r="Q1330" s="5"/>
      <c r="R1330" s="0"/>
      <c r="S1330" s="0"/>
      <c r="T1330" s="0"/>
      <c r="U1330" s="5" t="n">
        <v>4</v>
      </c>
      <c r="V1330" s="0"/>
      <c r="AH1330" s="187" t="n">
        <f aca="false">IF($G1330&lt;&gt;"",AG1330,"")</f>
        <v>0</v>
      </c>
      <c r="AI1330" s="169"/>
      <c r="AJ1330" s="170"/>
    </row>
    <row r="1331" customFormat="false" ht="13" hidden="false" customHeight="false" outlineLevel="0" collapsed="false">
      <c r="A1331" s="0"/>
      <c r="B1331" s="185" t="str">
        <f aca="false">IF(B1230&lt;&gt;"",B1230,"")</f>
        <v>Andreas FRICKE</v>
      </c>
      <c r="C1331" s="116" t="n">
        <f aca="false">IF(C1230&lt;&gt;"",C1230,"")</f>
        <v>8</v>
      </c>
      <c r="D1331" s="116" t="str">
        <f aca="false">IF(D1230&lt;&gt;"",D1230,"")</f>
        <v>2.4GHz</v>
      </c>
      <c r="E1331" s="116" t="n">
        <f aca="false">IF(E1230&lt;&gt;"",E1230,"")</f>
        <v>0</v>
      </c>
      <c r="F1331" s="116" t="n">
        <v>34</v>
      </c>
      <c r="G1331" s="168" t="n">
        <f aca="false">G1230</f>
        <v>1</v>
      </c>
      <c r="H1331" s="187" t="n">
        <f aca="false">IF($G1331&lt;&gt;"",G1331,"")</f>
        <v>1</v>
      </c>
      <c r="I1331" s="169"/>
      <c r="J1331" s="170"/>
      <c r="K1331" s="171" t="n">
        <f aca="false">IF($B1331&lt;&gt;"",IF(I1331,(INDEX(P$1324:Q$1327,MATCH(H1331,P$1324:P$1327),2)/I1331)*1000,0),"")</f>
        <v>0</v>
      </c>
      <c r="L1331" s="171" t="str">
        <f aca="false">IF(Q$1324&lt;&gt;"",IF($B1331&lt;&gt;"",K1331-$J1331,""),"")</f>
        <v/>
      </c>
      <c r="M1331" s="172" t="e">
        <f aca="false">IF(B1331&lt;&gt;"",RANK(L1331,L$1324:L$1423),"")</f>
        <v>#VALUE!</v>
      </c>
      <c r="N1331" s="172" t="str">
        <f aca="false">IF(B1331&lt;&gt;"",'Classement Général'!CH18,"")</f>
        <v/>
      </c>
      <c r="O1331" s="172" t="n">
        <f aca="false">IF(B119&lt;&gt;"",'Calculs (M1..M20)'!A21,"")</f>
        <v>18</v>
      </c>
      <c r="P1331" s="5"/>
      <c r="Q1331" s="5"/>
      <c r="R1331" s="0"/>
      <c r="S1331" s="0"/>
      <c r="T1331" s="0"/>
      <c r="U1331" s="0"/>
      <c r="V1331" s="0"/>
      <c r="AH1331" s="187" t="n">
        <f aca="false">IF($G1331&lt;&gt;"",AG1331,"")</f>
        <v>0</v>
      </c>
      <c r="AI1331" s="169"/>
      <c r="AJ1331" s="170"/>
    </row>
    <row r="1332" customFormat="false" ht="13" hidden="false" customHeight="false" outlineLevel="0" collapsed="false">
      <c r="A1332" s="0"/>
      <c r="B1332" s="185" t="str">
        <f aca="false">IF(B1231&lt;&gt;"",B1231,"")</f>
        <v>Thomas FAURE</v>
      </c>
      <c r="C1332" s="116" t="n">
        <f aca="false">IF(C1231&lt;&gt;"",C1231,"")</f>
        <v>9</v>
      </c>
      <c r="D1332" s="116" t="str">
        <f aca="false">IF(D1231&lt;&gt;"",D1231,"")</f>
        <v>2.4GHz</v>
      </c>
      <c r="E1332" s="116" t="n">
        <f aca="false">IF(E1231&lt;&gt;"",E1231,"")</f>
        <v>0</v>
      </c>
      <c r="F1332" s="116" t="n">
        <v>34</v>
      </c>
      <c r="G1332" s="168" t="n">
        <f aca="false">G1231</f>
        <v>1</v>
      </c>
      <c r="H1332" s="187" t="n">
        <f aca="false">IF($G1332&lt;&gt;"",G1332,"")</f>
        <v>1</v>
      </c>
      <c r="I1332" s="169"/>
      <c r="J1332" s="170"/>
      <c r="K1332" s="171" t="n">
        <f aca="false">IF($B1332&lt;&gt;"",IF(I1332,(INDEX(P$1324:Q$1327,MATCH(H1332,P$1324:P$1327),2)/I1332)*1000,0),"")</f>
        <v>0</v>
      </c>
      <c r="L1332" s="171" t="str">
        <f aca="false">IF(Q$1324&lt;&gt;"",IF($B1332&lt;&gt;"",K1332-$J1332,""),"")</f>
        <v/>
      </c>
      <c r="M1332" s="172" t="e">
        <f aca="false">IF(B1332&lt;&gt;"",RANK(L1332,L$1324:L$1423),"")</f>
        <v>#VALUE!</v>
      </c>
      <c r="N1332" s="172" t="str">
        <f aca="false">IF(B1332&lt;&gt;"",'Classement Général'!CH19,"")</f>
        <v/>
      </c>
      <c r="O1332" s="172" t="n">
        <f aca="false">IF(B120&lt;&gt;"",'Calculs (M1..M20)'!A22,"")</f>
        <v>11</v>
      </c>
      <c r="P1332" s="0"/>
      <c r="Q1332" s="0"/>
      <c r="R1332" s="0"/>
      <c r="S1332" s="0"/>
      <c r="T1332" s="0"/>
      <c r="U1332" s="0"/>
      <c r="V1332" s="0"/>
      <c r="AH1332" s="187" t="n">
        <f aca="false">IF($G1332&lt;&gt;"",AG1332,"")</f>
        <v>0</v>
      </c>
      <c r="AI1332" s="169"/>
      <c r="AJ1332" s="170"/>
    </row>
    <row r="1333" customFormat="false" ht="13" hidden="false" customHeight="false" outlineLevel="0" collapsed="false">
      <c r="A1333" s="0"/>
      <c r="B1333" s="185" t="str">
        <f aca="false">IF(B1232&lt;&gt;"",B1232,"")</f>
        <v>Philippe LANES</v>
      </c>
      <c r="C1333" s="116" t="n">
        <f aca="false">IF(C1232&lt;&gt;"",C1232,"")</f>
        <v>10</v>
      </c>
      <c r="D1333" s="116" t="str">
        <f aca="false">IF(D1232&lt;&gt;"",D1232,"")</f>
        <v>2.4GHz</v>
      </c>
      <c r="E1333" s="116" t="n">
        <f aca="false">IF(E1232&lt;&gt;"",E1232,"")</f>
        <v>0</v>
      </c>
      <c r="F1333" s="116" t="n">
        <v>34</v>
      </c>
      <c r="G1333" s="168" t="n">
        <f aca="false">G1232</f>
        <v>1</v>
      </c>
      <c r="H1333" s="187" t="n">
        <f aca="false">IF($G1333&lt;&gt;"",G1333,"")</f>
        <v>1</v>
      </c>
      <c r="I1333" s="169"/>
      <c r="J1333" s="170"/>
      <c r="K1333" s="171" t="n">
        <f aca="false">IF($B1333&lt;&gt;"",IF(I1333,(INDEX(P$1324:Q$1327,MATCH(H1333,P$1324:P$1327),2)/I1333)*1000,0),"")</f>
        <v>0</v>
      </c>
      <c r="L1333" s="171" t="str">
        <f aca="false">IF(Q$1324&lt;&gt;"",IF($B1333&lt;&gt;"",K1333-$J1333,""),"")</f>
        <v/>
      </c>
      <c r="M1333" s="172" t="e">
        <f aca="false">IF(B1333&lt;&gt;"",RANK(L1333,L$1324:L$1423),"")</f>
        <v>#VALUE!</v>
      </c>
      <c r="N1333" s="172" t="str">
        <f aca="false">IF(B1333&lt;&gt;"",'Classement Général'!CH20,"")</f>
        <v/>
      </c>
      <c r="O1333" s="172" t="n">
        <f aca="false">IF(B121&lt;&gt;"",'Calculs (M1..M20)'!A23,"")</f>
        <v>14</v>
      </c>
      <c r="P1333" s="0"/>
      <c r="Q1333" s="0"/>
      <c r="R1333" s="0"/>
      <c r="S1333" s="0"/>
      <c r="T1333" s="0"/>
      <c r="U1333" s="0"/>
      <c r="V1333" s="0"/>
      <c r="AH1333" s="187" t="n">
        <f aca="false">IF($G1333&lt;&gt;"",AG1333,"")</f>
        <v>0</v>
      </c>
      <c r="AI1333" s="169"/>
      <c r="AJ1333" s="170"/>
    </row>
    <row r="1334" customFormat="false" ht="13" hidden="false" customHeight="false" outlineLevel="0" collapsed="false">
      <c r="A1334" s="0"/>
      <c r="B1334" s="185" t="str">
        <f aca="false">IF(B1233&lt;&gt;"",B1233,"")</f>
        <v>Julien HONOR</v>
      </c>
      <c r="C1334" s="116" t="n">
        <f aca="false">IF(C1233&lt;&gt;"",C1233,"")</f>
        <v>11</v>
      </c>
      <c r="D1334" s="116" t="str">
        <f aca="false">IF(D1233&lt;&gt;"",D1233,"")</f>
        <v>2.4GHz</v>
      </c>
      <c r="E1334" s="116" t="n">
        <f aca="false">IF(E1233&lt;&gt;"",E1233,"")</f>
        <v>0</v>
      </c>
      <c r="F1334" s="116" t="n">
        <v>34</v>
      </c>
      <c r="G1334" s="168" t="n">
        <f aca="false">G1233</f>
        <v>1</v>
      </c>
      <c r="H1334" s="187" t="n">
        <f aca="false">IF($G1334&lt;&gt;"",G1334,"")</f>
        <v>1</v>
      </c>
      <c r="I1334" s="169"/>
      <c r="J1334" s="170"/>
      <c r="K1334" s="171" t="n">
        <f aca="false">IF($B1334&lt;&gt;"",IF(I1334,(INDEX(P$1324:Q$1327,MATCH(H1334,P$1324:P$1327),2)/I1334)*1000,0),"")</f>
        <v>0</v>
      </c>
      <c r="L1334" s="171" t="str">
        <f aca="false">IF(Q$1324&lt;&gt;"",IF($B1334&lt;&gt;"",K1334-$J1334,""),"")</f>
        <v/>
      </c>
      <c r="M1334" s="172" t="e">
        <f aca="false">IF(B1334&lt;&gt;"",RANK(L1334,L$1324:L$1423),"")</f>
        <v>#VALUE!</v>
      </c>
      <c r="N1334" s="172" t="str">
        <f aca="false">IF(B1334&lt;&gt;"",'Classement Général'!CH21,"")</f>
        <v/>
      </c>
      <c r="O1334" s="172" t="n">
        <f aca="false">IF(B122&lt;&gt;"",'Calculs (M1..M20)'!A24,"")</f>
        <v>3</v>
      </c>
      <c r="P1334" s="0"/>
      <c r="Q1334" s="0"/>
      <c r="R1334" s="0"/>
      <c r="S1334" s="0"/>
      <c r="T1334" s="0"/>
      <c r="U1334" s="0"/>
      <c r="V1334" s="0"/>
      <c r="AH1334" s="187" t="n">
        <f aca="false">IF($G1334&lt;&gt;"",AG1334,"")</f>
        <v>0</v>
      </c>
      <c r="AI1334" s="169"/>
      <c r="AJ1334" s="170"/>
    </row>
    <row r="1335" customFormat="false" ht="13" hidden="false" customHeight="false" outlineLevel="0" collapsed="false">
      <c r="A1335" s="0"/>
      <c r="B1335" s="185" t="str">
        <f aca="false">IF(B1234&lt;&gt;"",B1234,"")</f>
        <v>Michael KREBS</v>
      </c>
      <c r="C1335" s="116" t="n">
        <f aca="false">IF(C1234&lt;&gt;"",C1234,"")</f>
        <v>12</v>
      </c>
      <c r="D1335" s="116" t="str">
        <f aca="false">IF(D1234&lt;&gt;"",D1234,"")</f>
        <v>2.4GHz</v>
      </c>
      <c r="E1335" s="116" t="n">
        <f aca="false">IF(E1234&lt;&gt;"",E1234,"")</f>
        <v>0</v>
      </c>
      <c r="F1335" s="116" t="n">
        <v>34</v>
      </c>
      <c r="G1335" s="168" t="n">
        <f aca="false">G1234</f>
        <v>1</v>
      </c>
      <c r="H1335" s="187" t="n">
        <f aca="false">IF($G1335&lt;&gt;"",G1335,"")</f>
        <v>1</v>
      </c>
      <c r="I1335" s="169"/>
      <c r="J1335" s="170"/>
      <c r="K1335" s="171" t="n">
        <f aca="false">IF($B1335&lt;&gt;"",IF(I1335,(INDEX(P$1324:Q$1327,MATCH(H1335,P$1324:P$1327),2)/I1335)*1000,0),"")</f>
        <v>0</v>
      </c>
      <c r="L1335" s="171" t="str">
        <f aca="false">IF(Q$1324&lt;&gt;"",IF($B1335&lt;&gt;"",K1335-$J1335,""),"")</f>
        <v/>
      </c>
      <c r="M1335" s="172" t="e">
        <f aca="false">IF(B1335&lt;&gt;"",RANK(L1335,L$1324:L$1423),"")</f>
        <v>#VALUE!</v>
      </c>
      <c r="N1335" s="172" t="str">
        <f aca="false">IF(B1335&lt;&gt;"",'Classement Général'!CH22,"")</f>
        <v/>
      </c>
      <c r="O1335" s="172" t="n">
        <f aca="false">IF(B123&lt;&gt;"",'Calculs (M1..M20)'!A25,"")</f>
        <v>12</v>
      </c>
      <c r="P1335" s="0"/>
      <c r="Q1335" s="0"/>
      <c r="R1335" s="0"/>
      <c r="S1335" s="0"/>
      <c r="T1335" s="0"/>
      <c r="U1335" s="0"/>
      <c r="V1335" s="0"/>
      <c r="AH1335" s="187" t="n">
        <f aca="false">IF($G1335&lt;&gt;"",AG1335,"")</f>
        <v>0</v>
      </c>
      <c r="AI1335" s="169"/>
      <c r="AJ1335" s="170"/>
    </row>
    <row r="1336" customFormat="false" ht="13" hidden="false" customHeight="false" outlineLevel="0" collapsed="false">
      <c r="A1336" s="0"/>
      <c r="B1336" s="185" t="str">
        <f aca="false">IF(B1235&lt;&gt;"",B1235,"")</f>
        <v>Aubry GABANON</v>
      </c>
      <c r="C1336" s="116" t="n">
        <f aca="false">IF(C1235&lt;&gt;"",C1235,"")</f>
        <v>13</v>
      </c>
      <c r="D1336" s="116" t="str">
        <f aca="false">IF(D1235&lt;&gt;"",D1235,"")</f>
        <v>2.4GHz</v>
      </c>
      <c r="E1336" s="116" t="n">
        <f aca="false">IF(E1235&lt;&gt;"",E1235,"")</f>
        <v>0</v>
      </c>
      <c r="F1336" s="116" t="n">
        <v>34</v>
      </c>
      <c r="G1336" s="168" t="n">
        <f aca="false">G1235</f>
        <v>1</v>
      </c>
      <c r="H1336" s="187" t="n">
        <f aca="false">IF($G1336&lt;&gt;"",G1336,"")</f>
        <v>1</v>
      </c>
      <c r="I1336" s="169"/>
      <c r="J1336" s="170"/>
      <c r="K1336" s="171" t="n">
        <f aca="false">IF($B1336&lt;&gt;"",IF(I1336,(INDEX(P$1324:Q$1327,MATCH(H1336,P$1324:P$1327),2)/I1336)*1000,0),"")</f>
        <v>0</v>
      </c>
      <c r="L1336" s="171" t="str">
        <f aca="false">IF(Q$1324&lt;&gt;"",IF($B1336&lt;&gt;"",K1336-$J1336,""),"")</f>
        <v/>
      </c>
      <c r="M1336" s="172" t="e">
        <f aca="false">IF(B1336&lt;&gt;"",RANK(L1336,L$1324:L$1423),"")</f>
        <v>#VALUE!</v>
      </c>
      <c r="N1336" s="172" t="str">
        <f aca="false">IF(B1336&lt;&gt;"",'Classement Général'!CH23,"")</f>
        <v/>
      </c>
      <c r="O1336" s="172" t="n">
        <f aca="false">IF(B124&lt;&gt;"",'Calculs (M1..M20)'!A26,"")</f>
        <v>5</v>
      </c>
      <c r="P1336" s="0"/>
      <c r="Q1336" s="0"/>
      <c r="R1336" s="0"/>
      <c r="S1336" s="0"/>
      <c r="T1336" s="0"/>
      <c r="U1336" s="0"/>
      <c r="V1336" s="0"/>
      <c r="AH1336" s="187" t="n">
        <f aca="false">IF($G1336&lt;&gt;"",AG1336,"")</f>
        <v>0</v>
      </c>
      <c r="AI1336" s="169"/>
      <c r="AJ1336" s="170"/>
    </row>
    <row r="1337" customFormat="false" ht="13" hidden="false" customHeight="false" outlineLevel="0" collapsed="false">
      <c r="A1337" s="0"/>
      <c r="B1337" s="185" t="str">
        <f aca="false">IF(B1236&lt;&gt;"",B1236,"")</f>
        <v>Serge DELARBRE</v>
      </c>
      <c r="C1337" s="116" t="n">
        <f aca="false">IF(C1236&lt;&gt;"",C1236,"")</f>
        <v>14</v>
      </c>
      <c r="D1337" s="116" t="str">
        <f aca="false">IF(D1236&lt;&gt;"",D1236,"")</f>
        <v>2.4GHz</v>
      </c>
      <c r="E1337" s="116" t="n">
        <f aca="false">IF(E1236&lt;&gt;"",E1236,"")</f>
        <v>0</v>
      </c>
      <c r="F1337" s="116" t="n">
        <v>34</v>
      </c>
      <c r="G1337" s="168" t="n">
        <f aca="false">G1236</f>
        <v>1</v>
      </c>
      <c r="H1337" s="187" t="n">
        <f aca="false">IF($G1337&lt;&gt;"",G1337,"")</f>
        <v>1</v>
      </c>
      <c r="I1337" s="169"/>
      <c r="J1337" s="170"/>
      <c r="K1337" s="171" t="n">
        <f aca="false">IF($B1337&lt;&gt;"",IF(I1337,(INDEX(P$1324:Q$1327,MATCH(H1337,P$1324:P$1327),2)/I1337)*1000,0),"")</f>
        <v>0</v>
      </c>
      <c r="L1337" s="171" t="str">
        <f aca="false">IF(Q$1324&lt;&gt;"",IF($B1337&lt;&gt;"",K1337-$J1337,""),"")</f>
        <v/>
      </c>
      <c r="M1337" s="172" t="e">
        <f aca="false">IF(B1337&lt;&gt;"",RANK(L1337,L$1324:L$1423),"")</f>
        <v>#VALUE!</v>
      </c>
      <c r="N1337" s="172" t="str">
        <f aca="false">IF(B1337&lt;&gt;"",'Classement Général'!CH24,"")</f>
        <v/>
      </c>
      <c r="O1337" s="172" t="n">
        <f aca="false">IF(B125&lt;&gt;"",'Calculs (M1..M20)'!A27,"")</f>
        <v>17</v>
      </c>
      <c r="P1337" s="0"/>
      <c r="Q1337" s="0"/>
      <c r="R1337" s="0"/>
      <c r="S1337" s="0"/>
      <c r="T1337" s="0"/>
      <c r="U1337" s="0"/>
      <c r="V1337" s="0"/>
      <c r="AH1337" s="187" t="n">
        <f aca="false">IF($G1337&lt;&gt;"",AG1337,"")</f>
        <v>0</v>
      </c>
      <c r="AI1337" s="169"/>
      <c r="AJ1337" s="170"/>
    </row>
    <row r="1338" customFormat="false" ht="13" hidden="false" customHeight="false" outlineLevel="0" collapsed="false">
      <c r="A1338" s="0"/>
      <c r="B1338" s="185" t="str">
        <f aca="false">IF(B1237&lt;&gt;"",B1237,"")</f>
        <v>Arnaud LEGER</v>
      </c>
      <c r="C1338" s="116" t="n">
        <f aca="false">IF(C1237&lt;&gt;"",C1237,"")</f>
        <v>15</v>
      </c>
      <c r="D1338" s="116" t="str">
        <f aca="false">IF(D1237&lt;&gt;"",D1237,"")</f>
        <v>2.4GHz</v>
      </c>
      <c r="E1338" s="116" t="n">
        <f aca="false">IF(E1237&lt;&gt;"",E1237,"")</f>
        <v>0</v>
      </c>
      <c r="F1338" s="116" t="n">
        <v>34</v>
      </c>
      <c r="G1338" s="168" t="n">
        <f aca="false">G1237</f>
        <v>1</v>
      </c>
      <c r="H1338" s="187" t="n">
        <f aca="false">IF($G1338&lt;&gt;"",G1338,"")</f>
        <v>1</v>
      </c>
      <c r="I1338" s="169"/>
      <c r="J1338" s="170"/>
      <c r="K1338" s="171" t="n">
        <f aca="false">IF($B1338&lt;&gt;"",IF(I1338,(INDEX(P$1324:Q$1327,MATCH(H1338,P$1324:P$1327),2)/I1338)*1000,0),"")</f>
        <v>0</v>
      </c>
      <c r="L1338" s="171" t="str">
        <f aca="false">IF(Q$1324&lt;&gt;"",IF($B1338&lt;&gt;"",K1338-$J1338,""),"")</f>
        <v/>
      </c>
      <c r="M1338" s="172" t="e">
        <f aca="false">IF(B1338&lt;&gt;"",RANK(L1338,L$1324:L$1423),"")</f>
        <v>#VALUE!</v>
      </c>
      <c r="N1338" s="172" t="str">
        <f aca="false">IF(B1338&lt;&gt;"",'Classement Général'!CH25,"")</f>
        <v/>
      </c>
      <c r="O1338" s="172" t="n">
        <f aca="false">IF(B126&lt;&gt;"",'Calculs (M1..M20)'!A28,"")</f>
        <v>7</v>
      </c>
      <c r="P1338" s="0"/>
      <c r="Q1338" s="0"/>
      <c r="R1338" s="0"/>
      <c r="S1338" s="0"/>
      <c r="T1338" s="0"/>
      <c r="U1338" s="0"/>
      <c r="V1338" s="0"/>
      <c r="AH1338" s="187" t="n">
        <f aca="false">IF($G1338&lt;&gt;"",AG1338,"")</f>
        <v>0</v>
      </c>
      <c r="AI1338" s="169"/>
      <c r="AJ1338" s="170"/>
    </row>
    <row r="1339" customFormat="false" ht="13" hidden="false" customHeight="false" outlineLevel="0" collapsed="false">
      <c r="A1339" s="0"/>
      <c r="B1339" s="185" t="str">
        <f aca="false">IF(B1238&lt;&gt;"",B1238,"")</f>
        <v>Thierry POIGNARD</v>
      </c>
      <c r="C1339" s="116" t="n">
        <f aca="false">IF(C1238&lt;&gt;"",C1238,"")</f>
        <v>16</v>
      </c>
      <c r="D1339" s="116" t="str">
        <f aca="false">IF(D1238&lt;&gt;"",D1238,"")</f>
        <v>2.4GHz</v>
      </c>
      <c r="E1339" s="116" t="n">
        <f aca="false">IF(E1238&lt;&gt;"",E1238,"")</f>
        <v>0</v>
      </c>
      <c r="F1339" s="116" t="n">
        <v>34</v>
      </c>
      <c r="G1339" s="168" t="n">
        <f aca="false">G1238</f>
        <v>1</v>
      </c>
      <c r="H1339" s="187" t="n">
        <f aca="false">IF($G1339&lt;&gt;"",G1339,"")</f>
        <v>1</v>
      </c>
      <c r="I1339" s="169"/>
      <c r="J1339" s="170"/>
      <c r="K1339" s="171" t="n">
        <f aca="false">IF($B1339&lt;&gt;"",IF(I1339,(INDEX(P$1324:Q$1327,MATCH(H1339,P$1324:P$1327),2)/I1339)*1000,0),"")</f>
        <v>0</v>
      </c>
      <c r="L1339" s="171" t="str">
        <f aca="false">IF(Q$1324&lt;&gt;"",IF($B1339&lt;&gt;"",K1339-$J1339,""),"")</f>
        <v/>
      </c>
      <c r="M1339" s="172" t="e">
        <f aca="false">IF(B1339&lt;&gt;"",RANK(L1339,L$1324:L$1423),"")</f>
        <v>#VALUE!</v>
      </c>
      <c r="N1339" s="172" t="str">
        <f aca="false">IF(B1339&lt;&gt;"",'Classement Général'!CH26,"")</f>
        <v/>
      </c>
      <c r="O1339" s="172" t="n">
        <f aca="false">IF(B127&lt;&gt;"",'Calculs (M1..M20)'!A29,"")</f>
        <v>13</v>
      </c>
      <c r="P1339" s="0"/>
      <c r="Q1339" s="0"/>
      <c r="R1339" s="0"/>
      <c r="S1339" s="0"/>
      <c r="T1339" s="0"/>
      <c r="U1339" s="0"/>
      <c r="V1339" s="0"/>
      <c r="AH1339" s="187" t="n">
        <f aca="false">IF($G1339&lt;&gt;"",AG1339,"")</f>
        <v>0</v>
      </c>
      <c r="AI1339" s="169"/>
      <c r="AJ1339" s="170"/>
    </row>
    <row r="1340" customFormat="false" ht="13" hidden="false" customHeight="false" outlineLevel="0" collapsed="false">
      <c r="A1340" s="0"/>
      <c r="B1340" s="185" t="str">
        <f aca="false">IF(B1239&lt;&gt;"",B1239,"")</f>
        <v>Joel MARIN</v>
      </c>
      <c r="C1340" s="116" t="n">
        <f aca="false">IF(C1239&lt;&gt;"",C1239,"")</f>
        <v>17</v>
      </c>
      <c r="D1340" s="116" t="str">
        <f aca="false">IF(D1239&lt;&gt;"",D1239,"")</f>
        <v>2.4GHz</v>
      </c>
      <c r="E1340" s="116" t="n">
        <f aca="false">IF(E1239&lt;&gt;"",E1239,"")</f>
        <v>0</v>
      </c>
      <c r="F1340" s="116" t="n">
        <v>34</v>
      </c>
      <c r="G1340" s="168" t="n">
        <f aca="false">G1239</f>
        <v>1</v>
      </c>
      <c r="H1340" s="187" t="n">
        <f aca="false">IF($G1340&lt;&gt;"",G1340,"")</f>
        <v>1</v>
      </c>
      <c r="I1340" s="169"/>
      <c r="J1340" s="170"/>
      <c r="K1340" s="171" t="n">
        <f aca="false">IF($B1340&lt;&gt;"",IF(I1340,(INDEX(P$1324:Q$1327,MATCH(H1340,P$1324:P$1327),2)/I1340)*1000,0),"")</f>
        <v>0</v>
      </c>
      <c r="L1340" s="171" t="str">
        <f aca="false">IF(Q$1324&lt;&gt;"",IF($B1340&lt;&gt;"",K1340-$J1340,""),"")</f>
        <v/>
      </c>
      <c r="M1340" s="172" t="e">
        <f aca="false">IF(B1340&lt;&gt;"",RANK(L1340,L$1324:L$1423),"")</f>
        <v>#VALUE!</v>
      </c>
      <c r="N1340" s="172" t="str">
        <f aca="false">IF(B1340&lt;&gt;"",'Classement Général'!CH27,"")</f>
        <v/>
      </c>
      <c r="O1340" s="172" t="n">
        <f aca="false">IF(B128&lt;&gt;"",'Calculs (M1..M20)'!A30,"")</f>
        <v>16</v>
      </c>
      <c r="P1340" s="0"/>
      <c r="Q1340" s="0"/>
      <c r="R1340" s="0"/>
      <c r="S1340" s="0"/>
      <c r="T1340" s="0"/>
      <c r="U1340" s="0"/>
      <c r="V1340" s="0"/>
      <c r="AH1340" s="187" t="n">
        <f aca="false">IF($G1340&lt;&gt;"",AG1340,"")</f>
        <v>0</v>
      </c>
      <c r="AI1340" s="169"/>
      <c r="AJ1340" s="170"/>
    </row>
    <row r="1341" customFormat="false" ht="13" hidden="false" customHeight="false" outlineLevel="0" collapsed="false">
      <c r="A1341" s="0"/>
      <c r="B1341" s="185" t="str">
        <f aca="false">IF(B1240&lt;&gt;"",B1240,"")</f>
        <v>Matthieu MERVELET</v>
      </c>
      <c r="C1341" s="116" t="n">
        <f aca="false">IF(C1240&lt;&gt;"",C1240,"")</f>
        <v>18</v>
      </c>
      <c r="D1341" s="116" t="str">
        <f aca="false">IF(D1240&lt;&gt;"",D1240,"")</f>
        <v>2.4GHz</v>
      </c>
      <c r="E1341" s="116" t="n">
        <f aca="false">IF(E1240&lt;&gt;"",E1240,"")</f>
        <v>0</v>
      </c>
      <c r="F1341" s="116" t="n">
        <v>34</v>
      </c>
      <c r="G1341" s="168" t="n">
        <f aca="false">G1240</f>
        <v>1</v>
      </c>
      <c r="H1341" s="187" t="n">
        <f aca="false">IF($G1341&lt;&gt;"",G1341,"")</f>
        <v>1</v>
      </c>
      <c r="I1341" s="169"/>
      <c r="J1341" s="170"/>
      <c r="K1341" s="171" t="n">
        <f aca="false">IF($B1341&lt;&gt;"",IF(I1341,(INDEX(P$1324:Q$1327,MATCH(H1341,P$1324:P$1327),2)/I1341)*1000,0),"")</f>
        <v>0</v>
      </c>
      <c r="L1341" s="171" t="str">
        <f aca="false">IF(Q$1324&lt;&gt;"",IF($B1341&lt;&gt;"",K1341-$J1341,""),"")</f>
        <v/>
      </c>
      <c r="M1341" s="172" t="e">
        <f aca="false">IF(B1341&lt;&gt;"",RANK(L1341,L$1324:L$1423),"")</f>
        <v>#VALUE!</v>
      </c>
      <c r="N1341" s="172" t="str">
        <f aca="false">IF(B1341&lt;&gt;"",'Classement Général'!CH28,"")</f>
        <v/>
      </c>
      <c r="O1341" s="172" t="n">
        <f aca="false">IF(B129&lt;&gt;"",'Calculs (M1..M20)'!A31,"")</f>
        <v>2</v>
      </c>
      <c r="P1341" s="0"/>
      <c r="Q1341" s="0"/>
      <c r="R1341" s="0"/>
      <c r="S1341" s="0"/>
      <c r="T1341" s="0"/>
      <c r="U1341" s="0"/>
      <c r="V1341" s="0"/>
      <c r="AH1341" s="187" t="n">
        <f aca="false">IF($G1341&lt;&gt;"",AG1341,"")</f>
        <v>0</v>
      </c>
      <c r="AI1341" s="169"/>
      <c r="AJ1341" s="170"/>
    </row>
    <row r="1342" customFormat="false" ht="13" hidden="false" customHeight="false" outlineLevel="0" collapsed="false">
      <c r="A1342" s="0"/>
      <c r="B1342" s="185" t="str">
        <f aca="false">IF(B1241&lt;&gt;"",B1241,"")</f>
        <v>Gabriel MANTEL</v>
      </c>
      <c r="C1342" s="116" t="n">
        <f aca="false">IF(C1241&lt;&gt;"",C1241,"")</f>
        <v>19</v>
      </c>
      <c r="D1342" s="116" t="str">
        <f aca="false">IF(D1241&lt;&gt;"",D1241,"")</f>
        <v>2.4GHz</v>
      </c>
      <c r="E1342" s="116" t="n">
        <f aca="false">IF(E1241&lt;&gt;"",E1241,"")</f>
        <v>0</v>
      </c>
      <c r="F1342" s="116" t="n">
        <v>34</v>
      </c>
      <c r="G1342" s="168" t="n">
        <f aca="false">G1241</f>
        <v>1</v>
      </c>
      <c r="H1342" s="187" t="n">
        <f aca="false">IF($G1342&lt;&gt;"",G1342,"")</f>
        <v>1</v>
      </c>
      <c r="I1342" s="169"/>
      <c r="J1342" s="170"/>
      <c r="K1342" s="171" t="n">
        <f aca="false">IF($B1342&lt;&gt;"",IF(I1342,(INDEX(P$1324:Q$1327,MATCH(H1342,P$1324:P$1327),2)/I1342)*1000,0),"")</f>
        <v>0</v>
      </c>
      <c r="L1342" s="171" t="str">
        <f aca="false">IF(Q$1324&lt;&gt;"",IF($B1342&lt;&gt;"",K1342-$J1342,""),"")</f>
        <v/>
      </c>
      <c r="M1342" s="172" t="e">
        <f aca="false">IF(B1342&lt;&gt;"",RANK(L1342,L$1324:L$1423),"")</f>
        <v>#VALUE!</v>
      </c>
      <c r="N1342" s="172" t="str">
        <f aca="false">IF(B1342&lt;&gt;"",'Classement Général'!CH29,"")</f>
        <v/>
      </c>
      <c r="O1342" s="172" t="n">
        <f aca="false">IF(B130&lt;&gt;"",'Calculs (M1..M20)'!A32,"")</f>
        <v>21</v>
      </c>
      <c r="P1342" s="0"/>
      <c r="Q1342" s="0"/>
      <c r="R1342" s="0"/>
      <c r="S1342" s="0"/>
      <c r="T1342" s="0"/>
      <c r="U1342" s="0"/>
      <c r="V1342" s="0"/>
      <c r="AH1342" s="187" t="n">
        <f aca="false">IF($G1342&lt;&gt;"",AG1342,"")</f>
        <v>0</v>
      </c>
      <c r="AI1342" s="169"/>
      <c r="AJ1342" s="170"/>
    </row>
    <row r="1343" customFormat="false" ht="13" hidden="false" customHeight="false" outlineLevel="0" collapsed="false">
      <c r="A1343" s="0"/>
      <c r="B1343" s="185" t="str">
        <f aca="false">IF(B1242&lt;&gt;"",B1242,"")</f>
        <v>Sylvain PFEFFERKORN</v>
      </c>
      <c r="C1343" s="116" t="n">
        <f aca="false">IF(C1242&lt;&gt;"",C1242,"")</f>
        <v>20</v>
      </c>
      <c r="D1343" s="116" t="str">
        <f aca="false">IF(D1242&lt;&gt;"",D1242,"")</f>
        <v>2.4GHz</v>
      </c>
      <c r="E1343" s="116" t="n">
        <f aca="false">IF(E1242&lt;&gt;"",E1242,"")</f>
        <v>0</v>
      </c>
      <c r="F1343" s="116" t="n">
        <v>34</v>
      </c>
      <c r="G1343" s="168" t="n">
        <f aca="false">G1242</f>
        <v>1</v>
      </c>
      <c r="H1343" s="187" t="n">
        <f aca="false">IF($G1343&lt;&gt;"",G1343,"")</f>
        <v>1</v>
      </c>
      <c r="I1343" s="169"/>
      <c r="J1343" s="170"/>
      <c r="K1343" s="171" t="n">
        <f aca="false">IF($B1343&lt;&gt;"",IF(I1343,(INDEX(P$1324:Q$1327,MATCH(H1343,P$1324:P$1327),2)/I1343)*1000,0),"")</f>
        <v>0</v>
      </c>
      <c r="L1343" s="171" t="str">
        <f aca="false">IF(Q$1324&lt;&gt;"",IF($B1343&lt;&gt;"",K1343-$J1343,""),"")</f>
        <v/>
      </c>
      <c r="M1343" s="172" t="e">
        <f aca="false">IF(B1343&lt;&gt;"",RANK(L1343,L$1324:L$1423),"")</f>
        <v>#VALUE!</v>
      </c>
      <c r="N1343" s="172" t="str">
        <f aca="false">IF(B1343&lt;&gt;"",'Classement Général'!CH30,"")</f>
        <v/>
      </c>
      <c r="O1343" s="172" t="n">
        <f aca="false">IF(B131&lt;&gt;"",'Calculs (M1..M20)'!A33,"")</f>
        <v>19</v>
      </c>
      <c r="P1343" s="0"/>
      <c r="Q1343" s="0"/>
      <c r="R1343" s="0"/>
      <c r="S1343" s="0"/>
      <c r="T1343" s="0"/>
      <c r="U1343" s="0"/>
      <c r="V1343" s="0"/>
      <c r="AH1343" s="187" t="n">
        <f aca="false">IF($G1343&lt;&gt;"",AG1343,"")</f>
        <v>0</v>
      </c>
      <c r="AI1343" s="169"/>
      <c r="AJ1343" s="170"/>
    </row>
    <row r="1344" customFormat="false" ht="13" hidden="false" customHeight="false" outlineLevel="0" collapsed="false">
      <c r="A1344" s="0"/>
      <c r="B1344" s="185" t="str">
        <f aca="false">IF(B1243&lt;&gt;"",B1243,"")</f>
        <v>Frederic HOURS</v>
      </c>
      <c r="C1344" s="116" t="n">
        <f aca="false">IF(C1243&lt;&gt;"",C1243,"")</f>
        <v>21</v>
      </c>
      <c r="D1344" s="116" t="str">
        <f aca="false">IF(D1243&lt;&gt;"",D1243,"")</f>
        <v>2.4GHz</v>
      </c>
      <c r="E1344" s="116" t="n">
        <f aca="false">IF(E1243&lt;&gt;"",E1243,"")</f>
        <v>0</v>
      </c>
      <c r="F1344" s="116" t="n">
        <v>34</v>
      </c>
      <c r="G1344" s="168" t="n">
        <f aca="false">G1243</f>
        <v>1</v>
      </c>
      <c r="H1344" s="187" t="n">
        <f aca="false">IF($G1344&lt;&gt;"",G1344,"")</f>
        <v>1</v>
      </c>
      <c r="I1344" s="169"/>
      <c r="J1344" s="170"/>
      <c r="K1344" s="171" t="n">
        <f aca="false">IF($B1344&lt;&gt;"",IF(I1344,(INDEX(P$1324:Q$1327,MATCH(H1344,P$1324:P$1327),2)/I1344)*1000,0),"")</f>
        <v>0</v>
      </c>
      <c r="L1344" s="171" t="str">
        <f aca="false">IF(Q$1324&lt;&gt;"",IF($B1344&lt;&gt;"",K1344-$J1344,""),"")</f>
        <v/>
      </c>
      <c r="M1344" s="172" t="e">
        <f aca="false">IF(B1344&lt;&gt;"",RANK(L1344,L$1324:L$1423),"")</f>
        <v>#VALUE!</v>
      </c>
      <c r="N1344" s="172" t="str">
        <f aca="false">IF(B1344&lt;&gt;"",'Classement Général'!CH31,"")</f>
        <v/>
      </c>
      <c r="O1344" s="172" t="n">
        <f aca="false">IF(B132&lt;&gt;"",'Calculs (M1..M20)'!A34,"")</f>
        <v>9</v>
      </c>
      <c r="P1344" s="0"/>
      <c r="Q1344" s="0"/>
      <c r="R1344" s="0"/>
      <c r="S1344" s="0"/>
      <c r="T1344" s="0"/>
      <c r="U1344" s="0"/>
      <c r="V1344" s="0"/>
      <c r="AH1344" s="187" t="n">
        <f aca="false">IF($G1344&lt;&gt;"",AG1344,"")</f>
        <v>0</v>
      </c>
      <c r="AI1344" s="169"/>
      <c r="AJ1344" s="170"/>
    </row>
    <row r="1345" customFormat="false" ht="13" hidden="false" customHeight="false" outlineLevel="0" collapsed="false">
      <c r="A1345" s="0"/>
      <c r="B1345" s="185" t="str">
        <f aca="false">IF(B1244&lt;&gt;"",B1244,"")</f>
        <v>Sébastien LANES</v>
      </c>
      <c r="C1345" s="116" t="n">
        <f aca="false">IF(C1244&lt;&gt;"",C1244,"")</f>
        <v>22</v>
      </c>
      <c r="D1345" s="116" t="str">
        <f aca="false">IF(D1244&lt;&gt;"",D1244,"")</f>
        <v>2.4GHz</v>
      </c>
      <c r="E1345" s="116" t="n">
        <f aca="false">IF(E1244&lt;&gt;"",E1244,"")</f>
        <v>0</v>
      </c>
      <c r="F1345" s="116" t="n">
        <v>34</v>
      </c>
      <c r="G1345" s="168" t="n">
        <f aca="false">G1244</f>
        <v>1</v>
      </c>
      <c r="H1345" s="187" t="n">
        <f aca="false">IF($G1345&lt;&gt;"",G1345,"")</f>
        <v>1</v>
      </c>
      <c r="I1345" s="169"/>
      <c r="J1345" s="170"/>
      <c r="K1345" s="171" t="n">
        <f aca="false">IF($B1345&lt;&gt;"",IF(I1345,(INDEX(P$1324:Q$1327,MATCH(H1345,P$1324:P$1327),2)/I1345)*1000,0),"")</f>
        <v>0</v>
      </c>
      <c r="L1345" s="171" t="str">
        <f aca="false">IF(Q$1324&lt;&gt;"",IF($B1345&lt;&gt;"",K1345-$J1345,""),"")</f>
        <v/>
      </c>
      <c r="M1345" s="172" t="e">
        <f aca="false">IF(B1345&lt;&gt;"",RANK(L1345,L$1324:L$1423),"")</f>
        <v>#VALUE!</v>
      </c>
      <c r="N1345" s="172" t="str">
        <f aca="false">IF(B1345&lt;&gt;"",'Classement Général'!CH32,"")</f>
        <v/>
      </c>
      <c r="O1345" s="172" t="n">
        <f aca="false">IF(B133&lt;&gt;"",'Calculs (M1..M20)'!A35,"")</f>
        <v>4</v>
      </c>
      <c r="P1345" s="0"/>
      <c r="Q1345" s="0"/>
      <c r="R1345" s="0"/>
      <c r="S1345" s="0"/>
      <c r="T1345" s="0"/>
      <c r="U1345" s="0"/>
      <c r="V1345" s="0"/>
      <c r="AH1345" s="187" t="n">
        <f aca="false">IF($G1345&lt;&gt;"",AG1345,"")</f>
        <v>0</v>
      </c>
      <c r="AI1345" s="169"/>
      <c r="AJ1345" s="170"/>
    </row>
    <row r="1346" customFormat="false" ht="13" hidden="false" customHeight="false" outlineLevel="0" collapsed="false">
      <c r="A1346" s="0"/>
      <c r="B1346" s="185" t="str">
        <f aca="false">IF(B1245&lt;&gt;"",B1245,"")</f>
        <v/>
      </c>
      <c r="C1346" s="116" t="str">
        <f aca="false">IF(C1245&lt;&gt;"",C1245,"")</f>
        <v/>
      </c>
      <c r="D1346" s="116" t="str">
        <f aca="false">IF(D1245&lt;&gt;"",D1245,"")</f>
        <v/>
      </c>
      <c r="E1346" s="116" t="str">
        <f aca="false">IF(E1245&lt;&gt;"",E1245,"")</f>
        <v/>
      </c>
      <c r="F1346" s="116" t="n">
        <v>34</v>
      </c>
      <c r="G1346" s="168" t="n">
        <f aca="false">G1245</f>
        <v>1</v>
      </c>
      <c r="H1346" s="187" t="n">
        <f aca="false">IF($G1346&lt;&gt;"",G1346,"")</f>
        <v>1</v>
      </c>
      <c r="I1346" s="169"/>
      <c r="J1346" s="170"/>
      <c r="K1346" s="171" t="str">
        <f aca="false">IF($B1346&lt;&gt;"",IF(I1346,(INDEX(P$1324:Q$1327,MATCH(H1346,P$1324:P$1327),2)/I1346)*1000,0),"")</f>
        <v/>
      </c>
      <c r="L1346" s="171" t="str">
        <f aca="false">IF(Q$1324&lt;&gt;"",IF($B1346&lt;&gt;"",K1346-$J1346,""),"")</f>
        <v/>
      </c>
      <c r="M1346" s="172" t="str">
        <f aca="false">IF(B1346&lt;&gt;"",RANK(L1346,L$1324:L$1423),"")</f>
        <v/>
      </c>
      <c r="N1346" s="172" t="str">
        <f aca="false">IF(B1346&lt;&gt;"",'Classement Général'!CH33,"")</f>
        <v/>
      </c>
      <c r="O1346" s="172" t="str">
        <f aca="false">IF(B134&lt;&gt;"",'Calculs (M1..M20)'!A36,"")</f>
        <v/>
      </c>
      <c r="P1346" s="0"/>
      <c r="Q1346" s="0"/>
      <c r="R1346" s="0"/>
      <c r="S1346" s="0"/>
      <c r="T1346" s="0"/>
      <c r="U1346" s="0"/>
      <c r="V1346" s="0"/>
      <c r="AH1346" s="187" t="n">
        <f aca="false">IF($G1346&lt;&gt;"",AG1346,"")</f>
        <v>0</v>
      </c>
      <c r="AI1346" s="169"/>
      <c r="AJ1346" s="170"/>
    </row>
    <row r="1347" customFormat="false" ht="13" hidden="false" customHeight="false" outlineLevel="0" collapsed="false">
      <c r="A1347" s="0"/>
      <c r="B1347" s="185" t="str">
        <f aca="false">IF(B1246&lt;&gt;"",B1246,"")</f>
        <v/>
      </c>
      <c r="C1347" s="116" t="str">
        <f aca="false">IF(C1246&lt;&gt;"",C1246,"")</f>
        <v/>
      </c>
      <c r="D1347" s="116" t="str">
        <f aca="false">IF(D1246&lt;&gt;"",D1246,"")</f>
        <v/>
      </c>
      <c r="E1347" s="116" t="str">
        <f aca="false">IF(E1246&lt;&gt;"",E1246,"")</f>
        <v/>
      </c>
      <c r="F1347" s="116" t="n">
        <v>34</v>
      </c>
      <c r="G1347" s="168" t="n">
        <f aca="false">G1246</f>
        <v>1</v>
      </c>
      <c r="H1347" s="187" t="n">
        <f aca="false">IF($G1347&lt;&gt;"",G1347,"")</f>
        <v>1</v>
      </c>
      <c r="I1347" s="169"/>
      <c r="J1347" s="170"/>
      <c r="K1347" s="171" t="str">
        <f aca="false">IF($B1347&lt;&gt;"",IF(I1347,(INDEX(P$1324:Q$1327,MATCH(H1347,P$1324:P$1327),2)/I1347)*1000,0),"")</f>
        <v/>
      </c>
      <c r="L1347" s="171" t="str">
        <f aca="false">IF(Q$1324&lt;&gt;"",IF($B1347&lt;&gt;"",K1347-$J1347,""),"")</f>
        <v/>
      </c>
      <c r="M1347" s="172" t="str">
        <f aca="false">IF(B1347&lt;&gt;"",RANK(L1347,L$1324:L$1423),"")</f>
        <v/>
      </c>
      <c r="N1347" s="172" t="str">
        <f aca="false">IF(B1347&lt;&gt;"",'Classement Général'!CH34,"")</f>
        <v/>
      </c>
      <c r="O1347" s="172" t="str">
        <f aca="false">IF(B135&lt;&gt;"",'Calculs (M1..M20)'!A37,"")</f>
        <v/>
      </c>
      <c r="P1347" s="0"/>
      <c r="Q1347" s="0"/>
      <c r="R1347" s="0"/>
      <c r="S1347" s="0"/>
      <c r="T1347" s="0"/>
      <c r="U1347" s="0"/>
      <c r="V1347" s="0"/>
      <c r="AH1347" s="187" t="n">
        <f aca="false">IF($G1347&lt;&gt;"",AG1347,"")</f>
        <v>0</v>
      </c>
      <c r="AI1347" s="169"/>
      <c r="AJ1347" s="170"/>
    </row>
    <row r="1348" customFormat="false" ht="13" hidden="false" customHeight="false" outlineLevel="0" collapsed="false">
      <c r="A1348" s="0"/>
      <c r="B1348" s="185" t="str">
        <f aca="false">IF(B1247&lt;&gt;"",B1247,"")</f>
        <v/>
      </c>
      <c r="C1348" s="116" t="str">
        <f aca="false">IF(C1247&lt;&gt;"",C1247,"")</f>
        <v/>
      </c>
      <c r="D1348" s="116" t="str">
        <f aca="false">IF(D1247&lt;&gt;"",D1247,"")</f>
        <v/>
      </c>
      <c r="E1348" s="116" t="str">
        <f aca="false">IF(E1247&lt;&gt;"",E1247,"")</f>
        <v/>
      </c>
      <c r="F1348" s="116" t="n">
        <v>34</v>
      </c>
      <c r="G1348" s="168" t="n">
        <f aca="false">G1247</f>
        <v>1</v>
      </c>
      <c r="H1348" s="187" t="n">
        <f aca="false">IF($G1348&lt;&gt;"",G1348,"")</f>
        <v>1</v>
      </c>
      <c r="I1348" s="169"/>
      <c r="J1348" s="170"/>
      <c r="K1348" s="171" t="str">
        <f aca="false">IF($B1348&lt;&gt;"",IF(I1348,(INDEX(P$1324:Q$1327,MATCH(H1348,P$1324:P$1327),2)/I1348)*1000,0),"")</f>
        <v/>
      </c>
      <c r="L1348" s="171" t="str">
        <f aca="false">IF(Q$1324&lt;&gt;"",IF($B1348&lt;&gt;"",K1348-$J1348,""),"")</f>
        <v/>
      </c>
      <c r="M1348" s="172" t="str">
        <f aca="false">IF(B1348&lt;&gt;"",RANK(L1348,L$1324:L$1423),"")</f>
        <v/>
      </c>
      <c r="N1348" s="172" t="str">
        <f aca="false">IF(B1348&lt;&gt;"",'Classement Général'!CH35,"")</f>
        <v/>
      </c>
      <c r="O1348" s="172" t="str">
        <f aca="false">IF(B136&lt;&gt;"",'Calculs (M1..M20)'!A38,"")</f>
        <v/>
      </c>
      <c r="P1348" s="0"/>
      <c r="Q1348" s="0"/>
      <c r="R1348" s="0"/>
      <c r="S1348" s="0"/>
      <c r="T1348" s="0"/>
      <c r="U1348" s="0"/>
      <c r="V1348" s="0"/>
      <c r="AH1348" s="187" t="n">
        <f aca="false">IF($G1348&lt;&gt;"",AG1348,"")</f>
        <v>0</v>
      </c>
      <c r="AI1348" s="169"/>
      <c r="AJ1348" s="170"/>
    </row>
    <row r="1349" customFormat="false" ht="13" hidden="false" customHeight="false" outlineLevel="0" collapsed="false">
      <c r="A1349" s="0"/>
      <c r="B1349" s="185" t="str">
        <f aca="false">IF(B1248&lt;&gt;"",B1248,"")</f>
        <v/>
      </c>
      <c r="C1349" s="116" t="str">
        <f aca="false">IF(C1248&lt;&gt;"",C1248,"")</f>
        <v/>
      </c>
      <c r="D1349" s="116" t="str">
        <f aca="false">IF(D1248&lt;&gt;"",D1248,"")</f>
        <v/>
      </c>
      <c r="E1349" s="116" t="str">
        <f aca="false">IF(E1248&lt;&gt;"",E1248,"")</f>
        <v/>
      </c>
      <c r="F1349" s="116" t="n">
        <v>34</v>
      </c>
      <c r="G1349" s="168" t="n">
        <f aca="false">G1248</f>
        <v>1</v>
      </c>
      <c r="H1349" s="187" t="n">
        <f aca="false">IF($G1349&lt;&gt;"",G1349,"")</f>
        <v>1</v>
      </c>
      <c r="I1349" s="169"/>
      <c r="J1349" s="170"/>
      <c r="K1349" s="171" t="str">
        <f aca="false">IF($B1349&lt;&gt;"",IF(I1349,(INDEX(P$1324:Q$1327,MATCH(H1349,P$1324:P$1327),2)/I1349)*1000,0),"")</f>
        <v/>
      </c>
      <c r="L1349" s="171" t="str">
        <f aca="false">IF(Q$1324&lt;&gt;"",IF($B1349&lt;&gt;"",K1349-$J1349,""),"")</f>
        <v/>
      </c>
      <c r="M1349" s="172" t="str">
        <f aca="false">IF(B1349&lt;&gt;"",RANK(L1349,L$1324:L$1423),"")</f>
        <v/>
      </c>
      <c r="N1349" s="172" t="str">
        <f aca="false">IF(B1349&lt;&gt;"",'Classement Général'!CH36,"")</f>
        <v/>
      </c>
      <c r="O1349" s="172" t="str">
        <f aca="false">IF(B137&lt;&gt;"",'Calculs (M1..M20)'!A39,"")</f>
        <v/>
      </c>
      <c r="P1349" s="0"/>
      <c r="Q1349" s="0"/>
      <c r="R1349" s="0"/>
      <c r="S1349" s="0"/>
      <c r="T1349" s="0"/>
      <c r="U1349" s="0"/>
      <c r="V1349" s="0"/>
      <c r="AH1349" s="187" t="n">
        <f aca="false">IF($G1349&lt;&gt;"",AG1349,"")</f>
        <v>0</v>
      </c>
      <c r="AI1349" s="169"/>
      <c r="AJ1349" s="170"/>
    </row>
    <row r="1350" customFormat="false" ht="13" hidden="false" customHeight="false" outlineLevel="0" collapsed="false">
      <c r="A1350" s="0"/>
      <c r="B1350" s="185" t="str">
        <f aca="false">IF(B1249&lt;&gt;"",B1249,"")</f>
        <v/>
      </c>
      <c r="C1350" s="116" t="str">
        <f aca="false">IF(C1249&lt;&gt;"",C1249,"")</f>
        <v/>
      </c>
      <c r="D1350" s="116" t="str">
        <f aca="false">IF(D1249&lt;&gt;"",D1249,"")</f>
        <v/>
      </c>
      <c r="E1350" s="116" t="str">
        <f aca="false">IF(E1249&lt;&gt;"",E1249,"")</f>
        <v/>
      </c>
      <c r="F1350" s="116" t="n">
        <v>34</v>
      </c>
      <c r="G1350" s="168" t="n">
        <f aca="false">G1249</f>
        <v>1</v>
      </c>
      <c r="H1350" s="187" t="n">
        <f aca="false">IF($G1350&lt;&gt;"",G1350,"")</f>
        <v>1</v>
      </c>
      <c r="I1350" s="169"/>
      <c r="J1350" s="170"/>
      <c r="K1350" s="171" t="str">
        <f aca="false">IF($B1350&lt;&gt;"",IF(I1350,(INDEX(P$1324:Q$1327,MATCH(H1350,P$1324:P$1327),2)/I1350)*1000,0),"")</f>
        <v/>
      </c>
      <c r="L1350" s="171" t="str">
        <f aca="false">IF(Q$1324&lt;&gt;"",IF($B1350&lt;&gt;"",K1350-$J1350,""),"")</f>
        <v/>
      </c>
      <c r="M1350" s="172" t="str">
        <f aca="false">IF(B1350&lt;&gt;"",RANK(L1350,L$1324:L$1423),"")</f>
        <v/>
      </c>
      <c r="N1350" s="172" t="str">
        <f aca="false">IF(B1350&lt;&gt;"",'Classement Général'!CH37,"")</f>
        <v/>
      </c>
      <c r="O1350" s="172" t="str">
        <f aca="false">IF(B138&lt;&gt;"",'Calculs (M1..M20)'!A40,"")</f>
        <v/>
      </c>
      <c r="P1350" s="0"/>
      <c r="Q1350" s="0"/>
      <c r="R1350" s="0"/>
      <c r="S1350" s="0"/>
      <c r="T1350" s="0"/>
      <c r="U1350" s="0"/>
      <c r="V1350" s="0"/>
      <c r="AH1350" s="187" t="n">
        <f aca="false">IF($G1350&lt;&gt;"",AG1350,"")</f>
        <v>0</v>
      </c>
      <c r="AI1350" s="169"/>
      <c r="AJ1350" s="170"/>
    </row>
    <row r="1351" customFormat="false" ht="13" hidden="false" customHeight="false" outlineLevel="0" collapsed="false">
      <c r="A1351" s="0"/>
      <c r="B1351" s="185" t="str">
        <f aca="false">IF(B1250&lt;&gt;"",B1250,"")</f>
        <v/>
      </c>
      <c r="C1351" s="116" t="str">
        <f aca="false">IF(C1250&lt;&gt;"",C1250,"")</f>
        <v/>
      </c>
      <c r="D1351" s="116" t="str">
        <f aca="false">IF(D1250&lt;&gt;"",D1250,"")</f>
        <v/>
      </c>
      <c r="E1351" s="116" t="str">
        <f aca="false">IF(E1250&lt;&gt;"",E1250,"")</f>
        <v/>
      </c>
      <c r="F1351" s="116" t="n">
        <v>34</v>
      </c>
      <c r="G1351" s="168" t="n">
        <f aca="false">G1250</f>
        <v>1</v>
      </c>
      <c r="H1351" s="187" t="n">
        <f aca="false">IF($G1351&lt;&gt;"",G1351,"")</f>
        <v>1</v>
      </c>
      <c r="I1351" s="169"/>
      <c r="J1351" s="170"/>
      <c r="K1351" s="171" t="str">
        <f aca="false">IF($B1351&lt;&gt;"",IF(I1351,(INDEX(P$1324:Q$1327,MATCH(H1351,P$1324:P$1327),2)/I1351)*1000,0),"")</f>
        <v/>
      </c>
      <c r="L1351" s="171" t="str">
        <f aca="false">IF(Q$1324&lt;&gt;"",IF($B1351&lt;&gt;"",K1351-$J1351,""),"")</f>
        <v/>
      </c>
      <c r="M1351" s="172" t="str">
        <f aca="false">IF(B1351&lt;&gt;"",RANK(L1351,L$1324:L$1423),"")</f>
        <v/>
      </c>
      <c r="N1351" s="172" t="str">
        <f aca="false">IF(B1351&lt;&gt;"",'Classement Général'!CH38,"")</f>
        <v/>
      </c>
      <c r="O1351" s="172" t="str">
        <f aca="false">IF(B139&lt;&gt;"",'Calculs (M1..M20)'!A41,"")</f>
        <v/>
      </c>
      <c r="P1351" s="0"/>
      <c r="Q1351" s="0"/>
      <c r="R1351" s="0"/>
      <c r="S1351" s="0"/>
      <c r="T1351" s="0"/>
      <c r="U1351" s="0"/>
      <c r="V1351" s="0"/>
      <c r="AH1351" s="187" t="n">
        <f aca="false">IF($G1351&lt;&gt;"",AG1351,"")</f>
        <v>0</v>
      </c>
      <c r="AI1351" s="169"/>
      <c r="AJ1351" s="170"/>
    </row>
    <row r="1352" customFormat="false" ht="13" hidden="false" customHeight="false" outlineLevel="0" collapsed="false">
      <c r="A1352" s="0"/>
      <c r="B1352" s="185" t="str">
        <f aca="false">IF(B1251&lt;&gt;"",B1251,"")</f>
        <v/>
      </c>
      <c r="C1352" s="116" t="str">
        <f aca="false">IF(C1251&lt;&gt;"",C1251,"")</f>
        <v/>
      </c>
      <c r="D1352" s="116" t="str">
        <f aca="false">IF(D1251&lt;&gt;"",D1251,"")</f>
        <v/>
      </c>
      <c r="E1352" s="116" t="str">
        <f aca="false">IF(E1251&lt;&gt;"",E1251,"")</f>
        <v/>
      </c>
      <c r="F1352" s="116" t="n">
        <v>34</v>
      </c>
      <c r="G1352" s="168" t="n">
        <f aca="false">G1251</f>
        <v>1</v>
      </c>
      <c r="H1352" s="187" t="n">
        <f aca="false">IF($G1352&lt;&gt;"",G1352,"")</f>
        <v>1</v>
      </c>
      <c r="I1352" s="169"/>
      <c r="J1352" s="170"/>
      <c r="K1352" s="171" t="str">
        <f aca="false">IF($B1352&lt;&gt;"",IF(I1352,(INDEX(P$1324:Q$1327,MATCH(H1352,P$1324:P$1327),2)/I1352)*1000,0),"")</f>
        <v/>
      </c>
      <c r="L1352" s="171" t="str">
        <f aca="false">IF(Q$1324&lt;&gt;"",IF($B1352&lt;&gt;"",K1352-$J1352,""),"")</f>
        <v/>
      </c>
      <c r="M1352" s="172" t="str">
        <f aca="false">IF(B1352&lt;&gt;"",RANK(L1352,L$1324:L$1423),"")</f>
        <v/>
      </c>
      <c r="N1352" s="172" t="str">
        <f aca="false">IF(B1352&lt;&gt;"",'Classement Général'!CH39,"")</f>
        <v/>
      </c>
      <c r="O1352" s="172" t="str">
        <f aca="false">IF(B140&lt;&gt;"",'Calculs (M1..M20)'!A42,"")</f>
        <v/>
      </c>
      <c r="P1352" s="0"/>
      <c r="Q1352" s="0"/>
      <c r="R1352" s="0"/>
      <c r="S1352" s="0"/>
      <c r="T1352" s="0"/>
      <c r="U1352" s="0"/>
      <c r="V1352" s="0"/>
      <c r="AH1352" s="187" t="n">
        <f aca="false">IF($G1352&lt;&gt;"",AG1352,"")</f>
        <v>0</v>
      </c>
      <c r="AI1352" s="169"/>
      <c r="AJ1352" s="170"/>
    </row>
    <row r="1353" customFormat="false" ht="13" hidden="false" customHeight="false" outlineLevel="0" collapsed="false">
      <c r="A1353" s="0"/>
      <c r="B1353" s="185" t="str">
        <f aca="false">IF(B1252&lt;&gt;"",B1252,"")</f>
        <v/>
      </c>
      <c r="C1353" s="116" t="str">
        <f aca="false">IF(C1252&lt;&gt;"",C1252,"")</f>
        <v/>
      </c>
      <c r="D1353" s="116" t="str">
        <f aca="false">IF(D1252&lt;&gt;"",D1252,"")</f>
        <v/>
      </c>
      <c r="E1353" s="116" t="str">
        <f aca="false">IF(E1252&lt;&gt;"",E1252,"")</f>
        <v/>
      </c>
      <c r="F1353" s="116" t="n">
        <v>34</v>
      </c>
      <c r="G1353" s="168" t="n">
        <f aca="false">G1252</f>
        <v>1</v>
      </c>
      <c r="H1353" s="187" t="n">
        <f aca="false">IF($G1353&lt;&gt;"",G1353,"")</f>
        <v>1</v>
      </c>
      <c r="I1353" s="169"/>
      <c r="J1353" s="170"/>
      <c r="K1353" s="171" t="str">
        <f aca="false">IF($B1353&lt;&gt;"",IF(I1353,(INDEX(P$1324:Q$1327,MATCH(H1353,P$1324:P$1327),2)/I1353)*1000,0),"")</f>
        <v/>
      </c>
      <c r="L1353" s="171" t="str">
        <f aca="false">IF(Q$1324&lt;&gt;"",IF($B1353&lt;&gt;"",K1353-$J1353,""),"")</f>
        <v/>
      </c>
      <c r="M1353" s="172" t="str">
        <f aca="false">IF(B1353&lt;&gt;"",RANK(L1353,L$1324:L$1423),"")</f>
        <v/>
      </c>
      <c r="N1353" s="172" t="str">
        <f aca="false">IF(B1353&lt;&gt;"",'Classement Général'!CH40,"")</f>
        <v/>
      </c>
      <c r="O1353" s="172" t="str">
        <f aca="false">IF(B141&lt;&gt;"",'Calculs (M1..M20)'!A43,"")</f>
        <v/>
      </c>
      <c r="P1353" s="0"/>
      <c r="Q1353" s="0"/>
      <c r="R1353" s="0"/>
      <c r="S1353" s="0"/>
      <c r="T1353" s="0"/>
      <c r="U1353" s="0"/>
      <c r="V1353" s="0"/>
      <c r="AH1353" s="187" t="n">
        <f aca="false">IF($G1353&lt;&gt;"",AG1353,"")</f>
        <v>0</v>
      </c>
      <c r="AI1353" s="169"/>
      <c r="AJ1353" s="170"/>
    </row>
    <row r="1354" customFormat="false" ht="13" hidden="false" customHeight="false" outlineLevel="0" collapsed="false">
      <c r="A1354" s="0"/>
      <c r="B1354" s="185" t="str">
        <f aca="false">IF(B1253&lt;&gt;"",B1253,"")</f>
        <v/>
      </c>
      <c r="C1354" s="116" t="str">
        <f aca="false">IF(C1253&lt;&gt;"",C1253,"")</f>
        <v/>
      </c>
      <c r="D1354" s="116" t="str">
        <f aca="false">IF(D1253&lt;&gt;"",D1253,"")</f>
        <v/>
      </c>
      <c r="E1354" s="116" t="str">
        <f aca="false">IF(E1253&lt;&gt;"",E1253,"")</f>
        <v/>
      </c>
      <c r="F1354" s="116" t="n">
        <v>34</v>
      </c>
      <c r="G1354" s="168" t="n">
        <f aca="false">G1253</f>
        <v>1</v>
      </c>
      <c r="H1354" s="187" t="n">
        <f aca="false">IF($G1354&lt;&gt;"",G1354,"")</f>
        <v>1</v>
      </c>
      <c r="I1354" s="169"/>
      <c r="J1354" s="170"/>
      <c r="K1354" s="171" t="str">
        <f aca="false">IF($B1354&lt;&gt;"",IF(I1354,(INDEX(P$1324:Q$1327,MATCH(H1354,P$1324:P$1327),2)/I1354)*1000,0),"")</f>
        <v/>
      </c>
      <c r="L1354" s="171" t="str">
        <f aca="false">IF(Q$1324&lt;&gt;"",IF($B1354&lt;&gt;"",K1354-$J1354,""),"")</f>
        <v/>
      </c>
      <c r="M1354" s="172" t="str">
        <f aca="false">IF(B1354&lt;&gt;"",RANK(L1354,L$1324:L$1423),"")</f>
        <v/>
      </c>
      <c r="N1354" s="172" t="str">
        <f aca="false">IF(B1354&lt;&gt;"",'Classement Général'!CH41,"")</f>
        <v/>
      </c>
      <c r="O1354" s="172" t="str">
        <f aca="false">IF(B142&lt;&gt;"",'Calculs (M1..M20)'!A44,"")</f>
        <v/>
      </c>
      <c r="P1354" s="0"/>
      <c r="Q1354" s="0"/>
      <c r="R1354" s="0"/>
      <c r="S1354" s="0"/>
      <c r="T1354" s="0"/>
      <c r="U1354" s="0"/>
      <c r="V1354" s="0"/>
      <c r="AH1354" s="187" t="n">
        <f aca="false">IF($G1354&lt;&gt;"",AG1354,"")</f>
        <v>0</v>
      </c>
      <c r="AI1354" s="169"/>
      <c r="AJ1354" s="170"/>
    </row>
    <row r="1355" customFormat="false" ht="13" hidden="false" customHeight="false" outlineLevel="0" collapsed="false">
      <c r="A1355" s="0"/>
      <c r="B1355" s="185" t="str">
        <f aca="false">IF(B1254&lt;&gt;"",B1254,"")</f>
        <v/>
      </c>
      <c r="C1355" s="116" t="str">
        <f aca="false">IF(C1254&lt;&gt;"",C1254,"")</f>
        <v/>
      </c>
      <c r="D1355" s="116" t="str">
        <f aca="false">IF(D1254&lt;&gt;"",D1254,"")</f>
        <v/>
      </c>
      <c r="E1355" s="116" t="str">
        <f aca="false">IF(E1254&lt;&gt;"",E1254,"")</f>
        <v/>
      </c>
      <c r="F1355" s="116" t="n">
        <v>34</v>
      </c>
      <c r="G1355" s="168" t="n">
        <f aca="false">G1254</f>
        <v>1</v>
      </c>
      <c r="H1355" s="187" t="n">
        <f aca="false">IF($G1355&lt;&gt;"",G1355,"")</f>
        <v>1</v>
      </c>
      <c r="I1355" s="169"/>
      <c r="J1355" s="170"/>
      <c r="K1355" s="171" t="str">
        <f aca="false">IF($B1355&lt;&gt;"",IF(I1355,(INDEX(P$1324:Q$1327,MATCH(H1355,P$1324:P$1327),2)/I1355)*1000,0),"")</f>
        <v/>
      </c>
      <c r="L1355" s="171" t="str">
        <f aca="false">IF(Q$1324&lt;&gt;"",IF($B1355&lt;&gt;"",K1355-$J1355,""),"")</f>
        <v/>
      </c>
      <c r="M1355" s="172" t="str">
        <f aca="false">IF(B1355&lt;&gt;"",RANK(L1355,L$1324:L$1423),"")</f>
        <v/>
      </c>
      <c r="N1355" s="172" t="str">
        <f aca="false">IF(B1355&lt;&gt;"",'Classement Général'!CH42,"")</f>
        <v/>
      </c>
      <c r="O1355" s="172" t="str">
        <f aca="false">IF(B143&lt;&gt;"",'Calculs (M1..M20)'!A45,"")</f>
        <v/>
      </c>
      <c r="P1355" s="0"/>
      <c r="Q1355" s="0"/>
      <c r="R1355" s="0"/>
      <c r="S1355" s="0"/>
      <c r="T1355" s="0"/>
      <c r="U1355" s="0"/>
      <c r="V1355" s="0"/>
      <c r="AH1355" s="187" t="n">
        <f aca="false">IF($G1355&lt;&gt;"",AG1355,"")</f>
        <v>0</v>
      </c>
      <c r="AI1355" s="169"/>
      <c r="AJ1355" s="170"/>
    </row>
    <row r="1356" customFormat="false" ht="13" hidden="false" customHeight="false" outlineLevel="0" collapsed="false">
      <c r="A1356" s="0"/>
      <c r="B1356" s="185" t="str">
        <f aca="false">IF(B1255&lt;&gt;"",B1255,"")</f>
        <v/>
      </c>
      <c r="C1356" s="116" t="str">
        <f aca="false">IF(C1255&lt;&gt;"",C1255,"")</f>
        <v/>
      </c>
      <c r="D1356" s="116" t="str">
        <f aca="false">IF(D1255&lt;&gt;"",D1255,"")</f>
        <v/>
      </c>
      <c r="E1356" s="116" t="str">
        <f aca="false">IF(E1255&lt;&gt;"",E1255,"")</f>
        <v/>
      </c>
      <c r="F1356" s="116" t="n">
        <v>34</v>
      </c>
      <c r="G1356" s="168" t="n">
        <f aca="false">G1255</f>
        <v>1</v>
      </c>
      <c r="H1356" s="187" t="n">
        <f aca="false">IF($G1356&lt;&gt;"",G1356,"")</f>
        <v>1</v>
      </c>
      <c r="I1356" s="169"/>
      <c r="J1356" s="170"/>
      <c r="K1356" s="171" t="str">
        <f aca="false">IF($B1356&lt;&gt;"",IF(I1356,(INDEX(P$1324:Q$1327,MATCH(H1356,P$1324:P$1327),2)/I1356)*1000,0),"")</f>
        <v/>
      </c>
      <c r="L1356" s="171" t="str">
        <f aca="false">IF(Q$1324&lt;&gt;"",IF($B1356&lt;&gt;"",K1356-$J1356,""),"")</f>
        <v/>
      </c>
      <c r="M1356" s="172" t="str">
        <f aca="false">IF(B1356&lt;&gt;"",RANK(L1356,L$1324:L$1423),"")</f>
        <v/>
      </c>
      <c r="N1356" s="172" t="str">
        <f aca="false">IF(B1356&lt;&gt;"",'Classement Général'!CH43,"")</f>
        <v/>
      </c>
      <c r="O1356" s="172" t="str">
        <f aca="false">IF(B144&lt;&gt;"",'Calculs (M1..M20)'!A46,"")</f>
        <v/>
      </c>
      <c r="P1356" s="0"/>
      <c r="Q1356" s="0"/>
      <c r="R1356" s="0"/>
      <c r="S1356" s="0"/>
      <c r="T1356" s="0"/>
      <c r="U1356" s="0"/>
      <c r="V1356" s="0"/>
      <c r="AH1356" s="187" t="n">
        <f aca="false">IF($G1356&lt;&gt;"",AG1356,"")</f>
        <v>0</v>
      </c>
      <c r="AI1356" s="169"/>
      <c r="AJ1356" s="170"/>
    </row>
    <row r="1357" customFormat="false" ht="13" hidden="false" customHeight="false" outlineLevel="0" collapsed="false">
      <c r="A1357" s="0"/>
      <c r="B1357" s="185" t="str">
        <f aca="false">IF(B1256&lt;&gt;"",B1256,"")</f>
        <v/>
      </c>
      <c r="C1357" s="116" t="str">
        <f aca="false">IF(C1256&lt;&gt;"",C1256,"")</f>
        <v/>
      </c>
      <c r="D1357" s="116" t="str">
        <f aca="false">IF(D1256&lt;&gt;"",D1256,"")</f>
        <v/>
      </c>
      <c r="E1357" s="116" t="str">
        <f aca="false">IF(E1256&lt;&gt;"",E1256,"")</f>
        <v/>
      </c>
      <c r="F1357" s="116" t="n">
        <v>34</v>
      </c>
      <c r="G1357" s="168" t="n">
        <f aca="false">G1256</f>
        <v>1</v>
      </c>
      <c r="H1357" s="187" t="n">
        <f aca="false">IF($G1357&lt;&gt;"",G1357,"")</f>
        <v>1</v>
      </c>
      <c r="I1357" s="169"/>
      <c r="J1357" s="170"/>
      <c r="K1357" s="171" t="str">
        <f aca="false">IF($B1357&lt;&gt;"",IF(I1357,(INDEX(P$1324:Q$1327,MATCH(H1357,P$1324:P$1327),2)/I1357)*1000,0),"")</f>
        <v/>
      </c>
      <c r="L1357" s="171" t="str">
        <f aca="false">IF(Q$1324&lt;&gt;"",IF($B1357&lt;&gt;"",K1357-$J1357,""),"")</f>
        <v/>
      </c>
      <c r="M1357" s="172" t="str">
        <f aca="false">IF(B1357&lt;&gt;"",RANK(L1357,L$1324:L$1423),"")</f>
        <v/>
      </c>
      <c r="N1357" s="172" t="str">
        <f aca="false">IF(B1357&lt;&gt;"",'Classement Général'!CH44,"")</f>
        <v/>
      </c>
      <c r="O1357" s="172" t="str">
        <f aca="false">IF(B145&lt;&gt;"",'Calculs (M1..M20)'!A47,"")</f>
        <v/>
      </c>
      <c r="P1357" s="0"/>
      <c r="Q1357" s="0"/>
      <c r="R1357" s="0"/>
      <c r="S1357" s="0"/>
      <c r="T1357" s="0"/>
      <c r="U1357" s="0"/>
      <c r="V1357" s="0"/>
      <c r="AH1357" s="187" t="n">
        <f aca="false">IF($G1357&lt;&gt;"",AG1357,"")</f>
        <v>0</v>
      </c>
      <c r="AI1357" s="169"/>
      <c r="AJ1357" s="170"/>
    </row>
    <row r="1358" customFormat="false" ht="13" hidden="false" customHeight="false" outlineLevel="0" collapsed="false">
      <c r="A1358" s="0"/>
      <c r="B1358" s="185" t="str">
        <f aca="false">IF(B1257&lt;&gt;"",B1257,"")</f>
        <v/>
      </c>
      <c r="C1358" s="116" t="str">
        <f aca="false">IF(C1257&lt;&gt;"",C1257,"")</f>
        <v/>
      </c>
      <c r="D1358" s="116" t="str">
        <f aca="false">IF(D1257&lt;&gt;"",D1257,"")</f>
        <v/>
      </c>
      <c r="E1358" s="116" t="str">
        <f aca="false">IF(E1257&lt;&gt;"",E1257,"")</f>
        <v/>
      </c>
      <c r="F1358" s="116" t="n">
        <v>34</v>
      </c>
      <c r="G1358" s="168" t="n">
        <f aca="false">G1257</f>
        <v>1</v>
      </c>
      <c r="H1358" s="187" t="n">
        <f aca="false">IF($G1358&lt;&gt;"",G1358,"")</f>
        <v>1</v>
      </c>
      <c r="I1358" s="169"/>
      <c r="J1358" s="170"/>
      <c r="K1358" s="171" t="str">
        <f aca="false">IF($B1358&lt;&gt;"",IF(I1358,(INDEX(P$1324:Q$1327,MATCH(H1358,P$1324:P$1327),2)/I1358)*1000,0),"")</f>
        <v/>
      </c>
      <c r="L1358" s="171" t="str">
        <f aca="false">IF(Q$1324&lt;&gt;"",IF($B1358&lt;&gt;"",K1358-$J1358,""),"")</f>
        <v/>
      </c>
      <c r="M1358" s="172" t="str">
        <f aca="false">IF(B1358&lt;&gt;"",RANK(L1358,L$1324:L$1423),"")</f>
        <v/>
      </c>
      <c r="N1358" s="172" t="str">
        <f aca="false">IF(B1358&lt;&gt;"",'Classement Général'!CH45,"")</f>
        <v/>
      </c>
      <c r="O1358" s="172" t="str">
        <f aca="false">IF(B146&lt;&gt;"",'Calculs (M1..M20)'!A48,"")</f>
        <v/>
      </c>
      <c r="P1358" s="0"/>
      <c r="Q1358" s="0"/>
      <c r="R1358" s="0"/>
      <c r="S1358" s="0"/>
      <c r="T1358" s="0"/>
      <c r="U1358" s="0"/>
      <c r="V1358" s="0"/>
      <c r="AH1358" s="187" t="n">
        <f aca="false">IF($G1358&lt;&gt;"",AG1358,"")</f>
        <v>0</v>
      </c>
      <c r="AI1358" s="169"/>
      <c r="AJ1358" s="170"/>
    </row>
    <row r="1359" customFormat="false" ht="13" hidden="false" customHeight="false" outlineLevel="0" collapsed="false">
      <c r="A1359" s="0"/>
      <c r="B1359" s="185" t="str">
        <f aca="false">IF(B1258&lt;&gt;"",B1258,"")</f>
        <v/>
      </c>
      <c r="C1359" s="116" t="str">
        <f aca="false">IF(C1258&lt;&gt;"",C1258,"")</f>
        <v/>
      </c>
      <c r="D1359" s="116" t="str">
        <f aca="false">IF(D1258&lt;&gt;"",D1258,"")</f>
        <v/>
      </c>
      <c r="E1359" s="116" t="str">
        <f aca="false">IF(E1258&lt;&gt;"",E1258,"")</f>
        <v/>
      </c>
      <c r="F1359" s="116" t="n">
        <v>34</v>
      </c>
      <c r="G1359" s="168" t="n">
        <f aca="false">G1258</f>
        <v>1</v>
      </c>
      <c r="H1359" s="187" t="n">
        <f aca="false">IF($G1359&lt;&gt;"",G1359,"")</f>
        <v>1</v>
      </c>
      <c r="I1359" s="169"/>
      <c r="J1359" s="170"/>
      <c r="K1359" s="171" t="str">
        <f aca="false">IF($B1359&lt;&gt;"",IF(I1359,(INDEX(P$1324:Q$1327,MATCH(H1359,P$1324:P$1327),2)/I1359)*1000,0),"")</f>
        <v/>
      </c>
      <c r="L1359" s="171" t="str">
        <f aca="false">IF(Q$1324&lt;&gt;"",IF($B1359&lt;&gt;"",K1359-$J1359,""),"")</f>
        <v/>
      </c>
      <c r="M1359" s="172" t="str">
        <f aca="false">IF(B1359&lt;&gt;"",RANK(L1359,L$1324:L$1423),"")</f>
        <v/>
      </c>
      <c r="N1359" s="172" t="str">
        <f aca="false">IF(B1359&lt;&gt;"",'Classement Général'!CH46,"")</f>
        <v/>
      </c>
      <c r="O1359" s="172" t="str">
        <f aca="false">IF(B147&lt;&gt;"",'Calculs (M1..M20)'!A49,"")</f>
        <v/>
      </c>
      <c r="P1359" s="0"/>
      <c r="Q1359" s="0"/>
      <c r="R1359" s="0"/>
      <c r="S1359" s="0"/>
      <c r="T1359" s="0"/>
      <c r="U1359" s="0"/>
      <c r="V1359" s="0"/>
      <c r="AH1359" s="187" t="n">
        <f aca="false">IF($G1359&lt;&gt;"",AG1359,"")</f>
        <v>0</v>
      </c>
      <c r="AI1359" s="169"/>
      <c r="AJ1359" s="170"/>
    </row>
    <row r="1360" customFormat="false" ht="13" hidden="false" customHeight="false" outlineLevel="0" collapsed="false">
      <c r="A1360" s="0"/>
      <c r="B1360" s="185" t="str">
        <f aca="false">IF(B1259&lt;&gt;"",B1259,"")</f>
        <v/>
      </c>
      <c r="C1360" s="116" t="str">
        <f aca="false">IF(C1259&lt;&gt;"",C1259,"")</f>
        <v/>
      </c>
      <c r="D1360" s="116" t="str">
        <f aca="false">IF(D1259&lt;&gt;"",D1259,"")</f>
        <v/>
      </c>
      <c r="E1360" s="116" t="str">
        <f aca="false">IF(E1259&lt;&gt;"",E1259,"")</f>
        <v/>
      </c>
      <c r="F1360" s="116" t="n">
        <v>34</v>
      </c>
      <c r="G1360" s="168" t="n">
        <f aca="false">G1259</f>
        <v>1</v>
      </c>
      <c r="H1360" s="187" t="n">
        <f aca="false">IF($G1360&lt;&gt;"",G1360,"")</f>
        <v>1</v>
      </c>
      <c r="I1360" s="169"/>
      <c r="J1360" s="170"/>
      <c r="K1360" s="171" t="str">
        <f aca="false">IF($B1360&lt;&gt;"",IF(I1360,(INDEX(P$1324:Q$1327,MATCH(H1360,P$1324:P$1327),2)/I1360)*1000,0),"")</f>
        <v/>
      </c>
      <c r="L1360" s="171" t="str">
        <f aca="false">IF(Q$1324&lt;&gt;"",IF($B1360&lt;&gt;"",K1360-$J1360,""),"")</f>
        <v/>
      </c>
      <c r="M1360" s="172" t="str">
        <f aca="false">IF(B1360&lt;&gt;"",RANK(L1360,L$1324:L$1423),"")</f>
        <v/>
      </c>
      <c r="N1360" s="172" t="str">
        <f aca="false">IF(B1360&lt;&gt;"",'Classement Général'!CH47,"")</f>
        <v/>
      </c>
      <c r="O1360" s="172" t="str">
        <f aca="false">IF(B148&lt;&gt;"",'Calculs (M1..M20)'!A50,"")</f>
        <v/>
      </c>
      <c r="P1360" s="0"/>
      <c r="Q1360" s="0"/>
      <c r="R1360" s="0"/>
      <c r="S1360" s="0"/>
      <c r="T1360" s="0"/>
      <c r="U1360" s="0"/>
      <c r="V1360" s="0"/>
      <c r="AH1360" s="187" t="n">
        <f aca="false">IF($G1360&lt;&gt;"",AG1360,"")</f>
        <v>0</v>
      </c>
      <c r="AI1360" s="169"/>
      <c r="AJ1360" s="170"/>
    </row>
    <row r="1361" customFormat="false" ht="13" hidden="false" customHeight="false" outlineLevel="0" collapsed="false">
      <c r="A1361" s="0"/>
      <c r="B1361" s="185" t="str">
        <f aca="false">IF(B1260&lt;&gt;"",B1260,"")</f>
        <v/>
      </c>
      <c r="C1361" s="116" t="str">
        <f aca="false">IF(C1260&lt;&gt;"",C1260,"")</f>
        <v/>
      </c>
      <c r="D1361" s="116" t="str">
        <f aca="false">IF(D1260&lt;&gt;"",D1260,"")</f>
        <v/>
      </c>
      <c r="E1361" s="116" t="str">
        <f aca="false">IF(E1260&lt;&gt;"",E1260,"")</f>
        <v/>
      </c>
      <c r="F1361" s="116" t="n">
        <v>34</v>
      </c>
      <c r="G1361" s="168" t="n">
        <f aca="false">G1260</f>
        <v>1</v>
      </c>
      <c r="H1361" s="187" t="n">
        <f aca="false">IF($G1361&lt;&gt;"",G1361,"")</f>
        <v>1</v>
      </c>
      <c r="I1361" s="169"/>
      <c r="J1361" s="170"/>
      <c r="K1361" s="171" t="str">
        <f aca="false">IF($B1361&lt;&gt;"",IF(I1361,(INDEX(P$1324:Q$1327,MATCH(H1361,P$1324:P$1327),2)/I1361)*1000,0),"")</f>
        <v/>
      </c>
      <c r="L1361" s="171" t="str">
        <f aca="false">IF(Q$1324&lt;&gt;"",IF($B1361&lt;&gt;"",K1361-$J1361,""),"")</f>
        <v/>
      </c>
      <c r="M1361" s="172" t="str">
        <f aca="false">IF(B1361&lt;&gt;"",RANK(L1361,L$1324:L$1423),"")</f>
        <v/>
      </c>
      <c r="N1361" s="172" t="str">
        <f aca="false">IF(B1361&lt;&gt;"",'Classement Général'!CH48,"")</f>
        <v/>
      </c>
      <c r="O1361" s="172" t="str">
        <f aca="false">IF(B149&lt;&gt;"",'Calculs (M1..M20)'!A51,"")</f>
        <v/>
      </c>
      <c r="P1361" s="0"/>
      <c r="Q1361" s="0"/>
      <c r="R1361" s="0"/>
      <c r="S1361" s="0"/>
      <c r="T1361" s="0"/>
      <c r="U1361" s="0"/>
      <c r="V1361" s="0"/>
      <c r="AH1361" s="187" t="n">
        <f aca="false">IF($G1361&lt;&gt;"",AG1361,"")</f>
        <v>0</v>
      </c>
      <c r="AI1361" s="169"/>
      <c r="AJ1361" s="170"/>
    </row>
    <row r="1362" customFormat="false" ht="13" hidden="false" customHeight="false" outlineLevel="0" collapsed="false">
      <c r="A1362" s="0"/>
      <c r="B1362" s="185" t="str">
        <f aca="false">IF(B1261&lt;&gt;"",B1261,"")</f>
        <v/>
      </c>
      <c r="C1362" s="116" t="str">
        <f aca="false">IF(C1261&lt;&gt;"",C1261,"")</f>
        <v/>
      </c>
      <c r="D1362" s="116" t="str">
        <f aca="false">IF(D1261&lt;&gt;"",D1261,"")</f>
        <v/>
      </c>
      <c r="E1362" s="116" t="str">
        <f aca="false">IF(E1261&lt;&gt;"",E1261,"")</f>
        <v/>
      </c>
      <c r="F1362" s="116" t="n">
        <v>34</v>
      </c>
      <c r="G1362" s="168" t="n">
        <f aca="false">G1261</f>
        <v>1</v>
      </c>
      <c r="H1362" s="187" t="n">
        <f aca="false">IF($G1362&lt;&gt;"",G1362,"")</f>
        <v>1</v>
      </c>
      <c r="I1362" s="169"/>
      <c r="J1362" s="170"/>
      <c r="K1362" s="171" t="str">
        <f aca="false">IF($B1362&lt;&gt;"",IF(I1362,(INDEX(P$1324:Q$1327,MATCH(H1362,P$1324:P$1327),2)/I1362)*1000,0),"")</f>
        <v/>
      </c>
      <c r="L1362" s="171" t="str">
        <f aca="false">IF(Q$1324&lt;&gt;"",IF($B1362&lt;&gt;"",K1362-$J1362,""),"")</f>
        <v/>
      </c>
      <c r="M1362" s="172" t="str">
        <f aca="false">IF(B1362&lt;&gt;"",RANK(L1362,L$1324:L$1423),"")</f>
        <v/>
      </c>
      <c r="N1362" s="172" t="str">
        <f aca="false">IF(B1362&lt;&gt;"",'Classement Général'!CH49,"")</f>
        <v/>
      </c>
      <c r="O1362" s="172" t="str">
        <f aca="false">IF(B150&lt;&gt;"",'Calculs (M1..M20)'!A52,"")</f>
        <v/>
      </c>
      <c r="P1362" s="0"/>
      <c r="Q1362" s="0"/>
      <c r="R1362" s="0"/>
      <c r="S1362" s="0"/>
      <c r="T1362" s="0"/>
      <c r="U1362" s="0"/>
      <c r="V1362" s="0"/>
      <c r="AH1362" s="187" t="n">
        <f aca="false">IF($G1362&lt;&gt;"",AG1362,"")</f>
        <v>0</v>
      </c>
      <c r="AI1362" s="169"/>
      <c r="AJ1362" s="170"/>
    </row>
    <row r="1363" customFormat="false" ht="13" hidden="false" customHeight="false" outlineLevel="0" collapsed="false">
      <c r="A1363" s="0"/>
      <c r="B1363" s="185" t="str">
        <f aca="false">IF(B1262&lt;&gt;"",B1262,"")</f>
        <v/>
      </c>
      <c r="C1363" s="116" t="str">
        <f aca="false">IF(C1262&lt;&gt;"",C1262,"")</f>
        <v/>
      </c>
      <c r="D1363" s="116" t="str">
        <f aca="false">IF(D1262&lt;&gt;"",D1262,"")</f>
        <v/>
      </c>
      <c r="E1363" s="116" t="str">
        <f aca="false">IF(E1262&lt;&gt;"",E1262,"")</f>
        <v/>
      </c>
      <c r="F1363" s="116" t="n">
        <v>34</v>
      </c>
      <c r="G1363" s="168" t="n">
        <f aca="false">G1262</f>
        <v>1</v>
      </c>
      <c r="H1363" s="187" t="n">
        <f aca="false">IF($G1363&lt;&gt;"",G1363,"")</f>
        <v>1</v>
      </c>
      <c r="I1363" s="169"/>
      <c r="J1363" s="170"/>
      <c r="K1363" s="171" t="str">
        <f aca="false">IF($B1363&lt;&gt;"",IF(I1363,(INDEX(P$1324:Q$1327,MATCH(H1363,P$1324:P$1327),2)/I1363)*1000,0),"")</f>
        <v/>
      </c>
      <c r="L1363" s="171" t="str">
        <f aca="false">IF(Q$1324&lt;&gt;"",IF($B1363&lt;&gt;"",K1363-$J1363,""),"")</f>
        <v/>
      </c>
      <c r="M1363" s="172" t="str">
        <f aca="false">IF(B1363&lt;&gt;"",RANK(L1363,L$1324:L$1423),"")</f>
        <v/>
      </c>
      <c r="N1363" s="172" t="str">
        <f aca="false">IF(B1363&lt;&gt;"",'Classement Général'!CH50,"")</f>
        <v/>
      </c>
      <c r="O1363" s="172" t="str">
        <f aca="false">IF(B151&lt;&gt;"",'Calculs (M1..M20)'!A53,"")</f>
        <v/>
      </c>
      <c r="P1363" s="0"/>
      <c r="Q1363" s="0"/>
      <c r="R1363" s="0"/>
      <c r="S1363" s="0"/>
      <c r="T1363" s="0"/>
      <c r="U1363" s="0"/>
      <c r="V1363" s="0"/>
      <c r="AH1363" s="187" t="n">
        <f aca="false">IF($G1363&lt;&gt;"",AG1363,"")</f>
        <v>0</v>
      </c>
      <c r="AI1363" s="169"/>
      <c r="AJ1363" s="170"/>
    </row>
    <row r="1364" customFormat="false" ht="13" hidden="false" customHeight="false" outlineLevel="0" collapsed="false">
      <c r="A1364" s="0"/>
      <c r="B1364" s="185" t="str">
        <f aca="false">IF(B1263&lt;&gt;"",B1263,"")</f>
        <v/>
      </c>
      <c r="C1364" s="116" t="str">
        <f aca="false">IF(C1263&lt;&gt;"",C1263,"")</f>
        <v/>
      </c>
      <c r="D1364" s="116" t="str">
        <f aca="false">IF(D1263&lt;&gt;"",D1263,"")</f>
        <v/>
      </c>
      <c r="E1364" s="116" t="str">
        <f aca="false">IF(E1263&lt;&gt;"",E1263,"")</f>
        <v/>
      </c>
      <c r="F1364" s="116" t="n">
        <v>34</v>
      </c>
      <c r="G1364" s="168" t="n">
        <f aca="false">G1263</f>
        <v>1</v>
      </c>
      <c r="H1364" s="187" t="n">
        <f aca="false">IF($G1364&lt;&gt;"",G1364,"")</f>
        <v>1</v>
      </c>
      <c r="I1364" s="169"/>
      <c r="J1364" s="170"/>
      <c r="K1364" s="171" t="str">
        <f aca="false">IF($B1364&lt;&gt;"",IF(I1364,(INDEX(P$1324:Q$1327,MATCH(H1364,P$1324:P$1327),2)/I1364)*1000,0),"")</f>
        <v/>
      </c>
      <c r="L1364" s="171" t="str">
        <f aca="false">IF(Q$1324&lt;&gt;"",IF($B1364&lt;&gt;"",K1364-$J1364,""),"")</f>
        <v/>
      </c>
      <c r="M1364" s="172" t="str">
        <f aca="false">IF(B1364&lt;&gt;"",RANK(L1364,L$1324:L$1423),"")</f>
        <v/>
      </c>
      <c r="N1364" s="172" t="str">
        <f aca="false">IF(B1364&lt;&gt;"",'Classement Général'!CH51,"")</f>
        <v/>
      </c>
      <c r="O1364" s="172" t="str">
        <f aca="false">IF(B152&lt;&gt;"",'Calculs (M1..M20)'!A54,"")</f>
        <v/>
      </c>
      <c r="P1364" s="0"/>
      <c r="Q1364" s="0"/>
      <c r="R1364" s="0"/>
      <c r="S1364" s="0"/>
      <c r="T1364" s="0"/>
      <c r="U1364" s="0"/>
      <c r="V1364" s="0"/>
      <c r="AH1364" s="187" t="n">
        <f aca="false">IF($G1364&lt;&gt;"",AG1364,"")</f>
        <v>0</v>
      </c>
      <c r="AI1364" s="169"/>
      <c r="AJ1364" s="170"/>
    </row>
    <row r="1365" customFormat="false" ht="13" hidden="false" customHeight="false" outlineLevel="0" collapsed="false">
      <c r="A1365" s="0"/>
      <c r="B1365" s="185" t="str">
        <f aca="false">IF(B1264&lt;&gt;"",B1264,"")</f>
        <v/>
      </c>
      <c r="C1365" s="116" t="str">
        <f aca="false">IF(C1264&lt;&gt;"",C1264,"")</f>
        <v/>
      </c>
      <c r="D1365" s="116" t="str">
        <f aca="false">IF(D1264&lt;&gt;"",D1264,"")</f>
        <v/>
      </c>
      <c r="E1365" s="116" t="str">
        <f aca="false">IF(E1264&lt;&gt;"",E1264,"")</f>
        <v/>
      </c>
      <c r="F1365" s="116" t="n">
        <v>34</v>
      </c>
      <c r="G1365" s="168" t="n">
        <f aca="false">G1264</f>
        <v>1</v>
      </c>
      <c r="H1365" s="187" t="n">
        <f aca="false">IF($G1365&lt;&gt;"",G1365,"")</f>
        <v>1</v>
      </c>
      <c r="I1365" s="169"/>
      <c r="J1365" s="170"/>
      <c r="K1365" s="171" t="str">
        <f aca="false">IF($B1365&lt;&gt;"",IF(I1365,(INDEX(P$1324:Q$1327,MATCH(H1365,P$1324:P$1327),2)/I1365)*1000,0),"")</f>
        <v/>
      </c>
      <c r="L1365" s="171" t="str">
        <f aca="false">IF(Q$1324&lt;&gt;"",IF($B1365&lt;&gt;"",K1365-$J1365,""),"")</f>
        <v/>
      </c>
      <c r="M1365" s="172" t="str">
        <f aca="false">IF(B1365&lt;&gt;"",RANK(L1365,L$1324:L$1423),"")</f>
        <v/>
      </c>
      <c r="N1365" s="172" t="str">
        <f aca="false">IF(B1365&lt;&gt;"",'Classement Général'!CH52,"")</f>
        <v/>
      </c>
      <c r="O1365" s="172" t="str">
        <f aca="false">IF(B153&lt;&gt;"",'Calculs (M1..M20)'!A55,"")</f>
        <v/>
      </c>
      <c r="P1365" s="0"/>
      <c r="Q1365" s="0"/>
      <c r="R1365" s="0"/>
      <c r="S1365" s="0"/>
      <c r="T1365" s="0"/>
      <c r="U1365" s="0"/>
      <c r="V1365" s="0"/>
      <c r="AH1365" s="187" t="n">
        <f aca="false">IF($G1365&lt;&gt;"",AG1365,"")</f>
        <v>0</v>
      </c>
      <c r="AI1365" s="169"/>
      <c r="AJ1365" s="170"/>
    </row>
    <row r="1366" customFormat="false" ht="13" hidden="false" customHeight="false" outlineLevel="0" collapsed="false">
      <c r="A1366" s="0"/>
      <c r="B1366" s="185" t="str">
        <f aca="false">IF(B1265&lt;&gt;"",B1265,"")</f>
        <v/>
      </c>
      <c r="C1366" s="116" t="str">
        <f aca="false">IF(C1265&lt;&gt;"",C1265,"")</f>
        <v/>
      </c>
      <c r="D1366" s="116" t="str">
        <f aca="false">IF(D1265&lt;&gt;"",D1265,"")</f>
        <v/>
      </c>
      <c r="E1366" s="116" t="str">
        <f aca="false">IF(E1265&lt;&gt;"",E1265,"")</f>
        <v/>
      </c>
      <c r="F1366" s="116" t="n">
        <v>34</v>
      </c>
      <c r="G1366" s="168" t="n">
        <f aca="false">G1265</f>
        <v>1</v>
      </c>
      <c r="H1366" s="187" t="n">
        <f aca="false">IF($G1366&lt;&gt;"",G1366,"")</f>
        <v>1</v>
      </c>
      <c r="I1366" s="169"/>
      <c r="J1366" s="170"/>
      <c r="K1366" s="171" t="str">
        <f aca="false">IF($B1366&lt;&gt;"",IF(I1366,(INDEX(P$1324:Q$1327,MATCH(H1366,P$1324:P$1327),2)/I1366)*1000,0),"")</f>
        <v/>
      </c>
      <c r="L1366" s="171" t="str">
        <f aca="false">IF(Q$1324&lt;&gt;"",IF($B1366&lt;&gt;"",K1366-$J1366,""),"")</f>
        <v/>
      </c>
      <c r="M1366" s="172" t="str">
        <f aca="false">IF(B1366&lt;&gt;"",RANK(L1366,L$1324:L$1423),"")</f>
        <v/>
      </c>
      <c r="N1366" s="172" t="str">
        <f aca="false">IF(B1366&lt;&gt;"",'Classement Général'!CH53,"")</f>
        <v/>
      </c>
      <c r="O1366" s="172" t="str">
        <f aca="false">IF(B154&lt;&gt;"",'Calculs (M1..M20)'!A56,"")</f>
        <v/>
      </c>
      <c r="P1366" s="0"/>
      <c r="Q1366" s="0"/>
      <c r="R1366" s="0"/>
      <c r="S1366" s="0"/>
      <c r="T1366" s="0"/>
      <c r="U1366" s="0"/>
      <c r="V1366" s="0"/>
      <c r="AH1366" s="187" t="n">
        <f aca="false">IF($G1366&lt;&gt;"",AG1366,"")</f>
        <v>0</v>
      </c>
      <c r="AI1366" s="169"/>
      <c r="AJ1366" s="170"/>
    </row>
    <row r="1367" customFormat="false" ht="13" hidden="false" customHeight="false" outlineLevel="0" collapsed="false">
      <c r="A1367" s="0"/>
      <c r="B1367" s="185" t="str">
        <f aca="false">IF(B1266&lt;&gt;"",B1266,"")</f>
        <v/>
      </c>
      <c r="C1367" s="116" t="str">
        <f aca="false">IF(C1266&lt;&gt;"",C1266,"")</f>
        <v/>
      </c>
      <c r="D1367" s="116" t="str">
        <f aca="false">IF(D1266&lt;&gt;"",D1266,"")</f>
        <v/>
      </c>
      <c r="E1367" s="116" t="str">
        <f aca="false">IF(E1266&lt;&gt;"",E1266,"")</f>
        <v/>
      </c>
      <c r="F1367" s="116" t="n">
        <v>34</v>
      </c>
      <c r="G1367" s="168" t="n">
        <f aca="false">G1266</f>
        <v>1</v>
      </c>
      <c r="H1367" s="187" t="n">
        <f aca="false">IF($G1367&lt;&gt;"",G1367,"")</f>
        <v>1</v>
      </c>
      <c r="I1367" s="169"/>
      <c r="J1367" s="170"/>
      <c r="K1367" s="171" t="str">
        <f aca="false">IF($B1367&lt;&gt;"",IF(I1367,(INDEX(P$1324:Q$1327,MATCH(H1367,P$1324:P$1327),2)/I1367)*1000,0),"")</f>
        <v/>
      </c>
      <c r="L1367" s="171" t="str">
        <f aca="false">IF(Q$1324&lt;&gt;"",IF($B1367&lt;&gt;"",K1367-$J1367,""),"")</f>
        <v/>
      </c>
      <c r="M1367" s="172" t="str">
        <f aca="false">IF(B1367&lt;&gt;"",RANK(L1367,L$1324:L$1423),"")</f>
        <v/>
      </c>
      <c r="N1367" s="172" t="str">
        <f aca="false">IF(B1367&lt;&gt;"",'Classement Général'!CH54,"")</f>
        <v/>
      </c>
      <c r="O1367" s="172" t="str">
        <f aca="false">IF(B155&lt;&gt;"",'Calculs (M1..M20)'!A57,"")</f>
        <v/>
      </c>
      <c r="P1367" s="0"/>
      <c r="Q1367" s="0"/>
      <c r="R1367" s="0"/>
      <c r="S1367" s="0"/>
      <c r="T1367" s="0"/>
      <c r="U1367" s="0"/>
      <c r="V1367" s="0"/>
      <c r="AH1367" s="187" t="n">
        <f aca="false">IF($G1367&lt;&gt;"",AG1367,"")</f>
        <v>0</v>
      </c>
      <c r="AI1367" s="169"/>
      <c r="AJ1367" s="170"/>
    </row>
    <row r="1368" customFormat="false" ht="13" hidden="false" customHeight="false" outlineLevel="0" collapsed="false">
      <c r="A1368" s="0"/>
      <c r="B1368" s="185" t="str">
        <f aca="false">IF(B1267&lt;&gt;"",B1267,"")</f>
        <v/>
      </c>
      <c r="C1368" s="116" t="str">
        <f aca="false">IF(C1267&lt;&gt;"",C1267,"")</f>
        <v/>
      </c>
      <c r="D1368" s="116" t="str">
        <f aca="false">IF(D1267&lt;&gt;"",D1267,"")</f>
        <v/>
      </c>
      <c r="E1368" s="116" t="str">
        <f aca="false">IF(E1267&lt;&gt;"",E1267,"")</f>
        <v/>
      </c>
      <c r="F1368" s="116" t="n">
        <v>34</v>
      </c>
      <c r="G1368" s="168" t="n">
        <f aca="false">G1267</f>
        <v>1</v>
      </c>
      <c r="H1368" s="187" t="n">
        <f aca="false">IF($G1368&lt;&gt;"",G1368,"")</f>
        <v>1</v>
      </c>
      <c r="I1368" s="169"/>
      <c r="J1368" s="170"/>
      <c r="K1368" s="171" t="str">
        <f aca="false">IF($B1368&lt;&gt;"",IF(I1368,(INDEX(P$1324:Q$1327,MATCH(H1368,P$1324:P$1327),2)/I1368)*1000,0),"")</f>
        <v/>
      </c>
      <c r="L1368" s="171" t="str">
        <f aca="false">IF(Q$1324&lt;&gt;"",IF($B1368&lt;&gt;"",K1368-$J1368,""),"")</f>
        <v/>
      </c>
      <c r="M1368" s="172" t="str">
        <f aca="false">IF(B1368&lt;&gt;"",RANK(L1368,L$1324:L$1423),"")</f>
        <v/>
      </c>
      <c r="N1368" s="172" t="str">
        <f aca="false">IF(B1368&lt;&gt;"",'Classement Général'!CH55,"")</f>
        <v/>
      </c>
      <c r="O1368" s="172" t="str">
        <f aca="false">IF(B156&lt;&gt;"",'Calculs (M1..M20)'!A58,"")</f>
        <v/>
      </c>
      <c r="P1368" s="0"/>
      <c r="Q1368" s="0"/>
      <c r="R1368" s="0"/>
      <c r="S1368" s="0"/>
      <c r="T1368" s="0"/>
      <c r="U1368" s="0"/>
      <c r="V1368" s="0"/>
      <c r="AH1368" s="187" t="n">
        <f aca="false">IF($G1368&lt;&gt;"",AG1368,"")</f>
        <v>0</v>
      </c>
      <c r="AI1368" s="169"/>
      <c r="AJ1368" s="170"/>
    </row>
    <row r="1369" customFormat="false" ht="13" hidden="false" customHeight="false" outlineLevel="0" collapsed="false">
      <c r="A1369" s="0"/>
      <c r="B1369" s="185" t="str">
        <f aca="false">IF(B1268&lt;&gt;"",B1268,"")</f>
        <v/>
      </c>
      <c r="C1369" s="116" t="str">
        <f aca="false">IF(C1268&lt;&gt;"",C1268,"")</f>
        <v/>
      </c>
      <c r="D1369" s="116" t="str">
        <f aca="false">IF(D1268&lt;&gt;"",D1268,"")</f>
        <v/>
      </c>
      <c r="E1369" s="116" t="str">
        <f aca="false">IF(E1268&lt;&gt;"",E1268,"")</f>
        <v/>
      </c>
      <c r="F1369" s="116" t="n">
        <v>34</v>
      </c>
      <c r="G1369" s="168" t="n">
        <f aca="false">G1268</f>
        <v>1</v>
      </c>
      <c r="H1369" s="187" t="n">
        <f aca="false">IF($G1369&lt;&gt;"",G1369,"")</f>
        <v>1</v>
      </c>
      <c r="I1369" s="169"/>
      <c r="J1369" s="170"/>
      <c r="K1369" s="171" t="str">
        <f aca="false">IF($B1369&lt;&gt;"",IF(I1369,(INDEX(P$1324:Q$1327,MATCH(H1369,P$1324:P$1327),2)/I1369)*1000,0),"")</f>
        <v/>
      </c>
      <c r="L1369" s="171" t="str">
        <f aca="false">IF(Q$1324&lt;&gt;"",IF($B1369&lt;&gt;"",K1369-$J1369,""),"")</f>
        <v/>
      </c>
      <c r="M1369" s="172" t="str">
        <f aca="false">IF(B1369&lt;&gt;"",RANK(L1369,L$1324:L$1423),"")</f>
        <v/>
      </c>
      <c r="N1369" s="172" t="str">
        <f aca="false">IF(B1369&lt;&gt;"",'Classement Général'!CH56,"")</f>
        <v/>
      </c>
      <c r="O1369" s="172" t="str">
        <f aca="false">IF(B157&lt;&gt;"",'Calculs (M1..M20)'!A59,"")</f>
        <v/>
      </c>
      <c r="P1369" s="0"/>
      <c r="Q1369" s="0"/>
      <c r="R1369" s="0"/>
      <c r="S1369" s="0"/>
      <c r="T1369" s="0"/>
      <c r="U1369" s="0"/>
      <c r="V1369" s="0"/>
      <c r="AH1369" s="187" t="n">
        <f aca="false">IF($G1369&lt;&gt;"",AG1369,"")</f>
        <v>0</v>
      </c>
      <c r="AI1369" s="169"/>
      <c r="AJ1369" s="170"/>
    </row>
    <row r="1370" customFormat="false" ht="13" hidden="false" customHeight="false" outlineLevel="0" collapsed="false">
      <c r="A1370" s="0"/>
      <c r="B1370" s="185" t="str">
        <f aca="false">IF(B1269&lt;&gt;"",B1269,"")</f>
        <v/>
      </c>
      <c r="C1370" s="116" t="str">
        <f aca="false">IF(C1269&lt;&gt;"",C1269,"")</f>
        <v/>
      </c>
      <c r="D1370" s="116" t="str">
        <f aca="false">IF(D1269&lt;&gt;"",D1269,"")</f>
        <v/>
      </c>
      <c r="E1370" s="116" t="str">
        <f aca="false">IF(E1269&lt;&gt;"",E1269,"")</f>
        <v/>
      </c>
      <c r="F1370" s="116" t="n">
        <v>34</v>
      </c>
      <c r="G1370" s="168" t="n">
        <f aca="false">G1269</f>
        <v>1</v>
      </c>
      <c r="H1370" s="187" t="n">
        <f aca="false">IF($G1370&lt;&gt;"",G1370,"")</f>
        <v>1</v>
      </c>
      <c r="I1370" s="169"/>
      <c r="J1370" s="170"/>
      <c r="K1370" s="171" t="str">
        <f aca="false">IF($B1370&lt;&gt;"",IF(I1370,(INDEX(P$1324:Q$1327,MATCH(H1370,P$1324:P$1327),2)/I1370)*1000,0),"")</f>
        <v/>
      </c>
      <c r="L1370" s="171" t="str">
        <f aca="false">IF(Q$1324&lt;&gt;"",IF($B1370&lt;&gt;"",K1370-$J1370,""),"")</f>
        <v/>
      </c>
      <c r="M1370" s="172" t="str">
        <f aca="false">IF(B1370&lt;&gt;"",RANK(L1370,L$1324:L$1423),"")</f>
        <v/>
      </c>
      <c r="N1370" s="172" t="str">
        <f aca="false">IF(B1370&lt;&gt;"",'Classement Général'!CH57,"")</f>
        <v/>
      </c>
      <c r="O1370" s="172" t="str">
        <f aca="false">IF(B158&lt;&gt;"",'Calculs (M1..M20)'!A60,"")</f>
        <v/>
      </c>
      <c r="P1370" s="0"/>
      <c r="Q1370" s="0"/>
      <c r="R1370" s="0"/>
      <c r="S1370" s="0"/>
      <c r="T1370" s="0"/>
      <c r="U1370" s="0"/>
      <c r="V1370" s="0"/>
      <c r="AH1370" s="187" t="n">
        <f aca="false">IF($G1370&lt;&gt;"",AG1370,"")</f>
        <v>0</v>
      </c>
      <c r="AI1370" s="169"/>
      <c r="AJ1370" s="170"/>
    </row>
    <row r="1371" customFormat="false" ht="13" hidden="false" customHeight="false" outlineLevel="0" collapsed="false">
      <c r="A1371" s="0"/>
      <c r="B1371" s="185" t="str">
        <f aca="false">IF(B1270&lt;&gt;"",B1270,"")</f>
        <v/>
      </c>
      <c r="C1371" s="116" t="str">
        <f aca="false">IF(C1270&lt;&gt;"",C1270,"")</f>
        <v/>
      </c>
      <c r="D1371" s="116" t="str">
        <f aca="false">IF(D1270&lt;&gt;"",D1270,"")</f>
        <v/>
      </c>
      <c r="E1371" s="116" t="str">
        <f aca="false">IF(E1270&lt;&gt;"",E1270,"")</f>
        <v/>
      </c>
      <c r="F1371" s="116" t="n">
        <v>34</v>
      </c>
      <c r="G1371" s="168" t="n">
        <f aca="false">G1270</f>
        <v>1</v>
      </c>
      <c r="H1371" s="187" t="n">
        <f aca="false">IF($G1371&lt;&gt;"",G1371,"")</f>
        <v>1</v>
      </c>
      <c r="I1371" s="169"/>
      <c r="J1371" s="170"/>
      <c r="K1371" s="171" t="str">
        <f aca="false">IF($B1371&lt;&gt;"",IF(I1371,(INDEX(P$1324:Q$1327,MATCH(H1371,P$1324:P$1327),2)/I1371)*1000,0),"")</f>
        <v/>
      </c>
      <c r="L1371" s="171" t="str">
        <f aca="false">IF(Q$1324&lt;&gt;"",IF($B1371&lt;&gt;"",K1371-$J1371,""),"")</f>
        <v/>
      </c>
      <c r="M1371" s="172" t="str">
        <f aca="false">IF(B1371&lt;&gt;"",RANK(L1371,L$1324:L$1423),"")</f>
        <v/>
      </c>
      <c r="N1371" s="172" t="str">
        <f aca="false">IF(B1371&lt;&gt;"",'Classement Général'!CH58,"")</f>
        <v/>
      </c>
      <c r="O1371" s="172" t="str">
        <f aca="false">IF(B159&lt;&gt;"",'Calculs (M1..M20)'!A61,"")</f>
        <v/>
      </c>
      <c r="P1371" s="0"/>
      <c r="Q1371" s="0"/>
      <c r="R1371" s="0"/>
      <c r="S1371" s="0"/>
      <c r="T1371" s="0"/>
      <c r="U1371" s="0"/>
      <c r="V1371" s="0"/>
      <c r="AH1371" s="187" t="n">
        <f aca="false">IF($G1371&lt;&gt;"",AG1371,"")</f>
        <v>0</v>
      </c>
      <c r="AI1371" s="169"/>
      <c r="AJ1371" s="170"/>
    </row>
    <row r="1372" customFormat="false" ht="13" hidden="false" customHeight="false" outlineLevel="0" collapsed="false">
      <c r="A1372" s="0"/>
      <c r="B1372" s="185" t="str">
        <f aca="false">IF(B1271&lt;&gt;"",B1271,"")</f>
        <v/>
      </c>
      <c r="C1372" s="116" t="str">
        <f aca="false">IF(C1271&lt;&gt;"",C1271,"")</f>
        <v/>
      </c>
      <c r="D1372" s="116" t="str">
        <f aca="false">IF(D1271&lt;&gt;"",D1271,"")</f>
        <v/>
      </c>
      <c r="E1372" s="116" t="str">
        <f aca="false">IF(E1271&lt;&gt;"",E1271,"")</f>
        <v/>
      </c>
      <c r="F1372" s="116" t="n">
        <v>34</v>
      </c>
      <c r="G1372" s="168" t="n">
        <f aca="false">G1271</f>
        <v>1</v>
      </c>
      <c r="H1372" s="187" t="n">
        <f aca="false">IF($G1372&lt;&gt;"",G1372,"")</f>
        <v>1</v>
      </c>
      <c r="I1372" s="169"/>
      <c r="J1372" s="170"/>
      <c r="K1372" s="171" t="str">
        <f aca="false">IF($B1372&lt;&gt;"",IF(I1372,(INDEX(P$1324:Q$1327,MATCH(H1372,P$1324:P$1327),2)/I1372)*1000,0),"")</f>
        <v/>
      </c>
      <c r="L1372" s="171" t="str">
        <f aca="false">IF(Q$1324&lt;&gt;"",IF($B1372&lt;&gt;"",K1372-$J1372,""),"")</f>
        <v/>
      </c>
      <c r="M1372" s="172" t="str">
        <f aca="false">IF(B1372&lt;&gt;"",RANK(L1372,L$1324:L$1423),"")</f>
        <v/>
      </c>
      <c r="N1372" s="172" t="str">
        <f aca="false">IF(B1372&lt;&gt;"",'Classement Général'!CH59,"")</f>
        <v/>
      </c>
      <c r="O1372" s="172" t="str">
        <f aca="false">IF(B160&lt;&gt;"",'Calculs (M1..M20)'!A62,"")</f>
        <v/>
      </c>
      <c r="P1372" s="0"/>
      <c r="Q1372" s="0"/>
      <c r="R1372" s="0"/>
      <c r="S1372" s="0"/>
      <c r="T1372" s="0"/>
      <c r="U1372" s="0"/>
      <c r="V1372" s="0"/>
      <c r="AH1372" s="187" t="n">
        <f aca="false">IF($G1372&lt;&gt;"",AG1372,"")</f>
        <v>0</v>
      </c>
      <c r="AI1372" s="169"/>
      <c r="AJ1372" s="170"/>
    </row>
    <row r="1373" customFormat="false" ht="13" hidden="false" customHeight="false" outlineLevel="0" collapsed="false">
      <c r="A1373" s="0"/>
      <c r="B1373" s="185" t="str">
        <f aca="false">IF(B1272&lt;&gt;"",B1272,"")</f>
        <v/>
      </c>
      <c r="C1373" s="116" t="str">
        <f aca="false">IF(C1272&lt;&gt;"",C1272,"")</f>
        <v/>
      </c>
      <c r="D1373" s="116" t="str">
        <f aca="false">IF(D1272&lt;&gt;"",D1272,"")</f>
        <v/>
      </c>
      <c r="E1373" s="116" t="str">
        <f aca="false">IF(E1272&lt;&gt;"",E1272,"")</f>
        <v/>
      </c>
      <c r="F1373" s="116" t="n">
        <v>34</v>
      </c>
      <c r="G1373" s="168" t="n">
        <f aca="false">G1272</f>
        <v>1</v>
      </c>
      <c r="H1373" s="187" t="n">
        <f aca="false">IF($G1373&lt;&gt;"",G1373,"")</f>
        <v>1</v>
      </c>
      <c r="I1373" s="169"/>
      <c r="J1373" s="170"/>
      <c r="K1373" s="171" t="str">
        <f aca="false">IF($B1373&lt;&gt;"",IF(I1373,(INDEX(P$1324:Q$1327,MATCH(H1373,P$1324:P$1327),2)/I1373)*1000,0),"")</f>
        <v/>
      </c>
      <c r="L1373" s="171" t="str">
        <f aca="false">IF(Q$1324&lt;&gt;"",IF($B1373&lt;&gt;"",K1373-$J1373,""),"")</f>
        <v/>
      </c>
      <c r="M1373" s="172" t="str">
        <f aca="false">IF(B1373&lt;&gt;"",RANK(L1373,L$1324:L$1423),"")</f>
        <v/>
      </c>
      <c r="N1373" s="172" t="str">
        <f aca="false">IF(B1373&lt;&gt;"",'Classement Général'!CH60,"")</f>
        <v/>
      </c>
      <c r="O1373" s="172" t="str">
        <f aca="false">IF(B161&lt;&gt;"",'Calculs (M1..M20)'!A63,"")</f>
        <v/>
      </c>
      <c r="P1373" s="0"/>
      <c r="Q1373" s="0"/>
      <c r="R1373" s="0"/>
      <c r="S1373" s="0"/>
      <c r="T1373" s="0"/>
      <c r="U1373" s="0"/>
      <c r="V1373" s="0"/>
      <c r="AH1373" s="187" t="n">
        <f aca="false">IF($G1373&lt;&gt;"",AG1373,"")</f>
        <v>0</v>
      </c>
      <c r="AI1373" s="169"/>
      <c r="AJ1373" s="170"/>
    </row>
    <row r="1374" customFormat="false" ht="13" hidden="false" customHeight="false" outlineLevel="0" collapsed="false">
      <c r="A1374" s="0"/>
      <c r="B1374" s="185" t="str">
        <f aca="false">IF(B1273&lt;&gt;"",B1273,"")</f>
        <v/>
      </c>
      <c r="C1374" s="116" t="str">
        <f aca="false">IF(C1273&lt;&gt;"",C1273,"")</f>
        <v/>
      </c>
      <c r="D1374" s="116" t="str">
        <f aca="false">IF(D1273&lt;&gt;"",D1273,"")</f>
        <v/>
      </c>
      <c r="E1374" s="116" t="str">
        <f aca="false">IF(E1273&lt;&gt;"",E1273,"")</f>
        <v/>
      </c>
      <c r="F1374" s="116" t="n">
        <v>34</v>
      </c>
      <c r="G1374" s="168" t="n">
        <f aca="false">G1273</f>
        <v>1</v>
      </c>
      <c r="H1374" s="187" t="n">
        <f aca="false">IF($G1374&lt;&gt;"",G1374,"")</f>
        <v>1</v>
      </c>
      <c r="I1374" s="169"/>
      <c r="J1374" s="170"/>
      <c r="K1374" s="171" t="str">
        <f aca="false">IF($B1374&lt;&gt;"",IF(I1374,(INDEX(P$1324:Q$1327,MATCH(H1374,P$1324:P$1327),2)/I1374)*1000,0),"")</f>
        <v/>
      </c>
      <c r="L1374" s="171" t="str">
        <f aca="false">IF(Q$1324&lt;&gt;"",IF($B1374&lt;&gt;"",K1374-$J1374,""),"")</f>
        <v/>
      </c>
      <c r="M1374" s="172" t="str">
        <f aca="false">IF(B1374&lt;&gt;"",RANK(L1374,L$1324:L$1423),"")</f>
        <v/>
      </c>
      <c r="N1374" s="172" t="str">
        <f aca="false">IF(B1374&lt;&gt;"",'Classement Général'!CH61,"")</f>
        <v/>
      </c>
      <c r="O1374" s="172" t="str">
        <f aca="false">IF(B162&lt;&gt;"",'Calculs (M1..M20)'!A64,"")</f>
        <v/>
      </c>
      <c r="P1374" s="0"/>
      <c r="Q1374" s="0"/>
      <c r="R1374" s="0"/>
      <c r="S1374" s="0"/>
      <c r="T1374" s="0"/>
      <c r="U1374" s="0"/>
      <c r="V1374" s="0"/>
      <c r="AH1374" s="187" t="n">
        <f aca="false">IF($G1374&lt;&gt;"",AG1374,"")</f>
        <v>0</v>
      </c>
      <c r="AI1374" s="169"/>
      <c r="AJ1374" s="170"/>
    </row>
    <row r="1375" customFormat="false" ht="13" hidden="false" customHeight="false" outlineLevel="0" collapsed="false">
      <c r="A1375" s="0"/>
      <c r="B1375" s="185" t="str">
        <f aca="false">IF(B1274&lt;&gt;"",B1274,"")</f>
        <v/>
      </c>
      <c r="C1375" s="116" t="str">
        <f aca="false">IF(C1274&lt;&gt;"",C1274,"")</f>
        <v/>
      </c>
      <c r="D1375" s="116" t="str">
        <f aca="false">IF(D1274&lt;&gt;"",D1274,"")</f>
        <v/>
      </c>
      <c r="E1375" s="116" t="str">
        <f aca="false">IF(E1274&lt;&gt;"",E1274,"")</f>
        <v/>
      </c>
      <c r="F1375" s="116" t="n">
        <v>34</v>
      </c>
      <c r="G1375" s="168" t="n">
        <f aca="false">G1274</f>
        <v>1</v>
      </c>
      <c r="H1375" s="187" t="n">
        <f aca="false">IF($G1375&lt;&gt;"",G1375,"")</f>
        <v>1</v>
      </c>
      <c r="I1375" s="169"/>
      <c r="J1375" s="170"/>
      <c r="K1375" s="171" t="str">
        <f aca="false">IF($B1375&lt;&gt;"",IF(I1375,(INDEX(P$1324:Q$1327,MATCH(H1375,P$1324:P$1327),2)/I1375)*1000,0),"")</f>
        <v/>
      </c>
      <c r="L1375" s="171" t="str">
        <f aca="false">IF(Q$1324&lt;&gt;"",IF($B1375&lt;&gt;"",K1375-$J1375,""),"")</f>
        <v/>
      </c>
      <c r="M1375" s="172" t="str">
        <f aca="false">IF(B1375&lt;&gt;"",RANK(L1375,L$1324:L$1423),"")</f>
        <v/>
      </c>
      <c r="N1375" s="172" t="str">
        <f aca="false">IF(B1375&lt;&gt;"",'Classement Général'!CH62,"")</f>
        <v/>
      </c>
      <c r="O1375" s="172" t="str">
        <f aca="false">IF(B163&lt;&gt;"",'Calculs (M1..M20)'!A65,"")</f>
        <v/>
      </c>
      <c r="P1375" s="0"/>
      <c r="Q1375" s="0"/>
      <c r="R1375" s="0"/>
      <c r="S1375" s="0"/>
      <c r="T1375" s="0"/>
      <c r="U1375" s="0"/>
      <c r="V1375" s="0"/>
      <c r="AH1375" s="187" t="n">
        <f aca="false">IF($G1375&lt;&gt;"",AG1375,"")</f>
        <v>0</v>
      </c>
      <c r="AI1375" s="169"/>
      <c r="AJ1375" s="170"/>
    </row>
    <row r="1376" customFormat="false" ht="13" hidden="false" customHeight="false" outlineLevel="0" collapsed="false">
      <c r="A1376" s="0"/>
      <c r="B1376" s="185" t="str">
        <f aca="false">IF(B1275&lt;&gt;"",B1275,"")</f>
        <v/>
      </c>
      <c r="C1376" s="116" t="str">
        <f aca="false">IF(C1275&lt;&gt;"",C1275,"")</f>
        <v/>
      </c>
      <c r="D1376" s="116" t="str">
        <f aca="false">IF(D1275&lt;&gt;"",D1275,"")</f>
        <v/>
      </c>
      <c r="E1376" s="116" t="str">
        <f aca="false">IF(E1275&lt;&gt;"",E1275,"")</f>
        <v/>
      </c>
      <c r="F1376" s="116" t="n">
        <v>34</v>
      </c>
      <c r="G1376" s="168" t="n">
        <f aca="false">G1275</f>
        <v>1</v>
      </c>
      <c r="H1376" s="187" t="n">
        <f aca="false">IF($G1376&lt;&gt;"",G1376,"")</f>
        <v>1</v>
      </c>
      <c r="I1376" s="169"/>
      <c r="J1376" s="170"/>
      <c r="K1376" s="171" t="str">
        <f aca="false">IF($B1376&lt;&gt;"",IF(I1376,(INDEX(P$1324:Q$1327,MATCH(H1376,P$1324:P$1327),2)/I1376)*1000,0),"")</f>
        <v/>
      </c>
      <c r="L1376" s="171" t="str">
        <f aca="false">IF(Q$1324&lt;&gt;"",IF($B1376&lt;&gt;"",K1376-$J1376,""),"")</f>
        <v/>
      </c>
      <c r="M1376" s="172" t="str">
        <f aca="false">IF(B1376&lt;&gt;"",RANK(L1376,L$1324:L$1423),"")</f>
        <v/>
      </c>
      <c r="N1376" s="172" t="str">
        <f aca="false">IF(B1376&lt;&gt;"",'Classement Général'!CH63,"")</f>
        <v/>
      </c>
      <c r="O1376" s="172" t="str">
        <f aca="false">IF(B164&lt;&gt;"",'Calculs (M1..M20)'!A66,"")</f>
        <v/>
      </c>
      <c r="P1376" s="0"/>
      <c r="Q1376" s="0"/>
      <c r="R1376" s="0"/>
      <c r="S1376" s="0"/>
      <c r="T1376" s="0"/>
      <c r="U1376" s="0"/>
      <c r="V1376" s="0"/>
      <c r="AH1376" s="187" t="n">
        <f aca="false">IF($G1376&lt;&gt;"",AG1376,"")</f>
        <v>0</v>
      </c>
      <c r="AI1376" s="169"/>
      <c r="AJ1376" s="170"/>
    </row>
    <row r="1377" customFormat="false" ht="13" hidden="false" customHeight="false" outlineLevel="0" collapsed="false">
      <c r="A1377" s="0"/>
      <c r="B1377" s="185" t="str">
        <f aca="false">IF(B1276&lt;&gt;"",B1276,"")</f>
        <v/>
      </c>
      <c r="C1377" s="116" t="str">
        <f aca="false">IF(C1276&lt;&gt;"",C1276,"")</f>
        <v/>
      </c>
      <c r="D1377" s="116" t="str">
        <f aca="false">IF(D1276&lt;&gt;"",D1276,"")</f>
        <v/>
      </c>
      <c r="E1377" s="116" t="str">
        <f aca="false">IF(E1276&lt;&gt;"",E1276,"")</f>
        <v/>
      </c>
      <c r="F1377" s="116" t="n">
        <v>34</v>
      </c>
      <c r="G1377" s="168" t="n">
        <f aca="false">G1276</f>
        <v>1</v>
      </c>
      <c r="H1377" s="187" t="n">
        <f aca="false">IF($G1377&lt;&gt;"",G1377,"")</f>
        <v>1</v>
      </c>
      <c r="I1377" s="169"/>
      <c r="J1377" s="170"/>
      <c r="K1377" s="171" t="str">
        <f aca="false">IF($B1377&lt;&gt;"",IF(I1377,(INDEX(P$1324:Q$1327,MATCH(H1377,P$1324:P$1327),2)/I1377)*1000,0),"")</f>
        <v/>
      </c>
      <c r="L1377" s="171" t="str">
        <f aca="false">IF(Q$1324&lt;&gt;"",IF($B1377&lt;&gt;"",K1377-$J1377,""),"")</f>
        <v/>
      </c>
      <c r="M1377" s="172" t="str">
        <f aca="false">IF(B1377&lt;&gt;"",RANK(L1377,L$1324:L$1423),"")</f>
        <v/>
      </c>
      <c r="N1377" s="172" t="str">
        <f aca="false">IF(B1377&lt;&gt;"",'Classement Général'!CH64,"")</f>
        <v/>
      </c>
      <c r="O1377" s="172" t="str">
        <f aca="false">IF(B165&lt;&gt;"",'Calculs (M1..M20)'!A67,"")</f>
        <v/>
      </c>
      <c r="P1377" s="0"/>
      <c r="Q1377" s="0"/>
      <c r="R1377" s="0"/>
      <c r="S1377" s="0"/>
      <c r="T1377" s="0"/>
      <c r="U1377" s="0"/>
      <c r="V1377" s="0"/>
      <c r="AH1377" s="187" t="n">
        <f aca="false">IF($G1377&lt;&gt;"",AG1377,"")</f>
        <v>0</v>
      </c>
      <c r="AI1377" s="169"/>
      <c r="AJ1377" s="170"/>
    </row>
    <row r="1378" customFormat="false" ht="13" hidden="false" customHeight="false" outlineLevel="0" collapsed="false">
      <c r="A1378" s="0"/>
      <c r="B1378" s="185" t="str">
        <f aca="false">IF(B1277&lt;&gt;"",B1277,"")</f>
        <v/>
      </c>
      <c r="C1378" s="116" t="str">
        <f aca="false">IF(C1277&lt;&gt;"",C1277,"")</f>
        <v/>
      </c>
      <c r="D1378" s="116" t="str">
        <f aca="false">IF(D1277&lt;&gt;"",D1277,"")</f>
        <v/>
      </c>
      <c r="E1378" s="116" t="str">
        <f aca="false">IF(E1277&lt;&gt;"",E1277,"")</f>
        <v/>
      </c>
      <c r="F1378" s="116" t="n">
        <v>34</v>
      </c>
      <c r="G1378" s="168" t="n">
        <f aca="false">G1277</f>
        <v>1</v>
      </c>
      <c r="H1378" s="187" t="n">
        <f aca="false">IF($G1378&lt;&gt;"",G1378,"")</f>
        <v>1</v>
      </c>
      <c r="I1378" s="169"/>
      <c r="J1378" s="170"/>
      <c r="K1378" s="171" t="str">
        <f aca="false">IF($B1378&lt;&gt;"",IF(I1378,(INDEX(P$1324:Q$1327,MATCH(H1378,P$1324:P$1327),2)/I1378)*1000,0),"")</f>
        <v/>
      </c>
      <c r="L1378" s="171" t="str">
        <f aca="false">IF(Q$1324&lt;&gt;"",IF($B1378&lt;&gt;"",K1378-$J1378,""),"")</f>
        <v/>
      </c>
      <c r="M1378" s="172" t="str">
        <f aca="false">IF(B1378&lt;&gt;"",RANK(L1378,L$1324:L$1423),"")</f>
        <v/>
      </c>
      <c r="N1378" s="172" t="str">
        <f aca="false">IF(B1378&lt;&gt;"",'Classement Général'!CH65,"")</f>
        <v/>
      </c>
      <c r="O1378" s="172" t="str">
        <f aca="false">IF(B166&lt;&gt;"",'Calculs (M1..M20)'!A68,"")</f>
        <v/>
      </c>
      <c r="P1378" s="0"/>
      <c r="Q1378" s="0"/>
      <c r="R1378" s="0"/>
      <c r="S1378" s="0"/>
      <c r="T1378" s="0"/>
      <c r="U1378" s="0"/>
      <c r="V1378" s="0"/>
      <c r="AH1378" s="187" t="n">
        <f aca="false">IF($G1378&lt;&gt;"",AG1378,"")</f>
        <v>0</v>
      </c>
      <c r="AI1378" s="169"/>
      <c r="AJ1378" s="170"/>
    </row>
    <row r="1379" customFormat="false" ht="13" hidden="false" customHeight="false" outlineLevel="0" collapsed="false">
      <c r="A1379" s="0"/>
      <c r="B1379" s="185" t="str">
        <f aca="false">IF(B1278&lt;&gt;"",B1278,"")</f>
        <v/>
      </c>
      <c r="C1379" s="116" t="str">
        <f aca="false">IF(C1278&lt;&gt;"",C1278,"")</f>
        <v/>
      </c>
      <c r="D1379" s="116" t="str">
        <f aca="false">IF(D1278&lt;&gt;"",D1278,"")</f>
        <v/>
      </c>
      <c r="E1379" s="116" t="str">
        <f aca="false">IF(E1278&lt;&gt;"",E1278,"")</f>
        <v/>
      </c>
      <c r="F1379" s="116" t="n">
        <v>34</v>
      </c>
      <c r="G1379" s="168" t="n">
        <f aca="false">G1278</f>
        <v>1</v>
      </c>
      <c r="H1379" s="187" t="n">
        <f aca="false">IF($G1379&lt;&gt;"",G1379,"")</f>
        <v>1</v>
      </c>
      <c r="I1379" s="169"/>
      <c r="J1379" s="170"/>
      <c r="K1379" s="171" t="str">
        <f aca="false">IF($B1379&lt;&gt;"",IF(I1379,(INDEX(P$1324:Q$1327,MATCH(H1379,P$1324:P$1327),2)/I1379)*1000,0),"")</f>
        <v/>
      </c>
      <c r="L1379" s="171" t="str">
        <f aca="false">IF(Q$1324&lt;&gt;"",IF($B1379&lt;&gt;"",K1379-$J1379,""),"")</f>
        <v/>
      </c>
      <c r="M1379" s="172" t="str">
        <f aca="false">IF(B1379&lt;&gt;"",RANK(L1379,L$1324:L$1423),"")</f>
        <v/>
      </c>
      <c r="N1379" s="172" t="str">
        <f aca="false">IF(B1379&lt;&gt;"",'Classement Général'!CH66,"")</f>
        <v/>
      </c>
      <c r="O1379" s="172" t="str">
        <f aca="false">IF(B167&lt;&gt;"",'Calculs (M1..M20)'!A69,"")</f>
        <v/>
      </c>
      <c r="P1379" s="0"/>
      <c r="Q1379" s="0"/>
      <c r="R1379" s="0"/>
      <c r="S1379" s="0"/>
      <c r="T1379" s="0"/>
      <c r="U1379" s="0"/>
      <c r="V1379" s="0"/>
      <c r="AH1379" s="187" t="n">
        <f aca="false">IF($G1379&lt;&gt;"",AG1379,"")</f>
        <v>0</v>
      </c>
      <c r="AI1379" s="169"/>
      <c r="AJ1379" s="170"/>
    </row>
    <row r="1380" customFormat="false" ht="13" hidden="false" customHeight="false" outlineLevel="0" collapsed="false">
      <c r="A1380" s="0"/>
      <c r="B1380" s="185" t="str">
        <f aca="false">IF(B1279&lt;&gt;"",B1279,"")</f>
        <v/>
      </c>
      <c r="C1380" s="116" t="str">
        <f aca="false">IF(C1279&lt;&gt;"",C1279,"")</f>
        <v/>
      </c>
      <c r="D1380" s="116" t="str">
        <f aca="false">IF(D1279&lt;&gt;"",D1279,"")</f>
        <v/>
      </c>
      <c r="E1380" s="116" t="str">
        <f aca="false">IF(E1279&lt;&gt;"",E1279,"")</f>
        <v/>
      </c>
      <c r="F1380" s="116" t="n">
        <v>34</v>
      </c>
      <c r="G1380" s="168" t="n">
        <f aca="false">G1279</f>
        <v>1</v>
      </c>
      <c r="H1380" s="187" t="n">
        <f aca="false">IF($G1380&lt;&gt;"",G1380,"")</f>
        <v>1</v>
      </c>
      <c r="I1380" s="169"/>
      <c r="J1380" s="170"/>
      <c r="K1380" s="171" t="str">
        <f aca="false">IF($B1380&lt;&gt;"",IF(I1380,(INDEX(P$1324:Q$1327,MATCH(H1380,P$1324:P$1327),2)/I1380)*1000,0),"")</f>
        <v/>
      </c>
      <c r="L1380" s="171" t="str">
        <f aca="false">IF(Q$1324&lt;&gt;"",IF($B1380&lt;&gt;"",K1380-$J1380,""),"")</f>
        <v/>
      </c>
      <c r="M1380" s="172" t="str">
        <f aca="false">IF(B1380&lt;&gt;"",RANK(L1380,L$1324:L$1423),"")</f>
        <v/>
      </c>
      <c r="N1380" s="172" t="str">
        <f aca="false">IF(B1380&lt;&gt;"",'Classement Général'!CH67,"")</f>
        <v/>
      </c>
      <c r="O1380" s="172" t="str">
        <f aca="false">IF(B168&lt;&gt;"",'Calculs (M1..M20)'!A70,"")</f>
        <v/>
      </c>
      <c r="P1380" s="0"/>
      <c r="Q1380" s="0"/>
      <c r="R1380" s="0"/>
      <c r="S1380" s="0"/>
      <c r="T1380" s="0"/>
      <c r="U1380" s="0"/>
      <c r="V1380" s="0"/>
      <c r="AH1380" s="187" t="n">
        <f aca="false">IF($G1380&lt;&gt;"",AG1380,"")</f>
        <v>0</v>
      </c>
      <c r="AI1380" s="169"/>
      <c r="AJ1380" s="170"/>
    </row>
    <row r="1381" customFormat="false" ht="13" hidden="false" customHeight="false" outlineLevel="0" collapsed="false">
      <c r="A1381" s="0"/>
      <c r="B1381" s="185" t="str">
        <f aca="false">IF(B1280&lt;&gt;"",B1280,"")</f>
        <v/>
      </c>
      <c r="C1381" s="116" t="str">
        <f aca="false">IF(C1280&lt;&gt;"",C1280,"")</f>
        <v/>
      </c>
      <c r="D1381" s="116" t="str">
        <f aca="false">IF(D1280&lt;&gt;"",D1280,"")</f>
        <v/>
      </c>
      <c r="E1381" s="116" t="str">
        <f aca="false">IF(E1280&lt;&gt;"",E1280,"")</f>
        <v/>
      </c>
      <c r="F1381" s="116" t="n">
        <v>34</v>
      </c>
      <c r="G1381" s="168" t="n">
        <f aca="false">G1280</f>
        <v>0</v>
      </c>
      <c r="H1381" s="187" t="n">
        <f aca="false">IF($G1381&lt;&gt;"",G1381,"")</f>
        <v>0</v>
      </c>
      <c r="I1381" s="169"/>
      <c r="J1381" s="170"/>
      <c r="K1381" s="171" t="str">
        <f aca="false">IF($B1381&lt;&gt;"",IF(I1381,(INDEX(P$1324:Q$1327,MATCH(H1381,P$1324:P$1327),2)/I1381)*1000,0),"")</f>
        <v/>
      </c>
      <c r="L1381" s="171" t="str">
        <f aca="false">IF(Q$1324&lt;&gt;"",IF($B1381&lt;&gt;"",K1381-$J1381,""),"")</f>
        <v/>
      </c>
      <c r="M1381" s="172" t="str">
        <f aca="false">IF(B1381&lt;&gt;"",RANK(L1381,L$1324:L$1423),"")</f>
        <v/>
      </c>
      <c r="N1381" s="172" t="str">
        <f aca="false">IF(B1381&lt;&gt;"",'Classement Général'!CH68,"")</f>
        <v/>
      </c>
      <c r="O1381" s="172" t="str">
        <f aca="false">IF(B169&lt;&gt;"",'Calculs (M1..M20)'!A71,"")</f>
        <v/>
      </c>
      <c r="P1381" s="0"/>
      <c r="Q1381" s="0"/>
      <c r="R1381" s="0"/>
      <c r="S1381" s="0"/>
      <c r="T1381" s="0"/>
      <c r="U1381" s="0"/>
      <c r="V1381" s="0"/>
      <c r="AH1381" s="187" t="n">
        <f aca="false">IF($G1381&lt;&gt;"",AG1381,"")</f>
        <v>0</v>
      </c>
      <c r="AI1381" s="169"/>
      <c r="AJ1381" s="170"/>
    </row>
    <row r="1382" customFormat="false" ht="13" hidden="false" customHeight="false" outlineLevel="0" collapsed="false">
      <c r="A1382" s="0"/>
      <c r="B1382" s="185" t="str">
        <f aca="false">IF(B1281&lt;&gt;"",B1281,"")</f>
        <v/>
      </c>
      <c r="C1382" s="116" t="str">
        <f aca="false">IF(C1281&lt;&gt;"",C1281,"")</f>
        <v/>
      </c>
      <c r="D1382" s="116" t="str">
        <f aca="false">IF(D1281&lt;&gt;"",D1281,"")</f>
        <v/>
      </c>
      <c r="E1382" s="116" t="str">
        <f aca="false">IF(E1281&lt;&gt;"",E1281,"")</f>
        <v/>
      </c>
      <c r="F1382" s="116" t="n">
        <v>34</v>
      </c>
      <c r="G1382" s="168" t="n">
        <f aca="false">G1281</f>
        <v>0</v>
      </c>
      <c r="H1382" s="187" t="n">
        <f aca="false">IF($G1382&lt;&gt;"",G1382,"")</f>
        <v>0</v>
      </c>
      <c r="I1382" s="169"/>
      <c r="J1382" s="170"/>
      <c r="K1382" s="171" t="str">
        <f aca="false">IF($B1382&lt;&gt;"",IF(I1382,(INDEX(P$1324:Q$1327,MATCH(H1382,P$1324:P$1327),2)/I1382)*1000,0),"")</f>
        <v/>
      </c>
      <c r="L1382" s="171" t="str">
        <f aca="false">IF(Q$1324&lt;&gt;"",IF($B1382&lt;&gt;"",K1382-$J1382,""),"")</f>
        <v/>
      </c>
      <c r="M1382" s="172" t="str">
        <f aca="false">IF(B1382&lt;&gt;"",RANK(L1382,L$1324:L$1423),"")</f>
        <v/>
      </c>
      <c r="N1382" s="172" t="str">
        <f aca="false">IF(B1382&lt;&gt;"",'Classement Général'!CH69,"")</f>
        <v/>
      </c>
      <c r="O1382" s="172" t="str">
        <f aca="false">IF(B170&lt;&gt;"",'Calculs (M1..M20)'!A72,"")</f>
        <v/>
      </c>
      <c r="P1382" s="0"/>
      <c r="Q1382" s="0"/>
      <c r="R1382" s="0"/>
      <c r="S1382" s="0"/>
      <c r="T1382" s="0"/>
      <c r="U1382" s="0"/>
      <c r="V1382" s="0"/>
      <c r="AH1382" s="187" t="n">
        <f aca="false">IF($G1382&lt;&gt;"",AG1382,"")</f>
        <v>0</v>
      </c>
      <c r="AI1382" s="169"/>
      <c r="AJ1382" s="170"/>
    </row>
    <row r="1383" customFormat="false" ht="13" hidden="false" customHeight="false" outlineLevel="0" collapsed="false">
      <c r="A1383" s="0"/>
      <c r="B1383" s="185" t="str">
        <f aca="false">IF(B1282&lt;&gt;"",B1282,"")</f>
        <v/>
      </c>
      <c r="C1383" s="116" t="str">
        <f aca="false">IF(C1282&lt;&gt;"",C1282,"")</f>
        <v/>
      </c>
      <c r="D1383" s="116" t="str">
        <f aca="false">IF(D1282&lt;&gt;"",D1282,"")</f>
        <v/>
      </c>
      <c r="E1383" s="116" t="str">
        <f aca="false">IF(E1282&lt;&gt;"",E1282,"")</f>
        <v/>
      </c>
      <c r="F1383" s="116" t="n">
        <v>34</v>
      </c>
      <c r="G1383" s="168" t="n">
        <f aca="false">G1282</f>
        <v>0</v>
      </c>
      <c r="H1383" s="187" t="n">
        <f aca="false">IF($G1383&lt;&gt;"",G1383,"")</f>
        <v>0</v>
      </c>
      <c r="I1383" s="169"/>
      <c r="J1383" s="170"/>
      <c r="K1383" s="171" t="str">
        <f aca="false">IF($B1383&lt;&gt;"",IF(I1383,(INDEX(P$1324:Q$1327,MATCH(H1383,P$1324:P$1327),2)/I1383)*1000,0),"")</f>
        <v/>
      </c>
      <c r="L1383" s="171" t="str">
        <f aca="false">IF(Q$1324&lt;&gt;"",IF($B1383&lt;&gt;"",K1383-$J1383,""),"")</f>
        <v/>
      </c>
      <c r="M1383" s="172" t="str">
        <f aca="false">IF(B1383&lt;&gt;"",RANK(L1383,L$1324:L$1423),"")</f>
        <v/>
      </c>
      <c r="N1383" s="172" t="str">
        <f aca="false">IF(B1383&lt;&gt;"",'Classement Général'!CH70,"")</f>
        <v/>
      </c>
      <c r="O1383" s="172" t="str">
        <f aca="false">IF(B171&lt;&gt;"",'Calculs (M1..M20)'!A73,"")</f>
        <v/>
      </c>
      <c r="P1383" s="0"/>
      <c r="Q1383" s="0"/>
      <c r="R1383" s="0"/>
      <c r="S1383" s="0"/>
      <c r="T1383" s="0"/>
      <c r="U1383" s="0"/>
      <c r="V1383" s="0"/>
      <c r="AH1383" s="187" t="n">
        <f aca="false">IF($G1383&lt;&gt;"",AG1383,"")</f>
        <v>0</v>
      </c>
      <c r="AI1383" s="169"/>
      <c r="AJ1383" s="170"/>
    </row>
    <row r="1384" customFormat="false" ht="13" hidden="false" customHeight="false" outlineLevel="0" collapsed="false">
      <c r="A1384" s="0"/>
      <c r="B1384" s="185" t="str">
        <f aca="false">IF(B1283&lt;&gt;"",B1283,"")</f>
        <v/>
      </c>
      <c r="C1384" s="116" t="str">
        <f aca="false">IF(C1283&lt;&gt;"",C1283,"")</f>
        <v/>
      </c>
      <c r="D1384" s="116" t="str">
        <f aca="false">IF(D1283&lt;&gt;"",D1283,"")</f>
        <v/>
      </c>
      <c r="E1384" s="116" t="str">
        <f aca="false">IF(E1283&lt;&gt;"",E1283,"")</f>
        <v/>
      </c>
      <c r="F1384" s="116" t="n">
        <v>34</v>
      </c>
      <c r="G1384" s="168" t="n">
        <f aca="false">G1283</f>
        <v>0</v>
      </c>
      <c r="H1384" s="187" t="n">
        <f aca="false">IF($G1384&lt;&gt;"",G1384,"")</f>
        <v>0</v>
      </c>
      <c r="I1384" s="169"/>
      <c r="J1384" s="170"/>
      <c r="K1384" s="171" t="str">
        <f aca="false">IF($B1384&lt;&gt;"",IF(I1384,(INDEX(P$1324:Q$1327,MATCH(H1384,P$1324:P$1327),2)/I1384)*1000,0),"")</f>
        <v/>
      </c>
      <c r="L1384" s="171" t="str">
        <f aca="false">IF(Q$1324&lt;&gt;"",IF($B1384&lt;&gt;"",K1384-$J1384,""),"")</f>
        <v/>
      </c>
      <c r="M1384" s="172" t="str">
        <f aca="false">IF(B1384&lt;&gt;"",RANK(L1384,L$1324:L$1423),"")</f>
        <v/>
      </c>
      <c r="N1384" s="172" t="str">
        <f aca="false">IF(B1384&lt;&gt;"",'Classement Général'!CH71,"")</f>
        <v/>
      </c>
      <c r="O1384" s="172" t="str">
        <f aca="false">IF(B172&lt;&gt;"",'Calculs (M1..M20)'!A74,"")</f>
        <v/>
      </c>
      <c r="P1384" s="0"/>
      <c r="Q1384" s="0"/>
      <c r="R1384" s="0"/>
      <c r="S1384" s="0"/>
      <c r="T1384" s="0"/>
      <c r="U1384" s="0"/>
      <c r="V1384" s="0"/>
      <c r="AH1384" s="187" t="n">
        <f aca="false">IF($G1384&lt;&gt;"",AG1384,"")</f>
        <v>0</v>
      </c>
      <c r="AI1384" s="169"/>
      <c r="AJ1384" s="170"/>
    </row>
    <row r="1385" customFormat="false" ht="13" hidden="false" customHeight="false" outlineLevel="0" collapsed="false">
      <c r="A1385" s="0"/>
      <c r="B1385" s="185" t="str">
        <f aca="false">IF(B1284&lt;&gt;"",B1284,"")</f>
        <v/>
      </c>
      <c r="C1385" s="116" t="str">
        <f aca="false">IF(C1284&lt;&gt;"",C1284,"")</f>
        <v/>
      </c>
      <c r="D1385" s="116" t="str">
        <f aca="false">IF(D1284&lt;&gt;"",D1284,"")</f>
        <v/>
      </c>
      <c r="E1385" s="116" t="str">
        <f aca="false">IF(E1284&lt;&gt;"",E1284,"")</f>
        <v/>
      </c>
      <c r="F1385" s="116" t="n">
        <v>34</v>
      </c>
      <c r="G1385" s="168" t="n">
        <f aca="false">G1284</f>
        <v>0</v>
      </c>
      <c r="H1385" s="187" t="n">
        <f aca="false">IF($G1385&lt;&gt;"",G1385,"")</f>
        <v>0</v>
      </c>
      <c r="I1385" s="169"/>
      <c r="J1385" s="170"/>
      <c r="K1385" s="171" t="str">
        <f aca="false">IF($B1385&lt;&gt;"",IF(I1385,(INDEX(P$1324:Q$1327,MATCH(H1385,P$1324:P$1327),2)/I1385)*1000,0),"")</f>
        <v/>
      </c>
      <c r="L1385" s="171" t="str">
        <f aca="false">IF(Q$1324&lt;&gt;"",IF($B1385&lt;&gt;"",K1385-$J1385,""),"")</f>
        <v/>
      </c>
      <c r="M1385" s="172" t="str">
        <f aca="false">IF(B1385&lt;&gt;"",RANK(L1385,L$1324:L$1423),"")</f>
        <v/>
      </c>
      <c r="N1385" s="172" t="str">
        <f aca="false">IF(B1385&lt;&gt;"",'Classement Général'!CH72,"")</f>
        <v/>
      </c>
      <c r="O1385" s="172" t="str">
        <f aca="false">IF(B173&lt;&gt;"",'Calculs (M1..M20)'!A75,"")</f>
        <v/>
      </c>
      <c r="P1385" s="0"/>
      <c r="Q1385" s="0"/>
      <c r="R1385" s="0"/>
      <c r="S1385" s="0"/>
      <c r="T1385" s="0"/>
      <c r="U1385" s="0"/>
      <c r="V1385" s="0"/>
      <c r="AH1385" s="187" t="n">
        <f aca="false">IF($G1385&lt;&gt;"",AG1385,"")</f>
        <v>0</v>
      </c>
      <c r="AI1385" s="169"/>
      <c r="AJ1385" s="170"/>
    </row>
    <row r="1386" customFormat="false" ht="13" hidden="false" customHeight="false" outlineLevel="0" collapsed="false">
      <c r="A1386" s="0"/>
      <c r="B1386" s="185" t="str">
        <f aca="false">IF(B1285&lt;&gt;"",B1285,"")</f>
        <v/>
      </c>
      <c r="C1386" s="116" t="str">
        <f aca="false">IF(C1285&lt;&gt;"",C1285,"")</f>
        <v/>
      </c>
      <c r="D1386" s="116" t="str">
        <f aca="false">IF(D1285&lt;&gt;"",D1285,"")</f>
        <v/>
      </c>
      <c r="E1386" s="116" t="str">
        <f aca="false">IF(E1285&lt;&gt;"",E1285,"")</f>
        <v/>
      </c>
      <c r="F1386" s="116" t="n">
        <v>34</v>
      </c>
      <c r="G1386" s="168" t="n">
        <f aca="false">G1285</f>
        <v>0</v>
      </c>
      <c r="H1386" s="187" t="n">
        <f aca="false">IF($G1386&lt;&gt;"",G1386,"")</f>
        <v>0</v>
      </c>
      <c r="I1386" s="169"/>
      <c r="J1386" s="170"/>
      <c r="K1386" s="171" t="str">
        <f aca="false">IF($B1386&lt;&gt;"",IF(I1386,(INDEX(P$1324:Q$1327,MATCH(H1386,P$1324:P$1327),2)/I1386)*1000,0),"")</f>
        <v/>
      </c>
      <c r="L1386" s="171" t="str">
        <f aca="false">IF(Q$1324&lt;&gt;"",IF($B1386&lt;&gt;"",K1386-$J1386,""),"")</f>
        <v/>
      </c>
      <c r="M1386" s="172" t="str">
        <f aca="false">IF(B1386&lt;&gt;"",RANK(L1386,L$1324:L$1423),"")</f>
        <v/>
      </c>
      <c r="N1386" s="172" t="str">
        <f aca="false">IF(B1386&lt;&gt;"",'Classement Général'!CH73,"")</f>
        <v/>
      </c>
      <c r="O1386" s="172" t="str">
        <f aca="false">IF(B174&lt;&gt;"",'Calculs (M1..M20)'!A76,"")</f>
        <v/>
      </c>
      <c r="P1386" s="0"/>
      <c r="Q1386" s="0"/>
      <c r="R1386" s="0"/>
      <c r="S1386" s="0"/>
      <c r="T1386" s="0"/>
      <c r="U1386" s="0"/>
      <c r="V1386" s="0"/>
      <c r="AH1386" s="187" t="n">
        <f aca="false">IF($G1386&lt;&gt;"",AG1386,"")</f>
        <v>0</v>
      </c>
      <c r="AI1386" s="169"/>
      <c r="AJ1386" s="170"/>
    </row>
    <row r="1387" customFormat="false" ht="13" hidden="false" customHeight="false" outlineLevel="0" collapsed="false">
      <c r="A1387" s="0"/>
      <c r="B1387" s="185" t="str">
        <f aca="false">IF(B1286&lt;&gt;"",B1286,"")</f>
        <v/>
      </c>
      <c r="C1387" s="116" t="str">
        <f aca="false">IF(C1286&lt;&gt;"",C1286,"")</f>
        <v/>
      </c>
      <c r="D1387" s="116" t="str">
        <f aca="false">IF(D1286&lt;&gt;"",D1286,"")</f>
        <v/>
      </c>
      <c r="E1387" s="116" t="str">
        <f aca="false">IF(E1286&lt;&gt;"",E1286,"")</f>
        <v/>
      </c>
      <c r="F1387" s="116" t="n">
        <v>34</v>
      </c>
      <c r="G1387" s="168" t="n">
        <f aca="false">G1286</f>
        <v>0</v>
      </c>
      <c r="H1387" s="187" t="n">
        <f aca="false">IF($G1387&lt;&gt;"",G1387,"")</f>
        <v>0</v>
      </c>
      <c r="I1387" s="169"/>
      <c r="J1387" s="170"/>
      <c r="K1387" s="171" t="str">
        <f aca="false">IF($B1387&lt;&gt;"",IF(I1387,(INDEX(P$1324:Q$1327,MATCH(H1387,P$1324:P$1327),2)/I1387)*1000,0),"")</f>
        <v/>
      </c>
      <c r="L1387" s="171" t="str">
        <f aca="false">IF(Q$1324&lt;&gt;"",IF($B1387&lt;&gt;"",K1387-$J1387,""),"")</f>
        <v/>
      </c>
      <c r="M1387" s="172" t="str">
        <f aca="false">IF(B1387&lt;&gt;"",RANK(L1387,L$1324:L$1423),"")</f>
        <v/>
      </c>
      <c r="N1387" s="172" t="str">
        <f aca="false">IF(B1387&lt;&gt;"",'Classement Général'!CH74,"")</f>
        <v/>
      </c>
      <c r="O1387" s="172" t="str">
        <f aca="false">IF(B175&lt;&gt;"",'Calculs (M1..M20)'!A77,"")</f>
        <v/>
      </c>
      <c r="P1387" s="0"/>
      <c r="Q1387" s="0"/>
      <c r="R1387" s="0"/>
      <c r="S1387" s="0"/>
      <c r="T1387" s="0"/>
      <c r="U1387" s="0"/>
      <c r="V1387" s="0"/>
      <c r="AH1387" s="187" t="n">
        <f aca="false">IF($G1387&lt;&gt;"",AG1387,"")</f>
        <v>0</v>
      </c>
      <c r="AI1387" s="169"/>
      <c r="AJ1387" s="170"/>
    </row>
    <row r="1388" customFormat="false" ht="13" hidden="false" customHeight="false" outlineLevel="0" collapsed="false">
      <c r="A1388" s="0"/>
      <c r="B1388" s="185" t="str">
        <f aca="false">IF(B1287&lt;&gt;"",B1287,"")</f>
        <v/>
      </c>
      <c r="C1388" s="116" t="str">
        <f aca="false">IF(C1287&lt;&gt;"",C1287,"")</f>
        <v/>
      </c>
      <c r="D1388" s="116" t="str">
        <f aca="false">IF(D1287&lt;&gt;"",D1287,"")</f>
        <v/>
      </c>
      <c r="E1388" s="116" t="str">
        <f aca="false">IF(E1287&lt;&gt;"",E1287,"")</f>
        <v/>
      </c>
      <c r="F1388" s="116" t="n">
        <v>34</v>
      </c>
      <c r="G1388" s="168" t="n">
        <f aca="false">G1287</f>
        <v>0</v>
      </c>
      <c r="H1388" s="187" t="n">
        <f aca="false">IF($G1388&lt;&gt;"",G1388,"")</f>
        <v>0</v>
      </c>
      <c r="I1388" s="169"/>
      <c r="J1388" s="170"/>
      <c r="K1388" s="171" t="str">
        <f aca="false">IF($B1388&lt;&gt;"",IF(I1388,(INDEX(P$1324:Q$1327,MATCH(H1388,P$1324:P$1327),2)/I1388)*1000,0),"")</f>
        <v/>
      </c>
      <c r="L1388" s="171" t="str">
        <f aca="false">IF(Q$1324&lt;&gt;"",IF($B1388&lt;&gt;"",K1388-$J1388,""),"")</f>
        <v/>
      </c>
      <c r="M1388" s="172" t="str">
        <f aca="false">IF(B1388&lt;&gt;"",RANK(L1388,L$1324:L$1423),"")</f>
        <v/>
      </c>
      <c r="N1388" s="172" t="str">
        <f aca="false">IF(B1388&lt;&gt;"",'Classement Général'!CH75,"")</f>
        <v/>
      </c>
      <c r="O1388" s="172" t="str">
        <f aca="false">IF(B176&lt;&gt;"",'Calculs (M1..M20)'!A78,"")</f>
        <v/>
      </c>
      <c r="P1388" s="0"/>
      <c r="Q1388" s="0"/>
      <c r="R1388" s="0"/>
      <c r="S1388" s="0"/>
      <c r="T1388" s="0"/>
      <c r="U1388" s="0"/>
      <c r="V1388" s="0"/>
      <c r="AH1388" s="187" t="n">
        <f aca="false">IF($G1388&lt;&gt;"",AG1388,"")</f>
        <v>0</v>
      </c>
      <c r="AI1388" s="169"/>
      <c r="AJ1388" s="170"/>
    </row>
    <row r="1389" customFormat="false" ht="13" hidden="false" customHeight="false" outlineLevel="0" collapsed="false">
      <c r="A1389" s="0"/>
      <c r="B1389" s="185" t="str">
        <f aca="false">IF(B1288&lt;&gt;"",B1288,"")</f>
        <v/>
      </c>
      <c r="C1389" s="116" t="str">
        <f aca="false">IF(C1288&lt;&gt;"",C1288,"")</f>
        <v/>
      </c>
      <c r="D1389" s="116" t="str">
        <f aca="false">IF(D1288&lt;&gt;"",D1288,"")</f>
        <v/>
      </c>
      <c r="E1389" s="116" t="str">
        <f aca="false">IF(E1288&lt;&gt;"",E1288,"")</f>
        <v/>
      </c>
      <c r="F1389" s="116" t="n">
        <v>34</v>
      </c>
      <c r="G1389" s="168" t="n">
        <f aca="false">G1288</f>
        <v>0</v>
      </c>
      <c r="H1389" s="187" t="n">
        <f aca="false">IF($G1389&lt;&gt;"",G1389,"")</f>
        <v>0</v>
      </c>
      <c r="I1389" s="169"/>
      <c r="J1389" s="170"/>
      <c r="K1389" s="171" t="str">
        <f aca="false">IF($B1389&lt;&gt;"",IF(I1389,(INDEX(P$1324:Q$1327,MATCH(H1389,P$1324:P$1327),2)/I1389)*1000,0),"")</f>
        <v/>
      </c>
      <c r="L1389" s="171" t="str">
        <f aca="false">IF(Q$1324&lt;&gt;"",IF($B1389&lt;&gt;"",K1389-$J1389,""),"")</f>
        <v/>
      </c>
      <c r="M1389" s="172" t="str">
        <f aca="false">IF(B1389&lt;&gt;"",RANK(L1389,L$1324:L$1423),"")</f>
        <v/>
      </c>
      <c r="N1389" s="172" t="str">
        <f aca="false">IF(B1389&lt;&gt;"",'Classement Général'!CH76,"")</f>
        <v/>
      </c>
      <c r="O1389" s="172" t="str">
        <f aca="false">IF(B177&lt;&gt;"",'Calculs (M1..M20)'!A79,"")</f>
        <v/>
      </c>
      <c r="P1389" s="0"/>
      <c r="Q1389" s="0"/>
      <c r="R1389" s="0"/>
      <c r="S1389" s="0"/>
      <c r="T1389" s="0"/>
      <c r="U1389" s="0"/>
      <c r="V1389" s="0"/>
      <c r="AH1389" s="187" t="n">
        <f aca="false">IF($G1389&lt;&gt;"",AG1389,"")</f>
        <v>0</v>
      </c>
      <c r="AI1389" s="169"/>
      <c r="AJ1389" s="170"/>
    </row>
    <row r="1390" customFormat="false" ht="13" hidden="false" customHeight="false" outlineLevel="0" collapsed="false">
      <c r="A1390" s="0"/>
      <c r="B1390" s="185" t="str">
        <f aca="false">IF(B1289&lt;&gt;"",B1289,"")</f>
        <v/>
      </c>
      <c r="C1390" s="116" t="str">
        <f aca="false">IF(C1289&lt;&gt;"",C1289,"")</f>
        <v/>
      </c>
      <c r="D1390" s="116" t="str">
        <f aca="false">IF(D1289&lt;&gt;"",D1289,"")</f>
        <v/>
      </c>
      <c r="E1390" s="116" t="str">
        <f aca="false">IF(E1289&lt;&gt;"",E1289,"")</f>
        <v/>
      </c>
      <c r="F1390" s="116" t="n">
        <v>34</v>
      </c>
      <c r="G1390" s="168" t="n">
        <f aca="false">G1289</f>
        <v>0</v>
      </c>
      <c r="H1390" s="187" t="n">
        <f aca="false">IF($G1390&lt;&gt;"",G1390,"")</f>
        <v>0</v>
      </c>
      <c r="I1390" s="169"/>
      <c r="J1390" s="170"/>
      <c r="K1390" s="171" t="str">
        <f aca="false">IF($B1390&lt;&gt;"",IF(I1390,(INDEX(P$1324:Q$1327,MATCH(H1390,P$1324:P$1327),2)/I1390)*1000,0),"")</f>
        <v/>
      </c>
      <c r="L1390" s="171" t="str">
        <f aca="false">IF(Q$1324&lt;&gt;"",IF($B1390&lt;&gt;"",K1390-$J1390,""),"")</f>
        <v/>
      </c>
      <c r="M1390" s="172" t="str">
        <f aca="false">IF(B1390&lt;&gt;"",RANK(L1390,L$1324:L$1423),"")</f>
        <v/>
      </c>
      <c r="N1390" s="172" t="str">
        <f aca="false">IF(B1390&lt;&gt;"",'Classement Général'!CH77,"")</f>
        <v/>
      </c>
      <c r="O1390" s="172" t="str">
        <f aca="false">IF(B178&lt;&gt;"",'Calculs (M1..M20)'!A80,"")</f>
        <v/>
      </c>
      <c r="P1390" s="0"/>
      <c r="Q1390" s="0"/>
      <c r="R1390" s="0"/>
      <c r="S1390" s="0"/>
      <c r="T1390" s="0"/>
      <c r="U1390" s="0"/>
      <c r="V1390" s="0"/>
      <c r="AH1390" s="187" t="n">
        <f aca="false">IF($G1390&lt;&gt;"",AG1390,"")</f>
        <v>0</v>
      </c>
      <c r="AI1390" s="169"/>
      <c r="AJ1390" s="170"/>
    </row>
    <row r="1391" customFormat="false" ht="13" hidden="false" customHeight="false" outlineLevel="0" collapsed="false">
      <c r="A1391" s="0"/>
      <c r="B1391" s="185" t="str">
        <f aca="false">IF(B1290&lt;&gt;"",B1290,"")</f>
        <v/>
      </c>
      <c r="C1391" s="116" t="str">
        <f aca="false">IF(C1290&lt;&gt;"",C1290,"")</f>
        <v/>
      </c>
      <c r="D1391" s="116" t="str">
        <f aca="false">IF(D1290&lt;&gt;"",D1290,"")</f>
        <v/>
      </c>
      <c r="E1391" s="116" t="str">
        <f aca="false">IF(E1290&lt;&gt;"",E1290,"")</f>
        <v/>
      </c>
      <c r="F1391" s="116" t="n">
        <v>34</v>
      </c>
      <c r="G1391" s="168" t="n">
        <f aca="false">G1290</f>
        <v>0</v>
      </c>
      <c r="H1391" s="187" t="n">
        <f aca="false">IF($G1391&lt;&gt;"",G1391,"")</f>
        <v>0</v>
      </c>
      <c r="I1391" s="169"/>
      <c r="J1391" s="170"/>
      <c r="K1391" s="171" t="str">
        <f aca="false">IF($B1391&lt;&gt;"",IF(I1391,(INDEX(P$1324:Q$1327,MATCH(H1391,P$1324:P$1327),2)/I1391)*1000,0),"")</f>
        <v/>
      </c>
      <c r="L1391" s="171" t="str">
        <f aca="false">IF(Q$1324&lt;&gt;"",IF($B1391&lt;&gt;"",K1391-$J1391,""),"")</f>
        <v/>
      </c>
      <c r="M1391" s="172" t="str">
        <f aca="false">IF(B1391&lt;&gt;"",RANK(L1391,L$1324:L$1423),"")</f>
        <v/>
      </c>
      <c r="N1391" s="172" t="str">
        <f aca="false">IF(B1391&lt;&gt;"",'Classement Général'!CH78,"")</f>
        <v/>
      </c>
      <c r="O1391" s="172" t="str">
        <f aca="false">IF(B179&lt;&gt;"",'Calculs (M1..M20)'!A81,"")</f>
        <v/>
      </c>
      <c r="P1391" s="0"/>
      <c r="Q1391" s="0"/>
      <c r="R1391" s="0"/>
      <c r="S1391" s="0"/>
      <c r="T1391" s="0"/>
      <c r="U1391" s="0"/>
      <c r="V1391" s="0"/>
      <c r="AH1391" s="187" t="n">
        <f aca="false">IF($G1391&lt;&gt;"",AG1391,"")</f>
        <v>0</v>
      </c>
      <c r="AI1391" s="169"/>
      <c r="AJ1391" s="170"/>
    </row>
    <row r="1392" customFormat="false" ht="13" hidden="false" customHeight="false" outlineLevel="0" collapsed="false">
      <c r="A1392" s="0"/>
      <c r="B1392" s="185" t="str">
        <f aca="false">IF(B1291&lt;&gt;"",B1291,"")</f>
        <v/>
      </c>
      <c r="C1392" s="116" t="str">
        <f aca="false">IF(C1291&lt;&gt;"",C1291,"")</f>
        <v/>
      </c>
      <c r="D1392" s="116" t="str">
        <f aca="false">IF(D1291&lt;&gt;"",D1291,"")</f>
        <v/>
      </c>
      <c r="E1392" s="116" t="str">
        <f aca="false">IF(E1291&lt;&gt;"",E1291,"")</f>
        <v/>
      </c>
      <c r="F1392" s="116" t="n">
        <v>34</v>
      </c>
      <c r="G1392" s="168" t="n">
        <f aca="false">G1291</f>
        <v>0</v>
      </c>
      <c r="H1392" s="187" t="n">
        <f aca="false">IF($G1392&lt;&gt;"",G1392,"")</f>
        <v>0</v>
      </c>
      <c r="I1392" s="169"/>
      <c r="J1392" s="170"/>
      <c r="K1392" s="171" t="str">
        <f aca="false">IF($B1392&lt;&gt;"",IF(I1392,(INDEX(P$1324:Q$1327,MATCH(H1392,P$1324:P$1327),2)/I1392)*1000,0),"")</f>
        <v/>
      </c>
      <c r="L1392" s="171" t="str">
        <f aca="false">IF(Q$1324&lt;&gt;"",IF($B1392&lt;&gt;"",K1392-$J1392,""),"")</f>
        <v/>
      </c>
      <c r="M1392" s="172" t="str">
        <f aca="false">IF(B1392&lt;&gt;"",RANK(L1392,L$1324:L$1423),"")</f>
        <v/>
      </c>
      <c r="N1392" s="172" t="str">
        <f aca="false">IF(B1392&lt;&gt;"",'Classement Général'!CH79,"")</f>
        <v/>
      </c>
      <c r="O1392" s="172" t="str">
        <f aca="false">IF(B180&lt;&gt;"",'Calculs (M1..M20)'!A82,"")</f>
        <v/>
      </c>
      <c r="P1392" s="0"/>
      <c r="Q1392" s="0"/>
      <c r="R1392" s="0"/>
      <c r="S1392" s="0"/>
      <c r="T1392" s="0"/>
      <c r="U1392" s="0"/>
      <c r="V1392" s="0"/>
      <c r="AH1392" s="187" t="n">
        <f aca="false">IF($G1392&lt;&gt;"",AG1392,"")</f>
        <v>0</v>
      </c>
      <c r="AI1392" s="169"/>
      <c r="AJ1392" s="170"/>
    </row>
    <row r="1393" customFormat="false" ht="13" hidden="false" customHeight="false" outlineLevel="0" collapsed="false">
      <c r="A1393" s="0"/>
      <c r="B1393" s="185" t="str">
        <f aca="false">IF(B1292&lt;&gt;"",B1292,"")</f>
        <v/>
      </c>
      <c r="C1393" s="116" t="str">
        <f aca="false">IF(C1292&lt;&gt;"",C1292,"")</f>
        <v/>
      </c>
      <c r="D1393" s="116" t="str">
        <f aca="false">IF(D1292&lt;&gt;"",D1292,"")</f>
        <v/>
      </c>
      <c r="E1393" s="116" t="str">
        <f aca="false">IF(E1292&lt;&gt;"",E1292,"")</f>
        <v/>
      </c>
      <c r="F1393" s="116" t="n">
        <v>34</v>
      </c>
      <c r="G1393" s="168" t="n">
        <f aca="false">G1292</f>
        <v>0</v>
      </c>
      <c r="H1393" s="187" t="n">
        <f aca="false">IF($G1393&lt;&gt;"",G1393,"")</f>
        <v>0</v>
      </c>
      <c r="I1393" s="169"/>
      <c r="J1393" s="170"/>
      <c r="K1393" s="171" t="str">
        <f aca="false">IF($B1393&lt;&gt;"",IF(I1393,(INDEX(P$1324:Q$1327,MATCH(H1393,P$1324:P$1327),2)/I1393)*1000,0),"")</f>
        <v/>
      </c>
      <c r="L1393" s="171" t="str">
        <f aca="false">IF(Q$1324&lt;&gt;"",IF($B1393&lt;&gt;"",K1393-$J1393,""),"")</f>
        <v/>
      </c>
      <c r="M1393" s="172" t="str">
        <f aca="false">IF(B1393&lt;&gt;"",RANK(L1393,L$1324:L$1423),"")</f>
        <v/>
      </c>
      <c r="N1393" s="172" t="str">
        <f aca="false">IF(B1393&lt;&gt;"",'Classement Général'!CH80,"")</f>
        <v/>
      </c>
      <c r="O1393" s="172" t="str">
        <f aca="false">IF(B181&lt;&gt;"",'Calculs (M1..M20)'!A83,"")</f>
        <v/>
      </c>
      <c r="P1393" s="0"/>
      <c r="Q1393" s="0"/>
      <c r="R1393" s="0"/>
      <c r="S1393" s="0"/>
      <c r="T1393" s="0"/>
      <c r="U1393" s="0"/>
      <c r="V1393" s="0"/>
      <c r="AH1393" s="187" t="n">
        <f aca="false">IF($G1393&lt;&gt;"",AG1393,"")</f>
        <v>0</v>
      </c>
      <c r="AI1393" s="169"/>
      <c r="AJ1393" s="170"/>
    </row>
    <row r="1394" customFormat="false" ht="13" hidden="false" customHeight="false" outlineLevel="0" collapsed="false">
      <c r="A1394" s="0"/>
      <c r="B1394" s="185" t="str">
        <f aca="false">IF(B1293&lt;&gt;"",B1293,"")</f>
        <v/>
      </c>
      <c r="C1394" s="116" t="str">
        <f aca="false">IF(C1293&lt;&gt;"",C1293,"")</f>
        <v/>
      </c>
      <c r="D1394" s="116" t="str">
        <f aca="false">IF(D1293&lt;&gt;"",D1293,"")</f>
        <v/>
      </c>
      <c r="E1394" s="116" t="str">
        <f aca="false">IF(E1293&lt;&gt;"",E1293,"")</f>
        <v/>
      </c>
      <c r="F1394" s="116" t="n">
        <v>34</v>
      </c>
      <c r="G1394" s="168" t="n">
        <f aca="false">G1293</f>
        <v>0</v>
      </c>
      <c r="H1394" s="187" t="n">
        <f aca="false">IF($G1394&lt;&gt;"",G1394,"")</f>
        <v>0</v>
      </c>
      <c r="I1394" s="169"/>
      <c r="J1394" s="170"/>
      <c r="K1394" s="171" t="str">
        <f aca="false">IF($B1394&lt;&gt;"",IF(I1394,(INDEX(P$1324:Q$1327,MATCH(H1394,P$1324:P$1327),2)/I1394)*1000,0),"")</f>
        <v/>
      </c>
      <c r="L1394" s="171" t="str">
        <f aca="false">IF(Q$1324&lt;&gt;"",IF($B1394&lt;&gt;"",K1394-$J1394,""),"")</f>
        <v/>
      </c>
      <c r="M1394" s="172" t="str">
        <f aca="false">IF(B1394&lt;&gt;"",RANK(L1394,L$1324:L$1423),"")</f>
        <v/>
      </c>
      <c r="N1394" s="172" t="str">
        <f aca="false">IF(B1394&lt;&gt;"",'Classement Général'!CH81,"")</f>
        <v/>
      </c>
      <c r="O1394" s="172" t="str">
        <f aca="false">IF(B182&lt;&gt;"",'Calculs (M1..M20)'!A84,"")</f>
        <v/>
      </c>
      <c r="P1394" s="0"/>
      <c r="Q1394" s="0"/>
      <c r="R1394" s="0"/>
      <c r="S1394" s="0"/>
      <c r="T1394" s="0"/>
      <c r="U1394" s="0"/>
      <c r="V1394" s="0"/>
      <c r="AH1394" s="187" t="n">
        <f aca="false">IF($G1394&lt;&gt;"",AG1394,"")</f>
        <v>0</v>
      </c>
      <c r="AI1394" s="169"/>
      <c r="AJ1394" s="170"/>
    </row>
    <row r="1395" customFormat="false" ht="13" hidden="false" customHeight="false" outlineLevel="0" collapsed="false">
      <c r="A1395" s="0"/>
      <c r="B1395" s="185" t="str">
        <f aca="false">IF(B1294&lt;&gt;"",B1294,"")</f>
        <v/>
      </c>
      <c r="C1395" s="116" t="str">
        <f aca="false">IF(C1294&lt;&gt;"",C1294,"")</f>
        <v/>
      </c>
      <c r="D1395" s="116" t="str">
        <f aca="false">IF(D1294&lt;&gt;"",D1294,"")</f>
        <v/>
      </c>
      <c r="E1395" s="116" t="str">
        <f aca="false">IF(E1294&lt;&gt;"",E1294,"")</f>
        <v/>
      </c>
      <c r="F1395" s="116" t="n">
        <v>34</v>
      </c>
      <c r="G1395" s="168" t="n">
        <f aca="false">G1294</f>
        <v>0</v>
      </c>
      <c r="H1395" s="187" t="n">
        <f aca="false">IF($G1395&lt;&gt;"",G1395,"")</f>
        <v>0</v>
      </c>
      <c r="I1395" s="169"/>
      <c r="J1395" s="170"/>
      <c r="K1395" s="171" t="str">
        <f aca="false">IF($B1395&lt;&gt;"",IF(I1395,(INDEX(P$1324:Q$1327,MATCH(H1395,P$1324:P$1327),2)/I1395)*1000,0),"")</f>
        <v/>
      </c>
      <c r="L1395" s="171" t="str">
        <f aca="false">IF(Q$1324&lt;&gt;"",IF($B1395&lt;&gt;"",K1395-$J1395,""),"")</f>
        <v/>
      </c>
      <c r="M1395" s="172" t="str">
        <f aca="false">IF(B1395&lt;&gt;"",RANK(L1395,L$1324:L$1423),"")</f>
        <v/>
      </c>
      <c r="N1395" s="172" t="str">
        <f aca="false">IF(B1395&lt;&gt;"",'Classement Général'!CH82,"")</f>
        <v/>
      </c>
      <c r="O1395" s="172" t="str">
        <f aca="false">IF(B183&lt;&gt;"",'Calculs (M1..M20)'!A85,"")</f>
        <v/>
      </c>
      <c r="P1395" s="0"/>
      <c r="Q1395" s="0"/>
      <c r="R1395" s="0"/>
      <c r="S1395" s="0"/>
      <c r="T1395" s="0"/>
      <c r="U1395" s="0"/>
      <c r="V1395" s="0"/>
      <c r="AH1395" s="187" t="n">
        <f aca="false">IF($G1395&lt;&gt;"",AG1395,"")</f>
        <v>0</v>
      </c>
      <c r="AI1395" s="169"/>
      <c r="AJ1395" s="170"/>
    </row>
    <row r="1396" customFormat="false" ht="13" hidden="false" customHeight="false" outlineLevel="0" collapsed="false">
      <c r="A1396" s="0"/>
      <c r="B1396" s="185" t="str">
        <f aca="false">IF(B1295&lt;&gt;"",B1295,"")</f>
        <v/>
      </c>
      <c r="C1396" s="116" t="str">
        <f aca="false">IF(C1295&lt;&gt;"",C1295,"")</f>
        <v/>
      </c>
      <c r="D1396" s="116" t="str">
        <f aca="false">IF(D1295&lt;&gt;"",D1295,"")</f>
        <v/>
      </c>
      <c r="E1396" s="116" t="str">
        <f aca="false">IF(E1295&lt;&gt;"",E1295,"")</f>
        <v/>
      </c>
      <c r="F1396" s="116" t="n">
        <v>34</v>
      </c>
      <c r="G1396" s="168" t="n">
        <f aca="false">G1295</f>
        <v>0</v>
      </c>
      <c r="H1396" s="187" t="n">
        <f aca="false">IF($G1396&lt;&gt;"",G1396,"")</f>
        <v>0</v>
      </c>
      <c r="I1396" s="169"/>
      <c r="J1396" s="170"/>
      <c r="K1396" s="171" t="str">
        <f aca="false">IF($B1396&lt;&gt;"",IF(I1396,(INDEX(P$1324:Q$1327,MATCH(H1396,P$1324:P$1327),2)/I1396)*1000,0),"")</f>
        <v/>
      </c>
      <c r="L1396" s="171" t="str">
        <f aca="false">IF(Q$1324&lt;&gt;"",IF($B1396&lt;&gt;"",K1396-$J1396,""),"")</f>
        <v/>
      </c>
      <c r="M1396" s="172" t="str">
        <f aca="false">IF(B1396&lt;&gt;"",RANK(L1396,L$1324:L$1423),"")</f>
        <v/>
      </c>
      <c r="N1396" s="172" t="str">
        <f aca="false">IF(B1396&lt;&gt;"",'Classement Général'!CH83,"")</f>
        <v/>
      </c>
      <c r="O1396" s="172" t="str">
        <f aca="false">IF(B184&lt;&gt;"",'Calculs (M1..M20)'!A86,"")</f>
        <v/>
      </c>
      <c r="P1396" s="0"/>
      <c r="Q1396" s="0"/>
      <c r="R1396" s="0"/>
      <c r="S1396" s="0"/>
      <c r="T1396" s="0"/>
      <c r="U1396" s="0"/>
      <c r="V1396" s="0"/>
      <c r="AH1396" s="187" t="n">
        <f aca="false">IF($G1396&lt;&gt;"",AG1396,"")</f>
        <v>0</v>
      </c>
      <c r="AI1396" s="169"/>
      <c r="AJ1396" s="170"/>
    </row>
    <row r="1397" customFormat="false" ht="13" hidden="false" customHeight="false" outlineLevel="0" collapsed="false">
      <c r="A1397" s="0"/>
      <c r="B1397" s="185" t="str">
        <f aca="false">IF(B1296&lt;&gt;"",B1296,"")</f>
        <v/>
      </c>
      <c r="C1397" s="116" t="str">
        <f aca="false">IF(C1296&lt;&gt;"",C1296,"")</f>
        <v/>
      </c>
      <c r="D1397" s="116" t="str">
        <f aca="false">IF(D1296&lt;&gt;"",D1296,"")</f>
        <v/>
      </c>
      <c r="E1397" s="116" t="str">
        <f aca="false">IF(E1296&lt;&gt;"",E1296,"")</f>
        <v/>
      </c>
      <c r="F1397" s="116" t="n">
        <v>34</v>
      </c>
      <c r="G1397" s="168" t="n">
        <f aca="false">G1296</f>
        <v>0</v>
      </c>
      <c r="H1397" s="187" t="n">
        <f aca="false">IF($G1397&lt;&gt;"",G1397,"")</f>
        <v>0</v>
      </c>
      <c r="I1397" s="169"/>
      <c r="J1397" s="170"/>
      <c r="K1397" s="171" t="str">
        <f aca="false">IF($B1397&lt;&gt;"",IF(I1397,(INDEX(P$1324:Q$1327,MATCH(H1397,P$1324:P$1327),2)/I1397)*1000,0),"")</f>
        <v/>
      </c>
      <c r="L1397" s="171" t="str">
        <f aca="false">IF(Q$1324&lt;&gt;"",IF($B1397&lt;&gt;"",K1397-$J1397,""),"")</f>
        <v/>
      </c>
      <c r="M1397" s="172" t="str">
        <f aca="false">IF(B1397&lt;&gt;"",RANK(L1397,L$1324:L$1423),"")</f>
        <v/>
      </c>
      <c r="N1397" s="172" t="str">
        <f aca="false">IF(B1397&lt;&gt;"",'Classement Général'!CH84,"")</f>
        <v/>
      </c>
      <c r="O1397" s="172" t="str">
        <f aca="false">IF(B185&lt;&gt;"",'Calculs (M1..M20)'!A87,"")</f>
        <v/>
      </c>
      <c r="P1397" s="0"/>
      <c r="Q1397" s="0"/>
      <c r="R1397" s="0"/>
      <c r="S1397" s="0"/>
      <c r="T1397" s="0"/>
      <c r="U1397" s="0"/>
      <c r="V1397" s="0"/>
      <c r="AH1397" s="187" t="n">
        <f aca="false">IF($G1397&lt;&gt;"",AG1397,"")</f>
        <v>0</v>
      </c>
      <c r="AI1397" s="169"/>
      <c r="AJ1397" s="170"/>
    </row>
    <row r="1398" customFormat="false" ht="13" hidden="false" customHeight="false" outlineLevel="0" collapsed="false">
      <c r="A1398" s="0"/>
      <c r="B1398" s="185" t="str">
        <f aca="false">IF(B1297&lt;&gt;"",B1297,"")</f>
        <v/>
      </c>
      <c r="C1398" s="116" t="str">
        <f aca="false">IF(C1297&lt;&gt;"",C1297,"")</f>
        <v/>
      </c>
      <c r="D1398" s="116" t="str">
        <f aca="false">IF(D1297&lt;&gt;"",D1297,"")</f>
        <v/>
      </c>
      <c r="E1398" s="116" t="str">
        <f aca="false">IF(E1297&lt;&gt;"",E1297,"")</f>
        <v/>
      </c>
      <c r="F1398" s="116" t="n">
        <v>34</v>
      </c>
      <c r="G1398" s="168" t="n">
        <f aca="false">G1297</f>
        <v>0</v>
      </c>
      <c r="H1398" s="187" t="n">
        <f aca="false">IF($G1398&lt;&gt;"",G1398,"")</f>
        <v>0</v>
      </c>
      <c r="I1398" s="169"/>
      <c r="J1398" s="170"/>
      <c r="K1398" s="171" t="str">
        <f aca="false">IF($B1398&lt;&gt;"",IF(I1398,(INDEX(P$1324:Q$1327,MATCH(H1398,P$1324:P$1327),2)/I1398)*1000,0),"")</f>
        <v/>
      </c>
      <c r="L1398" s="171" t="str">
        <f aca="false">IF(Q$1324&lt;&gt;"",IF($B1398&lt;&gt;"",K1398-$J1398,""),"")</f>
        <v/>
      </c>
      <c r="M1398" s="172" t="str">
        <f aca="false">IF(B1398&lt;&gt;"",RANK(L1398,L$1324:L$1423),"")</f>
        <v/>
      </c>
      <c r="N1398" s="172" t="str">
        <f aca="false">IF(B1398&lt;&gt;"",'Classement Général'!CH85,"")</f>
        <v/>
      </c>
      <c r="O1398" s="172" t="str">
        <f aca="false">IF(B186&lt;&gt;"",'Calculs (M1..M20)'!A88,"")</f>
        <v/>
      </c>
      <c r="P1398" s="0"/>
      <c r="Q1398" s="0"/>
      <c r="R1398" s="0"/>
      <c r="S1398" s="0"/>
      <c r="T1398" s="0"/>
      <c r="U1398" s="0"/>
      <c r="V1398" s="0"/>
      <c r="AH1398" s="187" t="n">
        <f aca="false">IF($G1398&lt;&gt;"",AG1398,"")</f>
        <v>0</v>
      </c>
      <c r="AI1398" s="169"/>
      <c r="AJ1398" s="170"/>
    </row>
    <row r="1399" customFormat="false" ht="13" hidden="false" customHeight="false" outlineLevel="0" collapsed="false">
      <c r="A1399" s="0"/>
      <c r="B1399" s="185" t="str">
        <f aca="false">IF(B1298&lt;&gt;"",B1298,"")</f>
        <v/>
      </c>
      <c r="C1399" s="116" t="str">
        <f aca="false">IF(C1298&lt;&gt;"",C1298,"")</f>
        <v/>
      </c>
      <c r="D1399" s="116" t="str">
        <f aca="false">IF(D1298&lt;&gt;"",D1298,"")</f>
        <v/>
      </c>
      <c r="E1399" s="116" t="str">
        <f aca="false">IF(E1298&lt;&gt;"",E1298,"")</f>
        <v/>
      </c>
      <c r="F1399" s="116" t="n">
        <v>34</v>
      </c>
      <c r="G1399" s="168" t="n">
        <f aca="false">G1298</f>
        <v>0</v>
      </c>
      <c r="H1399" s="187" t="n">
        <f aca="false">IF($G1399&lt;&gt;"",G1399,"")</f>
        <v>0</v>
      </c>
      <c r="I1399" s="169"/>
      <c r="J1399" s="170"/>
      <c r="K1399" s="171" t="str">
        <f aca="false">IF($B1399&lt;&gt;"",IF(I1399,(INDEX(P$1324:Q$1327,MATCH(H1399,P$1324:P$1327),2)/I1399)*1000,0),"")</f>
        <v/>
      </c>
      <c r="L1399" s="171" t="str">
        <f aca="false">IF(Q$1324&lt;&gt;"",IF($B1399&lt;&gt;"",K1399-$J1399,""),"")</f>
        <v/>
      </c>
      <c r="M1399" s="172" t="str">
        <f aca="false">IF(B1399&lt;&gt;"",RANK(L1399,L$1324:L$1423),"")</f>
        <v/>
      </c>
      <c r="N1399" s="172" t="str">
        <f aca="false">IF(B1399&lt;&gt;"",'Classement Général'!CH86,"")</f>
        <v/>
      </c>
      <c r="O1399" s="172" t="str">
        <f aca="false">IF(B187&lt;&gt;"",'Calculs (M1..M20)'!A89,"")</f>
        <v/>
      </c>
      <c r="P1399" s="0"/>
      <c r="Q1399" s="0"/>
      <c r="R1399" s="0"/>
      <c r="S1399" s="0"/>
      <c r="T1399" s="0"/>
      <c r="U1399" s="0"/>
      <c r="V1399" s="0"/>
      <c r="AH1399" s="187" t="n">
        <f aca="false">IF($G1399&lt;&gt;"",AG1399,"")</f>
        <v>0</v>
      </c>
      <c r="AI1399" s="169"/>
      <c r="AJ1399" s="170"/>
    </row>
    <row r="1400" customFormat="false" ht="13" hidden="false" customHeight="false" outlineLevel="0" collapsed="false">
      <c r="A1400" s="0"/>
      <c r="B1400" s="185" t="str">
        <f aca="false">IF(B1299&lt;&gt;"",B1299,"")</f>
        <v/>
      </c>
      <c r="C1400" s="116" t="str">
        <f aca="false">IF(C1299&lt;&gt;"",C1299,"")</f>
        <v/>
      </c>
      <c r="D1400" s="116" t="str">
        <f aca="false">IF(D1299&lt;&gt;"",D1299,"")</f>
        <v/>
      </c>
      <c r="E1400" s="116" t="str">
        <f aca="false">IF(E1299&lt;&gt;"",E1299,"")</f>
        <v/>
      </c>
      <c r="F1400" s="116" t="n">
        <v>34</v>
      </c>
      <c r="G1400" s="168" t="n">
        <f aca="false">G1299</f>
        <v>0</v>
      </c>
      <c r="H1400" s="187" t="n">
        <f aca="false">IF($G1400&lt;&gt;"",G1400,"")</f>
        <v>0</v>
      </c>
      <c r="I1400" s="169"/>
      <c r="J1400" s="170"/>
      <c r="K1400" s="171" t="str">
        <f aca="false">IF($B1400&lt;&gt;"",IF(I1400,(INDEX(P$1324:Q$1327,MATCH(H1400,P$1324:P$1327),2)/I1400)*1000,0),"")</f>
        <v/>
      </c>
      <c r="L1400" s="171" t="str">
        <f aca="false">IF(Q$1324&lt;&gt;"",IF($B1400&lt;&gt;"",K1400-$J1400,""),"")</f>
        <v/>
      </c>
      <c r="M1400" s="172" t="str">
        <f aca="false">IF(B1400&lt;&gt;"",RANK(L1400,L$1324:L$1423),"")</f>
        <v/>
      </c>
      <c r="N1400" s="172" t="str">
        <f aca="false">IF(B1400&lt;&gt;"",'Classement Général'!CH87,"")</f>
        <v/>
      </c>
      <c r="O1400" s="172" t="str">
        <f aca="false">IF(B188&lt;&gt;"",'Calculs (M1..M20)'!A90,"")</f>
        <v/>
      </c>
      <c r="P1400" s="0"/>
      <c r="Q1400" s="0"/>
      <c r="R1400" s="0"/>
      <c r="S1400" s="0"/>
      <c r="T1400" s="0"/>
      <c r="U1400" s="0"/>
      <c r="V1400" s="0"/>
      <c r="AH1400" s="187" t="n">
        <f aca="false">IF($G1400&lt;&gt;"",AG1400,"")</f>
        <v>0</v>
      </c>
      <c r="AI1400" s="169"/>
      <c r="AJ1400" s="170"/>
    </row>
    <row r="1401" customFormat="false" ht="13" hidden="false" customHeight="false" outlineLevel="0" collapsed="false">
      <c r="A1401" s="0"/>
      <c r="B1401" s="185" t="str">
        <f aca="false">IF(B1300&lt;&gt;"",B1300,"")</f>
        <v/>
      </c>
      <c r="C1401" s="116" t="str">
        <f aca="false">IF(C1300&lt;&gt;"",C1300,"")</f>
        <v/>
      </c>
      <c r="D1401" s="116" t="str">
        <f aca="false">IF(D1300&lt;&gt;"",D1300,"")</f>
        <v/>
      </c>
      <c r="E1401" s="116" t="str">
        <f aca="false">IF(E1300&lt;&gt;"",E1300,"")</f>
        <v/>
      </c>
      <c r="F1401" s="116" t="n">
        <v>34</v>
      </c>
      <c r="G1401" s="168" t="n">
        <f aca="false">G1300</f>
        <v>0</v>
      </c>
      <c r="H1401" s="187" t="n">
        <f aca="false">IF($G1401&lt;&gt;"",G1401,"")</f>
        <v>0</v>
      </c>
      <c r="I1401" s="169"/>
      <c r="J1401" s="170"/>
      <c r="K1401" s="171" t="str">
        <f aca="false">IF($B1401&lt;&gt;"",IF(I1401,(INDEX(P$1324:Q$1327,MATCH(H1401,P$1324:P$1327),2)/I1401)*1000,0),"")</f>
        <v/>
      </c>
      <c r="L1401" s="171" t="str">
        <f aca="false">IF(Q$1324&lt;&gt;"",IF($B1401&lt;&gt;"",K1401-$J1401,""),"")</f>
        <v/>
      </c>
      <c r="M1401" s="172" t="str">
        <f aca="false">IF(B1401&lt;&gt;"",RANK(L1401,L$1324:L$1423),"")</f>
        <v/>
      </c>
      <c r="N1401" s="172" t="str">
        <f aca="false">IF(B1401&lt;&gt;"",'Classement Général'!CH88,"")</f>
        <v/>
      </c>
      <c r="O1401" s="172" t="str">
        <f aca="false">IF(B189&lt;&gt;"",'Calculs (M1..M20)'!A91,"")</f>
        <v/>
      </c>
      <c r="P1401" s="0"/>
      <c r="Q1401" s="0"/>
      <c r="R1401" s="0"/>
      <c r="S1401" s="0"/>
      <c r="T1401" s="0"/>
      <c r="U1401" s="0"/>
      <c r="V1401" s="0"/>
      <c r="AH1401" s="187" t="n">
        <f aca="false">IF($G1401&lt;&gt;"",AG1401,"")</f>
        <v>0</v>
      </c>
      <c r="AI1401" s="169"/>
      <c r="AJ1401" s="170"/>
    </row>
    <row r="1402" customFormat="false" ht="13" hidden="false" customHeight="false" outlineLevel="0" collapsed="false">
      <c r="A1402" s="0"/>
      <c r="B1402" s="185" t="str">
        <f aca="false">IF(B1301&lt;&gt;"",B1301,"")</f>
        <v/>
      </c>
      <c r="C1402" s="116" t="str">
        <f aca="false">IF(C1301&lt;&gt;"",C1301,"")</f>
        <v/>
      </c>
      <c r="D1402" s="116" t="str">
        <f aca="false">IF(D1301&lt;&gt;"",D1301,"")</f>
        <v/>
      </c>
      <c r="E1402" s="116" t="str">
        <f aca="false">IF(E1301&lt;&gt;"",E1301,"")</f>
        <v/>
      </c>
      <c r="F1402" s="116" t="n">
        <v>34</v>
      </c>
      <c r="G1402" s="168" t="n">
        <f aca="false">G1301</f>
        <v>0</v>
      </c>
      <c r="H1402" s="187" t="n">
        <f aca="false">IF($G1402&lt;&gt;"",G1402,"")</f>
        <v>0</v>
      </c>
      <c r="I1402" s="169"/>
      <c r="J1402" s="170"/>
      <c r="K1402" s="171" t="str">
        <f aca="false">IF($B1402&lt;&gt;"",IF(I1402,(INDEX(P$1324:Q$1327,MATCH(H1402,P$1324:P$1327),2)/I1402)*1000,0),"")</f>
        <v/>
      </c>
      <c r="L1402" s="171" t="str">
        <f aca="false">IF(Q$1324&lt;&gt;"",IF($B1402&lt;&gt;"",K1402-$J1402,""),"")</f>
        <v/>
      </c>
      <c r="M1402" s="172" t="str">
        <f aca="false">IF(B1402&lt;&gt;"",RANK(L1402,L$1324:L$1423),"")</f>
        <v/>
      </c>
      <c r="N1402" s="172" t="str">
        <f aca="false">IF(B1402&lt;&gt;"",'Classement Général'!CH89,"")</f>
        <v/>
      </c>
      <c r="O1402" s="172" t="str">
        <f aca="false">IF(B190&lt;&gt;"",'Calculs (M1..M20)'!A92,"")</f>
        <v/>
      </c>
      <c r="P1402" s="0"/>
      <c r="Q1402" s="0"/>
      <c r="R1402" s="0"/>
      <c r="S1402" s="0"/>
      <c r="T1402" s="0"/>
      <c r="U1402" s="0"/>
      <c r="V1402" s="0"/>
      <c r="AH1402" s="187" t="n">
        <f aca="false">IF($G1402&lt;&gt;"",AG1402,"")</f>
        <v>0</v>
      </c>
      <c r="AI1402" s="169"/>
      <c r="AJ1402" s="170"/>
    </row>
    <row r="1403" customFormat="false" ht="13" hidden="false" customHeight="false" outlineLevel="0" collapsed="false">
      <c r="A1403" s="0"/>
      <c r="B1403" s="185" t="str">
        <f aca="false">IF(B1302&lt;&gt;"",B1302,"")</f>
        <v/>
      </c>
      <c r="C1403" s="116" t="str">
        <f aca="false">IF(C1302&lt;&gt;"",C1302,"")</f>
        <v/>
      </c>
      <c r="D1403" s="116" t="str">
        <f aca="false">IF(D1302&lt;&gt;"",D1302,"")</f>
        <v/>
      </c>
      <c r="E1403" s="116" t="str">
        <f aca="false">IF(E1302&lt;&gt;"",E1302,"")</f>
        <v/>
      </c>
      <c r="F1403" s="116" t="n">
        <v>34</v>
      </c>
      <c r="G1403" s="168" t="n">
        <f aca="false">G1302</f>
        <v>0</v>
      </c>
      <c r="H1403" s="187" t="n">
        <f aca="false">IF($G1403&lt;&gt;"",G1403,"")</f>
        <v>0</v>
      </c>
      <c r="I1403" s="169"/>
      <c r="J1403" s="170"/>
      <c r="K1403" s="171" t="str">
        <f aca="false">IF($B1403&lt;&gt;"",IF(I1403,(INDEX(P$1324:Q$1327,MATCH(H1403,P$1324:P$1327),2)/I1403)*1000,0),"")</f>
        <v/>
      </c>
      <c r="L1403" s="171" t="str">
        <f aca="false">IF(Q$1324&lt;&gt;"",IF($B1403&lt;&gt;"",K1403-$J1403,""),"")</f>
        <v/>
      </c>
      <c r="M1403" s="172" t="str">
        <f aca="false">IF(B1403&lt;&gt;"",RANK(L1403,L$1324:L$1423),"")</f>
        <v/>
      </c>
      <c r="N1403" s="172" t="str">
        <f aca="false">IF(B1403&lt;&gt;"",'Classement Général'!CH90,"")</f>
        <v/>
      </c>
      <c r="O1403" s="172" t="str">
        <f aca="false">IF(B191&lt;&gt;"",'Calculs (M1..M20)'!A93,"")</f>
        <v/>
      </c>
      <c r="P1403" s="0"/>
      <c r="Q1403" s="0"/>
      <c r="R1403" s="0"/>
      <c r="S1403" s="0"/>
      <c r="T1403" s="0"/>
      <c r="U1403" s="0"/>
      <c r="V1403" s="0"/>
      <c r="AH1403" s="187" t="n">
        <f aca="false">IF($G1403&lt;&gt;"",AG1403,"")</f>
        <v>0</v>
      </c>
      <c r="AI1403" s="169"/>
      <c r="AJ1403" s="170"/>
    </row>
    <row r="1404" customFormat="false" ht="13" hidden="false" customHeight="false" outlineLevel="0" collapsed="false">
      <c r="A1404" s="0"/>
      <c r="B1404" s="185" t="str">
        <f aca="false">IF(B1303&lt;&gt;"",B1303,"")</f>
        <v/>
      </c>
      <c r="C1404" s="116" t="str">
        <f aca="false">IF(C1303&lt;&gt;"",C1303,"")</f>
        <v/>
      </c>
      <c r="D1404" s="116" t="str">
        <f aca="false">IF(D1303&lt;&gt;"",D1303,"")</f>
        <v/>
      </c>
      <c r="E1404" s="116" t="str">
        <f aca="false">IF(E1303&lt;&gt;"",E1303,"")</f>
        <v/>
      </c>
      <c r="F1404" s="116" t="n">
        <v>34</v>
      </c>
      <c r="G1404" s="168" t="n">
        <f aca="false">G1303</f>
        <v>0</v>
      </c>
      <c r="H1404" s="187" t="n">
        <f aca="false">IF($G1404&lt;&gt;"",G1404,"")</f>
        <v>0</v>
      </c>
      <c r="I1404" s="169"/>
      <c r="J1404" s="170"/>
      <c r="K1404" s="171" t="str">
        <f aca="false">IF($B1404&lt;&gt;"",IF(I1404,(INDEX(P$1324:Q$1327,MATCH(H1404,P$1324:P$1327),2)/I1404)*1000,0),"")</f>
        <v/>
      </c>
      <c r="L1404" s="171" t="str">
        <f aca="false">IF(Q$1324&lt;&gt;"",IF($B1404&lt;&gt;"",K1404-$J1404,""),"")</f>
        <v/>
      </c>
      <c r="M1404" s="172" t="str">
        <f aca="false">IF(B1404&lt;&gt;"",RANK(L1404,L$1324:L$1423),"")</f>
        <v/>
      </c>
      <c r="N1404" s="172" t="str">
        <f aca="false">IF(B1404&lt;&gt;"",'Classement Général'!CH91,"")</f>
        <v/>
      </c>
      <c r="O1404" s="172" t="str">
        <f aca="false">IF(B192&lt;&gt;"",'Calculs (M1..M20)'!A94,"")</f>
        <v/>
      </c>
      <c r="P1404" s="0"/>
      <c r="Q1404" s="0"/>
      <c r="R1404" s="0"/>
      <c r="S1404" s="0"/>
      <c r="T1404" s="0"/>
      <c r="U1404" s="0"/>
      <c r="V1404" s="0"/>
      <c r="AH1404" s="187" t="n">
        <f aca="false">IF($G1404&lt;&gt;"",AG1404,"")</f>
        <v>0</v>
      </c>
      <c r="AI1404" s="169"/>
      <c r="AJ1404" s="170"/>
    </row>
    <row r="1405" customFormat="false" ht="13" hidden="false" customHeight="false" outlineLevel="0" collapsed="false">
      <c r="A1405" s="0"/>
      <c r="B1405" s="185" t="str">
        <f aca="false">IF(B1304&lt;&gt;"",B1304,"")</f>
        <v/>
      </c>
      <c r="C1405" s="116" t="str">
        <f aca="false">IF(C1304&lt;&gt;"",C1304,"")</f>
        <v/>
      </c>
      <c r="D1405" s="116" t="str">
        <f aca="false">IF(D1304&lt;&gt;"",D1304,"")</f>
        <v/>
      </c>
      <c r="E1405" s="116" t="str">
        <f aca="false">IF(E1304&lt;&gt;"",E1304,"")</f>
        <v/>
      </c>
      <c r="F1405" s="116" t="n">
        <v>34</v>
      </c>
      <c r="G1405" s="168" t="n">
        <f aca="false">G1304</f>
        <v>0</v>
      </c>
      <c r="H1405" s="187" t="n">
        <f aca="false">IF($G1405&lt;&gt;"",G1405,"")</f>
        <v>0</v>
      </c>
      <c r="I1405" s="169"/>
      <c r="J1405" s="170"/>
      <c r="K1405" s="171" t="str">
        <f aca="false">IF($B1405&lt;&gt;"",IF(I1405,(INDEX(P$1324:Q$1327,MATCH(H1405,P$1324:P$1327),2)/I1405)*1000,0),"")</f>
        <v/>
      </c>
      <c r="L1405" s="171" t="str">
        <f aca="false">IF(Q$1324&lt;&gt;"",IF($B1405&lt;&gt;"",K1405-$J1405,""),"")</f>
        <v/>
      </c>
      <c r="M1405" s="172" t="str">
        <f aca="false">IF(B1405&lt;&gt;"",RANK(L1405,L$1324:L$1423),"")</f>
        <v/>
      </c>
      <c r="N1405" s="172" t="str">
        <f aca="false">IF(B1405&lt;&gt;"",'Classement Général'!CH92,"")</f>
        <v/>
      </c>
      <c r="O1405" s="172" t="str">
        <f aca="false">IF(B193&lt;&gt;"",'Calculs (M1..M20)'!A95,"")</f>
        <v/>
      </c>
      <c r="P1405" s="0"/>
      <c r="Q1405" s="0"/>
      <c r="R1405" s="0"/>
      <c r="S1405" s="0"/>
      <c r="T1405" s="0"/>
      <c r="U1405" s="0"/>
      <c r="V1405" s="0"/>
      <c r="AH1405" s="187" t="n">
        <f aca="false">IF($G1405&lt;&gt;"",AG1405,"")</f>
        <v>0</v>
      </c>
      <c r="AI1405" s="169"/>
      <c r="AJ1405" s="170"/>
    </row>
    <row r="1406" customFormat="false" ht="13" hidden="false" customHeight="false" outlineLevel="0" collapsed="false">
      <c r="A1406" s="0"/>
      <c r="B1406" s="185" t="str">
        <f aca="false">IF(B1305&lt;&gt;"",B1305,"")</f>
        <v/>
      </c>
      <c r="C1406" s="116" t="str">
        <f aca="false">IF(C1305&lt;&gt;"",C1305,"")</f>
        <v/>
      </c>
      <c r="D1406" s="116" t="str">
        <f aca="false">IF(D1305&lt;&gt;"",D1305,"")</f>
        <v/>
      </c>
      <c r="E1406" s="116" t="str">
        <f aca="false">IF(E1305&lt;&gt;"",E1305,"")</f>
        <v/>
      </c>
      <c r="F1406" s="116" t="n">
        <v>34</v>
      </c>
      <c r="G1406" s="168" t="n">
        <f aca="false">G1305</f>
        <v>0</v>
      </c>
      <c r="H1406" s="187" t="n">
        <f aca="false">IF($G1406&lt;&gt;"",G1406,"")</f>
        <v>0</v>
      </c>
      <c r="I1406" s="169"/>
      <c r="J1406" s="170"/>
      <c r="K1406" s="171" t="str">
        <f aca="false">IF($B1406&lt;&gt;"",IF(I1406,(INDEX(P$1324:Q$1327,MATCH(H1406,P$1324:P$1327),2)/I1406)*1000,0),"")</f>
        <v/>
      </c>
      <c r="L1406" s="171" t="str">
        <f aca="false">IF(Q$1324&lt;&gt;"",IF($B1406&lt;&gt;"",K1406-$J1406,""),"")</f>
        <v/>
      </c>
      <c r="M1406" s="172" t="str">
        <f aca="false">IF(B1406&lt;&gt;"",RANK(L1406,L$1324:L$1423),"")</f>
        <v/>
      </c>
      <c r="N1406" s="172" t="str">
        <f aca="false">IF(B1406&lt;&gt;"",'Classement Général'!CH93,"")</f>
        <v/>
      </c>
      <c r="O1406" s="172" t="str">
        <f aca="false">IF(B194&lt;&gt;"",'Calculs (M1..M20)'!A96,"")</f>
        <v/>
      </c>
      <c r="P1406" s="0"/>
      <c r="Q1406" s="0"/>
      <c r="R1406" s="0"/>
      <c r="S1406" s="0"/>
      <c r="T1406" s="0"/>
      <c r="U1406" s="0"/>
      <c r="V1406" s="0"/>
      <c r="AH1406" s="187" t="n">
        <f aca="false">IF($G1406&lt;&gt;"",AG1406,"")</f>
        <v>0</v>
      </c>
      <c r="AI1406" s="169"/>
      <c r="AJ1406" s="170"/>
    </row>
    <row r="1407" customFormat="false" ht="13" hidden="false" customHeight="false" outlineLevel="0" collapsed="false">
      <c r="A1407" s="0"/>
      <c r="B1407" s="185" t="str">
        <f aca="false">IF(B1306&lt;&gt;"",B1306,"")</f>
        <v/>
      </c>
      <c r="C1407" s="116" t="str">
        <f aca="false">IF(C1306&lt;&gt;"",C1306,"")</f>
        <v/>
      </c>
      <c r="D1407" s="116" t="str">
        <f aca="false">IF(D1306&lt;&gt;"",D1306,"")</f>
        <v/>
      </c>
      <c r="E1407" s="116" t="str">
        <f aca="false">IF(E1306&lt;&gt;"",E1306,"")</f>
        <v/>
      </c>
      <c r="F1407" s="116" t="n">
        <v>34</v>
      </c>
      <c r="G1407" s="168" t="n">
        <f aca="false">G1306</f>
        <v>0</v>
      </c>
      <c r="H1407" s="187" t="n">
        <f aca="false">IF($G1407&lt;&gt;"",G1407,"")</f>
        <v>0</v>
      </c>
      <c r="I1407" s="169"/>
      <c r="J1407" s="170"/>
      <c r="K1407" s="171" t="str">
        <f aca="false">IF($B1407&lt;&gt;"",IF(I1407,(INDEX(P$1324:Q$1327,MATCH(H1407,P$1324:P$1327),2)/I1407)*1000,0),"")</f>
        <v/>
      </c>
      <c r="L1407" s="171" t="str">
        <f aca="false">IF(Q$1324&lt;&gt;"",IF($B1407&lt;&gt;"",K1407-$J1407,""),"")</f>
        <v/>
      </c>
      <c r="M1407" s="172" t="str">
        <f aca="false">IF(B1407&lt;&gt;"",RANK(L1407,L$1324:L$1423),"")</f>
        <v/>
      </c>
      <c r="N1407" s="172" t="str">
        <f aca="false">IF(B1407&lt;&gt;"",'Classement Général'!CH94,"")</f>
        <v/>
      </c>
      <c r="O1407" s="172" t="str">
        <f aca="false">IF(B195&lt;&gt;"",'Calculs (M1..M20)'!A97,"")</f>
        <v/>
      </c>
      <c r="P1407" s="0"/>
      <c r="Q1407" s="0"/>
      <c r="R1407" s="0"/>
      <c r="S1407" s="0"/>
      <c r="T1407" s="0"/>
      <c r="U1407" s="0"/>
      <c r="V1407" s="0"/>
      <c r="AH1407" s="187" t="n">
        <f aca="false">IF($G1407&lt;&gt;"",AG1407,"")</f>
        <v>0</v>
      </c>
      <c r="AI1407" s="169"/>
      <c r="AJ1407" s="170"/>
    </row>
    <row r="1408" customFormat="false" ht="13" hidden="false" customHeight="false" outlineLevel="0" collapsed="false">
      <c r="A1408" s="0"/>
      <c r="B1408" s="185" t="str">
        <f aca="false">IF(B1307&lt;&gt;"",B1307,"")</f>
        <v/>
      </c>
      <c r="C1408" s="116" t="str">
        <f aca="false">IF(C1307&lt;&gt;"",C1307,"")</f>
        <v/>
      </c>
      <c r="D1408" s="116" t="str">
        <f aca="false">IF(D1307&lt;&gt;"",D1307,"")</f>
        <v/>
      </c>
      <c r="E1408" s="116" t="str">
        <f aca="false">IF(E1307&lt;&gt;"",E1307,"")</f>
        <v/>
      </c>
      <c r="F1408" s="116" t="n">
        <v>34</v>
      </c>
      <c r="G1408" s="168" t="n">
        <f aca="false">G1307</f>
        <v>0</v>
      </c>
      <c r="H1408" s="187" t="n">
        <f aca="false">IF($G1408&lt;&gt;"",G1408,"")</f>
        <v>0</v>
      </c>
      <c r="I1408" s="169"/>
      <c r="J1408" s="170"/>
      <c r="K1408" s="171" t="str">
        <f aca="false">IF($B1408&lt;&gt;"",IF(I1408,(INDEX(P$1324:Q$1327,MATCH(H1408,P$1324:P$1327),2)/I1408)*1000,0),"")</f>
        <v/>
      </c>
      <c r="L1408" s="171" t="str">
        <f aca="false">IF(Q$1324&lt;&gt;"",IF($B1408&lt;&gt;"",K1408-$J1408,""),"")</f>
        <v/>
      </c>
      <c r="M1408" s="172" t="str">
        <f aca="false">IF(B1408&lt;&gt;"",RANK(L1408,L$1324:L$1423),"")</f>
        <v/>
      </c>
      <c r="N1408" s="172" t="str">
        <f aca="false">IF(B1408&lt;&gt;"",'Classement Général'!CH95,"")</f>
        <v/>
      </c>
      <c r="O1408" s="172" t="str">
        <f aca="false">IF(B196&lt;&gt;"",'Calculs (M1..M20)'!A98,"")</f>
        <v/>
      </c>
      <c r="P1408" s="0"/>
      <c r="Q1408" s="0"/>
      <c r="R1408" s="0"/>
      <c r="S1408" s="0"/>
      <c r="T1408" s="0"/>
      <c r="U1408" s="0"/>
      <c r="V1408" s="0"/>
      <c r="AH1408" s="187" t="n">
        <f aca="false">IF($G1408&lt;&gt;"",AG1408,"")</f>
        <v>0</v>
      </c>
      <c r="AI1408" s="169"/>
      <c r="AJ1408" s="170"/>
    </row>
    <row r="1409" customFormat="false" ht="13" hidden="false" customHeight="false" outlineLevel="0" collapsed="false">
      <c r="A1409" s="0"/>
      <c r="B1409" s="185" t="str">
        <f aca="false">IF(B1308&lt;&gt;"",B1308,"")</f>
        <v/>
      </c>
      <c r="C1409" s="116" t="str">
        <f aca="false">IF(C1308&lt;&gt;"",C1308,"")</f>
        <v/>
      </c>
      <c r="D1409" s="116" t="str">
        <f aca="false">IF(D1308&lt;&gt;"",D1308,"")</f>
        <v/>
      </c>
      <c r="E1409" s="116" t="str">
        <f aca="false">IF(E1308&lt;&gt;"",E1308,"")</f>
        <v/>
      </c>
      <c r="F1409" s="116" t="n">
        <v>34</v>
      </c>
      <c r="G1409" s="168" t="n">
        <f aca="false">G1308</f>
        <v>0</v>
      </c>
      <c r="H1409" s="187" t="n">
        <f aca="false">IF($G1409&lt;&gt;"",G1409,"")</f>
        <v>0</v>
      </c>
      <c r="I1409" s="169"/>
      <c r="J1409" s="170"/>
      <c r="K1409" s="171" t="str">
        <f aca="false">IF($B1409&lt;&gt;"",IF(I1409,(INDEX(P$1324:Q$1327,MATCH(H1409,P$1324:P$1327),2)/I1409)*1000,0),"")</f>
        <v/>
      </c>
      <c r="L1409" s="171" t="str">
        <f aca="false">IF(Q$1324&lt;&gt;"",IF($B1409&lt;&gt;"",K1409-$J1409,""),"")</f>
        <v/>
      </c>
      <c r="M1409" s="172" t="str">
        <f aca="false">IF(B1409&lt;&gt;"",RANK(L1409,L$1324:L$1423),"")</f>
        <v/>
      </c>
      <c r="N1409" s="172" t="str">
        <f aca="false">IF(B1409&lt;&gt;"",'Classement Général'!CH96,"")</f>
        <v/>
      </c>
      <c r="O1409" s="172" t="str">
        <f aca="false">IF(B197&lt;&gt;"",'Calculs (M1..M20)'!A99,"")</f>
        <v/>
      </c>
      <c r="P1409" s="0"/>
      <c r="Q1409" s="0"/>
      <c r="R1409" s="0"/>
      <c r="S1409" s="0"/>
      <c r="T1409" s="0"/>
      <c r="U1409" s="0"/>
      <c r="V1409" s="0"/>
      <c r="AH1409" s="187" t="n">
        <f aca="false">IF($G1409&lt;&gt;"",AG1409,"")</f>
        <v>0</v>
      </c>
      <c r="AI1409" s="169"/>
      <c r="AJ1409" s="170"/>
    </row>
    <row r="1410" customFormat="false" ht="13" hidden="false" customHeight="false" outlineLevel="0" collapsed="false">
      <c r="A1410" s="0"/>
      <c r="B1410" s="185" t="str">
        <f aca="false">IF(B1309&lt;&gt;"",B1309,"")</f>
        <v/>
      </c>
      <c r="C1410" s="116" t="str">
        <f aca="false">IF(C1309&lt;&gt;"",C1309,"")</f>
        <v/>
      </c>
      <c r="D1410" s="116" t="str">
        <f aca="false">IF(D1309&lt;&gt;"",D1309,"")</f>
        <v/>
      </c>
      <c r="E1410" s="116" t="str">
        <f aca="false">IF(E1309&lt;&gt;"",E1309,"")</f>
        <v/>
      </c>
      <c r="F1410" s="116" t="n">
        <v>34</v>
      </c>
      <c r="G1410" s="168" t="n">
        <f aca="false">G1309</f>
        <v>0</v>
      </c>
      <c r="H1410" s="187" t="n">
        <f aca="false">IF($G1410&lt;&gt;"",G1410,"")</f>
        <v>0</v>
      </c>
      <c r="I1410" s="169"/>
      <c r="J1410" s="170"/>
      <c r="K1410" s="171" t="str">
        <f aca="false">IF($B1410&lt;&gt;"",IF(I1410,(INDEX(P$1324:Q$1327,MATCH(H1410,P$1324:P$1327),2)/I1410)*1000,0),"")</f>
        <v/>
      </c>
      <c r="L1410" s="171" t="str">
        <f aca="false">IF(Q$1324&lt;&gt;"",IF($B1410&lt;&gt;"",K1410-$J1410,""),"")</f>
        <v/>
      </c>
      <c r="M1410" s="172" t="str">
        <f aca="false">IF(B1410&lt;&gt;"",RANK(L1410,L$1324:L$1423),"")</f>
        <v/>
      </c>
      <c r="N1410" s="172" t="str">
        <f aca="false">IF(B1410&lt;&gt;"",'Classement Général'!CH97,"")</f>
        <v/>
      </c>
      <c r="O1410" s="172" t="str">
        <f aca="false">IF(B198&lt;&gt;"",'Calculs (M1..M20)'!A100,"")</f>
        <v/>
      </c>
      <c r="P1410" s="0"/>
      <c r="Q1410" s="0"/>
      <c r="R1410" s="0"/>
      <c r="S1410" s="0"/>
      <c r="T1410" s="0"/>
      <c r="U1410" s="0"/>
      <c r="V1410" s="0"/>
      <c r="AH1410" s="187" t="n">
        <f aca="false">IF($G1410&lt;&gt;"",AG1410,"")</f>
        <v>0</v>
      </c>
      <c r="AI1410" s="169"/>
      <c r="AJ1410" s="170"/>
    </row>
    <row r="1411" customFormat="false" ht="13" hidden="false" customHeight="false" outlineLevel="0" collapsed="false">
      <c r="A1411" s="0"/>
      <c r="B1411" s="185" t="str">
        <f aca="false">IF(B1310&lt;&gt;"",B1310,"")</f>
        <v/>
      </c>
      <c r="C1411" s="116" t="str">
        <f aca="false">IF(C1310&lt;&gt;"",C1310,"")</f>
        <v/>
      </c>
      <c r="D1411" s="116" t="str">
        <f aca="false">IF(D1310&lt;&gt;"",D1310,"")</f>
        <v/>
      </c>
      <c r="E1411" s="116" t="str">
        <f aca="false">IF(E1310&lt;&gt;"",E1310,"")</f>
        <v/>
      </c>
      <c r="F1411" s="116" t="n">
        <v>34</v>
      </c>
      <c r="G1411" s="168" t="n">
        <f aca="false">G1310</f>
        <v>0</v>
      </c>
      <c r="H1411" s="187" t="n">
        <f aca="false">IF($G1411&lt;&gt;"",G1411,"")</f>
        <v>0</v>
      </c>
      <c r="I1411" s="169"/>
      <c r="J1411" s="170"/>
      <c r="K1411" s="171" t="str">
        <f aca="false">IF($B1411&lt;&gt;"",IF(I1411,(INDEX(P$1324:Q$1327,MATCH(H1411,P$1324:P$1327),2)/I1411)*1000,0),"")</f>
        <v/>
      </c>
      <c r="L1411" s="171" t="str">
        <f aca="false">IF(Q$1324&lt;&gt;"",IF($B1411&lt;&gt;"",K1411-$J1411,""),"")</f>
        <v/>
      </c>
      <c r="M1411" s="172" t="str">
        <f aca="false">IF(B1411&lt;&gt;"",RANK(L1411,L$1324:L$1423),"")</f>
        <v/>
      </c>
      <c r="N1411" s="172" t="str">
        <f aca="false">IF(B1411&lt;&gt;"",'Classement Général'!CH98,"")</f>
        <v/>
      </c>
      <c r="O1411" s="172" t="str">
        <f aca="false">IF(B199&lt;&gt;"",'Calculs (M1..M20)'!A101,"")</f>
        <v/>
      </c>
      <c r="P1411" s="0"/>
      <c r="Q1411" s="0"/>
      <c r="R1411" s="0"/>
      <c r="S1411" s="0"/>
      <c r="T1411" s="0"/>
      <c r="U1411" s="0"/>
      <c r="V1411" s="0"/>
      <c r="AH1411" s="187" t="n">
        <f aca="false">IF($G1411&lt;&gt;"",AG1411,"")</f>
        <v>0</v>
      </c>
      <c r="AI1411" s="169"/>
      <c r="AJ1411" s="170"/>
    </row>
    <row r="1412" customFormat="false" ht="13" hidden="false" customHeight="false" outlineLevel="0" collapsed="false">
      <c r="A1412" s="0"/>
      <c r="B1412" s="185" t="str">
        <f aca="false">IF(B1311&lt;&gt;"",B1311,"")</f>
        <v/>
      </c>
      <c r="C1412" s="116" t="str">
        <f aca="false">IF(C1311&lt;&gt;"",C1311,"")</f>
        <v/>
      </c>
      <c r="D1412" s="116" t="str">
        <f aca="false">IF(D1311&lt;&gt;"",D1311,"")</f>
        <v/>
      </c>
      <c r="E1412" s="116" t="str">
        <f aca="false">IF(E1311&lt;&gt;"",E1311,"")</f>
        <v/>
      </c>
      <c r="F1412" s="116" t="n">
        <v>34</v>
      </c>
      <c r="G1412" s="168" t="n">
        <f aca="false">G1311</f>
        <v>0</v>
      </c>
      <c r="H1412" s="187" t="n">
        <f aca="false">IF($G1412&lt;&gt;"",G1412,"")</f>
        <v>0</v>
      </c>
      <c r="I1412" s="169"/>
      <c r="J1412" s="170"/>
      <c r="K1412" s="171" t="str">
        <f aca="false">IF($B1412&lt;&gt;"",IF(I1412,(INDEX(P$1324:Q$1327,MATCH(H1412,P$1324:P$1327),2)/I1412)*1000,0),"")</f>
        <v/>
      </c>
      <c r="L1412" s="171" t="str">
        <f aca="false">IF(Q$1324&lt;&gt;"",IF($B1412&lt;&gt;"",K1412-$J1412,""),"")</f>
        <v/>
      </c>
      <c r="M1412" s="172" t="str">
        <f aca="false">IF(B1412&lt;&gt;"",RANK(L1412,L$1324:L$1423),"")</f>
        <v/>
      </c>
      <c r="N1412" s="172" t="str">
        <f aca="false">IF(B1412&lt;&gt;"",'Classement Général'!CH99,"")</f>
        <v/>
      </c>
      <c r="O1412" s="172" t="str">
        <f aca="false">IF(B200&lt;&gt;"",'Calculs (M1..M20)'!A102,"")</f>
        <v/>
      </c>
      <c r="P1412" s="0"/>
      <c r="Q1412" s="0"/>
      <c r="R1412" s="0"/>
      <c r="S1412" s="0"/>
      <c r="T1412" s="0"/>
      <c r="U1412" s="0"/>
      <c r="V1412" s="0"/>
      <c r="AH1412" s="187" t="n">
        <f aca="false">IF($G1412&lt;&gt;"",AG1412,"")</f>
        <v>0</v>
      </c>
      <c r="AI1412" s="169"/>
      <c r="AJ1412" s="170"/>
    </row>
    <row r="1413" customFormat="false" ht="13" hidden="false" customHeight="false" outlineLevel="0" collapsed="false">
      <c r="A1413" s="0"/>
      <c r="B1413" s="185" t="str">
        <f aca="false">IF(B1312&lt;&gt;"",B1312,"")</f>
        <v/>
      </c>
      <c r="C1413" s="116" t="str">
        <f aca="false">IF(C1312&lt;&gt;"",C1312,"")</f>
        <v/>
      </c>
      <c r="D1413" s="116" t="str">
        <f aca="false">IF(D1312&lt;&gt;"",D1312,"")</f>
        <v/>
      </c>
      <c r="E1413" s="116" t="str">
        <f aca="false">IF(E1312&lt;&gt;"",E1312,"")</f>
        <v/>
      </c>
      <c r="F1413" s="116" t="n">
        <v>34</v>
      </c>
      <c r="G1413" s="168" t="n">
        <f aca="false">G1312</f>
        <v>0</v>
      </c>
      <c r="H1413" s="187" t="n">
        <f aca="false">IF($G1413&lt;&gt;"",G1413,"")</f>
        <v>0</v>
      </c>
      <c r="I1413" s="169"/>
      <c r="J1413" s="170"/>
      <c r="K1413" s="171" t="str">
        <f aca="false">IF($B1413&lt;&gt;"",IF(I1413,(INDEX(P$1324:Q$1327,MATCH(H1413,P$1324:P$1327),2)/I1413)*1000,0),"")</f>
        <v/>
      </c>
      <c r="L1413" s="171" t="str">
        <f aca="false">IF(Q$1324&lt;&gt;"",IF($B1413&lt;&gt;"",K1413-$J1413,""),"")</f>
        <v/>
      </c>
      <c r="M1413" s="172" t="str">
        <f aca="false">IF(B1413&lt;&gt;"",RANK(L1413,L$1324:L$1423),"")</f>
        <v/>
      </c>
      <c r="N1413" s="172" t="str">
        <f aca="false">IF(B1413&lt;&gt;"",'Classement Général'!CH100,"")</f>
        <v/>
      </c>
      <c r="O1413" s="172" t="str">
        <f aca="false">IF(B201&lt;&gt;"",'Calculs (M1..M20)'!A103,"")</f>
        <v/>
      </c>
      <c r="P1413" s="0"/>
      <c r="Q1413" s="0"/>
      <c r="R1413" s="0"/>
      <c r="S1413" s="0"/>
      <c r="T1413" s="0"/>
      <c r="U1413" s="0"/>
      <c r="V1413" s="0"/>
      <c r="AH1413" s="187" t="n">
        <f aca="false">IF($G1413&lt;&gt;"",AG1413,"")</f>
        <v>0</v>
      </c>
      <c r="AI1413" s="169"/>
      <c r="AJ1413" s="170"/>
    </row>
    <row r="1414" customFormat="false" ht="13" hidden="false" customHeight="false" outlineLevel="0" collapsed="false">
      <c r="A1414" s="0"/>
      <c r="B1414" s="185" t="str">
        <f aca="false">IF(B1313&lt;&gt;"",B1313,"")</f>
        <v/>
      </c>
      <c r="C1414" s="116" t="str">
        <f aca="false">IF(C1313&lt;&gt;"",C1313,"")</f>
        <v/>
      </c>
      <c r="D1414" s="116" t="str">
        <f aca="false">IF(D1313&lt;&gt;"",D1313,"")</f>
        <v/>
      </c>
      <c r="E1414" s="116" t="str">
        <f aca="false">IF(E1313&lt;&gt;"",E1313,"")</f>
        <v/>
      </c>
      <c r="F1414" s="116" t="n">
        <v>34</v>
      </c>
      <c r="G1414" s="168" t="n">
        <f aca="false">G1313</f>
        <v>0</v>
      </c>
      <c r="H1414" s="187" t="n">
        <f aca="false">IF($G1414&lt;&gt;"",G1414,"")</f>
        <v>0</v>
      </c>
      <c r="I1414" s="169"/>
      <c r="J1414" s="170"/>
      <c r="K1414" s="171" t="str">
        <f aca="false">IF($B1414&lt;&gt;"",IF(I1414,(INDEX(P$1324:Q$1327,MATCH(H1414,P$1324:P$1327),2)/I1414)*1000,0),"")</f>
        <v/>
      </c>
      <c r="L1414" s="171" t="str">
        <f aca="false">IF(Q$1324&lt;&gt;"",IF($B1414&lt;&gt;"",K1414-$J1414,""),"")</f>
        <v/>
      </c>
      <c r="M1414" s="172" t="str">
        <f aca="false">IF(B1414&lt;&gt;"",RANK(L1414,L$1324:L$1423),"")</f>
        <v/>
      </c>
      <c r="N1414" s="172" t="str">
        <f aca="false">IF(B1414&lt;&gt;"",'Classement Général'!CH101,"")</f>
        <v/>
      </c>
      <c r="O1414" s="172" t="str">
        <f aca="false">IF(B202&lt;&gt;"",'Calculs (M1..M20)'!A104,"")</f>
        <v/>
      </c>
      <c r="P1414" s="0"/>
      <c r="Q1414" s="0"/>
      <c r="R1414" s="0"/>
      <c r="S1414" s="0"/>
      <c r="T1414" s="0"/>
      <c r="U1414" s="0"/>
      <c r="V1414" s="0"/>
      <c r="AH1414" s="187" t="n">
        <f aca="false">IF($G1414&lt;&gt;"",AG1414,"")</f>
        <v>0</v>
      </c>
      <c r="AI1414" s="169"/>
      <c r="AJ1414" s="170"/>
    </row>
    <row r="1415" customFormat="false" ht="13" hidden="false" customHeight="false" outlineLevel="0" collapsed="false">
      <c r="A1415" s="0"/>
      <c r="B1415" s="185" t="str">
        <f aca="false">IF(B1314&lt;&gt;"",B1314,"")</f>
        <v/>
      </c>
      <c r="C1415" s="116" t="str">
        <f aca="false">IF(C1314&lt;&gt;"",C1314,"")</f>
        <v/>
      </c>
      <c r="D1415" s="116" t="str">
        <f aca="false">IF(D1314&lt;&gt;"",D1314,"")</f>
        <v/>
      </c>
      <c r="E1415" s="116" t="str">
        <f aca="false">IF(E1314&lt;&gt;"",E1314,"")</f>
        <v/>
      </c>
      <c r="F1415" s="116" t="n">
        <v>34</v>
      </c>
      <c r="G1415" s="168" t="n">
        <f aca="false">G1314</f>
        <v>0</v>
      </c>
      <c r="H1415" s="187" t="n">
        <f aca="false">IF($G1415&lt;&gt;"",G1415,"")</f>
        <v>0</v>
      </c>
      <c r="I1415" s="169"/>
      <c r="J1415" s="170"/>
      <c r="K1415" s="171" t="str">
        <f aca="false">IF($B1415&lt;&gt;"",IF(I1415,(INDEX(P$1324:Q$1327,MATCH(H1415,P$1324:P$1327),2)/I1415)*1000,0),"")</f>
        <v/>
      </c>
      <c r="L1415" s="171" t="str">
        <f aca="false">IF(Q$1324&lt;&gt;"",IF($B1415&lt;&gt;"",K1415-$J1415,""),"")</f>
        <v/>
      </c>
      <c r="M1415" s="172" t="str">
        <f aca="false">IF(B1415&lt;&gt;"",RANK(L1415,L$1324:L$1423),"")</f>
        <v/>
      </c>
      <c r="N1415" s="172" t="str">
        <f aca="false">IF(B1415&lt;&gt;"",'Classement Général'!CH102,"")</f>
        <v/>
      </c>
      <c r="O1415" s="172" t="str">
        <f aca="false">IF(B203&lt;&gt;"",'Calculs (M1..M20)'!A105,"")</f>
        <v/>
      </c>
      <c r="P1415" s="0"/>
      <c r="Q1415" s="0"/>
      <c r="R1415" s="0"/>
      <c r="S1415" s="0"/>
      <c r="T1415" s="0"/>
      <c r="U1415" s="0"/>
      <c r="V1415" s="0"/>
      <c r="AH1415" s="187" t="n">
        <f aca="false">IF($G1415&lt;&gt;"",AG1415,"")</f>
        <v>0</v>
      </c>
      <c r="AI1415" s="169"/>
      <c r="AJ1415" s="170"/>
    </row>
    <row r="1416" customFormat="false" ht="13" hidden="false" customHeight="false" outlineLevel="0" collapsed="false">
      <c r="A1416" s="0"/>
      <c r="B1416" s="185" t="str">
        <f aca="false">IF(B1315&lt;&gt;"",B1315,"")</f>
        <v/>
      </c>
      <c r="C1416" s="116" t="str">
        <f aca="false">IF(C1315&lt;&gt;"",C1315,"")</f>
        <v/>
      </c>
      <c r="D1416" s="116" t="str">
        <f aca="false">IF(D1315&lt;&gt;"",D1315,"")</f>
        <v/>
      </c>
      <c r="E1416" s="116" t="str">
        <f aca="false">IF(E1315&lt;&gt;"",E1315,"")</f>
        <v/>
      </c>
      <c r="F1416" s="116" t="n">
        <v>34</v>
      </c>
      <c r="G1416" s="168" t="n">
        <f aca="false">G1315</f>
        <v>0</v>
      </c>
      <c r="H1416" s="187" t="n">
        <f aca="false">IF($G1416&lt;&gt;"",G1416,"")</f>
        <v>0</v>
      </c>
      <c r="I1416" s="169"/>
      <c r="J1416" s="170"/>
      <c r="K1416" s="171" t="str">
        <f aca="false">IF($B1416&lt;&gt;"",IF(I1416,(INDEX(P$1324:Q$1327,MATCH(H1416,P$1324:P$1327),2)/I1416)*1000,0),"")</f>
        <v/>
      </c>
      <c r="L1416" s="171" t="str">
        <f aca="false">IF(Q$1324&lt;&gt;"",IF($B1416&lt;&gt;"",K1416-$J1416,""),"")</f>
        <v/>
      </c>
      <c r="M1416" s="172" t="str">
        <f aca="false">IF(B1416&lt;&gt;"",RANK(L1416,L$1324:L$1423),"")</f>
        <v/>
      </c>
      <c r="N1416" s="172" t="str">
        <f aca="false">IF(B1416&lt;&gt;"",'Classement Général'!CH103,"")</f>
        <v/>
      </c>
      <c r="O1416" s="172" t="str">
        <f aca="false">IF(B204&lt;&gt;"",'Calculs (M1..M20)'!A106,"")</f>
        <v/>
      </c>
      <c r="P1416" s="0"/>
      <c r="Q1416" s="0"/>
      <c r="R1416" s="0"/>
      <c r="S1416" s="0"/>
      <c r="T1416" s="0"/>
      <c r="U1416" s="0"/>
      <c r="V1416" s="0"/>
      <c r="AH1416" s="187" t="n">
        <f aca="false">IF($G1416&lt;&gt;"",AG1416,"")</f>
        <v>0</v>
      </c>
      <c r="AI1416" s="169"/>
      <c r="AJ1416" s="170"/>
    </row>
    <row r="1417" customFormat="false" ht="13" hidden="false" customHeight="false" outlineLevel="0" collapsed="false">
      <c r="A1417" s="0"/>
      <c r="B1417" s="185" t="str">
        <f aca="false">IF(B1316&lt;&gt;"",B1316,"")</f>
        <v/>
      </c>
      <c r="C1417" s="116" t="str">
        <f aca="false">IF(C1316&lt;&gt;"",C1316,"")</f>
        <v/>
      </c>
      <c r="D1417" s="116" t="str">
        <f aca="false">IF(D1316&lt;&gt;"",D1316,"")</f>
        <v/>
      </c>
      <c r="E1417" s="116" t="str">
        <f aca="false">IF(E1316&lt;&gt;"",E1316,"")</f>
        <v/>
      </c>
      <c r="F1417" s="116" t="n">
        <v>34</v>
      </c>
      <c r="G1417" s="168" t="n">
        <f aca="false">G1316</f>
        <v>0</v>
      </c>
      <c r="H1417" s="187" t="n">
        <f aca="false">IF($G1417&lt;&gt;"",G1417,"")</f>
        <v>0</v>
      </c>
      <c r="I1417" s="169"/>
      <c r="J1417" s="170"/>
      <c r="K1417" s="171" t="str">
        <f aca="false">IF($B1417&lt;&gt;"",IF(I1417,(INDEX(P$1324:Q$1327,MATCH(H1417,P$1324:P$1327),2)/I1417)*1000,0),"")</f>
        <v/>
      </c>
      <c r="L1417" s="171" t="str">
        <f aca="false">IF(Q$1324&lt;&gt;"",IF($B1417&lt;&gt;"",K1417-$J1417,""),"")</f>
        <v/>
      </c>
      <c r="M1417" s="172" t="str">
        <f aca="false">IF(B1417&lt;&gt;"",RANK(L1417,L$1324:L$1423),"")</f>
        <v/>
      </c>
      <c r="N1417" s="172" t="str">
        <f aca="false">IF(B1417&lt;&gt;"",'Classement Général'!CH104,"")</f>
        <v/>
      </c>
      <c r="O1417" s="172" t="str">
        <f aca="false">IF(B205&lt;&gt;"",'Calculs (M1..M20)'!A107,"")</f>
        <v/>
      </c>
      <c r="P1417" s="0"/>
      <c r="Q1417" s="0"/>
      <c r="R1417" s="0"/>
      <c r="S1417" s="0"/>
      <c r="T1417" s="0"/>
      <c r="U1417" s="0"/>
      <c r="V1417" s="0"/>
      <c r="AH1417" s="187" t="n">
        <f aca="false">IF($G1417&lt;&gt;"",AG1417,"")</f>
        <v>0</v>
      </c>
      <c r="AI1417" s="169"/>
      <c r="AJ1417" s="170"/>
    </row>
    <row r="1418" customFormat="false" ht="13" hidden="false" customHeight="false" outlineLevel="0" collapsed="false">
      <c r="A1418" s="0"/>
      <c r="B1418" s="185" t="str">
        <f aca="false">IF(B1317&lt;&gt;"",B1317,"")</f>
        <v/>
      </c>
      <c r="C1418" s="116" t="str">
        <f aca="false">IF(C1317&lt;&gt;"",C1317,"")</f>
        <v/>
      </c>
      <c r="D1418" s="116" t="str">
        <f aca="false">IF(D1317&lt;&gt;"",D1317,"")</f>
        <v/>
      </c>
      <c r="E1418" s="116" t="str">
        <f aca="false">IF(E1317&lt;&gt;"",E1317,"")</f>
        <v/>
      </c>
      <c r="F1418" s="116" t="n">
        <v>34</v>
      </c>
      <c r="G1418" s="168" t="n">
        <f aca="false">G1317</f>
        <v>0</v>
      </c>
      <c r="H1418" s="187" t="n">
        <f aca="false">IF($G1418&lt;&gt;"",G1418,"")</f>
        <v>0</v>
      </c>
      <c r="I1418" s="169"/>
      <c r="J1418" s="170"/>
      <c r="K1418" s="171" t="str">
        <f aca="false">IF($B1418&lt;&gt;"",IF(I1418,(INDEX(P$1324:Q$1327,MATCH(H1418,P$1324:P$1327),2)/I1418)*1000,0),"")</f>
        <v/>
      </c>
      <c r="L1418" s="171" t="str">
        <f aca="false">IF(Q$1324&lt;&gt;"",IF($B1418&lt;&gt;"",K1418-$J1418,""),"")</f>
        <v/>
      </c>
      <c r="M1418" s="172" t="str">
        <f aca="false">IF(B1418&lt;&gt;"",RANK(L1418,L$1324:L$1423),"")</f>
        <v/>
      </c>
      <c r="N1418" s="172" t="str">
        <f aca="false">IF(B1418&lt;&gt;"",'Classement Général'!CH105,"")</f>
        <v/>
      </c>
      <c r="O1418" s="172" t="str">
        <f aca="false">IF(B206&lt;&gt;"",'Calculs (M1..M20)'!A108,"")</f>
        <v/>
      </c>
      <c r="P1418" s="0"/>
      <c r="Q1418" s="0"/>
      <c r="R1418" s="0"/>
      <c r="S1418" s="0"/>
      <c r="T1418" s="0"/>
      <c r="U1418" s="0"/>
      <c r="V1418" s="0"/>
      <c r="AH1418" s="187" t="n">
        <f aca="false">IF($G1418&lt;&gt;"",AG1418,"")</f>
        <v>0</v>
      </c>
      <c r="AI1418" s="169"/>
      <c r="AJ1418" s="170"/>
    </row>
    <row r="1419" customFormat="false" ht="13" hidden="false" customHeight="false" outlineLevel="0" collapsed="false">
      <c r="A1419" s="0"/>
      <c r="B1419" s="185" t="str">
        <f aca="false">IF(B1318&lt;&gt;"",B1318,"")</f>
        <v/>
      </c>
      <c r="C1419" s="116" t="str">
        <f aca="false">IF(C1318&lt;&gt;"",C1318,"")</f>
        <v/>
      </c>
      <c r="D1419" s="116" t="str">
        <f aca="false">IF(D1318&lt;&gt;"",D1318,"")</f>
        <v/>
      </c>
      <c r="E1419" s="116" t="str">
        <f aca="false">IF(E1318&lt;&gt;"",E1318,"")</f>
        <v/>
      </c>
      <c r="F1419" s="116" t="n">
        <v>34</v>
      </c>
      <c r="G1419" s="168" t="n">
        <f aca="false">G1318</f>
        <v>0</v>
      </c>
      <c r="H1419" s="187" t="n">
        <f aca="false">IF($G1419&lt;&gt;"",G1419,"")</f>
        <v>0</v>
      </c>
      <c r="I1419" s="169"/>
      <c r="J1419" s="170"/>
      <c r="K1419" s="171" t="str">
        <f aca="false">IF($B1419&lt;&gt;"",IF(I1419,(INDEX(P$1324:Q$1327,MATCH(H1419,P$1324:P$1327),2)/I1419)*1000,0),"")</f>
        <v/>
      </c>
      <c r="L1419" s="171" t="str">
        <f aca="false">IF(Q$1324&lt;&gt;"",IF($B1419&lt;&gt;"",K1419-$J1419,""),"")</f>
        <v/>
      </c>
      <c r="M1419" s="172" t="str">
        <f aca="false">IF(B1419&lt;&gt;"",RANK(L1419,L$1324:L$1423),"")</f>
        <v/>
      </c>
      <c r="N1419" s="172" t="str">
        <f aca="false">IF(B1419&lt;&gt;"",'Classement Général'!CH106,"")</f>
        <v/>
      </c>
      <c r="O1419" s="172" t="str">
        <f aca="false">IF(B207&lt;&gt;"",'Calculs (M1..M20)'!A109,"")</f>
        <v/>
      </c>
      <c r="P1419" s="0"/>
      <c r="Q1419" s="0"/>
      <c r="R1419" s="0"/>
      <c r="S1419" s="0"/>
      <c r="T1419" s="0"/>
      <c r="U1419" s="0"/>
      <c r="V1419" s="0"/>
      <c r="AH1419" s="187" t="n">
        <f aca="false">IF($G1419&lt;&gt;"",AG1419,"")</f>
        <v>0</v>
      </c>
      <c r="AI1419" s="169"/>
      <c r="AJ1419" s="170"/>
    </row>
    <row r="1420" customFormat="false" ht="13" hidden="false" customHeight="false" outlineLevel="0" collapsed="false">
      <c r="A1420" s="0"/>
      <c r="B1420" s="185" t="str">
        <f aca="false">IF(B1319&lt;&gt;"",B1319,"")</f>
        <v/>
      </c>
      <c r="C1420" s="116" t="str">
        <f aca="false">IF(C1319&lt;&gt;"",C1319,"")</f>
        <v/>
      </c>
      <c r="D1420" s="116" t="str">
        <f aca="false">IF(D1319&lt;&gt;"",D1319,"")</f>
        <v/>
      </c>
      <c r="E1420" s="116" t="str">
        <f aca="false">IF(E1319&lt;&gt;"",E1319,"")</f>
        <v/>
      </c>
      <c r="F1420" s="116" t="n">
        <v>34</v>
      </c>
      <c r="G1420" s="168" t="n">
        <f aca="false">G1319</f>
        <v>0</v>
      </c>
      <c r="H1420" s="187" t="n">
        <f aca="false">IF($G1420&lt;&gt;"",G1420,"")</f>
        <v>0</v>
      </c>
      <c r="I1420" s="169"/>
      <c r="J1420" s="170"/>
      <c r="K1420" s="171" t="str">
        <f aca="false">IF($B1420&lt;&gt;"",IF(I1420,(INDEX(P$1324:Q$1327,MATCH(H1420,P$1324:P$1327),2)/I1420)*1000,0),"")</f>
        <v/>
      </c>
      <c r="L1420" s="171" t="str">
        <f aca="false">IF(Q$1324&lt;&gt;"",IF($B1420&lt;&gt;"",K1420-$J1420,""),"")</f>
        <v/>
      </c>
      <c r="M1420" s="172" t="str">
        <f aca="false">IF(B1420&lt;&gt;"",RANK(L1420,L$1324:L$1423),"")</f>
        <v/>
      </c>
      <c r="N1420" s="172" t="str">
        <f aca="false">IF(B1420&lt;&gt;"",'Classement Général'!CH107,"")</f>
        <v/>
      </c>
      <c r="O1420" s="172" t="str">
        <f aca="false">IF(B208&lt;&gt;"",'Calculs (M1..M20)'!A110,"")</f>
        <v/>
      </c>
      <c r="P1420" s="0"/>
      <c r="Q1420" s="0"/>
      <c r="R1420" s="0"/>
      <c r="S1420" s="0"/>
      <c r="T1420" s="0"/>
      <c r="U1420" s="0"/>
      <c r="V1420" s="0"/>
      <c r="AH1420" s="187" t="n">
        <f aca="false">IF($G1420&lt;&gt;"",AG1420,"")</f>
        <v>0</v>
      </c>
      <c r="AI1420" s="169"/>
      <c r="AJ1420" s="170"/>
    </row>
    <row r="1421" customFormat="false" ht="13" hidden="false" customHeight="false" outlineLevel="0" collapsed="false">
      <c r="A1421" s="0"/>
      <c r="B1421" s="185" t="str">
        <f aca="false">IF(B1320&lt;&gt;"",B1320,"")</f>
        <v/>
      </c>
      <c r="C1421" s="116" t="str">
        <f aca="false">IF(C1320&lt;&gt;"",C1320,"")</f>
        <v/>
      </c>
      <c r="D1421" s="116" t="str">
        <f aca="false">IF(D1320&lt;&gt;"",D1320,"")</f>
        <v/>
      </c>
      <c r="E1421" s="116" t="str">
        <f aca="false">IF(E1320&lt;&gt;"",E1320,"")</f>
        <v/>
      </c>
      <c r="F1421" s="116" t="n">
        <v>34</v>
      </c>
      <c r="G1421" s="168" t="n">
        <f aca="false">G1320</f>
        <v>0</v>
      </c>
      <c r="H1421" s="187" t="n">
        <f aca="false">IF($G1421&lt;&gt;"",G1421,"")</f>
        <v>0</v>
      </c>
      <c r="I1421" s="169"/>
      <c r="J1421" s="170"/>
      <c r="K1421" s="171" t="str">
        <f aca="false">IF($B1421&lt;&gt;"",IF(I1421,(INDEX(P$1324:Q$1327,MATCH(H1421,P$1324:P$1327),2)/I1421)*1000,0),"")</f>
        <v/>
      </c>
      <c r="L1421" s="171" t="str">
        <f aca="false">IF(Q$1324&lt;&gt;"",IF($B1421&lt;&gt;"",K1421-$J1421,""),"")</f>
        <v/>
      </c>
      <c r="M1421" s="172" t="str">
        <f aca="false">IF(B1421&lt;&gt;"",RANK(L1421,L$1324:L$1423),"")</f>
        <v/>
      </c>
      <c r="N1421" s="172" t="str">
        <f aca="false">IF(B1421&lt;&gt;"",'Classement Général'!CH108,"")</f>
        <v/>
      </c>
      <c r="O1421" s="172" t="str">
        <f aca="false">IF(B209&lt;&gt;"",'Calculs (M1..M20)'!A111,"")</f>
        <v/>
      </c>
      <c r="P1421" s="0"/>
      <c r="Q1421" s="0"/>
      <c r="R1421" s="0"/>
      <c r="S1421" s="0"/>
      <c r="T1421" s="0"/>
      <c r="U1421" s="0"/>
      <c r="V1421" s="0"/>
      <c r="AH1421" s="187" t="n">
        <f aca="false">IF($G1421&lt;&gt;"",AG1421,"")</f>
        <v>0</v>
      </c>
      <c r="AI1421" s="169"/>
      <c r="AJ1421" s="170"/>
    </row>
    <row r="1422" customFormat="false" ht="13" hidden="false" customHeight="false" outlineLevel="0" collapsed="false">
      <c r="A1422" s="0"/>
      <c r="B1422" s="185" t="str">
        <f aca="false">IF(B1321&lt;&gt;"",B1321,"")</f>
        <v/>
      </c>
      <c r="C1422" s="116" t="str">
        <f aca="false">IF(C1321&lt;&gt;"",C1321,"")</f>
        <v/>
      </c>
      <c r="D1422" s="116" t="str">
        <f aca="false">IF(D1321&lt;&gt;"",D1321,"")</f>
        <v/>
      </c>
      <c r="E1422" s="116" t="str">
        <f aca="false">IF(E1321&lt;&gt;"",E1321,"")</f>
        <v/>
      </c>
      <c r="F1422" s="116" t="n">
        <v>34</v>
      </c>
      <c r="G1422" s="168" t="n">
        <f aca="false">G1321</f>
        <v>0</v>
      </c>
      <c r="H1422" s="187" t="n">
        <f aca="false">IF($G1422&lt;&gt;"",G1422,"")</f>
        <v>0</v>
      </c>
      <c r="I1422" s="169"/>
      <c r="J1422" s="170"/>
      <c r="K1422" s="171" t="str">
        <f aca="false">IF($B1422&lt;&gt;"",IF(I1422,(INDEX(P$1324:Q$1327,MATCH(H1422,P$1324:P$1327),2)/I1422)*1000,0),"")</f>
        <v/>
      </c>
      <c r="L1422" s="171" t="str">
        <f aca="false">IF(Q$1324&lt;&gt;"",IF($B1422&lt;&gt;"",K1422-$J1422,""),"")</f>
        <v/>
      </c>
      <c r="M1422" s="172" t="str">
        <f aca="false">IF(B1422&lt;&gt;"",RANK(L1422,L$1324:L$1423),"")</f>
        <v/>
      </c>
      <c r="N1422" s="172" t="str">
        <f aca="false">IF(B1422&lt;&gt;"",'Classement Général'!CH109,"")</f>
        <v/>
      </c>
      <c r="O1422" s="172" t="str">
        <f aca="false">IF(B210&lt;&gt;"",'Calculs (M1..M20)'!A112,"")</f>
        <v/>
      </c>
      <c r="P1422" s="0"/>
      <c r="Q1422" s="0"/>
      <c r="R1422" s="0"/>
      <c r="S1422" s="0"/>
      <c r="T1422" s="0"/>
      <c r="U1422" s="0"/>
      <c r="V1422" s="0"/>
      <c r="AH1422" s="187" t="n">
        <f aca="false">IF($G1422&lt;&gt;"",AG1422,"")</f>
        <v>0</v>
      </c>
      <c r="AI1422" s="169"/>
      <c r="AJ1422" s="170"/>
    </row>
    <row r="1423" customFormat="false" ht="13.5" hidden="false" customHeight="false" outlineLevel="0" collapsed="false">
      <c r="A1423" s="0"/>
      <c r="B1423" s="185" t="str">
        <f aca="false">IF(B1322&lt;&gt;"",B1322,"")</f>
        <v/>
      </c>
      <c r="C1423" s="116" t="str">
        <f aca="false">IF(C1322&lt;&gt;"",C1322,"")</f>
        <v/>
      </c>
      <c r="D1423" s="116" t="str">
        <f aca="false">IF(D1322&lt;&gt;"",D1322,"")</f>
        <v/>
      </c>
      <c r="E1423" s="116" t="str">
        <f aca="false">IF(E1322&lt;&gt;"",E1322,"")</f>
        <v/>
      </c>
      <c r="F1423" s="116" t="n">
        <v>34</v>
      </c>
      <c r="G1423" s="168" t="n">
        <f aca="false">G1322</f>
        <v>0</v>
      </c>
      <c r="H1423" s="187" t="n">
        <f aca="false">IF($G1423&lt;&gt;"",G1423,"")</f>
        <v>0</v>
      </c>
      <c r="I1423" s="173"/>
      <c r="J1423" s="174"/>
      <c r="K1423" s="171" t="str">
        <f aca="false">IF($B1423&lt;&gt;"",IF(I1423,(INDEX(P$1324:Q$1327,MATCH(H1423,P$1324:P$1327),2)/I1423)*1000,0),"")</f>
        <v/>
      </c>
      <c r="L1423" s="171" t="str">
        <f aca="false">IF(Q$1324&lt;&gt;"",IF($B1423&lt;&gt;"",K1423-$J1423,""),"")</f>
        <v/>
      </c>
      <c r="M1423" s="172" t="str">
        <f aca="false">IF(B1423&lt;&gt;"",RANK(L1423,L$1324:L$1423),"")</f>
        <v/>
      </c>
      <c r="N1423" s="172" t="str">
        <f aca="false">IF(B1423&lt;&gt;"",'Classement Général'!CH110,"")</f>
        <v/>
      </c>
      <c r="O1423" s="172" t="str">
        <f aca="false">IF(B211&lt;&gt;"",'Calculs (M1..M20)'!A113,"")</f>
        <v/>
      </c>
      <c r="P1423" s="0"/>
      <c r="Q1423" s="0"/>
      <c r="R1423" s="0"/>
      <c r="S1423" s="0"/>
      <c r="T1423" s="0"/>
      <c r="U1423" s="0"/>
      <c r="V1423" s="0"/>
      <c r="AH1423" s="187" t="n">
        <f aca="false">IF($G1423&lt;&gt;"",AG1423,"")</f>
        <v>0</v>
      </c>
      <c r="AI1423" s="173"/>
      <c r="AJ1423" s="174"/>
    </row>
    <row r="1424" customFormat="false" ht="12.5" hidden="false" customHeight="false" outlineLevel="0" collapsed="false">
      <c r="A1424" s="137"/>
      <c r="B1424" s="141" t="str">
        <f aca="false">IF(B1323&lt;&gt;"",B1323,"")</f>
        <v>Nom</v>
      </c>
      <c r="C1424" s="165" t="str">
        <f aca="false">IF(C1323&lt;&gt;"",C1323,"")</f>
        <v>Dossard</v>
      </c>
      <c r="D1424" s="165" t="str">
        <f aca="false">IF(D1323&lt;&gt;"",D1323,"")</f>
        <v>Freq</v>
      </c>
      <c r="E1424" s="165" t="str">
        <f aca="false">IF(E1323&lt;&gt;"",E1323,"")</f>
        <v>Equipe</v>
      </c>
      <c r="F1424" s="165" t="s">
        <v>103</v>
      </c>
      <c r="G1424" s="165" t="s">
        <v>88</v>
      </c>
      <c r="H1424" s="166" t="s">
        <v>104</v>
      </c>
      <c r="I1424" s="141" t="s">
        <v>91</v>
      </c>
      <c r="J1424" s="142" t="s">
        <v>105</v>
      </c>
      <c r="K1424" s="120" t="s">
        <v>106</v>
      </c>
      <c r="L1424" s="120" t="s">
        <v>107</v>
      </c>
      <c r="M1424" s="120" t="s">
        <v>97</v>
      </c>
      <c r="N1424" s="120" t="s">
        <v>100</v>
      </c>
      <c r="O1424" s="120" t="s">
        <v>108</v>
      </c>
      <c r="P1424" s="143" t="s">
        <v>104</v>
      </c>
      <c r="Q1424" s="144" t="s">
        <v>109</v>
      </c>
      <c r="R1424" s="145" t="s">
        <v>110</v>
      </c>
      <c r="S1424" s="146" t="s">
        <v>111</v>
      </c>
      <c r="T1424" s="147" t="s">
        <v>112</v>
      </c>
      <c r="U1424" s="5" t="s">
        <v>104</v>
      </c>
      <c r="V1424" s="0"/>
      <c r="AH1424" s="166" t="s">
        <v>104</v>
      </c>
      <c r="AI1424" s="141" t="s">
        <v>91</v>
      </c>
      <c r="AJ1424" s="142" t="s">
        <v>105</v>
      </c>
    </row>
    <row r="1425" customFormat="false" ht="13" hidden="false" customHeight="false" outlineLevel="0" collapsed="false">
      <c r="A1425" s="0"/>
      <c r="B1425" s="185" t="str">
        <f aca="false">IF(B1324&lt;&gt;"",B1324,"")</f>
        <v>Sébastien CHABAUD</v>
      </c>
      <c r="C1425" s="116" t="n">
        <f aca="false">IF(C1324&lt;&gt;"",C1324,"")</f>
        <v>1</v>
      </c>
      <c r="D1425" s="116" t="str">
        <f aca="false">IF(D1324&lt;&gt;"",D1324,"")</f>
        <v>2.4GHz</v>
      </c>
      <c r="E1425" s="116" t="n">
        <f aca="false">IF(E1324&lt;&gt;"",E1324,"")</f>
        <v>0</v>
      </c>
      <c r="F1425" s="116" t="n">
        <v>35</v>
      </c>
      <c r="G1425" s="168" t="n">
        <f aca="false">G1324</f>
        <v>1</v>
      </c>
      <c r="H1425" s="187" t="n">
        <f aca="false">IF($G1425&lt;&gt;"",G1425,"")</f>
        <v>1</v>
      </c>
      <c r="I1425" s="169"/>
      <c r="J1425" s="170"/>
      <c r="K1425" s="171" t="n">
        <f aca="false">IF($B1425&lt;&gt;"",IF(I1425,(INDEX(P$1425:Q$1428,MATCH(H1425,P$1425:P$1428),2)/I1425)*1000,0),"")</f>
        <v>0</v>
      </c>
      <c r="L1425" s="171" t="str">
        <f aca="false">IF(Q$1425&lt;&gt;"",IF($B1425&lt;&gt;"",K1425-$J1425,""),"")</f>
        <v/>
      </c>
      <c r="M1425" s="172" t="e">
        <f aca="false">IF(B1425&lt;&gt;"",RANK(L1425,L$1425:L$1524),"")</f>
        <v>#VALUE!</v>
      </c>
      <c r="N1425" s="172" t="str">
        <f aca="false">IF(B1425&lt;&gt;"",'Classement Général'!CI11,"")</f>
        <v/>
      </c>
      <c r="O1425" s="172" t="n">
        <f aca="false">IF(B112&lt;&gt;"",'Calculs (M1..M20)'!A14,"")</f>
        <v>22</v>
      </c>
      <c r="P1425" s="154" t="n">
        <f aca="false">IF(DMIN($H1424:$I1525,$P$10,$U$10:$U$11)&lt;&gt;0,1,"")</f>
        <v>1</v>
      </c>
      <c r="Q1425" s="155" t="str">
        <f aca="false">IF(DMIN($H1424:$I1525,$I$10,$U$10:$U$11)&lt;&gt;0,DMIN($H1424:$I1525,$I$10,$U$10:$U$11),"")</f>
        <v/>
      </c>
      <c r="R1425" s="151" t="str">
        <f aca="false">IF(DMAX($H1424:$I1525,$I$10,$U$10:$U$11)&lt;&gt;0,DMAX($H1424:$I1525,$I$10,$U$10:$U$11),"")</f>
        <v/>
      </c>
      <c r="S1425" s="156" t="e">
        <f aca="false">IF($P1425&lt;&gt;"",IF(DAVERAGE($H1424:$I1525,$I$10,$U$10:$U$11)&lt;&gt;0,DAVERAGE($H1424:$I1525,$I$10,$U$10:$U$11),""),"")</f>
        <v>#DIV/0!</v>
      </c>
      <c r="T1425" s="157" t="str">
        <f aca="false">IF($P1425&lt;&gt;"",IF(DCOUNTA($H1424:$I1525,$I$10,$U$10:$U$11)&lt;&gt;0,DCOUNTA($H1424:$I1525,$I$10,$U$10:$U$11),""),"")</f>
        <v/>
      </c>
      <c r="U1425" s="5" t="n">
        <v>1</v>
      </c>
      <c r="V1425" s="0"/>
      <c r="AH1425" s="187" t="n">
        <f aca="false">IF($G1425&lt;&gt;"",AG1425,"")</f>
        <v>0</v>
      </c>
      <c r="AI1425" s="169"/>
      <c r="AJ1425" s="170"/>
    </row>
    <row r="1426" customFormat="false" ht="13" hidden="false" customHeight="false" outlineLevel="0" collapsed="false">
      <c r="A1426" s="0"/>
      <c r="B1426" s="185" t="str">
        <f aca="false">IF(B1325&lt;&gt;"",B1325,"")</f>
        <v>Herve DALL AVA</v>
      </c>
      <c r="C1426" s="116" t="n">
        <f aca="false">IF(C1325&lt;&gt;"",C1325,"")</f>
        <v>2</v>
      </c>
      <c r="D1426" s="116" t="str">
        <f aca="false">IF(D1325&lt;&gt;"",D1325,"")</f>
        <v>2.4GHz</v>
      </c>
      <c r="E1426" s="116" t="n">
        <f aca="false">IF(E1325&lt;&gt;"",E1325,"")</f>
        <v>0</v>
      </c>
      <c r="F1426" s="116" t="n">
        <v>35</v>
      </c>
      <c r="G1426" s="168" t="n">
        <f aca="false">G1325</f>
        <v>1</v>
      </c>
      <c r="H1426" s="187" t="n">
        <f aca="false">IF($G1426&lt;&gt;"",G1426,"")</f>
        <v>1</v>
      </c>
      <c r="I1426" s="169"/>
      <c r="J1426" s="170"/>
      <c r="K1426" s="171" t="n">
        <f aca="false">IF($B1426&lt;&gt;"",IF(I1426,(INDEX(P$1425:Q$1428,MATCH(H1426,P$1425:P$1428),2)/I1426)*1000,0),"")</f>
        <v>0</v>
      </c>
      <c r="L1426" s="171" t="str">
        <f aca="false">IF(Q$1425&lt;&gt;"",IF($B1426&lt;&gt;"",K1426-$J1426,""),"")</f>
        <v/>
      </c>
      <c r="M1426" s="172" t="e">
        <f aca="false">IF(B1426&lt;&gt;"",RANK(L1426,L$1425:L$1524),"")</f>
        <v>#VALUE!</v>
      </c>
      <c r="N1426" s="172" t="str">
        <f aca="false">IF(B1426&lt;&gt;"",'Classement Général'!CI12,"")</f>
        <v/>
      </c>
      <c r="O1426" s="172" t="n">
        <f aca="false">IF(B113&lt;&gt;"",'Calculs (M1..M20)'!A15,"")</f>
        <v>8</v>
      </c>
      <c r="P1426" s="154" t="str">
        <f aca="false">IF(DMIN($H1424:$I1525,$P$10,$U$12:$U$13)&lt;&gt;0,2,"")</f>
        <v/>
      </c>
      <c r="Q1426" s="155" t="str">
        <f aca="false">IF(DMIN($H1424:$I1525,$I$10,$U$12:$U$13)&lt;&gt;0,DMIN($H1424:$I1525,$I$10,$U$12:$U$13),"")</f>
        <v/>
      </c>
      <c r="R1426" s="151" t="str">
        <f aca="false">IF(DMAX($H1424:$I1525,$I$10,$U$12:$U$13)&lt;&gt;0,DMAX($H1424:$I1525,$I$10,$U$12:$U$13),"")</f>
        <v/>
      </c>
      <c r="S1426" s="156" t="str">
        <f aca="false">IF($P1426&lt;&gt;"",IF(DAVERAGE($H1424:$I1525,$I$10,$U$12:$U$13)&lt;&gt;0,DAVERAGE($H1424:$I1525,$I$10,$U$12:$U$13),""),"")</f>
        <v/>
      </c>
      <c r="T1426" s="157" t="str">
        <f aca="false">IF($P1425&lt;&gt;"",IF(DCOUNTA($H1424:$I1525,$I$10,$U$12:$U$13)&lt;&gt;0,DCOUNTA($H1424:$I1525,$I$10,$U$12:$U$13),""),"")</f>
        <v/>
      </c>
      <c r="U1426" s="5" t="s">
        <v>104</v>
      </c>
      <c r="V1426" s="0"/>
      <c r="AH1426" s="187" t="n">
        <f aca="false">IF($G1426&lt;&gt;"",AG1426,"")</f>
        <v>0</v>
      </c>
      <c r="AI1426" s="169"/>
      <c r="AJ1426" s="170"/>
    </row>
    <row r="1427" customFormat="false" ht="13" hidden="false" customHeight="false" outlineLevel="0" collapsed="false">
      <c r="A1427" s="0"/>
      <c r="B1427" s="185" t="str">
        <f aca="false">IF(B1326&lt;&gt;"",B1326,"")</f>
        <v>Jean Luc FOUCHER</v>
      </c>
      <c r="C1427" s="116" t="n">
        <f aca="false">IF(C1326&lt;&gt;"",C1326,"")</f>
        <v>3</v>
      </c>
      <c r="D1427" s="116" t="str">
        <f aca="false">IF(D1326&lt;&gt;"",D1326,"")</f>
        <v>2.4GHz</v>
      </c>
      <c r="E1427" s="116" t="n">
        <f aca="false">IF(E1326&lt;&gt;"",E1326,"")</f>
        <v>0</v>
      </c>
      <c r="F1427" s="116" t="n">
        <v>35</v>
      </c>
      <c r="G1427" s="168" t="n">
        <f aca="false">G1326</f>
        <v>1</v>
      </c>
      <c r="H1427" s="187" t="n">
        <f aca="false">IF($G1427&lt;&gt;"",G1427,"")</f>
        <v>1</v>
      </c>
      <c r="I1427" s="169"/>
      <c r="J1427" s="170"/>
      <c r="K1427" s="171" t="n">
        <f aca="false">IF($B1427&lt;&gt;"",IF(I1427,(INDEX(P$1425:Q$1428,MATCH(H1427,P$1425:P$1428),2)/I1427)*1000,0),"")</f>
        <v>0</v>
      </c>
      <c r="L1427" s="171" t="str">
        <f aca="false">IF(Q$1425&lt;&gt;"",IF($B1427&lt;&gt;"",K1427-$J1427,""),"")</f>
        <v/>
      </c>
      <c r="M1427" s="172" t="e">
        <f aca="false">IF(B1427&lt;&gt;"",RANK(L1427,L$1425:L$1524),"")</f>
        <v>#VALUE!</v>
      </c>
      <c r="N1427" s="172" t="str">
        <f aca="false">IF(B1427&lt;&gt;"",'Classement Général'!CI13,"")</f>
        <v/>
      </c>
      <c r="O1427" s="172" t="n">
        <f aca="false">IF(B114&lt;&gt;"",'Calculs (M1..M20)'!A16,"")</f>
        <v>15</v>
      </c>
      <c r="P1427" s="154" t="str">
        <f aca="false">IF(DMIN($H1424:$I1525,$P$10,$U$14:$U$15)&lt;&gt;0,3,"")</f>
        <v/>
      </c>
      <c r="Q1427" s="155" t="str">
        <f aca="false">IF(DMIN($H1424:$I1525,$I$10,$U$14:$U$15)&lt;&gt;0,DMIN($H1424:$I1525,$I$10,$U$14:$U$15),"")</f>
        <v/>
      </c>
      <c r="R1427" s="151" t="str">
        <f aca="false">IF(DMAX($H1424:$I1525,$I$10,$U$14:$U$15)&lt;&gt;0,DMAX($H1424:$I1525,$I$10,$U$14:$U$15),"")</f>
        <v/>
      </c>
      <c r="S1427" s="156" t="str">
        <f aca="false">IF($P1427&lt;&gt;"",IF(DAVERAGE($H1424:$I1525,$I$10,$U$14:$U$15)&lt;&gt;0,DAVERAGE($H1424:$I1525,$I$10,$U$14:$U$15),""),"")</f>
        <v/>
      </c>
      <c r="T1427" s="157" t="str">
        <f aca="false">IF($P1427&lt;&gt;"",IF(DCOUNTA($H1424:$I1525,$I$10,$U$14:$U$15)&lt;&gt;0,DCOUNTA($H1424:$I1525,$I$10,$U$14:$U$15),""),"")</f>
        <v/>
      </c>
      <c r="U1427" s="5" t="n">
        <v>2</v>
      </c>
      <c r="V1427" s="0"/>
      <c r="AH1427" s="187" t="n">
        <f aca="false">IF($G1427&lt;&gt;"",AG1427,"")</f>
        <v>0</v>
      </c>
      <c r="AI1427" s="169"/>
      <c r="AJ1427" s="170"/>
    </row>
    <row r="1428" customFormat="false" ht="13.5" hidden="false" customHeight="false" outlineLevel="0" collapsed="false">
      <c r="A1428" s="0"/>
      <c r="B1428" s="185" t="str">
        <f aca="false">IF(B1327&lt;&gt;"",B1327,"")</f>
        <v>Thomas DELARBRE</v>
      </c>
      <c r="C1428" s="116" t="n">
        <f aca="false">IF(C1327&lt;&gt;"",C1327,"")</f>
        <v>4</v>
      </c>
      <c r="D1428" s="116" t="str">
        <f aca="false">IF(D1327&lt;&gt;"",D1327,"")</f>
        <v>2.4GHz</v>
      </c>
      <c r="E1428" s="116" t="n">
        <f aca="false">IF(E1327&lt;&gt;"",E1327,"")</f>
        <v>0</v>
      </c>
      <c r="F1428" s="116" t="n">
        <v>35</v>
      </c>
      <c r="G1428" s="168" t="n">
        <f aca="false">G1327</f>
        <v>1</v>
      </c>
      <c r="H1428" s="187" t="n">
        <f aca="false">IF($G1428&lt;&gt;"",G1428,"")</f>
        <v>1</v>
      </c>
      <c r="I1428" s="169"/>
      <c r="J1428" s="170"/>
      <c r="K1428" s="171" t="n">
        <f aca="false">IF($B1428&lt;&gt;"",IF(I1428,(INDEX(P$1425:Q$1428,MATCH(H1428,P$1425:P$1428),2)/I1428)*1000,0),"")</f>
        <v>0</v>
      </c>
      <c r="L1428" s="171" t="str">
        <f aca="false">IF(Q$1425&lt;&gt;"",IF($B1428&lt;&gt;"",K1428-$J1428,""),"")</f>
        <v/>
      </c>
      <c r="M1428" s="172" t="e">
        <f aca="false">IF(B1428&lt;&gt;"",RANK(L1428,L$1425:L$1524),"")</f>
        <v>#VALUE!</v>
      </c>
      <c r="N1428" s="172" t="str">
        <f aca="false">IF(B1428&lt;&gt;"",'Classement Général'!CI14,"")</f>
        <v/>
      </c>
      <c r="O1428" s="172" t="n">
        <f aca="false">IF(B115&lt;&gt;"",'Calculs (M1..M20)'!A17,"")</f>
        <v>10</v>
      </c>
      <c r="P1428" s="158" t="str">
        <f aca="false">IF(DMIN($H1424:$I1525,$P$10,$U$16:$U$17)&lt;&gt;0,4,"")</f>
        <v/>
      </c>
      <c r="Q1428" s="159" t="str">
        <f aca="false">IF(DMIN($H1424:$I1525,$I$10,$U$16:$U$17)&lt;&gt;0,DMIN($H1424:$I1525,$I$10,$U$16:$U$17),"")</f>
        <v/>
      </c>
      <c r="R1428" s="160" t="str">
        <f aca="false">IF(DMAX($H1424:$I1525,$I$10,$U$16:$U$17)&lt;&gt;0,DMAX($H1424:$I1525,$I$10,$U$16:$U$17),"")</f>
        <v/>
      </c>
      <c r="S1428" s="161" t="str">
        <f aca="false">IF($P1428&lt;&gt;"",IF(DAVERAGE($H1424:$I1525,$I$10,$U$16:$U$17)&lt;&gt;0,DAVERAGE($H1424:$I1525,$I$10,$U$16:$U$17),""),"")</f>
        <v/>
      </c>
      <c r="T1428" s="162" t="str">
        <f aca="false">IF($P1427&lt;&gt;"",IF(DCOUNTA($H1424:$I1525,$I$10,$U$16:$U$17)&lt;&gt;0,DCOUNTA($H1424:$I1525,$I$10,$U$16:$U$17),""),"")</f>
        <v/>
      </c>
      <c r="U1428" s="5" t="s">
        <v>104</v>
      </c>
      <c r="V1428" s="0"/>
      <c r="AH1428" s="187" t="n">
        <f aca="false">IF($G1428&lt;&gt;"",AG1428,"")</f>
        <v>0</v>
      </c>
      <c r="AI1428" s="169"/>
      <c r="AJ1428" s="170"/>
    </row>
    <row r="1429" customFormat="false" ht="13.5" hidden="false" customHeight="false" outlineLevel="0" collapsed="false">
      <c r="A1429" s="0"/>
      <c r="B1429" s="185" t="str">
        <f aca="false">IF(B1328&lt;&gt;"",B1328,"")</f>
        <v>Pierre DIATTA</v>
      </c>
      <c r="C1429" s="116" t="n">
        <f aca="false">IF(C1328&lt;&gt;"",C1328,"")</f>
        <v>5</v>
      </c>
      <c r="D1429" s="116" t="str">
        <f aca="false">IF(D1328&lt;&gt;"",D1328,"")</f>
        <v>2.4GHz</v>
      </c>
      <c r="E1429" s="116" t="n">
        <f aca="false">IF(E1328&lt;&gt;"",E1328,"")</f>
        <v>0</v>
      </c>
      <c r="F1429" s="116" t="n">
        <v>35</v>
      </c>
      <c r="G1429" s="168" t="n">
        <f aca="false">G1328</f>
        <v>1</v>
      </c>
      <c r="H1429" s="187" t="n">
        <f aca="false">IF($G1429&lt;&gt;"",G1429,"")</f>
        <v>1</v>
      </c>
      <c r="I1429" s="169"/>
      <c r="J1429" s="170"/>
      <c r="K1429" s="171" t="n">
        <f aca="false">IF($B1429&lt;&gt;"",IF(I1429,(INDEX(P$1425:Q$1428,MATCH(H1429,P$1425:P$1428),2)/I1429)*1000,0),"")</f>
        <v>0</v>
      </c>
      <c r="L1429" s="171" t="str">
        <f aca="false">IF(Q$1425&lt;&gt;"",IF($B1429&lt;&gt;"",K1429-$J1429,""),"")</f>
        <v/>
      </c>
      <c r="M1429" s="172" t="e">
        <f aca="false">IF(B1429&lt;&gt;"",RANK(L1429,L$1425:L$1524),"")</f>
        <v>#VALUE!</v>
      </c>
      <c r="N1429" s="172" t="str">
        <f aca="false">IF(B1429&lt;&gt;"",'Classement Général'!CI15,"")</f>
        <v/>
      </c>
      <c r="O1429" s="172" t="n">
        <f aca="false">IF(B116&lt;&gt;"",'Calculs (M1..M20)'!A18,"")</f>
        <v>20</v>
      </c>
      <c r="P1429" s="5"/>
      <c r="Q1429" s="5"/>
      <c r="R1429" s="0"/>
      <c r="S1429" s="0"/>
      <c r="T1429" s="163" t="n">
        <f aca="false">SUM(T1425:T1428)</f>
        <v>0</v>
      </c>
      <c r="U1429" s="5" t="n">
        <v>3</v>
      </c>
      <c r="V1429" s="184" t="n">
        <f aca="false">T1429</f>
        <v>0</v>
      </c>
      <c r="AH1429" s="187" t="n">
        <f aca="false">IF($G1429&lt;&gt;"",AG1429,"")</f>
        <v>0</v>
      </c>
      <c r="AI1429" s="169"/>
      <c r="AJ1429" s="170"/>
    </row>
    <row r="1430" customFormat="false" ht="13" hidden="false" customHeight="false" outlineLevel="0" collapsed="false">
      <c r="A1430" s="0"/>
      <c r="B1430" s="185" t="str">
        <f aca="false">IF(B1329&lt;&gt;"",B1329,"")</f>
        <v>Olivier MONET</v>
      </c>
      <c r="C1430" s="116" t="n">
        <f aca="false">IF(C1329&lt;&gt;"",C1329,"")</f>
        <v>6</v>
      </c>
      <c r="D1430" s="116" t="str">
        <f aca="false">IF(D1329&lt;&gt;"",D1329,"")</f>
        <v>41.110MHz</v>
      </c>
      <c r="E1430" s="116" t="n">
        <f aca="false">IF(E1329&lt;&gt;"",E1329,"")</f>
        <v>0</v>
      </c>
      <c r="F1430" s="116" t="n">
        <v>35</v>
      </c>
      <c r="G1430" s="168" t="n">
        <f aca="false">G1329</f>
        <v>1</v>
      </c>
      <c r="H1430" s="187" t="n">
        <f aca="false">IF($G1430&lt;&gt;"",G1430,"")</f>
        <v>1</v>
      </c>
      <c r="I1430" s="169"/>
      <c r="J1430" s="170"/>
      <c r="K1430" s="171" t="n">
        <f aca="false">IF($B1430&lt;&gt;"",IF(I1430,(INDEX(P$1425:Q$1428,MATCH(H1430,P$1425:P$1428),2)/I1430)*1000,0),"")</f>
        <v>0</v>
      </c>
      <c r="L1430" s="171" t="str">
        <f aca="false">IF(Q$1425&lt;&gt;"",IF($B1430&lt;&gt;"",K1430-$J1430,""),"")</f>
        <v/>
      </c>
      <c r="M1430" s="172" t="e">
        <f aca="false">IF(B1430&lt;&gt;"",RANK(L1430,L$1425:L$1524),"")</f>
        <v>#VALUE!</v>
      </c>
      <c r="N1430" s="172" t="str">
        <f aca="false">IF(B1430&lt;&gt;"",'Classement Général'!CI16,"")</f>
        <v/>
      </c>
      <c r="O1430" s="172" t="n">
        <f aca="false">IF(B117&lt;&gt;"",'Calculs (M1..M20)'!A19,"")</f>
        <v>6</v>
      </c>
      <c r="P1430" s="5"/>
      <c r="Q1430" s="5"/>
      <c r="R1430" s="0"/>
      <c r="S1430" s="0"/>
      <c r="T1430" s="0"/>
      <c r="U1430" s="5" t="s">
        <v>104</v>
      </c>
      <c r="V1430" s="0"/>
      <c r="AH1430" s="187" t="n">
        <f aca="false">IF($G1430&lt;&gt;"",AG1430,"")</f>
        <v>0</v>
      </c>
      <c r="AI1430" s="169"/>
      <c r="AJ1430" s="170"/>
    </row>
    <row r="1431" customFormat="false" ht="13" hidden="false" customHeight="false" outlineLevel="0" collapsed="false">
      <c r="A1431" s="0"/>
      <c r="B1431" s="185" t="str">
        <f aca="false">IF(B1330&lt;&gt;"",B1330,"")</f>
        <v>Pierre RONDEL</v>
      </c>
      <c r="C1431" s="116" t="n">
        <f aca="false">IF(C1330&lt;&gt;"",C1330,"")</f>
        <v>7</v>
      </c>
      <c r="D1431" s="116" t="str">
        <f aca="false">IF(D1330&lt;&gt;"",D1330,"")</f>
        <v>2.4GHz</v>
      </c>
      <c r="E1431" s="116" t="n">
        <f aca="false">IF(E1330&lt;&gt;"",E1330,"")</f>
        <v>0</v>
      </c>
      <c r="F1431" s="116" t="n">
        <v>35</v>
      </c>
      <c r="G1431" s="168" t="n">
        <f aca="false">G1330</f>
        <v>1</v>
      </c>
      <c r="H1431" s="187" t="n">
        <f aca="false">IF($G1431&lt;&gt;"",G1431,"")</f>
        <v>1</v>
      </c>
      <c r="I1431" s="169"/>
      <c r="J1431" s="170"/>
      <c r="K1431" s="171" t="n">
        <f aca="false">IF($B1431&lt;&gt;"",IF(I1431,(INDEX(P$1425:Q$1428,MATCH(H1431,P$1425:P$1428),2)/I1431)*1000,0),"")</f>
        <v>0</v>
      </c>
      <c r="L1431" s="171" t="str">
        <f aca="false">IF(Q$1425&lt;&gt;"",IF($B1431&lt;&gt;"",K1431-$J1431,""),"")</f>
        <v/>
      </c>
      <c r="M1431" s="172" t="e">
        <f aca="false">IF(B1431&lt;&gt;"",RANK(L1431,L$1425:L$1524),"")</f>
        <v>#VALUE!</v>
      </c>
      <c r="N1431" s="172" t="str">
        <f aca="false">IF(B1431&lt;&gt;"",'Classement Général'!CI17,"")</f>
        <v/>
      </c>
      <c r="O1431" s="172" t="n">
        <f aca="false">IF(B118&lt;&gt;"",'Calculs (M1..M20)'!A20,"")</f>
        <v>1</v>
      </c>
      <c r="P1431" s="5"/>
      <c r="Q1431" s="5"/>
      <c r="R1431" s="0"/>
      <c r="S1431" s="0"/>
      <c r="T1431" s="0"/>
      <c r="U1431" s="5" t="n">
        <v>4</v>
      </c>
      <c r="V1431" s="0"/>
      <c r="AH1431" s="187" t="n">
        <f aca="false">IF($G1431&lt;&gt;"",AG1431,"")</f>
        <v>0</v>
      </c>
      <c r="AI1431" s="169"/>
      <c r="AJ1431" s="170"/>
    </row>
    <row r="1432" customFormat="false" ht="13" hidden="false" customHeight="false" outlineLevel="0" collapsed="false">
      <c r="A1432" s="0"/>
      <c r="B1432" s="185" t="str">
        <f aca="false">IF(B1331&lt;&gt;"",B1331,"")</f>
        <v>Andreas FRICKE</v>
      </c>
      <c r="C1432" s="116" t="n">
        <f aca="false">IF(C1331&lt;&gt;"",C1331,"")</f>
        <v>8</v>
      </c>
      <c r="D1432" s="116" t="str">
        <f aca="false">IF(D1331&lt;&gt;"",D1331,"")</f>
        <v>2.4GHz</v>
      </c>
      <c r="E1432" s="116" t="n">
        <f aca="false">IF(E1331&lt;&gt;"",E1331,"")</f>
        <v>0</v>
      </c>
      <c r="F1432" s="116" t="n">
        <v>35</v>
      </c>
      <c r="G1432" s="168" t="n">
        <f aca="false">G1331</f>
        <v>1</v>
      </c>
      <c r="H1432" s="187" t="n">
        <f aca="false">IF($G1432&lt;&gt;"",G1432,"")</f>
        <v>1</v>
      </c>
      <c r="I1432" s="169"/>
      <c r="J1432" s="170"/>
      <c r="K1432" s="171" t="n">
        <f aca="false">IF($B1432&lt;&gt;"",IF(I1432,(INDEX(P$1425:Q$1428,MATCH(H1432,P$1425:P$1428),2)/I1432)*1000,0),"")</f>
        <v>0</v>
      </c>
      <c r="L1432" s="171" t="str">
        <f aca="false">IF(Q$1425&lt;&gt;"",IF($B1432&lt;&gt;"",K1432-$J1432,""),"")</f>
        <v/>
      </c>
      <c r="M1432" s="172" t="e">
        <f aca="false">IF(B1432&lt;&gt;"",RANK(L1432,L$1425:L$1524),"")</f>
        <v>#VALUE!</v>
      </c>
      <c r="N1432" s="172" t="str">
        <f aca="false">IF(B1432&lt;&gt;"",'Classement Général'!CI18,"")</f>
        <v/>
      </c>
      <c r="O1432" s="172" t="n">
        <f aca="false">IF(B119&lt;&gt;"",'Calculs (M1..M20)'!A21,"")</f>
        <v>18</v>
      </c>
      <c r="P1432" s="5"/>
      <c r="Q1432" s="5"/>
      <c r="R1432" s="0"/>
      <c r="S1432" s="0"/>
      <c r="T1432" s="0"/>
      <c r="U1432" s="0"/>
      <c r="V1432" s="0"/>
      <c r="AH1432" s="187" t="n">
        <f aca="false">IF($G1432&lt;&gt;"",AG1432,"")</f>
        <v>0</v>
      </c>
      <c r="AI1432" s="169"/>
      <c r="AJ1432" s="170"/>
    </row>
    <row r="1433" customFormat="false" ht="13" hidden="false" customHeight="false" outlineLevel="0" collapsed="false">
      <c r="A1433" s="0"/>
      <c r="B1433" s="185" t="str">
        <f aca="false">IF(B1332&lt;&gt;"",B1332,"")</f>
        <v>Thomas FAURE</v>
      </c>
      <c r="C1433" s="116" t="n">
        <f aca="false">IF(C1332&lt;&gt;"",C1332,"")</f>
        <v>9</v>
      </c>
      <c r="D1433" s="116" t="str">
        <f aca="false">IF(D1332&lt;&gt;"",D1332,"")</f>
        <v>2.4GHz</v>
      </c>
      <c r="E1433" s="116" t="n">
        <f aca="false">IF(E1332&lt;&gt;"",E1332,"")</f>
        <v>0</v>
      </c>
      <c r="F1433" s="116" t="n">
        <v>35</v>
      </c>
      <c r="G1433" s="168" t="n">
        <f aca="false">G1332</f>
        <v>1</v>
      </c>
      <c r="H1433" s="187" t="n">
        <f aca="false">IF($G1433&lt;&gt;"",G1433,"")</f>
        <v>1</v>
      </c>
      <c r="I1433" s="169"/>
      <c r="J1433" s="170"/>
      <c r="K1433" s="171" t="n">
        <f aca="false">IF($B1433&lt;&gt;"",IF(I1433,(INDEX(P$1425:Q$1428,MATCH(H1433,P$1425:P$1428),2)/I1433)*1000,0),"")</f>
        <v>0</v>
      </c>
      <c r="L1433" s="171" t="str">
        <f aca="false">IF(Q$1425&lt;&gt;"",IF($B1433&lt;&gt;"",K1433-$J1433,""),"")</f>
        <v/>
      </c>
      <c r="M1433" s="172" t="e">
        <f aca="false">IF(B1433&lt;&gt;"",RANK(L1433,L$1425:L$1524),"")</f>
        <v>#VALUE!</v>
      </c>
      <c r="N1433" s="172" t="str">
        <f aca="false">IF(B1433&lt;&gt;"",'Classement Général'!CI19,"")</f>
        <v/>
      </c>
      <c r="O1433" s="172" t="n">
        <f aca="false">IF(B120&lt;&gt;"",'Calculs (M1..M20)'!A22,"")</f>
        <v>11</v>
      </c>
      <c r="P1433" s="0"/>
      <c r="Q1433" s="0"/>
      <c r="R1433" s="0"/>
      <c r="S1433" s="0"/>
      <c r="T1433" s="0"/>
      <c r="U1433" s="0"/>
      <c r="V1433" s="0"/>
      <c r="AH1433" s="187" t="n">
        <f aca="false">IF($G1433&lt;&gt;"",AG1433,"")</f>
        <v>0</v>
      </c>
      <c r="AI1433" s="169"/>
      <c r="AJ1433" s="170"/>
    </row>
    <row r="1434" customFormat="false" ht="13" hidden="false" customHeight="false" outlineLevel="0" collapsed="false">
      <c r="A1434" s="0"/>
      <c r="B1434" s="185" t="str">
        <f aca="false">IF(B1333&lt;&gt;"",B1333,"")</f>
        <v>Philippe LANES</v>
      </c>
      <c r="C1434" s="116" t="n">
        <f aca="false">IF(C1333&lt;&gt;"",C1333,"")</f>
        <v>10</v>
      </c>
      <c r="D1434" s="116" t="str">
        <f aca="false">IF(D1333&lt;&gt;"",D1333,"")</f>
        <v>2.4GHz</v>
      </c>
      <c r="E1434" s="116" t="n">
        <f aca="false">IF(E1333&lt;&gt;"",E1333,"")</f>
        <v>0</v>
      </c>
      <c r="F1434" s="116" t="n">
        <v>35</v>
      </c>
      <c r="G1434" s="168" t="n">
        <f aca="false">G1333</f>
        <v>1</v>
      </c>
      <c r="H1434" s="187" t="n">
        <f aca="false">IF($G1434&lt;&gt;"",G1434,"")</f>
        <v>1</v>
      </c>
      <c r="I1434" s="169"/>
      <c r="J1434" s="170"/>
      <c r="K1434" s="171" t="n">
        <f aca="false">IF($B1434&lt;&gt;"",IF(I1434,(INDEX(P$1425:Q$1428,MATCH(H1434,P$1425:P$1428),2)/I1434)*1000,0),"")</f>
        <v>0</v>
      </c>
      <c r="L1434" s="171" t="str">
        <f aca="false">IF(Q$1425&lt;&gt;"",IF($B1434&lt;&gt;"",K1434-$J1434,""),"")</f>
        <v/>
      </c>
      <c r="M1434" s="172" t="e">
        <f aca="false">IF(B1434&lt;&gt;"",RANK(L1434,L$1425:L$1524),"")</f>
        <v>#VALUE!</v>
      </c>
      <c r="N1434" s="172" t="str">
        <f aca="false">IF(B1434&lt;&gt;"",'Classement Général'!CI20,"")</f>
        <v/>
      </c>
      <c r="O1434" s="172" t="n">
        <f aca="false">IF(B121&lt;&gt;"",'Calculs (M1..M20)'!A23,"")</f>
        <v>14</v>
      </c>
      <c r="P1434" s="0"/>
      <c r="Q1434" s="0"/>
      <c r="R1434" s="0"/>
      <c r="S1434" s="0"/>
      <c r="T1434" s="0"/>
      <c r="U1434" s="0"/>
      <c r="V1434" s="0"/>
      <c r="AH1434" s="187" t="n">
        <f aca="false">IF($G1434&lt;&gt;"",AG1434,"")</f>
        <v>0</v>
      </c>
      <c r="AI1434" s="169"/>
      <c r="AJ1434" s="170"/>
    </row>
    <row r="1435" customFormat="false" ht="13" hidden="false" customHeight="false" outlineLevel="0" collapsed="false">
      <c r="A1435" s="0"/>
      <c r="B1435" s="185" t="str">
        <f aca="false">IF(B1334&lt;&gt;"",B1334,"")</f>
        <v>Julien HONOR</v>
      </c>
      <c r="C1435" s="116" t="n">
        <f aca="false">IF(C1334&lt;&gt;"",C1334,"")</f>
        <v>11</v>
      </c>
      <c r="D1435" s="116" t="str">
        <f aca="false">IF(D1334&lt;&gt;"",D1334,"")</f>
        <v>2.4GHz</v>
      </c>
      <c r="E1435" s="116" t="n">
        <f aca="false">IF(E1334&lt;&gt;"",E1334,"")</f>
        <v>0</v>
      </c>
      <c r="F1435" s="116" t="n">
        <v>35</v>
      </c>
      <c r="G1435" s="168" t="n">
        <f aca="false">G1334</f>
        <v>1</v>
      </c>
      <c r="H1435" s="187" t="n">
        <f aca="false">IF($G1435&lt;&gt;"",G1435,"")</f>
        <v>1</v>
      </c>
      <c r="I1435" s="169"/>
      <c r="J1435" s="170"/>
      <c r="K1435" s="171" t="n">
        <f aca="false">IF($B1435&lt;&gt;"",IF(I1435,(INDEX(P$1425:Q$1428,MATCH(H1435,P$1425:P$1428),2)/I1435)*1000,0),"")</f>
        <v>0</v>
      </c>
      <c r="L1435" s="171" t="str">
        <f aca="false">IF(Q$1425&lt;&gt;"",IF($B1435&lt;&gt;"",K1435-$J1435,""),"")</f>
        <v/>
      </c>
      <c r="M1435" s="172" t="e">
        <f aca="false">IF(B1435&lt;&gt;"",RANK(L1435,L$1425:L$1524),"")</f>
        <v>#VALUE!</v>
      </c>
      <c r="N1435" s="172" t="str">
        <f aca="false">IF(B1435&lt;&gt;"",'Classement Général'!CI21,"")</f>
        <v/>
      </c>
      <c r="O1435" s="172" t="n">
        <f aca="false">IF(B122&lt;&gt;"",'Calculs (M1..M20)'!A24,"")</f>
        <v>3</v>
      </c>
      <c r="P1435" s="0"/>
      <c r="Q1435" s="0"/>
      <c r="R1435" s="0"/>
      <c r="S1435" s="0"/>
      <c r="T1435" s="0"/>
      <c r="U1435" s="0"/>
      <c r="V1435" s="0"/>
      <c r="AH1435" s="187" t="n">
        <f aca="false">IF($G1435&lt;&gt;"",AG1435,"")</f>
        <v>0</v>
      </c>
      <c r="AI1435" s="169"/>
      <c r="AJ1435" s="170"/>
    </row>
    <row r="1436" customFormat="false" ht="13" hidden="false" customHeight="false" outlineLevel="0" collapsed="false">
      <c r="A1436" s="0"/>
      <c r="B1436" s="185" t="str">
        <f aca="false">IF(B1335&lt;&gt;"",B1335,"")</f>
        <v>Michael KREBS</v>
      </c>
      <c r="C1436" s="116" t="n">
        <f aca="false">IF(C1335&lt;&gt;"",C1335,"")</f>
        <v>12</v>
      </c>
      <c r="D1436" s="116" t="str">
        <f aca="false">IF(D1335&lt;&gt;"",D1335,"")</f>
        <v>2.4GHz</v>
      </c>
      <c r="E1436" s="116" t="n">
        <f aca="false">IF(E1335&lt;&gt;"",E1335,"")</f>
        <v>0</v>
      </c>
      <c r="F1436" s="116" t="n">
        <v>35</v>
      </c>
      <c r="G1436" s="168" t="n">
        <f aca="false">G1335</f>
        <v>1</v>
      </c>
      <c r="H1436" s="187" t="n">
        <f aca="false">IF($G1436&lt;&gt;"",G1436,"")</f>
        <v>1</v>
      </c>
      <c r="I1436" s="169"/>
      <c r="J1436" s="170"/>
      <c r="K1436" s="171" t="n">
        <f aca="false">IF($B1436&lt;&gt;"",IF(I1436,(INDEX(P$1425:Q$1428,MATCH(H1436,P$1425:P$1428),2)/I1436)*1000,0),"")</f>
        <v>0</v>
      </c>
      <c r="L1436" s="171" t="str">
        <f aca="false">IF(Q$1425&lt;&gt;"",IF($B1436&lt;&gt;"",K1436-$J1436,""),"")</f>
        <v/>
      </c>
      <c r="M1436" s="172" t="e">
        <f aca="false">IF(B1436&lt;&gt;"",RANK(L1436,L$1425:L$1524),"")</f>
        <v>#VALUE!</v>
      </c>
      <c r="N1436" s="172" t="str">
        <f aca="false">IF(B1436&lt;&gt;"",'Classement Général'!CI22,"")</f>
        <v/>
      </c>
      <c r="O1436" s="172" t="n">
        <f aca="false">IF(B123&lt;&gt;"",'Calculs (M1..M20)'!A25,"")</f>
        <v>12</v>
      </c>
      <c r="P1436" s="0"/>
      <c r="Q1436" s="0"/>
      <c r="R1436" s="0"/>
      <c r="S1436" s="0"/>
      <c r="T1436" s="0"/>
      <c r="U1436" s="0"/>
      <c r="V1436" s="0"/>
      <c r="AH1436" s="187" t="n">
        <f aca="false">IF($G1436&lt;&gt;"",AG1436,"")</f>
        <v>0</v>
      </c>
      <c r="AI1436" s="169"/>
      <c r="AJ1436" s="170"/>
    </row>
    <row r="1437" customFormat="false" ht="13" hidden="false" customHeight="false" outlineLevel="0" collapsed="false">
      <c r="A1437" s="0"/>
      <c r="B1437" s="185" t="str">
        <f aca="false">IF(B1336&lt;&gt;"",B1336,"")</f>
        <v>Aubry GABANON</v>
      </c>
      <c r="C1437" s="116" t="n">
        <f aca="false">IF(C1336&lt;&gt;"",C1336,"")</f>
        <v>13</v>
      </c>
      <c r="D1437" s="116" t="str">
        <f aca="false">IF(D1336&lt;&gt;"",D1336,"")</f>
        <v>2.4GHz</v>
      </c>
      <c r="E1437" s="116" t="n">
        <f aca="false">IF(E1336&lt;&gt;"",E1336,"")</f>
        <v>0</v>
      </c>
      <c r="F1437" s="116" t="n">
        <v>35</v>
      </c>
      <c r="G1437" s="168" t="n">
        <f aca="false">G1336</f>
        <v>1</v>
      </c>
      <c r="H1437" s="187" t="n">
        <f aca="false">IF($G1437&lt;&gt;"",G1437,"")</f>
        <v>1</v>
      </c>
      <c r="I1437" s="169"/>
      <c r="J1437" s="170"/>
      <c r="K1437" s="171" t="n">
        <f aca="false">IF($B1437&lt;&gt;"",IF(I1437,(INDEX(P$1425:Q$1428,MATCH(H1437,P$1425:P$1428),2)/I1437)*1000,0),"")</f>
        <v>0</v>
      </c>
      <c r="L1437" s="171" t="str">
        <f aca="false">IF(Q$1425&lt;&gt;"",IF($B1437&lt;&gt;"",K1437-$J1437,""),"")</f>
        <v/>
      </c>
      <c r="M1437" s="172" t="e">
        <f aca="false">IF(B1437&lt;&gt;"",RANK(L1437,L$1425:L$1524),"")</f>
        <v>#VALUE!</v>
      </c>
      <c r="N1437" s="172" t="str">
        <f aca="false">IF(B1437&lt;&gt;"",'Classement Général'!CI23,"")</f>
        <v/>
      </c>
      <c r="O1437" s="172" t="n">
        <f aca="false">IF(B124&lt;&gt;"",'Calculs (M1..M20)'!A26,"")</f>
        <v>5</v>
      </c>
      <c r="P1437" s="0"/>
      <c r="Q1437" s="0"/>
      <c r="R1437" s="0"/>
      <c r="S1437" s="0"/>
      <c r="T1437" s="0"/>
      <c r="U1437" s="0"/>
      <c r="V1437" s="0"/>
      <c r="AH1437" s="187" t="n">
        <f aca="false">IF($G1437&lt;&gt;"",AG1437,"")</f>
        <v>0</v>
      </c>
      <c r="AI1437" s="169"/>
      <c r="AJ1437" s="170"/>
    </row>
    <row r="1438" customFormat="false" ht="13" hidden="false" customHeight="false" outlineLevel="0" collapsed="false">
      <c r="A1438" s="0"/>
      <c r="B1438" s="185" t="str">
        <f aca="false">IF(B1337&lt;&gt;"",B1337,"")</f>
        <v>Serge DELARBRE</v>
      </c>
      <c r="C1438" s="116" t="n">
        <f aca="false">IF(C1337&lt;&gt;"",C1337,"")</f>
        <v>14</v>
      </c>
      <c r="D1438" s="116" t="str">
        <f aca="false">IF(D1337&lt;&gt;"",D1337,"")</f>
        <v>2.4GHz</v>
      </c>
      <c r="E1438" s="116" t="n">
        <f aca="false">IF(E1337&lt;&gt;"",E1337,"")</f>
        <v>0</v>
      </c>
      <c r="F1438" s="116" t="n">
        <v>35</v>
      </c>
      <c r="G1438" s="168" t="n">
        <f aca="false">G1337</f>
        <v>1</v>
      </c>
      <c r="H1438" s="187" t="n">
        <f aca="false">IF($G1438&lt;&gt;"",G1438,"")</f>
        <v>1</v>
      </c>
      <c r="I1438" s="169"/>
      <c r="J1438" s="170"/>
      <c r="K1438" s="171" t="n">
        <f aca="false">IF($B1438&lt;&gt;"",IF(I1438,(INDEX(P$1425:Q$1428,MATCH(H1438,P$1425:P$1428),2)/I1438)*1000,0),"")</f>
        <v>0</v>
      </c>
      <c r="L1438" s="171" t="str">
        <f aca="false">IF(Q$1425&lt;&gt;"",IF($B1438&lt;&gt;"",K1438-$J1438,""),"")</f>
        <v/>
      </c>
      <c r="M1438" s="172" t="e">
        <f aca="false">IF(B1438&lt;&gt;"",RANK(L1438,L$1425:L$1524),"")</f>
        <v>#VALUE!</v>
      </c>
      <c r="N1438" s="172" t="str">
        <f aca="false">IF(B1438&lt;&gt;"",'Classement Général'!CI24,"")</f>
        <v/>
      </c>
      <c r="O1438" s="172" t="n">
        <f aca="false">IF(B125&lt;&gt;"",'Calculs (M1..M20)'!A27,"")</f>
        <v>17</v>
      </c>
      <c r="P1438" s="0"/>
      <c r="Q1438" s="0"/>
      <c r="R1438" s="0"/>
      <c r="S1438" s="0"/>
      <c r="T1438" s="0"/>
      <c r="U1438" s="0"/>
      <c r="V1438" s="0"/>
      <c r="AH1438" s="187" t="n">
        <f aca="false">IF($G1438&lt;&gt;"",AG1438,"")</f>
        <v>0</v>
      </c>
      <c r="AI1438" s="169"/>
      <c r="AJ1438" s="170"/>
    </row>
    <row r="1439" customFormat="false" ht="13" hidden="false" customHeight="false" outlineLevel="0" collapsed="false">
      <c r="A1439" s="0"/>
      <c r="B1439" s="185" t="str">
        <f aca="false">IF(B1338&lt;&gt;"",B1338,"")</f>
        <v>Arnaud LEGER</v>
      </c>
      <c r="C1439" s="116" t="n">
        <f aca="false">IF(C1338&lt;&gt;"",C1338,"")</f>
        <v>15</v>
      </c>
      <c r="D1439" s="116" t="str">
        <f aca="false">IF(D1338&lt;&gt;"",D1338,"")</f>
        <v>2.4GHz</v>
      </c>
      <c r="E1439" s="116" t="n">
        <f aca="false">IF(E1338&lt;&gt;"",E1338,"")</f>
        <v>0</v>
      </c>
      <c r="F1439" s="116" t="n">
        <v>35</v>
      </c>
      <c r="G1439" s="168" t="n">
        <f aca="false">G1338</f>
        <v>1</v>
      </c>
      <c r="H1439" s="187" t="n">
        <f aca="false">IF($G1439&lt;&gt;"",G1439,"")</f>
        <v>1</v>
      </c>
      <c r="I1439" s="169"/>
      <c r="J1439" s="170"/>
      <c r="K1439" s="171" t="n">
        <f aca="false">IF($B1439&lt;&gt;"",IF(I1439,(INDEX(P$1425:Q$1428,MATCH(H1439,P$1425:P$1428),2)/I1439)*1000,0),"")</f>
        <v>0</v>
      </c>
      <c r="L1439" s="171" t="str">
        <f aca="false">IF(Q$1425&lt;&gt;"",IF($B1439&lt;&gt;"",K1439-$J1439,""),"")</f>
        <v/>
      </c>
      <c r="M1439" s="172" t="e">
        <f aca="false">IF(B1439&lt;&gt;"",RANK(L1439,L$1425:L$1524),"")</f>
        <v>#VALUE!</v>
      </c>
      <c r="N1439" s="172" t="str">
        <f aca="false">IF(B1439&lt;&gt;"",'Classement Général'!CI25,"")</f>
        <v/>
      </c>
      <c r="O1439" s="172" t="n">
        <f aca="false">IF(B126&lt;&gt;"",'Calculs (M1..M20)'!A28,"")</f>
        <v>7</v>
      </c>
      <c r="P1439" s="0"/>
      <c r="Q1439" s="0"/>
      <c r="R1439" s="0"/>
      <c r="S1439" s="0"/>
      <c r="T1439" s="0"/>
      <c r="U1439" s="0"/>
      <c r="V1439" s="0"/>
      <c r="AH1439" s="187" t="n">
        <f aca="false">IF($G1439&lt;&gt;"",AG1439,"")</f>
        <v>0</v>
      </c>
      <c r="AI1439" s="169"/>
      <c r="AJ1439" s="170"/>
    </row>
    <row r="1440" customFormat="false" ht="13" hidden="false" customHeight="false" outlineLevel="0" collapsed="false">
      <c r="A1440" s="0"/>
      <c r="B1440" s="185" t="str">
        <f aca="false">IF(B1339&lt;&gt;"",B1339,"")</f>
        <v>Thierry POIGNARD</v>
      </c>
      <c r="C1440" s="116" t="n">
        <f aca="false">IF(C1339&lt;&gt;"",C1339,"")</f>
        <v>16</v>
      </c>
      <c r="D1440" s="116" t="str">
        <f aca="false">IF(D1339&lt;&gt;"",D1339,"")</f>
        <v>2.4GHz</v>
      </c>
      <c r="E1440" s="116" t="n">
        <f aca="false">IF(E1339&lt;&gt;"",E1339,"")</f>
        <v>0</v>
      </c>
      <c r="F1440" s="116" t="n">
        <v>35</v>
      </c>
      <c r="G1440" s="168" t="n">
        <f aca="false">G1339</f>
        <v>1</v>
      </c>
      <c r="H1440" s="187" t="n">
        <f aca="false">IF($G1440&lt;&gt;"",G1440,"")</f>
        <v>1</v>
      </c>
      <c r="I1440" s="169"/>
      <c r="J1440" s="170"/>
      <c r="K1440" s="171" t="n">
        <f aca="false">IF($B1440&lt;&gt;"",IF(I1440,(INDEX(P$1425:Q$1428,MATCH(H1440,P$1425:P$1428),2)/I1440)*1000,0),"")</f>
        <v>0</v>
      </c>
      <c r="L1440" s="171" t="str">
        <f aca="false">IF(Q$1425&lt;&gt;"",IF($B1440&lt;&gt;"",K1440-$J1440,""),"")</f>
        <v/>
      </c>
      <c r="M1440" s="172" t="e">
        <f aca="false">IF(B1440&lt;&gt;"",RANK(L1440,L$1425:L$1524),"")</f>
        <v>#VALUE!</v>
      </c>
      <c r="N1440" s="172" t="str">
        <f aca="false">IF(B1440&lt;&gt;"",'Classement Général'!CI26,"")</f>
        <v/>
      </c>
      <c r="O1440" s="172" t="n">
        <f aca="false">IF(B127&lt;&gt;"",'Calculs (M1..M20)'!A29,"")</f>
        <v>13</v>
      </c>
      <c r="P1440" s="0"/>
      <c r="Q1440" s="0"/>
      <c r="R1440" s="0"/>
      <c r="S1440" s="0"/>
      <c r="T1440" s="0"/>
      <c r="U1440" s="0"/>
      <c r="V1440" s="0"/>
      <c r="AH1440" s="187" t="n">
        <f aca="false">IF($G1440&lt;&gt;"",AG1440,"")</f>
        <v>0</v>
      </c>
      <c r="AI1440" s="169"/>
      <c r="AJ1440" s="170"/>
    </row>
    <row r="1441" customFormat="false" ht="13" hidden="false" customHeight="false" outlineLevel="0" collapsed="false">
      <c r="A1441" s="0"/>
      <c r="B1441" s="185" t="str">
        <f aca="false">IF(B1340&lt;&gt;"",B1340,"")</f>
        <v>Joel MARIN</v>
      </c>
      <c r="C1441" s="116" t="n">
        <f aca="false">IF(C1340&lt;&gt;"",C1340,"")</f>
        <v>17</v>
      </c>
      <c r="D1441" s="116" t="str">
        <f aca="false">IF(D1340&lt;&gt;"",D1340,"")</f>
        <v>2.4GHz</v>
      </c>
      <c r="E1441" s="116" t="n">
        <f aca="false">IF(E1340&lt;&gt;"",E1340,"")</f>
        <v>0</v>
      </c>
      <c r="F1441" s="116" t="n">
        <v>35</v>
      </c>
      <c r="G1441" s="168" t="n">
        <f aca="false">G1340</f>
        <v>1</v>
      </c>
      <c r="H1441" s="187" t="n">
        <f aca="false">IF($G1441&lt;&gt;"",G1441,"")</f>
        <v>1</v>
      </c>
      <c r="I1441" s="169"/>
      <c r="J1441" s="170"/>
      <c r="K1441" s="171" t="n">
        <f aca="false">IF($B1441&lt;&gt;"",IF(I1441,(INDEX(P$1425:Q$1428,MATCH(H1441,P$1425:P$1428),2)/I1441)*1000,0),"")</f>
        <v>0</v>
      </c>
      <c r="L1441" s="171" t="str">
        <f aca="false">IF(Q$1425&lt;&gt;"",IF($B1441&lt;&gt;"",K1441-$J1441,""),"")</f>
        <v/>
      </c>
      <c r="M1441" s="172" t="e">
        <f aca="false">IF(B1441&lt;&gt;"",RANK(L1441,L$1425:L$1524),"")</f>
        <v>#VALUE!</v>
      </c>
      <c r="N1441" s="172" t="str">
        <f aca="false">IF(B1441&lt;&gt;"",'Classement Général'!CI27,"")</f>
        <v/>
      </c>
      <c r="O1441" s="172" t="n">
        <f aca="false">IF(B128&lt;&gt;"",'Calculs (M1..M20)'!A30,"")</f>
        <v>16</v>
      </c>
      <c r="P1441" s="0"/>
      <c r="Q1441" s="0"/>
      <c r="R1441" s="0"/>
      <c r="S1441" s="0"/>
      <c r="T1441" s="0"/>
      <c r="U1441" s="0"/>
      <c r="V1441" s="0"/>
      <c r="AH1441" s="187" t="n">
        <f aca="false">IF($G1441&lt;&gt;"",AG1441,"")</f>
        <v>0</v>
      </c>
      <c r="AI1441" s="169"/>
      <c r="AJ1441" s="170"/>
    </row>
    <row r="1442" customFormat="false" ht="13" hidden="false" customHeight="false" outlineLevel="0" collapsed="false">
      <c r="A1442" s="0"/>
      <c r="B1442" s="185" t="str">
        <f aca="false">IF(B1341&lt;&gt;"",B1341,"")</f>
        <v>Matthieu MERVELET</v>
      </c>
      <c r="C1442" s="116" t="n">
        <f aca="false">IF(C1341&lt;&gt;"",C1341,"")</f>
        <v>18</v>
      </c>
      <c r="D1442" s="116" t="str">
        <f aca="false">IF(D1341&lt;&gt;"",D1341,"")</f>
        <v>2.4GHz</v>
      </c>
      <c r="E1442" s="116" t="n">
        <f aca="false">IF(E1341&lt;&gt;"",E1341,"")</f>
        <v>0</v>
      </c>
      <c r="F1442" s="116" t="n">
        <v>35</v>
      </c>
      <c r="G1442" s="168" t="n">
        <f aca="false">G1341</f>
        <v>1</v>
      </c>
      <c r="H1442" s="187" t="n">
        <f aca="false">IF($G1442&lt;&gt;"",G1442,"")</f>
        <v>1</v>
      </c>
      <c r="I1442" s="169"/>
      <c r="J1442" s="170"/>
      <c r="K1442" s="171" t="n">
        <f aca="false">IF($B1442&lt;&gt;"",IF(I1442,(INDEX(P$1425:Q$1428,MATCH(H1442,P$1425:P$1428),2)/I1442)*1000,0),"")</f>
        <v>0</v>
      </c>
      <c r="L1442" s="171" t="str">
        <f aca="false">IF(Q$1425&lt;&gt;"",IF($B1442&lt;&gt;"",K1442-$J1442,""),"")</f>
        <v/>
      </c>
      <c r="M1442" s="172" t="e">
        <f aca="false">IF(B1442&lt;&gt;"",RANK(L1442,L$1425:L$1524),"")</f>
        <v>#VALUE!</v>
      </c>
      <c r="N1442" s="172" t="str">
        <f aca="false">IF(B1442&lt;&gt;"",'Classement Général'!CI28,"")</f>
        <v/>
      </c>
      <c r="O1442" s="172" t="n">
        <f aca="false">IF(B129&lt;&gt;"",'Calculs (M1..M20)'!A31,"")</f>
        <v>2</v>
      </c>
      <c r="P1442" s="0"/>
      <c r="Q1442" s="0"/>
      <c r="R1442" s="0"/>
      <c r="S1442" s="0"/>
      <c r="T1442" s="0"/>
      <c r="U1442" s="0"/>
      <c r="V1442" s="0"/>
      <c r="AH1442" s="187" t="n">
        <f aca="false">IF($G1442&lt;&gt;"",AG1442,"")</f>
        <v>0</v>
      </c>
      <c r="AI1442" s="169"/>
      <c r="AJ1442" s="170"/>
    </row>
    <row r="1443" customFormat="false" ht="13" hidden="false" customHeight="false" outlineLevel="0" collapsed="false">
      <c r="A1443" s="0"/>
      <c r="B1443" s="185" t="str">
        <f aca="false">IF(B1342&lt;&gt;"",B1342,"")</f>
        <v>Gabriel MANTEL</v>
      </c>
      <c r="C1443" s="116" t="n">
        <f aca="false">IF(C1342&lt;&gt;"",C1342,"")</f>
        <v>19</v>
      </c>
      <c r="D1443" s="116" t="str">
        <f aca="false">IF(D1342&lt;&gt;"",D1342,"")</f>
        <v>2.4GHz</v>
      </c>
      <c r="E1443" s="116" t="n">
        <f aca="false">IF(E1342&lt;&gt;"",E1342,"")</f>
        <v>0</v>
      </c>
      <c r="F1443" s="116" t="n">
        <v>35</v>
      </c>
      <c r="G1443" s="168" t="n">
        <f aca="false">G1342</f>
        <v>1</v>
      </c>
      <c r="H1443" s="187" t="n">
        <f aca="false">IF($G1443&lt;&gt;"",G1443,"")</f>
        <v>1</v>
      </c>
      <c r="I1443" s="169"/>
      <c r="J1443" s="170"/>
      <c r="K1443" s="171" t="n">
        <f aca="false">IF($B1443&lt;&gt;"",IF(I1443,(INDEX(P$1425:Q$1428,MATCH(H1443,P$1425:P$1428),2)/I1443)*1000,0),"")</f>
        <v>0</v>
      </c>
      <c r="L1443" s="171" t="str">
        <f aca="false">IF(Q$1425&lt;&gt;"",IF($B1443&lt;&gt;"",K1443-$J1443,""),"")</f>
        <v/>
      </c>
      <c r="M1443" s="172" t="e">
        <f aca="false">IF(B1443&lt;&gt;"",RANK(L1443,L$1425:L$1524),"")</f>
        <v>#VALUE!</v>
      </c>
      <c r="N1443" s="172" t="str">
        <f aca="false">IF(B1443&lt;&gt;"",'Classement Général'!CI29,"")</f>
        <v/>
      </c>
      <c r="O1443" s="172" t="n">
        <f aca="false">IF(B130&lt;&gt;"",'Calculs (M1..M20)'!A32,"")</f>
        <v>21</v>
      </c>
      <c r="P1443" s="0"/>
      <c r="Q1443" s="0"/>
      <c r="R1443" s="0"/>
      <c r="S1443" s="0"/>
      <c r="T1443" s="0"/>
      <c r="U1443" s="0"/>
      <c r="V1443" s="0"/>
      <c r="AH1443" s="187" t="n">
        <f aca="false">IF($G1443&lt;&gt;"",AG1443,"")</f>
        <v>0</v>
      </c>
      <c r="AI1443" s="169"/>
      <c r="AJ1443" s="170"/>
    </row>
    <row r="1444" customFormat="false" ht="13" hidden="false" customHeight="false" outlineLevel="0" collapsed="false">
      <c r="A1444" s="0"/>
      <c r="B1444" s="185" t="str">
        <f aca="false">IF(B1343&lt;&gt;"",B1343,"")</f>
        <v>Sylvain PFEFFERKORN</v>
      </c>
      <c r="C1444" s="116" t="n">
        <f aca="false">IF(C1343&lt;&gt;"",C1343,"")</f>
        <v>20</v>
      </c>
      <c r="D1444" s="116" t="str">
        <f aca="false">IF(D1343&lt;&gt;"",D1343,"")</f>
        <v>2.4GHz</v>
      </c>
      <c r="E1444" s="116" t="n">
        <f aca="false">IF(E1343&lt;&gt;"",E1343,"")</f>
        <v>0</v>
      </c>
      <c r="F1444" s="116" t="n">
        <v>35</v>
      </c>
      <c r="G1444" s="168" t="n">
        <f aca="false">G1343</f>
        <v>1</v>
      </c>
      <c r="H1444" s="187" t="n">
        <f aca="false">IF($G1444&lt;&gt;"",G1444,"")</f>
        <v>1</v>
      </c>
      <c r="I1444" s="169"/>
      <c r="J1444" s="170"/>
      <c r="K1444" s="171" t="n">
        <f aca="false">IF($B1444&lt;&gt;"",IF(I1444,(INDEX(P$1425:Q$1428,MATCH(H1444,P$1425:P$1428),2)/I1444)*1000,0),"")</f>
        <v>0</v>
      </c>
      <c r="L1444" s="171" t="str">
        <f aca="false">IF(Q$1425&lt;&gt;"",IF($B1444&lt;&gt;"",K1444-$J1444,""),"")</f>
        <v/>
      </c>
      <c r="M1444" s="172" t="e">
        <f aca="false">IF(B1444&lt;&gt;"",RANK(L1444,L$1425:L$1524),"")</f>
        <v>#VALUE!</v>
      </c>
      <c r="N1444" s="172" t="str">
        <f aca="false">IF(B1444&lt;&gt;"",'Classement Général'!CI30,"")</f>
        <v/>
      </c>
      <c r="O1444" s="172" t="n">
        <f aca="false">IF(B131&lt;&gt;"",'Calculs (M1..M20)'!A33,"")</f>
        <v>19</v>
      </c>
      <c r="P1444" s="0"/>
      <c r="Q1444" s="0"/>
      <c r="R1444" s="0"/>
      <c r="S1444" s="0"/>
      <c r="T1444" s="0"/>
      <c r="U1444" s="0"/>
      <c r="V1444" s="0"/>
      <c r="AH1444" s="187" t="n">
        <f aca="false">IF($G1444&lt;&gt;"",AG1444,"")</f>
        <v>0</v>
      </c>
      <c r="AI1444" s="169"/>
      <c r="AJ1444" s="170"/>
    </row>
    <row r="1445" customFormat="false" ht="13" hidden="false" customHeight="false" outlineLevel="0" collapsed="false">
      <c r="A1445" s="0"/>
      <c r="B1445" s="185" t="str">
        <f aca="false">IF(B1344&lt;&gt;"",B1344,"")</f>
        <v>Frederic HOURS</v>
      </c>
      <c r="C1445" s="116" t="n">
        <f aca="false">IF(C1344&lt;&gt;"",C1344,"")</f>
        <v>21</v>
      </c>
      <c r="D1445" s="116" t="str">
        <f aca="false">IF(D1344&lt;&gt;"",D1344,"")</f>
        <v>2.4GHz</v>
      </c>
      <c r="E1445" s="116" t="n">
        <f aca="false">IF(E1344&lt;&gt;"",E1344,"")</f>
        <v>0</v>
      </c>
      <c r="F1445" s="116" t="n">
        <v>35</v>
      </c>
      <c r="G1445" s="168" t="n">
        <f aca="false">G1344</f>
        <v>1</v>
      </c>
      <c r="H1445" s="187" t="n">
        <f aca="false">IF($G1445&lt;&gt;"",G1445,"")</f>
        <v>1</v>
      </c>
      <c r="I1445" s="169"/>
      <c r="J1445" s="170"/>
      <c r="K1445" s="171" t="n">
        <f aca="false">IF($B1445&lt;&gt;"",IF(I1445,(INDEX(P$1425:Q$1428,MATCH(H1445,P$1425:P$1428),2)/I1445)*1000,0),"")</f>
        <v>0</v>
      </c>
      <c r="L1445" s="171" t="str">
        <f aca="false">IF(Q$1425&lt;&gt;"",IF($B1445&lt;&gt;"",K1445-$J1445,""),"")</f>
        <v/>
      </c>
      <c r="M1445" s="172" t="e">
        <f aca="false">IF(B1445&lt;&gt;"",RANK(L1445,L$1425:L$1524),"")</f>
        <v>#VALUE!</v>
      </c>
      <c r="N1445" s="172" t="str">
        <f aca="false">IF(B1445&lt;&gt;"",'Classement Général'!CI31,"")</f>
        <v/>
      </c>
      <c r="O1445" s="172" t="n">
        <f aca="false">IF(B132&lt;&gt;"",'Calculs (M1..M20)'!A34,"")</f>
        <v>9</v>
      </c>
      <c r="P1445" s="0"/>
      <c r="Q1445" s="0"/>
      <c r="R1445" s="0"/>
      <c r="S1445" s="0"/>
      <c r="T1445" s="0"/>
      <c r="U1445" s="0"/>
      <c r="V1445" s="0"/>
      <c r="AH1445" s="187" t="n">
        <f aca="false">IF($G1445&lt;&gt;"",AG1445,"")</f>
        <v>0</v>
      </c>
      <c r="AI1445" s="169"/>
      <c r="AJ1445" s="170"/>
    </row>
    <row r="1446" customFormat="false" ht="13" hidden="false" customHeight="false" outlineLevel="0" collapsed="false">
      <c r="A1446" s="0"/>
      <c r="B1446" s="185" t="str">
        <f aca="false">IF(B1345&lt;&gt;"",B1345,"")</f>
        <v>Sébastien LANES</v>
      </c>
      <c r="C1446" s="116" t="n">
        <f aca="false">IF(C1345&lt;&gt;"",C1345,"")</f>
        <v>22</v>
      </c>
      <c r="D1446" s="116" t="str">
        <f aca="false">IF(D1345&lt;&gt;"",D1345,"")</f>
        <v>2.4GHz</v>
      </c>
      <c r="E1446" s="116" t="n">
        <f aca="false">IF(E1345&lt;&gt;"",E1345,"")</f>
        <v>0</v>
      </c>
      <c r="F1446" s="116" t="n">
        <v>35</v>
      </c>
      <c r="G1446" s="168" t="n">
        <f aca="false">G1345</f>
        <v>1</v>
      </c>
      <c r="H1446" s="187" t="n">
        <f aca="false">IF($G1446&lt;&gt;"",G1446,"")</f>
        <v>1</v>
      </c>
      <c r="I1446" s="169"/>
      <c r="J1446" s="170"/>
      <c r="K1446" s="171" t="n">
        <f aca="false">IF($B1446&lt;&gt;"",IF(I1446,(INDEX(P$1425:Q$1428,MATCH(H1446,P$1425:P$1428),2)/I1446)*1000,0),"")</f>
        <v>0</v>
      </c>
      <c r="L1446" s="171" t="str">
        <f aca="false">IF(Q$1425&lt;&gt;"",IF($B1446&lt;&gt;"",K1446-$J1446,""),"")</f>
        <v/>
      </c>
      <c r="M1446" s="172" t="e">
        <f aca="false">IF(B1446&lt;&gt;"",RANK(L1446,L$1425:L$1524),"")</f>
        <v>#VALUE!</v>
      </c>
      <c r="N1446" s="172" t="str">
        <f aca="false">IF(B1446&lt;&gt;"",'Classement Général'!CI32,"")</f>
        <v/>
      </c>
      <c r="O1446" s="172" t="n">
        <f aca="false">IF(B133&lt;&gt;"",'Calculs (M1..M20)'!A35,"")</f>
        <v>4</v>
      </c>
      <c r="P1446" s="0"/>
      <c r="Q1446" s="0"/>
      <c r="R1446" s="0"/>
      <c r="S1446" s="0"/>
      <c r="T1446" s="0"/>
      <c r="U1446" s="0"/>
      <c r="V1446" s="0"/>
      <c r="AH1446" s="187" t="n">
        <f aca="false">IF($G1446&lt;&gt;"",AG1446,"")</f>
        <v>0</v>
      </c>
      <c r="AI1446" s="169"/>
      <c r="AJ1446" s="170"/>
    </row>
    <row r="1447" customFormat="false" ht="13" hidden="false" customHeight="false" outlineLevel="0" collapsed="false">
      <c r="A1447" s="0"/>
      <c r="B1447" s="185" t="str">
        <f aca="false">IF(B1346&lt;&gt;"",B1346,"")</f>
        <v/>
      </c>
      <c r="C1447" s="116" t="str">
        <f aca="false">IF(C1346&lt;&gt;"",C1346,"")</f>
        <v/>
      </c>
      <c r="D1447" s="116" t="str">
        <f aca="false">IF(D1346&lt;&gt;"",D1346,"")</f>
        <v/>
      </c>
      <c r="E1447" s="116" t="str">
        <f aca="false">IF(E1346&lt;&gt;"",E1346,"")</f>
        <v/>
      </c>
      <c r="F1447" s="116" t="n">
        <v>35</v>
      </c>
      <c r="G1447" s="168" t="n">
        <f aca="false">G1346</f>
        <v>1</v>
      </c>
      <c r="H1447" s="187" t="n">
        <f aca="false">IF($G1447&lt;&gt;"",G1447,"")</f>
        <v>1</v>
      </c>
      <c r="I1447" s="169"/>
      <c r="J1447" s="170"/>
      <c r="K1447" s="171" t="str">
        <f aca="false">IF($B1447&lt;&gt;"",IF(I1447,(INDEX(P$1425:Q$1428,MATCH(H1447,P$1425:P$1428),2)/I1447)*1000,0),"")</f>
        <v/>
      </c>
      <c r="L1447" s="171" t="str">
        <f aca="false">IF(Q$1425&lt;&gt;"",IF($B1447&lt;&gt;"",K1447-$J1447,""),"")</f>
        <v/>
      </c>
      <c r="M1447" s="172" t="str">
        <f aca="false">IF(B1447&lt;&gt;"",RANK(L1447,L$1425:L$1524),"")</f>
        <v/>
      </c>
      <c r="N1447" s="172" t="str">
        <f aca="false">IF(B1447&lt;&gt;"",'Classement Général'!CI33,"")</f>
        <v/>
      </c>
      <c r="O1447" s="172" t="str">
        <f aca="false">IF(B134&lt;&gt;"",'Calculs (M1..M20)'!A36,"")</f>
        <v/>
      </c>
      <c r="P1447" s="0"/>
      <c r="Q1447" s="0"/>
      <c r="R1447" s="0"/>
      <c r="S1447" s="0"/>
      <c r="T1447" s="0"/>
      <c r="U1447" s="0"/>
      <c r="V1447" s="0"/>
      <c r="AH1447" s="187" t="n">
        <f aca="false">IF($G1447&lt;&gt;"",AG1447,"")</f>
        <v>0</v>
      </c>
      <c r="AI1447" s="169"/>
      <c r="AJ1447" s="170"/>
    </row>
    <row r="1448" customFormat="false" ht="13" hidden="false" customHeight="false" outlineLevel="0" collapsed="false">
      <c r="A1448" s="0"/>
      <c r="B1448" s="185" t="str">
        <f aca="false">IF(B1347&lt;&gt;"",B1347,"")</f>
        <v/>
      </c>
      <c r="C1448" s="116" t="str">
        <f aca="false">IF(C1347&lt;&gt;"",C1347,"")</f>
        <v/>
      </c>
      <c r="D1448" s="116" t="str">
        <f aca="false">IF(D1347&lt;&gt;"",D1347,"")</f>
        <v/>
      </c>
      <c r="E1448" s="116" t="str">
        <f aca="false">IF(E1347&lt;&gt;"",E1347,"")</f>
        <v/>
      </c>
      <c r="F1448" s="116" t="n">
        <v>35</v>
      </c>
      <c r="G1448" s="168" t="n">
        <f aca="false">G1347</f>
        <v>1</v>
      </c>
      <c r="H1448" s="187" t="n">
        <f aca="false">IF($G1448&lt;&gt;"",G1448,"")</f>
        <v>1</v>
      </c>
      <c r="I1448" s="169"/>
      <c r="J1448" s="170"/>
      <c r="K1448" s="171" t="str">
        <f aca="false">IF($B1448&lt;&gt;"",IF(I1448,(INDEX(P$1425:Q$1428,MATCH(H1448,P$1425:P$1428),2)/I1448)*1000,0),"")</f>
        <v/>
      </c>
      <c r="L1448" s="171" t="str">
        <f aca="false">IF(Q$1425&lt;&gt;"",IF($B1448&lt;&gt;"",K1448-$J1448,""),"")</f>
        <v/>
      </c>
      <c r="M1448" s="172" t="str">
        <f aca="false">IF(B1448&lt;&gt;"",RANK(L1448,L$1425:L$1524),"")</f>
        <v/>
      </c>
      <c r="N1448" s="172" t="str">
        <f aca="false">IF(B1448&lt;&gt;"",'Classement Général'!CI34,"")</f>
        <v/>
      </c>
      <c r="O1448" s="172" t="str">
        <f aca="false">IF(B135&lt;&gt;"",'Calculs (M1..M20)'!A37,"")</f>
        <v/>
      </c>
      <c r="P1448" s="0"/>
      <c r="Q1448" s="0"/>
      <c r="R1448" s="0"/>
      <c r="S1448" s="0"/>
      <c r="T1448" s="0"/>
      <c r="U1448" s="0"/>
      <c r="V1448" s="0"/>
      <c r="AH1448" s="187" t="n">
        <f aca="false">IF($G1448&lt;&gt;"",AG1448,"")</f>
        <v>0</v>
      </c>
      <c r="AI1448" s="169"/>
      <c r="AJ1448" s="170"/>
    </row>
    <row r="1449" customFormat="false" ht="13" hidden="false" customHeight="false" outlineLevel="0" collapsed="false">
      <c r="A1449" s="0"/>
      <c r="B1449" s="185" t="str">
        <f aca="false">IF(B1348&lt;&gt;"",B1348,"")</f>
        <v/>
      </c>
      <c r="C1449" s="116" t="str">
        <f aca="false">IF(C1348&lt;&gt;"",C1348,"")</f>
        <v/>
      </c>
      <c r="D1449" s="116" t="str">
        <f aca="false">IF(D1348&lt;&gt;"",D1348,"")</f>
        <v/>
      </c>
      <c r="E1449" s="116" t="str">
        <f aca="false">IF(E1348&lt;&gt;"",E1348,"")</f>
        <v/>
      </c>
      <c r="F1449" s="116" t="n">
        <v>35</v>
      </c>
      <c r="G1449" s="168" t="n">
        <f aca="false">G1348</f>
        <v>1</v>
      </c>
      <c r="H1449" s="187" t="n">
        <f aca="false">IF($G1449&lt;&gt;"",G1449,"")</f>
        <v>1</v>
      </c>
      <c r="I1449" s="169"/>
      <c r="J1449" s="170"/>
      <c r="K1449" s="171" t="str">
        <f aca="false">IF($B1449&lt;&gt;"",IF(I1449,(INDEX(P$1425:Q$1428,MATCH(H1449,P$1425:P$1428),2)/I1449)*1000,0),"")</f>
        <v/>
      </c>
      <c r="L1449" s="171" t="str">
        <f aca="false">IF(Q$1425&lt;&gt;"",IF($B1449&lt;&gt;"",K1449-$J1449,""),"")</f>
        <v/>
      </c>
      <c r="M1449" s="172" t="str">
        <f aca="false">IF(B1449&lt;&gt;"",RANK(L1449,L$1425:L$1524),"")</f>
        <v/>
      </c>
      <c r="N1449" s="172" t="str">
        <f aca="false">IF(B1449&lt;&gt;"",'Classement Général'!CI35,"")</f>
        <v/>
      </c>
      <c r="O1449" s="172" t="str">
        <f aca="false">IF(B136&lt;&gt;"",'Calculs (M1..M20)'!A38,"")</f>
        <v/>
      </c>
      <c r="P1449" s="0"/>
      <c r="Q1449" s="0"/>
      <c r="R1449" s="0"/>
      <c r="S1449" s="0"/>
      <c r="T1449" s="0"/>
      <c r="U1449" s="0"/>
      <c r="V1449" s="0"/>
      <c r="AH1449" s="187" t="n">
        <f aca="false">IF($G1449&lt;&gt;"",AG1449,"")</f>
        <v>0</v>
      </c>
      <c r="AI1449" s="169"/>
      <c r="AJ1449" s="170"/>
    </row>
    <row r="1450" customFormat="false" ht="13" hidden="false" customHeight="false" outlineLevel="0" collapsed="false">
      <c r="A1450" s="0"/>
      <c r="B1450" s="185" t="str">
        <f aca="false">IF(B1349&lt;&gt;"",B1349,"")</f>
        <v/>
      </c>
      <c r="C1450" s="116" t="str">
        <f aca="false">IF(C1349&lt;&gt;"",C1349,"")</f>
        <v/>
      </c>
      <c r="D1450" s="116" t="str">
        <f aca="false">IF(D1349&lt;&gt;"",D1349,"")</f>
        <v/>
      </c>
      <c r="E1450" s="116" t="str">
        <f aca="false">IF(E1349&lt;&gt;"",E1349,"")</f>
        <v/>
      </c>
      <c r="F1450" s="116" t="n">
        <v>35</v>
      </c>
      <c r="G1450" s="168" t="n">
        <f aca="false">G1349</f>
        <v>1</v>
      </c>
      <c r="H1450" s="187" t="n">
        <f aca="false">IF($G1450&lt;&gt;"",G1450,"")</f>
        <v>1</v>
      </c>
      <c r="I1450" s="169"/>
      <c r="J1450" s="170"/>
      <c r="K1450" s="171" t="str">
        <f aca="false">IF($B1450&lt;&gt;"",IF(I1450,(INDEX(P$1425:Q$1428,MATCH(H1450,P$1425:P$1428),2)/I1450)*1000,0),"")</f>
        <v/>
      </c>
      <c r="L1450" s="171" t="str">
        <f aca="false">IF(Q$1425&lt;&gt;"",IF($B1450&lt;&gt;"",K1450-$J1450,""),"")</f>
        <v/>
      </c>
      <c r="M1450" s="172" t="str">
        <f aca="false">IF(B1450&lt;&gt;"",RANK(L1450,L$1425:L$1524),"")</f>
        <v/>
      </c>
      <c r="N1450" s="172" t="str">
        <f aca="false">IF(B1450&lt;&gt;"",'Classement Général'!CI36,"")</f>
        <v/>
      </c>
      <c r="O1450" s="172" t="str">
        <f aca="false">IF(B137&lt;&gt;"",'Calculs (M1..M20)'!A39,"")</f>
        <v/>
      </c>
      <c r="P1450" s="0"/>
      <c r="Q1450" s="0"/>
      <c r="R1450" s="0"/>
      <c r="S1450" s="0"/>
      <c r="T1450" s="0"/>
      <c r="U1450" s="0"/>
      <c r="V1450" s="0"/>
      <c r="AH1450" s="187" t="n">
        <f aca="false">IF($G1450&lt;&gt;"",AG1450,"")</f>
        <v>0</v>
      </c>
      <c r="AI1450" s="169"/>
      <c r="AJ1450" s="170"/>
    </row>
    <row r="1451" customFormat="false" ht="13" hidden="false" customHeight="false" outlineLevel="0" collapsed="false">
      <c r="A1451" s="0"/>
      <c r="B1451" s="185" t="str">
        <f aca="false">IF(B1350&lt;&gt;"",B1350,"")</f>
        <v/>
      </c>
      <c r="C1451" s="116" t="str">
        <f aca="false">IF(C1350&lt;&gt;"",C1350,"")</f>
        <v/>
      </c>
      <c r="D1451" s="116" t="str">
        <f aca="false">IF(D1350&lt;&gt;"",D1350,"")</f>
        <v/>
      </c>
      <c r="E1451" s="116" t="str">
        <f aca="false">IF(E1350&lt;&gt;"",E1350,"")</f>
        <v/>
      </c>
      <c r="F1451" s="116" t="n">
        <v>35</v>
      </c>
      <c r="G1451" s="168" t="n">
        <f aca="false">G1350</f>
        <v>1</v>
      </c>
      <c r="H1451" s="187" t="n">
        <f aca="false">IF($G1451&lt;&gt;"",G1451,"")</f>
        <v>1</v>
      </c>
      <c r="I1451" s="169"/>
      <c r="J1451" s="170"/>
      <c r="K1451" s="171" t="str">
        <f aca="false">IF($B1451&lt;&gt;"",IF(I1451,(INDEX(P$1425:Q$1428,MATCH(H1451,P$1425:P$1428),2)/I1451)*1000,0),"")</f>
        <v/>
      </c>
      <c r="L1451" s="171" t="str">
        <f aca="false">IF(Q$1425&lt;&gt;"",IF($B1451&lt;&gt;"",K1451-$J1451,""),"")</f>
        <v/>
      </c>
      <c r="M1451" s="172" t="str">
        <f aca="false">IF(B1451&lt;&gt;"",RANK(L1451,L$1425:L$1524),"")</f>
        <v/>
      </c>
      <c r="N1451" s="172" t="str">
        <f aca="false">IF(B1451&lt;&gt;"",'Classement Général'!CI37,"")</f>
        <v/>
      </c>
      <c r="O1451" s="172" t="str">
        <f aca="false">IF(B138&lt;&gt;"",'Calculs (M1..M20)'!A40,"")</f>
        <v/>
      </c>
      <c r="P1451" s="0"/>
      <c r="Q1451" s="0"/>
      <c r="R1451" s="0"/>
      <c r="S1451" s="0"/>
      <c r="T1451" s="0"/>
      <c r="U1451" s="0"/>
      <c r="V1451" s="0"/>
      <c r="AH1451" s="187" t="n">
        <f aca="false">IF($G1451&lt;&gt;"",AG1451,"")</f>
        <v>0</v>
      </c>
      <c r="AI1451" s="169"/>
      <c r="AJ1451" s="170"/>
    </row>
    <row r="1452" customFormat="false" ht="13" hidden="false" customHeight="false" outlineLevel="0" collapsed="false">
      <c r="A1452" s="0"/>
      <c r="B1452" s="185" t="str">
        <f aca="false">IF(B1351&lt;&gt;"",B1351,"")</f>
        <v/>
      </c>
      <c r="C1452" s="116" t="str">
        <f aca="false">IF(C1351&lt;&gt;"",C1351,"")</f>
        <v/>
      </c>
      <c r="D1452" s="116" t="str">
        <f aca="false">IF(D1351&lt;&gt;"",D1351,"")</f>
        <v/>
      </c>
      <c r="E1452" s="116" t="str">
        <f aca="false">IF(E1351&lt;&gt;"",E1351,"")</f>
        <v/>
      </c>
      <c r="F1452" s="116" t="n">
        <v>35</v>
      </c>
      <c r="G1452" s="168" t="n">
        <f aca="false">G1351</f>
        <v>1</v>
      </c>
      <c r="H1452" s="187" t="n">
        <f aca="false">IF($G1452&lt;&gt;"",G1452,"")</f>
        <v>1</v>
      </c>
      <c r="I1452" s="169"/>
      <c r="J1452" s="170"/>
      <c r="K1452" s="171" t="str">
        <f aca="false">IF($B1452&lt;&gt;"",IF(I1452,(INDEX(P$1425:Q$1428,MATCH(H1452,P$1425:P$1428),2)/I1452)*1000,0),"")</f>
        <v/>
      </c>
      <c r="L1452" s="171" t="str">
        <f aca="false">IF(Q$1425&lt;&gt;"",IF($B1452&lt;&gt;"",K1452-$J1452,""),"")</f>
        <v/>
      </c>
      <c r="M1452" s="172" t="str">
        <f aca="false">IF(B1452&lt;&gt;"",RANK(L1452,L$1425:L$1524),"")</f>
        <v/>
      </c>
      <c r="N1452" s="172" t="str">
        <f aca="false">IF(B1452&lt;&gt;"",'Classement Général'!CI38,"")</f>
        <v/>
      </c>
      <c r="O1452" s="172" t="str">
        <f aca="false">IF(B139&lt;&gt;"",'Calculs (M1..M20)'!A41,"")</f>
        <v/>
      </c>
      <c r="P1452" s="0"/>
      <c r="Q1452" s="0"/>
      <c r="R1452" s="0"/>
      <c r="S1452" s="0"/>
      <c r="T1452" s="0"/>
      <c r="U1452" s="0"/>
      <c r="V1452" s="0"/>
      <c r="AH1452" s="187" t="n">
        <f aca="false">IF($G1452&lt;&gt;"",AG1452,"")</f>
        <v>0</v>
      </c>
      <c r="AI1452" s="169"/>
      <c r="AJ1452" s="170"/>
    </row>
    <row r="1453" customFormat="false" ht="13" hidden="false" customHeight="false" outlineLevel="0" collapsed="false">
      <c r="A1453" s="0"/>
      <c r="B1453" s="185" t="str">
        <f aca="false">IF(B1352&lt;&gt;"",B1352,"")</f>
        <v/>
      </c>
      <c r="C1453" s="116" t="str">
        <f aca="false">IF(C1352&lt;&gt;"",C1352,"")</f>
        <v/>
      </c>
      <c r="D1453" s="116" t="str">
        <f aca="false">IF(D1352&lt;&gt;"",D1352,"")</f>
        <v/>
      </c>
      <c r="E1453" s="116" t="str">
        <f aca="false">IF(E1352&lt;&gt;"",E1352,"")</f>
        <v/>
      </c>
      <c r="F1453" s="116" t="n">
        <v>35</v>
      </c>
      <c r="G1453" s="168" t="n">
        <f aca="false">G1352</f>
        <v>1</v>
      </c>
      <c r="H1453" s="187" t="n">
        <f aca="false">IF($G1453&lt;&gt;"",G1453,"")</f>
        <v>1</v>
      </c>
      <c r="I1453" s="169"/>
      <c r="J1453" s="170"/>
      <c r="K1453" s="171" t="str">
        <f aca="false">IF($B1453&lt;&gt;"",IF(I1453,(INDEX(P$1425:Q$1428,MATCH(H1453,P$1425:P$1428),2)/I1453)*1000,0),"")</f>
        <v/>
      </c>
      <c r="L1453" s="171" t="str">
        <f aca="false">IF(Q$1425&lt;&gt;"",IF($B1453&lt;&gt;"",K1453-$J1453,""),"")</f>
        <v/>
      </c>
      <c r="M1453" s="172" t="str">
        <f aca="false">IF(B1453&lt;&gt;"",RANK(L1453,L$1425:L$1524),"")</f>
        <v/>
      </c>
      <c r="N1453" s="172" t="str">
        <f aca="false">IF(B1453&lt;&gt;"",'Classement Général'!CI39,"")</f>
        <v/>
      </c>
      <c r="O1453" s="172" t="str">
        <f aca="false">IF(B140&lt;&gt;"",'Calculs (M1..M20)'!A42,"")</f>
        <v/>
      </c>
      <c r="P1453" s="0"/>
      <c r="Q1453" s="0"/>
      <c r="R1453" s="0"/>
      <c r="S1453" s="0"/>
      <c r="T1453" s="0"/>
      <c r="U1453" s="0"/>
      <c r="V1453" s="0"/>
      <c r="AH1453" s="187" t="n">
        <f aca="false">IF($G1453&lt;&gt;"",AG1453,"")</f>
        <v>0</v>
      </c>
      <c r="AI1453" s="169"/>
      <c r="AJ1453" s="170"/>
    </row>
    <row r="1454" customFormat="false" ht="13" hidden="false" customHeight="false" outlineLevel="0" collapsed="false">
      <c r="A1454" s="0"/>
      <c r="B1454" s="185" t="str">
        <f aca="false">IF(B1353&lt;&gt;"",B1353,"")</f>
        <v/>
      </c>
      <c r="C1454" s="116" t="str">
        <f aca="false">IF(C1353&lt;&gt;"",C1353,"")</f>
        <v/>
      </c>
      <c r="D1454" s="116" t="str">
        <f aca="false">IF(D1353&lt;&gt;"",D1353,"")</f>
        <v/>
      </c>
      <c r="E1454" s="116" t="str">
        <f aca="false">IF(E1353&lt;&gt;"",E1353,"")</f>
        <v/>
      </c>
      <c r="F1454" s="116" t="n">
        <v>35</v>
      </c>
      <c r="G1454" s="168" t="n">
        <f aca="false">G1353</f>
        <v>1</v>
      </c>
      <c r="H1454" s="187" t="n">
        <f aca="false">IF($G1454&lt;&gt;"",G1454,"")</f>
        <v>1</v>
      </c>
      <c r="I1454" s="169"/>
      <c r="J1454" s="170"/>
      <c r="K1454" s="171" t="str">
        <f aca="false">IF($B1454&lt;&gt;"",IF(I1454,(INDEX(P$1425:Q$1428,MATCH(H1454,P$1425:P$1428),2)/I1454)*1000,0),"")</f>
        <v/>
      </c>
      <c r="L1454" s="171" t="str">
        <f aca="false">IF(Q$1425&lt;&gt;"",IF($B1454&lt;&gt;"",K1454-$J1454,""),"")</f>
        <v/>
      </c>
      <c r="M1454" s="172" t="str">
        <f aca="false">IF(B1454&lt;&gt;"",RANK(L1454,L$1425:L$1524),"")</f>
        <v/>
      </c>
      <c r="N1454" s="172" t="str">
        <f aca="false">IF(B1454&lt;&gt;"",'Classement Général'!CI40,"")</f>
        <v/>
      </c>
      <c r="O1454" s="172" t="str">
        <f aca="false">IF(B141&lt;&gt;"",'Calculs (M1..M20)'!A43,"")</f>
        <v/>
      </c>
      <c r="P1454" s="0"/>
      <c r="Q1454" s="0"/>
      <c r="R1454" s="0"/>
      <c r="S1454" s="0"/>
      <c r="T1454" s="0"/>
      <c r="U1454" s="0"/>
      <c r="V1454" s="0"/>
      <c r="AH1454" s="187" t="n">
        <f aca="false">IF($G1454&lt;&gt;"",AG1454,"")</f>
        <v>0</v>
      </c>
      <c r="AI1454" s="169"/>
      <c r="AJ1454" s="170"/>
    </row>
    <row r="1455" customFormat="false" ht="13" hidden="false" customHeight="false" outlineLevel="0" collapsed="false">
      <c r="A1455" s="0"/>
      <c r="B1455" s="185" t="str">
        <f aca="false">IF(B1354&lt;&gt;"",B1354,"")</f>
        <v/>
      </c>
      <c r="C1455" s="116" t="str">
        <f aca="false">IF(C1354&lt;&gt;"",C1354,"")</f>
        <v/>
      </c>
      <c r="D1455" s="116" t="str">
        <f aca="false">IF(D1354&lt;&gt;"",D1354,"")</f>
        <v/>
      </c>
      <c r="E1455" s="116" t="str">
        <f aca="false">IF(E1354&lt;&gt;"",E1354,"")</f>
        <v/>
      </c>
      <c r="F1455" s="116" t="n">
        <v>35</v>
      </c>
      <c r="G1455" s="168" t="n">
        <f aca="false">G1354</f>
        <v>1</v>
      </c>
      <c r="H1455" s="187" t="n">
        <f aca="false">IF($G1455&lt;&gt;"",G1455,"")</f>
        <v>1</v>
      </c>
      <c r="I1455" s="169"/>
      <c r="J1455" s="170"/>
      <c r="K1455" s="171" t="str">
        <f aca="false">IF($B1455&lt;&gt;"",IF(I1455,(INDEX(P$1425:Q$1428,MATCH(H1455,P$1425:P$1428),2)/I1455)*1000,0),"")</f>
        <v/>
      </c>
      <c r="L1455" s="171" t="str">
        <f aca="false">IF(Q$1425&lt;&gt;"",IF($B1455&lt;&gt;"",K1455-$J1455,""),"")</f>
        <v/>
      </c>
      <c r="M1455" s="172" t="str">
        <f aca="false">IF(B1455&lt;&gt;"",RANK(L1455,L$1425:L$1524),"")</f>
        <v/>
      </c>
      <c r="N1455" s="172" t="str">
        <f aca="false">IF(B1455&lt;&gt;"",'Classement Général'!CI41,"")</f>
        <v/>
      </c>
      <c r="O1455" s="172" t="str">
        <f aca="false">IF(B142&lt;&gt;"",'Calculs (M1..M20)'!A44,"")</f>
        <v/>
      </c>
      <c r="P1455" s="0"/>
      <c r="Q1455" s="0"/>
      <c r="R1455" s="0"/>
      <c r="S1455" s="0"/>
      <c r="T1455" s="0"/>
      <c r="U1455" s="0"/>
      <c r="V1455" s="0"/>
      <c r="AH1455" s="187" t="n">
        <f aca="false">IF($G1455&lt;&gt;"",AG1455,"")</f>
        <v>0</v>
      </c>
      <c r="AI1455" s="169"/>
      <c r="AJ1455" s="170"/>
    </row>
    <row r="1456" customFormat="false" ht="13" hidden="false" customHeight="false" outlineLevel="0" collapsed="false">
      <c r="A1456" s="0"/>
      <c r="B1456" s="185" t="str">
        <f aca="false">IF(B1355&lt;&gt;"",B1355,"")</f>
        <v/>
      </c>
      <c r="C1456" s="116" t="str">
        <f aca="false">IF(C1355&lt;&gt;"",C1355,"")</f>
        <v/>
      </c>
      <c r="D1456" s="116" t="str">
        <f aca="false">IF(D1355&lt;&gt;"",D1355,"")</f>
        <v/>
      </c>
      <c r="E1456" s="116" t="str">
        <f aca="false">IF(E1355&lt;&gt;"",E1355,"")</f>
        <v/>
      </c>
      <c r="F1456" s="116" t="n">
        <v>35</v>
      </c>
      <c r="G1456" s="168" t="n">
        <f aca="false">G1355</f>
        <v>1</v>
      </c>
      <c r="H1456" s="187" t="n">
        <f aca="false">IF($G1456&lt;&gt;"",G1456,"")</f>
        <v>1</v>
      </c>
      <c r="I1456" s="169"/>
      <c r="J1456" s="170"/>
      <c r="K1456" s="171" t="str">
        <f aca="false">IF($B1456&lt;&gt;"",IF(I1456,(INDEX(P$1425:Q$1428,MATCH(H1456,P$1425:P$1428),2)/I1456)*1000,0),"")</f>
        <v/>
      </c>
      <c r="L1456" s="171" t="str">
        <f aca="false">IF(Q$1425&lt;&gt;"",IF($B1456&lt;&gt;"",K1456-$J1456,""),"")</f>
        <v/>
      </c>
      <c r="M1456" s="172" t="str">
        <f aca="false">IF(B1456&lt;&gt;"",RANK(L1456,L$1425:L$1524),"")</f>
        <v/>
      </c>
      <c r="N1456" s="172" t="str">
        <f aca="false">IF(B1456&lt;&gt;"",'Classement Général'!CI42,"")</f>
        <v/>
      </c>
      <c r="O1456" s="172" t="str">
        <f aca="false">IF(B143&lt;&gt;"",'Calculs (M1..M20)'!A45,"")</f>
        <v/>
      </c>
      <c r="P1456" s="0"/>
      <c r="Q1456" s="0"/>
      <c r="R1456" s="0"/>
      <c r="S1456" s="0"/>
      <c r="T1456" s="0"/>
      <c r="U1456" s="0"/>
      <c r="V1456" s="0"/>
      <c r="AH1456" s="187" t="n">
        <f aca="false">IF($G1456&lt;&gt;"",AG1456,"")</f>
        <v>0</v>
      </c>
      <c r="AI1456" s="169"/>
      <c r="AJ1456" s="170"/>
    </row>
    <row r="1457" customFormat="false" ht="13" hidden="false" customHeight="false" outlineLevel="0" collapsed="false">
      <c r="A1457" s="0"/>
      <c r="B1457" s="185" t="str">
        <f aca="false">IF(B1356&lt;&gt;"",B1356,"")</f>
        <v/>
      </c>
      <c r="C1457" s="116" t="str">
        <f aca="false">IF(C1356&lt;&gt;"",C1356,"")</f>
        <v/>
      </c>
      <c r="D1457" s="116" t="str">
        <f aca="false">IF(D1356&lt;&gt;"",D1356,"")</f>
        <v/>
      </c>
      <c r="E1457" s="116" t="str">
        <f aca="false">IF(E1356&lt;&gt;"",E1356,"")</f>
        <v/>
      </c>
      <c r="F1457" s="116" t="n">
        <v>35</v>
      </c>
      <c r="G1457" s="168" t="n">
        <f aca="false">G1356</f>
        <v>1</v>
      </c>
      <c r="H1457" s="187" t="n">
        <f aca="false">IF($G1457&lt;&gt;"",G1457,"")</f>
        <v>1</v>
      </c>
      <c r="I1457" s="169"/>
      <c r="J1457" s="170"/>
      <c r="K1457" s="171" t="str">
        <f aca="false">IF($B1457&lt;&gt;"",IF(I1457,(INDEX(P$1425:Q$1428,MATCH(H1457,P$1425:P$1428),2)/I1457)*1000,0),"")</f>
        <v/>
      </c>
      <c r="L1457" s="171" t="str">
        <f aca="false">IF(Q$1425&lt;&gt;"",IF($B1457&lt;&gt;"",K1457-$J1457,""),"")</f>
        <v/>
      </c>
      <c r="M1457" s="172" t="str">
        <f aca="false">IF(B1457&lt;&gt;"",RANK(L1457,L$1425:L$1524),"")</f>
        <v/>
      </c>
      <c r="N1457" s="172" t="str">
        <f aca="false">IF(B1457&lt;&gt;"",'Classement Général'!CI43,"")</f>
        <v/>
      </c>
      <c r="O1457" s="172" t="str">
        <f aca="false">IF(B144&lt;&gt;"",'Calculs (M1..M20)'!A46,"")</f>
        <v/>
      </c>
      <c r="P1457" s="0"/>
      <c r="Q1457" s="0"/>
      <c r="R1457" s="0"/>
      <c r="S1457" s="0"/>
      <c r="T1457" s="0"/>
      <c r="U1457" s="0"/>
      <c r="V1457" s="0"/>
      <c r="AH1457" s="187" t="n">
        <f aca="false">IF($G1457&lt;&gt;"",AG1457,"")</f>
        <v>0</v>
      </c>
      <c r="AI1457" s="169"/>
      <c r="AJ1457" s="170"/>
    </row>
    <row r="1458" customFormat="false" ht="13" hidden="false" customHeight="false" outlineLevel="0" collapsed="false">
      <c r="A1458" s="0"/>
      <c r="B1458" s="185" t="str">
        <f aca="false">IF(B1357&lt;&gt;"",B1357,"")</f>
        <v/>
      </c>
      <c r="C1458" s="116" t="str">
        <f aca="false">IF(C1357&lt;&gt;"",C1357,"")</f>
        <v/>
      </c>
      <c r="D1458" s="116" t="str">
        <f aca="false">IF(D1357&lt;&gt;"",D1357,"")</f>
        <v/>
      </c>
      <c r="E1458" s="116" t="str">
        <f aca="false">IF(E1357&lt;&gt;"",E1357,"")</f>
        <v/>
      </c>
      <c r="F1458" s="116" t="n">
        <v>35</v>
      </c>
      <c r="G1458" s="168" t="n">
        <f aca="false">G1357</f>
        <v>1</v>
      </c>
      <c r="H1458" s="187" t="n">
        <f aca="false">IF($G1458&lt;&gt;"",G1458,"")</f>
        <v>1</v>
      </c>
      <c r="I1458" s="169"/>
      <c r="J1458" s="170"/>
      <c r="K1458" s="171" t="str">
        <f aca="false">IF($B1458&lt;&gt;"",IF(I1458,(INDEX(P$1425:Q$1428,MATCH(H1458,P$1425:P$1428),2)/I1458)*1000,0),"")</f>
        <v/>
      </c>
      <c r="L1458" s="171" t="str">
        <f aca="false">IF(Q$1425&lt;&gt;"",IF($B1458&lt;&gt;"",K1458-$J1458,""),"")</f>
        <v/>
      </c>
      <c r="M1458" s="172" t="str">
        <f aca="false">IF(B1458&lt;&gt;"",RANK(L1458,L$1425:L$1524),"")</f>
        <v/>
      </c>
      <c r="N1458" s="172" t="str">
        <f aca="false">IF(B1458&lt;&gt;"",'Classement Général'!CI44,"")</f>
        <v/>
      </c>
      <c r="O1458" s="172" t="str">
        <f aca="false">IF(B145&lt;&gt;"",'Calculs (M1..M20)'!A47,"")</f>
        <v/>
      </c>
      <c r="P1458" s="0"/>
      <c r="Q1458" s="0"/>
      <c r="R1458" s="0"/>
      <c r="S1458" s="0"/>
      <c r="T1458" s="0"/>
      <c r="U1458" s="0"/>
      <c r="V1458" s="0"/>
      <c r="AH1458" s="187" t="n">
        <f aca="false">IF($G1458&lt;&gt;"",AG1458,"")</f>
        <v>0</v>
      </c>
      <c r="AI1458" s="169"/>
      <c r="AJ1458" s="170"/>
    </row>
    <row r="1459" customFormat="false" ht="13" hidden="false" customHeight="false" outlineLevel="0" collapsed="false">
      <c r="A1459" s="0"/>
      <c r="B1459" s="185" t="str">
        <f aca="false">IF(B1358&lt;&gt;"",B1358,"")</f>
        <v/>
      </c>
      <c r="C1459" s="116" t="str">
        <f aca="false">IF(C1358&lt;&gt;"",C1358,"")</f>
        <v/>
      </c>
      <c r="D1459" s="116" t="str">
        <f aca="false">IF(D1358&lt;&gt;"",D1358,"")</f>
        <v/>
      </c>
      <c r="E1459" s="116" t="str">
        <f aca="false">IF(E1358&lt;&gt;"",E1358,"")</f>
        <v/>
      </c>
      <c r="F1459" s="116" t="n">
        <v>35</v>
      </c>
      <c r="G1459" s="168" t="n">
        <f aca="false">G1358</f>
        <v>1</v>
      </c>
      <c r="H1459" s="187" t="n">
        <f aca="false">IF($G1459&lt;&gt;"",G1459,"")</f>
        <v>1</v>
      </c>
      <c r="I1459" s="169"/>
      <c r="J1459" s="170"/>
      <c r="K1459" s="171" t="str">
        <f aca="false">IF($B1459&lt;&gt;"",IF(I1459,(INDEX(P$1425:Q$1428,MATCH(H1459,P$1425:P$1428),2)/I1459)*1000,0),"")</f>
        <v/>
      </c>
      <c r="L1459" s="171" t="str">
        <f aca="false">IF(Q$1425&lt;&gt;"",IF($B1459&lt;&gt;"",K1459-$J1459,""),"")</f>
        <v/>
      </c>
      <c r="M1459" s="172" t="str">
        <f aca="false">IF(B1459&lt;&gt;"",RANK(L1459,L$1425:L$1524),"")</f>
        <v/>
      </c>
      <c r="N1459" s="172" t="str">
        <f aca="false">IF(B1459&lt;&gt;"",'Classement Général'!CI45,"")</f>
        <v/>
      </c>
      <c r="O1459" s="172" t="str">
        <f aca="false">IF(B146&lt;&gt;"",'Calculs (M1..M20)'!A48,"")</f>
        <v/>
      </c>
      <c r="P1459" s="0"/>
      <c r="Q1459" s="0"/>
      <c r="R1459" s="0"/>
      <c r="S1459" s="0"/>
      <c r="T1459" s="0"/>
      <c r="U1459" s="0"/>
      <c r="V1459" s="0"/>
      <c r="AH1459" s="187" t="n">
        <f aca="false">IF($G1459&lt;&gt;"",AG1459,"")</f>
        <v>0</v>
      </c>
      <c r="AI1459" s="169"/>
      <c r="AJ1459" s="170"/>
    </row>
    <row r="1460" customFormat="false" ht="13" hidden="false" customHeight="false" outlineLevel="0" collapsed="false">
      <c r="A1460" s="0"/>
      <c r="B1460" s="185" t="str">
        <f aca="false">IF(B1359&lt;&gt;"",B1359,"")</f>
        <v/>
      </c>
      <c r="C1460" s="116" t="str">
        <f aca="false">IF(C1359&lt;&gt;"",C1359,"")</f>
        <v/>
      </c>
      <c r="D1460" s="116" t="str">
        <f aca="false">IF(D1359&lt;&gt;"",D1359,"")</f>
        <v/>
      </c>
      <c r="E1460" s="116" t="str">
        <f aca="false">IF(E1359&lt;&gt;"",E1359,"")</f>
        <v/>
      </c>
      <c r="F1460" s="116" t="n">
        <v>35</v>
      </c>
      <c r="G1460" s="168" t="n">
        <f aca="false">G1359</f>
        <v>1</v>
      </c>
      <c r="H1460" s="187" t="n">
        <f aca="false">IF($G1460&lt;&gt;"",G1460,"")</f>
        <v>1</v>
      </c>
      <c r="I1460" s="169"/>
      <c r="J1460" s="170"/>
      <c r="K1460" s="171" t="str">
        <f aca="false">IF($B1460&lt;&gt;"",IF(I1460,(INDEX(P$1425:Q$1428,MATCH(H1460,P$1425:P$1428),2)/I1460)*1000,0),"")</f>
        <v/>
      </c>
      <c r="L1460" s="171" t="str">
        <f aca="false">IF(Q$1425&lt;&gt;"",IF($B1460&lt;&gt;"",K1460-$J1460,""),"")</f>
        <v/>
      </c>
      <c r="M1460" s="172" t="str">
        <f aca="false">IF(B1460&lt;&gt;"",RANK(L1460,L$1425:L$1524),"")</f>
        <v/>
      </c>
      <c r="N1460" s="172" t="str">
        <f aca="false">IF(B1460&lt;&gt;"",'Classement Général'!CI46,"")</f>
        <v/>
      </c>
      <c r="O1460" s="172" t="str">
        <f aca="false">IF(B147&lt;&gt;"",'Calculs (M1..M20)'!A49,"")</f>
        <v/>
      </c>
      <c r="P1460" s="0"/>
      <c r="Q1460" s="0"/>
      <c r="R1460" s="0"/>
      <c r="S1460" s="0"/>
      <c r="T1460" s="0"/>
      <c r="U1460" s="0"/>
      <c r="V1460" s="0"/>
      <c r="AH1460" s="187" t="n">
        <f aca="false">IF($G1460&lt;&gt;"",AG1460,"")</f>
        <v>0</v>
      </c>
      <c r="AI1460" s="169"/>
      <c r="AJ1460" s="170"/>
    </row>
    <row r="1461" customFormat="false" ht="13" hidden="false" customHeight="false" outlineLevel="0" collapsed="false">
      <c r="A1461" s="0"/>
      <c r="B1461" s="185" t="str">
        <f aca="false">IF(B1360&lt;&gt;"",B1360,"")</f>
        <v/>
      </c>
      <c r="C1461" s="116" t="str">
        <f aca="false">IF(C1360&lt;&gt;"",C1360,"")</f>
        <v/>
      </c>
      <c r="D1461" s="116" t="str">
        <f aca="false">IF(D1360&lt;&gt;"",D1360,"")</f>
        <v/>
      </c>
      <c r="E1461" s="116" t="str">
        <f aca="false">IF(E1360&lt;&gt;"",E1360,"")</f>
        <v/>
      </c>
      <c r="F1461" s="116" t="n">
        <v>35</v>
      </c>
      <c r="G1461" s="168" t="n">
        <f aca="false">G1360</f>
        <v>1</v>
      </c>
      <c r="H1461" s="187" t="n">
        <f aca="false">IF($G1461&lt;&gt;"",G1461,"")</f>
        <v>1</v>
      </c>
      <c r="I1461" s="169"/>
      <c r="J1461" s="170"/>
      <c r="K1461" s="171" t="str">
        <f aca="false">IF($B1461&lt;&gt;"",IF(I1461,(INDEX(P$1425:Q$1428,MATCH(H1461,P$1425:P$1428),2)/I1461)*1000,0),"")</f>
        <v/>
      </c>
      <c r="L1461" s="171" t="str">
        <f aca="false">IF(Q$1425&lt;&gt;"",IF($B1461&lt;&gt;"",K1461-$J1461,""),"")</f>
        <v/>
      </c>
      <c r="M1461" s="172" t="str">
        <f aca="false">IF(B1461&lt;&gt;"",RANK(L1461,L$1425:L$1524),"")</f>
        <v/>
      </c>
      <c r="N1461" s="172" t="str">
        <f aca="false">IF(B1461&lt;&gt;"",'Classement Général'!CI47,"")</f>
        <v/>
      </c>
      <c r="O1461" s="172" t="str">
        <f aca="false">IF(B148&lt;&gt;"",'Calculs (M1..M20)'!A50,"")</f>
        <v/>
      </c>
      <c r="P1461" s="0"/>
      <c r="Q1461" s="0"/>
      <c r="R1461" s="0"/>
      <c r="S1461" s="0"/>
      <c r="T1461" s="0"/>
      <c r="U1461" s="0"/>
      <c r="V1461" s="0"/>
      <c r="AH1461" s="187" t="n">
        <f aca="false">IF($G1461&lt;&gt;"",AG1461,"")</f>
        <v>0</v>
      </c>
      <c r="AI1461" s="169"/>
      <c r="AJ1461" s="170"/>
    </row>
    <row r="1462" customFormat="false" ht="13" hidden="false" customHeight="false" outlineLevel="0" collapsed="false">
      <c r="A1462" s="0"/>
      <c r="B1462" s="185" t="str">
        <f aca="false">IF(B1361&lt;&gt;"",B1361,"")</f>
        <v/>
      </c>
      <c r="C1462" s="116" t="str">
        <f aca="false">IF(C1361&lt;&gt;"",C1361,"")</f>
        <v/>
      </c>
      <c r="D1462" s="116" t="str">
        <f aca="false">IF(D1361&lt;&gt;"",D1361,"")</f>
        <v/>
      </c>
      <c r="E1462" s="116" t="str">
        <f aca="false">IF(E1361&lt;&gt;"",E1361,"")</f>
        <v/>
      </c>
      <c r="F1462" s="116" t="n">
        <v>35</v>
      </c>
      <c r="G1462" s="168" t="n">
        <f aca="false">G1361</f>
        <v>1</v>
      </c>
      <c r="H1462" s="187" t="n">
        <f aca="false">IF($G1462&lt;&gt;"",G1462,"")</f>
        <v>1</v>
      </c>
      <c r="I1462" s="169"/>
      <c r="J1462" s="170"/>
      <c r="K1462" s="171" t="str">
        <f aca="false">IF($B1462&lt;&gt;"",IF(I1462,(INDEX(P$1425:Q$1428,MATCH(H1462,P$1425:P$1428),2)/I1462)*1000,0),"")</f>
        <v/>
      </c>
      <c r="L1462" s="171" t="str">
        <f aca="false">IF(Q$1425&lt;&gt;"",IF($B1462&lt;&gt;"",K1462-$J1462,""),"")</f>
        <v/>
      </c>
      <c r="M1462" s="172" t="str">
        <f aca="false">IF(B1462&lt;&gt;"",RANK(L1462,L$1425:L$1524),"")</f>
        <v/>
      </c>
      <c r="N1462" s="172" t="str">
        <f aca="false">IF(B1462&lt;&gt;"",'Classement Général'!CI48,"")</f>
        <v/>
      </c>
      <c r="O1462" s="172" t="str">
        <f aca="false">IF(B149&lt;&gt;"",'Calculs (M1..M20)'!A51,"")</f>
        <v/>
      </c>
      <c r="P1462" s="0"/>
      <c r="Q1462" s="0"/>
      <c r="R1462" s="0"/>
      <c r="S1462" s="0"/>
      <c r="T1462" s="0"/>
      <c r="U1462" s="0"/>
      <c r="V1462" s="0"/>
      <c r="AH1462" s="187" t="n">
        <f aca="false">IF($G1462&lt;&gt;"",AG1462,"")</f>
        <v>0</v>
      </c>
      <c r="AI1462" s="169"/>
      <c r="AJ1462" s="170"/>
    </row>
    <row r="1463" customFormat="false" ht="13" hidden="false" customHeight="false" outlineLevel="0" collapsed="false">
      <c r="A1463" s="0"/>
      <c r="B1463" s="185" t="str">
        <f aca="false">IF(B1362&lt;&gt;"",B1362,"")</f>
        <v/>
      </c>
      <c r="C1463" s="116" t="str">
        <f aca="false">IF(C1362&lt;&gt;"",C1362,"")</f>
        <v/>
      </c>
      <c r="D1463" s="116" t="str">
        <f aca="false">IF(D1362&lt;&gt;"",D1362,"")</f>
        <v/>
      </c>
      <c r="E1463" s="116" t="str">
        <f aca="false">IF(E1362&lt;&gt;"",E1362,"")</f>
        <v/>
      </c>
      <c r="F1463" s="116" t="n">
        <v>35</v>
      </c>
      <c r="G1463" s="168" t="n">
        <f aca="false">G1362</f>
        <v>1</v>
      </c>
      <c r="H1463" s="187" t="n">
        <f aca="false">IF($G1463&lt;&gt;"",G1463,"")</f>
        <v>1</v>
      </c>
      <c r="I1463" s="169"/>
      <c r="J1463" s="170"/>
      <c r="K1463" s="171" t="str">
        <f aca="false">IF($B1463&lt;&gt;"",IF(I1463,(INDEX(P$1425:Q$1428,MATCH(H1463,P$1425:P$1428),2)/I1463)*1000,0),"")</f>
        <v/>
      </c>
      <c r="L1463" s="171" t="str">
        <f aca="false">IF(Q$1425&lt;&gt;"",IF($B1463&lt;&gt;"",K1463-$J1463,""),"")</f>
        <v/>
      </c>
      <c r="M1463" s="172" t="str">
        <f aca="false">IF(B1463&lt;&gt;"",RANK(L1463,L$1425:L$1524),"")</f>
        <v/>
      </c>
      <c r="N1463" s="172" t="str">
        <f aca="false">IF(B1463&lt;&gt;"",'Classement Général'!CI49,"")</f>
        <v/>
      </c>
      <c r="O1463" s="172" t="str">
        <f aca="false">IF(B150&lt;&gt;"",'Calculs (M1..M20)'!A52,"")</f>
        <v/>
      </c>
      <c r="P1463" s="0"/>
      <c r="Q1463" s="0"/>
      <c r="R1463" s="0"/>
      <c r="S1463" s="0"/>
      <c r="T1463" s="0"/>
      <c r="U1463" s="0"/>
      <c r="V1463" s="0"/>
      <c r="AH1463" s="187" t="n">
        <f aca="false">IF($G1463&lt;&gt;"",AG1463,"")</f>
        <v>0</v>
      </c>
      <c r="AI1463" s="169"/>
      <c r="AJ1463" s="170"/>
    </row>
    <row r="1464" customFormat="false" ht="13" hidden="false" customHeight="false" outlineLevel="0" collapsed="false">
      <c r="A1464" s="0"/>
      <c r="B1464" s="185" t="str">
        <f aca="false">IF(B1363&lt;&gt;"",B1363,"")</f>
        <v/>
      </c>
      <c r="C1464" s="116" t="str">
        <f aca="false">IF(C1363&lt;&gt;"",C1363,"")</f>
        <v/>
      </c>
      <c r="D1464" s="116" t="str">
        <f aca="false">IF(D1363&lt;&gt;"",D1363,"")</f>
        <v/>
      </c>
      <c r="E1464" s="116" t="str">
        <f aca="false">IF(E1363&lt;&gt;"",E1363,"")</f>
        <v/>
      </c>
      <c r="F1464" s="116" t="n">
        <v>35</v>
      </c>
      <c r="G1464" s="168" t="n">
        <f aca="false">G1363</f>
        <v>1</v>
      </c>
      <c r="H1464" s="187" t="n">
        <f aca="false">IF($G1464&lt;&gt;"",G1464,"")</f>
        <v>1</v>
      </c>
      <c r="I1464" s="169"/>
      <c r="J1464" s="170"/>
      <c r="K1464" s="171" t="str">
        <f aca="false">IF($B1464&lt;&gt;"",IF(I1464,(INDEX(P$1425:Q$1428,MATCH(H1464,P$1425:P$1428),2)/I1464)*1000,0),"")</f>
        <v/>
      </c>
      <c r="L1464" s="171" t="str">
        <f aca="false">IF(Q$1425&lt;&gt;"",IF($B1464&lt;&gt;"",K1464-$J1464,""),"")</f>
        <v/>
      </c>
      <c r="M1464" s="172" t="str">
        <f aca="false">IF(B1464&lt;&gt;"",RANK(L1464,L$1425:L$1524),"")</f>
        <v/>
      </c>
      <c r="N1464" s="172" t="str">
        <f aca="false">IF(B1464&lt;&gt;"",'Classement Général'!CI50,"")</f>
        <v/>
      </c>
      <c r="O1464" s="172" t="str">
        <f aca="false">IF(B151&lt;&gt;"",'Calculs (M1..M20)'!A53,"")</f>
        <v/>
      </c>
      <c r="P1464" s="0"/>
      <c r="Q1464" s="0"/>
      <c r="R1464" s="0"/>
      <c r="S1464" s="0"/>
      <c r="T1464" s="0"/>
      <c r="U1464" s="0"/>
      <c r="V1464" s="0"/>
      <c r="AH1464" s="187" t="n">
        <f aca="false">IF($G1464&lt;&gt;"",AG1464,"")</f>
        <v>0</v>
      </c>
      <c r="AI1464" s="169"/>
      <c r="AJ1464" s="170"/>
    </row>
    <row r="1465" customFormat="false" ht="13" hidden="false" customHeight="false" outlineLevel="0" collapsed="false">
      <c r="A1465" s="0"/>
      <c r="B1465" s="185" t="str">
        <f aca="false">IF(B1364&lt;&gt;"",B1364,"")</f>
        <v/>
      </c>
      <c r="C1465" s="116" t="str">
        <f aca="false">IF(C1364&lt;&gt;"",C1364,"")</f>
        <v/>
      </c>
      <c r="D1465" s="116" t="str">
        <f aca="false">IF(D1364&lt;&gt;"",D1364,"")</f>
        <v/>
      </c>
      <c r="E1465" s="116" t="str">
        <f aca="false">IF(E1364&lt;&gt;"",E1364,"")</f>
        <v/>
      </c>
      <c r="F1465" s="116" t="n">
        <v>35</v>
      </c>
      <c r="G1465" s="168" t="n">
        <f aca="false">G1364</f>
        <v>1</v>
      </c>
      <c r="H1465" s="187" t="n">
        <f aca="false">IF($G1465&lt;&gt;"",G1465,"")</f>
        <v>1</v>
      </c>
      <c r="I1465" s="169"/>
      <c r="J1465" s="170"/>
      <c r="K1465" s="171" t="str">
        <f aca="false">IF($B1465&lt;&gt;"",IF(I1465,(INDEX(P$1425:Q$1428,MATCH(H1465,P$1425:P$1428),2)/I1465)*1000,0),"")</f>
        <v/>
      </c>
      <c r="L1465" s="171" t="str">
        <f aca="false">IF(Q$1425&lt;&gt;"",IF($B1465&lt;&gt;"",K1465-$J1465,""),"")</f>
        <v/>
      </c>
      <c r="M1465" s="172" t="str">
        <f aca="false">IF(B1465&lt;&gt;"",RANK(L1465,L$1425:L$1524),"")</f>
        <v/>
      </c>
      <c r="N1465" s="172" t="str">
        <f aca="false">IF(B1465&lt;&gt;"",'Classement Général'!CI51,"")</f>
        <v/>
      </c>
      <c r="O1465" s="172" t="str">
        <f aca="false">IF(B152&lt;&gt;"",'Calculs (M1..M20)'!A54,"")</f>
        <v/>
      </c>
      <c r="P1465" s="0"/>
      <c r="Q1465" s="0"/>
      <c r="R1465" s="0"/>
      <c r="S1465" s="0"/>
      <c r="T1465" s="0"/>
      <c r="U1465" s="0"/>
      <c r="V1465" s="0"/>
      <c r="AH1465" s="187" t="n">
        <f aca="false">IF($G1465&lt;&gt;"",AG1465,"")</f>
        <v>0</v>
      </c>
      <c r="AI1465" s="169"/>
      <c r="AJ1465" s="170"/>
    </row>
    <row r="1466" customFormat="false" ht="13" hidden="false" customHeight="false" outlineLevel="0" collapsed="false">
      <c r="A1466" s="0"/>
      <c r="B1466" s="185" t="str">
        <f aca="false">IF(B1365&lt;&gt;"",B1365,"")</f>
        <v/>
      </c>
      <c r="C1466" s="116" t="str">
        <f aca="false">IF(C1365&lt;&gt;"",C1365,"")</f>
        <v/>
      </c>
      <c r="D1466" s="116" t="str">
        <f aca="false">IF(D1365&lt;&gt;"",D1365,"")</f>
        <v/>
      </c>
      <c r="E1466" s="116" t="str">
        <f aca="false">IF(E1365&lt;&gt;"",E1365,"")</f>
        <v/>
      </c>
      <c r="F1466" s="116" t="n">
        <v>35</v>
      </c>
      <c r="G1466" s="168" t="n">
        <f aca="false">G1365</f>
        <v>1</v>
      </c>
      <c r="H1466" s="187" t="n">
        <f aca="false">IF($G1466&lt;&gt;"",G1466,"")</f>
        <v>1</v>
      </c>
      <c r="I1466" s="169"/>
      <c r="J1466" s="170"/>
      <c r="K1466" s="171" t="str">
        <f aca="false">IF($B1466&lt;&gt;"",IF(I1466,(INDEX(P$1425:Q$1428,MATCH(H1466,P$1425:P$1428),2)/I1466)*1000,0),"")</f>
        <v/>
      </c>
      <c r="L1466" s="171" t="str">
        <f aca="false">IF(Q$1425&lt;&gt;"",IF($B1466&lt;&gt;"",K1466-$J1466,""),"")</f>
        <v/>
      </c>
      <c r="M1466" s="172" t="str">
        <f aca="false">IF(B1466&lt;&gt;"",RANK(L1466,L$1425:L$1524),"")</f>
        <v/>
      </c>
      <c r="N1466" s="172" t="str">
        <f aca="false">IF(B1466&lt;&gt;"",'Classement Général'!CI52,"")</f>
        <v/>
      </c>
      <c r="O1466" s="172" t="str">
        <f aca="false">IF(B153&lt;&gt;"",'Calculs (M1..M20)'!A55,"")</f>
        <v/>
      </c>
      <c r="P1466" s="0"/>
      <c r="Q1466" s="0"/>
      <c r="R1466" s="0"/>
      <c r="S1466" s="0"/>
      <c r="T1466" s="0"/>
      <c r="U1466" s="0"/>
      <c r="V1466" s="0"/>
      <c r="AH1466" s="187" t="n">
        <f aca="false">IF($G1466&lt;&gt;"",AG1466,"")</f>
        <v>0</v>
      </c>
      <c r="AI1466" s="169"/>
      <c r="AJ1466" s="170"/>
    </row>
    <row r="1467" customFormat="false" ht="13" hidden="false" customHeight="false" outlineLevel="0" collapsed="false">
      <c r="A1467" s="0"/>
      <c r="B1467" s="185" t="str">
        <f aca="false">IF(B1366&lt;&gt;"",B1366,"")</f>
        <v/>
      </c>
      <c r="C1467" s="116" t="str">
        <f aca="false">IF(C1366&lt;&gt;"",C1366,"")</f>
        <v/>
      </c>
      <c r="D1467" s="116" t="str">
        <f aca="false">IF(D1366&lt;&gt;"",D1366,"")</f>
        <v/>
      </c>
      <c r="E1467" s="116" t="str">
        <f aca="false">IF(E1366&lt;&gt;"",E1366,"")</f>
        <v/>
      </c>
      <c r="F1467" s="116" t="n">
        <v>35</v>
      </c>
      <c r="G1467" s="168" t="n">
        <f aca="false">G1366</f>
        <v>1</v>
      </c>
      <c r="H1467" s="187" t="n">
        <f aca="false">IF($G1467&lt;&gt;"",G1467,"")</f>
        <v>1</v>
      </c>
      <c r="I1467" s="169"/>
      <c r="J1467" s="170"/>
      <c r="K1467" s="171" t="str">
        <f aca="false">IF($B1467&lt;&gt;"",IF(I1467,(INDEX(P$1425:Q$1428,MATCH(H1467,P$1425:P$1428),2)/I1467)*1000,0),"")</f>
        <v/>
      </c>
      <c r="L1467" s="171" t="str">
        <f aca="false">IF(Q$1425&lt;&gt;"",IF($B1467&lt;&gt;"",K1467-$J1467,""),"")</f>
        <v/>
      </c>
      <c r="M1467" s="172" t="str">
        <f aca="false">IF(B1467&lt;&gt;"",RANK(L1467,L$1425:L$1524),"")</f>
        <v/>
      </c>
      <c r="N1467" s="172" t="str">
        <f aca="false">IF(B1467&lt;&gt;"",'Classement Général'!CI53,"")</f>
        <v/>
      </c>
      <c r="O1467" s="172" t="str">
        <f aca="false">IF(B154&lt;&gt;"",'Calculs (M1..M20)'!A56,"")</f>
        <v/>
      </c>
      <c r="P1467" s="0"/>
      <c r="Q1467" s="0"/>
      <c r="R1467" s="0"/>
      <c r="S1467" s="0"/>
      <c r="T1467" s="0"/>
      <c r="U1467" s="0"/>
      <c r="V1467" s="0"/>
      <c r="AH1467" s="187" t="n">
        <f aca="false">IF($G1467&lt;&gt;"",AG1467,"")</f>
        <v>0</v>
      </c>
      <c r="AI1467" s="169"/>
      <c r="AJ1467" s="170"/>
    </row>
    <row r="1468" customFormat="false" ht="13" hidden="false" customHeight="false" outlineLevel="0" collapsed="false">
      <c r="A1468" s="0"/>
      <c r="B1468" s="185" t="str">
        <f aca="false">IF(B1367&lt;&gt;"",B1367,"")</f>
        <v/>
      </c>
      <c r="C1468" s="116" t="str">
        <f aca="false">IF(C1367&lt;&gt;"",C1367,"")</f>
        <v/>
      </c>
      <c r="D1468" s="116" t="str">
        <f aca="false">IF(D1367&lt;&gt;"",D1367,"")</f>
        <v/>
      </c>
      <c r="E1468" s="116" t="str">
        <f aca="false">IF(E1367&lt;&gt;"",E1367,"")</f>
        <v/>
      </c>
      <c r="F1468" s="116" t="n">
        <v>35</v>
      </c>
      <c r="G1468" s="168" t="n">
        <f aca="false">G1367</f>
        <v>1</v>
      </c>
      <c r="H1468" s="187" t="n">
        <f aca="false">IF($G1468&lt;&gt;"",G1468,"")</f>
        <v>1</v>
      </c>
      <c r="I1468" s="169"/>
      <c r="J1468" s="170"/>
      <c r="K1468" s="171" t="str">
        <f aca="false">IF($B1468&lt;&gt;"",IF(I1468,(INDEX(P$1425:Q$1428,MATCH(H1468,P$1425:P$1428),2)/I1468)*1000,0),"")</f>
        <v/>
      </c>
      <c r="L1468" s="171" t="str">
        <f aca="false">IF(Q$1425&lt;&gt;"",IF($B1468&lt;&gt;"",K1468-$J1468,""),"")</f>
        <v/>
      </c>
      <c r="M1468" s="172" t="str">
        <f aca="false">IF(B1468&lt;&gt;"",RANK(L1468,L$1425:L$1524),"")</f>
        <v/>
      </c>
      <c r="N1468" s="172" t="str">
        <f aca="false">IF(B1468&lt;&gt;"",'Classement Général'!CI54,"")</f>
        <v/>
      </c>
      <c r="O1468" s="172" t="str">
        <f aca="false">IF(B155&lt;&gt;"",'Calculs (M1..M20)'!A57,"")</f>
        <v/>
      </c>
      <c r="P1468" s="0"/>
      <c r="Q1468" s="0"/>
      <c r="R1468" s="0"/>
      <c r="S1468" s="0"/>
      <c r="T1468" s="0"/>
      <c r="U1468" s="0"/>
      <c r="V1468" s="0"/>
      <c r="AH1468" s="187" t="n">
        <f aca="false">IF($G1468&lt;&gt;"",AG1468,"")</f>
        <v>0</v>
      </c>
      <c r="AI1468" s="169"/>
      <c r="AJ1468" s="170"/>
    </row>
    <row r="1469" customFormat="false" ht="13" hidden="false" customHeight="false" outlineLevel="0" collapsed="false">
      <c r="A1469" s="0"/>
      <c r="B1469" s="185" t="str">
        <f aca="false">IF(B1368&lt;&gt;"",B1368,"")</f>
        <v/>
      </c>
      <c r="C1469" s="116" t="str">
        <f aca="false">IF(C1368&lt;&gt;"",C1368,"")</f>
        <v/>
      </c>
      <c r="D1469" s="116" t="str">
        <f aca="false">IF(D1368&lt;&gt;"",D1368,"")</f>
        <v/>
      </c>
      <c r="E1469" s="116" t="str">
        <f aca="false">IF(E1368&lt;&gt;"",E1368,"")</f>
        <v/>
      </c>
      <c r="F1469" s="116" t="n">
        <v>35</v>
      </c>
      <c r="G1469" s="168" t="n">
        <f aca="false">G1368</f>
        <v>1</v>
      </c>
      <c r="H1469" s="187" t="n">
        <f aca="false">IF($G1469&lt;&gt;"",G1469,"")</f>
        <v>1</v>
      </c>
      <c r="I1469" s="169"/>
      <c r="J1469" s="170"/>
      <c r="K1469" s="171" t="str">
        <f aca="false">IF($B1469&lt;&gt;"",IF(I1469,(INDEX(P$1425:Q$1428,MATCH(H1469,P$1425:P$1428),2)/I1469)*1000,0),"")</f>
        <v/>
      </c>
      <c r="L1469" s="171" t="str">
        <f aca="false">IF(Q$1425&lt;&gt;"",IF($B1469&lt;&gt;"",K1469-$J1469,""),"")</f>
        <v/>
      </c>
      <c r="M1469" s="172" t="str">
        <f aca="false">IF(B1469&lt;&gt;"",RANK(L1469,L$1425:L$1524),"")</f>
        <v/>
      </c>
      <c r="N1469" s="172" t="str">
        <f aca="false">IF(B1469&lt;&gt;"",'Classement Général'!CI55,"")</f>
        <v/>
      </c>
      <c r="O1469" s="172" t="str">
        <f aca="false">IF(B156&lt;&gt;"",'Calculs (M1..M20)'!A58,"")</f>
        <v/>
      </c>
      <c r="P1469" s="0"/>
      <c r="Q1469" s="0"/>
      <c r="R1469" s="0"/>
      <c r="S1469" s="0"/>
      <c r="T1469" s="0"/>
      <c r="U1469" s="0"/>
      <c r="V1469" s="0"/>
      <c r="AH1469" s="187" t="n">
        <f aca="false">IF($G1469&lt;&gt;"",AG1469,"")</f>
        <v>0</v>
      </c>
      <c r="AI1469" s="169"/>
      <c r="AJ1469" s="170"/>
    </row>
    <row r="1470" customFormat="false" ht="13" hidden="false" customHeight="false" outlineLevel="0" collapsed="false">
      <c r="A1470" s="0"/>
      <c r="B1470" s="185" t="str">
        <f aca="false">IF(B1369&lt;&gt;"",B1369,"")</f>
        <v/>
      </c>
      <c r="C1470" s="116" t="str">
        <f aca="false">IF(C1369&lt;&gt;"",C1369,"")</f>
        <v/>
      </c>
      <c r="D1470" s="116" t="str">
        <f aca="false">IF(D1369&lt;&gt;"",D1369,"")</f>
        <v/>
      </c>
      <c r="E1470" s="116" t="str">
        <f aca="false">IF(E1369&lt;&gt;"",E1369,"")</f>
        <v/>
      </c>
      <c r="F1470" s="116" t="n">
        <v>35</v>
      </c>
      <c r="G1470" s="168" t="n">
        <f aca="false">G1369</f>
        <v>1</v>
      </c>
      <c r="H1470" s="187" t="n">
        <f aca="false">IF($G1470&lt;&gt;"",G1470,"")</f>
        <v>1</v>
      </c>
      <c r="I1470" s="169"/>
      <c r="J1470" s="170"/>
      <c r="K1470" s="171" t="str">
        <f aca="false">IF($B1470&lt;&gt;"",IF(I1470,(INDEX(P$1425:Q$1428,MATCH(H1470,P$1425:P$1428),2)/I1470)*1000,0),"")</f>
        <v/>
      </c>
      <c r="L1470" s="171" t="str">
        <f aca="false">IF(Q$1425&lt;&gt;"",IF($B1470&lt;&gt;"",K1470-$J1470,""),"")</f>
        <v/>
      </c>
      <c r="M1470" s="172" t="str">
        <f aca="false">IF(B1470&lt;&gt;"",RANK(L1470,L$1425:L$1524),"")</f>
        <v/>
      </c>
      <c r="N1470" s="172" t="str">
        <f aca="false">IF(B1470&lt;&gt;"",'Classement Général'!CI56,"")</f>
        <v/>
      </c>
      <c r="O1470" s="172" t="str">
        <f aca="false">IF(B157&lt;&gt;"",'Calculs (M1..M20)'!A59,"")</f>
        <v/>
      </c>
      <c r="P1470" s="0"/>
      <c r="Q1470" s="0"/>
      <c r="R1470" s="0"/>
      <c r="S1470" s="0"/>
      <c r="T1470" s="0"/>
      <c r="U1470" s="0"/>
      <c r="V1470" s="0"/>
      <c r="AH1470" s="187" t="n">
        <f aca="false">IF($G1470&lt;&gt;"",AG1470,"")</f>
        <v>0</v>
      </c>
      <c r="AI1470" s="169"/>
      <c r="AJ1470" s="170"/>
    </row>
    <row r="1471" customFormat="false" ht="13" hidden="false" customHeight="false" outlineLevel="0" collapsed="false">
      <c r="A1471" s="0"/>
      <c r="B1471" s="185" t="str">
        <f aca="false">IF(B1370&lt;&gt;"",B1370,"")</f>
        <v/>
      </c>
      <c r="C1471" s="116" t="str">
        <f aca="false">IF(C1370&lt;&gt;"",C1370,"")</f>
        <v/>
      </c>
      <c r="D1471" s="116" t="str">
        <f aca="false">IF(D1370&lt;&gt;"",D1370,"")</f>
        <v/>
      </c>
      <c r="E1471" s="116" t="str">
        <f aca="false">IF(E1370&lt;&gt;"",E1370,"")</f>
        <v/>
      </c>
      <c r="F1471" s="116" t="n">
        <v>35</v>
      </c>
      <c r="G1471" s="168" t="n">
        <f aca="false">G1370</f>
        <v>1</v>
      </c>
      <c r="H1471" s="187" t="n">
        <f aca="false">IF($G1471&lt;&gt;"",G1471,"")</f>
        <v>1</v>
      </c>
      <c r="I1471" s="169"/>
      <c r="J1471" s="170"/>
      <c r="K1471" s="171" t="str">
        <f aca="false">IF($B1471&lt;&gt;"",IF(I1471,(INDEX(P$1425:Q$1428,MATCH(H1471,P$1425:P$1428),2)/I1471)*1000,0),"")</f>
        <v/>
      </c>
      <c r="L1471" s="171" t="str">
        <f aca="false">IF(Q$1425&lt;&gt;"",IF($B1471&lt;&gt;"",K1471-$J1471,""),"")</f>
        <v/>
      </c>
      <c r="M1471" s="172" t="str">
        <f aca="false">IF(B1471&lt;&gt;"",RANK(L1471,L$1425:L$1524),"")</f>
        <v/>
      </c>
      <c r="N1471" s="172" t="str">
        <f aca="false">IF(B1471&lt;&gt;"",'Classement Général'!CI57,"")</f>
        <v/>
      </c>
      <c r="O1471" s="172" t="str">
        <f aca="false">IF(B158&lt;&gt;"",'Calculs (M1..M20)'!A60,"")</f>
        <v/>
      </c>
      <c r="P1471" s="0"/>
      <c r="Q1471" s="0"/>
      <c r="R1471" s="0"/>
      <c r="S1471" s="0"/>
      <c r="T1471" s="0"/>
      <c r="U1471" s="0"/>
      <c r="V1471" s="0"/>
      <c r="AH1471" s="187" t="n">
        <f aca="false">IF($G1471&lt;&gt;"",AG1471,"")</f>
        <v>0</v>
      </c>
      <c r="AI1471" s="169"/>
      <c r="AJ1471" s="170"/>
    </row>
    <row r="1472" customFormat="false" ht="13" hidden="false" customHeight="false" outlineLevel="0" collapsed="false">
      <c r="A1472" s="0"/>
      <c r="B1472" s="185" t="str">
        <f aca="false">IF(B1371&lt;&gt;"",B1371,"")</f>
        <v/>
      </c>
      <c r="C1472" s="116" t="str">
        <f aca="false">IF(C1371&lt;&gt;"",C1371,"")</f>
        <v/>
      </c>
      <c r="D1472" s="116" t="str">
        <f aca="false">IF(D1371&lt;&gt;"",D1371,"")</f>
        <v/>
      </c>
      <c r="E1472" s="116" t="str">
        <f aca="false">IF(E1371&lt;&gt;"",E1371,"")</f>
        <v/>
      </c>
      <c r="F1472" s="116" t="n">
        <v>35</v>
      </c>
      <c r="G1472" s="168" t="n">
        <f aca="false">G1371</f>
        <v>1</v>
      </c>
      <c r="H1472" s="187" t="n">
        <f aca="false">IF($G1472&lt;&gt;"",G1472,"")</f>
        <v>1</v>
      </c>
      <c r="I1472" s="169"/>
      <c r="J1472" s="170"/>
      <c r="K1472" s="171" t="str">
        <f aca="false">IF($B1472&lt;&gt;"",IF(I1472,(INDEX(P$1425:Q$1428,MATCH(H1472,P$1425:P$1428),2)/I1472)*1000,0),"")</f>
        <v/>
      </c>
      <c r="L1472" s="171" t="str">
        <f aca="false">IF(Q$1425&lt;&gt;"",IF($B1472&lt;&gt;"",K1472-$J1472,""),"")</f>
        <v/>
      </c>
      <c r="M1472" s="172" t="str">
        <f aca="false">IF(B1472&lt;&gt;"",RANK(L1472,L$1425:L$1524),"")</f>
        <v/>
      </c>
      <c r="N1472" s="172" t="str">
        <f aca="false">IF(B1472&lt;&gt;"",'Classement Général'!CI58,"")</f>
        <v/>
      </c>
      <c r="O1472" s="172" t="str">
        <f aca="false">IF(B159&lt;&gt;"",'Calculs (M1..M20)'!A61,"")</f>
        <v/>
      </c>
      <c r="P1472" s="0"/>
      <c r="Q1472" s="0"/>
      <c r="R1472" s="0"/>
      <c r="S1472" s="0"/>
      <c r="T1472" s="0"/>
      <c r="U1472" s="0"/>
      <c r="V1472" s="0"/>
      <c r="AH1472" s="187" t="n">
        <f aca="false">IF($G1472&lt;&gt;"",AG1472,"")</f>
        <v>0</v>
      </c>
      <c r="AI1472" s="169"/>
      <c r="AJ1472" s="170"/>
    </row>
    <row r="1473" customFormat="false" ht="13" hidden="false" customHeight="false" outlineLevel="0" collapsed="false">
      <c r="A1473" s="0"/>
      <c r="B1473" s="185" t="str">
        <f aca="false">IF(B1372&lt;&gt;"",B1372,"")</f>
        <v/>
      </c>
      <c r="C1473" s="116" t="str">
        <f aca="false">IF(C1372&lt;&gt;"",C1372,"")</f>
        <v/>
      </c>
      <c r="D1473" s="116" t="str">
        <f aca="false">IF(D1372&lt;&gt;"",D1372,"")</f>
        <v/>
      </c>
      <c r="E1473" s="116" t="str">
        <f aca="false">IF(E1372&lt;&gt;"",E1372,"")</f>
        <v/>
      </c>
      <c r="F1473" s="116" t="n">
        <v>35</v>
      </c>
      <c r="G1473" s="168" t="n">
        <f aca="false">G1372</f>
        <v>1</v>
      </c>
      <c r="H1473" s="187" t="n">
        <f aca="false">IF($G1473&lt;&gt;"",G1473,"")</f>
        <v>1</v>
      </c>
      <c r="I1473" s="169"/>
      <c r="J1473" s="170"/>
      <c r="K1473" s="171" t="str">
        <f aca="false">IF($B1473&lt;&gt;"",IF(I1473,(INDEX(P$1425:Q$1428,MATCH(H1473,P$1425:P$1428),2)/I1473)*1000,0),"")</f>
        <v/>
      </c>
      <c r="L1473" s="171" t="str">
        <f aca="false">IF(Q$1425&lt;&gt;"",IF($B1473&lt;&gt;"",K1473-$J1473,""),"")</f>
        <v/>
      </c>
      <c r="M1473" s="172" t="str">
        <f aca="false">IF(B1473&lt;&gt;"",RANK(L1473,L$1425:L$1524),"")</f>
        <v/>
      </c>
      <c r="N1473" s="172" t="str">
        <f aca="false">IF(B1473&lt;&gt;"",'Classement Général'!CI59,"")</f>
        <v/>
      </c>
      <c r="O1473" s="172" t="str">
        <f aca="false">IF(B160&lt;&gt;"",'Calculs (M1..M20)'!A62,"")</f>
        <v/>
      </c>
      <c r="P1473" s="0"/>
      <c r="Q1473" s="0"/>
      <c r="R1473" s="0"/>
      <c r="S1473" s="0"/>
      <c r="T1473" s="0"/>
      <c r="U1473" s="0"/>
      <c r="V1473" s="0"/>
      <c r="AH1473" s="187" t="n">
        <f aca="false">IF($G1473&lt;&gt;"",AG1473,"")</f>
        <v>0</v>
      </c>
      <c r="AI1473" s="169"/>
      <c r="AJ1473" s="170"/>
    </row>
    <row r="1474" customFormat="false" ht="13" hidden="false" customHeight="false" outlineLevel="0" collapsed="false">
      <c r="A1474" s="0"/>
      <c r="B1474" s="185" t="str">
        <f aca="false">IF(B1373&lt;&gt;"",B1373,"")</f>
        <v/>
      </c>
      <c r="C1474" s="116" t="str">
        <f aca="false">IF(C1373&lt;&gt;"",C1373,"")</f>
        <v/>
      </c>
      <c r="D1474" s="116" t="str">
        <f aca="false">IF(D1373&lt;&gt;"",D1373,"")</f>
        <v/>
      </c>
      <c r="E1474" s="116" t="str">
        <f aca="false">IF(E1373&lt;&gt;"",E1373,"")</f>
        <v/>
      </c>
      <c r="F1474" s="116" t="n">
        <v>35</v>
      </c>
      <c r="G1474" s="168" t="n">
        <f aca="false">G1373</f>
        <v>1</v>
      </c>
      <c r="H1474" s="187" t="n">
        <f aca="false">IF($G1474&lt;&gt;"",G1474,"")</f>
        <v>1</v>
      </c>
      <c r="I1474" s="169"/>
      <c r="J1474" s="170"/>
      <c r="K1474" s="171" t="str">
        <f aca="false">IF($B1474&lt;&gt;"",IF(I1474,(INDEX(P$1425:Q$1428,MATCH(H1474,P$1425:P$1428),2)/I1474)*1000,0),"")</f>
        <v/>
      </c>
      <c r="L1474" s="171" t="str">
        <f aca="false">IF(Q$1425&lt;&gt;"",IF($B1474&lt;&gt;"",K1474-$J1474,""),"")</f>
        <v/>
      </c>
      <c r="M1474" s="172" t="str">
        <f aca="false">IF(B1474&lt;&gt;"",RANK(L1474,L$1425:L$1524),"")</f>
        <v/>
      </c>
      <c r="N1474" s="172" t="str">
        <f aca="false">IF(B1474&lt;&gt;"",'Classement Général'!CI60,"")</f>
        <v/>
      </c>
      <c r="O1474" s="172" t="str">
        <f aca="false">IF(B161&lt;&gt;"",'Calculs (M1..M20)'!A63,"")</f>
        <v/>
      </c>
      <c r="P1474" s="0"/>
      <c r="Q1474" s="0"/>
      <c r="R1474" s="0"/>
      <c r="S1474" s="0"/>
      <c r="T1474" s="0"/>
      <c r="U1474" s="0"/>
      <c r="V1474" s="0"/>
      <c r="AH1474" s="187" t="n">
        <f aca="false">IF($G1474&lt;&gt;"",AG1474,"")</f>
        <v>0</v>
      </c>
      <c r="AI1474" s="169"/>
      <c r="AJ1474" s="170"/>
    </row>
    <row r="1475" customFormat="false" ht="13" hidden="false" customHeight="false" outlineLevel="0" collapsed="false">
      <c r="A1475" s="0"/>
      <c r="B1475" s="185" t="str">
        <f aca="false">IF(B1374&lt;&gt;"",B1374,"")</f>
        <v/>
      </c>
      <c r="C1475" s="116" t="str">
        <f aca="false">IF(C1374&lt;&gt;"",C1374,"")</f>
        <v/>
      </c>
      <c r="D1475" s="116" t="str">
        <f aca="false">IF(D1374&lt;&gt;"",D1374,"")</f>
        <v/>
      </c>
      <c r="E1475" s="116" t="str">
        <f aca="false">IF(E1374&lt;&gt;"",E1374,"")</f>
        <v/>
      </c>
      <c r="F1475" s="116" t="n">
        <v>35</v>
      </c>
      <c r="G1475" s="168" t="n">
        <f aca="false">G1374</f>
        <v>1</v>
      </c>
      <c r="H1475" s="187" t="n">
        <f aca="false">IF($G1475&lt;&gt;"",G1475,"")</f>
        <v>1</v>
      </c>
      <c r="I1475" s="169"/>
      <c r="J1475" s="170"/>
      <c r="K1475" s="171" t="str">
        <f aca="false">IF($B1475&lt;&gt;"",IF(I1475,(INDEX(P$1425:Q$1428,MATCH(H1475,P$1425:P$1428),2)/I1475)*1000,0),"")</f>
        <v/>
      </c>
      <c r="L1475" s="171" t="str">
        <f aca="false">IF(Q$1425&lt;&gt;"",IF($B1475&lt;&gt;"",K1475-$J1475,""),"")</f>
        <v/>
      </c>
      <c r="M1475" s="172" t="str">
        <f aca="false">IF(B1475&lt;&gt;"",RANK(L1475,L$1425:L$1524),"")</f>
        <v/>
      </c>
      <c r="N1475" s="172" t="str">
        <f aca="false">IF(B1475&lt;&gt;"",'Classement Général'!CI61,"")</f>
        <v/>
      </c>
      <c r="O1475" s="172" t="str">
        <f aca="false">IF(B162&lt;&gt;"",'Calculs (M1..M20)'!A64,"")</f>
        <v/>
      </c>
      <c r="P1475" s="0"/>
      <c r="Q1475" s="0"/>
      <c r="R1475" s="0"/>
      <c r="S1475" s="0"/>
      <c r="T1475" s="0"/>
      <c r="U1475" s="0"/>
      <c r="V1475" s="0"/>
      <c r="AH1475" s="187" t="n">
        <f aca="false">IF($G1475&lt;&gt;"",AG1475,"")</f>
        <v>0</v>
      </c>
      <c r="AI1475" s="169"/>
      <c r="AJ1475" s="170"/>
    </row>
    <row r="1476" customFormat="false" ht="13" hidden="false" customHeight="false" outlineLevel="0" collapsed="false">
      <c r="A1476" s="0"/>
      <c r="B1476" s="185" t="str">
        <f aca="false">IF(B1375&lt;&gt;"",B1375,"")</f>
        <v/>
      </c>
      <c r="C1476" s="116" t="str">
        <f aca="false">IF(C1375&lt;&gt;"",C1375,"")</f>
        <v/>
      </c>
      <c r="D1476" s="116" t="str">
        <f aca="false">IF(D1375&lt;&gt;"",D1375,"")</f>
        <v/>
      </c>
      <c r="E1476" s="116" t="str">
        <f aca="false">IF(E1375&lt;&gt;"",E1375,"")</f>
        <v/>
      </c>
      <c r="F1476" s="116" t="n">
        <v>35</v>
      </c>
      <c r="G1476" s="168" t="n">
        <f aca="false">G1375</f>
        <v>1</v>
      </c>
      <c r="H1476" s="187" t="n">
        <f aca="false">IF($G1476&lt;&gt;"",G1476,"")</f>
        <v>1</v>
      </c>
      <c r="I1476" s="169"/>
      <c r="J1476" s="170"/>
      <c r="K1476" s="171" t="str">
        <f aca="false">IF($B1476&lt;&gt;"",IF(I1476,(INDEX(P$1425:Q$1428,MATCH(H1476,P$1425:P$1428),2)/I1476)*1000,0),"")</f>
        <v/>
      </c>
      <c r="L1476" s="171" t="str">
        <f aca="false">IF(Q$1425&lt;&gt;"",IF($B1476&lt;&gt;"",K1476-$J1476,""),"")</f>
        <v/>
      </c>
      <c r="M1476" s="172" t="str">
        <f aca="false">IF(B1476&lt;&gt;"",RANK(L1476,L$1425:L$1524),"")</f>
        <v/>
      </c>
      <c r="N1476" s="172" t="str">
        <f aca="false">IF(B1476&lt;&gt;"",'Classement Général'!CI62,"")</f>
        <v/>
      </c>
      <c r="O1476" s="172" t="str">
        <f aca="false">IF(B163&lt;&gt;"",'Calculs (M1..M20)'!A65,"")</f>
        <v/>
      </c>
      <c r="P1476" s="0"/>
      <c r="Q1476" s="0"/>
      <c r="R1476" s="0"/>
      <c r="S1476" s="0"/>
      <c r="T1476" s="0"/>
      <c r="U1476" s="0"/>
      <c r="V1476" s="0"/>
      <c r="AH1476" s="187" t="n">
        <f aca="false">IF($G1476&lt;&gt;"",AG1476,"")</f>
        <v>0</v>
      </c>
      <c r="AI1476" s="169"/>
      <c r="AJ1476" s="170"/>
    </row>
    <row r="1477" customFormat="false" ht="13" hidden="false" customHeight="false" outlineLevel="0" collapsed="false">
      <c r="A1477" s="0"/>
      <c r="B1477" s="185" t="str">
        <f aca="false">IF(B1376&lt;&gt;"",B1376,"")</f>
        <v/>
      </c>
      <c r="C1477" s="116" t="str">
        <f aca="false">IF(C1376&lt;&gt;"",C1376,"")</f>
        <v/>
      </c>
      <c r="D1477" s="116" t="str">
        <f aca="false">IF(D1376&lt;&gt;"",D1376,"")</f>
        <v/>
      </c>
      <c r="E1477" s="116" t="str">
        <f aca="false">IF(E1376&lt;&gt;"",E1376,"")</f>
        <v/>
      </c>
      <c r="F1477" s="116" t="n">
        <v>35</v>
      </c>
      <c r="G1477" s="168" t="n">
        <f aca="false">G1376</f>
        <v>1</v>
      </c>
      <c r="H1477" s="187" t="n">
        <f aca="false">IF($G1477&lt;&gt;"",G1477,"")</f>
        <v>1</v>
      </c>
      <c r="I1477" s="169"/>
      <c r="J1477" s="170"/>
      <c r="K1477" s="171" t="str">
        <f aca="false">IF($B1477&lt;&gt;"",IF(I1477,(INDEX(P$1425:Q$1428,MATCH(H1477,P$1425:P$1428),2)/I1477)*1000,0),"")</f>
        <v/>
      </c>
      <c r="L1477" s="171" t="str">
        <f aca="false">IF(Q$1425&lt;&gt;"",IF($B1477&lt;&gt;"",K1477-$J1477,""),"")</f>
        <v/>
      </c>
      <c r="M1477" s="172" t="str">
        <f aca="false">IF(B1477&lt;&gt;"",RANK(L1477,L$1425:L$1524),"")</f>
        <v/>
      </c>
      <c r="N1477" s="172" t="str">
        <f aca="false">IF(B1477&lt;&gt;"",'Classement Général'!CI63,"")</f>
        <v/>
      </c>
      <c r="O1477" s="172" t="str">
        <f aca="false">IF(B164&lt;&gt;"",'Calculs (M1..M20)'!A66,"")</f>
        <v/>
      </c>
      <c r="P1477" s="0"/>
      <c r="Q1477" s="0"/>
      <c r="R1477" s="0"/>
      <c r="S1477" s="0"/>
      <c r="T1477" s="0"/>
      <c r="U1477" s="0"/>
      <c r="V1477" s="0"/>
      <c r="AH1477" s="187" t="n">
        <f aca="false">IF($G1477&lt;&gt;"",AG1477,"")</f>
        <v>0</v>
      </c>
      <c r="AI1477" s="169"/>
      <c r="AJ1477" s="170"/>
    </row>
    <row r="1478" customFormat="false" ht="13" hidden="false" customHeight="false" outlineLevel="0" collapsed="false">
      <c r="A1478" s="0"/>
      <c r="B1478" s="185" t="str">
        <f aca="false">IF(B1377&lt;&gt;"",B1377,"")</f>
        <v/>
      </c>
      <c r="C1478" s="116" t="str">
        <f aca="false">IF(C1377&lt;&gt;"",C1377,"")</f>
        <v/>
      </c>
      <c r="D1478" s="116" t="str">
        <f aca="false">IF(D1377&lt;&gt;"",D1377,"")</f>
        <v/>
      </c>
      <c r="E1478" s="116" t="str">
        <f aca="false">IF(E1377&lt;&gt;"",E1377,"")</f>
        <v/>
      </c>
      <c r="F1478" s="116" t="n">
        <v>35</v>
      </c>
      <c r="G1478" s="168" t="n">
        <f aca="false">G1377</f>
        <v>1</v>
      </c>
      <c r="H1478" s="187" t="n">
        <f aca="false">IF($G1478&lt;&gt;"",G1478,"")</f>
        <v>1</v>
      </c>
      <c r="I1478" s="169"/>
      <c r="J1478" s="170"/>
      <c r="K1478" s="171" t="str">
        <f aca="false">IF($B1478&lt;&gt;"",IF(I1478,(INDEX(P$1425:Q$1428,MATCH(H1478,P$1425:P$1428),2)/I1478)*1000,0),"")</f>
        <v/>
      </c>
      <c r="L1478" s="171" t="str">
        <f aca="false">IF(Q$1425&lt;&gt;"",IF($B1478&lt;&gt;"",K1478-$J1478,""),"")</f>
        <v/>
      </c>
      <c r="M1478" s="172" t="str">
        <f aca="false">IF(B1478&lt;&gt;"",RANK(L1478,L$1425:L$1524),"")</f>
        <v/>
      </c>
      <c r="N1478" s="172" t="str">
        <f aca="false">IF(B1478&lt;&gt;"",'Classement Général'!CI64,"")</f>
        <v/>
      </c>
      <c r="O1478" s="172" t="str">
        <f aca="false">IF(B165&lt;&gt;"",'Calculs (M1..M20)'!A67,"")</f>
        <v/>
      </c>
      <c r="P1478" s="0"/>
      <c r="Q1478" s="0"/>
      <c r="R1478" s="0"/>
      <c r="S1478" s="0"/>
      <c r="T1478" s="0"/>
      <c r="U1478" s="0"/>
      <c r="V1478" s="0"/>
      <c r="AH1478" s="187" t="n">
        <f aca="false">IF($G1478&lt;&gt;"",AG1478,"")</f>
        <v>0</v>
      </c>
      <c r="AI1478" s="169"/>
      <c r="AJ1478" s="170"/>
    </row>
    <row r="1479" customFormat="false" ht="13" hidden="false" customHeight="false" outlineLevel="0" collapsed="false">
      <c r="A1479" s="0"/>
      <c r="B1479" s="185" t="str">
        <f aca="false">IF(B1378&lt;&gt;"",B1378,"")</f>
        <v/>
      </c>
      <c r="C1479" s="116" t="str">
        <f aca="false">IF(C1378&lt;&gt;"",C1378,"")</f>
        <v/>
      </c>
      <c r="D1479" s="116" t="str">
        <f aca="false">IF(D1378&lt;&gt;"",D1378,"")</f>
        <v/>
      </c>
      <c r="E1479" s="116" t="str">
        <f aca="false">IF(E1378&lt;&gt;"",E1378,"")</f>
        <v/>
      </c>
      <c r="F1479" s="116" t="n">
        <v>35</v>
      </c>
      <c r="G1479" s="168" t="n">
        <f aca="false">G1378</f>
        <v>1</v>
      </c>
      <c r="H1479" s="187" t="n">
        <f aca="false">IF($G1479&lt;&gt;"",G1479,"")</f>
        <v>1</v>
      </c>
      <c r="I1479" s="169"/>
      <c r="J1479" s="170"/>
      <c r="K1479" s="171" t="str">
        <f aca="false">IF($B1479&lt;&gt;"",IF(I1479,(INDEX(P$1425:Q$1428,MATCH(H1479,P$1425:P$1428),2)/I1479)*1000,0),"")</f>
        <v/>
      </c>
      <c r="L1479" s="171" t="str">
        <f aca="false">IF(Q$1425&lt;&gt;"",IF($B1479&lt;&gt;"",K1479-$J1479,""),"")</f>
        <v/>
      </c>
      <c r="M1479" s="172" t="str">
        <f aca="false">IF(B1479&lt;&gt;"",RANK(L1479,L$1425:L$1524),"")</f>
        <v/>
      </c>
      <c r="N1479" s="172" t="str">
        <f aca="false">IF(B1479&lt;&gt;"",'Classement Général'!CI65,"")</f>
        <v/>
      </c>
      <c r="O1479" s="172" t="str">
        <f aca="false">IF(B166&lt;&gt;"",'Calculs (M1..M20)'!A68,"")</f>
        <v/>
      </c>
      <c r="P1479" s="0"/>
      <c r="Q1479" s="0"/>
      <c r="R1479" s="0"/>
      <c r="S1479" s="0"/>
      <c r="T1479" s="0"/>
      <c r="U1479" s="0"/>
      <c r="V1479" s="0"/>
      <c r="AH1479" s="187" t="n">
        <f aca="false">IF($G1479&lt;&gt;"",AG1479,"")</f>
        <v>0</v>
      </c>
      <c r="AI1479" s="169"/>
      <c r="AJ1479" s="170"/>
    </row>
    <row r="1480" customFormat="false" ht="13" hidden="false" customHeight="false" outlineLevel="0" collapsed="false">
      <c r="A1480" s="0"/>
      <c r="B1480" s="185" t="str">
        <f aca="false">IF(B1379&lt;&gt;"",B1379,"")</f>
        <v/>
      </c>
      <c r="C1480" s="116" t="str">
        <f aca="false">IF(C1379&lt;&gt;"",C1379,"")</f>
        <v/>
      </c>
      <c r="D1480" s="116" t="str">
        <f aca="false">IF(D1379&lt;&gt;"",D1379,"")</f>
        <v/>
      </c>
      <c r="E1480" s="116" t="str">
        <f aca="false">IF(E1379&lt;&gt;"",E1379,"")</f>
        <v/>
      </c>
      <c r="F1480" s="116" t="n">
        <v>35</v>
      </c>
      <c r="G1480" s="168" t="n">
        <f aca="false">G1379</f>
        <v>1</v>
      </c>
      <c r="H1480" s="187" t="n">
        <f aca="false">IF($G1480&lt;&gt;"",G1480,"")</f>
        <v>1</v>
      </c>
      <c r="I1480" s="169"/>
      <c r="J1480" s="170"/>
      <c r="K1480" s="171" t="str">
        <f aca="false">IF($B1480&lt;&gt;"",IF(I1480,(INDEX(P$1425:Q$1428,MATCH(H1480,P$1425:P$1428),2)/I1480)*1000,0),"")</f>
        <v/>
      </c>
      <c r="L1480" s="171" t="str">
        <f aca="false">IF(Q$1425&lt;&gt;"",IF($B1480&lt;&gt;"",K1480-$J1480,""),"")</f>
        <v/>
      </c>
      <c r="M1480" s="172" t="str">
        <f aca="false">IF(B1480&lt;&gt;"",RANK(L1480,L$1425:L$1524),"")</f>
        <v/>
      </c>
      <c r="N1480" s="172" t="str">
        <f aca="false">IF(B1480&lt;&gt;"",'Classement Général'!CI66,"")</f>
        <v/>
      </c>
      <c r="O1480" s="172" t="str">
        <f aca="false">IF(B167&lt;&gt;"",'Calculs (M1..M20)'!A69,"")</f>
        <v/>
      </c>
      <c r="P1480" s="0"/>
      <c r="Q1480" s="0"/>
      <c r="R1480" s="0"/>
      <c r="S1480" s="0"/>
      <c r="T1480" s="0"/>
      <c r="U1480" s="0"/>
      <c r="V1480" s="0"/>
      <c r="AH1480" s="187" t="n">
        <f aca="false">IF($G1480&lt;&gt;"",AG1480,"")</f>
        <v>0</v>
      </c>
      <c r="AI1480" s="169"/>
      <c r="AJ1480" s="170"/>
    </row>
    <row r="1481" customFormat="false" ht="13" hidden="false" customHeight="false" outlineLevel="0" collapsed="false">
      <c r="A1481" s="0"/>
      <c r="B1481" s="185" t="str">
        <f aca="false">IF(B1380&lt;&gt;"",B1380,"")</f>
        <v/>
      </c>
      <c r="C1481" s="116" t="str">
        <f aca="false">IF(C1380&lt;&gt;"",C1380,"")</f>
        <v/>
      </c>
      <c r="D1481" s="116" t="str">
        <f aca="false">IF(D1380&lt;&gt;"",D1380,"")</f>
        <v/>
      </c>
      <c r="E1481" s="116" t="str">
        <f aca="false">IF(E1380&lt;&gt;"",E1380,"")</f>
        <v/>
      </c>
      <c r="F1481" s="116" t="n">
        <v>35</v>
      </c>
      <c r="G1481" s="168" t="n">
        <f aca="false">G1380</f>
        <v>1</v>
      </c>
      <c r="H1481" s="187" t="n">
        <f aca="false">IF($G1481&lt;&gt;"",G1481,"")</f>
        <v>1</v>
      </c>
      <c r="I1481" s="169"/>
      <c r="J1481" s="170"/>
      <c r="K1481" s="171" t="str">
        <f aca="false">IF($B1481&lt;&gt;"",IF(I1481,(INDEX(P$1425:Q$1428,MATCH(H1481,P$1425:P$1428),2)/I1481)*1000,0),"")</f>
        <v/>
      </c>
      <c r="L1481" s="171" t="str">
        <f aca="false">IF(Q$1425&lt;&gt;"",IF($B1481&lt;&gt;"",K1481-$J1481,""),"")</f>
        <v/>
      </c>
      <c r="M1481" s="172" t="str">
        <f aca="false">IF(B1481&lt;&gt;"",RANK(L1481,L$1425:L$1524),"")</f>
        <v/>
      </c>
      <c r="N1481" s="172" t="str">
        <f aca="false">IF(B1481&lt;&gt;"",'Classement Général'!CI67,"")</f>
        <v/>
      </c>
      <c r="O1481" s="172" t="str">
        <f aca="false">IF(B168&lt;&gt;"",'Calculs (M1..M20)'!A70,"")</f>
        <v/>
      </c>
      <c r="P1481" s="0"/>
      <c r="Q1481" s="0"/>
      <c r="R1481" s="0"/>
      <c r="S1481" s="0"/>
      <c r="T1481" s="0"/>
      <c r="U1481" s="0"/>
      <c r="V1481" s="0"/>
      <c r="AH1481" s="187" t="n">
        <f aca="false">IF($G1481&lt;&gt;"",AG1481,"")</f>
        <v>0</v>
      </c>
      <c r="AI1481" s="169"/>
      <c r="AJ1481" s="170"/>
    </row>
    <row r="1482" customFormat="false" ht="13" hidden="false" customHeight="false" outlineLevel="0" collapsed="false">
      <c r="A1482" s="0"/>
      <c r="B1482" s="185" t="str">
        <f aca="false">IF(B1381&lt;&gt;"",B1381,"")</f>
        <v/>
      </c>
      <c r="C1482" s="116" t="str">
        <f aca="false">IF(C1381&lt;&gt;"",C1381,"")</f>
        <v/>
      </c>
      <c r="D1482" s="116" t="str">
        <f aca="false">IF(D1381&lt;&gt;"",D1381,"")</f>
        <v/>
      </c>
      <c r="E1482" s="116" t="str">
        <f aca="false">IF(E1381&lt;&gt;"",E1381,"")</f>
        <v/>
      </c>
      <c r="F1482" s="116" t="n">
        <v>35</v>
      </c>
      <c r="G1482" s="168" t="n">
        <f aca="false">G1381</f>
        <v>0</v>
      </c>
      <c r="H1482" s="187" t="n">
        <f aca="false">IF($G1482&lt;&gt;"",G1482,"")</f>
        <v>0</v>
      </c>
      <c r="I1482" s="169"/>
      <c r="J1482" s="170"/>
      <c r="K1482" s="171" t="str">
        <f aca="false">IF($B1482&lt;&gt;"",IF(I1482,(INDEX(P$1425:Q$1428,MATCH(H1482,P$1425:P$1428),2)/I1482)*1000,0),"")</f>
        <v/>
      </c>
      <c r="L1482" s="171" t="str">
        <f aca="false">IF(Q$1425&lt;&gt;"",IF($B1482&lt;&gt;"",K1482-$J1482,""),"")</f>
        <v/>
      </c>
      <c r="M1482" s="172" t="str">
        <f aca="false">IF(B1482&lt;&gt;"",RANK(L1482,L$1425:L$1524),"")</f>
        <v/>
      </c>
      <c r="N1482" s="172" t="str">
        <f aca="false">IF(B1482&lt;&gt;"",'Classement Général'!CI68,"")</f>
        <v/>
      </c>
      <c r="O1482" s="172" t="str">
        <f aca="false">IF(B169&lt;&gt;"",'Calculs (M1..M20)'!A71,"")</f>
        <v/>
      </c>
      <c r="P1482" s="0"/>
      <c r="Q1482" s="0"/>
      <c r="R1482" s="0"/>
      <c r="S1482" s="0"/>
      <c r="T1482" s="0"/>
      <c r="U1482" s="0"/>
      <c r="V1482" s="0"/>
      <c r="AH1482" s="187" t="n">
        <f aca="false">IF($G1482&lt;&gt;"",AG1482,"")</f>
        <v>0</v>
      </c>
      <c r="AI1482" s="169"/>
      <c r="AJ1482" s="170"/>
    </row>
    <row r="1483" customFormat="false" ht="13" hidden="false" customHeight="false" outlineLevel="0" collapsed="false">
      <c r="A1483" s="0"/>
      <c r="B1483" s="185" t="str">
        <f aca="false">IF(B1382&lt;&gt;"",B1382,"")</f>
        <v/>
      </c>
      <c r="C1483" s="116" t="str">
        <f aca="false">IF(C1382&lt;&gt;"",C1382,"")</f>
        <v/>
      </c>
      <c r="D1483" s="116" t="str">
        <f aca="false">IF(D1382&lt;&gt;"",D1382,"")</f>
        <v/>
      </c>
      <c r="E1483" s="116" t="str">
        <f aca="false">IF(E1382&lt;&gt;"",E1382,"")</f>
        <v/>
      </c>
      <c r="F1483" s="116" t="n">
        <v>35</v>
      </c>
      <c r="G1483" s="168" t="n">
        <f aca="false">G1382</f>
        <v>0</v>
      </c>
      <c r="H1483" s="187" t="n">
        <f aca="false">IF($G1483&lt;&gt;"",G1483,"")</f>
        <v>0</v>
      </c>
      <c r="I1483" s="169"/>
      <c r="J1483" s="170"/>
      <c r="K1483" s="171" t="str">
        <f aca="false">IF($B1483&lt;&gt;"",IF(I1483,(INDEX(P$1425:Q$1428,MATCH(H1483,P$1425:P$1428),2)/I1483)*1000,0),"")</f>
        <v/>
      </c>
      <c r="L1483" s="171" t="str">
        <f aca="false">IF(Q$1425&lt;&gt;"",IF($B1483&lt;&gt;"",K1483-$J1483,""),"")</f>
        <v/>
      </c>
      <c r="M1483" s="172" t="str">
        <f aca="false">IF(B1483&lt;&gt;"",RANK(L1483,L$1425:L$1524),"")</f>
        <v/>
      </c>
      <c r="N1483" s="172" t="str">
        <f aca="false">IF(B1483&lt;&gt;"",'Classement Général'!CI69,"")</f>
        <v/>
      </c>
      <c r="O1483" s="172" t="str">
        <f aca="false">IF(B170&lt;&gt;"",'Calculs (M1..M20)'!A72,"")</f>
        <v/>
      </c>
      <c r="P1483" s="0"/>
      <c r="Q1483" s="0"/>
      <c r="R1483" s="0"/>
      <c r="S1483" s="0"/>
      <c r="T1483" s="0"/>
      <c r="U1483" s="0"/>
      <c r="V1483" s="0"/>
      <c r="AH1483" s="187" t="n">
        <f aca="false">IF($G1483&lt;&gt;"",AG1483,"")</f>
        <v>0</v>
      </c>
      <c r="AI1483" s="169"/>
      <c r="AJ1483" s="170"/>
    </row>
    <row r="1484" customFormat="false" ht="13" hidden="false" customHeight="false" outlineLevel="0" collapsed="false">
      <c r="A1484" s="0"/>
      <c r="B1484" s="185" t="str">
        <f aca="false">IF(B1383&lt;&gt;"",B1383,"")</f>
        <v/>
      </c>
      <c r="C1484" s="116" t="str">
        <f aca="false">IF(C1383&lt;&gt;"",C1383,"")</f>
        <v/>
      </c>
      <c r="D1484" s="116" t="str">
        <f aca="false">IF(D1383&lt;&gt;"",D1383,"")</f>
        <v/>
      </c>
      <c r="E1484" s="116" t="str">
        <f aca="false">IF(E1383&lt;&gt;"",E1383,"")</f>
        <v/>
      </c>
      <c r="F1484" s="116" t="n">
        <v>35</v>
      </c>
      <c r="G1484" s="168" t="n">
        <f aca="false">G1383</f>
        <v>0</v>
      </c>
      <c r="H1484" s="187" t="n">
        <f aca="false">IF($G1484&lt;&gt;"",G1484,"")</f>
        <v>0</v>
      </c>
      <c r="I1484" s="169"/>
      <c r="J1484" s="170"/>
      <c r="K1484" s="171" t="str">
        <f aca="false">IF($B1484&lt;&gt;"",IF(I1484,(INDEX(P$1425:Q$1428,MATCH(H1484,P$1425:P$1428),2)/I1484)*1000,0),"")</f>
        <v/>
      </c>
      <c r="L1484" s="171" t="str">
        <f aca="false">IF(Q$1425&lt;&gt;"",IF($B1484&lt;&gt;"",K1484-$J1484,""),"")</f>
        <v/>
      </c>
      <c r="M1484" s="172" t="str">
        <f aca="false">IF(B1484&lt;&gt;"",RANK(L1484,L$1425:L$1524),"")</f>
        <v/>
      </c>
      <c r="N1484" s="172" t="str">
        <f aca="false">IF(B1484&lt;&gt;"",'Classement Général'!CI70,"")</f>
        <v/>
      </c>
      <c r="O1484" s="172" t="str">
        <f aca="false">IF(B171&lt;&gt;"",'Calculs (M1..M20)'!A73,"")</f>
        <v/>
      </c>
      <c r="P1484" s="0"/>
      <c r="Q1484" s="0"/>
      <c r="R1484" s="0"/>
      <c r="S1484" s="0"/>
      <c r="T1484" s="0"/>
      <c r="U1484" s="0"/>
      <c r="V1484" s="0"/>
      <c r="AH1484" s="187" t="n">
        <f aca="false">IF($G1484&lt;&gt;"",AG1484,"")</f>
        <v>0</v>
      </c>
      <c r="AI1484" s="169"/>
      <c r="AJ1484" s="170"/>
    </row>
    <row r="1485" customFormat="false" ht="13" hidden="false" customHeight="false" outlineLevel="0" collapsed="false">
      <c r="A1485" s="0"/>
      <c r="B1485" s="185" t="str">
        <f aca="false">IF(B1384&lt;&gt;"",B1384,"")</f>
        <v/>
      </c>
      <c r="C1485" s="116" t="str">
        <f aca="false">IF(C1384&lt;&gt;"",C1384,"")</f>
        <v/>
      </c>
      <c r="D1485" s="116" t="str">
        <f aca="false">IF(D1384&lt;&gt;"",D1384,"")</f>
        <v/>
      </c>
      <c r="E1485" s="116" t="str">
        <f aca="false">IF(E1384&lt;&gt;"",E1384,"")</f>
        <v/>
      </c>
      <c r="F1485" s="116" t="n">
        <v>35</v>
      </c>
      <c r="G1485" s="168" t="n">
        <f aca="false">G1384</f>
        <v>0</v>
      </c>
      <c r="H1485" s="187" t="n">
        <f aca="false">IF($G1485&lt;&gt;"",G1485,"")</f>
        <v>0</v>
      </c>
      <c r="I1485" s="169"/>
      <c r="J1485" s="170"/>
      <c r="K1485" s="171" t="str">
        <f aca="false">IF($B1485&lt;&gt;"",IF(I1485,(INDEX(P$1425:Q$1428,MATCH(H1485,P$1425:P$1428),2)/I1485)*1000,0),"")</f>
        <v/>
      </c>
      <c r="L1485" s="171" t="str">
        <f aca="false">IF(Q$1425&lt;&gt;"",IF($B1485&lt;&gt;"",K1485-$J1485,""),"")</f>
        <v/>
      </c>
      <c r="M1485" s="172" t="str">
        <f aca="false">IF(B1485&lt;&gt;"",RANK(L1485,L$1425:L$1524),"")</f>
        <v/>
      </c>
      <c r="N1485" s="172" t="str">
        <f aca="false">IF(B1485&lt;&gt;"",'Classement Général'!CI71,"")</f>
        <v/>
      </c>
      <c r="O1485" s="172" t="str">
        <f aca="false">IF(B172&lt;&gt;"",'Calculs (M1..M20)'!A74,"")</f>
        <v/>
      </c>
      <c r="P1485" s="0"/>
      <c r="Q1485" s="0"/>
      <c r="R1485" s="0"/>
      <c r="S1485" s="0"/>
      <c r="T1485" s="0"/>
      <c r="U1485" s="0"/>
      <c r="V1485" s="0"/>
      <c r="AH1485" s="187" t="n">
        <f aca="false">IF($G1485&lt;&gt;"",AG1485,"")</f>
        <v>0</v>
      </c>
      <c r="AI1485" s="169"/>
      <c r="AJ1485" s="170"/>
    </row>
    <row r="1486" customFormat="false" ht="13" hidden="false" customHeight="false" outlineLevel="0" collapsed="false">
      <c r="A1486" s="0"/>
      <c r="B1486" s="185" t="str">
        <f aca="false">IF(B1385&lt;&gt;"",B1385,"")</f>
        <v/>
      </c>
      <c r="C1486" s="116" t="str">
        <f aca="false">IF(C1385&lt;&gt;"",C1385,"")</f>
        <v/>
      </c>
      <c r="D1486" s="116" t="str">
        <f aca="false">IF(D1385&lt;&gt;"",D1385,"")</f>
        <v/>
      </c>
      <c r="E1486" s="116" t="str">
        <f aca="false">IF(E1385&lt;&gt;"",E1385,"")</f>
        <v/>
      </c>
      <c r="F1486" s="116" t="n">
        <v>35</v>
      </c>
      <c r="G1486" s="168" t="n">
        <f aca="false">G1385</f>
        <v>0</v>
      </c>
      <c r="H1486" s="187" t="n">
        <f aca="false">IF($G1486&lt;&gt;"",G1486,"")</f>
        <v>0</v>
      </c>
      <c r="I1486" s="169"/>
      <c r="J1486" s="170"/>
      <c r="K1486" s="171" t="str">
        <f aca="false">IF($B1486&lt;&gt;"",IF(I1486,(INDEX(P$1425:Q$1428,MATCH(H1486,P$1425:P$1428),2)/I1486)*1000,0),"")</f>
        <v/>
      </c>
      <c r="L1486" s="171" t="str">
        <f aca="false">IF(Q$1425&lt;&gt;"",IF($B1486&lt;&gt;"",K1486-$J1486,""),"")</f>
        <v/>
      </c>
      <c r="M1486" s="172" t="str">
        <f aca="false">IF(B1486&lt;&gt;"",RANK(L1486,L$1425:L$1524),"")</f>
        <v/>
      </c>
      <c r="N1486" s="172" t="str">
        <f aca="false">IF(B1486&lt;&gt;"",'Classement Général'!CI72,"")</f>
        <v/>
      </c>
      <c r="O1486" s="172" t="str">
        <f aca="false">IF(B173&lt;&gt;"",'Calculs (M1..M20)'!A75,"")</f>
        <v/>
      </c>
      <c r="P1486" s="0"/>
      <c r="Q1486" s="0"/>
      <c r="R1486" s="0"/>
      <c r="S1486" s="0"/>
      <c r="T1486" s="0"/>
      <c r="U1486" s="0"/>
      <c r="V1486" s="0"/>
      <c r="AH1486" s="187" t="n">
        <f aca="false">IF($G1486&lt;&gt;"",AG1486,"")</f>
        <v>0</v>
      </c>
      <c r="AI1486" s="169"/>
      <c r="AJ1486" s="170"/>
    </row>
    <row r="1487" customFormat="false" ht="13" hidden="false" customHeight="false" outlineLevel="0" collapsed="false">
      <c r="A1487" s="0"/>
      <c r="B1487" s="185" t="str">
        <f aca="false">IF(B1386&lt;&gt;"",B1386,"")</f>
        <v/>
      </c>
      <c r="C1487" s="116" t="str">
        <f aca="false">IF(C1386&lt;&gt;"",C1386,"")</f>
        <v/>
      </c>
      <c r="D1487" s="116" t="str">
        <f aca="false">IF(D1386&lt;&gt;"",D1386,"")</f>
        <v/>
      </c>
      <c r="E1487" s="116" t="str">
        <f aca="false">IF(E1386&lt;&gt;"",E1386,"")</f>
        <v/>
      </c>
      <c r="F1487" s="116" t="n">
        <v>35</v>
      </c>
      <c r="G1487" s="168" t="n">
        <f aca="false">G1386</f>
        <v>0</v>
      </c>
      <c r="H1487" s="187" t="n">
        <f aca="false">IF($G1487&lt;&gt;"",G1487,"")</f>
        <v>0</v>
      </c>
      <c r="I1487" s="169"/>
      <c r="J1487" s="170"/>
      <c r="K1487" s="171" t="str">
        <f aca="false">IF($B1487&lt;&gt;"",IF(I1487,(INDEX(P$1425:Q$1428,MATCH(H1487,P$1425:P$1428),2)/I1487)*1000,0),"")</f>
        <v/>
      </c>
      <c r="L1487" s="171" t="str">
        <f aca="false">IF(Q$1425&lt;&gt;"",IF($B1487&lt;&gt;"",K1487-$J1487,""),"")</f>
        <v/>
      </c>
      <c r="M1487" s="172" t="str">
        <f aca="false">IF(B1487&lt;&gt;"",RANK(L1487,L$1425:L$1524),"")</f>
        <v/>
      </c>
      <c r="N1487" s="172" t="str">
        <f aca="false">IF(B1487&lt;&gt;"",'Classement Général'!CI73,"")</f>
        <v/>
      </c>
      <c r="O1487" s="172" t="str">
        <f aca="false">IF(B174&lt;&gt;"",'Calculs (M1..M20)'!A76,"")</f>
        <v/>
      </c>
      <c r="P1487" s="0"/>
      <c r="Q1487" s="0"/>
      <c r="R1487" s="0"/>
      <c r="S1487" s="0"/>
      <c r="T1487" s="0"/>
      <c r="U1487" s="0"/>
      <c r="V1487" s="0"/>
      <c r="AH1487" s="187" t="n">
        <f aca="false">IF($G1487&lt;&gt;"",AG1487,"")</f>
        <v>0</v>
      </c>
      <c r="AI1487" s="169"/>
      <c r="AJ1487" s="170"/>
    </row>
    <row r="1488" customFormat="false" ht="13" hidden="false" customHeight="false" outlineLevel="0" collapsed="false">
      <c r="A1488" s="0"/>
      <c r="B1488" s="185" t="str">
        <f aca="false">IF(B1387&lt;&gt;"",B1387,"")</f>
        <v/>
      </c>
      <c r="C1488" s="116" t="str">
        <f aca="false">IF(C1387&lt;&gt;"",C1387,"")</f>
        <v/>
      </c>
      <c r="D1488" s="116" t="str">
        <f aca="false">IF(D1387&lt;&gt;"",D1387,"")</f>
        <v/>
      </c>
      <c r="E1488" s="116" t="str">
        <f aca="false">IF(E1387&lt;&gt;"",E1387,"")</f>
        <v/>
      </c>
      <c r="F1488" s="116" t="n">
        <v>35</v>
      </c>
      <c r="G1488" s="168" t="n">
        <f aca="false">G1387</f>
        <v>0</v>
      </c>
      <c r="H1488" s="187" t="n">
        <f aca="false">IF($G1488&lt;&gt;"",G1488,"")</f>
        <v>0</v>
      </c>
      <c r="I1488" s="169"/>
      <c r="J1488" s="170"/>
      <c r="K1488" s="171" t="str">
        <f aca="false">IF($B1488&lt;&gt;"",IF(I1488,(INDEX(P$1425:Q$1428,MATCH(H1488,P$1425:P$1428),2)/I1488)*1000,0),"")</f>
        <v/>
      </c>
      <c r="L1488" s="171" t="str">
        <f aca="false">IF(Q$1425&lt;&gt;"",IF($B1488&lt;&gt;"",K1488-$J1488,""),"")</f>
        <v/>
      </c>
      <c r="M1488" s="172" t="str">
        <f aca="false">IF(B1488&lt;&gt;"",RANK(L1488,L$1425:L$1524),"")</f>
        <v/>
      </c>
      <c r="N1488" s="172" t="str">
        <f aca="false">IF(B1488&lt;&gt;"",'Classement Général'!CI74,"")</f>
        <v/>
      </c>
      <c r="O1488" s="172" t="str">
        <f aca="false">IF(B175&lt;&gt;"",'Calculs (M1..M20)'!A77,"")</f>
        <v/>
      </c>
      <c r="P1488" s="0"/>
      <c r="Q1488" s="0"/>
      <c r="R1488" s="0"/>
      <c r="S1488" s="0"/>
      <c r="T1488" s="0"/>
      <c r="U1488" s="0"/>
      <c r="V1488" s="0"/>
      <c r="AH1488" s="187" t="n">
        <f aca="false">IF($G1488&lt;&gt;"",AG1488,"")</f>
        <v>0</v>
      </c>
      <c r="AI1488" s="169"/>
      <c r="AJ1488" s="170"/>
    </row>
    <row r="1489" customFormat="false" ht="13" hidden="false" customHeight="false" outlineLevel="0" collapsed="false">
      <c r="A1489" s="0"/>
      <c r="B1489" s="185" t="str">
        <f aca="false">IF(B1388&lt;&gt;"",B1388,"")</f>
        <v/>
      </c>
      <c r="C1489" s="116" t="str">
        <f aca="false">IF(C1388&lt;&gt;"",C1388,"")</f>
        <v/>
      </c>
      <c r="D1489" s="116" t="str">
        <f aca="false">IF(D1388&lt;&gt;"",D1388,"")</f>
        <v/>
      </c>
      <c r="E1489" s="116" t="str">
        <f aca="false">IF(E1388&lt;&gt;"",E1388,"")</f>
        <v/>
      </c>
      <c r="F1489" s="116" t="n">
        <v>35</v>
      </c>
      <c r="G1489" s="168" t="n">
        <f aca="false">G1388</f>
        <v>0</v>
      </c>
      <c r="H1489" s="187" t="n">
        <f aca="false">IF($G1489&lt;&gt;"",G1489,"")</f>
        <v>0</v>
      </c>
      <c r="I1489" s="169"/>
      <c r="J1489" s="170"/>
      <c r="K1489" s="171" t="str">
        <f aca="false">IF($B1489&lt;&gt;"",IF(I1489,(INDEX(P$1425:Q$1428,MATCH(H1489,P$1425:P$1428),2)/I1489)*1000,0),"")</f>
        <v/>
      </c>
      <c r="L1489" s="171" t="str">
        <f aca="false">IF(Q$1425&lt;&gt;"",IF($B1489&lt;&gt;"",K1489-$J1489,""),"")</f>
        <v/>
      </c>
      <c r="M1489" s="172" t="str">
        <f aca="false">IF(B1489&lt;&gt;"",RANK(L1489,L$1425:L$1524),"")</f>
        <v/>
      </c>
      <c r="N1489" s="172" t="str">
        <f aca="false">IF(B1489&lt;&gt;"",'Classement Général'!CI75,"")</f>
        <v/>
      </c>
      <c r="O1489" s="172" t="str">
        <f aca="false">IF(B176&lt;&gt;"",'Calculs (M1..M20)'!A78,"")</f>
        <v/>
      </c>
      <c r="P1489" s="0"/>
      <c r="Q1489" s="0"/>
      <c r="R1489" s="0"/>
      <c r="S1489" s="0"/>
      <c r="T1489" s="0"/>
      <c r="U1489" s="0"/>
      <c r="V1489" s="0"/>
      <c r="AH1489" s="187" t="n">
        <f aca="false">IF($G1489&lt;&gt;"",AG1489,"")</f>
        <v>0</v>
      </c>
      <c r="AI1489" s="169"/>
      <c r="AJ1489" s="170"/>
    </row>
    <row r="1490" customFormat="false" ht="13" hidden="false" customHeight="false" outlineLevel="0" collapsed="false">
      <c r="A1490" s="0"/>
      <c r="B1490" s="185" t="str">
        <f aca="false">IF(B1389&lt;&gt;"",B1389,"")</f>
        <v/>
      </c>
      <c r="C1490" s="116" t="str">
        <f aca="false">IF(C1389&lt;&gt;"",C1389,"")</f>
        <v/>
      </c>
      <c r="D1490" s="116" t="str">
        <f aca="false">IF(D1389&lt;&gt;"",D1389,"")</f>
        <v/>
      </c>
      <c r="E1490" s="116" t="str">
        <f aca="false">IF(E1389&lt;&gt;"",E1389,"")</f>
        <v/>
      </c>
      <c r="F1490" s="116" t="n">
        <v>35</v>
      </c>
      <c r="G1490" s="168" t="n">
        <f aca="false">G1389</f>
        <v>0</v>
      </c>
      <c r="H1490" s="187" t="n">
        <f aca="false">IF($G1490&lt;&gt;"",G1490,"")</f>
        <v>0</v>
      </c>
      <c r="I1490" s="169"/>
      <c r="J1490" s="170"/>
      <c r="K1490" s="171" t="str">
        <f aca="false">IF($B1490&lt;&gt;"",IF(I1490,(INDEX(P$1425:Q$1428,MATCH(H1490,P$1425:P$1428),2)/I1490)*1000,0),"")</f>
        <v/>
      </c>
      <c r="L1490" s="171" t="str">
        <f aca="false">IF(Q$1425&lt;&gt;"",IF($B1490&lt;&gt;"",K1490-$J1490,""),"")</f>
        <v/>
      </c>
      <c r="M1490" s="172" t="str">
        <f aca="false">IF(B1490&lt;&gt;"",RANK(L1490,L$1425:L$1524),"")</f>
        <v/>
      </c>
      <c r="N1490" s="172" t="str">
        <f aca="false">IF(B1490&lt;&gt;"",'Classement Général'!CI76,"")</f>
        <v/>
      </c>
      <c r="O1490" s="172" t="str">
        <f aca="false">IF(B177&lt;&gt;"",'Calculs (M1..M20)'!A79,"")</f>
        <v/>
      </c>
      <c r="P1490" s="0"/>
      <c r="Q1490" s="0"/>
      <c r="R1490" s="0"/>
      <c r="S1490" s="0"/>
      <c r="T1490" s="0"/>
      <c r="U1490" s="0"/>
      <c r="V1490" s="0"/>
      <c r="AH1490" s="187" t="n">
        <f aca="false">IF($G1490&lt;&gt;"",AG1490,"")</f>
        <v>0</v>
      </c>
      <c r="AI1490" s="169"/>
      <c r="AJ1490" s="170"/>
    </row>
    <row r="1491" customFormat="false" ht="13" hidden="false" customHeight="false" outlineLevel="0" collapsed="false">
      <c r="A1491" s="0"/>
      <c r="B1491" s="185" t="str">
        <f aca="false">IF(B1390&lt;&gt;"",B1390,"")</f>
        <v/>
      </c>
      <c r="C1491" s="116" t="str">
        <f aca="false">IF(C1390&lt;&gt;"",C1390,"")</f>
        <v/>
      </c>
      <c r="D1491" s="116" t="str">
        <f aca="false">IF(D1390&lt;&gt;"",D1390,"")</f>
        <v/>
      </c>
      <c r="E1491" s="116" t="str">
        <f aca="false">IF(E1390&lt;&gt;"",E1390,"")</f>
        <v/>
      </c>
      <c r="F1491" s="116" t="n">
        <v>35</v>
      </c>
      <c r="G1491" s="168" t="n">
        <f aca="false">G1390</f>
        <v>0</v>
      </c>
      <c r="H1491" s="187" t="n">
        <f aca="false">IF($G1491&lt;&gt;"",G1491,"")</f>
        <v>0</v>
      </c>
      <c r="I1491" s="169"/>
      <c r="J1491" s="170"/>
      <c r="K1491" s="171" t="str">
        <f aca="false">IF($B1491&lt;&gt;"",IF(I1491,(INDEX(P$1425:Q$1428,MATCH(H1491,P$1425:P$1428),2)/I1491)*1000,0),"")</f>
        <v/>
      </c>
      <c r="L1491" s="171" t="str">
        <f aca="false">IF(Q$1425&lt;&gt;"",IF($B1491&lt;&gt;"",K1491-$J1491,""),"")</f>
        <v/>
      </c>
      <c r="M1491" s="172" t="str">
        <f aca="false">IF(B1491&lt;&gt;"",RANK(L1491,L$1425:L$1524),"")</f>
        <v/>
      </c>
      <c r="N1491" s="172" t="str">
        <f aca="false">IF(B1491&lt;&gt;"",'Classement Général'!CI77,"")</f>
        <v/>
      </c>
      <c r="O1491" s="172" t="str">
        <f aca="false">IF(B178&lt;&gt;"",'Calculs (M1..M20)'!A80,"")</f>
        <v/>
      </c>
      <c r="P1491" s="0"/>
      <c r="Q1491" s="0"/>
      <c r="R1491" s="0"/>
      <c r="S1491" s="0"/>
      <c r="T1491" s="0"/>
      <c r="U1491" s="0"/>
      <c r="V1491" s="0"/>
      <c r="AH1491" s="187" t="n">
        <f aca="false">IF($G1491&lt;&gt;"",AG1491,"")</f>
        <v>0</v>
      </c>
      <c r="AI1491" s="169"/>
      <c r="AJ1491" s="170"/>
    </row>
    <row r="1492" customFormat="false" ht="13" hidden="false" customHeight="false" outlineLevel="0" collapsed="false">
      <c r="A1492" s="0"/>
      <c r="B1492" s="185" t="str">
        <f aca="false">IF(B1391&lt;&gt;"",B1391,"")</f>
        <v/>
      </c>
      <c r="C1492" s="116" t="str">
        <f aca="false">IF(C1391&lt;&gt;"",C1391,"")</f>
        <v/>
      </c>
      <c r="D1492" s="116" t="str">
        <f aca="false">IF(D1391&lt;&gt;"",D1391,"")</f>
        <v/>
      </c>
      <c r="E1492" s="116" t="str">
        <f aca="false">IF(E1391&lt;&gt;"",E1391,"")</f>
        <v/>
      </c>
      <c r="F1492" s="116" t="n">
        <v>35</v>
      </c>
      <c r="G1492" s="168" t="n">
        <f aca="false">G1391</f>
        <v>0</v>
      </c>
      <c r="H1492" s="187" t="n">
        <f aca="false">IF($G1492&lt;&gt;"",G1492,"")</f>
        <v>0</v>
      </c>
      <c r="I1492" s="169"/>
      <c r="J1492" s="170"/>
      <c r="K1492" s="171" t="str">
        <f aca="false">IF($B1492&lt;&gt;"",IF(I1492,(INDEX(P$1425:Q$1428,MATCH(H1492,P$1425:P$1428),2)/I1492)*1000,0),"")</f>
        <v/>
      </c>
      <c r="L1492" s="171" t="str">
        <f aca="false">IF(Q$1425&lt;&gt;"",IF($B1492&lt;&gt;"",K1492-$J1492,""),"")</f>
        <v/>
      </c>
      <c r="M1492" s="172" t="str">
        <f aca="false">IF(B1492&lt;&gt;"",RANK(L1492,L$1425:L$1524),"")</f>
        <v/>
      </c>
      <c r="N1492" s="172" t="str">
        <f aca="false">IF(B1492&lt;&gt;"",'Classement Général'!CI78,"")</f>
        <v/>
      </c>
      <c r="O1492" s="172" t="str">
        <f aca="false">IF(B179&lt;&gt;"",'Calculs (M1..M20)'!A81,"")</f>
        <v/>
      </c>
      <c r="P1492" s="0"/>
      <c r="Q1492" s="0"/>
      <c r="R1492" s="0"/>
      <c r="S1492" s="0"/>
      <c r="T1492" s="0"/>
      <c r="U1492" s="0"/>
      <c r="V1492" s="0"/>
      <c r="AH1492" s="187" t="n">
        <f aca="false">IF($G1492&lt;&gt;"",AG1492,"")</f>
        <v>0</v>
      </c>
      <c r="AI1492" s="169"/>
      <c r="AJ1492" s="170"/>
    </row>
    <row r="1493" customFormat="false" ht="13" hidden="false" customHeight="false" outlineLevel="0" collapsed="false">
      <c r="A1493" s="0"/>
      <c r="B1493" s="185" t="str">
        <f aca="false">IF(B1392&lt;&gt;"",B1392,"")</f>
        <v/>
      </c>
      <c r="C1493" s="116" t="str">
        <f aca="false">IF(C1392&lt;&gt;"",C1392,"")</f>
        <v/>
      </c>
      <c r="D1493" s="116" t="str">
        <f aca="false">IF(D1392&lt;&gt;"",D1392,"")</f>
        <v/>
      </c>
      <c r="E1493" s="116" t="str">
        <f aca="false">IF(E1392&lt;&gt;"",E1392,"")</f>
        <v/>
      </c>
      <c r="F1493" s="116" t="n">
        <v>35</v>
      </c>
      <c r="G1493" s="168" t="n">
        <f aca="false">G1392</f>
        <v>0</v>
      </c>
      <c r="H1493" s="187" t="n">
        <f aca="false">IF($G1493&lt;&gt;"",G1493,"")</f>
        <v>0</v>
      </c>
      <c r="I1493" s="169"/>
      <c r="J1493" s="170"/>
      <c r="K1493" s="171" t="str">
        <f aca="false">IF($B1493&lt;&gt;"",IF(I1493,(INDEX(P$1425:Q$1428,MATCH(H1493,P$1425:P$1428),2)/I1493)*1000,0),"")</f>
        <v/>
      </c>
      <c r="L1493" s="171" t="str">
        <f aca="false">IF(Q$1425&lt;&gt;"",IF($B1493&lt;&gt;"",K1493-$J1493,""),"")</f>
        <v/>
      </c>
      <c r="M1493" s="172" t="str">
        <f aca="false">IF(B1493&lt;&gt;"",RANK(L1493,L$1425:L$1524),"")</f>
        <v/>
      </c>
      <c r="N1493" s="172" t="str">
        <f aca="false">IF(B1493&lt;&gt;"",'Classement Général'!CI79,"")</f>
        <v/>
      </c>
      <c r="O1493" s="172" t="str">
        <f aca="false">IF(B180&lt;&gt;"",'Calculs (M1..M20)'!A82,"")</f>
        <v/>
      </c>
      <c r="P1493" s="0"/>
      <c r="Q1493" s="0"/>
      <c r="R1493" s="0"/>
      <c r="S1493" s="0"/>
      <c r="T1493" s="0"/>
      <c r="U1493" s="0"/>
      <c r="V1493" s="0"/>
      <c r="AH1493" s="187" t="n">
        <f aca="false">IF($G1493&lt;&gt;"",AG1493,"")</f>
        <v>0</v>
      </c>
      <c r="AI1493" s="169"/>
      <c r="AJ1493" s="170"/>
    </row>
    <row r="1494" customFormat="false" ht="13" hidden="false" customHeight="false" outlineLevel="0" collapsed="false">
      <c r="A1494" s="0"/>
      <c r="B1494" s="185" t="str">
        <f aca="false">IF(B1393&lt;&gt;"",B1393,"")</f>
        <v/>
      </c>
      <c r="C1494" s="116" t="str">
        <f aca="false">IF(C1393&lt;&gt;"",C1393,"")</f>
        <v/>
      </c>
      <c r="D1494" s="116" t="str">
        <f aca="false">IF(D1393&lt;&gt;"",D1393,"")</f>
        <v/>
      </c>
      <c r="E1494" s="116" t="str">
        <f aca="false">IF(E1393&lt;&gt;"",E1393,"")</f>
        <v/>
      </c>
      <c r="F1494" s="116" t="n">
        <v>35</v>
      </c>
      <c r="G1494" s="168" t="n">
        <f aca="false">G1393</f>
        <v>0</v>
      </c>
      <c r="H1494" s="187" t="n">
        <f aca="false">IF($G1494&lt;&gt;"",G1494,"")</f>
        <v>0</v>
      </c>
      <c r="I1494" s="169"/>
      <c r="J1494" s="170"/>
      <c r="K1494" s="171" t="str">
        <f aca="false">IF($B1494&lt;&gt;"",IF(I1494,(INDEX(P$1425:Q$1428,MATCH(H1494,P$1425:P$1428),2)/I1494)*1000,0),"")</f>
        <v/>
      </c>
      <c r="L1494" s="171" t="str">
        <f aca="false">IF(Q$1425&lt;&gt;"",IF($B1494&lt;&gt;"",K1494-$J1494,""),"")</f>
        <v/>
      </c>
      <c r="M1494" s="172" t="str">
        <f aca="false">IF(B1494&lt;&gt;"",RANK(L1494,L$1425:L$1524),"")</f>
        <v/>
      </c>
      <c r="N1494" s="172" t="str">
        <f aca="false">IF(B1494&lt;&gt;"",'Classement Général'!CI80,"")</f>
        <v/>
      </c>
      <c r="O1494" s="172" t="str">
        <f aca="false">IF(B181&lt;&gt;"",'Calculs (M1..M20)'!A83,"")</f>
        <v/>
      </c>
      <c r="P1494" s="0"/>
      <c r="Q1494" s="0"/>
      <c r="R1494" s="0"/>
      <c r="S1494" s="0"/>
      <c r="T1494" s="0"/>
      <c r="U1494" s="0"/>
      <c r="V1494" s="0"/>
      <c r="AH1494" s="187" t="n">
        <f aca="false">IF($G1494&lt;&gt;"",AG1494,"")</f>
        <v>0</v>
      </c>
      <c r="AI1494" s="169"/>
      <c r="AJ1494" s="170"/>
    </row>
    <row r="1495" customFormat="false" ht="13" hidden="false" customHeight="false" outlineLevel="0" collapsed="false">
      <c r="A1495" s="0"/>
      <c r="B1495" s="185" t="str">
        <f aca="false">IF(B1394&lt;&gt;"",B1394,"")</f>
        <v/>
      </c>
      <c r="C1495" s="116" t="str">
        <f aca="false">IF(C1394&lt;&gt;"",C1394,"")</f>
        <v/>
      </c>
      <c r="D1495" s="116" t="str">
        <f aca="false">IF(D1394&lt;&gt;"",D1394,"")</f>
        <v/>
      </c>
      <c r="E1495" s="116" t="str">
        <f aca="false">IF(E1394&lt;&gt;"",E1394,"")</f>
        <v/>
      </c>
      <c r="F1495" s="116" t="n">
        <v>35</v>
      </c>
      <c r="G1495" s="168" t="n">
        <f aca="false">G1394</f>
        <v>0</v>
      </c>
      <c r="H1495" s="187" t="n">
        <f aca="false">IF($G1495&lt;&gt;"",G1495,"")</f>
        <v>0</v>
      </c>
      <c r="I1495" s="169"/>
      <c r="J1495" s="170"/>
      <c r="K1495" s="171" t="str">
        <f aca="false">IF($B1495&lt;&gt;"",IF(I1495,(INDEX(P$1425:Q$1428,MATCH(H1495,P$1425:P$1428),2)/I1495)*1000,0),"")</f>
        <v/>
      </c>
      <c r="L1495" s="171" t="str">
        <f aca="false">IF(Q$1425&lt;&gt;"",IF($B1495&lt;&gt;"",K1495-$J1495,""),"")</f>
        <v/>
      </c>
      <c r="M1495" s="172" t="str">
        <f aca="false">IF(B1495&lt;&gt;"",RANK(L1495,L$1425:L$1524),"")</f>
        <v/>
      </c>
      <c r="N1495" s="172" t="str">
        <f aca="false">IF(B1495&lt;&gt;"",'Classement Général'!CI81,"")</f>
        <v/>
      </c>
      <c r="O1495" s="172" t="str">
        <f aca="false">IF(B182&lt;&gt;"",'Calculs (M1..M20)'!A84,"")</f>
        <v/>
      </c>
      <c r="P1495" s="0"/>
      <c r="Q1495" s="0"/>
      <c r="R1495" s="0"/>
      <c r="S1495" s="0"/>
      <c r="T1495" s="0"/>
      <c r="U1495" s="0"/>
      <c r="V1495" s="0"/>
      <c r="AH1495" s="187" t="n">
        <f aca="false">IF($G1495&lt;&gt;"",AG1495,"")</f>
        <v>0</v>
      </c>
      <c r="AI1495" s="169"/>
      <c r="AJ1495" s="170"/>
    </row>
    <row r="1496" customFormat="false" ht="13" hidden="false" customHeight="false" outlineLevel="0" collapsed="false">
      <c r="A1496" s="0"/>
      <c r="B1496" s="185" t="str">
        <f aca="false">IF(B1395&lt;&gt;"",B1395,"")</f>
        <v/>
      </c>
      <c r="C1496" s="116" t="str">
        <f aca="false">IF(C1395&lt;&gt;"",C1395,"")</f>
        <v/>
      </c>
      <c r="D1496" s="116" t="str">
        <f aca="false">IF(D1395&lt;&gt;"",D1395,"")</f>
        <v/>
      </c>
      <c r="E1496" s="116" t="str">
        <f aca="false">IF(E1395&lt;&gt;"",E1395,"")</f>
        <v/>
      </c>
      <c r="F1496" s="116" t="n">
        <v>35</v>
      </c>
      <c r="G1496" s="168" t="n">
        <f aca="false">G1395</f>
        <v>0</v>
      </c>
      <c r="H1496" s="187" t="n">
        <f aca="false">IF($G1496&lt;&gt;"",G1496,"")</f>
        <v>0</v>
      </c>
      <c r="I1496" s="169"/>
      <c r="J1496" s="170"/>
      <c r="K1496" s="171" t="str">
        <f aca="false">IF($B1496&lt;&gt;"",IF(I1496,(INDEX(P$1425:Q$1428,MATCH(H1496,P$1425:P$1428),2)/I1496)*1000,0),"")</f>
        <v/>
      </c>
      <c r="L1496" s="171" t="str">
        <f aca="false">IF(Q$1425&lt;&gt;"",IF($B1496&lt;&gt;"",K1496-$J1496,""),"")</f>
        <v/>
      </c>
      <c r="M1496" s="172" t="str">
        <f aca="false">IF(B1496&lt;&gt;"",RANK(L1496,L$1425:L$1524),"")</f>
        <v/>
      </c>
      <c r="N1496" s="172" t="str">
        <f aca="false">IF(B1496&lt;&gt;"",'Classement Général'!CI82,"")</f>
        <v/>
      </c>
      <c r="O1496" s="172" t="str">
        <f aca="false">IF(B183&lt;&gt;"",'Calculs (M1..M20)'!A85,"")</f>
        <v/>
      </c>
      <c r="P1496" s="0"/>
      <c r="Q1496" s="0"/>
      <c r="R1496" s="0"/>
      <c r="S1496" s="0"/>
      <c r="T1496" s="0"/>
      <c r="U1496" s="0"/>
      <c r="V1496" s="0"/>
      <c r="AH1496" s="187" t="n">
        <f aca="false">IF($G1496&lt;&gt;"",AG1496,"")</f>
        <v>0</v>
      </c>
      <c r="AI1496" s="169"/>
      <c r="AJ1496" s="170"/>
    </row>
    <row r="1497" customFormat="false" ht="13" hidden="false" customHeight="false" outlineLevel="0" collapsed="false">
      <c r="A1497" s="0"/>
      <c r="B1497" s="185" t="str">
        <f aca="false">IF(B1396&lt;&gt;"",B1396,"")</f>
        <v/>
      </c>
      <c r="C1497" s="116" t="str">
        <f aca="false">IF(C1396&lt;&gt;"",C1396,"")</f>
        <v/>
      </c>
      <c r="D1497" s="116" t="str">
        <f aca="false">IF(D1396&lt;&gt;"",D1396,"")</f>
        <v/>
      </c>
      <c r="E1497" s="116" t="str">
        <f aca="false">IF(E1396&lt;&gt;"",E1396,"")</f>
        <v/>
      </c>
      <c r="F1497" s="116" t="n">
        <v>35</v>
      </c>
      <c r="G1497" s="168" t="n">
        <f aca="false">G1396</f>
        <v>0</v>
      </c>
      <c r="H1497" s="187" t="n">
        <f aca="false">IF($G1497&lt;&gt;"",G1497,"")</f>
        <v>0</v>
      </c>
      <c r="I1497" s="169"/>
      <c r="J1497" s="170"/>
      <c r="K1497" s="171" t="str">
        <f aca="false">IF($B1497&lt;&gt;"",IF(I1497,(INDEX(P$1425:Q$1428,MATCH(H1497,P$1425:P$1428),2)/I1497)*1000,0),"")</f>
        <v/>
      </c>
      <c r="L1497" s="171" t="str">
        <f aca="false">IF(Q$1425&lt;&gt;"",IF($B1497&lt;&gt;"",K1497-$J1497,""),"")</f>
        <v/>
      </c>
      <c r="M1497" s="172" t="str">
        <f aca="false">IF(B1497&lt;&gt;"",RANK(L1497,L$1425:L$1524),"")</f>
        <v/>
      </c>
      <c r="N1497" s="172" t="str">
        <f aca="false">IF(B1497&lt;&gt;"",'Classement Général'!CI83,"")</f>
        <v/>
      </c>
      <c r="O1497" s="172" t="str">
        <f aca="false">IF(B184&lt;&gt;"",'Calculs (M1..M20)'!A86,"")</f>
        <v/>
      </c>
      <c r="P1497" s="0"/>
      <c r="Q1497" s="0"/>
      <c r="R1497" s="0"/>
      <c r="S1497" s="0"/>
      <c r="T1497" s="0"/>
      <c r="U1497" s="0"/>
      <c r="V1497" s="0"/>
      <c r="AH1497" s="187" t="n">
        <f aca="false">IF($G1497&lt;&gt;"",AG1497,"")</f>
        <v>0</v>
      </c>
      <c r="AI1497" s="169"/>
      <c r="AJ1497" s="170"/>
    </row>
    <row r="1498" customFormat="false" ht="13" hidden="false" customHeight="false" outlineLevel="0" collapsed="false">
      <c r="A1498" s="0"/>
      <c r="B1498" s="185" t="str">
        <f aca="false">IF(B1397&lt;&gt;"",B1397,"")</f>
        <v/>
      </c>
      <c r="C1498" s="116" t="str">
        <f aca="false">IF(C1397&lt;&gt;"",C1397,"")</f>
        <v/>
      </c>
      <c r="D1498" s="116" t="str">
        <f aca="false">IF(D1397&lt;&gt;"",D1397,"")</f>
        <v/>
      </c>
      <c r="E1498" s="116" t="str">
        <f aca="false">IF(E1397&lt;&gt;"",E1397,"")</f>
        <v/>
      </c>
      <c r="F1498" s="116" t="n">
        <v>35</v>
      </c>
      <c r="G1498" s="168" t="n">
        <f aca="false">G1397</f>
        <v>0</v>
      </c>
      <c r="H1498" s="187" t="n">
        <f aca="false">IF($G1498&lt;&gt;"",G1498,"")</f>
        <v>0</v>
      </c>
      <c r="I1498" s="169"/>
      <c r="J1498" s="170"/>
      <c r="K1498" s="171" t="str">
        <f aca="false">IF($B1498&lt;&gt;"",IF(I1498,(INDEX(P$1425:Q$1428,MATCH(H1498,P$1425:P$1428),2)/I1498)*1000,0),"")</f>
        <v/>
      </c>
      <c r="L1498" s="171" t="str">
        <f aca="false">IF(Q$1425&lt;&gt;"",IF($B1498&lt;&gt;"",K1498-$J1498,""),"")</f>
        <v/>
      </c>
      <c r="M1498" s="172" t="str">
        <f aca="false">IF(B1498&lt;&gt;"",RANK(L1498,L$1425:L$1524),"")</f>
        <v/>
      </c>
      <c r="N1498" s="172" t="str">
        <f aca="false">IF(B1498&lt;&gt;"",'Classement Général'!CI84,"")</f>
        <v/>
      </c>
      <c r="O1498" s="172" t="str">
        <f aca="false">IF(B185&lt;&gt;"",'Calculs (M1..M20)'!A87,"")</f>
        <v/>
      </c>
      <c r="P1498" s="0"/>
      <c r="Q1498" s="0"/>
      <c r="R1498" s="0"/>
      <c r="S1498" s="0"/>
      <c r="T1498" s="0"/>
      <c r="U1498" s="0"/>
      <c r="V1498" s="0"/>
      <c r="AH1498" s="187" t="n">
        <f aca="false">IF($G1498&lt;&gt;"",AG1498,"")</f>
        <v>0</v>
      </c>
      <c r="AI1498" s="169"/>
      <c r="AJ1498" s="170"/>
    </row>
    <row r="1499" customFormat="false" ht="13" hidden="false" customHeight="false" outlineLevel="0" collapsed="false">
      <c r="A1499" s="0"/>
      <c r="B1499" s="185" t="str">
        <f aca="false">IF(B1398&lt;&gt;"",B1398,"")</f>
        <v/>
      </c>
      <c r="C1499" s="116" t="str">
        <f aca="false">IF(C1398&lt;&gt;"",C1398,"")</f>
        <v/>
      </c>
      <c r="D1499" s="116" t="str">
        <f aca="false">IF(D1398&lt;&gt;"",D1398,"")</f>
        <v/>
      </c>
      <c r="E1499" s="116" t="str">
        <f aca="false">IF(E1398&lt;&gt;"",E1398,"")</f>
        <v/>
      </c>
      <c r="F1499" s="116" t="n">
        <v>35</v>
      </c>
      <c r="G1499" s="168" t="n">
        <f aca="false">G1398</f>
        <v>0</v>
      </c>
      <c r="H1499" s="187" t="n">
        <f aca="false">IF($G1499&lt;&gt;"",G1499,"")</f>
        <v>0</v>
      </c>
      <c r="I1499" s="169"/>
      <c r="J1499" s="170"/>
      <c r="K1499" s="171" t="str">
        <f aca="false">IF($B1499&lt;&gt;"",IF(I1499,(INDEX(P$1425:Q$1428,MATCH(H1499,P$1425:P$1428),2)/I1499)*1000,0),"")</f>
        <v/>
      </c>
      <c r="L1499" s="171" t="str">
        <f aca="false">IF(Q$1425&lt;&gt;"",IF($B1499&lt;&gt;"",K1499-$J1499,""),"")</f>
        <v/>
      </c>
      <c r="M1499" s="172" t="str">
        <f aca="false">IF(B1499&lt;&gt;"",RANK(L1499,L$1425:L$1524),"")</f>
        <v/>
      </c>
      <c r="N1499" s="172" t="str">
        <f aca="false">IF(B1499&lt;&gt;"",'Classement Général'!CI85,"")</f>
        <v/>
      </c>
      <c r="O1499" s="172" t="str">
        <f aca="false">IF(B186&lt;&gt;"",'Calculs (M1..M20)'!A88,"")</f>
        <v/>
      </c>
      <c r="P1499" s="0"/>
      <c r="Q1499" s="0"/>
      <c r="R1499" s="0"/>
      <c r="S1499" s="0"/>
      <c r="T1499" s="0"/>
      <c r="U1499" s="0"/>
      <c r="V1499" s="0"/>
      <c r="AH1499" s="187" t="n">
        <f aca="false">IF($G1499&lt;&gt;"",AG1499,"")</f>
        <v>0</v>
      </c>
      <c r="AI1499" s="169"/>
      <c r="AJ1499" s="170"/>
    </row>
    <row r="1500" customFormat="false" ht="13" hidden="false" customHeight="false" outlineLevel="0" collapsed="false">
      <c r="A1500" s="0"/>
      <c r="B1500" s="185" t="str">
        <f aca="false">IF(B1399&lt;&gt;"",B1399,"")</f>
        <v/>
      </c>
      <c r="C1500" s="116" t="str">
        <f aca="false">IF(C1399&lt;&gt;"",C1399,"")</f>
        <v/>
      </c>
      <c r="D1500" s="116" t="str">
        <f aca="false">IF(D1399&lt;&gt;"",D1399,"")</f>
        <v/>
      </c>
      <c r="E1500" s="116" t="str">
        <f aca="false">IF(E1399&lt;&gt;"",E1399,"")</f>
        <v/>
      </c>
      <c r="F1500" s="116" t="n">
        <v>35</v>
      </c>
      <c r="G1500" s="168" t="n">
        <f aca="false">G1399</f>
        <v>0</v>
      </c>
      <c r="H1500" s="187" t="n">
        <f aca="false">IF($G1500&lt;&gt;"",G1500,"")</f>
        <v>0</v>
      </c>
      <c r="I1500" s="169"/>
      <c r="J1500" s="170"/>
      <c r="K1500" s="171" t="str">
        <f aca="false">IF($B1500&lt;&gt;"",IF(I1500,(INDEX(P$1425:Q$1428,MATCH(H1500,P$1425:P$1428),2)/I1500)*1000,0),"")</f>
        <v/>
      </c>
      <c r="L1500" s="171" t="str">
        <f aca="false">IF(Q$1425&lt;&gt;"",IF($B1500&lt;&gt;"",K1500-$J1500,""),"")</f>
        <v/>
      </c>
      <c r="M1500" s="172" t="str">
        <f aca="false">IF(B1500&lt;&gt;"",RANK(L1500,L$1425:L$1524),"")</f>
        <v/>
      </c>
      <c r="N1500" s="172" t="str">
        <f aca="false">IF(B1500&lt;&gt;"",'Classement Général'!CI86,"")</f>
        <v/>
      </c>
      <c r="O1500" s="172" t="str">
        <f aca="false">IF(B187&lt;&gt;"",'Calculs (M1..M20)'!A89,"")</f>
        <v/>
      </c>
      <c r="P1500" s="0"/>
      <c r="Q1500" s="0"/>
      <c r="R1500" s="0"/>
      <c r="S1500" s="0"/>
      <c r="T1500" s="0"/>
      <c r="U1500" s="0"/>
      <c r="V1500" s="0"/>
      <c r="AH1500" s="187" t="n">
        <f aca="false">IF($G1500&lt;&gt;"",AG1500,"")</f>
        <v>0</v>
      </c>
      <c r="AI1500" s="169"/>
      <c r="AJ1500" s="170"/>
    </row>
    <row r="1501" customFormat="false" ht="13" hidden="false" customHeight="false" outlineLevel="0" collapsed="false">
      <c r="A1501" s="0"/>
      <c r="B1501" s="185" t="str">
        <f aca="false">IF(B1400&lt;&gt;"",B1400,"")</f>
        <v/>
      </c>
      <c r="C1501" s="116" t="str">
        <f aca="false">IF(C1400&lt;&gt;"",C1400,"")</f>
        <v/>
      </c>
      <c r="D1501" s="116" t="str">
        <f aca="false">IF(D1400&lt;&gt;"",D1400,"")</f>
        <v/>
      </c>
      <c r="E1501" s="116" t="str">
        <f aca="false">IF(E1400&lt;&gt;"",E1400,"")</f>
        <v/>
      </c>
      <c r="F1501" s="116" t="n">
        <v>35</v>
      </c>
      <c r="G1501" s="168" t="n">
        <f aca="false">G1400</f>
        <v>0</v>
      </c>
      <c r="H1501" s="187" t="n">
        <f aca="false">IF($G1501&lt;&gt;"",G1501,"")</f>
        <v>0</v>
      </c>
      <c r="I1501" s="169"/>
      <c r="J1501" s="170"/>
      <c r="K1501" s="171" t="str">
        <f aca="false">IF($B1501&lt;&gt;"",IF(I1501,(INDEX(P$1425:Q$1428,MATCH(H1501,P$1425:P$1428),2)/I1501)*1000,0),"")</f>
        <v/>
      </c>
      <c r="L1501" s="171" t="str">
        <f aca="false">IF(Q$1425&lt;&gt;"",IF($B1501&lt;&gt;"",K1501-$J1501,""),"")</f>
        <v/>
      </c>
      <c r="M1501" s="172" t="str">
        <f aca="false">IF(B1501&lt;&gt;"",RANK(L1501,L$1425:L$1524),"")</f>
        <v/>
      </c>
      <c r="N1501" s="172" t="str">
        <f aca="false">IF(B1501&lt;&gt;"",'Classement Général'!CI87,"")</f>
        <v/>
      </c>
      <c r="O1501" s="172" t="str">
        <f aca="false">IF(B188&lt;&gt;"",'Calculs (M1..M20)'!A90,"")</f>
        <v/>
      </c>
      <c r="P1501" s="0"/>
      <c r="Q1501" s="0"/>
      <c r="R1501" s="0"/>
      <c r="S1501" s="0"/>
      <c r="T1501" s="0"/>
      <c r="U1501" s="0"/>
      <c r="V1501" s="0"/>
      <c r="AH1501" s="187" t="n">
        <f aca="false">IF($G1501&lt;&gt;"",AG1501,"")</f>
        <v>0</v>
      </c>
      <c r="AI1501" s="169"/>
      <c r="AJ1501" s="170"/>
    </row>
    <row r="1502" customFormat="false" ht="13" hidden="false" customHeight="false" outlineLevel="0" collapsed="false">
      <c r="A1502" s="0"/>
      <c r="B1502" s="185" t="str">
        <f aca="false">IF(B1401&lt;&gt;"",B1401,"")</f>
        <v/>
      </c>
      <c r="C1502" s="116" t="str">
        <f aca="false">IF(C1401&lt;&gt;"",C1401,"")</f>
        <v/>
      </c>
      <c r="D1502" s="116" t="str">
        <f aca="false">IF(D1401&lt;&gt;"",D1401,"")</f>
        <v/>
      </c>
      <c r="E1502" s="116" t="str">
        <f aca="false">IF(E1401&lt;&gt;"",E1401,"")</f>
        <v/>
      </c>
      <c r="F1502" s="116" t="n">
        <v>35</v>
      </c>
      <c r="G1502" s="168" t="n">
        <f aca="false">G1401</f>
        <v>0</v>
      </c>
      <c r="H1502" s="187" t="n">
        <f aca="false">IF($G1502&lt;&gt;"",G1502,"")</f>
        <v>0</v>
      </c>
      <c r="I1502" s="169"/>
      <c r="J1502" s="170"/>
      <c r="K1502" s="171" t="str">
        <f aca="false">IF($B1502&lt;&gt;"",IF(I1502,(INDEX(P$1425:Q$1428,MATCH(H1502,P$1425:P$1428),2)/I1502)*1000,0),"")</f>
        <v/>
      </c>
      <c r="L1502" s="171" t="str">
        <f aca="false">IF(Q$1425&lt;&gt;"",IF($B1502&lt;&gt;"",K1502-$J1502,""),"")</f>
        <v/>
      </c>
      <c r="M1502" s="172" t="str">
        <f aca="false">IF(B1502&lt;&gt;"",RANK(L1502,L$1425:L$1524),"")</f>
        <v/>
      </c>
      <c r="N1502" s="172" t="str">
        <f aca="false">IF(B1502&lt;&gt;"",'Classement Général'!CI88,"")</f>
        <v/>
      </c>
      <c r="O1502" s="172" t="str">
        <f aca="false">IF(B189&lt;&gt;"",'Calculs (M1..M20)'!A91,"")</f>
        <v/>
      </c>
      <c r="P1502" s="0"/>
      <c r="Q1502" s="0"/>
      <c r="R1502" s="0"/>
      <c r="S1502" s="0"/>
      <c r="T1502" s="0"/>
      <c r="U1502" s="0"/>
      <c r="V1502" s="0"/>
      <c r="AH1502" s="187" t="n">
        <f aca="false">IF($G1502&lt;&gt;"",AG1502,"")</f>
        <v>0</v>
      </c>
      <c r="AI1502" s="169"/>
      <c r="AJ1502" s="170"/>
    </row>
    <row r="1503" customFormat="false" ht="13" hidden="false" customHeight="false" outlineLevel="0" collapsed="false">
      <c r="A1503" s="0"/>
      <c r="B1503" s="185" t="str">
        <f aca="false">IF(B1402&lt;&gt;"",B1402,"")</f>
        <v/>
      </c>
      <c r="C1503" s="116" t="str">
        <f aca="false">IF(C1402&lt;&gt;"",C1402,"")</f>
        <v/>
      </c>
      <c r="D1503" s="116" t="str">
        <f aca="false">IF(D1402&lt;&gt;"",D1402,"")</f>
        <v/>
      </c>
      <c r="E1503" s="116" t="str">
        <f aca="false">IF(E1402&lt;&gt;"",E1402,"")</f>
        <v/>
      </c>
      <c r="F1503" s="116" t="n">
        <v>35</v>
      </c>
      <c r="G1503" s="168" t="n">
        <f aca="false">G1402</f>
        <v>0</v>
      </c>
      <c r="H1503" s="187" t="n">
        <f aca="false">IF($G1503&lt;&gt;"",G1503,"")</f>
        <v>0</v>
      </c>
      <c r="I1503" s="169"/>
      <c r="J1503" s="170"/>
      <c r="K1503" s="171" t="str">
        <f aca="false">IF($B1503&lt;&gt;"",IF(I1503,(INDEX(P$1425:Q$1428,MATCH(H1503,P$1425:P$1428),2)/I1503)*1000,0),"")</f>
        <v/>
      </c>
      <c r="L1503" s="171" t="str">
        <f aca="false">IF(Q$1425&lt;&gt;"",IF($B1503&lt;&gt;"",K1503-$J1503,""),"")</f>
        <v/>
      </c>
      <c r="M1503" s="172" t="str">
        <f aca="false">IF(B1503&lt;&gt;"",RANK(L1503,L$1425:L$1524),"")</f>
        <v/>
      </c>
      <c r="N1503" s="172" t="str">
        <f aca="false">IF(B1503&lt;&gt;"",'Classement Général'!CI89,"")</f>
        <v/>
      </c>
      <c r="O1503" s="172" t="str">
        <f aca="false">IF(B190&lt;&gt;"",'Calculs (M1..M20)'!A92,"")</f>
        <v/>
      </c>
      <c r="P1503" s="0"/>
      <c r="Q1503" s="0"/>
      <c r="R1503" s="0"/>
      <c r="S1503" s="0"/>
      <c r="T1503" s="0"/>
      <c r="U1503" s="0"/>
      <c r="V1503" s="0"/>
      <c r="AH1503" s="187" t="n">
        <f aca="false">IF($G1503&lt;&gt;"",AG1503,"")</f>
        <v>0</v>
      </c>
      <c r="AI1503" s="169"/>
      <c r="AJ1503" s="170"/>
    </row>
    <row r="1504" customFormat="false" ht="13" hidden="false" customHeight="false" outlineLevel="0" collapsed="false">
      <c r="A1504" s="0"/>
      <c r="B1504" s="185" t="str">
        <f aca="false">IF(B1403&lt;&gt;"",B1403,"")</f>
        <v/>
      </c>
      <c r="C1504" s="116" t="str">
        <f aca="false">IF(C1403&lt;&gt;"",C1403,"")</f>
        <v/>
      </c>
      <c r="D1504" s="116" t="str">
        <f aca="false">IF(D1403&lt;&gt;"",D1403,"")</f>
        <v/>
      </c>
      <c r="E1504" s="116" t="str">
        <f aca="false">IF(E1403&lt;&gt;"",E1403,"")</f>
        <v/>
      </c>
      <c r="F1504" s="116" t="n">
        <v>35</v>
      </c>
      <c r="G1504" s="168" t="n">
        <f aca="false">G1403</f>
        <v>0</v>
      </c>
      <c r="H1504" s="187" t="n">
        <f aca="false">IF($G1504&lt;&gt;"",G1504,"")</f>
        <v>0</v>
      </c>
      <c r="I1504" s="169"/>
      <c r="J1504" s="170"/>
      <c r="K1504" s="171" t="str">
        <f aca="false">IF($B1504&lt;&gt;"",IF(I1504,(INDEX(P$1425:Q$1428,MATCH(H1504,P$1425:P$1428),2)/I1504)*1000,0),"")</f>
        <v/>
      </c>
      <c r="L1504" s="171" t="str">
        <f aca="false">IF(Q$1425&lt;&gt;"",IF($B1504&lt;&gt;"",K1504-$J1504,""),"")</f>
        <v/>
      </c>
      <c r="M1504" s="172" t="str">
        <f aca="false">IF(B1504&lt;&gt;"",RANK(L1504,L$1425:L$1524),"")</f>
        <v/>
      </c>
      <c r="N1504" s="172" t="str">
        <f aca="false">IF(B1504&lt;&gt;"",'Classement Général'!CI90,"")</f>
        <v/>
      </c>
      <c r="O1504" s="172" t="str">
        <f aca="false">IF(B191&lt;&gt;"",'Calculs (M1..M20)'!A93,"")</f>
        <v/>
      </c>
      <c r="P1504" s="0"/>
      <c r="Q1504" s="0"/>
      <c r="R1504" s="0"/>
      <c r="S1504" s="0"/>
      <c r="T1504" s="0"/>
      <c r="U1504" s="0"/>
      <c r="V1504" s="0"/>
      <c r="AH1504" s="187" t="n">
        <f aca="false">IF($G1504&lt;&gt;"",AG1504,"")</f>
        <v>0</v>
      </c>
      <c r="AI1504" s="169"/>
      <c r="AJ1504" s="170"/>
    </row>
    <row r="1505" customFormat="false" ht="13" hidden="false" customHeight="false" outlineLevel="0" collapsed="false">
      <c r="A1505" s="0"/>
      <c r="B1505" s="185" t="str">
        <f aca="false">IF(B1404&lt;&gt;"",B1404,"")</f>
        <v/>
      </c>
      <c r="C1505" s="116" t="str">
        <f aca="false">IF(C1404&lt;&gt;"",C1404,"")</f>
        <v/>
      </c>
      <c r="D1505" s="116" t="str">
        <f aca="false">IF(D1404&lt;&gt;"",D1404,"")</f>
        <v/>
      </c>
      <c r="E1505" s="116" t="str">
        <f aca="false">IF(E1404&lt;&gt;"",E1404,"")</f>
        <v/>
      </c>
      <c r="F1505" s="116" t="n">
        <v>35</v>
      </c>
      <c r="G1505" s="168" t="n">
        <f aca="false">G1404</f>
        <v>0</v>
      </c>
      <c r="H1505" s="187" t="n">
        <f aca="false">IF($G1505&lt;&gt;"",G1505,"")</f>
        <v>0</v>
      </c>
      <c r="I1505" s="169"/>
      <c r="J1505" s="170"/>
      <c r="K1505" s="171" t="str">
        <f aca="false">IF($B1505&lt;&gt;"",IF(I1505,(INDEX(P$1425:Q$1428,MATCH(H1505,P$1425:P$1428),2)/I1505)*1000,0),"")</f>
        <v/>
      </c>
      <c r="L1505" s="171" t="str">
        <f aca="false">IF(Q$1425&lt;&gt;"",IF($B1505&lt;&gt;"",K1505-$J1505,""),"")</f>
        <v/>
      </c>
      <c r="M1505" s="172" t="str">
        <f aca="false">IF(B1505&lt;&gt;"",RANK(L1505,L$1425:L$1524),"")</f>
        <v/>
      </c>
      <c r="N1505" s="172" t="str">
        <f aca="false">IF(B1505&lt;&gt;"",'Classement Général'!CI91,"")</f>
        <v/>
      </c>
      <c r="O1505" s="172" t="str">
        <f aca="false">IF(B192&lt;&gt;"",'Calculs (M1..M20)'!A94,"")</f>
        <v/>
      </c>
      <c r="P1505" s="0"/>
      <c r="Q1505" s="0"/>
      <c r="R1505" s="0"/>
      <c r="S1505" s="0"/>
      <c r="T1505" s="0"/>
      <c r="U1505" s="0"/>
      <c r="V1505" s="0"/>
      <c r="AH1505" s="187" t="n">
        <f aca="false">IF($G1505&lt;&gt;"",AG1505,"")</f>
        <v>0</v>
      </c>
      <c r="AI1505" s="169"/>
      <c r="AJ1505" s="170"/>
    </row>
    <row r="1506" customFormat="false" ht="13" hidden="false" customHeight="false" outlineLevel="0" collapsed="false">
      <c r="A1506" s="0"/>
      <c r="B1506" s="185" t="str">
        <f aca="false">IF(B1405&lt;&gt;"",B1405,"")</f>
        <v/>
      </c>
      <c r="C1506" s="116" t="str">
        <f aca="false">IF(C1405&lt;&gt;"",C1405,"")</f>
        <v/>
      </c>
      <c r="D1506" s="116" t="str">
        <f aca="false">IF(D1405&lt;&gt;"",D1405,"")</f>
        <v/>
      </c>
      <c r="E1506" s="116" t="str">
        <f aca="false">IF(E1405&lt;&gt;"",E1405,"")</f>
        <v/>
      </c>
      <c r="F1506" s="116" t="n">
        <v>35</v>
      </c>
      <c r="G1506" s="168" t="n">
        <f aca="false">G1405</f>
        <v>0</v>
      </c>
      <c r="H1506" s="187" t="n">
        <f aca="false">IF($G1506&lt;&gt;"",G1506,"")</f>
        <v>0</v>
      </c>
      <c r="I1506" s="169"/>
      <c r="J1506" s="170"/>
      <c r="K1506" s="171" t="str">
        <f aca="false">IF($B1506&lt;&gt;"",IF(I1506,(INDEX(P$1425:Q$1428,MATCH(H1506,P$1425:P$1428),2)/I1506)*1000,0),"")</f>
        <v/>
      </c>
      <c r="L1506" s="171" t="str">
        <f aca="false">IF(Q$1425&lt;&gt;"",IF($B1506&lt;&gt;"",K1506-$J1506,""),"")</f>
        <v/>
      </c>
      <c r="M1506" s="172" t="str">
        <f aca="false">IF(B1506&lt;&gt;"",RANK(L1506,L$1425:L$1524),"")</f>
        <v/>
      </c>
      <c r="N1506" s="172" t="str">
        <f aca="false">IF(B1506&lt;&gt;"",'Classement Général'!CI92,"")</f>
        <v/>
      </c>
      <c r="O1506" s="172" t="str">
        <f aca="false">IF(B193&lt;&gt;"",'Calculs (M1..M20)'!A95,"")</f>
        <v/>
      </c>
      <c r="P1506" s="0"/>
      <c r="Q1506" s="0"/>
      <c r="R1506" s="0"/>
      <c r="S1506" s="0"/>
      <c r="T1506" s="0"/>
      <c r="U1506" s="0"/>
      <c r="V1506" s="0"/>
      <c r="AH1506" s="187" t="n">
        <f aca="false">IF($G1506&lt;&gt;"",AG1506,"")</f>
        <v>0</v>
      </c>
      <c r="AI1506" s="169"/>
      <c r="AJ1506" s="170"/>
    </row>
    <row r="1507" customFormat="false" ht="13" hidden="false" customHeight="false" outlineLevel="0" collapsed="false">
      <c r="A1507" s="0"/>
      <c r="B1507" s="185" t="str">
        <f aca="false">IF(B1406&lt;&gt;"",B1406,"")</f>
        <v/>
      </c>
      <c r="C1507" s="116" t="str">
        <f aca="false">IF(C1406&lt;&gt;"",C1406,"")</f>
        <v/>
      </c>
      <c r="D1507" s="116" t="str">
        <f aca="false">IF(D1406&lt;&gt;"",D1406,"")</f>
        <v/>
      </c>
      <c r="E1507" s="116" t="str">
        <f aca="false">IF(E1406&lt;&gt;"",E1406,"")</f>
        <v/>
      </c>
      <c r="F1507" s="116" t="n">
        <v>35</v>
      </c>
      <c r="G1507" s="168" t="n">
        <f aca="false">G1406</f>
        <v>0</v>
      </c>
      <c r="H1507" s="187" t="n">
        <f aca="false">IF($G1507&lt;&gt;"",G1507,"")</f>
        <v>0</v>
      </c>
      <c r="I1507" s="169"/>
      <c r="J1507" s="170"/>
      <c r="K1507" s="171" t="str">
        <f aca="false">IF($B1507&lt;&gt;"",IF(I1507,(INDEX(P$1425:Q$1428,MATCH(H1507,P$1425:P$1428),2)/I1507)*1000,0),"")</f>
        <v/>
      </c>
      <c r="L1507" s="171" t="str">
        <f aca="false">IF(Q$1425&lt;&gt;"",IF($B1507&lt;&gt;"",K1507-$J1507,""),"")</f>
        <v/>
      </c>
      <c r="M1507" s="172" t="str">
        <f aca="false">IF(B1507&lt;&gt;"",RANK(L1507,L$1425:L$1524),"")</f>
        <v/>
      </c>
      <c r="N1507" s="172" t="str">
        <f aca="false">IF(B1507&lt;&gt;"",'Classement Général'!CI93,"")</f>
        <v/>
      </c>
      <c r="O1507" s="172" t="str">
        <f aca="false">IF(B194&lt;&gt;"",'Calculs (M1..M20)'!A96,"")</f>
        <v/>
      </c>
      <c r="P1507" s="0"/>
      <c r="Q1507" s="0"/>
      <c r="R1507" s="0"/>
      <c r="S1507" s="0"/>
      <c r="T1507" s="0"/>
      <c r="U1507" s="0"/>
      <c r="V1507" s="0"/>
      <c r="AH1507" s="187" t="n">
        <f aca="false">IF($G1507&lt;&gt;"",AG1507,"")</f>
        <v>0</v>
      </c>
      <c r="AI1507" s="169"/>
      <c r="AJ1507" s="170"/>
    </row>
    <row r="1508" customFormat="false" ht="13" hidden="false" customHeight="false" outlineLevel="0" collapsed="false">
      <c r="A1508" s="0"/>
      <c r="B1508" s="185" t="str">
        <f aca="false">IF(B1407&lt;&gt;"",B1407,"")</f>
        <v/>
      </c>
      <c r="C1508" s="116" t="str">
        <f aca="false">IF(C1407&lt;&gt;"",C1407,"")</f>
        <v/>
      </c>
      <c r="D1508" s="116" t="str">
        <f aca="false">IF(D1407&lt;&gt;"",D1407,"")</f>
        <v/>
      </c>
      <c r="E1508" s="116" t="str">
        <f aca="false">IF(E1407&lt;&gt;"",E1407,"")</f>
        <v/>
      </c>
      <c r="F1508" s="116" t="n">
        <v>35</v>
      </c>
      <c r="G1508" s="168" t="n">
        <f aca="false">G1407</f>
        <v>0</v>
      </c>
      <c r="H1508" s="187" t="n">
        <f aca="false">IF($G1508&lt;&gt;"",G1508,"")</f>
        <v>0</v>
      </c>
      <c r="I1508" s="169"/>
      <c r="J1508" s="170"/>
      <c r="K1508" s="171" t="str">
        <f aca="false">IF($B1508&lt;&gt;"",IF(I1508,(INDEX(P$1425:Q$1428,MATCH(H1508,P$1425:P$1428),2)/I1508)*1000,0),"")</f>
        <v/>
      </c>
      <c r="L1508" s="171" t="str">
        <f aca="false">IF(Q$1425&lt;&gt;"",IF($B1508&lt;&gt;"",K1508-$J1508,""),"")</f>
        <v/>
      </c>
      <c r="M1508" s="172" t="str">
        <f aca="false">IF(B1508&lt;&gt;"",RANK(L1508,L$1425:L$1524),"")</f>
        <v/>
      </c>
      <c r="N1508" s="172" t="str">
        <f aca="false">IF(B1508&lt;&gt;"",'Classement Général'!CI94,"")</f>
        <v/>
      </c>
      <c r="O1508" s="172" t="str">
        <f aca="false">IF(B195&lt;&gt;"",'Calculs (M1..M20)'!A97,"")</f>
        <v/>
      </c>
      <c r="P1508" s="0"/>
      <c r="Q1508" s="0"/>
      <c r="R1508" s="0"/>
      <c r="S1508" s="0"/>
      <c r="T1508" s="0"/>
      <c r="U1508" s="0"/>
      <c r="V1508" s="0"/>
      <c r="AH1508" s="187" t="n">
        <f aca="false">IF($G1508&lt;&gt;"",AG1508,"")</f>
        <v>0</v>
      </c>
      <c r="AI1508" s="169"/>
      <c r="AJ1508" s="170"/>
    </row>
    <row r="1509" customFormat="false" ht="13" hidden="false" customHeight="false" outlineLevel="0" collapsed="false">
      <c r="A1509" s="0"/>
      <c r="B1509" s="185" t="str">
        <f aca="false">IF(B1408&lt;&gt;"",B1408,"")</f>
        <v/>
      </c>
      <c r="C1509" s="116" t="str">
        <f aca="false">IF(C1408&lt;&gt;"",C1408,"")</f>
        <v/>
      </c>
      <c r="D1509" s="116" t="str">
        <f aca="false">IF(D1408&lt;&gt;"",D1408,"")</f>
        <v/>
      </c>
      <c r="E1509" s="116" t="str">
        <f aca="false">IF(E1408&lt;&gt;"",E1408,"")</f>
        <v/>
      </c>
      <c r="F1509" s="116" t="n">
        <v>35</v>
      </c>
      <c r="G1509" s="168" t="n">
        <f aca="false">G1408</f>
        <v>0</v>
      </c>
      <c r="H1509" s="187" t="n">
        <f aca="false">IF($G1509&lt;&gt;"",G1509,"")</f>
        <v>0</v>
      </c>
      <c r="I1509" s="169"/>
      <c r="J1509" s="170"/>
      <c r="K1509" s="171" t="str">
        <f aca="false">IF($B1509&lt;&gt;"",IF(I1509,(INDEX(P$1425:Q$1428,MATCH(H1509,P$1425:P$1428),2)/I1509)*1000,0),"")</f>
        <v/>
      </c>
      <c r="L1509" s="171" t="str">
        <f aca="false">IF(Q$1425&lt;&gt;"",IF($B1509&lt;&gt;"",K1509-$J1509,""),"")</f>
        <v/>
      </c>
      <c r="M1509" s="172" t="str">
        <f aca="false">IF(B1509&lt;&gt;"",RANK(L1509,L$1425:L$1524),"")</f>
        <v/>
      </c>
      <c r="N1509" s="172" t="str">
        <f aca="false">IF(B1509&lt;&gt;"",'Classement Général'!CI95,"")</f>
        <v/>
      </c>
      <c r="O1509" s="172" t="str">
        <f aca="false">IF(B196&lt;&gt;"",'Calculs (M1..M20)'!A98,"")</f>
        <v/>
      </c>
      <c r="P1509" s="0"/>
      <c r="Q1509" s="0"/>
      <c r="R1509" s="0"/>
      <c r="S1509" s="0"/>
      <c r="T1509" s="0"/>
      <c r="U1509" s="0"/>
      <c r="V1509" s="0"/>
      <c r="AH1509" s="187" t="n">
        <f aca="false">IF($G1509&lt;&gt;"",AG1509,"")</f>
        <v>0</v>
      </c>
      <c r="AI1509" s="169"/>
      <c r="AJ1509" s="170"/>
    </row>
    <row r="1510" customFormat="false" ht="13" hidden="false" customHeight="false" outlineLevel="0" collapsed="false">
      <c r="A1510" s="0"/>
      <c r="B1510" s="185" t="str">
        <f aca="false">IF(B1409&lt;&gt;"",B1409,"")</f>
        <v/>
      </c>
      <c r="C1510" s="116" t="str">
        <f aca="false">IF(C1409&lt;&gt;"",C1409,"")</f>
        <v/>
      </c>
      <c r="D1510" s="116" t="str">
        <f aca="false">IF(D1409&lt;&gt;"",D1409,"")</f>
        <v/>
      </c>
      <c r="E1510" s="116" t="str">
        <f aca="false">IF(E1409&lt;&gt;"",E1409,"")</f>
        <v/>
      </c>
      <c r="F1510" s="116" t="n">
        <v>35</v>
      </c>
      <c r="G1510" s="168" t="n">
        <f aca="false">G1409</f>
        <v>0</v>
      </c>
      <c r="H1510" s="187" t="n">
        <f aca="false">IF($G1510&lt;&gt;"",G1510,"")</f>
        <v>0</v>
      </c>
      <c r="I1510" s="169"/>
      <c r="J1510" s="170"/>
      <c r="K1510" s="171" t="str">
        <f aca="false">IF($B1510&lt;&gt;"",IF(I1510,(INDEX(P$1425:Q$1428,MATCH(H1510,P$1425:P$1428),2)/I1510)*1000,0),"")</f>
        <v/>
      </c>
      <c r="L1510" s="171" t="str">
        <f aca="false">IF(Q$1425&lt;&gt;"",IF($B1510&lt;&gt;"",K1510-$J1510,""),"")</f>
        <v/>
      </c>
      <c r="M1510" s="172" t="str">
        <f aca="false">IF(B1510&lt;&gt;"",RANK(L1510,L$1425:L$1524),"")</f>
        <v/>
      </c>
      <c r="N1510" s="172" t="str">
        <f aca="false">IF(B1510&lt;&gt;"",'Classement Général'!CI96,"")</f>
        <v/>
      </c>
      <c r="O1510" s="172" t="str">
        <f aca="false">IF(B197&lt;&gt;"",'Calculs (M1..M20)'!A99,"")</f>
        <v/>
      </c>
      <c r="P1510" s="0"/>
      <c r="Q1510" s="0"/>
      <c r="R1510" s="0"/>
      <c r="S1510" s="0"/>
      <c r="T1510" s="0"/>
      <c r="U1510" s="0"/>
      <c r="V1510" s="0"/>
      <c r="AH1510" s="187" t="n">
        <f aca="false">IF($G1510&lt;&gt;"",AG1510,"")</f>
        <v>0</v>
      </c>
      <c r="AI1510" s="169"/>
      <c r="AJ1510" s="170"/>
    </row>
    <row r="1511" customFormat="false" ht="13" hidden="false" customHeight="false" outlineLevel="0" collapsed="false">
      <c r="A1511" s="0"/>
      <c r="B1511" s="185" t="str">
        <f aca="false">IF(B1410&lt;&gt;"",B1410,"")</f>
        <v/>
      </c>
      <c r="C1511" s="116" t="str">
        <f aca="false">IF(C1410&lt;&gt;"",C1410,"")</f>
        <v/>
      </c>
      <c r="D1511" s="116" t="str">
        <f aca="false">IF(D1410&lt;&gt;"",D1410,"")</f>
        <v/>
      </c>
      <c r="E1511" s="116" t="str">
        <f aca="false">IF(E1410&lt;&gt;"",E1410,"")</f>
        <v/>
      </c>
      <c r="F1511" s="116" t="n">
        <v>35</v>
      </c>
      <c r="G1511" s="168" t="n">
        <f aca="false">G1410</f>
        <v>0</v>
      </c>
      <c r="H1511" s="187" t="n">
        <f aca="false">IF($G1511&lt;&gt;"",G1511,"")</f>
        <v>0</v>
      </c>
      <c r="I1511" s="169"/>
      <c r="J1511" s="170"/>
      <c r="K1511" s="171" t="str">
        <f aca="false">IF($B1511&lt;&gt;"",IF(I1511,(INDEX(P$1425:Q$1428,MATCH(H1511,P$1425:P$1428),2)/I1511)*1000,0),"")</f>
        <v/>
      </c>
      <c r="L1511" s="171" t="str">
        <f aca="false">IF(Q$1425&lt;&gt;"",IF($B1511&lt;&gt;"",K1511-$J1511,""),"")</f>
        <v/>
      </c>
      <c r="M1511" s="172" t="str">
        <f aca="false">IF(B1511&lt;&gt;"",RANK(L1511,L$1425:L$1524),"")</f>
        <v/>
      </c>
      <c r="N1511" s="172" t="str">
        <f aca="false">IF(B1511&lt;&gt;"",'Classement Général'!CI97,"")</f>
        <v/>
      </c>
      <c r="O1511" s="172" t="str">
        <f aca="false">IF(B198&lt;&gt;"",'Calculs (M1..M20)'!A100,"")</f>
        <v/>
      </c>
      <c r="P1511" s="0"/>
      <c r="Q1511" s="0"/>
      <c r="R1511" s="0"/>
      <c r="S1511" s="0"/>
      <c r="T1511" s="0"/>
      <c r="U1511" s="0"/>
      <c r="V1511" s="0"/>
      <c r="AH1511" s="187" t="n">
        <f aca="false">IF($G1511&lt;&gt;"",AG1511,"")</f>
        <v>0</v>
      </c>
      <c r="AI1511" s="169"/>
      <c r="AJ1511" s="170"/>
    </row>
    <row r="1512" customFormat="false" ht="13" hidden="false" customHeight="false" outlineLevel="0" collapsed="false">
      <c r="A1512" s="0"/>
      <c r="B1512" s="185" t="str">
        <f aca="false">IF(B1411&lt;&gt;"",B1411,"")</f>
        <v/>
      </c>
      <c r="C1512" s="116" t="str">
        <f aca="false">IF(C1411&lt;&gt;"",C1411,"")</f>
        <v/>
      </c>
      <c r="D1512" s="116" t="str">
        <f aca="false">IF(D1411&lt;&gt;"",D1411,"")</f>
        <v/>
      </c>
      <c r="E1512" s="116" t="str">
        <f aca="false">IF(E1411&lt;&gt;"",E1411,"")</f>
        <v/>
      </c>
      <c r="F1512" s="116" t="n">
        <v>35</v>
      </c>
      <c r="G1512" s="168" t="n">
        <f aca="false">G1411</f>
        <v>0</v>
      </c>
      <c r="H1512" s="187" t="n">
        <f aca="false">IF($G1512&lt;&gt;"",G1512,"")</f>
        <v>0</v>
      </c>
      <c r="I1512" s="169"/>
      <c r="J1512" s="170"/>
      <c r="K1512" s="171" t="str">
        <f aca="false">IF($B1512&lt;&gt;"",IF(I1512,(INDEX(P$1425:Q$1428,MATCH(H1512,P$1425:P$1428),2)/I1512)*1000,0),"")</f>
        <v/>
      </c>
      <c r="L1512" s="171" t="str">
        <f aca="false">IF(Q$1425&lt;&gt;"",IF($B1512&lt;&gt;"",K1512-$J1512,""),"")</f>
        <v/>
      </c>
      <c r="M1512" s="172" t="str">
        <f aca="false">IF(B1512&lt;&gt;"",RANK(L1512,L$1425:L$1524),"")</f>
        <v/>
      </c>
      <c r="N1512" s="172" t="str">
        <f aca="false">IF(B1512&lt;&gt;"",'Classement Général'!CI98,"")</f>
        <v/>
      </c>
      <c r="O1512" s="172" t="str">
        <f aca="false">IF(B199&lt;&gt;"",'Calculs (M1..M20)'!A101,"")</f>
        <v/>
      </c>
      <c r="P1512" s="0"/>
      <c r="Q1512" s="0"/>
      <c r="R1512" s="0"/>
      <c r="S1512" s="0"/>
      <c r="T1512" s="0"/>
      <c r="U1512" s="0"/>
      <c r="V1512" s="0"/>
      <c r="AH1512" s="187" t="n">
        <f aca="false">IF($G1512&lt;&gt;"",AG1512,"")</f>
        <v>0</v>
      </c>
      <c r="AI1512" s="169"/>
      <c r="AJ1512" s="170"/>
    </row>
    <row r="1513" customFormat="false" ht="13" hidden="false" customHeight="false" outlineLevel="0" collapsed="false">
      <c r="A1513" s="0"/>
      <c r="B1513" s="185" t="str">
        <f aca="false">IF(B1412&lt;&gt;"",B1412,"")</f>
        <v/>
      </c>
      <c r="C1513" s="116" t="str">
        <f aca="false">IF(C1412&lt;&gt;"",C1412,"")</f>
        <v/>
      </c>
      <c r="D1513" s="116" t="str">
        <f aca="false">IF(D1412&lt;&gt;"",D1412,"")</f>
        <v/>
      </c>
      <c r="E1513" s="116" t="str">
        <f aca="false">IF(E1412&lt;&gt;"",E1412,"")</f>
        <v/>
      </c>
      <c r="F1513" s="116" t="n">
        <v>35</v>
      </c>
      <c r="G1513" s="168" t="n">
        <f aca="false">G1412</f>
        <v>0</v>
      </c>
      <c r="H1513" s="187" t="n">
        <f aca="false">IF($G1513&lt;&gt;"",G1513,"")</f>
        <v>0</v>
      </c>
      <c r="I1513" s="169"/>
      <c r="J1513" s="170"/>
      <c r="K1513" s="171" t="str">
        <f aca="false">IF($B1513&lt;&gt;"",IF(I1513,(INDEX(P$1425:Q$1428,MATCH(H1513,P$1425:P$1428),2)/I1513)*1000,0),"")</f>
        <v/>
      </c>
      <c r="L1513" s="171" t="str">
        <f aca="false">IF(Q$1425&lt;&gt;"",IF($B1513&lt;&gt;"",K1513-$J1513,""),"")</f>
        <v/>
      </c>
      <c r="M1513" s="172" t="str">
        <f aca="false">IF(B1513&lt;&gt;"",RANK(L1513,L$1425:L$1524),"")</f>
        <v/>
      </c>
      <c r="N1513" s="172" t="str">
        <f aca="false">IF(B1513&lt;&gt;"",'Classement Général'!CI99,"")</f>
        <v/>
      </c>
      <c r="O1513" s="172" t="str">
        <f aca="false">IF(B200&lt;&gt;"",'Calculs (M1..M20)'!A102,"")</f>
        <v/>
      </c>
      <c r="P1513" s="0"/>
      <c r="Q1513" s="0"/>
      <c r="R1513" s="0"/>
      <c r="S1513" s="0"/>
      <c r="T1513" s="0"/>
      <c r="U1513" s="0"/>
      <c r="V1513" s="0"/>
      <c r="AH1513" s="187" t="n">
        <f aca="false">IF($G1513&lt;&gt;"",AG1513,"")</f>
        <v>0</v>
      </c>
      <c r="AI1513" s="169"/>
      <c r="AJ1513" s="170"/>
    </row>
    <row r="1514" customFormat="false" ht="13" hidden="false" customHeight="false" outlineLevel="0" collapsed="false">
      <c r="A1514" s="0"/>
      <c r="B1514" s="185" t="str">
        <f aca="false">IF(B1413&lt;&gt;"",B1413,"")</f>
        <v/>
      </c>
      <c r="C1514" s="116" t="str">
        <f aca="false">IF(C1413&lt;&gt;"",C1413,"")</f>
        <v/>
      </c>
      <c r="D1514" s="116" t="str">
        <f aca="false">IF(D1413&lt;&gt;"",D1413,"")</f>
        <v/>
      </c>
      <c r="E1514" s="116" t="str">
        <f aca="false">IF(E1413&lt;&gt;"",E1413,"")</f>
        <v/>
      </c>
      <c r="F1514" s="116" t="n">
        <v>35</v>
      </c>
      <c r="G1514" s="168" t="n">
        <f aca="false">G1413</f>
        <v>0</v>
      </c>
      <c r="H1514" s="187" t="n">
        <f aca="false">IF($G1514&lt;&gt;"",G1514,"")</f>
        <v>0</v>
      </c>
      <c r="I1514" s="169"/>
      <c r="J1514" s="170"/>
      <c r="K1514" s="171" t="str">
        <f aca="false">IF($B1514&lt;&gt;"",IF(I1514,(INDEX(P$1425:Q$1428,MATCH(H1514,P$1425:P$1428),2)/I1514)*1000,0),"")</f>
        <v/>
      </c>
      <c r="L1514" s="171" t="str">
        <f aca="false">IF(Q$1425&lt;&gt;"",IF($B1514&lt;&gt;"",K1514-$J1514,""),"")</f>
        <v/>
      </c>
      <c r="M1514" s="172" t="str">
        <f aca="false">IF(B1514&lt;&gt;"",RANK(L1514,L$1425:L$1524),"")</f>
        <v/>
      </c>
      <c r="N1514" s="172" t="str">
        <f aca="false">IF(B1514&lt;&gt;"",'Classement Général'!CI100,"")</f>
        <v/>
      </c>
      <c r="O1514" s="172" t="str">
        <f aca="false">IF(B201&lt;&gt;"",'Calculs (M1..M20)'!A103,"")</f>
        <v/>
      </c>
      <c r="P1514" s="0"/>
      <c r="Q1514" s="0"/>
      <c r="R1514" s="0"/>
      <c r="S1514" s="0"/>
      <c r="T1514" s="0"/>
      <c r="U1514" s="0"/>
      <c r="V1514" s="0"/>
      <c r="AH1514" s="187" t="n">
        <f aca="false">IF($G1514&lt;&gt;"",AG1514,"")</f>
        <v>0</v>
      </c>
      <c r="AI1514" s="169"/>
      <c r="AJ1514" s="170"/>
    </row>
    <row r="1515" customFormat="false" ht="13" hidden="false" customHeight="false" outlineLevel="0" collapsed="false">
      <c r="A1515" s="0"/>
      <c r="B1515" s="185" t="str">
        <f aca="false">IF(B1414&lt;&gt;"",B1414,"")</f>
        <v/>
      </c>
      <c r="C1515" s="116" t="str">
        <f aca="false">IF(C1414&lt;&gt;"",C1414,"")</f>
        <v/>
      </c>
      <c r="D1515" s="116" t="str">
        <f aca="false">IF(D1414&lt;&gt;"",D1414,"")</f>
        <v/>
      </c>
      <c r="E1515" s="116" t="str">
        <f aca="false">IF(E1414&lt;&gt;"",E1414,"")</f>
        <v/>
      </c>
      <c r="F1515" s="116" t="n">
        <v>35</v>
      </c>
      <c r="G1515" s="168" t="n">
        <f aca="false">G1414</f>
        <v>0</v>
      </c>
      <c r="H1515" s="187" t="n">
        <f aca="false">IF($G1515&lt;&gt;"",G1515,"")</f>
        <v>0</v>
      </c>
      <c r="I1515" s="169"/>
      <c r="J1515" s="170"/>
      <c r="K1515" s="171" t="str">
        <f aca="false">IF($B1515&lt;&gt;"",IF(I1515,(INDEX(P$1425:Q$1428,MATCH(H1515,P$1425:P$1428),2)/I1515)*1000,0),"")</f>
        <v/>
      </c>
      <c r="L1515" s="171" t="str">
        <f aca="false">IF(Q$1425&lt;&gt;"",IF($B1515&lt;&gt;"",K1515-$J1515,""),"")</f>
        <v/>
      </c>
      <c r="M1515" s="172" t="str">
        <f aca="false">IF(B1515&lt;&gt;"",RANK(L1515,L$1425:L$1524),"")</f>
        <v/>
      </c>
      <c r="N1515" s="172" t="str">
        <f aca="false">IF(B1515&lt;&gt;"",'Classement Général'!CI101,"")</f>
        <v/>
      </c>
      <c r="O1515" s="172" t="str">
        <f aca="false">IF(B202&lt;&gt;"",'Calculs (M1..M20)'!A104,"")</f>
        <v/>
      </c>
      <c r="P1515" s="0"/>
      <c r="Q1515" s="0"/>
      <c r="R1515" s="0"/>
      <c r="S1515" s="0"/>
      <c r="T1515" s="0"/>
      <c r="U1515" s="0"/>
      <c r="V1515" s="0"/>
      <c r="AH1515" s="187" t="n">
        <f aca="false">IF($G1515&lt;&gt;"",AG1515,"")</f>
        <v>0</v>
      </c>
      <c r="AI1515" s="169"/>
      <c r="AJ1515" s="170"/>
    </row>
    <row r="1516" customFormat="false" ht="13" hidden="false" customHeight="false" outlineLevel="0" collapsed="false">
      <c r="A1516" s="0"/>
      <c r="B1516" s="185" t="str">
        <f aca="false">IF(B1415&lt;&gt;"",B1415,"")</f>
        <v/>
      </c>
      <c r="C1516" s="116" t="str">
        <f aca="false">IF(C1415&lt;&gt;"",C1415,"")</f>
        <v/>
      </c>
      <c r="D1516" s="116" t="str">
        <f aca="false">IF(D1415&lt;&gt;"",D1415,"")</f>
        <v/>
      </c>
      <c r="E1516" s="116" t="str">
        <f aca="false">IF(E1415&lt;&gt;"",E1415,"")</f>
        <v/>
      </c>
      <c r="F1516" s="116" t="n">
        <v>35</v>
      </c>
      <c r="G1516" s="168" t="n">
        <f aca="false">G1415</f>
        <v>0</v>
      </c>
      <c r="H1516" s="187" t="n">
        <f aca="false">IF($G1516&lt;&gt;"",G1516,"")</f>
        <v>0</v>
      </c>
      <c r="I1516" s="169"/>
      <c r="J1516" s="170"/>
      <c r="K1516" s="171" t="str">
        <f aca="false">IF($B1516&lt;&gt;"",IF(I1516,(INDEX(P$1425:Q$1428,MATCH(H1516,P$1425:P$1428),2)/I1516)*1000,0),"")</f>
        <v/>
      </c>
      <c r="L1516" s="171" t="str">
        <f aca="false">IF(Q$1425&lt;&gt;"",IF($B1516&lt;&gt;"",K1516-$J1516,""),"")</f>
        <v/>
      </c>
      <c r="M1516" s="172" t="str">
        <f aca="false">IF(B1516&lt;&gt;"",RANK(L1516,L$1425:L$1524),"")</f>
        <v/>
      </c>
      <c r="N1516" s="172" t="str">
        <f aca="false">IF(B1516&lt;&gt;"",'Classement Général'!CI102,"")</f>
        <v/>
      </c>
      <c r="O1516" s="172" t="str">
        <f aca="false">IF(B203&lt;&gt;"",'Calculs (M1..M20)'!A105,"")</f>
        <v/>
      </c>
      <c r="P1516" s="0"/>
      <c r="Q1516" s="0"/>
      <c r="R1516" s="0"/>
      <c r="S1516" s="0"/>
      <c r="T1516" s="0"/>
      <c r="U1516" s="0"/>
      <c r="V1516" s="0"/>
      <c r="AH1516" s="187" t="n">
        <f aca="false">IF($G1516&lt;&gt;"",AG1516,"")</f>
        <v>0</v>
      </c>
      <c r="AI1516" s="169"/>
      <c r="AJ1516" s="170"/>
    </row>
    <row r="1517" customFormat="false" ht="13" hidden="false" customHeight="false" outlineLevel="0" collapsed="false">
      <c r="A1517" s="0"/>
      <c r="B1517" s="185" t="str">
        <f aca="false">IF(B1416&lt;&gt;"",B1416,"")</f>
        <v/>
      </c>
      <c r="C1517" s="116" t="str">
        <f aca="false">IF(C1416&lt;&gt;"",C1416,"")</f>
        <v/>
      </c>
      <c r="D1517" s="116" t="str">
        <f aca="false">IF(D1416&lt;&gt;"",D1416,"")</f>
        <v/>
      </c>
      <c r="E1517" s="116" t="str">
        <f aca="false">IF(E1416&lt;&gt;"",E1416,"")</f>
        <v/>
      </c>
      <c r="F1517" s="116" t="n">
        <v>35</v>
      </c>
      <c r="G1517" s="168" t="n">
        <f aca="false">G1416</f>
        <v>0</v>
      </c>
      <c r="H1517" s="187" t="n">
        <f aca="false">IF($G1517&lt;&gt;"",G1517,"")</f>
        <v>0</v>
      </c>
      <c r="I1517" s="169"/>
      <c r="J1517" s="170"/>
      <c r="K1517" s="171" t="str">
        <f aca="false">IF($B1517&lt;&gt;"",IF(I1517,(INDEX(P$1425:Q$1428,MATCH(H1517,P$1425:P$1428),2)/I1517)*1000,0),"")</f>
        <v/>
      </c>
      <c r="L1517" s="171" t="str">
        <f aca="false">IF(Q$1425&lt;&gt;"",IF($B1517&lt;&gt;"",K1517-$J1517,""),"")</f>
        <v/>
      </c>
      <c r="M1517" s="172" t="str">
        <f aca="false">IF(B1517&lt;&gt;"",RANK(L1517,L$1425:L$1524),"")</f>
        <v/>
      </c>
      <c r="N1517" s="172" t="str">
        <f aca="false">IF(B1517&lt;&gt;"",'Classement Général'!CI103,"")</f>
        <v/>
      </c>
      <c r="O1517" s="172" t="str">
        <f aca="false">IF(B204&lt;&gt;"",'Calculs (M1..M20)'!A106,"")</f>
        <v/>
      </c>
      <c r="P1517" s="0"/>
      <c r="Q1517" s="0"/>
      <c r="R1517" s="0"/>
      <c r="S1517" s="0"/>
      <c r="T1517" s="0"/>
      <c r="U1517" s="0"/>
      <c r="V1517" s="0"/>
      <c r="AH1517" s="187" t="n">
        <f aca="false">IF($G1517&lt;&gt;"",AG1517,"")</f>
        <v>0</v>
      </c>
      <c r="AI1517" s="169"/>
      <c r="AJ1517" s="170"/>
    </row>
    <row r="1518" customFormat="false" ht="13" hidden="false" customHeight="false" outlineLevel="0" collapsed="false">
      <c r="A1518" s="0"/>
      <c r="B1518" s="185" t="str">
        <f aca="false">IF(B1417&lt;&gt;"",B1417,"")</f>
        <v/>
      </c>
      <c r="C1518" s="116" t="str">
        <f aca="false">IF(C1417&lt;&gt;"",C1417,"")</f>
        <v/>
      </c>
      <c r="D1518" s="116" t="str">
        <f aca="false">IF(D1417&lt;&gt;"",D1417,"")</f>
        <v/>
      </c>
      <c r="E1518" s="116" t="str">
        <f aca="false">IF(E1417&lt;&gt;"",E1417,"")</f>
        <v/>
      </c>
      <c r="F1518" s="116" t="n">
        <v>35</v>
      </c>
      <c r="G1518" s="168" t="n">
        <f aca="false">G1417</f>
        <v>0</v>
      </c>
      <c r="H1518" s="187" t="n">
        <f aca="false">IF($G1518&lt;&gt;"",G1518,"")</f>
        <v>0</v>
      </c>
      <c r="I1518" s="169"/>
      <c r="J1518" s="170"/>
      <c r="K1518" s="171" t="str">
        <f aca="false">IF($B1518&lt;&gt;"",IF(I1518,(INDEX(P$1425:Q$1428,MATCH(H1518,P$1425:P$1428),2)/I1518)*1000,0),"")</f>
        <v/>
      </c>
      <c r="L1518" s="171" t="str">
        <f aca="false">IF(Q$1425&lt;&gt;"",IF($B1518&lt;&gt;"",K1518-$J1518,""),"")</f>
        <v/>
      </c>
      <c r="M1518" s="172" t="str">
        <f aca="false">IF(B1518&lt;&gt;"",RANK(L1518,L$1425:L$1524),"")</f>
        <v/>
      </c>
      <c r="N1518" s="172" t="str">
        <f aca="false">IF(B1518&lt;&gt;"",'Classement Général'!CI104,"")</f>
        <v/>
      </c>
      <c r="O1518" s="172" t="str">
        <f aca="false">IF(B205&lt;&gt;"",'Calculs (M1..M20)'!A107,"")</f>
        <v/>
      </c>
      <c r="P1518" s="0"/>
      <c r="Q1518" s="0"/>
      <c r="R1518" s="0"/>
      <c r="S1518" s="0"/>
      <c r="T1518" s="0"/>
      <c r="U1518" s="0"/>
      <c r="V1518" s="0"/>
      <c r="AH1518" s="187" t="n">
        <f aca="false">IF($G1518&lt;&gt;"",AG1518,"")</f>
        <v>0</v>
      </c>
      <c r="AI1518" s="169"/>
      <c r="AJ1518" s="170"/>
    </row>
    <row r="1519" customFormat="false" ht="13" hidden="false" customHeight="false" outlineLevel="0" collapsed="false">
      <c r="A1519" s="0"/>
      <c r="B1519" s="185" t="str">
        <f aca="false">IF(B1418&lt;&gt;"",B1418,"")</f>
        <v/>
      </c>
      <c r="C1519" s="116" t="str">
        <f aca="false">IF(C1418&lt;&gt;"",C1418,"")</f>
        <v/>
      </c>
      <c r="D1519" s="116" t="str">
        <f aca="false">IF(D1418&lt;&gt;"",D1418,"")</f>
        <v/>
      </c>
      <c r="E1519" s="116" t="str">
        <f aca="false">IF(E1418&lt;&gt;"",E1418,"")</f>
        <v/>
      </c>
      <c r="F1519" s="116" t="n">
        <v>35</v>
      </c>
      <c r="G1519" s="168" t="n">
        <f aca="false">G1418</f>
        <v>0</v>
      </c>
      <c r="H1519" s="187" t="n">
        <f aca="false">IF($G1519&lt;&gt;"",G1519,"")</f>
        <v>0</v>
      </c>
      <c r="I1519" s="169"/>
      <c r="J1519" s="170"/>
      <c r="K1519" s="171" t="str">
        <f aca="false">IF($B1519&lt;&gt;"",IF(I1519,(INDEX(P$1425:Q$1428,MATCH(H1519,P$1425:P$1428),2)/I1519)*1000,0),"")</f>
        <v/>
      </c>
      <c r="L1519" s="171" t="str">
        <f aca="false">IF(Q$1425&lt;&gt;"",IF($B1519&lt;&gt;"",K1519-$J1519,""),"")</f>
        <v/>
      </c>
      <c r="M1519" s="172" t="str">
        <f aca="false">IF(B1519&lt;&gt;"",RANK(L1519,L$1425:L$1524),"")</f>
        <v/>
      </c>
      <c r="N1519" s="172" t="str">
        <f aca="false">IF(B1519&lt;&gt;"",'Classement Général'!CI105,"")</f>
        <v/>
      </c>
      <c r="O1519" s="172" t="str">
        <f aca="false">IF(B206&lt;&gt;"",'Calculs (M1..M20)'!A108,"")</f>
        <v/>
      </c>
      <c r="P1519" s="0"/>
      <c r="Q1519" s="0"/>
      <c r="R1519" s="0"/>
      <c r="S1519" s="0"/>
      <c r="T1519" s="0"/>
      <c r="U1519" s="0"/>
      <c r="V1519" s="0"/>
      <c r="AH1519" s="187" t="n">
        <f aca="false">IF($G1519&lt;&gt;"",AG1519,"")</f>
        <v>0</v>
      </c>
      <c r="AI1519" s="169"/>
      <c r="AJ1519" s="170"/>
    </row>
    <row r="1520" customFormat="false" ht="13" hidden="false" customHeight="false" outlineLevel="0" collapsed="false">
      <c r="A1520" s="0"/>
      <c r="B1520" s="185" t="str">
        <f aca="false">IF(B1419&lt;&gt;"",B1419,"")</f>
        <v/>
      </c>
      <c r="C1520" s="116" t="str">
        <f aca="false">IF(C1419&lt;&gt;"",C1419,"")</f>
        <v/>
      </c>
      <c r="D1520" s="116" t="str">
        <f aca="false">IF(D1419&lt;&gt;"",D1419,"")</f>
        <v/>
      </c>
      <c r="E1520" s="116" t="str">
        <f aca="false">IF(E1419&lt;&gt;"",E1419,"")</f>
        <v/>
      </c>
      <c r="F1520" s="116" t="n">
        <v>35</v>
      </c>
      <c r="G1520" s="168" t="n">
        <f aca="false">G1419</f>
        <v>0</v>
      </c>
      <c r="H1520" s="187" t="n">
        <f aca="false">IF($G1520&lt;&gt;"",G1520,"")</f>
        <v>0</v>
      </c>
      <c r="I1520" s="169"/>
      <c r="J1520" s="170"/>
      <c r="K1520" s="171" t="str">
        <f aca="false">IF($B1520&lt;&gt;"",IF(I1520,(INDEX(P$1425:Q$1428,MATCH(H1520,P$1425:P$1428),2)/I1520)*1000,0),"")</f>
        <v/>
      </c>
      <c r="L1520" s="171" t="str">
        <f aca="false">IF(Q$1425&lt;&gt;"",IF($B1520&lt;&gt;"",K1520-$J1520,""),"")</f>
        <v/>
      </c>
      <c r="M1520" s="172" t="str">
        <f aca="false">IF(B1520&lt;&gt;"",RANK(L1520,L$1425:L$1524),"")</f>
        <v/>
      </c>
      <c r="N1520" s="172" t="str">
        <f aca="false">IF(B1520&lt;&gt;"",'Classement Général'!CI106,"")</f>
        <v/>
      </c>
      <c r="O1520" s="172" t="str">
        <f aca="false">IF(B207&lt;&gt;"",'Calculs (M1..M20)'!A109,"")</f>
        <v/>
      </c>
      <c r="P1520" s="0"/>
      <c r="Q1520" s="0"/>
      <c r="R1520" s="0"/>
      <c r="S1520" s="0"/>
      <c r="T1520" s="0"/>
      <c r="U1520" s="0"/>
      <c r="V1520" s="0"/>
      <c r="AH1520" s="187" t="n">
        <f aca="false">IF($G1520&lt;&gt;"",AG1520,"")</f>
        <v>0</v>
      </c>
      <c r="AI1520" s="169"/>
      <c r="AJ1520" s="170"/>
    </row>
    <row r="1521" customFormat="false" ht="13" hidden="false" customHeight="false" outlineLevel="0" collapsed="false">
      <c r="A1521" s="0"/>
      <c r="B1521" s="185" t="str">
        <f aca="false">IF(B1420&lt;&gt;"",B1420,"")</f>
        <v/>
      </c>
      <c r="C1521" s="116" t="str">
        <f aca="false">IF(C1420&lt;&gt;"",C1420,"")</f>
        <v/>
      </c>
      <c r="D1521" s="116" t="str">
        <f aca="false">IF(D1420&lt;&gt;"",D1420,"")</f>
        <v/>
      </c>
      <c r="E1521" s="116" t="str">
        <f aca="false">IF(E1420&lt;&gt;"",E1420,"")</f>
        <v/>
      </c>
      <c r="F1521" s="116" t="n">
        <v>35</v>
      </c>
      <c r="G1521" s="168" t="n">
        <f aca="false">G1420</f>
        <v>0</v>
      </c>
      <c r="H1521" s="187" t="n">
        <f aca="false">IF($G1521&lt;&gt;"",G1521,"")</f>
        <v>0</v>
      </c>
      <c r="I1521" s="169"/>
      <c r="J1521" s="170"/>
      <c r="K1521" s="171" t="str">
        <f aca="false">IF($B1521&lt;&gt;"",IF(I1521,(INDEX(P$1425:Q$1428,MATCH(H1521,P$1425:P$1428),2)/I1521)*1000,0),"")</f>
        <v/>
      </c>
      <c r="L1521" s="171" t="str">
        <f aca="false">IF(Q$1425&lt;&gt;"",IF($B1521&lt;&gt;"",K1521-$J1521,""),"")</f>
        <v/>
      </c>
      <c r="M1521" s="172" t="str">
        <f aca="false">IF(B1521&lt;&gt;"",RANK(L1521,L$1425:L$1524),"")</f>
        <v/>
      </c>
      <c r="N1521" s="172" t="str">
        <f aca="false">IF(B1521&lt;&gt;"",'Classement Général'!CI107,"")</f>
        <v/>
      </c>
      <c r="O1521" s="172" t="str">
        <f aca="false">IF(B208&lt;&gt;"",'Calculs (M1..M20)'!A110,"")</f>
        <v/>
      </c>
      <c r="P1521" s="0"/>
      <c r="Q1521" s="0"/>
      <c r="R1521" s="0"/>
      <c r="S1521" s="0"/>
      <c r="T1521" s="0"/>
      <c r="U1521" s="0"/>
      <c r="V1521" s="0"/>
      <c r="AH1521" s="187" t="n">
        <f aca="false">IF($G1521&lt;&gt;"",AG1521,"")</f>
        <v>0</v>
      </c>
      <c r="AI1521" s="169"/>
      <c r="AJ1521" s="170"/>
    </row>
    <row r="1522" customFormat="false" ht="13" hidden="false" customHeight="false" outlineLevel="0" collapsed="false">
      <c r="A1522" s="0"/>
      <c r="B1522" s="185" t="str">
        <f aca="false">IF(B1421&lt;&gt;"",B1421,"")</f>
        <v/>
      </c>
      <c r="C1522" s="116" t="str">
        <f aca="false">IF(C1421&lt;&gt;"",C1421,"")</f>
        <v/>
      </c>
      <c r="D1522" s="116" t="str">
        <f aca="false">IF(D1421&lt;&gt;"",D1421,"")</f>
        <v/>
      </c>
      <c r="E1522" s="116" t="str">
        <f aca="false">IF(E1421&lt;&gt;"",E1421,"")</f>
        <v/>
      </c>
      <c r="F1522" s="116" t="n">
        <v>35</v>
      </c>
      <c r="G1522" s="168" t="n">
        <f aca="false">G1421</f>
        <v>0</v>
      </c>
      <c r="H1522" s="187" t="n">
        <f aca="false">IF($G1522&lt;&gt;"",G1522,"")</f>
        <v>0</v>
      </c>
      <c r="I1522" s="169"/>
      <c r="J1522" s="170"/>
      <c r="K1522" s="171" t="str">
        <f aca="false">IF($B1522&lt;&gt;"",IF(I1522,(INDEX(P$1425:Q$1428,MATCH(H1522,P$1425:P$1428),2)/I1522)*1000,0),"")</f>
        <v/>
      </c>
      <c r="L1522" s="171" t="str">
        <f aca="false">IF(Q$1425&lt;&gt;"",IF($B1522&lt;&gt;"",K1522-$J1522,""),"")</f>
        <v/>
      </c>
      <c r="M1522" s="172" t="str">
        <f aca="false">IF(B1522&lt;&gt;"",RANK(L1522,L$1425:L$1524),"")</f>
        <v/>
      </c>
      <c r="N1522" s="172" t="str">
        <f aca="false">IF(B1522&lt;&gt;"",'Classement Général'!CI108,"")</f>
        <v/>
      </c>
      <c r="O1522" s="172" t="str">
        <f aca="false">IF(B209&lt;&gt;"",'Calculs (M1..M20)'!A111,"")</f>
        <v/>
      </c>
      <c r="P1522" s="0"/>
      <c r="Q1522" s="0"/>
      <c r="R1522" s="0"/>
      <c r="S1522" s="0"/>
      <c r="T1522" s="0"/>
      <c r="U1522" s="0"/>
      <c r="V1522" s="0"/>
      <c r="AH1522" s="187" t="n">
        <f aca="false">IF($G1522&lt;&gt;"",AG1522,"")</f>
        <v>0</v>
      </c>
      <c r="AI1522" s="169"/>
      <c r="AJ1522" s="170"/>
    </row>
    <row r="1523" customFormat="false" ht="13" hidden="false" customHeight="false" outlineLevel="0" collapsed="false">
      <c r="A1523" s="0"/>
      <c r="B1523" s="185" t="str">
        <f aca="false">IF(B1422&lt;&gt;"",B1422,"")</f>
        <v/>
      </c>
      <c r="C1523" s="116" t="str">
        <f aca="false">IF(C1422&lt;&gt;"",C1422,"")</f>
        <v/>
      </c>
      <c r="D1523" s="116" t="str">
        <f aca="false">IF(D1422&lt;&gt;"",D1422,"")</f>
        <v/>
      </c>
      <c r="E1523" s="116" t="str">
        <f aca="false">IF(E1422&lt;&gt;"",E1422,"")</f>
        <v/>
      </c>
      <c r="F1523" s="116" t="n">
        <v>35</v>
      </c>
      <c r="G1523" s="168" t="n">
        <f aca="false">G1422</f>
        <v>0</v>
      </c>
      <c r="H1523" s="187" t="n">
        <f aca="false">IF($G1523&lt;&gt;"",G1523,"")</f>
        <v>0</v>
      </c>
      <c r="I1523" s="169"/>
      <c r="J1523" s="170"/>
      <c r="K1523" s="171" t="str">
        <f aca="false">IF($B1523&lt;&gt;"",IF(I1523,(INDEX(P$1425:Q$1428,MATCH(H1523,P$1425:P$1428),2)/I1523)*1000,0),"")</f>
        <v/>
      </c>
      <c r="L1523" s="171" t="str">
        <f aca="false">IF(Q$1425&lt;&gt;"",IF($B1523&lt;&gt;"",K1523-$J1523,""),"")</f>
        <v/>
      </c>
      <c r="M1523" s="172" t="str">
        <f aca="false">IF(B1523&lt;&gt;"",RANK(L1523,L$1425:L$1524),"")</f>
        <v/>
      </c>
      <c r="N1523" s="172" t="str">
        <f aca="false">IF(B1523&lt;&gt;"",'Classement Général'!CI109,"")</f>
        <v/>
      </c>
      <c r="O1523" s="172" t="str">
        <f aca="false">IF(B210&lt;&gt;"",'Calculs (M1..M20)'!A112,"")</f>
        <v/>
      </c>
      <c r="P1523" s="0"/>
      <c r="Q1523" s="0"/>
      <c r="R1523" s="0"/>
      <c r="S1523" s="0"/>
      <c r="T1523" s="0"/>
      <c r="U1523" s="0"/>
      <c r="V1523" s="0"/>
      <c r="AH1523" s="187" t="n">
        <f aca="false">IF($G1523&lt;&gt;"",AG1523,"")</f>
        <v>0</v>
      </c>
      <c r="AI1523" s="169"/>
      <c r="AJ1523" s="170"/>
    </row>
    <row r="1524" customFormat="false" ht="13.5" hidden="false" customHeight="false" outlineLevel="0" collapsed="false">
      <c r="A1524" s="0"/>
      <c r="B1524" s="185" t="str">
        <f aca="false">IF(B1423&lt;&gt;"",B1423,"")</f>
        <v/>
      </c>
      <c r="C1524" s="116" t="str">
        <f aca="false">IF(C1423&lt;&gt;"",C1423,"")</f>
        <v/>
      </c>
      <c r="D1524" s="116" t="str">
        <f aca="false">IF(D1423&lt;&gt;"",D1423,"")</f>
        <v/>
      </c>
      <c r="E1524" s="116" t="str">
        <f aca="false">IF(E1423&lt;&gt;"",E1423,"")</f>
        <v/>
      </c>
      <c r="F1524" s="116" t="n">
        <v>35</v>
      </c>
      <c r="G1524" s="168" t="n">
        <f aca="false">G1423</f>
        <v>0</v>
      </c>
      <c r="H1524" s="187" t="n">
        <f aca="false">IF($G1524&lt;&gt;"",G1524,"")</f>
        <v>0</v>
      </c>
      <c r="I1524" s="173"/>
      <c r="J1524" s="174"/>
      <c r="K1524" s="171" t="str">
        <f aca="false">IF($B1524&lt;&gt;"",IF(I1524,(INDEX(P$1425:Q$1428,MATCH(H1524,P$1425:P$1428),2)/I1524)*1000,0),"")</f>
        <v/>
      </c>
      <c r="L1524" s="171" t="str">
        <f aca="false">IF(Q$1425&lt;&gt;"",IF($B1524&lt;&gt;"",K1524-$J1524,""),"")</f>
        <v/>
      </c>
      <c r="M1524" s="172" t="str">
        <f aca="false">IF(B1524&lt;&gt;"",RANK(L1524,L$1425:L$1524),"")</f>
        <v/>
      </c>
      <c r="N1524" s="172" t="str">
        <f aca="false">IF(B1524&lt;&gt;"",'Classement Général'!CI110,"")</f>
        <v/>
      </c>
      <c r="O1524" s="172" t="str">
        <f aca="false">IF(B211&lt;&gt;"",'Calculs (M1..M20)'!A113,"")</f>
        <v/>
      </c>
      <c r="P1524" s="0"/>
      <c r="Q1524" s="0"/>
      <c r="R1524" s="0"/>
      <c r="S1524" s="0"/>
      <c r="T1524" s="0"/>
      <c r="U1524" s="0"/>
      <c r="V1524" s="0"/>
      <c r="AH1524" s="187" t="n">
        <f aca="false">IF($G1524&lt;&gt;"",AG1524,"")</f>
        <v>0</v>
      </c>
      <c r="AI1524" s="173"/>
      <c r="AJ1524" s="174"/>
    </row>
    <row r="1525" customFormat="false" ht="12.5" hidden="false" customHeight="false" outlineLevel="0" collapsed="false">
      <c r="A1525" s="137"/>
      <c r="B1525" s="141" t="str">
        <f aca="false">IF(B1424&lt;&gt;"",B1424,"")</f>
        <v>Nom</v>
      </c>
      <c r="C1525" s="165" t="str">
        <f aca="false">IF(C1424&lt;&gt;"",C1424,"")</f>
        <v>Dossard</v>
      </c>
      <c r="D1525" s="165" t="str">
        <f aca="false">IF(D1424&lt;&gt;"",D1424,"")</f>
        <v>Freq</v>
      </c>
      <c r="E1525" s="165" t="str">
        <f aca="false">IF(E1424&lt;&gt;"",E1424,"")</f>
        <v>Equipe</v>
      </c>
      <c r="F1525" s="165" t="s">
        <v>103</v>
      </c>
      <c r="G1525" s="165" t="s">
        <v>88</v>
      </c>
      <c r="H1525" s="166" t="s">
        <v>104</v>
      </c>
      <c r="I1525" s="141" t="s">
        <v>91</v>
      </c>
      <c r="J1525" s="142" t="s">
        <v>105</v>
      </c>
      <c r="K1525" s="120" t="s">
        <v>106</v>
      </c>
      <c r="L1525" s="120" t="s">
        <v>107</v>
      </c>
      <c r="M1525" s="120" t="s">
        <v>97</v>
      </c>
      <c r="N1525" s="120" t="s">
        <v>100</v>
      </c>
      <c r="O1525" s="120" t="s">
        <v>108</v>
      </c>
      <c r="P1525" s="143" t="s">
        <v>104</v>
      </c>
      <c r="Q1525" s="144" t="s">
        <v>109</v>
      </c>
      <c r="R1525" s="145" t="s">
        <v>110</v>
      </c>
      <c r="S1525" s="146" t="s">
        <v>111</v>
      </c>
      <c r="T1525" s="147" t="s">
        <v>112</v>
      </c>
      <c r="U1525" s="5" t="s">
        <v>104</v>
      </c>
      <c r="V1525" s="0"/>
      <c r="AH1525" s="166" t="s">
        <v>104</v>
      </c>
      <c r="AI1525" s="141" t="s">
        <v>91</v>
      </c>
      <c r="AJ1525" s="142" t="s">
        <v>105</v>
      </c>
    </row>
    <row r="1526" customFormat="false" ht="13" hidden="false" customHeight="false" outlineLevel="0" collapsed="false">
      <c r="A1526" s="0"/>
      <c r="B1526" s="185" t="str">
        <f aca="false">IF(B1425&lt;&gt;"",B1425,"")</f>
        <v>Sébastien CHABAUD</v>
      </c>
      <c r="C1526" s="116" t="n">
        <f aca="false">IF(C1425&lt;&gt;"",C1425,"")</f>
        <v>1</v>
      </c>
      <c r="D1526" s="116" t="str">
        <f aca="false">IF(D1425&lt;&gt;"",D1425,"")</f>
        <v>2.4GHz</v>
      </c>
      <c r="E1526" s="116" t="n">
        <f aca="false">IF(E1425&lt;&gt;"",E1425,"")</f>
        <v>0</v>
      </c>
      <c r="F1526" s="116" t="n">
        <v>36</v>
      </c>
      <c r="G1526" s="168" t="n">
        <f aca="false">G1425</f>
        <v>1</v>
      </c>
      <c r="H1526" s="187" t="n">
        <f aca="false">IF($G1526&lt;&gt;"",G1526,"")</f>
        <v>1</v>
      </c>
      <c r="I1526" s="169"/>
      <c r="J1526" s="170"/>
      <c r="K1526" s="171" t="n">
        <f aca="false">IF($B1526&lt;&gt;"",IF(I1526,(INDEX(P$1526:Q$1529,MATCH(H1526,P$1526:P$1529),2)/I1526)*1000,0),"")</f>
        <v>0</v>
      </c>
      <c r="L1526" s="171" t="str">
        <f aca="false">IF(Q$1526&lt;&gt;"",IF($B1526&lt;&gt;"",K1526-$J1526,""),"")</f>
        <v/>
      </c>
      <c r="M1526" s="172" t="e">
        <f aca="false">IF(B1526&lt;&gt;"",RANK(L1526,L$1526:L$1625),"")</f>
        <v>#VALUE!</v>
      </c>
      <c r="N1526" s="172" t="str">
        <f aca="false">IF(B1526&lt;&gt;"",'Classement Général'!CJ11,"")</f>
        <v/>
      </c>
      <c r="O1526" s="172" t="n">
        <f aca="false">IF(B112&lt;&gt;"",'Calculs (M1..M20)'!A14,"")</f>
        <v>22</v>
      </c>
      <c r="P1526" s="154" t="n">
        <f aca="false">IF(DMIN($H1525:$I1626,$P$10,$U$10:$U$11)&lt;&gt;0,1,"")</f>
        <v>1</v>
      </c>
      <c r="Q1526" s="155" t="str">
        <f aca="false">IF(DMIN($H1525:$I1626,$I$10,$U$10:$U$11)&lt;&gt;0,DMIN($H1525:$I1626,$I$10,$U$10:$U$11),"")</f>
        <v/>
      </c>
      <c r="R1526" s="151" t="str">
        <f aca="false">IF(DMAX($H1525:$I1626,$I$10,$U$10:$U$11)&lt;&gt;0,DMAX($H1525:$I1626,$I$10,$U$10:$U$11),"")</f>
        <v/>
      </c>
      <c r="S1526" s="156" t="e">
        <f aca="false">IF($P1526&lt;&gt;"",IF(DAVERAGE($H1525:$I1626,$I$10,$U$10:$U$11)&lt;&gt;0,DAVERAGE($H1525:$I1626,$I$10,$U$10:$U$11),""),"")</f>
        <v>#DIV/0!</v>
      </c>
      <c r="T1526" s="157" t="str">
        <f aca="false">IF($P1526&lt;&gt;"",IF(DCOUNTA($H1525:$I1626,$I$10,$U$10:$U$11)&lt;&gt;0,DCOUNTA($H1525:$I1626,$I$10,$U$10:$U$11),""),"")</f>
        <v/>
      </c>
      <c r="U1526" s="5" t="n">
        <v>1</v>
      </c>
      <c r="V1526" s="0"/>
      <c r="AH1526" s="187" t="n">
        <f aca="false">IF($G1526&lt;&gt;"",AG1526,"")</f>
        <v>0</v>
      </c>
      <c r="AI1526" s="169"/>
      <c r="AJ1526" s="170"/>
    </row>
    <row r="1527" customFormat="false" ht="13" hidden="false" customHeight="false" outlineLevel="0" collapsed="false">
      <c r="A1527" s="0"/>
      <c r="B1527" s="185" t="str">
        <f aca="false">IF(B1426&lt;&gt;"",B1426,"")</f>
        <v>Herve DALL AVA</v>
      </c>
      <c r="C1527" s="116" t="n">
        <f aca="false">IF(C1426&lt;&gt;"",C1426,"")</f>
        <v>2</v>
      </c>
      <c r="D1527" s="116" t="str">
        <f aca="false">IF(D1426&lt;&gt;"",D1426,"")</f>
        <v>2.4GHz</v>
      </c>
      <c r="E1527" s="116" t="n">
        <f aca="false">IF(E1426&lt;&gt;"",E1426,"")</f>
        <v>0</v>
      </c>
      <c r="F1527" s="116" t="n">
        <v>36</v>
      </c>
      <c r="G1527" s="168" t="n">
        <f aca="false">G1426</f>
        <v>1</v>
      </c>
      <c r="H1527" s="187" t="n">
        <f aca="false">IF($G1527&lt;&gt;"",G1527,"")</f>
        <v>1</v>
      </c>
      <c r="I1527" s="169"/>
      <c r="J1527" s="170"/>
      <c r="K1527" s="171" t="n">
        <f aca="false">IF($B1527&lt;&gt;"",IF(I1527,(INDEX(P$1526:Q$1529,MATCH(H1527,P$1526:P$1529),2)/I1527)*1000,0),"")</f>
        <v>0</v>
      </c>
      <c r="L1527" s="171" t="str">
        <f aca="false">IF(Q$1526&lt;&gt;"",IF($B1527&lt;&gt;"",K1527-$J1527,""),"")</f>
        <v/>
      </c>
      <c r="M1527" s="172" t="e">
        <f aca="false">IF(B1527&lt;&gt;"",RANK(L1527,L$1526:L$1625),"")</f>
        <v>#VALUE!</v>
      </c>
      <c r="N1527" s="172" t="str">
        <f aca="false">IF(B1527&lt;&gt;"",'Classement Général'!CJ12,"")</f>
        <v/>
      </c>
      <c r="O1527" s="172" t="n">
        <f aca="false">IF(B113&lt;&gt;"",'Calculs (M1..M20)'!A15,"")</f>
        <v>8</v>
      </c>
      <c r="P1527" s="154" t="str">
        <f aca="false">IF(DMIN($H1525:$I1626,$P$10,$U$12:$U$13)&lt;&gt;0,2,"")</f>
        <v/>
      </c>
      <c r="Q1527" s="155" t="str">
        <f aca="false">IF(DMIN($H1525:$I1626,$I$10,$U$12:$U$13)&lt;&gt;0,DMIN($H1525:$I1626,$I$10,$U$12:$U$13),"")</f>
        <v/>
      </c>
      <c r="R1527" s="151" t="str">
        <f aca="false">IF(DMAX($H1525:$I1626,$I$10,$U$12:$U$13)&lt;&gt;0,DMAX($H1525:$I1626,$I$10,$U$12:$U$13),"")</f>
        <v/>
      </c>
      <c r="S1527" s="156" t="str">
        <f aca="false">IF($P1527&lt;&gt;"",IF(DAVERAGE($H1525:$I1626,$I$10,$U$12:$U$13)&lt;&gt;0,DAVERAGE($H1525:$I1626,$I$10,$U$12:$U$13),""),"")</f>
        <v/>
      </c>
      <c r="T1527" s="157" t="str">
        <f aca="false">IF($P1526&lt;&gt;"",IF(DCOUNTA($H1525:$I1626,$I$10,$U$12:$U$13)&lt;&gt;0,DCOUNTA($H1525:$I1626,$I$10,$U$12:$U$13),""),"")</f>
        <v/>
      </c>
      <c r="U1527" s="5" t="s">
        <v>104</v>
      </c>
      <c r="V1527" s="0"/>
      <c r="AH1527" s="187" t="n">
        <f aca="false">IF($G1527&lt;&gt;"",AG1527,"")</f>
        <v>0</v>
      </c>
      <c r="AI1527" s="169"/>
      <c r="AJ1527" s="170"/>
    </row>
    <row r="1528" customFormat="false" ht="13" hidden="false" customHeight="false" outlineLevel="0" collapsed="false">
      <c r="A1528" s="0"/>
      <c r="B1528" s="185" t="str">
        <f aca="false">IF(B1427&lt;&gt;"",B1427,"")</f>
        <v>Jean Luc FOUCHER</v>
      </c>
      <c r="C1528" s="116" t="n">
        <f aca="false">IF(C1427&lt;&gt;"",C1427,"")</f>
        <v>3</v>
      </c>
      <c r="D1528" s="116" t="str">
        <f aca="false">IF(D1427&lt;&gt;"",D1427,"")</f>
        <v>2.4GHz</v>
      </c>
      <c r="E1528" s="116" t="n">
        <f aca="false">IF(E1427&lt;&gt;"",E1427,"")</f>
        <v>0</v>
      </c>
      <c r="F1528" s="116" t="n">
        <v>36</v>
      </c>
      <c r="G1528" s="168" t="n">
        <f aca="false">G1427</f>
        <v>1</v>
      </c>
      <c r="H1528" s="187" t="n">
        <f aca="false">IF($G1528&lt;&gt;"",G1528,"")</f>
        <v>1</v>
      </c>
      <c r="I1528" s="169"/>
      <c r="J1528" s="170"/>
      <c r="K1528" s="171" t="n">
        <f aca="false">IF($B1528&lt;&gt;"",IF(I1528,(INDEX(P$1526:Q$1529,MATCH(H1528,P$1526:P$1529),2)/I1528)*1000,0),"")</f>
        <v>0</v>
      </c>
      <c r="L1528" s="171" t="str">
        <f aca="false">IF(Q$1526&lt;&gt;"",IF($B1528&lt;&gt;"",K1528-$J1528,""),"")</f>
        <v/>
      </c>
      <c r="M1528" s="172" t="e">
        <f aca="false">IF(B1528&lt;&gt;"",RANK(L1528,L$1526:L$1625),"")</f>
        <v>#VALUE!</v>
      </c>
      <c r="N1528" s="172" t="str">
        <f aca="false">IF(B1528&lt;&gt;"",'Classement Général'!CJ13,"")</f>
        <v/>
      </c>
      <c r="O1528" s="172" t="n">
        <f aca="false">IF(B114&lt;&gt;"",'Calculs (M1..M20)'!A16,"")</f>
        <v>15</v>
      </c>
      <c r="P1528" s="154" t="str">
        <f aca="false">IF(DMIN($H1525:$I1626,$P$10,$U$14:$U$15)&lt;&gt;0,3,"")</f>
        <v/>
      </c>
      <c r="Q1528" s="155" t="str">
        <f aca="false">IF(DMIN($H1525:$I1626,$I$10,$U$14:$U$15)&lt;&gt;0,DMIN($H1525:$I1626,$I$10,$U$14:$U$15),"")</f>
        <v/>
      </c>
      <c r="R1528" s="151" t="str">
        <f aca="false">IF(DMAX($H1525:$I1626,$I$10,$U$14:$U$15)&lt;&gt;0,DMAX($H1525:$I1626,$I$10,$U$14:$U$15),"")</f>
        <v/>
      </c>
      <c r="S1528" s="156" t="str">
        <f aca="false">IF($P1528&lt;&gt;"",IF(DAVERAGE($H1525:$I1626,$I$10,$U$14:$U$15)&lt;&gt;0,DAVERAGE($H1525:$I1626,$I$10,$U$14:$U$15),""),"")</f>
        <v/>
      </c>
      <c r="T1528" s="157" t="str">
        <f aca="false">IF($P1528&lt;&gt;"",IF(DCOUNTA($H1525:$I1626,$I$10,$U$14:$U$15)&lt;&gt;0,DCOUNTA($H1525:$I1626,$I$10,$U$14:$U$15),""),"")</f>
        <v/>
      </c>
      <c r="U1528" s="5" t="n">
        <v>2</v>
      </c>
      <c r="V1528" s="0"/>
      <c r="AH1528" s="187" t="n">
        <f aca="false">IF($G1528&lt;&gt;"",AG1528,"")</f>
        <v>0</v>
      </c>
      <c r="AI1528" s="169"/>
      <c r="AJ1528" s="170"/>
    </row>
    <row r="1529" customFormat="false" ht="13.5" hidden="false" customHeight="false" outlineLevel="0" collapsed="false">
      <c r="A1529" s="0"/>
      <c r="B1529" s="185" t="str">
        <f aca="false">IF(B1428&lt;&gt;"",B1428,"")</f>
        <v>Thomas DELARBRE</v>
      </c>
      <c r="C1529" s="116" t="n">
        <f aca="false">IF(C1428&lt;&gt;"",C1428,"")</f>
        <v>4</v>
      </c>
      <c r="D1529" s="116" t="str">
        <f aca="false">IF(D1428&lt;&gt;"",D1428,"")</f>
        <v>2.4GHz</v>
      </c>
      <c r="E1529" s="116" t="n">
        <f aca="false">IF(E1428&lt;&gt;"",E1428,"")</f>
        <v>0</v>
      </c>
      <c r="F1529" s="116" t="n">
        <v>36</v>
      </c>
      <c r="G1529" s="168" t="n">
        <f aca="false">G1428</f>
        <v>1</v>
      </c>
      <c r="H1529" s="187" t="n">
        <f aca="false">IF($G1529&lt;&gt;"",G1529,"")</f>
        <v>1</v>
      </c>
      <c r="I1529" s="169"/>
      <c r="J1529" s="170"/>
      <c r="K1529" s="171" t="n">
        <f aca="false">IF($B1529&lt;&gt;"",IF(I1529,(INDEX(P$1526:Q$1529,MATCH(H1529,P$1526:P$1529),2)/I1529)*1000,0),"")</f>
        <v>0</v>
      </c>
      <c r="L1529" s="171" t="str">
        <f aca="false">IF(Q$1526&lt;&gt;"",IF($B1529&lt;&gt;"",K1529-$J1529,""),"")</f>
        <v/>
      </c>
      <c r="M1529" s="172" t="e">
        <f aca="false">IF(B1529&lt;&gt;"",RANK(L1529,L$1526:L$1625),"")</f>
        <v>#VALUE!</v>
      </c>
      <c r="N1529" s="172" t="str">
        <f aca="false">IF(B1529&lt;&gt;"",'Classement Général'!CJ14,"")</f>
        <v/>
      </c>
      <c r="O1529" s="172" t="n">
        <f aca="false">IF(B115&lt;&gt;"",'Calculs (M1..M20)'!A17,"")</f>
        <v>10</v>
      </c>
      <c r="P1529" s="158" t="str">
        <f aca="false">IF(DMIN($H1525:$I1626,$P$10,$U$16:$U$17)&lt;&gt;0,4,"")</f>
        <v/>
      </c>
      <c r="Q1529" s="159" t="str">
        <f aca="false">IF(DMIN($H1525:$I1626,$I$10,$U$16:$U$17)&lt;&gt;0,DMIN($H1525:$I1626,$I$10,$U$16:$U$17),"")</f>
        <v/>
      </c>
      <c r="R1529" s="160" t="str">
        <f aca="false">IF(DMAX($H1525:$I1626,$I$10,$U$16:$U$17)&lt;&gt;0,DMAX($H1525:$I1626,$I$10,$U$16:$U$17),"")</f>
        <v/>
      </c>
      <c r="S1529" s="161" t="str">
        <f aca="false">IF($P1529&lt;&gt;"",IF(DAVERAGE($H1525:$I1626,$I$10,$U$16:$U$17)&lt;&gt;0,DAVERAGE($H1525:$I1626,$I$10,$U$16:$U$17),""),"")</f>
        <v/>
      </c>
      <c r="T1529" s="162" t="str">
        <f aca="false">IF($P1528&lt;&gt;"",IF(DCOUNTA($H1525:$I1626,$I$10,$U$16:$U$17)&lt;&gt;0,DCOUNTA($H1525:$I1626,$I$10,$U$16:$U$17),""),"")</f>
        <v/>
      </c>
      <c r="U1529" s="5" t="s">
        <v>104</v>
      </c>
      <c r="V1529" s="0"/>
      <c r="AH1529" s="187" t="n">
        <f aca="false">IF($G1529&lt;&gt;"",AG1529,"")</f>
        <v>0</v>
      </c>
      <c r="AI1529" s="169"/>
      <c r="AJ1529" s="170"/>
    </row>
    <row r="1530" customFormat="false" ht="13.5" hidden="false" customHeight="false" outlineLevel="0" collapsed="false">
      <c r="A1530" s="0"/>
      <c r="B1530" s="185" t="str">
        <f aca="false">IF(B1429&lt;&gt;"",B1429,"")</f>
        <v>Pierre DIATTA</v>
      </c>
      <c r="C1530" s="116" t="n">
        <f aca="false">IF(C1429&lt;&gt;"",C1429,"")</f>
        <v>5</v>
      </c>
      <c r="D1530" s="116" t="str">
        <f aca="false">IF(D1429&lt;&gt;"",D1429,"")</f>
        <v>2.4GHz</v>
      </c>
      <c r="E1530" s="116" t="n">
        <f aca="false">IF(E1429&lt;&gt;"",E1429,"")</f>
        <v>0</v>
      </c>
      <c r="F1530" s="116" t="n">
        <v>36</v>
      </c>
      <c r="G1530" s="168" t="n">
        <f aca="false">G1429</f>
        <v>1</v>
      </c>
      <c r="H1530" s="187" t="n">
        <f aca="false">IF($G1530&lt;&gt;"",G1530,"")</f>
        <v>1</v>
      </c>
      <c r="I1530" s="169"/>
      <c r="J1530" s="170"/>
      <c r="K1530" s="171" t="n">
        <f aca="false">IF($B1530&lt;&gt;"",IF(I1530,(INDEX(P$1526:Q$1529,MATCH(H1530,P$1526:P$1529),2)/I1530)*1000,0),"")</f>
        <v>0</v>
      </c>
      <c r="L1530" s="171" t="str">
        <f aca="false">IF(Q$1526&lt;&gt;"",IF($B1530&lt;&gt;"",K1530-$J1530,""),"")</f>
        <v/>
      </c>
      <c r="M1530" s="172" t="e">
        <f aca="false">IF(B1530&lt;&gt;"",RANK(L1530,L$1526:L$1625),"")</f>
        <v>#VALUE!</v>
      </c>
      <c r="N1530" s="172" t="str">
        <f aca="false">IF(B1530&lt;&gt;"",'Classement Général'!CJ15,"")</f>
        <v/>
      </c>
      <c r="O1530" s="172" t="n">
        <f aca="false">IF(B116&lt;&gt;"",'Calculs (M1..M20)'!A18,"")</f>
        <v>20</v>
      </c>
      <c r="P1530" s="5"/>
      <c r="Q1530" s="5"/>
      <c r="R1530" s="0"/>
      <c r="S1530" s="0"/>
      <c r="T1530" s="163" t="n">
        <f aca="false">SUM(T1526:T1529)</f>
        <v>0</v>
      </c>
      <c r="U1530" s="5" t="n">
        <v>3</v>
      </c>
      <c r="V1530" s="184" t="n">
        <f aca="false">T1530</f>
        <v>0</v>
      </c>
      <c r="AH1530" s="187" t="n">
        <f aca="false">IF($G1530&lt;&gt;"",AG1530,"")</f>
        <v>0</v>
      </c>
      <c r="AI1530" s="169"/>
      <c r="AJ1530" s="170"/>
    </row>
    <row r="1531" customFormat="false" ht="13" hidden="false" customHeight="false" outlineLevel="0" collapsed="false">
      <c r="A1531" s="0"/>
      <c r="B1531" s="185" t="str">
        <f aca="false">IF(B1430&lt;&gt;"",B1430,"")</f>
        <v>Olivier MONET</v>
      </c>
      <c r="C1531" s="116" t="n">
        <f aca="false">IF(C1430&lt;&gt;"",C1430,"")</f>
        <v>6</v>
      </c>
      <c r="D1531" s="116" t="str">
        <f aca="false">IF(D1430&lt;&gt;"",D1430,"")</f>
        <v>41.110MHz</v>
      </c>
      <c r="E1531" s="116" t="n">
        <f aca="false">IF(E1430&lt;&gt;"",E1430,"")</f>
        <v>0</v>
      </c>
      <c r="F1531" s="116" t="n">
        <v>36</v>
      </c>
      <c r="G1531" s="168" t="n">
        <f aca="false">G1430</f>
        <v>1</v>
      </c>
      <c r="H1531" s="187" t="n">
        <f aca="false">IF($G1531&lt;&gt;"",G1531,"")</f>
        <v>1</v>
      </c>
      <c r="I1531" s="169"/>
      <c r="J1531" s="170"/>
      <c r="K1531" s="171" t="n">
        <f aca="false">IF($B1531&lt;&gt;"",IF(I1531,(INDEX(P$1526:Q$1529,MATCH(H1531,P$1526:P$1529),2)/I1531)*1000,0),"")</f>
        <v>0</v>
      </c>
      <c r="L1531" s="171" t="str">
        <f aca="false">IF(Q$1526&lt;&gt;"",IF($B1531&lt;&gt;"",K1531-$J1531,""),"")</f>
        <v/>
      </c>
      <c r="M1531" s="172" t="e">
        <f aca="false">IF(B1531&lt;&gt;"",RANK(L1531,L$1526:L$1625),"")</f>
        <v>#VALUE!</v>
      </c>
      <c r="N1531" s="172" t="str">
        <f aca="false">IF(B1531&lt;&gt;"",'Classement Général'!CJ16,"")</f>
        <v/>
      </c>
      <c r="O1531" s="172" t="n">
        <f aca="false">IF(B117&lt;&gt;"",'Calculs (M1..M20)'!A19,"")</f>
        <v>6</v>
      </c>
      <c r="P1531" s="5"/>
      <c r="Q1531" s="5"/>
      <c r="R1531" s="0"/>
      <c r="S1531" s="0"/>
      <c r="T1531" s="0"/>
      <c r="U1531" s="5" t="s">
        <v>104</v>
      </c>
      <c r="V1531" s="0"/>
      <c r="AH1531" s="187" t="n">
        <f aca="false">IF($G1531&lt;&gt;"",AG1531,"")</f>
        <v>0</v>
      </c>
      <c r="AI1531" s="169"/>
      <c r="AJ1531" s="170"/>
    </row>
    <row r="1532" customFormat="false" ht="13" hidden="false" customHeight="false" outlineLevel="0" collapsed="false">
      <c r="A1532" s="0"/>
      <c r="B1532" s="185" t="str">
        <f aca="false">IF(B1431&lt;&gt;"",B1431,"")</f>
        <v>Pierre RONDEL</v>
      </c>
      <c r="C1532" s="116" t="n">
        <f aca="false">IF(C1431&lt;&gt;"",C1431,"")</f>
        <v>7</v>
      </c>
      <c r="D1532" s="116" t="str">
        <f aca="false">IF(D1431&lt;&gt;"",D1431,"")</f>
        <v>2.4GHz</v>
      </c>
      <c r="E1532" s="116" t="n">
        <f aca="false">IF(E1431&lt;&gt;"",E1431,"")</f>
        <v>0</v>
      </c>
      <c r="F1532" s="116" t="n">
        <v>36</v>
      </c>
      <c r="G1532" s="168" t="n">
        <f aca="false">G1431</f>
        <v>1</v>
      </c>
      <c r="H1532" s="187" t="n">
        <f aca="false">IF($G1532&lt;&gt;"",G1532,"")</f>
        <v>1</v>
      </c>
      <c r="I1532" s="169"/>
      <c r="J1532" s="170"/>
      <c r="K1532" s="171" t="n">
        <f aca="false">IF($B1532&lt;&gt;"",IF(I1532,(INDEX(P$1526:Q$1529,MATCH(H1532,P$1526:P$1529),2)/I1532)*1000,0),"")</f>
        <v>0</v>
      </c>
      <c r="L1532" s="171" t="str">
        <f aca="false">IF(Q$1526&lt;&gt;"",IF($B1532&lt;&gt;"",K1532-$J1532,""),"")</f>
        <v/>
      </c>
      <c r="M1532" s="172" t="e">
        <f aca="false">IF(B1532&lt;&gt;"",RANK(L1532,L$1526:L$1625),"")</f>
        <v>#VALUE!</v>
      </c>
      <c r="N1532" s="172" t="str">
        <f aca="false">IF(B1532&lt;&gt;"",'Classement Général'!CJ17,"")</f>
        <v/>
      </c>
      <c r="O1532" s="172" t="n">
        <f aca="false">IF(B118&lt;&gt;"",'Calculs (M1..M20)'!A20,"")</f>
        <v>1</v>
      </c>
      <c r="P1532" s="5"/>
      <c r="Q1532" s="5"/>
      <c r="R1532" s="0"/>
      <c r="S1532" s="0"/>
      <c r="T1532" s="0"/>
      <c r="U1532" s="5" t="n">
        <v>4</v>
      </c>
      <c r="V1532" s="0"/>
      <c r="AH1532" s="187" t="n">
        <f aca="false">IF($G1532&lt;&gt;"",AG1532,"")</f>
        <v>0</v>
      </c>
      <c r="AI1532" s="169"/>
      <c r="AJ1532" s="170"/>
    </row>
    <row r="1533" customFormat="false" ht="13" hidden="false" customHeight="false" outlineLevel="0" collapsed="false">
      <c r="A1533" s="0"/>
      <c r="B1533" s="185" t="str">
        <f aca="false">IF(B1432&lt;&gt;"",B1432,"")</f>
        <v>Andreas FRICKE</v>
      </c>
      <c r="C1533" s="116" t="n">
        <f aca="false">IF(C1432&lt;&gt;"",C1432,"")</f>
        <v>8</v>
      </c>
      <c r="D1533" s="116" t="str">
        <f aca="false">IF(D1432&lt;&gt;"",D1432,"")</f>
        <v>2.4GHz</v>
      </c>
      <c r="E1533" s="116" t="n">
        <f aca="false">IF(E1432&lt;&gt;"",E1432,"")</f>
        <v>0</v>
      </c>
      <c r="F1533" s="116" t="n">
        <v>36</v>
      </c>
      <c r="G1533" s="168" t="n">
        <f aca="false">G1432</f>
        <v>1</v>
      </c>
      <c r="H1533" s="187" t="n">
        <f aca="false">IF($G1533&lt;&gt;"",G1533,"")</f>
        <v>1</v>
      </c>
      <c r="I1533" s="169"/>
      <c r="J1533" s="170"/>
      <c r="K1533" s="171" t="n">
        <f aca="false">IF($B1533&lt;&gt;"",IF(I1533,(INDEX(P$1526:Q$1529,MATCH(H1533,P$1526:P$1529),2)/I1533)*1000,0),"")</f>
        <v>0</v>
      </c>
      <c r="L1533" s="171" t="str">
        <f aca="false">IF(Q$1526&lt;&gt;"",IF($B1533&lt;&gt;"",K1533-$J1533,""),"")</f>
        <v/>
      </c>
      <c r="M1533" s="172" t="e">
        <f aca="false">IF(B1533&lt;&gt;"",RANK(L1533,L$1526:L$1625),"")</f>
        <v>#VALUE!</v>
      </c>
      <c r="N1533" s="172" t="str">
        <f aca="false">IF(B1533&lt;&gt;"",'Classement Général'!CJ18,"")</f>
        <v/>
      </c>
      <c r="O1533" s="172" t="n">
        <f aca="false">IF(B119&lt;&gt;"",'Calculs (M1..M20)'!A21,"")</f>
        <v>18</v>
      </c>
      <c r="P1533" s="5"/>
      <c r="Q1533" s="5"/>
      <c r="R1533" s="0"/>
      <c r="S1533" s="0"/>
      <c r="T1533" s="0"/>
      <c r="U1533" s="0"/>
      <c r="V1533" s="0"/>
      <c r="AH1533" s="187" t="n">
        <f aca="false">IF($G1533&lt;&gt;"",AG1533,"")</f>
        <v>0</v>
      </c>
      <c r="AI1533" s="169"/>
      <c r="AJ1533" s="170"/>
    </row>
    <row r="1534" customFormat="false" ht="13" hidden="false" customHeight="false" outlineLevel="0" collapsed="false">
      <c r="A1534" s="0"/>
      <c r="B1534" s="185" t="str">
        <f aca="false">IF(B1433&lt;&gt;"",B1433,"")</f>
        <v>Thomas FAURE</v>
      </c>
      <c r="C1534" s="116" t="n">
        <f aca="false">IF(C1433&lt;&gt;"",C1433,"")</f>
        <v>9</v>
      </c>
      <c r="D1534" s="116" t="str">
        <f aca="false">IF(D1433&lt;&gt;"",D1433,"")</f>
        <v>2.4GHz</v>
      </c>
      <c r="E1534" s="116" t="n">
        <f aca="false">IF(E1433&lt;&gt;"",E1433,"")</f>
        <v>0</v>
      </c>
      <c r="F1534" s="116" t="n">
        <v>36</v>
      </c>
      <c r="G1534" s="168" t="n">
        <f aca="false">G1433</f>
        <v>1</v>
      </c>
      <c r="H1534" s="187" t="n">
        <f aca="false">IF($G1534&lt;&gt;"",G1534,"")</f>
        <v>1</v>
      </c>
      <c r="I1534" s="169"/>
      <c r="J1534" s="170"/>
      <c r="K1534" s="171" t="n">
        <f aca="false">IF($B1534&lt;&gt;"",IF(I1534,(INDEX(P$1526:Q$1529,MATCH(H1534,P$1526:P$1529),2)/I1534)*1000,0),"")</f>
        <v>0</v>
      </c>
      <c r="L1534" s="171" t="str">
        <f aca="false">IF(Q$1526&lt;&gt;"",IF($B1534&lt;&gt;"",K1534-$J1534,""),"")</f>
        <v/>
      </c>
      <c r="M1534" s="172" t="e">
        <f aca="false">IF(B1534&lt;&gt;"",RANK(L1534,L$1526:L$1625),"")</f>
        <v>#VALUE!</v>
      </c>
      <c r="N1534" s="172" t="str">
        <f aca="false">IF(B1534&lt;&gt;"",'Classement Général'!CJ19,"")</f>
        <v/>
      </c>
      <c r="O1534" s="172" t="n">
        <f aca="false">IF(B120&lt;&gt;"",'Calculs (M1..M20)'!A22,"")</f>
        <v>11</v>
      </c>
      <c r="P1534" s="0"/>
      <c r="Q1534" s="0"/>
      <c r="R1534" s="0"/>
      <c r="S1534" s="0"/>
      <c r="T1534" s="0"/>
      <c r="U1534" s="0"/>
      <c r="V1534" s="0"/>
      <c r="AH1534" s="187" t="n">
        <f aca="false">IF($G1534&lt;&gt;"",AG1534,"")</f>
        <v>0</v>
      </c>
      <c r="AI1534" s="169"/>
      <c r="AJ1534" s="170"/>
    </row>
    <row r="1535" customFormat="false" ht="13" hidden="false" customHeight="false" outlineLevel="0" collapsed="false">
      <c r="A1535" s="0"/>
      <c r="B1535" s="185" t="str">
        <f aca="false">IF(B1434&lt;&gt;"",B1434,"")</f>
        <v>Philippe LANES</v>
      </c>
      <c r="C1535" s="116" t="n">
        <f aca="false">IF(C1434&lt;&gt;"",C1434,"")</f>
        <v>10</v>
      </c>
      <c r="D1535" s="116" t="str">
        <f aca="false">IF(D1434&lt;&gt;"",D1434,"")</f>
        <v>2.4GHz</v>
      </c>
      <c r="E1535" s="116" t="n">
        <f aca="false">IF(E1434&lt;&gt;"",E1434,"")</f>
        <v>0</v>
      </c>
      <c r="F1535" s="116" t="n">
        <v>36</v>
      </c>
      <c r="G1535" s="168" t="n">
        <f aca="false">G1434</f>
        <v>1</v>
      </c>
      <c r="H1535" s="187" t="n">
        <f aca="false">IF($G1535&lt;&gt;"",G1535,"")</f>
        <v>1</v>
      </c>
      <c r="I1535" s="169"/>
      <c r="J1535" s="170"/>
      <c r="K1535" s="171" t="n">
        <f aca="false">IF($B1535&lt;&gt;"",IF(I1535,(INDEX(P$1526:Q$1529,MATCH(H1535,P$1526:P$1529),2)/I1535)*1000,0),"")</f>
        <v>0</v>
      </c>
      <c r="L1535" s="171" t="str">
        <f aca="false">IF(Q$1526&lt;&gt;"",IF($B1535&lt;&gt;"",K1535-$J1535,""),"")</f>
        <v/>
      </c>
      <c r="M1535" s="172" t="e">
        <f aca="false">IF(B1535&lt;&gt;"",RANK(L1535,L$1526:L$1625),"")</f>
        <v>#VALUE!</v>
      </c>
      <c r="N1535" s="172" t="str">
        <f aca="false">IF(B1535&lt;&gt;"",'Classement Général'!CJ20,"")</f>
        <v/>
      </c>
      <c r="O1535" s="172" t="n">
        <f aca="false">IF(B121&lt;&gt;"",'Calculs (M1..M20)'!A23,"")</f>
        <v>14</v>
      </c>
      <c r="P1535" s="0"/>
      <c r="Q1535" s="0"/>
      <c r="R1535" s="0"/>
      <c r="S1535" s="0"/>
      <c r="T1535" s="0"/>
      <c r="U1535" s="0"/>
      <c r="V1535" s="0"/>
      <c r="AH1535" s="187" t="n">
        <f aca="false">IF($G1535&lt;&gt;"",AG1535,"")</f>
        <v>0</v>
      </c>
      <c r="AI1535" s="169"/>
      <c r="AJ1535" s="170"/>
    </row>
    <row r="1536" customFormat="false" ht="13" hidden="false" customHeight="false" outlineLevel="0" collapsed="false">
      <c r="A1536" s="0"/>
      <c r="B1536" s="185" t="str">
        <f aca="false">IF(B1435&lt;&gt;"",B1435,"")</f>
        <v>Julien HONOR</v>
      </c>
      <c r="C1536" s="116" t="n">
        <f aca="false">IF(C1435&lt;&gt;"",C1435,"")</f>
        <v>11</v>
      </c>
      <c r="D1536" s="116" t="str">
        <f aca="false">IF(D1435&lt;&gt;"",D1435,"")</f>
        <v>2.4GHz</v>
      </c>
      <c r="E1536" s="116" t="n">
        <f aca="false">IF(E1435&lt;&gt;"",E1435,"")</f>
        <v>0</v>
      </c>
      <c r="F1536" s="116" t="n">
        <v>36</v>
      </c>
      <c r="G1536" s="168" t="n">
        <f aca="false">G1435</f>
        <v>1</v>
      </c>
      <c r="H1536" s="187" t="n">
        <f aca="false">IF($G1536&lt;&gt;"",G1536,"")</f>
        <v>1</v>
      </c>
      <c r="I1536" s="169"/>
      <c r="J1536" s="170"/>
      <c r="K1536" s="171" t="n">
        <f aca="false">IF($B1536&lt;&gt;"",IF(I1536,(INDEX(P$1526:Q$1529,MATCH(H1536,P$1526:P$1529),2)/I1536)*1000,0),"")</f>
        <v>0</v>
      </c>
      <c r="L1536" s="171" t="str">
        <f aca="false">IF(Q$1526&lt;&gt;"",IF($B1536&lt;&gt;"",K1536-$J1536,""),"")</f>
        <v/>
      </c>
      <c r="M1536" s="172" t="e">
        <f aca="false">IF(B1536&lt;&gt;"",RANK(L1536,L$1526:L$1625),"")</f>
        <v>#VALUE!</v>
      </c>
      <c r="N1536" s="172" t="str">
        <f aca="false">IF(B1536&lt;&gt;"",'Classement Général'!CJ21,"")</f>
        <v/>
      </c>
      <c r="O1536" s="172" t="n">
        <f aca="false">IF(B122&lt;&gt;"",'Calculs (M1..M20)'!A24,"")</f>
        <v>3</v>
      </c>
      <c r="P1536" s="0"/>
      <c r="Q1536" s="0"/>
      <c r="R1536" s="0"/>
      <c r="S1536" s="0"/>
      <c r="T1536" s="0"/>
      <c r="U1536" s="0"/>
      <c r="V1536" s="0"/>
      <c r="AH1536" s="187" t="n">
        <f aca="false">IF($G1536&lt;&gt;"",AG1536,"")</f>
        <v>0</v>
      </c>
      <c r="AI1536" s="169"/>
      <c r="AJ1536" s="170"/>
    </row>
    <row r="1537" customFormat="false" ht="13" hidden="false" customHeight="false" outlineLevel="0" collapsed="false">
      <c r="A1537" s="0"/>
      <c r="B1537" s="185" t="str">
        <f aca="false">IF(B1436&lt;&gt;"",B1436,"")</f>
        <v>Michael KREBS</v>
      </c>
      <c r="C1537" s="116" t="n">
        <f aca="false">IF(C1436&lt;&gt;"",C1436,"")</f>
        <v>12</v>
      </c>
      <c r="D1537" s="116" t="str">
        <f aca="false">IF(D1436&lt;&gt;"",D1436,"")</f>
        <v>2.4GHz</v>
      </c>
      <c r="E1537" s="116" t="n">
        <f aca="false">IF(E1436&lt;&gt;"",E1436,"")</f>
        <v>0</v>
      </c>
      <c r="F1537" s="116" t="n">
        <v>36</v>
      </c>
      <c r="G1537" s="168" t="n">
        <f aca="false">G1436</f>
        <v>1</v>
      </c>
      <c r="H1537" s="187" t="n">
        <f aca="false">IF($G1537&lt;&gt;"",G1537,"")</f>
        <v>1</v>
      </c>
      <c r="I1537" s="169"/>
      <c r="J1537" s="170"/>
      <c r="K1537" s="171" t="n">
        <f aca="false">IF($B1537&lt;&gt;"",IF(I1537,(INDEX(P$1526:Q$1529,MATCH(H1537,P$1526:P$1529),2)/I1537)*1000,0),"")</f>
        <v>0</v>
      </c>
      <c r="L1537" s="171" t="str">
        <f aca="false">IF(Q$1526&lt;&gt;"",IF($B1537&lt;&gt;"",K1537-$J1537,""),"")</f>
        <v/>
      </c>
      <c r="M1537" s="172" t="e">
        <f aca="false">IF(B1537&lt;&gt;"",RANK(L1537,L$1526:L$1625),"")</f>
        <v>#VALUE!</v>
      </c>
      <c r="N1537" s="172" t="str">
        <f aca="false">IF(B1537&lt;&gt;"",'Classement Général'!CJ22,"")</f>
        <v/>
      </c>
      <c r="O1537" s="172" t="n">
        <f aca="false">IF(B123&lt;&gt;"",'Calculs (M1..M20)'!A25,"")</f>
        <v>12</v>
      </c>
      <c r="P1537" s="0"/>
      <c r="Q1537" s="0"/>
      <c r="R1537" s="0"/>
      <c r="S1537" s="0"/>
      <c r="T1537" s="0"/>
      <c r="U1537" s="0"/>
      <c r="V1537" s="0"/>
      <c r="AH1537" s="187" t="n">
        <f aca="false">IF($G1537&lt;&gt;"",AG1537,"")</f>
        <v>0</v>
      </c>
      <c r="AI1537" s="169"/>
      <c r="AJ1537" s="170"/>
    </row>
    <row r="1538" customFormat="false" ht="13" hidden="false" customHeight="false" outlineLevel="0" collapsed="false">
      <c r="A1538" s="0"/>
      <c r="B1538" s="185" t="str">
        <f aca="false">IF(B1437&lt;&gt;"",B1437,"")</f>
        <v>Aubry GABANON</v>
      </c>
      <c r="C1538" s="116" t="n">
        <f aca="false">IF(C1437&lt;&gt;"",C1437,"")</f>
        <v>13</v>
      </c>
      <c r="D1538" s="116" t="str">
        <f aca="false">IF(D1437&lt;&gt;"",D1437,"")</f>
        <v>2.4GHz</v>
      </c>
      <c r="E1538" s="116" t="n">
        <f aca="false">IF(E1437&lt;&gt;"",E1437,"")</f>
        <v>0</v>
      </c>
      <c r="F1538" s="116" t="n">
        <v>36</v>
      </c>
      <c r="G1538" s="168" t="n">
        <f aca="false">G1437</f>
        <v>1</v>
      </c>
      <c r="H1538" s="187" t="n">
        <f aca="false">IF($G1538&lt;&gt;"",G1538,"")</f>
        <v>1</v>
      </c>
      <c r="I1538" s="169"/>
      <c r="J1538" s="170"/>
      <c r="K1538" s="171" t="n">
        <f aca="false">IF($B1538&lt;&gt;"",IF(I1538,(INDEX(P$1526:Q$1529,MATCH(H1538,P$1526:P$1529),2)/I1538)*1000,0),"")</f>
        <v>0</v>
      </c>
      <c r="L1538" s="171" t="str">
        <f aca="false">IF(Q$1526&lt;&gt;"",IF($B1538&lt;&gt;"",K1538-$J1538,""),"")</f>
        <v/>
      </c>
      <c r="M1538" s="172" t="e">
        <f aca="false">IF(B1538&lt;&gt;"",RANK(L1538,L$1526:L$1625),"")</f>
        <v>#VALUE!</v>
      </c>
      <c r="N1538" s="172" t="str">
        <f aca="false">IF(B1538&lt;&gt;"",'Classement Général'!CJ23,"")</f>
        <v/>
      </c>
      <c r="O1538" s="172" t="n">
        <f aca="false">IF(B124&lt;&gt;"",'Calculs (M1..M20)'!A26,"")</f>
        <v>5</v>
      </c>
      <c r="P1538" s="0"/>
      <c r="Q1538" s="0"/>
      <c r="R1538" s="0"/>
      <c r="S1538" s="0"/>
      <c r="T1538" s="0"/>
      <c r="U1538" s="0"/>
      <c r="V1538" s="0"/>
      <c r="AH1538" s="187" t="n">
        <f aca="false">IF($G1538&lt;&gt;"",AG1538,"")</f>
        <v>0</v>
      </c>
      <c r="AI1538" s="169"/>
      <c r="AJ1538" s="170"/>
    </row>
    <row r="1539" customFormat="false" ht="13" hidden="false" customHeight="false" outlineLevel="0" collapsed="false">
      <c r="A1539" s="0"/>
      <c r="B1539" s="185" t="str">
        <f aca="false">IF(B1438&lt;&gt;"",B1438,"")</f>
        <v>Serge DELARBRE</v>
      </c>
      <c r="C1539" s="116" t="n">
        <f aca="false">IF(C1438&lt;&gt;"",C1438,"")</f>
        <v>14</v>
      </c>
      <c r="D1539" s="116" t="str">
        <f aca="false">IF(D1438&lt;&gt;"",D1438,"")</f>
        <v>2.4GHz</v>
      </c>
      <c r="E1539" s="116" t="n">
        <f aca="false">IF(E1438&lt;&gt;"",E1438,"")</f>
        <v>0</v>
      </c>
      <c r="F1539" s="116" t="n">
        <v>36</v>
      </c>
      <c r="G1539" s="168" t="n">
        <f aca="false">G1438</f>
        <v>1</v>
      </c>
      <c r="H1539" s="187" t="n">
        <f aca="false">IF($G1539&lt;&gt;"",G1539,"")</f>
        <v>1</v>
      </c>
      <c r="I1539" s="169"/>
      <c r="J1539" s="170"/>
      <c r="K1539" s="171" t="n">
        <f aca="false">IF($B1539&lt;&gt;"",IF(I1539,(INDEX(P$1526:Q$1529,MATCH(H1539,P$1526:P$1529),2)/I1539)*1000,0),"")</f>
        <v>0</v>
      </c>
      <c r="L1539" s="171" t="str">
        <f aca="false">IF(Q$1526&lt;&gt;"",IF($B1539&lt;&gt;"",K1539-$J1539,""),"")</f>
        <v/>
      </c>
      <c r="M1539" s="172" t="e">
        <f aca="false">IF(B1539&lt;&gt;"",RANK(L1539,L$1526:L$1625),"")</f>
        <v>#VALUE!</v>
      </c>
      <c r="N1539" s="172" t="str">
        <f aca="false">IF(B1539&lt;&gt;"",'Classement Général'!CJ24,"")</f>
        <v/>
      </c>
      <c r="O1539" s="172" t="n">
        <f aca="false">IF(B125&lt;&gt;"",'Calculs (M1..M20)'!A27,"")</f>
        <v>17</v>
      </c>
      <c r="P1539" s="0"/>
      <c r="Q1539" s="0"/>
      <c r="R1539" s="0"/>
      <c r="S1539" s="0"/>
      <c r="T1539" s="0"/>
      <c r="U1539" s="0"/>
      <c r="V1539" s="0"/>
      <c r="AH1539" s="187" t="n">
        <f aca="false">IF($G1539&lt;&gt;"",AG1539,"")</f>
        <v>0</v>
      </c>
      <c r="AI1539" s="169"/>
      <c r="AJ1539" s="170"/>
    </row>
    <row r="1540" customFormat="false" ht="13" hidden="false" customHeight="false" outlineLevel="0" collapsed="false">
      <c r="A1540" s="0"/>
      <c r="B1540" s="185" t="str">
        <f aca="false">IF(B1439&lt;&gt;"",B1439,"")</f>
        <v>Arnaud LEGER</v>
      </c>
      <c r="C1540" s="116" t="n">
        <f aca="false">IF(C1439&lt;&gt;"",C1439,"")</f>
        <v>15</v>
      </c>
      <c r="D1540" s="116" t="str">
        <f aca="false">IF(D1439&lt;&gt;"",D1439,"")</f>
        <v>2.4GHz</v>
      </c>
      <c r="E1540" s="116" t="n">
        <f aca="false">IF(E1439&lt;&gt;"",E1439,"")</f>
        <v>0</v>
      </c>
      <c r="F1540" s="116" t="n">
        <v>36</v>
      </c>
      <c r="G1540" s="168" t="n">
        <f aca="false">G1439</f>
        <v>1</v>
      </c>
      <c r="H1540" s="187" t="n">
        <f aca="false">IF($G1540&lt;&gt;"",G1540,"")</f>
        <v>1</v>
      </c>
      <c r="I1540" s="169"/>
      <c r="J1540" s="170"/>
      <c r="K1540" s="171" t="n">
        <f aca="false">IF($B1540&lt;&gt;"",IF(I1540,(INDEX(P$1526:Q$1529,MATCH(H1540,P$1526:P$1529),2)/I1540)*1000,0),"")</f>
        <v>0</v>
      </c>
      <c r="L1540" s="171" t="str">
        <f aca="false">IF(Q$1526&lt;&gt;"",IF($B1540&lt;&gt;"",K1540-$J1540,""),"")</f>
        <v/>
      </c>
      <c r="M1540" s="172" t="e">
        <f aca="false">IF(B1540&lt;&gt;"",RANK(L1540,L$1526:L$1625),"")</f>
        <v>#VALUE!</v>
      </c>
      <c r="N1540" s="172" t="str">
        <f aca="false">IF(B1540&lt;&gt;"",'Classement Général'!CJ25,"")</f>
        <v/>
      </c>
      <c r="O1540" s="172" t="n">
        <f aca="false">IF(B126&lt;&gt;"",'Calculs (M1..M20)'!A28,"")</f>
        <v>7</v>
      </c>
      <c r="P1540" s="0"/>
      <c r="Q1540" s="0"/>
      <c r="R1540" s="0"/>
      <c r="S1540" s="0"/>
      <c r="T1540" s="0"/>
      <c r="U1540" s="0"/>
      <c r="V1540" s="0"/>
      <c r="AH1540" s="187" t="n">
        <f aca="false">IF($G1540&lt;&gt;"",AG1540,"")</f>
        <v>0</v>
      </c>
      <c r="AI1540" s="169"/>
      <c r="AJ1540" s="170"/>
    </row>
    <row r="1541" customFormat="false" ht="13" hidden="false" customHeight="false" outlineLevel="0" collapsed="false">
      <c r="A1541" s="0"/>
      <c r="B1541" s="185" t="str">
        <f aca="false">IF(B1440&lt;&gt;"",B1440,"")</f>
        <v>Thierry POIGNARD</v>
      </c>
      <c r="C1541" s="116" t="n">
        <f aca="false">IF(C1440&lt;&gt;"",C1440,"")</f>
        <v>16</v>
      </c>
      <c r="D1541" s="116" t="str">
        <f aca="false">IF(D1440&lt;&gt;"",D1440,"")</f>
        <v>2.4GHz</v>
      </c>
      <c r="E1541" s="116" t="n">
        <f aca="false">IF(E1440&lt;&gt;"",E1440,"")</f>
        <v>0</v>
      </c>
      <c r="F1541" s="116" t="n">
        <v>36</v>
      </c>
      <c r="G1541" s="168" t="n">
        <f aca="false">G1440</f>
        <v>1</v>
      </c>
      <c r="H1541" s="187" t="n">
        <f aca="false">IF($G1541&lt;&gt;"",G1541,"")</f>
        <v>1</v>
      </c>
      <c r="I1541" s="169"/>
      <c r="J1541" s="170"/>
      <c r="K1541" s="171" t="n">
        <f aca="false">IF($B1541&lt;&gt;"",IF(I1541,(INDEX(P$1526:Q$1529,MATCH(H1541,P$1526:P$1529),2)/I1541)*1000,0),"")</f>
        <v>0</v>
      </c>
      <c r="L1541" s="171" t="str">
        <f aca="false">IF(Q$1526&lt;&gt;"",IF($B1541&lt;&gt;"",K1541-$J1541,""),"")</f>
        <v/>
      </c>
      <c r="M1541" s="172" t="e">
        <f aca="false">IF(B1541&lt;&gt;"",RANK(L1541,L$1526:L$1625),"")</f>
        <v>#VALUE!</v>
      </c>
      <c r="N1541" s="172" t="str">
        <f aca="false">IF(B1541&lt;&gt;"",'Classement Général'!CJ26,"")</f>
        <v/>
      </c>
      <c r="O1541" s="172" t="n">
        <f aca="false">IF(B127&lt;&gt;"",'Calculs (M1..M20)'!A29,"")</f>
        <v>13</v>
      </c>
      <c r="P1541" s="0"/>
      <c r="Q1541" s="0"/>
      <c r="R1541" s="0"/>
      <c r="S1541" s="0"/>
      <c r="T1541" s="0"/>
      <c r="U1541" s="0"/>
      <c r="V1541" s="0"/>
      <c r="AH1541" s="187" t="n">
        <f aca="false">IF($G1541&lt;&gt;"",AG1541,"")</f>
        <v>0</v>
      </c>
      <c r="AI1541" s="169"/>
      <c r="AJ1541" s="170"/>
    </row>
    <row r="1542" customFormat="false" ht="13" hidden="false" customHeight="false" outlineLevel="0" collapsed="false">
      <c r="A1542" s="0"/>
      <c r="B1542" s="185" t="str">
        <f aca="false">IF(B1441&lt;&gt;"",B1441,"")</f>
        <v>Joel MARIN</v>
      </c>
      <c r="C1542" s="116" t="n">
        <f aca="false">IF(C1441&lt;&gt;"",C1441,"")</f>
        <v>17</v>
      </c>
      <c r="D1542" s="116" t="str">
        <f aca="false">IF(D1441&lt;&gt;"",D1441,"")</f>
        <v>2.4GHz</v>
      </c>
      <c r="E1542" s="116" t="n">
        <f aca="false">IF(E1441&lt;&gt;"",E1441,"")</f>
        <v>0</v>
      </c>
      <c r="F1542" s="116" t="n">
        <v>36</v>
      </c>
      <c r="G1542" s="168" t="n">
        <f aca="false">G1441</f>
        <v>1</v>
      </c>
      <c r="H1542" s="187" t="n">
        <f aca="false">IF($G1542&lt;&gt;"",G1542,"")</f>
        <v>1</v>
      </c>
      <c r="I1542" s="169"/>
      <c r="J1542" s="170"/>
      <c r="K1542" s="171" t="n">
        <f aca="false">IF($B1542&lt;&gt;"",IF(I1542,(INDEX(P$1526:Q$1529,MATCH(H1542,P$1526:P$1529),2)/I1542)*1000,0),"")</f>
        <v>0</v>
      </c>
      <c r="L1542" s="171" t="str">
        <f aca="false">IF(Q$1526&lt;&gt;"",IF($B1542&lt;&gt;"",K1542-$J1542,""),"")</f>
        <v/>
      </c>
      <c r="M1542" s="172" t="e">
        <f aca="false">IF(B1542&lt;&gt;"",RANK(L1542,L$1526:L$1625),"")</f>
        <v>#VALUE!</v>
      </c>
      <c r="N1542" s="172" t="str">
        <f aca="false">IF(B1542&lt;&gt;"",'Classement Général'!CJ27,"")</f>
        <v/>
      </c>
      <c r="O1542" s="172" t="n">
        <f aca="false">IF(B128&lt;&gt;"",'Calculs (M1..M20)'!A30,"")</f>
        <v>16</v>
      </c>
      <c r="P1542" s="0"/>
      <c r="Q1542" s="0"/>
      <c r="R1542" s="0"/>
      <c r="S1542" s="0"/>
      <c r="T1542" s="0"/>
      <c r="U1542" s="0"/>
      <c r="V1542" s="0"/>
      <c r="AH1542" s="187" t="n">
        <f aca="false">IF($G1542&lt;&gt;"",AG1542,"")</f>
        <v>0</v>
      </c>
      <c r="AI1542" s="169"/>
      <c r="AJ1542" s="170"/>
    </row>
    <row r="1543" customFormat="false" ht="13" hidden="false" customHeight="false" outlineLevel="0" collapsed="false">
      <c r="A1543" s="0"/>
      <c r="B1543" s="185" t="str">
        <f aca="false">IF(B1442&lt;&gt;"",B1442,"")</f>
        <v>Matthieu MERVELET</v>
      </c>
      <c r="C1543" s="116" t="n">
        <f aca="false">IF(C1442&lt;&gt;"",C1442,"")</f>
        <v>18</v>
      </c>
      <c r="D1543" s="116" t="str">
        <f aca="false">IF(D1442&lt;&gt;"",D1442,"")</f>
        <v>2.4GHz</v>
      </c>
      <c r="E1543" s="116" t="n">
        <f aca="false">IF(E1442&lt;&gt;"",E1442,"")</f>
        <v>0</v>
      </c>
      <c r="F1543" s="116" t="n">
        <v>36</v>
      </c>
      <c r="G1543" s="168" t="n">
        <f aca="false">G1442</f>
        <v>1</v>
      </c>
      <c r="H1543" s="187" t="n">
        <f aca="false">IF($G1543&lt;&gt;"",G1543,"")</f>
        <v>1</v>
      </c>
      <c r="I1543" s="169"/>
      <c r="J1543" s="170"/>
      <c r="K1543" s="171" t="n">
        <f aca="false">IF($B1543&lt;&gt;"",IF(I1543,(INDEX(P$1526:Q$1529,MATCH(H1543,P$1526:P$1529),2)/I1543)*1000,0),"")</f>
        <v>0</v>
      </c>
      <c r="L1543" s="171" t="str">
        <f aca="false">IF(Q$1526&lt;&gt;"",IF($B1543&lt;&gt;"",K1543-$J1543,""),"")</f>
        <v/>
      </c>
      <c r="M1543" s="172" t="e">
        <f aca="false">IF(B1543&lt;&gt;"",RANK(L1543,L$1526:L$1625),"")</f>
        <v>#VALUE!</v>
      </c>
      <c r="N1543" s="172" t="str">
        <f aca="false">IF(B1543&lt;&gt;"",'Classement Général'!CJ28,"")</f>
        <v/>
      </c>
      <c r="O1543" s="172" t="n">
        <f aca="false">IF(B129&lt;&gt;"",'Calculs (M1..M20)'!A31,"")</f>
        <v>2</v>
      </c>
      <c r="P1543" s="0"/>
      <c r="Q1543" s="0"/>
      <c r="R1543" s="0"/>
      <c r="S1543" s="0"/>
      <c r="T1543" s="0"/>
      <c r="U1543" s="0"/>
      <c r="V1543" s="0"/>
      <c r="AH1543" s="187" t="n">
        <f aca="false">IF($G1543&lt;&gt;"",AG1543,"")</f>
        <v>0</v>
      </c>
      <c r="AI1543" s="169"/>
      <c r="AJ1543" s="170"/>
    </row>
    <row r="1544" customFormat="false" ht="13" hidden="false" customHeight="false" outlineLevel="0" collapsed="false">
      <c r="A1544" s="0"/>
      <c r="B1544" s="185" t="str">
        <f aca="false">IF(B1443&lt;&gt;"",B1443,"")</f>
        <v>Gabriel MANTEL</v>
      </c>
      <c r="C1544" s="116" t="n">
        <f aca="false">IF(C1443&lt;&gt;"",C1443,"")</f>
        <v>19</v>
      </c>
      <c r="D1544" s="116" t="str">
        <f aca="false">IF(D1443&lt;&gt;"",D1443,"")</f>
        <v>2.4GHz</v>
      </c>
      <c r="E1544" s="116" t="n">
        <f aca="false">IF(E1443&lt;&gt;"",E1443,"")</f>
        <v>0</v>
      </c>
      <c r="F1544" s="116" t="n">
        <v>36</v>
      </c>
      <c r="G1544" s="168" t="n">
        <f aca="false">G1443</f>
        <v>1</v>
      </c>
      <c r="H1544" s="187" t="n">
        <f aca="false">IF($G1544&lt;&gt;"",G1544,"")</f>
        <v>1</v>
      </c>
      <c r="I1544" s="169"/>
      <c r="J1544" s="170"/>
      <c r="K1544" s="171" t="n">
        <f aca="false">IF($B1544&lt;&gt;"",IF(I1544,(INDEX(P$1526:Q$1529,MATCH(H1544,P$1526:P$1529),2)/I1544)*1000,0),"")</f>
        <v>0</v>
      </c>
      <c r="L1544" s="171" t="str">
        <f aca="false">IF(Q$1526&lt;&gt;"",IF($B1544&lt;&gt;"",K1544-$J1544,""),"")</f>
        <v/>
      </c>
      <c r="M1544" s="172" t="e">
        <f aca="false">IF(B1544&lt;&gt;"",RANK(L1544,L$1526:L$1625),"")</f>
        <v>#VALUE!</v>
      </c>
      <c r="N1544" s="172" t="str">
        <f aca="false">IF(B1544&lt;&gt;"",'Classement Général'!CJ29,"")</f>
        <v/>
      </c>
      <c r="O1544" s="172" t="n">
        <f aca="false">IF(B130&lt;&gt;"",'Calculs (M1..M20)'!A32,"")</f>
        <v>21</v>
      </c>
      <c r="P1544" s="0"/>
      <c r="Q1544" s="0"/>
      <c r="R1544" s="0"/>
      <c r="S1544" s="0"/>
      <c r="T1544" s="0"/>
      <c r="U1544" s="0"/>
      <c r="V1544" s="0"/>
      <c r="AH1544" s="187" t="n">
        <f aca="false">IF($G1544&lt;&gt;"",AG1544,"")</f>
        <v>0</v>
      </c>
      <c r="AI1544" s="169"/>
      <c r="AJ1544" s="170"/>
    </row>
    <row r="1545" customFormat="false" ht="13" hidden="false" customHeight="false" outlineLevel="0" collapsed="false">
      <c r="A1545" s="0"/>
      <c r="B1545" s="185" t="str">
        <f aca="false">IF(B1444&lt;&gt;"",B1444,"")</f>
        <v>Sylvain PFEFFERKORN</v>
      </c>
      <c r="C1545" s="116" t="n">
        <f aca="false">IF(C1444&lt;&gt;"",C1444,"")</f>
        <v>20</v>
      </c>
      <c r="D1545" s="116" t="str">
        <f aca="false">IF(D1444&lt;&gt;"",D1444,"")</f>
        <v>2.4GHz</v>
      </c>
      <c r="E1545" s="116" t="n">
        <f aca="false">IF(E1444&lt;&gt;"",E1444,"")</f>
        <v>0</v>
      </c>
      <c r="F1545" s="116" t="n">
        <v>36</v>
      </c>
      <c r="G1545" s="168" t="n">
        <f aca="false">G1444</f>
        <v>1</v>
      </c>
      <c r="H1545" s="187" t="n">
        <f aca="false">IF($G1545&lt;&gt;"",G1545,"")</f>
        <v>1</v>
      </c>
      <c r="I1545" s="169"/>
      <c r="J1545" s="170"/>
      <c r="K1545" s="171" t="n">
        <f aca="false">IF($B1545&lt;&gt;"",IF(I1545,(INDEX(P$1526:Q$1529,MATCH(H1545,P$1526:P$1529),2)/I1545)*1000,0),"")</f>
        <v>0</v>
      </c>
      <c r="L1545" s="171" t="str">
        <f aca="false">IF(Q$1526&lt;&gt;"",IF($B1545&lt;&gt;"",K1545-$J1545,""),"")</f>
        <v/>
      </c>
      <c r="M1545" s="172" t="e">
        <f aca="false">IF(B1545&lt;&gt;"",RANK(L1545,L$1526:L$1625),"")</f>
        <v>#VALUE!</v>
      </c>
      <c r="N1545" s="172" t="str">
        <f aca="false">IF(B1545&lt;&gt;"",'Classement Général'!CJ30,"")</f>
        <v/>
      </c>
      <c r="O1545" s="172" t="n">
        <f aca="false">IF(B131&lt;&gt;"",'Calculs (M1..M20)'!A33,"")</f>
        <v>19</v>
      </c>
      <c r="P1545" s="0"/>
      <c r="Q1545" s="0"/>
      <c r="R1545" s="0"/>
      <c r="S1545" s="0"/>
      <c r="T1545" s="0"/>
      <c r="U1545" s="0"/>
      <c r="V1545" s="0"/>
      <c r="AH1545" s="187" t="n">
        <f aca="false">IF($G1545&lt;&gt;"",AG1545,"")</f>
        <v>0</v>
      </c>
      <c r="AI1545" s="169"/>
      <c r="AJ1545" s="170"/>
    </row>
    <row r="1546" customFormat="false" ht="13" hidden="false" customHeight="false" outlineLevel="0" collapsed="false">
      <c r="A1546" s="0"/>
      <c r="B1546" s="185" t="str">
        <f aca="false">IF(B1445&lt;&gt;"",B1445,"")</f>
        <v>Frederic HOURS</v>
      </c>
      <c r="C1546" s="116" t="n">
        <f aca="false">IF(C1445&lt;&gt;"",C1445,"")</f>
        <v>21</v>
      </c>
      <c r="D1546" s="116" t="str">
        <f aca="false">IF(D1445&lt;&gt;"",D1445,"")</f>
        <v>2.4GHz</v>
      </c>
      <c r="E1546" s="116" t="n">
        <f aca="false">IF(E1445&lt;&gt;"",E1445,"")</f>
        <v>0</v>
      </c>
      <c r="F1546" s="116" t="n">
        <v>36</v>
      </c>
      <c r="G1546" s="168" t="n">
        <f aca="false">G1445</f>
        <v>1</v>
      </c>
      <c r="H1546" s="187" t="n">
        <f aca="false">IF($G1546&lt;&gt;"",G1546,"")</f>
        <v>1</v>
      </c>
      <c r="I1546" s="169"/>
      <c r="J1546" s="170"/>
      <c r="K1546" s="171" t="n">
        <f aca="false">IF($B1546&lt;&gt;"",IF(I1546,(INDEX(P$1526:Q$1529,MATCH(H1546,P$1526:P$1529),2)/I1546)*1000,0),"")</f>
        <v>0</v>
      </c>
      <c r="L1546" s="171" t="str">
        <f aca="false">IF(Q$1526&lt;&gt;"",IF($B1546&lt;&gt;"",K1546-$J1546,""),"")</f>
        <v/>
      </c>
      <c r="M1546" s="172" t="e">
        <f aca="false">IF(B1546&lt;&gt;"",RANK(L1546,L$1526:L$1625),"")</f>
        <v>#VALUE!</v>
      </c>
      <c r="N1546" s="172" t="str">
        <f aca="false">IF(B1546&lt;&gt;"",'Classement Général'!CJ31,"")</f>
        <v/>
      </c>
      <c r="O1546" s="172" t="n">
        <f aca="false">IF(B132&lt;&gt;"",'Calculs (M1..M20)'!A34,"")</f>
        <v>9</v>
      </c>
      <c r="P1546" s="0"/>
      <c r="Q1546" s="0"/>
      <c r="R1546" s="0"/>
      <c r="S1546" s="0"/>
      <c r="T1546" s="0"/>
      <c r="U1546" s="0"/>
      <c r="V1546" s="0"/>
      <c r="AH1546" s="187" t="n">
        <f aca="false">IF($G1546&lt;&gt;"",AG1546,"")</f>
        <v>0</v>
      </c>
      <c r="AI1546" s="169"/>
      <c r="AJ1546" s="170"/>
    </row>
    <row r="1547" customFormat="false" ht="13" hidden="false" customHeight="false" outlineLevel="0" collapsed="false">
      <c r="A1547" s="0"/>
      <c r="B1547" s="185" t="str">
        <f aca="false">IF(B1446&lt;&gt;"",B1446,"")</f>
        <v>Sébastien LANES</v>
      </c>
      <c r="C1547" s="116" t="n">
        <f aca="false">IF(C1446&lt;&gt;"",C1446,"")</f>
        <v>22</v>
      </c>
      <c r="D1547" s="116" t="str">
        <f aca="false">IF(D1446&lt;&gt;"",D1446,"")</f>
        <v>2.4GHz</v>
      </c>
      <c r="E1547" s="116" t="n">
        <f aca="false">IF(E1446&lt;&gt;"",E1446,"")</f>
        <v>0</v>
      </c>
      <c r="F1547" s="116" t="n">
        <v>36</v>
      </c>
      <c r="G1547" s="168" t="n">
        <f aca="false">G1446</f>
        <v>1</v>
      </c>
      <c r="H1547" s="187" t="n">
        <f aca="false">IF($G1547&lt;&gt;"",G1547,"")</f>
        <v>1</v>
      </c>
      <c r="I1547" s="169"/>
      <c r="J1547" s="170"/>
      <c r="K1547" s="171" t="n">
        <f aca="false">IF($B1547&lt;&gt;"",IF(I1547,(INDEX(P$1526:Q$1529,MATCH(H1547,P$1526:P$1529),2)/I1547)*1000,0),"")</f>
        <v>0</v>
      </c>
      <c r="L1547" s="171" t="str">
        <f aca="false">IF(Q$1526&lt;&gt;"",IF($B1547&lt;&gt;"",K1547-$J1547,""),"")</f>
        <v/>
      </c>
      <c r="M1547" s="172" t="e">
        <f aca="false">IF(B1547&lt;&gt;"",RANK(L1547,L$1526:L$1625),"")</f>
        <v>#VALUE!</v>
      </c>
      <c r="N1547" s="172" t="str">
        <f aca="false">IF(B1547&lt;&gt;"",'Classement Général'!CJ32,"")</f>
        <v/>
      </c>
      <c r="O1547" s="172" t="n">
        <f aca="false">IF(B133&lt;&gt;"",'Calculs (M1..M20)'!A35,"")</f>
        <v>4</v>
      </c>
      <c r="P1547" s="0"/>
      <c r="Q1547" s="0"/>
      <c r="R1547" s="0"/>
      <c r="S1547" s="0"/>
      <c r="T1547" s="0"/>
      <c r="U1547" s="0"/>
      <c r="V1547" s="0"/>
      <c r="AH1547" s="187" t="n">
        <f aca="false">IF($G1547&lt;&gt;"",AG1547,"")</f>
        <v>0</v>
      </c>
      <c r="AI1547" s="169"/>
      <c r="AJ1547" s="170"/>
    </row>
    <row r="1548" customFormat="false" ht="13" hidden="false" customHeight="false" outlineLevel="0" collapsed="false">
      <c r="A1548" s="0"/>
      <c r="B1548" s="185" t="str">
        <f aca="false">IF(B1447&lt;&gt;"",B1447,"")</f>
        <v/>
      </c>
      <c r="C1548" s="116" t="str">
        <f aca="false">IF(C1447&lt;&gt;"",C1447,"")</f>
        <v/>
      </c>
      <c r="D1548" s="116" t="str">
        <f aca="false">IF(D1447&lt;&gt;"",D1447,"")</f>
        <v/>
      </c>
      <c r="E1548" s="116" t="str">
        <f aca="false">IF(E1447&lt;&gt;"",E1447,"")</f>
        <v/>
      </c>
      <c r="F1548" s="116" t="n">
        <v>36</v>
      </c>
      <c r="G1548" s="168" t="n">
        <f aca="false">G1447</f>
        <v>1</v>
      </c>
      <c r="H1548" s="187" t="n">
        <f aca="false">IF($G1548&lt;&gt;"",G1548,"")</f>
        <v>1</v>
      </c>
      <c r="I1548" s="169"/>
      <c r="J1548" s="170"/>
      <c r="K1548" s="171" t="str">
        <f aca="false">IF($B1548&lt;&gt;"",IF(I1548,(INDEX(P$1526:Q$1529,MATCH(H1548,P$1526:P$1529),2)/I1548)*1000,0),"")</f>
        <v/>
      </c>
      <c r="L1548" s="171" t="str">
        <f aca="false">IF(Q$1526&lt;&gt;"",IF($B1548&lt;&gt;"",K1548-$J1548,""),"")</f>
        <v/>
      </c>
      <c r="M1548" s="172" t="str">
        <f aca="false">IF(B1548&lt;&gt;"",RANK(L1548,L$1526:L$1625),"")</f>
        <v/>
      </c>
      <c r="N1548" s="172" t="str">
        <f aca="false">IF(B1548&lt;&gt;"",'Classement Général'!CJ33,"")</f>
        <v/>
      </c>
      <c r="O1548" s="172" t="str">
        <f aca="false">IF(B134&lt;&gt;"",'Calculs (M1..M20)'!A36,"")</f>
        <v/>
      </c>
      <c r="P1548" s="0"/>
      <c r="Q1548" s="0"/>
      <c r="R1548" s="0"/>
      <c r="S1548" s="0"/>
      <c r="T1548" s="0"/>
      <c r="U1548" s="0"/>
      <c r="V1548" s="0"/>
      <c r="AH1548" s="187" t="n">
        <f aca="false">IF($G1548&lt;&gt;"",AG1548,"")</f>
        <v>0</v>
      </c>
      <c r="AI1548" s="169"/>
      <c r="AJ1548" s="170"/>
    </row>
    <row r="1549" customFormat="false" ht="13" hidden="false" customHeight="false" outlineLevel="0" collapsed="false">
      <c r="A1549" s="0"/>
      <c r="B1549" s="185" t="str">
        <f aca="false">IF(B1448&lt;&gt;"",B1448,"")</f>
        <v/>
      </c>
      <c r="C1549" s="116" t="str">
        <f aca="false">IF(C1448&lt;&gt;"",C1448,"")</f>
        <v/>
      </c>
      <c r="D1549" s="116" t="str">
        <f aca="false">IF(D1448&lt;&gt;"",D1448,"")</f>
        <v/>
      </c>
      <c r="E1549" s="116" t="str">
        <f aca="false">IF(E1448&lt;&gt;"",E1448,"")</f>
        <v/>
      </c>
      <c r="F1549" s="116" t="n">
        <v>36</v>
      </c>
      <c r="G1549" s="168" t="n">
        <f aca="false">G1448</f>
        <v>1</v>
      </c>
      <c r="H1549" s="187" t="n">
        <f aca="false">IF($G1549&lt;&gt;"",G1549,"")</f>
        <v>1</v>
      </c>
      <c r="I1549" s="169"/>
      <c r="J1549" s="170"/>
      <c r="K1549" s="171" t="str">
        <f aca="false">IF($B1549&lt;&gt;"",IF(I1549,(INDEX(P$1526:Q$1529,MATCH(H1549,P$1526:P$1529),2)/I1549)*1000,0),"")</f>
        <v/>
      </c>
      <c r="L1549" s="171" t="str">
        <f aca="false">IF(Q$1526&lt;&gt;"",IF($B1549&lt;&gt;"",K1549-$J1549,""),"")</f>
        <v/>
      </c>
      <c r="M1549" s="172" t="str">
        <f aca="false">IF(B1549&lt;&gt;"",RANK(L1549,L$1526:L$1625),"")</f>
        <v/>
      </c>
      <c r="N1549" s="172" t="str">
        <f aca="false">IF(B1549&lt;&gt;"",'Classement Général'!CJ34,"")</f>
        <v/>
      </c>
      <c r="O1549" s="172" t="str">
        <f aca="false">IF(B135&lt;&gt;"",'Calculs (M1..M20)'!A37,"")</f>
        <v/>
      </c>
      <c r="P1549" s="0"/>
      <c r="Q1549" s="0"/>
      <c r="R1549" s="0"/>
      <c r="S1549" s="0"/>
      <c r="T1549" s="0"/>
      <c r="U1549" s="0"/>
      <c r="V1549" s="0"/>
      <c r="AH1549" s="187" t="n">
        <f aca="false">IF($G1549&lt;&gt;"",AG1549,"")</f>
        <v>0</v>
      </c>
      <c r="AI1549" s="169"/>
      <c r="AJ1549" s="170"/>
    </row>
    <row r="1550" customFormat="false" ht="13" hidden="false" customHeight="false" outlineLevel="0" collapsed="false">
      <c r="A1550" s="0"/>
      <c r="B1550" s="185" t="str">
        <f aca="false">IF(B1449&lt;&gt;"",B1449,"")</f>
        <v/>
      </c>
      <c r="C1550" s="116" t="str">
        <f aca="false">IF(C1449&lt;&gt;"",C1449,"")</f>
        <v/>
      </c>
      <c r="D1550" s="116" t="str">
        <f aca="false">IF(D1449&lt;&gt;"",D1449,"")</f>
        <v/>
      </c>
      <c r="E1550" s="116" t="str">
        <f aca="false">IF(E1449&lt;&gt;"",E1449,"")</f>
        <v/>
      </c>
      <c r="F1550" s="116" t="n">
        <v>36</v>
      </c>
      <c r="G1550" s="168" t="n">
        <f aca="false">G1449</f>
        <v>1</v>
      </c>
      <c r="H1550" s="187" t="n">
        <f aca="false">IF($G1550&lt;&gt;"",G1550,"")</f>
        <v>1</v>
      </c>
      <c r="I1550" s="169"/>
      <c r="J1550" s="170"/>
      <c r="K1550" s="171" t="str">
        <f aca="false">IF($B1550&lt;&gt;"",IF(I1550,(INDEX(P$1526:Q$1529,MATCH(H1550,P$1526:P$1529),2)/I1550)*1000,0),"")</f>
        <v/>
      </c>
      <c r="L1550" s="171" t="str">
        <f aca="false">IF(Q$1526&lt;&gt;"",IF($B1550&lt;&gt;"",K1550-$J1550,""),"")</f>
        <v/>
      </c>
      <c r="M1550" s="172" t="str">
        <f aca="false">IF(B1550&lt;&gt;"",RANK(L1550,L$1526:L$1625),"")</f>
        <v/>
      </c>
      <c r="N1550" s="172" t="str">
        <f aca="false">IF(B1550&lt;&gt;"",'Classement Général'!CJ35,"")</f>
        <v/>
      </c>
      <c r="O1550" s="172" t="str">
        <f aca="false">IF(B136&lt;&gt;"",'Calculs (M1..M20)'!A38,"")</f>
        <v/>
      </c>
      <c r="P1550" s="0"/>
      <c r="Q1550" s="0"/>
      <c r="R1550" s="0"/>
      <c r="S1550" s="0"/>
      <c r="T1550" s="0"/>
      <c r="U1550" s="0"/>
      <c r="V1550" s="0"/>
      <c r="AH1550" s="187" t="n">
        <f aca="false">IF($G1550&lt;&gt;"",AG1550,"")</f>
        <v>0</v>
      </c>
      <c r="AI1550" s="169"/>
      <c r="AJ1550" s="170"/>
    </row>
    <row r="1551" customFormat="false" ht="13" hidden="false" customHeight="false" outlineLevel="0" collapsed="false">
      <c r="A1551" s="0"/>
      <c r="B1551" s="185" t="str">
        <f aca="false">IF(B1450&lt;&gt;"",B1450,"")</f>
        <v/>
      </c>
      <c r="C1551" s="116" t="str">
        <f aca="false">IF(C1450&lt;&gt;"",C1450,"")</f>
        <v/>
      </c>
      <c r="D1551" s="116" t="str">
        <f aca="false">IF(D1450&lt;&gt;"",D1450,"")</f>
        <v/>
      </c>
      <c r="E1551" s="116" t="str">
        <f aca="false">IF(E1450&lt;&gt;"",E1450,"")</f>
        <v/>
      </c>
      <c r="F1551" s="116" t="n">
        <v>36</v>
      </c>
      <c r="G1551" s="168" t="n">
        <f aca="false">G1450</f>
        <v>1</v>
      </c>
      <c r="H1551" s="187" t="n">
        <f aca="false">IF($G1551&lt;&gt;"",G1551,"")</f>
        <v>1</v>
      </c>
      <c r="I1551" s="169"/>
      <c r="J1551" s="170"/>
      <c r="K1551" s="171" t="str">
        <f aca="false">IF($B1551&lt;&gt;"",IF(I1551,(INDEX(P$1526:Q$1529,MATCH(H1551,P$1526:P$1529),2)/I1551)*1000,0),"")</f>
        <v/>
      </c>
      <c r="L1551" s="171" t="str">
        <f aca="false">IF(Q$1526&lt;&gt;"",IF($B1551&lt;&gt;"",K1551-$J1551,""),"")</f>
        <v/>
      </c>
      <c r="M1551" s="172" t="str">
        <f aca="false">IF(B1551&lt;&gt;"",RANK(L1551,L$1526:L$1625),"")</f>
        <v/>
      </c>
      <c r="N1551" s="172" t="str">
        <f aca="false">IF(B1551&lt;&gt;"",'Classement Général'!CJ36,"")</f>
        <v/>
      </c>
      <c r="O1551" s="172" t="str">
        <f aca="false">IF(B137&lt;&gt;"",'Calculs (M1..M20)'!A39,"")</f>
        <v/>
      </c>
      <c r="P1551" s="0"/>
      <c r="Q1551" s="0"/>
      <c r="R1551" s="0"/>
      <c r="S1551" s="0"/>
      <c r="T1551" s="0"/>
      <c r="U1551" s="0"/>
      <c r="V1551" s="0"/>
      <c r="AH1551" s="187" t="n">
        <f aca="false">IF($G1551&lt;&gt;"",AG1551,"")</f>
        <v>0</v>
      </c>
      <c r="AI1551" s="169"/>
      <c r="AJ1551" s="170"/>
    </row>
    <row r="1552" customFormat="false" ht="13" hidden="false" customHeight="false" outlineLevel="0" collapsed="false">
      <c r="A1552" s="0"/>
      <c r="B1552" s="185" t="str">
        <f aca="false">IF(B1451&lt;&gt;"",B1451,"")</f>
        <v/>
      </c>
      <c r="C1552" s="116" t="str">
        <f aca="false">IF(C1451&lt;&gt;"",C1451,"")</f>
        <v/>
      </c>
      <c r="D1552" s="116" t="str">
        <f aca="false">IF(D1451&lt;&gt;"",D1451,"")</f>
        <v/>
      </c>
      <c r="E1552" s="116" t="str">
        <f aca="false">IF(E1451&lt;&gt;"",E1451,"")</f>
        <v/>
      </c>
      <c r="F1552" s="116" t="n">
        <v>36</v>
      </c>
      <c r="G1552" s="168" t="n">
        <f aca="false">G1451</f>
        <v>1</v>
      </c>
      <c r="H1552" s="187" t="n">
        <f aca="false">IF($G1552&lt;&gt;"",G1552,"")</f>
        <v>1</v>
      </c>
      <c r="I1552" s="169"/>
      <c r="J1552" s="170"/>
      <c r="K1552" s="171" t="str">
        <f aca="false">IF($B1552&lt;&gt;"",IF(I1552,(INDEX(P$1526:Q$1529,MATCH(H1552,P$1526:P$1529),2)/I1552)*1000,0),"")</f>
        <v/>
      </c>
      <c r="L1552" s="171" t="str">
        <f aca="false">IF(Q$1526&lt;&gt;"",IF($B1552&lt;&gt;"",K1552-$J1552,""),"")</f>
        <v/>
      </c>
      <c r="M1552" s="172" t="str">
        <f aca="false">IF(B1552&lt;&gt;"",RANK(L1552,L$1526:L$1625),"")</f>
        <v/>
      </c>
      <c r="N1552" s="172" t="str">
        <f aca="false">IF(B1552&lt;&gt;"",'Classement Général'!CJ37,"")</f>
        <v/>
      </c>
      <c r="O1552" s="172" t="str">
        <f aca="false">IF(B138&lt;&gt;"",'Calculs (M1..M20)'!A40,"")</f>
        <v/>
      </c>
      <c r="P1552" s="0"/>
      <c r="Q1552" s="0"/>
      <c r="R1552" s="0"/>
      <c r="S1552" s="0"/>
      <c r="T1552" s="0"/>
      <c r="U1552" s="0"/>
      <c r="V1552" s="0"/>
      <c r="AH1552" s="187" t="n">
        <f aca="false">IF($G1552&lt;&gt;"",AG1552,"")</f>
        <v>0</v>
      </c>
      <c r="AI1552" s="169"/>
      <c r="AJ1552" s="170"/>
    </row>
    <row r="1553" customFormat="false" ht="13" hidden="false" customHeight="false" outlineLevel="0" collapsed="false">
      <c r="A1553" s="0"/>
      <c r="B1553" s="185" t="str">
        <f aca="false">IF(B1452&lt;&gt;"",B1452,"")</f>
        <v/>
      </c>
      <c r="C1553" s="116" t="str">
        <f aca="false">IF(C1452&lt;&gt;"",C1452,"")</f>
        <v/>
      </c>
      <c r="D1553" s="116" t="str">
        <f aca="false">IF(D1452&lt;&gt;"",D1452,"")</f>
        <v/>
      </c>
      <c r="E1553" s="116" t="str">
        <f aca="false">IF(E1452&lt;&gt;"",E1452,"")</f>
        <v/>
      </c>
      <c r="F1553" s="116" t="n">
        <v>36</v>
      </c>
      <c r="G1553" s="168" t="n">
        <f aca="false">G1452</f>
        <v>1</v>
      </c>
      <c r="H1553" s="187" t="n">
        <f aca="false">IF($G1553&lt;&gt;"",G1553,"")</f>
        <v>1</v>
      </c>
      <c r="I1553" s="169"/>
      <c r="J1553" s="170"/>
      <c r="K1553" s="171" t="str">
        <f aca="false">IF($B1553&lt;&gt;"",IF(I1553,(INDEX(P$1526:Q$1529,MATCH(H1553,P$1526:P$1529),2)/I1553)*1000,0),"")</f>
        <v/>
      </c>
      <c r="L1553" s="171" t="str">
        <f aca="false">IF(Q$1526&lt;&gt;"",IF($B1553&lt;&gt;"",K1553-$J1553,""),"")</f>
        <v/>
      </c>
      <c r="M1553" s="172" t="str">
        <f aca="false">IF(B1553&lt;&gt;"",RANK(L1553,L$1526:L$1625),"")</f>
        <v/>
      </c>
      <c r="N1553" s="172" t="str">
        <f aca="false">IF(B1553&lt;&gt;"",'Classement Général'!CJ38,"")</f>
        <v/>
      </c>
      <c r="O1553" s="172" t="str">
        <f aca="false">IF(B139&lt;&gt;"",'Calculs (M1..M20)'!A41,"")</f>
        <v/>
      </c>
      <c r="P1553" s="0"/>
      <c r="Q1553" s="0"/>
      <c r="R1553" s="0"/>
      <c r="S1553" s="0"/>
      <c r="T1553" s="0"/>
      <c r="U1553" s="0"/>
      <c r="V1553" s="0"/>
      <c r="AH1553" s="187" t="n">
        <f aca="false">IF($G1553&lt;&gt;"",AG1553,"")</f>
        <v>0</v>
      </c>
      <c r="AI1553" s="169"/>
      <c r="AJ1553" s="170"/>
    </row>
    <row r="1554" customFormat="false" ht="13" hidden="false" customHeight="false" outlineLevel="0" collapsed="false">
      <c r="A1554" s="0"/>
      <c r="B1554" s="185" t="str">
        <f aca="false">IF(B1453&lt;&gt;"",B1453,"")</f>
        <v/>
      </c>
      <c r="C1554" s="116" t="str">
        <f aca="false">IF(C1453&lt;&gt;"",C1453,"")</f>
        <v/>
      </c>
      <c r="D1554" s="116" t="str">
        <f aca="false">IF(D1453&lt;&gt;"",D1453,"")</f>
        <v/>
      </c>
      <c r="E1554" s="116" t="str">
        <f aca="false">IF(E1453&lt;&gt;"",E1453,"")</f>
        <v/>
      </c>
      <c r="F1554" s="116" t="n">
        <v>36</v>
      </c>
      <c r="G1554" s="168" t="n">
        <f aca="false">G1453</f>
        <v>1</v>
      </c>
      <c r="H1554" s="187" t="n">
        <f aca="false">IF($G1554&lt;&gt;"",G1554,"")</f>
        <v>1</v>
      </c>
      <c r="I1554" s="169"/>
      <c r="J1554" s="170"/>
      <c r="K1554" s="171" t="str">
        <f aca="false">IF($B1554&lt;&gt;"",IF(I1554,(INDEX(P$1526:Q$1529,MATCH(H1554,P$1526:P$1529),2)/I1554)*1000,0),"")</f>
        <v/>
      </c>
      <c r="L1554" s="171" t="str">
        <f aca="false">IF(Q$1526&lt;&gt;"",IF($B1554&lt;&gt;"",K1554-$J1554,""),"")</f>
        <v/>
      </c>
      <c r="M1554" s="172" t="str">
        <f aca="false">IF(B1554&lt;&gt;"",RANK(L1554,L$1526:L$1625),"")</f>
        <v/>
      </c>
      <c r="N1554" s="172" t="str">
        <f aca="false">IF(B1554&lt;&gt;"",'Classement Général'!CJ39,"")</f>
        <v/>
      </c>
      <c r="O1554" s="172" t="str">
        <f aca="false">IF(B140&lt;&gt;"",'Calculs (M1..M20)'!A42,"")</f>
        <v/>
      </c>
      <c r="P1554" s="0"/>
      <c r="Q1554" s="0"/>
      <c r="R1554" s="0"/>
      <c r="S1554" s="0"/>
      <c r="T1554" s="0"/>
      <c r="U1554" s="0"/>
      <c r="V1554" s="0"/>
      <c r="AH1554" s="187" t="n">
        <f aca="false">IF($G1554&lt;&gt;"",AG1554,"")</f>
        <v>0</v>
      </c>
      <c r="AI1554" s="169"/>
      <c r="AJ1554" s="170"/>
    </row>
    <row r="1555" customFormat="false" ht="13" hidden="false" customHeight="false" outlineLevel="0" collapsed="false">
      <c r="A1555" s="0"/>
      <c r="B1555" s="185" t="str">
        <f aca="false">IF(B1454&lt;&gt;"",B1454,"")</f>
        <v/>
      </c>
      <c r="C1555" s="116" t="str">
        <f aca="false">IF(C1454&lt;&gt;"",C1454,"")</f>
        <v/>
      </c>
      <c r="D1555" s="116" t="str">
        <f aca="false">IF(D1454&lt;&gt;"",D1454,"")</f>
        <v/>
      </c>
      <c r="E1555" s="116" t="str">
        <f aca="false">IF(E1454&lt;&gt;"",E1454,"")</f>
        <v/>
      </c>
      <c r="F1555" s="116" t="n">
        <v>36</v>
      </c>
      <c r="G1555" s="168" t="n">
        <f aca="false">G1454</f>
        <v>1</v>
      </c>
      <c r="H1555" s="187" t="n">
        <f aca="false">IF($G1555&lt;&gt;"",G1555,"")</f>
        <v>1</v>
      </c>
      <c r="I1555" s="169"/>
      <c r="J1555" s="170"/>
      <c r="K1555" s="171" t="str">
        <f aca="false">IF($B1555&lt;&gt;"",IF(I1555,(INDEX(P$1526:Q$1529,MATCH(H1555,P$1526:P$1529),2)/I1555)*1000,0),"")</f>
        <v/>
      </c>
      <c r="L1555" s="171" t="str">
        <f aca="false">IF(Q$1526&lt;&gt;"",IF($B1555&lt;&gt;"",K1555-$J1555,""),"")</f>
        <v/>
      </c>
      <c r="M1555" s="172" t="str">
        <f aca="false">IF(B1555&lt;&gt;"",RANK(L1555,L$1526:L$1625),"")</f>
        <v/>
      </c>
      <c r="N1555" s="172" t="str">
        <f aca="false">IF(B1555&lt;&gt;"",'Classement Général'!CJ40,"")</f>
        <v/>
      </c>
      <c r="O1555" s="172" t="str">
        <f aca="false">IF(B141&lt;&gt;"",'Calculs (M1..M20)'!A43,"")</f>
        <v/>
      </c>
      <c r="P1555" s="0"/>
      <c r="Q1555" s="0"/>
      <c r="R1555" s="0"/>
      <c r="S1555" s="0"/>
      <c r="T1555" s="0"/>
      <c r="U1555" s="0"/>
      <c r="V1555" s="0"/>
      <c r="AH1555" s="187" t="n">
        <f aca="false">IF($G1555&lt;&gt;"",AG1555,"")</f>
        <v>0</v>
      </c>
      <c r="AI1555" s="169"/>
      <c r="AJ1555" s="170"/>
    </row>
    <row r="1556" customFormat="false" ht="13" hidden="false" customHeight="false" outlineLevel="0" collapsed="false">
      <c r="A1556" s="0"/>
      <c r="B1556" s="185" t="str">
        <f aca="false">IF(B1455&lt;&gt;"",B1455,"")</f>
        <v/>
      </c>
      <c r="C1556" s="116" t="str">
        <f aca="false">IF(C1455&lt;&gt;"",C1455,"")</f>
        <v/>
      </c>
      <c r="D1556" s="116" t="str">
        <f aca="false">IF(D1455&lt;&gt;"",D1455,"")</f>
        <v/>
      </c>
      <c r="E1556" s="116" t="str">
        <f aca="false">IF(E1455&lt;&gt;"",E1455,"")</f>
        <v/>
      </c>
      <c r="F1556" s="116" t="n">
        <v>36</v>
      </c>
      <c r="G1556" s="168" t="n">
        <f aca="false">G1455</f>
        <v>1</v>
      </c>
      <c r="H1556" s="187" t="n">
        <f aca="false">IF($G1556&lt;&gt;"",G1556,"")</f>
        <v>1</v>
      </c>
      <c r="I1556" s="169"/>
      <c r="J1556" s="170"/>
      <c r="K1556" s="171" t="str">
        <f aca="false">IF($B1556&lt;&gt;"",IF(I1556,(INDEX(P$1526:Q$1529,MATCH(H1556,P$1526:P$1529),2)/I1556)*1000,0),"")</f>
        <v/>
      </c>
      <c r="L1556" s="171" t="str">
        <f aca="false">IF(Q$1526&lt;&gt;"",IF($B1556&lt;&gt;"",K1556-$J1556,""),"")</f>
        <v/>
      </c>
      <c r="M1556" s="172" t="str">
        <f aca="false">IF(B1556&lt;&gt;"",RANK(L1556,L$1526:L$1625),"")</f>
        <v/>
      </c>
      <c r="N1556" s="172" t="str">
        <f aca="false">IF(B1556&lt;&gt;"",'Classement Général'!CJ41,"")</f>
        <v/>
      </c>
      <c r="O1556" s="172" t="str">
        <f aca="false">IF(B142&lt;&gt;"",'Calculs (M1..M20)'!A44,"")</f>
        <v/>
      </c>
      <c r="P1556" s="0"/>
      <c r="Q1556" s="0"/>
      <c r="R1556" s="0"/>
      <c r="S1556" s="0"/>
      <c r="T1556" s="0"/>
      <c r="U1556" s="0"/>
      <c r="V1556" s="0"/>
      <c r="AH1556" s="187" t="n">
        <f aca="false">IF($G1556&lt;&gt;"",AG1556,"")</f>
        <v>0</v>
      </c>
      <c r="AI1556" s="169"/>
      <c r="AJ1556" s="170"/>
    </row>
    <row r="1557" customFormat="false" ht="13" hidden="false" customHeight="false" outlineLevel="0" collapsed="false">
      <c r="A1557" s="0"/>
      <c r="B1557" s="185" t="str">
        <f aca="false">IF(B1456&lt;&gt;"",B1456,"")</f>
        <v/>
      </c>
      <c r="C1557" s="116" t="str">
        <f aca="false">IF(C1456&lt;&gt;"",C1456,"")</f>
        <v/>
      </c>
      <c r="D1557" s="116" t="str">
        <f aca="false">IF(D1456&lt;&gt;"",D1456,"")</f>
        <v/>
      </c>
      <c r="E1557" s="116" t="str">
        <f aca="false">IF(E1456&lt;&gt;"",E1456,"")</f>
        <v/>
      </c>
      <c r="F1557" s="116" t="n">
        <v>36</v>
      </c>
      <c r="G1557" s="168" t="n">
        <f aca="false">G1456</f>
        <v>1</v>
      </c>
      <c r="H1557" s="187" t="n">
        <f aca="false">IF($G1557&lt;&gt;"",G1557,"")</f>
        <v>1</v>
      </c>
      <c r="I1557" s="169"/>
      <c r="J1557" s="170"/>
      <c r="K1557" s="171" t="str">
        <f aca="false">IF($B1557&lt;&gt;"",IF(I1557,(INDEX(P$1526:Q$1529,MATCH(H1557,P$1526:P$1529),2)/I1557)*1000,0),"")</f>
        <v/>
      </c>
      <c r="L1557" s="171" t="str">
        <f aca="false">IF(Q$1526&lt;&gt;"",IF($B1557&lt;&gt;"",K1557-$J1557,""),"")</f>
        <v/>
      </c>
      <c r="M1557" s="172" t="str">
        <f aca="false">IF(B1557&lt;&gt;"",RANK(L1557,L$1526:L$1625),"")</f>
        <v/>
      </c>
      <c r="N1557" s="172" t="str">
        <f aca="false">IF(B1557&lt;&gt;"",'Classement Général'!CJ42,"")</f>
        <v/>
      </c>
      <c r="O1557" s="172" t="str">
        <f aca="false">IF(B143&lt;&gt;"",'Calculs (M1..M20)'!A45,"")</f>
        <v/>
      </c>
      <c r="P1557" s="0"/>
      <c r="Q1557" s="0"/>
      <c r="R1557" s="0"/>
      <c r="S1557" s="0"/>
      <c r="T1557" s="0"/>
      <c r="U1557" s="0"/>
      <c r="V1557" s="0"/>
      <c r="AH1557" s="187" t="n">
        <f aca="false">IF($G1557&lt;&gt;"",AG1557,"")</f>
        <v>0</v>
      </c>
      <c r="AI1557" s="169"/>
      <c r="AJ1557" s="170"/>
    </row>
    <row r="1558" customFormat="false" ht="13" hidden="false" customHeight="false" outlineLevel="0" collapsed="false">
      <c r="A1558" s="0"/>
      <c r="B1558" s="185" t="str">
        <f aca="false">IF(B1457&lt;&gt;"",B1457,"")</f>
        <v/>
      </c>
      <c r="C1558" s="116" t="str">
        <f aca="false">IF(C1457&lt;&gt;"",C1457,"")</f>
        <v/>
      </c>
      <c r="D1558" s="116" t="str">
        <f aca="false">IF(D1457&lt;&gt;"",D1457,"")</f>
        <v/>
      </c>
      <c r="E1558" s="116" t="str">
        <f aca="false">IF(E1457&lt;&gt;"",E1457,"")</f>
        <v/>
      </c>
      <c r="F1558" s="116" t="n">
        <v>36</v>
      </c>
      <c r="G1558" s="168" t="n">
        <f aca="false">G1457</f>
        <v>1</v>
      </c>
      <c r="H1558" s="187" t="n">
        <f aca="false">IF($G1558&lt;&gt;"",G1558,"")</f>
        <v>1</v>
      </c>
      <c r="I1558" s="169"/>
      <c r="J1558" s="170"/>
      <c r="K1558" s="171" t="str">
        <f aca="false">IF($B1558&lt;&gt;"",IF(I1558,(INDEX(P$1526:Q$1529,MATCH(H1558,P$1526:P$1529),2)/I1558)*1000,0),"")</f>
        <v/>
      </c>
      <c r="L1558" s="171" t="str">
        <f aca="false">IF(Q$1526&lt;&gt;"",IF($B1558&lt;&gt;"",K1558-$J1558,""),"")</f>
        <v/>
      </c>
      <c r="M1558" s="172" t="str">
        <f aca="false">IF(B1558&lt;&gt;"",RANK(L1558,L$1526:L$1625),"")</f>
        <v/>
      </c>
      <c r="N1558" s="172" t="str">
        <f aca="false">IF(B1558&lt;&gt;"",'Classement Général'!CJ43,"")</f>
        <v/>
      </c>
      <c r="O1558" s="172" t="str">
        <f aca="false">IF(B144&lt;&gt;"",'Calculs (M1..M20)'!A46,"")</f>
        <v/>
      </c>
      <c r="P1558" s="0"/>
      <c r="Q1558" s="0"/>
      <c r="R1558" s="0"/>
      <c r="S1558" s="0"/>
      <c r="T1558" s="0"/>
      <c r="U1558" s="0"/>
      <c r="V1558" s="0"/>
      <c r="AH1558" s="187" t="n">
        <f aca="false">IF($G1558&lt;&gt;"",AG1558,"")</f>
        <v>0</v>
      </c>
      <c r="AI1558" s="169"/>
      <c r="AJ1558" s="170"/>
    </row>
    <row r="1559" customFormat="false" ht="13" hidden="false" customHeight="false" outlineLevel="0" collapsed="false">
      <c r="A1559" s="0"/>
      <c r="B1559" s="185" t="str">
        <f aca="false">IF(B1458&lt;&gt;"",B1458,"")</f>
        <v/>
      </c>
      <c r="C1559" s="116" t="str">
        <f aca="false">IF(C1458&lt;&gt;"",C1458,"")</f>
        <v/>
      </c>
      <c r="D1559" s="116" t="str">
        <f aca="false">IF(D1458&lt;&gt;"",D1458,"")</f>
        <v/>
      </c>
      <c r="E1559" s="116" t="str">
        <f aca="false">IF(E1458&lt;&gt;"",E1458,"")</f>
        <v/>
      </c>
      <c r="F1559" s="116" t="n">
        <v>36</v>
      </c>
      <c r="G1559" s="168" t="n">
        <f aca="false">G1458</f>
        <v>1</v>
      </c>
      <c r="H1559" s="187" t="n">
        <f aca="false">IF($G1559&lt;&gt;"",G1559,"")</f>
        <v>1</v>
      </c>
      <c r="I1559" s="169"/>
      <c r="J1559" s="170"/>
      <c r="K1559" s="171" t="str">
        <f aca="false">IF($B1559&lt;&gt;"",IF(I1559,(INDEX(P$1526:Q$1529,MATCH(H1559,P$1526:P$1529),2)/I1559)*1000,0),"")</f>
        <v/>
      </c>
      <c r="L1559" s="171" t="str">
        <f aca="false">IF(Q$1526&lt;&gt;"",IF($B1559&lt;&gt;"",K1559-$J1559,""),"")</f>
        <v/>
      </c>
      <c r="M1559" s="172" t="str">
        <f aca="false">IF(B1559&lt;&gt;"",RANK(L1559,L$1526:L$1625),"")</f>
        <v/>
      </c>
      <c r="N1559" s="172" t="str">
        <f aca="false">IF(B1559&lt;&gt;"",'Classement Général'!CJ44,"")</f>
        <v/>
      </c>
      <c r="O1559" s="172" t="str">
        <f aca="false">IF(B145&lt;&gt;"",'Calculs (M1..M20)'!A47,"")</f>
        <v/>
      </c>
      <c r="P1559" s="0"/>
      <c r="Q1559" s="0"/>
      <c r="R1559" s="0"/>
      <c r="S1559" s="0"/>
      <c r="T1559" s="0"/>
      <c r="U1559" s="0"/>
      <c r="V1559" s="0"/>
      <c r="AH1559" s="187" t="n">
        <f aca="false">IF($G1559&lt;&gt;"",AG1559,"")</f>
        <v>0</v>
      </c>
      <c r="AI1559" s="169"/>
      <c r="AJ1559" s="170"/>
    </row>
    <row r="1560" customFormat="false" ht="13" hidden="false" customHeight="false" outlineLevel="0" collapsed="false">
      <c r="A1560" s="0"/>
      <c r="B1560" s="185" t="str">
        <f aca="false">IF(B1459&lt;&gt;"",B1459,"")</f>
        <v/>
      </c>
      <c r="C1560" s="116" t="str">
        <f aca="false">IF(C1459&lt;&gt;"",C1459,"")</f>
        <v/>
      </c>
      <c r="D1560" s="116" t="str">
        <f aca="false">IF(D1459&lt;&gt;"",D1459,"")</f>
        <v/>
      </c>
      <c r="E1560" s="116" t="str">
        <f aca="false">IF(E1459&lt;&gt;"",E1459,"")</f>
        <v/>
      </c>
      <c r="F1560" s="116" t="n">
        <v>36</v>
      </c>
      <c r="G1560" s="168" t="n">
        <f aca="false">G1459</f>
        <v>1</v>
      </c>
      <c r="H1560" s="187" t="n">
        <f aca="false">IF($G1560&lt;&gt;"",G1560,"")</f>
        <v>1</v>
      </c>
      <c r="I1560" s="169"/>
      <c r="J1560" s="170"/>
      <c r="K1560" s="171" t="str">
        <f aca="false">IF($B1560&lt;&gt;"",IF(I1560,(INDEX(P$1526:Q$1529,MATCH(H1560,P$1526:P$1529),2)/I1560)*1000,0),"")</f>
        <v/>
      </c>
      <c r="L1560" s="171" t="str">
        <f aca="false">IF(Q$1526&lt;&gt;"",IF($B1560&lt;&gt;"",K1560-$J1560,""),"")</f>
        <v/>
      </c>
      <c r="M1560" s="172" t="str">
        <f aca="false">IF(B1560&lt;&gt;"",RANK(L1560,L$1526:L$1625),"")</f>
        <v/>
      </c>
      <c r="N1560" s="172" t="str">
        <f aca="false">IF(B1560&lt;&gt;"",'Classement Général'!CJ45,"")</f>
        <v/>
      </c>
      <c r="O1560" s="172" t="str">
        <f aca="false">IF(B146&lt;&gt;"",'Calculs (M1..M20)'!A48,"")</f>
        <v/>
      </c>
      <c r="P1560" s="0"/>
      <c r="Q1560" s="0"/>
      <c r="R1560" s="0"/>
      <c r="S1560" s="0"/>
      <c r="T1560" s="0"/>
      <c r="U1560" s="0"/>
      <c r="V1560" s="0"/>
      <c r="AH1560" s="187" t="n">
        <f aca="false">IF($G1560&lt;&gt;"",AG1560,"")</f>
        <v>0</v>
      </c>
      <c r="AI1560" s="169"/>
      <c r="AJ1560" s="170"/>
    </row>
    <row r="1561" customFormat="false" ht="13" hidden="false" customHeight="false" outlineLevel="0" collapsed="false">
      <c r="A1561" s="0"/>
      <c r="B1561" s="185" t="str">
        <f aca="false">IF(B1460&lt;&gt;"",B1460,"")</f>
        <v/>
      </c>
      <c r="C1561" s="116" t="str">
        <f aca="false">IF(C1460&lt;&gt;"",C1460,"")</f>
        <v/>
      </c>
      <c r="D1561" s="116" t="str">
        <f aca="false">IF(D1460&lt;&gt;"",D1460,"")</f>
        <v/>
      </c>
      <c r="E1561" s="116" t="str">
        <f aca="false">IF(E1460&lt;&gt;"",E1460,"")</f>
        <v/>
      </c>
      <c r="F1561" s="116" t="n">
        <v>36</v>
      </c>
      <c r="G1561" s="168" t="n">
        <f aca="false">G1460</f>
        <v>1</v>
      </c>
      <c r="H1561" s="187" t="n">
        <f aca="false">IF($G1561&lt;&gt;"",G1561,"")</f>
        <v>1</v>
      </c>
      <c r="I1561" s="169"/>
      <c r="J1561" s="170"/>
      <c r="K1561" s="171" t="str">
        <f aca="false">IF($B1561&lt;&gt;"",IF(I1561,(INDEX(P$1526:Q$1529,MATCH(H1561,P$1526:P$1529),2)/I1561)*1000,0),"")</f>
        <v/>
      </c>
      <c r="L1561" s="171" t="str">
        <f aca="false">IF(Q$1526&lt;&gt;"",IF($B1561&lt;&gt;"",K1561-$J1561,""),"")</f>
        <v/>
      </c>
      <c r="M1561" s="172" t="str">
        <f aca="false">IF(B1561&lt;&gt;"",RANK(L1561,L$1526:L$1625),"")</f>
        <v/>
      </c>
      <c r="N1561" s="172" t="str">
        <f aca="false">IF(B1561&lt;&gt;"",'Classement Général'!CJ46,"")</f>
        <v/>
      </c>
      <c r="O1561" s="172" t="str">
        <f aca="false">IF(B147&lt;&gt;"",'Calculs (M1..M20)'!A49,"")</f>
        <v/>
      </c>
      <c r="P1561" s="0"/>
      <c r="Q1561" s="0"/>
      <c r="R1561" s="0"/>
      <c r="S1561" s="0"/>
      <c r="T1561" s="0"/>
      <c r="U1561" s="0"/>
      <c r="V1561" s="0"/>
      <c r="AH1561" s="187" t="n">
        <f aca="false">IF($G1561&lt;&gt;"",AG1561,"")</f>
        <v>0</v>
      </c>
      <c r="AI1561" s="169"/>
      <c r="AJ1561" s="170"/>
    </row>
    <row r="1562" customFormat="false" ht="13" hidden="false" customHeight="false" outlineLevel="0" collapsed="false">
      <c r="A1562" s="0"/>
      <c r="B1562" s="185" t="str">
        <f aca="false">IF(B1461&lt;&gt;"",B1461,"")</f>
        <v/>
      </c>
      <c r="C1562" s="116" t="str">
        <f aca="false">IF(C1461&lt;&gt;"",C1461,"")</f>
        <v/>
      </c>
      <c r="D1562" s="116" t="str">
        <f aca="false">IF(D1461&lt;&gt;"",D1461,"")</f>
        <v/>
      </c>
      <c r="E1562" s="116" t="str">
        <f aca="false">IF(E1461&lt;&gt;"",E1461,"")</f>
        <v/>
      </c>
      <c r="F1562" s="116" t="n">
        <v>36</v>
      </c>
      <c r="G1562" s="168" t="n">
        <f aca="false">G1461</f>
        <v>1</v>
      </c>
      <c r="H1562" s="187" t="n">
        <f aca="false">IF($G1562&lt;&gt;"",G1562,"")</f>
        <v>1</v>
      </c>
      <c r="I1562" s="169"/>
      <c r="J1562" s="170"/>
      <c r="K1562" s="171" t="str">
        <f aca="false">IF($B1562&lt;&gt;"",IF(I1562,(INDEX(P$1526:Q$1529,MATCH(H1562,P$1526:P$1529),2)/I1562)*1000,0),"")</f>
        <v/>
      </c>
      <c r="L1562" s="171" t="str">
        <f aca="false">IF(Q$1526&lt;&gt;"",IF($B1562&lt;&gt;"",K1562-$J1562,""),"")</f>
        <v/>
      </c>
      <c r="M1562" s="172" t="str">
        <f aca="false">IF(B1562&lt;&gt;"",RANK(L1562,L$1526:L$1625),"")</f>
        <v/>
      </c>
      <c r="N1562" s="172" t="str">
        <f aca="false">IF(B1562&lt;&gt;"",'Classement Général'!CJ47,"")</f>
        <v/>
      </c>
      <c r="O1562" s="172" t="str">
        <f aca="false">IF(B148&lt;&gt;"",'Calculs (M1..M20)'!A50,"")</f>
        <v/>
      </c>
      <c r="P1562" s="0"/>
      <c r="Q1562" s="0"/>
      <c r="R1562" s="0"/>
      <c r="S1562" s="0"/>
      <c r="T1562" s="0"/>
      <c r="U1562" s="0"/>
      <c r="V1562" s="0"/>
      <c r="AH1562" s="187" t="n">
        <f aca="false">IF($G1562&lt;&gt;"",AG1562,"")</f>
        <v>0</v>
      </c>
      <c r="AI1562" s="169"/>
      <c r="AJ1562" s="170"/>
    </row>
    <row r="1563" customFormat="false" ht="13" hidden="false" customHeight="false" outlineLevel="0" collapsed="false">
      <c r="A1563" s="0"/>
      <c r="B1563" s="185" t="str">
        <f aca="false">IF(B1462&lt;&gt;"",B1462,"")</f>
        <v/>
      </c>
      <c r="C1563" s="116" t="str">
        <f aca="false">IF(C1462&lt;&gt;"",C1462,"")</f>
        <v/>
      </c>
      <c r="D1563" s="116" t="str">
        <f aca="false">IF(D1462&lt;&gt;"",D1462,"")</f>
        <v/>
      </c>
      <c r="E1563" s="116" t="str">
        <f aca="false">IF(E1462&lt;&gt;"",E1462,"")</f>
        <v/>
      </c>
      <c r="F1563" s="116" t="n">
        <v>36</v>
      </c>
      <c r="G1563" s="168" t="n">
        <f aca="false">G1462</f>
        <v>1</v>
      </c>
      <c r="H1563" s="187" t="n">
        <f aca="false">IF($G1563&lt;&gt;"",G1563,"")</f>
        <v>1</v>
      </c>
      <c r="I1563" s="169"/>
      <c r="J1563" s="170"/>
      <c r="K1563" s="171" t="str">
        <f aca="false">IF($B1563&lt;&gt;"",IF(I1563,(INDEX(P$1526:Q$1529,MATCH(H1563,P$1526:P$1529),2)/I1563)*1000,0),"")</f>
        <v/>
      </c>
      <c r="L1563" s="171" t="str">
        <f aca="false">IF(Q$1526&lt;&gt;"",IF($B1563&lt;&gt;"",K1563-$J1563,""),"")</f>
        <v/>
      </c>
      <c r="M1563" s="172" t="str">
        <f aca="false">IF(B1563&lt;&gt;"",RANK(L1563,L$1526:L$1625),"")</f>
        <v/>
      </c>
      <c r="N1563" s="172" t="str">
        <f aca="false">IF(B1563&lt;&gt;"",'Classement Général'!CJ48,"")</f>
        <v/>
      </c>
      <c r="O1563" s="172" t="str">
        <f aca="false">IF(B149&lt;&gt;"",'Calculs (M1..M20)'!A51,"")</f>
        <v/>
      </c>
      <c r="P1563" s="0"/>
      <c r="Q1563" s="0"/>
      <c r="R1563" s="0"/>
      <c r="S1563" s="0"/>
      <c r="T1563" s="0"/>
      <c r="U1563" s="0"/>
      <c r="V1563" s="0"/>
      <c r="AH1563" s="187" t="n">
        <f aca="false">IF($G1563&lt;&gt;"",AG1563,"")</f>
        <v>0</v>
      </c>
      <c r="AI1563" s="169"/>
      <c r="AJ1563" s="170"/>
    </row>
    <row r="1564" customFormat="false" ht="13" hidden="false" customHeight="false" outlineLevel="0" collapsed="false">
      <c r="A1564" s="0"/>
      <c r="B1564" s="185" t="str">
        <f aca="false">IF(B1463&lt;&gt;"",B1463,"")</f>
        <v/>
      </c>
      <c r="C1564" s="116" t="str">
        <f aca="false">IF(C1463&lt;&gt;"",C1463,"")</f>
        <v/>
      </c>
      <c r="D1564" s="116" t="str">
        <f aca="false">IF(D1463&lt;&gt;"",D1463,"")</f>
        <v/>
      </c>
      <c r="E1564" s="116" t="str">
        <f aca="false">IF(E1463&lt;&gt;"",E1463,"")</f>
        <v/>
      </c>
      <c r="F1564" s="116" t="n">
        <v>36</v>
      </c>
      <c r="G1564" s="168" t="n">
        <f aca="false">G1463</f>
        <v>1</v>
      </c>
      <c r="H1564" s="187" t="n">
        <f aca="false">IF($G1564&lt;&gt;"",G1564,"")</f>
        <v>1</v>
      </c>
      <c r="I1564" s="169"/>
      <c r="J1564" s="170"/>
      <c r="K1564" s="171" t="str">
        <f aca="false">IF($B1564&lt;&gt;"",IF(I1564,(INDEX(P$1526:Q$1529,MATCH(H1564,P$1526:P$1529),2)/I1564)*1000,0),"")</f>
        <v/>
      </c>
      <c r="L1564" s="171" t="str">
        <f aca="false">IF(Q$1526&lt;&gt;"",IF($B1564&lt;&gt;"",K1564-$J1564,""),"")</f>
        <v/>
      </c>
      <c r="M1564" s="172" t="str">
        <f aca="false">IF(B1564&lt;&gt;"",RANK(L1564,L$1526:L$1625),"")</f>
        <v/>
      </c>
      <c r="N1564" s="172" t="str">
        <f aca="false">IF(B1564&lt;&gt;"",'Classement Général'!CJ49,"")</f>
        <v/>
      </c>
      <c r="O1564" s="172" t="str">
        <f aca="false">IF(B150&lt;&gt;"",'Calculs (M1..M20)'!A52,"")</f>
        <v/>
      </c>
      <c r="P1564" s="0"/>
      <c r="Q1564" s="0"/>
      <c r="R1564" s="0"/>
      <c r="S1564" s="0"/>
      <c r="T1564" s="0"/>
      <c r="U1564" s="0"/>
      <c r="V1564" s="0"/>
      <c r="AH1564" s="187" t="n">
        <f aca="false">IF($G1564&lt;&gt;"",AG1564,"")</f>
        <v>0</v>
      </c>
      <c r="AI1564" s="169"/>
      <c r="AJ1564" s="170"/>
    </row>
    <row r="1565" customFormat="false" ht="13" hidden="false" customHeight="false" outlineLevel="0" collapsed="false">
      <c r="A1565" s="0"/>
      <c r="B1565" s="185" t="str">
        <f aca="false">IF(B1464&lt;&gt;"",B1464,"")</f>
        <v/>
      </c>
      <c r="C1565" s="116" t="str">
        <f aca="false">IF(C1464&lt;&gt;"",C1464,"")</f>
        <v/>
      </c>
      <c r="D1565" s="116" t="str">
        <f aca="false">IF(D1464&lt;&gt;"",D1464,"")</f>
        <v/>
      </c>
      <c r="E1565" s="116" t="str">
        <f aca="false">IF(E1464&lt;&gt;"",E1464,"")</f>
        <v/>
      </c>
      <c r="F1565" s="116" t="n">
        <v>36</v>
      </c>
      <c r="G1565" s="168" t="n">
        <f aca="false">G1464</f>
        <v>1</v>
      </c>
      <c r="H1565" s="187" t="n">
        <f aca="false">IF($G1565&lt;&gt;"",G1565,"")</f>
        <v>1</v>
      </c>
      <c r="I1565" s="169"/>
      <c r="J1565" s="170"/>
      <c r="K1565" s="171" t="str">
        <f aca="false">IF($B1565&lt;&gt;"",IF(I1565,(INDEX(P$1526:Q$1529,MATCH(H1565,P$1526:P$1529),2)/I1565)*1000,0),"")</f>
        <v/>
      </c>
      <c r="L1565" s="171" t="str">
        <f aca="false">IF(Q$1526&lt;&gt;"",IF($B1565&lt;&gt;"",K1565-$J1565,""),"")</f>
        <v/>
      </c>
      <c r="M1565" s="172" t="str">
        <f aca="false">IF(B1565&lt;&gt;"",RANK(L1565,L$1526:L$1625),"")</f>
        <v/>
      </c>
      <c r="N1565" s="172" t="str">
        <f aca="false">IF(B1565&lt;&gt;"",'Classement Général'!CJ50,"")</f>
        <v/>
      </c>
      <c r="O1565" s="172" t="str">
        <f aca="false">IF(B151&lt;&gt;"",'Calculs (M1..M20)'!A53,"")</f>
        <v/>
      </c>
      <c r="P1565" s="0"/>
      <c r="Q1565" s="0"/>
      <c r="R1565" s="0"/>
      <c r="S1565" s="0"/>
      <c r="T1565" s="0"/>
      <c r="U1565" s="0"/>
      <c r="V1565" s="0"/>
      <c r="AH1565" s="187" t="n">
        <f aca="false">IF($G1565&lt;&gt;"",AG1565,"")</f>
        <v>0</v>
      </c>
      <c r="AI1565" s="169"/>
      <c r="AJ1565" s="170"/>
    </row>
    <row r="1566" customFormat="false" ht="13" hidden="false" customHeight="false" outlineLevel="0" collapsed="false">
      <c r="A1566" s="0"/>
      <c r="B1566" s="185" t="str">
        <f aca="false">IF(B1465&lt;&gt;"",B1465,"")</f>
        <v/>
      </c>
      <c r="C1566" s="116" t="str">
        <f aca="false">IF(C1465&lt;&gt;"",C1465,"")</f>
        <v/>
      </c>
      <c r="D1566" s="116" t="str">
        <f aca="false">IF(D1465&lt;&gt;"",D1465,"")</f>
        <v/>
      </c>
      <c r="E1566" s="116" t="str">
        <f aca="false">IF(E1465&lt;&gt;"",E1465,"")</f>
        <v/>
      </c>
      <c r="F1566" s="116" t="n">
        <v>36</v>
      </c>
      <c r="G1566" s="168" t="n">
        <f aca="false">G1465</f>
        <v>1</v>
      </c>
      <c r="H1566" s="187" t="n">
        <f aca="false">IF($G1566&lt;&gt;"",G1566,"")</f>
        <v>1</v>
      </c>
      <c r="I1566" s="169"/>
      <c r="J1566" s="170"/>
      <c r="K1566" s="171" t="str">
        <f aca="false">IF($B1566&lt;&gt;"",IF(I1566,(INDEX(P$1526:Q$1529,MATCH(H1566,P$1526:P$1529),2)/I1566)*1000,0),"")</f>
        <v/>
      </c>
      <c r="L1566" s="171" t="str">
        <f aca="false">IF(Q$1526&lt;&gt;"",IF($B1566&lt;&gt;"",K1566-$J1566,""),"")</f>
        <v/>
      </c>
      <c r="M1566" s="172" t="str">
        <f aca="false">IF(B1566&lt;&gt;"",RANK(L1566,L$1526:L$1625),"")</f>
        <v/>
      </c>
      <c r="N1566" s="172" t="str">
        <f aca="false">IF(B1566&lt;&gt;"",'Classement Général'!CJ51,"")</f>
        <v/>
      </c>
      <c r="O1566" s="172" t="str">
        <f aca="false">IF(B152&lt;&gt;"",'Calculs (M1..M20)'!A54,"")</f>
        <v/>
      </c>
      <c r="P1566" s="0"/>
      <c r="Q1566" s="0"/>
      <c r="R1566" s="0"/>
      <c r="S1566" s="0"/>
      <c r="T1566" s="0"/>
      <c r="U1566" s="0"/>
      <c r="V1566" s="0"/>
      <c r="AH1566" s="187" t="n">
        <f aca="false">IF($G1566&lt;&gt;"",AG1566,"")</f>
        <v>0</v>
      </c>
      <c r="AI1566" s="169"/>
      <c r="AJ1566" s="170"/>
    </row>
    <row r="1567" customFormat="false" ht="13" hidden="false" customHeight="false" outlineLevel="0" collapsed="false">
      <c r="A1567" s="0"/>
      <c r="B1567" s="185" t="str">
        <f aca="false">IF(B1466&lt;&gt;"",B1466,"")</f>
        <v/>
      </c>
      <c r="C1567" s="116" t="str">
        <f aca="false">IF(C1466&lt;&gt;"",C1466,"")</f>
        <v/>
      </c>
      <c r="D1567" s="116" t="str">
        <f aca="false">IF(D1466&lt;&gt;"",D1466,"")</f>
        <v/>
      </c>
      <c r="E1567" s="116" t="str">
        <f aca="false">IF(E1466&lt;&gt;"",E1466,"")</f>
        <v/>
      </c>
      <c r="F1567" s="116" t="n">
        <v>36</v>
      </c>
      <c r="G1567" s="168" t="n">
        <f aca="false">G1466</f>
        <v>1</v>
      </c>
      <c r="H1567" s="187" t="n">
        <f aca="false">IF($G1567&lt;&gt;"",G1567,"")</f>
        <v>1</v>
      </c>
      <c r="I1567" s="169"/>
      <c r="J1567" s="170"/>
      <c r="K1567" s="171" t="str">
        <f aca="false">IF($B1567&lt;&gt;"",IF(I1567,(INDEX(P$1526:Q$1529,MATCH(H1567,P$1526:P$1529),2)/I1567)*1000,0),"")</f>
        <v/>
      </c>
      <c r="L1567" s="171" t="str">
        <f aca="false">IF(Q$1526&lt;&gt;"",IF($B1567&lt;&gt;"",K1567-$J1567,""),"")</f>
        <v/>
      </c>
      <c r="M1567" s="172" t="str">
        <f aca="false">IF(B1567&lt;&gt;"",RANK(L1567,L$1526:L$1625),"")</f>
        <v/>
      </c>
      <c r="N1567" s="172" t="str">
        <f aca="false">IF(B1567&lt;&gt;"",'Classement Général'!CJ52,"")</f>
        <v/>
      </c>
      <c r="O1567" s="172" t="str">
        <f aca="false">IF(B153&lt;&gt;"",'Calculs (M1..M20)'!A55,"")</f>
        <v/>
      </c>
      <c r="P1567" s="0"/>
      <c r="Q1567" s="0"/>
      <c r="R1567" s="0"/>
      <c r="S1567" s="0"/>
      <c r="T1567" s="0"/>
      <c r="U1567" s="0"/>
      <c r="V1567" s="0"/>
      <c r="AH1567" s="187" t="n">
        <f aca="false">IF($G1567&lt;&gt;"",AG1567,"")</f>
        <v>0</v>
      </c>
      <c r="AI1567" s="169"/>
      <c r="AJ1567" s="170"/>
    </row>
    <row r="1568" customFormat="false" ht="13" hidden="false" customHeight="false" outlineLevel="0" collapsed="false">
      <c r="A1568" s="0"/>
      <c r="B1568" s="185" t="str">
        <f aca="false">IF(B1467&lt;&gt;"",B1467,"")</f>
        <v/>
      </c>
      <c r="C1568" s="116" t="str">
        <f aca="false">IF(C1467&lt;&gt;"",C1467,"")</f>
        <v/>
      </c>
      <c r="D1568" s="116" t="str">
        <f aca="false">IF(D1467&lt;&gt;"",D1467,"")</f>
        <v/>
      </c>
      <c r="E1568" s="116" t="str">
        <f aca="false">IF(E1467&lt;&gt;"",E1467,"")</f>
        <v/>
      </c>
      <c r="F1568" s="116" t="n">
        <v>36</v>
      </c>
      <c r="G1568" s="168" t="n">
        <f aca="false">G1467</f>
        <v>1</v>
      </c>
      <c r="H1568" s="187" t="n">
        <f aca="false">IF($G1568&lt;&gt;"",G1568,"")</f>
        <v>1</v>
      </c>
      <c r="I1568" s="169"/>
      <c r="J1568" s="170"/>
      <c r="K1568" s="171" t="str">
        <f aca="false">IF($B1568&lt;&gt;"",IF(I1568,(INDEX(P$1526:Q$1529,MATCH(H1568,P$1526:P$1529),2)/I1568)*1000,0),"")</f>
        <v/>
      </c>
      <c r="L1568" s="171" t="str">
        <f aca="false">IF(Q$1526&lt;&gt;"",IF($B1568&lt;&gt;"",K1568-$J1568,""),"")</f>
        <v/>
      </c>
      <c r="M1568" s="172" t="str">
        <f aca="false">IF(B1568&lt;&gt;"",RANK(L1568,L$1526:L$1625),"")</f>
        <v/>
      </c>
      <c r="N1568" s="172" t="str">
        <f aca="false">IF(B1568&lt;&gt;"",'Classement Général'!CJ53,"")</f>
        <v/>
      </c>
      <c r="O1568" s="172" t="str">
        <f aca="false">IF(B154&lt;&gt;"",'Calculs (M1..M20)'!A56,"")</f>
        <v/>
      </c>
      <c r="P1568" s="0"/>
      <c r="Q1568" s="0"/>
      <c r="R1568" s="0"/>
      <c r="S1568" s="0"/>
      <c r="T1568" s="0"/>
      <c r="U1568" s="0"/>
      <c r="V1568" s="0"/>
      <c r="AH1568" s="187" t="n">
        <f aca="false">IF($G1568&lt;&gt;"",AG1568,"")</f>
        <v>0</v>
      </c>
      <c r="AI1568" s="169"/>
      <c r="AJ1568" s="170"/>
    </row>
    <row r="1569" customFormat="false" ht="13" hidden="false" customHeight="false" outlineLevel="0" collapsed="false">
      <c r="A1569" s="0"/>
      <c r="B1569" s="185" t="str">
        <f aca="false">IF(B1468&lt;&gt;"",B1468,"")</f>
        <v/>
      </c>
      <c r="C1569" s="116" t="str">
        <f aca="false">IF(C1468&lt;&gt;"",C1468,"")</f>
        <v/>
      </c>
      <c r="D1569" s="116" t="str">
        <f aca="false">IF(D1468&lt;&gt;"",D1468,"")</f>
        <v/>
      </c>
      <c r="E1569" s="116" t="str">
        <f aca="false">IF(E1468&lt;&gt;"",E1468,"")</f>
        <v/>
      </c>
      <c r="F1569" s="116" t="n">
        <v>36</v>
      </c>
      <c r="G1569" s="168" t="n">
        <f aca="false">G1468</f>
        <v>1</v>
      </c>
      <c r="H1569" s="187" t="n">
        <f aca="false">IF($G1569&lt;&gt;"",G1569,"")</f>
        <v>1</v>
      </c>
      <c r="I1569" s="169"/>
      <c r="J1569" s="170"/>
      <c r="K1569" s="171" t="str">
        <f aca="false">IF($B1569&lt;&gt;"",IF(I1569,(INDEX(P$1526:Q$1529,MATCH(H1569,P$1526:P$1529),2)/I1569)*1000,0),"")</f>
        <v/>
      </c>
      <c r="L1569" s="171" t="str">
        <f aca="false">IF(Q$1526&lt;&gt;"",IF($B1569&lt;&gt;"",K1569-$J1569,""),"")</f>
        <v/>
      </c>
      <c r="M1569" s="172" t="str">
        <f aca="false">IF(B1569&lt;&gt;"",RANK(L1569,L$1526:L$1625),"")</f>
        <v/>
      </c>
      <c r="N1569" s="172" t="str">
        <f aca="false">IF(B1569&lt;&gt;"",'Classement Général'!CJ54,"")</f>
        <v/>
      </c>
      <c r="O1569" s="172" t="str">
        <f aca="false">IF(B155&lt;&gt;"",'Calculs (M1..M20)'!A57,"")</f>
        <v/>
      </c>
      <c r="P1569" s="0"/>
      <c r="Q1569" s="0"/>
      <c r="R1569" s="0"/>
      <c r="S1569" s="0"/>
      <c r="T1569" s="0"/>
      <c r="U1569" s="0"/>
      <c r="V1569" s="0"/>
      <c r="AH1569" s="187" t="n">
        <f aca="false">IF($G1569&lt;&gt;"",AG1569,"")</f>
        <v>0</v>
      </c>
      <c r="AI1569" s="169"/>
      <c r="AJ1569" s="170"/>
    </row>
    <row r="1570" customFormat="false" ht="13" hidden="false" customHeight="false" outlineLevel="0" collapsed="false">
      <c r="A1570" s="0"/>
      <c r="B1570" s="185" t="str">
        <f aca="false">IF(B1469&lt;&gt;"",B1469,"")</f>
        <v/>
      </c>
      <c r="C1570" s="116" t="str">
        <f aca="false">IF(C1469&lt;&gt;"",C1469,"")</f>
        <v/>
      </c>
      <c r="D1570" s="116" t="str">
        <f aca="false">IF(D1469&lt;&gt;"",D1469,"")</f>
        <v/>
      </c>
      <c r="E1570" s="116" t="str">
        <f aca="false">IF(E1469&lt;&gt;"",E1469,"")</f>
        <v/>
      </c>
      <c r="F1570" s="116" t="n">
        <v>36</v>
      </c>
      <c r="G1570" s="168" t="n">
        <f aca="false">G1469</f>
        <v>1</v>
      </c>
      <c r="H1570" s="187" t="n">
        <f aca="false">IF($G1570&lt;&gt;"",G1570,"")</f>
        <v>1</v>
      </c>
      <c r="I1570" s="169"/>
      <c r="J1570" s="170"/>
      <c r="K1570" s="171" t="str">
        <f aca="false">IF($B1570&lt;&gt;"",IF(I1570,(INDEX(P$1526:Q$1529,MATCH(H1570,P$1526:P$1529),2)/I1570)*1000,0),"")</f>
        <v/>
      </c>
      <c r="L1570" s="171" t="str">
        <f aca="false">IF(Q$1526&lt;&gt;"",IF($B1570&lt;&gt;"",K1570-$J1570,""),"")</f>
        <v/>
      </c>
      <c r="M1570" s="172" t="str">
        <f aca="false">IF(B1570&lt;&gt;"",RANK(L1570,L$1526:L$1625),"")</f>
        <v/>
      </c>
      <c r="N1570" s="172" t="str">
        <f aca="false">IF(B1570&lt;&gt;"",'Classement Général'!CJ55,"")</f>
        <v/>
      </c>
      <c r="O1570" s="172" t="str">
        <f aca="false">IF(B156&lt;&gt;"",'Calculs (M1..M20)'!A58,"")</f>
        <v/>
      </c>
      <c r="P1570" s="0"/>
      <c r="Q1570" s="0"/>
      <c r="R1570" s="0"/>
      <c r="S1570" s="0"/>
      <c r="T1570" s="0"/>
      <c r="U1570" s="0"/>
      <c r="V1570" s="0"/>
      <c r="AH1570" s="187" t="n">
        <f aca="false">IF($G1570&lt;&gt;"",AG1570,"")</f>
        <v>0</v>
      </c>
      <c r="AI1570" s="169"/>
      <c r="AJ1570" s="170"/>
    </row>
    <row r="1571" customFormat="false" ht="13" hidden="false" customHeight="false" outlineLevel="0" collapsed="false">
      <c r="A1571" s="0"/>
      <c r="B1571" s="185" t="str">
        <f aca="false">IF(B1470&lt;&gt;"",B1470,"")</f>
        <v/>
      </c>
      <c r="C1571" s="116" t="str">
        <f aca="false">IF(C1470&lt;&gt;"",C1470,"")</f>
        <v/>
      </c>
      <c r="D1571" s="116" t="str">
        <f aca="false">IF(D1470&lt;&gt;"",D1470,"")</f>
        <v/>
      </c>
      <c r="E1571" s="116" t="str">
        <f aca="false">IF(E1470&lt;&gt;"",E1470,"")</f>
        <v/>
      </c>
      <c r="F1571" s="116" t="n">
        <v>36</v>
      </c>
      <c r="G1571" s="168" t="n">
        <f aca="false">G1470</f>
        <v>1</v>
      </c>
      <c r="H1571" s="187" t="n">
        <f aca="false">IF($G1571&lt;&gt;"",G1571,"")</f>
        <v>1</v>
      </c>
      <c r="I1571" s="169"/>
      <c r="J1571" s="170"/>
      <c r="K1571" s="171" t="str">
        <f aca="false">IF($B1571&lt;&gt;"",IF(I1571,(INDEX(P$1526:Q$1529,MATCH(H1571,P$1526:P$1529),2)/I1571)*1000,0),"")</f>
        <v/>
      </c>
      <c r="L1571" s="171" t="str">
        <f aca="false">IF(Q$1526&lt;&gt;"",IF($B1571&lt;&gt;"",K1571-$J1571,""),"")</f>
        <v/>
      </c>
      <c r="M1571" s="172" t="str">
        <f aca="false">IF(B1571&lt;&gt;"",RANK(L1571,L$1526:L$1625),"")</f>
        <v/>
      </c>
      <c r="N1571" s="172" t="str">
        <f aca="false">IF(B1571&lt;&gt;"",'Classement Général'!CJ56,"")</f>
        <v/>
      </c>
      <c r="O1571" s="172" t="str">
        <f aca="false">IF(B157&lt;&gt;"",'Calculs (M1..M20)'!A59,"")</f>
        <v/>
      </c>
      <c r="P1571" s="0"/>
      <c r="Q1571" s="0"/>
      <c r="R1571" s="0"/>
      <c r="S1571" s="0"/>
      <c r="T1571" s="0"/>
      <c r="U1571" s="0"/>
      <c r="V1571" s="0"/>
      <c r="AH1571" s="187" t="n">
        <f aca="false">IF($G1571&lt;&gt;"",AG1571,"")</f>
        <v>0</v>
      </c>
      <c r="AI1571" s="169"/>
      <c r="AJ1571" s="170"/>
    </row>
    <row r="1572" customFormat="false" ht="13" hidden="false" customHeight="false" outlineLevel="0" collapsed="false">
      <c r="A1572" s="0"/>
      <c r="B1572" s="185" t="str">
        <f aca="false">IF(B1471&lt;&gt;"",B1471,"")</f>
        <v/>
      </c>
      <c r="C1572" s="116" t="str">
        <f aca="false">IF(C1471&lt;&gt;"",C1471,"")</f>
        <v/>
      </c>
      <c r="D1572" s="116" t="str">
        <f aca="false">IF(D1471&lt;&gt;"",D1471,"")</f>
        <v/>
      </c>
      <c r="E1572" s="116" t="str">
        <f aca="false">IF(E1471&lt;&gt;"",E1471,"")</f>
        <v/>
      </c>
      <c r="F1572" s="116" t="n">
        <v>36</v>
      </c>
      <c r="G1572" s="168" t="n">
        <f aca="false">G1471</f>
        <v>1</v>
      </c>
      <c r="H1572" s="187" t="n">
        <f aca="false">IF($G1572&lt;&gt;"",G1572,"")</f>
        <v>1</v>
      </c>
      <c r="I1572" s="169"/>
      <c r="J1572" s="170"/>
      <c r="K1572" s="171" t="str">
        <f aca="false">IF($B1572&lt;&gt;"",IF(I1572,(INDEX(P$1526:Q$1529,MATCH(H1572,P$1526:P$1529),2)/I1572)*1000,0),"")</f>
        <v/>
      </c>
      <c r="L1572" s="171" t="str">
        <f aca="false">IF(Q$1526&lt;&gt;"",IF($B1572&lt;&gt;"",K1572-$J1572,""),"")</f>
        <v/>
      </c>
      <c r="M1572" s="172" t="str">
        <f aca="false">IF(B1572&lt;&gt;"",RANK(L1572,L$1526:L$1625),"")</f>
        <v/>
      </c>
      <c r="N1572" s="172" t="str">
        <f aca="false">IF(B1572&lt;&gt;"",'Classement Général'!CJ57,"")</f>
        <v/>
      </c>
      <c r="O1572" s="172" t="str">
        <f aca="false">IF(B158&lt;&gt;"",'Calculs (M1..M20)'!A60,"")</f>
        <v/>
      </c>
      <c r="P1572" s="0"/>
      <c r="Q1572" s="0"/>
      <c r="R1572" s="0"/>
      <c r="S1572" s="0"/>
      <c r="T1572" s="0"/>
      <c r="U1572" s="0"/>
      <c r="V1572" s="0"/>
      <c r="AH1572" s="187" t="n">
        <f aca="false">IF($G1572&lt;&gt;"",AG1572,"")</f>
        <v>0</v>
      </c>
      <c r="AI1572" s="169"/>
      <c r="AJ1572" s="170"/>
    </row>
    <row r="1573" customFormat="false" ht="13" hidden="false" customHeight="false" outlineLevel="0" collapsed="false">
      <c r="A1573" s="0"/>
      <c r="B1573" s="185" t="str">
        <f aca="false">IF(B1472&lt;&gt;"",B1472,"")</f>
        <v/>
      </c>
      <c r="C1573" s="116" t="str">
        <f aca="false">IF(C1472&lt;&gt;"",C1472,"")</f>
        <v/>
      </c>
      <c r="D1573" s="116" t="str">
        <f aca="false">IF(D1472&lt;&gt;"",D1472,"")</f>
        <v/>
      </c>
      <c r="E1573" s="116" t="str">
        <f aca="false">IF(E1472&lt;&gt;"",E1472,"")</f>
        <v/>
      </c>
      <c r="F1573" s="116" t="n">
        <v>36</v>
      </c>
      <c r="G1573" s="168" t="n">
        <f aca="false">G1472</f>
        <v>1</v>
      </c>
      <c r="H1573" s="187" t="n">
        <f aca="false">IF($G1573&lt;&gt;"",G1573,"")</f>
        <v>1</v>
      </c>
      <c r="I1573" s="169"/>
      <c r="J1573" s="170"/>
      <c r="K1573" s="171" t="str">
        <f aca="false">IF($B1573&lt;&gt;"",IF(I1573,(INDEX(P$1526:Q$1529,MATCH(H1573,P$1526:P$1529),2)/I1573)*1000,0),"")</f>
        <v/>
      </c>
      <c r="L1573" s="171" t="str">
        <f aca="false">IF(Q$1526&lt;&gt;"",IF($B1573&lt;&gt;"",K1573-$J1573,""),"")</f>
        <v/>
      </c>
      <c r="M1573" s="172" t="str">
        <f aca="false">IF(B1573&lt;&gt;"",RANK(L1573,L$1526:L$1625),"")</f>
        <v/>
      </c>
      <c r="N1573" s="172" t="str">
        <f aca="false">IF(B1573&lt;&gt;"",'Classement Général'!CJ58,"")</f>
        <v/>
      </c>
      <c r="O1573" s="172" t="str">
        <f aca="false">IF(B159&lt;&gt;"",'Calculs (M1..M20)'!A61,"")</f>
        <v/>
      </c>
      <c r="P1573" s="0"/>
      <c r="Q1573" s="0"/>
      <c r="R1573" s="0"/>
      <c r="S1573" s="0"/>
      <c r="T1573" s="0"/>
      <c r="U1573" s="0"/>
      <c r="V1573" s="0"/>
      <c r="AH1573" s="187" t="n">
        <f aca="false">IF($G1573&lt;&gt;"",AG1573,"")</f>
        <v>0</v>
      </c>
      <c r="AI1573" s="169"/>
      <c r="AJ1573" s="170"/>
    </row>
    <row r="1574" customFormat="false" ht="13" hidden="false" customHeight="false" outlineLevel="0" collapsed="false">
      <c r="A1574" s="0"/>
      <c r="B1574" s="185" t="str">
        <f aca="false">IF(B1473&lt;&gt;"",B1473,"")</f>
        <v/>
      </c>
      <c r="C1574" s="116" t="str">
        <f aca="false">IF(C1473&lt;&gt;"",C1473,"")</f>
        <v/>
      </c>
      <c r="D1574" s="116" t="str">
        <f aca="false">IF(D1473&lt;&gt;"",D1473,"")</f>
        <v/>
      </c>
      <c r="E1574" s="116" t="str">
        <f aca="false">IF(E1473&lt;&gt;"",E1473,"")</f>
        <v/>
      </c>
      <c r="F1574" s="116" t="n">
        <v>36</v>
      </c>
      <c r="G1574" s="168" t="n">
        <f aca="false">G1473</f>
        <v>1</v>
      </c>
      <c r="H1574" s="187" t="n">
        <f aca="false">IF($G1574&lt;&gt;"",G1574,"")</f>
        <v>1</v>
      </c>
      <c r="I1574" s="169"/>
      <c r="J1574" s="170"/>
      <c r="K1574" s="171" t="str">
        <f aca="false">IF($B1574&lt;&gt;"",IF(I1574,(INDEX(P$1526:Q$1529,MATCH(H1574,P$1526:P$1529),2)/I1574)*1000,0),"")</f>
        <v/>
      </c>
      <c r="L1574" s="171" t="str">
        <f aca="false">IF(Q$1526&lt;&gt;"",IF($B1574&lt;&gt;"",K1574-$J1574,""),"")</f>
        <v/>
      </c>
      <c r="M1574" s="172" t="str">
        <f aca="false">IF(B1574&lt;&gt;"",RANK(L1574,L$1526:L$1625),"")</f>
        <v/>
      </c>
      <c r="N1574" s="172" t="str">
        <f aca="false">IF(B1574&lt;&gt;"",'Classement Général'!CJ59,"")</f>
        <v/>
      </c>
      <c r="O1574" s="172" t="str">
        <f aca="false">IF(B160&lt;&gt;"",'Calculs (M1..M20)'!A62,"")</f>
        <v/>
      </c>
      <c r="P1574" s="0"/>
      <c r="Q1574" s="0"/>
      <c r="R1574" s="0"/>
      <c r="S1574" s="0"/>
      <c r="T1574" s="0"/>
      <c r="U1574" s="0"/>
      <c r="V1574" s="0"/>
      <c r="AH1574" s="187" t="n">
        <f aca="false">IF($G1574&lt;&gt;"",AG1574,"")</f>
        <v>0</v>
      </c>
      <c r="AI1574" s="169"/>
      <c r="AJ1574" s="170"/>
    </row>
    <row r="1575" customFormat="false" ht="13" hidden="false" customHeight="false" outlineLevel="0" collapsed="false">
      <c r="A1575" s="0"/>
      <c r="B1575" s="185" t="str">
        <f aca="false">IF(B1474&lt;&gt;"",B1474,"")</f>
        <v/>
      </c>
      <c r="C1575" s="116" t="str">
        <f aca="false">IF(C1474&lt;&gt;"",C1474,"")</f>
        <v/>
      </c>
      <c r="D1575" s="116" t="str">
        <f aca="false">IF(D1474&lt;&gt;"",D1474,"")</f>
        <v/>
      </c>
      <c r="E1575" s="116" t="str">
        <f aca="false">IF(E1474&lt;&gt;"",E1474,"")</f>
        <v/>
      </c>
      <c r="F1575" s="116" t="n">
        <v>36</v>
      </c>
      <c r="G1575" s="168" t="n">
        <f aca="false">G1474</f>
        <v>1</v>
      </c>
      <c r="H1575" s="187" t="n">
        <f aca="false">IF($G1575&lt;&gt;"",G1575,"")</f>
        <v>1</v>
      </c>
      <c r="I1575" s="169"/>
      <c r="J1575" s="170"/>
      <c r="K1575" s="171" t="str">
        <f aca="false">IF($B1575&lt;&gt;"",IF(I1575,(INDEX(P$1526:Q$1529,MATCH(H1575,P$1526:P$1529),2)/I1575)*1000,0),"")</f>
        <v/>
      </c>
      <c r="L1575" s="171" t="str">
        <f aca="false">IF(Q$1526&lt;&gt;"",IF($B1575&lt;&gt;"",K1575-$J1575,""),"")</f>
        <v/>
      </c>
      <c r="M1575" s="172" t="str">
        <f aca="false">IF(B1575&lt;&gt;"",RANK(L1575,L$1526:L$1625),"")</f>
        <v/>
      </c>
      <c r="N1575" s="172" t="str">
        <f aca="false">IF(B1575&lt;&gt;"",'Classement Général'!CJ60,"")</f>
        <v/>
      </c>
      <c r="O1575" s="172" t="str">
        <f aca="false">IF(B161&lt;&gt;"",'Calculs (M1..M20)'!A63,"")</f>
        <v/>
      </c>
      <c r="P1575" s="0"/>
      <c r="Q1575" s="0"/>
      <c r="R1575" s="0"/>
      <c r="S1575" s="0"/>
      <c r="T1575" s="0"/>
      <c r="U1575" s="0"/>
      <c r="V1575" s="0"/>
      <c r="AH1575" s="187" t="n">
        <f aca="false">IF($G1575&lt;&gt;"",AG1575,"")</f>
        <v>0</v>
      </c>
      <c r="AI1575" s="169"/>
      <c r="AJ1575" s="170"/>
    </row>
    <row r="1576" customFormat="false" ht="13" hidden="false" customHeight="false" outlineLevel="0" collapsed="false">
      <c r="A1576" s="0"/>
      <c r="B1576" s="185" t="str">
        <f aca="false">IF(B1475&lt;&gt;"",B1475,"")</f>
        <v/>
      </c>
      <c r="C1576" s="116" t="str">
        <f aca="false">IF(C1475&lt;&gt;"",C1475,"")</f>
        <v/>
      </c>
      <c r="D1576" s="116" t="str">
        <f aca="false">IF(D1475&lt;&gt;"",D1475,"")</f>
        <v/>
      </c>
      <c r="E1576" s="116" t="str">
        <f aca="false">IF(E1475&lt;&gt;"",E1475,"")</f>
        <v/>
      </c>
      <c r="F1576" s="116" t="n">
        <v>36</v>
      </c>
      <c r="G1576" s="168" t="n">
        <f aca="false">G1475</f>
        <v>1</v>
      </c>
      <c r="H1576" s="187" t="n">
        <f aca="false">IF($G1576&lt;&gt;"",G1576,"")</f>
        <v>1</v>
      </c>
      <c r="I1576" s="169"/>
      <c r="J1576" s="170"/>
      <c r="K1576" s="171" t="str">
        <f aca="false">IF($B1576&lt;&gt;"",IF(I1576,(INDEX(P$1526:Q$1529,MATCH(H1576,P$1526:P$1529),2)/I1576)*1000,0),"")</f>
        <v/>
      </c>
      <c r="L1576" s="171" t="str">
        <f aca="false">IF(Q$1526&lt;&gt;"",IF($B1576&lt;&gt;"",K1576-$J1576,""),"")</f>
        <v/>
      </c>
      <c r="M1576" s="172" t="str">
        <f aca="false">IF(B1576&lt;&gt;"",RANK(L1576,L$1526:L$1625),"")</f>
        <v/>
      </c>
      <c r="N1576" s="172" t="str">
        <f aca="false">IF(B1576&lt;&gt;"",'Classement Général'!CJ61,"")</f>
        <v/>
      </c>
      <c r="O1576" s="172" t="str">
        <f aca="false">IF(B162&lt;&gt;"",'Calculs (M1..M20)'!A64,"")</f>
        <v/>
      </c>
      <c r="P1576" s="0"/>
      <c r="Q1576" s="0"/>
      <c r="R1576" s="0"/>
      <c r="S1576" s="0"/>
      <c r="T1576" s="0"/>
      <c r="U1576" s="0"/>
      <c r="V1576" s="0"/>
      <c r="AH1576" s="187" t="n">
        <f aca="false">IF($G1576&lt;&gt;"",AG1576,"")</f>
        <v>0</v>
      </c>
      <c r="AI1576" s="169"/>
      <c r="AJ1576" s="170"/>
    </row>
    <row r="1577" customFormat="false" ht="13" hidden="false" customHeight="false" outlineLevel="0" collapsed="false">
      <c r="A1577" s="0"/>
      <c r="B1577" s="185" t="str">
        <f aca="false">IF(B1476&lt;&gt;"",B1476,"")</f>
        <v/>
      </c>
      <c r="C1577" s="116" t="str">
        <f aca="false">IF(C1476&lt;&gt;"",C1476,"")</f>
        <v/>
      </c>
      <c r="D1577" s="116" t="str">
        <f aca="false">IF(D1476&lt;&gt;"",D1476,"")</f>
        <v/>
      </c>
      <c r="E1577" s="116" t="str">
        <f aca="false">IF(E1476&lt;&gt;"",E1476,"")</f>
        <v/>
      </c>
      <c r="F1577" s="116" t="n">
        <v>36</v>
      </c>
      <c r="G1577" s="168" t="n">
        <f aca="false">G1476</f>
        <v>1</v>
      </c>
      <c r="H1577" s="187" t="n">
        <f aca="false">IF($G1577&lt;&gt;"",G1577,"")</f>
        <v>1</v>
      </c>
      <c r="I1577" s="169"/>
      <c r="J1577" s="170"/>
      <c r="K1577" s="171" t="str">
        <f aca="false">IF($B1577&lt;&gt;"",IF(I1577,(INDEX(P$1526:Q$1529,MATCH(H1577,P$1526:P$1529),2)/I1577)*1000,0),"")</f>
        <v/>
      </c>
      <c r="L1577" s="171" t="str">
        <f aca="false">IF(Q$1526&lt;&gt;"",IF($B1577&lt;&gt;"",K1577-$J1577,""),"")</f>
        <v/>
      </c>
      <c r="M1577" s="172" t="str">
        <f aca="false">IF(B1577&lt;&gt;"",RANK(L1577,L$1526:L$1625),"")</f>
        <v/>
      </c>
      <c r="N1577" s="172" t="str">
        <f aca="false">IF(B1577&lt;&gt;"",'Classement Général'!CJ62,"")</f>
        <v/>
      </c>
      <c r="O1577" s="172" t="str">
        <f aca="false">IF(B163&lt;&gt;"",'Calculs (M1..M20)'!A65,"")</f>
        <v/>
      </c>
      <c r="P1577" s="0"/>
      <c r="Q1577" s="0"/>
      <c r="R1577" s="0"/>
      <c r="S1577" s="0"/>
      <c r="T1577" s="0"/>
      <c r="U1577" s="0"/>
      <c r="V1577" s="0"/>
      <c r="AH1577" s="187" t="n">
        <f aca="false">IF($G1577&lt;&gt;"",AG1577,"")</f>
        <v>0</v>
      </c>
      <c r="AI1577" s="169"/>
      <c r="AJ1577" s="170"/>
    </row>
    <row r="1578" customFormat="false" ht="13" hidden="false" customHeight="false" outlineLevel="0" collapsed="false">
      <c r="A1578" s="0"/>
      <c r="B1578" s="185" t="str">
        <f aca="false">IF(B1477&lt;&gt;"",B1477,"")</f>
        <v/>
      </c>
      <c r="C1578" s="116" t="str">
        <f aca="false">IF(C1477&lt;&gt;"",C1477,"")</f>
        <v/>
      </c>
      <c r="D1578" s="116" t="str">
        <f aca="false">IF(D1477&lt;&gt;"",D1477,"")</f>
        <v/>
      </c>
      <c r="E1578" s="116" t="str">
        <f aca="false">IF(E1477&lt;&gt;"",E1477,"")</f>
        <v/>
      </c>
      <c r="F1578" s="116" t="n">
        <v>36</v>
      </c>
      <c r="G1578" s="168" t="n">
        <f aca="false">G1477</f>
        <v>1</v>
      </c>
      <c r="H1578" s="187" t="n">
        <f aca="false">IF($G1578&lt;&gt;"",G1578,"")</f>
        <v>1</v>
      </c>
      <c r="I1578" s="169"/>
      <c r="J1578" s="170"/>
      <c r="K1578" s="171" t="str">
        <f aca="false">IF($B1578&lt;&gt;"",IF(I1578,(INDEX(P$1526:Q$1529,MATCH(H1578,P$1526:P$1529),2)/I1578)*1000,0),"")</f>
        <v/>
      </c>
      <c r="L1578" s="171" t="str">
        <f aca="false">IF(Q$1526&lt;&gt;"",IF($B1578&lt;&gt;"",K1578-$J1578,""),"")</f>
        <v/>
      </c>
      <c r="M1578" s="172" t="str">
        <f aca="false">IF(B1578&lt;&gt;"",RANK(L1578,L$1526:L$1625),"")</f>
        <v/>
      </c>
      <c r="N1578" s="172" t="str">
        <f aca="false">IF(B1578&lt;&gt;"",'Classement Général'!CJ63,"")</f>
        <v/>
      </c>
      <c r="O1578" s="172" t="str">
        <f aca="false">IF(B164&lt;&gt;"",'Calculs (M1..M20)'!A66,"")</f>
        <v/>
      </c>
      <c r="P1578" s="0"/>
      <c r="Q1578" s="0"/>
      <c r="R1578" s="0"/>
      <c r="S1578" s="0"/>
      <c r="T1578" s="0"/>
      <c r="U1578" s="0"/>
      <c r="V1578" s="0"/>
      <c r="AH1578" s="187" t="n">
        <f aca="false">IF($G1578&lt;&gt;"",AG1578,"")</f>
        <v>0</v>
      </c>
      <c r="AI1578" s="169"/>
      <c r="AJ1578" s="170"/>
    </row>
    <row r="1579" customFormat="false" ht="13" hidden="false" customHeight="false" outlineLevel="0" collapsed="false">
      <c r="A1579" s="0"/>
      <c r="B1579" s="185" t="str">
        <f aca="false">IF(B1478&lt;&gt;"",B1478,"")</f>
        <v/>
      </c>
      <c r="C1579" s="116" t="str">
        <f aca="false">IF(C1478&lt;&gt;"",C1478,"")</f>
        <v/>
      </c>
      <c r="D1579" s="116" t="str">
        <f aca="false">IF(D1478&lt;&gt;"",D1478,"")</f>
        <v/>
      </c>
      <c r="E1579" s="116" t="str">
        <f aca="false">IF(E1478&lt;&gt;"",E1478,"")</f>
        <v/>
      </c>
      <c r="F1579" s="116" t="n">
        <v>36</v>
      </c>
      <c r="G1579" s="168" t="n">
        <f aca="false">G1478</f>
        <v>1</v>
      </c>
      <c r="H1579" s="187" t="n">
        <f aca="false">IF($G1579&lt;&gt;"",G1579,"")</f>
        <v>1</v>
      </c>
      <c r="I1579" s="169"/>
      <c r="J1579" s="170"/>
      <c r="K1579" s="171" t="str">
        <f aca="false">IF($B1579&lt;&gt;"",IF(I1579,(INDEX(P$1526:Q$1529,MATCH(H1579,P$1526:P$1529),2)/I1579)*1000,0),"")</f>
        <v/>
      </c>
      <c r="L1579" s="171" t="str">
        <f aca="false">IF(Q$1526&lt;&gt;"",IF($B1579&lt;&gt;"",K1579-$J1579,""),"")</f>
        <v/>
      </c>
      <c r="M1579" s="172" t="str">
        <f aca="false">IF(B1579&lt;&gt;"",RANK(L1579,L$1526:L$1625),"")</f>
        <v/>
      </c>
      <c r="N1579" s="172" t="str">
        <f aca="false">IF(B1579&lt;&gt;"",'Classement Général'!CJ64,"")</f>
        <v/>
      </c>
      <c r="O1579" s="172" t="str">
        <f aca="false">IF(B165&lt;&gt;"",'Calculs (M1..M20)'!A67,"")</f>
        <v/>
      </c>
      <c r="P1579" s="0"/>
      <c r="Q1579" s="0"/>
      <c r="R1579" s="0"/>
      <c r="S1579" s="0"/>
      <c r="T1579" s="0"/>
      <c r="U1579" s="0"/>
      <c r="V1579" s="0"/>
      <c r="AH1579" s="187" t="n">
        <f aca="false">IF($G1579&lt;&gt;"",AG1579,"")</f>
        <v>0</v>
      </c>
      <c r="AI1579" s="169"/>
      <c r="AJ1579" s="170"/>
    </row>
    <row r="1580" customFormat="false" ht="13" hidden="false" customHeight="false" outlineLevel="0" collapsed="false">
      <c r="A1580" s="0"/>
      <c r="B1580" s="185" t="str">
        <f aca="false">IF(B1479&lt;&gt;"",B1479,"")</f>
        <v/>
      </c>
      <c r="C1580" s="116" t="str">
        <f aca="false">IF(C1479&lt;&gt;"",C1479,"")</f>
        <v/>
      </c>
      <c r="D1580" s="116" t="str">
        <f aca="false">IF(D1479&lt;&gt;"",D1479,"")</f>
        <v/>
      </c>
      <c r="E1580" s="116" t="str">
        <f aca="false">IF(E1479&lt;&gt;"",E1479,"")</f>
        <v/>
      </c>
      <c r="F1580" s="116" t="n">
        <v>36</v>
      </c>
      <c r="G1580" s="168" t="n">
        <f aca="false">G1479</f>
        <v>1</v>
      </c>
      <c r="H1580" s="187" t="n">
        <f aca="false">IF($G1580&lt;&gt;"",G1580,"")</f>
        <v>1</v>
      </c>
      <c r="I1580" s="169"/>
      <c r="J1580" s="170"/>
      <c r="K1580" s="171" t="str">
        <f aca="false">IF($B1580&lt;&gt;"",IF(I1580,(INDEX(P$1526:Q$1529,MATCH(H1580,P$1526:P$1529),2)/I1580)*1000,0),"")</f>
        <v/>
      </c>
      <c r="L1580" s="171" t="str">
        <f aca="false">IF(Q$1526&lt;&gt;"",IF($B1580&lt;&gt;"",K1580-$J1580,""),"")</f>
        <v/>
      </c>
      <c r="M1580" s="172" t="str">
        <f aca="false">IF(B1580&lt;&gt;"",RANK(L1580,L$1526:L$1625),"")</f>
        <v/>
      </c>
      <c r="N1580" s="172" t="str">
        <f aca="false">IF(B1580&lt;&gt;"",'Classement Général'!CJ65,"")</f>
        <v/>
      </c>
      <c r="O1580" s="172" t="str">
        <f aca="false">IF(B166&lt;&gt;"",'Calculs (M1..M20)'!A68,"")</f>
        <v/>
      </c>
      <c r="P1580" s="0"/>
      <c r="Q1580" s="0"/>
      <c r="R1580" s="0"/>
      <c r="S1580" s="0"/>
      <c r="T1580" s="0"/>
      <c r="U1580" s="0"/>
      <c r="V1580" s="0"/>
      <c r="AH1580" s="187" t="n">
        <f aca="false">IF($G1580&lt;&gt;"",AG1580,"")</f>
        <v>0</v>
      </c>
      <c r="AI1580" s="169"/>
      <c r="AJ1580" s="170"/>
    </row>
    <row r="1581" customFormat="false" ht="13" hidden="false" customHeight="false" outlineLevel="0" collapsed="false">
      <c r="A1581" s="0"/>
      <c r="B1581" s="185" t="str">
        <f aca="false">IF(B1480&lt;&gt;"",B1480,"")</f>
        <v/>
      </c>
      <c r="C1581" s="116" t="str">
        <f aca="false">IF(C1480&lt;&gt;"",C1480,"")</f>
        <v/>
      </c>
      <c r="D1581" s="116" t="str">
        <f aca="false">IF(D1480&lt;&gt;"",D1480,"")</f>
        <v/>
      </c>
      <c r="E1581" s="116" t="str">
        <f aca="false">IF(E1480&lt;&gt;"",E1480,"")</f>
        <v/>
      </c>
      <c r="F1581" s="116" t="n">
        <v>36</v>
      </c>
      <c r="G1581" s="168" t="n">
        <f aca="false">G1480</f>
        <v>1</v>
      </c>
      <c r="H1581" s="187" t="n">
        <f aca="false">IF($G1581&lt;&gt;"",G1581,"")</f>
        <v>1</v>
      </c>
      <c r="I1581" s="169"/>
      <c r="J1581" s="170"/>
      <c r="K1581" s="171" t="str">
        <f aca="false">IF($B1581&lt;&gt;"",IF(I1581,(INDEX(P$1526:Q$1529,MATCH(H1581,P$1526:P$1529),2)/I1581)*1000,0),"")</f>
        <v/>
      </c>
      <c r="L1581" s="171" t="str">
        <f aca="false">IF(Q$1526&lt;&gt;"",IF($B1581&lt;&gt;"",K1581-$J1581,""),"")</f>
        <v/>
      </c>
      <c r="M1581" s="172" t="str">
        <f aca="false">IF(B1581&lt;&gt;"",RANK(L1581,L$1526:L$1625),"")</f>
        <v/>
      </c>
      <c r="N1581" s="172" t="str">
        <f aca="false">IF(B1581&lt;&gt;"",'Classement Général'!CJ66,"")</f>
        <v/>
      </c>
      <c r="O1581" s="172" t="str">
        <f aca="false">IF(B167&lt;&gt;"",'Calculs (M1..M20)'!A69,"")</f>
        <v/>
      </c>
      <c r="P1581" s="0"/>
      <c r="Q1581" s="0"/>
      <c r="R1581" s="0"/>
      <c r="S1581" s="0"/>
      <c r="T1581" s="0"/>
      <c r="U1581" s="0"/>
      <c r="V1581" s="0"/>
      <c r="AH1581" s="187" t="n">
        <f aca="false">IF($G1581&lt;&gt;"",AG1581,"")</f>
        <v>0</v>
      </c>
      <c r="AI1581" s="169"/>
      <c r="AJ1581" s="170"/>
    </row>
    <row r="1582" customFormat="false" ht="13" hidden="false" customHeight="false" outlineLevel="0" collapsed="false">
      <c r="A1582" s="0"/>
      <c r="B1582" s="185" t="str">
        <f aca="false">IF(B1481&lt;&gt;"",B1481,"")</f>
        <v/>
      </c>
      <c r="C1582" s="116" t="str">
        <f aca="false">IF(C1481&lt;&gt;"",C1481,"")</f>
        <v/>
      </c>
      <c r="D1582" s="116" t="str">
        <f aca="false">IF(D1481&lt;&gt;"",D1481,"")</f>
        <v/>
      </c>
      <c r="E1582" s="116" t="str">
        <f aca="false">IF(E1481&lt;&gt;"",E1481,"")</f>
        <v/>
      </c>
      <c r="F1582" s="116" t="n">
        <v>36</v>
      </c>
      <c r="G1582" s="168" t="n">
        <f aca="false">G1481</f>
        <v>1</v>
      </c>
      <c r="H1582" s="187" t="n">
        <f aca="false">IF($G1582&lt;&gt;"",G1582,"")</f>
        <v>1</v>
      </c>
      <c r="I1582" s="169"/>
      <c r="J1582" s="170"/>
      <c r="K1582" s="171" t="str">
        <f aca="false">IF($B1582&lt;&gt;"",IF(I1582,(INDEX(P$1526:Q$1529,MATCH(H1582,P$1526:P$1529),2)/I1582)*1000,0),"")</f>
        <v/>
      </c>
      <c r="L1582" s="171" t="str">
        <f aca="false">IF(Q$1526&lt;&gt;"",IF($B1582&lt;&gt;"",K1582-$J1582,""),"")</f>
        <v/>
      </c>
      <c r="M1582" s="172" t="str">
        <f aca="false">IF(B1582&lt;&gt;"",RANK(L1582,L$1526:L$1625),"")</f>
        <v/>
      </c>
      <c r="N1582" s="172" t="str">
        <f aca="false">IF(B1582&lt;&gt;"",'Classement Général'!CJ67,"")</f>
        <v/>
      </c>
      <c r="O1582" s="172" t="str">
        <f aca="false">IF(B168&lt;&gt;"",'Calculs (M1..M20)'!A70,"")</f>
        <v/>
      </c>
      <c r="P1582" s="0"/>
      <c r="Q1582" s="0"/>
      <c r="R1582" s="0"/>
      <c r="S1582" s="0"/>
      <c r="T1582" s="0"/>
      <c r="U1582" s="0"/>
      <c r="V1582" s="0"/>
      <c r="AH1582" s="187" t="n">
        <f aca="false">IF($G1582&lt;&gt;"",AG1582,"")</f>
        <v>0</v>
      </c>
      <c r="AI1582" s="169"/>
      <c r="AJ1582" s="170"/>
    </row>
    <row r="1583" customFormat="false" ht="13" hidden="false" customHeight="false" outlineLevel="0" collapsed="false">
      <c r="A1583" s="0"/>
      <c r="B1583" s="185" t="str">
        <f aca="false">IF(B1482&lt;&gt;"",B1482,"")</f>
        <v/>
      </c>
      <c r="C1583" s="116" t="str">
        <f aca="false">IF(C1482&lt;&gt;"",C1482,"")</f>
        <v/>
      </c>
      <c r="D1583" s="116" t="str">
        <f aca="false">IF(D1482&lt;&gt;"",D1482,"")</f>
        <v/>
      </c>
      <c r="E1583" s="116" t="str">
        <f aca="false">IF(E1482&lt;&gt;"",E1482,"")</f>
        <v/>
      </c>
      <c r="F1583" s="116" t="n">
        <v>36</v>
      </c>
      <c r="G1583" s="168" t="n">
        <f aca="false">G1482</f>
        <v>0</v>
      </c>
      <c r="H1583" s="187" t="n">
        <f aca="false">IF($G1583&lt;&gt;"",G1583,"")</f>
        <v>0</v>
      </c>
      <c r="I1583" s="169"/>
      <c r="J1583" s="170"/>
      <c r="K1583" s="171" t="str">
        <f aca="false">IF($B1583&lt;&gt;"",IF(I1583,(INDEX(P$1526:Q$1529,MATCH(H1583,P$1526:P$1529),2)/I1583)*1000,0),"")</f>
        <v/>
      </c>
      <c r="L1583" s="171" t="str">
        <f aca="false">IF(Q$1526&lt;&gt;"",IF($B1583&lt;&gt;"",K1583-$J1583,""),"")</f>
        <v/>
      </c>
      <c r="M1583" s="172" t="str">
        <f aca="false">IF(B1583&lt;&gt;"",RANK(L1583,L$1526:L$1625),"")</f>
        <v/>
      </c>
      <c r="N1583" s="172" t="str">
        <f aca="false">IF(B1583&lt;&gt;"",'Classement Général'!CJ68,"")</f>
        <v/>
      </c>
      <c r="O1583" s="172" t="str">
        <f aca="false">IF(B169&lt;&gt;"",'Calculs (M1..M20)'!A71,"")</f>
        <v/>
      </c>
      <c r="P1583" s="0"/>
      <c r="Q1583" s="0"/>
      <c r="R1583" s="0"/>
      <c r="S1583" s="0"/>
      <c r="T1583" s="0"/>
      <c r="U1583" s="0"/>
      <c r="V1583" s="0"/>
      <c r="AH1583" s="187" t="n">
        <f aca="false">IF($G1583&lt;&gt;"",AG1583,"")</f>
        <v>0</v>
      </c>
      <c r="AI1583" s="169"/>
      <c r="AJ1583" s="170"/>
    </row>
    <row r="1584" customFormat="false" ht="13" hidden="false" customHeight="false" outlineLevel="0" collapsed="false">
      <c r="A1584" s="0"/>
      <c r="B1584" s="185" t="str">
        <f aca="false">IF(B1483&lt;&gt;"",B1483,"")</f>
        <v/>
      </c>
      <c r="C1584" s="116" t="str">
        <f aca="false">IF(C1483&lt;&gt;"",C1483,"")</f>
        <v/>
      </c>
      <c r="D1584" s="116" t="str">
        <f aca="false">IF(D1483&lt;&gt;"",D1483,"")</f>
        <v/>
      </c>
      <c r="E1584" s="116" t="str">
        <f aca="false">IF(E1483&lt;&gt;"",E1483,"")</f>
        <v/>
      </c>
      <c r="F1584" s="116" t="n">
        <v>36</v>
      </c>
      <c r="G1584" s="168" t="n">
        <f aca="false">G1483</f>
        <v>0</v>
      </c>
      <c r="H1584" s="187" t="n">
        <f aca="false">IF($G1584&lt;&gt;"",G1584,"")</f>
        <v>0</v>
      </c>
      <c r="I1584" s="169"/>
      <c r="J1584" s="170"/>
      <c r="K1584" s="171" t="str">
        <f aca="false">IF($B1584&lt;&gt;"",IF(I1584,(INDEX(P$1526:Q$1529,MATCH(H1584,P$1526:P$1529),2)/I1584)*1000,0),"")</f>
        <v/>
      </c>
      <c r="L1584" s="171" t="str">
        <f aca="false">IF(Q$1526&lt;&gt;"",IF($B1584&lt;&gt;"",K1584-$J1584,""),"")</f>
        <v/>
      </c>
      <c r="M1584" s="172" t="str">
        <f aca="false">IF(B1584&lt;&gt;"",RANK(L1584,L$1526:L$1625),"")</f>
        <v/>
      </c>
      <c r="N1584" s="172" t="str">
        <f aca="false">IF(B1584&lt;&gt;"",'Classement Général'!CJ69,"")</f>
        <v/>
      </c>
      <c r="O1584" s="172" t="str">
        <f aca="false">IF(B170&lt;&gt;"",'Calculs (M1..M20)'!A72,"")</f>
        <v/>
      </c>
      <c r="P1584" s="0"/>
      <c r="Q1584" s="0"/>
      <c r="R1584" s="0"/>
      <c r="S1584" s="0"/>
      <c r="T1584" s="0"/>
      <c r="U1584" s="0"/>
      <c r="V1584" s="0"/>
      <c r="AH1584" s="187" t="n">
        <f aca="false">IF($G1584&lt;&gt;"",AG1584,"")</f>
        <v>0</v>
      </c>
      <c r="AI1584" s="169"/>
      <c r="AJ1584" s="170"/>
    </row>
    <row r="1585" customFormat="false" ht="13" hidden="false" customHeight="false" outlineLevel="0" collapsed="false">
      <c r="A1585" s="0"/>
      <c r="B1585" s="185" t="str">
        <f aca="false">IF(B1484&lt;&gt;"",B1484,"")</f>
        <v/>
      </c>
      <c r="C1585" s="116" t="str">
        <f aca="false">IF(C1484&lt;&gt;"",C1484,"")</f>
        <v/>
      </c>
      <c r="D1585" s="116" t="str">
        <f aca="false">IF(D1484&lt;&gt;"",D1484,"")</f>
        <v/>
      </c>
      <c r="E1585" s="116" t="str">
        <f aca="false">IF(E1484&lt;&gt;"",E1484,"")</f>
        <v/>
      </c>
      <c r="F1585" s="116" t="n">
        <v>36</v>
      </c>
      <c r="G1585" s="168" t="n">
        <f aca="false">G1484</f>
        <v>0</v>
      </c>
      <c r="H1585" s="187" t="n">
        <f aca="false">IF($G1585&lt;&gt;"",G1585,"")</f>
        <v>0</v>
      </c>
      <c r="I1585" s="169"/>
      <c r="J1585" s="170"/>
      <c r="K1585" s="171" t="str">
        <f aca="false">IF($B1585&lt;&gt;"",IF(I1585,(INDEX(P$1526:Q$1529,MATCH(H1585,P$1526:P$1529),2)/I1585)*1000,0),"")</f>
        <v/>
      </c>
      <c r="L1585" s="171" t="str">
        <f aca="false">IF(Q$1526&lt;&gt;"",IF($B1585&lt;&gt;"",K1585-$J1585,""),"")</f>
        <v/>
      </c>
      <c r="M1585" s="172" t="str">
        <f aca="false">IF(B1585&lt;&gt;"",RANK(L1585,L$1526:L$1625),"")</f>
        <v/>
      </c>
      <c r="N1585" s="172" t="str">
        <f aca="false">IF(B1585&lt;&gt;"",'Classement Général'!CJ70,"")</f>
        <v/>
      </c>
      <c r="O1585" s="172" t="str">
        <f aca="false">IF(B171&lt;&gt;"",'Calculs (M1..M20)'!A73,"")</f>
        <v/>
      </c>
      <c r="P1585" s="0"/>
      <c r="Q1585" s="0"/>
      <c r="R1585" s="0"/>
      <c r="S1585" s="0"/>
      <c r="T1585" s="0"/>
      <c r="U1585" s="0"/>
      <c r="V1585" s="0"/>
      <c r="AH1585" s="187" t="n">
        <f aca="false">IF($G1585&lt;&gt;"",AG1585,"")</f>
        <v>0</v>
      </c>
      <c r="AI1585" s="169"/>
      <c r="AJ1585" s="170"/>
    </row>
    <row r="1586" customFormat="false" ht="13" hidden="false" customHeight="false" outlineLevel="0" collapsed="false">
      <c r="A1586" s="0"/>
      <c r="B1586" s="185" t="str">
        <f aca="false">IF(B1485&lt;&gt;"",B1485,"")</f>
        <v/>
      </c>
      <c r="C1586" s="116" t="str">
        <f aca="false">IF(C1485&lt;&gt;"",C1485,"")</f>
        <v/>
      </c>
      <c r="D1586" s="116" t="str">
        <f aca="false">IF(D1485&lt;&gt;"",D1485,"")</f>
        <v/>
      </c>
      <c r="E1586" s="116" t="str">
        <f aca="false">IF(E1485&lt;&gt;"",E1485,"")</f>
        <v/>
      </c>
      <c r="F1586" s="116" t="n">
        <v>36</v>
      </c>
      <c r="G1586" s="168" t="n">
        <f aca="false">G1485</f>
        <v>0</v>
      </c>
      <c r="H1586" s="187" t="n">
        <f aca="false">IF($G1586&lt;&gt;"",G1586,"")</f>
        <v>0</v>
      </c>
      <c r="I1586" s="169"/>
      <c r="J1586" s="170"/>
      <c r="K1586" s="171" t="str">
        <f aca="false">IF($B1586&lt;&gt;"",IF(I1586,(INDEX(P$1526:Q$1529,MATCH(H1586,P$1526:P$1529),2)/I1586)*1000,0),"")</f>
        <v/>
      </c>
      <c r="L1586" s="171" t="str">
        <f aca="false">IF(Q$1526&lt;&gt;"",IF($B1586&lt;&gt;"",K1586-$J1586,""),"")</f>
        <v/>
      </c>
      <c r="M1586" s="172" t="str">
        <f aca="false">IF(B1586&lt;&gt;"",RANK(L1586,L$1526:L$1625),"")</f>
        <v/>
      </c>
      <c r="N1586" s="172" t="str">
        <f aca="false">IF(B1586&lt;&gt;"",'Classement Général'!CJ71,"")</f>
        <v/>
      </c>
      <c r="O1586" s="172" t="str">
        <f aca="false">IF(B172&lt;&gt;"",'Calculs (M1..M20)'!A74,"")</f>
        <v/>
      </c>
      <c r="P1586" s="0"/>
      <c r="Q1586" s="0"/>
      <c r="R1586" s="0"/>
      <c r="S1586" s="0"/>
      <c r="T1586" s="0"/>
      <c r="U1586" s="0"/>
      <c r="V1586" s="0"/>
      <c r="AH1586" s="187" t="n">
        <f aca="false">IF($G1586&lt;&gt;"",AG1586,"")</f>
        <v>0</v>
      </c>
      <c r="AI1586" s="169"/>
      <c r="AJ1586" s="170"/>
    </row>
    <row r="1587" customFormat="false" ht="13" hidden="false" customHeight="false" outlineLevel="0" collapsed="false">
      <c r="A1587" s="0"/>
      <c r="B1587" s="185" t="str">
        <f aca="false">IF(B1486&lt;&gt;"",B1486,"")</f>
        <v/>
      </c>
      <c r="C1587" s="116" t="str">
        <f aca="false">IF(C1486&lt;&gt;"",C1486,"")</f>
        <v/>
      </c>
      <c r="D1587" s="116" t="str">
        <f aca="false">IF(D1486&lt;&gt;"",D1486,"")</f>
        <v/>
      </c>
      <c r="E1587" s="116" t="str">
        <f aca="false">IF(E1486&lt;&gt;"",E1486,"")</f>
        <v/>
      </c>
      <c r="F1587" s="116" t="n">
        <v>36</v>
      </c>
      <c r="G1587" s="168" t="n">
        <f aca="false">G1486</f>
        <v>0</v>
      </c>
      <c r="H1587" s="187" t="n">
        <f aca="false">IF($G1587&lt;&gt;"",G1587,"")</f>
        <v>0</v>
      </c>
      <c r="I1587" s="169"/>
      <c r="J1587" s="170"/>
      <c r="K1587" s="171" t="str">
        <f aca="false">IF($B1587&lt;&gt;"",IF(I1587,(INDEX(P$1526:Q$1529,MATCH(H1587,P$1526:P$1529),2)/I1587)*1000,0),"")</f>
        <v/>
      </c>
      <c r="L1587" s="171" t="str">
        <f aca="false">IF(Q$1526&lt;&gt;"",IF($B1587&lt;&gt;"",K1587-$J1587,""),"")</f>
        <v/>
      </c>
      <c r="M1587" s="172" t="str">
        <f aca="false">IF(B1587&lt;&gt;"",RANK(L1587,L$1526:L$1625),"")</f>
        <v/>
      </c>
      <c r="N1587" s="172" t="str">
        <f aca="false">IF(B1587&lt;&gt;"",'Classement Général'!CJ72,"")</f>
        <v/>
      </c>
      <c r="O1587" s="172" t="str">
        <f aca="false">IF(B173&lt;&gt;"",'Calculs (M1..M20)'!A75,"")</f>
        <v/>
      </c>
      <c r="P1587" s="0"/>
      <c r="Q1587" s="0"/>
      <c r="R1587" s="0"/>
      <c r="S1587" s="0"/>
      <c r="T1587" s="0"/>
      <c r="U1587" s="0"/>
      <c r="V1587" s="0"/>
      <c r="AH1587" s="187" t="n">
        <f aca="false">IF($G1587&lt;&gt;"",AG1587,"")</f>
        <v>0</v>
      </c>
      <c r="AI1587" s="169"/>
      <c r="AJ1587" s="170"/>
    </row>
    <row r="1588" customFormat="false" ht="13" hidden="false" customHeight="false" outlineLevel="0" collapsed="false">
      <c r="A1588" s="0"/>
      <c r="B1588" s="185" t="str">
        <f aca="false">IF(B1487&lt;&gt;"",B1487,"")</f>
        <v/>
      </c>
      <c r="C1588" s="116" t="str">
        <f aca="false">IF(C1487&lt;&gt;"",C1487,"")</f>
        <v/>
      </c>
      <c r="D1588" s="116" t="str">
        <f aca="false">IF(D1487&lt;&gt;"",D1487,"")</f>
        <v/>
      </c>
      <c r="E1588" s="116" t="str">
        <f aca="false">IF(E1487&lt;&gt;"",E1487,"")</f>
        <v/>
      </c>
      <c r="F1588" s="116" t="n">
        <v>36</v>
      </c>
      <c r="G1588" s="168" t="n">
        <f aca="false">G1487</f>
        <v>0</v>
      </c>
      <c r="H1588" s="187" t="n">
        <f aca="false">IF($G1588&lt;&gt;"",G1588,"")</f>
        <v>0</v>
      </c>
      <c r="I1588" s="169"/>
      <c r="J1588" s="170"/>
      <c r="K1588" s="171" t="str">
        <f aca="false">IF($B1588&lt;&gt;"",IF(I1588,(INDEX(P$1526:Q$1529,MATCH(H1588,P$1526:P$1529),2)/I1588)*1000,0),"")</f>
        <v/>
      </c>
      <c r="L1588" s="171" t="str">
        <f aca="false">IF(Q$1526&lt;&gt;"",IF($B1588&lt;&gt;"",K1588-$J1588,""),"")</f>
        <v/>
      </c>
      <c r="M1588" s="172" t="str">
        <f aca="false">IF(B1588&lt;&gt;"",RANK(L1588,L$1526:L$1625),"")</f>
        <v/>
      </c>
      <c r="N1588" s="172" t="str">
        <f aca="false">IF(B1588&lt;&gt;"",'Classement Général'!CJ73,"")</f>
        <v/>
      </c>
      <c r="O1588" s="172" t="str">
        <f aca="false">IF(B174&lt;&gt;"",'Calculs (M1..M20)'!A76,"")</f>
        <v/>
      </c>
      <c r="P1588" s="0"/>
      <c r="Q1588" s="0"/>
      <c r="R1588" s="0"/>
      <c r="S1588" s="0"/>
      <c r="T1588" s="0"/>
      <c r="U1588" s="0"/>
      <c r="V1588" s="0"/>
      <c r="AH1588" s="187" t="n">
        <f aca="false">IF($G1588&lt;&gt;"",AG1588,"")</f>
        <v>0</v>
      </c>
      <c r="AI1588" s="169"/>
      <c r="AJ1588" s="170"/>
    </row>
    <row r="1589" customFormat="false" ht="13" hidden="false" customHeight="false" outlineLevel="0" collapsed="false">
      <c r="A1589" s="0"/>
      <c r="B1589" s="185" t="str">
        <f aca="false">IF(B1488&lt;&gt;"",B1488,"")</f>
        <v/>
      </c>
      <c r="C1589" s="116" t="str">
        <f aca="false">IF(C1488&lt;&gt;"",C1488,"")</f>
        <v/>
      </c>
      <c r="D1589" s="116" t="str">
        <f aca="false">IF(D1488&lt;&gt;"",D1488,"")</f>
        <v/>
      </c>
      <c r="E1589" s="116" t="str">
        <f aca="false">IF(E1488&lt;&gt;"",E1488,"")</f>
        <v/>
      </c>
      <c r="F1589" s="116" t="n">
        <v>36</v>
      </c>
      <c r="G1589" s="168" t="n">
        <f aca="false">G1488</f>
        <v>0</v>
      </c>
      <c r="H1589" s="187" t="n">
        <f aca="false">IF($G1589&lt;&gt;"",G1589,"")</f>
        <v>0</v>
      </c>
      <c r="I1589" s="169"/>
      <c r="J1589" s="170"/>
      <c r="K1589" s="171" t="str">
        <f aca="false">IF($B1589&lt;&gt;"",IF(I1589,(INDEX(P$1526:Q$1529,MATCH(H1589,P$1526:P$1529),2)/I1589)*1000,0),"")</f>
        <v/>
      </c>
      <c r="L1589" s="171" t="str">
        <f aca="false">IF(Q$1526&lt;&gt;"",IF($B1589&lt;&gt;"",K1589-$J1589,""),"")</f>
        <v/>
      </c>
      <c r="M1589" s="172" t="str">
        <f aca="false">IF(B1589&lt;&gt;"",RANK(L1589,L$1526:L$1625),"")</f>
        <v/>
      </c>
      <c r="N1589" s="172" t="str">
        <f aca="false">IF(B1589&lt;&gt;"",'Classement Général'!CJ74,"")</f>
        <v/>
      </c>
      <c r="O1589" s="172" t="str">
        <f aca="false">IF(B175&lt;&gt;"",'Calculs (M1..M20)'!A77,"")</f>
        <v/>
      </c>
      <c r="P1589" s="0"/>
      <c r="Q1589" s="0"/>
      <c r="R1589" s="0"/>
      <c r="S1589" s="0"/>
      <c r="T1589" s="0"/>
      <c r="U1589" s="0"/>
      <c r="V1589" s="0"/>
      <c r="AH1589" s="187" t="n">
        <f aca="false">IF($G1589&lt;&gt;"",AG1589,"")</f>
        <v>0</v>
      </c>
      <c r="AI1589" s="169"/>
      <c r="AJ1589" s="170"/>
    </row>
    <row r="1590" customFormat="false" ht="13" hidden="false" customHeight="false" outlineLevel="0" collapsed="false">
      <c r="A1590" s="0"/>
      <c r="B1590" s="185" t="str">
        <f aca="false">IF(B1489&lt;&gt;"",B1489,"")</f>
        <v/>
      </c>
      <c r="C1590" s="116" t="str">
        <f aca="false">IF(C1489&lt;&gt;"",C1489,"")</f>
        <v/>
      </c>
      <c r="D1590" s="116" t="str">
        <f aca="false">IF(D1489&lt;&gt;"",D1489,"")</f>
        <v/>
      </c>
      <c r="E1590" s="116" t="str">
        <f aca="false">IF(E1489&lt;&gt;"",E1489,"")</f>
        <v/>
      </c>
      <c r="F1590" s="116" t="n">
        <v>36</v>
      </c>
      <c r="G1590" s="168" t="n">
        <f aca="false">G1489</f>
        <v>0</v>
      </c>
      <c r="H1590" s="187" t="n">
        <f aca="false">IF($G1590&lt;&gt;"",G1590,"")</f>
        <v>0</v>
      </c>
      <c r="I1590" s="169"/>
      <c r="J1590" s="170"/>
      <c r="K1590" s="171" t="str">
        <f aca="false">IF($B1590&lt;&gt;"",IF(I1590,(INDEX(P$1526:Q$1529,MATCH(H1590,P$1526:P$1529),2)/I1590)*1000,0),"")</f>
        <v/>
      </c>
      <c r="L1590" s="171" t="str">
        <f aca="false">IF(Q$1526&lt;&gt;"",IF($B1590&lt;&gt;"",K1590-$J1590,""),"")</f>
        <v/>
      </c>
      <c r="M1590" s="172" t="str">
        <f aca="false">IF(B1590&lt;&gt;"",RANK(L1590,L$1526:L$1625),"")</f>
        <v/>
      </c>
      <c r="N1590" s="172" t="str">
        <f aca="false">IF(B1590&lt;&gt;"",'Classement Général'!CJ75,"")</f>
        <v/>
      </c>
      <c r="O1590" s="172" t="str">
        <f aca="false">IF(B176&lt;&gt;"",'Calculs (M1..M20)'!A78,"")</f>
        <v/>
      </c>
      <c r="P1590" s="0"/>
      <c r="Q1590" s="0"/>
      <c r="R1590" s="0"/>
      <c r="S1590" s="0"/>
      <c r="T1590" s="0"/>
      <c r="U1590" s="0"/>
      <c r="V1590" s="0"/>
      <c r="AH1590" s="187" t="n">
        <f aca="false">IF($G1590&lt;&gt;"",AG1590,"")</f>
        <v>0</v>
      </c>
      <c r="AI1590" s="169"/>
      <c r="AJ1590" s="170"/>
    </row>
    <row r="1591" customFormat="false" ht="13" hidden="false" customHeight="false" outlineLevel="0" collapsed="false">
      <c r="A1591" s="0"/>
      <c r="B1591" s="185" t="str">
        <f aca="false">IF(B1490&lt;&gt;"",B1490,"")</f>
        <v/>
      </c>
      <c r="C1591" s="116" t="str">
        <f aca="false">IF(C1490&lt;&gt;"",C1490,"")</f>
        <v/>
      </c>
      <c r="D1591" s="116" t="str">
        <f aca="false">IF(D1490&lt;&gt;"",D1490,"")</f>
        <v/>
      </c>
      <c r="E1591" s="116" t="str">
        <f aca="false">IF(E1490&lt;&gt;"",E1490,"")</f>
        <v/>
      </c>
      <c r="F1591" s="116" t="n">
        <v>36</v>
      </c>
      <c r="G1591" s="168" t="n">
        <f aca="false">G1490</f>
        <v>0</v>
      </c>
      <c r="H1591" s="187" t="n">
        <f aca="false">IF($G1591&lt;&gt;"",G1591,"")</f>
        <v>0</v>
      </c>
      <c r="I1591" s="169"/>
      <c r="J1591" s="170"/>
      <c r="K1591" s="171" t="str">
        <f aca="false">IF($B1591&lt;&gt;"",IF(I1591,(INDEX(P$1526:Q$1529,MATCH(H1591,P$1526:P$1529),2)/I1591)*1000,0),"")</f>
        <v/>
      </c>
      <c r="L1591" s="171" t="str">
        <f aca="false">IF(Q$1526&lt;&gt;"",IF($B1591&lt;&gt;"",K1591-$J1591,""),"")</f>
        <v/>
      </c>
      <c r="M1591" s="172" t="str">
        <f aca="false">IF(B1591&lt;&gt;"",RANK(L1591,L$1526:L$1625),"")</f>
        <v/>
      </c>
      <c r="N1591" s="172" t="str">
        <f aca="false">IF(B1591&lt;&gt;"",'Classement Général'!CJ76,"")</f>
        <v/>
      </c>
      <c r="O1591" s="172" t="str">
        <f aca="false">IF(B177&lt;&gt;"",'Calculs (M1..M20)'!A79,"")</f>
        <v/>
      </c>
      <c r="P1591" s="0"/>
      <c r="Q1591" s="0"/>
      <c r="R1591" s="0"/>
      <c r="S1591" s="0"/>
      <c r="T1591" s="0"/>
      <c r="U1591" s="0"/>
      <c r="V1591" s="0"/>
      <c r="AH1591" s="187" t="n">
        <f aca="false">IF($G1591&lt;&gt;"",AG1591,"")</f>
        <v>0</v>
      </c>
      <c r="AI1591" s="169"/>
      <c r="AJ1591" s="170"/>
    </row>
    <row r="1592" customFormat="false" ht="13" hidden="false" customHeight="false" outlineLevel="0" collapsed="false">
      <c r="A1592" s="0"/>
      <c r="B1592" s="185" t="str">
        <f aca="false">IF(B1491&lt;&gt;"",B1491,"")</f>
        <v/>
      </c>
      <c r="C1592" s="116" t="str">
        <f aca="false">IF(C1491&lt;&gt;"",C1491,"")</f>
        <v/>
      </c>
      <c r="D1592" s="116" t="str">
        <f aca="false">IF(D1491&lt;&gt;"",D1491,"")</f>
        <v/>
      </c>
      <c r="E1592" s="116" t="str">
        <f aca="false">IF(E1491&lt;&gt;"",E1491,"")</f>
        <v/>
      </c>
      <c r="F1592" s="116" t="n">
        <v>36</v>
      </c>
      <c r="G1592" s="168" t="n">
        <f aca="false">G1491</f>
        <v>0</v>
      </c>
      <c r="H1592" s="187" t="n">
        <f aca="false">IF($G1592&lt;&gt;"",G1592,"")</f>
        <v>0</v>
      </c>
      <c r="I1592" s="169"/>
      <c r="J1592" s="170"/>
      <c r="K1592" s="171" t="str">
        <f aca="false">IF($B1592&lt;&gt;"",IF(I1592,(INDEX(P$1526:Q$1529,MATCH(H1592,P$1526:P$1529),2)/I1592)*1000,0),"")</f>
        <v/>
      </c>
      <c r="L1592" s="171" t="str">
        <f aca="false">IF(Q$1526&lt;&gt;"",IF($B1592&lt;&gt;"",K1592-$J1592,""),"")</f>
        <v/>
      </c>
      <c r="M1592" s="172" t="str">
        <f aca="false">IF(B1592&lt;&gt;"",RANK(L1592,L$1526:L$1625),"")</f>
        <v/>
      </c>
      <c r="N1592" s="172" t="str">
        <f aca="false">IF(B1592&lt;&gt;"",'Classement Général'!CJ77,"")</f>
        <v/>
      </c>
      <c r="O1592" s="172" t="str">
        <f aca="false">IF(B178&lt;&gt;"",'Calculs (M1..M20)'!A80,"")</f>
        <v/>
      </c>
      <c r="P1592" s="0"/>
      <c r="Q1592" s="0"/>
      <c r="R1592" s="0"/>
      <c r="S1592" s="0"/>
      <c r="T1592" s="0"/>
      <c r="U1592" s="0"/>
      <c r="V1592" s="0"/>
      <c r="AH1592" s="187" t="n">
        <f aca="false">IF($G1592&lt;&gt;"",AG1592,"")</f>
        <v>0</v>
      </c>
      <c r="AI1592" s="169"/>
      <c r="AJ1592" s="170"/>
    </row>
    <row r="1593" customFormat="false" ht="13" hidden="false" customHeight="false" outlineLevel="0" collapsed="false">
      <c r="A1593" s="0"/>
      <c r="B1593" s="185" t="str">
        <f aca="false">IF(B1492&lt;&gt;"",B1492,"")</f>
        <v/>
      </c>
      <c r="C1593" s="116" t="str">
        <f aca="false">IF(C1492&lt;&gt;"",C1492,"")</f>
        <v/>
      </c>
      <c r="D1593" s="116" t="str">
        <f aca="false">IF(D1492&lt;&gt;"",D1492,"")</f>
        <v/>
      </c>
      <c r="E1593" s="116" t="str">
        <f aca="false">IF(E1492&lt;&gt;"",E1492,"")</f>
        <v/>
      </c>
      <c r="F1593" s="116" t="n">
        <v>36</v>
      </c>
      <c r="G1593" s="168" t="n">
        <f aca="false">G1492</f>
        <v>0</v>
      </c>
      <c r="H1593" s="187" t="n">
        <f aca="false">IF($G1593&lt;&gt;"",G1593,"")</f>
        <v>0</v>
      </c>
      <c r="I1593" s="169"/>
      <c r="J1593" s="170"/>
      <c r="K1593" s="171" t="str">
        <f aca="false">IF($B1593&lt;&gt;"",IF(I1593,(INDEX(P$1526:Q$1529,MATCH(H1593,P$1526:P$1529),2)/I1593)*1000,0),"")</f>
        <v/>
      </c>
      <c r="L1593" s="171" t="str">
        <f aca="false">IF(Q$1526&lt;&gt;"",IF($B1593&lt;&gt;"",K1593-$J1593,""),"")</f>
        <v/>
      </c>
      <c r="M1593" s="172" t="str">
        <f aca="false">IF(B1593&lt;&gt;"",RANK(L1593,L$1526:L$1625),"")</f>
        <v/>
      </c>
      <c r="N1593" s="172" t="str">
        <f aca="false">IF(B1593&lt;&gt;"",'Classement Général'!CJ78,"")</f>
        <v/>
      </c>
      <c r="O1593" s="172" t="str">
        <f aca="false">IF(B179&lt;&gt;"",'Calculs (M1..M20)'!A81,"")</f>
        <v/>
      </c>
      <c r="P1593" s="0"/>
      <c r="Q1593" s="0"/>
      <c r="R1593" s="0"/>
      <c r="S1593" s="0"/>
      <c r="T1593" s="0"/>
      <c r="U1593" s="0"/>
      <c r="V1593" s="0"/>
      <c r="AH1593" s="187" t="n">
        <f aca="false">IF($G1593&lt;&gt;"",AG1593,"")</f>
        <v>0</v>
      </c>
      <c r="AI1593" s="169"/>
      <c r="AJ1593" s="170"/>
    </row>
    <row r="1594" customFormat="false" ht="13" hidden="false" customHeight="false" outlineLevel="0" collapsed="false">
      <c r="A1594" s="0"/>
      <c r="B1594" s="185" t="str">
        <f aca="false">IF(B1493&lt;&gt;"",B1493,"")</f>
        <v/>
      </c>
      <c r="C1594" s="116" t="str">
        <f aca="false">IF(C1493&lt;&gt;"",C1493,"")</f>
        <v/>
      </c>
      <c r="D1594" s="116" t="str">
        <f aca="false">IF(D1493&lt;&gt;"",D1493,"")</f>
        <v/>
      </c>
      <c r="E1594" s="116" t="str">
        <f aca="false">IF(E1493&lt;&gt;"",E1493,"")</f>
        <v/>
      </c>
      <c r="F1594" s="116" t="n">
        <v>36</v>
      </c>
      <c r="G1594" s="168" t="n">
        <f aca="false">G1493</f>
        <v>0</v>
      </c>
      <c r="H1594" s="187" t="n">
        <f aca="false">IF($G1594&lt;&gt;"",G1594,"")</f>
        <v>0</v>
      </c>
      <c r="I1594" s="169"/>
      <c r="J1594" s="170"/>
      <c r="K1594" s="171" t="str">
        <f aca="false">IF($B1594&lt;&gt;"",IF(I1594,(INDEX(P$1526:Q$1529,MATCH(H1594,P$1526:P$1529),2)/I1594)*1000,0),"")</f>
        <v/>
      </c>
      <c r="L1594" s="171" t="str">
        <f aca="false">IF(Q$1526&lt;&gt;"",IF($B1594&lt;&gt;"",K1594-$J1594,""),"")</f>
        <v/>
      </c>
      <c r="M1594" s="172" t="str">
        <f aca="false">IF(B1594&lt;&gt;"",RANK(L1594,L$1526:L$1625),"")</f>
        <v/>
      </c>
      <c r="N1594" s="172" t="str">
        <f aca="false">IF(B1594&lt;&gt;"",'Classement Général'!CJ79,"")</f>
        <v/>
      </c>
      <c r="O1594" s="172" t="str">
        <f aca="false">IF(B180&lt;&gt;"",'Calculs (M1..M20)'!A82,"")</f>
        <v/>
      </c>
      <c r="P1594" s="0"/>
      <c r="Q1594" s="0"/>
      <c r="R1594" s="0"/>
      <c r="S1594" s="0"/>
      <c r="T1594" s="0"/>
      <c r="U1594" s="0"/>
      <c r="V1594" s="0"/>
      <c r="AH1594" s="187" t="n">
        <f aca="false">IF($G1594&lt;&gt;"",AG1594,"")</f>
        <v>0</v>
      </c>
      <c r="AI1594" s="169"/>
      <c r="AJ1594" s="170"/>
    </row>
    <row r="1595" customFormat="false" ht="13" hidden="false" customHeight="false" outlineLevel="0" collapsed="false">
      <c r="A1595" s="0"/>
      <c r="B1595" s="185" t="str">
        <f aca="false">IF(B1494&lt;&gt;"",B1494,"")</f>
        <v/>
      </c>
      <c r="C1595" s="116" t="str">
        <f aca="false">IF(C1494&lt;&gt;"",C1494,"")</f>
        <v/>
      </c>
      <c r="D1595" s="116" t="str">
        <f aca="false">IF(D1494&lt;&gt;"",D1494,"")</f>
        <v/>
      </c>
      <c r="E1595" s="116" t="str">
        <f aca="false">IF(E1494&lt;&gt;"",E1494,"")</f>
        <v/>
      </c>
      <c r="F1595" s="116" t="n">
        <v>36</v>
      </c>
      <c r="G1595" s="168" t="n">
        <f aca="false">G1494</f>
        <v>0</v>
      </c>
      <c r="H1595" s="187" t="n">
        <f aca="false">IF($G1595&lt;&gt;"",G1595,"")</f>
        <v>0</v>
      </c>
      <c r="I1595" s="169"/>
      <c r="J1595" s="170"/>
      <c r="K1595" s="171" t="str">
        <f aca="false">IF($B1595&lt;&gt;"",IF(I1595,(INDEX(P$1526:Q$1529,MATCH(H1595,P$1526:P$1529),2)/I1595)*1000,0),"")</f>
        <v/>
      </c>
      <c r="L1595" s="171" t="str">
        <f aca="false">IF(Q$1526&lt;&gt;"",IF($B1595&lt;&gt;"",K1595-$J1595,""),"")</f>
        <v/>
      </c>
      <c r="M1595" s="172" t="str">
        <f aca="false">IF(B1595&lt;&gt;"",RANK(L1595,L$1526:L$1625),"")</f>
        <v/>
      </c>
      <c r="N1595" s="172" t="str">
        <f aca="false">IF(B1595&lt;&gt;"",'Classement Général'!CJ80,"")</f>
        <v/>
      </c>
      <c r="O1595" s="172" t="str">
        <f aca="false">IF(B181&lt;&gt;"",'Calculs (M1..M20)'!A83,"")</f>
        <v/>
      </c>
      <c r="P1595" s="0"/>
      <c r="Q1595" s="0"/>
      <c r="R1595" s="0"/>
      <c r="S1595" s="0"/>
      <c r="T1595" s="0"/>
      <c r="U1595" s="0"/>
      <c r="V1595" s="0"/>
      <c r="AH1595" s="187" t="n">
        <f aca="false">IF($G1595&lt;&gt;"",AG1595,"")</f>
        <v>0</v>
      </c>
      <c r="AI1595" s="169"/>
      <c r="AJ1595" s="170"/>
    </row>
    <row r="1596" customFormat="false" ht="13" hidden="false" customHeight="false" outlineLevel="0" collapsed="false">
      <c r="A1596" s="0"/>
      <c r="B1596" s="185" t="str">
        <f aca="false">IF(B1495&lt;&gt;"",B1495,"")</f>
        <v/>
      </c>
      <c r="C1596" s="116" t="str">
        <f aca="false">IF(C1495&lt;&gt;"",C1495,"")</f>
        <v/>
      </c>
      <c r="D1596" s="116" t="str">
        <f aca="false">IF(D1495&lt;&gt;"",D1495,"")</f>
        <v/>
      </c>
      <c r="E1596" s="116" t="str">
        <f aca="false">IF(E1495&lt;&gt;"",E1495,"")</f>
        <v/>
      </c>
      <c r="F1596" s="116" t="n">
        <v>36</v>
      </c>
      <c r="G1596" s="168" t="n">
        <f aca="false">G1495</f>
        <v>0</v>
      </c>
      <c r="H1596" s="187" t="n">
        <f aca="false">IF($G1596&lt;&gt;"",G1596,"")</f>
        <v>0</v>
      </c>
      <c r="I1596" s="169"/>
      <c r="J1596" s="170"/>
      <c r="K1596" s="171" t="str">
        <f aca="false">IF($B1596&lt;&gt;"",IF(I1596,(INDEX(P$1526:Q$1529,MATCH(H1596,P$1526:P$1529),2)/I1596)*1000,0),"")</f>
        <v/>
      </c>
      <c r="L1596" s="171" t="str">
        <f aca="false">IF(Q$1526&lt;&gt;"",IF($B1596&lt;&gt;"",K1596-$J1596,""),"")</f>
        <v/>
      </c>
      <c r="M1596" s="172" t="str">
        <f aca="false">IF(B1596&lt;&gt;"",RANK(L1596,L$1526:L$1625),"")</f>
        <v/>
      </c>
      <c r="N1596" s="172" t="str">
        <f aca="false">IF(B1596&lt;&gt;"",'Classement Général'!CJ81,"")</f>
        <v/>
      </c>
      <c r="O1596" s="172" t="str">
        <f aca="false">IF(B182&lt;&gt;"",'Calculs (M1..M20)'!A84,"")</f>
        <v/>
      </c>
      <c r="P1596" s="0"/>
      <c r="Q1596" s="0"/>
      <c r="R1596" s="0"/>
      <c r="S1596" s="0"/>
      <c r="T1596" s="0"/>
      <c r="U1596" s="0"/>
      <c r="V1596" s="0"/>
      <c r="AH1596" s="187" t="n">
        <f aca="false">IF($G1596&lt;&gt;"",AG1596,"")</f>
        <v>0</v>
      </c>
      <c r="AI1596" s="169"/>
      <c r="AJ1596" s="170"/>
    </row>
    <row r="1597" customFormat="false" ht="13" hidden="false" customHeight="false" outlineLevel="0" collapsed="false">
      <c r="A1597" s="0"/>
      <c r="B1597" s="185" t="str">
        <f aca="false">IF(B1496&lt;&gt;"",B1496,"")</f>
        <v/>
      </c>
      <c r="C1597" s="116" t="str">
        <f aca="false">IF(C1496&lt;&gt;"",C1496,"")</f>
        <v/>
      </c>
      <c r="D1597" s="116" t="str">
        <f aca="false">IF(D1496&lt;&gt;"",D1496,"")</f>
        <v/>
      </c>
      <c r="E1597" s="116" t="str">
        <f aca="false">IF(E1496&lt;&gt;"",E1496,"")</f>
        <v/>
      </c>
      <c r="F1597" s="116" t="n">
        <v>36</v>
      </c>
      <c r="G1597" s="168" t="n">
        <f aca="false">G1496</f>
        <v>0</v>
      </c>
      <c r="H1597" s="187" t="n">
        <f aca="false">IF($G1597&lt;&gt;"",G1597,"")</f>
        <v>0</v>
      </c>
      <c r="I1597" s="169"/>
      <c r="J1597" s="170"/>
      <c r="K1597" s="171" t="str">
        <f aca="false">IF($B1597&lt;&gt;"",IF(I1597,(INDEX(P$1526:Q$1529,MATCH(H1597,P$1526:P$1529),2)/I1597)*1000,0),"")</f>
        <v/>
      </c>
      <c r="L1597" s="171" t="str">
        <f aca="false">IF(Q$1526&lt;&gt;"",IF($B1597&lt;&gt;"",K1597-$J1597,""),"")</f>
        <v/>
      </c>
      <c r="M1597" s="172" t="str">
        <f aca="false">IF(B1597&lt;&gt;"",RANK(L1597,L$1526:L$1625),"")</f>
        <v/>
      </c>
      <c r="N1597" s="172" t="str">
        <f aca="false">IF(B1597&lt;&gt;"",'Classement Général'!CJ82,"")</f>
        <v/>
      </c>
      <c r="O1597" s="172" t="str">
        <f aca="false">IF(B183&lt;&gt;"",'Calculs (M1..M20)'!A85,"")</f>
        <v/>
      </c>
      <c r="P1597" s="0"/>
      <c r="Q1597" s="0"/>
      <c r="R1597" s="0"/>
      <c r="S1597" s="0"/>
      <c r="T1597" s="0"/>
      <c r="U1597" s="0"/>
      <c r="V1597" s="0"/>
      <c r="AH1597" s="187" t="n">
        <f aca="false">IF($G1597&lt;&gt;"",AG1597,"")</f>
        <v>0</v>
      </c>
      <c r="AI1597" s="169"/>
      <c r="AJ1597" s="170"/>
    </row>
    <row r="1598" customFormat="false" ht="13" hidden="false" customHeight="false" outlineLevel="0" collapsed="false">
      <c r="A1598" s="0"/>
      <c r="B1598" s="185" t="str">
        <f aca="false">IF(B1497&lt;&gt;"",B1497,"")</f>
        <v/>
      </c>
      <c r="C1598" s="116" t="str">
        <f aca="false">IF(C1497&lt;&gt;"",C1497,"")</f>
        <v/>
      </c>
      <c r="D1598" s="116" t="str">
        <f aca="false">IF(D1497&lt;&gt;"",D1497,"")</f>
        <v/>
      </c>
      <c r="E1598" s="116" t="str">
        <f aca="false">IF(E1497&lt;&gt;"",E1497,"")</f>
        <v/>
      </c>
      <c r="F1598" s="116" t="n">
        <v>36</v>
      </c>
      <c r="G1598" s="168" t="n">
        <f aca="false">G1497</f>
        <v>0</v>
      </c>
      <c r="H1598" s="187" t="n">
        <f aca="false">IF($G1598&lt;&gt;"",G1598,"")</f>
        <v>0</v>
      </c>
      <c r="I1598" s="169"/>
      <c r="J1598" s="170"/>
      <c r="K1598" s="171" t="str">
        <f aca="false">IF($B1598&lt;&gt;"",IF(I1598,(INDEX(P$1526:Q$1529,MATCH(H1598,P$1526:P$1529),2)/I1598)*1000,0),"")</f>
        <v/>
      </c>
      <c r="L1598" s="171" t="str">
        <f aca="false">IF(Q$1526&lt;&gt;"",IF($B1598&lt;&gt;"",K1598-$J1598,""),"")</f>
        <v/>
      </c>
      <c r="M1598" s="172" t="str">
        <f aca="false">IF(B1598&lt;&gt;"",RANK(L1598,L$1526:L$1625),"")</f>
        <v/>
      </c>
      <c r="N1598" s="172" t="str">
        <f aca="false">IF(B1598&lt;&gt;"",'Classement Général'!CJ83,"")</f>
        <v/>
      </c>
      <c r="O1598" s="172" t="str">
        <f aca="false">IF(B184&lt;&gt;"",'Calculs (M1..M20)'!A86,"")</f>
        <v/>
      </c>
      <c r="P1598" s="0"/>
      <c r="Q1598" s="0"/>
      <c r="R1598" s="0"/>
      <c r="S1598" s="0"/>
      <c r="T1598" s="0"/>
      <c r="U1598" s="0"/>
      <c r="V1598" s="0"/>
      <c r="AH1598" s="187" t="n">
        <f aca="false">IF($G1598&lt;&gt;"",AG1598,"")</f>
        <v>0</v>
      </c>
      <c r="AI1598" s="169"/>
      <c r="AJ1598" s="170"/>
    </row>
    <row r="1599" customFormat="false" ht="13" hidden="false" customHeight="false" outlineLevel="0" collapsed="false">
      <c r="A1599" s="0"/>
      <c r="B1599" s="185" t="str">
        <f aca="false">IF(B1498&lt;&gt;"",B1498,"")</f>
        <v/>
      </c>
      <c r="C1599" s="116" t="str">
        <f aca="false">IF(C1498&lt;&gt;"",C1498,"")</f>
        <v/>
      </c>
      <c r="D1599" s="116" t="str">
        <f aca="false">IF(D1498&lt;&gt;"",D1498,"")</f>
        <v/>
      </c>
      <c r="E1599" s="116" t="str">
        <f aca="false">IF(E1498&lt;&gt;"",E1498,"")</f>
        <v/>
      </c>
      <c r="F1599" s="116" t="n">
        <v>36</v>
      </c>
      <c r="G1599" s="168" t="n">
        <f aca="false">G1498</f>
        <v>0</v>
      </c>
      <c r="H1599" s="187" t="n">
        <f aca="false">IF($G1599&lt;&gt;"",G1599,"")</f>
        <v>0</v>
      </c>
      <c r="I1599" s="169"/>
      <c r="J1599" s="170"/>
      <c r="K1599" s="171" t="str">
        <f aca="false">IF($B1599&lt;&gt;"",IF(I1599,(INDEX(P$1526:Q$1529,MATCH(H1599,P$1526:P$1529),2)/I1599)*1000,0),"")</f>
        <v/>
      </c>
      <c r="L1599" s="171" t="str">
        <f aca="false">IF(Q$1526&lt;&gt;"",IF($B1599&lt;&gt;"",K1599-$J1599,""),"")</f>
        <v/>
      </c>
      <c r="M1599" s="172" t="str">
        <f aca="false">IF(B1599&lt;&gt;"",RANK(L1599,L$1526:L$1625),"")</f>
        <v/>
      </c>
      <c r="N1599" s="172" t="str">
        <f aca="false">IF(B1599&lt;&gt;"",'Classement Général'!CJ84,"")</f>
        <v/>
      </c>
      <c r="O1599" s="172" t="str">
        <f aca="false">IF(B185&lt;&gt;"",'Calculs (M1..M20)'!A87,"")</f>
        <v/>
      </c>
      <c r="P1599" s="0"/>
      <c r="Q1599" s="0"/>
      <c r="R1599" s="0"/>
      <c r="S1599" s="0"/>
      <c r="T1599" s="0"/>
      <c r="U1599" s="0"/>
      <c r="V1599" s="0"/>
      <c r="AH1599" s="187" t="n">
        <f aca="false">IF($G1599&lt;&gt;"",AG1599,"")</f>
        <v>0</v>
      </c>
      <c r="AI1599" s="169"/>
      <c r="AJ1599" s="170"/>
    </row>
    <row r="1600" customFormat="false" ht="13" hidden="false" customHeight="false" outlineLevel="0" collapsed="false">
      <c r="A1600" s="0"/>
      <c r="B1600" s="185" t="str">
        <f aca="false">IF(B1499&lt;&gt;"",B1499,"")</f>
        <v/>
      </c>
      <c r="C1600" s="116" t="str">
        <f aca="false">IF(C1499&lt;&gt;"",C1499,"")</f>
        <v/>
      </c>
      <c r="D1600" s="116" t="str">
        <f aca="false">IF(D1499&lt;&gt;"",D1499,"")</f>
        <v/>
      </c>
      <c r="E1600" s="116" t="str">
        <f aca="false">IF(E1499&lt;&gt;"",E1499,"")</f>
        <v/>
      </c>
      <c r="F1600" s="116" t="n">
        <v>36</v>
      </c>
      <c r="G1600" s="168" t="n">
        <f aca="false">G1499</f>
        <v>0</v>
      </c>
      <c r="H1600" s="187" t="n">
        <f aca="false">IF($G1600&lt;&gt;"",G1600,"")</f>
        <v>0</v>
      </c>
      <c r="I1600" s="169"/>
      <c r="J1600" s="170"/>
      <c r="K1600" s="171" t="str">
        <f aca="false">IF($B1600&lt;&gt;"",IF(I1600,(INDEX(P$1526:Q$1529,MATCH(H1600,P$1526:P$1529),2)/I1600)*1000,0),"")</f>
        <v/>
      </c>
      <c r="L1600" s="171" t="str">
        <f aca="false">IF(Q$1526&lt;&gt;"",IF($B1600&lt;&gt;"",K1600-$J1600,""),"")</f>
        <v/>
      </c>
      <c r="M1600" s="172" t="str">
        <f aca="false">IF(B1600&lt;&gt;"",RANK(L1600,L$1526:L$1625),"")</f>
        <v/>
      </c>
      <c r="N1600" s="172" t="str">
        <f aca="false">IF(B1600&lt;&gt;"",'Classement Général'!CJ85,"")</f>
        <v/>
      </c>
      <c r="O1600" s="172" t="str">
        <f aca="false">IF(B186&lt;&gt;"",'Calculs (M1..M20)'!A88,"")</f>
        <v/>
      </c>
      <c r="P1600" s="0"/>
      <c r="Q1600" s="0"/>
      <c r="R1600" s="0"/>
      <c r="S1600" s="0"/>
      <c r="T1600" s="0"/>
      <c r="U1600" s="0"/>
      <c r="V1600" s="0"/>
      <c r="AH1600" s="187" t="n">
        <f aca="false">IF($G1600&lt;&gt;"",AG1600,"")</f>
        <v>0</v>
      </c>
      <c r="AI1600" s="169"/>
      <c r="AJ1600" s="170"/>
    </row>
    <row r="1601" customFormat="false" ht="13" hidden="false" customHeight="false" outlineLevel="0" collapsed="false">
      <c r="A1601" s="0"/>
      <c r="B1601" s="185" t="str">
        <f aca="false">IF(B1500&lt;&gt;"",B1500,"")</f>
        <v/>
      </c>
      <c r="C1601" s="116" t="str">
        <f aca="false">IF(C1500&lt;&gt;"",C1500,"")</f>
        <v/>
      </c>
      <c r="D1601" s="116" t="str">
        <f aca="false">IF(D1500&lt;&gt;"",D1500,"")</f>
        <v/>
      </c>
      <c r="E1601" s="116" t="str">
        <f aca="false">IF(E1500&lt;&gt;"",E1500,"")</f>
        <v/>
      </c>
      <c r="F1601" s="116" t="n">
        <v>36</v>
      </c>
      <c r="G1601" s="168" t="n">
        <f aca="false">G1500</f>
        <v>0</v>
      </c>
      <c r="H1601" s="187" t="n">
        <f aca="false">IF($G1601&lt;&gt;"",G1601,"")</f>
        <v>0</v>
      </c>
      <c r="I1601" s="169"/>
      <c r="J1601" s="170"/>
      <c r="K1601" s="171" t="str">
        <f aca="false">IF($B1601&lt;&gt;"",IF(I1601,(INDEX(P$1526:Q$1529,MATCH(H1601,P$1526:P$1529),2)/I1601)*1000,0),"")</f>
        <v/>
      </c>
      <c r="L1601" s="171" t="str">
        <f aca="false">IF(Q$1526&lt;&gt;"",IF($B1601&lt;&gt;"",K1601-$J1601,""),"")</f>
        <v/>
      </c>
      <c r="M1601" s="172" t="str">
        <f aca="false">IF(B1601&lt;&gt;"",RANK(L1601,L$1526:L$1625),"")</f>
        <v/>
      </c>
      <c r="N1601" s="172" t="str">
        <f aca="false">IF(B1601&lt;&gt;"",'Classement Général'!CJ86,"")</f>
        <v/>
      </c>
      <c r="O1601" s="172" t="str">
        <f aca="false">IF(B187&lt;&gt;"",'Calculs (M1..M20)'!A89,"")</f>
        <v/>
      </c>
      <c r="P1601" s="0"/>
      <c r="Q1601" s="0"/>
      <c r="R1601" s="0"/>
      <c r="S1601" s="0"/>
      <c r="T1601" s="0"/>
      <c r="U1601" s="0"/>
      <c r="V1601" s="0"/>
      <c r="AH1601" s="187" t="n">
        <f aca="false">IF($G1601&lt;&gt;"",AG1601,"")</f>
        <v>0</v>
      </c>
      <c r="AI1601" s="169"/>
      <c r="AJ1601" s="170"/>
    </row>
    <row r="1602" customFormat="false" ht="13" hidden="false" customHeight="false" outlineLevel="0" collapsed="false">
      <c r="A1602" s="0"/>
      <c r="B1602" s="185" t="str">
        <f aca="false">IF(B1501&lt;&gt;"",B1501,"")</f>
        <v/>
      </c>
      <c r="C1602" s="116" t="str">
        <f aca="false">IF(C1501&lt;&gt;"",C1501,"")</f>
        <v/>
      </c>
      <c r="D1602" s="116" t="str">
        <f aca="false">IF(D1501&lt;&gt;"",D1501,"")</f>
        <v/>
      </c>
      <c r="E1602" s="116" t="str">
        <f aca="false">IF(E1501&lt;&gt;"",E1501,"")</f>
        <v/>
      </c>
      <c r="F1602" s="116" t="n">
        <v>36</v>
      </c>
      <c r="G1602" s="168" t="n">
        <f aca="false">G1501</f>
        <v>0</v>
      </c>
      <c r="H1602" s="187" t="n">
        <f aca="false">IF($G1602&lt;&gt;"",G1602,"")</f>
        <v>0</v>
      </c>
      <c r="I1602" s="169"/>
      <c r="J1602" s="170"/>
      <c r="K1602" s="171" t="str">
        <f aca="false">IF($B1602&lt;&gt;"",IF(I1602,(INDEX(P$1526:Q$1529,MATCH(H1602,P$1526:P$1529),2)/I1602)*1000,0),"")</f>
        <v/>
      </c>
      <c r="L1602" s="171" t="str">
        <f aca="false">IF(Q$1526&lt;&gt;"",IF($B1602&lt;&gt;"",K1602-$J1602,""),"")</f>
        <v/>
      </c>
      <c r="M1602" s="172" t="str">
        <f aca="false">IF(B1602&lt;&gt;"",RANK(L1602,L$1526:L$1625),"")</f>
        <v/>
      </c>
      <c r="N1602" s="172" t="str">
        <f aca="false">IF(B1602&lt;&gt;"",'Classement Général'!CJ87,"")</f>
        <v/>
      </c>
      <c r="O1602" s="172" t="str">
        <f aca="false">IF(B188&lt;&gt;"",'Calculs (M1..M20)'!A90,"")</f>
        <v/>
      </c>
      <c r="P1602" s="0"/>
      <c r="Q1602" s="0"/>
      <c r="R1602" s="0"/>
      <c r="S1602" s="0"/>
      <c r="T1602" s="0"/>
      <c r="U1602" s="0"/>
      <c r="V1602" s="0"/>
      <c r="AH1602" s="187" t="n">
        <f aca="false">IF($G1602&lt;&gt;"",AG1602,"")</f>
        <v>0</v>
      </c>
      <c r="AI1602" s="169"/>
      <c r="AJ1602" s="170"/>
    </row>
    <row r="1603" customFormat="false" ht="13" hidden="false" customHeight="false" outlineLevel="0" collapsed="false">
      <c r="A1603" s="0"/>
      <c r="B1603" s="185" t="str">
        <f aca="false">IF(B1502&lt;&gt;"",B1502,"")</f>
        <v/>
      </c>
      <c r="C1603" s="116" t="str">
        <f aca="false">IF(C1502&lt;&gt;"",C1502,"")</f>
        <v/>
      </c>
      <c r="D1603" s="116" t="str">
        <f aca="false">IF(D1502&lt;&gt;"",D1502,"")</f>
        <v/>
      </c>
      <c r="E1603" s="116" t="str">
        <f aca="false">IF(E1502&lt;&gt;"",E1502,"")</f>
        <v/>
      </c>
      <c r="F1603" s="116" t="n">
        <v>36</v>
      </c>
      <c r="G1603" s="168" t="n">
        <f aca="false">G1502</f>
        <v>0</v>
      </c>
      <c r="H1603" s="187" t="n">
        <f aca="false">IF($G1603&lt;&gt;"",G1603,"")</f>
        <v>0</v>
      </c>
      <c r="I1603" s="169"/>
      <c r="J1603" s="170"/>
      <c r="K1603" s="171" t="str">
        <f aca="false">IF($B1603&lt;&gt;"",IF(I1603,(INDEX(P$1526:Q$1529,MATCH(H1603,P$1526:P$1529),2)/I1603)*1000,0),"")</f>
        <v/>
      </c>
      <c r="L1603" s="171" t="str">
        <f aca="false">IF(Q$1526&lt;&gt;"",IF($B1603&lt;&gt;"",K1603-$J1603,""),"")</f>
        <v/>
      </c>
      <c r="M1603" s="172" t="str">
        <f aca="false">IF(B1603&lt;&gt;"",RANK(L1603,L$1526:L$1625),"")</f>
        <v/>
      </c>
      <c r="N1603" s="172" t="str">
        <f aca="false">IF(B1603&lt;&gt;"",'Classement Général'!CJ88,"")</f>
        <v/>
      </c>
      <c r="O1603" s="172" t="str">
        <f aca="false">IF(B189&lt;&gt;"",'Calculs (M1..M20)'!A91,"")</f>
        <v/>
      </c>
      <c r="P1603" s="0"/>
      <c r="Q1603" s="0"/>
      <c r="R1603" s="0"/>
      <c r="S1603" s="0"/>
      <c r="T1603" s="0"/>
      <c r="U1603" s="0"/>
      <c r="V1603" s="0"/>
      <c r="AH1603" s="187" t="n">
        <f aca="false">IF($G1603&lt;&gt;"",AG1603,"")</f>
        <v>0</v>
      </c>
      <c r="AI1603" s="169"/>
      <c r="AJ1603" s="170"/>
    </row>
    <row r="1604" customFormat="false" ht="13" hidden="false" customHeight="false" outlineLevel="0" collapsed="false">
      <c r="A1604" s="0"/>
      <c r="B1604" s="185" t="str">
        <f aca="false">IF(B1503&lt;&gt;"",B1503,"")</f>
        <v/>
      </c>
      <c r="C1604" s="116" t="str">
        <f aca="false">IF(C1503&lt;&gt;"",C1503,"")</f>
        <v/>
      </c>
      <c r="D1604" s="116" t="str">
        <f aca="false">IF(D1503&lt;&gt;"",D1503,"")</f>
        <v/>
      </c>
      <c r="E1604" s="116" t="str">
        <f aca="false">IF(E1503&lt;&gt;"",E1503,"")</f>
        <v/>
      </c>
      <c r="F1604" s="116" t="n">
        <v>36</v>
      </c>
      <c r="G1604" s="168" t="n">
        <f aca="false">G1503</f>
        <v>0</v>
      </c>
      <c r="H1604" s="187" t="n">
        <f aca="false">IF($G1604&lt;&gt;"",G1604,"")</f>
        <v>0</v>
      </c>
      <c r="I1604" s="169"/>
      <c r="J1604" s="170"/>
      <c r="K1604" s="171" t="str">
        <f aca="false">IF($B1604&lt;&gt;"",IF(I1604,(INDEX(P$1526:Q$1529,MATCH(H1604,P$1526:P$1529),2)/I1604)*1000,0),"")</f>
        <v/>
      </c>
      <c r="L1604" s="171" t="str">
        <f aca="false">IF(Q$1526&lt;&gt;"",IF($B1604&lt;&gt;"",K1604-$J1604,""),"")</f>
        <v/>
      </c>
      <c r="M1604" s="172" t="str">
        <f aca="false">IF(B1604&lt;&gt;"",RANK(L1604,L$1526:L$1625),"")</f>
        <v/>
      </c>
      <c r="N1604" s="172" t="str">
        <f aca="false">IF(B1604&lt;&gt;"",'Classement Général'!CJ89,"")</f>
        <v/>
      </c>
      <c r="O1604" s="172" t="str">
        <f aca="false">IF(B190&lt;&gt;"",'Calculs (M1..M20)'!A92,"")</f>
        <v/>
      </c>
      <c r="P1604" s="0"/>
      <c r="Q1604" s="0"/>
      <c r="R1604" s="0"/>
      <c r="S1604" s="0"/>
      <c r="T1604" s="0"/>
      <c r="U1604" s="0"/>
      <c r="V1604" s="0"/>
      <c r="AH1604" s="187" t="n">
        <f aca="false">IF($G1604&lt;&gt;"",AG1604,"")</f>
        <v>0</v>
      </c>
      <c r="AI1604" s="169"/>
      <c r="AJ1604" s="170"/>
    </row>
    <row r="1605" customFormat="false" ht="13" hidden="false" customHeight="false" outlineLevel="0" collapsed="false">
      <c r="A1605" s="0"/>
      <c r="B1605" s="185" t="str">
        <f aca="false">IF(B1504&lt;&gt;"",B1504,"")</f>
        <v/>
      </c>
      <c r="C1605" s="116" t="str">
        <f aca="false">IF(C1504&lt;&gt;"",C1504,"")</f>
        <v/>
      </c>
      <c r="D1605" s="116" t="str">
        <f aca="false">IF(D1504&lt;&gt;"",D1504,"")</f>
        <v/>
      </c>
      <c r="E1605" s="116" t="str">
        <f aca="false">IF(E1504&lt;&gt;"",E1504,"")</f>
        <v/>
      </c>
      <c r="F1605" s="116" t="n">
        <v>36</v>
      </c>
      <c r="G1605" s="168" t="n">
        <f aca="false">G1504</f>
        <v>0</v>
      </c>
      <c r="H1605" s="187" t="n">
        <f aca="false">IF($G1605&lt;&gt;"",G1605,"")</f>
        <v>0</v>
      </c>
      <c r="I1605" s="169"/>
      <c r="J1605" s="170"/>
      <c r="K1605" s="171" t="str">
        <f aca="false">IF($B1605&lt;&gt;"",IF(I1605,(INDEX(P$1526:Q$1529,MATCH(H1605,P$1526:P$1529),2)/I1605)*1000,0),"")</f>
        <v/>
      </c>
      <c r="L1605" s="171" t="str">
        <f aca="false">IF(Q$1526&lt;&gt;"",IF($B1605&lt;&gt;"",K1605-$J1605,""),"")</f>
        <v/>
      </c>
      <c r="M1605" s="172" t="str">
        <f aca="false">IF(B1605&lt;&gt;"",RANK(L1605,L$1526:L$1625),"")</f>
        <v/>
      </c>
      <c r="N1605" s="172" t="str">
        <f aca="false">IF(B1605&lt;&gt;"",'Classement Général'!CJ90,"")</f>
        <v/>
      </c>
      <c r="O1605" s="172" t="str">
        <f aca="false">IF(B191&lt;&gt;"",'Calculs (M1..M20)'!A93,"")</f>
        <v/>
      </c>
      <c r="P1605" s="0"/>
      <c r="Q1605" s="0"/>
      <c r="R1605" s="0"/>
      <c r="S1605" s="0"/>
      <c r="T1605" s="0"/>
      <c r="U1605" s="0"/>
      <c r="V1605" s="0"/>
      <c r="AH1605" s="187" t="n">
        <f aca="false">IF($G1605&lt;&gt;"",AG1605,"")</f>
        <v>0</v>
      </c>
      <c r="AI1605" s="169"/>
      <c r="AJ1605" s="170"/>
    </row>
    <row r="1606" customFormat="false" ht="13" hidden="false" customHeight="false" outlineLevel="0" collapsed="false">
      <c r="A1606" s="0"/>
      <c r="B1606" s="185" t="str">
        <f aca="false">IF(B1505&lt;&gt;"",B1505,"")</f>
        <v/>
      </c>
      <c r="C1606" s="116" t="str">
        <f aca="false">IF(C1505&lt;&gt;"",C1505,"")</f>
        <v/>
      </c>
      <c r="D1606" s="116" t="str">
        <f aca="false">IF(D1505&lt;&gt;"",D1505,"")</f>
        <v/>
      </c>
      <c r="E1606" s="116" t="str">
        <f aca="false">IF(E1505&lt;&gt;"",E1505,"")</f>
        <v/>
      </c>
      <c r="F1606" s="116" t="n">
        <v>36</v>
      </c>
      <c r="G1606" s="168" t="n">
        <f aca="false">G1505</f>
        <v>0</v>
      </c>
      <c r="H1606" s="187" t="n">
        <f aca="false">IF($G1606&lt;&gt;"",G1606,"")</f>
        <v>0</v>
      </c>
      <c r="I1606" s="169"/>
      <c r="J1606" s="170"/>
      <c r="K1606" s="171" t="str">
        <f aca="false">IF($B1606&lt;&gt;"",IF(I1606,(INDEX(P$1526:Q$1529,MATCH(H1606,P$1526:P$1529),2)/I1606)*1000,0),"")</f>
        <v/>
      </c>
      <c r="L1606" s="171" t="str">
        <f aca="false">IF(Q$1526&lt;&gt;"",IF($B1606&lt;&gt;"",K1606-$J1606,""),"")</f>
        <v/>
      </c>
      <c r="M1606" s="172" t="str">
        <f aca="false">IF(B1606&lt;&gt;"",RANK(L1606,L$1526:L$1625),"")</f>
        <v/>
      </c>
      <c r="N1606" s="172" t="str">
        <f aca="false">IF(B1606&lt;&gt;"",'Classement Général'!CJ91,"")</f>
        <v/>
      </c>
      <c r="O1606" s="172" t="str">
        <f aca="false">IF(B192&lt;&gt;"",'Calculs (M1..M20)'!A94,"")</f>
        <v/>
      </c>
      <c r="P1606" s="0"/>
      <c r="Q1606" s="0"/>
      <c r="R1606" s="0"/>
      <c r="S1606" s="0"/>
      <c r="T1606" s="0"/>
      <c r="U1606" s="0"/>
      <c r="V1606" s="0"/>
      <c r="AH1606" s="187" t="n">
        <f aca="false">IF($G1606&lt;&gt;"",AG1606,"")</f>
        <v>0</v>
      </c>
      <c r="AI1606" s="169"/>
      <c r="AJ1606" s="170"/>
    </row>
    <row r="1607" customFormat="false" ht="13" hidden="false" customHeight="false" outlineLevel="0" collapsed="false">
      <c r="A1607" s="0"/>
      <c r="B1607" s="185" t="str">
        <f aca="false">IF(B1506&lt;&gt;"",B1506,"")</f>
        <v/>
      </c>
      <c r="C1607" s="116" t="str">
        <f aca="false">IF(C1506&lt;&gt;"",C1506,"")</f>
        <v/>
      </c>
      <c r="D1607" s="116" t="str">
        <f aca="false">IF(D1506&lt;&gt;"",D1506,"")</f>
        <v/>
      </c>
      <c r="E1607" s="116" t="str">
        <f aca="false">IF(E1506&lt;&gt;"",E1506,"")</f>
        <v/>
      </c>
      <c r="F1607" s="116" t="n">
        <v>36</v>
      </c>
      <c r="G1607" s="168" t="n">
        <f aca="false">G1506</f>
        <v>0</v>
      </c>
      <c r="H1607" s="187" t="n">
        <f aca="false">IF($G1607&lt;&gt;"",G1607,"")</f>
        <v>0</v>
      </c>
      <c r="I1607" s="169"/>
      <c r="J1607" s="170"/>
      <c r="K1607" s="171" t="str">
        <f aca="false">IF($B1607&lt;&gt;"",IF(I1607,(INDEX(P$1526:Q$1529,MATCH(H1607,P$1526:P$1529),2)/I1607)*1000,0),"")</f>
        <v/>
      </c>
      <c r="L1607" s="171" t="str">
        <f aca="false">IF(Q$1526&lt;&gt;"",IF($B1607&lt;&gt;"",K1607-$J1607,""),"")</f>
        <v/>
      </c>
      <c r="M1607" s="172" t="str">
        <f aca="false">IF(B1607&lt;&gt;"",RANK(L1607,L$1526:L$1625),"")</f>
        <v/>
      </c>
      <c r="N1607" s="172" t="str">
        <f aca="false">IF(B1607&lt;&gt;"",'Classement Général'!CJ92,"")</f>
        <v/>
      </c>
      <c r="O1607" s="172" t="str">
        <f aca="false">IF(B193&lt;&gt;"",'Calculs (M1..M20)'!A95,"")</f>
        <v/>
      </c>
      <c r="P1607" s="0"/>
      <c r="Q1607" s="0"/>
      <c r="R1607" s="0"/>
      <c r="S1607" s="0"/>
      <c r="T1607" s="0"/>
      <c r="U1607" s="0"/>
      <c r="V1607" s="0"/>
      <c r="AH1607" s="187" t="n">
        <f aca="false">IF($G1607&lt;&gt;"",AG1607,"")</f>
        <v>0</v>
      </c>
      <c r="AI1607" s="169"/>
      <c r="AJ1607" s="170"/>
    </row>
    <row r="1608" customFormat="false" ht="13" hidden="false" customHeight="false" outlineLevel="0" collapsed="false">
      <c r="A1608" s="0"/>
      <c r="B1608" s="185" t="str">
        <f aca="false">IF(B1507&lt;&gt;"",B1507,"")</f>
        <v/>
      </c>
      <c r="C1608" s="116" t="str">
        <f aca="false">IF(C1507&lt;&gt;"",C1507,"")</f>
        <v/>
      </c>
      <c r="D1608" s="116" t="str">
        <f aca="false">IF(D1507&lt;&gt;"",D1507,"")</f>
        <v/>
      </c>
      <c r="E1608" s="116" t="str">
        <f aca="false">IF(E1507&lt;&gt;"",E1507,"")</f>
        <v/>
      </c>
      <c r="F1608" s="116" t="n">
        <v>36</v>
      </c>
      <c r="G1608" s="168" t="n">
        <f aca="false">G1507</f>
        <v>0</v>
      </c>
      <c r="H1608" s="187" t="n">
        <f aca="false">IF($G1608&lt;&gt;"",G1608,"")</f>
        <v>0</v>
      </c>
      <c r="I1608" s="169"/>
      <c r="J1608" s="170"/>
      <c r="K1608" s="171" t="str">
        <f aca="false">IF($B1608&lt;&gt;"",IF(I1608,(INDEX(P$1526:Q$1529,MATCH(H1608,P$1526:P$1529),2)/I1608)*1000,0),"")</f>
        <v/>
      </c>
      <c r="L1608" s="171" t="str">
        <f aca="false">IF(Q$1526&lt;&gt;"",IF($B1608&lt;&gt;"",K1608-$J1608,""),"")</f>
        <v/>
      </c>
      <c r="M1608" s="172" t="str">
        <f aca="false">IF(B1608&lt;&gt;"",RANK(L1608,L$1526:L$1625),"")</f>
        <v/>
      </c>
      <c r="N1608" s="172" t="str">
        <f aca="false">IF(B1608&lt;&gt;"",'Classement Général'!CJ93,"")</f>
        <v/>
      </c>
      <c r="O1608" s="172" t="str">
        <f aca="false">IF(B194&lt;&gt;"",'Calculs (M1..M20)'!A96,"")</f>
        <v/>
      </c>
      <c r="P1608" s="0"/>
      <c r="Q1608" s="0"/>
      <c r="R1608" s="0"/>
      <c r="S1608" s="0"/>
      <c r="T1608" s="0"/>
      <c r="U1608" s="0"/>
      <c r="V1608" s="0"/>
      <c r="AH1608" s="187" t="n">
        <f aca="false">IF($G1608&lt;&gt;"",AG1608,"")</f>
        <v>0</v>
      </c>
      <c r="AI1608" s="169"/>
      <c r="AJ1608" s="170"/>
    </row>
    <row r="1609" customFormat="false" ht="13" hidden="false" customHeight="false" outlineLevel="0" collapsed="false">
      <c r="A1609" s="0"/>
      <c r="B1609" s="185" t="str">
        <f aca="false">IF(B1508&lt;&gt;"",B1508,"")</f>
        <v/>
      </c>
      <c r="C1609" s="116" t="str">
        <f aca="false">IF(C1508&lt;&gt;"",C1508,"")</f>
        <v/>
      </c>
      <c r="D1609" s="116" t="str">
        <f aca="false">IF(D1508&lt;&gt;"",D1508,"")</f>
        <v/>
      </c>
      <c r="E1609" s="116" t="str">
        <f aca="false">IF(E1508&lt;&gt;"",E1508,"")</f>
        <v/>
      </c>
      <c r="F1609" s="116" t="n">
        <v>36</v>
      </c>
      <c r="G1609" s="168" t="n">
        <f aca="false">G1508</f>
        <v>0</v>
      </c>
      <c r="H1609" s="187" t="n">
        <f aca="false">IF($G1609&lt;&gt;"",G1609,"")</f>
        <v>0</v>
      </c>
      <c r="I1609" s="169"/>
      <c r="J1609" s="170"/>
      <c r="K1609" s="171" t="str">
        <f aca="false">IF($B1609&lt;&gt;"",IF(I1609,(INDEX(P$1526:Q$1529,MATCH(H1609,P$1526:P$1529),2)/I1609)*1000,0),"")</f>
        <v/>
      </c>
      <c r="L1609" s="171" t="str">
        <f aca="false">IF(Q$1526&lt;&gt;"",IF($B1609&lt;&gt;"",K1609-$J1609,""),"")</f>
        <v/>
      </c>
      <c r="M1609" s="172" t="str">
        <f aca="false">IF(B1609&lt;&gt;"",RANK(L1609,L$1526:L$1625),"")</f>
        <v/>
      </c>
      <c r="N1609" s="172" t="str">
        <f aca="false">IF(B1609&lt;&gt;"",'Classement Général'!CJ94,"")</f>
        <v/>
      </c>
      <c r="O1609" s="172" t="str">
        <f aca="false">IF(B195&lt;&gt;"",'Calculs (M1..M20)'!A97,"")</f>
        <v/>
      </c>
      <c r="P1609" s="0"/>
      <c r="Q1609" s="0"/>
      <c r="R1609" s="0"/>
      <c r="S1609" s="0"/>
      <c r="T1609" s="0"/>
      <c r="U1609" s="0"/>
      <c r="V1609" s="0"/>
      <c r="AH1609" s="187" t="n">
        <f aca="false">IF($G1609&lt;&gt;"",AG1609,"")</f>
        <v>0</v>
      </c>
      <c r="AI1609" s="169"/>
      <c r="AJ1609" s="170"/>
    </row>
    <row r="1610" customFormat="false" ht="13" hidden="false" customHeight="false" outlineLevel="0" collapsed="false">
      <c r="A1610" s="0"/>
      <c r="B1610" s="185" t="str">
        <f aca="false">IF(B1509&lt;&gt;"",B1509,"")</f>
        <v/>
      </c>
      <c r="C1610" s="116" t="str">
        <f aca="false">IF(C1509&lt;&gt;"",C1509,"")</f>
        <v/>
      </c>
      <c r="D1610" s="116" t="str">
        <f aca="false">IF(D1509&lt;&gt;"",D1509,"")</f>
        <v/>
      </c>
      <c r="E1610" s="116" t="str">
        <f aca="false">IF(E1509&lt;&gt;"",E1509,"")</f>
        <v/>
      </c>
      <c r="F1610" s="116" t="n">
        <v>36</v>
      </c>
      <c r="G1610" s="168" t="n">
        <f aca="false">G1509</f>
        <v>0</v>
      </c>
      <c r="H1610" s="187" t="n">
        <f aca="false">IF($G1610&lt;&gt;"",G1610,"")</f>
        <v>0</v>
      </c>
      <c r="I1610" s="169"/>
      <c r="J1610" s="170"/>
      <c r="K1610" s="171" t="str">
        <f aca="false">IF($B1610&lt;&gt;"",IF(I1610,(INDEX(P$1526:Q$1529,MATCH(H1610,P$1526:P$1529),2)/I1610)*1000,0),"")</f>
        <v/>
      </c>
      <c r="L1610" s="171" t="str">
        <f aca="false">IF(Q$1526&lt;&gt;"",IF($B1610&lt;&gt;"",K1610-$J1610,""),"")</f>
        <v/>
      </c>
      <c r="M1610" s="172" t="str">
        <f aca="false">IF(B1610&lt;&gt;"",RANK(L1610,L$1526:L$1625),"")</f>
        <v/>
      </c>
      <c r="N1610" s="172" t="str">
        <f aca="false">IF(B1610&lt;&gt;"",'Classement Général'!CJ95,"")</f>
        <v/>
      </c>
      <c r="O1610" s="172" t="str">
        <f aca="false">IF(B196&lt;&gt;"",'Calculs (M1..M20)'!A98,"")</f>
        <v/>
      </c>
      <c r="P1610" s="0"/>
      <c r="Q1610" s="0"/>
      <c r="R1610" s="0"/>
      <c r="S1610" s="0"/>
      <c r="T1610" s="0"/>
      <c r="U1610" s="0"/>
      <c r="V1610" s="0"/>
      <c r="AH1610" s="187" t="n">
        <f aca="false">IF($G1610&lt;&gt;"",AG1610,"")</f>
        <v>0</v>
      </c>
      <c r="AI1610" s="169"/>
      <c r="AJ1610" s="170"/>
    </row>
    <row r="1611" customFormat="false" ht="13" hidden="false" customHeight="false" outlineLevel="0" collapsed="false">
      <c r="A1611" s="0"/>
      <c r="B1611" s="185" t="str">
        <f aca="false">IF(B1510&lt;&gt;"",B1510,"")</f>
        <v/>
      </c>
      <c r="C1611" s="116" t="str">
        <f aca="false">IF(C1510&lt;&gt;"",C1510,"")</f>
        <v/>
      </c>
      <c r="D1611" s="116" t="str">
        <f aca="false">IF(D1510&lt;&gt;"",D1510,"")</f>
        <v/>
      </c>
      <c r="E1611" s="116" t="str">
        <f aca="false">IF(E1510&lt;&gt;"",E1510,"")</f>
        <v/>
      </c>
      <c r="F1611" s="116" t="n">
        <v>36</v>
      </c>
      <c r="G1611" s="168" t="n">
        <f aca="false">G1510</f>
        <v>0</v>
      </c>
      <c r="H1611" s="187" t="n">
        <f aca="false">IF($G1611&lt;&gt;"",G1611,"")</f>
        <v>0</v>
      </c>
      <c r="I1611" s="169"/>
      <c r="J1611" s="170"/>
      <c r="K1611" s="171" t="str">
        <f aca="false">IF($B1611&lt;&gt;"",IF(I1611,(INDEX(P$1526:Q$1529,MATCH(H1611,P$1526:P$1529),2)/I1611)*1000,0),"")</f>
        <v/>
      </c>
      <c r="L1611" s="171" t="str">
        <f aca="false">IF(Q$1526&lt;&gt;"",IF($B1611&lt;&gt;"",K1611-$J1611,""),"")</f>
        <v/>
      </c>
      <c r="M1611" s="172" t="str">
        <f aca="false">IF(B1611&lt;&gt;"",RANK(L1611,L$1526:L$1625),"")</f>
        <v/>
      </c>
      <c r="N1611" s="172" t="str">
        <f aca="false">IF(B1611&lt;&gt;"",'Classement Général'!CJ96,"")</f>
        <v/>
      </c>
      <c r="O1611" s="172" t="str">
        <f aca="false">IF(B197&lt;&gt;"",'Calculs (M1..M20)'!A99,"")</f>
        <v/>
      </c>
      <c r="P1611" s="0"/>
      <c r="Q1611" s="0"/>
      <c r="R1611" s="0"/>
      <c r="S1611" s="0"/>
      <c r="T1611" s="0"/>
      <c r="U1611" s="0"/>
      <c r="V1611" s="0"/>
      <c r="AH1611" s="187" t="n">
        <f aca="false">IF($G1611&lt;&gt;"",AG1611,"")</f>
        <v>0</v>
      </c>
      <c r="AI1611" s="169"/>
      <c r="AJ1611" s="170"/>
    </row>
    <row r="1612" customFormat="false" ht="13" hidden="false" customHeight="false" outlineLevel="0" collapsed="false">
      <c r="A1612" s="0"/>
      <c r="B1612" s="185" t="str">
        <f aca="false">IF(B1511&lt;&gt;"",B1511,"")</f>
        <v/>
      </c>
      <c r="C1612" s="116" t="str">
        <f aca="false">IF(C1511&lt;&gt;"",C1511,"")</f>
        <v/>
      </c>
      <c r="D1612" s="116" t="str">
        <f aca="false">IF(D1511&lt;&gt;"",D1511,"")</f>
        <v/>
      </c>
      <c r="E1612" s="116" t="str">
        <f aca="false">IF(E1511&lt;&gt;"",E1511,"")</f>
        <v/>
      </c>
      <c r="F1612" s="116" t="n">
        <v>36</v>
      </c>
      <c r="G1612" s="168" t="n">
        <f aca="false">G1511</f>
        <v>0</v>
      </c>
      <c r="H1612" s="187" t="n">
        <f aca="false">IF($G1612&lt;&gt;"",G1612,"")</f>
        <v>0</v>
      </c>
      <c r="I1612" s="169"/>
      <c r="J1612" s="170"/>
      <c r="K1612" s="171" t="str">
        <f aca="false">IF($B1612&lt;&gt;"",IF(I1612,(INDEX(P$1526:Q$1529,MATCH(H1612,P$1526:P$1529),2)/I1612)*1000,0),"")</f>
        <v/>
      </c>
      <c r="L1612" s="171" t="str">
        <f aca="false">IF(Q$1526&lt;&gt;"",IF($B1612&lt;&gt;"",K1612-$J1612,""),"")</f>
        <v/>
      </c>
      <c r="M1612" s="172" t="str">
        <f aca="false">IF(B1612&lt;&gt;"",RANK(L1612,L$1526:L$1625),"")</f>
        <v/>
      </c>
      <c r="N1612" s="172" t="str">
        <f aca="false">IF(B1612&lt;&gt;"",'Classement Général'!CJ97,"")</f>
        <v/>
      </c>
      <c r="O1612" s="172" t="str">
        <f aca="false">IF(B198&lt;&gt;"",'Calculs (M1..M20)'!A100,"")</f>
        <v/>
      </c>
      <c r="P1612" s="0"/>
      <c r="Q1612" s="0"/>
      <c r="R1612" s="0"/>
      <c r="S1612" s="0"/>
      <c r="T1612" s="0"/>
      <c r="U1612" s="0"/>
      <c r="V1612" s="0"/>
      <c r="AH1612" s="187" t="n">
        <f aca="false">IF($G1612&lt;&gt;"",AG1612,"")</f>
        <v>0</v>
      </c>
      <c r="AI1612" s="169"/>
      <c r="AJ1612" s="170"/>
    </row>
    <row r="1613" customFormat="false" ht="13" hidden="false" customHeight="false" outlineLevel="0" collapsed="false">
      <c r="A1613" s="0"/>
      <c r="B1613" s="185" t="str">
        <f aca="false">IF(B1512&lt;&gt;"",B1512,"")</f>
        <v/>
      </c>
      <c r="C1613" s="116" t="str">
        <f aca="false">IF(C1512&lt;&gt;"",C1512,"")</f>
        <v/>
      </c>
      <c r="D1613" s="116" t="str">
        <f aca="false">IF(D1512&lt;&gt;"",D1512,"")</f>
        <v/>
      </c>
      <c r="E1613" s="116" t="str">
        <f aca="false">IF(E1512&lt;&gt;"",E1512,"")</f>
        <v/>
      </c>
      <c r="F1613" s="116" t="n">
        <v>36</v>
      </c>
      <c r="G1613" s="168" t="n">
        <f aca="false">G1512</f>
        <v>0</v>
      </c>
      <c r="H1613" s="187" t="n">
        <f aca="false">IF($G1613&lt;&gt;"",G1613,"")</f>
        <v>0</v>
      </c>
      <c r="I1613" s="169"/>
      <c r="J1613" s="170"/>
      <c r="K1613" s="171" t="str">
        <f aca="false">IF($B1613&lt;&gt;"",IF(I1613,(INDEX(P$1526:Q$1529,MATCH(H1613,P$1526:P$1529),2)/I1613)*1000,0),"")</f>
        <v/>
      </c>
      <c r="L1613" s="171" t="str">
        <f aca="false">IF(Q$1526&lt;&gt;"",IF($B1613&lt;&gt;"",K1613-$J1613,""),"")</f>
        <v/>
      </c>
      <c r="M1613" s="172" t="str">
        <f aca="false">IF(B1613&lt;&gt;"",RANK(L1613,L$1526:L$1625),"")</f>
        <v/>
      </c>
      <c r="N1613" s="172" t="str">
        <f aca="false">IF(B1613&lt;&gt;"",'Classement Général'!CJ98,"")</f>
        <v/>
      </c>
      <c r="O1613" s="172" t="str">
        <f aca="false">IF(B199&lt;&gt;"",'Calculs (M1..M20)'!A101,"")</f>
        <v/>
      </c>
      <c r="P1613" s="0"/>
      <c r="Q1613" s="0"/>
      <c r="R1613" s="0"/>
      <c r="S1613" s="0"/>
      <c r="T1613" s="0"/>
      <c r="U1613" s="0"/>
      <c r="V1613" s="0"/>
      <c r="AH1613" s="187" t="n">
        <f aca="false">IF($G1613&lt;&gt;"",AG1613,"")</f>
        <v>0</v>
      </c>
      <c r="AI1613" s="169"/>
      <c r="AJ1613" s="170"/>
    </row>
    <row r="1614" customFormat="false" ht="13" hidden="false" customHeight="false" outlineLevel="0" collapsed="false">
      <c r="A1614" s="0"/>
      <c r="B1614" s="185" t="str">
        <f aca="false">IF(B1513&lt;&gt;"",B1513,"")</f>
        <v/>
      </c>
      <c r="C1614" s="116" t="str">
        <f aca="false">IF(C1513&lt;&gt;"",C1513,"")</f>
        <v/>
      </c>
      <c r="D1614" s="116" t="str">
        <f aca="false">IF(D1513&lt;&gt;"",D1513,"")</f>
        <v/>
      </c>
      <c r="E1614" s="116" t="str">
        <f aca="false">IF(E1513&lt;&gt;"",E1513,"")</f>
        <v/>
      </c>
      <c r="F1614" s="116" t="n">
        <v>36</v>
      </c>
      <c r="G1614" s="168" t="n">
        <f aca="false">G1513</f>
        <v>0</v>
      </c>
      <c r="H1614" s="187" t="n">
        <f aca="false">IF($G1614&lt;&gt;"",G1614,"")</f>
        <v>0</v>
      </c>
      <c r="I1614" s="169"/>
      <c r="J1614" s="170"/>
      <c r="K1614" s="171" t="str">
        <f aca="false">IF($B1614&lt;&gt;"",IF(I1614,(INDEX(P$1526:Q$1529,MATCH(H1614,P$1526:P$1529),2)/I1614)*1000,0),"")</f>
        <v/>
      </c>
      <c r="L1614" s="171" t="str">
        <f aca="false">IF(Q$1526&lt;&gt;"",IF($B1614&lt;&gt;"",K1614-$J1614,""),"")</f>
        <v/>
      </c>
      <c r="M1614" s="172" t="str">
        <f aca="false">IF(B1614&lt;&gt;"",RANK(L1614,L$1526:L$1625),"")</f>
        <v/>
      </c>
      <c r="N1614" s="172" t="str">
        <f aca="false">IF(B1614&lt;&gt;"",'Classement Général'!CJ99,"")</f>
        <v/>
      </c>
      <c r="O1614" s="172" t="str">
        <f aca="false">IF(B200&lt;&gt;"",'Calculs (M1..M20)'!A102,"")</f>
        <v/>
      </c>
      <c r="P1614" s="0"/>
      <c r="Q1614" s="0"/>
      <c r="R1614" s="0"/>
      <c r="S1614" s="0"/>
      <c r="T1614" s="0"/>
      <c r="U1614" s="0"/>
      <c r="V1614" s="0"/>
      <c r="AH1614" s="187" t="n">
        <f aca="false">IF($G1614&lt;&gt;"",AG1614,"")</f>
        <v>0</v>
      </c>
      <c r="AI1614" s="169"/>
      <c r="AJ1614" s="170"/>
    </row>
    <row r="1615" customFormat="false" ht="13" hidden="false" customHeight="false" outlineLevel="0" collapsed="false">
      <c r="A1615" s="0"/>
      <c r="B1615" s="185" t="str">
        <f aca="false">IF(B1514&lt;&gt;"",B1514,"")</f>
        <v/>
      </c>
      <c r="C1615" s="116" t="str">
        <f aca="false">IF(C1514&lt;&gt;"",C1514,"")</f>
        <v/>
      </c>
      <c r="D1615" s="116" t="str">
        <f aca="false">IF(D1514&lt;&gt;"",D1514,"")</f>
        <v/>
      </c>
      <c r="E1615" s="116" t="str">
        <f aca="false">IF(E1514&lt;&gt;"",E1514,"")</f>
        <v/>
      </c>
      <c r="F1615" s="116" t="n">
        <v>36</v>
      </c>
      <c r="G1615" s="168" t="n">
        <f aca="false">G1514</f>
        <v>0</v>
      </c>
      <c r="H1615" s="187" t="n">
        <f aca="false">IF($G1615&lt;&gt;"",G1615,"")</f>
        <v>0</v>
      </c>
      <c r="I1615" s="169"/>
      <c r="J1615" s="170"/>
      <c r="K1615" s="171" t="str">
        <f aca="false">IF($B1615&lt;&gt;"",IF(I1615,(INDEX(P$1526:Q$1529,MATCH(H1615,P$1526:P$1529),2)/I1615)*1000,0),"")</f>
        <v/>
      </c>
      <c r="L1615" s="171" t="str">
        <f aca="false">IF(Q$1526&lt;&gt;"",IF($B1615&lt;&gt;"",K1615-$J1615,""),"")</f>
        <v/>
      </c>
      <c r="M1615" s="172" t="str">
        <f aca="false">IF(B1615&lt;&gt;"",RANK(L1615,L$1526:L$1625),"")</f>
        <v/>
      </c>
      <c r="N1615" s="172" t="str">
        <f aca="false">IF(B1615&lt;&gt;"",'Classement Général'!CJ100,"")</f>
        <v/>
      </c>
      <c r="O1615" s="172" t="str">
        <f aca="false">IF(B201&lt;&gt;"",'Calculs (M1..M20)'!A103,"")</f>
        <v/>
      </c>
      <c r="P1615" s="0"/>
      <c r="Q1615" s="0"/>
      <c r="R1615" s="0"/>
      <c r="S1615" s="0"/>
      <c r="T1615" s="0"/>
      <c r="U1615" s="0"/>
      <c r="V1615" s="0"/>
      <c r="AH1615" s="187" t="n">
        <f aca="false">IF($G1615&lt;&gt;"",AG1615,"")</f>
        <v>0</v>
      </c>
      <c r="AI1615" s="169"/>
      <c r="AJ1615" s="170"/>
    </row>
    <row r="1616" customFormat="false" ht="13" hidden="false" customHeight="false" outlineLevel="0" collapsed="false">
      <c r="A1616" s="0"/>
      <c r="B1616" s="185" t="str">
        <f aca="false">IF(B1515&lt;&gt;"",B1515,"")</f>
        <v/>
      </c>
      <c r="C1616" s="116" t="str">
        <f aca="false">IF(C1515&lt;&gt;"",C1515,"")</f>
        <v/>
      </c>
      <c r="D1616" s="116" t="str">
        <f aca="false">IF(D1515&lt;&gt;"",D1515,"")</f>
        <v/>
      </c>
      <c r="E1616" s="116" t="str">
        <f aca="false">IF(E1515&lt;&gt;"",E1515,"")</f>
        <v/>
      </c>
      <c r="F1616" s="116" t="n">
        <v>36</v>
      </c>
      <c r="G1616" s="168" t="n">
        <f aca="false">G1515</f>
        <v>0</v>
      </c>
      <c r="H1616" s="187" t="n">
        <f aca="false">IF($G1616&lt;&gt;"",G1616,"")</f>
        <v>0</v>
      </c>
      <c r="I1616" s="169"/>
      <c r="J1616" s="170"/>
      <c r="K1616" s="171" t="str">
        <f aca="false">IF($B1616&lt;&gt;"",IF(I1616,(INDEX(P$1526:Q$1529,MATCH(H1616,P$1526:P$1529),2)/I1616)*1000,0),"")</f>
        <v/>
      </c>
      <c r="L1616" s="171" t="str">
        <f aca="false">IF(Q$1526&lt;&gt;"",IF($B1616&lt;&gt;"",K1616-$J1616,""),"")</f>
        <v/>
      </c>
      <c r="M1616" s="172" t="str">
        <f aca="false">IF(B1616&lt;&gt;"",RANK(L1616,L$1526:L$1625),"")</f>
        <v/>
      </c>
      <c r="N1616" s="172" t="str">
        <f aca="false">IF(B1616&lt;&gt;"",'Classement Général'!CJ101,"")</f>
        <v/>
      </c>
      <c r="O1616" s="172" t="str">
        <f aca="false">IF(B202&lt;&gt;"",'Calculs (M1..M20)'!A104,"")</f>
        <v/>
      </c>
      <c r="P1616" s="0"/>
      <c r="Q1616" s="0"/>
      <c r="R1616" s="0"/>
      <c r="S1616" s="0"/>
      <c r="T1616" s="0"/>
      <c r="U1616" s="0"/>
      <c r="V1616" s="0"/>
      <c r="AH1616" s="187" t="n">
        <f aca="false">IF($G1616&lt;&gt;"",AG1616,"")</f>
        <v>0</v>
      </c>
      <c r="AI1616" s="169"/>
      <c r="AJ1616" s="170"/>
    </row>
    <row r="1617" customFormat="false" ht="13" hidden="false" customHeight="false" outlineLevel="0" collapsed="false">
      <c r="A1617" s="0"/>
      <c r="B1617" s="185" t="str">
        <f aca="false">IF(B1516&lt;&gt;"",B1516,"")</f>
        <v/>
      </c>
      <c r="C1617" s="116" t="str">
        <f aca="false">IF(C1516&lt;&gt;"",C1516,"")</f>
        <v/>
      </c>
      <c r="D1617" s="116" t="str">
        <f aca="false">IF(D1516&lt;&gt;"",D1516,"")</f>
        <v/>
      </c>
      <c r="E1617" s="116" t="str">
        <f aca="false">IF(E1516&lt;&gt;"",E1516,"")</f>
        <v/>
      </c>
      <c r="F1617" s="116" t="n">
        <v>36</v>
      </c>
      <c r="G1617" s="168" t="n">
        <f aca="false">G1516</f>
        <v>0</v>
      </c>
      <c r="H1617" s="187" t="n">
        <f aca="false">IF($G1617&lt;&gt;"",G1617,"")</f>
        <v>0</v>
      </c>
      <c r="I1617" s="169"/>
      <c r="J1617" s="170"/>
      <c r="K1617" s="171" t="str">
        <f aca="false">IF($B1617&lt;&gt;"",IF(I1617,(INDEX(P$1526:Q$1529,MATCH(H1617,P$1526:P$1529),2)/I1617)*1000,0),"")</f>
        <v/>
      </c>
      <c r="L1617" s="171" t="str">
        <f aca="false">IF(Q$1526&lt;&gt;"",IF($B1617&lt;&gt;"",K1617-$J1617,""),"")</f>
        <v/>
      </c>
      <c r="M1617" s="172" t="str">
        <f aca="false">IF(B1617&lt;&gt;"",RANK(L1617,L$1526:L$1625),"")</f>
        <v/>
      </c>
      <c r="N1617" s="172" t="str">
        <f aca="false">IF(B1617&lt;&gt;"",'Classement Général'!CJ102,"")</f>
        <v/>
      </c>
      <c r="O1617" s="172" t="str">
        <f aca="false">IF(B203&lt;&gt;"",'Calculs (M1..M20)'!A105,"")</f>
        <v/>
      </c>
      <c r="P1617" s="0"/>
      <c r="Q1617" s="0"/>
      <c r="R1617" s="0"/>
      <c r="S1617" s="0"/>
      <c r="T1617" s="0"/>
      <c r="U1617" s="0"/>
      <c r="V1617" s="0"/>
      <c r="AH1617" s="187" t="n">
        <f aca="false">IF($G1617&lt;&gt;"",AG1617,"")</f>
        <v>0</v>
      </c>
      <c r="AI1617" s="169"/>
      <c r="AJ1617" s="170"/>
    </row>
    <row r="1618" customFormat="false" ht="13" hidden="false" customHeight="false" outlineLevel="0" collapsed="false">
      <c r="A1618" s="0"/>
      <c r="B1618" s="185" t="str">
        <f aca="false">IF(B1517&lt;&gt;"",B1517,"")</f>
        <v/>
      </c>
      <c r="C1618" s="116" t="str">
        <f aca="false">IF(C1517&lt;&gt;"",C1517,"")</f>
        <v/>
      </c>
      <c r="D1618" s="116" t="str">
        <f aca="false">IF(D1517&lt;&gt;"",D1517,"")</f>
        <v/>
      </c>
      <c r="E1618" s="116" t="str">
        <f aca="false">IF(E1517&lt;&gt;"",E1517,"")</f>
        <v/>
      </c>
      <c r="F1618" s="116" t="n">
        <v>36</v>
      </c>
      <c r="G1618" s="168" t="n">
        <f aca="false">G1517</f>
        <v>0</v>
      </c>
      <c r="H1618" s="187" t="n">
        <f aca="false">IF($G1618&lt;&gt;"",G1618,"")</f>
        <v>0</v>
      </c>
      <c r="I1618" s="169"/>
      <c r="J1618" s="170"/>
      <c r="K1618" s="171" t="str">
        <f aca="false">IF($B1618&lt;&gt;"",IF(I1618,(INDEX(P$1526:Q$1529,MATCH(H1618,P$1526:P$1529),2)/I1618)*1000,0),"")</f>
        <v/>
      </c>
      <c r="L1618" s="171" t="str">
        <f aca="false">IF(Q$1526&lt;&gt;"",IF($B1618&lt;&gt;"",K1618-$J1618,""),"")</f>
        <v/>
      </c>
      <c r="M1618" s="172" t="str">
        <f aca="false">IF(B1618&lt;&gt;"",RANK(L1618,L$1526:L$1625),"")</f>
        <v/>
      </c>
      <c r="N1618" s="172" t="str">
        <f aca="false">IF(B1618&lt;&gt;"",'Classement Général'!CJ103,"")</f>
        <v/>
      </c>
      <c r="O1618" s="172" t="str">
        <f aca="false">IF(B204&lt;&gt;"",'Calculs (M1..M20)'!A106,"")</f>
        <v/>
      </c>
      <c r="P1618" s="0"/>
      <c r="Q1618" s="0"/>
      <c r="R1618" s="0"/>
      <c r="S1618" s="0"/>
      <c r="T1618" s="0"/>
      <c r="U1618" s="0"/>
      <c r="V1618" s="0"/>
      <c r="AH1618" s="187" t="n">
        <f aca="false">IF($G1618&lt;&gt;"",AG1618,"")</f>
        <v>0</v>
      </c>
      <c r="AI1618" s="169"/>
      <c r="AJ1618" s="170"/>
    </row>
    <row r="1619" customFormat="false" ht="13" hidden="false" customHeight="false" outlineLevel="0" collapsed="false">
      <c r="A1619" s="0"/>
      <c r="B1619" s="185" t="str">
        <f aca="false">IF(B1518&lt;&gt;"",B1518,"")</f>
        <v/>
      </c>
      <c r="C1619" s="116" t="str">
        <f aca="false">IF(C1518&lt;&gt;"",C1518,"")</f>
        <v/>
      </c>
      <c r="D1619" s="116" t="str">
        <f aca="false">IF(D1518&lt;&gt;"",D1518,"")</f>
        <v/>
      </c>
      <c r="E1619" s="116" t="str">
        <f aca="false">IF(E1518&lt;&gt;"",E1518,"")</f>
        <v/>
      </c>
      <c r="F1619" s="116" t="n">
        <v>36</v>
      </c>
      <c r="G1619" s="168" t="n">
        <f aca="false">G1518</f>
        <v>0</v>
      </c>
      <c r="H1619" s="187" t="n">
        <f aca="false">IF($G1619&lt;&gt;"",G1619,"")</f>
        <v>0</v>
      </c>
      <c r="I1619" s="169"/>
      <c r="J1619" s="170"/>
      <c r="K1619" s="171" t="str">
        <f aca="false">IF($B1619&lt;&gt;"",IF(I1619,(INDEX(P$1526:Q$1529,MATCH(H1619,P$1526:P$1529),2)/I1619)*1000,0),"")</f>
        <v/>
      </c>
      <c r="L1619" s="171" t="str">
        <f aca="false">IF(Q$1526&lt;&gt;"",IF($B1619&lt;&gt;"",K1619-$J1619,""),"")</f>
        <v/>
      </c>
      <c r="M1619" s="172" t="str">
        <f aca="false">IF(B1619&lt;&gt;"",RANK(L1619,L$1526:L$1625),"")</f>
        <v/>
      </c>
      <c r="N1619" s="172" t="str">
        <f aca="false">IF(B1619&lt;&gt;"",'Classement Général'!CJ104,"")</f>
        <v/>
      </c>
      <c r="O1619" s="172" t="str">
        <f aca="false">IF(B205&lt;&gt;"",'Calculs (M1..M20)'!A107,"")</f>
        <v/>
      </c>
      <c r="P1619" s="0"/>
      <c r="Q1619" s="0"/>
      <c r="R1619" s="0"/>
      <c r="S1619" s="0"/>
      <c r="T1619" s="0"/>
      <c r="U1619" s="0"/>
      <c r="V1619" s="0"/>
      <c r="AH1619" s="187" t="n">
        <f aca="false">IF($G1619&lt;&gt;"",AG1619,"")</f>
        <v>0</v>
      </c>
      <c r="AI1619" s="169"/>
      <c r="AJ1619" s="170"/>
    </row>
    <row r="1620" customFormat="false" ht="13" hidden="false" customHeight="false" outlineLevel="0" collapsed="false">
      <c r="A1620" s="0"/>
      <c r="B1620" s="185" t="str">
        <f aca="false">IF(B1519&lt;&gt;"",B1519,"")</f>
        <v/>
      </c>
      <c r="C1620" s="116" t="str">
        <f aca="false">IF(C1519&lt;&gt;"",C1519,"")</f>
        <v/>
      </c>
      <c r="D1620" s="116" t="str">
        <f aca="false">IF(D1519&lt;&gt;"",D1519,"")</f>
        <v/>
      </c>
      <c r="E1620" s="116" t="str">
        <f aca="false">IF(E1519&lt;&gt;"",E1519,"")</f>
        <v/>
      </c>
      <c r="F1620" s="116" t="n">
        <v>36</v>
      </c>
      <c r="G1620" s="168" t="n">
        <f aca="false">G1519</f>
        <v>0</v>
      </c>
      <c r="H1620" s="187" t="n">
        <f aca="false">IF($G1620&lt;&gt;"",G1620,"")</f>
        <v>0</v>
      </c>
      <c r="I1620" s="169"/>
      <c r="J1620" s="170"/>
      <c r="K1620" s="171" t="str">
        <f aca="false">IF($B1620&lt;&gt;"",IF(I1620,(INDEX(P$1526:Q$1529,MATCH(H1620,P$1526:P$1529),2)/I1620)*1000,0),"")</f>
        <v/>
      </c>
      <c r="L1620" s="171" t="str">
        <f aca="false">IF(Q$1526&lt;&gt;"",IF($B1620&lt;&gt;"",K1620-$J1620,""),"")</f>
        <v/>
      </c>
      <c r="M1620" s="172" t="str">
        <f aca="false">IF(B1620&lt;&gt;"",RANK(L1620,L$1526:L$1625),"")</f>
        <v/>
      </c>
      <c r="N1620" s="172" t="str">
        <f aca="false">IF(B1620&lt;&gt;"",'Classement Général'!CJ105,"")</f>
        <v/>
      </c>
      <c r="O1620" s="172" t="str">
        <f aca="false">IF(B206&lt;&gt;"",'Calculs (M1..M20)'!A108,"")</f>
        <v/>
      </c>
      <c r="P1620" s="0"/>
      <c r="Q1620" s="0"/>
      <c r="R1620" s="0"/>
      <c r="S1620" s="0"/>
      <c r="T1620" s="0"/>
      <c r="U1620" s="0"/>
      <c r="V1620" s="0"/>
      <c r="AH1620" s="187" t="n">
        <f aca="false">IF($G1620&lt;&gt;"",AG1620,"")</f>
        <v>0</v>
      </c>
      <c r="AI1620" s="169"/>
      <c r="AJ1620" s="170"/>
    </row>
    <row r="1621" customFormat="false" ht="13" hidden="false" customHeight="false" outlineLevel="0" collapsed="false">
      <c r="A1621" s="0"/>
      <c r="B1621" s="185" t="str">
        <f aca="false">IF(B1520&lt;&gt;"",B1520,"")</f>
        <v/>
      </c>
      <c r="C1621" s="116" t="str">
        <f aca="false">IF(C1520&lt;&gt;"",C1520,"")</f>
        <v/>
      </c>
      <c r="D1621" s="116" t="str">
        <f aca="false">IF(D1520&lt;&gt;"",D1520,"")</f>
        <v/>
      </c>
      <c r="E1621" s="116" t="str">
        <f aca="false">IF(E1520&lt;&gt;"",E1520,"")</f>
        <v/>
      </c>
      <c r="F1621" s="116" t="n">
        <v>36</v>
      </c>
      <c r="G1621" s="168" t="n">
        <f aca="false">G1520</f>
        <v>0</v>
      </c>
      <c r="H1621" s="187" t="n">
        <f aca="false">IF($G1621&lt;&gt;"",G1621,"")</f>
        <v>0</v>
      </c>
      <c r="I1621" s="169"/>
      <c r="J1621" s="170"/>
      <c r="K1621" s="171" t="str">
        <f aca="false">IF($B1621&lt;&gt;"",IF(I1621,(INDEX(P$1526:Q$1529,MATCH(H1621,P$1526:P$1529),2)/I1621)*1000,0),"")</f>
        <v/>
      </c>
      <c r="L1621" s="171" t="str">
        <f aca="false">IF(Q$1526&lt;&gt;"",IF($B1621&lt;&gt;"",K1621-$J1621,""),"")</f>
        <v/>
      </c>
      <c r="M1621" s="172" t="str">
        <f aca="false">IF(B1621&lt;&gt;"",RANK(L1621,L$1526:L$1625),"")</f>
        <v/>
      </c>
      <c r="N1621" s="172" t="str">
        <f aca="false">IF(B1621&lt;&gt;"",'Classement Général'!CJ106,"")</f>
        <v/>
      </c>
      <c r="O1621" s="172" t="str">
        <f aca="false">IF(B207&lt;&gt;"",'Calculs (M1..M20)'!A109,"")</f>
        <v/>
      </c>
      <c r="P1621" s="0"/>
      <c r="Q1621" s="0"/>
      <c r="R1621" s="0"/>
      <c r="S1621" s="0"/>
      <c r="T1621" s="0"/>
      <c r="U1621" s="0"/>
      <c r="V1621" s="0"/>
      <c r="AH1621" s="187" t="n">
        <f aca="false">IF($G1621&lt;&gt;"",AG1621,"")</f>
        <v>0</v>
      </c>
      <c r="AI1621" s="169"/>
      <c r="AJ1621" s="170"/>
    </row>
    <row r="1622" customFormat="false" ht="13" hidden="false" customHeight="false" outlineLevel="0" collapsed="false">
      <c r="A1622" s="0"/>
      <c r="B1622" s="185" t="str">
        <f aca="false">IF(B1521&lt;&gt;"",B1521,"")</f>
        <v/>
      </c>
      <c r="C1622" s="116" t="str">
        <f aca="false">IF(C1521&lt;&gt;"",C1521,"")</f>
        <v/>
      </c>
      <c r="D1622" s="116" t="str">
        <f aca="false">IF(D1521&lt;&gt;"",D1521,"")</f>
        <v/>
      </c>
      <c r="E1622" s="116" t="str">
        <f aca="false">IF(E1521&lt;&gt;"",E1521,"")</f>
        <v/>
      </c>
      <c r="F1622" s="116" t="n">
        <v>36</v>
      </c>
      <c r="G1622" s="168" t="n">
        <f aca="false">G1521</f>
        <v>0</v>
      </c>
      <c r="H1622" s="187" t="n">
        <f aca="false">IF($G1622&lt;&gt;"",G1622,"")</f>
        <v>0</v>
      </c>
      <c r="I1622" s="169"/>
      <c r="J1622" s="170"/>
      <c r="K1622" s="171" t="str">
        <f aca="false">IF($B1622&lt;&gt;"",IF(I1622,(INDEX(P$1526:Q$1529,MATCH(H1622,P$1526:P$1529),2)/I1622)*1000,0),"")</f>
        <v/>
      </c>
      <c r="L1622" s="171" t="str">
        <f aca="false">IF(Q$1526&lt;&gt;"",IF($B1622&lt;&gt;"",K1622-$J1622,""),"")</f>
        <v/>
      </c>
      <c r="M1622" s="172" t="str">
        <f aca="false">IF(B1622&lt;&gt;"",RANK(L1622,L$1526:L$1625),"")</f>
        <v/>
      </c>
      <c r="N1622" s="172" t="str">
        <f aca="false">IF(B1622&lt;&gt;"",'Classement Général'!CJ107,"")</f>
        <v/>
      </c>
      <c r="O1622" s="172" t="str">
        <f aca="false">IF(B208&lt;&gt;"",'Calculs (M1..M20)'!A110,"")</f>
        <v/>
      </c>
      <c r="P1622" s="0"/>
      <c r="Q1622" s="0"/>
      <c r="R1622" s="0"/>
      <c r="S1622" s="0"/>
      <c r="T1622" s="0"/>
      <c r="U1622" s="0"/>
      <c r="V1622" s="0"/>
      <c r="AH1622" s="187" t="n">
        <f aca="false">IF($G1622&lt;&gt;"",AG1622,"")</f>
        <v>0</v>
      </c>
      <c r="AI1622" s="169"/>
      <c r="AJ1622" s="170"/>
    </row>
    <row r="1623" customFormat="false" ht="13" hidden="false" customHeight="false" outlineLevel="0" collapsed="false">
      <c r="A1623" s="0"/>
      <c r="B1623" s="185" t="str">
        <f aca="false">IF(B1522&lt;&gt;"",B1522,"")</f>
        <v/>
      </c>
      <c r="C1623" s="116" t="str">
        <f aca="false">IF(C1522&lt;&gt;"",C1522,"")</f>
        <v/>
      </c>
      <c r="D1623" s="116" t="str">
        <f aca="false">IF(D1522&lt;&gt;"",D1522,"")</f>
        <v/>
      </c>
      <c r="E1623" s="116" t="str">
        <f aca="false">IF(E1522&lt;&gt;"",E1522,"")</f>
        <v/>
      </c>
      <c r="F1623" s="116" t="n">
        <v>36</v>
      </c>
      <c r="G1623" s="168" t="n">
        <f aca="false">G1522</f>
        <v>0</v>
      </c>
      <c r="H1623" s="187" t="n">
        <f aca="false">IF($G1623&lt;&gt;"",G1623,"")</f>
        <v>0</v>
      </c>
      <c r="I1623" s="169"/>
      <c r="J1623" s="170"/>
      <c r="K1623" s="171" t="str">
        <f aca="false">IF($B1623&lt;&gt;"",IF(I1623,(INDEX(P$1526:Q$1529,MATCH(H1623,P$1526:P$1529),2)/I1623)*1000,0),"")</f>
        <v/>
      </c>
      <c r="L1623" s="171" t="str">
        <f aca="false">IF(Q$1526&lt;&gt;"",IF($B1623&lt;&gt;"",K1623-$J1623,""),"")</f>
        <v/>
      </c>
      <c r="M1623" s="172" t="str">
        <f aca="false">IF(B1623&lt;&gt;"",RANK(L1623,L$1526:L$1625),"")</f>
        <v/>
      </c>
      <c r="N1623" s="172" t="str">
        <f aca="false">IF(B1623&lt;&gt;"",'Classement Général'!CJ108,"")</f>
        <v/>
      </c>
      <c r="O1623" s="172" t="str">
        <f aca="false">IF(B209&lt;&gt;"",'Calculs (M1..M20)'!A111,"")</f>
        <v/>
      </c>
      <c r="P1623" s="0"/>
      <c r="Q1623" s="0"/>
      <c r="R1623" s="0"/>
      <c r="S1623" s="0"/>
      <c r="T1623" s="0"/>
      <c r="U1623" s="0"/>
      <c r="V1623" s="0"/>
      <c r="AH1623" s="187" t="n">
        <f aca="false">IF($G1623&lt;&gt;"",AG1623,"")</f>
        <v>0</v>
      </c>
      <c r="AI1623" s="169"/>
      <c r="AJ1623" s="170"/>
    </row>
    <row r="1624" customFormat="false" ht="13" hidden="false" customHeight="false" outlineLevel="0" collapsed="false">
      <c r="A1624" s="0"/>
      <c r="B1624" s="185" t="str">
        <f aca="false">IF(B1523&lt;&gt;"",B1523,"")</f>
        <v/>
      </c>
      <c r="C1624" s="116" t="str">
        <f aca="false">IF(C1523&lt;&gt;"",C1523,"")</f>
        <v/>
      </c>
      <c r="D1624" s="116" t="str">
        <f aca="false">IF(D1523&lt;&gt;"",D1523,"")</f>
        <v/>
      </c>
      <c r="E1624" s="116" t="str">
        <f aca="false">IF(E1523&lt;&gt;"",E1523,"")</f>
        <v/>
      </c>
      <c r="F1624" s="116" t="n">
        <v>36</v>
      </c>
      <c r="G1624" s="168" t="n">
        <f aca="false">G1523</f>
        <v>0</v>
      </c>
      <c r="H1624" s="187" t="n">
        <f aca="false">IF($G1624&lt;&gt;"",G1624,"")</f>
        <v>0</v>
      </c>
      <c r="I1624" s="169"/>
      <c r="J1624" s="170"/>
      <c r="K1624" s="171" t="str">
        <f aca="false">IF($B1624&lt;&gt;"",IF(I1624,(INDEX(P$1526:Q$1529,MATCH(H1624,P$1526:P$1529),2)/I1624)*1000,0),"")</f>
        <v/>
      </c>
      <c r="L1624" s="171" t="str">
        <f aca="false">IF(Q$1526&lt;&gt;"",IF($B1624&lt;&gt;"",K1624-$J1624,""),"")</f>
        <v/>
      </c>
      <c r="M1624" s="172" t="str">
        <f aca="false">IF(B1624&lt;&gt;"",RANK(L1624,L$1526:L$1625),"")</f>
        <v/>
      </c>
      <c r="N1624" s="172" t="str">
        <f aca="false">IF(B1624&lt;&gt;"",'Classement Général'!CJ109,"")</f>
        <v/>
      </c>
      <c r="O1624" s="172" t="str">
        <f aca="false">IF(B210&lt;&gt;"",'Calculs (M1..M20)'!A112,"")</f>
        <v/>
      </c>
      <c r="P1624" s="0"/>
      <c r="Q1624" s="0"/>
      <c r="R1624" s="0"/>
      <c r="S1624" s="0"/>
      <c r="T1624" s="0"/>
      <c r="U1624" s="0"/>
      <c r="V1624" s="0"/>
      <c r="AH1624" s="187" t="n">
        <f aca="false">IF($G1624&lt;&gt;"",AG1624,"")</f>
        <v>0</v>
      </c>
      <c r="AI1624" s="169"/>
      <c r="AJ1624" s="170"/>
    </row>
    <row r="1625" customFormat="false" ht="13.5" hidden="false" customHeight="false" outlineLevel="0" collapsed="false">
      <c r="A1625" s="0"/>
      <c r="B1625" s="185" t="str">
        <f aca="false">IF(B1524&lt;&gt;"",B1524,"")</f>
        <v/>
      </c>
      <c r="C1625" s="116" t="str">
        <f aca="false">IF(C1524&lt;&gt;"",C1524,"")</f>
        <v/>
      </c>
      <c r="D1625" s="116" t="str">
        <f aca="false">IF(D1524&lt;&gt;"",D1524,"")</f>
        <v/>
      </c>
      <c r="E1625" s="116" t="str">
        <f aca="false">IF(E1524&lt;&gt;"",E1524,"")</f>
        <v/>
      </c>
      <c r="F1625" s="116" t="n">
        <v>36</v>
      </c>
      <c r="G1625" s="168" t="n">
        <f aca="false">G1524</f>
        <v>0</v>
      </c>
      <c r="H1625" s="187" t="n">
        <f aca="false">IF($G1625&lt;&gt;"",G1625,"")</f>
        <v>0</v>
      </c>
      <c r="I1625" s="173"/>
      <c r="J1625" s="174"/>
      <c r="K1625" s="171" t="str">
        <f aca="false">IF($B1625&lt;&gt;"",IF(I1625,(INDEX(P$1526:Q$1529,MATCH(H1625,P$1526:P$1529),2)/I1625)*1000,0),"")</f>
        <v/>
      </c>
      <c r="L1625" s="171" t="str">
        <f aca="false">IF(Q$1526&lt;&gt;"",IF($B1625&lt;&gt;"",K1625-$J1625,""),"")</f>
        <v/>
      </c>
      <c r="M1625" s="172" t="str">
        <f aca="false">IF(B1625&lt;&gt;"",RANK(L1625,L$1526:L$1625),"")</f>
        <v/>
      </c>
      <c r="N1625" s="172" t="str">
        <f aca="false">IF(B1625&lt;&gt;"",'Classement Général'!CJ110,"")</f>
        <v/>
      </c>
      <c r="O1625" s="172" t="str">
        <f aca="false">IF(B211&lt;&gt;"",'Calculs (M1..M20)'!A113,"")</f>
        <v/>
      </c>
      <c r="P1625" s="0"/>
      <c r="Q1625" s="0"/>
      <c r="R1625" s="0"/>
      <c r="S1625" s="0"/>
      <c r="T1625" s="0"/>
      <c r="U1625" s="0"/>
      <c r="V1625" s="0"/>
      <c r="AH1625" s="187" t="n">
        <f aca="false">IF($G1625&lt;&gt;"",AG1625,"")</f>
        <v>0</v>
      </c>
      <c r="AI1625" s="173"/>
      <c r="AJ1625" s="174"/>
    </row>
    <row r="1626" customFormat="false" ht="12.5" hidden="false" customHeight="false" outlineLevel="0" collapsed="false">
      <c r="A1626" s="137"/>
      <c r="B1626" s="141" t="str">
        <f aca="false">IF(B1525&lt;&gt;"",B1525,"")</f>
        <v>Nom</v>
      </c>
      <c r="C1626" s="165" t="str">
        <f aca="false">IF(C1525&lt;&gt;"",C1525,"")</f>
        <v>Dossard</v>
      </c>
      <c r="D1626" s="165" t="str">
        <f aca="false">IF(D1525&lt;&gt;"",D1525,"")</f>
        <v>Freq</v>
      </c>
      <c r="E1626" s="165" t="str">
        <f aca="false">IF(E1525&lt;&gt;"",E1525,"")</f>
        <v>Equipe</v>
      </c>
      <c r="F1626" s="165" t="s">
        <v>103</v>
      </c>
      <c r="G1626" s="165" t="s">
        <v>88</v>
      </c>
      <c r="H1626" s="166" t="s">
        <v>104</v>
      </c>
      <c r="I1626" s="141" t="s">
        <v>91</v>
      </c>
      <c r="J1626" s="142" t="s">
        <v>105</v>
      </c>
      <c r="K1626" s="120" t="s">
        <v>106</v>
      </c>
      <c r="L1626" s="120" t="s">
        <v>107</v>
      </c>
      <c r="M1626" s="120" t="s">
        <v>97</v>
      </c>
      <c r="N1626" s="120" t="s">
        <v>100</v>
      </c>
      <c r="O1626" s="120" t="s">
        <v>108</v>
      </c>
      <c r="P1626" s="143" t="s">
        <v>104</v>
      </c>
      <c r="Q1626" s="144" t="s">
        <v>109</v>
      </c>
      <c r="R1626" s="145" t="s">
        <v>110</v>
      </c>
      <c r="S1626" s="146" t="s">
        <v>111</v>
      </c>
      <c r="T1626" s="147" t="s">
        <v>112</v>
      </c>
      <c r="U1626" s="5" t="s">
        <v>104</v>
      </c>
      <c r="V1626" s="0"/>
      <c r="AH1626" s="166" t="s">
        <v>104</v>
      </c>
      <c r="AI1626" s="141" t="s">
        <v>91</v>
      </c>
      <c r="AJ1626" s="142" t="s">
        <v>105</v>
      </c>
    </row>
    <row r="1627" customFormat="false" ht="13" hidden="false" customHeight="false" outlineLevel="0" collapsed="false">
      <c r="A1627" s="0"/>
      <c r="B1627" s="185" t="str">
        <f aca="false">IF(B1526&lt;&gt;"",B1526,"")</f>
        <v>Sébastien CHABAUD</v>
      </c>
      <c r="C1627" s="116" t="n">
        <f aca="false">IF(C1526&lt;&gt;"",C1526,"")</f>
        <v>1</v>
      </c>
      <c r="D1627" s="116" t="str">
        <f aca="false">IF(D1526&lt;&gt;"",D1526,"")</f>
        <v>2.4GHz</v>
      </c>
      <c r="E1627" s="116" t="n">
        <f aca="false">IF(E1526&lt;&gt;"",E1526,"")</f>
        <v>0</v>
      </c>
      <c r="F1627" s="116" t="n">
        <v>37</v>
      </c>
      <c r="G1627" s="168" t="n">
        <f aca="false">G1526</f>
        <v>1</v>
      </c>
      <c r="H1627" s="187" t="n">
        <f aca="false">IF($G1627&lt;&gt;"",G1627,"")</f>
        <v>1</v>
      </c>
      <c r="I1627" s="169"/>
      <c r="J1627" s="170"/>
      <c r="K1627" s="171" t="n">
        <f aca="false">IF($B1627&lt;&gt;"",IF(I1627,(INDEX(P$1627:Q$1630,MATCH(H1627,P$1627:P$1630),2)/I1627)*1000,0),"")</f>
        <v>0</v>
      </c>
      <c r="L1627" s="171" t="str">
        <f aca="false">IF(Q$1627&lt;&gt;"",IF($B1627&lt;&gt;"",K1627-$J1627,""),"")</f>
        <v/>
      </c>
      <c r="M1627" s="172" t="e">
        <f aca="false">IF(B1627&lt;&gt;"",RANK(L1627,L$1627:L$1726),"")</f>
        <v>#VALUE!</v>
      </c>
      <c r="N1627" s="172" t="str">
        <f aca="false">IF(B1627&lt;&gt;"",'Classement Général'!CK11,"")</f>
        <v/>
      </c>
      <c r="O1627" s="172" t="n">
        <f aca="false">IF(B112&lt;&gt;"",'Calculs (M1..M20)'!A14,"")</f>
        <v>22</v>
      </c>
      <c r="P1627" s="154" t="n">
        <f aca="false">IF(DMIN($H1626:$I1727,$P$10,$U$10:$U$11)&lt;&gt;0,1,"")</f>
        <v>1</v>
      </c>
      <c r="Q1627" s="155" t="str">
        <f aca="false">IF(DMIN($H1626:$I1727,$I$10,$U$10:$U$11)&lt;&gt;0,DMIN($H1626:$I1727,$I$10,$U$10:$U$11),"")</f>
        <v/>
      </c>
      <c r="R1627" s="151" t="str">
        <f aca="false">IF(DMAX($H1626:$I1727,$I$10,$U$10:$U$11)&lt;&gt;0,DMAX($H1626:$I1727,$I$10,$U$10:$U$11),"")</f>
        <v/>
      </c>
      <c r="S1627" s="156" t="e">
        <f aca="false">IF($P1627&lt;&gt;"",IF(DAVERAGE($H1626:$I1727,$I$10,$U$10:$U$11)&lt;&gt;0,DAVERAGE($H1626:$I1727,$I$10,$U$10:$U$11),""),"")</f>
        <v>#DIV/0!</v>
      </c>
      <c r="T1627" s="157" t="str">
        <f aca="false">IF($P1627&lt;&gt;"",IF(DCOUNTA($H1626:$I1727,$I$10,$U$10:$U$11)&lt;&gt;0,DCOUNTA($H1626:$I1727,$I$10,$U$10:$U$11),""),"")</f>
        <v/>
      </c>
      <c r="U1627" s="5" t="n">
        <v>1</v>
      </c>
      <c r="V1627" s="0"/>
      <c r="AH1627" s="187" t="n">
        <f aca="false">IF($G1627&lt;&gt;"",AG1627,"")</f>
        <v>0</v>
      </c>
      <c r="AI1627" s="169"/>
      <c r="AJ1627" s="170"/>
    </row>
    <row r="1628" customFormat="false" ht="13" hidden="false" customHeight="false" outlineLevel="0" collapsed="false">
      <c r="A1628" s="0"/>
      <c r="B1628" s="185" t="str">
        <f aca="false">IF(B1527&lt;&gt;"",B1527,"")</f>
        <v>Herve DALL AVA</v>
      </c>
      <c r="C1628" s="116" t="n">
        <f aca="false">IF(C1527&lt;&gt;"",C1527,"")</f>
        <v>2</v>
      </c>
      <c r="D1628" s="116" t="str">
        <f aca="false">IF(D1527&lt;&gt;"",D1527,"")</f>
        <v>2.4GHz</v>
      </c>
      <c r="E1628" s="116" t="n">
        <f aca="false">IF(E1527&lt;&gt;"",E1527,"")</f>
        <v>0</v>
      </c>
      <c r="F1628" s="116" t="n">
        <v>37</v>
      </c>
      <c r="G1628" s="168" t="n">
        <f aca="false">G1527</f>
        <v>1</v>
      </c>
      <c r="H1628" s="187" t="n">
        <f aca="false">IF($G1628&lt;&gt;"",G1628,"")</f>
        <v>1</v>
      </c>
      <c r="I1628" s="169"/>
      <c r="J1628" s="170"/>
      <c r="K1628" s="171" t="n">
        <f aca="false">IF($B1628&lt;&gt;"",IF(I1628,(INDEX(P$1627:Q$1630,MATCH(H1628,P$1627:P$1630),2)/I1628)*1000,0),"")</f>
        <v>0</v>
      </c>
      <c r="L1628" s="171" t="str">
        <f aca="false">IF(Q$1627&lt;&gt;"",IF($B1628&lt;&gt;"",K1628-$J1628,""),"")</f>
        <v/>
      </c>
      <c r="M1628" s="172" t="e">
        <f aca="false">IF(B1628&lt;&gt;"",RANK(L1628,L$1627:L$1726),"")</f>
        <v>#VALUE!</v>
      </c>
      <c r="N1628" s="172" t="str">
        <f aca="false">IF(B1628&lt;&gt;"",'Classement Général'!CK12,"")</f>
        <v/>
      </c>
      <c r="O1628" s="172" t="n">
        <f aca="false">IF(B113&lt;&gt;"",'Calculs (M1..M20)'!A15,"")</f>
        <v>8</v>
      </c>
      <c r="P1628" s="154" t="str">
        <f aca="false">IF(DMIN($H1626:$I1727,$P$10,$U$12:$U$13)&lt;&gt;0,2,"")</f>
        <v/>
      </c>
      <c r="Q1628" s="155" t="str">
        <f aca="false">IF(DMIN($H1626:$I1727,$I$10,$U$12:$U$13)&lt;&gt;0,DMIN($H1626:$I1727,$I$10,$U$12:$U$13),"")</f>
        <v/>
      </c>
      <c r="R1628" s="151" t="str">
        <f aca="false">IF(DMAX($H1626:$I1727,$I$10,$U$12:$U$13)&lt;&gt;0,DMAX($H1626:$I1727,$I$10,$U$12:$U$13),"")</f>
        <v/>
      </c>
      <c r="S1628" s="156" t="str">
        <f aca="false">IF($P1628&lt;&gt;"",IF(DAVERAGE($H1626:$I1727,$I$10,$U$12:$U$13)&lt;&gt;0,DAVERAGE($H1626:$I1727,$I$10,$U$12:$U$13),""),"")</f>
        <v/>
      </c>
      <c r="T1628" s="157" t="str">
        <f aca="false">IF($P1627&lt;&gt;"",IF(DCOUNTA($H1626:$I1727,$I$10,$U$12:$U$13)&lt;&gt;0,DCOUNTA($H1626:$I1727,$I$10,$U$12:$U$13),""),"")</f>
        <v/>
      </c>
      <c r="U1628" s="5" t="s">
        <v>104</v>
      </c>
      <c r="V1628" s="0"/>
      <c r="AH1628" s="187" t="n">
        <f aca="false">IF($G1628&lt;&gt;"",AG1628,"")</f>
        <v>0</v>
      </c>
      <c r="AI1628" s="169"/>
      <c r="AJ1628" s="170"/>
    </row>
    <row r="1629" customFormat="false" ht="13" hidden="false" customHeight="false" outlineLevel="0" collapsed="false">
      <c r="A1629" s="0"/>
      <c r="B1629" s="185" t="str">
        <f aca="false">IF(B1528&lt;&gt;"",B1528,"")</f>
        <v>Jean Luc FOUCHER</v>
      </c>
      <c r="C1629" s="116" t="n">
        <f aca="false">IF(C1528&lt;&gt;"",C1528,"")</f>
        <v>3</v>
      </c>
      <c r="D1629" s="116" t="str">
        <f aca="false">IF(D1528&lt;&gt;"",D1528,"")</f>
        <v>2.4GHz</v>
      </c>
      <c r="E1629" s="116" t="n">
        <f aca="false">IF(E1528&lt;&gt;"",E1528,"")</f>
        <v>0</v>
      </c>
      <c r="F1629" s="116" t="n">
        <v>37</v>
      </c>
      <c r="G1629" s="168" t="n">
        <f aca="false">G1528</f>
        <v>1</v>
      </c>
      <c r="H1629" s="187" t="n">
        <f aca="false">IF($G1629&lt;&gt;"",G1629,"")</f>
        <v>1</v>
      </c>
      <c r="I1629" s="169"/>
      <c r="J1629" s="170"/>
      <c r="K1629" s="171" t="n">
        <f aca="false">IF($B1629&lt;&gt;"",IF(I1629,(INDEX(P$1627:Q$1630,MATCH(H1629,P$1627:P$1630),2)/I1629)*1000,0),"")</f>
        <v>0</v>
      </c>
      <c r="L1629" s="171" t="str">
        <f aca="false">IF(Q$1627&lt;&gt;"",IF($B1629&lt;&gt;"",K1629-$J1629,""),"")</f>
        <v/>
      </c>
      <c r="M1629" s="172" t="e">
        <f aca="false">IF(B1629&lt;&gt;"",RANK(L1629,L$1627:L$1726),"")</f>
        <v>#VALUE!</v>
      </c>
      <c r="N1629" s="172" t="str">
        <f aca="false">IF(B1629&lt;&gt;"",'Classement Général'!CK13,"")</f>
        <v/>
      </c>
      <c r="O1629" s="172" t="n">
        <f aca="false">IF(B114&lt;&gt;"",'Calculs (M1..M20)'!A16,"")</f>
        <v>15</v>
      </c>
      <c r="P1629" s="154" t="str">
        <f aca="false">IF(DMIN($H1626:$I1727,$P$10,$U$14:$U$15)&lt;&gt;0,3,"")</f>
        <v/>
      </c>
      <c r="Q1629" s="155" t="str">
        <f aca="false">IF(DMIN($H1626:$I1727,$I$10,$U$14:$U$15)&lt;&gt;0,DMIN($H1626:$I1727,$I$10,$U$14:$U$15),"")</f>
        <v/>
      </c>
      <c r="R1629" s="151" t="str">
        <f aca="false">IF(DMAX($H1626:$I1727,$I$10,$U$14:$U$15)&lt;&gt;0,DMAX($H1626:$I1727,$I$10,$U$14:$U$15),"")</f>
        <v/>
      </c>
      <c r="S1629" s="156" t="str">
        <f aca="false">IF($P1629&lt;&gt;"",IF(DAVERAGE($H1626:$I1727,$I$10,$U$14:$U$15)&lt;&gt;0,DAVERAGE($H1626:$I1727,$I$10,$U$14:$U$15),""),"")</f>
        <v/>
      </c>
      <c r="T1629" s="157" t="str">
        <f aca="false">IF($P1629&lt;&gt;"",IF(DCOUNTA($H1626:$I1727,$I$10,$U$14:$U$15)&lt;&gt;0,DCOUNTA($H1626:$I1727,$I$10,$U$14:$U$15),""),"")</f>
        <v/>
      </c>
      <c r="U1629" s="5" t="n">
        <v>2</v>
      </c>
      <c r="V1629" s="0"/>
      <c r="AH1629" s="187" t="n">
        <f aca="false">IF($G1629&lt;&gt;"",AG1629,"")</f>
        <v>0</v>
      </c>
      <c r="AI1629" s="169"/>
      <c r="AJ1629" s="170"/>
    </row>
    <row r="1630" customFormat="false" ht="13.5" hidden="false" customHeight="false" outlineLevel="0" collapsed="false">
      <c r="A1630" s="0"/>
      <c r="B1630" s="185" t="str">
        <f aca="false">IF(B1529&lt;&gt;"",B1529,"")</f>
        <v>Thomas DELARBRE</v>
      </c>
      <c r="C1630" s="116" t="n">
        <f aca="false">IF(C1529&lt;&gt;"",C1529,"")</f>
        <v>4</v>
      </c>
      <c r="D1630" s="116" t="str">
        <f aca="false">IF(D1529&lt;&gt;"",D1529,"")</f>
        <v>2.4GHz</v>
      </c>
      <c r="E1630" s="116" t="n">
        <f aca="false">IF(E1529&lt;&gt;"",E1529,"")</f>
        <v>0</v>
      </c>
      <c r="F1630" s="116" t="n">
        <v>37</v>
      </c>
      <c r="G1630" s="168" t="n">
        <f aca="false">G1529</f>
        <v>1</v>
      </c>
      <c r="H1630" s="187" t="n">
        <f aca="false">IF($G1630&lt;&gt;"",G1630,"")</f>
        <v>1</v>
      </c>
      <c r="I1630" s="169"/>
      <c r="J1630" s="170"/>
      <c r="K1630" s="171" t="n">
        <f aca="false">IF($B1630&lt;&gt;"",IF(I1630,(INDEX(P$1627:Q$1630,MATCH(H1630,P$1627:P$1630),2)/I1630)*1000,0),"")</f>
        <v>0</v>
      </c>
      <c r="L1630" s="171" t="str">
        <f aca="false">IF(Q$1627&lt;&gt;"",IF($B1630&lt;&gt;"",K1630-$J1630,""),"")</f>
        <v/>
      </c>
      <c r="M1630" s="172" t="e">
        <f aca="false">IF(B1630&lt;&gt;"",RANK(L1630,L$1627:L$1726),"")</f>
        <v>#VALUE!</v>
      </c>
      <c r="N1630" s="172" t="str">
        <f aca="false">IF(B1630&lt;&gt;"",'Classement Général'!CK14,"")</f>
        <v/>
      </c>
      <c r="O1630" s="172" t="n">
        <f aca="false">IF(B115&lt;&gt;"",'Calculs (M1..M20)'!A17,"")</f>
        <v>10</v>
      </c>
      <c r="P1630" s="158" t="str">
        <f aca="false">IF(DMIN($H1626:$I1727,$P$10,$U$16:$U$17)&lt;&gt;0,4,"")</f>
        <v/>
      </c>
      <c r="Q1630" s="159" t="str">
        <f aca="false">IF(DMIN($H1626:$I1727,$I$10,$U$16:$U$17)&lt;&gt;0,DMIN($H1626:$I1727,$I$10,$U$16:$U$17),"")</f>
        <v/>
      </c>
      <c r="R1630" s="160" t="str">
        <f aca="false">IF(DMAX($H1626:$I1727,$I$10,$U$16:$U$17)&lt;&gt;0,DMAX($H1626:$I1727,$I$10,$U$16:$U$17),"")</f>
        <v/>
      </c>
      <c r="S1630" s="161" t="str">
        <f aca="false">IF($P1630&lt;&gt;"",IF(DAVERAGE($H1626:$I1727,$I$10,$U$16:$U$17)&lt;&gt;0,DAVERAGE($H1626:$I1727,$I$10,$U$16:$U$17),""),"")</f>
        <v/>
      </c>
      <c r="T1630" s="162" t="str">
        <f aca="false">IF($P1629&lt;&gt;"",IF(DCOUNTA($H1626:$I1727,$I$10,$U$16:$U$17)&lt;&gt;0,DCOUNTA($H1626:$I1727,$I$10,$U$16:$U$17),""),"")</f>
        <v/>
      </c>
      <c r="U1630" s="5" t="s">
        <v>104</v>
      </c>
      <c r="V1630" s="0"/>
      <c r="AH1630" s="187" t="n">
        <f aca="false">IF($G1630&lt;&gt;"",AG1630,"")</f>
        <v>0</v>
      </c>
      <c r="AI1630" s="169"/>
      <c r="AJ1630" s="170"/>
    </row>
    <row r="1631" customFormat="false" ht="13.5" hidden="false" customHeight="false" outlineLevel="0" collapsed="false">
      <c r="A1631" s="0"/>
      <c r="B1631" s="185" t="str">
        <f aca="false">IF(B1530&lt;&gt;"",B1530,"")</f>
        <v>Pierre DIATTA</v>
      </c>
      <c r="C1631" s="116" t="n">
        <f aca="false">IF(C1530&lt;&gt;"",C1530,"")</f>
        <v>5</v>
      </c>
      <c r="D1631" s="116" t="str">
        <f aca="false">IF(D1530&lt;&gt;"",D1530,"")</f>
        <v>2.4GHz</v>
      </c>
      <c r="E1631" s="116" t="n">
        <f aca="false">IF(E1530&lt;&gt;"",E1530,"")</f>
        <v>0</v>
      </c>
      <c r="F1631" s="116" t="n">
        <v>37</v>
      </c>
      <c r="G1631" s="168" t="n">
        <f aca="false">G1530</f>
        <v>1</v>
      </c>
      <c r="H1631" s="187" t="n">
        <f aca="false">IF($G1631&lt;&gt;"",G1631,"")</f>
        <v>1</v>
      </c>
      <c r="I1631" s="169"/>
      <c r="J1631" s="170"/>
      <c r="K1631" s="171" t="n">
        <f aca="false">IF($B1631&lt;&gt;"",IF(I1631,(INDEX(P$1627:Q$1630,MATCH(H1631,P$1627:P$1630),2)/I1631)*1000,0),"")</f>
        <v>0</v>
      </c>
      <c r="L1631" s="171" t="str">
        <f aca="false">IF(Q$1627&lt;&gt;"",IF($B1631&lt;&gt;"",K1631-$J1631,""),"")</f>
        <v/>
      </c>
      <c r="M1631" s="172" t="e">
        <f aca="false">IF(B1631&lt;&gt;"",RANK(L1631,L$1627:L$1726),"")</f>
        <v>#VALUE!</v>
      </c>
      <c r="N1631" s="172" t="str">
        <f aca="false">IF(B1631&lt;&gt;"",'Classement Général'!CK15,"")</f>
        <v/>
      </c>
      <c r="O1631" s="172" t="n">
        <f aca="false">IF(B116&lt;&gt;"",'Calculs (M1..M20)'!A18,"")</f>
        <v>20</v>
      </c>
      <c r="P1631" s="5"/>
      <c r="Q1631" s="5"/>
      <c r="R1631" s="0"/>
      <c r="S1631" s="0"/>
      <c r="T1631" s="163" t="n">
        <f aca="false">SUM(T1627:T1630)</f>
        <v>0</v>
      </c>
      <c r="U1631" s="5" t="n">
        <v>3</v>
      </c>
      <c r="V1631" s="184" t="n">
        <f aca="false">T1631</f>
        <v>0</v>
      </c>
      <c r="AH1631" s="187" t="n">
        <f aca="false">IF($G1631&lt;&gt;"",AG1631,"")</f>
        <v>0</v>
      </c>
      <c r="AI1631" s="169"/>
      <c r="AJ1631" s="170"/>
    </row>
    <row r="1632" customFormat="false" ht="13" hidden="false" customHeight="false" outlineLevel="0" collapsed="false">
      <c r="A1632" s="0"/>
      <c r="B1632" s="185" t="str">
        <f aca="false">IF(B1531&lt;&gt;"",B1531,"")</f>
        <v>Olivier MONET</v>
      </c>
      <c r="C1632" s="116" t="n">
        <f aca="false">IF(C1531&lt;&gt;"",C1531,"")</f>
        <v>6</v>
      </c>
      <c r="D1632" s="116" t="str">
        <f aca="false">IF(D1531&lt;&gt;"",D1531,"")</f>
        <v>41.110MHz</v>
      </c>
      <c r="E1632" s="116" t="n">
        <f aca="false">IF(E1531&lt;&gt;"",E1531,"")</f>
        <v>0</v>
      </c>
      <c r="F1632" s="116" t="n">
        <v>37</v>
      </c>
      <c r="G1632" s="168" t="n">
        <f aca="false">G1531</f>
        <v>1</v>
      </c>
      <c r="H1632" s="187" t="n">
        <f aca="false">IF($G1632&lt;&gt;"",G1632,"")</f>
        <v>1</v>
      </c>
      <c r="I1632" s="169"/>
      <c r="J1632" s="170"/>
      <c r="K1632" s="171" t="n">
        <f aca="false">IF($B1632&lt;&gt;"",IF(I1632,(INDEX(P$1627:Q$1630,MATCH(H1632,P$1627:P$1630),2)/I1632)*1000,0),"")</f>
        <v>0</v>
      </c>
      <c r="L1632" s="171" t="str">
        <f aca="false">IF(Q$1627&lt;&gt;"",IF($B1632&lt;&gt;"",K1632-$J1632,""),"")</f>
        <v/>
      </c>
      <c r="M1632" s="172" t="e">
        <f aca="false">IF(B1632&lt;&gt;"",RANK(L1632,L$1627:L$1726),"")</f>
        <v>#VALUE!</v>
      </c>
      <c r="N1632" s="172" t="str">
        <f aca="false">IF(B1632&lt;&gt;"",'Classement Général'!CK16,"")</f>
        <v/>
      </c>
      <c r="O1632" s="172" t="n">
        <f aca="false">IF(B117&lt;&gt;"",'Calculs (M1..M20)'!A19,"")</f>
        <v>6</v>
      </c>
      <c r="P1632" s="5"/>
      <c r="Q1632" s="5"/>
      <c r="R1632" s="0"/>
      <c r="S1632" s="0"/>
      <c r="T1632" s="0"/>
      <c r="U1632" s="5" t="s">
        <v>104</v>
      </c>
      <c r="V1632" s="0"/>
      <c r="AH1632" s="187" t="n">
        <f aca="false">IF($G1632&lt;&gt;"",AG1632,"")</f>
        <v>0</v>
      </c>
      <c r="AI1632" s="169"/>
      <c r="AJ1632" s="170"/>
    </row>
    <row r="1633" customFormat="false" ht="13" hidden="false" customHeight="false" outlineLevel="0" collapsed="false">
      <c r="A1633" s="0"/>
      <c r="B1633" s="185" t="str">
        <f aca="false">IF(B1532&lt;&gt;"",B1532,"")</f>
        <v>Pierre RONDEL</v>
      </c>
      <c r="C1633" s="116" t="n">
        <f aca="false">IF(C1532&lt;&gt;"",C1532,"")</f>
        <v>7</v>
      </c>
      <c r="D1633" s="116" t="str">
        <f aca="false">IF(D1532&lt;&gt;"",D1532,"")</f>
        <v>2.4GHz</v>
      </c>
      <c r="E1633" s="116" t="n">
        <f aca="false">IF(E1532&lt;&gt;"",E1532,"")</f>
        <v>0</v>
      </c>
      <c r="F1633" s="116" t="n">
        <v>37</v>
      </c>
      <c r="G1633" s="168" t="n">
        <f aca="false">G1532</f>
        <v>1</v>
      </c>
      <c r="H1633" s="187" t="n">
        <f aca="false">IF($G1633&lt;&gt;"",G1633,"")</f>
        <v>1</v>
      </c>
      <c r="I1633" s="169"/>
      <c r="J1633" s="170"/>
      <c r="K1633" s="171" t="n">
        <f aca="false">IF($B1633&lt;&gt;"",IF(I1633,(INDEX(P$1627:Q$1630,MATCH(H1633,P$1627:P$1630),2)/I1633)*1000,0),"")</f>
        <v>0</v>
      </c>
      <c r="L1633" s="171" t="str">
        <f aca="false">IF(Q$1627&lt;&gt;"",IF($B1633&lt;&gt;"",K1633-$J1633,""),"")</f>
        <v/>
      </c>
      <c r="M1633" s="172" t="e">
        <f aca="false">IF(B1633&lt;&gt;"",RANK(L1633,L$1627:L$1726),"")</f>
        <v>#VALUE!</v>
      </c>
      <c r="N1633" s="172" t="str">
        <f aca="false">IF(B1633&lt;&gt;"",'Classement Général'!CK17,"")</f>
        <v/>
      </c>
      <c r="O1633" s="172" t="n">
        <f aca="false">IF(B118&lt;&gt;"",'Calculs (M1..M20)'!A20,"")</f>
        <v>1</v>
      </c>
      <c r="P1633" s="5"/>
      <c r="Q1633" s="5"/>
      <c r="R1633" s="0"/>
      <c r="S1633" s="0"/>
      <c r="T1633" s="0"/>
      <c r="U1633" s="5" t="n">
        <v>4</v>
      </c>
      <c r="V1633" s="0"/>
      <c r="AH1633" s="187" t="n">
        <f aca="false">IF($G1633&lt;&gt;"",AG1633,"")</f>
        <v>0</v>
      </c>
      <c r="AI1633" s="169"/>
      <c r="AJ1633" s="170"/>
    </row>
    <row r="1634" customFormat="false" ht="13" hidden="false" customHeight="false" outlineLevel="0" collapsed="false">
      <c r="A1634" s="0"/>
      <c r="B1634" s="185" t="str">
        <f aca="false">IF(B1533&lt;&gt;"",B1533,"")</f>
        <v>Andreas FRICKE</v>
      </c>
      <c r="C1634" s="116" t="n">
        <f aca="false">IF(C1533&lt;&gt;"",C1533,"")</f>
        <v>8</v>
      </c>
      <c r="D1634" s="116" t="str">
        <f aca="false">IF(D1533&lt;&gt;"",D1533,"")</f>
        <v>2.4GHz</v>
      </c>
      <c r="E1634" s="116" t="n">
        <f aca="false">IF(E1533&lt;&gt;"",E1533,"")</f>
        <v>0</v>
      </c>
      <c r="F1634" s="116" t="n">
        <v>37</v>
      </c>
      <c r="G1634" s="168" t="n">
        <f aca="false">G1533</f>
        <v>1</v>
      </c>
      <c r="H1634" s="187" t="n">
        <f aca="false">IF($G1634&lt;&gt;"",G1634,"")</f>
        <v>1</v>
      </c>
      <c r="I1634" s="169"/>
      <c r="J1634" s="170"/>
      <c r="K1634" s="171" t="n">
        <f aca="false">IF($B1634&lt;&gt;"",IF(I1634,(INDEX(P$1627:Q$1630,MATCH(H1634,P$1627:P$1630),2)/I1634)*1000,0),"")</f>
        <v>0</v>
      </c>
      <c r="L1634" s="171" t="str">
        <f aca="false">IF(Q$1627&lt;&gt;"",IF($B1634&lt;&gt;"",K1634-$J1634,""),"")</f>
        <v/>
      </c>
      <c r="M1634" s="172" t="e">
        <f aca="false">IF(B1634&lt;&gt;"",RANK(L1634,L$1627:L$1726),"")</f>
        <v>#VALUE!</v>
      </c>
      <c r="N1634" s="172" t="str">
        <f aca="false">IF(B1634&lt;&gt;"",'Classement Général'!CK18,"")</f>
        <v/>
      </c>
      <c r="O1634" s="172" t="n">
        <f aca="false">IF(B119&lt;&gt;"",'Calculs (M1..M20)'!A21,"")</f>
        <v>18</v>
      </c>
      <c r="P1634" s="5"/>
      <c r="Q1634" s="5"/>
      <c r="R1634" s="0"/>
      <c r="S1634" s="0"/>
      <c r="T1634" s="0"/>
      <c r="U1634" s="0"/>
      <c r="V1634" s="0"/>
      <c r="AH1634" s="187" t="n">
        <f aca="false">IF($G1634&lt;&gt;"",AG1634,"")</f>
        <v>0</v>
      </c>
      <c r="AI1634" s="169"/>
      <c r="AJ1634" s="170"/>
    </row>
    <row r="1635" customFormat="false" ht="13" hidden="false" customHeight="false" outlineLevel="0" collapsed="false">
      <c r="A1635" s="0"/>
      <c r="B1635" s="185" t="str">
        <f aca="false">IF(B1534&lt;&gt;"",B1534,"")</f>
        <v>Thomas FAURE</v>
      </c>
      <c r="C1635" s="116" t="n">
        <f aca="false">IF(C1534&lt;&gt;"",C1534,"")</f>
        <v>9</v>
      </c>
      <c r="D1635" s="116" t="str">
        <f aca="false">IF(D1534&lt;&gt;"",D1534,"")</f>
        <v>2.4GHz</v>
      </c>
      <c r="E1635" s="116" t="n">
        <f aca="false">IF(E1534&lt;&gt;"",E1534,"")</f>
        <v>0</v>
      </c>
      <c r="F1635" s="116" t="n">
        <v>37</v>
      </c>
      <c r="G1635" s="168" t="n">
        <f aca="false">G1534</f>
        <v>1</v>
      </c>
      <c r="H1635" s="187" t="n">
        <f aca="false">IF($G1635&lt;&gt;"",G1635,"")</f>
        <v>1</v>
      </c>
      <c r="I1635" s="169"/>
      <c r="J1635" s="170"/>
      <c r="K1635" s="171" t="n">
        <f aca="false">IF($B1635&lt;&gt;"",IF(I1635,(INDEX(P$1627:Q$1630,MATCH(H1635,P$1627:P$1630),2)/I1635)*1000,0),"")</f>
        <v>0</v>
      </c>
      <c r="L1635" s="171" t="str">
        <f aca="false">IF(Q$1627&lt;&gt;"",IF($B1635&lt;&gt;"",K1635-$J1635,""),"")</f>
        <v/>
      </c>
      <c r="M1635" s="172" t="e">
        <f aca="false">IF(B1635&lt;&gt;"",RANK(L1635,L$1627:L$1726),"")</f>
        <v>#VALUE!</v>
      </c>
      <c r="N1635" s="172" t="str">
        <f aca="false">IF(B1635&lt;&gt;"",'Classement Général'!CK19,"")</f>
        <v/>
      </c>
      <c r="O1635" s="172" t="n">
        <f aca="false">IF(B120&lt;&gt;"",'Calculs (M1..M20)'!A22,"")</f>
        <v>11</v>
      </c>
      <c r="P1635" s="0"/>
      <c r="Q1635" s="0"/>
      <c r="R1635" s="0"/>
      <c r="S1635" s="0"/>
      <c r="T1635" s="0"/>
      <c r="U1635" s="0"/>
      <c r="V1635" s="0"/>
      <c r="AH1635" s="187" t="n">
        <f aca="false">IF($G1635&lt;&gt;"",AG1635,"")</f>
        <v>0</v>
      </c>
      <c r="AI1635" s="169"/>
      <c r="AJ1635" s="170"/>
    </row>
    <row r="1636" customFormat="false" ht="13" hidden="false" customHeight="false" outlineLevel="0" collapsed="false">
      <c r="A1636" s="0"/>
      <c r="B1636" s="185" t="str">
        <f aca="false">IF(B1535&lt;&gt;"",B1535,"")</f>
        <v>Philippe LANES</v>
      </c>
      <c r="C1636" s="116" t="n">
        <f aca="false">IF(C1535&lt;&gt;"",C1535,"")</f>
        <v>10</v>
      </c>
      <c r="D1636" s="116" t="str">
        <f aca="false">IF(D1535&lt;&gt;"",D1535,"")</f>
        <v>2.4GHz</v>
      </c>
      <c r="E1636" s="116" t="n">
        <f aca="false">IF(E1535&lt;&gt;"",E1535,"")</f>
        <v>0</v>
      </c>
      <c r="F1636" s="116" t="n">
        <v>37</v>
      </c>
      <c r="G1636" s="168" t="n">
        <f aca="false">G1535</f>
        <v>1</v>
      </c>
      <c r="H1636" s="187" t="n">
        <f aca="false">IF($G1636&lt;&gt;"",G1636,"")</f>
        <v>1</v>
      </c>
      <c r="I1636" s="169"/>
      <c r="J1636" s="170"/>
      <c r="K1636" s="171" t="n">
        <f aca="false">IF($B1636&lt;&gt;"",IF(I1636,(INDEX(P$1627:Q$1630,MATCH(H1636,P$1627:P$1630),2)/I1636)*1000,0),"")</f>
        <v>0</v>
      </c>
      <c r="L1636" s="171" t="str">
        <f aca="false">IF(Q$1627&lt;&gt;"",IF($B1636&lt;&gt;"",K1636-$J1636,""),"")</f>
        <v/>
      </c>
      <c r="M1636" s="172" t="e">
        <f aca="false">IF(B1636&lt;&gt;"",RANK(L1636,L$1627:L$1726),"")</f>
        <v>#VALUE!</v>
      </c>
      <c r="N1636" s="172" t="str">
        <f aca="false">IF(B1636&lt;&gt;"",'Classement Général'!CK20,"")</f>
        <v/>
      </c>
      <c r="O1636" s="172" t="n">
        <f aca="false">IF(B121&lt;&gt;"",'Calculs (M1..M20)'!A23,"")</f>
        <v>14</v>
      </c>
      <c r="P1636" s="0"/>
      <c r="Q1636" s="0"/>
      <c r="R1636" s="0"/>
      <c r="S1636" s="0"/>
      <c r="T1636" s="0"/>
      <c r="U1636" s="0"/>
      <c r="V1636" s="0"/>
      <c r="AH1636" s="187" t="n">
        <f aca="false">IF($G1636&lt;&gt;"",AG1636,"")</f>
        <v>0</v>
      </c>
      <c r="AI1636" s="169"/>
      <c r="AJ1636" s="170"/>
    </row>
    <row r="1637" customFormat="false" ht="13" hidden="false" customHeight="false" outlineLevel="0" collapsed="false">
      <c r="A1637" s="0"/>
      <c r="B1637" s="185" t="str">
        <f aca="false">IF(B1536&lt;&gt;"",B1536,"")</f>
        <v>Julien HONOR</v>
      </c>
      <c r="C1637" s="116" t="n">
        <f aca="false">IF(C1536&lt;&gt;"",C1536,"")</f>
        <v>11</v>
      </c>
      <c r="D1637" s="116" t="str">
        <f aca="false">IF(D1536&lt;&gt;"",D1536,"")</f>
        <v>2.4GHz</v>
      </c>
      <c r="E1637" s="116" t="n">
        <f aca="false">IF(E1536&lt;&gt;"",E1536,"")</f>
        <v>0</v>
      </c>
      <c r="F1637" s="116" t="n">
        <v>37</v>
      </c>
      <c r="G1637" s="168" t="n">
        <f aca="false">G1536</f>
        <v>1</v>
      </c>
      <c r="H1637" s="187" t="n">
        <f aca="false">IF($G1637&lt;&gt;"",G1637,"")</f>
        <v>1</v>
      </c>
      <c r="I1637" s="169"/>
      <c r="J1637" s="170"/>
      <c r="K1637" s="171" t="n">
        <f aca="false">IF($B1637&lt;&gt;"",IF(I1637,(INDEX(P$1627:Q$1630,MATCH(H1637,P$1627:P$1630),2)/I1637)*1000,0),"")</f>
        <v>0</v>
      </c>
      <c r="L1637" s="171" t="str">
        <f aca="false">IF(Q$1627&lt;&gt;"",IF($B1637&lt;&gt;"",K1637-$J1637,""),"")</f>
        <v/>
      </c>
      <c r="M1637" s="172" t="e">
        <f aca="false">IF(B1637&lt;&gt;"",RANK(L1637,L$1627:L$1726),"")</f>
        <v>#VALUE!</v>
      </c>
      <c r="N1637" s="172" t="str">
        <f aca="false">IF(B1637&lt;&gt;"",'Classement Général'!CK21,"")</f>
        <v/>
      </c>
      <c r="O1637" s="172" t="n">
        <f aca="false">IF(B122&lt;&gt;"",'Calculs (M1..M20)'!A24,"")</f>
        <v>3</v>
      </c>
      <c r="P1637" s="0"/>
      <c r="Q1637" s="0"/>
      <c r="R1637" s="0"/>
      <c r="S1637" s="0"/>
      <c r="T1637" s="0"/>
      <c r="U1637" s="0"/>
      <c r="V1637" s="0"/>
      <c r="AH1637" s="187" t="n">
        <f aca="false">IF($G1637&lt;&gt;"",AG1637,"")</f>
        <v>0</v>
      </c>
      <c r="AI1637" s="169"/>
      <c r="AJ1637" s="170"/>
    </row>
    <row r="1638" customFormat="false" ht="13" hidden="false" customHeight="false" outlineLevel="0" collapsed="false">
      <c r="A1638" s="0"/>
      <c r="B1638" s="185" t="str">
        <f aca="false">IF(B1537&lt;&gt;"",B1537,"")</f>
        <v>Michael KREBS</v>
      </c>
      <c r="C1638" s="116" t="n">
        <f aca="false">IF(C1537&lt;&gt;"",C1537,"")</f>
        <v>12</v>
      </c>
      <c r="D1638" s="116" t="str">
        <f aca="false">IF(D1537&lt;&gt;"",D1537,"")</f>
        <v>2.4GHz</v>
      </c>
      <c r="E1638" s="116" t="n">
        <f aca="false">IF(E1537&lt;&gt;"",E1537,"")</f>
        <v>0</v>
      </c>
      <c r="F1638" s="116" t="n">
        <v>37</v>
      </c>
      <c r="G1638" s="168" t="n">
        <f aca="false">G1537</f>
        <v>1</v>
      </c>
      <c r="H1638" s="187" t="n">
        <f aca="false">IF($G1638&lt;&gt;"",G1638,"")</f>
        <v>1</v>
      </c>
      <c r="I1638" s="169"/>
      <c r="J1638" s="170"/>
      <c r="K1638" s="171" t="n">
        <f aca="false">IF($B1638&lt;&gt;"",IF(I1638,(INDEX(P$1627:Q$1630,MATCH(H1638,P$1627:P$1630),2)/I1638)*1000,0),"")</f>
        <v>0</v>
      </c>
      <c r="L1638" s="171" t="str">
        <f aca="false">IF(Q$1627&lt;&gt;"",IF($B1638&lt;&gt;"",K1638-$J1638,""),"")</f>
        <v/>
      </c>
      <c r="M1638" s="172" t="e">
        <f aca="false">IF(B1638&lt;&gt;"",RANK(L1638,L$1627:L$1726),"")</f>
        <v>#VALUE!</v>
      </c>
      <c r="N1638" s="172" t="str">
        <f aca="false">IF(B1638&lt;&gt;"",'Classement Général'!CK22,"")</f>
        <v/>
      </c>
      <c r="O1638" s="172" t="n">
        <f aca="false">IF(B123&lt;&gt;"",'Calculs (M1..M20)'!A25,"")</f>
        <v>12</v>
      </c>
      <c r="P1638" s="0"/>
      <c r="Q1638" s="0"/>
      <c r="R1638" s="0"/>
      <c r="S1638" s="0"/>
      <c r="T1638" s="0"/>
      <c r="U1638" s="0"/>
      <c r="V1638" s="0"/>
      <c r="AH1638" s="187" t="n">
        <f aca="false">IF($G1638&lt;&gt;"",AG1638,"")</f>
        <v>0</v>
      </c>
      <c r="AI1638" s="169"/>
      <c r="AJ1638" s="170"/>
    </row>
    <row r="1639" customFormat="false" ht="13" hidden="false" customHeight="false" outlineLevel="0" collapsed="false">
      <c r="A1639" s="0"/>
      <c r="B1639" s="185" t="str">
        <f aca="false">IF(B1538&lt;&gt;"",B1538,"")</f>
        <v>Aubry GABANON</v>
      </c>
      <c r="C1639" s="116" t="n">
        <f aca="false">IF(C1538&lt;&gt;"",C1538,"")</f>
        <v>13</v>
      </c>
      <c r="D1639" s="116" t="str">
        <f aca="false">IF(D1538&lt;&gt;"",D1538,"")</f>
        <v>2.4GHz</v>
      </c>
      <c r="E1639" s="116" t="n">
        <f aca="false">IF(E1538&lt;&gt;"",E1538,"")</f>
        <v>0</v>
      </c>
      <c r="F1639" s="116" t="n">
        <v>37</v>
      </c>
      <c r="G1639" s="168" t="n">
        <f aca="false">G1538</f>
        <v>1</v>
      </c>
      <c r="H1639" s="187" t="n">
        <f aca="false">IF($G1639&lt;&gt;"",G1639,"")</f>
        <v>1</v>
      </c>
      <c r="I1639" s="169"/>
      <c r="J1639" s="170"/>
      <c r="K1639" s="171" t="n">
        <f aca="false">IF($B1639&lt;&gt;"",IF(I1639,(INDEX(P$1627:Q$1630,MATCH(H1639,P$1627:P$1630),2)/I1639)*1000,0),"")</f>
        <v>0</v>
      </c>
      <c r="L1639" s="171" t="str">
        <f aca="false">IF(Q$1627&lt;&gt;"",IF($B1639&lt;&gt;"",K1639-$J1639,""),"")</f>
        <v/>
      </c>
      <c r="M1639" s="172" t="e">
        <f aca="false">IF(B1639&lt;&gt;"",RANK(L1639,L$1627:L$1726),"")</f>
        <v>#VALUE!</v>
      </c>
      <c r="N1639" s="172" t="str">
        <f aca="false">IF(B1639&lt;&gt;"",'Classement Général'!CK23,"")</f>
        <v/>
      </c>
      <c r="O1639" s="172" t="n">
        <f aca="false">IF(B124&lt;&gt;"",'Calculs (M1..M20)'!A26,"")</f>
        <v>5</v>
      </c>
      <c r="P1639" s="0"/>
      <c r="Q1639" s="0"/>
      <c r="R1639" s="0"/>
      <c r="S1639" s="0"/>
      <c r="T1639" s="0"/>
      <c r="U1639" s="0"/>
      <c r="V1639" s="0"/>
      <c r="AH1639" s="187" t="n">
        <f aca="false">IF($G1639&lt;&gt;"",AG1639,"")</f>
        <v>0</v>
      </c>
      <c r="AI1639" s="169"/>
      <c r="AJ1639" s="170"/>
    </row>
    <row r="1640" customFormat="false" ht="13" hidden="false" customHeight="false" outlineLevel="0" collapsed="false">
      <c r="A1640" s="0"/>
      <c r="B1640" s="185" t="str">
        <f aca="false">IF(B1539&lt;&gt;"",B1539,"")</f>
        <v>Serge DELARBRE</v>
      </c>
      <c r="C1640" s="116" t="n">
        <f aca="false">IF(C1539&lt;&gt;"",C1539,"")</f>
        <v>14</v>
      </c>
      <c r="D1640" s="116" t="str">
        <f aca="false">IF(D1539&lt;&gt;"",D1539,"")</f>
        <v>2.4GHz</v>
      </c>
      <c r="E1640" s="116" t="n">
        <f aca="false">IF(E1539&lt;&gt;"",E1539,"")</f>
        <v>0</v>
      </c>
      <c r="F1640" s="116" t="n">
        <v>37</v>
      </c>
      <c r="G1640" s="168" t="n">
        <f aca="false">G1539</f>
        <v>1</v>
      </c>
      <c r="H1640" s="187" t="n">
        <f aca="false">IF($G1640&lt;&gt;"",G1640,"")</f>
        <v>1</v>
      </c>
      <c r="I1640" s="169"/>
      <c r="J1640" s="170"/>
      <c r="K1640" s="171" t="n">
        <f aca="false">IF($B1640&lt;&gt;"",IF(I1640,(INDEX(P$1627:Q$1630,MATCH(H1640,P$1627:P$1630),2)/I1640)*1000,0),"")</f>
        <v>0</v>
      </c>
      <c r="L1640" s="171" t="str">
        <f aca="false">IF(Q$1627&lt;&gt;"",IF($B1640&lt;&gt;"",K1640-$J1640,""),"")</f>
        <v/>
      </c>
      <c r="M1640" s="172" t="e">
        <f aca="false">IF(B1640&lt;&gt;"",RANK(L1640,L$1627:L$1726),"")</f>
        <v>#VALUE!</v>
      </c>
      <c r="N1640" s="172" t="str">
        <f aca="false">IF(B1640&lt;&gt;"",'Classement Général'!CK24,"")</f>
        <v/>
      </c>
      <c r="O1640" s="172" t="n">
        <f aca="false">IF(B125&lt;&gt;"",'Calculs (M1..M20)'!A27,"")</f>
        <v>17</v>
      </c>
      <c r="P1640" s="0"/>
      <c r="Q1640" s="0"/>
      <c r="R1640" s="0"/>
      <c r="S1640" s="0"/>
      <c r="T1640" s="0"/>
      <c r="U1640" s="0"/>
      <c r="V1640" s="0"/>
      <c r="AH1640" s="187" t="n">
        <f aca="false">IF($G1640&lt;&gt;"",AG1640,"")</f>
        <v>0</v>
      </c>
      <c r="AI1640" s="169"/>
      <c r="AJ1640" s="170"/>
    </row>
    <row r="1641" customFormat="false" ht="13" hidden="false" customHeight="false" outlineLevel="0" collapsed="false">
      <c r="A1641" s="0"/>
      <c r="B1641" s="185" t="str">
        <f aca="false">IF(B1540&lt;&gt;"",B1540,"")</f>
        <v>Arnaud LEGER</v>
      </c>
      <c r="C1641" s="116" t="n">
        <f aca="false">IF(C1540&lt;&gt;"",C1540,"")</f>
        <v>15</v>
      </c>
      <c r="D1641" s="116" t="str">
        <f aca="false">IF(D1540&lt;&gt;"",D1540,"")</f>
        <v>2.4GHz</v>
      </c>
      <c r="E1641" s="116" t="n">
        <f aca="false">IF(E1540&lt;&gt;"",E1540,"")</f>
        <v>0</v>
      </c>
      <c r="F1641" s="116" t="n">
        <v>37</v>
      </c>
      <c r="G1641" s="168" t="n">
        <f aca="false">G1540</f>
        <v>1</v>
      </c>
      <c r="H1641" s="187" t="n">
        <f aca="false">IF($G1641&lt;&gt;"",G1641,"")</f>
        <v>1</v>
      </c>
      <c r="I1641" s="169"/>
      <c r="J1641" s="170"/>
      <c r="K1641" s="171" t="n">
        <f aca="false">IF($B1641&lt;&gt;"",IF(I1641,(INDEX(P$1627:Q$1630,MATCH(H1641,P$1627:P$1630),2)/I1641)*1000,0),"")</f>
        <v>0</v>
      </c>
      <c r="L1641" s="171" t="str">
        <f aca="false">IF(Q$1627&lt;&gt;"",IF($B1641&lt;&gt;"",K1641-$J1641,""),"")</f>
        <v/>
      </c>
      <c r="M1641" s="172" t="e">
        <f aca="false">IF(B1641&lt;&gt;"",RANK(L1641,L$1627:L$1726),"")</f>
        <v>#VALUE!</v>
      </c>
      <c r="N1641" s="172" t="str">
        <f aca="false">IF(B1641&lt;&gt;"",'Classement Général'!CK25,"")</f>
        <v/>
      </c>
      <c r="O1641" s="172" t="n">
        <f aca="false">IF(B126&lt;&gt;"",'Calculs (M1..M20)'!A28,"")</f>
        <v>7</v>
      </c>
      <c r="P1641" s="0"/>
      <c r="Q1641" s="0"/>
      <c r="R1641" s="0"/>
      <c r="S1641" s="0"/>
      <c r="T1641" s="0"/>
      <c r="U1641" s="0"/>
      <c r="V1641" s="0"/>
      <c r="AH1641" s="187" t="n">
        <f aca="false">IF($G1641&lt;&gt;"",AG1641,"")</f>
        <v>0</v>
      </c>
      <c r="AI1641" s="169"/>
      <c r="AJ1641" s="170"/>
    </row>
    <row r="1642" customFormat="false" ht="13" hidden="false" customHeight="false" outlineLevel="0" collapsed="false">
      <c r="A1642" s="0"/>
      <c r="B1642" s="185" t="str">
        <f aca="false">IF(B1541&lt;&gt;"",B1541,"")</f>
        <v>Thierry POIGNARD</v>
      </c>
      <c r="C1642" s="116" t="n">
        <f aca="false">IF(C1541&lt;&gt;"",C1541,"")</f>
        <v>16</v>
      </c>
      <c r="D1642" s="116" t="str">
        <f aca="false">IF(D1541&lt;&gt;"",D1541,"")</f>
        <v>2.4GHz</v>
      </c>
      <c r="E1642" s="116" t="n">
        <f aca="false">IF(E1541&lt;&gt;"",E1541,"")</f>
        <v>0</v>
      </c>
      <c r="F1642" s="116" t="n">
        <v>37</v>
      </c>
      <c r="G1642" s="168" t="n">
        <f aca="false">G1541</f>
        <v>1</v>
      </c>
      <c r="H1642" s="187" t="n">
        <f aca="false">IF($G1642&lt;&gt;"",G1642,"")</f>
        <v>1</v>
      </c>
      <c r="I1642" s="169"/>
      <c r="J1642" s="170"/>
      <c r="K1642" s="171" t="n">
        <f aca="false">IF($B1642&lt;&gt;"",IF(I1642,(INDEX(P$1627:Q$1630,MATCH(H1642,P$1627:P$1630),2)/I1642)*1000,0),"")</f>
        <v>0</v>
      </c>
      <c r="L1642" s="171" t="str">
        <f aca="false">IF(Q$1627&lt;&gt;"",IF($B1642&lt;&gt;"",K1642-$J1642,""),"")</f>
        <v/>
      </c>
      <c r="M1642" s="172" t="e">
        <f aca="false">IF(B1642&lt;&gt;"",RANK(L1642,L$1627:L$1726),"")</f>
        <v>#VALUE!</v>
      </c>
      <c r="N1642" s="172" t="str">
        <f aca="false">IF(B1642&lt;&gt;"",'Classement Général'!CK26,"")</f>
        <v/>
      </c>
      <c r="O1642" s="172" t="n">
        <f aca="false">IF(B127&lt;&gt;"",'Calculs (M1..M20)'!A29,"")</f>
        <v>13</v>
      </c>
      <c r="P1642" s="0"/>
      <c r="Q1642" s="0"/>
      <c r="R1642" s="0"/>
      <c r="S1642" s="0"/>
      <c r="T1642" s="0"/>
      <c r="U1642" s="0"/>
      <c r="V1642" s="0"/>
      <c r="AH1642" s="187" t="n">
        <f aca="false">IF($G1642&lt;&gt;"",AG1642,"")</f>
        <v>0</v>
      </c>
      <c r="AI1642" s="169"/>
      <c r="AJ1642" s="170"/>
    </row>
    <row r="1643" customFormat="false" ht="13" hidden="false" customHeight="false" outlineLevel="0" collapsed="false">
      <c r="A1643" s="0"/>
      <c r="B1643" s="185" t="str">
        <f aca="false">IF(B1542&lt;&gt;"",B1542,"")</f>
        <v>Joel MARIN</v>
      </c>
      <c r="C1643" s="116" t="n">
        <f aca="false">IF(C1542&lt;&gt;"",C1542,"")</f>
        <v>17</v>
      </c>
      <c r="D1643" s="116" t="str">
        <f aca="false">IF(D1542&lt;&gt;"",D1542,"")</f>
        <v>2.4GHz</v>
      </c>
      <c r="E1643" s="116" t="n">
        <f aca="false">IF(E1542&lt;&gt;"",E1542,"")</f>
        <v>0</v>
      </c>
      <c r="F1643" s="116" t="n">
        <v>37</v>
      </c>
      <c r="G1643" s="168" t="n">
        <f aca="false">G1542</f>
        <v>1</v>
      </c>
      <c r="H1643" s="187" t="n">
        <f aca="false">IF($G1643&lt;&gt;"",G1643,"")</f>
        <v>1</v>
      </c>
      <c r="I1643" s="169"/>
      <c r="J1643" s="170"/>
      <c r="K1643" s="171" t="n">
        <f aca="false">IF($B1643&lt;&gt;"",IF(I1643,(INDEX(P$1627:Q$1630,MATCH(H1643,P$1627:P$1630),2)/I1643)*1000,0),"")</f>
        <v>0</v>
      </c>
      <c r="L1643" s="171" t="str">
        <f aca="false">IF(Q$1627&lt;&gt;"",IF($B1643&lt;&gt;"",K1643-$J1643,""),"")</f>
        <v/>
      </c>
      <c r="M1643" s="172" t="e">
        <f aca="false">IF(B1643&lt;&gt;"",RANK(L1643,L$1627:L$1726),"")</f>
        <v>#VALUE!</v>
      </c>
      <c r="N1643" s="172" t="str">
        <f aca="false">IF(B1643&lt;&gt;"",'Classement Général'!CK27,"")</f>
        <v/>
      </c>
      <c r="O1643" s="172" t="n">
        <f aca="false">IF(B128&lt;&gt;"",'Calculs (M1..M20)'!A30,"")</f>
        <v>16</v>
      </c>
      <c r="P1643" s="0"/>
      <c r="Q1643" s="0"/>
      <c r="R1643" s="0"/>
      <c r="S1643" s="0"/>
      <c r="T1643" s="0"/>
      <c r="U1643" s="0"/>
      <c r="V1643" s="0"/>
      <c r="AH1643" s="187" t="n">
        <f aca="false">IF($G1643&lt;&gt;"",AG1643,"")</f>
        <v>0</v>
      </c>
      <c r="AI1643" s="169"/>
      <c r="AJ1643" s="170"/>
    </row>
    <row r="1644" customFormat="false" ht="13" hidden="false" customHeight="false" outlineLevel="0" collapsed="false">
      <c r="A1644" s="0"/>
      <c r="B1644" s="185" t="str">
        <f aca="false">IF(B1543&lt;&gt;"",B1543,"")</f>
        <v>Matthieu MERVELET</v>
      </c>
      <c r="C1644" s="116" t="n">
        <f aca="false">IF(C1543&lt;&gt;"",C1543,"")</f>
        <v>18</v>
      </c>
      <c r="D1644" s="116" t="str">
        <f aca="false">IF(D1543&lt;&gt;"",D1543,"")</f>
        <v>2.4GHz</v>
      </c>
      <c r="E1644" s="116" t="n">
        <f aca="false">IF(E1543&lt;&gt;"",E1543,"")</f>
        <v>0</v>
      </c>
      <c r="F1644" s="116" t="n">
        <v>37</v>
      </c>
      <c r="G1644" s="168" t="n">
        <f aca="false">G1543</f>
        <v>1</v>
      </c>
      <c r="H1644" s="187" t="n">
        <f aca="false">IF($G1644&lt;&gt;"",G1644,"")</f>
        <v>1</v>
      </c>
      <c r="I1644" s="169"/>
      <c r="J1644" s="170"/>
      <c r="K1644" s="171" t="n">
        <f aca="false">IF($B1644&lt;&gt;"",IF(I1644,(INDEX(P$1627:Q$1630,MATCH(H1644,P$1627:P$1630),2)/I1644)*1000,0),"")</f>
        <v>0</v>
      </c>
      <c r="L1644" s="171" t="str">
        <f aca="false">IF(Q$1627&lt;&gt;"",IF($B1644&lt;&gt;"",K1644-$J1644,""),"")</f>
        <v/>
      </c>
      <c r="M1644" s="172" t="e">
        <f aca="false">IF(B1644&lt;&gt;"",RANK(L1644,L$1627:L$1726),"")</f>
        <v>#VALUE!</v>
      </c>
      <c r="N1644" s="172" t="str">
        <f aca="false">IF(B1644&lt;&gt;"",'Classement Général'!CK28,"")</f>
        <v/>
      </c>
      <c r="O1644" s="172" t="n">
        <f aca="false">IF(B129&lt;&gt;"",'Calculs (M1..M20)'!A31,"")</f>
        <v>2</v>
      </c>
      <c r="P1644" s="0"/>
      <c r="Q1644" s="0"/>
      <c r="R1644" s="0"/>
      <c r="S1644" s="0"/>
      <c r="T1644" s="0"/>
      <c r="U1644" s="0"/>
      <c r="V1644" s="0"/>
      <c r="AH1644" s="187" t="n">
        <f aca="false">IF($G1644&lt;&gt;"",AG1644,"")</f>
        <v>0</v>
      </c>
      <c r="AI1644" s="169"/>
      <c r="AJ1644" s="170"/>
    </row>
    <row r="1645" customFormat="false" ht="13" hidden="false" customHeight="false" outlineLevel="0" collapsed="false">
      <c r="A1645" s="0"/>
      <c r="B1645" s="185" t="str">
        <f aca="false">IF(B1544&lt;&gt;"",B1544,"")</f>
        <v>Gabriel MANTEL</v>
      </c>
      <c r="C1645" s="116" t="n">
        <f aca="false">IF(C1544&lt;&gt;"",C1544,"")</f>
        <v>19</v>
      </c>
      <c r="D1645" s="116" t="str">
        <f aca="false">IF(D1544&lt;&gt;"",D1544,"")</f>
        <v>2.4GHz</v>
      </c>
      <c r="E1645" s="116" t="n">
        <f aca="false">IF(E1544&lt;&gt;"",E1544,"")</f>
        <v>0</v>
      </c>
      <c r="F1645" s="116" t="n">
        <v>37</v>
      </c>
      <c r="G1645" s="168" t="n">
        <f aca="false">G1544</f>
        <v>1</v>
      </c>
      <c r="H1645" s="187" t="n">
        <f aca="false">IF($G1645&lt;&gt;"",G1645,"")</f>
        <v>1</v>
      </c>
      <c r="I1645" s="169"/>
      <c r="J1645" s="170"/>
      <c r="K1645" s="171" t="n">
        <f aca="false">IF($B1645&lt;&gt;"",IF(I1645,(INDEX(P$1627:Q$1630,MATCH(H1645,P$1627:P$1630),2)/I1645)*1000,0),"")</f>
        <v>0</v>
      </c>
      <c r="L1645" s="171" t="str">
        <f aca="false">IF(Q$1627&lt;&gt;"",IF($B1645&lt;&gt;"",K1645-$J1645,""),"")</f>
        <v/>
      </c>
      <c r="M1645" s="172" t="e">
        <f aca="false">IF(B1645&lt;&gt;"",RANK(L1645,L$1627:L$1726),"")</f>
        <v>#VALUE!</v>
      </c>
      <c r="N1645" s="172" t="str">
        <f aca="false">IF(B1645&lt;&gt;"",'Classement Général'!CK29,"")</f>
        <v/>
      </c>
      <c r="O1645" s="172" t="n">
        <f aca="false">IF(B130&lt;&gt;"",'Calculs (M1..M20)'!A32,"")</f>
        <v>21</v>
      </c>
      <c r="P1645" s="0"/>
      <c r="Q1645" s="0"/>
      <c r="R1645" s="0"/>
      <c r="S1645" s="0"/>
      <c r="T1645" s="0"/>
      <c r="U1645" s="0"/>
      <c r="V1645" s="0"/>
      <c r="AH1645" s="187" t="n">
        <f aca="false">IF($G1645&lt;&gt;"",AG1645,"")</f>
        <v>0</v>
      </c>
      <c r="AI1645" s="169"/>
      <c r="AJ1645" s="170"/>
    </row>
    <row r="1646" customFormat="false" ht="13" hidden="false" customHeight="false" outlineLevel="0" collapsed="false">
      <c r="A1646" s="0"/>
      <c r="B1646" s="185" t="str">
        <f aca="false">IF(B1545&lt;&gt;"",B1545,"")</f>
        <v>Sylvain PFEFFERKORN</v>
      </c>
      <c r="C1646" s="116" t="n">
        <f aca="false">IF(C1545&lt;&gt;"",C1545,"")</f>
        <v>20</v>
      </c>
      <c r="D1646" s="116" t="str">
        <f aca="false">IF(D1545&lt;&gt;"",D1545,"")</f>
        <v>2.4GHz</v>
      </c>
      <c r="E1646" s="116" t="n">
        <f aca="false">IF(E1545&lt;&gt;"",E1545,"")</f>
        <v>0</v>
      </c>
      <c r="F1646" s="116" t="n">
        <v>37</v>
      </c>
      <c r="G1646" s="168" t="n">
        <f aca="false">G1545</f>
        <v>1</v>
      </c>
      <c r="H1646" s="187" t="n">
        <f aca="false">IF($G1646&lt;&gt;"",G1646,"")</f>
        <v>1</v>
      </c>
      <c r="I1646" s="169"/>
      <c r="J1646" s="170"/>
      <c r="K1646" s="171" t="n">
        <f aca="false">IF($B1646&lt;&gt;"",IF(I1646,(INDEX(P$1627:Q$1630,MATCH(H1646,P$1627:P$1630),2)/I1646)*1000,0),"")</f>
        <v>0</v>
      </c>
      <c r="L1646" s="171" t="str">
        <f aca="false">IF(Q$1627&lt;&gt;"",IF($B1646&lt;&gt;"",K1646-$J1646,""),"")</f>
        <v/>
      </c>
      <c r="M1646" s="172" t="e">
        <f aca="false">IF(B1646&lt;&gt;"",RANK(L1646,L$1627:L$1726),"")</f>
        <v>#VALUE!</v>
      </c>
      <c r="N1646" s="172" t="str">
        <f aca="false">IF(B1646&lt;&gt;"",'Classement Général'!CK30,"")</f>
        <v/>
      </c>
      <c r="O1646" s="172" t="n">
        <f aca="false">IF(B131&lt;&gt;"",'Calculs (M1..M20)'!A33,"")</f>
        <v>19</v>
      </c>
      <c r="P1646" s="0"/>
      <c r="Q1646" s="0"/>
      <c r="R1646" s="0"/>
      <c r="S1646" s="0"/>
      <c r="T1646" s="0"/>
      <c r="U1646" s="0"/>
      <c r="V1646" s="0"/>
      <c r="AH1646" s="187" t="n">
        <f aca="false">IF($G1646&lt;&gt;"",AG1646,"")</f>
        <v>0</v>
      </c>
      <c r="AI1646" s="169"/>
      <c r="AJ1646" s="170"/>
    </row>
    <row r="1647" customFormat="false" ht="13" hidden="false" customHeight="false" outlineLevel="0" collapsed="false">
      <c r="A1647" s="0"/>
      <c r="B1647" s="185" t="str">
        <f aca="false">IF(B1546&lt;&gt;"",B1546,"")</f>
        <v>Frederic HOURS</v>
      </c>
      <c r="C1647" s="116" t="n">
        <f aca="false">IF(C1546&lt;&gt;"",C1546,"")</f>
        <v>21</v>
      </c>
      <c r="D1647" s="116" t="str">
        <f aca="false">IF(D1546&lt;&gt;"",D1546,"")</f>
        <v>2.4GHz</v>
      </c>
      <c r="E1647" s="116" t="n">
        <f aca="false">IF(E1546&lt;&gt;"",E1546,"")</f>
        <v>0</v>
      </c>
      <c r="F1647" s="116" t="n">
        <v>37</v>
      </c>
      <c r="G1647" s="168" t="n">
        <f aca="false">G1546</f>
        <v>1</v>
      </c>
      <c r="H1647" s="187" t="n">
        <f aca="false">IF($G1647&lt;&gt;"",G1647,"")</f>
        <v>1</v>
      </c>
      <c r="I1647" s="169"/>
      <c r="J1647" s="170"/>
      <c r="K1647" s="171" t="n">
        <f aca="false">IF($B1647&lt;&gt;"",IF(I1647,(INDEX(P$1627:Q$1630,MATCH(H1647,P$1627:P$1630),2)/I1647)*1000,0),"")</f>
        <v>0</v>
      </c>
      <c r="L1647" s="171" t="str">
        <f aca="false">IF(Q$1627&lt;&gt;"",IF($B1647&lt;&gt;"",K1647-$J1647,""),"")</f>
        <v/>
      </c>
      <c r="M1647" s="172" t="e">
        <f aca="false">IF(B1647&lt;&gt;"",RANK(L1647,L$1627:L$1726),"")</f>
        <v>#VALUE!</v>
      </c>
      <c r="N1647" s="172" t="str">
        <f aca="false">IF(B1647&lt;&gt;"",'Classement Général'!CK31,"")</f>
        <v/>
      </c>
      <c r="O1647" s="172" t="n">
        <f aca="false">IF(B132&lt;&gt;"",'Calculs (M1..M20)'!A34,"")</f>
        <v>9</v>
      </c>
      <c r="P1647" s="0"/>
      <c r="Q1647" s="0"/>
      <c r="R1647" s="0"/>
      <c r="S1647" s="0"/>
      <c r="T1647" s="0"/>
      <c r="U1647" s="0"/>
      <c r="V1647" s="0"/>
      <c r="AH1647" s="187" t="n">
        <f aca="false">IF($G1647&lt;&gt;"",AG1647,"")</f>
        <v>0</v>
      </c>
      <c r="AI1647" s="169"/>
      <c r="AJ1647" s="170"/>
    </row>
    <row r="1648" customFormat="false" ht="13" hidden="false" customHeight="false" outlineLevel="0" collapsed="false">
      <c r="A1648" s="0"/>
      <c r="B1648" s="185" t="str">
        <f aca="false">IF(B1547&lt;&gt;"",B1547,"")</f>
        <v>Sébastien LANES</v>
      </c>
      <c r="C1648" s="116" t="n">
        <f aca="false">IF(C1547&lt;&gt;"",C1547,"")</f>
        <v>22</v>
      </c>
      <c r="D1648" s="116" t="str">
        <f aca="false">IF(D1547&lt;&gt;"",D1547,"")</f>
        <v>2.4GHz</v>
      </c>
      <c r="E1648" s="116" t="n">
        <f aca="false">IF(E1547&lt;&gt;"",E1547,"")</f>
        <v>0</v>
      </c>
      <c r="F1648" s="116" t="n">
        <v>37</v>
      </c>
      <c r="G1648" s="168" t="n">
        <f aca="false">G1547</f>
        <v>1</v>
      </c>
      <c r="H1648" s="187" t="n">
        <f aca="false">IF($G1648&lt;&gt;"",G1648,"")</f>
        <v>1</v>
      </c>
      <c r="I1648" s="169"/>
      <c r="J1648" s="170"/>
      <c r="K1648" s="171" t="n">
        <f aca="false">IF($B1648&lt;&gt;"",IF(I1648,(INDEX(P$1627:Q$1630,MATCH(H1648,P$1627:P$1630),2)/I1648)*1000,0),"")</f>
        <v>0</v>
      </c>
      <c r="L1648" s="171" t="str">
        <f aca="false">IF(Q$1627&lt;&gt;"",IF($B1648&lt;&gt;"",K1648-$J1648,""),"")</f>
        <v/>
      </c>
      <c r="M1648" s="172" t="e">
        <f aca="false">IF(B1648&lt;&gt;"",RANK(L1648,L$1627:L$1726),"")</f>
        <v>#VALUE!</v>
      </c>
      <c r="N1648" s="172" t="str">
        <f aca="false">IF(B1648&lt;&gt;"",'Classement Général'!CK32,"")</f>
        <v/>
      </c>
      <c r="O1648" s="172" t="n">
        <f aca="false">IF(B133&lt;&gt;"",'Calculs (M1..M20)'!A35,"")</f>
        <v>4</v>
      </c>
      <c r="P1648" s="0"/>
      <c r="Q1648" s="0"/>
      <c r="R1648" s="0"/>
      <c r="S1648" s="0"/>
      <c r="T1648" s="0"/>
      <c r="U1648" s="0"/>
      <c r="V1648" s="0"/>
      <c r="AH1648" s="187" t="n">
        <f aca="false">IF($G1648&lt;&gt;"",AG1648,"")</f>
        <v>0</v>
      </c>
      <c r="AI1648" s="169"/>
      <c r="AJ1648" s="170"/>
    </row>
    <row r="1649" customFormat="false" ht="13" hidden="false" customHeight="false" outlineLevel="0" collapsed="false">
      <c r="A1649" s="0"/>
      <c r="B1649" s="185" t="str">
        <f aca="false">IF(B1548&lt;&gt;"",B1548,"")</f>
        <v/>
      </c>
      <c r="C1649" s="116" t="str">
        <f aca="false">IF(C1548&lt;&gt;"",C1548,"")</f>
        <v/>
      </c>
      <c r="D1649" s="116" t="str">
        <f aca="false">IF(D1548&lt;&gt;"",D1548,"")</f>
        <v/>
      </c>
      <c r="E1649" s="116" t="str">
        <f aca="false">IF(E1548&lt;&gt;"",E1548,"")</f>
        <v/>
      </c>
      <c r="F1649" s="116" t="n">
        <v>37</v>
      </c>
      <c r="G1649" s="168" t="n">
        <f aca="false">G1548</f>
        <v>1</v>
      </c>
      <c r="H1649" s="187" t="n">
        <f aca="false">IF($G1649&lt;&gt;"",G1649,"")</f>
        <v>1</v>
      </c>
      <c r="I1649" s="169"/>
      <c r="J1649" s="170"/>
      <c r="K1649" s="171" t="str">
        <f aca="false">IF($B1649&lt;&gt;"",IF(I1649,(INDEX(P$1627:Q$1630,MATCH(H1649,P$1627:P$1630),2)/I1649)*1000,0),"")</f>
        <v/>
      </c>
      <c r="L1649" s="171" t="str">
        <f aca="false">IF(Q$1627&lt;&gt;"",IF($B1649&lt;&gt;"",K1649-$J1649,""),"")</f>
        <v/>
      </c>
      <c r="M1649" s="172" t="str">
        <f aca="false">IF(B1649&lt;&gt;"",RANK(L1649,L$1627:L$1726),"")</f>
        <v/>
      </c>
      <c r="N1649" s="172" t="str">
        <f aca="false">IF(B1649&lt;&gt;"",'Classement Général'!CK33,"")</f>
        <v/>
      </c>
      <c r="O1649" s="172" t="str">
        <f aca="false">IF(B134&lt;&gt;"",'Calculs (M1..M20)'!A36,"")</f>
        <v/>
      </c>
      <c r="P1649" s="0"/>
      <c r="Q1649" s="0"/>
      <c r="R1649" s="0"/>
      <c r="S1649" s="0"/>
      <c r="T1649" s="0"/>
      <c r="U1649" s="0"/>
      <c r="V1649" s="0"/>
      <c r="AH1649" s="187" t="n">
        <f aca="false">IF($G1649&lt;&gt;"",AG1649,"")</f>
        <v>0</v>
      </c>
      <c r="AI1649" s="169"/>
      <c r="AJ1649" s="170"/>
    </row>
    <row r="1650" customFormat="false" ht="13" hidden="false" customHeight="false" outlineLevel="0" collapsed="false">
      <c r="A1650" s="0"/>
      <c r="B1650" s="185" t="str">
        <f aca="false">IF(B1549&lt;&gt;"",B1549,"")</f>
        <v/>
      </c>
      <c r="C1650" s="116" t="str">
        <f aca="false">IF(C1549&lt;&gt;"",C1549,"")</f>
        <v/>
      </c>
      <c r="D1650" s="116" t="str">
        <f aca="false">IF(D1549&lt;&gt;"",D1549,"")</f>
        <v/>
      </c>
      <c r="E1650" s="116" t="str">
        <f aca="false">IF(E1549&lt;&gt;"",E1549,"")</f>
        <v/>
      </c>
      <c r="F1650" s="116" t="n">
        <v>37</v>
      </c>
      <c r="G1650" s="168" t="n">
        <f aca="false">G1549</f>
        <v>1</v>
      </c>
      <c r="H1650" s="187" t="n">
        <f aca="false">IF($G1650&lt;&gt;"",G1650,"")</f>
        <v>1</v>
      </c>
      <c r="I1650" s="169"/>
      <c r="J1650" s="170"/>
      <c r="K1650" s="171" t="str">
        <f aca="false">IF($B1650&lt;&gt;"",IF(I1650,(INDEX(P$1627:Q$1630,MATCH(H1650,P$1627:P$1630),2)/I1650)*1000,0),"")</f>
        <v/>
      </c>
      <c r="L1650" s="171" t="str">
        <f aca="false">IF(Q$1627&lt;&gt;"",IF($B1650&lt;&gt;"",K1650-$J1650,""),"")</f>
        <v/>
      </c>
      <c r="M1650" s="172" t="str">
        <f aca="false">IF(B1650&lt;&gt;"",RANK(L1650,L$1627:L$1726),"")</f>
        <v/>
      </c>
      <c r="N1650" s="172" t="str">
        <f aca="false">IF(B1650&lt;&gt;"",'Classement Général'!CK34,"")</f>
        <v/>
      </c>
      <c r="O1650" s="172" t="str">
        <f aca="false">IF(B135&lt;&gt;"",'Calculs (M1..M20)'!A37,"")</f>
        <v/>
      </c>
      <c r="P1650" s="0"/>
      <c r="Q1650" s="0"/>
      <c r="R1650" s="0"/>
      <c r="S1650" s="0"/>
      <c r="T1650" s="0"/>
      <c r="U1650" s="0"/>
      <c r="V1650" s="0"/>
      <c r="AH1650" s="187" t="n">
        <f aca="false">IF($G1650&lt;&gt;"",AG1650,"")</f>
        <v>0</v>
      </c>
      <c r="AI1650" s="169"/>
      <c r="AJ1650" s="170"/>
    </row>
    <row r="1651" customFormat="false" ht="13" hidden="false" customHeight="false" outlineLevel="0" collapsed="false">
      <c r="A1651" s="0"/>
      <c r="B1651" s="185" t="str">
        <f aca="false">IF(B1550&lt;&gt;"",B1550,"")</f>
        <v/>
      </c>
      <c r="C1651" s="116" t="str">
        <f aca="false">IF(C1550&lt;&gt;"",C1550,"")</f>
        <v/>
      </c>
      <c r="D1651" s="116" t="str">
        <f aca="false">IF(D1550&lt;&gt;"",D1550,"")</f>
        <v/>
      </c>
      <c r="E1651" s="116" t="str">
        <f aca="false">IF(E1550&lt;&gt;"",E1550,"")</f>
        <v/>
      </c>
      <c r="F1651" s="116" t="n">
        <v>37</v>
      </c>
      <c r="G1651" s="168" t="n">
        <f aca="false">G1550</f>
        <v>1</v>
      </c>
      <c r="H1651" s="187" t="n">
        <f aca="false">IF($G1651&lt;&gt;"",G1651,"")</f>
        <v>1</v>
      </c>
      <c r="I1651" s="169"/>
      <c r="J1651" s="170"/>
      <c r="K1651" s="171" t="str">
        <f aca="false">IF($B1651&lt;&gt;"",IF(I1651,(INDEX(P$1627:Q$1630,MATCH(H1651,P$1627:P$1630),2)/I1651)*1000,0),"")</f>
        <v/>
      </c>
      <c r="L1651" s="171" t="str">
        <f aca="false">IF(Q$1627&lt;&gt;"",IF($B1651&lt;&gt;"",K1651-$J1651,""),"")</f>
        <v/>
      </c>
      <c r="M1651" s="172" t="str">
        <f aca="false">IF(B1651&lt;&gt;"",RANK(L1651,L$1627:L$1726),"")</f>
        <v/>
      </c>
      <c r="N1651" s="172" t="str">
        <f aca="false">IF(B1651&lt;&gt;"",'Classement Général'!CK35,"")</f>
        <v/>
      </c>
      <c r="O1651" s="172" t="str">
        <f aca="false">IF(B136&lt;&gt;"",'Calculs (M1..M20)'!A38,"")</f>
        <v/>
      </c>
      <c r="P1651" s="0"/>
      <c r="Q1651" s="0"/>
      <c r="R1651" s="0"/>
      <c r="S1651" s="0"/>
      <c r="T1651" s="0"/>
      <c r="U1651" s="0"/>
      <c r="V1651" s="0"/>
      <c r="AH1651" s="187" t="n">
        <f aca="false">IF($G1651&lt;&gt;"",AG1651,"")</f>
        <v>0</v>
      </c>
      <c r="AI1651" s="169"/>
      <c r="AJ1651" s="170"/>
    </row>
    <row r="1652" customFormat="false" ht="13" hidden="false" customHeight="false" outlineLevel="0" collapsed="false">
      <c r="A1652" s="0"/>
      <c r="B1652" s="185" t="str">
        <f aca="false">IF(B1551&lt;&gt;"",B1551,"")</f>
        <v/>
      </c>
      <c r="C1652" s="116" t="str">
        <f aca="false">IF(C1551&lt;&gt;"",C1551,"")</f>
        <v/>
      </c>
      <c r="D1652" s="116" t="str">
        <f aca="false">IF(D1551&lt;&gt;"",D1551,"")</f>
        <v/>
      </c>
      <c r="E1652" s="116" t="str">
        <f aca="false">IF(E1551&lt;&gt;"",E1551,"")</f>
        <v/>
      </c>
      <c r="F1652" s="116" t="n">
        <v>37</v>
      </c>
      <c r="G1652" s="168" t="n">
        <f aca="false">G1551</f>
        <v>1</v>
      </c>
      <c r="H1652" s="187" t="n">
        <f aca="false">IF($G1652&lt;&gt;"",G1652,"")</f>
        <v>1</v>
      </c>
      <c r="I1652" s="169"/>
      <c r="J1652" s="170"/>
      <c r="K1652" s="171" t="str">
        <f aca="false">IF($B1652&lt;&gt;"",IF(I1652,(INDEX(P$1627:Q$1630,MATCH(H1652,P$1627:P$1630),2)/I1652)*1000,0),"")</f>
        <v/>
      </c>
      <c r="L1652" s="171" t="str">
        <f aca="false">IF(Q$1627&lt;&gt;"",IF($B1652&lt;&gt;"",K1652-$J1652,""),"")</f>
        <v/>
      </c>
      <c r="M1652" s="172" t="str">
        <f aca="false">IF(B1652&lt;&gt;"",RANK(L1652,L$1627:L$1726),"")</f>
        <v/>
      </c>
      <c r="N1652" s="172" t="str">
        <f aca="false">IF(B1652&lt;&gt;"",'Classement Général'!CK36,"")</f>
        <v/>
      </c>
      <c r="O1652" s="172" t="str">
        <f aca="false">IF(B137&lt;&gt;"",'Calculs (M1..M20)'!A39,"")</f>
        <v/>
      </c>
      <c r="P1652" s="0"/>
      <c r="Q1652" s="0"/>
      <c r="R1652" s="0"/>
      <c r="S1652" s="0"/>
      <c r="T1652" s="0"/>
      <c r="U1652" s="0"/>
      <c r="V1652" s="0"/>
      <c r="AH1652" s="187" t="n">
        <f aca="false">IF($G1652&lt;&gt;"",AG1652,"")</f>
        <v>0</v>
      </c>
      <c r="AI1652" s="169"/>
      <c r="AJ1652" s="170"/>
    </row>
    <row r="1653" customFormat="false" ht="13" hidden="false" customHeight="false" outlineLevel="0" collapsed="false">
      <c r="A1653" s="0"/>
      <c r="B1653" s="185" t="str">
        <f aca="false">IF(B1552&lt;&gt;"",B1552,"")</f>
        <v/>
      </c>
      <c r="C1653" s="116" t="str">
        <f aca="false">IF(C1552&lt;&gt;"",C1552,"")</f>
        <v/>
      </c>
      <c r="D1653" s="116" t="str">
        <f aca="false">IF(D1552&lt;&gt;"",D1552,"")</f>
        <v/>
      </c>
      <c r="E1653" s="116" t="str">
        <f aca="false">IF(E1552&lt;&gt;"",E1552,"")</f>
        <v/>
      </c>
      <c r="F1653" s="116" t="n">
        <v>37</v>
      </c>
      <c r="G1653" s="168" t="n">
        <f aca="false">G1552</f>
        <v>1</v>
      </c>
      <c r="H1653" s="187" t="n">
        <f aca="false">IF($G1653&lt;&gt;"",G1653,"")</f>
        <v>1</v>
      </c>
      <c r="I1653" s="169"/>
      <c r="J1653" s="170"/>
      <c r="K1653" s="171" t="str">
        <f aca="false">IF($B1653&lt;&gt;"",IF(I1653,(INDEX(P$1627:Q$1630,MATCH(H1653,P$1627:P$1630),2)/I1653)*1000,0),"")</f>
        <v/>
      </c>
      <c r="L1653" s="171" t="str">
        <f aca="false">IF(Q$1627&lt;&gt;"",IF($B1653&lt;&gt;"",K1653-$J1653,""),"")</f>
        <v/>
      </c>
      <c r="M1653" s="172" t="str">
        <f aca="false">IF(B1653&lt;&gt;"",RANK(L1653,L$1627:L$1726),"")</f>
        <v/>
      </c>
      <c r="N1653" s="172" t="str">
        <f aca="false">IF(B1653&lt;&gt;"",'Classement Général'!CK37,"")</f>
        <v/>
      </c>
      <c r="O1653" s="172" t="str">
        <f aca="false">IF(B138&lt;&gt;"",'Calculs (M1..M20)'!A40,"")</f>
        <v/>
      </c>
      <c r="P1653" s="0"/>
      <c r="Q1653" s="0"/>
      <c r="R1653" s="0"/>
      <c r="S1653" s="0"/>
      <c r="T1653" s="0"/>
      <c r="U1653" s="0"/>
      <c r="V1653" s="0"/>
      <c r="AH1653" s="187" t="n">
        <f aca="false">IF($G1653&lt;&gt;"",AG1653,"")</f>
        <v>0</v>
      </c>
      <c r="AI1653" s="169"/>
      <c r="AJ1653" s="170"/>
    </row>
    <row r="1654" customFormat="false" ht="13" hidden="false" customHeight="false" outlineLevel="0" collapsed="false">
      <c r="A1654" s="0"/>
      <c r="B1654" s="185" t="str">
        <f aca="false">IF(B1553&lt;&gt;"",B1553,"")</f>
        <v/>
      </c>
      <c r="C1654" s="116" t="str">
        <f aca="false">IF(C1553&lt;&gt;"",C1553,"")</f>
        <v/>
      </c>
      <c r="D1654" s="116" t="str">
        <f aca="false">IF(D1553&lt;&gt;"",D1553,"")</f>
        <v/>
      </c>
      <c r="E1654" s="116" t="str">
        <f aca="false">IF(E1553&lt;&gt;"",E1553,"")</f>
        <v/>
      </c>
      <c r="F1654" s="116" t="n">
        <v>37</v>
      </c>
      <c r="G1654" s="168" t="n">
        <f aca="false">G1553</f>
        <v>1</v>
      </c>
      <c r="H1654" s="187" t="n">
        <f aca="false">IF($G1654&lt;&gt;"",G1654,"")</f>
        <v>1</v>
      </c>
      <c r="I1654" s="169"/>
      <c r="J1654" s="170"/>
      <c r="K1654" s="171" t="str">
        <f aca="false">IF($B1654&lt;&gt;"",IF(I1654,(INDEX(P$1627:Q$1630,MATCH(H1654,P$1627:P$1630),2)/I1654)*1000,0),"")</f>
        <v/>
      </c>
      <c r="L1654" s="171" t="str">
        <f aca="false">IF(Q$1627&lt;&gt;"",IF($B1654&lt;&gt;"",K1654-$J1654,""),"")</f>
        <v/>
      </c>
      <c r="M1654" s="172" t="str">
        <f aca="false">IF(B1654&lt;&gt;"",RANK(L1654,L$1627:L$1726),"")</f>
        <v/>
      </c>
      <c r="N1654" s="172" t="str">
        <f aca="false">IF(B1654&lt;&gt;"",'Classement Général'!CK38,"")</f>
        <v/>
      </c>
      <c r="O1654" s="172" t="str">
        <f aca="false">IF(B139&lt;&gt;"",'Calculs (M1..M20)'!A41,"")</f>
        <v/>
      </c>
      <c r="P1654" s="0"/>
      <c r="Q1654" s="0"/>
      <c r="R1654" s="0"/>
      <c r="S1654" s="0"/>
      <c r="T1654" s="0"/>
      <c r="U1654" s="0"/>
      <c r="V1654" s="0"/>
      <c r="AH1654" s="187" t="n">
        <f aca="false">IF($G1654&lt;&gt;"",AG1654,"")</f>
        <v>0</v>
      </c>
      <c r="AI1654" s="169"/>
      <c r="AJ1654" s="170"/>
    </row>
    <row r="1655" customFormat="false" ht="13" hidden="false" customHeight="false" outlineLevel="0" collapsed="false">
      <c r="A1655" s="0"/>
      <c r="B1655" s="185" t="str">
        <f aca="false">IF(B1554&lt;&gt;"",B1554,"")</f>
        <v/>
      </c>
      <c r="C1655" s="116" t="str">
        <f aca="false">IF(C1554&lt;&gt;"",C1554,"")</f>
        <v/>
      </c>
      <c r="D1655" s="116" t="str">
        <f aca="false">IF(D1554&lt;&gt;"",D1554,"")</f>
        <v/>
      </c>
      <c r="E1655" s="116" t="str">
        <f aca="false">IF(E1554&lt;&gt;"",E1554,"")</f>
        <v/>
      </c>
      <c r="F1655" s="116" t="n">
        <v>37</v>
      </c>
      <c r="G1655" s="168" t="n">
        <f aca="false">G1554</f>
        <v>1</v>
      </c>
      <c r="H1655" s="187" t="n">
        <f aca="false">IF($G1655&lt;&gt;"",G1655,"")</f>
        <v>1</v>
      </c>
      <c r="I1655" s="169"/>
      <c r="J1655" s="170"/>
      <c r="K1655" s="171" t="str">
        <f aca="false">IF($B1655&lt;&gt;"",IF(I1655,(INDEX(P$1627:Q$1630,MATCH(H1655,P$1627:P$1630),2)/I1655)*1000,0),"")</f>
        <v/>
      </c>
      <c r="L1655" s="171" t="str">
        <f aca="false">IF(Q$1627&lt;&gt;"",IF($B1655&lt;&gt;"",K1655-$J1655,""),"")</f>
        <v/>
      </c>
      <c r="M1655" s="172" t="str">
        <f aca="false">IF(B1655&lt;&gt;"",RANK(L1655,L$1627:L$1726),"")</f>
        <v/>
      </c>
      <c r="N1655" s="172" t="str">
        <f aca="false">IF(B1655&lt;&gt;"",'Classement Général'!CK39,"")</f>
        <v/>
      </c>
      <c r="O1655" s="172" t="str">
        <f aca="false">IF(B140&lt;&gt;"",'Calculs (M1..M20)'!A42,"")</f>
        <v/>
      </c>
      <c r="P1655" s="0"/>
      <c r="Q1655" s="0"/>
      <c r="R1655" s="0"/>
      <c r="S1655" s="0"/>
      <c r="T1655" s="0"/>
      <c r="U1655" s="0"/>
      <c r="V1655" s="0"/>
      <c r="AH1655" s="187" t="n">
        <f aca="false">IF($G1655&lt;&gt;"",AG1655,"")</f>
        <v>0</v>
      </c>
      <c r="AI1655" s="169"/>
      <c r="AJ1655" s="170"/>
    </row>
    <row r="1656" customFormat="false" ht="13" hidden="false" customHeight="false" outlineLevel="0" collapsed="false">
      <c r="A1656" s="0"/>
      <c r="B1656" s="185" t="str">
        <f aca="false">IF(B1555&lt;&gt;"",B1555,"")</f>
        <v/>
      </c>
      <c r="C1656" s="116" t="str">
        <f aca="false">IF(C1555&lt;&gt;"",C1555,"")</f>
        <v/>
      </c>
      <c r="D1656" s="116" t="str">
        <f aca="false">IF(D1555&lt;&gt;"",D1555,"")</f>
        <v/>
      </c>
      <c r="E1656" s="116" t="str">
        <f aca="false">IF(E1555&lt;&gt;"",E1555,"")</f>
        <v/>
      </c>
      <c r="F1656" s="116" t="n">
        <v>37</v>
      </c>
      <c r="G1656" s="168" t="n">
        <f aca="false">G1555</f>
        <v>1</v>
      </c>
      <c r="H1656" s="187" t="n">
        <f aca="false">IF($G1656&lt;&gt;"",G1656,"")</f>
        <v>1</v>
      </c>
      <c r="I1656" s="169"/>
      <c r="J1656" s="170"/>
      <c r="K1656" s="171" t="str">
        <f aca="false">IF($B1656&lt;&gt;"",IF(I1656,(INDEX(P$1627:Q$1630,MATCH(H1656,P$1627:P$1630),2)/I1656)*1000,0),"")</f>
        <v/>
      </c>
      <c r="L1656" s="171" t="str">
        <f aca="false">IF(Q$1627&lt;&gt;"",IF($B1656&lt;&gt;"",K1656-$J1656,""),"")</f>
        <v/>
      </c>
      <c r="M1656" s="172" t="str">
        <f aca="false">IF(B1656&lt;&gt;"",RANK(L1656,L$1627:L$1726),"")</f>
        <v/>
      </c>
      <c r="N1656" s="172" t="str">
        <f aca="false">IF(B1656&lt;&gt;"",'Classement Général'!CK40,"")</f>
        <v/>
      </c>
      <c r="O1656" s="172" t="str">
        <f aca="false">IF(B141&lt;&gt;"",'Calculs (M1..M20)'!A43,"")</f>
        <v/>
      </c>
      <c r="P1656" s="0"/>
      <c r="Q1656" s="0"/>
      <c r="R1656" s="0"/>
      <c r="S1656" s="0"/>
      <c r="T1656" s="0"/>
      <c r="U1656" s="0"/>
      <c r="V1656" s="0"/>
      <c r="AH1656" s="187" t="n">
        <f aca="false">IF($G1656&lt;&gt;"",AG1656,"")</f>
        <v>0</v>
      </c>
      <c r="AI1656" s="169"/>
      <c r="AJ1656" s="170"/>
    </row>
    <row r="1657" customFormat="false" ht="13" hidden="false" customHeight="false" outlineLevel="0" collapsed="false">
      <c r="A1657" s="0"/>
      <c r="B1657" s="185" t="str">
        <f aca="false">IF(B1556&lt;&gt;"",B1556,"")</f>
        <v/>
      </c>
      <c r="C1657" s="116" t="str">
        <f aca="false">IF(C1556&lt;&gt;"",C1556,"")</f>
        <v/>
      </c>
      <c r="D1657" s="116" t="str">
        <f aca="false">IF(D1556&lt;&gt;"",D1556,"")</f>
        <v/>
      </c>
      <c r="E1657" s="116" t="str">
        <f aca="false">IF(E1556&lt;&gt;"",E1556,"")</f>
        <v/>
      </c>
      <c r="F1657" s="116" t="n">
        <v>37</v>
      </c>
      <c r="G1657" s="168" t="n">
        <f aca="false">G1556</f>
        <v>1</v>
      </c>
      <c r="H1657" s="187" t="n">
        <f aca="false">IF($G1657&lt;&gt;"",G1657,"")</f>
        <v>1</v>
      </c>
      <c r="I1657" s="169"/>
      <c r="J1657" s="170"/>
      <c r="K1657" s="171" t="str">
        <f aca="false">IF($B1657&lt;&gt;"",IF(I1657,(INDEX(P$1627:Q$1630,MATCH(H1657,P$1627:P$1630),2)/I1657)*1000,0),"")</f>
        <v/>
      </c>
      <c r="L1657" s="171" t="str">
        <f aca="false">IF(Q$1627&lt;&gt;"",IF($B1657&lt;&gt;"",K1657-$J1657,""),"")</f>
        <v/>
      </c>
      <c r="M1657" s="172" t="str">
        <f aca="false">IF(B1657&lt;&gt;"",RANK(L1657,L$1627:L$1726),"")</f>
        <v/>
      </c>
      <c r="N1657" s="172" t="str">
        <f aca="false">IF(B1657&lt;&gt;"",'Classement Général'!CK41,"")</f>
        <v/>
      </c>
      <c r="O1657" s="172" t="str">
        <f aca="false">IF(B142&lt;&gt;"",'Calculs (M1..M20)'!A44,"")</f>
        <v/>
      </c>
      <c r="P1657" s="0"/>
      <c r="Q1657" s="0"/>
      <c r="R1657" s="0"/>
      <c r="S1657" s="0"/>
      <c r="T1657" s="0"/>
      <c r="U1657" s="0"/>
      <c r="V1657" s="0"/>
      <c r="AH1657" s="187" t="n">
        <f aca="false">IF($G1657&lt;&gt;"",AG1657,"")</f>
        <v>0</v>
      </c>
      <c r="AI1657" s="169"/>
      <c r="AJ1657" s="170"/>
    </row>
    <row r="1658" customFormat="false" ht="13" hidden="false" customHeight="false" outlineLevel="0" collapsed="false">
      <c r="A1658" s="0"/>
      <c r="B1658" s="185" t="str">
        <f aca="false">IF(B1557&lt;&gt;"",B1557,"")</f>
        <v/>
      </c>
      <c r="C1658" s="116" t="str">
        <f aca="false">IF(C1557&lt;&gt;"",C1557,"")</f>
        <v/>
      </c>
      <c r="D1658" s="116" t="str">
        <f aca="false">IF(D1557&lt;&gt;"",D1557,"")</f>
        <v/>
      </c>
      <c r="E1658" s="116" t="str">
        <f aca="false">IF(E1557&lt;&gt;"",E1557,"")</f>
        <v/>
      </c>
      <c r="F1658" s="116" t="n">
        <v>37</v>
      </c>
      <c r="G1658" s="168" t="n">
        <f aca="false">G1557</f>
        <v>1</v>
      </c>
      <c r="H1658" s="187" t="n">
        <f aca="false">IF($G1658&lt;&gt;"",G1658,"")</f>
        <v>1</v>
      </c>
      <c r="I1658" s="169"/>
      <c r="J1658" s="170"/>
      <c r="K1658" s="171" t="str">
        <f aca="false">IF($B1658&lt;&gt;"",IF(I1658,(INDEX(P$1627:Q$1630,MATCH(H1658,P$1627:P$1630),2)/I1658)*1000,0),"")</f>
        <v/>
      </c>
      <c r="L1658" s="171" t="str">
        <f aca="false">IF(Q$1627&lt;&gt;"",IF($B1658&lt;&gt;"",K1658-$J1658,""),"")</f>
        <v/>
      </c>
      <c r="M1658" s="172" t="str">
        <f aca="false">IF(B1658&lt;&gt;"",RANK(L1658,L$1627:L$1726),"")</f>
        <v/>
      </c>
      <c r="N1658" s="172" t="str">
        <f aca="false">IF(B1658&lt;&gt;"",'Classement Général'!CK42,"")</f>
        <v/>
      </c>
      <c r="O1658" s="172" t="str">
        <f aca="false">IF(B143&lt;&gt;"",'Calculs (M1..M20)'!A45,"")</f>
        <v/>
      </c>
      <c r="P1658" s="0"/>
      <c r="Q1658" s="0"/>
      <c r="R1658" s="0"/>
      <c r="S1658" s="0"/>
      <c r="T1658" s="0"/>
      <c r="U1658" s="0"/>
      <c r="V1658" s="0"/>
      <c r="AH1658" s="187" t="n">
        <f aca="false">IF($G1658&lt;&gt;"",AG1658,"")</f>
        <v>0</v>
      </c>
      <c r="AI1658" s="169"/>
      <c r="AJ1658" s="170"/>
    </row>
    <row r="1659" customFormat="false" ht="13" hidden="false" customHeight="false" outlineLevel="0" collapsed="false">
      <c r="A1659" s="0"/>
      <c r="B1659" s="185" t="str">
        <f aca="false">IF(B1558&lt;&gt;"",B1558,"")</f>
        <v/>
      </c>
      <c r="C1659" s="116" t="str">
        <f aca="false">IF(C1558&lt;&gt;"",C1558,"")</f>
        <v/>
      </c>
      <c r="D1659" s="116" t="str">
        <f aca="false">IF(D1558&lt;&gt;"",D1558,"")</f>
        <v/>
      </c>
      <c r="E1659" s="116" t="str">
        <f aca="false">IF(E1558&lt;&gt;"",E1558,"")</f>
        <v/>
      </c>
      <c r="F1659" s="116" t="n">
        <v>37</v>
      </c>
      <c r="G1659" s="168" t="n">
        <f aca="false">G1558</f>
        <v>1</v>
      </c>
      <c r="H1659" s="187" t="n">
        <f aca="false">IF($G1659&lt;&gt;"",G1659,"")</f>
        <v>1</v>
      </c>
      <c r="I1659" s="169"/>
      <c r="J1659" s="170"/>
      <c r="K1659" s="171" t="str">
        <f aca="false">IF($B1659&lt;&gt;"",IF(I1659,(INDEX(P$1627:Q$1630,MATCH(H1659,P$1627:P$1630),2)/I1659)*1000,0),"")</f>
        <v/>
      </c>
      <c r="L1659" s="171" t="str">
        <f aca="false">IF(Q$1627&lt;&gt;"",IF($B1659&lt;&gt;"",K1659-$J1659,""),"")</f>
        <v/>
      </c>
      <c r="M1659" s="172" t="str">
        <f aca="false">IF(B1659&lt;&gt;"",RANK(L1659,L$1627:L$1726),"")</f>
        <v/>
      </c>
      <c r="N1659" s="172" t="str">
        <f aca="false">IF(B1659&lt;&gt;"",'Classement Général'!CK43,"")</f>
        <v/>
      </c>
      <c r="O1659" s="172" t="str">
        <f aca="false">IF(B144&lt;&gt;"",'Calculs (M1..M20)'!A46,"")</f>
        <v/>
      </c>
      <c r="P1659" s="0"/>
      <c r="Q1659" s="0"/>
      <c r="R1659" s="0"/>
      <c r="S1659" s="0"/>
      <c r="T1659" s="0"/>
      <c r="U1659" s="0"/>
      <c r="V1659" s="0"/>
      <c r="AH1659" s="187" t="n">
        <f aca="false">IF($G1659&lt;&gt;"",AG1659,"")</f>
        <v>0</v>
      </c>
      <c r="AI1659" s="169"/>
      <c r="AJ1659" s="170"/>
    </row>
    <row r="1660" customFormat="false" ht="13" hidden="false" customHeight="false" outlineLevel="0" collapsed="false">
      <c r="A1660" s="0"/>
      <c r="B1660" s="185" t="str">
        <f aca="false">IF(B1559&lt;&gt;"",B1559,"")</f>
        <v/>
      </c>
      <c r="C1660" s="116" t="str">
        <f aca="false">IF(C1559&lt;&gt;"",C1559,"")</f>
        <v/>
      </c>
      <c r="D1660" s="116" t="str">
        <f aca="false">IF(D1559&lt;&gt;"",D1559,"")</f>
        <v/>
      </c>
      <c r="E1660" s="116" t="str">
        <f aca="false">IF(E1559&lt;&gt;"",E1559,"")</f>
        <v/>
      </c>
      <c r="F1660" s="116" t="n">
        <v>37</v>
      </c>
      <c r="G1660" s="168" t="n">
        <f aca="false">G1559</f>
        <v>1</v>
      </c>
      <c r="H1660" s="187" t="n">
        <f aca="false">IF($G1660&lt;&gt;"",G1660,"")</f>
        <v>1</v>
      </c>
      <c r="I1660" s="169"/>
      <c r="J1660" s="170"/>
      <c r="K1660" s="171" t="str">
        <f aca="false">IF($B1660&lt;&gt;"",IF(I1660,(INDEX(P$1627:Q$1630,MATCH(H1660,P$1627:P$1630),2)/I1660)*1000,0),"")</f>
        <v/>
      </c>
      <c r="L1660" s="171" t="str">
        <f aca="false">IF(Q$1627&lt;&gt;"",IF($B1660&lt;&gt;"",K1660-$J1660,""),"")</f>
        <v/>
      </c>
      <c r="M1660" s="172" t="str">
        <f aca="false">IF(B1660&lt;&gt;"",RANK(L1660,L$1627:L$1726),"")</f>
        <v/>
      </c>
      <c r="N1660" s="172" t="str">
        <f aca="false">IF(B1660&lt;&gt;"",'Classement Général'!CK44,"")</f>
        <v/>
      </c>
      <c r="O1660" s="172" t="str">
        <f aca="false">IF(B145&lt;&gt;"",'Calculs (M1..M20)'!A47,"")</f>
        <v/>
      </c>
      <c r="P1660" s="0"/>
      <c r="Q1660" s="0"/>
      <c r="R1660" s="0"/>
      <c r="S1660" s="0"/>
      <c r="T1660" s="0"/>
      <c r="U1660" s="0"/>
      <c r="V1660" s="0"/>
      <c r="AH1660" s="187" t="n">
        <f aca="false">IF($G1660&lt;&gt;"",AG1660,"")</f>
        <v>0</v>
      </c>
      <c r="AI1660" s="169"/>
      <c r="AJ1660" s="170"/>
    </row>
    <row r="1661" customFormat="false" ht="13" hidden="false" customHeight="false" outlineLevel="0" collapsed="false">
      <c r="A1661" s="0"/>
      <c r="B1661" s="185" t="str">
        <f aca="false">IF(B1560&lt;&gt;"",B1560,"")</f>
        <v/>
      </c>
      <c r="C1661" s="116" t="str">
        <f aca="false">IF(C1560&lt;&gt;"",C1560,"")</f>
        <v/>
      </c>
      <c r="D1661" s="116" t="str">
        <f aca="false">IF(D1560&lt;&gt;"",D1560,"")</f>
        <v/>
      </c>
      <c r="E1661" s="116" t="str">
        <f aca="false">IF(E1560&lt;&gt;"",E1560,"")</f>
        <v/>
      </c>
      <c r="F1661" s="116" t="n">
        <v>37</v>
      </c>
      <c r="G1661" s="168" t="n">
        <f aca="false">G1560</f>
        <v>1</v>
      </c>
      <c r="H1661" s="187" t="n">
        <f aca="false">IF($G1661&lt;&gt;"",G1661,"")</f>
        <v>1</v>
      </c>
      <c r="I1661" s="169"/>
      <c r="J1661" s="170"/>
      <c r="K1661" s="171" t="str">
        <f aca="false">IF($B1661&lt;&gt;"",IF(I1661,(INDEX(P$1627:Q$1630,MATCH(H1661,P$1627:P$1630),2)/I1661)*1000,0),"")</f>
        <v/>
      </c>
      <c r="L1661" s="171" t="str">
        <f aca="false">IF(Q$1627&lt;&gt;"",IF($B1661&lt;&gt;"",K1661-$J1661,""),"")</f>
        <v/>
      </c>
      <c r="M1661" s="172" t="str">
        <f aca="false">IF(B1661&lt;&gt;"",RANK(L1661,L$1627:L$1726),"")</f>
        <v/>
      </c>
      <c r="N1661" s="172" t="str">
        <f aca="false">IF(B1661&lt;&gt;"",'Classement Général'!CK45,"")</f>
        <v/>
      </c>
      <c r="O1661" s="172" t="str">
        <f aca="false">IF(B146&lt;&gt;"",'Calculs (M1..M20)'!A48,"")</f>
        <v/>
      </c>
      <c r="P1661" s="0"/>
      <c r="Q1661" s="0"/>
      <c r="R1661" s="0"/>
      <c r="S1661" s="0"/>
      <c r="T1661" s="0"/>
      <c r="U1661" s="0"/>
      <c r="V1661" s="0"/>
      <c r="AH1661" s="187" t="n">
        <f aca="false">IF($G1661&lt;&gt;"",AG1661,"")</f>
        <v>0</v>
      </c>
      <c r="AI1661" s="169"/>
      <c r="AJ1661" s="170"/>
    </row>
    <row r="1662" customFormat="false" ht="13" hidden="false" customHeight="false" outlineLevel="0" collapsed="false">
      <c r="A1662" s="0"/>
      <c r="B1662" s="185" t="str">
        <f aca="false">IF(B1561&lt;&gt;"",B1561,"")</f>
        <v/>
      </c>
      <c r="C1662" s="116" t="str">
        <f aca="false">IF(C1561&lt;&gt;"",C1561,"")</f>
        <v/>
      </c>
      <c r="D1662" s="116" t="str">
        <f aca="false">IF(D1561&lt;&gt;"",D1561,"")</f>
        <v/>
      </c>
      <c r="E1662" s="116" t="str">
        <f aca="false">IF(E1561&lt;&gt;"",E1561,"")</f>
        <v/>
      </c>
      <c r="F1662" s="116" t="n">
        <v>37</v>
      </c>
      <c r="G1662" s="168" t="n">
        <f aca="false">G1561</f>
        <v>1</v>
      </c>
      <c r="H1662" s="187" t="n">
        <f aca="false">IF($G1662&lt;&gt;"",G1662,"")</f>
        <v>1</v>
      </c>
      <c r="I1662" s="169"/>
      <c r="J1662" s="170"/>
      <c r="K1662" s="171" t="str">
        <f aca="false">IF($B1662&lt;&gt;"",IF(I1662,(INDEX(P$1627:Q$1630,MATCH(H1662,P$1627:P$1630),2)/I1662)*1000,0),"")</f>
        <v/>
      </c>
      <c r="L1662" s="171" t="str">
        <f aca="false">IF(Q$1627&lt;&gt;"",IF($B1662&lt;&gt;"",K1662-$J1662,""),"")</f>
        <v/>
      </c>
      <c r="M1662" s="172" t="str">
        <f aca="false">IF(B1662&lt;&gt;"",RANK(L1662,L$1627:L$1726),"")</f>
        <v/>
      </c>
      <c r="N1662" s="172" t="str">
        <f aca="false">IF(B1662&lt;&gt;"",'Classement Général'!CK46,"")</f>
        <v/>
      </c>
      <c r="O1662" s="172" t="str">
        <f aca="false">IF(B147&lt;&gt;"",'Calculs (M1..M20)'!A49,"")</f>
        <v/>
      </c>
      <c r="P1662" s="0"/>
      <c r="Q1662" s="0"/>
      <c r="R1662" s="0"/>
      <c r="S1662" s="0"/>
      <c r="T1662" s="0"/>
      <c r="U1662" s="0"/>
      <c r="V1662" s="0"/>
      <c r="AH1662" s="187" t="n">
        <f aca="false">IF($G1662&lt;&gt;"",AG1662,"")</f>
        <v>0</v>
      </c>
      <c r="AI1662" s="169"/>
      <c r="AJ1662" s="170"/>
    </row>
    <row r="1663" customFormat="false" ht="13" hidden="false" customHeight="false" outlineLevel="0" collapsed="false">
      <c r="A1663" s="0"/>
      <c r="B1663" s="185" t="str">
        <f aca="false">IF(B1562&lt;&gt;"",B1562,"")</f>
        <v/>
      </c>
      <c r="C1663" s="116" t="str">
        <f aca="false">IF(C1562&lt;&gt;"",C1562,"")</f>
        <v/>
      </c>
      <c r="D1663" s="116" t="str">
        <f aca="false">IF(D1562&lt;&gt;"",D1562,"")</f>
        <v/>
      </c>
      <c r="E1663" s="116" t="str">
        <f aca="false">IF(E1562&lt;&gt;"",E1562,"")</f>
        <v/>
      </c>
      <c r="F1663" s="116" t="n">
        <v>37</v>
      </c>
      <c r="G1663" s="168" t="n">
        <f aca="false">G1562</f>
        <v>1</v>
      </c>
      <c r="H1663" s="187" t="n">
        <f aca="false">IF($G1663&lt;&gt;"",G1663,"")</f>
        <v>1</v>
      </c>
      <c r="I1663" s="169"/>
      <c r="J1663" s="170"/>
      <c r="K1663" s="171" t="str">
        <f aca="false">IF($B1663&lt;&gt;"",IF(I1663,(INDEX(P$1627:Q$1630,MATCH(H1663,P$1627:P$1630),2)/I1663)*1000,0),"")</f>
        <v/>
      </c>
      <c r="L1663" s="171" t="str">
        <f aca="false">IF(Q$1627&lt;&gt;"",IF($B1663&lt;&gt;"",K1663-$J1663,""),"")</f>
        <v/>
      </c>
      <c r="M1663" s="172" t="str">
        <f aca="false">IF(B1663&lt;&gt;"",RANK(L1663,L$1627:L$1726),"")</f>
        <v/>
      </c>
      <c r="N1663" s="172" t="str">
        <f aca="false">IF(B1663&lt;&gt;"",'Classement Général'!CK47,"")</f>
        <v/>
      </c>
      <c r="O1663" s="172" t="str">
        <f aca="false">IF(B148&lt;&gt;"",'Calculs (M1..M20)'!A50,"")</f>
        <v/>
      </c>
      <c r="P1663" s="0"/>
      <c r="Q1663" s="0"/>
      <c r="R1663" s="0"/>
      <c r="S1663" s="0"/>
      <c r="T1663" s="0"/>
      <c r="U1663" s="0"/>
      <c r="V1663" s="0"/>
      <c r="AH1663" s="187" t="n">
        <f aca="false">IF($G1663&lt;&gt;"",AG1663,"")</f>
        <v>0</v>
      </c>
      <c r="AI1663" s="169"/>
      <c r="AJ1663" s="170"/>
    </row>
    <row r="1664" customFormat="false" ht="13" hidden="false" customHeight="false" outlineLevel="0" collapsed="false">
      <c r="A1664" s="0"/>
      <c r="B1664" s="185" t="str">
        <f aca="false">IF(B1563&lt;&gt;"",B1563,"")</f>
        <v/>
      </c>
      <c r="C1664" s="116" t="str">
        <f aca="false">IF(C1563&lt;&gt;"",C1563,"")</f>
        <v/>
      </c>
      <c r="D1664" s="116" t="str">
        <f aca="false">IF(D1563&lt;&gt;"",D1563,"")</f>
        <v/>
      </c>
      <c r="E1664" s="116" t="str">
        <f aca="false">IF(E1563&lt;&gt;"",E1563,"")</f>
        <v/>
      </c>
      <c r="F1664" s="116" t="n">
        <v>37</v>
      </c>
      <c r="G1664" s="168" t="n">
        <f aca="false">G1563</f>
        <v>1</v>
      </c>
      <c r="H1664" s="187" t="n">
        <f aca="false">IF($G1664&lt;&gt;"",G1664,"")</f>
        <v>1</v>
      </c>
      <c r="I1664" s="169"/>
      <c r="J1664" s="170"/>
      <c r="K1664" s="171" t="str">
        <f aca="false">IF($B1664&lt;&gt;"",IF(I1664,(INDEX(P$1627:Q$1630,MATCH(H1664,P$1627:P$1630),2)/I1664)*1000,0),"")</f>
        <v/>
      </c>
      <c r="L1664" s="171" t="str">
        <f aca="false">IF(Q$1627&lt;&gt;"",IF($B1664&lt;&gt;"",K1664-$J1664,""),"")</f>
        <v/>
      </c>
      <c r="M1664" s="172" t="str">
        <f aca="false">IF(B1664&lt;&gt;"",RANK(L1664,L$1627:L$1726),"")</f>
        <v/>
      </c>
      <c r="N1664" s="172" t="str">
        <f aca="false">IF(B1664&lt;&gt;"",'Classement Général'!CK48,"")</f>
        <v/>
      </c>
      <c r="O1664" s="172" t="str">
        <f aca="false">IF(B149&lt;&gt;"",'Calculs (M1..M20)'!A51,"")</f>
        <v/>
      </c>
      <c r="P1664" s="0"/>
      <c r="Q1664" s="0"/>
      <c r="R1664" s="0"/>
      <c r="S1664" s="0"/>
      <c r="T1664" s="0"/>
      <c r="U1664" s="0"/>
      <c r="V1664" s="0"/>
      <c r="AH1664" s="187" t="n">
        <f aca="false">IF($G1664&lt;&gt;"",AG1664,"")</f>
        <v>0</v>
      </c>
      <c r="AI1664" s="169"/>
      <c r="AJ1664" s="170"/>
    </row>
    <row r="1665" customFormat="false" ht="13" hidden="false" customHeight="false" outlineLevel="0" collapsed="false">
      <c r="A1665" s="0"/>
      <c r="B1665" s="185" t="str">
        <f aca="false">IF(B1564&lt;&gt;"",B1564,"")</f>
        <v/>
      </c>
      <c r="C1665" s="116" t="str">
        <f aca="false">IF(C1564&lt;&gt;"",C1564,"")</f>
        <v/>
      </c>
      <c r="D1665" s="116" t="str">
        <f aca="false">IF(D1564&lt;&gt;"",D1564,"")</f>
        <v/>
      </c>
      <c r="E1665" s="116" t="str">
        <f aca="false">IF(E1564&lt;&gt;"",E1564,"")</f>
        <v/>
      </c>
      <c r="F1665" s="116" t="n">
        <v>37</v>
      </c>
      <c r="G1665" s="168" t="n">
        <f aca="false">G1564</f>
        <v>1</v>
      </c>
      <c r="H1665" s="187" t="n">
        <f aca="false">IF($G1665&lt;&gt;"",G1665,"")</f>
        <v>1</v>
      </c>
      <c r="I1665" s="169"/>
      <c r="J1665" s="170"/>
      <c r="K1665" s="171" t="str">
        <f aca="false">IF($B1665&lt;&gt;"",IF(I1665,(INDEX(P$1627:Q$1630,MATCH(H1665,P$1627:P$1630),2)/I1665)*1000,0),"")</f>
        <v/>
      </c>
      <c r="L1665" s="171" t="str">
        <f aca="false">IF(Q$1627&lt;&gt;"",IF($B1665&lt;&gt;"",K1665-$J1665,""),"")</f>
        <v/>
      </c>
      <c r="M1665" s="172" t="str">
        <f aca="false">IF(B1665&lt;&gt;"",RANK(L1665,L$1627:L$1726),"")</f>
        <v/>
      </c>
      <c r="N1665" s="172" t="str">
        <f aca="false">IF(B1665&lt;&gt;"",'Classement Général'!CK49,"")</f>
        <v/>
      </c>
      <c r="O1665" s="172" t="str">
        <f aca="false">IF(B150&lt;&gt;"",'Calculs (M1..M20)'!A52,"")</f>
        <v/>
      </c>
      <c r="P1665" s="0"/>
      <c r="Q1665" s="0"/>
      <c r="R1665" s="0"/>
      <c r="S1665" s="0"/>
      <c r="T1665" s="0"/>
      <c r="U1665" s="0"/>
      <c r="V1665" s="0"/>
      <c r="AH1665" s="187" t="n">
        <f aca="false">IF($G1665&lt;&gt;"",AG1665,"")</f>
        <v>0</v>
      </c>
      <c r="AI1665" s="169"/>
      <c r="AJ1665" s="170"/>
    </row>
    <row r="1666" customFormat="false" ht="13" hidden="false" customHeight="false" outlineLevel="0" collapsed="false">
      <c r="A1666" s="0"/>
      <c r="B1666" s="185" t="str">
        <f aca="false">IF(B1565&lt;&gt;"",B1565,"")</f>
        <v/>
      </c>
      <c r="C1666" s="116" t="str">
        <f aca="false">IF(C1565&lt;&gt;"",C1565,"")</f>
        <v/>
      </c>
      <c r="D1666" s="116" t="str">
        <f aca="false">IF(D1565&lt;&gt;"",D1565,"")</f>
        <v/>
      </c>
      <c r="E1666" s="116" t="str">
        <f aca="false">IF(E1565&lt;&gt;"",E1565,"")</f>
        <v/>
      </c>
      <c r="F1666" s="116" t="n">
        <v>37</v>
      </c>
      <c r="G1666" s="168" t="n">
        <f aca="false">G1565</f>
        <v>1</v>
      </c>
      <c r="H1666" s="187" t="n">
        <f aca="false">IF($G1666&lt;&gt;"",G1666,"")</f>
        <v>1</v>
      </c>
      <c r="I1666" s="169"/>
      <c r="J1666" s="170"/>
      <c r="K1666" s="171" t="str">
        <f aca="false">IF($B1666&lt;&gt;"",IF(I1666,(INDEX(P$1627:Q$1630,MATCH(H1666,P$1627:P$1630),2)/I1666)*1000,0),"")</f>
        <v/>
      </c>
      <c r="L1666" s="171" t="str">
        <f aca="false">IF(Q$1627&lt;&gt;"",IF($B1666&lt;&gt;"",K1666-$J1666,""),"")</f>
        <v/>
      </c>
      <c r="M1666" s="172" t="str">
        <f aca="false">IF(B1666&lt;&gt;"",RANK(L1666,L$1627:L$1726),"")</f>
        <v/>
      </c>
      <c r="N1666" s="172" t="str">
        <f aca="false">IF(B1666&lt;&gt;"",'Classement Général'!CK50,"")</f>
        <v/>
      </c>
      <c r="O1666" s="172" t="str">
        <f aca="false">IF(B151&lt;&gt;"",'Calculs (M1..M20)'!A53,"")</f>
        <v/>
      </c>
      <c r="P1666" s="0"/>
      <c r="Q1666" s="0"/>
      <c r="R1666" s="0"/>
      <c r="S1666" s="0"/>
      <c r="T1666" s="0"/>
      <c r="U1666" s="0"/>
      <c r="V1666" s="0"/>
      <c r="AH1666" s="187" t="n">
        <f aca="false">IF($G1666&lt;&gt;"",AG1666,"")</f>
        <v>0</v>
      </c>
      <c r="AI1666" s="169"/>
      <c r="AJ1666" s="170"/>
    </row>
    <row r="1667" customFormat="false" ht="13" hidden="false" customHeight="false" outlineLevel="0" collapsed="false">
      <c r="A1667" s="0"/>
      <c r="B1667" s="185" t="str">
        <f aca="false">IF(B1566&lt;&gt;"",B1566,"")</f>
        <v/>
      </c>
      <c r="C1667" s="116" t="str">
        <f aca="false">IF(C1566&lt;&gt;"",C1566,"")</f>
        <v/>
      </c>
      <c r="D1667" s="116" t="str">
        <f aca="false">IF(D1566&lt;&gt;"",D1566,"")</f>
        <v/>
      </c>
      <c r="E1667" s="116" t="str">
        <f aca="false">IF(E1566&lt;&gt;"",E1566,"")</f>
        <v/>
      </c>
      <c r="F1667" s="116" t="n">
        <v>37</v>
      </c>
      <c r="G1667" s="168" t="n">
        <f aca="false">G1566</f>
        <v>1</v>
      </c>
      <c r="H1667" s="187" t="n">
        <f aca="false">IF($G1667&lt;&gt;"",G1667,"")</f>
        <v>1</v>
      </c>
      <c r="I1667" s="169"/>
      <c r="J1667" s="170"/>
      <c r="K1667" s="171" t="str">
        <f aca="false">IF($B1667&lt;&gt;"",IF(I1667,(INDEX(P$1627:Q$1630,MATCH(H1667,P$1627:P$1630),2)/I1667)*1000,0),"")</f>
        <v/>
      </c>
      <c r="L1667" s="171" t="str">
        <f aca="false">IF(Q$1627&lt;&gt;"",IF($B1667&lt;&gt;"",K1667-$J1667,""),"")</f>
        <v/>
      </c>
      <c r="M1667" s="172" t="str">
        <f aca="false">IF(B1667&lt;&gt;"",RANK(L1667,L$1627:L$1726),"")</f>
        <v/>
      </c>
      <c r="N1667" s="172" t="str">
        <f aca="false">IF(B1667&lt;&gt;"",'Classement Général'!CK51,"")</f>
        <v/>
      </c>
      <c r="O1667" s="172" t="str">
        <f aca="false">IF(B152&lt;&gt;"",'Calculs (M1..M20)'!A54,"")</f>
        <v/>
      </c>
      <c r="P1667" s="0"/>
      <c r="Q1667" s="0"/>
      <c r="R1667" s="0"/>
      <c r="S1667" s="0"/>
      <c r="T1667" s="0"/>
      <c r="U1667" s="0"/>
      <c r="V1667" s="0"/>
      <c r="AH1667" s="187" t="n">
        <f aca="false">IF($G1667&lt;&gt;"",AG1667,"")</f>
        <v>0</v>
      </c>
      <c r="AI1667" s="169"/>
      <c r="AJ1667" s="170"/>
    </row>
    <row r="1668" customFormat="false" ht="13" hidden="false" customHeight="false" outlineLevel="0" collapsed="false">
      <c r="A1668" s="0"/>
      <c r="B1668" s="185" t="str">
        <f aca="false">IF(B1567&lt;&gt;"",B1567,"")</f>
        <v/>
      </c>
      <c r="C1668" s="116" t="str">
        <f aca="false">IF(C1567&lt;&gt;"",C1567,"")</f>
        <v/>
      </c>
      <c r="D1668" s="116" t="str">
        <f aca="false">IF(D1567&lt;&gt;"",D1567,"")</f>
        <v/>
      </c>
      <c r="E1668" s="116" t="str">
        <f aca="false">IF(E1567&lt;&gt;"",E1567,"")</f>
        <v/>
      </c>
      <c r="F1668" s="116" t="n">
        <v>37</v>
      </c>
      <c r="G1668" s="168" t="n">
        <f aca="false">G1567</f>
        <v>1</v>
      </c>
      <c r="H1668" s="187" t="n">
        <f aca="false">IF($G1668&lt;&gt;"",G1668,"")</f>
        <v>1</v>
      </c>
      <c r="I1668" s="169"/>
      <c r="J1668" s="170"/>
      <c r="K1668" s="171" t="str">
        <f aca="false">IF($B1668&lt;&gt;"",IF(I1668,(INDEX(P$1627:Q$1630,MATCH(H1668,P$1627:P$1630),2)/I1668)*1000,0),"")</f>
        <v/>
      </c>
      <c r="L1668" s="171" t="str">
        <f aca="false">IF(Q$1627&lt;&gt;"",IF($B1668&lt;&gt;"",K1668-$J1668,""),"")</f>
        <v/>
      </c>
      <c r="M1668" s="172" t="str">
        <f aca="false">IF(B1668&lt;&gt;"",RANK(L1668,L$1627:L$1726),"")</f>
        <v/>
      </c>
      <c r="N1668" s="172" t="str">
        <f aca="false">IF(B1668&lt;&gt;"",'Classement Général'!CK52,"")</f>
        <v/>
      </c>
      <c r="O1668" s="172" t="str">
        <f aca="false">IF(B153&lt;&gt;"",'Calculs (M1..M20)'!A55,"")</f>
        <v/>
      </c>
      <c r="P1668" s="0"/>
      <c r="Q1668" s="0"/>
      <c r="R1668" s="0"/>
      <c r="S1668" s="0"/>
      <c r="T1668" s="0"/>
      <c r="U1668" s="0"/>
      <c r="V1668" s="0"/>
      <c r="AH1668" s="187" t="n">
        <f aca="false">IF($G1668&lt;&gt;"",AG1668,"")</f>
        <v>0</v>
      </c>
      <c r="AI1668" s="169"/>
      <c r="AJ1668" s="170"/>
    </row>
    <row r="1669" customFormat="false" ht="13" hidden="false" customHeight="false" outlineLevel="0" collapsed="false">
      <c r="A1669" s="0"/>
      <c r="B1669" s="185" t="str">
        <f aca="false">IF(B1568&lt;&gt;"",B1568,"")</f>
        <v/>
      </c>
      <c r="C1669" s="116" t="str">
        <f aca="false">IF(C1568&lt;&gt;"",C1568,"")</f>
        <v/>
      </c>
      <c r="D1669" s="116" t="str">
        <f aca="false">IF(D1568&lt;&gt;"",D1568,"")</f>
        <v/>
      </c>
      <c r="E1669" s="116" t="str">
        <f aca="false">IF(E1568&lt;&gt;"",E1568,"")</f>
        <v/>
      </c>
      <c r="F1669" s="116" t="n">
        <v>37</v>
      </c>
      <c r="G1669" s="168" t="n">
        <f aca="false">G1568</f>
        <v>1</v>
      </c>
      <c r="H1669" s="187" t="n">
        <f aca="false">IF($G1669&lt;&gt;"",G1669,"")</f>
        <v>1</v>
      </c>
      <c r="I1669" s="169"/>
      <c r="J1669" s="170"/>
      <c r="K1669" s="171" t="str">
        <f aca="false">IF($B1669&lt;&gt;"",IF(I1669,(INDEX(P$1627:Q$1630,MATCH(H1669,P$1627:P$1630),2)/I1669)*1000,0),"")</f>
        <v/>
      </c>
      <c r="L1669" s="171" t="str">
        <f aca="false">IF(Q$1627&lt;&gt;"",IF($B1669&lt;&gt;"",K1669-$J1669,""),"")</f>
        <v/>
      </c>
      <c r="M1669" s="172" t="str">
        <f aca="false">IF(B1669&lt;&gt;"",RANK(L1669,L$1627:L$1726),"")</f>
        <v/>
      </c>
      <c r="N1669" s="172" t="str">
        <f aca="false">IF(B1669&lt;&gt;"",'Classement Général'!CK53,"")</f>
        <v/>
      </c>
      <c r="O1669" s="172" t="str">
        <f aca="false">IF(B154&lt;&gt;"",'Calculs (M1..M20)'!A56,"")</f>
        <v/>
      </c>
      <c r="P1669" s="0"/>
      <c r="Q1669" s="0"/>
      <c r="R1669" s="0"/>
      <c r="S1669" s="0"/>
      <c r="T1669" s="0"/>
      <c r="U1669" s="0"/>
      <c r="V1669" s="0"/>
      <c r="AH1669" s="187" t="n">
        <f aca="false">IF($G1669&lt;&gt;"",AG1669,"")</f>
        <v>0</v>
      </c>
      <c r="AI1669" s="169"/>
      <c r="AJ1669" s="170"/>
    </row>
    <row r="1670" customFormat="false" ht="13" hidden="false" customHeight="false" outlineLevel="0" collapsed="false">
      <c r="A1670" s="0"/>
      <c r="B1670" s="185" t="str">
        <f aca="false">IF(B1569&lt;&gt;"",B1569,"")</f>
        <v/>
      </c>
      <c r="C1670" s="116" t="str">
        <f aca="false">IF(C1569&lt;&gt;"",C1569,"")</f>
        <v/>
      </c>
      <c r="D1670" s="116" t="str">
        <f aca="false">IF(D1569&lt;&gt;"",D1569,"")</f>
        <v/>
      </c>
      <c r="E1670" s="116" t="str">
        <f aca="false">IF(E1569&lt;&gt;"",E1569,"")</f>
        <v/>
      </c>
      <c r="F1670" s="116" t="n">
        <v>37</v>
      </c>
      <c r="G1670" s="168" t="n">
        <f aca="false">G1569</f>
        <v>1</v>
      </c>
      <c r="H1670" s="187" t="n">
        <f aca="false">IF($G1670&lt;&gt;"",G1670,"")</f>
        <v>1</v>
      </c>
      <c r="I1670" s="169"/>
      <c r="J1670" s="170"/>
      <c r="K1670" s="171" t="str">
        <f aca="false">IF($B1670&lt;&gt;"",IF(I1670,(INDEX(P$1627:Q$1630,MATCH(H1670,P$1627:P$1630),2)/I1670)*1000,0),"")</f>
        <v/>
      </c>
      <c r="L1670" s="171" t="str">
        <f aca="false">IF(Q$1627&lt;&gt;"",IF($B1670&lt;&gt;"",K1670-$J1670,""),"")</f>
        <v/>
      </c>
      <c r="M1670" s="172" t="str">
        <f aca="false">IF(B1670&lt;&gt;"",RANK(L1670,L$1627:L$1726),"")</f>
        <v/>
      </c>
      <c r="N1670" s="172" t="str">
        <f aca="false">IF(B1670&lt;&gt;"",'Classement Général'!CK54,"")</f>
        <v/>
      </c>
      <c r="O1670" s="172" t="str">
        <f aca="false">IF(B155&lt;&gt;"",'Calculs (M1..M20)'!A57,"")</f>
        <v/>
      </c>
      <c r="P1670" s="0"/>
      <c r="Q1670" s="0"/>
      <c r="R1670" s="0"/>
      <c r="S1670" s="0"/>
      <c r="T1670" s="0"/>
      <c r="U1670" s="0"/>
      <c r="V1670" s="0"/>
      <c r="AH1670" s="187" t="n">
        <f aca="false">IF($G1670&lt;&gt;"",AG1670,"")</f>
        <v>0</v>
      </c>
      <c r="AI1670" s="169"/>
      <c r="AJ1670" s="170"/>
    </row>
    <row r="1671" customFormat="false" ht="13" hidden="false" customHeight="false" outlineLevel="0" collapsed="false">
      <c r="A1671" s="0"/>
      <c r="B1671" s="185" t="str">
        <f aca="false">IF(B1570&lt;&gt;"",B1570,"")</f>
        <v/>
      </c>
      <c r="C1671" s="116" t="str">
        <f aca="false">IF(C1570&lt;&gt;"",C1570,"")</f>
        <v/>
      </c>
      <c r="D1671" s="116" t="str">
        <f aca="false">IF(D1570&lt;&gt;"",D1570,"")</f>
        <v/>
      </c>
      <c r="E1671" s="116" t="str">
        <f aca="false">IF(E1570&lt;&gt;"",E1570,"")</f>
        <v/>
      </c>
      <c r="F1671" s="116" t="n">
        <v>37</v>
      </c>
      <c r="G1671" s="168" t="n">
        <f aca="false">G1570</f>
        <v>1</v>
      </c>
      <c r="H1671" s="187" t="n">
        <f aca="false">IF($G1671&lt;&gt;"",G1671,"")</f>
        <v>1</v>
      </c>
      <c r="I1671" s="169"/>
      <c r="J1671" s="170"/>
      <c r="K1671" s="171" t="str">
        <f aca="false">IF($B1671&lt;&gt;"",IF(I1671,(INDEX(P$1627:Q$1630,MATCH(H1671,P$1627:P$1630),2)/I1671)*1000,0),"")</f>
        <v/>
      </c>
      <c r="L1671" s="171" t="str">
        <f aca="false">IF(Q$1627&lt;&gt;"",IF($B1671&lt;&gt;"",K1671-$J1671,""),"")</f>
        <v/>
      </c>
      <c r="M1671" s="172" t="str">
        <f aca="false">IF(B1671&lt;&gt;"",RANK(L1671,L$1627:L$1726),"")</f>
        <v/>
      </c>
      <c r="N1671" s="172" t="str">
        <f aca="false">IF(B1671&lt;&gt;"",'Classement Général'!CK55,"")</f>
        <v/>
      </c>
      <c r="O1671" s="172" t="str">
        <f aca="false">IF(B156&lt;&gt;"",'Calculs (M1..M20)'!A58,"")</f>
        <v/>
      </c>
      <c r="P1671" s="0"/>
      <c r="Q1671" s="0"/>
      <c r="R1671" s="0"/>
      <c r="S1671" s="0"/>
      <c r="T1671" s="0"/>
      <c r="U1671" s="0"/>
      <c r="V1671" s="0"/>
      <c r="AH1671" s="187" t="n">
        <f aca="false">IF($G1671&lt;&gt;"",AG1671,"")</f>
        <v>0</v>
      </c>
      <c r="AI1671" s="169"/>
      <c r="AJ1671" s="170"/>
    </row>
    <row r="1672" customFormat="false" ht="13" hidden="false" customHeight="false" outlineLevel="0" collapsed="false">
      <c r="A1672" s="0"/>
      <c r="B1672" s="185" t="str">
        <f aca="false">IF(B1571&lt;&gt;"",B1571,"")</f>
        <v/>
      </c>
      <c r="C1672" s="116" t="str">
        <f aca="false">IF(C1571&lt;&gt;"",C1571,"")</f>
        <v/>
      </c>
      <c r="D1672" s="116" t="str">
        <f aca="false">IF(D1571&lt;&gt;"",D1571,"")</f>
        <v/>
      </c>
      <c r="E1672" s="116" t="str">
        <f aca="false">IF(E1571&lt;&gt;"",E1571,"")</f>
        <v/>
      </c>
      <c r="F1672" s="116" t="n">
        <v>37</v>
      </c>
      <c r="G1672" s="168" t="n">
        <f aca="false">G1571</f>
        <v>1</v>
      </c>
      <c r="H1672" s="187" t="n">
        <f aca="false">IF($G1672&lt;&gt;"",G1672,"")</f>
        <v>1</v>
      </c>
      <c r="I1672" s="169"/>
      <c r="J1672" s="170"/>
      <c r="K1672" s="171" t="str">
        <f aca="false">IF($B1672&lt;&gt;"",IF(I1672,(INDEX(P$1627:Q$1630,MATCH(H1672,P$1627:P$1630),2)/I1672)*1000,0),"")</f>
        <v/>
      </c>
      <c r="L1672" s="171" t="str">
        <f aca="false">IF(Q$1627&lt;&gt;"",IF($B1672&lt;&gt;"",K1672-$J1672,""),"")</f>
        <v/>
      </c>
      <c r="M1672" s="172" t="str">
        <f aca="false">IF(B1672&lt;&gt;"",RANK(L1672,L$1627:L$1726),"")</f>
        <v/>
      </c>
      <c r="N1672" s="172" t="str">
        <f aca="false">IF(B1672&lt;&gt;"",'Classement Général'!CK56,"")</f>
        <v/>
      </c>
      <c r="O1672" s="172" t="str">
        <f aca="false">IF(B157&lt;&gt;"",'Calculs (M1..M20)'!A59,"")</f>
        <v/>
      </c>
      <c r="P1672" s="0"/>
      <c r="Q1672" s="0"/>
      <c r="R1672" s="0"/>
      <c r="S1672" s="0"/>
      <c r="T1672" s="0"/>
      <c r="U1672" s="0"/>
      <c r="V1672" s="0"/>
      <c r="AH1672" s="187" t="n">
        <f aca="false">IF($G1672&lt;&gt;"",AG1672,"")</f>
        <v>0</v>
      </c>
      <c r="AI1672" s="169"/>
      <c r="AJ1672" s="170"/>
    </row>
    <row r="1673" customFormat="false" ht="13" hidden="false" customHeight="false" outlineLevel="0" collapsed="false">
      <c r="A1673" s="0"/>
      <c r="B1673" s="185" t="str">
        <f aca="false">IF(B1572&lt;&gt;"",B1572,"")</f>
        <v/>
      </c>
      <c r="C1673" s="116" t="str">
        <f aca="false">IF(C1572&lt;&gt;"",C1572,"")</f>
        <v/>
      </c>
      <c r="D1673" s="116" t="str">
        <f aca="false">IF(D1572&lt;&gt;"",D1572,"")</f>
        <v/>
      </c>
      <c r="E1673" s="116" t="str">
        <f aca="false">IF(E1572&lt;&gt;"",E1572,"")</f>
        <v/>
      </c>
      <c r="F1673" s="116" t="n">
        <v>37</v>
      </c>
      <c r="G1673" s="168" t="n">
        <f aca="false">G1572</f>
        <v>1</v>
      </c>
      <c r="H1673" s="187" t="n">
        <f aca="false">IF($G1673&lt;&gt;"",G1673,"")</f>
        <v>1</v>
      </c>
      <c r="I1673" s="169"/>
      <c r="J1673" s="170"/>
      <c r="K1673" s="171" t="str">
        <f aca="false">IF($B1673&lt;&gt;"",IF(I1673,(INDEX(P$1627:Q$1630,MATCH(H1673,P$1627:P$1630),2)/I1673)*1000,0),"")</f>
        <v/>
      </c>
      <c r="L1673" s="171" t="str">
        <f aca="false">IF(Q$1627&lt;&gt;"",IF($B1673&lt;&gt;"",K1673-$J1673,""),"")</f>
        <v/>
      </c>
      <c r="M1673" s="172" t="str">
        <f aca="false">IF(B1673&lt;&gt;"",RANK(L1673,L$1627:L$1726),"")</f>
        <v/>
      </c>
      <c r="N1673" s="172" t="str">
        <f aca="false">IF(B1673&lt;&gt;"",'Classement Général'!CK57,"")</f>
        <v/>
      </c>
      <c r="O1673" s="172" t="str">
        <f aca="false">IF(B158&lt;&gt;"",'Calculs (M1..M20)'!A60,"")</f>
        <v/>
      </c>
      <c r="P1673" s="0"/>
      <c r="Q1673" s="0"/>
      <c r="R1673" s="0"/>
      <c r="S1673" s="0"/>
      <c r="T1673" s="0"/>
      <c r="U1673" s="0"/>
      <c r="V1673" s="0"/>
      <c r="AH1673" s="187" t="n">
        <f aca="false">IF($G1673&lt;&gt;"",AG1673,"")</f>
        <v>0</v>
      </c>
      <c r="AI1673" s="169"/>
      <c r="AJ1673" s="170"/>
    </row>
    <row r="1674" customFormat="false" ht="13" hidden="false" customHeight="false" outlineLevel="0" collapsed="false">
      <c r="A1674" s="0"/>
      <c r="B1674" s="185" t="str">
        <f aca="false">IF(B1573&lt;&gt;"",B1573,"")</f>
        <v/>
      </c>
      <c r="C1674" s="116" t="str">
        <f aca="false">IF(C1573&lt;&gt;"",C1573,"")</f>
        <v/>
      </c>
      <c r="D1674" s="116" t="str">
        <f aca="false">IF(D1573&lt;&gt;"",D1573,"")</f>
        <v/>
      </c>
      <c r="E1674" s="116" t="str">
        <f aca="false">IF(E1573&lt;&gt;"",E1573,"")</f>
        <v/>
      </c>
      <c r="F1674" s="116" t="n">
        <v>37</v>
      </c>
      <c r="G1674" s="168" t="n">
        <f aca="false">G1573</f>
        <v>1</v>
      </c>
      <c r="H1674" s="187" t="n">
        <f aca="false">IF($G1674&lt;&gt;"",G1674,"")</f>
        <v>1</v>
      </c>
      <c r="I1674" s="169"/>
      <c r="J1674" s="170"/>
      <c r="K1674" s="171" t="str">
        <f aca="false">IF($B1674&lt;&gt;"",IF(I1674,(INDEX(P$1627:Q$1630,MATCH(H1674,P$1627:P$1630),2)/I1674)*1000,0),"")</f>
        <v/>
      </c>
      <c r="L1674" s="171" t="str">
        <f aca="false">IF(Q$1627&lt;&gt;"",IF($B1674&lt;&gt;"",K1674-$J1674,""),"")</f>
        <v/>
      </c>
      <c r="M1674" s="172" t="str">
        <f aca="false">IF(B1674&lt;&gt;"",RANK(L1674,L$1627:L$1726),"")</f>
        <v/>
      </c>
      <c r="N1674" s="172" t="str">
        <f aca="false">IF(B1674&lt;&gt;"",'Classement Général'!CK58,"")</f>
        <v/>
      </c>
      <c r="O1674" s="172" t="str">
        <f aca="false">IF(B159&lt;&gt;"",'Calculs (M1..M20)'!A61,"")</f>
        <v/>
      </c>
      <c r="P1674" s="0"/>
      <c r="Q1674" s="0"/>
      <c r="R1674" s="0"/>
      <c r="S1674" s="0"/>
      <c r="T1674" s="0"/>
      <c r="U1674" s="0"/>
      <c r="V1674" s="0"/>
      <c r="AH1674" s="187" t="n">
        <f aca="false">IF($G1674&lt;&gt;"",AG1674,"")</f>
        <v>0</v>
      </c>
      <c r="AI1674" s="169"/>
      <c r="AJ1674" s="170"/>
    </row>
    <row r="1675" customFormat="false" ht="13" hidden="false" customHeight="false" outlineLevel="0" collapsed="false">
      <c r="A1675" s="0"/>
      <c r="B1675" s="185" t="str">
        <f aca="false">IF(B1574&lt;&gt;"",B1574,"")</f>
        <v/>
      </c>
      <c r="C1675" s="116" t="str">
        <f aca="false">IF(C1574&lt;&gt;"",C1574,"")</f>
        <v/>
      </c>
      <c r="D1675" s="116" t="str">
        <f aca="false">IF(D1574&lt;&gt;"",D1574,"")</f>
        <v/>
      </c>
      <c r="E1675" s="116" t="str">
        <f aca="false">IF(E1574&lt;&gt;"",E1574,"")</f>
        <v/>
      </c>
      <c r="F1675" s="116" t="n">
        <v>37</v>
      </c>
      <c r="G1675" s="168" t="n">
        <f aca="false">G1574</f>
        <v>1</v>
      </c>
      <c r="H1675" s="187" t="n">
        <f aca="false">IF($G1675&lt;&gt;"",G1675,"")</f>
        <v>1</v>
      </c>
      <c r="I1675" s="169"/>
      <c r="J1675" s="170"/>
      <c r="K1675" s="171" t="str">
        <f aca="false">IF($B1675&lt;&gt;"",IF(I1675,(INDEX(P$1627:Q$1630,MATCH(H1675,P$1627:P$1630),2)/I1675)*1000,0),"")</f>
        <v/>
      </c>
      <c r="L1675" s="171" t="str">
        <f aca="false">IF(Q$1627&lt;&gt;"",IF($B1675&lt;&gt;"",K1675-$J1675,""),"")</f>
        <v/>
      </c>
      <c r="M1675" s="172" t="str">
        <f aca="false">IF(B1675&lt;&gt;"",RANK(L1675,L$1627:L$1726),"")</f>
        <v/>
      </c>
      <c r="N1675" s="172" t="str">
        <f aca="false">IF(B1675&lt;&gt;"",'Classement Général'!CK59,"")</f>
        <v/>
      </c>
      <c r="O1675" s="172" t="str">
        <f aca="false">IF(B160&lt;&gt;"",'Calculs (M1..M20)'!A62,"")</f>
        <v/>
      </c>
      <c r="P1675" s="0"/>
      <c r="Q1675" s="0"/>
      <c r="R1675" s="0"/>
      <c r="S1675" s="0"/>
      <c r="T1675" s="0"/>
      <c r="U1675" s="0"/>
      <c r="V1675" s="0"/>
      <c r="AH1675" s="187" t="n">
        <f aca="false">IF($G1675&lt;&gt;"",AG1675,"")</f>
        <v>0</v>
      </c>
      <c r="AI1675" s="169"/>
      <c r="AJ1675" s="170"/>
    </row>
    <row r="1676" customFormat="false" ht="13" hidden="false" customHeight="false" outlineLevel="0" collapsed="false">
      <c r="A1676" s="0"/>
      <c r="B1676" s="185" t="str">
        <f aca="false">IF(B1575&lt;&gt;"",B1575,"")</f>
        <v/>
      </c>
      <c r="C1676" s="116" t="str">
        <f aca="false">IF(C1575&lt;&gt;"",C1575,"")</f>
        <v/>
      </c>
      <c r="D1676" s="116" t="str">
        <f aca="false">IF(D1575&lt;&gt;"",D1575,"")</f>
        <v/>
      </c>
      <c r="E1676" s="116" t="str">
        <f aca="false">IF(E1575&lt;&gt;"",E1575,"")</f>
        <v/>
      </c>
      <c r="F1676" s="116" t="n">
        <v>37</v>
      </c>
      <c r="G1676" s="168" t="n">
        <f aca="false">G1575</f>
        <v>1</v>
      </c>
      <c r="H1676" s="187" t="n">
        <f aca="false">IF($G1676&lt;&gt;"",G1676,"")</f>
        <v>1</v>
      </c>
      <c r="I1676" s="169"/>
      <c r="J1676" s="170"/>
      <c r="K1676" s="171" t="str">
        <f aca="false">IF($B1676&lt;&gt;"",IF(I1676,(INDEX(P$1627:Q$1630,MATCH(H1676,P$1627:P$1630),2)/I1676)*1000,0),"")</f>
        <v/>
      </c>
      <c r="L1676" s="171" t="str">
        <f aca="false">IF(Q$1627&lt;&gt;"",IF($B1676&lt;&gt;"",K1676-$J1676,""),"")</f>
        <v/>
      </c>
      <c r="M1676" s="172" t="str">
        <f aca="false">IF(B1676&lt;&gt;"",RANK(L1676,L$1627:L$1726),"")</f>
        <v/>
      </c>
      <c r="N1676" s="172" t="str">
        <f aca="false">IF(B1676&lt;&gt;"",'Classement Général'!CK60,"")</f>
        <v/>
      </c>
      <c r="O1676" s="172" t="str">
        <f aca="false">IF(B161&lt;&gt;"",'Calculs (M1..M20)'!A63,"")</f>
        <v/>
      </c>
      <c r="P1676" s="0"/>
      <c r="Q1676" s="0"/>
      <c r="R1676" s="0"/>
      <c r="S1676" s="0"/>
      <c r="T1676" s="0"/>
      <c r="U1676" s="0"/>
      <c r="V1676" s="0"/>
      <c r="AH1676" s="187" t="n">
        <f aca="false">IF($G1676&lt;&gt;"",AG1676,"")</f>
        <v>0</v>
      </c>
      <c r="AI1676" s="169"/>
      <c r="AJ1676" s="170"/>
    </row>
    <row r="1677" customFormat="false" ht="13" hidden="false" customHeight="false" outlineLevel="0" collapsed="false">
      <c r="A1677" s="0"/>
      <c r="B1677" s="185" t="str">
        <f aca="false">IF(B1576&lt;&gt;"",B1576,"")</f>
        <v/>
      </c>
      <c r="C1677" s="116" t="str">
        <f aca="false">IF(C1576&lt;&gt;"",C1576,"")</f>
        <v/>
      </c>
      <c r="D1677" s="116" t="str">
        <f aca="false">IF(D1576&lt;&gt;"",D1576,"")</f>
        <v/>
      </c>
      <c r="E1677" s="116" t="str">
        <f aca="false">IF(E1576&lt;&gt;"",E1576,"")</f>
        <v/>
      </c>
      <c r="F1677" s="116" t="n">
        <v>37</v>
      </c>
      <c r="G1677" s="168" t="n">
        <f aca="false">G1576</f>
        <v>1</v>
      </c>
      <c r="H1677" s="187" t="n">
        <f aca="false">IF($G1677&lt;&gt;"",G1677,"")</f>
        <v>1</v>
      </c>
      <c r="I1677" s="169"/>
      <c r="J1677" s="170"/>
      <c r="K1677" s="171" t="str">
        <f aca="false">IF($B1677&lt;&gt;"",IF(I1677,(INDEX(P$1627:Q$1630,MATCH(H1677,P$1627:P$1630),2)/I1677)*1000,0),"")</f>
        <v/>
      </c>
      <c r="L1677" s="171" t="str">
        <f aca="false">IF(Q$1627&lt;&gt;"",IF($B1677&lt;&gt;"",K1677-$J1677,""),"")</f>
        <v/>
      </c>
      <c r="M1677" s="172" t="str">
        <f aca="false">IF(B1677&lt;&gt;"",RANK(L1677,L$1627:L$1726),"")</f>
        <v/>
      </c>
      <c r="N1677" s="172" t="str">
        <f aca="false">IF(B1677&lt;&gt;"",'Classement Général'!CK61,"")</f>
        <v/>
      </c>
      <c r="O1677" s="172" t="str">
        <f aca="false">IF(B162&lt;&gt;"",'Calculs (M1..M20)'!A64,"")</f>
        <v/>
      </c>
      <c r="P1677" s="0"/>
      <c r="Q1677" s="0"/>
      <c r="R1677" s="0"/>
      <c r="S1677" s="0"/>
      <c r="T1677" s="0"/>
      <c r="U1677" s="0"/>
      <c r="V1677" s="0"/>
      <c r="AH1677" s="187" t="n">
        <f aca="false">IF($G1677&lt;&gt;"",AG1677,"")</f>
        <v>0</v>
      </c>
      <c r="AI1677" s="169"/>
      <c r="AJ1677" s="170"/>
    </row>
    <row r="1678" customFormat="false" ht="13" hidden="false" customHeight="false" outlineLevel="0" collapsed="false">
      <c r="A1678" s="0"/>
      <c r="B1678" s="185" t="str">
        <f aca="false">IF(B1577&lt;&gt;"",B1577,"")</f>
        <v/>
      </c>
      <c r="C1678" s="116" t="str">
        <f aca="false">IF(C1577&lt;&gt;"",C1577,"")</f>
        <v/>
      </c>
      <c r="D1678" s="116" t="str">
        <f aca="false">IF(D1577&lt;&gt;"",D1577,"")</f>
        <v/>
      </c>
      <c r="E1678" s="116" t="str">
        <f aca="false">IF(E1577&lt;&gt;"",E1577,"")</f>
        <v/>
      </c>
      <c r="F1678" s="116" t="n">
        <v>37</v>
      </c>
      <c r="G1678" s="168" t="n">
        <f aca="false">G1577</f>
        <v>1</v>
      </c>
      <c r="H1678" s="187" t="n">
        <f aca="false">IF($G1678&lt;&gt;"",G1678,"")</f>
        <v>1</v>
      </c>
      <c r="I1678" s="169"/>
      <c r="J1678" s="170"/>
      <c r="K1678" s="171" t="str">
        <f aca="false">IF($B1678&lt;&gt;"",IF(I1678,(INDEX(P$1627:Q$1630,MATCH(H1678,P$1627:P$1630),2)/I1678)*1000,0),"")</f>
        <v/>
      </c>
      <c r="L1678" s="171" t="str">
        <f aca="false">IF(Q$1627&lt;&gt;"",IF($B1678&lt;&gt;"",K1678-$J1678,""),"")</f>
        <v/>
      </c>
      <c r="M1678" s="172" t="str">
        <f aca="false">IF(B1678&lt;&gt;"",RANK(L1678,L$1627:L$1726),"")</f>
        <v/>
      </c>
      <c r="N1678" s="172" t="str">
        <f aca="false">IF(B1678&lt;&gt;"",'Classement Général'!CK62,"")</f>
        <v/>
      </c>
      <c r="O1678" s="172" t="str">
        <f aca="false">IF(B163&lt;&gt;"",'Calculs (M1..M20)'!A65,"")</f>
        <v/>
      </c>
      <c r="P1678" s="0"/>
      <c r="Q1678" s="0"/>
      <c r="R1678" s="0"/>
      <c r="S1678" s="0"/>
      <c r="T1678" s="0"/>
      <c r="U1678" s="0"/>
      <c r="V1678" s="0"/>
      <c r="AH1678" s="187" t="n">
        <f aca="false">IF($G1678&lt;&gt;"",AG1678,"")</f>
        <v>0</v>
      </c>
      <c r="AI1678" s="169"/>
      <c r="AJ1678" s="170"/>
    </row>
    <row r="1679" customFormat="false" ht="13" hidden="false" customHeight="false" outlineLevel="0" collapsed="false">
      <c r="A1679" s="0"/>
      <c r="B1679" s="185" t="str">
        <f aca="false">IF(B1578&lt;&gt;"",B1578,"")</f>
        <v/>
      </c>
      <c r="C1679" s="116" t="str">
        <f aca="false">IF(C1578&lt;&gt;"",C1578,"")</f>
        <v/>
      </c>
      <c r="D1679" s="116" t="str">
        <f aca="false">IF(D1578&lt;&gt;"",D1578,"")</f>
        <v/>
      </c>
      <c r="E1679" s="116" t="str">
        <f aca="false">IF(E1578&lt;&gt;"",E1578,"")</f>
        <v/>
      </c>
      <c r="F1679" s="116" t="n">
        <v>37</v>
      </c>
      <c r="G1679" s="168" t="n">
        <f aca="false">G1578</f>
        <v>1</v>
      </c>
      <c r="H1679" s="187" t="n">
        <f aca="false">IF($G1679&lt;&gt;"",G1679,"")</f>
        <v>1</v>
      </c>
      <c r="I1679" s="169"/>
      <c r="J1679" s="170"/>
      <c r="K1679" s="171" t="str">
        <f aca="false">IF($B1679&lt;&gt;"",IF(I1679,(INDEX(P$1627:Q$1630,MATCH(H1679,P$1627:P$1630),2)/I1679)*1000,0),"")</f>
        <v/>
      </c>
      <c r="L1679" s="171" t="str">
        <f aca="false">IF(Q$1627&lt;&gt;"",IF($B1679&lt;&gt;"",K1679-$J1679,""),"")</f>
        <v/>
      </c>
      <c r="M1679" s="172" t="str">
        <f aca="false">IF(B1679&lt;&gt;"",RANK(L1679,L$1627:L$1726),"")</f>
        <v/>
      </c>
      <c r="N1679" s="172" t="str">
        <f aca="false">IF(B1679&lt;&gt;"",'Classement Général'!CK63,"")</f>
        <v/>
      </c>
      <c r="O1679" s="172" t="str">
        <f aca="false">IF(B164&lt;&gt;"",'Calculs (M1..M20)'!A66,"")</f>
        <v/>
      </c>
      <c r="P1679" s="0"/>
      <c r="Q1679" s="0"/>
      <c r="R1679" s="0"/>
      <c r="S1679" s="0"/>
      <c r="T1679" s="0"/>
      <c r="U1679" s="0"/>
      <c r="V1679" s="0"/>
      <c r="AH1679" s="187" t="n">
        <f aca="false">IF($G1679&lt;&gt;"",AG1679,"")</f>
        <v>0</v>
      </c>
      <c r="AI1679" s="169"/>
      <c r="AJ1679" s="170"/>
    </row>
    <row r="1680" customFormat="false" ht="13" hidden="false" customHeight="false" outlineLevel="0" collapsed="false">
      <c r="A1680" s="0"/>
      <c r="B1680" s="185" t="str">
        <f aca="false">IF(B1579&lt;&gt;"",B1579,"")</f>
        <v/>
      </c>
      <c r="C1680" s="116" t="str">
        <f aca="false">IF(C1579&lt;&gt;"",C1579,"")</f>
        <v/>
      </c>
      <c r="D1680" s="116" t="str">
        <f aca="false">IF(D1579&lt;&gt;"",D1579,"")</f>
        <v/>
      </c>
      <c r="E1680" s="116" t="str">
        <f aca="false">IF(E1579&lt;&gt;"",E1579,"")</f>
        <v/>
      </c>
      <c r="F1680" s="116" t="n">
        <v>37</v>
      </c>
      <c r="G1680" s="168" t="n">
        <f aca="false">G1579</f>
        <v>1</v>
      </c>
      <c r="H1680" s="187" t="n">
        <f aca="false">IF($G1680&lt;&gt;"",G1680,"")</f>
        <v>1</v>
      </c>
      <c r="I1680" s="169"/>
      <c r="J1680" s="170"/>
      <c r="K1680" s="171" t="str">
        <f aca="false">IF($B1680&lt;&gt;"",IF(I1680,(INDEX(P$1627:Q$1630,MATCH(H1680,P$1627:P$1630),2)/I1680)*1000,0),"")</f>
        <v/>
      </c>
      <c r="L1680" s="171" t="str">
        <f aca="false">IF(Q$1627&lt;&gt;"",IF($B1680&lt;&gt;"",K1680-$J1680,""),"")</f>
        <v/>
      </c>
      <c r="M1680" s="172" t="str">
        <f aca="false">IF(B1680&lt;&gt;"",RANK(L1680,L$1627:L$1726),"")</f>
        <v/>
      </c>
      <c r="N1680" s="172" t="str">
        <f aca="false">IF(B1680&lt;&gt;"",'Classement Général'!CK64,"")</f>
        <v/>
      </c>
      <c r="O1680" s="172" t="str">
        <f aca="false">IF(B165&lt;&gt;"",'Calculs (M1..M20)'!A67,"")</f>
        <v/>
      </c>
      <c r="P1680" s="0"/>
      <c r="Q1680" s="0"/>
      <c r="R1680" s="0"/>
      <c r="S1680" s="0"/>
      <c r="T1680" s="0"/>
      <c r="U1680" s="0"/>
      <c r="V1680" s="0"/>
      <c r="AH1680" s="187" t="n">
        <f aca="false">IF($G1680&lt;&gt;"",AG1680,"")</f>
        <v>0</v>
      </c>
      <c r="AI1680" s="169"/>
      <c r="AJ1680" s="170"/>
    </row>
    <row r="1681" customFormat="false" ht="13" hidden="false" customHeight="false" outlineLevel="0" collapsed="false">
      <c r="A1681" s="0"/>
      <c r="B1681" s="185" t="str">
        <f aca="false">IF(B1580&lt;&gt;"",B1580,"")</f>
        <v/>
      </c>
      <c r="C1681" s="116" t="str">
        <f aca="false">IF(C1580&lt;&gt;"",C1580,"")</f>
        <v/>
      </c>
      <c r="D1681" s="116" t="str">
        <f aca="false">IF(D1580&lt;&gt;"",D1580,"")</f>
        <v/>
      </c>
      <c r="E1681" s="116" t="str">
        <f aca="false">IF(E1580&lt;&gt;"",E1580,"")</f>
        <v/>
      </c>
      <c r="F1681" s="116" t="n">
        <v>37</v>
      </c>
      <c r="G1681" s="168" t="n">
        <f aca="false">G1580</f>
        <v>1</v>
      </c>
      <c r="H1681" s="187" t="n">
        <f aca="false">IF($G1681&lt;&gt;"",G1681,"")</f>
        <v>1</v>
      </c>
      <c r="I1681" s="169"/>
      <c r="J1681" s="170"/>
      <c r="K1681" s="171" t="str">
        <f aca="false">IF($B1681&lt;&gt;"",IF(I1681,(INDEX(P$1627:Q$1630,MATCH(H1681,P$1627:P$1630),2)/I1681)*1000,0),"")</f>
        <v/>
      </c>
      <c r="L1681" s="171" t="str">
        <f aca="false">IF(Q$1627&lt;&gt;"",IF($B1681&lt;&gt;"",K1681-$J1681,""),"")</f>
        <v/>
      </c>
      <c r="M1681" s="172" t="str">
        <f aca="false">IF(B1681&lt;&gt;"",RANK(L1681,L$1627:L$1726),"")</f>
        <v/>
      </c>
      <c r="N1681" s="172" t="str">
        <f aca="false">IF(B1681&lt;&gt;"",'Classement Général'!CK65,"")</f>
        <v/>
      </c>
      <c r="O1681" s="172" t="str">
        <f aca="false">IF(B166&lt;&gt;"",'Calculs (M1..M20)'!A68,"")</f>
        <v/>
      </c>
      <c r="P1681" s="0"/>
      <c r="Q1681" s="0"/>
      <c r="R1681" s="0"/>
      <c r="S1681" s="0"/>
      <c r="T1681" s="0"/>
      <c r="U1681" s="0"/>
      <c r="V1681" s="0"/>
      <c r="AH1681" s="187" t="n">
        <f aca="false">IF($G1681&lt;&gt;"",AG1681,"")</f>
        <v>0</v>
      </c>
      <c r="AI1681" s="169"/>
      <c r="AJ1681" s="170"/>
    </row>
    <row r="1682" customFormat="false" ht="13" hidden="false" customHeight="false" outlineLevel="0" collapsed="false">
      <c r="A1682" s="0"/>
      <c r="B1682" s="185" t="str">
        <f aca="false">IF(B1581&lt;&gt;"",B1581,"")</f>
        <v/>
      </c>
      <c r="C1682" s="116" t="str">
        <f aca="false">IF(C1581&lt;&gt;"",C1581,"")</f>
        <v/>
      </c>
      <c r="D1682" s="116" t="str">
        <f aca="false">IF(D1581&lt;&gt;"",D1581,"")</f>
        <v/>
      </c>
      <c r="E1682" s="116" t="str">
        <f aca="false">IF(E1581&lt;&gt;"",E1581,"")</f>
        <v/>
      </c>
      <c r="F1682" s="116" t="n">
        <v>37</v>
      </c>
      <c r="G1682" s="168" t="n">
        <f aca="false">G1581</f>
        <v>1</v>
      </c>
      <c r="H1682" s="187" t="n">
        <f aca="false">IF($G1682&lt;&gt;"",G1682,"")</f>
        <v>1</v>
      </c>
      <c r="I1682" s="169"/>
      <c r="J1682" s="170"/>
      <c r="K1682" s="171" t="str">
        <f aca="false">IF($B1682&lt;&gt;"",IF(I1682,(INDEX(P$1627:Q$1630,MATCH(H1682,P$1627:P$1630),2)/I1682)*1000,0),"")</f>
        <v/>
      </c>
      <c r="L1682" s="171" t="str">
        <f aca="false">IF(Q$1627&lt;&gt;"",IF($B1682&lt;&gt;"",K1682-$J1682,""),"")</f>
        <v/>
      </c>
      <c r="M1682" s="172" t="str">
        <f aca="false">IF(B1682&lt;&gt;"",RANK(L1682,L$1627:L$1726),"")</f>
        <v/>
      </c>
      <c r="N1682" s="172" t="str">
        <f aca="false">IF(B1682&lt;&gt;"",'Classement Général'!CK66,"")</f>
        <v/>
      </c>
      <c r="O1682" s="172" t="str">
        <f aca="false">IF(B167&lt;&gt;"",'Calculs (M1..M20)'!A69,"")</f>
        <v/>
      </c>
      <c r="P1682" s="0"/>
      <c r="Q1682" s="0"/>
      <c r="R1682" s="0"/>
      <c r="S1682" s="0"/>
      <c r="T1682" s="0"/>
      <c r="U1682" s="0"/>
      <c r="V1682" s="0"/>
      <c r="AH1682" s="187" t="n">
        <f aca="false">IF($G1682&lt;&gt;"",AG1682,"")</f>
        <v>0</v>
      </c>
      <c r="AI1682" s="169"/>
      <c r="AJ1682" s="170"/>
    </row>
    <row r="1683" customFormat="false" ht="13" hidden="false" customHeight="false" outlineLevel="0" collapsed="false">
      <c r="A1683" s="0"/>
      <c r="B1683" s="185" t="str">
        <f aca="false">IF(B1582&lt;&gt;"",B1582,"")</f>
        <v/>
      </c>
      <c r="C1683" s="116" t="str">
        <f aca="false">IF(C1582&lt;&gt;"",C1582,"")</f>
        <v/>
      </c>
      <c r="D1683" s="116" t="str">
        <f aca="false">IF(D1582&lt;&gt;"",D1582,"")</f>
        <v/>
      </c>
      <c r="E1683" s="116" t="str">
        <f aca="false">IF(E1582&lt;&gt;"",E1582,"")</f>
        <v/>
      </c>
      <c r="F1683" s="116" t="n">
        <v>37</v>
      </c>
      <c r="G1683" s="168" t="n">
        <f aca="false">G1582</f>
        <v>1</v>
      </c>
      <c r="H1683" s="187" t="n">
        <f aca="false">IF($G1683&lt;&gt;"",G1683,"")</f>
        <v>1</v>
      </c>
      <c r="I1683" s="169"/>
      <c r="J1683" s="170"/>
      <c r="K1683" s="171" t="str">
        <f aca="false">IF($B1683&lt;&gt;"",IF(I1683,(INDEX(P$1627:Q$1630,MATCH(H1683,P$1627:P$1630),2)/I1683)*1000,0),"")</f>
        <v/>
      </c>
      <c r="L1683" s="171" t="str">
        <f aca="false">IF(Q$1627&lt;&gt;"",IF($B1683&lt;&gt;"",K1683-$J1683,""),"")</f>
        <v/>
      </c>
      <c r="M1683" s="172" t="str">
        <f aca="false">IF(B1683&lt;&gt;"",RANK(L1683,L$1627:L$1726),"")</f>
        <v/>
      </c>
      <c r="N1683" s="172" t="str">
        <f aca="false">IF(B1683&lt;&gt;"",'Classement Général'!CK67,"")</f>
        <v/>
      </c>
      <c r="O1683" s="172" t="str">
        <f aca="false">IF(B168&lt;&gt;"",'Calculs (M1..M20)'!A70,"")</f>
        <v/>
      </c>
      <c r="P1683" s="0"/>
      <c r="Q1683" s="0"/>
      <c r="R1683" s="0"/>
      <c r="S1683" s="0"/>
      <c r="T1683" s="0"/>
      <c r="U1683" s="0"/>
      <c r="V1683" s="0"/>
      <c r="AH1683" s="187" t="n">
        <f aca="false">IF($G1683&lt;&gt;"",AG1683,"")</f>
        <v>0</v>
      </c>
      <c r="AI1683" s="169"/>
      <c r="AJ1683" s="170"/>
    </row>
    <row r="1684" customFormat="false" ht="13" hidden="false" customHeight="false" outlineLevel="0" collapsed="false">
      <c r="A1684" s="0"/>
      <c r="B1684" s="185" t="str">
        <f aca="false">IF(B1583&lt;&gt;"",B1583,"")</f>
        <v/>
      </c>
      <c r="C1684" s="116" t="str">
        <f aca="false">IF(C1583&lt;&gt;"",C1583,"")</f>
        <v/>
      </c>
      <c r="D1684" s="116" t="str">
        <f aca="false">IF(D1583&lt;&gt;"",D1583,"")</f>
        <v/>
      </c>
      <c r="E1684" s="116" t="str">
        <f aca="false">IF(E1583&lt;&gt;"",E1583,"")</f>
        <v/>
      </c>
      <c r="F1684" s="116" t="n">
        <v>37</v>
      </c>
      <c r="G1684" s="168" t="n">
        <f aca="false">G1583</f>
        <v>0</v>
      </c>
      <c r="H1684" s="187" t="n">
        <f aca="false">IF($G1684&lt;&gt;"",G1684,"")</f>
        <v>0</v>
      </c>
      <c r="I1684" s="169"/>
      <c r="J1684" s="170"/>
      <c r="K1684" s="171" t="str">
        <f aca="false">IF($B1684&lt;&gt;"",IF(I1684,(INDEX(P$1627:Q$1630,MATCH(H1684,P$1627:P$1630),2)/I1684)*1000,0),"")</f>
        <v/>
      </c>
      <c r="L1684" s="171" t="str">
        <f aca="false">IF(Q$1627&lt;&gt;"",IF($B1684&lt;&gt;"",K1684-$J1684,""),"")</f>
        <v/>
      </c>
      <c r="M1684" s="172" t="str">
        <f aca="false">IF(B1684&lt;&gt;"",RANK(L1684,L$1627:L$1726),"")</f>
        <v/>
      </c>
      <c r="N1684" s="172" t="str">
        <f aca="false">IF(B1684&lt;&gt;"",'Classement Général'!CK68,"")</f>
        <v/>
      </c>
      <c r="O1684" s="172" t="str">
        <f aca="false">IF(B169&lt;&gt;"",'Calculs (M1..M20)'!A71,"")</f>
        <v/>
      </c>
      <c r="P1684" s="0"/>
      <c r="Q1684" s="0"/>
      <c r="R1684" s="0"/>
      <c r="S1684" s="0"/>
      <c r="T1684" s="0"/>
      <c r="U1684" s="0"/>
      <c r="V1684" s="0"/>
      <c r="AH1684" s="187" t="n">
        <f aca="false">IF($G1684&lt;&gt;"",AG1684,"")</f>
        <v>0</v>
      </c>
      <c r="AI1684" s="169"/>
      <c r="AJ1684" s="170"/>
    </row>
    <row r="1685" customFormat="false" ht="13" hidden="false" customHeight="false" outlineLevel="0" collapsed="false">
      <c r="A1685" s="0"/>
      <c r="B1685" s="185" t="str">
        <f aca="false">IF(B1584&lt;&gt;"",B1584,"")</f>
        <v/>
      </c>
      <c r="C1685" s="116" t="str">
        <f aca="false">IF(C1584&lt;&gt;"",C1584,"")</f>
        <v/>
      </c>
      <c r="D1685" s="116" t="str">
        <f aca="false">IF(D1584&lt;&gt;"",D1584,"")</f>
        <v/>
      </c>
      <c r="E1685" s="116" t="str">
        <f aca="false">IF(E1584&lt;&gt;"",E1584,"")</f>
        <v/>
      </c>
      <c r="F1685" s="116" t="n">
        <v>37</v>
      </c>
      <c r="G1685" s="168" t="n">
        <f aca="false">G1584</f>
        <v>0</v>
      </c>
      <c r="H1685" s="187" t="n">
        <f aca="false">IF($G1685&lt;&gt;"",G1685,"")</f>
        <v>0</v>
      </c>
      <c r="I1685" s="169"/>
      <c r="J1685" s="170"/>
      <c r="K1685" s="171" t="str">
        <f aca="false">IF($B1685&lt;&gt;"",IF(I1685,(INDEX(P$1627:Q$1630,MATCH(H1685,P$1627:P$1630),2)/I1685)*1000,0),"")</f>
        <v/>
      </c>
      <c r="L1685" s="171" t="str">
        <f aca="false">IF(Q$1627&lt;&gt;"",IF($B1685&lt;&gt;"",K1685-$J1685,""),"")</f>
        <v/>
      </c>
      <c r="M1685" s="172" t="str">
        <f aca="false">IF(B1685&lt;&gt;"",RANK(L1685,L$1627:L$1726),"")</f>
        <v/>
      </c>
      <c r="N1685" s="172" t="str">
        <f aca="false">IF(B1685&lt;&gt;"",'Classement Général'!CK69,"")</f>
        <v/>
      </c>
      <c r="O1685" s="172" t="str">
        <f aca="false">IF(B170&lt;&gt;"",'Calculs (M1..M20)'!A72,"")</f>
        <v/>
      </c>
      <c r="P1685" s="0"/>
      <c r="Q1685" s="0"/>
      <c r="R1685" s="0"/>
      <c r="S1685" s="0"/>
      <c r="T1685" s="0"/>
      <c r="U1685" s="0"/>
      <c r="V1685" s="0"/>
      <c r="AH1685" s="187" t="n">
        <f aca="false">IF($G1685&lt;&gt;"",AG1685,"")</f>
        <v>0</v>
      </c>
      <c r="AI1685" s="169"/>
      <c r="AJ1685" s="170"/>
    </row>
    <row r="1686" customFormat="false" ht="13" hidden="false" customHeight="false" outlineLevel="0" collapsed="false">
      <c r="A1686" s="0"/>
      <c r="B1686" s="185" t="str">
        <f aca="false">IF(B1585&lt;&gt;"",B1585,"")</f>
        <v/>
      </c>
      <c r="C1686" s="116" t="str">
        <f aca="false">IF(C1585&lt;&gt;"",C1585,"")</f>
        <v/>
      </c>
      <c r="D1686" s="116" t="str">
        <f aca="false">IF(D1585&lt;&gt;"",D1585,"")</f>
        <v/>
      </c>
      <c r="E1686" s="116" t="str">
        <f aca="false">IF(E1585&lt;&gt;"",E1585,"")</f>
        <v/>
      </c>
      <c r="F1686" s="116" t="n">
        <v>37</v>
      </c>
      <c r="G1686" s="168" t="n">
        <f aca="false">G1585</f>
        <v>0</v>
      </c>
      <c r="H1686" s="187" t="n">
        <f aca="false">IF($G1686&lt;&gt;"",G1686,"")</f>
        <v>0</v>
      </c>
      <c r="I1686" s="169"/>
      <c r="J1686" s="170"/>
      <c r="K1686" s="171" t="str">
        <f aca="false">IF($B1686&lt;&gt;"",IF(I1686,(INDEX(P$1627:Q$1630,MATCH(H1686,P$1627:P$1630),2)/I1686)*1000,0),"")</f>
        <v/>
      </c>
      <c r="L1686" s="171" t="str">
        <f aca="false">IF(Q$1627&lt;&gt;"",IF($B1686&lt;&gt;"",K1686-$J1686,""),"")</f>
        <v/>
      </c>
      <c r="M1686" s="172" t="str">
        <f aca="false">IF(B1686&lt;&gt;"",RANK(L1686,L$1627:L$1726),"")</f>
        <v/>
      </c>
      <c r="N1686" s="172" t="str">
        <f aca="false">IF(B1686&lt;&gt;"",'Classement Général'!CK70,"")</f>
        <v/>
      </c>
      <c r="O1686" s="172" t="str">
        <f aca="false">IF(B171&lt;&gt;"",'Calculs (M1..M20)'!A73,"")</f>
        <v/>
      </c>
      <c r="P1686" s="0"/>
      <c r="Q1686" s="0"/>
      <c r="R1686" s="0"/>
      <c r="S1686" s="0"/>
      <c r="T1686" s="0"/>
      <c r="U1686" s="0"/>
      <c r="V1686" s="0"/>
      <c r="AH1686" s="187" t="n">
        <f aca="false">IF($G1686&lt;&gt;"",AG1686,"")</f>
        <v>0</v>
      </c>
      <c r="AI1686" s="169"/>
      <c r="AJ1686" s="170"/>
    </row>
    <row r="1687" customFormat="false" ht="13" hidden="false" customHeight="false" outlineLevel="0" collapsed="false">
      <c r="A1687" s="0"/>
      <c r="B1687" s="185" t="str">
        <f aca="false">IF(B1586&lt;&gt;"",B1586,"")</f>
        <v/>
      </c>
      <c r="C1687" s="116" t="str">
        <f aca="false">IF(C1586&lt;&gt;"",C1586,"")</f>
        <v/>
      </c>
      <c r="D1687" s="116" t="str">
        <f aca="false">IF(D1586&lt;&gt;"",D1586,"")</f>
        <v/>
      </c>
      <c r="E1687" s="116" t="str">
        <f aca="false">IF(E1586&lt;&gt;"",E1586,"")</f>
        <v/>
      </c>
      <c r="F1687" s="116" t="n">
        <v>37</v>
      </c>
      <c r="G1687" s="168" t="n">
        <f aca="false">G1586</f>
        <v>0</v>
      </c>
      <c r="H1687" s="187" t="n">
        <f aca="false">IF($G1687&lt;&gt;"",G1687,"")</f>
        <v>0</v>
      </c>
      <c r="I1687" s="169"/>
      <c r="J1687" s="170"/>
      <c r="K1687" s="171" t="str">
        <f aca="false">IF($B1687&lt;&gt;"",IF(I1687,(INDEX(P$1627:Q$1630,MATCH(H1687,P$1627:P$1630),2)/I1687)*1000,0),"")</f>
        <v/>
      </c>
      <c r="L1687" s="171" t="str">
        <f aca="false">IF(Q$1627&lt;&gt;"",IF($B1687&lt;&gt;"",K1687-$J1687,""),"")</f>
        <v/>
      </c>
      <c r="M1687" s="172" t="str">
        <f aca="false">IF(B1687&lt;&gt;"",RANK(L1687,L$1627:L$1726),"")</f>
        <v/>
      </c>
      <c r="N1687" s="172" t="str">
        <f aca="false">IF(B1687&lt;&gt;"",'Classement Général'!CK71,"")</f>
        <v/>
      </c>
      <c r="O1687" s="172" t="str">
        <f aca="false">IF(B172&lt;&gt;"",'Calculs (M1..M20)'!A74,"")</f>
        <v/>
      </c>
      <c r="P1687" s="0"/>
      <c r="Q1687" s="0"/>
      <c r="R1687" s="0"/>
      <c r="S1687" s="0"/>
      <c r="T1687" s="0"/>
      <c r="U1687" s="0"/>
      <c r="V1687" s="0"/>
      <c r="AH1687" s="187" t="n">
        <f aca="false">IF($G1687&lt;&gt;"",AG1687,"")</f>
        <v>0</v>
      </c>
      <c r="AI1687" s="169"/>
      <c r="AJ1687" s="170"/>
    </row>
    <row r="1688" customFormat="false" ht="13" hidden="false" customHeight="false" outlineLevel="0" collapsed="false">
      <c r="A1688" s="0"/>
      <c r="B1688" s="185" t="str">
        <f aca="false">IF(B1587&lt;&gt;"",B1587,"")</f>
        <v/>
      </c>
      <c r="C1688" s="116" t="str">
        <f aca="false">IF(C1587&lt;&gt;"",C1587,"")</f>
        <v/>
      </c>
      <c r="D1688" s="116" t="str">
        <f aca="false">IF(D1587&lt;&gt;"",D1587,"")</f>
        <v/>
      </c>
      <c r="E1688" s="116" t="str">
        <f aca="false">IF(E1587&lt;&gt;"",E1587,"")</f>
        <v/>
      </c>
      <c r="F1688" s="116" t="n">
        <v>37</v>
      </c>
      <c r="G1688" s="168" t="n">
        <f aca="false">G1587</f>
        <v>0</v>
      </c>
      <c r="H1688" s="187" t="n">
        <f aca="false">IF($G1688&lt;&gt;"",G1688,"")</f>
        <v>0</v>
      </c>
      <c r="I1688" s="169"/>
      <c r="J1688" s="170"/>
      <c r="K1688" s="171" t="str">
        <f aca="false">IF($B1688&lt;&gt;"",IF(I1688,(INDEX(P$1627:Q$1630,MATCH(H1688,P$1627:P$1630),2)/I1688)*1000,0),"")</f>
        <v/>
      </c>
      <c r="L1688" s="171" t="str">
        <f aca="false">IF(Q$1627&lt;&gt;"",IF($B1688&lt;&gt;"",K1688-$J1688,""),"")</f>
        <v/>
      </c>
      <c r="M1688" s="172" t="str">
        <f aca="false">IF(B1688&lt;&gt;"",RANK(L1688,L$1627:L$1726),"")</f>
        <v/>
      </c>
      <c r="N1688" s="172" t="str">
        <f aca="false">IF(B1688&lt;&gt;"",'Classement Général'!CK72,"")</f>
        <v/>
      </c>
      <c r="O1688" s="172" t="str">
        <f aca="false">IF(B173&lt;&gt;"",'Calculs (M1..M20)'!A75,"")</f>
        <v/>
      </c>
      <c r="P1688" s="0"/>
      <c r="Q1688" s="0"/>
      <c r="R1688" s="0"/>
      <c r="S1688" s="0"/>
      <c r="T1688" s="0"/>
      <c r="U1688" s="0"/>
      <c r="V1688" s="0"/>
      <c r="AH1688" s="187" t="n">
        <f aca="false">IF($G1688&lt;&gt;"",AG1688,"")</f>
        <v>0</v>
      </c>
      <c r="AI1688" s="169"/>
      <c r="AJ1688" s="170"/>
    </row>
    <row r="1689" customFormat="false" ht="13" hidden="false" customHeight="false" outlineLevel="0" collapsed="false">
      <c r="A1689" s="0"/>
      <c r="B1689" s="185" t="str">
        <f aca="false">IF(B1588&lt;&gt;"",B1588,"")</f>
        <v/>
      </c>
      <c r="C1689" s="116" t="str">
        <f aca="false">IF(C1588&lt;&gt;"",C1588,"")</f>
        <v/>
      </c>
      <c r="D1689" s="116" t="str">
        <f aca="false">IF(D1588&lt;&gt;"",D1588,"")</f>
        <v/>
      </c>
      <c r="E1689" s="116" t="str">
        <f aca="false">IF(E1588&lt;&gt;"",E1588,"")</f>
        <v/>
      </c>
      <c r="F1689" s="116" t="n">
        <v>37</v>
      </c>
      <c r="G1689" s="168" t="n">
        <f aca="false">G1588</f>
        <v>0</v>
      </c>
      <c r="H1689" s="187" t="n">
        <f aca="false">IF($G1689&lt;&gt;"",G1689,"")</f>
        <v>0</v>
      </c>
      <c r="I1689" s="169"/>
      <c r="J1689" s="170"/>
      <c r="K1689" s="171" t="str">
        <f aca="false">IF($B1689&lt;&gt;"",IF(I1689,(INDEX(P$1627:Q$1630,MATCH(H1689,P$1627:P$1630),2)/I1689)*1000,0),"")</f>
        <v/>
      </c>
      <c r="L1689" s="171" t="str">
        <f aca="false">IF(Q$1627&lt;&gt;"",IF($B1689&lt;&gt;"",K1689-$J1689,""),"")</f>
        <v/>
      </c>
      <c r="M1689" s="172" t="str">
        <f aca="false">IF(B1689&lt;&gt;"",RANK(L1689,L$1627:L$1726),"")</f>
        <v/>
      </c>
      <c r="N1689" s="172" t="str">
        <f aca="false">IF(B1689&lt;&gt;"",'Classement Général'!CK73,"")</f>
        <v/>
      </c>
      <c r="O1689" s="172" t="str">
        <f aca="false">IF(B174&lt;&gt;"",'Calculs (M1..M20)'!A76,"")</f>
        <v/>
      </c>
      <c r="P1689" s="0"/>
      <c r="Q1689" s="0"/>
      <c r="R1689" s="0"/>
      <c r="S1689" s="0"/>
      <c r="T1689" s="0"/>
      <c r="U1689" s="0"/>
      <c r="V1689" s="0"/>
      <c r="AH1689" s="187" t="n">
        <f aca="false">IF($G1689&lt;&gt;"",AG1689,"")</f>
        <v>0</v>
      </c>
      <c r="AI1689" s="169"/>
      <c r="AJ1689" s="170"/>
    </row>
    <row r="1690" customFormat="false" ht="13" hidden="false" customHeight="false" outlineLevel="0" collapsed="false">
      <c r="A1690" s="0"/>
      <c r="B1690" s="185" t="str">
        <f aca="false">IF(B1589&lt;&gt;"",B1589,"")</f>
        <v/>
      </c>
      <c r="C1690" s="116" t="str">
        <f aca="false">IF(C1589&lt;&gt;"",C1589,"")</f>
        <v/>
      </c>
      <c r="D1690" s="116" t="str">
        <f aca="false">IF(D1589&lt;&gt;"",D1589,"")</f>
        <v/>
      </c>
      <c r="E1690" s="116" t="str">
        <f aca="false">IF(E1589&lt;&gt;"",E1589,"")</f>
        <v/>
      </c>
      <c r="F1690" s="116" t="n">
        <v>37</v>
      </c>
      <c r="G1690" s="168" t="n">
        <f aca="false">G1589</f>
        <v>0</v>
      </c>
      <c r="H1690" s="187" t="n">
        <f aca="false">IF($G1690&lt;&gt;"",G1690,"")</f>
        <v>0</v>
      </c>
      <c r="I1690" s="169"/>
      <c r="J1690" s="170"/>
      <c r="K1690" s="171" t="str">
        <f aca="false">IF($B1690&lt;&gt;"",IF(I1690,(INDEX(P$1627:Q$1630,MATCH(H1690,P$1627:P$1630),2)/I1690)*1000,0),"")</f>
        <v/>
      </c>
      <c r="L1690" s="171" t="str">
        <f aca="false">IF(Q$1627&lt;&gt;"",IF($B1690&lt;&gt;"",K1690-$J1690,""),"")</f>
        <v/>
      </c>
      <c r="M1690" s="172" t="str">
        <f aca="false">IF(B1690&lt;&gt;"",RANK(L1690,L$1627:L$1726),"")</f>
        <v/>
      </c>
      <c r="N1690" s="172" t="str">
        <f aca="false">IF(B1690&lt;&gt;"",'Classement Général'!CK74,"")</f>
        <v/>
      </c>
      <c r="O1690" s="172" t="str">
        <f aca="false">IF(B175&lt;&gt;"",'Calculs (M1..M20)'!A77,"")</f>
        <v/>
      </c>
      <c r="P1690" s="0"/>
      <c r="Q1690" s="0"/>
      <c r="R1690" s="0"/>
      <c r="S1690" s="0"/>
      <c r="T1690" s="0"/>
      <c r="U1690" s="0"/>
      <c r="V1690" s="0"/>
      <c r="AH1690" s="187" t="n">
        <f aca="false">IF($G1690&lt;&gt;"",AG1690,"")</f>
        <v>0</v>
      </c>
      <c r="AI1690" s="169"/>
      <c r="AJ1690" s="170"/>
    </row>
    <row r="1691" customFormat="false" ht="13" hidden="false" customHeight="false" outlineLevel="0" collapsed="false">
      <c r="A1691" s="0"/>
      <c r="B1691" s="185" t="str">
        <f aca="false">IF(B1590&lt;&gt;"",B1590,"")</f>
        <v/>
      </c>
      <c r="C1691" s="116" t="str">
        <f aca="false">IF(C1590&lt;&gt;"",C1590,"")</f>
        <v/>
      </c>
      <c r="D1691" s="116" t="str">
        <f aca="false">IF(D1590&lt;&gt;"",D1590,"")</f>
        <v/>
      </c>
      <c r="E1691" s="116" t="str">
        <f aca="false">IF(E1590&lt;&gt;"",E1590,"")</f>
        <v/>
      </c>
      <c r="F1691" s="116" t="n">
        <v>37</v>
      </c>
      <c r="G1691" s="168" t="n">
        <f aca="false">G1590</f>
        <v>0</v>
      </c>
      <c r="H1691" s="187" t="n">
        <f aca="false">IF($G1691&lt;&gt;"",G1691,"")</f>
        <v>0</v>
      </c>
      <c r="I1691" s="169"/>
      <c r="J1691" s="170"/>
      <c r="K1691" s="171" t="str">
        <f aca="false">IF($B1691&lt;&gt;"",IF(I1691,(INDEX(P$1627:Q$1630,MATCH(H1691,P$1627:P$1630),2)/I1691)*1000,0),"")</f>
        <v/>
      </c>
      <c r="L1691" s="171" t="str">
        <f aca="false">IF(Q$1627&lt;&gt;"",IF($B1691&lt;&gt;"",K1691-$J1691,""),"")</f>
        <v/>
      </c>
      <c r="M1691" s="172" t="str">
        <f aca="false">IF(B1691&lt;&gt;"",RANK(L1691,L$1627:L$1726),"")</f>
        <v/>
      </c>
      <c r="N1691" s="172" t="str">
        <f aca="false">IF(B1691&lt;&gt;"",'Classement Général'!CK75,"")</f>
        <v/>
      </c>
      <c r="O1691" s="172" t="str">
        <f aca="false">IF(B176&lt;&gt;"",'Calculs (M1..M20)'!A78,"")</f>
        <v/>
      </c>
      <c r="P1691" s="0"/>
      <c r="Q1691" s="0"/>
      <c r="R1691" s="0"/>
      <c r="S1691" s="0"/>
      <c r="T1691" s="0"/>
      <c r="U1691" s="0"/>
      <c r="V1691" s="0"/>
      <c r="AH1691" s="187" t="n">
        <f aca="false">IF($G1691&lt;&gt;"",AG1691,"")</f>
        <v>0</v>
      </c>
      <c r="AI1691" s="169"/>
      <c r="AJ1691" s="170"/>
    </row>
    <row r="1692" customFormat="false" ht="13" hidden="false" customHeight="false" outlineLevel="0" collapsed="false">
      <c r="A1692" s="0"/>
      <c r="B1692" s="185" t="str">
        <f aca="false">IF(B1591&lt;&gt;"",B1591,"")</f>
        <v/>
      </c>
      <c r="C1692" s="116" t="str">
        <f aca="false">IF(C1591&lt;&gt;"",C1591,"")</f>
        <v/>
      </c>
      <c r="D1692" s="116" t="str">
        <f aca="false">IF(D1591&lt;&gt;"",D1591,"")</f>
        <v/>
      </c>
      <c r="E1692" s="116" t="str">
        <f aca="false">IF(E1591&lt;&gt;"",E1591,"")</f>
        <v/>
      </c>
      <c r="F1692" s="116" t="n">
        <v>37</v>
      </c>
      <c r="G1692" s="168" t="n">
        <f aca="false">G1591</f>
        <v>0</v>
      </c>
      <c r="H1692" s="187" t="n">
        <f aca="false">IF($G1692&lt;&gt;"",G1692,"")</f>
        <v>0</v>
      </c>
      <c r="I1692" s="169"/>
      <c r="J1692" s="170"/>
      <c r="K1692" s="171" t="str">
        <f aca="false">IF($B1692&lt;&gt;"",IF(I1692,(INDEX(P$1627:Q$1630,MATCH(H1692,P$1627:P$1630),2)/I1692)*1000,0),"")</f>
        <v/>
      </c>
      <c r="L1692" s="171" t="str">
        <f aca="false">IF(Q$1627&lt;&gt;"",IF($B1692&lt;&gt;"",K1692-$J1692,""),"")</f>
        <v/>
      </c>
      <c r="M1692" s="172" t="str">
        <f aca="false">IF(B1692&lt;&gt;"",RANK(L1692,L$1627:L$1726),"")</f>
        <v/>
      </c>
      <c r="N1692" s="172" t="str">
        <f aca="false">IF(B1692&lt;&gt;"",'Classement Général'!CK76,"")</f>
        <v/>
      </c>
      <c r="O1692" s="172" t="str">
        <f aca="false">IF(B177&lt;&gt;"",'Calculs (M1..M20)'!A79,"")</f>
        <v/>
      </c>
      <c r="P1692" s="0"/>
      <c r="Q1692" s="0"/>
      <c r="R1692" s="0"/>
      <c r="S1692" s="0"/>
      <c r="T1692" s="0"/>
      <c r="U1692" s="0"/>
      <c r="V1692" s="0"/>
      <c r="AH1692" s="187" t="n">
        <f aca="false">IF($G1692&lt;&gt;"",AG1692,"")</f>
        <v>0</v>
      </c>
      <c r="AI1692" s="169"/>
      <c r="AJ1692" s="170"/>
    </row>
    <row r="1693" customFormat="false" ht="13" hidden="false" customHeight="false" outlineLevel="0" collapsed="false">
      <c r="A1693" s="0"/>
      <c r="B1693" s="185" t="str">
        <f aca="false">IF(B1592&lt;&gt;"",B1592,"")</f>
        <v/>
      </c>
      <c r="C1693" s="116" t="str">
        <f aca="false">IF(C1592&lt;&gt;"",C1592,"")</f>
        <v/>
      </c>
      <c r="D1693" s="116" t="str">
        <f aca="false">IF(D1592&lt;&gt;"",D1592,"")</f>
        <v/>
      </c>
      <c r="E1693" s="116" t="str">
        <f aca="false">IF(E1592&lt;&gt;"",E1592,"")</f>
        <v/>
      </c>
      <c r="F1693" s="116" t="n">
        <v>37</v>
      </c>
      <c r="G1693" s="168" t="n">
        <f aca="false">G1592</f>
        <v>0</v>
      </c>
      <c r="H1693" s="187" t="n">
        <f aca="false">IF($G1693&lt;&gt;"",G1693,"")</f>
        <v>0</v>
      </c>
      <c r="I1693" s="169"/>
      <c r="J1693" s="170"/>
      <c r="K1693" s="171" t="str">
        <f aca="false">IF($B1693&lt;&gt;"",IF(I1693,(INDEX(P$1627:Q$1630,MATCH(H1693,P$1627:P$1630),2)/I1693)*1000,0),"")</f>
        <v/>
      </c>
      <c r="L1693" s="171" t="str">
        <f aca="false">IF(Q$1627&lt;&gt;"",IF($B1693&lt;&gt;"",K1693-$J1693,""),"")</f>
        <v/>
      </c>
      <c r="M1693" s="172" t="str">
        <f aca="false">IF(B1693&lt;&gt;"",RANK(L1693,L$1627:L$1726),"")</f>
        <v/>
      </c>
      <c r="N1693" s="172" t="str">
        <f aca="false">IF(B1693&lt;&gt;"",'Classement Général'!CK77,"")</f>
        <v/>
      </c>
      <c r="O1693" s="172" t="str">
        <f aca="false">IF(B178&lt;&gt;"",'Calculs (M1..M20)'!A80,"")</f>
        <v/>
      </c>
      <c r="P1693" s="0"/>
      <c r="Q1693" s="0"/>
      <c r="R1693" s="0"/>
      <c r="S1693" s="0"/>
      <c r="T1693" s="0"/>
      <c r="U1693" s="0"/>
      <c r="V1693" s="0"/>
      <c r="AH1693" s="187" t="n">
        <f aca="false">IF($G1693&lt;&gt;"",AG1693,"")</f>
        <v>0</v>
      </c>
      <c r="AI1693" s="169"/>
      <c r="AJ1693" s="170"/>
    </row>
    <row r="1694" customFormat="false" ht="13" hidden="false" customHeight="false" outlineLevel="0" collapsed="false">
      <c r="A1694" s="0"/>
      <c r="B1694" s="185" t="str">
        <f aca="false">IF(B1593&lt;&gt;"",B1593,"")</f>
        <v/>
      </c>
      <c r="C1694" s="116" t="str">
        <f aca="false">IF(C1593&lt;&gt;"",C1593,"")</f>
        <v/>
      </c>
      <c r="D1694" s="116" t="str">
        <f aca="false">IF(D1593&lt;&gt;"",D1593,"")</f>
        <v/>
      </c>
      <c r="E1694" s="116" t="str">
        <f aca="false">IF(E1593&lt;&gt;"",E1593,"")</f>
        <v/>
      </c>
      <c r="F1694" s="116" t="n">
        <v>37</v>
      </c>
      <c r="G1694" s="168" t="n">
        <f aca="false">G1593</f>
        <v>0</v>
      </c>
      <c r="H1694" s="187" t="n">
        <f aca="false">IF($G1694&lt;&gt;"",G1694,"")</f>
        <v>0</v>
      </c>
      <c r="I1694" s="169"/>
      <c r="J1694" s="170"/>
      <c r="K1694" s="171" t="str">
        <f aca="false">IF($B1694&lt;&gt;"",IF(I1694,(INDEX(P$1627:Q$1630,MATCH(H1694,P$1627:P$1630),2)/I1694)*1000,0),"")</f>
        <v/>
      </c>
      <c r="L1694" s="171" t="str">
        <f aca="false">IF(Q$1627&lt;&gt;"",IF($B1694&lt;&gt;"",K1694-$J1694,""),"")</f>
        <v/>
      </c>
      <c r="M1694" s="172" t="str">
        <f aca="false">IF(B1694&lt;&gt;"",RANK(L1694,L$1627:L$1726),"")</f>
        <v/>
      </c>
      <c r="N1694" s="172" t="str">
        <f aca="false">IF(B1694&lt;&gt;"",'Classement Général'!CK78,"")</f>
        <v/>
      </c>
      <c r="O1694" s="172" t="str">
        <f aca="false">IF(B179&lt;&gt;"",'Calculs (M1..M20)'!A81,"")</f>
        <v/>
      </c>
      <c r="P1694" s="0"/>
      <c r="Q1694" s="0"/>
      <c r="R1694" s="0"/>
      <c r="S1694" s="0"/>
      <c r="T1694" s="0"/>
      <c r="U1694" s="0"/>
      <c r="V1694" s="0"/>
      <c r="AH1694" s="187" t="n">
        <f aca="false">IF($G1694&lt;&gt;"",AG1694,"")</f>
        <v>0</v>
      </c>
      <c r="AI1694" s="169"/>
      <c r="AJ1694" s="170"/>
    </row>
    <row r="1695" customFormat="false" ht="13" hidden="false" customHeight="false" outlineLevel="0" collapsed="false">
      <c r="A1695" s="0"/>
      <c r="B1695" s="185" t="str">
        <f aca="false">IF(B1594&lt;&gt;"",B1594,"")</f>
        <v/>
      </c>
      <c r="C1695" s="116" t="str">
        <f aca="false">IF(C1594&lt;&gt;"",C1594,"")</f>
        <v/>
      </c>
      <c r="D1695" s="116" t="str">
        <f aca="false">IF(D1594&lt;&gt;"",D1594,"")</f>
        <v/>
      </c>
      <c r="E1695" s="116" t="str">
        <f aca="false">IF(E1594&lt;&gt;"",E1594,"")</f>
        <v/>
      </c>
      <c r="F1695" s="116" t="n">
        <v>37</v>
      </c>
      <c r="G1695" s="168" t="n">
        <f aca="false">G1594</f>
        <v>0</v>
      </c>
      <c r="H1695" s="187" t="n">
        <f aca="false">IF($G1695&lt;&gt;"",G1695,"")</f>
        <v>0</v>
      </c>
      <c r="I1695" s="169"/>
      <c r="J1695" s="170"/>
      <c r="K1695" s="171" t="str">
        <f aca="false">IF($B1695&lt;&gt;"",IF(I1695,(INDEX(P$1627:Q$1630,MATCH(H1695,P$1627:P$1630),2)/I1695)*1000,0),"")</f>
        <v/>
      </c>
      <c r="L1695" s="171" t="str">
        <f aca="false">IF(Q$1627&lt;&gt;"",IF($B1695&lt;&gt;"",K1695-$J1695,""),"")</f>
        <v/>
      </c>
      <c r="M1695" s="172" t="str">
        <f aca="false">IF(B1695&lt;&gt;"",RANK(L1695,L$1627:L$1726),"")</f>
        <v/>
      </c>
      <c r="N1695" s="172" t="str">
        <f aca="false">IF(B1695&lt;&gt;"",'Classement Général'!CK79,"")</f>
        <v/>
      </c>
      <c r="O1695" s="172" t="str">
        <f aca="false">IF(B180&lt;&gt;"",'Calculs (M1..M20)'!A82,"")</f>
        <v/>
      </c>
      <c r="P1695" s="0"/>
      <c r="Q1695" s="0"/>
      <c r="R1695" s="0"/>
      <c r="S1695" s="0"/>
      <c r="T1695" s="0"/>
      <c r="U1695" s="0"/>
      <c r="V1695" s="0"/>
      <c r="AH1695" s="187" t="n">
        <f aca="false">IF($G1695&lt;&gt;"",AG1695,"")</f>
        <v>0</v>
      </c>
      <c r="AI1695" s="169"/>
      <c r="AJ1695" s="170"/>
    </row>
    <row r="1696" customFormat="false" ht="13" hidden="false" customHeight="false" outlineLevel="0" collapsed="false">
      <c r="A1696" s="0"/>
      <c r="B1696" s="185" t="str">
        <f aca="false">IF(B1595&lt;&gt;"",B1595,"")</f>
        <v/>
      </c>
      <c r="C1696" s="116" t="str">
        <f aca="false">IF(C1595&lt;&gt;"",C1595,"")</f>
        <v/>
      </c>
      <c r="D1696" s="116" t="str">
        <f aca="false">IF(D1595&lt;&gt;"",D1595,"")</f>
        <v/>
      </c>
      <c r="E1696" s="116" t="str">
        <f aca="false">IF(E1595&lt;&gt;"",E1595,"")</f>
        <v/>
      </c>
      <c r="F1696" s="116" t="n">
        <v>37</v>
      </c>
      <c r="G1696" s="168" t="n">
        <f aca="false">G1595</f>
        <v>0</v>
      </c>
      <c r="H1696" s="187" t="n">
        <f aca="false">IF($G1696&lt;&gt;"",G1696,"")</f>
        <v>0</v>
      </c>
      <c r="I1696" s="169"/>
      <c r="J1696" s="170"/>
      <c r="K1696" s="171" t="str">
        <f aca="false">IF($B1696&lt;&gt;"",IF(I1696,(INDEX(P$1627:Q$1630,MATCH(H1696,P$1627:P$1630),2)/I1696)*1000,0),"")</f>
        <v/>
      </c>
      <c r="L1696" s="171" t="str">
        <f aca="false">IF(Q$1627&lt;&gt;"",IF($B1696&lt;&gt;"",K1696-$J1696,""),"")</f>
        <v/>
      </c>
      <c r="M1696" s="172" t="str">
        <f aca="false">IF(B1696&lt;&gt;"",RANK(L1696,L$1627:L$1726),"")</f>
        <v/>
      </c>
      <c r="N1696" s="172" t="str">
        <f aca="false">IF(B1696&lt;&gt;"",'Classement Général'!CK80,"")</f>
        <v/>
      </c>
      <c r="O1696" s="172" t="str">
        <f aca="false">IF(B181&lt;&gt;"",'Calculs (M1..M20)'!A83,"")</f>
        <v/>
      </c>
      <c r="P1696" s="0"/>
      <c r="Q1696" s="0"/>
      <c r="R1696" s="0"/>
      <c r="S1696" s="0"/>
      <c r="T1696" s="0"/>
      <c r="U1696" s="0"/>
      <c r="V1696" s="0"/>
      <c r="AH1696" s="187" t="n">
        <f aca="false">IF($G1696&lt;&gt;"",AG1696,"")</f>
        <v>0</v>
      </c>
      <c r="AI1696" s="169"/>
      <c r="AJ1696" s="170"/>
    </row>
    <row r="1697" customFormat="false" ht="13" hidden="false" customHeight="false" outlineLevel="0" collapsed="false">
      <c r="A1697" s="0"/>
      <c r="B1697" s="185" t="str">
        <f aca="false">IF(B1596&lt;&gt;"",B1596,"")</f>
        <v/>
      </c>
      <c r="C1697" s="116" t="str">
        <f aca="false">IF(C1596&lt;&gt;"",C1596,"")</f>
        <v/>
      </c>
      <c r="D1697" s="116" t="str">
        <f aca="false">IF(D1596&lt;&gt;"",D1596,"")</f>
        <v/>
      </c>
      <c r="E1697" s="116" t="str">
        <f aca="false">IF(E1596&lt;&gt;"",E1596,"")</f>
        <v/>
      </c>
      <c r="F1697" s="116" t="n">
        <v>37</v>
      </c>
      <c r="G1697" s="168" t="n">
        <f aca="false">G1596</f>
        <v>0</v>
      </c>
      <c r="H1697" s="187" t="n">
        <f aca="false">IF($G1697&lt;&gt;"",G1697,"")</f>
        <v>0</v>
      </c>
      <c r="I1697" s="169"/>
      <c r="J1697" s="170"/>
      <c r="K1697" s="171" t="str">
        <f aca="false">IF($B1697&lt;&gt;"",IF(I1697,(INDEX(P$1627:Q$1630,MATCH(H1697,P$1627:P$1630),2)/I1697)*1000,0),"")</f>
        <v/>
      </c>
      <c r="L1697" s="171" t="str">
        <f aca="false">IF(Q$1627&lt;&gt;"",IF($B1697&lt;&gt;"",K1697-$J1697,""),"")</f>
        <v/>
      </c>
      <c r="M1697" s="172" t="str">
        <f aca="false">IF(B1697&lt;&gt;"",RANK(L1697,L$1627:L$1726),"")</f>
        <v/>
      </c>
      <c r="N1697" s="172" t="str">
        <f aca="false">IF(B1697&lt;&gt;"",'Classement Général'!CK81,"")</f>
        <v/>
      </c>
      <c r="O1697" s="172" t="str">
        <f aca="false">IF(B182&lt;&gt;"",'Calculs (M1..M20)'!A84,"")</f>
        <v/>
      </c>
      <c r="P1697" s="0"/>
      <c r="Q1697" s="0"/>
      <c r="R1697" s="0"/>
      <c r="S1697" s="0"/>
      <c r="T1697" s="0"/>
      <c r="U1697" s="0"/>
      <c r="V1697" s="0"/>
      <c r="AH1697" s="187" t="n">
        <f aca="false">IF($G1697&lt;&gt;"",AG1697,"")</f>
        <v>0</v>
      </c>
      <c r="AI1697" s="169"/>
      <c r="AJ1697" s="170"/>
    </row>
    <row r="1698" customFormat="false" ht="13" hidden="false" customHeight="false" outlineLevel="0" collapsed="false">
      <c r="A1698" s="0"/>
      <c r="B1698" s="185" t="str">
        <f aca="false">IF(B1597&lt;&gt;"",B1597,"")</f>
        <v/>
      </c>
      <c r="C1698" s="116" t="str">
        <f aca="false">IF(C1597&lt;&gt;"",C1597,"")</f>
        <v/>
      </c>
      <c r="D1698" s="116" t="str">
        <f aca="false">IF(D1597&lt;&gt;"",D1597,"")</f>
        <v/>
      </c>
      <c r="E1698" s="116" t="str">
        <f aca="false">IF(E1597&lt;&gt;"",E1597,"")</f>
        <v/>
      </c>
      <c r="F1698" s="116" t="n">
        <v>37</v>
      </c>
      <c r="G1698" s="168" t="n">
        <f aca="false">G1597</f>
        <v>0</v>
      </c>
      <c r="H1698" s="187" t="n">
        <f aca="false">IF($G1698&lt;&gt;"",G1698,"")</f>
        <v>0</v>
      </c>
      <c r="I1698" s="169"/>
      <c r="J1698" s="170"/>
      <c r="K1698" s="171" t="str">
        <f aca="false">IF($B1698&lt;&gt;"",IF(I1698,(INDEX(P$1627:Q$1630,MATCH(H1698,P$1627:P$1630),2)/I1698)*1000,0),"")</f>
        <v/>
      </c>
      <c r="L1698" s="171" t="str">
        <f aca="false">IF(Q$1627&lt;&gt;"",IF($B1698&lt;&gt;"",K1698-$J1698,""),"")</f>
        <v/>
      </c>
      <c r="M1698" s="172" t="str">
        <f aca="false">IF(B1698&lt;&gt;"",RANK(L1698,L$1627:L$1726),"")</f>
        <v/>
      </c>
      <c r="N1698" s="172" t="str">
        <f aca="false">IF(B1698&lt;&gt;"",'Classement Général'!CK82,"")</f>
        <v/>
      </c>
      <c r="O1698" s="172" t="str">
        <f aca="false">IF(B183&lt;&gt;"",'Calculs (M1..M20)'!A85,"")</f>
        <v/>
      </c>
      <c r="P1698" s="0"/>
      <c r="Q1698" s="0"/>
      <c r="R1698" s="0"/>
      <c r="S1698" s="0"/>
      <c r="T1698" s="0"/>
      <c r="U1698" s="0"/>
      <c r="V1698" s="0"/>
      <c r="AH1698" s="187" t="n">
        <f aca="false">IF($G1698&lt;&gt;"",AG1698,"")</f>
        <v>0</v>
      </c>
      <c r="AI1698" s="169"/>
      <c r="AJ1698" s="170"/>
    </row>
    <row r="1699" customFormat="false" ht="13" hidden="false" customHeight="false" outlineLevel="0" collapsed="false">
      <c r="A1699" s="0"/>
      <c r="B1699" s="185" t="str">
        <f aca="false">IF(B1598&lt;&gt;"",B1598,"")</f>
        <v/>
      </c>
      <c r="C1699" s="116" t="str">
        <f aca="false">IF(C1598&lt;&gt;"",C1598,"")</f>
        <v/>
      </c>
      <c r="D1699" s="116" t="str">
        <f aca="false">IF(D1598&lt;&gt;"",D1598,"")</f>
        <v/>
      </c>
      <c r="E1699" s="116" t="str">
        <f aca="false">IF(E1598&lt;&gt;"",E1598,"")</f>
        <v/>
      </c>
      <c r="F1699" s="116" t="n">
        <v>37</v>
      </c>
      <c r="G1699" s="168" t="n">
        <f aca="false">G1598</f>
        <v>0</v>
      </c>
      <c r="H1699" s="187" t="n">
        <f aca="false">IF($G1699&lt;&gt;"",G1699,"")</f>
        <v>0</v>
      </c>
      <c r="I1699" s="169"/>
      <c r="J1699" s="170"/>
      <c r="K1699" s="171" t="str">
        <f aca="false">IF($B1699&lt;&gt;"",IF(I1699,(INDEX(P$1627:Q$1630,MATCH(H1699,P$1627:P$1630),2)/I1699)*1000,0),"")</f>
        <v/>
      </c>
      <c r="L1699" s="171" t="str">
        <f aca="false">IF(Q$1627&lt;&gt;"",IF($B1699&lt;&gt;"",K1699-$J1699,""),"")</f>
        <v/>
      </c>
      <c r="M1699" s="172" t="str">
        <f aca="false">IF(B1699&lt;&gt;"",RANK(L1699,L$1627:L$1726),"")</f>
        <v/>
      </c>
      <c r="N1699" s="172" t="str">
        <f aca="false">IF(B1699&lt;&gt;"",'Classement Général'!CK83,"")</f>
        <v/>
      </c>
      <c r="O1699" s="172" t="str">
        <f aca="false">IF(B184&lt;&gt;"",'Calculs (M1..M20)'!A86,"")</f>
        <v/>
      </c>
      <c r="P1699" s="0"/>
      <c r="Q1699" s="0"/>
      <c r="R1699" s="0"/>
      <c r="S1699" s="0"/>
      <c r="T1699" s="0"/>
      <c r="U1699" s="0"/>
      <c r="V1699" s="0"/>
      <c r="AH1699" s="187" t="n">
        <f aca="false">IF($G1699&lt;&gt;"",AG1699,"")</f>
        <v>0</v>
      </c>
      <c r="AI1699" s="169"/>
      <c r="AJ1699" s="170"/>
    </row>
    <row r="1700" customFormat="false" ht="13" hidden="false" customHeight="false" outlineLevel="0" collapsed="false">
      <c r="A1700" s="0"/>
      <c r="B1700" s="185" t="str">
        <f aca="false">IF(B1599&lt;&gt;"",B1599,"")</f>
        <v/>
      </c>
      <c r="C1700" s="116" t="str">
        <f aca="false">IF(C1599&lt;&gt;"",C1599,"")</f>
        <v/>
      </c>
      <c r="D1700" s="116" t="str">
        <f aca="false">IF(D1599&lt;&gt;"",D1599,"")</f>
        <v/>
      </c>
      <c r="E1700" s="116" t="str">
        <f aca="false">IF(E1599&lt;&gt;"",E1599,"")</f>
        <v/>
      </c>
      <c r="F1700" s="116" t="n">
        <v>37</v>
      </c>
      <c r="G1700" s="168" t="n">
        <f aca="false">G1599</f>
        <v>0</v>
      </c>
      <c r="H1700" s="187" t="n">
        <f aca="false">IF($G1700&lt;&gt;"",G1700,"")</f>
        <v>0</v>
      </c>
      <c r="I1700" s="169"/>
      <c r="J1700" s="170"/>
      <c r="K1700" s="171" t="str">
        <f aca="false">IF($B1700&lt;&gt;"",IF(I1700,(INDEX(P$1627:Q$1630,MATCH(H1700,P$1627:P$1630),2)/I1700)*1000,0),"")</f>
        <v/>
      </c>
      <c r="L1700" s="171" t="str">
        <f aca="false">IF(Q$1627&lt;&gt;"",IF($B1700&lt;&gt;"",K1700-$J1700,""),"")</f>
        <v/>
      </c>
      <c r="M1700" s="172" t="str">
        <f aca="false">IF(B1700&lt;&gt;"",RANK(L1700,L$1627:L$1726),"")</f>
        <v/>
      </c>
      <c r="N1700" s="172" t="str">
        <f aca="false">IF(B1700&lt;&gt;"",'Classement Général'!CK84,"")</f>
        <v/>
      </c>
      <c r="O1700" s="172" t="str">
        <f aca="false">IF(B185&lt;&gt;"",'Calculs (M1..M20)'!A87,"")</f>
        <v/>
      </c>
      <c r="P1700" s="0"/>
      <c r="Q1700" s="0"/>
      <c r="R1700" s="0"/>
      <c r="S1700" s="0"/>
      <c r="T1700" s="0"/>
      <c r="U1700" s="0"/>
      <c r="V1700" s="0"/>
      <c r="AH1700" s="187" t="n">
        <f aca="false">IF($G1700&lt;&gt;"",AG1700,"")</f>
        <v>0</v>
      </c>
      <c r="AI1700" s="169"/>
      <c r="AJ1700" s="170"/>
    </row>
    <row r="1701" customFormat="false" ht="13" hidden="false" customHeight="false" outlineLevel="0" collapsed="false">
      <c r="A1701" s="0"/>
      <c r="B1701" s="185" t="str">
        <f aca="false">IF(B1600&lt;&gt;"",B1600,"")</f>
        <v/>
      </c>
      <c r="C1701" s="116" t="str">
        <f aca="false">IF(C1600&lt;&gt;"",C1600,"")</f>
        <v/>
      </c>
      <c r="D1701" s="116" t="str">
        <f aca="false">IF(D1600&lt;&gt;"",D1600,"")</f>
        <v/>
      </c>
      <c r="E1701" s="116" t="str">
        <f aca="false">IF(E1600&lt;&gt;"",E1600,"")</f>
        <v/>
      </c>
      <c r="F1701" s="116" t="n">
        <v>37</v>
      </c>
      <c r="G1701" s="168" t="n">
        <f aca="false">G1600</f>
        <v>0</v>
      </c>
      <c r="H1701" s="187" t="n">
        <f aca="false">IF($G1701&lt;&gt;"",G1701,"")</f>
        <v>0</v>
      </c>
      <c r="I1701" s="169"/>
      <c r="J1701" s="170"/>
      <c r="K1701" s="171" t="str">
        <f aca="false">IF($B1701&lt;&gt;"",IF(I1701,(INDEX(P$1627:Q$1630,MATCH(H1701,P$1627:P$1630),2)/I1701)*1000,0),"")</f>
        <v/>
      </c>
      <c r="L1701" s="171" t="str">
        <f aca="false">IF(Q$1627&lt;&gt;"",IF($B1701&lt;&gt;"",K1701-$J1701,""),"")</f>
        <v/>
      </c>
      <c r="M1701" s="172" t="str">
        <f aca="false">IF(B1701&lt;&gt;"",RANK(L1701,L$1627:L$1726),"")</f>
        <v/>
      </c>
      <c r="N1701" s="172" t="str">
        <f aca="false">IF(B1701&lt;&gt;"",'Classement Général'!CK85,"")</f>
        <v/>
      </c>
      <c r="O1701" s="172" t="str">
        <f aca="false">IF(B186&lt;&gt;"",'Calculs (M1..M20)'!A88,"")</f>
        <v/>
      </c>
      <c r="P1701" s="0"/>
      <c r="Q1701" s="0"/>
      <c r="R1701" s="0"/>
      <c r="S1701" s="0"/>
      <c r="T1701" s="0"/>
      <c r="U1701" s="0"/>
      <c r="V1701" s="0"/>
      <c r="AH1701" s="187" t="n">
        <f aca="false">IF($G1701&lt;&gt;"",AG1701,"")</f>
        <v>0</v>
      </c>
      <c r="AI1701" s="169"/>
      <c r="AJ1701" s="170"/>
    </row>
    <row r="1702" customFormat="false" ht="13" hidden="false" customHeight="false" outlineLevel="0" collapsed="false">
      <c r="A1702" s="0"/>
      <c r="B1702" s="185" t="str">
        <f aca="false">IF(B1601&lt;&gt;"",B1601,"")</f>
        <v/>
      </c>
      <c r="C1702" s="116" t="str">
        <f aca="false">IF(C1601&lt;&gt;"",C1601,"")</f>
        <v/>
      </c>
      <c r="D1702" s="116" t="str">
        <f aca="false">IF(D1601&lt;&gt;"",D1601,"")</f>
        <v/>
      </c>
      <c r="E1702" s="116" t="str">
        <f aca="false">IF(E1601&lt;&gt;"",E1601,"")</f>
        <v/>
      </c>
      <c r="F1702" s="116" t="n">
        <v>37</v>
      </c>
      <c r="G1702" s="168" t="n">
        <f aca="false">G1601</f>
        <v>0</v>
      </c>
      <c r="H1702" s="187" t="n">
        <f aca="false">IF($G1702&lt;&gt;"",G1702,"")</f>
        <v>0</v>
      </c>
      <c r="I1702" s="169"/>
      <c r="J1702" s="170"/>
      <c r="K1702" s="171" t="str">
        <f aca="false">IF($B1702&lt;&gt;"",IF(I1702,(INDEX(P$1627:Q$1630,MATCH(H1702,P$1627:P$1630),2)/I1702)*1000,0),"")</f>
        <v/>
      </c>
      <c r="L1702" s="171" t="str">
        <f aca="false">IF(Q$1627&lt;&gt;"",IF($B1702&lt;&gt;"",K1702-$J1702,""),"")</f>
        <v/>
      </c>
      <c r="M1702" s="172" t="str">
        <f aca="false">IF(B1702&lt;&gt;"",RANK(L1702,L$1627:L$1726),"")</f>
        <v/>
      </c>
      <c r="N1702" s="172" t="str">
        <f aca="false">IF(B1702&lt;&gt;"",'Classement Général'!CK86,"")</f>
        <v/>
      </c>
      <c r="O1702" s="172" t="str">
        <f aca="false">IF(B187&lt;&gt;"",'Calculs (M1..M20)'!A89,"")</f>
        <v/>
      </c>
      <c r="P1702" s="0"/>
      <c r="Q1702" s="0"/>
      <c r="R1702" s="0"/>
      <c r="S1702" s="0"/>
      <c r="T1702" s="0"/>
      <c r="U1702" s="0"/>
      <c r="V1702" s="0"/>
      <c r="AH1702" s="187" t="n">
        <f aca="false">IF($G1702&lt;&gt;"",AG1702,"")</f>
        <v>0</v>
      </c>
      <c r="AI1702" s="169"/>
      <c r="AJ1702" s="170"/>
    </row>
    <row r="1703" customFormat="false" ht="13" hidden="false" customHeight="false" outlineLevel="0" collapsed="false">
      <c r="A1703" s="0"/>
      <c r="B1703" s="185" t="str">
        <f aca="false">IF(B1602&lt;&gt;"",B1602,"")</f>
        <v/>
      </c>
      <c r="C1703" s="116" t="str">
        <f aca="false">IF(C1602&lt;&gt;"",C1602,"")</f>
        <v/>
      </c>
      <c r="D1703" s="116" t="str">
        <f aca="false">IF(D1602&lt;&gt;"",D1602,"")</f>
        <v/>
      </c>
      <c r="E1703" s="116" t="str">
        <f aca="false">IF(E1602&lt;&gt;"",E1602,"")</f>
        <v/>
      </c>
      <c r="F1703" s="116" t="n">
        <v>37</v>
      </c>
      <c r="G1703" s="168" t="n">
        <f aca="false">G1602</f>
        <v>0</v>
      </c>
      <c r="H1703" s="187" t="n">
        <f aca="false">IF($G1703&lt;&gt;"",G1703,"")</f>
        <v>0</v>
      </c>
      <c r="I1703" s="169"/>
      <c r="J1703" s="170"/>
      <c r="K1703" s="171" t="str">
        <f aca="false">IF($B1703&lt;&gt;"",IF(I1703,(INDEX(P$1627:Q$1630,MATCH(H1703,P$1627:P$1630),2)/I1703)*1000,0),"")</f>
        <v/>
      </c>
      <c r="L1703" s="171" t="str">
        <f aca="false">IF(Q$1627&lt;&gt;"",IF($B1703&lt;&gt;"",K1703-$J1703,""),"")</f>
        <v/>
      </c>
      <c r="M1703" s="172" t="str">
        <f aca="false">IF(B1703&lt;&gt;"",RANK(L1703,L$1627:L$1726),"")</f>
        <v/>
      </c>
      <c r="N1703" s="172" t="str">
        <f aca="false">IF(B1703&lt;&gt;"",'Classement Général'!CK87,"")</f>
        <v/>
      </c>
      <c r="O1703" s="172" t="str">
        <f aca="false">IF(B188&lt;&gt;"",'Calculs (M1..M20)'!A90,"")</f>
        <v/>
      </c>
      <c r="P1703" s="0"/>
      <c r="Q1703" s="0"/>
      <c r="R1703" s="0"/>
      <c r="S1703" s="0"/>
      <c r="T1703" s="0"/>
      <c r="U1703" s="0"/>
      <c r="V1703" s="0"/>
      <c r="AH1703" s="187" t="n">
        <f aca="false">IF($G1703&lt;&gt;"",AG1703,"")</f>
        <v>0</v>
      </c>
      <c r="AI1703" s="169"/>
      <c r="AJ1703" s="170"/>
    </row>
    <row r="1704" customFormat="false" ht="13" hidden="false" customHeight="false" outlineLevel="0" collapsed="false">
      <c r="A1704" s="0"/>
      <c r="B1704" s="185" t="str">
        <f aca="false">IF(B1603&lt;&gt;"",B1603,"")</f>
        <v/>
      </c>
      <c r="C1704" s="116" t="str">
        <f aca="false">IF(C1603&lt;&gt;"",C1603,"")</f>
        <v/>
      </c>
      <c r="D1704" s="116" t="str">
        <f aca="false">IF(D1603&lt;&gt;"",D1603,"")</f>
        <v/>
      </c>
      <c r="E1704" s="116" t="str">
        <f aca="false">IF(E1603&lt;&gt;"",E1603,"")</f>
        <v/>
      </c>
      <c r="F1704" s="116" t="n">
        <v>37</v>
      </c>
      <c r="G1704" s="168" t="n">
        <f aca="false">G1603</f>
        <v>0</v>
      </c>
      <c r="H1704" s="187" t="n">
        <f aca="false">IF($G1704&lt;&gt;"",G1704,"")</f>
        <v>0</v>
      </c>
      <c r="I1704" s="169"/>
      <c r="J1704" s="170"/>
      <c r="K1704" s="171" t="str">
        <f aca="false">IF($B1704&lt;&gt;"",IF(I1704,(INDEX(P$1627:Q$1630,MATCH(H1704,P$1627:P$1630),2)/I1704)*1000,0),"")</f>
        <v/>
      </c>
      <c r="L1704" s="171" t="str">
        <f aca="false">IF(Q$1627&lt;&gt;"",IF($B1704&lt;&gt;"",K1704-$J1704,""),"")</f>
        <v/>
      </c>
      <c r="M1704" s="172" t="str">
        <f aca="false">IF(B1704&lt;&gt;"",RANK(L1704,L$1627:L$1726),"")</f>
        <v/>
      </c>
      <c r="N1704" s="172" t="str">
        <f aca="false">IF(B1704&lt;&gt;"",'Classement Général'!CK88,"")</f>
        <v/>
      </c>
      <c r="O1704" s="172" t="str">
        <f aca="false">IF(B189&lt;&gt;"",'Calculs (M1..M20)'!A91,"")</f>
        <v/>
      </c>
      <c r="P1704" s="0"/>
      <c r="Q1704" s="0"/>
      <c r="R1704" s="0"/>
      <c r="S1704" s="0"/>
      <c r="T1704" s="0"/>
      <c r="U1704" s="0"/>
      <c r="V1704" s="0"/>
      <c r="AH1704" s="187" t="n">
        <f aca="false">IF($G1704&lt;&gt;"",AG1704,"")</f>
        <v>0</v>
      </c>
      <c r="AI1704" s="169"/>
      <c r="AJ1704" s="170"/>
    </row>
    <row r="1705" customFormat="false" ht="13" hidden="false" customHeight="false" outlineLevel="0" collapsed="false">
      <c r="A1705" s="0"/>
      <c r="B1705" s="185" t="str">
        <f aca="false">IF(B1604&lt;&gt;"",B1604,"")</f>
        <v/>
      </c>
      <c r="C1705" s="116" t="str">
        <f aca="false">IF(C1604&lt;&gt;"",C1604,"")</f>
        <v/>
      </c>
      <c r="D1705" s="116" t="str">
        <f aca="false">IF(D1604&lt;&gt;"",D1604,"")</f>
        <v/>
      </c>
      <c r="E1705" s="116" t="str">
        <f aca="false">IF(E1604&lt;&gt;"",E1604,"")</f>
        <v/>
      </c>
      <c r="F1705" s="116" t="n">
        <v>37</v>
      </c>
      <c r="G1705" s="168" t="n">
        <f aca="false">G1604</f>
        <v>0</v>
      </c>
      <c r="H1705" s="187" t="n">
        <f aca="false">IF($G1705&lt;&gt;"",G1705,"")</f>
        <v>0</v>
      </c>
      <c r="I1705" s="169"/>
      <c r="J1705" s="170"/>
      <c r="K1705" s="171" t="str">
        <f aca="false">IF($B1705&lt;&gt;"",IF(I1705,(INDEX(P$1627:Q$1630,MATCH(H1705,P$1627:P$1630),2)/I1705)*1000,0),"")</f>
        <v/>
      </c>
      <c r="L1705" s="171" t="str">
        <f aca="false">IF(Q$1627&lt;&gt;"",IF($B1705&lt;&gt;"",K1705-$J1705,""),"")</f>
        <v/>
      </c>
      <c r="M1705" s="172" t="str">
        <f aca="false">IF(B1705&lt;&gt;"",RANK(L1705,L$1627:L$1726),"")</f>
        <v/>
      </c>
      <c r="N1705" s="172" t="str">
        <f aca="false">IF(B1705&lt;&gt;"",'Classement Général'!CK89,"")</f>
        <v/>
      </c>
      <c r="O1705" s="172" t="str">
        <f aca="false">IF(B190&lt;&gt;"",'Calculs (M1..M20)'!A92,"")</f>
        <v/>
      </c>
      <c r="P1705" s="0"/>
      <c r="Q1705" s="0"/>
      <c r="R1705" s="0"/>
      <c r="S1705" s="0"/>
      <c r="T1705" s="0"/>
      <c r="U1705" s="0"/>
      <c r="V1705" s="0"/>
      <c r="AH1705" s="187" t="n">
        <f aca="false">IF($G1705&lt;&gt;"",AG1705,"")</f>
        <v>0</v>
      </c>
      <c r="AI1705" s="169"/>
      <c r="AJ1705" s="170"/>
    </row>
    <row r="1706" customFormat="false" ht="13" hidden="false" customHeight="false" outlineLevel="0" collapsed="false">
      <c r="A1706" s="0"/>
      <c r="B1706" s="185" t="str">
        <f aca="false">IF(B1605&lt;&gt;"",B1605,"")</f>
        <v/>
      </c>
      <c r="C1706" s="116" t="str">
        <f aca="false">IF(C1605&lt;&gt;"",C1605,"")</f>
        <v/>
      </c>
      <c r="D1706" s="116" t="str">
        <f aca="false">IF(D1605&lt;&gt;"",D1605,"")</f>
        <v/>
      </c>
      <c r="E1706" s="116" t="str">
        <f aca="false">IF(E1605&lt;&gt;"",E1605,"")</f>
        <v/>
      </c>
      <c r="F1706" s="116" t="n">
        <v>37</v>
      </c>
      <c r="G1706" s="168" t="n">
        <f aca="false">G1605</f>
        <v>0</v>
      </c>
      <c r="H1706" s="187" t="n">
        <f aca="false">IF($G1706&lt;&gt;"",G1706,"")</f>
        <v>0</v>
      </c>
      <c r="I1706" s="169"/>
      <c r="J1706" s="170"/>
      <c r="K1706" s="171" t="str">
        <f aca="false">IF($B1706&lt;&gt;"",IF(I1706,(INDEX(P$1627:Q$1630,MATCH(H1706,P$1627:P$1630),2)/I1706)*1000,0),"")</f>
        <v/>
      </c>
      <c r="L1706" s="171" t="str">
        <f aca="false">IF(Q$1627&lt;&gt;"",IF($B1706&lt;&gt;"",K1706-$J1706,""),"")</f>
        <v/>
      </c>
      <c r="M1706" s="172" t="str">
        <f aca="false">IF(B1706&lt;&gt;"",RANK(L1706,L$1627:L$1726),"")</f>
        <v/>
      </c>
      <c r="N1706" s="172" t="str">
        <f aca="false">IF(B1706&lt;&gt;"",'Classement Général'!CK90,"")</f>
        <v/>
      </c>
      <c r="O1706" s="172" t="str">
        <f aca="false">IF(B191&lt;&gt;"",'Calculs (M1..M20)'!A93,"")</f>
        <v/>
      </c>
      <c r="P1706" s="0"/>
      <c r="Q1706" s="0"/>
      <c r="R1706" s="0"/>
      <c r="S1706" s="0"/>
      <c r="T1706" s="0"/>
      <c r="U1706" s="0"/>
      <c r="V1706" s="0"/>
      <c r="AH1706" s="187" t="n">
        <f aca="false">IF($G1706&lt;&gt;"",AG1706,"")</f>
        <v>0</v>
      </c>
      <c r="AI1706" s="169"/>
      <c r="AJ1706" s="170"/>
    </row>
    <row r="1707" customFormat="false" ht="13" hidden="false" customHeight="false" outlineLevel="0" collapsed="false">
      <c r="A1707" s="0"/>
      <c r="B1707" s="185" t="str">
        <f aca="false">IF(B1606&lt;&gt;"",B1606,"")</f>
        <v/>
      </c>
      <c r="C1707" s="116" t="str">
        <f aca="false">IF(C1606&lt;&gt;"",C1606,"")</f>
        <v/>
      </c>
      <c r="D1707" s="116" t="str">
        <f aca="false">IF(D1606&lt;&gt;"",D1606,"")</f>
        <v/>
      </c>
      <c r="E1707" s="116" t="str">
        <f aca="false">IF(E1606&lt;&gt;"",E1606,"")</f>
        <v/>
      </c>
      <c r="F1707" s="116" t="n">
        <v>37</v>
      </c>
      <c r="G1707" s="168" t="n">
        <f aca="false">G1606</f>
        <v>0</v>
      </c>
      <c r="H1707" s="187" t="n">
        <f aca="false">IF($G1707&lt;&gt;"",G1707,"")</f>
        <v>0</v>
      </c>
      <c r="I1707" s="169"/>
      <c r="J1707" s="170"/>
      <c r="K1707" s="171" t="str">
        <f aca="false">IF($B1707&lt;&gt;"",IF(I1707,(INDEX(P$1627:Q$1630,MATCH(H1707,P$1627:P$1630),2)/I1707)*1000,0),"")</f>
        <v/>
      </c>
      <c r="L1707" s="171" t="str">
        <f aca="false">IF(Q$1627&lt;&gt;"",IF($B1707&lt;&gt;"",K1707-$J1707,""),"")</f>
        <v/>
      </c>
      <c r="M1707" s="172" t="str">
        <f aca="false">IF(B1707&lt;&gt;"",RANK(L1707,L$1627:L$1726),"")</f>
        <v/>
      </c>
      <c r="N1707" s="172" t="str">
        <f aca="false">IF(B1707&lt;&gt;"",'Classement Général'!CK91,"")</f>
        <v/>
      </c>
      <c r="O1707" s="172" t="str">
        <f aca="false">IF(B192&lt;&gt;"",'Calculs (M1..M20)'!A94,"")</f>
        <v/>
      </c>
      <c r="P1707" s="0"/>
      <c r="Q1707" s="0"/>
      <c r="R1707" s="0"/>
      <c r="S1707" s="0"/>
      <c r="T1707" s="0"/>
      <c r="U1707" s="0"/>
      <c r="V1707" s="0"/>
      <c r="AH1707" s="187" t="n">
        <f aca="false">IF($G1707&lt;&gt;"",AG1707,"")</f>
        <v>0</v>
      </c>
      <c r="AI1707" s="169"/>
      <c r="AJ1707" s="170"/>
    </row>
    <row r="1708" customFormat="false" ht="13" hidden="false" customHeight="false" outlineLevel="0" collapsed="false">
      <c r="A1708" s="0"/>
      <c r="B1708" s="185" t="str">
        <f aca="false">IF(B1607&lt;&gt;"",B1607,"")</f>
        <v/>
      </c>
      <c r="C1708" s="116" t="str">
        <f aca="false">IF(C1607&lt;&gt;"",C1607,"")</f>
        <v/>
      </c>
      <c r="D1708" s="116" t="str">
        <f aca="false">IF(D1607&lt;&gt;"",D1607,"")</f>
        <v/>
      </c>
      <c r="E1708" s="116" t="str">
        <f aca="false">IF(E1607&lt;&gt;"",E1607,"")</f>
        <v/>
      </c>
      <c r="F1708" s="116" t="n">
        <v>37</v>
      </c>
      <c r="G1708" s="168" t="n">
        <f aca="false">G1607</f>
        <v>0</v>
      </c>
      <c r="H1708" s="187" t="n">
        <f aca="false">IF($G1708&lt;&gt;"",G1708,"")</f>
        <v>0</v>
      </c>
      <c r="I1708" s="169"/>
      <c r="J1708" s="170"/>
      <c r="K1708" s="171" t="str">
        <f aca="false">IF($B1708&lt;&gt;"",IF(I1708,(INDEX(P$1627:Q$1630,MATCH(H1708,P$1627:P$1630),2)/I1708)*1000,0),"")</f>
        <v/>
      </c>
      <c r="L1708" s="171" t="str">
        <f aca="false">IF(Q$1627&lt;&gt;"",IF($B1708&lt;&gt;"",K1708-$J1708,""),"")</f>
        <v/>
      </c>
      <c r="M1708" s="172" t="str">
        <f aca="false">IF(B1708&lt;&gt;"",RANK(L1708,L$1627:L$1726),"")</f>
        <v/>
      </c>
      <c r="N1708" s="172" t="str">
        <f aca="false">IF(B1708&lt;&gt;"",'Classement Général'!CK92,"")</f>
        <v/>
      </c>
      <c r="O1708" s="172" t="str">
        <f aca="false">IF(B193&lt;&gt;"",'Calculs (M1..M20)'!A95,"")</f>
        <v/>
      </c>
      <c r="P1708" s="0"/>
      <c r="Q1708" s="0"/>
      <c r="R1708" s="0"/>
      <c r="S1708" s="0"/>
      <c r="T1708" s="0"/>
      <c r="U1708" s="0"/>
      <c r="V1708" s="0"/>
      <c r="AH1708" s="187" t="n">
        <f aca="false">IF($G1708&lt;&gt;"",AG1708,"")</f>
        <v>0</v>
      </c>
      <c r="AI1708" s="169"/>
      <c r="AJ1708" s="170"/>
    </row>
    <row r="1709" customFormat="false" ht="13" hidden="false" customHeight="false" outlineLevel="0" collapsed="false">
      <c r="A1709" s="0"/>
      <c r="B1709" s="185" t="str">
        <f aca="false">IF(B1608&lt;&gt;"",B1608,"")</f>
        <v/>
      </c>
      <c r="C1709" s="116" t="str">
        <f aca="false">IF(C1608&lt;&gt;"",C1608,"")</f>
        <v/>
      </c>
      <c r="D1709" s="116" t="str">
        <f aca="false">IF(D1608&lt;&gt;"",D1608,"")</f>
        <v/>
      </c>
      <c r="E1709" s="116" t="str">
        <f aca="false">IF(E1608&lt;&gt;"",E1608,"")</f>
        <v/>
      </c>
      <c r="F1709" s="116" t="n">
        <v>37</v>
      </c>
      <c r="G1709" s="168" t="n">
        <f aca="false">G1608</f>
        <v>0</v>
      </c>
      <c r="H1709" s="187" t="n">
        <f aca="false">IF($G1709&lt;&gt;"",G1709,"")</f>
        <v>0</v>
      </c>
      <c r="I1709" s="169"/>
      <c r="J1709" s="170"/>
      <c r="K1709" s="171" t="str">
        <f aca="false">IF($B1709&lt;&gt;"",IF(I1709,(INDEX(P$1627:Q$1630,MATCH(H1709,P$1627:P$1630),2)/I1709)*1000,0),"")</f>
        <v/>
      </c>
      <c r="L1709" s="171" t="str">
        <f aca="false">IF(Q$1627&lt;&gt;"",IF($B1709&lt;&gt;"",K1709-$J1709,""),"")</f>
        <v/>
      </c>
      <c r="M1709" s="172" t="str">
        <f aca="false">IF(B1709&lt;&gt;"",RANK(L1709,L$1627:L$1726),"")</f>
        <v/>
      </c>
      <c r="N1709" s="172" t="str">
        <f aca="false">IF(B1709&lt;&gt;"",'Classement Général'!CK93,"")</f>
        <v/>
      </c>
      <c r="O1709" s="172" t="str">
        <f aca="false">IF(B194&lt;&gt;"",'Calculs (M1..M20)'!A96,"")</f>
        <v/>
      </c>
      <c r="P1709" s="0"/>
      <c r="Q1709" s="0"/>
      <c r="R1709" s="0"/>
      <c r="S1709" s="0"/>
      <c r="T1709" s="0"/>
      <c r="U1709" s="0"/>
      <c r="V1709" s="0"/>
      <c r="AH1709" s="187" t="n">
        <f aca="false">IF($G1709&lt;&gt;"",AG1709,"")</f>
        <v>0</v>
      </c>
      <c r="AI1709" s="169"/>
      <c r="AJ1709" s="170"/>
    </row>
    <row r="1710" customFormat="false" ht="13" hidden="false" customHeight="false" outlineLevel="0" collapsed="false">
      <c r="A1710" s="0"/>
      <c r="B1710" s="185" t="str">
        <f aca="false">IF(B1609&lt;&gt;"",B1609,"")</f>
        <v/>
      </c>
      <c r="C1710" s="116" t="str">
        <f aca="false">IF(C1609&lt;&gt;"",C1609,"")</f>
        <v/>
      </c>
      <c r="D1710" s="116" t="str">
        <f aca="false">IF(D1609&lt;&gt;"",D1609,"")</f>
        <v/>
      </c>
      <c r="E1710" s="116" t="str">
        <f aca="false">IF(E1609&lt;&gt;"",E1609,"")</f>
        <v/>
      </c>
      <c r="F1710" s="116" t="n">
        <v>37</v>
      </c>
      <c r="G1710" s="168" t="n">
        <f aca="false">G1609</f>
        <v>0</v>
      </c>
      <c r="H1710" s="187" t="n">
        <f aca="false">IF($G1710&lt;&gt;"",G1710,"")</f>
        <v>0</v>
      </c>
      <c r="I1710" s="169"/>
      <c r="J1710" s="170"/>
      <c r="K1710" s="171" t="str">
        <f aca="false">IF($B1710&lt;&gt;"",IF(I1710,(INDEX(P$1627:Q$1630,MATCH(H1710,P$1627:P$1630),2)/I1710)*1000,0),"")</f>
        <v/>
      </c>
      <c r="L1710" s="171" t="str">
        <f aca="false">IF(Q$1627&lt;&gt;"",IF($B1710&lt;&gt;"",K1710-$J1710,""),"")</f>
        <v/>
      </c>
      <c r="M1710" s="172" t="str">
        <f aca="false">IF(B1710&lt;&gt;"",RANK(L1710,L$1627:L$1726),"")</f>
        <v/>
      </c>
      <c r="N1710" s="172" t="str">
        <f aca="false">IF(B1710&lt;&gt;"",'Classement Général'!CK94,"")</f>
        <v/>
      </c>
      <c r="O1710" s="172" t="str">
        <f aca="false">IF(B195&lt;&gt;"",'Calculs (M1..M20)'!A97,"")</f>
        <v/>
      </c>
      <c r="P1710" s="0"/>
      <c r="Q1710" s="0"/>
      <c r="R1710" s="0"/>
      <c r="S1710" s="0"/>
      <c r="T1710" s="0"/>
      <c r="U1710" s="0"/>
      <c r="V1710" s="0"/>
      <c r="AH1710" s="187" t="n">
        <f aca="false">IF($G1710&lt;&gt;"",AG1710,"")</f>
        <v>0</v>
      </c>
      <c r="AI1710" s="169"/>
      <c r="AJ1710" s="170"/>
    </row>
    <row r="1711" customFormat="false" ht="13" hidden="false" customHeight="false" outlineLevel="0" collapsed="false">
      <c r="A1711" s="0"/>
      <c r="B1711" s="185" t="str">
        <f aca="false">IF(B1610&lt;&gt;"",B1610,"")</f>
        <v/>
      </c>
      <c r="C1711" s="116" t="str">
        <f aca="false">IF(C1610&lt;&gt;"",C1610,"")</f>
        <v/>
      </c>
      <c r="D1711" s="116" t="str">
        <f aca="false">IF(D1610&lt;&gt;"",D1610,"")</f>
        <v/>
      </c>
      <c r="E1711" s="116" t="str">
        <f aca="false">IF(E1610&lt;&gt;"",E1610,"")</f>
        <v/>
      </c>
      <c r="F1711" s="116" t="n">
        <v>37</v>
      </c>
      <c r="G1711" s="168" t="n">
        <f aca="false">G1610</f>
        <v>0</v>
      </c>
      <c r="H1711" s="187" t="n">
        <f aca="false">IF($G1711&lt;&gt;"",G1711,"")</f>
        <v>0</v>
      </c>
      <c r="I1711" s="169"/>
      <c r="J1711" s="170"/>
      <c r="K1711" s="171" t="str">
        <f aca="false">IF($B1711&lt;&gt;"",IF(I1711,(INDEX(P$1627:Q$1630,MATCH(H1711,P$1627:P$1630),2)/I1711)*1000,0),"")</f>
        <v/>
      </c>
      <c r="L1711" s="171" t="str">
        <f aca="false">IF(Q$1627&lt;&gt;"",IF($B1711&lt;&gt;"",K1711-$J1711,""),"")</f>
        <v/>
      </c>
      <c r="M1711" s="172" t="str">
        <f aca="false">IF(B1711&lt;&gt;"",RANK(L1711,L$1627:L$1726),"")</f>
        <v/>
      </c>
      <c r="N1711" s="172" t="str">
        <f aca="false">IF(B1711&lt;&gt;"",'Classement Général'!CK95,"")</f>
        <v/>
      </c>
      <c r="O1711" s="172" t="str">
        <f aca="false">IF(B196&lt;&gt;"",'Calculs (M1..M20)'!A98,"")</f>
        <v/>
      </c>
      <c r="P1711" s="0"/>
      <c r="Q1711" s="0"/>
      <c r="R1711" s="0"/>
      <c r="S1711" s="0"/>
      <c r="T1711" s="0"/>
      <c r="U1711" s="0"/>
      <c r="V1711" s="0"/>
      <c r="AH1711" s="187" t="n">
        <f aca="false">IF($G1711&lt;&gt;"",AG1711,"")</f>
        <v>0</v>
      </c>
      <c r="AI1711" s="169"/>
      <c r="AJ1711" s="170"/>
    </row>
    <row r="1712" customFormat="false" ht="13" hidden="false" customHeight="false" outlineLevel="0" collapsed="false">
      <c r="A1712" s="0"/>
      <c r="B1712" s="185" t="str">
        <f aca="false">IF(B1611&lt;&gt;"",B1611,"")</f>
        <v/>
      </c>
      <c r="C1712" s="116" t="str">
        <f aca="false">IF(C1611&lt;&gt;"",C1611,"")</f>
        <v/>
      </c>
      <c r="D1712" s="116" t="str">
        <f aca="false">IF(D1611&lt;&gt;"",D1611,"")</f>
        <v/>
      </c>
      <c r="E1712" s="116" t="str">
        <f aca="false">IF(E1611&lt;&gt;"",E1611,"")</f>
        <v/>
      </c>
      <c r="F1712" s="116" t="n">
        <v>37</v>
      </c>
      <c r="G1712" s="168" t="n">
        <f aca="false">G1611</f>
        <v>0</v>
      </c>
      <c r="H1712" s="187" t="n">
        <f aca="false">IF($G1712&lt;&gt;"",G1712,"")</f>
        <v>0</v>
      </c>
      <c r="I1712" s="169"/>
      <c r="J1712" s="170"/>
      <c r="K1712" s="171" t="str">
        <f aca="false">IF($B1712&lt;&gt;"",IF(I1712,(INDEX(P$1627:Q$1630,MATCH(H1712,P$1627:P$1630),2)/I1712)*1000,0),"")</f>
        <v/>
      </c>
      <c r="L1712" s="171" t="str">
        <f aca="false">IF(Q$1627&lt;&gt;"",IF($B1712&lt;&gt;"",K1712-$J1712,""),"")</f>
        <v/>
      </c>
      <c r="M1712" s="172" t="str">
        <f aca="false">IF(B1712&lt;&gt;"",RANK(L1712,L$1627:L$1726),"")</f>
        <v/>
      </c>
      <c r="N1712" s="172" t="str">
        <f aca="false">IF(B1712&lt;&gt;"",'Classement Général'!CK96,"")</f>
        <v/>
      </c>
      <c r="O1712" s="172" t="str">
        <f aca="false">IF(B197&lt;&gt;"",'Calculs (M1..M20)'!A99,"")</f>
        <v/>
      </c>
      <c r="P1712" s="0"/>
      <c r="Q1712" s="0"/>
      <c r="R1712" s="0"/>
      <c r="S1712" s="0"/>
      <c r="T1712" s="0"/>
      <c r="U1712" s="0"/>
      <c r="V1712" s="0"/>
      <c r="AH1712" s="187" t="n">
        <f aca="false">IF($G1712&lt;&gt;"",AG1712,"")</f>
        <v>0</v>
      </c>
      <c r="AI1712" s="169"/>
      <c r="AJ1712" s="170"/>
    </row>
    <row r="1713" customFormat="false" ht="13" hidden="false" customHeight="false" outlineLevel="0" collapsed="false">
      <c r="A1713" s="0"/>
      <c r="B1713" s="185" t="str">
        <f aca="false">IF(B1612&lt;&gt;"",B1612,"")</f>
        <v/>
      </c>
      <c r="C1713" s="116" t="str">
        <f aca="false">IF(C1612&lt;&gt;"",C1612,"")</f>
        <v/>
      </c>
      <c r="D1713" s="116" t="str">
        <f aca="false">IF(D1612&lt;&gt;"",D1612,"")</f>
        <v/>
      </c>
      <c r="E1713" s="116" t="str">
        <f aca="false">IF(E1612&lt;&gt;"",E1612,"")</f>
        <v/>
      </c>
      <c r="F1713" s="116" t="n">
        <v>37</v>
      </c>
      <c r="G1713" s="168" t="n">
        <f aca="false">G1612</f>
        <v>0</v>
      </c>
      <c r="H1713" s="187" t="n">
        <f aca="false">IF($G1713&lt;&gt;"",G1713,"")</f>
        <v>0</v>
      </c>
      <c r="I1713" s="169"/>
      <c r="J1713" s="170"/>
      <c r="K1713" s="171" t="str">
        <f aca="false">IF($B1713&lt;&gt;"",IF(I1713,(INDEX(P$1627:Q$1630,MATCH(H1713,P$1627:P$1630),2)/I1713)*1000,0),"")</f>
        <v/>
      </c>
      <c r="L1713" s="171" t="str">
        <f aca="false">IF(Q$1627&lt;&gt;"",IF($B1713&lt;&gt;"",K1713-$J1713,""),"")</f>
        <v/>
      </c>
      <c r="M1713" s="172" t="str">
        <f aca="false">IF(B1713&lt;&gt;"",RANK(L1713,L$1627:L$1726),"")</f>
        <v/>
      </c>
      <c r="N1713" s="172" t="str">
        <f aca="false">IF(B1713&lt;&gt;"",'Classement Général'!CK97,"")</f>
        <v/>
      </c>
      <c r="O1713" s="172" t="str">
        <f aca="false">IF(B198&lt;&gt;"",'Calculs (M1..M20)'!A100,"")</f>
        <v/>
      </c>
      <c r="P1713" s="0"/>
      <c r="Q1713" s="0"/>
      <c r="R1713" s="0"/>
      <c r="S1713" s="0"/>
      <c r="T1713" s="0"/>
      <c r="U1713" s="0"/>
      <c r="V1713" s="0"/>
      <c r="AH1713" s="187" t="n">
        <f aca="false">IF($G1713&lt;&gt;"",AG1713,"")</f>
        <v>0</v>
      </c>
      <c r="AI1713" s="169"/>
      <c r="AJ1713" s="170"/>
    </row>
    <row r="1714" customFormat="false" ht="13" hidden="false" customHeight="false" outlineLevel="0" collapsed="false">
      <c r="A1714" s="0"/>
      <c r="B1714" s="185" t="str">
        <f aca="false">IF(B1613&lt;&gt;"",B1613,"")</f>
        <v/>
      </c>
      <c r="C1714" s="116" t="str">
        <f aca="false">IF(C1613&lt;&gt;"",C1613,"")</f>
        <v/>
      </c>
      <c r="D1714" s="116" t="str">
        <f aca="false">IF(D1613&lt;&gt;"",D1613,"")</f>
        <v/>
      </c>
      <c r="E1714" s="116" t="str">
        <f aca="false">IF(E1613&lt;&gt;"",E1613,"")</f>
        <v/>
      </c>
      <c r="F1714" s="116" t="n">
        <v>37</v>
      </c>
      <c r="G1714" s="168" t="n">
        <f aca="false">G1613</f>
        <v>0</v>
      </c>
      <c r="H1714" s="187" t="n">
        <f aca="false">IF($G1714&lt;&gt;"",G1714,"")</f>
        <v>0</v>
      </c>
      <c r="I1714" s="169"/>
      <c r="J1714" s="170"/>
      <c r="K1714" s="171" t="str">
        <f aca="false">IF($B1714&lt;&gt;"",IF(I1714,(INDEX(P$1627:Q$1630,MATCH(H1714,P$1627:P$1630),2)/I1714)*1000,0),"")</f>
        <v/>
      </c>
      <c r="L1714" s="171" t="str">
        <f aca="false">IF(Q$1627&lt;&gt;"",IF($B1714&lt;&gt;"",K1714-$J1714,""),"")</f>
        <v/>
      </c>
      <c r="M1714" s="172" t="str">
        <f aca="false">IF(B1714&lt;&gt;"",RANK(L1714,L$1627:L$1726),"")</f>
        <v/>
      </c>
      <c r="N1714" s="172" t="str">
        <f aca="false">IF(B1714&lt;&gt;"",'Classement Général'!CK98,"")</f>
        <v/>
      </c>
      <c r="O1714" s="172" t="str">
        <f aca="false">IF(B199&lt;&gt;"",'Calculs (M1..M20)'!A101,"")</f>
        <v/>
      </c>
      <c r="P1714" s="0"/>
      <c r="Q1714" s="0"/>
      <c r="R1714" s="0"/>
      <c r="S1714" s="0"/>
      <c r="T1714" s="0"/>
      <c r="U1714" s="0"/>
      <c r="V1714" s="0"/>
      <c r="AH1714" s="187" t="n">
        <f aca="false">IF($G1714&lt;&gt;"",AG1714,"")</f>
        <v>0</v>
      </c>
      <c r="AI1714" s="169"/>
      <c r="AJ1714" s="170"/>
    </row>
    <row r="1715" customFormat="false" ht="13" hidden="false" customHeight="false" outlineLevel="0" collapsed="false">
      <c r="A1715" s="0"/>
      <c r="B1715" s="185" t="str">
        <f aca="false">IF(B1614&lt;&gt;"",B1614,"")</f>
        <v/>
      </c>
      <c r="C1715" s="116" t="str">
        <f aca="false">IF(C1614&lt;&gt;"",C1614,"")</f>
        <v/>
      </c>
      <c r="D1715" s="116" t="str">
        <f aca="false">IF(D1614&lt;&gt;"",D1614,"")</f>
        <v/>
      </c>
      <c r="E1715" s="116" t="str">
        <f aca="false">IF(E1614&lt;&gt;"",E1614,"")</f>
        <v/>
      </c>
      <c r="F1715" s="116" t="n">
        <v>37</v>
      </c>
      <c r="G1715" s="168" t="n">
        <f aca="false">G1614</f>
        <v>0</v>
      </c>
      <c r="H1715" s="187" t="n">
        <f aca="false">IF($G1715&lt;&gt;"",G1715,"")</f>
        <v>0</v>
      </c>
      <c r="I1715" s="169"/>
      <c r="J1715" s="170"/>
      <c r="K1715" s="171" t="str">
        <f aca="false">IF($B1715&lt;&gt;"",IF(I1715,(INDEX(P$1627:Q$1630,MATCH(H1715,P$1627:P$1630),2)/I1715)*1000,0),"")</f>
        <v/>
      </c>
      <c r="L1715" s="171" t="str">
        <f aca="false">IF(Q$1627&lt;&gt;"",IF($B1715&lt;&gt;"",K1715-$J1715,""),"")</f>
        <v/>
      </c>
      <c r="M1715" s="172" t="str">
        <f aca="false">IF(B1715&lt;&gt;"",RANK(L1715,L$1627:L$1726),"")</f>
        <v/>
      </c>
      <c r="N1715" s="172" t="str">
        <f aca="false">IF(B1715&lt;&gt;"",'Classement Général'!CK99,"")</f>
        <v/>
      </c>
      <c r="O1715" s="172" t="str">
        <f aca="false">IF(B200&lt;&gt;"",'Calculs (M1..M20)'!A102,"")</f>
        <v/>
      </c>
      <c r="P1715" s="0"/>
      <c r="Q1715" s="0"/>
      <c r="R1715" s="0"/>
      <c r="S1715" s="0"/>
      <c r="T1715" s="0"/>
      <c r="U1715" s="0"/>
      <c r="V1715" s="0"/>
      <c r="AH1715" s="187" t="n">
        <f aca="false">IF($G1715&lt;&gt;"",AG1715,"")</f>
        <v>0</v>
      </c>
      <c r="AI1715" s="169"/>
      <c r="AJ1715" s="170"/>
    </row>
    <row r="1716" customFormat="false" ht="13" hidden="false" customHeight="false" outlineLevel="0" collapsed="false">
      <c r="A1716" s="0"/>
      <c r="B1716" s="185" t="str">
        <f aca="false">IF(B1615&lt;&gt;"",B1615,"")</f>
        <v/>
      </c>
      <c r="C1716" s="116" t="str">
        <f aca="false">IF(C1615&lt;&gt;"",C1615,"")</f>
        <v/>
      </c>
      <c r="D1716" s="116" t="str">
        <f aca="false">IF(D1615&lt;&gt;"",D1615,"")</f>
        <v/>
      </c>
      <c r="E1716" s="116" t="str">
        <f aca="false">IF(E1615&lt;&gt;"",E1615,"")</f>
        <v/>
      </c>
      <c r="F1716" s="116" t="n">
        <v>37</v>
      </c>
      <c r="G1716" s="168" t="n">
        <f aca="false">G1615</f>
        <v>0</v>
      </c>
      <c r="H1716" s="187" t="n">
        <f aca="false">IF($G1716&lt;&gt;"",G1716,"")</f>
        <v>0</v>
      </c>
      <c r="I1716" s="169"/>
      <c r="J1716" s="170"/>
      <c r="K1716" s="171" t="str">
        <f aca="false">IF($B1716&lt;&gt;"",IF(I1716,(INDEX(P$1627:Q$1630,MATCH(H1716,P$1627:P$1630),2)/I1716)*1000,0),"")</f>
        <v/>
      </c>
      <c r="L1716" s="171" t="str">
        <f aca="false">IF(Q$1627&lt;&gt;"",IF($B1716&lt;&gt;"",K1716-$J1716,""),"")</f>
        <v/>
      </c>
      <c r="M1716" s="172" t="str">
        <f aca="false">IF(B1716&lt;&gt;"",RANK(L1716,L$1627:L$1726),"")</f>
        <v/>
      </c>
      <c r="N1716" s="172" t="str">
        <f aca="false">IF(B1716&lt;&gt;"",'Classement Général'!CK100,"")</f>
        <v/>
      </c>
      <c r="O1716" s="172" t="str">
        <f aca="false">IF(B201&lt;&gt;"",'Calculs (M1..M20)'!A103,"")</f>
        <v/>
      </c>
      <c r="P1716" s="0"/>
      <c r="Q1716" s="0"/>
      <c r="R1716" s="0"/>
      <c r="S1716" s="0"/>
      <c r="T1716" s="0"/>
      <c r="U1716" s="0"/>
      <c r="V1716" s="0"/>
      <c r="AH1716" s="187" t="n">
        <f aca="false">IF($G1716&lt;&gt;"",AG1716,"")</f>
        <v>0</v>
      </c>
      <c r="AI1716" s="169"/>
      <c r="AJ1716" s="170"/>
    </row>
    <row r="1717" customFormat="false" ht="13" hidden="false" customHeight="false" outlineLevel="0" collapsed="false">
      <c r="A1717" s="0"/>
      <c r="B1717" s="185" t="str">
        <f aca="false">IF(B1616&lt;&gt;"",B1616,"")</f>
        <v/>
      </c>
      <c r="C1717" s="116" t="str">
        <f aca="false">IF(C1616&lt;&gt;"",C1616,"")</f>
        <v/>
      </c>
      <c r="D1717" s="116" t="str">
        <f aca="false">IF(D1616&lt;&gt;"",D1616,"")</f>
        <v/>
      </c>
      <c r="E1717" s="116" t="str">
        <f aca="false">IF(E1616&lt;&gt;"",E1616,"")</f>
        <v/>
      </c>
      <c r="F1717" s="116" t="n">
        <v>37</v>
      </c>
      <c r="G1717" s="168" t="n">
        <f aca="false">G1616</f>
        <v>0</v>
      </c>
      <c r="H1717" s="187" t="n">
        <f aca="false">IF($G1717&lt;&gt;"",G1717,"")</f>
        <v>0</v>
      </c>
      <c r="I1717" s="169"/>
      <c r="J1717" s="170"/>
      <c r="K1717" s="171" t="str">
        <f aca="false">IF($B1717&lt;&gt;"",IF(I1717,(INDEX(P$1627:Q$1630,MATCH(H1717,P$1627:P$1630),2)/I1717)*1000,0),"")</f>
        <v/>
      </c>
      <c r="L1717" s="171" t="str">
        <f aca="false">IF(Q$1627&lt;&gt;"",IF($B1717&lt;&gt;"",K1717-$J1717,""),"")</f>
        <v/>
      </c>
      <c r="M1717" s="172" t="str">
        <f aca="false">IF(B1717&lt;&gt;"",RANK(L1717,L$1627:L$1726),"")</f>
        <v/>
      </c>
      <c r="N1717" s="172" t="str">
        <f aca="false">IF(B1717&lt;&gt;"",'Classement Général'!CK101,"")</f>
        <v/>
      </c>
      <c r="O1717" s="172" t="str">
        <f aca="false">IF(B202&lt;&gt;"",'Calculs (M1..M20)'!A104,"")</f>
        <v/>
      </c>
      <c r="P1717" s="0"/>
      <c r="Q1717" s="0"/>
      <c r="R1717" s="0"/>
      <c r="S1717" s="0"/>
      <c r="T1717" s="0"/>
      <c r="U1717" s="0"/>
      <c r="V1717" s="0"/>
      <c r="AH1717" s="187" t="n">
        <f aca="false">IF($G1717&lt;&gt;"",AG1717,"")</f>
        <v>0</v>
      </c>
      <c r="AI1717" s="169"/>
      <c r="AJ1717" s="170"/>
    </row>
    <row r="1718" customFormat="false" ht="13" hidden="false" customHeight="false" outlineLevel="0" collapsed="false">
      <c r="A1718" s="0"/>
      <c r="B1718" s="185" t="str">
        <f aca="false">IF(B1617&lt;&gt;"",B1617,"")</f>
        <v/>
      </c>
      <c r="C1718" s="116" t="str">
        <f aca="false">IF(C1617&lt;&gt;"",C1617,"")</f>
        <v/>
      </c>
      <c r="D1718" s="116" t="str">
        <f aca="false">IF(D1617&lt;&gt;"",D1617,"")</f>
        <v/>
      </c>
      <c r="E1718" s="116" t="str">
        <f aca="false">IF(E1617&lt;&gt;"",E1617,"")</f>
        <v/>
      </c>
      <c r="F1718" s="116" t="n">
        <v>37</v>
      </c>
      <c r="G1718" s="168" t="n">
        <f aca="false">G1617</f>
        <v>0</v>
      </c>
      <c r="H1718" s="187" t="n">
        <f aca="false">IF($G1718&lt;&gt;"",G1718,"")</f>
        <v>0</v>
      </c>
      <c r="I1718" s="169"/>
      <c r="J1718" s="170"/>
      <c r="K1718" s="171" t="str">
        <f aca="false">IF($B1718&lt;&gt;"",IF(I1718,(INDEX(P$1627:Q$1630,MATCH(H1718,P$1627:P$1630),2)/I1718)*1000,0),"")</f>
        <v/>
      </c>
      <c r="L1718" s="171" t="str">
        <f aca="false">IF(Q$1627&lt;&gt;"",IF($B1718&lt;&gt;"",K1718-$J1718,""),"")</f>
        <v/>
      </c>
      <c r="M1718" s="172" t="str">
        <f aca="false">IF(B1718&lt;&gt;"",RANK(L1718,L$1627:L$1726),"")</f>
        <v/>
      </c>
      <c r="N1718" s="172" t="str">
        <f aca="false">IF(B1718&lt;&gt;"",'Classement Général'!CK102,"")</f>
        <v/>
      </c>
      <c r="O1718" s="172" t="str">
        <f aca="false">IF(B203&lt;&gt;"",'Calculs (M1..M20)'!A105,"")</f>
        <v/>
      </c>
      <c r="P1718" s="0"/>
      <c r="Q1718" s="0"/>
      <c r="R1718" s="0"/>
      <c r="S1718" s="0"/>
      <c r="T1718" s="0"/>
      <c r="U1718" s="0"/>
      <c r="V1718" s="0"/>
      <c r="AH1718" s="187" t="n">
        <f aca="false">IF($G1718&lt;&gt;"",AG1718,"")</f>
        <v>0</v>
      </c>
      <c r="AI1718" s="169"/>
      <c r="AJ1718" s="170"/>
    </row>
    <row r="1719" customFormat="false" ht="13" hidden="false" customHeight="false" outlineLevel="0" collapsed="false">
      <c r="A1719" s="0"/>
      <c r="B1719" s="185" t="str">
        <f aca="false">IF(B1618&lt;&gt;"",B1618,"")</f>
        <v/>
      </c>
      <c r="C1719" s="116" t="str">
        <f aca="false">IF(C1618&lt;&gt;"",C1618,"")</f>
        <v/>
      </c>
      <c r="D1719" s="116" t="str">
        <f aca="false">IF(D1618&lt;&gt;"",D1618,"")</f>
        <v/>
      </c>
      <c r="E1719" s="116" t="str">
        <f aca="false">IF(E1618&lt;&gt;"",E1618,"")</f>
        <v/>
      </c>
      <c r="F1719" s="116" t="n">
        <v>37</v>
      </c>
      <c r="G1719" s="168" t="n">
        <f aca="false">G1618</f>
        <v>0</v>
      </c>
      <c r="H1719" s="187" t="n">
        <f aca="false">IF($G1719&lt;&gt;"",G1719,"")</f>
        <v>0</v>
      </c>
      <c r="I1719" s="169"/>
      <c r="J1719" s="170"/>
      <c r="K1719" s="171" t="str">
        <f aca="false">IF($B1719&lt;&gt;"",IF(I1719,(INDEX(P$1627:Q$1630,MATCH(H1719,P$1627:P$1630),2)/I1719)*1000,0),"")</f>
        <v/>
      </c>
      <c r="L1719" s="171" t="str">
        <f aca="false">IF(Q$1627&lt;&gt;"",IF($B1719&lt;&gt;"",K1719-$J1719,""),"")</f>
        <v/>
      </c>
      <c r="M1719" s="172" t="str">
        <f aca="false">IF(B1719&lt;&gt;"",RANK(L1719,L$1627:L$1726),"")</f>
        <v/>
      </c>
      <c r="N1719" s="172" t="str">
        <f aca="false">IF(B1719&lt;&gt;"",'Classement Général'!CK103,"")</f>
        <v/>
      </c>
      <c r="O1719" s="172" t="str">
        <f aca="false">IF(B204&lt;&gt;"",'Calculs (M1..M20)'!A106,"")</f>
        <v/>
      </c>
      <c r="P1719" s="0"/>
      <c r="Q1719" s="0"/>
      <c r="R1719" s="0"/>
      <c r="S1719" s="0"/>
      <c r="T1719" s="0"/>
      <c r="U1719" s="0"/>
      <c r="V1719" s="0"/>
      <c r="AH1719" s="187" t="n">
        <f aca="false">IF($G1719&lt;&gt;"",AG1719,"")</f>
        <v>0</v>
      </c>
      <c r="AI1719" s="169"/>
      <c r="AJ1719" s="170"/>
    </row>
    <row r="1720" customFormat="false" ht="13" hidden="false" customHeight="false" outlineLevel="0" collapsed="false">
      <c r="A1720" s="0"/>
      <c r="B1720" s="185" t="str">
        <f aca="false">IF(B1619&lt;&gt;"",B1619,"")</f>
        <v/>
      </c>
      <c r="C1720" s="116" t="str">
        <f aca="false">IF(C1619&lt;&gt;"",C1619,"")</f>
        <v/>
      </c>
      <c r="D1720" s="116" t="str">
        <f aca="false">IF(D1619&lt;&gt;"",D1619,"")</f>
        <v/>
      </c>
      <c r="E1720" s="116" t="str">
        <f aca="false">IF(E1619&lt;&gt;"",E1619,"")</f>
        <v/>
      </c>
      <c r="F1720" s="116" t="n">
        <v>37</v>
      </c>
      <c r="G1720" s="168" t="n">
        <f aca="false">G1619</f>
        <v>0</v>
      </c>
      <c r="H1720" s="187" t="n">
        <f aca="false">IF($G1720&lt;&gt;"",G1720,"")</f>
        <v>0</v>
      </c>
      <c r="I1720" s="169"/>
      <c r="J1720" s="170"/>
      <c r="K1720" s="171" t="str">
        <f aca="false">IF($B1720&lt;&gt;"",IF(I1720,(INDEX(P$1627:Q$1630,MATCH(H1720,P$1627:P$1630),2)/I1720)*1000,0),"")</f>
        <v/>
      </c>
      <c r="L1720" s="171" t="str">
        <f aca="false">IF(Q$1627&lt;&gt;"",IF($B1720&lt;&gt;"",K1720-$J1720,""),"")</f>
        <v/>
      </c>
      <c r="M1720" s="172" t="str">
        <f aca="false">IF(B1720&lt;&gt;"",RANK(L1720,L$1627:L$1726),"")</f>
        <v/>
      </c>
      <c r="N1720" s="172" t="str">
        <f aca="false">IF(B1720&lt;&gt;"",'Classement Général'!CK104,"")</f>
        <v/>
      </c>
      <c r="O1720" s="172" t="str">
        <f aca="false">IF(B205&lt;&gt;"",'Calculs (M1..M20)'!A107,"")</f>
        <v/>
      </c>
      <c r="P1720" s="0"/>
      <c r="Q1720" s="0"/>
      <c r="R1720" s="0"/>
      <c r="S1720" s="0"/>
      <c r="T1720" s="0"/>
      <c r="U1720" s="0"/>
      <c r="V1720" s="0"/>
      <c r="AH1720" s="187" t="n">
        <f aca="false">IF($G1720&lt;&gt;"",AG1720,"")</f>
        <v>0</v>
      </c>
      <c r="AI1720" s="169"/>
      <c r="AJ1720" s="170"/>
    </row>
    <row r="1721" customFormat="false" ht="13" hidden="false" customHeight="false" outlineLevel="0" collapsed="false">
      <c r="A1721" s="0"/>
      <c r="B1721" s="185" t="str">
        <f aca="false">IF(B1620&lt;&gt;"",B1620,"")</f>
        <v/>
      </c>
      <c r="C1721" s="116" t="str">
        <f aca="false">IF(C1620&lt;&gt;"",C1620,"")</f>
        <v/>
      </c>
      <c r="D1721" s="116" t="str">
        <f aca="false">IF(D1620&lt;&gt;"",D1620,"")</f>
        <v/>
      </c>
      <c r="E1721" s="116" t="str">
        <f aca="false">IF(E1620&lt;&gt;"",E1620,"")</f>
        <v/>
      </c>
      <c r="F1721" s="116" t="n">
        <v>37</v>
      </c>
      <c r="G1721" s="168" t="n">
        <f aca="false">G1620</f>
        <v>0</v>
      </c>
      <c r="H1721" s="187" t="n">
        <f aca="false">IF($G1721&lt;&gt;"",G1721,"")</f>
        <v>0</v>
      </c>
      <c r="I1721" s="169"/>
      <c r="J1721" s="170"/>
      <c r="K1721" s="171" t="str">
        <f aca="false">IF($B1721&lt;&gt;"",IF(I1721,(INDEX(P$1627:Q$1630,MATCH(H1721,P$1627:P$1630),2)/I1721)*1000,0),"")</f>
        <v/>
      </c>
      <c r="L1721" s="171" t="str">
        <f aca="false">IF(Q$1627&lt;&gt;"",IF($B1721&lt;&gt;"",K1721-$J1721,""),"")</f>
        <v/>
      </c>
      <c r="M1721" s="172" t="str">
        <f aca="false">IF(B1721&lt;&gt;"",RANK(L1721,L$1627:L$1726),"")</f>
        <v/>
      </c>
      <c r="N1721" s="172" t="str">
        <f aca="false">IF(B1721&lt;&gt;"",'Classement Général'!CK105,"")</f>
        <v/>
      </c>
      <c r="O1721" s="172" t="str">
        <f aca="false">IF(B206&lt;&gt;"",'Calculs (M1..M20)'!A108,"")</f>
        <v/>
      </c>
      <c r="P1721" s="0"/>
      <c r="Q1721" s="0"/>
      <c r="R1721" s="0"/>
      <c r="S1721" s="0"/>
      <c r="T1721" s="0"/>
      <c r="U1721" s="0"/>
      <c r="V1721" s="0"/>
      <c r="AH1721" s="187" t="n">
        <f aca="false">IF($G1721&lt;&gt;"",AG1721,"")</f>
        <v>0</v>
      </c>
      <c r="AI1721" s="169"/>
      <c r="AJ1721" s="170"/>
    </row>
    <row r="1722" customFormat="false" ht="13" hidden="false" customHeight="false" outlineLevel="0" collapsed="false">
      <c r="A1722" s="0"/>
      <c r="B1722" s="185" t="str">
        <f aca="false">IF(B1621&lt;&gt;"",B1621,"")</f>
        <v/>
      </c>
      <c r="C1722" s="116" t="str">
        <f aca="false">IF(C1621&lt;&gt;"",C1621,"")</f>
        <v/>
      </c>
      <c r="D1722" s="116" t="str">
        <f aca="false">IF(D1621&lt;&gt;"",D1621,"")</f>
        <v/>
      </c>
      <c r="E1722" s="116" t="str">
        <f aca="false">IF(E1621&lt;&gt;"",E1621,"")</f>
        <v/>
      </c>
      <c r="F1722" s="116" t="n">
        <v>37</v>
      </c>
      <c r="G1722" s="168" t="n">
        <f aca="false">G1621</f>
        <v>0</v>
      </c>
      <c r="H1722" s="187" t="n">
        <f aca="false">IF($G1722&lt;&gt;"",G1722,"")</f>
        <v>0</v>
      </c>
      <c r="I1722" s="169"/>
      <c r="J1722" s="170"/>
      <c r="K1722" s="171" t="str">
        <f aca="false">IF($B1722&lt;&gt;"",IF(I1722,(INDEX(P$1627:Q$1630,MATCH(H1722,P$1627:P$1630),2)/I1722)*1000,0),"")</f>
        <v/>
      </c>
      <c r="L1722" s="171" t="str">
        <f aca="false">IF(Q$1627&lt;&gt;"",IF($B1722&lt;&gt;"",K1722-$J1722,""),"")</f>
        <v/>
      </c>
      <c r="M1722" s="172" t="str">
        <f aca="false">IF(B1722&lt;&gt;"",RANK(L1722,L$1627:L$1726),"")</f>
        <v/>
      </c>
      <c r="N1722" s="172" t="str">
        <f aca="false">IF(B1722&lt;&gt;"",'Classement Général'!CK106,"")</f>
        <v/>
      </c>
      <c r="O1722" s="172" t="str">
        <f aca="false">IF(B207&lt;&gt;"",'Calculs (M1..M20)'!A109,"")</f>
        <v/>
      </c>
      <c r="P1722" s="0"/>
      <c r="Q1722" s="0"/>
      <c r="R1722" s="0"/>
      <c r="S1722" s="0"/>
      <c r="T1722" s="0"/>
      <c r="U1722" s="0"/>
      <c r="V1722" s="0"/>
      <c r="AH1722" s="187" t="n">
        <f aca="false">IF($G1722&lt;&gt;"",AG1722,"")</f>
        <v>0</v>
      </c>
      <c r="AI1722" s="169"/>
      <c r="AJ1722" s="170"/>
    </row>
    <row r="1723" customFormat="false" ht="13" hidden="false" customHeight="false" outlineLevel="0" collapsed="false">
      <c r="A1723" s="0"/>
      <c r="B1723" s="185" t="str">
        <f aca="false">IF(B1622&lt;&gt;"",B1622,"")</f>
        <v/>
      </c>
      <c r="C1723" s="116" t="str">
        <f aca="false">IF(C1622&lt;&gt;"",C1622,"")</f>
        <v/>
      </c>
      <c r="D1723" s="116" t="str">
        <f aca="false">IF(D1622&lt;&gt;"",D1622,"")</f>
        <v/>
      </c>
      <c r="E1723" s="116" t="str">
        <f aca="false">IF(E1622&lt;&gt;"",E1622,"")</f>
        <v/>
      </c>
      <c r="F1723" s="116" t="n">
        <v>37</v>
      </c>
      <c r="G1723" s="168" t="n">
        <f aca="false">G1622</f>
        <v>0</v>
      </c>
      <c r="H1723" s="187" t="n">
        <f aca="false">IF($G1723&lt;&gt;"",G1723,"")</f>
        <v>0</v>
      </c>
      <c r="I1723" s="169"/>
      <c r="J1723" s="170"/>
      <c r="K1723" s="171" t="str">
        <f aca="false">IF($B1723&lt;&gt;"",IF(I1723,(INDEX(P$1627:Q$1630,MATCH(H1723,P$1627:P$1630),2)/I1723)*1000,0),"")</f>
        <v/>
      </c>
      <c r="L1723" s="171" t="str">
        <f aca="false">IF(Q$1627&lt;&gt;"",IF($B1723&lt;&gt;"",K1723-$J1723,""),"")</f>
        <v/>
      </c>
      <c r="M1723" s="172" t="str">
        <f aca="false">IF(B1723&lt;&gt;"",RANK(L1723,L$1627:L$1726),"")</f>
        <v/>
      </c>
      <c r="N1723" s="172" t="str">
        <f aca="false">IF(B1723&lt;&gt;"",'Classement Général'!CK107,"")</f>
        <v/>
      </c>
      <c r="O1723" s="172" t="str">
        <f aca="false">IF(B208&lt;&gt;"",'Calculs (M1..M20)'!A110,"")</f>
        <v/>
      </c>
      <c r="P1723" s="0"/>
      <c r="Q1723" s="0"/>
      <c r="R1723" s="0"/>
      <c r="S1723" s="0"/>
      <c r="T1723" s="0"/>
      <c r="U1723" s="0"/>
      <c r="V1723" s="0"/>
      <c r="AH1723" s="187" t="n">
        <f aca="false">IF($G1723&lt;&gt;"",AG1723,"")</f>
        <v>0</v>
      </c>
      <c r="AI1723" s="169"/>
      <c r="AJ1723" s="170"/>
    </row>
    <row r="1724" customFormat="false" ht="13" hidden="false" customHeight="false" outlineLevel="0" collapsed="false">
      <c r="A1724" s="0"/>
      <c r="B1724" s="185" t="str">
        <f aca="false">IF(B1623&lt;&gt;"",B1623,"")</f>
        <v/>
      </c>
      <c r="C1724" s="116" t="str">
        <f aca="false">IF(C1623&lt;&gt;"",C1623,"")</f>
        <v/>
      </c>
      <c r="D1724" s="116" t="str">
        <f aca="false">IF(D1623&lt;&gt;"",D1623,"")</f>
        <v/>
      </c>
      <c r="E1724" s="116" t="str">
        <f aca="false">IF(E1623&lt;&gt;"",E1623,"")</f>
        <v/>
      </c>
      <c r="F1724" s="116" t="n">
        <v>37</v>
      </c>
      <c r="G1724" s="168" t="n">
        <f aca="false">G1623</f>
        <v>0</v>
      </c>
      <c r="H1724" s="187" t="n">
        <f aca="false">IF($G1724&lt;&gt;"",G1724,"")</f>
        <v>0</v>
      </c>
      <c r="I1724" s="169"/>
      <c r="J1724" s="170"/>
      <c r="K1724" s="171" t="str">
        <f aca="false">IF($B1724&lt;&gt;"",IF(I1724,(INDEX(P$1627:Q$1630,MATCH(H1724,P$1627:P$1630),2)/I1724)*1000,0),"")</f>
        <v/>
      </c>
      <c r="L1724" s="171" t="str">
        <f aca="false">IF(Q$1627&lt;&gt;"",IF($B1724&lt;&gt;"",K1724-$J1724,""),"")</f>
        <v/>
      </c>
      <c r="M1724" s="172" t="str">
        <f aca="false">IF(B1724&lt;&gt;"",RANK(L1724,L$1627:L$1726),"")</f>
        <v/>
      </c>
      <c r="N1724" s="172" t="str">
        <f aca="false">IF(B1724&lt;&gt;"",'Classement Général'!CK108,"")</f>
        <v/>
      </c>
      <c r="O1724" s="172" t="str">
        <f aca="false">IF(B209&lt;&gt;"",'Calculs (M1..M20)'!A111,"")</f>
        <v/>
      </c>
      <c r="P1724" s="0"/>
      <c r="Q1724" s="0"/>
      <c r="R1724" s="0"/>
      <c r="S1724" s="0"/>
      <c r="T1724" s="0"/>
      <c r="U1724" s="0"/>
      <c r="V1724" s="0"/>
      <c r="AH1724" s="187" t="n">
        <f aca="false">IF($G1724&lt;&gt;"",AG1724,"")</f>
        <v>0</v>
      </c>
      <c r="AI1724" s="169"/>
      <c r="AJ1724" s="170"/>
    </row>
    <row r="1725" customFormat="false" ht="13" hidden="false" customHeight="false" outlineLevel="0" collapsed="false">
      <c r="A1725" s="0"/>
      <c r="B1725" s="185" t="str">
        <f aca="false">IF(B1624&lt;&gt;"",B1624,"")</f>
        <v/>
      </c>
      <c r="C1725" s="116" t="str">
        <f aca="false">IF(C1624&lt;&gt;"",C1624,"")</f>
        <v/>
      </c>
      <c r="D1725" s="116" t="str">
        <f aca="false">IF(D1624&lt;&gt;"",D1624,"")</f>
        <v/>
      </c>
      <c r="E1725" s="116" t="str">
        <f aca="false">IF(E1624&lt;&gt;"",E1624,"")</f>
        <v/>
      </c>
      <c r="F1725" s="116" t="n">
        <v>37</v>
      </c>
      <c r="G1725" s="168" t="n">
        <f aca="false">G1624</f>
        <v>0</v>
      </c>
      <c r="H1725" s="187" t="n">
        <f aca="false">IF($G1725&lt;&gt;"",G1725,"")</f>
        <v>0</v>
      </c>
      <c r="I1725" s="169"/>
      <c r="J1725" s="170"/>
      <c r="K1725" s="171" t="str">
        <f aca="false">IF($B1725&lt;&gt;"",IF(I1725,(INDEX(P$1627:Q$1630,MATCH(H1725,P$1627:P$1630),2)/I1725)*1000,0),"")</f>
        <v/>
      </c>
      <c r="L1725" s="171" t="str">
        <f aca="false">IF(Q$1627&lt;&gt;"",IF($B1725&lt;&gt;"",K1725-$J1725,""),"")</f>
        <v/>
      </c>
      <c r="M1725" s="172" t="str">
        <f aca="false">IF(B1725&lt;&gt;"",RANK(L1725,L$1627:L$1726),"")</f>
        <v/>
      </c>
      <c r="N1725" s="172" t="str">
        <f aca="false">IF(B1725&lt;&gt;"",'Classement Général'!CK109,"")</f>
        <v/>
      </c>
      <c r="O1725" s="172" t="str">
        <f aca="false">IF(B210&lt;&gt;"",'Calculs (M1..M20)'!A112,"")</f>
        <v/>
      </c>
      <c r="P1725" s="0"/>
      <c r="Q1725" s="0"/>
      <c r="R1725" s="0"/>
      <c r="S1725" s="0"/>
      <c r="T1725" s="0"/>
      <c r="U1725" s="0"/>
      <c r="V1725" s="0"/>
      <c r="AH1725" s="187" t="n">
        <f aca="false">IF($G1725&lt;&gt;"",AG1725,"")</f>
        <v>0</v>
      </c>
      <c r="AI1725" s="169"/>
      <c r="AJ1725" s="170"/>
    </row>
    <row r="1726" customFormat="false" ht="13.5" hidden="false" customHeight="false" outlineLevel="0" collapsed="false">
      <c r="A1726" s="0"/>
      <c r="B1726" s="185" t="str">
        <f aca="false">IF(B1625&lt;&gt;"",B1625,"")</f>
        <v/>
      </c>
      <c r="C1726" s="116" t="str">
        <f aca="false">IF(C1625&lt;&gt;"",C1625,"")</f>
        <v/>
      </c>
      <c r="D1726" s="116" t="str">
        <f aca="false">IF(D1625&lt;&gt;"",D1625,"")</f>
        <v/>
      </c>
      <c r="E1726" s="116" t="str">
        <f aca="false">IF(E1625&lt;&gt;"",E1625,"")</f>
        <v/>
      </c>
      <c r="F1726" s="116" t="n">
        <v>37</v>
      </c>
      <c r="G1726" s="168" t="n">
        <f aca="false">G1625</f>
        <v>0</v>
      </c>
      <c r="H1726" s="187" t="n">
        <f aca="false">IF($G1726&lt;&gt;"",G1726,"")</f>
        <v>0</v>
      </c>
      <c r="I1726" s="173"/>
      <c r="J1726" s="174"/>
      <c r="K1726" s="171" t="str">
        <f aca="false">IF($B1726&lt;&gt;"",IF(I1726,(INDEX(P$1627:Q$1630,MATCH(H1726,P$1627:P$1630),2)/I1726)*1000,0),"")</f>
        <v/>
      </c>
      <c r="L1726" s="171" t="str">
        <f aca="false">IF(Q$1627&lt;&gt;"",IF($B1726&lt;&gt;"",K1726-$J1726,""),"")</f>
        <v/>
      </c>
      <c r="M1726" s="172" t="str">
        <f aca="false">IF(B1726&lt;&gt;"",RANK(L1726,L$1627:L$1726),"")</f>
        <v/>
      </c>
      <c r="N1726" s="172" t="str">
        <f aca="false">IF(B1726&lt;&gt;"",'Classement Général'!CK110,"")</f>
        <v/>
      </c>
      <c r="O1726" s="172" t="str">
        <f aca="false">IF(B211&lt;&gt;"",'Calculs (M1..M20)'!A113,"")</f>
        <v/>
      </c>
      <c r="P1726" s="0"/>
      <c r="Q1726" s="0"/>
      <c r="R1726" s="0"/>
      <c r="S1726" s="0"/>
      <c r="T1726" s="0"/>
      <c r="U1726" s="0"/>
      <c r="V1726" s="0"/>
      <c r="AH1726" s="187" t="n">
        <f aca="false">IF($G1726&lt;&gt;"",AG1726,"")</f>
        <v>0</v>
      </c>
      <c r="AI1726" s="173"/>
      <c r="AJ1726" s="174"/>
    </row>
    <row r="1727" customFormat="false" ht="12.5" hidden="false" customHeight="false" outlineLevel="0" collapsed="false">
      <c r="A1727" s="137"/>
      <c r="B1727" s="141" t="str">
        <f aca="false">IF(B1626&lt;&gt;"",B1626,"")</f>
        <v>Nom</v>
      </c>
      <c r="C1727" s="165" t="str">
        <f aca="false">IF(C1626&lt;&gt;"",C1626,"")</f>
        <v>Dossard</v>
      </c>
      <c r="D1727" s="165" t="str">
        <f aca="false">IF(D1626&lt;&gt;"",D1626,"")</f>
        <v>Freq</v>
      </c>
      <c r="E1727" s="165" t="str">
        <f aca="false">IF(E1626&lt;&gt;"",E1626,"")</f>
        <v>Equipe</v>
      </c>
      <c r="F1727" s="165" t="s">
        <v>103</v>
      </c>
      <c r="G1727" s="165" t="s">
        <v>88</v>
      </c>
      <c r="H1727" s="166" t="s">
        <v>104</v>
      </c>
      <c r="I1727" s="141" t="s">
        <v>91</v>
      </c>
      <c r="J1727" s="142" t="s">
        <v>105</v>
      </c>
      <c r="K1727" s="120" t="s">
        <v>106</v>
      </c>
      <c r="L1727" s="120" t="s">
        <v>107</v>
      </c>
      <c r="M1727" s="120" t="s">
        <v>97</v>
      </c>
      <c r="N1727" s="120" t="s">
        <v>100</v>
      </c>
      <c r="O1727" s="120" t="s">
        <v>108</v>
      </c>
      <c r="P1727" s="143" t="s">
        <v>104</v>
      </c>
      <c r="Q1727" s="144" t="s">
        <v>109</v>
      </c>
      <c r="R1727" s="145" t="s">
        <v>110</v>
      </c>
      <c r="S1727" s="146" t="s">
        <v>111</v>
      </c>
      <c r="T1727" s="147" t="s">
        <v>112</v>
      </c>
      <c r="U1727" s="5" t="s">
        <v>104</v>
      </c>
      <c r="V1727" s="0"/>
      <c r="AH1727" s="166" t="s">
        <v>104</v>
      </c>
      <c r="AI1727" s="141" t="s">
        <v>91</v>
      </c>
      <c r="AJ1727" s="142" t="s">
        <v>105</v>
      </c>
    </row>
    <row r="1728" customFormat="false" ht="13" hidden="false" customHeight="false" outlineLevel="0" collapsed="false">
      <c r="A1728" s="0"/>
      <c r="B1728" s="185" t="str">
        <f aca="false">IF(B1627&lt;&gt;"",B1627,"")</f>
        <v>Sébastien CHABAUD</v>
      </c>
      <c r="C1728" s="116" t="n">
        <f aca="false">IF(C1627&lt;&gt;"",C1627,"")</f>
        <v>1</v>
      </c>
      <c r="D1728" s="116" t="str">
        <f aca="false">IF(D1627&lt;&gt;"",D1627,"")</f>
        <v>2.4GHz</v>
      </c>
      <c r="E1728" s="116" t="n">
        <f aca="false">IF(E1627&lt;&gt;"",E1627,"")</f>
        <v>0</v>
      </c>
      <c r="F1728" s="116" t="n">
        <v>38</v>
      </c>
      <c r="G1728" s="168" t="n">
        <f aca="false">G1627</f>
        <v>1</v>
      </c>
      <c r="H1728" s="187" t="n">
        <f aca="false">IF($G1728&lt;&gt;"",G1728,"")</f>
        <v>1</v>
      </c>
      <c r="I1728" s="169"/>
      <c r="J1728" s="170"/>
      <c r="K1728" s="171" t="n">
        <f aca="false">IF($B1728&lt;&gt;"",IF(I1728,(INDEX(P$1728:Q$1731,MATCH(H1728,P$1728:P$1731),2)/I1728)*1000,0),"")</f>
        <v>0</v>
      </c>
      <c r="L1728" s="171" t="str">
        <f aca="false">IF(Q$1728&lt;&gt;"",IF($B1728&lt;&gt;"",K1728-$J1728,""),"")</f>
        <v/>
      </c>
      <c r="M1728" s="172" t="e">
        <f aca="false">IF(B1728&lt;&gt;"",RANK(L1728,L$1728:L$1827),"")</f>
        <v>#VALUE!</v>
      </c>
      <c r="N1728" s="172" t="str">
        <f aca="false">IF(B1728&lt;&gt;"",'Classement Général'!CL11,"")</f>
        <v/>
      </c>
      <c r="O1728" s="172" t="n">
        <f aca="false">IF(B112&lt;&gt;"",'Calculs (M1..M20)'!A14,"")</f>
        <v>22</v>
      </c>
      <c r="P1728" s="154" t="n">
        <f aca="false">IF(DMIN($H1727:$I1828,$P$10,$U$10:$U$11)&lt;&gt;0,1,"")</f>
        <v>1</v>
      </c>
      <c r="Q1728" s="155" t="str">
        <f aca="false">IF(DMIN($H1727:$I1828,$I$10,$U$10:$U$11)&lt;&gt;0,DMIN($H1727:$I1828,$I$10,$U$10:$U$11),"")</f>
        <v/>
      </c>
      <c r="R1728" s="151" t="str">
        <f aca="false">IF(DMAX($H1727:$I1828,$I$10,$U$10:$U$11)&lt;&gt;0,DMAX($H1727:$I1828,$I$10,$U$10:$U$11),"")</f>
        <v/>
      </c>
      <c r="S1728" s="156" t="e">
        <f aca="false">IF($P1728&lt;&gt;"",IF(DAVERAGE($H1727:$I1828,$I$10,$U$10:$U$11)&lt;&gt;0,DAVERAGE($H1727:$I1828,$I$10,$U$10:$U$11),""),"")</f>
        <v>#DIV/0!</v>
      </c>
      <c r="T1728" s="157" t="str">
        <f aca="false">IF($P1728&lt;&gt;"",IF(DCOUNTA($H1727:$I1828,$I$10,$U$10:$U$11)&lt;&gt;0,DCOUNTA($H1727:$I1828,$I$10,$U$10:$U$11),""),"")</f>
        <v/>
      </c>
      <c r="U1728" s="5" t="n">
        <v>1</v>
      </c>
      <c r="V1728" s="0"/>
      <c r="AH1728" s="187" t="n">
        <f aca="false">IF($G1728&lt;&gt;"",AG1728,"")</f>
        <v>0</v>
      </c>
      <c r="AI1728" s="169"/>
      <c r="AJ1728" s="170"/>
    </row>
    <row r="1729" customFormat="false" ht="13" hidden="false" customHeight="false" outlineLevel="0" collapsed="false">
      <c r="A1729" s="0"/>
      <c r="B1729" s="185" t="str">
        <f aca="false">IF(B1628&lt;&gt;"",B1628,"")</f>
        <v>Herve DALL AVA</v>
      </c>
      <c r="C1729" s="116" t="n">
        <f aca="false">IF(C1628&lt;&gt;"",C1628,"")</f>
        <v>2</v>
      </c>
      <c r="D1729" s="116" t="str">
        <f aca="false">IF(D1628&lt;&gt;"",D1628,"")</f>
        <v>2.4GHz</v>
      </c>
      <c r="E1729" s="116" t="n">
        <f aca="false">IF(E1628&lt;&gt;"",E1628,"")</f>
        <v>0</v>
      </c>
      <c r="F1729" s="116" t="n">
        <v>38</v>
      </c>
      <c r="G1729" s="168" t="n">
        <f aca="false">G1628</f>
        <v>1</v>
      </c>
      <c r="H1729" s="187" t="n">
        <f aca="false">IF($G1729&lt;&gt;"",G1729,"")</f>
        <v>1</v>
      </c>
      <c r="I1729" s="169"/>
      <c r="J1729" s="170"/>
      <c r="K1729" s="171" t="n">
        <f aca="false">IF($B1729&lt;&gt;"",IF(I1729,(INDEX(P$1728:Q$1731,MATCH(H1729,P$1728:P$1731),2)/I1729)*1000,0),"")</f>
        <v>0</v>
      </c>
      <c r="L1729" s="171" t="str">
        <f aca="false">IF(Q$1728&lt;&gt;"",IF($B1729&lt;&gt;"",K1729-$J1729,""),"")</f>
        <v/>
      </c>
      <c r="M1729" s="172" t="e">
        <f aca="false">IF(B1729&lt;&gt;"",RANK(L1729,L$1728:L$1827),"")</f>
        <v>#VALUE!</v>
      </c>
      <c r="N1729" s="172" t="str">
        <f aca="false">IF(B1729&lt;&gt;"",'Classement Général'!CL12,"")</f>
        <v/>
      </c>
      <c r="O1729" s="172" t="n">
        <f aca="false">IF(B113&lt;&gt;"",'Calculs (M1..M20)'!A15,"")</f>
        <v>8</v>
      </c>
      <c r="P1729" s="154" t="str">
        <f aca="false">IF(DMIN($H1727:$I1828,$P$10,$U$12:$U$13)&lt;&gt;0,2,"")</f>
        <v/>
      </c>
      <c r="Q1729" s="155" t="str">
        <f aca="false">IF(DMIN($H1727:$I1828,$I$10,$U$12:$U$13)&lt;&gt;0,DMIN($H1727:$I1828,$I$10,$U$12:$U$13),"")</f>
        <v/>
      </c>
      <c r="R1729" s="151" t="str">
        <f aca="false">IF(DMAX($H1727:$I1828,$I$10,$U$12:$U$13)&lt;&gt;0,DMAX($H1727:$I1828,$I$10,$U$12:$U$13),"")</f>
        <v/>
      </c>
      <c r="S1729" s="156" t="str">
        <f aca="false">IF($P1729&lt;&gt;"",IF(DAVERAGE($H1727:$I1828,$I$10,$U$12:$U$13)&lt;&gt;0,DAVERAGE($H1727:$I1828,$I$10,$U$12:$U$13),""),"")</f>
        <v/>
      </c>
      <c r="T1729" s="157" t="str">
        <f aca="false">IF($P1728&lt;&gt;"",IF(DCOUNTA($H1727:$I1828,$I$10,$U$12:$U$13)&lt;&gt;0,DCOUNTA($H1727:$I1828,$I$10,$U$12:$U$13),""),"")</f>
        <v/>
      </c>
      <c r="U1729" s="5" t="s">
        <v>104</v>
      </c>
      <c r="V1729" s="0"/>
      <c r="AH1729" s="187" t="n">
        <f aca="false">IF($G1729&lt;&gt;"",AG1729,"")</f>
        <v>0</v>
      </c>
      <c r="AI1729" s="169"/>
      <c r="AJ1729" s="170"/>
    </row>
    <row r="1730" customFormat="false" ht="13" hidden="false" customHeight="false" outlineLevel="0" collapsed="false">
      <c r="A1730" s="0"/>
      <c r="B1730" s="185" t="str">
        <f aca="false">IF(B1629&lt;&gt;"",B1629,"")</f>
        <v>Jean Luc FOUCHER</v>
      </c>
      <c r="C1730" s="116" t="n">
        <f aca="false">IF(C1629&lt;&gt;"",C1629,"")</f>
        <v>3</v>
      </c>
      <c r="D1730" s="116" t="str">
        <f aca="false">IF(D1629&lt;&gt;"",D1629,"")</f>
        <v>2.4GHz</v>
      </c>
      <c r="E1730" s="116" t="n">
        <f aca="false">IF(E1629&lt;&gt;"",E1629,"")</f>
        <v>0</v>
      </c>
      <c r="F1730" s="116" t="n">
        <v>38</v>
      </c>
      <c r="G1730" s="168" t="n">
        <f aca="false">G1629</f>
        <v>1</v>
      </c>
      <c r="H1730" s="187" t="n">
        <f aca="false">IF($G1730&lt;&gt;"",G1730,"")</f>
        <v>1</v>
      </c>
      <c r="I1730" s="169"/>
      <c r="J1730" s="170"/>
      <c r="K1730" s="171" t="n">
        <f aca="false">IF($B1730&lt;&gt;"",IF(I1730,(INDEX(P$1728:Q$1731,MATCH(H1730,P$1728:P$1731),2)/I1730)*1000,0),"")</f>
        <v>0</v>
      </c>
      <c r="L1730" s="171" t="str">
        <f aca="false">IF(Q$1728&lt;&gt;"",IF($B1730&lt;&gt;"",K1730-$J1730,""),"")</f>
        <v/>
      </c>
      <c r="M1730" s="172" t="e">
        <f aca="false">IF(B1730&lt;&gt;"",RANK(L1730,L$1728:L$1827),"")</f>
        <v>#VALUE!</v>
      </c>
      <c r="N1730" s="172" t="str">
        <f aca="false">IF(B1730&lt;&gt;"",'Classement Général'!CL13,"")</f>
        <v/>
      </c>
      <c r="O1730" s="172" t="n">
        <f aca="false">IF(B114&lt;&gt;"",'Calculs (M1..M20)'!A16,"")</f>
        <v>15</v>
      </c>
      <c r="P1730" s="154" t="str">
        <f aca="false">IF(DMIN($H1727:$I1828,$P$10,$U$14:$U$15)&lt;&gt;0,3,"")</f>
        <v/>
      </c>
      <c r="Q1730" s="155" t="str">
        <f aca="false">IF(DMIN($H1727:$I1828,$I$10,$U$14:$U$15)&lt;&gt;0,DMIN($H1727:$I1828,$I$10,$U$14:$U$15),"")</f>
        <v/>
      </c>
      <c r="R1730" s="151" t="str">
        <f aca="false">IF(DMAX($H1727:$I1828,$I$10,$U$14:$U$15)&lt;&gt;0,DMAX($H1727:$I1828,$I$10,$U$14:$U$15),"")</f>
        <v/>
      </c>
      <c r="S1730" s="156" t="str">
        <f aca="false">IF($P1730&lt;&gt;"",IF(DAVERAGE($H1727:$I1828,$I$10,$U$14:$U$15)&lt;&gt;0,DAVERAGE($H1727:$I1828,$I$10,$U$14:$U$15),""),"")</f>
        <v/>
      </c>
      <c r="T1730" s="157" t="str">
        <f aca="false">IF($P1730&lt;&gt;"",IF(DCOUNTA($H1727:$I1828,$I$10,$U$14:$U$15)&lt;&gt;0,DCOUNTA($H1727:$I1828,$I$10,$U$14:$U$15),""),"")</f>
        <v/>
      </c>
      <c r="U1730" s="5" t="n">
        <v>2</v>
      </c>
      <c r="V1730" s="0"/>
      <c r="AH1730" s="187" t="n">
        <f aca="false">IF($G1730&lt;&gt;"",AG1730,"")</f>
        <v>0</v>
      </c>
      <c r="AI1730" s="169"/>
      <c r="AJ1730" s="170"/>
    </row>
    <row r="1731" customFormat="false" ht="13.5" hidden="false" customHeight="false" outlineLevel="0" collapsed="false">
      <c r="A1731" s="0"/>
      <c r="B1731" s="185" t="str">
        <f aca="false">IF(B1630&lt;&gt;"",B1630,"")</f>
        <v>Thomas DELARBRE</v>
      </c>
      <c r="C1731" s="116" t="n">
        <f aca="false">IF(C1630&lt;&gt;"",C1630,"")</f>
        <v>4</v>
      </c>
      <c r="D1731" s="116" t="str">
        <f aca="false">IF(D1630&lt;&gt;"",D1630,"")</f>
        <v>2.4GHz</v>
      </c>
      <c r="E1731" s="116" t="n">
        <f aca="false">IF(E1630&lt;&gt;"",E1630,"")</f>
        <v>0</v>
      </c>
      <c r="F1731" s="116" t="n">
        <v>38</v>
      </c>
      <c r="G1731" s="168" t="n">
        <f aca="false">G1630</f>
        <v>1</v>
      </c>
      <c r="H1731" s="187" t="n">
        <f aca="false">IF($G1731&lt;&gt;"",G1731,"")</f>
        <v>1</v>
      </c>
      <c r="I1731" s="169"/>
      <c r="J1731" s="170"/>
      <c r="K1731" s="171" t="n">
        <f aca="false">IF($B1731&lt;&gt;"",IF(I1731,(INDEX(P$1728:Q$1731,MATCH(H1731,P$1728:P$1731),2)/I1731)*1000,0),"")</f>
        <v>0</v>
      </c>
      <c r="L1731" s="171" t="str">
        <f aca="false">IF(Q$1728&lt;&gt;"",IF($B1731&lt;&gt;"",K1731-$J1731,""),"")</f>
        <v/>
      </c>
      <c r="M1731" s="172" t="e">
        <f aca="false">IF(B1731&lt;&gt;"",RANK(L1731,L$1728:L$1827),"")</f>
        <v>#VALUE!</v>
      </c>
      <c r="N1731" s="172" t="str">
        <f aca="false">IF(B1731&lt;&gt;"",'Classement Général'!CL14,"")</f>
        <v/>
      </c>
      <c r="O1731" s="172" t="n">
        <f aca="false">IF(B115&lt;&gt;"",'Calculs (M1..M20)'!A17,"")</f>
        <v>10</v>
      </c>
      <c r="P1731" s="158" t="str">
        <f aca="false">IF(DMIN($H1727:$I1828,$P$10,$U$16:$U$17)&lt;&gt;0,4,"")</f>
        <v/>
      </c>
      <c r="Q1731" s="159" t="str">
        <f aca="false">IF(DMIN($H1727:$I1828,$I$10,$U$16:$U$17)&lt;&gt;0,DMIN($H1727:$I1828,$I$10,$U$16:$U$17),"")</f>
        <v/>
      </c>
      <c r="R1731" s="160" t="str">
        <f aca="false">IF(DMAX($H1727:$I1828,$I$10,$U$16:$U$17)&lt;&gt;0,DMAX($H1727:$I1828,$I$10,$U$16:$U$17),"")</f>
        <v/>
      </c>
      <c r="S1731" s="161" t="str">
        <f aca="false">IF($P1731&lt;&gt;"",IF(DAVERAGE($H1727:$I1828,$I$10,$U$16:$U$17)&lt;&gt;0,DAVERAGE($H1727:$I1828,$I$10,$U$16:$U$17),""),"")</f>
        <v/>
      </c>
      <c r="T1731" s="162" t="str">
        <f aca="false">IF($P1730&lt;&gt;"",IF(DCOUNTA($H1727:$I1828,$I$10,$U$16:$U$17)&lt;&gt;0,DCOUNTA($H1727:$I1828,$I$10,$U$16:$U$17),""),"")</f>
        <v/>
      </c>
      <c r="U1731" s="5" t="s">
        <v>104</v>
      </c>
      <c r="V1731" s="0"/>
      <c r="AH1731" s="187" t="n">
        <f aca="false">IF($G1731&lt;&gt;"",AG1731,"")</f>
        <v>0</v>
      </c>
      <c r="AI1731" s="169"/>
      <c r="AJ1731" s="170"/>
    </row>
    <row r="1732" customFormat="false" ht="13.5" hidden="false" customHeight="false" outlineLevel="0" collapsed="false">
      <c r="A1732" s="0"/>
      <c r="B1732" s="185" t="str">
        <f aca="false">IF(B1631&lt;&gt;"",B1631,"")</f>
        <v>Pierre DIATTA</v>
      </c>
      <c r="C1732" s="116" t="n">
        <f aca="false">IF(C1631&lt;&gt;"",C1631,"")</f>
        <v>5</v>
      </c>
      <c r="D1732" s="116" t="str">
        <f aca="false">IF(D1631&lt;&gt;"",D1631,"")</f>
        <v>2.4GHz</v>
      </c>
      <c r="E1732" s="116" t="n">
        <f aca="false">IF(E1631&lt;&gt;"",E1631,"")</f>
        <v>0</v>
      </c>
      <c r="F1732" s="116" t="n">
        <v>38</v>
      </c>
      <c r="G1732" s="168" t="n">
        <f aca="false">G1631</f>
        <v>1</v>
      </c>
      <c r="H1732" s="187" t="n">
        <f aca="false">IF($G1732&lt;&gt;"",G1732,"")</f>
        <v>1</v>
      </c>
      <c r="I1732" s="169"/>
      <c r="J1732" s="170"/>
      <c r="K1732" s="171" t="n">
        <f aca="false">IF($B1732&lt;&gt;"",IF(I1732,(INDEX(P$1728:Q$1731,MATCH(H1732,P$1728:P$1731),2)/I1732)*1000,0),"")</f>
        <v>0</v>
      </c>
      <c r="L1732" s="171" t="str">
        <f aca="false">IF(Q$1728&lt;&gt;"",IF($B1732&lt;&gt;"",K1732-$J1732,""),"")</f>
        <v/>
      </c>
      <c r="M1732" s="172" t="e">
        <f aca="false">IF(B1732&lt;&gt;"",RANK(L1732,L$1728:L$1827),"")</f>
        <v>#VALUE!</v>
      </c>
      <c r="N1732" s="172" t="str">
        <f aca="false">IF(B1732&lt;&gt;"",'Classement Général'!CL15,"")</f>
        <v/>
      </c>
      <c r="O1732" s="172" t="n">
        <f aca="false">IF(B116&lt;&gt;"",'Calculs (M1..M20)'!A18,"")</f>
        <v>20</v>
      </c>
      <c r="P1732" s="5"/>
      <c r="Q1732" s="5"/>
      <c r="R1732" s="0"/>
      <c r="S1732" s="0"/>
      <c r="T1732" s="163" t="n">
        <f aca="false">SUM(T1728:T1731)</f>
        <v>0</v>
      </c>
      <c r="U1732" s="5" t="n">
        <v>3</v>
      </c>
      <c r="V1732" s="184" t="n">
        <f aca="false">T1732</f>
        <v>0</v>
      </c>
      <c r="AH1732" s="187" t="n">
        <f aca="false">IF($G1732&lt;&gt;"",AG1732,"")</f>
        <v>0</v>
      </c>
      <c r="AI1732" s="169"/>
      <c r="AJ1732" s="170"/>
    </row>
    <row r="1733" customFormat="false" ht="13" hidden="false" customHeight="false" outlineLevel="0" collapsed="false">
      <c r="A1733" s="0"/>
      <c r="B1733" s="185" t="str">
        <f aca="false">IF(B1632&lt;&gt;"",B1632,"")</f>
        <v>Olivier MONET</v>
      </c>
      <c r="C1733" s="116" t="n">
        <f aca="false">IF(C1632&lt;&gt;"",C1632,"")</f>
        <v>6</v>
      </c>
      <c r="D1733" s="116" t="str">
        <f aca="false">IF(D1632&lt;&gt;"",D1632,"")</f>
        <v>41.110MHz</v>
      </c>
      <c r="E1733" s="116" t="n">
        <f aca="false">IF(E1632&lt;&gt;"",E1632,"")</f>
        <v>0</v>
      </c>
      <c r="F1733" s="116" t="n">
        <v>38</v>
      </c>
      <c r="G1733" s="168" t="n">
        <f aca="false">G1632</f>
        <v>1</v>
      </c>
      <c r="H1733" s="187" t="n">
        <f aca="false">IF($G1733&lt;&gt;"",G1733,"")</f>
        <v>1</v>
      </c>
      <c r="I1733" s="169"/>
      <c r="J1733" s="170"/>
      <c r="K1733" s="171" t="n">
        <f aca="false">IF($B1733&lt;&gt;"",IF(I1733,(INDEX(P$1728:Q$1731,MATCH(H1733,P$1728:P$1731),2)/I1733)*1000,0),"")</f>
        <v>0</v>
      </c>
      <c r="L1733" s="171" t="str">
        <f aca="false">IF(Q$1728&lt;&gt;"",IF($B1733&lt;&gt;"",K1733-$J1733,""),"")</f>
        <v/>
      </c>
      <c r="M1733" s="172" t="e">
        <f aca="false">IF(B1733&lt;&gt;"",RANK(L1733,L$1728:L$1827),"")</f>
        <v>#VALUE!</v>
      </c>
      <c r="N1733" s="172" t="str">
        <f aca="false">IF(B1733&lt;&gt;"",'Classement Général'!CL16,"")</f>
        <v/>
      </c>
      <c r="O1733" s="172" t="n">
        <f aca="false">IF(B117&lt;&gt;"",'Calculs (M1..M20)'!A19,"")</f>
        <v>6</v>
      </c>
      <c r="P1733" s="5"/>
      <c r="Q1733" s="5"/>
      <c r="R1733" s="0"/>
      <c r="S1733" s="0"/>
      <c r="T1733" s="0"/>
      <c r="U1733" s="5" t="s">
        <v>104</v>
      </c>
      <c r="V1733" s="0"/>
      <c r="AH1733" s="187" t="n">
        <f aca="false">IF($G1733&lt;&gt;"",AG1733,"")</f>
        <v>0</v>
      </c>
      <c r="AI1733" s="169"/>
      <c r="AJ1733" s="170"/>
    </row>
    <row r="1734" customFormat="false" ht="13" hidden="false" customHeight="false" outlineLevel="0" collapsed="false">
      <c r="A1734" s="0"/>
      <c r="B1734" s="185" t="str">
        <f aca="false">IF(B1633&lt;&gt;"",B1633,"")</f>
        <v>Pierre RONDEL</v>
      </c>
      <c r="C1734" s="116" t="n">
        <f aca="false">IF(C1633&lt;&gt;"",C1633,"")</f>
        <v>7</v>
      </c>
      <c r="D1734" s="116" t="str">
        <f aca="false">IF(D1633&lt;&gt;"",D1633,"")</f>
        <v>2.4GHz</v>
      </c>
      <c r="E1734" s="116" t="n">
        <f aca="false">IF(E1633&lt;&gt;"",E1633,"")</f>
        <v>0</v>
      </c>
      <c r="F1734" s="116" t="n">
        <v>38</v>
      </c>
      <c r="G1734" s="168" t="n">
        <f aca="false">G1633</f>
        <v>1</v>
      </c>
      <c r="H1734" s="187" t="n">
        <f aca="false">IF($G1734&lt;&gt;"",G1734,"")</f>
        <v>1</v>
      </c>
      <c r="I1734" s="169"/>
      <c r="J1734" s="170"/>
      <c r="K1734" s="171" t="n">
        <f aca="false">IF($B1734&lt;&gt;"",IF(I1734,(INDEX(P$1728:Q$1731,MATCH(H1734,P$1728:P$1731),2)/I1734)*1000,0),"")</f>
        <v>0</v>
      </c>
      <c r="L1734" s="171" t="str">
        <f aca="false">IF(Q$1728&lt;&gt;"",IF($B1734&lt;&gt;"",K1734-$J1734,""),"")</f>
        <v/>
      </c>
      <c r="M1734" s="172" t="e">
        <f aca="false">IF(B1734&lt;&gt;"",RANK(L1734,L$1728:L$1827),"")</f>
        <v>#VALUE!</v>
      </c>
      <c r="N1734" s="172" t="str">
        <f aca="false">IF(B1734&lt;&gt;"",'Classement Général'!CL17,"")</f>
        <v/>
      </c>
      <c r="O1734" s="172" t="n">
        <f aca="false">IF(B118&lt;&gt;"",'Calculs (M1..M20)'!A20,"")</f>
        <v>1</v>
      </c>
      <c r="P1734" s="5"/>
      <c r="Q1734" s="5"/>
      <c r="R1734" s="0"/>
      <c r="S1734" s="0"/>
      <c r="T1734" s="0"/>
      <c r="U1734" s="5" t="n">
        <v>4</v>
      </c>
      <c r="V1734" s="0"/>
      <c r="AH1734" s="187" t="n">
        <f aca="false">IF($G1734&lt;&gt;"",AG1734,"")</f>
        <v>0</v>
      </c>
      <c r="AI1734" s="169"/>
      <c r="AJ1734" s="170"/>
    </row>
    <row r="1735" customFormat="false" ht="13" hidden="false" customHeight="false" outlineLevel="0" collapsed="false">
      <c r="A1735" s="0"/>
      <c r="B1735" s="185" t="str">
        <f aca="false">IF(B1634&lt;&gt;"",B1634,"")</f>
        <v>Andreas FRICKE</v>
      </c>
      <c r="C1735" s="116" t="n">
        <f aca="false">IF(C1634&lt;&gt;"",C1634,"")</f>
        <v>8</v>
      </c>
      <c r="D1735" s="116" t="str">
        <f aca="false">IF(D1634&lt;&gt;"",D1634,"")</f>
        <v>2.4GHz</v>
      </c>
      <c r="E1735" s="116" t="n">
        <f aca="false">IF(E1634&lt;&gt;"",E1634,"")</f>
        <v>0</v>
      </c>
      <c r="F1735" s="116" t="n">
        <v>38</v>
      </c>
      <c r="G1735" s="168" t="n">
        <f aca="false">G1634</f>
        <v>1</v>
      </c>
      <c r="H1735" s="187" t="n">
        <f aca="false">IF($G1735&lt;&gt;"",G1735,"")</f>
        <v>1</v>
      </c>
      <c r="I1735" s="169"/>
      <c r="J1735" s="170"/>
      <c r="K1735" s="171" t="n">
        <f aca="false">IF($B1735&lt;&gt;"",IF(I1735,(INDEX(P$1728:Q$1731,MATCH(H1735,P$1728:P$1731),2)/I1735)*1000,0),"")</f>
        <v>0</v>
      </c>
      <c r="L1735" s="171" t="str">
        <f aca="false">IF(Q$1728&lt;&gt;"",IF($B1735&lt;&gt;"",K1735-$J1735,""),"")</f>
        <v/>
      </c>
      <c r="M1735" s="172" t="e">
        <f aca="false">IF(B1735&lt;&gt;"",RANK(L1735,L$1728:L$1827),"")</f>
        <v>#VALUE!</v>
      </c>
      <c r="N1735" s="172" t="str">
        <f aca="false">IF(B1735&lt;&gt;"",'Classement Général'!CL18,"")</f>
        <v/>
      </c>
      <c r="O1735" s="172" t="n">
        <f aca="false">IF(B119&lt;&gt;"",'Calculs (M1..M20)'!A21,"")</f>
        <v>18</v>
      </c>
      <c r="P1735" s="5"/>
      <c r="Q1735" s="5"/>
      <c r="R1735" s="0"/>
      <c r="S1735" s="0"/>
      <c r="T1735" s="0"/>
      <c r="U1735" s="0"/>
      <c r="V1735" s="0"/>
      <c r="AH1735" s="187" t="n">
        <f aca="false">IF($G1735&lt;&gt;"",AG1735,"")</f>
        <v>0</v>
      </c>
      <c r="AI1735" s="169"/>
      <c r="AJ1735" s="170"/>
    </row>
    <row r="1736" customFormat="false" ht="13" hidden="false" customHeight="false" outlineLevel="0" collapsed="false">
      <c r="A1736" s="0"/>
      <c r="B1736" s="185" t="str">
        <f aca="false">IF(B1635&lt;&gt;"",B1635,"")</f>
        <v>Thomas FAURE</v>
      </c>
      <c r="C1736" s="116" t="n">
        <f aca="false">IF(C1635&lt;&gt;"",C1635,"")</f>
        <v>9</v>
      </c>
      <c r="D1736" s="116" t="str">
        <f aca="false">IF(D1635&lt;&gt;"",D1635,"")</f>
        <v>2.4GHz</v>
      </c>
      <c r="E1736" s="116" t="n">
        <f aca="false">IF(E1635&lt;&gt;"",E1635,"")</f>
        <v>0</v>
      </c>
      <c r="F1736" s="116" t="n">
        <v>38</v>
      </c>
      <c r="G1736" s="168" t="n">
        <f aca="false">G1635</f>
        <v>1</v>
      </c>
      <c r="H1736" s="187" t="n">
        <f aca="false">IF($G1736&lt;&gt;"",G1736,"")</f>
        <v>1</v>
      </c>
      <c r="I1736" s="169"/>
      <c r="J1736" s="170"/>
      <c r="K1736" s="171" t="n">
        <f aca="false">IF($B1736&lt;&gt;"",IF(I1736,(INDEX(P$1728:Q$1731,MATCH(H1736,P$1728:P$1731),2)/I1736)*1000,0),"")</f>
        <v>0</v>
      </c>
      <c r="L1736" s="171" t="str">
        <f aca="false">IF(Q$1728&lt;&gt;"",IF($B1736&lt;&gt;"",K1736-$J1736,""),"")</f>
        <v/>
      </c>
      <c r="M1736" s="172" t="e">
        <f aca="false">IF(B1736&lt;&gt;"",RANK(L1736,L$1728:L$1827),"")</f>
        <v>#VALUE!</v>
      </c>
      <c r="N1736" s="172" t="str">
        <f aca="false">IF(B1736&lt;&gt;"",'Classement Général'!CL19,"")</f>
        <v/>
      </c>
      <c r="O1736" s="172" t="n">
        <f aca="false">IF(B120&lt;&gt;"",'Calculs (M1..M20)'!A22,"")</f>
        <v>11</v>
      </c>
      <c r="P1736" s="0"/>
      <c r="Q1736" s="0"/>
      <c r="R1736" s="0"/>
      <c r="S1736" s="0"/>
      <c r="T1736" s="0"/>
      <c r="U1736" s="0"/>
      <c r="V1736" s="0"/>
      <c r="AH1736" s="187" t="n">
        <f aca="false">IF($G1736&lt;&gt;"",AG1736,"")</f>
        <v>0</v>
      </c>
      <c r="AI1736" s="169"/>
      <c r="AJ1736" s="170"/>
    </row>
    <row r="1737" customFormat="false" ht="13" hidden="false" customHeight="false" outlineLevel="0" collapsed="false">
      <c r="A1737" s="0"/>
      <c r="B1737" s="185" t="str">
        <f aca="false">IF(B1636&lt;&gt;"",B1636,"")</f>
        <v>Philippe LANES</v>
      </c>
      <c r="C1737" s="116" t="n">
        <f aca="false">IF(C1636&lt;&gt;"",C1636,"")</f>
        <v>10</v>
      </c>
      <c r="D1737" s="116" t="str">
        <f aca="false">IF(D1636&lt;&gt;"",D1636,"")</f>
        <v>2.4GHz</v>
      </c>
      <c r="E1737" s="116" t="n">
        <f aca="false">IF(E1636&lt;&gt;"",E1636,"")</f>
        <v>0</v>
      </c>
      <c r="F1737" s="116" t="n">
        <v>38</v>
      </c>
      <c r="G1737" s="168" t="n">
        <f aca="false">G1636</f>
        <v>1</v>
      </c>
      <c r="H1737" s="187" t="n">
        <f aca="false">IF($G1737&lt;&gt;"",G1737,"")</f>
        <v>1</v>
      </c>
      <c r="I1737" s="169"/>
      <c r="J1737" s="170"/>
      <c r="K1737" s="171" t="n">
        <f aca="false">IF($B1737&lt;&gt;"",IF(I1737,(INDEX(P$1728:Q$1731,MATCH(H1737,P$1728:P$1731),2)/I1737)*1000,0),"")</f>
        <v>0</v>
      </c>
      <c r="L1737" s="171" t="str">
        <f aca="false">IF(Q$1728&lt;&gt;"",IF($B1737&lt;&gt;"",K1737-$J1737,""),"")</f>
        <v/>
      </c>
      <c r="M1737" s="172" t="e">
        <f aca="false">IF(B1737&lt;&gt;"",RANK(L1737,L$1728:L$1827),"")</f>
        <v>#VALUE!</v>
      </c>
      <c r="N1737" s="172" t="str">
        <f aca="false">IF(B1737&lt;&gt;"",'Classement Général'!CL20,"")</f>
        <v/>
      </c>
      <c r="O1737" s="172" t="n">
        <f aca="false">IF(B121&lt;&gt;"",'Calculs (M1..M20)'!A23,"")</f>
        <v>14</v>
      </c>
      <c r="P1737" s="0"/>
      <c r="Q1737" s="0"/>
      <c r="R1737" s="0"/>
      <c r="S1737" s="0"/>
      <c r="T1737" s="0"/>
      <c r="U1737" s="0"/>
      <c r="V1737" s="0"/>
      <c r="AH1737" s="187" t="n">
        <f aca="false">IF($G1737&lt;&gt;"",AG1737,"")</f>
        <v>0</v>
      </c>
      <c r="AI1737" s="169"/>
      <c r="AJ1737" s="170"/>
    </row>
    <row r="1738" customFormat="false" ht="13" hidden="false" customHeight="false" outlineLevel="0" collapsed="false">
      <c r="A1738" s="0"/>
      <c r="B1738" s="185" t="str">
        <f aca="false">IF(B1637&lt;&gt;"",B1637,"")</f>
        <v>Julien HONOR</v>
      </c>
      <c r="C1738" s="116" t="n">
        <f aca="false">IF(C1637&lt;&gt;"",C1637,"")</f>
        <v>11</v>
      </c>
      <c r="D1738" s="116" t="str">
        <f aca="false">IF(D1637&lt;&gt;"",D1637,"")</f>
        <v>2.4GHz</v>
      </c>
      <c r="E1738" s="116" t="n">
        <f aca="false">IF(E1637&lt;&gt;"",E1637,"")</f>
        <v>0</v>
      </c>
      <c r="F1738" s="116" t="n">
        <v>38</v>
      </c>
      <c r="G1738" s="168" t="n">
        <f aca="false">G1637</f>
        <v>1</v>
      </c>
      <c r="H1738" s="187" t="n">
        <f aca="false">IF($G1738&lt;&gt;"",G1738,"")</f>
        <v>1</v>
      </c>
      <c r="I1738" s="169"/>
      <c r="J1738" s="170"/>
      <c r="K1738" s="171" t="n">
        <f aca="false">IF($B1738&lt;&gt;"",IF(I1738,(INDEX(P$1728:Q$1731,MATCH(H1738,P$1728:P$1731),2)/I1738)*1000,0),"")</f>
        <v>0</v>
      </c>
      <c r="L1738" s="171" t="str">
        <f aca="false">IF(Q$1728&lt;&gt;"",IF($B1738&lt;&gt;"",K1738-$J1738,""),"")</f>
        <v/>
      </c>
      <c r="M1738" s="172" t="e">
        <f aca="false">IF(B1738&lt;&gt;"",RANK(L1738,L$1728:L$1827),"")</f>
        <v>#VALUE!</v>
      </c>
      <c r="N1738" s="172" t="str">
        <f aca="false">IF(B1738&lt;&gt;"",'Classement Général'!CL21,"")</f>
        <v/>
      </c>
      <c r="O1738" s="172" t="n">
        <f aca="false">IF(B122&lt;&gt;"",'Calculs (M1..M20)'!A24,"")</f>
        <v>3</v>
      </c>
      <c r="P1738" s="0"/>
      <c r="Q1738" s="0"/>
      <c r="R1738" s="0"/>
      <c r="S1738" s="0"/>
      <c r="T1738" s="0"/>
      <c r="U1738" s="0"/>
      <c r="V1738" s="0"/>
      <c r="AH1738" s="187" t="n">
        <f aca="false">IF($G1738&lt;&gt;"",AG1738,"")</f>
        <v>0</v>
      </c>
      <c r="AI1738" s="169"/>
      <c r="AJ1738" s="170"/>
    </row>
    <row r="1739" customFormat="false" ht="13" hidden="false" customHeight="false" outlineLevel="0" collapsed="false">
      <c r="A1739" s="0"/>
      <c r="B1739" s="185" t="str">
        <f aca="false">IF(B1638&lt;&gt;"",B1638,"")</f>
        <v>Michael KREBS</v>
      </c>
      <c r="C1739" s="116" t="n">
        <f aca="false">IF(C1638&lt;&gt;"",C1638,"")</f>
        <v>12</v>
      </c>
      <c r="D1739" s="116" t="str">
        <f aca="false">IF(D1638&lt;&gt;"",D1638,"")</f>
        <v>2.4GHz</v>
      </c>
      <c r="E1739" s="116" t="n">
        <f aca="false">IF(E1638&lt;&gt;"",E1638,"")</f>
        <v>0</v>
      </c>
      <c r="F1739" s="116" t="n">
        <v>38</v>
      </c>
      <c r="G1739" s="168" t="n">
        <f aca="false">G1638</f>
        <v>1</v>
      </c>
      <c r="H1739" s="187" t="n">
        <f aca="false">IF($G1739&lt;&gt;"",G1739,"")</f>
        <v>1</v>
      </c>
      <c r="I1739" s="169"/>
      <c r="J1739" s="170"/>
      <c r="K1739" s="171" t="n">
        <f aca="false">IF($B1739&lt;&gt;"",IF(I1739,(INDEX(P$1728:Q$1731,MATCH(H1739,P$1728:P$1731),2)/I1739)*1000,0),"")</f>
        <v>0</v>
      </c>
      <c r="L1739" s="171" t="str">
        <f aca="false">IF(Q$1728&lt;&gt;"",IF($B1739&lt;&gt;"",K1739-$J1739,""),"")</f>
        <v/>
      </c>
      <c r="M1739" s="172" t="e">
        <f aca="false">IF(B1739&lt;&gt;"",RANK(L1739,L$1728:L$1827),"")</f>
        <v>#VALUE!</v>
      </c>
      <c r="N1739" s="172" t="str">
        <f aca="false">IF(B1739&lt;&gt;"",'Classement Général'!CL22,"")</f>
        <v/>
      </c>
      <c r="O1739" s="172" t="n">
        <f aca="false">IF(B123&lt;&gt;"",'Calculs (M1..M20)'!A25,"")</f>
        <v>12</v>
      </c>
      <c r="P1739" s="0"/>
      <c r="Q1739" s="0"/>
      <c r="R1739" s="0"/>
      <c r="S1739" s="0"/>
      <c r="T1739" s="0"/>
      <c r="U1739" s="0"/>
      <c r="V1739" s="0"/>
      <c r="AH1739" s="187" t="n">
        <f aca="false">IF($G1739&lt;&gt;"",AG1739,"")</f>
        <v>0</v>
      </c>
      <c r="AI1739" s="169"/>
      <c r="AJ1739" s="170"/>
    </row>
    <row r="1740" customFormat="false" ht="13" hidden="false" customHeight="false" outlineLevel="0" collapsed="false">
      <c r="A1740" s="0"/>
      <c r="B1740" s="185" t="str">
        <f aca="false">IF(B1639&lt;&gt;"",B1639,"")</f>
        <v>Aubry GABANON</v>
      </c>
      <c r="C1740" s="116" t="n">
        <f aca="false">IF(C1639&lt;&gt;"",C1639,"")</f>
        <v>13</v>
      </c>
      <c r="D1740" s="116" t="str">
        <f aca="false">IF(D1639&lt;&gt;"",D1639,"")</f>
        <v>2.4GHz</v>
      </c>
      <c r="E1740" s="116" t="n">
        <f aca="false">IF(E1639&lt;&gt;"",E1639,"")</f>
        <v>0</v>
      </c>
      <c r="F1740" s="116" t="n">
        <v>38</v>
      </c>
      <c r="G1740" s="168" t="n">
        <f aca="false">G1639</f>
        <v>1</v>
      </c>
      <c r="H1740" s="187" t="n">
        <f aca="false">IF($G1740&lt;&gt;"",G1740,"")</f>
        <v>1</v>
      </c>
      <c r="I1740" s="169"/>
      <c r="J1740" s="170"/>
      <c r="K1740" s="171" t="n">
        <f aca="false">IF($B1740&lt;&gt;"",IF(I1740,(INDEX(P$1728:Q$1731,MATCH(H1740,P$1728:P$1731),2)/I1740)*1000,0),"")</f>
        <v>0</v>
      </c>
      <c r="L1740" s="171" t="str">
        <f aca="false">IF(Q$1728&lt;&gt;"",IF($B1740&lt;&gt;"",K1740-$J1740,""),"")</f>
        <v/>
      </c>
      <c r="M1740" s="172" t="e">
        <f aca="false">IF(B1740&lt;&gt;"",RANK(L1740,L$1728:L$1827),"")</f>
        <v>#VALUE!</v>
      </c>
      <c r="N1740" s="172" t="str">
        <f aca="false">IF(B1740&lt;&gt;"",'Classement Général'!CL23,"")</f>
        <v/>
      </c>
      <c r="O1740" s="172" t="n">
        <f aca="false">IF(B124&lt;&gt;"",'Calculs (M1..M20)'!A26,"")</f>
        <v>5</v>
      </c>
      <c r="P1740" s="0"/>
      <c r="Q1740" s="0"/>
      <c r="R1740" s="0"/>
      <c r="S1740" s="0"/>
      <c r="T1740" s="0"/>
      <c r="U1740" s="0"/>
      <c r="V1740" s="0"/>
      <c r="AH1740" s="187" t="n">
        <f aca="false">IF($G1740&lt;&gt;"",AG1740,"")</f>
        <v>0</v>
      </c>
      <c r="AI1740" s="169"/>
      <c r="AJ1740" s="170"/>
    </row>
    <row r="1741" customFormat="false" ht="13" hidden="false" customHeight="false" outlineLevel="0" collapsed="false">
      <c r="A1741" s="0"/>
      <c r="B1741" s="185" t="str">
        <f aca="false">IF(B1640&lt;&gt;"",B1640,"")</f>
        <v>Serge DELARBRE</v>
      </c>
      <c r="C1741" s="116" t="n">
        <f aca="false">IF(C1640&lt;&gt;"",C1640,"")</f>
        <v>14</v>
      </c>
      <c r="D1741" s="116" t="str">
        <f aca="false">IF(D1640&lt;&gt;"",D1640,"")</f>
        <v>2.4GHz</v>
      </c>
      <c r="E1741" s="116" t="n">
        <f aca="false">IF(E1640&lt;&gt;"",E1640,"")</f>
        <v>0</v>
      </c>
      <c r="F1741" s="116" t="n">
        <v>38</v>
      </c>
      <c r="G1741" s="168" t="n">
        <f aca="false">G1640</f>
        <v>1</v>
      </c>
      <c r="H1741" s="187" t="n">
        <f aca="false">IF($G1741&lt;&gt;"",G1741,"")</f>
        <v>1</v>
      </c>
      <c r="I1741" s="169"/>
      <c r="J1741" s="170"/>
      <c r="K1741" s="171" t="n">
        <f aca="false">IF($B1741&lt;&gt;"",IF(I1741,(INDEX(P$1728:Q$1731,MATCH(H1741,P$1728:P$1731),2)/I1741)*1000,0),"")</f>
        <v>0</v>
      </c>
      <c r="L1741" s="171" t="str">
        <f aca="false">IF(Q$1728&lt;&gt;"",IF($B1741&lt;&gt;"",K1741-$J1741,""),"")</f>
        <v/>
      </c>
      <c r="M1741" s="172" t="e">
        <f aca="false">IF(B1741&lt;&gt;"",RANK(L1741,L$1728:L$1827),"")</f>
        <v>#VALUE!</v>
      </c>
      <c r="N1741" s="172" t="str">
        <f aca="false">IF(B1741&lt;&gt;"",'Classement Général'!CL24,"")</f>
        <v/>
      </c>
      <c r="O1741" s="172" t="n">
        <f aca="false">IF(B125&lt;&gt;"",'Calculs (M1..M20)'!A27,"")</f>
        <v>17</v>
      </c>
      <c r="P1741" s="0"/>
      <c r="Q1741" s="0"/>
      <c r="R1741" s="0"/>
      <c r="S1741" s="0"/>
      <c r="T1741" s="0"/>
      <c r="U1741" s="0"/>
      <c r="V1741" s="0"/>
      <c r="AH1741" s="187" t="n">
        <f aca="false">IF($G1741&lt;&gt;"",AG1741,"")</f>
        <v>0</v>
      </c>
      <c r="AI1741" s="169"/>
      <c r="AJ1741" s="170"/>
    </row>
    <row r="1742" customFormat="false" ht="13" hidden="false" customHeight="false" outlineLevel="0" collapsed="false">
      <c r="A1742" s="0"/>
      <c r="B1742" s="185" t="str">
        <f aca="false">IF(B1641&lt;&gt;"",B1641,"")</f>
        <v>Arnaud LEGER</v>
      </c>
      <c r="C1742" s="116" t="n">
        <f aca="false">IF(C1641&lt;&gt;"",C1641,"")</f>
        <v>15</v>
      </c>
      <c r="D1742" s="116" t="str">
        <f aca="false">IF(D1641&lt;&gt;"",D1641,"")</f>
        <v>2.4GHz</v>
      </c>
      <c r="E1742" s="116" t="n">
        <f aca="false">IF(E1641&lt;&gt;"",E1641,"")</f>
        <v>0</v>
      </c>
      <c r="F1742" s="116" t="n">
        <v>38</v>
      </c>
      <c r="G1742" s="168" t="n">
        <f aca="false">G1641</f>
        <v>1</v>
      </c>
      <c r="H1742" s="187" t="n">
        <f aca="false">IF($G1742&lt;&gt;"",G1742,"")</f>
        <v>1</v>
      </c>
      <c r="I1742" s="169"/>
      <c r="J1742" s="170"/>
      <c r="K1742" s="171" t="n">
        <f aca="false">IF($B1742&lt;&gt;"",IF(I1742,(INDEX(P$1728:Q$1731,MATCH(H1742,P$1728:P$1731),2)/I1742)*1000,0),"")</f>
        <v>0</v>
      </c>
      <c r="L1742" s="171" t="str">
        <f aca="false">IF(Q$1728&lt;&gt;"",IF($B1742&lt;&gt;"",K1742-$J1742,""),"")</f>
        <v/>
      </c>
      <c r="M1742" s="172" t="e">
        <f aca="false">IF(B1742&lt;&gt;"",RANK(L1742,L$1728:L$1827),"")</f>
        <v>#VALUE!</v>
      </c>
      <c r="N1742" s="172" t="str">
        <f aca="false">IF(B1742&lt;&gt;"",'Classement Général'!CL25,"")</f>
        <v/>
      </c>
      <c r="O1742" s="172" t="n">
        <f aca="false">IF(B126&lt;&gt;"",'Calculs (M1..M20)'!A28,"")</f>
        <v>7</v>
      </c>
      <c r="P1742" s="0"/>
      <c r="Q1742" s="0"/>
      <c r="R1742" s="0"/>
      <c r="S1742" s="0"/>
      <c r="T1742" s="0"/>
      <c r="U1742" s="0"/>
      <c r="V1742" s="0"/>
      <c r="AH1742" s="187" t="n">
        <f aca="false">IF($G1742&lt;&gt;"",AG1742,"")</f>
        <v>0</v>
      </c>
      <c r="AI1742" s="169"/>
      <c r="AJ1742" s="170"/>
    </row>
    <row r="1743" customFormat="false" ht="13" hidden="false" customHeight="false" outlineLevel="0" collapsed="false">
      <c r="A1743" s="0"/>
      <c r="B1743" s="185" t="str">
        <f aca="false">IF(B1642&lt;&gt;"",B1642,"")</f>
        <v>Thierry POIGNARD</v>
      </c>
      <c r="C1743" s="116" t="n">
        <f aca="false">IF(C1642&lt;&gt;"",C1642,"")</f>
        <v>16</v>
      </c>
      <c r="D1743" s="116" t="str">
        <f aca="false">IF(D1642&lt;&gt;"",D1642,"")</f>
        <v>2.4GHz</v>
      </c>
      <c r="E1743" s="116" t="n">
        <f aca="false">IF(E1642&lt;&gt;"",E1642,"")</f>
        <v>0</v>
      </c>
      <c r="F1743" s="116" t="n">
        <v>38</v>
      </c>
      <c r="G1743" s="168" t="n">
        <f aca="false">G1642</f>
        <v>1</v>
      </c>
      <c r="H1743" s="187" t="n">
        <f aca="false">IF($G1743&lt;&gt;"",G1743,"")</f>
        <v>1</v>
      </c>
      <c r="I1743" s="169"/>
      <c r="J1743" s="170"/>
      <c r="K1743" s="171" t="n">
        <f aca="false">IF($B1743&lt;&gt;"",IF(I1743,(INDEX(P$1728:Q$1731,MATCH(H1743,P$1728:P$1731),2)/I1743)*1000,0),"")</f>
        <v>0</v>
      </c>
      <c r="L1743" s="171" t="str">
        <f aca="false">IF(Q$1728&lt;&gt;"",IF($B1743&lt;&gt;"",K1743-$J1743,""),"")</f>
        <v/>
      </c>
      <c r="M1743" s="172" t="e">
        <f aca="false">IF(B1743&lt;&gt;"",RANK(L1743,L$1728:L$1827),"")</f>
        <v>#VALUE!</v>
      </c>
      <c r="N1743" s="172" t="str">
        <f aca="false">IF(B1743&lt;&gt;"",'Classement Général'!CL26,"")</f>
        <v/>
      </c>
      <c r="O1743" s="172" t="n">
        <f aca="false">IF(B127&lt;&gt;"",'Calculs (M1..M20)'!A29,"")</f>
        <v>13</v>
      </c>
      <c r="P1743" s="0"/>
      <c r="Q1743" s="0"/>
      <c r="R1743" s="0"/>
      <c r="S1743" s="0"/>
      <c r="T1743" s="0"/>
      <c r="U1743" s="0"/>
      <c r="V1743" s="0"/>
      <c r="AH1743" s="187" t="n">
        <f aca="false">IF($G1743&lt;&gt;"",AG1743,"")</f>
        <v>0</v>
      </c>
      <c r="AI1743" s="169"/>
      <c r="AJ1743" s="170"/>
    </row>
    <row r="1744" customFormat="false" ht="13" hidden="false" customHeight="false" outlineLevel="0" collapsed="false">
      <c r="A1744" s="0"/>
      <c r="B1744" s="185" t="str">
        <f aca="false">IF(B1643&lt;&gt;"",B1643,"")</f>
        <v>Joel MARIN</v>
      </c>
      <c r="C1744" s="116" t="n">
        <f aca="false">IF(C1643&lt;&gt;"",C1643,"")</f>
        <v>17</v>
      </c>
      <c r="D1744" s="116" t="str">
        <f aca="false">IF(D1643&lt;&gt;"",D1643,"")</f>
        <v>2.4GHz</v>
      </c>
      <c r="E1744" s="116" t="n">
        <f aca="false">IF(E1643&lt;&gt;"",E1643,"")</f>
        <v>0</v>
      </c>
      <c r="F1744" s="116" t="n">
        <v>38</v>
      </c>
      <c r="G1744" s="168" t="n">
        <f aca="false">G1643</f>
        <v>1</v>
      </c>
      <c r="H1744" s="187" t="n">
        <f aca="false">IF($G1744&lt;&gt;"",G1744,"")</f>
        <v>1</v>
      </c>
      <c r="I1744" s="169"/>
      <c r="J1744" s="170"/>
      <c r="K1744" s="171" t="n">
        <f aca="false">IF($B1744&lt;&gt;"",IF(I1744,(INDEX(P$1728:Q$1731,MATCH(H1744,P$1728:P$1731),2)/I1744)*1000,0),"")</f>
        <v>0</v>
      </c>
      <c r="L1744" s="171" t="str">
        <f aca="false">IF(Q$1728&lt;&gt;"",IF($B1744&lt;&gt;"",K1744-$J1744,""),"")</f>
        <v/>
      </c>
      <c r="M1744" s="172" t="e">
        <f aca="false">IF(B1744&lt;&gt;"",RANK(L1744,L$1728:L$1827),"")</f>
        <v>#VALUE!</v>
      </c>
      <c r="N1744" s="172" t="str">
        <f aca="false">IF(B1744&lt;&gt;"",'Classement Général'!CL27,"")</f>
        <v/>
      </c>
      <c r="O1744" s="172" t="n">
        <f aca="false">IF(B128&lt;&gt;"",'Calculs (M1..M20)'!A30,"")</f>
        <v>16</v>
      </c>
      <c r="P1744" s="0"/>
      <c r="Q1744" s="0"/>
      <c r="R1744" s="0"/>
      <c r="S1744" s="0"/>
      <c r="T1744" s="0"/>
      <c r="U1744" s="0"/>
      <c r="V1744" s="0"/>
      <c r="AH1744" s="187" t="n">
        <f aca="false">IF($G1744&lt;&gt;"",AG1744,"")</f>
        <v>0</v>
      </c>
      <c r="AI1744" s="169"/>
      <c r="AJ1744" s="170"/>
    </row>
    <row r="1745" customFormat="false" ht="13" hidden="false" customHeight="false" outlineLevel="0" collapsed="false">
      <c r="A1745" s="0"/>
      <c r="B1745" s="185" t="str">
        <f aca="false">IF(B1644&lt;&gt;"",B1644,"")</f>
        <v>Matthieu MERVELET</v>
      </c>
      <c r="C1745" s="116" t="n">
        <f aca="false">IF(C1644&lt;&gt;"",C1644,"")</f>
        <v>18</v>
      </c>
      <c r="D1745" s="116" t="str">
        <f aca="false">IF(D1644&lt;&gt;"",D1644,"")</f>
        <v>2.4GHz</v>
      </c>
      <c r="E1745" s="116" t="n">
        <f aca="false">IF(E1644&lt;&gt;"",E1644,"")</f>
        <v>0</v>
      </c>
      <c r="F1745" s="116" t="n">
        <v>38</v>
      </c>
      <c r="G1745" s="168" t="n">
        <f aca="false">G1644</f>
        <v>1</v>
      </c>
      <c r="H1745" s="187" t="n">
        <f aca="false">IF($G1745&lt;&gt;"",G1745,"")</f>
        <v>1</v>
      </c>
      <c r="I1745" s="169"/>
      <c r="J1745" s="170"/>
      <c r="K1745" s="171" t="n">
        <f aca="false">IF($B1745&lt;&gt;"",IF(I1745,(INDEX(P$1728:Q$1731,MATCH(H1745,P$1728:P$1731),2)/I1745)*1000,0),"")</f>
        <v>0</v>
      </c>
      <c r="L1745" s="171" t="str">
        <f aca="false">IF(Q$1728&lt;&gt;"",IF($B1745&lt;&gt;"",K1745-$J1745,""),"")</f>
        <v/>
      </c>
      <c r="M1745" s="172" t="e">
        <f aca="false">IF(B1745&lt;&gt;"",RANK(L1745,L$1728:L$1827),"")</f>
        <v>#VALUE!</v>
      </c>
      <c r="N1745" s="172" t="str">
        <f aca="false">IF(B1745&lt;&gt;"",'Classement Général'!CL28,"")</f>
        <v/>
      </c>
      <c r="O1745" s="172" t="n">
        <f aca="false">IF(B129&lt;&gt;"",'Calculs (M1..M20)'!A31,"")</f>
        <v>2</v>
      </c>
      <c r="P1745" s="0"/>
      <c r="Q1745" s="0"/>
      <c r="R1745" s="0"/>
      <c r="S1745" s="0"/>
      <c r="T1745" s="0"/>
      <c r="U1745" s="0"/>
      <c r="V1745" s="0"/>
      <c r="AH1745" s="187" t="n">
        <f aca="false">IF($G1745&lt;&gt;"",AG1745,"")</f>
        <v>0</v>
      </c>
      <c r="AI1745" s="169"/>
      <c r="AJ1745" s="170"/>
    </row>
    <row r="1746" customFormat="false" ht="13" hidden="false" customHeight="false" outlineLevel="0" collapsed="false">
      <c r="A1746" s="0"/>
      <c r="B1746" s="185" t="str">
        <f aca="false">IF(B1645&lt;&gt;"",B1645,"")</f>
        <v>Gabriel MANTEL</v>
      </c>
      <c r="C1746" s="116" t="n">
        <f aca="false">IF(C1645&lt;&gt;"",C1645,"")</f>
        <v>19</v>
      </c>
      <c r="D1746" s="116" t="str">
        <f aca="false">IF(D1645&lt;&gt;"",D1645,"")</f>
        <v>2.4GHz</v>
      </c>
      <c r="E1746" s="116" t="n">
        <f aca="false">IF(E1645&lt;&gt;"",E1645,"")</f>
        <v>0</v>
      </c>
      <c r="F1746" s="116" t="n">
        <v>38</v>
      </c>
      <c r="G1746" s="168" t="n">
        <f aca="false">G1645</f>
        <v>1</v>
      </c>
      <c r="H1746" s="187" t="n">
        <f aca="false">IF($G1746&lt;&gt;"",G1746,"")</f>
        <v>1</v>
      </c>
      <c r="I1746" s="169"/>
      <c r="J1746" s="170"/>
      <c r="K1746" s="171" t="n">
        <f aca="false">IF($B1746&lt;&gt;"",IF(I1746,(INDEX(P$1728:Q$1731,MATCH(H1746,P$1728:P$1731),2)/I1746)*1000,0),"")</f>
        <v>0</v>
      </c>
      <c r="L1746" s="171" t="str">
        <f aca="false">IF(Q$1728&lt;&gt;"",IF($B1746&lt;&gt;"",K1746-$J1746,""),"")</f>
        <v/>
      </c>
      <c r="M1746" s="172" t="e">
        <f aca="false">IF(B1746&lt;&gt;"",RANK(L1746,L$1728:L$1827),"")</f>
        <v>#VALUE!</v>
      </c>
      <c r="N1746" s="172" t="str">
        <f aca="false">IF(B1746&lt;&gt;"",'Classement Général'!CL29,"")</f>
        <v/>
      </c>
      <c r="O1746" s="172" t="n">
        <f aca="false">IF(B130&lt;&gt;"",'Calculs (M1..M20)'!A32,"")</f>
        <v>21</v>
      </c>
      <c r="P1746" s="0"/>
      <c r="Q1746" s="0"/>
      <c r="R1746" s="0"/>
      <c r="S1746" s="0"/>
      <c r="T1746" s="0"/>
      <c r="U1746" s="0"/>
      <c r="V1746" s="0"/>
      <c r="AH1746" s="187" t="n">
        <f aca="false">IF($G1746&lt;&gt;"",AG1746,"")</f>
        <v>0</v>
      </c>
      <c r="AI1746" s="169"/>
      <c r="AJ1746" s="170"/>
    </row>
    <row r="1747" customFormat="false" ht="13" hidden="false" customHeight="false" outlineLevel="0" collapsed="false">
      <c r="A1747" s="0"/>
      <c r="B1747" s="185" t="str">
        <f aca="false">IF(B1646&lt;&gt;"",B1646,"")</f>
        <v>Sylvain PFEFFERKORN</v>
      </c>
      <c r="C1747" s="116" t="n">
        <f aca="false">IF(C1646&lt;&gt;"",C1646,"")</f>
        <v>20</v>
      </c>
      <c r="D1747" s="116" t="str">
        <f aca="false">IF(D1646&lt;&gt;"",D1646,"")</f>
        <v>2.4GHz</v>
      </c>
      <c r="E1747" s="116" t="n">
        <f aca="false">IF(E1646&lt;&gt;"",E1646,"")</f>
        <v>0</v>
      </c>
      <c r="F1747" s="116" t="n">
        <v>38</v>
      </c>
      <c r="G1747" s="168" t="n">
        <f aca="false">G1646</f>
        <v>1</v>
      </c>
      <c r="H1747" s="187" t="n">
        <f aca="false">IF($G1747&lt;&gt;"",G1747,"")</f>
        <v>1</v>
      </c>
      <c r="I1747" s="169"/>
      <c r="J1747" s="170"/>
      <c r="K1747" s="171" t="n">
        <f aca="false">IF($B1747&lt;&gt;"",IF(I1747,(INDEX(P$1728:Q$1731,MATCH(H1747,P$1728:P$1731),2)/I1747)*1000,0),"")</f>
        <v>0</v>
      </c>
      <c r="L1747" s="171" t="str">
        <f aca="false">IF(Q$1728&lt;&gt;"",IF($B1747&lt;&gt;"",K1747-$J1747,""),"")</f>
        <v/>
      </c>
      <c r="M1747" s="172" t="e">
        <f aca="false">IF(B1747&lt;&gt;"",RANK(L1747,L$1728:L$1827),"")</f>
        <v>#VALUE!</v>
      </c>
      <c r="N1747" s="172" t="str">
        <f aca="false">IF(B1747&lt;&gt;"",'Classement Général'!CL30,"")</f>
        <v/>
      </c>
      <c r="O1747" s="172" t="n">
        <f aca="false">IF(B131&lt;&gt;"",'Calculs (M1..M20)'!A33,"")</f>
        <v>19</v>
      </c>
      <c r="P1747" s="0"/>
      <c r="Q1747" s="0"/>
      <c r="R1747" s="0"/>
      <c r="S1747" s="0"/>
      <c r="T1747" s="0"/>
      <c r="U1747" s="0"/>
      <c r="V1747" s="0"/>
      <c r="AH1747" s="187" t="n">
        <f aca="false">IF($G1747&lt;&gt;"",AG1747,"")</f>
        <v>0</v>
      </c>
      <c r="AI1747" s="169"/>
      <c r="AJ1747" s="170"/>
    </row>
    <row r="1748" customFormat="false" ht="13" hidden="false" customHeight="false" outlineLevel="0" collapsed="false">
      <c r="A1748" s="0"/>
      <c r="B1748" s="185" t="str">
        <f aca="false">IF(B1647&lt;&gt;"",B1647,"")</f>
        <v>Frederic HOURS</v>
      </c>
      <c r="C1748" s="116" t="n">
        <f aca="false">IF(C1647&lt;&gt;"",C1647,"")</f>
        <v>21</v>
      </c>
      <c r="D1748" s="116" t="str">
        <f aca="false">IF(D1647&lt;&gt;"",D1647,"")</f>
        <v>2.4GHz</v>
      </c>
      <c r="E1748" s="116" t="n">
        <f aca="false">IF(E1647&lt;&gt;"",E1647,"")</f>
        <v>0</v>
      </c>
      <c r="F1748" s="116" t="n">
        <v>38</v>
      </c>
      <c r="G1748" s="168" t="n">
        <f aca="false">G1647</f>
        <v>1</v>
      </c>
      <c r="H1748" s="187" t="n">
        <f aca="false">IF($G1748&lt;&gt;"",G1748,"")</f>
        <v>1</v>
      </c>
      <c r="I1748" s="169"/>
      <c r="J1748" s="170"/>
      <c r="K1748" s="171" t="n">
        <f aca="false">IF($B1748&lt;&gt;"",IF(I1748,(INDEX(P$1728:Q$1731,MATCH(H1748,P$1728:P$1731),2)/I1748)*1000,0),"")</f>
        <v>0</v>
      </c>
      <c r="L1748" s="171" t="str">
        <f aca="false">IF(Q$1728&lt;&gt;"",IF($B1748&lt;&gt;"",K1748-$J1748,""),"")</f>
        <v/>
      </c>
      <c r="M1748" s="172" t="e">
        <f aca="false">IF(B1748&lt;&gt;"",RANK(L1748,L$1728:L$1827),"")</f>
        <v>#VALUE!</v>
      </c>
      <c r="N1748" s="172" t="str">
        <f aca="false">IF(B1748&lt;&gt;"",'Classement Général'!CL31,"")</f>
        <v/>
      </c>
      <c r="O1748" s="172" t="n">
        <f aca="false">IF(B132&lt;&gt;"",'Calculs (M1..M20)'!A34,"")</f>
        <v>9</v>
      </c>
      <c r="P1748" s="0"/>
      <c r="Q1748" s="0"/>
      <c r="R1748" s="0"/>
      <c r="S1748" s="0"/>
      <c r="T1748" s="0"/>
      <c r="U1748" s="0"/>
      <c r="V1748" s="0"/>
      <c r="AH1748" s="187" t="n">
        <f aca="false">IF($G1748&lt;&gt;"",AG1748,"")</f>
        <v>0</v>
      </c>
      <c r="AI1748" s="169"/>
      <c r="AJ1748" s="170"/>
    </row>
    <row r="1749" customFormat="false" ht="13" hidden="false" customHeight="false" outlineLevel="0" collapsed="false">
      <c r="A1749" s="0"/>
      <c r="B1749" s="185" t="str">
        <f aca="false">IF(B1648&lt;&gt;"",B1648,"")</f>
        <v>Sébastien LANES</v>
      </c>
      <c r="C1749" s="116" t="n">
        <f aca="false">IF(C1648&lt;&gt;"",C1648,"")</f>
        <v>22</v>
      </c>
      <c r="D1749" s="116" t="str">
        <f aca="false">IF(D1648&lt;&gt;"",D1648,"")</f>
        <v>2.4GHz</v>
      </c>
      <c r="E1749" s="116" t="n">
        <f aca="false">IF(E1648&lt;&gt;"",E1648,"")</f>
        <v>0</v>
      </c>
      <c r="F1749" s="116" t="n">
        <v>38</v>
      </c>
      <c r="G1749" s="168" t="n">
        <f aca="false">G1648</f>
        <v>1</v>
      </c>
      <c r="H1749" s="187" t="n">
        <f aca="false">IF($G1749&lt;&gt;"",G1749,"")</f>
        <v>1</v>
      </c>
      <c r="I1749" s="169"/>
      <c r="J1749" s="170"/>
      <c r="K1749" s="171" t="n">
        <f aca="false">IF($B1749&lt;&gt;"",IF(I1749,(INDEX(P$1728:Q$1731,MATCH(H1749,P$1728:P$1731),2)/I1749)*1000,0),"")</f>
        <v>0</v>
      </c>
      <c r="L1749" s="171" t="str">
        <f aca="false">IF(Q$1728&lt;&gt;"",IF($B1749&lt;&gt;"",K1749-$J1749,""),"")</f>
        <v/>
      </c>
      <c r="M1749" s="172" t="e">
        <f aca="false">IF(B1749&lt;&gt;"",RANK(L1749,L$1728:L$1827),"")</f>
        <v>#VALUE!</v>
      </c>
      <c r="N1749" s="172" t="str">
        <f aca="false">IF(B1749&lt;&gt;"",'Classement Général'!CL32,"")</f>
        <v/>
      </c>
      <c r="O1749" s="172" t="n">
        <f aca="false">IF(B133&lt;&gt;"",'Calculs (M1..M20)'!A35,"")</f>
        <v>4</v>
      </c>
      <c r="P1749" s="0"/>
      <c r="Q1749" s="0"/>
      <c r="R1749" s="0"/>
      <c r="S1749" s="0"/>
      <c r="T1749" s="0"/>
      <c r="U1749" s="0"/>
      <c r="V1749" s="0"/>
      <c r="AH1749" s="187" t="n">
        <f aca="false">IF($G1749&lt;&gt;"",AG1749,"")</f>
        <v>0</v>
      </c>
      <c r="AI1749" s="169"/>
      <c r="AJ1749" s="170"/>
    </row>
    <row r="1750" customFormat="false" ht="13" hidden="false" customHeight="false" outlineLevel="0" collapsed="false">
      <c r="A1750" s="0"/>
      <c r="B1750" s="185" t="str">
        <f aca="false">IF(B1649&lt;&gt;"",B1649,"")</f>
        <v/>
      </c>
      <c r="C1750" s="116" t="str">
        <f aca="false">IF(C1649&lt;&gt;"",C1649,"")</f>
        <v/>
      </c>
      <c r="D1750" s="116" t="str">
        <f aca="false">IF(D1649&lt;&gt;"",D1649,"")</f>
        <v/>
      </c>
      <c r="E1750" s="116" t="str">
        <f aca="false">IF(E1649&lt;&gt;"",E1649,"")</f>
        <v/>
      </c>
      <c r="F1750" s="116" t="n">
        <v>38</v>
      </c>
      <c r="G1750" s="168" t="n">
        <f aca="false">G1649</f>
        <v>1</v>
      </c>
      <c r="H1750" s="187" t="n">
        <f aca="false">IF($G1750&lt;&gt;"",G1750,"")</f>
        <v>1</v>
      </c>
      <c r="I1750" s="169"/>
      <c r="J1750" s="170"/>
      <c r="K1750" s="171" t="str">
        <f aca="false">IF($B1750&lt;&gt;"",IF(I1750,(INDEX(P$1728:Q$1731,MATCH(H1750,P$1728:P$1731),2)/I1750)*1000,0),"")</f>
        <v/>
      </c>
      <c r="L1750" s="171" t="str">
        <f aca="false">IF(Q$1728&lt;&gt;"",IF($B1750&lt;&gt;"",K1750-$J1750,""),"")</f>
        <v/>
      </c>
      <c r="M1750" s="172" t="str">
        <f aca="false">IF(B1750&lt;&gt;"",RANK(L1750,L$1728:L$1827),"")</f>
        <v/>
      </c>
      <c r="N1750" s="172" t="str">
        <f aca="false">IF(B1750&lt;&gt;"",'Classement Général'!CL33,"")</f>
        <v/>
      </c>
      <c r="O1750" s="172" t="str">
        <f aca="false">IF(B134&lt;&gt;"",'Calculs (M1..M20)'!A36,"")</f>
        <v/>
      </c>
      <c r="P1750" s="0"/>
      <c r="Q1750" s="0"/>
      <c r="R1750" s="0"/>
      <c r="S1750" s="0"/>
      <c r="T1750" s="0"/>
      <c r="U1750" s="0"/>
      <c r="V1750" s="0"/>
      <c r="AH1750" s="187" t="n">
        <f aca="false">IF($G1750&lt;&gt;"",AG1750,"")</f>
        <v>0</v>
      </c>
      <c r="AI1750" s="169"/>
      <c r="AJ1750" s="170"/>
    </row>
    <row r="1751" customFormat="false" ht="13" hidden="false" customHeight="false" outlineLevel="0" collapsed="false">
      <c r="A1751" s="0"/>
      <c r="B1751" s="185" t="str">
        <f aca="false">IF(B1650&lt;&gt;"",B1650,"")</f>
        <v/>
      </c>
      <c r="C1751" s="116" t="str">
        <f aca="false">IF(C1650&lt;&gt;"",C1650,"")</f>
        <v/>
      </c>
      <c r="D1751" s="116" t="str">
        <f aca="false">IF(D1650&lt;&gt;"",D1650,"")</f>
        <v/>
      </c>
      <c r="E1751" s="116" t="str">
        <f aca="false">IF(E1650&lt;&gt;"",E1650,"")</f>
        <v/>
      </c>
      <c r="F1751" s="116" t="n">
        <v>38</v>
      </c>
      <c r="G1751" s="168" t="n">
        <f aca="false">G1650</f>
        <v>1</v>
      </c>
      <c r="H1751" s="187" t="n">
        <f aca="false">IF($G1751&lt;&gt;"",G1751,"")</f>
        <v>1</v>
      </c>
      <c r="I1751" s="169"/>
      <c r="J1751" s="170"/>
      <c r="K1751" s="171" t="str">
        <f aca="false">IF($B1751&lt;&gt;"",IF(I1751,(INDEX(P$1728:Q$1731,MATCH(H1751,P$1728:P$1731),2)/I1751)*1000,0),"")</f>
        <v/>
      </c>
      <c r="L1751" s="171" t="str">
        <f aca="false">IF(Q$1728&lt;&gt;"",IF($B1751&lt;&gt;"",K1751-$J1751,""),"")</f>
        <v/>
      </c>
      <c r="M1751" s="172" t="str">
        <f aca="false">IF(B1751&lt;&gt;"",RANK(L1751,L$1728:L$1827),"")</f>
        <v/>
      </c>
      <c r="N1751" s="172" t="str">
        <f aca="false">IF(B1751&lt;&gt;"",'Classement Général'!CL34,"")</f>
        <v/>
      </c>
      <c r="O1751" s="172" t="str">
        <f aca="false">IF(B135&lt;&gt;"",'Calculs (M1..M20)'!A37,"")</f>
        <v/>
      </c>
      <c r="P1751" s="0"/>
      <c r="Q1751" s="0"/>
      <c r="R1751" s="0"/>
      <c r="S1751" s="0"/>
      <c r="T1751" s="0"/>
      <c r="U1751" s="0"/>
      <c r="V1751" s="0"/>
      <c r="AH1751" s="187" t="n">
        <f aca="false">IF($G1751&lt;&gt;"",AG1751,"")</f>
        <v>0</v>
      </c>
      <c r="AI1751" s="169"/>
      <c r="AJ1751" s="170"/>
    </row>
    <row r="1752" customFormat="false" ht="13" hidden="false" customHeight="false" outlineLevel="0" collapsed="false">
      <c r="A1752" s="0"/>
      <c r="B1752" s="185" t="str">
        <f aca="false">IF(B1651&lt;&gt;"",B1651,"")</f>
        <v/>
      </c>
      <c r="C1752" s="116" t="str">
        <f aca="false">IF(C1651&lt;&gt;"",C1651,"")</f>
        <v/>
      </c>
      <c r="D1752" s="116" t="str">
        <f aca="false">IF(D1651&lt;&gt;"",D1651,"")</f>
        <v/>
      </c>
      <c r="E1752" s="116" t="str">
        <f aca="false">IF(E1651&lt;&gt;"",E1651,"")</f>
        <v/>
      </c>
      <c r="F1752" s="116" t="n">
        <v>38</v>
      </c>
      <c r="G1752" s="168" t="n">
        <f aca="false">G1651</f>
        <v>1</v>
      </c>
      <c r="H1752" s="187" t="n">
        <f aca="false">IF($G1752&lt;&gt;"",G1752,"")</f>
        <v>1</v>
      </c>
      <c r="I1752" s="169"/>
      <c r="J1752" s="170"/>
      <c r="K1752" s="171" t="str">
        <f aca="false">IF($B1752&lt;&gt;"",IF(I1752,(INDEX(P$1728:Q$1731,MATCH(H1752,P$1728:P$1731),2)/I1752)*1000,0),"")</f>
        <v/>
      </c>
      <c r="L1752" s="171" t="str">
        <f aca="false">IF(Q$1728&lt;&gt;"",IF($B1752&lt;&gt;"",K1752-$J1752,""),"")</f>
        <v/>
      </c>
      <c r="M1752" s="172" t="str">
        <f aca="false">IF(B1752&lt;&gt;"",RANK(L1752,L$1728:L$1827),"")</f>
        <v/>
      </c>
      <c r="N1752" s="172" t="str">
        <f aca="false">IF(B1752&lt;&gt;"",'Classement Général'!CL35,"")</f>
        <v/>
      </c>
      <c r="O1752" s="172" t="str">
        <f aca="false">IF(B136&lt;&gt;"",'Calculs (M1..M20)'!A38,"")</f>
        <v/>
      </c>
      <c r="P1752" s="0"/>
      <c r="Q1752" s="0"/>
      <c r="R1752" s="0"/>
      <c r="S1752" s="0"/>
      <c r="T1752" s="0"/>
      <c r="U1752" s="0"/>
      <c r="V1752" s="0"/>
      <c r="AH1752" s="187" t="n">
        <f aca="false">IF($G1752&lt;&gt;"",AG1752,"")</f>
        <v>0</v>
      </c>
      <c r="AI1752" s="169"/>
      <c r="AJ1752" s="170"/>
    </row>
    <row r="1753" customFormat="false" ht="13" hidden="false" customHeight="false" outlineLevel="0" collapsed="false">
      <c r="A1753" s="0"/>
      <c r="B1753" s="185" t="str">
        <f aca="false">IF(B1652&lt;&gt;"",B1652,"")</f>
        <v/>
      </c>
      <c r="C1753" s="116" t="str">
        <f aca="false">IF(C1652&lt;&gt;"",C1652,"")</f>
        <v/>
      </c>
      <c r="D1753" s="116" t="str">
        <f aca="false">IF(D1652&lt;&gt;"",D1652,"")</f>
        <v/>
      </c>
      <c r="E1753" s="116" t="str">
        <f aca="false">IF(E1652&lt;&gt;"",E1652,"")</f>
        <v/>
      </c>
      <c r="F1753" s="116" t="n">
        <v>38</v>
      </c>
      <c r="G1753" s="168" t="n">
        <f aca="false">G1652</f>
        <v>1</v>
      </c>
      <c r="H1753" s="187" t="n">
        <f aca="false">IF($G1753&lt;&gt;"",G1753,"")</f>
        <v>1</v>
      </c>
      <c r="I1753" s="169"/>
      <c r="J1753" s="170"/>
      <c r="K1753" s="171" t="str">
        <f aca="false">IF($B1753&lt;&gt;"",IF(I1753,(INDEX(P$1728:Q$1731,MATCH(H1753,P$1728:P$1731),2)/I1753)*1000,0),"")</f>
        <v/>
      </c>
      <c r="L1753" s="171" t="str">
        <f aca="false">IF(Q$1728&lt;&gt;"",IF($B1753&lt;&gt;"",K1753-$J1753,""),"")</f>
        <v/>
      </c>
      <c r="M1753" s="172" t="str">
        <f aca="false">IF(B1753&lt;&gt;"",RANK(L1753,L$1728:L$1827),"")</f>
        <v/>
      </c>
      <c r="N1753" s="172" t="str">
        <f aca="false">IF(B1753&lt;&gt;"",'Classement Général'!CL36,"")</f>
        <v/>
      </c>
      <c r="O1753" s="172" t="str">
        <f aca="false">IF(B137&lt;&gt;"",'Calculs (M1..M20)'!A39,"")</f>
        <v/>
      </c>
      <c r="P1753" s="0"/>
      <c r="Q1753" s="0"/>
      <c r="R1753" s="0"/>
      <c r="S1753" s="0"/>
      <c r="T1753" s="0"/>
      <c r="U1753" s="0"/>
      <c r="V1753" s="0"/>
      <c r="AH1753" s="187" t="n">
        <f aca="false">IF($G1753&lt;&gt;"",AG1753,"")</f>
        <v>0</v>
      </c>
      <c r="AI1753" s="169"/>
      <c r="AJ1753" s="170"/>
    </row>
    <row r="1754" customFormat="false" ht="13" hidden="false" customHeight="false" outlineLevel="0" collapsed="false">
      <c r="A1754" s="0"/>
      <c r="B1754" s="185" t="str">
        <f aca="false">IF(B1653&lt;&gt;"",B1653,"")</f>
        <v/>
      </c>
      <c r="C1754" s="116" t="str">
        <f aca="false">IF(C1653&lt;&gt;"",C1653,"")</f>
        <v/>
      </c>
      <c r="D1754" s="116" t="str">
        <f aca="false">IF(D1653&lt;&gt;"",D1653,"")</f>
        <v/>
      </c>
      <c r="E1754" s="116" t="str">
        <f aca="false">IF(E1653&lt;&gt;"",E1653,"")</f>
        <v/>
      </c>
      <c r="F1754" s="116" t="n">
        <v>38</v>
      </c>
      <c r="G1754" s="168" t="n">
        <f aca="false">G1653</f>
        <v>1</v>
      </c>
      <c r="H1754" s="187" t="n">
        <f aca="false">IF($G1754&lt;&gt;"",G1754,"")</f>
        <v>1</v>
      </c>
      <c r="I1754" s="169"/>
      <c r="J1754" s="170"/>
      <c r="K1754" s="171" t="str">
        <f aca="false">IF($B1754&lt;&gt;"",IF(I1754,(INDEX(P$1728:Q$1731,MATCH(H1754,P$1728:P$1731),2)/I1754)*1000,0),"")</f>
        <v/>
      </c>
      <c r="L1754" s="171" t="str">
        <f aca="false">IF(Q$1728&lt;&gt;"",IF($B1754&lt;&gt;"",K1754-$J1754,""),"")</f>
        <v/>
      </c>
      <c r="M1754" s="172" t="str">
        <f aca="false">IF(B1754&lt;&gt;"",RANK(L1754,L$1728:L$1827),"")</f>
        <v/>
      </c>
      <c r="N1754" s="172" t="str">
        <f aca="false">IF(B1754&lt;&gt;"",'Classement Général'!CL37,"")</f>
        <v/>
      </c>
      <c r="O1754" s="172" t="str">
        <f aca="false">IF(B138&lt;&gt;"",'Calculs (M1..M20)'!A40,"")</f>
        <v/>
      </c>
      <c r="P1754" s="0"/>
      <c r="Q1754" s="0"/>
      <c r="R1754" s="0"/>
      <c r="S1754" s="0"/>
      <c r="T1754" s="0"/>
      <c r="U1754" s="0"/>
      <c r="V1754" s="0"/>
      <c r="AH1754" s="187" t="n">
        <f aca="false">IF($G1754&lt;&gt;"",AG1754,"")</f>
        <v>0</v>
      </c>
      <c r="AI1754" s="169"/>
      <c r="AJ1754" s="170"/>
    </row>
    <row r="1755" customFormat="false" ht="13" hidden="false" customHeight="false" outlineLevel="0" collapsed="false">
      <c r="A1755" s="0"/>
      <c r="B1755" s="185" t="str">
        <f aca="false">IF(B1654&lt;&gt;"",B1654,"")</f>
        <v/>
      </c>
      <c r="C1755" s="116" t="str">
        <f aca="false">IF(C1654&lt;&gt;"",C1654,"")</f>
        <v/>
      </c>
      <c r="D1755" s="116" t="str">
        <f aca="false">IF(D1654&lt;&gt;"",D1654,"")</f>
        <v/>
      </c>
      <c r="E1755" s="116" t="str">
        <f aca="false">IF(E1654&lt;&gt;"",E1654,"")</f>
        <v/>
      </c>
      <c r="F1755" s="116" t="n">
        <v>38</v>
      </c>
      <c r="G1755" s="168" t="n">
        <f aca="false">G1654</f>
        <v>1</v>
      </c>
      <c r="H1755" s="187" t="n">
        <f aca="false">IF($G1755&lt;&gt;"",G1755,"")</f>
        <v>1</v>
      </c>
      <c r="I1755" s="169"/>
      <c r="J1755" s="170"/>
      <c r="K1755" s="171" t="str">
        <f aca="false">IF($B1755&lt;&gt;"",IF(I1755,(INDEX(P$1728:Q$1731,MATCH(H1755,P$1728:P$1731),2)/I1755)*1000,0),"")</f>
        <v/>
      </c>
      <c r="L1755" s="171" t="str">
        <f aca="false">IF(Q$1728&lt;&gt;"",IF($B1755&lt;&gt;"",K1755-$J1755,""),"")</f>
        <v/>
      </c>
      <c r="M1755" s="172" t="str">
        <f aca="false">IF(B1755&lt;&gt;"",RANK(L1755,L$1728:L$1827),"")</f>
        <v/>
      </c>
      <c r="N1755" s="172" t="str">
        <f aca="false">IF(B1755&lt;&gt;"",'Classement Général'!CL38,"")</f>
        <v/>
      </c>
      <c r="O1755" s="172" t="str">
        <f aca="false">IF(B139&lt;&gt;"",'Calculs (M1..M20)'!A41,"")</f>
        <v/>
      </c>
      <c r="P1755" s="0"/>
      <c r="Q1755" s="0"/>
      <c r="R1755" s="0"/>
      <c r="S1755" s="0"/>
      <c r="T1755" s="0"/>
      <c r="U1755" s="0"/>
      <c r="V1755" s="0"/>
      <c r="AH1755" s="187" t="n">
        <f aca="false">IF($G1755&lt;&gt;"",AG1755,"")</f>
        <v>0</v>
      </c>
      <c r="AI1755" s="169"/>
      <c r="AJ1755" s="170"/>
    </row>
    <row r="1756" customFormat="false" ht="13" hidden="false" customHeight="false" outlineLevel="0" collapsed="false">
      <c r="A1756" s="0"/>
      <c r="B1756" s="185" t="str">
        <f aca="false">IF(B1655&lt;&gt;"",B1655,"")</f>
        <v/>
      </c>
      <c r="C1756" s="116" t="str">
        <f aca="false">IF(C1655&lt;&gt;"",C1655,"")</f>
        <v/>
      </c>
      <c r="D1756" s="116" t="str">
        <f aca="false">IF(D1655&lt;&gt;"",D1655,"")</f>
        <v/>
      </c>
      <c r="E1756" s="116" t="str">
        <f aca="false">IF(E1655&lt;&gt;"",E1655,"")</f>
        <v/>
      </c>
      <c r="F1756" s="116" t="n">
        <v>38</v>
      </c>
      <c r="G1756" s="168" t="n">
        <f aca="false">G1655</f>
        <v>1</v>
      </c>
      <c r="H1756" s="187" t="n">
        <f aca="false">IF($G1756&lt;&gt;"",G1756,"")</f>
        <v>1</v>
      </c>
      <c r="I1756" s="169"/>
      <c r="J1756" s="170"/>
      <c r="K1756" s="171" t="str">
        <f aca="false">IF($B1756&lt;&gt;"",IF(I1756,(INDEX(P$1728:Q$1731,MATCH(H1756,P$1728:P$1731),2)/I1756)*1000,0),"")</f>
        <v/>
      </c>
      <c r="L1756" s="171" t="str">
        <f aca="false">IF(Q$1728&lt;&gt;"",IF($B1756&lt;&gt;"",K1756-$J1756,""),"")</f>
        <v/>
      </c>
      <c r="M1756" s="172" t="str">
        <f aca="false">IF(B1756&lt;&gt;"",RANK(L1756,L$1728:L$1827),"")</f>
        <v/>
      </c>
      <c r="N1756" s="172" t="str">
        <f aca="false">IF(B1756&lt;&gt;"",'Classement Général'!CL39,"")</f>
        <v/>
      </c>
      <c r="O1756" s="172" t="str">
        <f aca="false">IF(B140&lt;&gt;"",'Calculs (M1..M20)'!A42,"")</f>
        <v/>
      </c>
      <c r="P1756" s="0"/>
      <c r="Q1756" s="0"/>
      <c r="R1756" s="0"/>
      <c r="S1756" s="0"/>
      <c r="T1756" s="0"/>
      <c r="U1756" s="0"/>
      <c r="V1756" s="0"/>
      <c r="AH1756" s="187" t="n">
        <f aca="false">IF($G1756&lt;&gt;"",AG1756,"")</f>
        <v>0</v>
      </c>
      <c r="AI1756" s="169"/>
      <c r="AJ1756" s="170"/>
    </row>
    <row r="1757" customFormat="false" ht="13" hidden="false" customHeight="false" outlineLevel="0" collapsed="false">
      <c r="A1757" s="0"/>
      <c r="B1757" s="185" t="str">
        <f aca="false">IF(B1656&lt;&gt;"",B1656,"")</f>
        <v/>
      </c>
      <c r="C1757" s="116" t="str">
        <f aca="false">IF(C1656&lt;&gt;"",C1656,"")</f>
        <v/>
      </c>
      <c r="D1757" s="116" t="str">
        <f aca="false">IF(D1656&lt;&gt;"",D1656,"")</f>
        <v/>
      </c>
      <c r="E1757" s="116" t="str">
        <f aca="false">IF(E1656&lt;&gt;"",E1656,"")</f>
        <v/>
      </c>
      <c r="F1757" s="116" t="n">
        <v>38</v>
      </c>
      <c r="G1757" s="168" t="n">
        <f aca="false">G1656</f>
        <v>1</v>
      </c>
      <c r="H1757" s="187" t="n">
        <f aca="false">IF($G1757&lt;&gt;"",G1757,"")</f>
        <v>1</v>
      </c>
      <c r="I1757" s="169"/>
      <c r="J1757" s="170"/>
      <c r="K1757" s="171" t="str">
        <f aca="false">IF($B1757&lt;&gt;"",IF(I1757,(INDEX(P$1728:Q$1731,MATCH(H1757,P$1728:P$1731),2)/I1757)*1000,0),"")</f>
        <v/>
      </c>
      <c r="L1757" s="171" t="str">
        <f aca="false">IF(Q$1728&lt;&gt;"",IF($B1757&lt;&gt;"",K1757-$J1757,""),"")</f>
        <v/>
      </c>
      <c r="M1757" s="172" t="str">
        <f aca="false">IF(B1757&lt;&gt;"",RANK(L1757,L$1728:L$1827),"")</f>
        <v/>
      </c>
      <c r="N1757" s="172" t="str">
        <f aca="false">IF(B1757&lt;&gt;"",'Classement Général'!CL40,"")</f>
        <v/>
      </c>
      <c r="O1757" s="172" t="str">
        <f aca="false">IF(B141&lt;&gt;"",'Calculs (M1..M20)'!A43,"")</f>
        <v/>
      </c>
      <c r="P1757" s="0"/>
      <c r="Q1757" s="0"/>
      <c r="R1757" s="0"/>
      <c r="S1757" s="0"/>
      <c r="T1757" s="0"/>
      <c r="U1757" s="0"/>
      <c r="V1757" s="0"/>
      <c r="AH1757" s="187" t="n">
        <f aca="false">IF($G1757&lt;&gt;"",AG1757,"")</f>
        <v>0</v>
      </c>
      <c r="AI1757" s="169"/>
      <c r="AJ1757" s="170"/>
    </row>
    <row r="1758" customFormat="false" ht="13" hidden="false" customHeight="false" outlineLevel="0" collapsed="false">
      <c r="A1758" s="0"/>
      <c r="B1758" s="185" t="str">
        <f aca="false">IF(B1657&lt;&gt;"",B1657,"")</f>
        <v/>
      </c>
      <c r="C1758" s="116" t="str">
        <f aca="false">IF(C1657&lt;&gt;"",C1657,"")</f>
        <v/>
      </c>
      <c r="D1758" s="116" t="str">
        <f aca="false">IF(D1657&lt;&gt;"",D1657,"")</f>
        <v/>
      </c>
      <c r="E1758" s="116" t="str">
        <f aca="false">IF(E1657&lt;&gt;"",E1657,"")</f>
        <v/>
      </c>
      <c r="F1758" s="116" t="n">
        <v>38</v>
      </c>
      <c r="G1758" s="168" t="n">
        <f aca="false">G1657</f>
        <v>1</v>
      </c>
      <c r="H1758" s="187" t="n">
        <f aca="false">IF($G1758&lt;&gt;"",G1758,"")</f>
        <v>1</v>
      </c>
      <c r="I1758" s="169"/>
      <c r="J1758" s="170"/>
      <c r="K1758" s="171" t="str">
        <f aca="false">IF($B1758&lt;&gt;"",IF(I1758,(INDEX(P$1728:Q$1731,MATCH(H1758,P$1728:P$1731),2)/I1758)*1000,0),"")</f>
        <v/>
      </c>
      <c r="L1758" s="171" t="str">
        <f aca="false">IF(Q$1728&lt;&gt;"",IF($B1758&lt;&gt;"",K1758-$J1758,""),"")</f>
        <v/>
      </c>
      <c r="M1758" s="172" t="str">
        <f aca="false">IF(B1758&lt;&gt;"",RANK(L1758,L$1728:L$1827),"")</f>
        <v/>
      </c>
      <c r="N1758" s="172" t="str">
        <f aca="false">IF(B1758&lt;&gt;"",'Classement Général'!CL41,"")</f>
        <v/>
      </c>
      <c r="O1758" s="172" t="str">
        <f aca="false">IF(B142&lt;&gt;"",'Calculs (M1..M20)'!A44,"")</f>
        <v/>
      </c>
      <c r="P1758" s="0"/>
      <c r="Q1758" s="0"/>
      <c r="R1758" s="0"/>
      <c r="S1758" s="0"/>
      <c r="T1758" s="0"/>
      <c r="U1758" s="0"/>
      <c r="V1758" s="0"/>
      <c r="AH1758" s="187" t="n">
        <f aca="false">IF($G1758&lt;&gt;"",AG1758,"")</f>
        <v>0</v>
      </c>
      <c r="AI1758" s="169"/>
      <c r="AJ1758" s="170"/>
    </row>
    <row r="1759" customFormat="false" ht="13" hidden="false" customHeight="false" outlineLevel="0" collapsed="false">
      <c r="A1759" s="0"/>
      <c r="B1759" s="185" t="str">
        <f aca="false">IF(B1658&lt;&gt;"",B1658,"")</f>
        <v/>
      </c>
      <c r="C1759" s="116" t="str">
        <f aca="false">IF(C1658&lt;&gt;"",C1658,"")</f>
        <v/>
      </c>
      <c r="D1759" s="116" t="str">
        <f aca="false">IF(D1658&lt;&gt;"",D1658,"")</f>
        <v/>
      </c>
      <c r="E1759" s="116" t="str">
        <f aca="false">IF(E1658&lt;&gt;"",E1658,"")</f>
        <v/>
      </c>
      <c r="F1759" s="116" t="n">
        <v>38</v>
      </c>
      <c r="G1759" s="168" t="n">
        <f aca="false">G1658</f>
        <v>1</v>
      </c>
      <c r="H1759" s="187" t="n">
        <f aca="false">IF($G1759&lt;&gt;"",G1759,"")</f>
        <v>1</v>
      </c>
      <c r="I1759" s="169"/>
      <c r="J1759" s="170"/>
      <c r="K1759" s="171" t="str">
        <f aca="false">IF($B1759&lt;&gt;"",IF(I1759,(INDEX(P$1728:Q$1731,MATCH(H1759,P$1728:P$1731),2)/I1759)*1000,0),"")</f>
        <v/>
      </c>
      <c r="L1759" s="171" t="str">
        <f aca="false">IF(Q$1728&lt;&gt;"",IF($B1759&lt;&gt;"",K1759-$J1759,""),"")</f>
        <v/>
      </c>
      <c r="M1759" s="172" t="str">
        <f aca="false">IF(B1759&lt;&gt;"",RANK(L1759,L$1728:L$1827),"")</f>
        <v/>
      </c>
      <c r="N1759" s="172" t="str">
        <f aca="false">IF(B1759&lt;&gt;"",'Classement Général'!CL42,"")</f>
        <v/>
      </c>
      <c r="O1759" s="172" t="str">
        <f aca="false">IF(B143&lt;&gt;"",'Calculs (M1..M20)'!A45,"")</f>
        <v/>
      </c>
      <c r="P1759" s="0"/>
      <c r="Q1759" s="0"/>
      <c r="R1759" s="0"/>
      <c r="S1759" s="0"/>
      <c r="T1759" s="0"/>
      <c r="U1759" s="0"/>
      <c r="V1759" s="0"/>
      <c r="AH1759" s="187" t="n">
        <f aca="false">IF($G1759&lt;&gt;"",AG1759,"")</f>
        <v>0</v>
      </c>
      <c r="AI1759" s="169"/>
      <c r="AJ1759" s="170"/>
    </row>
    <row r="1760" customFormat="false" ht="13" hidden="false" customHeight="false" outlineLevel="0" collapsed="false">
      <c r="A1760" s="0"/>
      <c r="B1760" s="185" t="str">
        <f aca="false">IF(B1659&lt;&gt;"",B1659,"")</f>
        <v/>
      </c>
      <c r="C1760" s="116" t="str">
        <f aca="false">IF(C1659&lt;&gt;"",C1659,"")</f>
        <v/>
      </c>
      <c r="D1760" s="116" t="str">
        <f aca="false">IF(D1659&lt;&gt;"",D1659,"")</f>
        <v/>
      </c>
      <c r="E1760" s="116" t="str">
        <f aca="false">IF(E1659&lt;&gt;"",E1659,"")</f>
        <v/>
      </c>
      <c r="F1760" s="116" t="n">
        <v>38</v>
      </c>
      <c r="G1760" s="168" t="n">
        <f aca="false">G1659</f>
        <v>1</v>
      </c>
      <c r="H1760" s="187" t="n">
        <f aca="false">IF($G1760&lt;&gt;"",G1760,"")</f>
        <v>1</v>
      </c>
      <c r="I1760" s="169"/>
      <c r="J1760" s="170"/>
      <c r="K1760" s="171" t="str">
        <f aca="false">IF($B1760&lt;&gt;"",IF(I1760,(INDEX(P$1728:Q$1731,MATCH(H1760,P$1728:P$1731),2)/I1760)*1000,0),"")</f>
        <v/>
      </c>
      <c r="L1760" s="171" t="str">
        <f aca="false">IF(Q$1728&lt;&gt;"",IF($B1760&lt;&gt;"",K1760-$J1760,""),"")</f>
        <v/>
      </c>
      <c r="M1760" s="172" t="str">
        <f aca="false">IF(B1760&lt;&gt;"",RANK(L1760,L$1728:L$1827),"")</f>
        <v/>
      </c>
      <c r="N1760" s="172" t="str">
        <f aca="false">IF(B1760&lt;&gt;"",'Classement Général'!CL43,"")</f>
        <v/>
      </c>
      <c r="O1760" s="172" t="str">
        <f aca="false">IF(B144&lt;&gt;"",'Calculs (M1..M20)'!A46,"")</f>
        <v/>
      </c>
      <c r="P1760" s="0"/>
      <c r="Q1760" s="0"/>
      <c r="R1760" s="0"/>
      <c r="S1760" s="0"/>
      <c r="T1760" s="0"/>
      <c r="U1760" s="0"/>
      <c r="V1760" s="0"/>
      <c r="AH1760" s="187" t="n">
        <f aca="false">IF($G1760&lt;&gt;"",AG1760,"")</f>
        <v>0</v>
      </c>
      <c r="AI1760" s="169"/>
      <c r="AJ1760" s="170"/>
    </row>
    <row r="1761" customFormat="false" ht="13" hidden="false" customHeight="false" outlineLevel="0" collapsed="false">
      <c r="A1761" s="0"/>
      <c r="B1761" s="185" t="str">
        <f aca="false">IF(B1660&lt;&gt;"",B1660,"")</f>
        <v/>
      </c>
      <c r="C1761" s="116" t="str">
        <f aca="false">IF(C1660&lt;&gt;"",C1660,"")</f>
        <v/>
      </c>
      <c r="D1761" s="116" t="str">
        <f aca="false">IF(D1660&lt;&gt;"",D1660,"")</f>
        <v/>
      </c>
      <c r="E1761" s="116" t="str">
        <f aca="false">IF(E1660&lt;&gt;"",E1660,"")</f>
        <v/>
      </c>
      <c r="F1761" s="116" t="n">
        <v>38</v>
      </c>
      <c r="G1761" s="168" t="n">
        <f aca="false">G1660</f>
        <v>1</v>
      </c>
      <c r="H1761" s="187" t="n">
        <f aca="false">IF($G1761&lt;&gt;"",G1761,"")</f>
        <v>1</v>
      </c>
      <c r="I1761" s="169"/>
      <c r="J1761" s="170"/>
      <c r="K1761" s="171" t="str">
        <f aca="false">IF($B1761&lt;&gt;"",IF(I1761,(INDEX(P$1728:Q$1731,MATCH(H1761,P$1728:P$1731),2)/I1761)*1000,0),"")</f>
        <v/>
      </c>
      <c r="L1761" s="171" t="str">
        <f aca="false">IF(Q$1728&lt;&gt;"",IF($B1761&lt;&gt;"",K1761-$J1761,""),"")</f>
        <v/>
      </c>
      <c r="M1761" s="172" t="str">
        <f aca="false">IF(B1761&lt;&gt;"",RANK(L1761,L$1728:L$1827),"")</f>
        <v/>
      </c>
      <c r="N1761" s="172" t="str">
        <f aca="false">IF(B1761&lt;&gt;"",'Classement Général'!CL44,"")</f>
        <v/>
      </c>
      <c r="O1761" s="172" t="str">
        <f aca="false">IF(B145&lt;&gt;"",'Calculs (M1..M20)'!A47,"")</f>
        <v/>
      </c>
      <c r="P1761" s="0"/>
      <c r="Q1761" s="0"/>
      <c r="R1761" s="0"/>
      <c r="S1761" s="0"/>
      <c r="T1761" s="0"/>
      <c r="U1761" s="0"/>
      <c r="V1761" s="0"/>
      <c r="AH1761" s="187" t="n">
        <f aca="false">IF($G1761&lt;&gt;"",AG1761,"")</f>
        <v>0</v>
      </c>
      <c r="AI1761" s="169"/>
      <c r="AJ1761" s="170"/>
    </row>
    <row r="1762" customFormat="false" ht="13" hidden="false" customHeight="false" outlineLevel="0" collapsed="false">
      <c r="A1762" s="0"/>
      <c r="B1762" s="185" t="str">
        <f aca="false">IF(B1661&lt;&gt;"",B1661,"")</f>
        <v/>
      </c>
      <c r="C1762" s="116" t="str">
        <f aca="false">IF(C1661&lt;&gt;"",C1661,"")</f>
        <v/>
      </c>
      <c r="D1762" s="116" t="str">
        <f aca="false">IF(D1661&lt;&gt;"",D1661,"")</f>
        <v/>
      </c>
      <c r="E1762" s="116" t="str">
        <f aca="false">IF(E1661&lt;&gt;"",E1661,"")</f>
        <v/>
      </c>
      <c r="F1762" s="116" t="n">
        <v>38</v>
      </c>
      <c r="G1762" s="168" t="n">
        <f aca="false">G1661</f>
        <v>1</v>
      </c>
      <c r="H1762" s="187" t="n">
        <f aca="false">IF($G1762&lt;&gt;"",G1762,"")</f>
        <v>1</v>
      </c>
      <c r="I1762" s="169"/>
      <c r="J1762" s="170"/>
      <c r="K1762" s="171" t="str">
        <f aca="false">IF($B1762&lt;&gt;"",IF(I1762,(INDEX(P$1728:Q$1731,MATCH(H1762,P$1728:P$1731),2)/I1762)*1000,0),"")</f>
        <v/>
      </c>
      <c r="L1762" s="171" t="str">
        <f aca="false">IF(Q$1728&lt;&gt;"",IF($B1762&lt;&gt;"",K1762-$J1762,""),"")</f>
        <v/>
      </c>
      <c r="M1762" s="172" t="str">
        <f aca="false">IF(B1762&lt;&gt;"",RANK(L1762,L$1728:L$1827),"")</f>
        <v/>
      </c>
      <c r="N1762" s="172" t="str">
        <f aca="false">IF(B1762&lt;&gt;"",'Classement Général'!CL45,"")</f>
        <v/>
      </c>
      <c r="O1762" s="172" t="str">
        <f aca="false">IF(B146&lt;&gt;"",'Calculs (M1..M20)'!A48,"")</f>
        <v/>
      </c>
      <c r="P1762" s="0"/>
      <c r="Q1762" s="0"/>
      <c r="R1762" s="0"/>
      <c r="S1762" s="0"/>
      <c r="T1762" s="0"/>
      <c r="U1762" s="0"/>
      <c r="V1762" s="0"/>
      <c r="AH1762" s="187" t="n">
        <f aca="false">IF($G1762&lt;&gt;"",AG1762,"")</f>
        <v>0</v>
      </c>
      <c r="AI1762" s="169"/>
      <c r="AJ1762" s="170"/>
    </row>
    <row r="1763" customFormat="false" ht="13" hidden="false" customHeight="false" outlineLevel="0" collapsed="false">
      <c r="A1763" s="0"/>
      <c r="B1763" s="185" t="str">
        <f aca="false">IF(B1662&lt;&gt;"",B1662,"")</f>
        <v/>
      </c>
      <c r="C1763" s="116" t="str">
        <f aca="false">IF(C1662&lt;&gt;"",C1662,"")</f>
        <v/>
      </c>
      <c r="D1763" s="116" t="str">
        <f aca="false">IF(D1662&lt;&gt;"",D1662,"")</f>
        <v/>
      </c>
      <c r="E1763" s="116" t="str">
        <f aca="false">IF(E1662&lt;&gt;"",E1662,"")</f>
        <v/>
      </c>
      <c r="F1763" s="116" t="n">
        <v>38</v>
      </c>
      <c r="G1763" s="168" t="n">
        <f aca="false">G1662</f>
        <v>1</v>
      </c>
      <c r="H1763" s="187" t="n">
        <f aca="false">IF($G1763&lt;&gt;"",G1763,"")</f>
        <v>1</v>
      </c>
      <c r="I1763" s="169"/>
      <c r="J1763" s="170"/>
      <c r="K1763" s="171" t="str">
        <f aca="false">IF($B1763&lt;&gt;"",IF(I1763,(INDEX(P$1728:Q$1731,MATCH(H1763,P$1728:P$1731),2)/I1763)*1000,0),"")</f>
        <v/>
      </c>
      <c r="L1763" s="171" t="str">
        <f aca="false">IF(Q$1728&lt;&gt;"",IF($B1763&lt;&gt;"",K1763-$J1763,""),"")</f>
        <v/>
      </c>
      <c r="M1763" s="172" t="str">
        <f aca="false">IF(B1763&lt;&gt;"",RANK(L1763,L$1728:L$1827),"")</f>
        <v/>
      </c>
      <c r="N1763" s="172" t="str">
        <f aca="false">IF(B1763&lt;&gt;"",'Classement Général'!CL46,"")</f>
        <v/>
      </c>
      <c r="O1763" s="172" t="str">
        <f aca="false">IF(B147&lt;&gt;"",'Calculs (M1..M20)'!A49,"")</f>
        <v/>
      </c>
      <c r="P1763" s="0"/>
      <c r="Q1763" s="0"/>
      <c r="R1763" s="0"/>
      <c r="S1763" s="0"/>
      <c r="T1763" s="0"/>
      <c r="U1763" s="0"/>
      <c r="V1763" s="0"/>
      <c r="AH1763" s="187" t="n">
        <f aca="false">IF($G1763&lt;&gt;"",AG1763,"")</f>
        <v>0</v>
      </c>
      <c r="AI1763" s="169"/>
      <c r="AJ1763" s="170"/>
    </row>
    <row r="1764" customFormat="false" ht="13" hidden="false" customHeight="false" outlineLevel="0" collapsed="false">
      <c r="A1764" s="0"/>
      <c r="B1764" s="185" t="str">
        <f aca="false">IF(B1663&lt;&gt;"",B1663,"")</f>
        <v/>
      </c>
      <c r="C1764" s="116" t="str">
        <f aca="false">IF(C1663&lt;&gt;"",C1663,"")</f>
        <v/>
      </c>
      <c r="D1764" s="116" t="str">
        <f aca="false">IF(D1663&lt;&gt;"",D1663,"")</f>
        <v/>
      </c>
      <c r="E1764" s="116" t="str">
        <f aca="false">IF(E1663&lt;&gt;"",E1663,"")</f>
        <v/>
      </c>
      <c r="F1764" s="116" t="n">
        <v>38</v>
      </c>
      <c r="G1764" s="168" t="n">
        <f aca="false">G1663</f>
        <v>1</v>
      </c>
      <c r="H1764" s="187" t="n">
        <f aca="false">IF($G1764&lt;&gt;"",G1764,"")</f>
        <v>1</v>
      </c>
      <c r="I1764" s="169"/>
      <c r="J1764" s="170"/>
      <c r="K1764" s="171" t="str">
        <f aca="false">IF($B1764&lt;&gt;"",IF(I1764,(INDEX(P$1728:Q$1731,MATCH(H1764,P$1728:P$1731),2)/I1764)*1000,0),"")</f>
        <v/>
      </c>
      <c r="L1764" s="171" t="str">
        <f aca="false">IF(Q$1728&lt;&gt;"",IF($B1764&lt;&gt;"",K1764-$J1764,""),"")</f>
        <v/>
      </c>
      <c r="M1764" s="172" t="str">
        <f aca="false">IF(B1764&lt;&gt;"",RANK(L1764,L$1728:L$1827),"")</f>
        <v/>
      </c>
      <c r="N1764" s="172" t="str">
        <f aca="false">IF(B1764&lt;&gt;"",'Classement Général'!CL47,"")</f>
        <v/>
      </c>
      <c r="O1764" s="172" t="str">
        <f aca="false">IF(B148&lt;&gt;"",'Calculs (M1..M20)'!A50,"")</f>
        <v/>
      </c>
      <c r="P1764" s="0"/>
      <c r="Q1764" s="0"/>
      <c r="R1764" s="0"/>
      <c r="S1764" s="0"/>
      <c r="T1764" s="0"/>
      <c r="U1764" s="0"/>
      <c r="V1764" s="0"/>
      <c r="AH1764" s="187" t="n">
        <f aca="false">IF($G1764&lt;&gt;"",AG1764,"")</f>
        <v>0</v>
      </c>
      <c r="AI1764" s="169"/>
      <c r="AJ1764" s="170"/>
    </row>
    <row r="1765" customFormat="false" ht="13" hidden="false" customHeight="false" outlineLevel="0" collapsed="false">
      <c r="A1765" s="0"/>
      <c r="B1765" s="185" t="str">
        <f aca="false">IF(B1664&lt;&gt;"",B1664,"")</f>
        <v/>
      </c>
      <c r="C1765" s="116" t="str">
        <f aca="false">IF(C1664&lt;&gt;"",C1664,"")</f>
        <v/>
      </c>
      <c r="D1765" s="116" t="str">
        <f aca="false">IF(D1664&lt;&gt;"",D1664,"")</f>
        <v/>
      </c>
      <c r="E1765" s="116" t="str">
        <f aca="false">IF(E1664&lt;&gt;"",E1664,"")</f>
        <v/>
      </c>
      <c r="F1765" s="116" t="n">
        <v>38</v>
      </c>
      <c r="G1765" s="168" t="n">
        <f aca="false">G1664</f>
        <v>1</v>
      </c>
      <c r="H1765" s="187" t="n">
        <f aca="false">IF($G1765&lt;&gt;"",G1765,"")</f>
        <v>1</v>
      </c>
      <c r="I1765" s="169"/>
      <c r="J1765" s="170"/>
      <c r="K1765" s="171" t="str">
        <f aca="false">IF($B1765&lt;&gt;"",IF(I1765,(INDEX(P$1728:Q$1731,MATCH(H1765,P$1728:P$1731),2)/I1765)*1000,0),"")</f>
        <v/>
      </c>
      <c r="L1765" s="171" t="str">
        <f aca="false">IF(Q$1728&lt;&gt;"",IF($B1765&lt;&gt;"",K1765-$J1765,""),"")</f>
        <v/>
      </c>
      <c r="M1765" s="172" t="str">
        <f aca="false">IF(B1765&lt;&gt;"",RANK(L1765,L$1728:L$1827),"")</f>
        <v/>
      </c>
      <c r="N1765" s="172" t="str">
        <f aca="false">IF(B1765&lt;&gt;"",'Classement Général'!CL48,"")</f>
        <v/>
      </c>
      <c r="O1765" s="172" t="str">
        <f aca="false">IF(B149&lt;&gt;"",'Calculs (M1..M20)'!A51,"")</f>
        <v/>
      </c>
      <c r="P1765" s="0"/>
      <c r="Q1765" s="0"/>
      <c r="R1765" s="0"/>
      <c r="S1765" s="0"/>
      <c r="T1765" s="0"/>
      <c r="U1765" s="0"/>
      <c r="V1765" s="0"/>
      <c r="AH1765" s="187" t="n">
        <f aca="false">IF($G1765&lt;&gt;"",AG1765,"")</f>
        <v>0</v>
      </c>
      <c r="AI1765" s="169"/>
      <c r="AJ1765" s="170"/>
    </row>
    <row r="1766" customFormat="false" ht="13" hidden="false" customHeight="false" outlineLevel="0" collapsed="false">
      <c r="A1766" s="0"/>
      <c r="B1766" s="185" t="str">
        <f aca="false">IF(B1665&lt;&gt;"",B1665,"")</f>
        <v/>
      </c>
      <c r="C1766" s="116" t="str">
        <f aca="false">IF(C1665&lt;&gt;"",C1665,"")</f>
        <v/>
      </c>
      <c r="D1766" s="116" t="str">
        <f aca="false">IF(D1665&lt;&gt;"",D1665,"")</f>
        <v/>
      </c>
      <c r="E1766" s="116" t="str">
        <f aca="false">IF(E1665&lt;&gt;"",E1665,"")</f>
        <v/>
      </c>
      <c r="F1766" s="116" t="n">
        <v>38</v>
      </c>
      <c r="G1766" s="168" t="n">
        <f aca="false">G1665</f>
        <v>1</v>
      </c>
      <c r="H1766" s="187" t="n">
        <f aca="false">IF($G1766&lt;&gt;"",G1766,"")</f>
        <v>1</v>
      </c>
      <c r="I1766" s="169"/>
      <c r="J1766" s="170"/>
      <c r="K1766" s="171" t="str">
        <f aca="false">IF($B1766&lt;&gt;"",IF(I1766,(INDEX(P$1728:Q$1731,MATCH(H1766,P$1728:P$1731),2)/I1766)*1000,0),"")</f>
        <v/>
      </c>
      <c r="L1766" s="171" t="str">
        <f aca="false">IF(Q$1728&lt;&gt;"",IF($B1766&lt;&gt;"",K1766-$J1766,""),"")</f>
        <v/>
      </c>
      <c r="M1766" s="172" t="str">
        <f aca="false">IF(B1766&lt;&gt;"",RANK(L1766,L$1728:L$1827),"")</f>
        <v/>
      </c>
      <c r="N1766" s="172" t="str">
        <f aca="false">IF(B1766&lt;&gt;"",'Classement Général'!CL49,"")</f>
        <v/>
      </c>
      <c r="O1766" s="172" t="str">
        <f aca="false">IF(B150&lt;&gt;"",'Calculs (M1..M20)'!A52,"")</f>
        <v/>
      </c>
      <c r="P1766" s="0"/>
      <c r="Q1766" s="0"/>
      <c r="R1766" s="0"/>
      <c r="S1766" s="0"/>
      <c r="T1766" s="0"/>
      <c r="U1766" s="0"/>
      <c r="V1766" s="0"/>
      <c r="AH1766" s="187" t="n">
        <f aca="false">IF($G1766&lt;&gt;"",AG1766,"")</f>
        <v>0</v>
      </c>
      <c r="AI1766" s="169"/>
      <c r="AJ1766" s="170"/>
    </row>
    <row r="1767" customFormat="false" ht="13" hidden="false" customHeight="false" outlineLevel="0" collapsed="false">
      <c r="A1767" s="0"/>
      <c r="B1767" s="185" t="str">
        <f aca="false">IF(B1666&lt;&gt;"",B1666,"")</f>
        <v/>
      </c>
      <c r="C1767" s="116" t="str">
        <f aca="false">IF(C1666&lt;&gt;"",C1666,"")</f>
        <v/>
      </c>
      <c r="D1767" s="116" t="str">
        <f aca="false">IF(D1666&lt;&gt;"",D1666,"")</f>
        <v/>
      </c>
      <c r="E1767" s="116" t="str">
        <f aca="false">IF(E1666&lt;&gt;"",E1666,"")</f>
        <v/>
      </c>
      <c r="F1767" s="116" t="n">
        <v>38</v>
      </c>
      <c r="G1767" s="168" t="n">
        <f aca="false">G1666</f>
        <v>1</v>
      </c>
      <c r="H1767" s="187" t="n">
        <f aca="false">IF($G1767&lt;&gt;"",G1767,"")</f>
        <v>1</v>
      </c>
      <c r="I1767" s="169"/>
      <c r="J1767" s="170"/>
      <c r="K1767" s="171" t="str">
        <f aca="false">IF($B1767&lt;&gt;"",IF(I1767,(INDEX(P$1728:Q$1731,MATCH(H1767,P$1728:P$1731),2)/I1767)*1000,0),"")</f>
        <v/>
      </c>
      <c r="L1767" s="171" t="str">
        <f aca="false">IF(Q$1728&lt;&gt;"",IF($B1767&lt;&gt;"",K1767-$J1767,""),"")</f>
        <v/>
      </c>
      <c r="M1767" s="172" t="str">
        <f aca="false">IF(B1767&lt;&gt;"",RANK(L1767,L$1728:L$1827),"")</f>
        <v/>
      </c>
      <c r="N1767" s="172" t="str">
        <f aca="false">IF(B1767&lt;&gt;"",'Classement Général'!CL50,"")</f>
        <v/>
      </c>
      <c r="O1767" s="172" t="str">
        <f aca="false">IF(B151&lt;&gt;"",'Calculs (M1..M20)'!A53,"")</f>
        <v/>
      </c>
      <c r="P1767" s="0"/>
      <c r="Q1767" s="0"/>
      <c r="R1767" s="0"/>
      <c r="S1767" s="0"/>
      <c r="T1767" s="0"/>
      <c r="U1767" s="0"/>
      <c r="V1767" s="0"/>
      <c r="AH1767" s="187" t="n">
        <f aca="false">IF($G1767&lt;&gt;"",AG1767,"")</f>
        <v>0</v>
      </c>
      <c r="AI1767" s="169"/>
      <c r="AJ1767" s="170"/>
    </row>
    <row r="1768" customFormat="false" ht="13" hidden="false" customHeight="false" outlineLevel="0" collapsed="false">
      <c r="A1768" s="0"/>
      <c r="B1768" s="185" t="str">
        <f aca="false">IF(B1667&lt;&gt;"",B1667,"")</f>
        <v/>
      </c>
      <c r="C1768" s="116" t="str">
        <f aca="false">IF(C1667&lt;&gt;"",C1667,"")</f>
        <v/>
      </c>
      <c r="D1768" s="116" t="str">
        <f aca="false">IF(D1667&lt;&gt;"",D1667,"")</f>
        <v/>
      </c>
      <c r="E1768" s="116" t="str">
        <f aca="false">IF(E1667&lt;&gt;"",E1667,"")</f>
        <v/>
      </c>
      <c r="F1768" s="116" t="n">
        <v>38</v>
      </c>
      <c r="G1768" s="168" t="n">
        <f aca="false">G1667</f>
        <v>1</v>
      </c>
      <c r="H1768" s="187" t="n">
        <f aca="false">IF($G1768&lt;&gt;"",G1768,"")</f>
        <v>1</v>
      </c>
      <c r="I1768" s="169"/>
      <c r="J1768" s="170"/>
      <c r="K1768" s="171" t="str">
        <f aca="false">IF($B1768&lt;&gt;"",IF(I1768,(INDEX(P$1728:Q$1731,MATCH(H1768,P$1728:P$1731),2)/I1768)*1000,0),"")</f>
        <v/>
      </c>
      <c r="L1768" s="171" t="str">
        <f aca="false">IF(Q$1728&lt;&gt;"",IF($B1768&lt;&gt;"",K1768-$J1768,""),"")</f>
        <v/>
      </c>
      <c r="M1768" s="172" t="str">
        <f aca="false">IF(B1768&lt;&gt;"",RANK(L1768,L$1728:L$1827),"")</f>
        <v/>
      </c>
      <c r="N1768" s="172" t="str">
        <f aca="false">IF(B1768&lt;&gt;"",'Classement Général'!CL51,"")</f>
        <v/>
      </c>
      <c r="O1768" s="172" t="str">
        <f aca="false">IF(B152&lt;&gt;"",'Calculs (M1..M20)'!A54,"")</f>
        <v/>
      </c>
      <c r="P1768" s="0"/>
      <c r="Q1768" s="0"/>
      <c r="R1768" s="0"/>
      <c r="S1768" s="0"/>
      <c r="T1768" s="0"/>
      <c r="U1768" s="0"/>
      <c r="V1768" s="0"/>
      <c r="AH1768" s="187" t="n">
        <f aca="false">IF($G1768&lt;&gt;"",AG1768,"")</f>
        <v>0</v>
      </c>
      <c r="AI1768" s="169"/>
      <c r="AJ1768" s="170"/>
    </row>
    <row r="1769" customFormat="false" ht="13" hidden="false" customHeight="false" outlineLevel="0" collapsed="false">
      <c r="A1769" s="0"/>
      <c r="B1769" s="185" t="str">
        <f aca="false">IF(B1668&lt;&gt;"",B1668,"")</f>
        <v/>
      </c>
      <c r="C1769" s="116" t="str">
        <f aca="false">IF(C1668&lt;&gt;"",C1668,"")</f>
        <v/>
      </c>
      <c r="D1769" s="116" t="str">
        <f aca="false">IF(D1668&lt;&gt;"",D1668,"")</f>
        <v/>
      </c>
      <c r="E1769" s="116" t="str">
        <f aca="false">IF(E1668&lt;&gt;"",E1668,"")</f>
        <v/>
      </c>
      <c r="F1769" s="116" t="n">
        <v>38</v>
      </c>
      <c r="G1769" s="168" t="n">
        <f aca="false">G1668</f>
        <v>1</v>
      </c>
      <c r="H1769" s="187" t="n">
        <f aca="false">IF($G1769&lt;&gt;"",G1769,"")</f>
        <v>1</v>
      </c>
      <c r="I1769" s="169"/>
      <c r="J1769" s="170"/>
      <c r="K1769" s="171" t="str">
        <f aca="false">IF($B1769&lt;&gt;"",IF(I1769,(INDEX(P$1728:Q$1731,MATCH(H1769,P$1728:P$1731),2)/I1769)*1000,0),"")</f>
        <v/>
      </c>
      <c r="L1769" s="171" t="str">
        <f aca="false">IF(Q$1728&lt;&gt;"",IF($B1769&lt;&gt;"",K1769-$J1769,""),"")</f>
        <v/>
      </c>
      <c r="M1769" s="172" t="str">
        <f aca="false">IF(B1769&lt;&gt;"",RANK(L1769,L$1728:L$1827),"")</f>
        <v/>
      </c>
      <c r="N1769" s="172" t="str">
        <f aca="false">IF(B1769&lt;&gt;"",'Classement Général'!CL52,"")</f>
        <v/>
      </c>
      <c r="O1769" s="172" t="str">
        <f aca="false">IF(B153&lt;&gt;"",'Calculs (M1..M20)'!A55,"")</f>
        <v/>
      </c>
      <c r="P1769" s="0"/>
      <c r="Q1769" s="0"/>
      <c r="R1769" s="0"/>
      <c r="S1769" s="0"/>
      <c r="T1769" s="0"/>
      <c r="U1769" s="0"/>
      <c r="V1769" s="0"/>
      <c r="AH1769" s="187" t="n">
        <f aca="false">IF($G1769&lt;&gt;"",AG1769,"")</f>
        <v>0</v>
      </c>
      <c r="AI1769" s="169"/>
      <c r="AJ1769" s="170"/>
    </row>
    <row r="1770" customFormat="false" ht="13" hidden="false" customHeight="false" outlineLevel="0" collapsed="false">
      <c r="A1770" s="0"/>
      <c r="B1770" s="185" t="str">
        <f aca="false">IF(B1669&lt;&gt;"",B1669,"")</f>
        <v/>
      </c>
      <c r="C1770" s="116" t="str">
        <f aca="false">IF(C1669&lt;&gt;"",C1669,"")</f>
        <v/>
      </c>
      <c r="D1770" s="116" t="str">
        <f aca="false">IF(D1669&lt;&gt;"",D1669,"")</f>
        <v/>
      </c>
      <c r="E1770" s="116" t="str">
        <f aca="false">IF(E1669&lt;&gt;"",E1669,"")</f>
        <v/>
      </c>
      <c r="F1770" s="116" t="n">
        <v>38</v>
      </c>
      <c r="G1770" s="168" t="n">
        <f aca="false">G1669</f>
        <v>1</v>
      </c>
      <c r="H1770" s="187" t="n">
        <f aca="false">IF($G1770&lt;&gt;"",G1770,"")</f>
        <v>1</v>
      </c>
      <c r="I1770" s="169"/>
      <c r="J1770" s="170"/>
      <c r="K1770" s="171" t="str">
        <f aca="false">IF($B1770&lt;&gt;"",IF(I1770,(INDEX(P$1728:Q$1731,MATCH(H1770,P$1728:P$1731),2)/I1770)*1000,0),"")</f>
        <v/>
      </c>
      <c r="L1770" s="171" t="str">
        <f aca="false">IF(Q$1728&lt;&gt;"",IF($B1770&lt;&gt;"",K1770-$J1770,""),"")</f>
        <v/>
      </c>
      <c r="M1770" s="172" t="str">
        <f aca="false">IF(B1770&lt;&gt;"",RANK(L1770,L$1728:L$1827),"")</f>
        <v/>
      </c>
      <c r="N1770" s="172" t="str">
        <f aca="false">IF(B1770&lt;&gt;"",'Classement Général'!CL53,"")</f>
        <v/>
      </c>
      <c r="O1770" s="172" t="str">
        <f aca="false">IF(B154&lt;&gt;"",'Calculs (M1..M20)'!A56,"")</f>
        <v/>
      </c>
      <c r="P1770" s="0"/>
      <c r="Q1770" s="0"/>
      <c r="R1770" s="0"/>
      <c r="S1770" s="0"/>
      <c r="T1770" s="0"/>
      <c r="U1770" s="0"/>
      <c r="V1770" s="0"/>
      <c r="AH1770" s="187" t="n">
        <f aca="false">IF($G1770&lt;&gt;"",AG1770,"")</f>
        <v>0</v>
      </c>
      <c r="AI1770" s="169"/>
      <c r="AJ1770" s="170"/>
    </row>
    <row r="1771" customFormat="false" ht="13" hidden="false" customHeight="false" outlineLevel="0" collapsed="false">
      <c r="A1771" s="0"/>
      <c r="B1771" s="185" t="str">
        <f aca="false">IF(B1670&lt;&gt;"",B1670,"")</f>
        <v/>
      </c>
      <c r="C1771" s="116" t="str">
        <f aca="false">IF(C1670&lt;&gt;"",C1670,"")</f>
        <v/>
      </c>
      <c r="D1771" s="116" t="str">
        <f aca="false">IF(D1670&lt;&gt;"",D1670,"")</f>
        <v/>
      </c>
      <c r="E1771" s="116" t="str">
        <f aca="false">IF(E1670&lt;&gt;"",E1670,"")</f>
        <v/>
      </c>
      <c r="F1771" s="116" t="n">
        <v>38</v>
      </c>
      <c r="G1771" s="168" t="n">
        <f aca="false">G1670</f>
        <v>1</v>
      </c>
      <c r="H1771" s="187" t="n">
        <f aca="false">IF($G1771&lt;&gt;"",G1771,"")</f>
        <v>1</v>
      </c>
      <c r="I1771" s="169"/>
      <c r="J1771" s="170"/>
      <c r="K1771" s="171" t="str">
        <f aca="false">IF($B1771&lt;&gt;"",IF(I1771,(INDEX(P$1728:Q$1731,MATCH(H1771,P$1728:P$1731),2)/I1771)*1000,0),"")</f>
        <v/>
      </c>
      <c r="L1771" s="171" t="str">
        <f aca="false">IF(Q$1728&lt;&gt;"",IF($B1771&lt;&gt;"",K1771-$J1771,""),"")</f>
        <v/>
      </c>
      <c r="M1771" s="172" t="str">
        <f aca="false">IF(B1771&lt;&gt;"",RANK(L1771,L$1728:L$1827),"")</f>
        <v/>
      </c>
      <c r="N1771" s="172" t="str">
        <f aca="false">IF(B1771&lt;&gt;"",'Classement Général'!CL54,"")</f>
        <v/>
      </c>
      <c r="O1771" s="172" t="str">
        <f aca="false">IF(B155&lt;&gt;"",'Calculs (M1..M20)'!A57,"")</f>
        <v/>
      </c>
      <c r="P1771" s="0"/>
      <c r="Q1771" s="0"/>
      <c r="R1771" s="0"/>
      <c r="S1771" s="0"/>
      <c r="T1771" s="0"/>
      <c r="U1771" s="0"/>
      <c r="V1771" s="0"/>
      <c r="AH1771" s="187" t="n">
        <f aca="false">IF($G1771&lt;&gt;"",AG1771,"")</f>
        <v>0</v>
      </c>
      <c r="AI1771" s="169"/>
      <c r="AJ1771" s="170"/>
    </row>
    <row r="1772" customFormat="false" ht="13" hidden="false" customHeight="false" outlineLevel="0" collapsed="false">
      <c r="A1772" s="0"/>
      <c r="B1772" s="185" t="str">
        <f aca="false">IF(B1671&lt;&gt;"",B1671,"")</f>
        <v/>
      </c>
      <c r="C1772" s="116" t="str">
        <f aca="false">IF(C1671&lt;&gt;"",C1671,"")</f>
        <v/>
      </c>
      <c r="D1772" s="116" t="str">
        <f aca="false">IF(D1671&lt;&gt;"",D1671,"")</f>
        <v/>
      </c>
      <c r="E1772" s="116" t="str">
        <f aca="false">IF(E1671&lt;&gt;"",E1671,"")</f>
        <v/>
      </c>
      <c r="F1772" s="116" t="n">
        <v>38</v>
      </c>
      <c r="G1772" s="168" t="n">
        <f aca="false">G1671</f>
        <v>1</v>
      </c>
      <c r="H1772" s="187" t="n">
        <f aca="false">IF($G1772&lt;&gt;"",G1772,"")</f>
        <v>1</v>
      </c>
      <c r="I1772" s="169"/>
      <c r="J1772" s="170"/>
      <c r="K1772" s="171" t="str">
        <f aca="false">IF($B1772&lt;&gt;"",IF(I1772,(INDEX(P$1728:Q$1731,MATCH(H1772,P$1728:P$1731),2)/I1772)*1000,0),"")</f>
        <v/>
      </c>
      <c r="L1772" s="171" t="str">
        <f aca="false">IF(Q$1728&lt;&gt;"",IF($B1772&lt;&gt;"",K1772-$J1772,""),"")</f>
        <v/>
      </c>
      <c r="M1772" s="172" t="str">
        <f aca="false">IF(B1772&lt;&gt;"",RANK(L1772,L$1728:L$1827),"")</f>
        <v/>
      </c>
      <c r="N1772" s="172" t="str">
        <f aca="false">IF(B1772&lt;&gt;"",'Classement Général'!CL55,"")</f>
        <v/>
      </c>
      <c r="O1772" s="172" t="str">
        <f aca="false">IF(B156&lt;&gt;"",'Calculs (M1..M20)'!A58,"")</f>
        <v/>
      </c>
      <c r="P1772" s="0"/>
      <c r="Q1772" s="0"/>
      <c r="R1772" s="0"/>
      <c r="S1772" s="0"/>
      <c r="T1772" s="0"/>
      <c r="U1772" s="0"/>
      <c r="V1772" s="0"/>
      <c r="AH1772" s="187" t="n">
        <f aca="false">IF($G1772&lt;&gt;"",AG1772,"")</f>
        <v>0</v>
      </c>
      <c r="AI1772" s="169"/>
      <c r="AJ1772" s="170"/>
    </row>
    <row r="1773" customFormat="false" ht="13" hidden="false" customHeight="false" outlineLevel="0" collapsed="false">
      <c r="A1773" s="0"/>
      <c r="B1773" s="185" t="str">
        <f aca="false">IF(B1672&lt;&gt;"",B1672,"")</f>
        <v/>
      </c>
      <c r="C1773" s="116" t="str">
        <f aca="false">IF(C1672&lt;&gt;"",C1672,"")</f>
        <v/>
      </c>
      <c r="D1773" s="116" t="str">
        <f aca="false">IF(D1672&lt;&gt;"",D1672,"")</f>
        <v/>
      </c>
      <c r="E1773" s="116" t="str">
        <f aca="false">IF(E1672&lt;&gt;"",E1672,"")</f>
        <v/>
      </c>
      <c r="F1773" s="116" t="n">
        <v>38</v>
      </c>
      <c r="G1773" s="168" t="n">
        <f aca="false">G1672</f>
        <v>1</v>
      </c>
      <c r="H1773" s="187" t="n">
        <f aca="false">IF($G1773&lt;&gt;"",G1773,"")</f>
        <v>1</v>
      </c>
      <c r="I1773" s="169"/>
      <c r="J1773" s="170"/>
      <c r="K1773" s="171" t="str">
        <f aca="false">IF($B1773&lt;&gt;"",IF(I1773,(INDEX(P$1728:Q$1731,MATCH(H1773,P$1728:P$1731),2)/I1773)*1000,0),"")</f>
        <v/>
      </c>
      <c r="L1773" s="171" t="str">
        <f aca="false">IF(Q$1728&lt;&gt;"",IF($B1773&lt;&gt;"",K1773-$J1773,""),"")</f>
        <v/>
      </c>
      <c r="M1773" s="172" t="str">
        <f aca="false">IF(B1773&lt;&gt;"",RANK(L1773,L$1728:L$1827),"")</f>
        <v/>
      </c>
      <c r="N1773" s="172" t="str">
        <f aca="false">IF(B1773&lt;&gt;"",'Classement Général'!CL56,"")</f>
        <v/>
      </c>
      <c r="O1773" s="172" t="str">
        <f aca="false">IF(B157&lt;&gt;"",'Calculs (M1..M20)'!A59,"")</f>
        <v/>
      </c>
      <c r="P1773" s="0"/>
      <c r="Q1773" s="0"/>
      <c r="R1773" s="0"/>
      <c r="S1773" s="0"/>
      <c r="T1773" s="0"/>
      <c r="U1773" s="0"/>
      <c r="V1773" s="0"/>
      <c r="AH1773" s="187" t="n">
        <f aca="false">IF($G1773&lt;&gt;"",AG1773,"")</f>
        <v>0</v>
      </c>
      <c r="AI1773" s="169"/>
      <c r="AJ1773" s="170"/>
    </row>
    <row r="1774" customFormat="false" ht="13" hidden="false" customHeight="false" outlineLevel="0" collapsed="false">
      <c r="A1774" s="0"/>
      <c r="B1774" s="185" t="str">
        <f aca="false">IF(B1673&lt;&gt;"",B1673,"")</f>
        <v/>
      </c>
      <c r="C1774" s="116" t="str">
        <f aca="false">IF(C1673&lt;&gt;"",C1673,"")</f>
        <v/>
      </c>
      <c r="D1774" s="116" t="str">
        <f aca="false">IF(D1673&lt;&gt;"",D1673,"")</f>
        <v/>
      </c>
      <c r="E1774" s="116" t="str">
        <f aca="false">IF(E1673&lt;&gt;"",E1673,"")</f>
        <v/>
      </c>
      <c r="F1774" s="116" t="n">
        <v>38</v>
      </c>
      <c r="G1774" s="168" t="n">
        <f aca="false">G1673</f>
        <v>1</v>
      </c>
      <c r="H1774" s="187" t="n">
        <f aca="false">IF($G1774&lt;&gt;"",G1774,"")</f>
        <v>1</v>
      </c>
      <c r="I1774" s="169"/>
      <c r="J1774" s="170"/>
      <c r="K1774" s="171" t="str">
        <f aca="false">IF($B1774&lt;&gt;"",IF(I1774,(INDEX(P$1728:Q$1731,MATCH(H1774,P$1728:P$1731),2)/I1774)*1000,0),"")</f>
        <v/>
      </c>
      <c r="L1774" s="171" t="str">
        <f aca="false">IF(Q$1728&lt;&gt;"",IF($B1774&lt;&gt;"",K1774-$J1774,""),"")</f>
        <v/>
      </c>
      <c r="M1774" s="172" t="str">
        <f aca="false">IF(B1774&lt;&gt;"",RANK(L1774,L$1728:L$1827),"")</f>
        <v/>
      </c>
      <c r="N1774" s="172" t="str">
        <f aca="false">IF(B1774&lt;&gt;"",'Classement Général'!CL57,"")</f>
        <v/>
      </c>
      <c r="O1774" s="172" t="str">
        <f aca="false">IF(B158&lt;&gt;"",'Calculs (M1..M20)'!A60,"")</f>
        <v/>
      </c>
      <c r="P1774" s="0"/>
      <c r="Q1774" s="0"/>
      <c r="R1774" s="0"/>
      <c r="S1774" s="0"/>
      <c r="T1774" s="0"/>
      <c r="U1774" s="0"/>
      <c r="V1774" s="0"/>
      <c r="AH1774" s="187" t="n">
        <f aca="false">IF($G1774&lt;&gt;"",AG1774,"")</f>
        <v>0</v>
      </c>
      <c r="AI1774" s="169"/>
      <c r="AJ1774" s="170"/>
    </row>
    <row r="1775" customFormat="false" ht="13" hidden="false" customHeight="false" outlineLevel="0" collapsed="false">
      <c r="A1775" s="0"/>
      <c r="B1775" s="185" t="str">
        <f aca="false">IF(B1674&lt;&gt;"",B1674,"")</f>
        <v/>
      </c>
      <c r="C1775" s="116" t="str">
        <f aca="false">IF(C1674&lt;&gt;"",C1674,"")</f>
        <v/>
      </c>
      <c r="D1775" s="116" t="str">
        <f aca="false">IF(D1674&lt;&gt;"",D1674,"")</f>
        <v/>
      </c>
      <c r="E1775" s="116" t="str">
        <f aca="false">IF(E1674&lt;&gt;"",E1674,"")</f>
        <v/>
      </c>
      <c r="F1775" s="116" t="n">
        <v>38</v>
      </c>
      <c r="G1775" s="168" t="n">
        <f aca="false">G1674</f>
        <v>1</v>
      </c>
      <c r="H1775" s="187" t="n">
        <f aca="false">IF($G1775&lt;&gt;"",G1775,"")</f>
        <v>1</v>
      </c>
      <c r="I1775" s="169"/>
      <c r="J1775" s="170"/>
      <c r="K1775" s="171" t="str">
        <f aca="false">IF($B1775&lt;&gt;"",IF(I1775,(INDEX(P$1728:Q$1731,MATCH(H1775,P$1728:P$1731),2)/I1775)*1000,0),"")</f>
        <v/>
      </c>
      <c r="L1775" s="171" t="str">
        <f aca="false">IF(Q$1728&lt;&gt;"",IF($B1775&lt;&gt;"",K1775-$J1775,""),"")</f>
        <v/>
      </c>
      <c r="M1775" s="172" t="str">
        <f aca="false">IF(B1775&lt;&gt;"",RANK(L1775,L$1728:L$1827),"")</f>
        <v/>
      </c>
      <c r="N1775" s="172" t="str">
        <f aca="false">IF(B1775&lt;&gt;"",'Classement Général'!CL58,"")</f>
        <v/>
      </c>
      <c r="O1775" s="172" t="str">
        <f aca="false">IF(B159&lt;&gt;"",'Calculs (M1..M20)'!A61,"")</f>
        <v/>
      </c>
      <c r="P1775" s="0"/>
      <c r="Q1775" s="0"/>
      <c r="R1775" s="0"/>
      <c r="S1775" s="0"/>
      <c r="T1775" s="0"/>
      <c r="U1775" s="0"/>
      <c r="V1775" s="0"/>
      <c r="AH1775" s="187" t="n">
        <f aca="false">IF($G1775&lt;&gt;"",AG1775,"")</f>
        <v>0</v>
      </c>
      <c r="AI1775" s="169"/>
      <c r="AJ1775" s="170"/>
    </row>
    <row r="1776" customFormat="false" ht="13" hidden="false" customHeight="false" outlineLevel="0" collapsed="false">
      <c r="A1776" s="0"/>
      <c r="B1776" s="185" t="str">
        <f aca="false">IF(B1675&lt;&gt;"",B1675,"")</f>
        <v/>
      </c>
      <c r="C1776" s="116" t="str">
        <f aca="false">IF(C1675&lt;&gt;"",C1675,"")</f>
        <v/>
      </c>
      <c r="D1776" s="116" t="str">
        <f aca="false">IF(D1675&lt;&gt;"",D1675,"")</f>
        <v/>
      </c>
      <c r="E1776" s="116" t="str">
        <f aca="false">IF(E1675&lt;&gt;"",E1675,"")</f>
        <v/>
      </c>
      <c r="F1776" s="116" t="n">
        <v>38</v>
      </c>
      <c r="G1776" s="168" t="n">
        <f aca="false">G1675</f>
        <v>1</v>
      </c>
      <c r="H1776" s="187" t="n">
        <f aca="false">IF($G1776&lt;&gt;"",G1776,"")</f>
        <v>1</v>
      </c>
      <c r="I1776" s="169"/>
      <c r="J1776" s="170"/>
      <c r="K1776" s="171" t="str">
        <f aca="false">IF($B1776&lt;&gt;"",IF(I1776,(INDEX(P$1728:Q$1731,MATCH(H1776,P$1728:P$1731),2)/I1776)*1000,0),"")</f>
        <v/>
      </c>
      <c r="L1776" s="171" t="str">
        <f aca="false">IF(Q$1728&lt;&gt;"",IF($B1776&lt;&gt;"",K1776-$J1776,""),"")</f>
        <v/>
      </c>
      <c r="M1776" s="172" t="str">
        <f aca="false">IF(B1776&lt;&gt;"",RANK(L1776,L$1728:L$1827),"")</f>
        <v/>
      </c>
      <c r="N1776" s="172" t="str">
        <f aca="false">IF(B1776&lt;&gt;"",'Classement Général'!CL59,"")</f>
        <v/>
      </c>
      <c r="O1776" s="172" t="str">
        <f aca="false">IF(B160&lt;&gt;"",'Calculs (M1..M20)'!A62,"")</f>
        <v/>
      </c>
      <c r="P1776" s="0"/>
      <c r="Q1776" s="0"/>
      <c r="R1776" s="0"/>
      <c r="S1776" s="0"/>
      <c r="T1776" s="0"/>
      <c r="U1776" s="0"/>
      <c r="V1776" s="0"/>
      <c r="AH1776" s="187" t="n">
        <f aca="false">IF($G1776&lt;&gt;"",AG1776,"")</f>
        <v>0</v>
      </c>
      <c r="AI1776" s="169"/>
      <c r="AJ1776" s="170"/>
    </row>
    <row r="1777" customFormat="false" ht="13" hidden="false" customHeight="false" outlineLevel="0" collapsed="false">
      <c r="A1777" s="0"/>
      <c r="B1777" s="185" t="str">
        <f aca="false">IF(B1676&lt;&gt;"",B1676,"")</f>
        <v/>
      </c>
      <c r="C1777" s="116" t="str">
        <f aca="false">IF(C1676&lt;&gt;"",C1676,"")</f>
        <v/>
      </c>
      <c r="D1777" s="116" t="str">
        <f aca="false">IF(D1676&lt;&gt;"",D1676,"")</f>
        <v/>
      </c>
      <c r="E1777" s="116" t="str">
        <f aca="false">IF(E1676&lt;&gt;"",E1676,"")</f>
        <v/>
      </c>
      <c r="F1777" s="116" t="n">
        <v>38</v>
      </c>
      <c r="G1777" s="168" t="n">
        <f aca="false">G1676</f>
        <v>1</v>
      </c>
      <c r="H1777" s="187" t="n">
        <f aca="false">IF($G1777&lt;&gt;"",G1777,"")</f>
        <v>1</v>
      </c>
      <c r="I1777" s="169"/>
      <c r="J1777" s="170"/>
      <c r="K1777" s="171" t="str">
        <f aca="false">IF($B1777&lt;&gt;"",IF(I1777,(INDEX(P$1728:Q$1731,MATCH(H1777,P$1728:P$1731),2)/I1777)*1000,0),"")</f>
        <v/>
      </c>
      <c r="L1777" s="171" t="str">
        <f aca="false">IF(Q$1728&lt;&gt;"",IF($B1777&lt;&gt;"",K1777-$J1777,""),"")</f>
        <v/>
      </c>
      <c r="M1777" s="172" t="str">
        <f aca="false">IF(B1777&lt;&gt;"",RANK(L1777,L$1728:L$1827),"")</f>
        <v/>
      </c>
      <c r="N1777" s="172" t="str">
        <f aca="false">IF(B1777&lt;&gt;"",'Classement Général'!CL60,"")</f>
        <v/>
      </c>
      <c r="O1777" s="172" t="str">
        <f aca="false">IF(B161&lt;&gt;"",'Calculs (M1..M20)'!A63,"")</f>
        <v/>
      </c>
      <c r="P1777" s="0"/>
      <c r="Q1777" s="0"/>
      <c r="R1777" s="0"/>
      <c r="S1777" s="0"/>
      <c r="T1777" s="0"/>
      <c r="U1777" s="0"/>
      <c r="V1777" s="0"/>
      <c r="AH1777" s="187" t="n">
        <f aca="false">IF($G1777&lt;&gt;"",AG1777,"")</f>
        <v>0</v>
      </c>
      <c r="AI1777" s="169"/>
      <c r="AJ1777" s="170"/>
    </row>
    <row r="1778" customFormat="false" ht="13" hidden="false" customHeight="false" outlineLevel="0" collapsed="false">
      <c r="A1778" s="0"/>
      <c r="B1778" s="185" t="str">
        <f aca="false">IF(B1677&lt;&gt;"",B1677,"")</f>
        <v/>
      </c>
      <c r="C1778" s="116" t="str">
        <f aca="false">IF(C1677&lt;&gt;"",C1677,"")</f>
        <v/>
      </c>
      <c r="D1778" s="116" t="str">
        <f aca="false">IF(D1677&lt;&gt;"",D1677,"")</f>
        <v/>
      </c>
      <c r="E1778" s="116" t="str">
        <f aca="false">IF(E1677&lt;&gt;"",E1677,"")</f>
        <v/>
      </c>
      <c r="F1778" s="116" t="n">
        <v>38</v>
      </c>
      <c r="G1778" s="168" t="n">
        <f aca="false">G1677</f>
        <v>1</v>
      </c>
      <c r="H1778" s="187" t="n">
        <f aca="false">IF($G1778&lt;&gt;"",G1778,"")</f>
        <v>1</v>
      </c>
      <c r="I1778" s="169"/>
      <c r="J1778" s="170"/>
      <c r="K1778" s="171" t="str">
        <f aca="false">IF($B1778&lt;&gt;"",IF(I1778,(INDEX(P$1728:Q$1731,MATCH(H1778,P$1728:P$1731),2)/I1778)*1000,0),"")</f>
        <v/>
      </c>
      <c r="L1778" s="171" t="str">
        <f aca="false">IF(Q$1728&lt;&gt;"",IF($B1778&lt;&gt;"",K1778-$J1778,""),"")</f>
        <v/>
      </c>
      <c r="M1778" s="172" t="str">
        <f aca="false">IF(B1778&lt;&gt;"",RANK(L1778,L$1728:L$1827),"")</f>
        <v/>
      </c>
      <c r="N1778" s="172" t="str">
        <f aca="false">IF(B1778&lt;&gt;"",'Classement Général'!CL61,"")</f>
        <v/>
      </c>
      <c r="O1778" s="172" t="str">
        <f aca="false">IF(B162&lt;&gt;"",'Calculs (M1..M20)'!A64,"")</f>
        <v/>
      </c>
      <c r="P1778" s="0"/>
      <c r="Q1778" s="0"/>
      <c r="R1778" s="0"/>
      <c r="S1778" s="0"/>
      <c r="T1778" s="0"/>
      <c r="U1778" s="0"/>
      <c r="V1778" s="0"/>
      <c r="AH1778" s="187" t="n">
        <f aca="false">IF($G1778&lt;&gt;"",AG1778,"")</f>
        <v>0</v>
      </c>
      <c r="AI1778" s="169"/>
      <c r="AJ1778" s="170"/>
    </row>
    <row r="1779" customFormat="false" ht="13" hidden="false" customHeight="false" outlineLevel="0" collapsed="false">
      <c r="A1779" s="0"/>
      <c r="B1779" s="185" t="str">
        <f aca="false">IF(B1678&lt;&gt;"",B1678,"")</f>
        <v/>
      </c>
      <c r="C1779" s="116" t="str">
        <f aca="false">IF(C1678&lt;&gt;"",C1678,"")</f>
        <v/>
      </c>
      <c r="D1779" s="116" t="str">
        <f aca="false">IF(D1678&lt;&gt;"",D1678,"")</f>
        <v/>
      </c>
      <c r="E1779" s="116" t="str">
        <f aca="false">IF(E1678&lt;&gt;"",E1678,"")</f>
        <v/>
      </c>
      <c r="F1779" s="116" t="n">
        <v>38</v>
      </c>
      <c r="G1779" s="168" t="n">
        <f aca="false">G1678</f>
        <v>1</v>
      </c>
      <c r="H1779" s="187" t="n">
        <f aca="false">IF($G1779&lt;&gt;"",G1779,"")</f>
        <v>1</v>
      </c>
      <c r="I1779" s="169"/>
      <c r="J1779" s="170"/>
      <c r="K1779" s="171" t="str">
        <f aca="false">IF($B1779&lt;&gt;"",IF(I1779,(INDEX(P$1728:Q$1731,MATCH(H1779,P$1728:P$1731),2)/I1779)*1000,0),"")</f>
        <v/>
      </c>
      <c r="L1779" s="171" t="str">
        <f aca="false">IF(Q$1728&lt;&gt;"",IF($B1779&lt;&gt;"",K1779-$J1779,""),"")</f>
        <v/>
      </c>
      <c r="M1779" s="172" t="str">
        <f aca="false">IF(B1779&lt;&gt;"",RANK(L1779,L$1728:L$1827),"")</f>
        <v/>
      </c>
      <c r="N1779" s="172" t="str">
        <f aca="false">IF(B1779&lt;&gt;"",'Classement Général'!CL62,"")</f>
        <v/>
      </c>
      <c r="O1779" s="172" t="str">
        <f aca="false">IF(B163&lt;&gt;"",'Calculs (M1..M20)'!A65,"")</f>
        <v/>
      </c>
      <c r="P1779" s="0"/>
      <c r="Q1779" s="0"/>
      <c r="R1779" s="0"/>
      <c r="S1779" s="0"/>
      <c r="T1779" s="0"/>
      <c r="U1779" s="0"/>
      <c r="V1779" s="0"/>
      <c r="AH1779" s="187" t="n">
        <f aca="false">IF($G1779&lt;&gt;"",AG1779,"")</f>
        <v>0</v>
      </c>
      <c r="AI1779" s="169"/>
      <c r="AJ1779" s="170"/>
    </row>
    <row r="1780" customFormat="false" ht="13" hidden="false" customHeight="false" outlineLevel="0" collapsed="false">
      <c r="A1780" s="0"/>
      <c r="B1780" s="185" t="str">
        <f aca="false">IF(B1679&lt;&gt;"",B1679,"")</f>
        <v/>
      </c>
      <c r="C1780" s="116" t="str">
        <f aca="false">IF(C1679&lt;&gt;"",C1679,"")</f>
        <v/>
      </c>
      <c r="D1780" s="116" t="str">
        <f aca="false">IF(D1679&lt;&gt;"",D1679,"")</f>
        <v/>
      </c>
      <c r="E1780" s="116" t="str">
        <f aca="false">IF(E1679&lt;&gt;"",E1679,"")</f>
        <v/>
      </c>
      <c r="F1780" s="116" t="n">
        <v>38</v>
      </c>
      <c r="G1780" s="168" t="n">
        <f aca="false">G1679</f>
        <v>1</v>
      </c>
      <c r="H1780" s="187" t="n">
        <f aca="false">IF($G1780&lt;&gt;"",G1780,"")</f>
        <v>1</v>
      </c>
      <c r="I1780" s="169"/>
      <c r="J1780" s="170"/>
      <c r="K1780" s="171" t="str">
        <f aca="false">IF($B1780&lt;&gt;"",IF(I1780,(INDEX(P$1728:Q$1731,MATCH(H1780,P$1728:P$1731),2)/I1780)*1000,0),"")</f>
        <v/>
      </c>
      <c r="L1780" s="171" t="str">
        <f aca="false">IF(Q$1728&lt;&gt;"",IF($B1780&lt;&gt;"",K1780-$J1780,""),"")</f>
        <v/>
      </c>
      <c r="M1780" s="172" t="str">
        <f aca="false">IF(B1780&lt;&gt;"",RANK(L1780,L$1728:L$1827),"")</f>
        <v/>
      </c>
      <c r="N1780" s="172" t="str">
        <f aca="false">IF(B1780&lt;&gt;"",'Classement Général'!CL63,"")</f>
        <v/>
      </c>
      <c r="O1780" s="172" t="str">
        <f aca="false">IF(B164&lt;&gt;"",'Calculs (M1..M20)'!A66,"")</f>
        <v/>
      </c>
      <c r="P1780" s="0"/>
      <c r="Q1780" s="0"/>
      <c r="R1780" s="0"/>
      <c r="S1780" s="0"/>
      <c r="T1780" s="0"/>
      <c r="U1780" s="0"/>
      <c r="V1780" s="0"/>
      <c r="AH1780" s="187" t="n">
        <f aca="false">IF($G1780&lt;&gt;"",AG1780,"")</f>
        <v>0</v>
      </c>
      <c r="AI1780" s="169"/>
      <c r="AJ1780" s="170"/>
    </row>
    <row r="1781" customFormat="false" ht="13" hidden="false" customHeight="false" outlineLevel="0" collapsed="false">
      <c r="A1781" s="0"/>
      <c r="B1781" s="185" t="str">
        <f aca="false">IF(B1680&lt;&gt;"",B1680,"")</f>
        <v/>
      </c>
      <c r="C1781" s="116" t="str">
        <f aca="false">IF(C1680&lt;&gt;"",C1680,"")</f>
        <v/>
      </c>
      <c r="D1781" s="116" t="str">
        <f aca="false">IF(D1680&lt;&gt;"",D1680,"")</f>
        <v/>
      </c>
      <c r="E1781" s="116" t="str">
        <f aca="false">IF(E1680&lt;&gt;"",E1680,"")</f>
        <v/>
      </c>
      <c r="F1781" s="116" t="n">
        <v>38</v>
      </c>
      <c r="G1781" s="168" t="n">
        <f aca="false">G1680</f>
        <v>1</v>
      </c>
      <c r="H1781" s="187" t="n">
        <f aca="false">IF($G1781&lt;&gt;"",G1781,"")</f>
        <v>1</v>
      </c>
      <c r="I1781" s="169"/>
      <c r="J1781" s="170"/>
      <c r="K1781" s="171" t="str">
        <f aca="false">IF($B1781&lt;&gt;"",IF(I1781,(INDEX(P$1728:Q$1731,MATCH(H1781,P$1728:P$1731),2)/I1781)*1000,0),"")</f>
        <v/>
      </c>
      <c r="L1781" s="171" t="str">
        <f aca="false">IF(Q$1728&lt;&gt;"",IF($B1781&lt;&gt;"",K1781-$J1781,""),"")</f>
        <v/>
      </c>
      <c r="M1781" s="172" t="str">
        <f aca="false">IF(B1781&lt;&gt;"",RANK(L1781,L$1728:L$1827),"")</f>
        <v/>
      </c>
      <c r="N1781" s="172" t="str">
        <f aca="false">IF(B1781&lt;&gt;"",'Classement Général'!CL64,"")</f>
        <v/>
      </c>
      <c r="O1781" s="172" t="str">
        <f aca="false">IF(B165&lt;&gt;"",'Calculs (M1..M20)'!A67,"")</f>
        <v/>
      </c>
      <c r="P1781" s="0"/>
      <c r="Q1781" s="0"/>
      <c r="R1781" s="0"/>
      <c r="S1781" s="0"/>
      <c r="T1781" s="0"/>
      <c r="U1781" s="0"/>
      <c r="V1781" s="0"/>
      <c r="AH1781" s="187" t="n">
        <f aca="false">IF($G1781&lt;&gt;"",AG1781,"")</f>
        <v>0</v>
      </c>
      <c r="AI1781" s="169"/>
      <c r="AJ1781" s="170"/>
    </row>
    <row r="1782" customFormat="false" ht="13" hidden="false" customHeight="false" outlineLevel="0" collapsed="false">
      <c r="A1782" s="0"/>
      <c r="B1782" s="185" t="str">
        <f aca="false">IF(B1681&lt;&gt;"",B1681,"")</f>
        <v/>
      </c>
      <c r="C1782" s="116" t="str">
        <f aca="false">IF(C1681&lt;&gt;"",C1681,"")</f>
        <v/>
      </c>
      <c r="D1782" s="116" t="str">
        <f aca="false">IF(D1681&lt;&gt;"",D1681,"")</f>
        <v/>
      </c>
      <c r="E1782" s="116" t="str">
        <f aca="false">IF(E1681&lt;&gt;"",E1681,"")</f>
        <v/>
      </c>
      <c r="F1782" s="116" t="n">
        <v>38</v>
      </c>
      <c r="G1782" s="168" t="n">
        <f aca="false">G1681</f>
        <v>1</v>
      </c>
      <c r="H1782" s="187" t="n">
        <f aca="false">IF($G1782&lt;&gt;"",G1782,"")</f>
        <v>1</v>
      </c>
      <c r="I1782" s="169"/>
      <c r="J1782" s="170"/>
      <c r="K1782" s="171" t="str">
        <f aca="false">IF($B1782&lt;&gt;"",IF(I1782,(INDEX(P$1728:Q$1731,MATCH(H1782,P$1728:P$1731),2)/I1782)*1000,0),"")</f>
        <v/>
      </c>
      <c r="L1782" s="171" t="str">
        <f aca="false">IF(Q$1728&lt;&gt;"",IF($B1782&lt;&gt;"",K1782-$J1782,""),"")</f>
        <v/>
      </c>
      <c r="M1782" s="172" t="str">
        <f aca="false">IF(B1782&lt;&gt;"",RANK(L1782,L$1728:L$1827),"")</f>
        <v/>
      </c>
      <c r="N1782" s="172" t="str">
        <f aca="false">IF(B1782&lt;&gt;"",'Classement Général'!CL65,"")</f>
        <v/>
      </c>
      <c r="O1782" s="172" t="str">
        <f aca="false">IF(B166&lt;&gt;"",'Calculs (M1..M20)'!A68,"")</f>
        <v/>
      </c>
      <c r="P1782" s="0"/>
      <c r="Q1782" s="0"/>
      <c r="R1782" s="0"/>
      <c r="S1782" s="0"/>
      <c r="T1782" s="0"/>
      <c r="U1782" s="0"/>
      <c r="V1782" s="0"/>
      <c r="AH1782" s="187" t="n">
        <f aca="false">IF($G1782&lt;&gt;"",AG1782,"")</f>
        <v>0</v>
      </c>
      <c r="AI1782" s="169"/>
      <c r="AJ1782" s="170"/>
    </row>
    <row r="1783" customFormat="false" ht="13" hidden="false" customHeight="false" outlineLevel="0" collapsed="false">
      <c r="A1783" s="0"/>
      <c r="B1783" s="185" t="str">
        <f aca="false">IF(B1682&lt;&gt;"",B1682,"")</f>
        <v/>
      </c>
      <c r="C1783" s="116" t="str">
        <f aca="false">IF(C1682&lt;&gt;"",C1682,"")</f>
        <v/>
      </c>
      <c r="D1783" s="116" t="str">
        <f aca="false">IF(D1682&lt;&gt;"",D1682,"")</f>
        <v/>
      </c>
      <c r="E1783" s="116" t="str">
        <f aca="false">IF(E1682&lt;&gt;"",E1682,"")</f>
        <v/>
      </c>
      <c r="F1783" s="116" t="n">
        <v>38</v>
      </c>
      <c r="G1783" s="168" t="n">
        <f aca="false">G1682</f>
        <v>1</v>
      </c>
      <c r="H1783" s="187" t="n">
        <f aca="false">IF($G1783&lt;&gt;"",G1783,"")</f>
        <v>1</v>
      </c>
      <c r="I1783" s="169"/>
      <c r="J1783" s="170"/>
      <c r="K1783" s="171" t="str">
        <f aca="false">IF($B1783&lt;&gt;"",IF(I1783,(INDEX(P$1728:Q$1731,MATCH(H1783,P$1728:P$1731),2)/I1783)*1000,0),"")</f>
        <v/>
      </c>
      <c r="L1783" s="171" t="str">
        <f aca="false">IF(Q$1728&lt;&gt;"",IF($B1783&lt;&gt;"",K1783-$J1783,""),"")</f>
        <v/>
      </c>
      <c r="M1783" s="172" t="str">
        <f aca="false">IF(B1783&lt;&gt;"",RANK(L1783,L$1728:L$1827),"")</f>
        <v/>
      </c>
      <c r="N1783" s="172" t="str">
        <f aca="false">IF(B1783&lt;&gt;"",'Classement Général'!CL66,"")</f>
        <v/>
      </c>
      <c r="O1783" s="172" t="str">
        <f aca="false">IF(B167&lt;&gt;"",'Calculs (M1..M20)'!A69,"")</f>
        <v/>
      </c>
      <c r="P1783" s="0"/>
      <c r="Q1783" s="0"/>
      <c r="R1783" s="0"/>
      <c r="S1783" s="0"/>
      <c r="T1783" s="0"/>
      <c r="U1783" s="0"/>
      <c r="V1783" s="0"/>
      <c r="AH1783" s="187" t="n">
        <f aca="false">IF($G1783&lt;&gt;"",AG1783,"")</f>
        <v>0</v>
      </c>
      <c r="AI1783" s="169"/>
      <c r="AJ1783" s="170"/>
    </row>
    <row r="1784" customFormat="false" ht="13" hidden="false" customHeight="false" outlineLevel="0" collapsed="false">
      <c r="A1784" s="0"/>
      <c r="B1784" s="185" t="str">
        <f aca="false">IF(B1683&lt;&gt;"",B1683,"")</f>
        <v/>
      </c>
      <c r="C1784" s="116" t="str">
        <f aca="false">IF(C1683&lt;&gt;"",C1683,"")</f>
        <v/>
      </c>
      <c r="D1784" s="116" t="str">
        <f aca="false">IF(D1683&lt;&gt;"",D1683,"")</f>
        <v/>
      </c>
      <c r="E1784" s="116" t="str">
        <f aca="false">IF(E1683&lt;&gt;"",E1683,"")</f>
        <v/>
      </c>
      <c r="F1784" s="116" t="n">
        <v>38</v>
      </c>
      <c r="G1784" s="168" t="n">
        <f aca="false">G1683</f>
        <v>1</v>
      </c>
      <c r="H1784" s="187" t="n">
        <f aca="false">IF($G1784&lt;&gt;"",G1784,"")</f>
        <v>1</v>
      </c>
      <c r="I1784" s="169"/>
      <c r="J1784" s="170"/>
      <c r="K1784" s="171" t="str">
        <f aca="false">IF($B1784&lt;&gt;"",IF(I1784,(INDEX(P$1728:Q$1731,MATCH(H1784,P$1728:P$1731),2)/I1784)*1000,0),"")</f>
        <v/>
      </c>
      <c r="L1784" s="171" t="str">
        <f aca="false">IF(Q$1728&lt;&gt;"",IF($B1784&lt;&gt;"",K1784-$J1784,""),"")</f>
        <v/>
      </c>
      <c r="M1784" s="172" t="str">
        <f aca="false">IF(B1784&lt;&gt;"",RANK(L1784,L$1728:L$1827),"")</f>
        <v/>
      </c>
      <c r="N1784" s="172" t="str">
        <f aca="false">IF(B1784&lt;&gt;"",'Classement Général'!CL67,"")</f>
        <v/>
      </c>
      <c r="O1784" s="172" t="str">
        <f aca="false">IF(B168&lt;&gt;"",'Calculs (M1..M20)'!A70,"")</f>
        <v/>
      </c>
      <c r="P1784" s="0"/>
      <c r="Q1784" s="0"/>
      <c r="R1784" s="0"/>
      <c r="S1784" s="0"/>
      <c r="T1784" s="0"/>
      <c r="U1784" s="0"/>
      <c r="V1784" s="0"/>
      <c r="AH1784" s="187" t="n">
        <f aca="false">IF($G1784&lt;&gt;"",AG1784,"")</f>
        <v>0</v>
      </c>
      <c r="AI1784" s="169"/>
      <c r="AJ1784" s="170"/>
    </row>
    <row r="1785" customFormat="false" ht="13" hidden="false" customHeight="false" outlineLevel="0" collapsed="false">
      <c r="A1785" s="0"/>
      <c r="B1785" s="185" t="str">
        <f aca="false">IF(B1684&lt;&gt;"",B1684,"")</f>
        <v/>
      </c>
      <c r="C1785" s="116" t="str">
        <f aca="false">IF(C1684&lt;&gt;"",C1684,"")</f>
        <v/>
      </c>
      <c r="D1785" s="116" t="str">
        <f aca="false">IF(D1684&lt;&gt;"",D1684,"")</f>
        <v/>
      </c>
      <c r="E1785" s="116" t="str">
        <f aca="false">IF(E1684&lt;&gt;"",E1684,"")</f>
        <v/>
      </c>
      <c r="F1785" s="116" t="n">
        <v>38</v>
      </c>
      <c r="G1785" s="168" t="n">
        <f aca="false">G1684</f>
        <v>0</v>
      </c>
      <c r="H1785" s="187" t="n">
        <f aca="false">IF($G1785&lt;&gt;"",G1785,"")</f>
        <v>0</v>
      </c>
      <c r="I1785" s="169"/>
      <c r="J1785" s="170"/>
      <c r="K1785" s="171" t="str">
        <f aca="false">IF($B1785&lt;&gt;"",IF(I1785,(INDEX(P$1728:Q$1731,MATCH(H1785,P$1728:P$1731),2)/I1785)*1000,0),"")</f>
        <v/>
      </c>
      <c r="L1785" s="171" t="str">
        <f aca="false">IF(Q$1728&lt;&gt;"",IF($B1785&lt;&gt;"",K1785-$J1785,""),"")</f>
        <v/>
      </c>
      <c r="M1785" s="172" t="str">
        <f aca="false">IF(B1785&lt;&gt;"",RANK(L1785,L$1728:L$1827),"")</f>
        <v/>
      </c>
      <c r="N1785" s="172" t="str">
        <f aca="false">IF(B1785&lt;&gt;"",'Classement Général'!CL68,"")</f>
        <v/>
      </c>
      <c r="O1785" s="172" t="str">
        <f aca="false">IF(B169&lt;&gt;"",'Calculs (M1..M20)'!A71,"")</f>
        <v/>
      </c>
      <c r="P1785" s="0"/>
      <c r="Q1785" s="0"/>
      <c r="R1785" s="0"/>
      <c r="S1785" s="0"/>
      <c r="T1785" s="0"/>
      <c r="U1785" s="0"/>
      <c r="V1785" s="0"/>
      <c r="AH1785" s="187" t="n">
        <f aca="false">IF($G1785&lt;&gt;"",AG1785,"")</f>
        <v>0</v>
      </c>
      <c r="AI1785" s="169"/>
      <c r="AJ1785" s="170"/>
    </row>
    <row r="1786" customFormat="false" ht="13" hidden="false" customHeight="false" outlineLevel="0" collapsed="false">
      <c r="A1786" s="0"/>
      <c r="B1786" s="185" t="str">
        <f aca="false">IF(B1685&lt;&gt;"",B1685,"")</f>
        <v/>
      </c>
      <c r="C1786" s="116" t="str">
        <f aca="false">IF(C1685&lt;&gt;"",C1685,"")</f>
        <v/>
      </c>
      <c r="D1786" s="116" t="str">
        <f aca="false">IF(D1685&lt;&gt;"",D1685,"")</f>
        <v/>
      </c>
      <c r="E1786" s="116" t="str">
        <f aca="false">IF(E1685&lt;&gt;"",E1685,"")</f>
        <v/>
      </c>
      <c r="F1786" s="116" t="n">
        <v>38</v>
      </c>
      <c r="G1786" s="168" t="n">
        <f aca="false">G1685</f>
        <v>0</v>
      </c>
      <c r="H1786" s="187" t="n">
        <f aca="false">IF($G1786&lt;&gt;"",G1786,"")</f>
        <v>0</v>
      </c>
      <c r="I1786" s="169"/>
      <c r="J1786" s="170"/>
      <c r="K1786" s="171" t="str">
        <f aca="false">IF($B1786&lt;&gt;"",IF(I1786,(INDEX(P$1728:Q$1731,MATCH(H1786,P$1728:P$1731),2)/I1786)*1000,0),"")</f>
        <v/>
      </c>
      <c r="L1786" s="171" t="str">
        <f aca="false">IF(Q$1728&lt;&gt;"",IF($B1786&lt;&gt;"",K1786-$J1786,""),"")</f>
        <v/>
      </c>
      <c r="M1786" s="172" t="str">
        <f aca="false">IF(B1786&lt;&gt;"",RANK(L1786,L$1728:L$1827),"")</f>
        <v/>
      </c>
      <c r="N1786" s="172" t="str">
        <f aca="false">IF(B1786&lt;&gt;"",'Classement Général'!CL69,"")</f>
        <v/>
      </c>
      <c r="O1786" s="172" t="str">
        <f aca="false">IF(B170&lt;&gt;"",'Calculs (M1..M20)'!A72,"")</f>
        <v/>
      </c>
      <c r="P1786" s="0"/>
      <c r="Q1786" s="0"/>
      <c r="R1786" s="0"/>
      <c r="S1786" s="0"/>
      <c r="T1786" s="0"/>
      <c r="U1786" s="0"/>
      <c r="V1786" s="0"/>
      <c r="AH1786" s="187" t="n">
        <f aca="false">IF($G1786&lt;&gt;"",AG1786,"")</f>
        <v>0</v>
      </c>
      <c r="AI1786" s="169"/>
      <c r="AJ1786" s="170"/>
    </row>
    <row r="1787" customFormat="false" ht="13" hidden="false" customHeight="false" outlineLevel="0" collapsed="false">
      <c r="A1787" s="0"/>
      <c r="B1787" s="185" t="str">
        <f aca="false">IF(B1686&lt;&gt;"",B1686,"")</f>
        <v/>
      </c>
      <c r="C1787" s="116" t="str">
        <f aca="false">IF(C1686&lt;&gt;"",C1686,"")</f>
        <v/>
      </c>
      <c r="D1787" s="116" t="str">
        <f aca="false">IF(D1686&lt;&gt;"",D1686,"")</f>
        <v/>
      </c>
      <c r="E1787" s="116" t="str">
        <f aca="false">IF(E1686&lt;&gt;"",E1686,"")</f>
        <v/>
      </c>
      <c r="F1787" s="116" t="n">
        <v>38</v>
      </c>
      <c r="G1787" s="168" t="n">
        <f aca="false">G1686</f>
        <v>0</v>
      </c>
      <c r="H1787" s="187" t="n">
        <f aca="false">IF($G1787&lt;&gt;"",G1787,"")</f>
        <v>0</v>
      </c>
      <c r="I1787" s="169"/>
      <c r="J1787" s="170"/>
      <c r="K1787" s="171" t="str">
        <f aca="false">IF($B1787&lt;&gt;"",IF(I1787,(INDEX(P$1728:Q$1731,MATCH(H1787,P$1728:P$1731),2)/I1787)*1000,0),"")</f>
        <v/>
      </c>
      <c r="L1787" s="171" t="str">
        <f aca="false">IF(Q$1728&lt;&gt;"",IF($B1787&lt;&gt;"",K1787-$J1787,""),"")</f>
        <v/>
      </c>
      <c r="M1787" s="172" t="str">
        <f aca="false">IF(B1787&lt;&gt;"",RANK(L1787,L$1728:L$1827),"")</f>
        <v/>
      </c>
      <c r="N1787" s="172" t="str">
        <f aca="false">IF(B1787&lt;&gt;"",'Classement Général'!CL70,"")</f>
        <v/>
      </c>
      <c r="O1787" s="172" t="str">
        <f aca="false">IF(B171&lt;&gt;"",'Calculs (M1..M20)'!A73,"")</f>
        <v/>
      </c>
      <c r="P1787" s="0"/>
      <c r="Q1787" s="0"/>
      <c r="R1787" s="0"/>
      <c r="S1787" s="0"/>
      <c r="T1787" s="0"/>
      <c r="U1787" s="0"/>
      <c r="V1787" s="0"/>
      <c r="AH1787" s="187" t="n">
        <f aca="false">IF($G1787&lt;&gt;"",AG1787,"")</f>
        <v>0</v>
      </c>
      <c r="AI1787" s="169"/>
      <c r="AJ1787" s="170"/>
    </row>
    <row r="1788" customFormat="false" ht="13" hidden="false" customHeight="false" outlineLevel="0" collapsed="false">
      <c r="A1788" s="0"/>
      <c r="B1788" s="185" t="str">
        <f aca="false">IF(B1687&lt;&gt;"",B1687,"")</f>
        <v/>
      </c>
      <c r="C1788" s="116" t="str">
        <f aca="false">IF(C1687&lt;&gt;"",C1687,"")</f>
        <v/>
      </c>
      <c r="D1788" s="116" t="str">
        <f aca="false">IF(D1687&lt;&gt;"",D1687,"")</f>
        <v/>
      </c>
      <c r="E1788" s="116" t="str">
        <f aca="false">IF(E1687&lt;&gt;"",E1687,"")</f>
        <v/>
      </c>
      <c r="F1788" s="116" t="n">
        <v>38</v>
      </c>
      <c r="G1788" s="168" t="n">
        <f aca="false">G1687</f>
        <v>0</v>
      </c>
      <c r="H1788" s="187" t="n">
        <f aca="false">IF($G1788&lt;&gt;"",G1788,"")</f>
        <v>0</v>
      </c>
      <c r="I1788" s="169"/>
      <c r="J1788" s="170"/>
      <c r="K1788" s="171" t="str">
        <f aca="false">IF($B1788&lt;&gt;"",IF(I1788,(INDEX(P$1728:Q$1731,MATCH(H1788,P$1728:P$1731),2)/I1788)*1000,0),"")</f>
        <v/>
      </c>
      <c r="L1788" s="171" t="str">
        <f aca="false">IF(Q$1728&lt;&gt;"",IF($B1788&lt;&gt;"",K1788-$J1788,""),"")</f>
        <v/>
      </c>
      <c r="M1788" s="172" t="str">
        <f aca="false">IF(B1788&lt;&gt;"",RANK(L1788,L$1728:L$1827),"")</f>
        <v/>
      </c>
      <c r="N1788" s="172" t="str">
        <f aca="false">IF(B1788&lt;&gt;"",'Classement Général'!CL71,"")</f>
        <v/>
      </c>
      <c r="O1788" s="172" t="str">
        <f aca="false">IF(B172&lt;&gt;"",'Calculs (M1..M20)'!A74,"")</f>
        <v/>
      </c>
      <c r="P1788" s="0"/>
      <c r="Q1788" s="0"/>
      <c r="R1788" s="0"/>
      <c r="S1788" s="0"/>
      <c r="T1788" s="0"/>
      <c r="U1788" s="0"/>
      <c r="V1788" s="0"/>
      <c r="AH1788" s="187" t="n">
        <f aca="false">IF($G1788&lt;&gt;"",AG1788,"")</f>
        <v>0</v>
      </c>
      <c r="AI1788" s="169"/>
      <c r="AJ1788" s="170"/>
    </row>
    <row r="1789" customFormat="false" ht="13" hidden="false" customHeight="false" outlineLevel="0" collapsed="false">
      <c r="A1789" s="0"/>
      <c r="B1789" s="185" t="str">
        <f aca="false">IF(B1688&lt;&gt;"",B1688,"")</f>
        <v/>
      </c>
      <c r="C1789" s="116" t="str">
        <f aca="false">IF(C1688&lt;&gt;"",C1688,"")</f>
        <v/>
      </c>
      <c r="D1789" s="116" t="str">
        <f aca="false">IF(D1688&lt;&gt;"",D1688,"")</f>
        <v/>
      </c>
      <c r="E1789" s="116" t="str">
        <f aca="false">IF(E1688&lt;&gt;"",E1688,"")</f>
        <v/>
      </c>
      <c r="F1789" s="116" t="n">
        <v>38</v>
      </c>
      <c r="G1789" s="168" t="n">
        <f aca="false">G1688</f>
        <v>0</v>
      </c>
      <c r="H1789" s="187" t="n">
        <f aca="false">IF($G1789&lt;&gt;"",G1789,"")</f>
        <v>0</v>
      </c>
      <c r="I1789" s="169"/>
      <c r="J1789" s="170"/>
      <c r="K1789" s="171" t="str">
        <f aca="false">IF($B1789&lt;&gt;"",IF(I1789,(INDEX(P$1728:Q$1731,MATCH(H1789,P$1728:P$1731),2)/I1789)*1000,0),"")</f>
        <v/>
      </c>
      <c r="L1789" s="171" t="str">
        <f aca="false">IF(Q$1728&lt;&gt;"",IF($B1789&lt;&gt;"",K1789-$J1789,""),"")</f>
        <v/>
      </c>
      <c r="M1789" s="172" t="str">
        <f aca="false">IF(B1789&lt;&gt;"",RANK(L1789,L$1728:L$1827),"")</f>
        <v/>
      </c>
      <c r="N1789" s="172" t="str">
        <f aca="false">IF(B1789&lt;&gt;"",'Classement Général'!CL72,"")</f>
        <v/>
      </c>
      <c r="O1789" s="172" t="str">
        <f aca="false">IF(B173&lt;&gt;"",'Calculs (M1..M20)'!A75,"")</f>
        <v/>
      </c>
      <c r="P1789" s="0"/>
      <c r="Q1789" s="0"/>
      <c r="R1789" s="0"/>
      <c r="S1789" s="0"/>
      <c r="T1789" s="0"/>
      <c r="U1789" s="0"/>
      <c r="V1789" s="0"/>
      <c r="AH1789" s="187" t="n">
        <f aca="false">IF($G1789&lt;&gt;"",AG1789,"")</f>
        <v>0</v>
      </c>
      <c r="AI1789" s="169"/>
      <c r="AJ1789" s="170"/>
    </row>
    <row r="1790" customFormat="false" ht="13" hidden="false" customHeight="false" outlineLevel="0" collapsed="false">
      <c r="A1790" s="0"/>
      <c r="B1790" s="185" t="str">
        <f aca="false">IF(B1689&lt;&gt;"",B1689,"")</f>
        <v/>
      </c>
      <c r="C1790" s="116" t="str">
        <f aca="false">IF(C1689&lt;&gt;"",C1689,"")</f>
        <v/>
      </c>
      <c r="D1790" s="116" t="str">
        <f aca="false">IF(D1689&lt;&gt;"",D1689,"")</f>
        <v/>
      </c>
      <c r="E1790" s="116" t="str">
        <f aca="false">IF(E1689&lt;&gt;"",E1689,"")</f>
        <v/>
      </c>
      <c r="F1790" s="116" t="n">
        <v>38</v>
      </c>
      <c r="G1790" s="168" t="n">
        <f aca="false">G1689</f>
        <v>0</v>
      </c>
      <c r="H1790" s="187" t="n">
        <f aca="false">IF($G1790&lt;&gt;"",G1790,"")</f>
        <v>0</v>
      </c>
      <c r="I1790" s="169"/>
      <c r="J1790" s="170"/>
      <c r="K1790" s="171" t="str">
        <f aca="false">IF($B1790&lt;&gt;"",IF(I1790,(INDEX(P$1728:Q$1731,MATCH(H1790,P$1728:P$1731),2)/I1790)*1000,0),"")</f>
        <v/>
      </c>
      <c r="L1790" s="171" t="str">
        <f aca="false">IF(Q$1728&lt;&gt;"",IF($B1790&lt;&gt;"",K1790-$J1790,""),"")</f>
        <v/>
      </c>
      <c r="M1790" s="172" t="str">
        <f aca="false">IF(B1790&lt;&gt;"",RANK(L1790,L$1728:L$1827),"")</f>
        <v/>
      </c>
      <c r="N1790" s="172" t="str">
        <f aca="false">IF(B1790&lt;&gt;"",'Classement Général'!CL73,"")</f>
        <v/>
      </c>
      <c r="O1790" s="172" t="str">
        <f aca="false">IF(B174&lt;&gt;"",'Calculs (M1..M20)'!A76,"")</f>
        <v/>
      </c>
      <c r="P1790" s="0"/>
      <c r="Q1790" s="0"/>
      <c r="R1790" s="0"/>
      <c r="S1790" s="0"/>
      <c r="T1790" s="0"/>
      <c r="U1790" s="0"/>
      <c r="V1790" s="0"/>
      <c r="AH1790" s="187" t="n">
        <f aca="false">IF($G1790&lt;&gt;"",AG1790,"")</f>
        <v>0</v>
      </c>
      <c r="AI1790" s="169"/>
      <c r="AJ1790" s="170"/>
    </row>
    <row r="1791" customFormat="false" ht="13" hidden="false" customHeight="false" outlineLevel="0" collapsed="false">
      <c r="A1791" s="0"/>
      <c r="B1791" s="185" t="str">
        <f aca="false">IF(B1690&lt;&gt;"",B1690,"")</f>
        <v/>
      </c>
      <c r="C1791" s="116" t="str">
        <f aca="false">IF(C1690&lt;&gt;"",C1690,"")</f>
        <v/>
      </c>
      <c r="D1791" s="116" t="str">
        <f aca="false">IF(D1690&lt;&gt;"",D1690,"")</f>
        <v/>
      </c>
      <c r="E1791" s="116" t="str">
        <f aca="false">IF(E1690&lt;&gt;"",E1690,"")</f>
        <v/>
      </c>
      <c r="F1791" s="116" t="n">
        <v>38</v>
      </c>
      <c r="G1791" s="168" t="n">
        <f aca="false">G1690</f>
        <v>0</v>
      </c>
      <c r="H1791" s="187" t="n">
        <f aca="false">IF($G1791&lt;&gt;"",G1791,"")</f>
        <v>0</v>
      </c>
      <c r="I1791" s="169"/>
      <c r="J1791" s="170"/>
      <c r="K1791" s="171" t="str">
        <f aca="false">IF($B1791&lt;&gt;"",IF(I1791,(INDEX(P$1728:Q$1731,MATCH(H1791,P$1728:P$1731),2)/I1791)*1000,0),"")</f>
        <v/>
      </c>
      <c r="L1791" s="171" t="str">
        <f aca="false">IF(Q$1728&lt;&gt;"",IF($B1791&lt;&gt;"",K1791-$J1791,""),"")</f>
        <v/>
      </c>
      <c r="M1791" s="172" t="str">
        <f aca="false">IF(B1791&lt;&gt;"",RANK(L1791,L$1728:L$1827),"")</f>
        <v/>
      </c>
      <c r="N1791" s="172" t="str">
        <f aca="false">IF(B1791&lt;&gt;"",'Classement Général'!CL74,"")</f>
        <v/>
      </c>
      <c r="O1791" s="172" t="str">
        <f aca="false">IF(B175&lt;&gt;"",'Calculs (M1..M20)'!A77,"")</f>
        <v/>
      </c>
      <c r="P1791" s="0"/>
      <c r="Q1791" s="0"/>
      <c r="R1791" s="0"/>
      <c r="S1791" s="0"/>
      <c r="T1791" s="0"/>
      <c r="U1791" s="0"/>
      <c r="V1791" s="0"/>
      <c r="AH1791" s="187" t="n">
        <f aca="false">IF($G1791&lt;&gt;"",AG1791,"")</f>
        <v>0</v>
      </c>
      <c r="AI1791" s="169"/>
      <c r="AJ1791" s="170"/>
    </row>
    <row r="1792" customFormat="false" ht="13" hidden="false" customHeight="false" outlineLevel="0" collapsed="false">
      <c r="A1792" s="0"/>
      <c r="B1792" s="185" t="str">
        <f aca="false">IF(B1691&lt;&gt;"",B1691,"")</f>
        <v/>
      </c>
      <c r="C1792" s="116" t="str">
        <f aca="false">IF(C1691&lt;&gt;"",C1691,"")</f>
        <v/>
      </c>
      <c r="D1792" s="116" t="str">
        <f aca="false">IF(D1691&lt;&gt;"",D1691,"")</f>
        <v/>
      </c>
      <c r="E1792" s="116" t="str">
        <f aca="false">IF(E1691&lt;&gt;"",E1691,"")</f>
        <v/>
      </c>
      <c r="F1792" s="116" t="n">
        <v>38</v>
      </c>
      <c r="G1792" s="168" t="n">
        <f aca="false">G1691</f>
        <v>0</v>
      </c>
      <c r="H1792" s="187" t="n">
        <f aca="false">IF($G1792&lt;&gt;"",G1792,"")</f>
        <v>0</v>
      </c>
      <c r="I1792" s="169"/>
      <c r="J1792" s="170"/>
      <c r="K1792" s="171" t="str">
        <f aca="false">IF($B1792&lt;&gt;"",IF(I1792,(INDEX(P$1728:Q$1731,MATCH(H1792,P$1728:P$1731),2)/I1792)*1000,0),"")</f>
        <v/>
      </c>
      <c r="L1792" s="171" t="str">
        <f aca="false">IF(Q$1728&lt;&gt;"",IF($B1792&lt;&gt;"",K1792-$J1792,""),"")</f>
        <v/>
      </c>
      <c r="M1792" s="172" t="str">
        <f aca="false">IF(B1792&lt;&gt;"",RANK(L1792,L$1728:L$1827),"")</f>
        <v/>
      </c>
      <c r="N1792" s="172" t="str">
        <f aca="false">IF(B1792&lt;&gt;"",'Classement Général'!CL75,"")</f>
        <v/>
      </c>
      <c r="O1792" s="172" t="str">
        <f aca="false">IF(B176&lt;&gt;"",'Calculs (M1..M20)'!A78,"")</f>
        <v/>
      </c>
      <c r="P1792" s="0"/>
      <c r="Q1792" s="0"/>
      <c r="R1792" s="0"/>
      <c r="S1792" s="0"/>
      <c r="T1792" s="0"/>
      <c r="U1792" s="0"/>
      <c r="V1792" s="0"/>
      <c r="AH1792" s="187" t="n">
        <f aca="false">IF($G1792&lt;&gt;"",AG1792,"")</f>
        <v>0</v>
      </c>
      <c r="AI1792" s="169"/>
      <c r="AJ1792" s="170"/>
    </row>
    <row r="1793" customFormat="false" ht="13" hidden="false" customHeight="false" outlineLevel="0" collapsed="false">
      <c r="A1793" s="0"/>
      <c r="B1793" s="185" t="str">
        <f aca="false">IF(B1692&lt;&gt;"",B1692,"")</f>
        <v/>
      </c>
      <c r="C1793" s="116" t="str">
        <f aca="false">IF(C1692&lt;&gt;"",C1692,"")</f>
        <v/>
      </c>
      <c r="D1793" s="116" t="str">
        <f aca="false">IF(D1692&lt;&gt;"",D1692,"")</f>
        <v/>
      </c>
      <c r="E1793" s="116" t="str">
        <f aca="false">IF(E1692&lt;&gt;"",E1692,"")</f>
        <v/>
      </c>
      <c r="F1793" s="116" t="n">
        <v>38</v>
      </c>
      <c r="G1793" s="168" t="n">
        <f aca="false">G1692</f>
        <v>0</v>
      </c>
      <c r="H1793" s="187" t="n">
        <f aca="false">IF($G1793&lt;&gt;"",G1793,"")</f>
        <v>0</v>
      </c>
      <c r="I1793" s="169"/>
      <c r="J1793" s="170"/>
      <c r="K1793" s="171" t="str">
        <f aca="false">IF($B1793&lt;&gt;"",IF(I1793,(INDEX(P$1728:Q$1731,MATCH(H1793,P$1728:P$1731),2)/I1793)*1000,0),"")</f>
        <v/>
      </c>
      <c r="L1793" s="171" t="str">
        <f aca="false">IF(Q$1728&lt;&gt;"",IF($B1793&lt;&gt;"",K1793-$J1793,""),"")</f>
        <v/>
      </c>
      <c r="M1793" s="172" t="str">
        <f aca="false">IF(B1793&lt;&gt;"",RANK(L1793,L$1728:L$1827),"")</f>
        <v/>
      </c>
      <c r="N1793" s="172" t="str">
        <f aca="false">IF(B1793&lt;&gt;"",'Classement Général'!CL76,"")</f>
        <v/>
      </c>
      <c r="O1793" s="172" t="str">
        <f aca="false">IF(B177&lt;&gt;"",'Calculs (M1..M20)'!A79,"")</f>
        <v/>
      </c>
      <c r="P1793" s="0"/>
      <c r="Q1793" s="0"/>
      <c r="R1793" s="0"/>
      <c r="S1793" s="0"/>
      <c r="T1793" s="0"/>
      <c r="U1793" s="0"/>
      <c r="V1793" s="0"/>
      <c r="AH1793" s="187" t="n">
        <f aca="false">IF($G1793&lt;&gt;"",AG1793,"")</f>
        <v>0</v>
      </c>
      <c r="AI1793" s="169"/>
      <c r="AJ1793" s="170"/>
    </row>
    <row r="1794" customFormat="false" ht="13" hidden="false" customHeight="false" outlineLevel="0" collapsed="false">
      <c r="A1794" s="0"/>
      <c r="B1794" s="185" t="str">
        <f aca="false">IF(B1693&lt;&gt;"",B1693,"")</f>
        <v/>
      </c>
      <c r="C1794" s="116" t="str">
        <f aca="false">IF(C1693&lt;&gt;"",C1693,"")</f>
        <v/>
      </c>
      <c r="D1794" s="116" t="str">
        <f aca="false">IF(D1693&lt;&gt;"",D1693,"")</f>
        <v/>
      </c>
      <c r="E1794" s="116" t="str">
        <f aca="false">IF(E1693&lt;&gt;"",E1693,"")</f>
        <v/>
      </c>
      <c r="F1794" s="116" t="n">
        <v>38</v>
      </c>
      <c r="G1794" s="168" t="n">
        <f aca="false">G1693</f>
        <v>0</v>
      </c>
      <c r="H1794" s="187" t="n">
        <f aca="false">IF($G1794&lt;&gt;"",G1794,"")</f>
        <v>0</v>
      </c>
      <c r="I1794" s="169"/>
      <c r="J1794" s="170"/>
      <c r="K1794" s="171" t="str">
        <f aca="false">IF($B1794&lt;&gt;"",IF(I1794,(INDEX(P$1728:Q$1731,MATCH(H1794,P$1728:P$1731),2)/I1794)*1000,0),"")</f>
        <v/>
      </c>
      <c r="L1794" s="171" t="str">
        <f aca="false">IF(Q$1728&lt;&gt;"",IF($B1794&lt;&gt;"",K1794-$J1794,""),"")</f>
        <v/>
      </c>
      <c r="M1794" s="172" t="str">
        <f aca="false">IF(B1794&lt;&gt;"",RANK(L1794,L$1728:L$1827),"")</f>
        <v/>
      </c>
      <c r="N1794" s="172" t="str">
        <f aca="false">IF(B1794&lt;&gt;"",'Classement Général'!CL77,"")</f>
        <v/>
      </c>
      <c r="O1794" s="172" t="str">
        <f aca="false">IF(B178&lt;&gt;"",'Calculs (M1..M20)'!A80,"")</f>
        <v/>
      </c>
      <c r="P1794" s="0"/>
      <c r="Q1794" s="0"/>
      <c r="R1794" s="0"/>
      <c r="S1794" s="0"/>
      <c r="T1794" s="0"/>
      <c r="U1794" s="0"/>
      <c r="V1794" s="0"/>
      <c r="AH1794" s="187" t="n">
        <f aca="false">IF($G1794&lt;&gt;"",AG1794,"")</f>
        <v>0</v>
      </c>
      <c r="AI1794" s="169"/>
      <c r="AJ1794" s="170"/>
    </row>
    <row r="1795" customFormat="false" ht="13" hidden="false" customHeight="false" outlineLevel="0" collapsed="false">
      <c r="A1795" s="0"/>
      <c r="B1795" s="185" t="str">
        <f aca="false">IF(B1694&lt;&gt;"",B1694,"")</f>
        <v/>
      </c>
      <c r="C1795" s="116" t="str">
        <f aca="false">IF(C1694&lt;&gt;"",C1694,"")</f>
        <v/>
      </c>
      <c r="D1795" s="116" t="str">
        <f aca="false">IF(D1694&lt;&gt;"",D1694,"")</f>
        <v/>
      </c>
      <c r="E1795" s="116" t="str">
        <f aca="false">IF(E1694&lt;&gt;"",E1694,"")</f>
        <v/>
      </c>
      <c r="F1795" s="116" t="n">
        <v>38</v>
      </c>
      <c r="G1795" s="168" t="n">
        <f aca="false">G1694</f>
        <v>0</v>
      </c>
      <c r="H1795" s="187" t="n">
        <f aca="false">IF($G1795&lt;&gt;"",G1795,"")</f>
        <v>0</v>
      </c>
      <c r="I1795" s="169"/>
      <c r="J1795" s="170"/>
      <c r="K1795" s="171" t="str">
        <f aca="false">IF($B1795&lt;&gt;"",IF(I1795,(INDEX(P$1728:Q$1731,MATCH(H1795,P$1728:P$1731),2)/I1795)*1000,0),"")</f>
        <v/>
      </c>
      <c r="L1795" s="171" t="str">
        <f aca="false">IF(Q$1728&lt;&gt;"",IF($B1795&lt;&gt;"",K1795-$J1795,""),"")</f>
        <v/>
      </c>
      <c r="M1795" s="172" t="str">
        <f aca="false">IF(B1795&lt;&gt;"",RANK(L1795,L$1728:L$1827),"")</f>
        <v/>
      </c>
      <c r="N1795" s="172" t="str">
        <f aca="false">IF(B1795&lt;&gt;"",'Classement Général'!CL78,"")</f>
        <v/>
      </c>
      <c r="O1795" s="172" t="str">
        <f aca="false">IF(B179&lt;&gt;"",'Calculs (M1..M20)'!A81,"")</f>
        <v/>
      </c>
      <c r="P1795" s="0"/>
      <c r="Q1795" s="0"/>
      <c r="R1795" s="0"/>
      <c r="S1795" s="0"/>
      <c r="T1795" s="0"/>
      <c r="U1795" s="0"/>
      <c r="V1795" s="0"/>
      <c r="AH1795" s="187" t="n">
        <f aca="false">IF($G1795&lt;&gt;"",AG1795,"")</f>
        <v>0</v>
      </c>
      <c r="AI1795" s="169"/>
      <c r="AJ1795" s="170"/>
    </row>
    <row r="1796" customFormat="false" ht="13" hidden="false" customHeight="false" outlineLevel="0" collapsed="false">
      <c r="A1796" s="0"/>
      <c r="B1796" s="185" t="str">
        <f aca="false">IF(B1695&lt;&gt;"",B1695,"")</f>
        <v/>
      </c>
      <c r="C1796" s="116" t="str">
        <f aca="false">IF(C1695&lt;&gt;"",C1695,"")</f>
        <v/>
      </c>
      <c r="D1796" s="116" t="str">
        <f aca="false">IF(D1695&lt;&gt;"",D1695,"")</f>
        <v/>
      </c>
      <c r="E1796" s="116" t="str">
        <f aca="false">IF(E1695&lt;&gt;"",E1695,"")</f>
        <v/>
      </c>
      <c r="F1796" s="116" t="n">
        <v>38</v>
      </c>
      <c r="G1796" s="168" t="n">
        <f aca="false">G1695</f>
        <v>0</v>
      </c>
      <c r="H1796" s="187" t="n">
        <f aca="false">IF($G1796&lt;&gt;"",G1796,"")</f>
        <v>0</v>
      </c>
      <c r="I1796" s="169"/>
      <c r="J1796" s="170"/>
      <c r="K1796" s="171" t="str">
        <f aca="false">IF($B1796&lt;&gt;"",IF(I1796,(INDEX(P$1728:Q$1731,MATCH(H1796,P$1728:P$1731),2)/I1796)*1000,0),"")</f>
        <v/>
      </c>
      <c r="L1796" s="171" t="str">
        <f aca="false">IF(Q$1728&lt;&gt;"",IF($B1796&lt;&gt;"",K1796-$J1796,""),"")</f>
        <v/>
      </c>
      <c r="M1796" s="172" t="str">
        <f aca="false">IF(B1796&lt;&gt;"",RANK(L1796,L$1728:L$1827),"")</f>
        <v/>
      </c>
      <c r="N1796" s="172" t="str">
        <f aca="false">IF(B1796&lt;&gt;"",'Classement Général'!CL79,"")</f>
        <v/>
      </c>
      <c r="O1796" s="172" t="str">
        <f aca="false">IF(B180&lt;&gt;"",'Calculs (M1..M20)'!A82,"")</f>
        <v/>
      </c>
      <c r="P1796" s="0"/>
      <c r="Q1796" s="0"/>
      <c r="R1796" s="0"/>
      <c r="S1796" s="0"/>
      <c r="T1796" s="0"/>
      <c r="U1796" s="0"/>
      <c r="V1796" s="0"/>
      <c r="AH1796" s="187" t="n">
        <f aca="false">IF($G1796&lt;&gt;"",AG1796,"")</f>
        <v>0</v>
      </c>
      <c r="AI1796" s="169"/>
      <c r="AJ1796" s="170"/>
    </row>
    <row r="1797" customFormat="false" ht="13" hidden="false" customHeight="false" outlineLevel="0" collapsed="false">
      <c r="A1797" s="0"/>
      <c r="B1797" s="185" t="str">
        <f aca="false">IF(B1696&lt;&gt;"",B1696,"")</f>
        <v/>
      </c>
      <c r="C1797" s="116" t="str">
        <f aca="false">IF(C1696&lt;&gt;"",C1696,"")</f>
        <v/>
      </c>
      <c r="D1797" s="116" t="str">
        <f aca="false">IF(D1696&lt;&gt;"",D1696,"")</f>
        <v/>
      </c>
      <c r="E1797" s="116" t="str">
        <f aca="false">IF(E1696&lt;&gt;"",E1696,"")</f>
        <v/>
      </c>
      <c r="F1797" s="116" t="n">
        <v>38</v>
      </c>
      <c r="G1797" s="168" t="n">
        <f aca="false">G1696</f>
        <v>0</v>
      </c>
      <c r="H1797" s="187" t="n">
        <f aca="false">IF($G1797&lt;&gt;"",G1797,"")</f>
        <v>0</v>
      </c>
      <c r="I1797" s="169"/>
      <c r="J1797" s="170"/>
      <c r="K1797" s="171" t="str">
        <f aca="false">IF($B1797&lt;&gt;"",IF(I1797,(INDEX(P$1728:Q$1731,MATCH(H1797,P$1728:P$1731),2)/I1797)*1000,0),"")</f>
        <v/>
      </c>
      <c r="L1797" s="171" t="str">
        <f aca="false">IF(Q$1728&lt;&gt;"",IF($B1797&lt;&gt;"",K1797-$J1797,""),"")</f>
        <v/>
      </c>
      <c r="M1797" s="172" t="str">
        <f aca="false">IF(B1797&lt;&gt;"",RANK(L1797,L$1728:L$1827),"")</f>
        <v/>
      </c>
      <c r="N1797" s="172" t="str">
        <f aca="false">IF(B1797&lt;&gt;"",'Classement Général'!CL80,"")</f>
        <v/>
      </c>
      <c r="O1797" s="172" t="str">
        <f aca="false">IF(B181&lt;&gt;"",'Calculs (M1..M20)'!A83,"")</f>
        <v/>
      </c>
      <c r="P1797" s="0"/>
      <c r="Q1797" s="0"/>
      <c r="R1797" s="0"/>
      <c r="S1797" s="0"/>
      <c r="T1797" s="0"/>
      <c r="U1797" s="0"/>
      <c r="V1797" s="0"/>
      <c r="AH1797" s="187" t="n">
        <f aca="false">IF($G1797&lt;&gt;"",AG1797,"")</f>
        <v>0</v>
      </c>
      <c r="AI1797" s="169"/>
      <c r="AJ1797" s="170"/>
    </row>
    <row r="1798" customFormat="false" ht="13" hidden="false" customHeight="false" outlineLevel="0" collapsed="false">
      <c r="A1798" s="0"/>
      <c r="B1798" s="185" t="str">
        <f aca="false">IF(B1697&lt;&gt;"",B1697,"")</f>
        <v/>
      </c>
      <c r="C1798" s="116" t="str">
        <f aca="false">IF(C1697&lt;&gt;"",C1697,"")</f>
        <v/>
      </c>
      <c r="D1798" s="116" t="str">
        <f aca="false">IF(D1697&lt;&gt;"",D1697,"")</f>
        <v/>
      </c>
      <c r="E1798" s="116" t="str">
        <f aca="false">IF(E1697&lt;&gt;"",E1697,"")</f>
        <v/>
      </c>
      <c r="F1798" s="116" t="n">
        <v>38</v>
      </c>
      <c r="G1798" s="168" t="n">
        <f aca="false">G1697</f>
        <v>0</v>
      </c>
      <c r="H1798" s="187" t="n">
        <f aca="false">IF($G1798&lt;&gt;"",G1798,"")</f>
        <v>0</v>
      </c>
      <c r="I1798" s="169"/>
      <c r="J1798" s="170"/>
      <c r="K1798" s="171" t="str">
        <f aca="false">IF($B1798&lt;&gt;"",IF(I1798,(INDEX(P$1728:Q$1731,MATCH(H1798,P$1728:P$1731),2)/I1798)*1000,0),"")</f>
        <v/>
      </c>
      <c r="L1798" s="171" t="str">
        <f aca="false">IF(Q$1728&lt;&gt;"",IF($B1798&lt;&gt;"",K1798-$J1798,""),"")</f>
        <v/>
      </c>
      <c r="M1798" s="172" t="str">
        <f aca="false">IF(B1798&lt;&gt;"",RANK(L1798,L$1728:L$1827),"")</f>
        <v/>
      </c>
      <c r="N1798" s="172" t="str">
        <f aca="false">IF(B1798&lt;&gt;"",'Classement Général'!CL81,"")</f>
        <v/>
      </c>
      <c r="O1798" s="172" t="str">
        <f aca="false">IF(B182&lt;&gt;"",'Calculs (M1..M20)'!A84,"")</f>
        <v/>
      </c>
      <c r="P1798" s="0"/>
      <c r="Q1798" s="0"/>
      <c r="R1798" s="0"/>
      <c r="S1798" s="0"/>
      <c r="T1798" s="0"/>
      <c r="U1798" s="0"/>
      <c r="V1798" s="0"/>
      <c r="AH1798" s="187" t="n">
        <f aca="false">IF($G1798&lt;&gt;"",AG1798,"")</f>
        <v>0</v>
      </c>
      <c r="AI1798" s="169"/>
      <c r="AJ1798" s="170"/>
    </row>
    <row r="1799" customFormat="false" ht="13" hidden="false" customHeight="false" outlineLevel="0" collapsed="false">
      <c r="A1799" s="0"/>
      <c r="B1799" s="185" t="str">
        <f aca="false">IF(B1698&lt;&gt;"",B1698,"")</f>
        <v/>
      </c>
      <c r="C1799" s="116" t="str">
        <f aca="false">IF(C1698&lt;&gt;"",C1698,"")</f>
        <v/>
      </c>
      <c r="D1799" s="116" t="str">
        <f aca="false">IF(D1698&lt;&gt;"",D1698,"")</f>
        <v/>
      </c>
      <c r="E1799" s="116" t="str">
        <f aca="false">IF(E1698&lt;&gt;"",E1698,"")</f>
        <v/>
      </c>
      <c r="F1799" s="116" t="n">
        <v>38</v>
      </c>
      <c r="G1799" s="168" t="n">
        <f aca="false">G1698</f>
        <v>0</v>
      </c>
      <c r="H1799" s="187" t="n">
        <f aca="false">IF($G1799&lt;&gt;"",G1799,"")</f>
        <v>0</v>
      </c>
      <c r="I1799" s="169"/>
      <c r="J1799" s="170"/>
      <c r="K1799" s="171" t="str">
        <f aca="false">IF($B1799&lt;&gt;"",IF(I1799,(INDEX(P$1728:Q$1731,MATCH(H1799,P$1728:P$1731),2)/I1799)*1000,0),"")</f>
        <v/>
      </c>
      <c r="L1799" s="171" t="str">
        <f aca="false">IF(Q$1728&lt;&gt;"",IF($B1799&lt;&gt;"",K1799-$J1799,""),"")</f>
        <v/>
      </c>
      <c r="M1799" s="172" t="str">
        <f aca="false">IF(B1799&lt;&gt;"",RANK(L1799,L$1728:L$1827),"")</f>
        <v/>
      </c>
      <c r="N1799" s="172" t="str">
        <f aca="false">IF(B1799&lt;&gt;"",'Classement Général'!CL82,"")</f>
        <v/>
      </c>
      <c r="O1799" s="172" t="str">
        <f aca="false">IF(B183&lt;&gt;"",'Calculs (M1..M20)'!A85,"")</f>
        <v/>
      </c>
      <c r="P1799" s="0"/>
      <c r="Q1799" s="0"/>
      <c r="R1799" s="0"/>
      <c r="S1799" s="0"/>
      <c r="T1799" s="0"/>
      <c r="U1799" s="0"/>
      <c r="V1799" s="0"/>
      <c r="AH1799" s="187" t="n">
        <f aca="false">IF($G1799&lt;&gt;"",AG1799,"")</f>
        <v>0</v>
      </c>
      <c r="AI1799" s="169"/>
      <c r="AJ1799" s="170"/>
    </row>
    <row r="1800" customFormat="false" ht="13" hidden="false" customHeight="false" outlineLevel="0" collapsed="false">
      <c r="A1800" s="0"/>
      <c r="B1800" s="185" t="str">
        <f aca="false">IF(B1699&lt;&gt;"",B1699,"")</f>
        <v/>
      </c>
      <c r="C1800" s="116" t="str">
        <f aca="false">IF(C1699&lt;&gt;"",C1699,"")</f>
        <v/>
      </c>
      <c r="D1800" s="116" t="str">
        <f aca="false">IF(D1699&lt;&gt;"",D1699,"")</f>
        <v/>
      </c>
      <c r="E1800" s="116" t="str">
        <f aca="false">IF(E1699&lt;&gt;"",E1699,"")</f>
        <v/>
      </c>
      <c r="F1800" s="116" t="n">
        <v>38</v>
      </c>
      <c r="G1800" s="168" t="n">
        <f aca="false">G1699</f>
        <v>0</v>
      </c>
      <c r="H1800" s="187" t="n">
        <f aca="false">IF($G1800&lt;&gt;"",G1800,"")</f>
        <v>0</v>
      </c>
      <c r="I1800" s="169"/>
      <c r="J1800" s="170"/>
      <c r="K1800" s="171" t="str">
        <f aca="false">IF($B1800&lt;&gt;"",IF(I1800,(INDEX(P$1728:Q$1731,MATCH(H1800,P$1728:P$1731),2)/I1800)*1000,0),"")</f>
        <v/>
      </c>
      <c r="L1800" s="171" t="str">
        <f aca="false">IF(Q$1728&lt;&gt;"",IF($B1800&lt;&gt;"",K1800-$J1800,""),"")</f>
        <v/>
      </c>
      <c r="M1800" s="172" t="str">
        <f aca="false">IF(B1800&lt;&gt;"",RANK(L1800,L$1728:L$1827),"")</f>
        <v/>
      </c>
      <c r="N1800" s="172" t="str">
        <f aca="false">IF(B1800&lt;&gt;"",'Classement Général'!CL83,"")</f>
        <v/>
      </c>
      <c r="O1800" s="172" t="str">
        <f aca="false">IF(B184&lt;&gt;"",'Calculs (M1..M20)'!A86,"")</f>
        <v/>
      </c>
      <c r="P1800" s="0"/>
      <c r="Q1800" s="0"/>
      <c r="R1800" s="0"/>
      <c r="S1800" s="0"/>
      <c r="T1800" s="0"/>
      <c r="U1800" s="0"/>
      <c r="V1800" s="0"/>
      <c r="AH1800" s="187" t="n">
        <f aca="false">IF($G1800&lt;&gt;"",AG1800,"")</f>
        <v>0</v>
      </c>
      <c r="AI1800" s="169"/>
      <c r="AJ1800" s="170"/>
    </row>
    <row r="1801" customFormat="false" ht="13" hidden="false" customHeight="false" outlineLevel="0" collapsed="false">
      <c r="A1801" s="0"/>
      <c r="B1801" s="185" t="str">
        <f aca="false">IF(B1700&lt;&gt;"",B1700,"")</f>
        <v/>
      </c>
      <c r="C1801" s="116" t="str">
        <f aca="false">IF(C1700&lt;&gt;"",C1700,"")</f>
        <v/>
      </c>
      <c r="D1801" s="116" t="str">
        <f aca="false">IF(D1700&lt;&gt;"",D1700,"")</f>
        <v/>
      </c>
      <c r="E1801" s="116" t="str">
        <f aca="false">IF(E1700&lt;&gt;"",E1700,"")</f>
        <v/>
      </c>
      <c r="F1801" s="116" t="n">
        <v>38</v>
      </c>
      <c r="G1801" s="168" t="n">
        <f aca="false">G1700</f>
        <v>0</v>
      </c>
      <c r="H1801" s="187" t="n">
        <f aca="false">IF($G1801&lt;&gt;"",G1801,"")</f>
        <v>0</v>
      </c>
      <c r="I1801" s="169"/>
      <c r="J1801" s="170"/>
      <c r="K1801" s="171" t="str">
        <f aca="false">IF($B1801&lt;&gt;"",IF(I1801,(INDEX(P$1728:Q$1731,MATCH(H1801,P$1728:P$1731),2)/I1801)*1000,0),"")</f>
        <v/>
      </c>
      <c r="L1801" s="171" t="str">
        <f aca="false">IF(Q$1728&lt;&gt;"",IF($B1801&lt;&gt;"",K1801-$J1801,""),"")</f>
        <v/>
      </c>
      <c r="M1801" s="172" t="str">
        <f aca="false">IF(B1801&lt;&gt;"",RANK(L1801,L$1728:L$1827),"")</f>
        <v/>
      </c>
      <c r="N1801" s="172" t="str">
        <f aca="false">IF(B1801&lt;&gt;"",'Classement Général'!CL84,"")</f>
        <v/>
      </c>
      <c r="O1801" s="172" t="str">
        <f aca="false">IF(B185&lt;&gt;"",'Calculs (M1..M20)'!A87,"")</f>
        <v/>
      </c>
      <c r="P1801" s="0"/>
      <c r="Q1801" s="0"/>
      <c r="R1801" s="0"/>
      <c r="S1801" s="0"/>
      <c r="T1801" s="0"/>
      <c r="U1801" s="0"/>
      <c r="V1801" s="0"/>
      <c r="AH1801" s="187" t="n">
        <f aca="false">IF($G1801&lt;&gt;"",AG1801,"")</f>
        <v>0</v>
      </c>
      <c r="AI1801" s="169"/>
      <c r="AJ1801" s="170"/>
    </row>
    <row r="1802" customFormat="false" ht="13" hidden="false" customHeight="false" outlineLevel="0" collapsed="false">
      <c r="A1802" s="0"/>
      <c r="B1802" s="185" t="str">
        <f aca="false">IF(B1701&lt;&gt;"",B1701,"")</f>
        <v/>
      </c>
      <c r="C1802" s="116" t="str">
        <f aca="false">IF(C1701&lt;&gt;"",C1701,"")</f>
        <v/>
      </c>
      <c r="D1802" s="116" t="str">
        <f aca="false">IF(D1701&lt;&gt;"",D1701,"")</f>
        <v/>
      </c>
      <c r="E1802" s="116" t="str">
        <f aca="false">IF(E1701&lt;&gt;"",E1701,"")</f>
        <v/>
      </c>
      <c r="F1802" s="116" t="n">
        <v>38</v>
      </c>
      <c r="G1802" s="168" t="n">
        <f aca="false">G1701</f>
        <v>0</v>
      </c>
      <c r="H1802" s="187" t="n">
        <f aca="false">IF($G1802&lt;&gt;"",G1802,"")</f>
        <v>0</v>
      </c>
      <c r="I1802" s="169"/>
      <c r="J1802" s="170"/>
      <c r="K1802" s="171" t="str">
        <f aca="false">IF($B1802&lt;&gt;"",IF(I1802,(INDEX(P$1728:Q$1731,MATCH(H1802,P$1728:P$1731),2)/I1802)*1000,0),"")</f>
        <v/>
      </c>
      <c r="L1802" s="171" t="str">
        <f aca="false">IF(Q$1728&lt;&gt;"",IF($B1802&lt;&gt;"",K1802-$J1802,""),"")</f>
        <v/>
      </c>
      <c r="M1802" s="172" t="str">
        <f aca="false">IF(B1802&lt;&gt;"",RANK(L1802,L$1728:L$1827),"")</f>
        <v/>
      </c>
      <c r="N1802" s="172" t="str">
        <f aca="false">IF(B1802&lt;&gt;"",'Classement Général'!CL85,"")</f>
        <v/>
      </c>
      <c r="O1802" s="172" t="str">
        <f aca="false">IF(B186&lt;&gt;"",'Calculs (M1..M20)'!A88,"")</f>
        <v/>
      </c>
      <c r="P1802" s="0"/>
      <c r="Q1802" s="0"/>
      <c r="R1802" s="0"/>
      <c r="S1802" s="0"/>
      <c r="T1802" s="0"/>
      <c r="U1802" s="0"/>
      <c r="V1802" s="0"/>
      <c r="AH1802" s="187" t="n">
        <f aca="false">IF($G1802&lt;&gt;"",AG1802,"")</f>
        <v>0</v>
      </c>
      <c r="AI1802" s="169"/>
      <c r="AJ1802" s="170"/>
    </row>
    <row r="1803" customFormat="false" ht="13" hidden="false" customHeight="false" outlineLevel="0" collapsed="false">
      <c r="A1803" s="0"/>
      <c r="B1803" s="185" t="str">
        <f aca="false">IF(B1702&lt;&gt;"",B1702,"")</f>
        <v/>
      </c>
      <c r="C1803" s="116" t="str">
        <f aca="false">IF(C1702&lt;&gt;"",C1702,"")</f>
        <v/>
      </c>
      <c r="D1803" s="116" t="str">
        <f aca="false">IF(D1702&lt;&gt;"",D1702,"")</f>
        <v/>
      </c>
      <c r="E1803" s="116" t="str">
        <f aca="false">IF(E1702&lt;&gt;"",E1702,"")</f>
        <v/>
      </c>
      <c r="F1803" s="116" t="n">
        <v>38</v>
      </c>
      <c r="G1803" s="168" t="n">
        <f aca="false">G1702</f>
        <v>0</v>
      </c>
      <c r="H1803" s="187" t="n">
        <f aca="false">IF($G1803&lt;&gt;"",G1803,"")</f>
        <v>0</v>
      </c>
      <c r="I1803" s="169"/>
      <c r="J1803" s="170"/>
      <c r="K1803" s="171" t="str">
        <f aca="false">IF($B1803&lt;&gt;"",IF(I1803,(INDEX(P$1728:Q$1731,MATCH(H1803,P$1728:P$1731),2)/I1803)*1000,0),"")</f>
        <v/>
      </c>
      <c r="L1803" s="171" t="str">
        <f aca="false">IF(Q$1728&lt;&gt;"",IF($B1803&lt;&gt;"",K1803-$J1803,""),"")</f>
        <v/>
      </c>
      <c r="M1803" s="172" t="str">
        <f aca="false">IF(B1803&lt;&gt;"",RANK(L1803,L$1728:L$1827),"")</f>
        <v/>
      </c>
      <c r="N1803" s="172" t="str">
        <f aca="false">IF(B1803&lt;&gt;"",'Classement Général'!CL86,"")</f>
        <v/>
      </c>
      <c r="O1803" s="172" t="str">
        <f aca="false">IF(B187&lt;&gt;"",'Calculs (M1..M20)'!A89,"")</f>
        <v/>
      </c>
      <c r="P1803" s="0"/>
      <c r="Q1803" s="0"/>
      <c r="R1803" s="0"/>
      <c r="S1803" s="0"/>
      <c r="T1803" s="0"/>
      <c r="U1803" s="0"/>
      <c r="V1803" s="0"/>
      <c r="AH1803" s="187" t="n">
        <f aca="false">IF($G1803&lt;&gt;"",AG1803,"")</f>
        <v>0</v>
      </c>
      <c r="AI1803" s="169"/>
      <c r="AJ1803" s="170"/>
    </row>
    <row r="1804" customFormat="false" ht="13" hidden="false" customHeight="false" outlineLevel="0" collapsed="false">
      <c r="A1804" s="0"/>
      <c r="B1804" s="185" t="str">
        <f aca="false">IF(B1703&lt;&gt;"",B1703,"")</f>
        <v/>
      </c>
      <c r="C1804" s="116" t="str">
        <f aca="false">IF(C1703&lt;&gt;"",C1703,"")</f>
        <v/>
      </c>
      <c r="D1804" s="116" t="str">
        <f aca="false">IF(D1703&lt;&gt;"",D1703,"")</f>
        <v/>
      </c>
      <c r="E1804" s="116" t="str">
        <f aca="false">IF(E1703&lt;&gt;"",E1703,"")</f>
        <v/>
      </c>
      <c r="F1804" s="116" t="n">
        <v>38</v>
      </c>
      <c r="G1804" s="168" t="n">
        <f aca="false">G1703</f>
        <v>0</v>
      </c>
      <c r="H1804" s="187" t="n">
        <f aca="false">IF($G1804&lt;&gt;"",G1804,"")</f>
        <v>0</v>
      </c>
      <c r="I1804" s="169"/>
      <c r="J1804" s="170"/>
      <c r="K1804" s="171" t="str">
        <f aca="false">IF($B1804&lt;&gt;"",IF(I1804,(INDEX(P$1728:Q$1731,MATCH(H1804,P$1728:P$1731),2)/I1804)*1000,0),"")</f>
        <v/>
      </c>
      <c r="L1804" s="171" t="str">
        <f aca="false">IF(Q$1728&lt;&gt;"",IF($B1804&lt;&gt;"",K1804-$J1804,""),"")</f>
        <v/>
      </c>
      <c r="M1804" s="172" t="str">
        <f aca="false">IF(B1804&lt;&gt;"",RANK(L1804,L$1728:L$1827),"")</f>
        <v/>
      </c>
      <c r="N1804" s="172" t="str">
        <f aca="false">IF(B1804&lt;&gt;"",'Classement Général'!CL87,"")</f>
        <v/>
      </c>
      <c r="O1804" s="172" t="str">
        <f aca="false">IF(B188&lt;&gt;"",'Calculs (M1..M20)'!A90,"")</f>
        <v/>
      </c>
      <c r="P1804" s="0"/>
      <c r="Q1804" s="0"/>
      <c r="R1804" s="0"/>
      <c r="S1804" s="0"/>
      <c r="T1804" s="0"/>
      <c r="U1804" s="0"/>
      <c r="V1804" s="0"/>
      <c r="AH1804" s="187" t="n">
        <f aca="false">IF($G1804&lt;&gt;"",AG1804,"")</f>
        <v>0</v>
      </c>
      <c r="AI1804" s="169"/>
      <c r="AJ1804" s="170"/>
    </row>
    <row r="1805" customFormat="false" ht="13" hidden="false" customHeight="false" outlineLevel="0" collapsed="false">
      <c r="A1805" s="0"/>
      <c r="B1805" s="185" t="str">
        <f aca="false">IF(B1704&lt;&gt;"",B1704,"")</f>
        <v/>
      </c>
      <c r="C1805" s="116" t="str">
        <f aca="false">IF(C1704&lt;&gt;"",C1704,"")</f>
        <v/>
      </c>
      <c r="D1805" s="116" t="str">
        <f aca="false">IF(D1704&lt;&gt;"",D1704,"")</f>
        <v/>
      </c>
      <c r="E1805" s="116" t="str">
        <f aca="false">IF(E1704&lt;&gt;"",E1704,"")</f>
        <v/>
      </c>
      <c r="F1805" s="116" t="n">
        <v>38</v>
      </c>
      <c r="G1805" s="168" t="n">
        <f aca="false">G1704</f>
        <v>0</v>
      </c>
      <c r="H1805" s="187" t="n">
        <f aca="false">IF($G1805&lt;&gt;"",G1805,"")</f>
        <v>0</v>
      </c>
      <c r="I1805" s="169"/>
      <c r="J1805" s="170"/>
      <c r="K1805" s="171" t="str">
        <f aca="false">IF($B1805&lt;&gt;"",IF(I1805,(INDEX(P$1728:Q$1731,MATCH(H1805,P$1728:P$1731),2)/I1805)*1000,0),"")</f>
        <v/>
      </c>
      <c r="L1805" s="171" t="str">
        <f aca="false">IF(Q$1728&lt;&gt;"",IF($B1805&lt;&gt;"",K1805-$J1805,""),"")</f>
        <v/>
      </c>
      <c r="M1805" s="172" t="str">
        <f aca="false">IF(B1805&lt;&gt;"",RANK(L1805,L$1728:L$1827),"")</f>
        <v/>
      </c>
      <c r="N1805" s="172" t="str">
        <f aca="false">IF(B1805&lt;&gt;"",'Classement Général'!CL88,"")</f>
        <v/>
      </c>
      <c r="O1805" s="172" t="str">
        <f aca="false">IF(B189&lt;&gt;"",'Calculs (M1..M20)'!A91,"")</f>
        <v/>
      </c>
      <c r="P1805" s="0"/>
      <c r="Q1805" s="0"/>
      <c r="R1805" s="0"/>
      <c r="S1805" s="0"/>
      <c r="T1805" s="0"/>
      <c r="U1805" s="0"/>
      <c r="V1805" s="0"/>
      <c r="AH1805" s="187" t="n">
        <f aca="false">IF($G1805&lt;&gt;"",AG1805,"")</f>
        <v>0</v>
      </c>
      <c r="AI1805" s="169"/>
      <c r="AJ1805" s="170"/>
    </row>
    <row r="1806" customFormat="false" ht="13" hidden="false" customHeight="false" outlineLevel="0" collapsed="false">
      <c r="A1806" s="0"/>
      <c r="B1806" s="185" t="str">
        <f aca="false">IF(B1705&lt;&gt;"",B1705,"")</f>
        <v/>
      </c>
      <c r="C1806" s="116" t="str">
        <f aca="false">IF(C1705&lt;&gt;"",C1705,"")</f>
        <v/>
      </c>
      <c r="D1806" s="116" t="str">
        <f aca="false">IF(D1705&lt;&gt;"",D1705,"")</f>
        <v/>
      </c>
      <c r="E1806" s="116" t="str">
        <f aca="false">IF(E1705&lt;&gt;"",E1705,"")</f>
        <v/>
      </c>
      <c r="F1806" s="116" t="n">
        <v>38</v>
      </c>
      <c r="G1806" s="168" t="n">
        <f aca="false">G1705</f>
        <v>0</v>
      </c>
      <c r="H1806" s="187" t="n">
        <f aca="false">IF($G1806&lt;&gt;"",G1806,"")</f>
        <v>0</v>
      </c>
      <c r="I1806" s="169"/>
      <c r="J1806" s="170"/>
      <c r="K1806" s="171" t="str">
        <f aca="false">IF($B1806&lt;&gt;"",IF(I1806,(INDEX(P$1728:Q$1731,MATCH(H1806,P$1728:P$1731),2)/I1806)*1000,0),"")</f>
        <v/>
      </c>
      <c r="L1806" s="171" t="str">
        <f aca="false">IF(Q$1728&lt;&gt;"",IF($B1806&lt;&gt;"",K1806-$J1806,""),"")</f>
        <v/>
      </c>
      <c r="M1806" s="172" t="str">
        <f aca="false">IF(B1806&lt;&gt;"",RANK(L1806,L$1728:L$1827),"")</f>
        <v/>
      </c>
      <c r="N1806" s="172" t="str">
        <f aca="false">IF(B1806&lt;&gt;"",'Classement Général'!CL89,"")</f>
        <v/>
      </c>
      <c r="O1806" s="172" t="str">
        <f aca="false">IF(B190&lt;&gt;"",'Calculs (M1..M20)'!A92,"")</f>
        <v/>
      </c>
      <c r="P1806" s="0"/>
      <c r="Q1806" s="0"/>
      <c r="R1806" s="0"/>
      <c r="S1806" s="0"/>
      <c r="T1806" s="0"/>
      <c r="U1806" s="0"/>
      <c r="V1806" s="0"/>
      <c r="AH1806" s="187" t="n">
        <f aca="false">IF($G1806&lt;&gt;"",AG1806,"")</f>
        <v>0</v>
      </c>
      <c r="AI1806" s="169"/>
      <c r="AJ1806" s="170"/>
    </row>
    <row r="1807" customFormat="false" ht="13" hidden="false" customHeight="false" outlineLevel="0" collapsed="false">
      <c r="A1807" s="0"/>
      <c r="B1807" s="185" t="str">
        <f aca="false">IF(B1706&lt;&gt;"",B1706,"")</f>
        <v/>
      </c>
      <c r="C1807" s="116" t="str">
        <f aca="false">IF(C1706&lt;&gt;"",C1706,"")</f>
        <v/>
      </c>
      <c r="D1807" s="116" t="str">
        <f aca="false">IF(D1706&lt;&gt;"",D1706,"")</f>
        <v/>
      </c>
      <c r="E1807" s="116" t="str">
        <f aca="false">IF(E1706&lt;&gt;"",E1706,"")</f>
        <v/>
      </c>
      <c r="F1807" s="116" t="n">
        <v>38</v>
      </c>
      <c r="G1807" s="168" t="n">
        <f aca="false">G1706</f>
        <v>0</v>
      </c>
      <c r="H1807" s="187" t="n">
        <f aca="false">IF($G1807&lt;&gt;"",G1807,"")</f>
        <v>0</v>
      </c>
      <c r="I1807" s="169"/>
      <c r="J1807" s="170"/>
      <c r="K1807" s="171" t="str">
        <f aca="false">IF($B1807&lt;&gt;"",IF(I1807,(INDEX(P$1728:Q$1731,MATCH(H1807,P$1728:P$1731),2)/I1807)*1000,0),"")</f>
        <v/>
      </c>
      <c r="L1807" s="171" t="str">
        <f aca="false">IF(Q$1728&lt;&gt;"",IF($B1807&lt;&gt;"",K1807-$J1807,""),"")</f>
        <v/>
      </c>
      <c r="M1807" s="172" t="str">
        <f aca="false">IF(B1807&lt;&gt;"",RANK(L1807,L$1728:L$1827),"")</f>
        <v/>
      </c>
      <c r="N1807" s="172" t="str">
        <f aca="false">IF(B1807&lt;&gt;"",'Classement Général'!CL90,"")</f>
        <v/>
      </c>
      <c r="O1807" s="172" t="str">
        <f aca="false">IF(B191&lt;&gt;"",'Calculs (M1..M20)'!A93,"")</f>
        <v/>
      </c>
      <c r="P1807" s="0"/>
      <c r="Q1807" s="0"/>
      <c r="R1807" s="0"/>
      <c r="S1807" s="0"/>
      <c r="T1807" s="0"/>
      <c r="U1807" s="0"/>
      <c r="V1807" s="0"/>
      <c r="AH1807" s="187" t="n">
        <f aca="false">IF($G1807&lt;&gt;"",AG1807,"")</f>
        <v>0</v>
      </c>
      <c r="AI1807" s="169"/>
      <c r="AJ1807" s="170"/>
    </row>
    <row r="1808" customFormat="false" ht="13" hidden="false" customHeight="false" outlineLevel="0" collapsed="false">
      <c r="A1808" s="0"/>
      <c r="B1808" s="185" t="str">
        <f aca="false">IF(B1707&lt;&gt;"",B1707,"")</f>
        <v/>
      </c>
      <c r="C1808" s="116" t="str">
        <f aca="false">IF(C1707&lt;&gt;"",C1707,"")</f>
        <v/>
      </c>
      <c r="D1808" s="116" t="str">
        <f aca="false">IF(D1707&lt;&gt;"",D1707,"")</f>
        <v/>
      </c>
      <c r="E1808" s="116" t="str">
        <f aca="false">IF(E1707&lt;&gt;"",E1707,"")</f>
        <v/>
      </c>
      <c r="F1808" s="116" t="n">
        <v>38</v>
      </c>
      <c r="G1808" s="168" t="n">
        <f aca="false">G1707</f>
        <v>0</v>
      </c>
      <c r="H1808" s="187" t="n">
        <f aca="false">IF($G1808&lt;&gt;"",G1808,"")</f>
        <v>0</v>
      </c>
      <c r="I1808" s="169"/>
      <c r="J1808" s="170"/>
      <c r="K1808" s="171" t="str">
        <f aca="false">IF($B1808&lt;&gt;"",IF(I1808,(INDEX(P$1728:Q$1731,MATCH(H1808,P$1728:P$1731),2)/I1808)*1000,0),"")</f>
        <v/>
      </c>
      <c r="L1808" s="171" t="str">
        <f aca="false">IF(Q$1728&lt;&gt;"",IF($B1808&lt;&gt;"",K1808-$J1808,""),"")</f>
        <v/>
      </c>
      <c r="M1808" s="172" t="str">
        <f aca="false">IF(B1808&lt;&gt;"",RANK(L1808,L$1728:L$1827),"")</f>
        <v/>
      </c>
      <c r="N1808" s="172" t="str">
        <f aca="false">IF(B1808&lt;&gt;"",'Classement Général'!CL91,"")</f>
        <v/>
      </c>
      <c r="O1808" s="172" t="str">
        <f aca="false">IF(B192&lt;&gt;"",'Calculs (M1..M20)'!A94,"")</f>
        <v/>
      </c>
      <c r="P1808" s="0"/>
      <c r="Q1808" s="0"/>
      <c r="R1808" s="0"/>
      <c r="S1808" s="0"/>
      <c r="T1808" s="0"/>
      <c r="U1808" s="0"/>
      <c r="V1808" s="0"/>
      <c r="AH1808" s="187" t="n">
        <f aca="false">IF($G1808&lt;&gt;"",AG1808,"")</f>
        <v>0</v>
      </c>
      <c r="AI1808" s="169"/>
      <c r="AJ1808" s="170"/>
    </row>
    <row r="1809" customFormat="false" ht="13" hidden="false" customHeight="false" outlineLevel="0" collapsed="false">
      <c r="A1809" s="0"/>
      <c r="B1809" s="185" t="str">
        <f aca="false">IF(B1708&lt;&gt;"",B1708,"")</f>
        <v/>
      </c>
      <c r="C1809" s="116" t="str">
        <f aca="false">IF(C1708&lt;&gt;"",C1708,"")</f>
        <v/>
      </c>
      <c r="D1809" s="116" t="str">
        <f aca="false">IF(D1708&lt;&gt;"",D1708,"")</f>
        <v/>
      </c>
      <c r="E1809" s="116" t="str">
        <f aca="false">IF(E1708&lt;&gt;"",E1708,"")</f>
        <v/>
      </c>
      <c r="F1809" s="116" t="n">
        <v>38</v>
      </c>
      <c r="G1809" s="168" t="n">
        <f aca="false">G1708</f>
        <v>0</v>
      </c>
      <c r="H1809" s="187" t="n">
        <f aca="false">IF($G1809&lt;&gt;"",G1809,"")</f>
        <v>0</v>
      </c>
      <c r="I1809" s="169"/>
      <c r="J1809" s="170"/>
      <c r="K1809" s="171" t="str">
        <f aca="false">IF($B1809&lt;&gt;"",IF(I1809,(INDEX(P$1728:Q$1731,MATCH(H1809,P$1728:P$1731),2)/I1809)*1000,0),"")</f>
        <v/>
      </c>
      <c r="L1809" s="171" t="str">
        <f aca="false">IF(Q$1728&lt;&gt;"",IF($B1809&lt;&gt;"",K1809-$J1809,""),"")</f>
        <v/>
      </c>
      <c r="M1809" s="172" t="str">
        <f aca="false">IF(B1809&lt;&gt;"",RANK(L1809,L$1728:L$1827),"")</f>
        <v/>
      </c>
      <c r="N1809" s="172" t="str">
        <f aca="false">IF(B1809&lt;&gt;"",'Classement Général'!CL92,"")</f>
        <v/>
      </c>
      <c r="O1809" s="172" t="str">
        <f aca="false">IF(B193&lt;&gt;"",'Calculs (M1..M20)'!A95,"")</f>
        <v/>
      </c>
      <c r="P1809" s="0"/>
      <c r="Q1809" s="0"/>
      <c r="R1809" s="0"/>
      <c r="S1809" s="0"/>
      <c r="T1809" s="0"/>
      <c r="U1809" s="0"/>
      <c r="V1809" s="0"/>
      <c r="AH1809" s="187" t="n">
        <f aca="false">IF($G1809&lt;&gt;"",AG1809,"")</f>
        <v>0</v>
      </c>
      <c r="AI1809" s="169"/>
      <c r="AJ1809" s="170"/>
    </row>
    <row r="1810" customFormat="false" ht="13" hidden="false" customHeight="false" outlineLevel="0" collapsed="false">
      <c r="A1810" s="0"/>
      <c r="B1810" s="185" t="str">
        <f aca="false">IF(B1709&lt;&gt;"",B1709,"")</f>
        <v/>
      </c>
      <c r="C1810" s="116" t="str">
        <f aca="false">IF(C1709&lt;&gt;"",C1709,"")</f>
        <v/>
      </c>
      <c r="D1810" s="116" t="str">
        <f aca="false">IF(D1709&lt;&gt;"",D1709,"")</f>
        <v/>
      </c>
      <c r="E1810" s="116" t="str">
        <f aca="false">IF(E1709&lt;&gt;"",E1709,"")</f>
        <v/>
      </c>
      <c r="F1810" s="116" t="n">
        <v>38</v>
      </c>
      <c r="G1810" s="168" t="n">
        <f aca="false">G1709</f>
        <v>0</v>
      </c>
      <c r="H1810" s="187" t="n">
        <f aca="false">IF($G1810&lt;&gt;"",G1810,"")</f>
        <v>0</v>
      </c>
      <c r="I1810" s="169"/>
      <c r="J1810" s="170"/>
      <c r="K1810" s="171" t="str">
        <f aca="false">IF($B1810&lt;&gt;"",IF(I1810,(INDEX(P$1728:Q$1731,MATCH(H1810,P$1728:P$1731),2)/I1810)*1000,0),"")</f>
        <v/>
      </c>
      <c r="L1810" s="171" t="str">
        <f aca="false">IF(Q$1728&lt;&gt;"",IF($B1810&lt;&gt;"",K1810-$J1810,""),"")</f>
        <v/>
      </c>
      <c r="M1810" s="172" t="str">
        <f aca="false">IF(B1810&lt;&gt;"",RANK(L1810,L$1728:L$1827),"")</f>
        <v/>
      </c>
      <c r="N1810" s="172" t="str">
        <f aca="false">IF(B1810&lt;&gt;"",'Classement Général'!CL93,"")</f>
        <v/>
      </c>
      <c r="O1810" s="172" t="str">
        <f aca="false">IF(B194&lt;&gt;"",'Calculs (M1..M20)'!A96,"")</f>
        <v/>
      </c>
      <c r="P1810" s="0"/>
      <c r="Q1810" s="0"/>
      <c r="R1810" s="0"/>
      <c r="S1810" s="0"/>
      <c r="T1810" s="0"/>
      <c r="U1810" s="0"/>
      <c r="V1810" s="0"/>
      <c r="AH1810" s="187" t="n">
        <f aca="false">IF($G1810&lt;&gt;"",AG1810,"")</f>
        <v>0</v>
      </c>
      <c r="AI1810" s="169"/>
      <c r="AJ1810" s="170"/>
    </row>
    <row r="1811" customFormat="false" ht="13" hidden="false" customHeight="false" outlineLevel="0" collapsed="false">
      <c r="A1811" s="0"/>
      <c r="B1811" s="185" t="str">
        <f aca="false">IF(B1710&lt;&gt;"",B1710,"")</f>
        <v/>
      </c>
      <c r="C1811" s="116" t="str">
        <f aca="false">IF(C1710&lt;&gt;"",C1710,"")</f>
        <v/>
      </c>
      <c r="D1811" s="116" t="str">
        <f aca="false">IF(D1710&lt;&gt;"",D1710,"")</f>
        <v/>
      </c>
      <c r="E1811" s="116" t="str">
        <f aca="false">IF(E1710&lt;&gt;"",E1710,"")</f>
        <v/>
      </c>
      <c r="F1811" s="116" t="n">
        <v>38</v>
      </c>
      <c r="G1811" s="168" t="n">
        <f aca="false">G1710</f>
        <v>0</v>
      </c>
      <c r="H1811" s="187" t="n">
        <f aca="false">IF($G1811&lt;&gt;"",G1811,"")</f>
        <v>0</v>
      </c>
      <c r="I1811" s="169"/>
      <c r="J1811" s="170"/>
      <c r="K1811" s="171" t="str">
        <f aca="false">IF($B1811&lt;&gt;"",IF(I1811,(INDEX(P$1728:Q$1731,MATCH(H1811,P$1728:P$1731),2)/I1811)*1000,0),"")</f>
        <v/>
      </c>
      <c r="L1811" s="171" t="str">
        <f aca="false">IF(Q$1728&lt;&gt;"",IF($B1811&lt;&gt;"",K1811-$J1811,""),"")</f>
        <v/>
      </c>
      <c r="M1811" s="172" t="str">
        <f aca="false">IF(B1811&lt;&gt;"",RANK(L1811,L$1728:L$1827),"")</f>
        <v/>
      </c>
      <c r="N1811" s="172" t="str">
        <f aca="false">IF(B1811&lt;&gt;"",'Classement Général'!CL94,"")</f>
        <v/>
      </c>
      <c r="O1811" s="172" t="str">
        <f aca="false">IF(B195&lt;&gt;"",'Calculs (M1..M20)'!A97,"")</f>
        <v/>
      </c>
      <c r="P1811" s="0"/>
      <c r="Q1811" s="0"/>
      <c r="R1811" s="0"/>
      <c r="S1811" s="0"/>
      <c r="T1811" s="0"/>
      <c r="U1811" s="0"/>
      <c r="V1811" s="0"/>
      <c r="AH1811" s="187" t="n">
        <f aca="false">IF($G1811&lt;&gt;"",AG1811,"")</f>
        <v>0</v>
      </c>
      <c r="AI1811" s="169"/>
      <c r="AJ1811" s="170"/>
    </row>
    <row r="1812" customFormat="false" ht="13" hidden="false" customHeight="false" outlineLevel="0" collapsed="false">
      <c r="A1812" s="0"/>
      <c r="B1812" s="185" t="str">
        <f aca="false">IF(B1711&lt;&gt;"",B1711,"")</f>
        <v/>
      </c>
      <c r="C1812" s="116" t="str">
        <f aca="false">IF(C1711&lt;&gt;"",C1711,"")</f>
        <v/>
      </c>
      <c r="D1812" s="116" t="str">
        <f aca="false">IF(D1711&lt;&gt;"",D1711,"")</f>
        <v/>
      </c>
      <c r="E1812" s="116" t="str">
        <f aca="false">IF(E1711&lt;&gt;"",E1711,"")</f>
        <v/>
      </c>
      <c r="F1812" s="116" t="n">
        <v>38</v>
      </c>
      <c r="G1812" s="168" t="n">
        <f aca="false">G1711</f>
        <v>0</v>
      </c>
      <c r="H1812" s="187" t="n">
        <f aca="false">IF($G1812&lt;&gt;"",G1812,"")</f>
        <v>0</v>
      </c>
      <c r="I1812" s="169"/>
      <c r="J1812" s="170"/>
      <c r="K1812" s="171" t="str">
        <f aca="false">IF($B1812&lt;&gt;"",IF(I1812,(INDEX(P$1728:Q$1731,MATCH(H1812,P$1728:P$1731),2)/I1812)*1000,0),"")</f>
        <v/>
      </c>
      <c r="L1812" s="171" t="str">
        <f aca="false">IF(Q$1728&lt;&gt;"",IF($B1812&lt;&gt;"",K1812-$J1812,""),"")</f>
        <v/>
      </c>
      <c r="M1812" s="172" t="str">
        <f aca="false">IF(B1812&lt;&gt;"",RANK(L1812,L$1728:L$1827),"")</f>
        <v/>
      </c>
      <c r="N1812" s="172" t="str">
        <f aca="false">IF(B1812&lt;&gt;"",'Classement Général'!CL95,"")</f>
        <v/>
      </c>
      <c r="O1812" s="172" t="str">
        <f aca="false">IF(B196&lt;&gt;"",'Calculs (M1..M20)'!A98,"")</f>
        <v/>
      </c>
      <c r="P1812" s="0"/>
      <c r="Q1812" s="0"/>
      <c r="R1812" s="0"/>
      <c r="S1812" s="0"/>
      <c r="T1812" s="0"/>
      <c r="U1812" s="0"/>
      <c r="V1812" s="0"/>
      <c r="AH1812" s="187" t="n">
        <f aca="false">IF($G1812&lt;&gt;"",AG1812,"")</f>
        <v>0</v>
      </c>
      <c r="AI1812" s="169"/>
      <c r="AJ1812" s="170"/>
    </row>
    <row r="1813" customFormat="false" ht="13" hidden="false" customHeight="false" outlineLevel="0" collapsed="false">
      <c r="A1813" s="0"/>
      <c r="B1813" s="185" t="str">
        <f aca="false">IF(B1712&lt;&gt;"",B1712,"")</f>
        <v/>
      </c>
      <c r="C1813" s="116" t="str">
        <f aca="false">IF(C1712&lt;&gt;"",C1712,"")</f>
        <v/>
      </c>
      <c r="D1813" s="116" t="str">
        <f aca="false">IF(D1712&lt;&gt;"",D1712,"")</f>
        <v/>
      </c>
      <c r="E1813" s="116" t="str">
        <f aca="false">IF(E1712&lt;&gt;"",E1712,"")</f>
        <v/>
      </c>
      <c r="F1813" s="116" t="n">
        <v>38</v>
      </c>
      <c r="G1813" s="168" t="n">
        <f aca="false">G1712</f>
        <v>0</v>
      </c>
      <c r="H1813" s="187" t="n">
        <f aca="false">IF($G1813&lt;&gt;"",G1813,"")</f>
        <v>0</v>
      </c>
      <c r="I1813" s="169"/>
      <c r="J1813" s="170"/>
      <c r="K1813" s="171" t="str">
        <f aca="false">IF($B1813&lt;&gt;"",IF(I1813,(INDEX(P$1728:Q$1731,MATCH(H1813,P$1728:P$1731),2)/I1813)*1000,0),"")</f>
        <v/>
      </c>
      <c r="L1813" s="171" t="str">
        <f aca="false">IF(Q$1728&lt;&gt;"",IF($B1813&lt;&gt;"",K1813-$J1813,""),"")</f>
        <v/>
      </c>
      <c r="M1813" s="172" t="str">
        <f aca="false">IF(B1813&lt;&gt;"",RANK(L1813,L$1728:L$1827),"")</f>
        <v/>
      </c>
      <c r="N1813" s="172" t="str">
        <f aca="false">IF(B1813&lt;&gt;"",'Classement Général'!CL96,"")</f>
        <v/>
      </c>
      <c r="O1813" s="172" t="str">
        <f aca="false">IF(B197&lt;&gt;"",'Calculs (M1..M20)'!A99,"")</f>
        <v/>
      </c>
      <c r="P1813" s="0"/>
      <c r="Q1813" s="0"/>
      <c r="R1813" s="0"/>
      <c r="S1813" s="0"/>
      <c r="T1813" s="0"/>
      <c r="U1813" s="0"/>
      <c r="V1813" s="0"/>
      <c r="AH1813" s="187" t="n">
        <f aca="false">IF($G1813&lt;&gt;"",AG1813,"")</f>
        <v>0</v>
      </c>
      <c r="AI1813" s="169"/>
      <c r="AJ1813" s="170"/>
    </row>
    <row r="1814" customFormat="false" ht="13" hidden="false" customHeight="false" outlineLevel="0" collapsed="false">
      <c r="A1814" s="0"/>
      <c r="B1814" s="185" t="str">
        <f aca="false">IF(B1713&lt;&gt;"",B1713,"")</f>
        <v/>
      </c>
      <c r="C1814" s="116" t="str">
        <f aca="false">IF(C1713&lt;&gt;"",C1713,"")</f>
        <v/>
      </c>
      <c r="D1814" s="116" t="str">
        <f aca="false">IF(D1713&lt;&gt;"",D1713,"")</f>
        <v/>
      </c>
      <c r="E1814" s="116" t="str">
        <f aca="false">IF(E1713&lt;&gt;"",E1713,"")</f>
        <v/>
      </c>
      <c r="F1814" s="116" t="n">
        <v>38</v>
      </c>
      <c r="G1814" s="168" t="n">
        <f aca="false">G1713</f>
        <v>0</v>
      </c>
      <c r="H1814" s="187" t="n">
        <f aca="false">IF($G1814&lt;&gt;"",G1814,"")</f>
        <v>0</v>
      </c>
      <c r="I1814" s="169"/>
      <c r="J1814" s="170"/>
      <c r="K1814" s="171" t="str">
        <f aca="false">IF($B1814&lt;&gt;"",IF(I1814,(INDEX(P$1728:Q$1731,MATCH(H1814,P$1728:P$1731),2)/I1814)*1000,0),"")</f>
        <v/>
      </c>
      <c r="L1814" s="171" t="str">
        <f aca="false">IF(Q$1728&lt;&gt;"",IF($B1814&lt;&gt;"",K1814-$J1814,""),"")</f>
        <v/>
      </c>
      <c r="M1814" s="172" t="str">
        <f aca="false">IF(B1814&lt;&gt;"",RANK(L1814,L$1728:L$1827),"")</f>
        <v/>
      </c>
      <c r="N1814" s="172" t="str">
        <f aca="false">IF(B1814&lt;&gt;"",'Classement Général'!CL97,"")</f>
        <v/>
      </c>
      <c r="O1814" s="172" t="str">
        <f aca="false">IF(B198&lt;&gt;"",'Calculs (M1..M20)'!A100,"")</f>
        <v/>
      </c>
      <c r="P1814" s="0"/>
      <c r="Q1814" s="0"/>
      <c r="R1814" s="0"/>
      <c r="S1814" s="0"/>
      <c r="T1814" s="0"/>
      <c r="U1814" s="0"/>
      <c r="V1814" s="0"/>
      <c r="AH1814" s="187" t="n">
        <f aca="false">IF($G1814&lt;&gt;"",AG1814,"")</f>
        <v>0</v>
      </c>
      <c r="AI1814" s="169"/>
      <c r="AJ1814" s="170"/>
    </row>
    <row r="1815" customFormat="false" ht="13" hidden="false" customHeight="false" outlineLevel="0" collapsed="false">
      <c r="A1815" s="0"/>
      <c r="B1815" s="185" t="str">
        <f aca="false">IF(B1714&lt;&gt;"",B1714,"")</f>
        <v/>
      </c>
      <c r="C1815" s="116" t="str">
        <f aca="false">IF(C1714&lt;&gt;"",C1714,"")</f>
        <v/>
      </c>
      <c r="D1815" s="116" t="str">
        <f aca="false">IF(D1714&lt;&gt;"",D1714,"")</f>
        <v/>
      </c>
      <c r="E1815" s="116" t="str">
        <f aca="false">IF(E1714&lt;&gt;"",E1714,"")</f>
        <v/>
      </c>
      <c r="F1815" s="116" t="n">
        <v>38</v>
      </c>
      <c r="G1815" s="168" t="n">
        <f aca="false">G1714</f>
        <v>0</v>
      </c>
      <c r="H1815" s="187" t="n">
        <f aca="false">IF($G1815&lt;&gt;"",G1815,"")</f>
        <v>0</v>
      </c>
      <c r="I1815" s="169"/>
      <c r="J1815" s="170"/>
      <c r="K1815" s="171" t="str">
        <f aca="false">IF($B1815&lt;&gt;"",IF(I1815,(INDEX(P$1728:Q$1731,MATCH(H1815,P$1728:P$1731),2)/I1815)*1000,0),"")</f>
        <v/>
      </c>
      <c r="L1815" s="171" t="str">
        <f aca="false">IF(Q$1728&lt;&gt;"",IF($B1815&lt;&gt;"",K1815-$J1815,""),"")</f>
        <v/>
      </c>
      <c r="M1815" s="172" t="str">
        <f aca="false">IF(B1815&lt;&gt;"",RANK(L1815,L$1728:L$1827),"")</f>
        <v/>
      </c>
      <c r="N1815" s="172" t="str">
        <f aca="false">IF(B1815&lt;&gt;"",'Classement Général'!CL98,"")</f>
        <v/>
      </c>
      <c r="O1815" s="172" t="str">
        <f aca="false">IF(B199&lt;&gt;"",'Calculs (M1..M20)'!A101,"")</f>
        <v/>
      </c>
      <c r="P1815" s="0"/>
      <c r="Q1815" s="0"/>
      <c r="R1815" s="0"/>
      <c r="S1815" s="0"/>
      <c r="T1815" s="0"/>
      <c r="U1815" s="0"/>
      <c r="V1815" s="0"/>
      <c r="AH1815" s="187" t="n">
        <f aca="false">IF($G1815&lt;&gt;"",AG1815,"")</f>
        <v>0</v>
      </c>
      <c r="AI1815" s="169"/>
      <c r="AJ1815" s="170"/>
    </row>
    <row r="1816" customFormat="false" ht="13" hidden="false" customHeight="false" outlineLevel="0" collapsed="false">
      <c r="A1816" s="0"/>
      <c r="B1816" s="185" t="str">
        <f aca="false">IF(B1715&lt;&gt;"",B1715,"")</f>
        <v/>
      </c>
      <c r="C1816" s="116" t="str">
        <f aca="false">IF(C1715&lt;&gt;"",C1715,"")</f>
        <v/>
      </c>
      <c r="D1816" s="116" t="str">
        <f aca="false">IF(D1715&lt;&gt;"",D1715,"")</f>
        <v/>
      </c>
      <c r="E1816" s="116" t="str">
        <f aca="false">IF(E1715&lt;&gt;"",E1715,"")</f>
        <v/>
      </c>
      <c r="F1816" s="116" t="n">
        <v>38</v>
      </c>
      <c r="G1816" s="168" t="n">
        <f aca="false">G1715</f>
        <v>0</v>
      </c>
      <c r="H1816" s="187" t="n">
        <f aca="false">IF($G1816&lt;&gt;"",G1816,"")</f>
        <v>0</v>
      </c>
      <c r="I1816" s="169"/>
      <c r="J1816" s="170"/>
      <c r="K1816" s="171" t="str">
        <f aca="false">IF($B1816&lt;&gt;"",IF(I1816,(INDEX(P$1728:Q$1731,MATCH(H1816,P$1728:P$1731),2)/I1816)*1000,0),"")</f>
        <v/>
      </c>
      <c r="L1816" s="171" t="str">
        <f aca="false">IF(Q$1728&lt;&gt;"",IF($B1816&lt;&gt;"",K1816-$J1816,""),"")</f>
        <v/>
      </c>
      <c r="M1816" s="172" t="str">
        <f aca="false">IF(B1816&lt;&gt;"",RANK(L1816,L$1728:L$1827),"")</f>
        <v/>
      </c>
      <c r="N1816" s="172" t="str">
        <f aca="false">IF(B1816&lt;&gt;"",'Classement Général'!CL99,"")</f>
        <v/>
      </c>
      <c r="O1816" s="172" t="str">
        <f aca="false">IF(B200&lt;&gt;"",'Calculs (M1..M20)'!A102,"")</f>
        <v/>
      </c>
      <c r="P1816" s="0"/>
      <c r="Q1816" s="0"/>
      <c r="R1816" s="0"/>
      <c r="S1816" s="0"/>
      <c r="T1816" s="0"/>
      <c r="U1816" s="0"/>
      <c r="V1816" s="0"/>
      <c r="AH1816" s="187" t="n">
        <f aca="false">IF($G1816&lt;&gt;"",AG1816,"")</f>
        <v>0</v>
      </c>
      <c r="AI1816" s="169"/>
      <c r="AJ1816" s="170"/>
    </row>
    <row r="1817" customFormat="false" ht="13" hidden="false" customHeight="false" outlineLevel="0" collapsed="false">
      <c r="A1817" s="0"/>
      <c r="B1817" s="185" t="str">
        <f aca="false">IF(B1716&lt;&gt;"",B1716,"")</f>
        <v/>
      </c>
      <c r="C1817" s="116" t="str">
        <f aca="false">IF(C1716&lt;&gt;"",C1716,"")</f>
        <v/>
      </c>
      <c r="D1817" s="116" t="str">
        <f aca="false">IF(D1716&lt;&gt;"",D1716,"")</f>
        <v/>
      </c>
      <c r="E1817" s="116" t="str">
        <f aca="false">IF(E1716&lt;&gt;"",E1716,"")</f>
        <v/>
      </c>
      <c r="F1817" s="116" t="n">
        <v>38</v>
      </c>
      <c r="G1817" s="168" t="n">
        <f aca="false">G1716</f>
        <v>0</v>
      </c>
      <c r="H1817" s="187" t="n">
        <f aca="false">IF($G1817&lt;&gt;"",G1817,"")</f>
        <v>0</v>
      </c>
      <c r="I1817" s="169"/>
      <c r="J1817" s="170"/>
      <c r="K1817" s="171" t="str">
        <f aca="false">IF($B1817&lt;&gt;"",IF(I1817,(INDEX(P$1728:Q$1731,MATCH(H1817,P$1728:P$1731),2)/I1817)*1000,0),"")</f>
        <v/>
      </c>
      <c r="L1817" s="171" t="str">
        <f aca="false">IF(Q$1728&lt;&gt;"",IF($B1817&lt;&gt;"",K1817-$J1817,""),"")</f>
        <v/>
      </c>
      <c r="M1817" s="172" t="str">
        <f aca="false">IF(B1817&lt;&gt;"",RANK(L1817,L$1728:L$1827),"")</f>
        <v/>
      </c>
      <c r="N1817" s="172" t="str">
        <f aca="false">IF(B1817&lt;&gt;"",'Classement Général'!CL100,"")</f>
        <v/>
      </c>
      <c r="O1817" s="172" t="str">
        <f aca="false">IF(B201&lt;&gt;"",'Calculs (M1..M20)'!A103,"")</f>
        <v/>
      </c>
      <c r="P1817" s="0"/>
      <c r="Q1817" s="0"/>
      <c r="R1817" s="0"/>
      <c r="S1817" s="0"/>
      <c r="T1817" s="0"/>
      <c r="U1817" s="0"/>
      <c r="V1817" s="0"/>
      <c r="AH1817" s="187" t="n">
        <f aca="false">IF($G1817&lt;&gt;"",AG1817,"")</f>
        <v>0</v>
      </c>
      <c r="AI1817" s="169"/>
      <c r="AJ1817" s="170"/>
    </row>
    <row r="1818" customFormat="false" ht="13" hidden="false" customHeight="false" outlineLevel="0" collapsed="false">
      <c r="A1818" s="0"/>
      <c r="B1818" s="185" t="str">
        <f aca="false">IF(B1717&lt;&gt;"",B1717,"")</f>
        <v/>
      </c>
      <c r="C1818" s="116" t="str">
        <f aca="false">IF(C1717&lt;&gt;"",C1717,"")</f>
        <v/>
      </c>
      <c r="D1818" s="116" t="str">
        <f aca="false">IF(D1717&lt;&gt;"",D1717,"")</f>
        <v/>
      </c>
      <c r="E1818" s="116" t="str">
        <f aca="false">IF(E1717&lt;&gt;"",E1717,"")</f>
        <v/>
      </c>
      <c r="F1818" s="116" t="n">
        <v>38</v>
      </c>
      <c r="G1818" s="168" t="n">
        <f aca="false">G1717</f>
        <v>0</v>
      </c>
      <c r="H1818" s="187" t="n">
        <f aca="false">IF($G1818&lt;&gt;"",G1818,"")</f>
        <v>0</v>
      </c>
      <c r="I1818" s="169"/>
      <c r="J1818" s="170"/>
      <c r="K1818" s="171" t="str">
        <f aca="false">IF($B1818&lt;&gt;"",IF(I1818,(INDEX(P$1728:Q$1731,MATCH(H1818,P$1728:P$1731),2)/I1818)*1000,0),"")</f>
        <v/>
      </c>
      <c r="L1818" s="171" t="str">
        <f aca="false">IF(Q$1728&lt;&gt;"",IF($B1818&lt;&gt;"",K1818-$J1818,""),"")</f>
        <v/>
      </c>
      <c r="M1818" s="172" t="str">
        <f aca="false">IF(B1818&lt;&gt;"",RANK(L1818,L$1728:L$1827),"")</f>
        <v/>
      </c>
      <c r="N1818" s="172" t="str">
        <f aca="false">IF(B1818&lt;&gt;"",'Classement Général'!CL101,"")</f>
        <v/>
      </c>
      <c r="O1818" s="172" t="str">
        <f aca="false">IF(B202&lt;&gt;"",'Calculs (M1..M20)'!A104,"")</f>
        <v/>
      </c>
      <c r="P1818" s="0"/>
      <c r="Q1818" s="0"/>
      <c r="R1818" s="0"/>
      <c r="S1818" s="0"/>
      <c r="T1818" s="0"/>
      <c r="U1818" s="0"/>
      <c r="V1818" s="0"/>
      <c r="AH1818" s="187" t="n">
        <f aca="false">IF($G1818&lt;&gt;"",AG1818,"")</f>
        <v>0</v>
      </c>
      <c r="AI1818" s="169"/>
      <c r="AJ1818" s="170"/>
    </row>
    <row r="1819" customFormat="false" ht="13" hidden="false" customHeight="false" outlineLevel="0" collapsed="false">
      <c r="A1819" s="0"/>
      <c r="B1819" s="185" t="str">
        <f aca="false">IF(B1718&lt;&gt;"",B1718,"")</f>
        <v/>
      </c>
      <c r="C1819" s="116" t="str">
        <f aca="false">IF(C1718&lt;&gt;"",C1718,"")</f>
        <v/>
      </c>
      <c r="D1819" s="116" t="str">
        <f aca="false">IF(D1718&lt;&gt;"",D1718,"")</f>
        <v/>
      </c>
      <c r="E1819" s="116" t="str">
        <f aca="false">IF(E1718&lt;&gt;"",E1718,"")</f>
        <v/>
      </c>
      <c r="F1819" s="116" t="n">
        <v>38</v>
      </c>
      <c r="G1819" s="168" t="n">
        <f aca="false">G1718</f>
        <v>0</v>
      </c>
      <c r="H1819" s="187" t="n">
        <f aca="false">IF($G1819&lt;&gt;"",G1819,"")</f>
        <v>0</v>
      </c>
      <c r="I1819" s="169"/>
      <c r="J1819" s="170"/>
      <c r="K1819" s="171" t="str">
        <f aca="false">IF($B1819&lt;&gt;"",IF(I1819,(INDEX(P$1728:Q$1731,MATCH(H1819,P$1728:P$1731),2)/I1819)*1000,0),"")</f>
        <v/>
      </c>
      <c r="L1819" s="171" t="str">
        <f aca="false">IF(Q$1728&lt;&gt;"",IF($B1819&lt;&gt;"",K1819-$J1819,""),"")</f>
        <v/>
      </c>
      <c r="M1819" s="172" t="str">
        <f aca="false">IF(B1819&lt;&gt;"",RANK(L1819,L$1728:L$1827),"")</f>
        <v/>
      </c>
      <c r="N1819" s="172" t="str">
        <f aca="false">IF(B1819&lt;&gt;"",'Classement Général'!CL102,"")</f>
        <v/>
      </c>
      <c r="O1819" s="172" t="str">
        <f aca="false">IF(B203&lt;&gt;"",'Calculs (M1..M20)'!A105,"")</f>
        <v/>
      </c>
      <c r="P1819" s="0"/>
      <c r="Q1819" s="0"/>
      <c r="R1819" s="0"/>
      <c r="S1819" s="0"/>
      <c r="T1819" s="0"/>
      <c r="U1819" s="0"/>
      <c r="V1819" s="0"/>
      <c r="AH1819" s="187" t="n">
        <f aca="false">IF($G1819&lt;&gt;"",AG1819,"")</f>
        <v>0</v>
      </c>
      <c r="AI1819" s="169"/>
      <c r="AJ1819" s="170"/>
    </row>
    <row r="1820" customFormat="false" ht="13" hidden="false" customHeight="false" outlineLevel="0" collapsed="false">
      <c r="A1820" s="0"/>
      <c r="B1820" s="185" t="str">
        <f aca="false">IF(B1719&lt;&gt;"",B1719,"")</f>
        <v/>
      </c>
      <c r="C1820" s="116" t="str">
        <f aca="false">IF(C1719&lt;&gt;"",C1719,"")</f>
        <v/>
      </c>
      <c r="D1820" s="116" t="str">
        <f aca="false">IF(D1719&lt;&gt;"",D1719,"")</f>
        <v/>
      </c>
      <c r="E1820" s="116" t="str">
        <f aca="false">IF(E1719&lt;&gt;"",E1719,"")</f>
        <v/>
      </c>
      <c r="F1820" s="116" t="n">
        <v>38</v>
      </c>
      <c r="G1820" s="168" t="n">
        <f aca="false">G1719</f>
        <v>0</v>
      </c>
      <c r="H1820" s="187" t="n">
        <f aca="false">IF($G1820&lt;&gt;"",G1820,"")</f>
        <v>0</v>
      </c>
      <c r="I1820" s="169"/>
      <c r="J1820" s="170"/>
      <c r="K1820" s="171" t="str">
        <f aca="false">IF($B1820&lt;&gt;"",IF(I1820,(INDEX(P$1728:Q$1731,MATCH(H1820,P$1728:P$1731),2)/I1820)*1000,0),"")</f>
        <v/>
      </c>
      <c r="L1820" s="171" t="str">
        <f aca="false">IF(Q$1728&lt;&gt;"",IF($B1820&lt;&gt;"",K1820-$J1820,""),"")</f>
        <v/>
      </c>
      <c r="M1820" s="172" t="str">
        <f aca="false">IF(B1820&lt;&gt;"",RANK(L1820,L$1728:L$1827),"")</f>
        <v/>
      </c>
      <c r="N1820" s="172" t="str">
        <f aca="false">IF(B1820&lt;&gt;"",'Classement Général'!CL103,"")</f>
        <v/>
      </c>
      <c r="O1820" s="172" t="str">
        <f aca="false">IF(B204&lt;&gt;"",'Calculs (M1..M20)'!A106,"")</f>
        <v/>
      </c>
      <c r="P1820" s="0"/>
      <c r="Q1820" s="0"/>
      <c r="R1820" s="0"/>
      <c r="S1820" s="0"/>
      <c r="T1820" s="0"/>
      <c r="U1820" s="0"/>
      <c r="V1820" s="0"/>
      <c r="AH1820" s="187" t="n">
        <f aca="false">IF($G1820&lt;&gt;"",AG1820,"")</f>
        <v>0</v>
      </c>
      <c r="AI1820" s="169"/>
      <c r="AJ1820" s="170"/>
    </row>
    <row r="1821" customFormat="false" ht="13" hidden="false" customHeight="false" outlineLevel="0" collapsed="false">
      <c r="A1821" s="0"/>
      <c r="B1821" s="185" t="str">
        <f aca="false">IF(B1720&lt;&gt;"",B1720,"")</f>
        <v/>
      </c>
      <c r="C1821" s="116" t="str">
        <f aca="false">IF(C1720&lt;&gt;"",C1720,"")</f>
        <v/>
      </c>
      <c r="D1821" s="116" t="str">
        <f aca="false">IF(D1720&lt;&gt;"",D1720,"")</f>
        <v/>
      </c>
      <c r="E1821" s="116" t="str">
        <f aca="false">IF(E1720&lt;&gt;"",E1720,"")</f>
        <v/>
      </c>
      <c r="F1821" s="116" t="n">
        <v>38</v>
      </c>
      <c r="G1821" s="168" t="n">
        <f aca="false">G1720</f>
        <v>0</v>
      </c>
      <c r="H1821" s="187" t="n">
        <f aca="false">IF($G1821&lt;&gt;"",G1821,"")</f>
        <v>0</v>
      </c>
      <c r="I1821" s="169"/>
      <c r="J1821" s="170"/>
      <c r="K1821" s="171" t="str">
        <f aca="false">IF($B1821&lt;&gt;"",IF(I1821,(INDEX(P$1728:Q$1731,MATCH(H1821,P$1728:P$1731),2)/I1821)*1000,0),"")</f>
        <v/>
      </c>
      <c r="L1821" s="171" t="str">
        <f aca="false">IF(Q$1728&lt;&gt;"",IF($B1821&lt;&gt;"",K1821-$J1821,""),"")</f>
        <v/>
      </c>
      <c r="M1821" s="172" t="str">
        <f aca="false">IF(B1821&lt;&gt;"",RANK(L1821,L$1728:L$1827),"")</f>
        <v/>
      </c>
      <c r="N1821" s="172" t="str">
        <f aca="false">IF(B1821&lt;&gt;"",'Classement Général'!CL104,"")</f>
        <v/>
      </c>
      <c r="O1821" s="172" t="str">
        <f aca="false">IF(B205&lt;&gt;"",'Calculs (M1..M20)'!A107,"")</f>
        <v/>
      </c>
      <c r="P1821" s="0"/>
      <c r="Q1821" s="0"/>
      <c r="R1821" s="0"/>
      <c r="S1821" s="0"/>
      <c r="T1821" s="0"/>
      <c r="U1821" s="0"/>
      <c r="V1821" s="0"/>
      <c r="AH1821" s="187" t="n">
        <f aca="false">IF($G1821&lt;&gt;"",AG1821,"")</f>
        <v>0</v>
      </c>
      <c r="AI1821" s="169"/>
      <c r="AJ1821" s="170"/>
    </row>
    <row r="1822" customFormat="false" ht="13" hidden="false" customHeight="false" outlineLevel="0" collapsed="false">
      <c r="A1822" s="0"/>
      <c r="B1822" s="185" t="str">
        <f aca="false">IF(B1721&lt;&gt;"",B1721,"")</f>
        <v/>
      </c>
      <c r="C1822" s="116" t="str">
        <f aca="false">IF(C1721&lt;&gt;"",C1721,"")</f>
        <v/>
      </c>
      <c r="D1822" s="116" t="str">
        <f aca="false">IF(D1721&lt;&gt;"",D1721,"")</f>
        <v/>
      </c>
      <c r="E1822" s="116" t="str">
        <f aca="false">IF(E1721&lt;&gt;"",E1721,"")</f>
        <v/>
      </c>
      <c r="F1822" s="116" t="n">
        <v>38</v>
      </c>
      <c r="G1822" s="168" t="n">
        <f aca="false">G1721</f>
        <v>0</v>
      </c>
      <c r="H1822" s="187" t="n">
        <f aca="false">IF($G1822&lt;&gt;"",G1822,"")</f>
        <v>0</v>
      </c>
      <c r="I1822" s="169"/>
      <c r="J1822" s="170"/>
      <c r="K1822" s="171" t="str">
        <f aca="false">IF($B1822&lt;&gt;"",IF(I1822,(INDEX(P$1728:Q$1731,MATCH(H1822,P$1728:P$1731),2)/I1822)*1000,0),"")</f>
        <v/>
      </c>
      <c r="L1822" s="171" t="str">
        <f aca="false">IF(Q$1728&lt;&gt;"",IF($B1822&lt;&gt;"",K1822-$J1822,""),"")</f>
        <v/>
      </c>
      <c r="M1822" s="172" t="str">
        <f aca="false">IF(B1822&lt;&gt;"",RANK(L1822,L$1728:L$1827),"")</f>
        <v/>
      </c>
      <c r="N1822" s="172" t="str">
        <f aca="false">IF(B1822&lt;&gt;"",'Classement Général'!CL105,"")</f>
        <v/>
      </c>
      <c r="O1822" s="172" t="str">
        <f aca="false">IF(B206&lt;&gt;"",'Calculs (M1..M20)'!A108,"")</f>
        <v/>
      </c>
      <c r="P1822" s="0"/>
      <c r="Q1822" s="0"/>
      <c r="R1822" s="0"/>
      <c r="S1822" s="0"/>
      <c r="T1822" s="0"/>
      <c r="U1822" s="0"/>
      <c r="V1822" s="0"/>
      <c r="AH1822" s="187" t="n">
        <f aca="false">IF($G1822&lt;&gt;"",AG1822,"")</f>
        <v>0</v>
      </c>
      <c r="AI1822" s="169"/>
      <c r="AJ1822" s="170"/>
    </row>
    <row r="1823" customFormat="false" ht="13" hidden="false" customHeight="false" outlineLevel="0" collapsed="false">
      <c r="A1823" s="0"/>
      <c r="B1823" s="185" t="str">
        <f aca="false">IF(B1722&lt;&gt;"",B1722,"")</f>
        <v/>
      </c>
      <c r="C1823" s="116" t="str">
        <f aca="false">IF(C1722&lt;&gt;"",C1722,"")</f>
        <v/>
      </c>
      <c r="D1823" s="116" t="str">
        <f aca="false">IF(D1722&lt;&gt;"",D1722,"")</f>
        <v/>
      </c>
      <c r="E1823" s="116" t="str">
        <f aca="false">IF(E1722&lt;&gt;"",E1722,"")</f>
        <v/>
      </c>
      <c r="F1823" s="116" t="n">
        <v>38</v>
      </c>
      <c r="G1823" s="168" t="n">
        <f aca="false">G1722</f>
        <v>0</v>
      </c>
      <c r="H1823" s="187" t="n">
        <f aca="false">IF($G1823&lt;&gt;"",G1823,"")</f>
        <v>0</v>
      </c>
      <c r="I1823" s="169"/>
      <c r="J1823" s="170"/>
      <c r="K1823" s="171" t="str">
        <f aca="false">IF($B1823&lt;&gt;"",IF(I1823,(INDEX(P$1728:Q$1731,MATCH(H1823,P$1728:P$1731),2)/I1823)*1000,0),"")</f>
        <v/>
      </c>
      <c r="L1823" s="171" t="str">
        <f aca="false">IF(Q$1728&lt;&gt;"",IF($B1823&lt;&gt;"",K1823-$J1823,""),"")</f>
        <v/>
      </c>
      <c r="M1823" s="172" t="str">
        <f aca="false">IF(B1823&lt;&gt;"",RANK(L1823,L$1728:L$1827),"")</f>
        <v/>
      </c>
      <c r="N1823" s="172" t="str">
        <f aca="false">IF(B1823&lt;&gt;"",'Classement Général'!CL106,"")</f>
        <v/>
      </c>
      <c r="O1823" s="172" t="str">
        <f aca="false">IF(B207&lt;&gt;"",'Calculs (M1..M20)'!A109,"")</f>
        <v/>
      </c>
      <c r="P1823" s="0"/>
      <c r="Q1823" s="0"/>
      <c r="R1823" s="0"/>
      <c r="S1823" s="0"/>
      <c r="T1823" s="0"/>
      <c r="U1823" s="0"/>
      <c r="V1823" s="0"/>
      <c r="AH1823" s="187" t="n">
        <f aca="false">IF($G1823&lt;&gt;"",AG1823,"")</f>
        <v>0</v>
      </c>
      <c r="AI1823" s="169"/>
      <c r="AJ1823" s="170"/>
    </row>
    <row r="1824" customFormat="false" ht="13" hidden="false" customHeight="false" outlineLevel="0" collapsed="false">
      <c r="A1824" s="0"/>
      <c r="B1824" s="185" t="str">
        <f aca="false">IF(B1723&lt;&gt;"",B1723,"")</f>
        <v/>
      </c>
      <c r="C1824" s="116" t="str">
        <f aca="false">IF(C1723&lt;&gt;"",C1723,"")</f>
        <v/>
      </c>
      <c r="D1824" s="116" t="str">
        <f aca="false">IF(D1723&lt;&gt;"",D1723,"")</f>
        <v/>
      </c>
      <c r="E1824" s="116" t="str">
        <f aca="false">IF(E1723&lt;&gt;"",E1723,"")</f>
        <v/>
      </c>
      <c r="F1824" s="116" t="n">
        <v>38</v>
      </c>
      <c r="G1824" s="168" t="n">
        <f aca="false">G1723</f>
        <v>0</v>
      </c>
      <c r="H1824" s="187" t="n">
        <f aca="false">IF($G1824&lt;&gt;"",G1824,"")</f>
        <v>0</v>
      </c>
      <c r="I1824" s="169"/>
      <c r="J1824" s="170"/>
      <c r="K1824" s="171" t="str">
        <f aca="false">IF($B1824&lt;&gt;"",IF(I1824,(INDEX(P$1728:Q$1731,MATCH(H1824,P$1728:P$1731),2)/I1824)*1000,0),"")</f>
        <v/>
      </c>
      <c r="L1824" s="171" t="str">
        <f aca="false">IF(Q$1728&lt;&gt;"",IF($B1824&lt;&gt;"",K1824-$J1824,""),"")</f>
        <v/>
      </c>
      <c r="M1824" s="172" t="str">
        <f aca="false">IF(B1824&lt;&gt;"",RANK(L1824,L$1728:L$1827),"")</f>
        <v/>
      </c>
      <c r="N1824" s="172" t="str">
        <f aca="false">IF(B1824&lt;&gt;"",'Classement Général'!CL107,"")</f>
        <v/>
      </c>
      <c r="O1824" s="172" t="str">
        <f aca="false">IF(B208&lt;&gt;"",'Calculs (M1..M20)'!A110,"")</f>
        <v/>
      </c>
      <c r="P1824" s="0"/>
      <c r="Q1824" s="0"/>
      <c r="R1824" s="0"/>
      <c r="S1824" s="0"/>
      <c r="T1824" s="0"/>
      <c r="U1824" s="0"/>
      <c r="V1824" s="0"/>
      <c r="AH1824" s="187" t="n">
        <f aca="false">IF($G1824&lt;&gt;"",AG1824,"")</f>
        <v>0</v>
      </c>
      <c r="AI1824" s="169"/>
      <c r="AJ1824" s="170"/>
    </row>
    <row r="1825" customFormat="false" ht="13" hidden="false" customHeight="false" outlineLevel="0" collapsed="false">
      <c r="A1825" s="0"/>
      <c r="B1825" s="185" t="str">
        <f aca="false">IF(B1724&lt;&gt;"",B1724,"")</f>
        <v/>
      </c>
      <c r="C1825" s="116" t="str">
        <f aca="false">IF(C1724&lt;&gt;"",C1724,"")</f>
        <v/>
      </c>
      <c r="D1825" s="116" t="str">
        <f aca="false">IF(D1724&lt;&gt;"",D1724,"")</f>
        <v/>
      </c>
      <c r="E1825" s="116" t="str">
        <f aca="false">IF(E1724&lt;&gt;"",E1724,"")</f>
        <v/>
      </c>
      <c r="F1825" s="116" t="n">
        <v>38</v>
      </c>
      <c r="G1825" s="168" t="n">
        <f aca="false">G1724</f>
        <v>0</v>
      </c>
      <c r="H1825" s="187" t="n">
        <f aca="false">IF($G1825&lt;&gt;"",G1825,"")</f>
        <v>0</v>
      </c>
      <c r="I1825" s="169"/>
      <c r="J1825" s="170"/>
      <c r="K1825" s="171" t="str">
        <f aca="false">IF($B1825&lt;&gt;"",IF(I1825,(INDEX(P$1728:Q$1731,MATCH(H1825,P$1728:P$1731),2)/I1825)*1000,0),"")</f>
        <v/>
      </c>
      <c r="L1825" s="171" t="str">
        <f aca="false">IF(Q$1728&lt;&gt;"",IF($B1825&lt;&gt;"",K1825-$J1825,""),"")</f>
        <v/>
      </c>
      <c r="M1825" s="172" t="str">
        <f aca="false">IF(B1825&lt;&gt;"",RANK(L1825,L$1728:L$1827),"")</f>
        <v/>
      </c>
      <c r="N1825" s="172" t="str">
        <f aca="false">IF(B1825&lt;&gt;"",'Classement Général'!CL108,"")</f>
        <v/>
      </c>
      <c r="O1825" s="172" t="str">
        <f aca="false">IF(B209&lt;&gt;"",'Calculs (M1..M20)'!A111,"")</f>
        <v/>
      </c>
      <c r="P1825" s="0"/>
      <c r="Q1825" s="0"/>
      <c r="R1825" s="0"/>
      <c r="S1825" s="0"/>
      <c r="T1825" s="0"/>
      <c r="U1825" s="0"/>
      <c r="V1825" s="0"/>
      <c r="AH1825" s="187" t="n">
        <f aca="false">IF($G1825&lt;&gt;"",AG1825,"")</f>
        <v>0</v>
      </c>
      <c r="AI1825" s="169"/>
      <c r="AJ1825" s="170"/>
    </row>
    <row r="1826" customFormat="false" ht="13" hidden="false" customHeight="false" outlineLevel="0" collapsed="false">
      <c r="A1826" s="0"/>
      <c r="B1826" s="185" t="str">
        <f aca="false">IF(B1725&lt;&gt;"",B1725,"")</f>
        <v/>
      </c>
      <c r="C1826" s="116" t="str">
        <f aca="false">IF(C1725&lt;&gt;"",C1725,"")</f>
        <v/>
      </c>
      <c r="D1826" s="116" t="str">
        <f aca="false">IF(D1725&lt;&gt;"",D1725,"")</f>
        <v/>
      </c>
      <c r="E1826" s="116" t="str">
        <f aca="false">IF(E1725&lt;&gt;"",E1725,"")</f>
        <v/>
      </c>
      <c r="F1826" s="116" t="n">
        <v>38</v>
      </c>
      <c r="G1826" s="168" t="n">
        <f aca="false">G1725</f>
        <v>0</v>
      </c>
      <c r="H1826" s="187" t="n">
        <f aca="false">IF($G1826&lt;&gt;"",G1826,"")</f>
        <v>0</v>
      </c>
      <c r="I1826" s="169"/>
      <c r="J1826" s="170"/>
      <c r="K1826" s="171" t="str">
        <f aca="false">IF($B1826&lt;&gt;"",IF(I1826,(INDEX(P$1728:Q$1731,MATCH(H1826,P$1728:P$1731),2)/I1826)*1000,0),"")</f>
        <v/>
      </c>
      <c r="L1826" s="171" t="str">
        <f aca="false">IF(Q$1728&lt;&gt;"",IF($B1826&lt;&gt;"",K1826-$J1826,""),"")</f>
        <v/>
      </c>
      <c r="M1826" s="172" t="str">
        <f aca="false">IF(B1826&lt;&gt;"",RANK(L1826,L$1728:L$1827),"")</f>
        <v/>
      </c>
      <c r="N1826" s="172" t="str">
        <f aca="false">IF(B1826&lt;&gt;"",'Classement Général'!CL109,"")</f>
        <v/>
      </c>
      <c r="O1826" s="172" t="str">
        <f aca="false">IF(B210&lt;&gt;"",'Calculs (M1..M20)'!A112,"")</f>
        <v/>
      </c>
      <c r="P1826" s="0"/>
      <c r="Q1826" s="0"/>
      <c r="R1826" s="0"/>
      <c r="S1826" s="0"/>
      <c r="T1826" s="0"/>
      <c r="U1826" s="0"/>
      <c r="V1826" s="0"/>
      <c r="AH1826" s="187" t="n">
        <f aca="false">IF($G1826&lt;&gt;"",AG1826,"")</f>
        <v>0</v>
      </c>
      <c r="AI1826" s="169"/>
      <c r="AJ1826" s="170"/>
    </row>
    <row r="1827" customFormat="false" ht="13.5" hidden="false" customHeight="false" outlineLevel="0" collapsed="false">
      <c r="A1827" s="0"/>
      <c r="B1827" s="185" t="str">
        <f aca="false">IF(B1726&lt;&gt;"",B1726,"")</f>
        <v/>
      </c>
      <c r="C1827" s="116" t="str">
        <f aca="false">IF(C1726&lt;&gt;"",C1726,"")</f>
        <v/>
      </c>
      <c r="D1827" s="116" t="str">
        <f aca="false">IF(D1726&lt;&gt;"",D1726,"")</f>
        <v/>
      </c>
      <c r="E1827" s="116" t="str">
        <f aca="false">IF(E1726&lt;&gt;"",E1726,"")</f>
        <v/>
      </c>
      <c r="F1827" s="116" t="n">
        <v>38</v>
      </c>
      <c r="G1827" s="168" t="n">
        <f aca="false">G1726</f>
        <v>0</v>
      </c>
      <c r="H1827" s="187" t="n">
        <f aca="false">IF($G1827&lt;&gt;"",G1827,"")</f>
        <v>0</v>
      </c>
      <c r="I1827" s="173"/>
      <c r="J1827" s="174"/>
      <c r="K1827" s="171" t="str">
        <f aca="false">IF($B1827&lt;&gt;"",IF(I1827,(INDEX(P$1728:Q$1731,MATCH(H1827,P$1728:P$1731),2)/I1827)*1000,0),"")</f>
        <v/>
      </c>
      <c r="L1827" s="171" t="str">
        <f aca="false">IF(Q$1728&lt;&gt;"",IF($B1827&lt;&gt;"",K1827-$J1827,""),"")</f>
        <v/>
      </c>
      <c r="M1827" s="172" t="str">
        <f aca="false">IF(B1827&lt;&gt;"",RANK(L1827,L$1728:L$1827),"")</f>
        <v/>
      </c>
      <c r="N1827" s="172" t="str">
        <f aca="false">IF(B1827&lt;&gt;"",'Classement Général'!CL110,"")</f>
        <v/>
      </c>
      <c r="O1827" s="172" t="str">
        <f aca="false">IF(B211&lt;&gt;"",'Calculs (M1..M20)'!A113,"")</f>
        <v/>
      </c>
      <c r="P1827" s="0"/>
      <c r="Q1827" s="0"/>
      <c r="R1827" s="0"/>
      <c r="S1827" s="0"/>
      <c r="T1827" s="0"/>
      <c r="U1827" s="0"/>
      <c r="V1827" s="0"/>
      <c r="AH1827" s="187" t="n">
        <f aca="false">IF($G1827&lt;&gt;"",AG1827,"")</f>
        <v>0</v>
      </c>
      <c r="AI1827" s="173"/>
      <c r="AJ1827" s="174"/>
    </row>
    <row r="1828" customFormat="false" ht="12.5" hidden="false" customHeight="false" outlineLevel="0" collapsed="false">
      <c r="A1828" s="137"/>
      <c r="B1828" s="141" t="str">
        <f aca="false">IF(B1727&lt;&gt;"",B1727,"")</f>
        <v>Nom</v>
      </c>
      <c r="C1828" s="165" t="str">
        <f aca="false">IF(C1727&lt;&gt;"",C1727,"")</f>
        <v>Dossard</v>
      </c>
      <c r="D1828" s="165" t="str">
        <f aca="false">IF(D1727&lt;&gt;"",D1727,"")</f>
        <v>Freq</v>
      </c>
      <c r="E1828" s="165" t="str">
        <f aca="false">IF(E1727&lt;&gt;"",E1727,"")</f>
        <v>Equipe</v>
      </c>
      <c r="F1828" s="165" t="s">
        <v>103</v>
      </c>
      <c r="G1828" s="165" t="s">
        <v>88</v>
      </c>
      <c r="H1828" s="166" t="s">
        <v>104</v>
      </c>
      <c r="I1828" s="141" t="s">
        <v>91</v>
      </c>
      <c r="J1828" s="142" t="s">
        <v>105</v>
      </c>
      <c r="K1828" s="120" t="s">
        <v>106</v>
      </c>
      <c r="L1828" s="120" t="s">
        <v>107</v>
      </c>
      <c r="M1828" s="120" t="s">
        <v>97</v>
      </c>
      <c r="N1828" s="120" t="s">
        <v>100</v>
      </c>
      <c r="O1828" s="120" t="s">
        <v>108</v>
      </c>
      <c r="P1828" s="143" t="s">
        <v>104</v>
      </c>
      <c r="Q1828" s="144" t="s">
        <v>109</v>
      </c>
      <c r="R1828" s="145" t="s">
        <v>110</v>
      </c>
      <c r="S1828" s="146" t="s">
        <v>111</v>
      </c>
      <c r="T1828" s="147" t="s">
        <v>112</v>
      </c>
      <c r="U1828" s="5" t="s">
        <v>104</v>
      </c>
      <c r="V1828" s="0"/>
      <c r="AH1828" s="166" t="s">
        <v>104</v>
      </c>
      <c r="AI1828" s="141" t="s">
        <v>91</v>
      </c>
      <c r="AJ1828" s="142" t="s">
        <v>105</v>
      </c>
    </row>
    <row r="1829" customFormat="false" ht="13" hidden="false" customHeight="false" outlineLevel="0" collapsed="false">
      <c r="A1829" s="0"/>
      <c r="B1829" s="185" t="str">
        <f aca="false">IF(B1728&lt;&gt;"",B1728,"")</f>
        <v>Sébastien CHABAUD</v>
      </c>
      <c r="C1829" s="116" t="n">
        <f aca="false">IF(C1728&lt;&gt;"",C1728,"")</f>
        <v>1</v>
      </c>
      <c r="D1829" s="116" t="str">
        <f aca="false">IF(D1728&lt;&gt;"",D1728,"")</f>
        <v>2.4GHz</v>
      </c>
      <c r="E1829" s="116" t="n">
        <f aca="false">IF(E1728&lt;&gt;"",E1728,"")</f>
        <v>0</v>
      </c>
      <c r="F1829" s="116" t="n">
        <v>39</v>
      </c>
      <c r="G1829" s="168" t="n">
        <f aca="false">G1728</f>
        <v>1</v>
      </c>
      <c r="H1829" s="187" t="n">
        <f aca="false">IF($G1829&lt;&gt;"",G1829,"")</f>
        <v>1</v>
      </c>
      <c r="I1829" s="169"/>
      <c r="J1829" s="170"/>
      <c r="K1829" s="171" t="n">
        <f aca="false">IF($B1829&lt;&gt;"",IF(I1829,(INDEX(P$1829:Q$1832,MATCH(H1829,P$1829:P$1832),2)/I1829)*1000,0),"")</f>
        <v>0</v>
      </c>
      <c r="L1829" s="171" t="str">
        <f aca="false">IF(Q$1829&lt;&gt;"",IF($B1829&lt;&gt;"",K1829-$J1829,""),"")</f>
        <v/>
      </c>
      <c r="M1829" s="172" t="e">
        <f aca="false">IF(B1829&lt;&gt;"",RANK(L1829,L$1829:L$1928),"")</f>
        <v>#VALUE!</v>
      </c>
      <c r="N1829" s="172" t="str">
        <f aca="false">IF(B1829&lt;&gt;"",'Classement Général'!CM11,"")</f>
        <v/>
      </c>
      <c r="O1829" s="172" t="n">
        <f aca="false">IF(B112&lt;&gt;"",'Calculs (M1..M20)'!A14,"")</f>
        <v>22</v>
      </c>
      <c r="P1829" s="154" t="n">
        <f aca="false">IF(DMIN($H1828:$I1929,$P$10,$U$10:$U$11)&lt;&gt;0,1,"")</f>
        <v>1</v>
      </c>
      <c r="Q1829" s="155" t="str">
        <f aca="false">IF(DMIN($H1828:$I1929,$I$10,$U$10:$U$11)&lt;&gt;0,DMIN($H1828:$I1929,$I$10,$U$10:$U$11),"")</f>
        <v/>
      </c>
      <c r="R1829" s="151" t="str">
        <f aca="false">IF(DMAX($H1828:$I1929,$I$10,$U$10:$U$11)&lt;&gt;0,DMAX($H1828:$I1929,$I$10,$U$10:$U$11),"")</f>
        <v/>
      </c>
      <c r="S1829" s="156" t="e">
        <f aca="false">IF($P1829&lt;&gt;"",IF(DAVERAGE($H1828:$I1929,$I$10,$U$10:$U$11)&lt;&gt;0,DAVERAGE($H1828:$I1929,$I$10,$U$10:$U$11),""),"")</f>
        <v>#DIV/0!</v>
      </c>
      <c r="T1829" s="157" t="str">
        <f aca="false">IF($P1829&lt;&gt;"",IF(DCOUNTA($H1828:$I1929,$I$10,$U$10:$U$11)&lt;&gt;0,DCOUNTA($H1828:$I1929,$I$10,$U$10:$U$11),""),"")</f>
        <v/>
      </c>
      <c r="U1829" s="5" t="n">
        <v>1</v>
      </c>
      <c r="V1829" s="0"/>
      <c r="AH1829" s="187" t="n">
        <f aca="false">IF($G1829&lt;&gt;"",AG1829,"")</f>
        <v>0</v>
      </c>
      <c r="AI1829" s="169"/>
      <c r="AJ1829" s="170"/>
    </row>
    <row r="1830" customFormat="false" ht="13" hidden="false" customHeight="false" outlineLevel="0" collapsed="false">
      <c r="A1830" s="0"/>
      <c r="B1830" s="185" t="str">
        <f aca="false">IF(B1729&lt;&gt;"",B1729,"")</f>
        <v>Herve DALL AVA</v>
      </c>
      <c r="C1830" s="116" t="n">
        <f aca="false">IF(C1729&lt;&gt;"",C1729,"")</f>
        <v>2</v>
      </c>
      <c r="D1830" s="116" t="str">
        <f aca="false">IF(D1729&lt;&gt;"",D1729,"")</f>
        <v>2.4GHz</v>
      </c>
      <c r="E1830" s="116" t="n">
        <f aca="false">IF(E1729&lt;&gt;"",E1729,"")</f>
        <v>0</v>
      </c>
      <c r="F1830" s="116" t="n">
        <v>39</v>
      </c>
      <c r="G1830" s="168" t="n">
        <f aca="false">G1729</f>
        <v>1</v>
      </c>
      <c r="H1830" s="187" t="n">
        <f aca="false">IF($G1830&lt;&gt;"",G1830,"")</f>
        <v>1</v>
      </c>
      <c r="I1830" s="169"/>
      <c r="J1830" s="170"/>
      <c r="K1830" s="171" t="n">
        <f aca="false">IF($B1830&lt;&gt;"",IF(I1830,(INDEX(P$1829:Q$1832,MATCH(H1830,P$1829:P$1832),2)/I1830)*1000,0),"")</f>
        <v>0</v>
      </c>
      <c r="L1830" s="171" t="str">
        <f aca="false">IF(Q$1829&lt;&gt;"",IF($B1830&lt;&gt;"",K1830-$J1830,""),"")</f>
        <v/>
      </c>
      <c r="M1830" s="172" t="e">
        <f aca="false">IF(B1830&lt;&gt;"",RANK(L1830,L$1829:L$1928),"")</f>
        <v>#VALUE!</v>
      </c>
      <c r="N1830" s="172" t="str">
        <f aca="false">IF(B1830&lt;&gt;"",'Classement Général'!CM12,"")</f>
        <v/>
      </c>
      <c r="O1830" s="172" t="n">
        <f aca="false">IF(B113&lt;&gt;"",'Calculs (M1..M20)'!A15,"")</f>
        <v>8</v>
      </c>
      <c r="P1830" s="154" t="str">
        <f aca="false">IF(DMIN($H1828:$I1929,$P$10,$U$12:$U$13)&lt;&gt;0,2,"")</f>
        <v/>
      </c>
      <c r="Q1830" s="155" t="str">
        <f aca="false">IF(DMIN($H1828:$I1929,$I$10,$U$12:$U$13)&lt;&gt;0,DMIN($H1828:$I1929,$I$10,$U$12:$U$13),"")</f>
        <v/>
      </c>
      <c r="R1830" s="151" t="str">
        <f aca="false">IF(DMAX($H1828:$I1929,$I$10,$U$12:$U$13)&lt;&gt;0,DMAX($H1828:$I1929,$I$10,$U$12:$U$13),"")</f>
        <v/>
      </c>
      <c r="S1830" s="156" t="str">
        <f aca="false">IF($P1830&lt;&gt;"",IF(DAVERAGE($H1828:$I1929,$I$10,$U$12:$U$13)&lt;&gt;0,DAVERAGE($H1828:$I1929,$I$10,$U$12:$U$13),""),"")</f>
        <v/>
      </c>
      <c r="T1830" s="157" t="str">
        <f aca="false">IF($P1829&lt;&gt;"",IF(DCOUNTA($H1828:$I1929,$I$10,$U$12:$U$13)&lt;&gt;0,DCOUNTA($H1828:$I1929,$I$10,$U$12:$U$13),""),"")</f>
        <v/>
      </c>
      <c r="U1830" s="5" t="s">
        <v>104</v>
      </c>
      <c r="V1830" s="0"/>
      <c r="AH1830" s="187" t="n">
        <f aca="false">IF($G1830&lt;&gt;"",AG1830,"")</f>
        <v>0</v>
      </c>
      <c r="AI1830" s="169"/>
      <c r="AJ1830" s="170"/>
    </row>
    <row r="1831" customFormat="false" ht="13" hidden="false" customHeight="false" outlineLevel="0" collapsed="false">
      <c r="A1831" s="0"/>
      <c r="B1831" s="185" t="str">
        <f aca="false">IF(B1730&lt;&gt;"",B1730,"")</f>
        <v>Jean Luc FOUCHER</v>
      </c>
      <c r="C1831" s="116" t="n">
        <f aca="false">IF(C1730&lt;&gt;"",C1730,"")</f>
        <v>3</v>
      </c>
      <c r="D1831" s="116" t="str">
        <f aca="false">IF(D1730&lt;&gt;"",D1730,"")</f>
        <v>2.4GHz</v>
      </c>
      <c r="E1831" s="116" t="n">
        <f aca="false">IF(E1730&lt;&gt;"",E1730,"")</f>
        <v>0</v>
      </c>
      <c r="F1831" s="116" t="n">
        <v>39</v>
      </c>
      <c r="G1831" s="168" t="n">
        <f aca="false">G1730</f>
        <v>1</v>
      </c>
      <c r="H1831" s="187" t="n">
        <f aca="false">IF($G1831&lt;&gt;"",G1831,"")</f>
        <v>1</v>
      </c>
      <c r="I1831" s="169"/>
      <c r="J1831" s="170"/>
      <c r="K1831" s="171" t="n">
        <f aca="false">IF($B1831&lt;&gt;"",IF(I1831,(INDEX(P$1829:Q$1832,MATCH(H1831,P$1829:P$1832),2)/I1831)*1000,0),"")</f>
        <v>0</v>
      </c>
      <c r="L1831" s="171" t="str">
        <f aca="false">IF(Q$1829&lt;&gt;"",IF($B1831&lt;&gt;"",K1831-$J1831,""),"")</f>
        <v/>
      </c>
      <c r="M1831" s="172" t="e">
        <f aca="false">IF(B1831&lt;&gt;"",RANK(L1831,L$1829:L$1928),"")</f>
        <v>#VALUE!</v>
      </c>
      <c r="N1831" s="172" t="str">
        <f aca="false">IF(B1831&lt;&gt;"",'Classement Général'!CM13,"")</f>
        <v/>
      </c>
      <c r="O1831" s="172" t="n">
        <f aca="false">IF(B114&lt;&gt;"",'Calculs (M1..M20)'!A16,"")</f>
        <v>15</v>
      </c>
      <c r="P1831" s="154" t="str">
        <f aca="false">IF(DMIN($H1828:$I1929,$P$10,$U$14:$U$15)&lt;&gt;0,3,"")</f>
        <v/>
      </c>
      <c r="Q1831" s="155" t="str">
        <f aca="false">IF(DMIN($H1828:$I1929,$I$10,$U$14:$U$15)&lt;&gt;0,DMIN($H1828:$I1929,$I$10,$U$14:$U$15),"")</f>
        <v/>
      </c>
      <c r="R1831" s="151" t="str">
        <f aca="false">IF(DMAX($H1828:$I1929,$I$10,$U$14:$U$15)&lt;&gt;0,DMAX($H1828:$I1929,$I$10,$U$14:$U$15),"")</f>
        <v/>
      </c>
      <c r="S1831" s="156" t="str">
        <f aca="false">IF($P1831&lt;&gt;"",IF(DAVERAGE($H1828:$I1929,$I$10,$U$14:$U$15)&lt;&gt;0,DAVERAGE($H1828:$I1929,$I$10,$U$14:$U$15),""),"")</f>
        <v/>
      </c>
      <c r="T1831" s="157" t="str">
        <f aca="false">IF($P1831&lt;&gt;"",IF(DCOUNTA($H1828:$I1929,$I$10,$U$14:$U$15)&lt;&gt;0,DCOUNTA($H1828:$I1929,$I$10,$U$14:$U$15),""),"")</f>
        <v/>
      </c>
      <c r="U1831" s="5" t="n">
        <v>2</v>
      </c>
      <c r="V1831" s="0"/>
      <c r="AH1831" s="187" t="n">
        <f aca="false">IF($G1831&lt;&gt;"",AG1831,"")</f>
        <v>0</v>
      </c>
      <c r="AI1831" s="169"/>
      <c r="AJ1831" s="170"/>
    </row>
    <row r="1832" customFormat="false" ht="13.5" hidden="false" customHeight="false" outlineLevel="0" collapsed="false">
      <c r="A1832" s="0"/>
      <c r="B1832" s="185" t="str">
        <f aca="false">IF(B1731&lt;&gt;"",B1731,"")</f>
        <v>Thomas DELARBRE</v>
      </c>
      <c r="C1832" s="116" t="n">
        <f aca="false">IF(C1731&lt;&gt;"",C1731,"")</f>
        <v>4</v>
      </c>
      <c r="D1832" s="116" t="str">
        <f aca="false">IF(D1731&lt;&gt;"",D1731,"")</f>
        <v>2.4GHz</v>
      </c>
      <c r="E1832" s="116" t="n">
        <f aca="false">IF(E1731&lt;&gt;"",E1731,"")</f>
        <v>0</v>
      </c>
      <c r="F1832" s="116" t="n">
        <v>39</v>
      </c>
      <c r="G1832" s="168" t="n">
        <f aca="false">G1731</f>
        <v>1</v>
      </c>
      <c r="H1832" s="187" t="n">
        <f aca="false">IF($G1832&lt;&gt;"",G1832,"")</f>
        <v>1</v>
      </c>
      <c r="I1832" s="169"/>
      <c r="J1832" s="170"/>
      <c r="K1832" s="171" t="n">
        <f aca="false">IF($B1832&lt;&gt;"",IF(I1832,(INDEX(P$1829:Q$1832,MATCH(H1832,P$1829:P$1832),2)/I1832)*1000,0),"")</f>
        <v>0</v>
      </c>
      <c r="L1832" s="171" t="str">
        <f aca="false">IF(Q$1829&lt;&gt;"",IF($B1832&lt;&gt;"",K1832-$J1832,""),"")</f>
        <v/>
      </c>
      <c r="M1832" s="172" t="e">
        <f aca="false">IF(B1832&lt;&gt;"",RANK(L1832,L$1829:L$1928),"")</f>
        <v>#VALUE!</v>
      </c>
      <c r="N1832" s="172" t="str">
        <f aca="false">IF(B1832&lt;&gt;"",'Classement Général'!CM14,"")</f>
        <v/>
      </c>
      <c r="O1832" s="172" t="n">
        <f aca="false">IF(B115&lt;&gt;"",'Calculs (M1..M20)'!A17,"")</f>
        <v>10</v>
      </c>
      <c r="P1832" s="158" t="str">
        <f aca="false">IF(DMIN($H1828:$I1929,$P$10,$U$16:$U$17)&lt;&gt;0,4,"")</f>
        <v/>
      </c>
      <c r="Q1832" s="159" t="str">
        <f aca="false">IF(DMIN($H1828:$I1929,$I$10,$U$16:$U$17)&lt;&gt;0,DMIN($H1828:$I1929,$I$10,$U$16:$U$17),"")</f>
        <v/>
      </c>
      <c r="R1832" s="160" t="str">
        <f aca="false">IF(DMAX($H1828:$I1929,$I$10,$U$16:$U$17)&lt;&gt;0,DMAX($H1828:$I1929,$I$10,$U$16:$U$17),"")</f>
        <v/>
      </c>
      <c r="S1832" s="161" t="str">
        <f aca="false">IF($P1832&lt;&gt;"",IF(DAVERAGE($H1828:$I1929,$I$10,$U$16:$U$17)&lt;&gt;0,DAVERAGE($H1828:$I1929,$I$10,$U$16:$U$17),""),"")</f>
        <v/>
      </c>
      <c r="T1832" s="162" t="str">
        <f aca="false">IF($P1831&lt;&gt;"",IF(DCOUNTA($H1828:$I1929,$I$10,$U$16:$U$17)&lt;&gt;0,DCOUNTA($H1828:$I1929,$I$10,$U$16:$U$17),""),"")</f>
        <v/>
      </c>
      <c r="U1832" s="5" t="s">
        <v>104</v>
      </c>
      <c r="V1832" s="0"/>
      <c r="AH1832" s="187" t="n">
        <f aca="false">IF($G1832&lt;&gt;"",AG1832,"")</f>
        <v>0</v>
      </c>
      <c r="AI1832" s="169"/>
      <c r="AJ1832" s="170"/>
    </row>
    <row r="1833" customFormat="false" ht="13.5" hidden="false" customHeight="false" outlineLevel="0" collapsed="false">
      <c r="A1833" s="0"/>
      <c r="B1833" s="185" t="str">
        <f aca="false">IF(B1732&lt;&gt;"",B1732,"")</f>
        <v>Pierre DIATTA</v>
      </c>
      <c r="C1833" s="116" t="n">
        <f aca="false">IF(C1732&lt;&gt;"",C1732,"")</f>
        <v>5</v>
      </c>
      <c r="D1833" s="116" t="str">
        <f aca="false">IF(D1732&lt;&gt;"",D1732,"")</f>
        <v>2.4GHz</v>
      </c>
      <c r="E1833" s="116" t="n">
        <f aca="false">IF(E1732&lt;&gt;"",E1732,"")</f>
        <v>0</v>
      </c>
      <c r="F1833" s="116" t="n">
        <v>39</v>
      </c>
      <c r="G1833" s="168" t="n">
        <f aca="false">G1732</f>
        <v>1</v>
      </c>
      <c r="H1833" s="187" t="n">
        <f aca="false">IF($G1833&lt;&gt;"",G1833,"")</f>
        <v>1</v>
      </c>
      <c r="I1833" s="169"/>
      <c r="J1833" s="170"/>
      <c r="K1833" s="171" t="n">
        <f aca="false">IF($B1833&lt;&gt;"",IF(I1833,(INDEX(P$1829:Q$1832,MATCH(H1833,P$1829:P$1832),2)/I1833)*1000,0),"")</f>
        <v>0</v>
      </c>
      <c r="L1833" s="171" t="str">
        <f aca="false">IF(Q$1829&lt;&gt;"",IF($B1833&lt;&gt;"",K1833-$J1833,""),"")</f>
        <v/>
      </c>
      <c r="M1833" s="172" t="e">
        <f aca="false">IF(B1833&lt;&gt;"",RANK(L1833,L$1829:L$1928),"")</f>
        <v>#VALUE!</v>
      </c>
      <c r="N1833" s="172" t="str">
        <f aca="false">IF(B1833&lt;&gt;"",'Classement Général'!CM15,"")</f>
        <v/>
      </c>
      <c r="O1833" s="172" t="n">
        <f aca="false">IF(B116&lt;&gt;"",'Calculs (M1..M20)'!A18,"")</f>
        <v>20</v>
      </c>
      <c r="P1833" s="5"/>
      <c r="Q1833" s="5"/>
      <c r="R1833" s="0"/>
      <c r="S1833" s="0"/>
      <c r="T1833" s="163" t="n">
        <f aca="false">SUM(T1829:T1832)</f>
        <v>0</v>
      </c>
      <c r="U1833" s="5" t="n">
        <v>3</v>
      </c>
      <c r="V1833" s="184" t="n">
        <f aca="false">T1833</f>
        <v>0</v>
      </c>
      <c r="AH1833" s="187" t="n">
        <f aca="false">IF($G1833&lt;&gt;"",AG1833,"")</f>
        <v>0</v>
      </c>
      <c r="AI1833" s="169"/>
      <c r="AJ1833" s="170"/>
    </row>
    <row r="1834" customFormat="false" ht="13" hidden="false" customHeight="false" outlineLevel="0" collapsed="false">
      <c r="A1834" s="0"/>
      <c r="B1834" s="185" t="str">
        <f aca="false">IF(B1733&lt;&gt;"",B1733,"")</f>
        <v>Olivier MONET</v>
      </c>
      <c r="C1834" s="116" t="n">
        <f aca="false">IF(C1733&lt;&gt;"",C1733,"")</f>
        <v>6</v>
      </c>
      <c r="D1834" s="116" t="str">
        <f aca="false">IF(D1733&lt;&gt;"",D1733,"")</f>
        <v>41.110MHz</v>
      </c>
      <c r="E1834" s="116" t="n">
        <f aca="false">IF(E1733&lt;&gt;"",E1733,"")</f>
        <v>0</v>
      </c>
      <c r="F1834" s="116" t="n">
        <v>39</v>
      </c>
      <c r="G1834" s="168" t="n">
        <f aca="false">G1733</f>
        <v>1</v>
      </c>
      <c r="H1834" s="187" t="n">
        <f aca="false">IF($G1834&lt;&gt;"",G1834,"")</f>
        <v>1</v>
      </c>
      <c r="I1834" s="169"/>
      <c r="J1834" s="170"/>
      <c r="K1834" s="171" t="n">
        <f aca="false">IF($B1834&lt;&gt;"",IF(I1834,(INDEX(P$1829:Q$1832,MATCH(H1834,P$1829:P$1832),2)/I1834)*1000,0),"")</f>
        <v>0</v>
      </c>
      <c r="L1834" s="171" t="str">
        <f aca="false">IF(Q$1829&lt;&gt;"",IF($B1834&lt;&gt;"",K1834-$J1834,""),"")</f>
        <v/>
      </c>
      <c r="M1834" s="172" t="e">
        <f aca="false">IF(B1834&lt;&gt;"",RANK(L1834,L$1829:L$1928),"")</f>
        <v>#VALUE!</v>
      </c>
      <c r="N1834" s="172" t="str">
        <f aca="false">IF(B1834&lt;&gt;"",'Classement Général'!CM16,"")</f>
        <v/>
      </c>
      <c r="O1834" s="172" t="n">
        <f aca="false">IF(B117&lt;&gt;"",'Calculs (M1..M20)'!A19,"")</f>
        <v>6</v>
      </c>
      <c r="P1834" s="5"/>
      <c r="Q1834" s="5"/>
      <c r="R1834" s="0"/>
      <c r="S1834" s="0"/>
      <c r="T1834" s="0"/>
      <c r="U1834" s="5" t="s">
        <v>104</v>
      </c>
      <c r="V1834" s="0"/>
      <c r="AH1834" s="187" t="n">
        <f aca="false">IF($G1834&lt;&gt;"",AG1834,"")</f>
        <v>0</v>
      </c>
      <c r="AI1834" s="169"/>
      <c r="AJ1834" s="170"/>
    </row>
    <row r="1835" customFormat="false" ht="13" hidden="false" customHeight="false" outlineLevel="0" collapsed="false">
      <c r="A1835" s="0"/>
      <c r="B1835" s="185" t="str">
        <f aca="false">IF(B1734&lt;&gt;"",B1734,"")</f>
        <v>Pierre RONDEL</v>
      </c>
      <c r="C1835" s="116" t="n">
        <f aca="false">IF(C1734&lt;&gt;"",C1734,"")</f>
        <v>7</v>
      </c>
      <c r="D1835" s="116" t="str">
        <f aca="false">IF(D1734&lt;&gt;"",D1734,"")</f>
        <v>2.4GHz</v>
      </c>
      <c r="E1835" s="116" t="n">
        <f aca="false">IF(E1734&lt;&gt;"",E1734,"")</f>
        <v>0</v>
      </c>
      <c r="F1835" s="116" t="n">
        <v>39</v>
      </c>
      <c r="G1835" s="168" t="n">
        <f aca="false">G1734</f>
        <v>1</v>
      </c>
      <c r="H1835" s="187" t="n">
        <f aca="false">IF($G1835&lt;&gt;"",G1835,"")</f>
        <v>1</v>
      </c>
      <c r="I1835" s="169"/>
      <c r="J1835" s="170"/>
      <c r="K1835" s="171" t="n">
        <f aca="false">IF($B1835&lt;&gt;"",IF(I1835,(INDEX(P$1829:Q$1832,MATCH(H1835,P$1829:P$1832),2)/I1835)*1000,0),"")</f>
        <v>0</v>
      </c>
      <c r="L1835" s="171" t="str">
        <f aca="false">IF(Q$1829&lt;&gt;"",IF($B1835&lt;&gt;"",K1835-$J1835,""),"")</f>
        <v/>
      </c>
      <c r="M1835" s="172" t="e">
        <f aca="false">IF(B1835&lt;&gt;"",RANK(L1835,L$1829:L$1928),"")</f>
        <v>#VALUE!</v>
      </c>
      <c r="N1835" s="172" t="str">
        <f aca="false">IF(B1835&lt;&gt;"",'Classement Général'!CM17,"")</f>
        <v/>
      </c>
      <c r="O1835" s="172" t="n">
        <f aca="false">IF(B118&lt;&gt;"",'Calculs (M1..M20)'!A20,"")</f>
        <v>1</v>
      </c>
      <c r="P1835" s="5"/>
      <c r="Q1835" s="5"/>
      <c r="R1835" s="0"/>
      <c r="S1835" s="0"/>
      <c r="T1835" s="0"/>
      <c r="U1835" s="5" t="n">
        <v>4</v>
      </c>
      <c r="V1835" s="0"/>
      <c r="AH1835" s="187" t="n">
        <f aca="false">IF($G1835&lt;&gt;"",AG1835,"")</f>
        <v>0</v>
      </c>
      <c r="AI1835" s="169"/>
      <c r="AJ1835" s="170"/>
    </row>
    <row r="1836" customFormat="false" ht="13" hidden="false" customHeight="false" outlineLevel="0" collapsed="false">
      <c r="A1836" s="0"/>
      <c r="B1836" s="185" t="str">
        <f aca="false">IF(B1735&lt;&gt;"",B1735,"")</f>
        <v>Andreas FRICKE</v>
      </c>
      <c r="C1836" s="116" t="n">
        <f aca="false">IF(C1735&lt;&gt;"",C1735,"")</f>
        <v>8</v>
      </c>
      <c r="D1836" s="116" t="str">
        <f aca="false">IF(D1735&lt;&gt;"",D1735,"")</f>
        <v>2.4GHz</v>
      </c>
      <c r="E1836" s="116" t="n">
        <f aca="false">IF(E1735&lt;&gt;"",E1735,"")</f>
        <v>0</v>
      </c>
      <c r="F1836" s="116" t="n">
        <v>39</v>
      </c>
      <c r="G1836" s="168" t="n">
        <f aca="false">G1735</f>
        <v>1</v>
      </c>
      <c r="H1836" s="187" t="n">
        <f aca="false">IF($G1836&lt;&gt;"",G1836,"")</f>
        <v>1</v>
      </c>
      <c r="I1836" s="169"/>
      <c r="J1836" s="170"/>
      <c r="K1836" s="171" t="n">
        <f aca="false">IF($B1836&lt;&gt;"",IF(I1836,(INDEX(P$1829:Q$1832,MATCH(H1836,P$1829:P$1832),2)/I1836)*1000,0),"")</f>
        <v>0</v>
      </c>
      <c r="L1836" s="171" t="str">
        <f aca="false">IF(Q$1829&lt;&gt;"",IF($B1836&lt;&gt;"",K1836-$J1836,""),"")</f>
        <v/>
      </c>
      <c r="M1836" s="172" t="e">
        <f aca="false">IF(B1836&lt;&gt;"",RANK(L1836,L$1829:L$1928),"")</f>
        <v>#VALUE!</v>
      </c>
      <c r="N1836" s="172" t="str">
        <f aca="false">IF(B1836&lt;&gt;"",'Classement Général'!CM18,"")</f>
        <v/>
      </c>
      <c r="O1836" s="172" t="n">
        <f aca="false">IF(B119&lt;&gt;"",'Calculs (M1..M20)'!A21,"")</f>
        <v>18</v>
      </c>
      <c r="P1836" s="5"/>
      <c r="Q1836" s="5"/>
      <c r="R1836" s="0"/>
      <c r="S1836" s="0"/>
      <c r="T1836" s="0"/>
      <c r="U1836" s="0"/>
      <c r="V1836" s="0"/>
      <c r="AH1836" s="187" t="n">
        <f aca="false">IF($G1836&lt;&gt;"",AG1836,"")</f>
        <v>0</v>
      </c>
      <c r="AI1836" s="169"/>
      <c r="AJ1836" s="170"/>
    </row>
    <row r="1837" customFormat="false" ht="13" hidden="false" customHeight="false" outlineLevel="0" collapsed="false">
      <c r="A1837" s="0"/>
      <c r="B1837" s="185" t="str">
        <f aca="false">IF(B1736&lt;&gt;"",B1736,"")</f>
        <v>Thomas FAURE</v>
      </c>
      <c r="C1837" s="116" t="n">
        <f aca="false">IF(C1736&lt;&gt;"",C1736,"")</f>
        <v>9</v>
      </c>
      <c r="D1837" s="116" t="str">
        <f aca="false">IF(D1736&lt;&gt;"",D1736,"")</f>
        <v>2.4GHz</v>
      </c>
      <c r="E1837" s="116" t="n">
        <f aca="false">IF(E1736&lt;&gt;"",E1736,"")</f>
        <v>0</v>
      </c>
      <c r="F1837" s="116" t="n">
        <v>39</v>
      </c>
      <c r="G1837" s="168" t="n">
        <f aca="false">G1736</f>
        <v>1</v>
      </c>
      <c r="H1837" s="187" t="n">
        <f aca="false">IF($G1837&lt;&gt;"",G1837,"")</f>
        <v>1</v>
      </c>
      <c r="I1837" s="169"/>
      <c r="J1837" s="170"/>
      <c r="K1837" s="171" t="n">
        <f aca="false">IF($B1837&lt;&gt;"",IF(I1837,(INDEX(P$1829:Q$1832,MATCH(H1837,P$1829:P$1832),2)/I1837)*1000,0),"")</f>
        <v>0</v>
      </c>
      <c r="L1837" s="171" t="str">
        <f aca="false">IF(Q$1829&lt;&gt;"",IF($B1837&lt;&gt;"",K1837-$J1837,""),"")</f>
        <v/>
      </c>
      <c r="M1837" s="172" t="e">
        <f aca="false">IF(B1837&lt;&gt;"",RANK(L1837,L$1829:L$1928),"")</f>
        <v>#VALUE!</v>
      </c>
      <c r="N1837" s="172" t="str">
        <f aca="false">IF(B1837&lt;&gt;"",'Classement Général'!CM19,"")</f>
        <v/>
      </c>
      <c r="O1837" s="172" t="n">
        <f aca="false">IF(B120&lt;&gt;"",'Calculs (M1..M20)'!A22,"")</f>
        <v>11</v>
      </c>
      <c r="P1837" s="0"/>
      <c r="Q1837" s="0"/>
      <c r="R1837" s="0"/>
      <c r="S1837" s="0"/>
      <c r="T1837" s="0"/>
      <c r="U1837" s="0"/>
      <c r="V1837" s="0"/>
      <c r="AH1837" s="187" t="n">
        <f aca="false">IF($G1837&lt;&gt;"",AG1837,"")</f>
        <v>0</v>
      </c>
      <c r="AI1837" s="169"/>
      <c r="AJ1837" s="170"/>
    </row>
    <row r="1838" customFormat="false" ht="13" hidden="false" customHeight="false" outlineLevel="0" collapsed="false">
      <c r="A1838" s="0"/>
      <c r="B1838" s="185" t="str">
        <f aca="false">IF(B1737&lt;&gt;"",B1737,"")</f>
        <v>Philippe LANES</v>
      </c>
      <c r="C1838" s="116" t="n">
        <f aca="false">IF(C1737&lt;&gt;"",C1737,"")</f>
        <v>10</v>
      </c>
      <c r="D1838" s="116" t="str">
        <f aca="false">IF(D1737&lt;&gt;"",D1737,"")</f>
        <v>2.4GHz</v>
      </c>
      <c r="E1838" s="116" t="n">
        <f aca="false">IF(E1737&lt;&gt;"",E1737,"")</f>
        <v>0</v>
      </c>
      <c r="F1838" s="116" t="n">
        <v>39</v>
      </c>
      <c r="G1838" s="168" t="n">
        <f aca="false">G1737</f>
        <v>1</v>
      </c>
      <c r="H1838" s="187" t="n">
        <f aca="false">IF($G1838&lt;&gt;"",G1838,"")</f>
        <v>1</v>
      </c>
      <c r="I1838" s="169"/>
      <c r="J1838" s="170"/>
      <c r="K1838" s="171" t="n">
        <f aca="false">IF($B1838&lt;&gt;"",IF(I1838,(INDEX(P$1829:Q$1832,MATCH(H1838,P$1829:P$1832),2)/I1838)*1000,0),"")</f>
        <v>0</v>
      </c>
      <c r="L1838" s="171" t="str">
        <f aca="false">IF(Q$1829&lt;&gt;"",IF($B1838&lt;&gt;"",K1838-$J1838,""),"")</f>
        <v/>
      </c>
      <c r="M1838" s="172" t="e">
        <f aca="false">IF(B1838&lt;&gt;"",RANK(L1838,L$1829:L$1928),"")</f>
        <v>#VALUE!</v>
      </c>
      <c r="N1838" s="172" t="str">
        <f aca="false">IF(B1838&lt;&gt;"",'Classement Général'!CM20,"")</f>
        <v/>
      </c>
      <c r="O1838" s="172" t="n">
        <f aca="false">IF(B121&lt;&gt;"",'Calculs (M1..M20)'!A23,"")</f>
        <v>14</v>
      </c>
      <c r="P1838" s="0"/>
      <c r="Q1838" s="0"/>
      <c r="R1838" s="0"/>
      <c r="S1838" s="0"/>
      <c r="T1838" s="0"/>
      <c r="U1838" s="0"/>
      <c r="V1838" s="0"/>
      <c r="AH1838" s="187" t="n">
        <f aca="false">IF($G1838&lt;&gt;"",AG1838,"")</f>
        <v>0</v>
      </c>
      <c r="AI1838" s="169"/>
      <c r="AJ1838" s="170"/>
    </row>
    <row r="1839" customFormat="false" ht="13" hidden="false" customHeight="false" outlineLevel="0" collapsed="false">
      <c r="A1839" s="0"/>
      <c r="B1839" s="185" t="str">
        <f aca="false">IF(B1738&lt;&gt;"",B1738,"")</f>
        <v>Julien HONOR</v>
      </c>
      <c r="C1839" s="116" t="n">
        <f aca="false">IF(C1738&lt;&gt;"",C1738,"")</f>
        <v>11</v>
      </c>
      <c r="D1839" s="116" t="str">
        <f aca="false">IF(D1738&lt;&gt;"",D1738,"")</f>
        <v>2.4GHz</v>
      </c>
      <c r="E1839" s="116" t="n">
        <f aca="false">IF(E1738&lt;&gt;"",E1738,"")</f>
        <v>0</v>
      </c>
      <c r="F1839" s="116" t="n">
        <v>39</v>
      </c>
      <c r="G1839" s="168" t="n">
        <f aca="false">G1738</f>
        <v>1</v>
      </c>
      <c r="H1839" s="187" t="n">
        <f aca="false">IF($G1839&lt;&gt;"",G1839,"")</f>
        <v>1</v>
      </c>
      <c r="I1839" s="169"/>
      <c r="J1839" s="170"/>
      <c r="K1839" s="171" t="n">
        <f aca="false">IF($B1839&lt;&gt;"",IF(I1839,(INDEX(P$1829:Q$1832,MATCH(H1839,P$1829:P$1832),2)/I1839)*1000,0),"")</f>
        <v>0</v>
      </c>
      <c r="L1839" s="171" t="str">
        <f aca="false">IF(Q$1829&lt;&gt;"",IF($B1839&lt;&gt;"",K1839-$J1839,""),"")</f>
        <v/>
      </c>
      <c r="M1839" s="172" t="e">
        <f aca="false">IF(B1839&lt;&gt;"",RANK(L1839,L$1829:L$1928),"")</f>
        <v>#VALUE!</v>
      </c>
      <c r="N1839" s="172" t="str">
        <f aca="false">IF(B1839&lt;&gt;"",'Classement Général'!CM21,"")</f>
        <v/>
      </c>
      <c r="O1839" s="172" t="n">
        <f aca="false">IF(B122&lt;&gt;"",'Calculs (M1..M20)'!A24,"")</f>
        <v>3</v>
      </c>
      <c r="P1839" s="0"/>
      <c r="Q1839" s="0"/>
      <c r="R1839" s="0"/>
      <c r="S1839" s="0"/>
      <c r="T1839" s="0"/>
      <c r="U1839" s="0"/>
      <c r="V1839" s="0"/>
      <c r="AH1839" s="187" t="n">
        <f aca="false">IF($G1839&lt;&gt;"",AG1839,"")</f>
        <v>0</v>
      </c>
      <c r="AI1839" s="169"/>
      <c r="AJ1839" s="170"/>
    </row>
    <row r="1840" customFormat="false" ht="13" hidden="false" customHeight="false" outlineLevel="0" collapsed="false">
      <c r="A1840" s="0"/>
      <c r="B1840" s="185" t="str">
        <f aca="false">IF(B1739&lt;&gt;"",B1739,"")</f>
        <v>Michael KREBS</v>
      </c>
      <c r="C1840" s="116" t="n">
        <f aca="false">IF(C1739&lt;&gt;"",C1739,"")</f>
        <v>12</v>
      </c>
      <c r="D1840" s="116" t="str">
        <f aca="false">IF(D1739&lt;&gt;"",D1739,"")</f>
        <v>2.4GHz</v>
      </c>
      <c r="E1840" s="116" t="n">
        <f aca="false">IF(E1739&lt;&gt;"",E1739,"")</f>
        <v>0</v>
      </c>
      <c r="F1840" s="116" t="n">
        <v>39</v>
      </c>
      <c r="G1840" s="168" t="n">
        <f aca="false">G1739</f>
        <v>1</v>
      </c>
      <c r="H1840" s="187" t="n">
        <f aca="false">IF($G1840&lt;&gt;"",G1840,"")</f>
        <v>1</v>
      </c>
      <c r="I1840" s="169"/>
      <c r="J1840" s="170"/>
      <c r="K1840" s="171" t="n">
        <f aca="false">IF($B1840&lt;&gt;"",IF(I1840,(INDEX(P$1829:Q$1832,MATCH(H1840,P$1829:P$1832),2)/I1840)*1000,0),"")</f>
        <v>0</v>
      </c>
      <c r="L1840" s="171" t="str">
        <f aca="false">IF(Q$1829&lt;&gt;"",IF($B1840&lt;&gt;"",K1840-$J1840,""),"")</f>
        <v/>
      </c>
      <c r="M1840" s="172" t="e">
        <f aca="false">IF(B1840&lt;&gt;"",RANK(L1840,L$1829:L$1928),"")</f>
        <v>#VALUE!</v>
      </c>
      <c r="N1840" s="172" t="str">
        <f aca="false">IF(B1840&lt;&gt;"",'Classement Général'!CM22,"")</f>
        <v/>
      </c>
      <c r="O1840" s="172" t="n">
        <f aca="false">IF(B123&lt;&gt;"",'Calculs (M1..M20)'!A25,"")</f>
        <v>12</v>
      </c>
      <c r="P1840" s="0"/>
      <c r="Q1840" s="0"/>
      <c r="R1840" s="0"/>
      <c r="S1840" s="0"/>
      <c r="T1840" s="0"/>
      <c r="U1840" s="0"/>
      <c r="V1840" s="0"/>
      <c r="AH1840" s="187" t="n">
        <f aca="false">IF($G1840&lt;&gt;"",AG1840,"")</f>
        <v>0</v>
      </c>
      <c r="AI1840" s="169"/>
      <c r="AJ1840" s="170"/>
    </row>
    <row r="1841" customFormat="false" ht="13" hidden="false" customHeight="false" outlineLevel="0" collapsed="false">
      <c r="A1841" s="0"/>
      <c r="B1841" s="185" t="str">
        <f aca="false">IF(B1740&lt;&gt;"",B1740,"")</f>
        <v>Aubry GABANON</v>
      </c>
      <c r="C1841" s="116" t="n">
        <f aca="false">IF(C1740&lt;&gt;"",C1740,"")</f>
        <v>13</v>
      </c>
      <c r="D1841" s="116" t="str">
        <f aca="false">IF(D1740&lt;&gt;"",D1740,"")</f>
        <v>2.4GHz</v>
      </c>
      <c r="E1841" s="116" t="n">
        <f aca="false">IF(E1740&lt;&gt;"",E1740,"")</f>
        <v>0</v>
      </c>
      <c r="F1841" s="116" t="n">
        <v>39</v>
      </c>
      <c r="G1841" s="168" t="n">
        <f aca="false">G1740</f>
        <v>1</v>
      </c>
      <c r="H1841" s="187" t="n">
        <f aca="false">IF($G1841&lt;&gt;"",G1841,"")</f>
        <v>1</v>
      </c>
      <c r="I1841" s="169"/>
      <c r="J1841" s="170"/>
      <c r="K1841" s="171" t="n">
        <f aca="false">IF($B1841&lt;&gt;"",IF(I1841,(INDEX(P$1829:Q$1832,MATCH(H1841,P$1829:P$1832),2)/I1841)*1000,0),"")</f>
        <v>0</v>
      </c>
      <c r="L1841" s="171" t="str">
        <f aca="false">IF(Q$1829&lt;&gt;"",IF($B1841&lt;&gt;"",K1841-$J1841,""),"")</f>
        <v/>
      </c>
      <c r="M1841" s="172" t="e">
        <f aca="false">IF(B1841&lt;&gt;"",RANK(L1841,L$1829:L$1928),"")</f>
        <v>#VALUE!</v>
      </c>
      <c r="N1841" s="172" t="str">
        <f aca="false">IF(B1841&lt;&gt;"",'Classement Général'!CM23,"")</f>
        <v/>
      </c>
      <c r="O1841" s="172" t="n">
        <f aca="false">IF(B124&lt;&gt;"",'Calculs (M1..M20)'!A26,"")</f>
        <v>5</v>
      </c>
      <c r="P1841" s="0"/>
      <c r="Q1841" s="0"/>
      <c r="R1841" s="0"/>
      <c r="S1841" s="0"/>
      <c r="T1841" s="0"/>
      <c r="U1841" s="0"/>
      <c r="V1841" s="0"/>
      <c r="AH1841" s="187" t="n">
        <f aca="false">IF($G1841&lt;&gt;"",AG1841,"")</f>
        <v>0</v>
      </c>
      <c r="AI1841" s="169"/>
      <c r="AJ1841" s="170"/>
    </row>
    <row r="1842" customFormat="false" ht="13" hidden="false" customHeight="false" outlineLevel="0" collapsed="false">
      <c r="A1842" s="0"/>
      <c r="B1842" s="185" t="str">
        <f aca="false">IF(B1741&lt;&gt;"",B1741,"")</f>
        <v>Serge DELARBRE</v>
      </c>
      <c r="C1842" s="116" t="n">
        <f aca="false">IF(C1741&lt;&gt;"",C1741,"")</f>
        <v>14</v>
      </c>
      <c r="D1842" s="116" t="str">
        <f aca="false">IF(D1741&lt;&gt;"",D1741,"")</f>
        <v>2.4GHz</v>
      </c>
      <c r="E1842" s="116" t="n">
        <f aca="false">IF(E1741&lt;&gt;"",E1741,"")</f>
        <v>0</v>
      </c>
      <c r="F1842" s="116" t="n">
        <v>39</v>
      </c>
      <c r="G1842" s="168" t="n">
        <f aca="false">G1741</f>
        <v>1</v>
      </c>
      <c r="H1842" s="187" t="n">
        <f aca="false">IF($G1842&lt;&gt;"",G1842,"")</f>
        <v>1</v>
      </c>
      <c r="I1842" s="169"/>
      <c r="J1842" s="170"/>
      <c r="K1842" s="171" t="n">
        <f aca="false">IF($B1842&lt;&gt;"",IF(I1842,(INDEX(P$1829:Q$1832,MATCH(H1842,P$1829:P$1832),2)/I1842)*1000,0),"")</f>
        <v>0</v>
      </c>
      <c r="L1842" s="171" t="str">
        <f aca="false">IF(Q$1829&lt;&gt;"",IF($B1842&lt;&gt;"",K1842-$J1842,""),"")</f>
        <v/>
      </c>
      <c r="M1842" s="172" t="e">
        <f aca="false">IF(B1842&lt;&gt;"",RANK(L1842,L$1829:L$1928),"")</f>
        <v>#VALUE!</v>
      </c>
      <c r="N1842" s="172" t="str">
        <f aca="false">IF(B1842&lt;&gt;"",'Classement Général'!CM24,"")</f>
        <v/>
      </c>
      <c r="O1842" s="172" t="n">
        <f aca="false">IF(B125&lt;&gt;"",'Calculs (M1..M20)'!A27,"")</f>
        <v>17</v>
      </c>
      <c r="P1842" s="0"/>
      <c r="Q1842" s="0"/>
      <c r="R1842" s="0"/>
      <c r="S1842" s="0"/>
      <c r="T1842" s="0"/>
      <c r="U1842" s="0"/>
      <c r="V1842" s="0"/>
      <c r="AH1842" s="187" t="n">
        <f aca="false">IF($G1842&lt;&gt;"",AG1842,"")</f>
        <v>0</v>
      </c>
      <c r="AI1842" s="169"/>
      <c r="AJ1842" s="170"/>
    </row>
    <row r="1843" customFormat="false" ht="13" hidden="false" customHeight="false" outlineLevel="0" collapsed="false">
      <c r="A1843" s="0"/>
      <c r="B1843" s="185" t="str">
        <f aca="false">IF(B1742&lt;&gt;"",B1742,"")</f>
        <v>Arnaud LEGER</v>
      </c>
      <c r="C1843" s="116" t="n">
        <f aca="false">IF(C1742&lt;&gt;"",C1742,"")</f>
        <v>15</v>
      </c>
      <c r="D1843" s="116" t="str">
        <f aca="false">IF(D1742&lt;&gt;"",D1742,"")</f>
        <v>2.4GHz</v>
      </c>
      <c r="E1843" s="116" t="n">
        <f aca="false">IF(E1742&lt;&gt;"",E1742,"")</f>
        <v>0</v>
      </c>
      <c r="F1843" s="116" t="n">
        <v>39</v>
      </c>
      <c r="G1843" s="168" t="n">
        <f aca="false">G1742</f>
        <v>1</v>
      </c>
      <c r="H1843" s="187" t="n">
        <f aca="false">IF($G1843&lt;&gt;"",G1843,"")</f>
        <v>1</v>
      </c>
      <c r="I1843" s="169"/>
      <c r="J1843" s="170"/>
      <c r="K1843" s="171" t="n">
        <f aca="false">IF($B1843&lt;&gt;"",IF(I1843,(INDEX(P$1829:Q$1832,MATCH(H1843,P$1829:P$1832),2)/I1843)*1000,0),"")</f>
        <v>0</v>
      </c>
      <c r="L1843" s="171" t="str">
        <f aca="false">IF(Q$1829&lt;&gt;"",IF($B1843&lt;&gt;"",K1843-$J1843,""),"")</f>
        <v/>
      </c>
      <c r="M1843" s="172" t="e">
        <f aca="false">IF(B1843&lt;&gt;"",RANK(L1843,L$1829:L$1928),"")</f>
        <v>#VALUE!</v>
      </c>
      <c r="N1843" s="172" t="str">
        <f aca="false">IF(B1843&lt;&gt;"",'Classement Général'!CM25,"")</f>
        <v/>
      </c>
      <c r="O1843" s="172" t="n">
        <f aca="false">IF(B126&lt;&gt;"",'Calculs (M1..M20)'!A28,"")</f>
        <v>7</v>
      </c>
      <c r="P1843" s="0"/>
      <c r="Q1843" s="0"/>
      <c r="R1843" s="0"/>
      <c r="S1843" s="0"/>
      <c r="T1843" s="0"/>
      <c r="U1843" s="0"/>
      <c r="V1843" s="0"/>
      <c r="AH1843" s="187" t="n">
        <f aca="false">IF($G1843&lt;&gt;"",AG1843,"")</f>
        <v>0</v>
      </c>
      <c r="AI1843" s="169"/>
      <c r="AJ1843" s="170"/>
    </row>
    <row r="1844" customFormat="false" ht="13" hidden="false" customHeight="false" outlineLevel="0" collapsed="false">
      <c r="A1844" s="0"/>
      <c r="B1844" s="185" t="str">
        <f aca="false">IF(B1743&lt;&gt;"",B1743,"")</f>
        <v>Thierry POIGNARD</v>
      </c>
      <c r="C1844" s="116" t="n">
        <f aca="false">IF(C1743&lt;&gt;"",C1743,"")</f>
        <v>16</v>
      </c>
      <c r="D1844" s="116" t="str">
        <f aca="false">IF(D1743&lt;&gt;"",D1743,"")</f>
        <v>2.4GHz</v>
      </c>
      <c r="E1844" s="116" t="n">
        <f aca="false">IF(E1743&lt;&gt;"",E1743,"")</f>
        <v>0</v>
      </c>
      <c r="F1844" s="116" t="n">
        <v>39</v>
      </c>
      <c r="G1844" s="168" t="n">
        <f aca="false">G1743</f>
        <v>1</v>
      </c>
      <c r="H1844" s="187" t="n">
        <f aca="false">IF($G1844&lt;&gt;"",G1844,"")</f>
        <v>1</v>
      </c>
      <c r="I1844" s="169"/>
      <c r="J1844" s="170"/>
      <c r="K1844" s="171" t="n">
        <f aca="false">IF($B1844&lt;&gt;"",IF(I1844,(INDEX(P$1829:Q$1832,MATCH(H1844,P$1829:P$1832),2)/I1844)*1000,0),"")</f>
        <v>0</v>
      </c>
      <c r="L1844" s="171" t="str">
        <f aca="false">IF(Q$1829&lt;&gt;"",IF($B1844&lt;&gt;"",K1844-$J1844,""),"")</f>
        <v/>
      </c>
      <c r="M1844" s="172" t="e">
        <f aca="false">IF(B1844&lt;&gt;"",RANK(L1844,L$1829:L$1928),"")</f>
        <v>#VALUE!</v>
      </c>
      <c r="N1844" s="172" t="str">
        <f aca="false">IF(B1844&lt;&gt;"",'Classement Général'!CM26,"")</f>
        <v/>
      </c>
      <c r="O1844" s="172" t="n">
        <f aca="false">IF(B127&lt;&gt;"",'Calculs (M1..M20)'!A29,"")</f>
        <v>13</v>
      </c>
      <c r="P1844" s="0"/>
      <c r="Q1844" s="0"/>
      <c r="R1844" s="0"/>
      <c r="S1844" s="0"/>
      <c r="T1844" s="0"/>
      <c r="U1844" s="0"/>
      <c r="V1844" s="0"/>
      <c r="AH1844" s="187" t="n">
        <f aca="false">IF($G1844&lt;&gt;"",AG1844,"")</f>
        <v>0</v>
      </c>
      <c r="AI1844" s="169"/>
      <c r="AJ1844" s="170"/>
    </row>
    <row r="1845" customFormat="false" ht="13" hidden="false" customHeight="false" outlineLevel="0" collapsed="false">
      <c r="A1845" s="0"/>
      <c r="B1845" s="185" t="str">
        <f aca="false">IF(B1744&lt;&gt;"",B1744,"")</f>
        <v>Joel MARIN</v>
      </c>
      <c r="C1845" s="116" t="n">
        <f aca="false">IF(C1744&lt;&gt;"",C1744,"")</f>
        <v>17</v>
      </c>
      <c r="D1845" s="116" t="str">
        <f aca="false">IF(D1744&lt;&gt;"",D1744,"")</f>
        <v>2.4GHz</v>
      </c>
      <c r="E1845" s="116" t="n">
        <f aca="false">IF(E1744&lt;&gt;"",E1744,"")</f>
        <v>0</v>
      </c>
      <c r="F1845" s="116" t="n">
        <v>39</v>
      </c>
      <c r="G1845" s="168" t="n">
        <f aca="false">G1744</f>
        <v>1</v>
      </c>
      <c r="H1845" s="187" t="n">
        <f aca="false">IF($G1845&lt;&gt;"",G1845,"")</f>
        <v>1</v>
      </c>
      <c r="I1845" s="169"/>
      <c r="J1845" s="170"/>
      <c r="K1845" s="171" t="n">
        <f aca="false">IF($B1845&lt;&gt;"",IF(I1845,(INDEX(P$1829:Q$1832,MATCH(H1845,P$1829:P$1832),2)/I1845)*1000,0),"")</f>
        <v>0</v>
      </c>
      <c r="L1845" s="171" t="str">
        <f aca="false">IF(Q$1829&lt;&gt;"",IF($B1845&lt;&gt;"",K1845-$J1845,""),"")</f>
        <v/>
      </c>
      <c r="M1845" s="172" t="e">
        <f aca="false">IF(B1845&lt;&gt;"",RANK(L1845,L$1829:L$1928),"")</f>
        <v>#VALUE!</v>
      </c>
      <c r="N1845" s="172" t="str">
        <f aca="false">IF(B1845&lt;&gt;"",'Classement Général'!CM27,"")</f>
        <v/>
      </c>
      <c r="O1845" s="172" t="n">
        <f aca="false">IF(B128&lt;&gt;"",'Calculs (M1..M20)'!A30,"")</f>
        <v>16</v>
      </c>
      <c r="P1845" s="0"/>
      <c r="Q1845" s="0"/>
      <c r="R1845" s="0"/>
      <c r="S1845" s="0"/>
      <c r="T1845" s="0"/>
      <c r="U1845" s="0"/>
      <c r="V1845" s="0"/>
      <c r="AH1845" s="187" t="n">
        <f aca="false">IF($G1845&lt;&gt;"",AG1845,"")</f>
        <v>0</v>
      </c>
      <c r="AI1845" s="169"/>
      <c r="AJ1845" s="170"/>
    </row>
    <row r="1846" customFormat="false" ht="13" hidden="false" customHeight="false" outlineLevel="0" collapsed="false">
      <c r="A1846" s="0"/>
      <c r="B1846" s="185" t="str">
        <f aca="false">IF(B1745&lt;&gt;"",B1745,"")</f>
        <v>Matthieu MERVELET</v>
      </c>
      <c r="C1846" s="116" t="n">
        <f aca="false">IF(C1745&lt;&gt;"",C1745,"")</f>
        <v>18</v>
      </c>
      <c r="D1846" s="116" t="str">
        <f aca="false">IF(D1745&lt;&gt;"",D1745,"")</f>
        <v>2.4GHz</v>
      </c>
      <c r="E1846" s="116" t="n">
        <f aca="false">IF(E1745&lt;&gt;"",E1745,"")</f>
        <v>0</v>
      </c>
      <c r="F1846" s="116" t="n">
        <v>39</v>
      </c>
      <c r="G1846" s="168" t="n">
        <f aca="false">G1745</f>
        <v>1</v>
      </c>
      <c r="H1846" s="187" t="n">
        <f aca="false">IF($G1846&lt;&gt;"",G1846,"")</f>
        <v>1</v>
      </c>
      <c r="I1846" s="169"/>
      <c r="J1846" s="170"/>
      <c r="K1846" s="171" t="n">
        <f aca="false">IF($B1846&lt;&gt;"",IF(I1846,(INDEX(P$1829:Q$1832,MATCH(H1846,P$1829:P$1832),2)/I1846)*1000,0),"")</f>
        <v>0</v>
      </c>
      <c r="L1846" s="171" t="str">
        <f aca="false">IF(Q$1829&lt;&gt;"",IF($B1846&lt;&gt;"",K1846-$J1846,""),"")</f>
        <v/>
      </c>
      <c r="M1846" s="172" t="e">
        <f aca="false">IF(B1846&lt;&gt;"",RANK(L1846,L$1829:L$1928),"")</f>
        <v>#VALUE!</v>
      </c>
      <c r="N1846" s="172" t="str">
        <f aca="false">IF(B1846&lt;&gt;"",'Classement Général'!CM28,"")</f>
        <v/>
      </c>
      <c r="O1846" s="172" t="n">
        <f aca="false">IF(B129&lt;&gt;"",'Calculs (M1..M20)'!A31,"")</f>
        <v>2</v>
      </c>
      <c r="P1846" s="0"/>
      <c r="Q1846" s="0"/>
      <c r="R1846" s="0"/>
      <c r="S1846" s="0"/>
      <c r="T1846" s="0"/>
      <c r="U1846" s="0"/>
      <c r="V1846" s="0"/>
      <c r="AH1846" s="187" t="n">
        <f aca="false">IF($G1846&lt;&gt;"",AG1846,"")</f>
        <v>0</v>
      </c>
      <c r="AI1846" s="169"/>
      <c r="AJ1846" s="170"/>
    </row>
    <row r="1847" customFormat="false" ht="13" hidden="false" customHeight="false" outlineLevel="0" collapsed="false">
      <c r="A1847" s="0"/>
      <c r="B1847" s="185" t="str">
        <f aca="false">IF(B1746&lt;&gt;"",B1746,"")</f>
        <v>Gabriel MANTEL</v>
      </c>
      <c r="C1847" s="116" t="n">
        <f aca="false">IF(C1746&lt;&gt;"",C1746,"")</f>
        <v>19</v>
      </c>
      <c r="D1847" s="116" t="str">
        <f aca="false">IF(D1746&lt;&gt;"",D1746,"")</f>
        <v>2.4GHz</v>
      </c>
      <c r="E1847" s="116" t="n">
        <f aca="false">IF(E1746&lt;&gt;"",E1746,"")</f>
        <v>0</v>
      </c>
      <c r="F1847" s="116" t="n">
        <v>39</v>
      </c>
      <c r="G1847" s="168" t="n">
        <f aca="false">G1746</f>
        <v>1</v>
      </c>
      <c r="H1847" s="187" t="n">
        <f aca="false">IF($G1847&lt;&gt;"",G1847,"")</f>
        <v>1</v>
      </c>
      <c r="I1847" s="169"/>
      <c r="J1847" s="170"/>
      <c r="K1847" s="171" t="n">
        <f aca="false">IF($B1847&lt;&gt;"",IF(I1847,(INDEX(P$1829:Q$1832,MATCH(H1847,P$1829:P$1832),2)/I1847)*1000,0),"")</f>
        <v>0</v>
      </c>
      <c r="L1847" s="171" t="str">
        <f aca="false">IF(Q$1829&lt;&gt;"",IF($B1847&lt;&gt;"",K1847-$J1847,""),"")</f>
        <v/>
      </c>
      <c r="M1847" s="172" t="e">
        <f aca="false">IF(B1847&lt;&gt;"",RANK(L1847,L$1829:L$1928),"")</f>
        <v>#VALUE!</v>
      </c>
      <c r="N1847" s="172" t="str">
        <f aca="false">IF(B1847&lt;&gt;"",'Classement Général'!CM29,"")</f>
        <v/>
      </c>
      <c r="O1847" s="172" t="n">
        <f aca="false">IF(B130&lt;&gt;"",'Calculs (M1..M20)'!A32,"")</f>
        <v>21</v>
      </c>
      <c r="P1847" s="0"/>
      <c r="Q1847" s="0"/>
      <c r="R1847" s="0"/>
      <c r="S1847" s="0"/>
      <c r="T1847" s="0"/>
      <c r="U1847" s="0"/>
      <c r="V1847" s="0"/>
      <c r="AH1847" s="187" t="n">
        <f aca="false">IF($G1847&lt;&gt;"",AG1847,"")</f>
        <v>0</v>
      </c>
      <c r="AI1847" s="169"/>
      <c r="AJ1847" s="170"/>
    </row>
    <row r="1848" customFormat="false" ht="13" hidden="false" customHeight="false" outlineLevel="0" collapsed="false">
      <c r="A1848" s="0"/>
      <c r="B1848" s="185" t="str">
        <f aca="false">IF(B1747&lt;&gt;"",B1747,"")</f>
        <v>Sylvain PFEFFERKORN</v>
      </c>
      <c r="C1848" s="116" t="n">
        <f aca="false">IF(C1747&lt;&gt;"",C1747,"")</f>
        <v>20</v>
      </c>
      <c r="D1848" s="116" t="str">
        <f aca="false">IF(D1747&lt;&gt;"",D1747,"")</f>
        <v>2.4GHz</v>
      </c>
      <c r="E1848" s="116" t="n">
        <f aca="false">IF(E1747&lt;&gt;"",E1747,"")</f>
        <v>0</v>
      </c>
      <c r="F1848" s="116" t="n">
        <v>39</v>
      </c>
      <c r="G1848" s="168" t="n">
        <f aca="false">G1747</f>
        <v>1</v>
      </c>
      <c r="H1848" s="187" t="n">
        <f aca="false">IF($G1848&lt;&gt;"",G1848,"")</f>
        <v>1</v>
      </c>
      <c r="I1848" s="169"/>
      <c r="J1848" s="170"/>
      <c r="K1848" s="171" t="n">
        <f aca="false">IF($B1848&lt;&gt;"",IF(I1848,(INDEX(P$1829:Q$1832,MATCH(H1848,P$1829:P$1832),2)/I1848)*1000,0),"")</f>
        <v>0</v>
      </c>
      <c r="L1848" s="171" t="str">
        <f aca="false">IF(Q$1829&lt;&gt;"",IF($B1848&lt;&gt;"",K1848-$J1848,""),"")</f>
        <v/>
      </c>
      <c r="M1848" s="172" t="e">
        <f aca="false">IF(B1848&lt;&gt;"",RANK(L1848,L$1829:L$1928),"")</f>
        <v>#VALUE!</v>
      </c>
      <c r="N1848" s="172" t="str">
        <f aca="false">IF(B1848&lt;&gt;"",'Classement Général'!CM30,"")</f>
        <v/>
      </c>
      <c r="O1848" s="172" t="n">
        <f aca="false">IF(B131&lt;&gt;"",'Calculs (M1..M20)'!A33,"")</f>
        <v>19</v>
      </c>
      <c r="P1848" s="0"/>
      <c r="Q1848" s="0"/>
      <c r="R1848" s="0"/>
      <c r="S1848" s="0"/>
      <c r="T1848" s="0"/>
      <c r="U1848" s="0"/>
      <c r="V1848" s="0"/>
      <c r="AH1848" s="187" t="n">
        <f aca="false">IF($G1848&lt;&gt;"",AG1848,"")</f>
        <v>0</v>
      </c>
      <c r="AI1848" s="169"/>
      <c r="AJ1848" s="170"/>
    </row>
    <row r="1849" customFormat="false" ht="13" hidden="false" customHeight="false" outlineLevel="0" collapsed="false">
      <c r="A1849" s="0"/>
      <c r="B1849" s="185" t="str">
        <f aca="false">IF(B1748&lt;&gt;"",B1748,"")</f>
        <v>Frederic HOURS</v>
      </c>
      <c r="C1849" s="116" t="n">
        <f aca="false">IF(C1748&lt;&gt;"",C1748,"")</f>
        <v>21</v>
      </c>
      <c r="D1849" s="116" t="str">
        <f aca="false">IF(D1748&lt;&gt;"",D1748,"")</f>
        <v>2.4GHz</v>
      </c>
      <c r="E1849" s="116" t="n">
        <f aca="false">IF(E1748&lt;&gt;"",E1748,"")</f>
        <v>0</v>
      </c>
      <c r="F1849" s="116" t="n">
        <v>39</v>
      </c>
      <c r="G1849" s="168" t="n">
        <f aca="false">G1748</f>
        <v>1</v>
      </c>
      <c r="H1849" s="187" t="n">
        <f aca="false">IF($G1849&lt;&gt;"",G1849,"")</f>
        <v>1</v>
      </c>
      <c r="I1849" s="169"/>
      <c r="J1849" s="170"/>
      <c r="K1849" s="171" t="n">
        <f aca="false">IF($B1849&lt;&gt;"",IF(I1849,(INDEX(P$1829:Q$1832,MATCH(H1849,P$1829:P$1832),2)/I1849)*1000,0),"")</f>
        <v>0</v>
      </c>
      <c r="L1849" s="171" t="str">
        <f aca="false">IF(Q$1829&lt;&gt;"",IF($B1849&lt;&gt;"",K1849-$J1849,""),"")</f>
        <v/>
      </c>
      <c r="M1849" s="172" t="e">
        <f aca="false">IF(B1849&lt;&gt;"",RANK(L1849,L$1829:L$1928),"")</f>
        <v>#VALUE!</v>
      </c>
      <c r="N1849" s="172" t="str">
        <f aca="false">IF(B1849&lt;&gt;"",'Classement Général'!CM31,"")</f>
        <v/>
      </c>
      <c r="O1849" s="172" t="n">
        <f aca="false">IF(B132&lt;&gt;"",'Calculs (M1..M20)'!A34,"")</f>
        <v>9</v>
      </c>
      <c r="P1849" s="0"/>
      <c r="Q1849" s="0"/>
      <c r="R1849" s="0"/>
      <c r="S1849" s="0"/>
      <c r="T1849" s="0"/>
      <c r="U1849" s="0"/>
      <c r="V1849" s="0"/>
      <c r="AH1849" s="187" t="n">
        <f aca="false">IF($G1849&lt;&gt;"",AG1849,"")</f>
        <v>0</v>
      </c>
      <c r="AI1849" s="169"/>
      <c r="AJ1849" s="170"/>
    </row>
    <row r="1850" customFormat="false" ht="13" hidden="false" customHeight="false" outlineLevel="0" collapsed="false">
      <c r="A1850" s="0"/>
      <c r="B1850" s="185" t="str">
        <f aca="false">IF(B1749&lt;&gt;"",B1749,"")</f>
        <v>Sébastien LANES</v>
      </c>
      <c r="C1850" s="116" t="n">
        <f aca="false">IF(C1749&lt;&gt;"",C1749,"")</f>
        <v>22</v>
      </c>
      <c r="D1850" s="116" t="str">
        <f aca="false">IF(D1749&lt;&gt;"",D1749,"")</f>
        <v>2.4GHz</v>
      </c>
      <c r="E1850" s="116" t="n">
        <f aca="false">IF(E1749&lt;&gt;"",E1749,"")</f>
        <v>0</v>
      </c>
      <c r="F1850" s="116" t="n">
        <v>39</v>
      </c>
      <c r="G1850" s="168" t="n">
        <f aca="false">G1749</f>
        <v>1</v>
      </c>
      <c r="H1850" s="187" t="n">
        <f aca="false">IF($G1850&lt;&gt;"",G1850,"")</f>
        <v>1</v>
      </c>
      <c r="I1850" s="169"/>
      <c r="J1850" s="170"/>
      <c r="K1850" s="171" t="n">
        <f aca="false">IF($B1850&lt;&gt;"",IF(I1850,(INDEX(P$1829:Q$1832,MATCH(H1850,P$1829:P$1832),2)/I1850)*1000,0),"")</f>
        <v>0</v>
      </c>
      <c r="L1850" s="171" t="str">
        <f aca="false">IF(Q$1829&lt;&gt;"",IF($B1850&lt;&gt;"",K1850-$J1850,""),"")</f>
        <v/>
      </c>
      <c r="M1850" s="172" t="e">
        <f aca="false">IF(B1850&lt;&gt;"",RANK(L1850,L$1829:L$1928),"")</f>
        <v>#VALUE!</v>
      </c>
      <c r="N1850" s="172" t="str">
        <f aca="false">IF(B1850&lt;&gt;"",'Classement Général'!CM32,"")</f>
        <v/>
      </c>
      <c r="O1850" s="172" t="n">
        <f aca="false">IF(B133&lt;&gt;"",'Calculs (M1..M20)'!A35,"")</f>
        <v>4</v>
      </c>
      <c r="P1850" s="0"/>
      <c r="Q1850" s="0"/>
      <c r="R1850" s="0"/>
      <c r="S1850" s="0"/>
      <c r="T1850" s="0"/>
      <c r="U1850" s="0"/>
      <c r="V1850" s="0"/>
      <c r="AH1850" s="187" t="n">
        <f aca="false">IF($G1850&lt;&gt;"",AG1850,"")</f>
        <v>0</v>
      </c>
      <c r="AI1850" s="169"/>
      <c r="AJ1850" s="170"/>
    </row>
    <row r="1851" customFormat="false" ht="13" hidden="false" customHeight="false" outlineLevel="0" collapsed="false">
      <c r="A1851" s="0"/>
      <c r="B1851" s="185" t="str">
        <f aca="false">IF(B1750&lt;&gt;"",B1750,"")</f>
        <v/>
      </c>
      <c r="C1851" s="116" t="str">
        <f aca="false">IF(C1750&lt;&gt;"",C1750,"")</f>
        <v/>
      </c>
      <c r="D1851" s="116" t="str">
        <f aca="false">IF(D1750&lt;&gt;"",D1750,"")</f>
        <v/>
      </c>
      <c r="E1851" s="116" t="str">
        <f aca="false">IF(E1750&lt;&gt;"",E1750,"")</f>
        <v/>
      </c>
      <c r="F1851" s="116" t="n">
        <v>39</v>
      </c>
      <c r="G1851" s="168" t="n">
        <f aca="false">G1750</f>
        <v>1</v>
      </c>
      <c r="H1851" s="187" t="n">
        <f aca="false">IF($G1851&lt;&gt;"",G1851,"")</f>
        <v>1</v>
      </c>
      <c r="I1851" s="169"/>
      <c r="J1851" s="170"/>
      <c r="K1851" s="171" t="str">
        <f aca="false">IF($B1851&lt;&gt;"",IF(I1851,(INDEX(P$1829:Q$1832,MATCH(H1851,P$1829:P$1832),2)/I1851)*1000,0),"")</f>
        <v/>
      </c>
      <c r="L1851" s="171" t="str">
        <f aca="false">IF(Q$1829&lt;&gt;"",IF($B1851&lt;&gt;"",K1851-$J1851,""),"")</f>
        <v/>
      </c>
      <c r="M1851" s="172" t="str">
        <f aca="false">IF(B1851&lt;&gt;"",RANK(L1851,L$1829:L$1928),"")</f>
        <v/>
      </c>
      <c r="N1851" s="172" t="str">
        <f aca="false">IF(B1851&lt;&gt;"",'Classement Général'!CM33,"")</f>
        <v/>
      </c>
      <c r="O1851" s="172" t="str">
        <f aca="false">IF(B134&lt;&gt;"",'Calculs (M1..M20)'!A36,"")</f>
        <v/>
      </c>
      <c r="P1851" s="0"/>
      <c r="Q1851" s="0"/>
      <c r="R1851" s="0"/>
      <c r="S1851" s="0"/>
      <c r="T1851" s="0"/>
      <c r="U1851" s="0"/>
      <c r="V1851" s="0"/>
      <c r="AH1851" s="187" t="n">
        <f aca="false">IF($G1851&lt;&gt;"",AG1851,"")</f>
        <v>0</v>
      </c>
      <c r="AI1851" s="169"/>
      <c r="AJ1851" s="170"/>
    </row>
    <row r="1852" customFormat="false" ht="13" hidden="false" customHeight="false" outlineLevel="0" collapsed="false">
      <c r="A1852" s="0"/>
      <c r="B1852" s="185" t="str">
        <f aca="false">IF(B1751&lt;&gt;"",B1751,"")</f>
        <v/>
      </c>
      <c r="C1852" s="116" t="str">
        <f aca="false">IF(C1751&lt;&gt;"",C1751,"")</f>
        <v/>
      </c>
      <c r="D1852" s="116" t="str">
        <f aca="false">IF(D1751&lt;&gt;"",D1751,"")</f>
        <v/>
      </c>
      <c r="E1852" s="116" t="str">
        <f aca="false">IF(E1751&lt;&gt;"",E1751,"")</f>
        <v/>
      </c>
      <c r="F1852" s="116" t="n">
        <v>39</v>
      </c>
      <c r="G1852" s="168" t="n">
        <f aca="false">G1751</f>
        <v>1</v>
      </c>
      <c r="H1852" s="187" t="n">
        <f aca="false">IF($G1852&lt;&gt;"",G1852,"")</f>
        <v>1</v>
      </c>
      <c r="I1852" s="169"/>
      <c r="J1852" s="170"/>
      <c r="K1852" s="171" t="str">
        <f aca="false">IF($B1852&lt;&gt;"",IF(I1852,(INDEX(P$1829:Q$1832,MATCH(H1852,P$1829:P$1832),2)/I1852)*1000,0),"")</f>
        <v/>
      </c>
      <c r="L1852" s="171" t="str">
        <f aca="false">IF(Q$1829&lt;&gt;"",IF($B1852&lt;&gt;"",K1852-$J1852,""),"")</f>
        <v/>
      </c>
      <c r="M1852" s="172" t="str">
        <f aca="false">IF(B1852&lt;&gt;"",RANK(L1852,L$1829:L$1928),"")</f>
        <v/>
      </c>
      <c r="N1852" s="172" t="str">
        <f aca="false">IF(B1852&lt;&gt;"",'Classement Général'!CM34,"")</f>
        <v/>
      </c>
      <c r="O1852" s="172" t="str">
        <f aca="false">IF(B135&lt;&gt;"",'Calculs (M1..M20)'!A37,"")</f>
        <v/>
      </c>
      <c r="P1852" s="0"/>
      <c r="Q1852" s="0"/>
      <c r="R1852" s="0"/>
      <c r="S1852" s="0"/>
      <c r="T1852" s="0"/>
      <c r="U1852" s="0"/>
      <c r="V1852" s="0"/>
      <c r="AH1852" s="187" t="n">
        <f aca="false">IF($G1852&lt;&gt;"",AG1852,"")</f>
        <v>0</v>
      </c>
      <c r="AI1852" s="169"/>
      <c r="AJ1852" s="170"/>
    </row>
    <row r="1853" customFormat="false" ht="13" hidden="false" customHeight="false" outlineLevel="0" collapsed="false">
      <c r="A1853" s="0"/>
      <c r="B1853" s="185" t="str">
        <f aca="false">IF(B1752&lt;&gt;"",B1752,"")</f>
        <v/>
      </c>
      <c r="C1853" s="116" t="str">
        <f aca="false">IF(C1752&lt;&gt;"",C1752,"")</f>
        <v/>
      </c>
      <c r="D1853" s="116" t="str">
        <f aca="false">IF(D1752&lt;&gt;"",D1752,"")</f>
        <v/>
      </c>
      <c r="E1853" s="116" t="str">
        <f aca="false">IF(E1752&lt;&gt;"",E1752,"")</f>
        <v/>
      </c>
      <c r="F1853" s="116" t="n">
        <v>39</v>
      </c>
      <c r="G1853" s="168" t="n">
        <f aca="false">G1752</f>
        <v>1</v>
      </c>
      <c r="H1853" s="187" t="n">
        <f aca="false">IF($G1853&lt;&gt;"",G1853,"")</f>
        <v>1</v>
      </c>
      <c r="I1853" s="169"/>
      <c r="J1853" s="170"/>
      <c r="K1853" s="171" t="str">
        <f aca="false">IF($B1853&lt;&gt;"",IF(I1853,(INDEX(P$1829:Q$1832,MATCH(H1853,P$1829:P$1832),2)/I1853)*1000,0),"")</f>
        <v/>
      </c>
      <c r="L1853" s="171" t="str">
        <f aca="false">IF(Q$1829&lt;&gt;"",IF($B1853&lt;&gt;"",K1853-$J1853,""),"")</f>
        <v/>
      </c>
      <c r="M1853" s="172" t="str">
        <f aca="false">IF(B1853&lt;&gt;"",RANK(L1853,L$1829:L$1928),"")</f>
        <v/>
      </c>
      <c r="N1853" s="172" t="str">
        <f aca="false">IF(B1853&lt;&gt;"",'Classement Général'!CM35,"")</f>
        <v/>
      </c>
      <c r="O1853" s="172" t="str">
        <f aca="false">IF(B136&lt;&gt;"",'Calculs (M1..M20)'!A38,"")</f>
        <v/>
      </c>
      <c r="P1853" s="0"/>
      <c r="Q1853" s="0"/>
      <c r="R1853" s="0"/>
      <c r="S1853" s="0"/>
      <c r="T1853" s="0"/>
      <c r="U1853" s="0"/>
      <c r="V1853" s="0"/>
      <c r="AH1853" s="187" t="n">
        <f aca="false">IF($G1853&lt;&gt;"",AG1853,"")</f>
        <v>0</v>
      </c>
      <c r="AI1853" s="169"/>
      <c r="AJ1853" s="170"/>
    </row>
    <row r="1854" customFormat="false" ht="13" hidden="false" customHeight="false" outlineLevel="0" collapsed="false">
      <c r="A1854" s="0"/>
      <c r="B1854" s="185" t="str">
        <f aca="false">IF(B1753&lt;&gt;"",B1753,"")</f>
        <v/>
      </c>
      <c r="C1854" s="116" t="str">
        <f aca="false">IF(C1753&lt;&gt;"",C1753,"")</f>
        <v/>
      </c>
      <c r="D1854" s="116" t="str">
        <f aca="false">IF(D1753&lt;&gt;"",D1753,"")</f>
        <v/>
      </c>
      <c r="E1854" s="116" t="str">
        <f aca="false">IF(E1753&lt;&gt;"",E1753,"")</f>
        <v/>
      </c>
      <c r="F1854" s="116" t="n">
        <v>39</v>
      </c>
      <c r="G1854" s="168" t="n">
        <f aca="false">G1753</f>
        <v>1</v>
      </c>
      <c r="H1854" s="187" t="n">
        <f aca="false">IF($G1854&lt;&gt;"",G1854,"")</f>
        <v>1</v>
      </c>
      <c r="I1854" s="169"/>
      <c r="J1854" s="170"/>
      <c r="K1854" s="171" t="str">
        <f aca="false">IF($B1854&lt;&gt;"",IF(I1854,(INDEX(P$1829:Q$1832,MATCH(H1854,P$1829:P$1832),2)/I1854)*1000,0),"")</f>
        <v/>
      </c>
      <c r="L1854" s="171" t="str">
        <f aca="false">IF(Q$1829&lt;&gt;"",IF($B1854&lt;&gt;"",K1854-$J1854,""),"")</f>
        <v/>
      </c>
      <c r="M1854" s="172" t="str">
        <f aca="false">IF(B1854&lt;&gt;"",RANK(L1854,L$1829:L$1928),"")</f>
        <v/>
      </c>
      <c r="N1854" s="172" t="str">
        <f aca="false">IF(B1854&lt;&gt;"",'Classement Général'!CM36,"")</f>
        <v/>
      </c>
      <c r="O1854" s="172" t="str">
        <f aca="false">IF(B137&lt;&gt;"",'Calculs (M1..M20)'!A39,"")</f>
        <v/>
      </c>
      <c r="P1854" s="0"/>
      <c r="Q1854" s="0"/>
      <c r="R1854" s="0"/>
      <c r="S1854" s="0"/>
      <c r="T1854" s="0"/>
      <c r="U1854" s="0"/>
      <c r="V1854" s="0"/>
      <c r="AH1854" s="187" t="n">
        <f aca="false">IF($G1854&lt;&gt;"",AG1854,"")</f>
        <v>0</v>
      </c>
      <c r="AI1854" s="169"/>
      <c r="AJ1854" s="170"/>
    </row>
    <row r="1855" customFormat="false" ht="13" hidden="false" customHeight="false" outlineLevel="0" collapsed="false">
      <c r="A1855" s="0"/>
      <c r="B1855" s="185" t="str">
        <f aca="false">IF(B1754&lt;&gt;"",B1754,"")</f>
        <v/>
      </c>
      <c r="C1855" s="116" t="str">
        <f aca="false">IF(C1754&lt;&gt;"",C1754,"")</f>
        <v/>
      </c>
      <c r="D1855" s="116" t="str">
        <f aca="false">IF(D1754&lt;&gt;"",D1754,"")</f>
        <v/>
      </c>
      <c r="E1855" s="116" t="str">
        <f aca="false">IF(E1754&lt;&gt;"",E1754,"")</f>
        <v/>
      </c>
      <c r="F1855" s="116" t="n">
        <v>39</v>
      </c>
      <c r="G1855" s="168" t="n">
        <f aca="false">G1754</f>
        <v>1</v>
      </c>
      <c r="H1855" s="187" t="n">
        <f aca="false">IF($G1855&lt;&gt;"",G1855,"")</f>
        <v>1</v>
      </c>
      <c r="I1855" s="169"/>
      <c r="J1855" s="170"/>
      <c r="K1855" s="171" t="str">
        <f aca="false">IF($B1855&lt;&gt;"",IF(I1855,(INDEX(P$1829:Q$1832,MATCH(H1855,P$1829:P$1832),2)/I1855)*1000,0),"")</f>
        <v/>
      </c>
      <c r="L1855" s="171" t="str">
        <f aca="false">IF(Q$1829&lt;&gt;"",IF($B1855&lt;&gt;"",K1855-$J1855,""),"")</f>
        <v/>
      </c>
      <c r="M1855" s="172" t="str">
        <f aca="false">IF(B1855&lt;&gt;"",RANK(L1855,L$1829:L$1928),"")</f>
        <v/>
      </c>
      <c r="N1855" s="172" t="str">
        <f aca="false">IF(B1855&lt;&gt;"",'Classement Général'!CM37,"")</f>
        <v/>
      </c>
      <c r="O1855" s="172" t="str">
        <f aca="false">IF(B138&lt;&gt;"",'Calculs (M1..M20)'!A40,"")</f>
        <v/>
      </c>
      <c r="P1855" s="0"/>
      <c r="Q1855" s="0"/>
      <c r="R1855" s="0"/>
      <c r="S1855" s="0"/>
      <c r="T1855" s="0"/>
      <c r="U1855" s="0"/>
      <c r="V1855" s="0"/>
      <c r="AH1855" s="187" t="n">
        <f aca="false">IF($G1855&lt;&gt;"",AG1855,"")</f>
        <v>0</v>
      </c>
      <c r="AI1855" s="169"/>
      <c r="AJ1855" s="170"/>
    </row>
    <row r="1856" customFormat="false" ht="13" hidden="false" customHeight="false" outlineLevel="0" collapsed="false">
      <c r="A1856" s="0"/>
      <c r="B1856" s="185" t="str">
        <f aca="false">IF(B1755&lt;&gt;"",B1755,"")</f>
        <v/>
      </c>
      <c r="C1856" s="116" t="str">
        <f aca="false">IF(C1755&lt;&gt;"",C1755,"")</f>
        <v/>
      </c>
      <c r="D1856" s="116" t="str">
        <f aca="false">IF(D1755&lt;&gt;"",D1755,"")</f>
        <v/>
      </c>
      <c r="E1856" s="116" t="str">
        <f aca="false">IF(E1755&lt;&gt;"",E1755,"")</f>
        <v/>
      </c>
      <c r="F1856" s="116" t="n">
        <v>39</v>
      </c>
      <c r="G1856" s="168" t="n">
        <f aca="false">G1755</f>
        <v>1</v>
      </c>
      <c r="H1856" s="187" t="n">
        <f aca="false">IF($G1856&lt;&gt;"",G1856,"")</f>
        <v>1</v>
      </c>
      <c r="I1856" s="169"/>
      <c r="J1856" s="170"/>
      <c r="K1856" s="171" t="str">
        <f aca="false">IF($B1856&lt;&gt;"",IF(I1856,(INDEX(P$1829:Q$1832,MATCH(H1856,P$1829:P$1832),2)/I1856)*1000,0),"")</f>
        <v/>
      </c>
      <c r="L1856" s="171" t="str">
        <f aca="false">IF(Q$1829&lt;&gt;"",IF($B1856&lt;&gt;"",K1856-$J1856,""),"")</f>
        <v/>
      </c>
      <c r="M1856" s="172" t="str">
        <f aca="false">IF(B1856&lt;&gt;"",RANK(L1856,L$1829:L$1928),"")</f>
        <v/>
      </c>
      <c r="N1856" s="172" t="str">
        <f aca="false">IF(B1856&lt;&gt;"",'Classement Général'!CM38,"")</f>
        <v/>
      </c>
      <c r="O1856" s="172" t="str">
        <f aca="false">IF(B139&lt;&gt;"",'Calculs (M1..M20)'!A41,"")</f>
        <v/>
      </c>
      <c r="P1856" s="0"/>
      <c r="Q1856" s="0"/>
      <c r="R1856" s="0"/>
      <c r="S1856" s="0"/>
      <c r="T1856" s="0"/>
      <c r="U1856" s="0"/>
      <c r="V1856" s="0"/>
      <c r="AH1856" s="187" t="n">
        <f aca="false">IF($G1856&lt;&gt;"",AG1856,"")</f>
        <v>0</v>
      </c>
      <c r="AI1856" s="169"/>
      <c r="AJ1856" s="170"/>
    </row>
    <row r="1857" customFormat="false" ht="13" hidden="false" customHeight="false" outlineLevel="0" collapsed="false">
      <c r="A1857" s="0"/>
      <c r="B1857" s="185" t="str">
        <f aca="false">IF(B1756&lt;&gt;"",B1756,"")</f>
        <v/>
      </c>
      <c r="C1857" s="116" t="str">
        <f aca="false">IF(C1756&lt;&gt;"",C1756,"")</f>
        <v/>
      </c>
      <c r="D1857" s="116" t="str">
        <f aca="false">IF(D1756&lt;&gt;"",D1756,"")</f>
        <v/>
      </c>
      <c r="E1857" s="116" t="str">
        <f aca="false">IF(E1756&lt;&gt;"",E1756,"")</f>
        <v/>
      </c>
      <c r="F1857" s="116" t="n">
        <v>39</v>
      </c>
      <c r="G1857" s="168" t="n">
        <f aca="false">G1756</f>
        <v>1</v>
      </c>
      <c r="H1857" s="187" t="n">
        <f aca="false">IF($G1857&lt;&gt;"",G1857,"")</f>
        <v>1</v>
      </c>
      <c r="I1857" s="169"/>
      <c r="J1857" s="170"/>
      <c r="K1857" s="171" t="str">
        <f aca="false">IF($B1857&lt;&gt;"",IF(I1857,(INDEX(P$1829:Q$1832,MATCH(H1857,P$1829:P$1832),2)/I1857)*1000,0),"")</f>
        <v/>
      </c>
      <c r="L1857" s="171" t="str">
        <f aca="false">IF(Q$1829&lt;&gt;"",IF($B1857&lt;&gt;"",K1857-$J1857,""),"")</f>
        <v/>
      </c>
      <c r="M1857" s="172" t="str">
        <f aca="false">IF(B1857&lt;&gt;"",RANK(L1857,L$1829:L$1928),"")</f>
        <v/>
      </c>
      <c r="N1857" s="172" t="str">
        <f aca="false">IF(B1857&lt;&gt;"",'Classement Général'!CM39,"")</f>
        <v/>
      </c>
      <c r="O1857" s="172" t="str">
        <f aca="false">IF(B140&lt;&gt;"",'Calculs (M1..M20)'!A42,"")</f>
        <v/>
      </c>
      <c r="P1857" s="0"/>
      <c r="Q1857" s="0"/>
      <c r="R1857" s="0"/>
      <c r="S1857" s="0"/>
      <c r="T1857" s="0"/>
      <c r="U1857" s="0"/>
      <c r="V1857" s="0"/>
      <c r="AH1857" s="187" t="n">
        <f aca="false">IF($G1857&lt;&gt;"",AG1857,"")</f>
        <v>0</v>
      </c>
      <c r="AI1857" s="169"/>
      <c r="AJ1857" s="170"/>
    </row>
    <row r="1858" customFormat="false" ht="13" hidden="false" customHeight="false" outlineLevel="0" collapsed="false">
      <c r="A1858" s="0"/>
      <c r="B1858" s="185" t="str">
        <f aca="false">IF(B1757&lt;&gt;"",B1757,"")</f>
        <v/>
      </c>
      <c r="C1858" s="116" t="str">
        <f aca="false">IF(C1757&lt;&gt;"",C1757,"")</f>
        <v/>
      </c>
      <c r="D1858" s="116" t="str">
        <f aca="false">IF(D1757&lt;&gt;"",D1757,"")</f>
        <v/>
      </c>
      <c r="E1858" s="116" t="str">
        <f aca="false">IF(E1757&lt;&gt;"",E1757,"")</f>
        <v/>
      </c>
      <c r="F1858" s="116" t="n">
        <v>39</v>
      </c>
      <c r="G1858" s="168" t="n">
        <f aca="false">G1757</f>
        <v>1</v>
      </c>
      <c r="H1858" s="187" t="n">
        <f aca="false">IF($G1858&lt;&gt;"",G1858,"")</f>
        <v>1</v>
      </c>
      <c r="I1858" s="169"/>
      <c r="J1858" s="170"/>
      <c r="K1858" s="171" t="str">
        <f aca="false">IF($B1858&lt;&gt;"",IF(I1858,(INDEX(P$1829:Q$1832,MATCH(H1858,P$1829:P$1832),2)/I1858)*1000,0),"")</f>
        <v/>
      </c>
      <c r="L1858" s="171" t="str">
        <f aca="false">IF(Q$1829&lt;&gt;"",IF($B1858&lt;&gt;"",K1858-$J1858,""),"")</f>
        <v/>
      </c>
      <c r="M1858" s="172" t="str">
        <f aca="false">IF(B1858&lt;&gt;"",RANK(L1858,L$1829:L$1928),"")</f>
        <v/>
      </c>
      <c r="N1858" s="172" t="str">
        <f aca="false">IF(B1858&lt;&gt;"",'Classement Général'!CM40,"")</f>
        <v/>
      </c>
      <c r="O1858" s="172" t="str">
        <f aca="false">IF(B141&lt;&gt;"",'Calculs (M1..M20)'!A43,"")</f>
        <v/>
      </c>
      <c r="P1858" s="0"/>
      <c r="Q1858" s="0"/>
      <c r="R1858" s="0"/>
      <c r="S1858" s="0"/>
      <c r="T1858" s="0"/>
      <c r="U1858" s="0"/>
      <c r="V1858" s="0"/>
      <c r="AH1858" s="187" t="n">
        <f aca="false">IF($G1858&lt;&gt;"",AG1858,"")</f>
        <v>0</v>
      </c>
      <c r="AI1858" s="169"/>
      <c r="AJ1858" s="170"/>
    </row>
    <row r="1859" customFormat="false" ht="13" hidden="false" customHeight="false" outlineLevel="0" collapsed="false">
      <c r="A1859" s="0"/>
      <c r="B1859" s="185" t="str">
        <f aca="false">IF(B1758&lt;&gt;"",B1758,"")</f>
        <v/>
      </c>
      <c r="C1859" s="116" t="str">
        <f aca="false">IF(C1758&lt;&gt;"",C1758,"")</f>
        <v/>
      </c>
      <c r="D1859" s="116" t="str">
        <f aca="false">IF(D1758&lt;&gt;"",D1758,"")</f>
        <v/>
      </c>
      <c r="E1859" s="116" t="str">
        <f aca="false">IF(E1758&lt;&gt;"",E1758,"")</f>
        <v/>
      </c>
      <c r="F1859" s="116" t="n">
        <v>39</v>
      </c>
      <c r="G1859" s="168" t="n">
        <f aca="false">G1758</f>
        <v>1</v>
      </c>
      <c r="H1859" s="187" t="n">
        <f aca="false">IF($G1859&lt;&gt;"",G1859,"")</f>
        <v>1</v>
      </c>
      <c r="I1859" s="169"/>
      <c r="J1859" s="170"/>
      <c r="K1859" s="171" t="str">
        <f aca="false">IF($B1859&lt;&gt;"",IF(I1859,(INDEX(P$1829:Q$1832,MATCH(H1859,P$1829:P$1832),2)/I1859)*1000,0),"")</f>
        <v/>
      </c>
      <c r="L1859" s="171" t="str">
        <f aca="false">IF(Q$1829&lt;&gt;"",IF($B1859&lt;&gt;"",K1859-$J1859,""),"")</f>
        <v/>
      </c>
      <c r="M1859" s="172" t="str">
        <f aca="false">IF(B1859&lt;&gt;"",RANK(L1859,L$1829:L$1928),"")</f>
        <v/>
      </c>
      <c r="N1859" s="172" t="str">
        <f aca="false">IF(B1859&lt;&gt;"",'Classement Général'!CM41,"")</f>
        <v/>
      </c>
      <c r="O1859" s="172" t="str">
        <f aca="false">IF(B142&lt;&gt;"",'Calculs (M1..M20)'!A44,"")</f>
        <v/>
      </c>
      <c r="P1859" s="0"/>
      <c r="Q1859" s="0"/>
      <c r="R1859" s="0"/>
      <c r="S1859" s="0"/>
      <c r="T1859" s="0"/>
      <c r="U1859" s="0"/>
      <c r="V1859" s="0"/>
      <c r="AH1859" s="187" t="n">
        <f aca="false">IF($G1859&lt;&gt;"",AG1859,"")</f>
        <v>0</v>
      </c>
      <c r="AI1859" s="169"/>
      <c r="AJ1859" s="170"/>
    </row>
    <row r="1860" customFormat="false" ht="13" hidden="false" customHeight="false" outlineLevel="0" collapsed="false">
      <c r="A1860" s="0"/>
      <c r="B1860" s="185" t="str">
        <f aca="false">IF(B1759&lt;&gt;"",B1759,"")</f>
        <v/>
      </c>
      <c r="C1860" s="116" t="str">
        <f aca="false">IF(C1759&lt;&gt;"",C1759,"")</f>
        <v/>
      </c>
      <c r="D1860" s="116" t="str">
        <f aca="false">IF(D1759&lt;&gt;"",D1759,"")</f>
        <v/>
      </c>
      <c r="E1860" s="116" t="str">
        <f aca="false">IF(E1759&lt;&gt;"",E1759,"")</f>
        <v/>
      </c>
      <c r="F1860" s="116" t="n">
        <v>39</v>
      </c>
      <c r="G1860" s="168" t="n">
        <f aca="false">G1759</f>
        <v>1</v>
      </c>
      <c r="H1860" s="187" t="n">
        <f aca="false">IF($G1860&lt;&gt;"",G1860,"")</f>
        <v>1</v>
      </c>
      <c r="I1860" s="169"/>
      <c r="J1860" s="170"/>
      <c r="K1860" s="171" t="str">
        <f aca="false">IF($B1860&lt;&gt;"",IF(I1860,(INDEX(P$1829:Q$1832,MATCH(H1860,P$1829:P$1832),2)/I1860)*1000,0),"")</f>
        <v/>
      </c>
      <c r="L1860" s="171" t="str">
        <f aca="false">IF(Q$1829&lt;&gt;"",IF($B1860&lt;&gt;"",K1860-$J1860,""),"")</f>
        <v/>
      </c>
      <c r="M1860" s="172" t="str">
        <f aca="false">IF(B1860&lt;&gt;"",RANK(L1860,L$1829:L$1928),"")</f>
        <v/>
      </c>
      <c r="N1860" s="172" t="str">
        <f aca="false">IF(B1860&lt;&gt;"",'Classement Général'!CM42,"")</f>
        <v/>
      </c>
      <c r="O1860" s="172" t="str">
        <f aca="false">IF(B143&lt;&gt;"",'Calculs (M1..M20)'!A45,"")</f>
        <v/>
      </c>
      <c r="P1860" s="0"/>
      <c r="Q1860" s="0"/>
      <c r="R1860" s="0"/>
      <c r="S1860" s="0"/>
      <c r="T1860" s="0"/>
      <c r="U1860" s="0"/>
      <c r="V1860" s="0"/>
      <c r="AH1860" s="187" t="n">
        <f aca="false">IF($G1860&lt;&gt;"",AG1860,"")</f>
        <v>0</v>
      </c>
      <c r="AI1860" s="169"/>
      <c r="AJ1860" s="170"/>
    </row>
    <row r="1861" customFormat="false" ht="13" hidden="false" customHeight="false" outlineLevel="0" collapsed="false">
      <c r="A1861" s="0"/>
      <c r="B1861" s="185" t="str">
        <f aca="false">IF(B1760&lt;&gt;"",B1760,"")</f>
        <v/>
      </c>
      <c r="C1861" s="116" t="str">
        <f aca="false">IF(C1760&lt;&gt;"",C1760,"")</f>
        <v/>
      </c>
      <c r="D1861" s="116" t="str">
        <f aca="false">IF(D1760&lt;&gt;"",D1760,"")</f>
        <v/>
      </c>
      <c r="E1861" s="116" t="str">
        <f aca="false">IF(E1760&lt;&gt;"",E1760,"")</f>
        <v/>
      </c>
      <c r="F1861" s="116" t="n">
        <v>39</v>
      </c>
      <c r="G1861" s="168" t="n">
        <f aca="false">G1760</f>
        <v>1</v>
      </c>
      <c r="H1861" s="187" t="n">
        <f aca="false">IF($G1861&lt;&gt;"",G1861,"")</f>
        <v>1</v>
      </c>
      <c r="I1861" s="169"/>
      <c r="J1861" s="170"/>
      <c r="K1861" s="171" t="str">
        <f aca="false">IF($B1861&lt;&gt;"",IF(I1861,(INDEX(P$1829:Q$1832,MATCH(H1861,P$1829:P$1832),2)/I1861)*1000,0),"")</f>
        <v/>
      </c>
      <c r="L1861" s="171" t="str">
        <f aca="false">IF(Q$1829&lt;&gt;"",IF($B1861&lt;&gt;"",K1861-$J1861,""),"")</f>
        <v/>
      </c>
      <c r="M1861" s="172" t="str">
        <f aca="false">IF(B1861&lt;&gt;"",RANK(L1861,L$1829:L$1928),"")</f>
        <v/>
      </c>
      <c r="N1861" s="172" t="str">
        <f aca="false">IF(B1861&lt;&gt;"",'Classement Général'!CM43,"")</f>
        <v/>
      </c>
      <c r="O1861" s="172" t="str">
        <f aca="false">IF(B144&lt;&gt;"",'Calculs (M1..M20)'!A46,"")</f>
        <v/>
      </c>
      <c r="P1861" s="0"/>
      <c r="Q1861" s="0"/>
      <c r="R1861" s="0"/>
      <c r="S1861" s="0"/>
      <c r="T1861" s="0"/>
      <c r="U1861" s="0"/>
      <c r="V1861" s="0"/>
      <c r="AH1861" s="187" t="n">
        <f aca="false">IF($G1861&lt;&gt;"",AG1861,"")</f>
        <v>0</v>
      </c>
      <c r="AI1861" s="169"/>
      <c r="AJ1861" s="170"/>
    </row>
    <row r="1862" customFormat="false" ht="13" hidden="false" customHeight="false" outlineLevel="0" collapsed="false">
      <c r="A1862" s="0"/>
      <c r="B1862" s="185" t="str">
        <f aca="false">IF(B1761&lt;&gt;"",B1761,"")</f>
        <v/>
      </c>
      <c r="C1862" s="116" t="str">
        <f aca="false">IF(C1761&lt;&gt;"",C1761,"")</f>
        <v/>
      </c>
      <c r="D1862" s="116" t="str">
        <f aca="false">IF(D1761&lt;&gt;"",D1761,"")</f>
        <v/>
      </c>
      <c r="E1862" s="116" t="str">
        <f aca="false">IF(E1761&lt;&gt;"",E1761,"")</f>
        <v/>
      </c>
      <c r="F1862" s="116" t="n">
        <v>39</v>
      </c>
      <c r="G1862" s="168" t="n">
        <f aca="false">G1761</f>
        <v>1</v>
      </c>
      <c r="H1862" s="187" t="n">
        <f aca="false">IF($G1862&lt;&gt;"",G1862,"")</f>
        <v>1</v>
      </c>
      <c r="I1862" s="169"/>
      <c r="J1862" s="170"/>
      <c r="K1862" s="171" t="str">
        <f aca="false">IF($B1862&lt;&gt;"",IF(I1862,(INDEX(P$1829:Q$1832,MATCH(H1862,P$1829:P$1832),2)/I1862)*1000,0),"")</f>
        <v/>
      </c>
      <c r="L1862" s="171" t="str">
        <f aca="false">IF(Q$1829&lt;&gt;"",IF($B1862&lt;&gt;"",K1862-$J1862,""),"")</f>
        <v/>
      </c>
      <c r="M1862" s="172" t="str">
        <f aca="false">IF(B1862&lt;&gt;"",RANK(L1862,L$1829:L$1928),"")</f>
        <v/>
      </c>
      <c r="N1862" s="172" t="str">
        <f aca="false">IF(B1862&lt;&gt;"",'Classement Général'!CM44,"")</f>
        <v/>
      </c>
      <c r="O1862" s="172" t="str">
        <f aca="false">IF(B145&lt;&gt;"",'Calculs (M1..M20)'!A47,"")</f>
        <v/>
      </c>
      <c r="P1862" s="0"/>
      <c r="Q1862" s="0"/>
      <c r="R1862" s="0"/>
      <c r="S1862" s="0"/>
      <c r="T1862" s="0"/>
      <c r="U1862" s="0"/>
      <c r="V1862" s="0"/>
      <c r="AH1862" s="187" t="n">
        <f aca="false">IF($G1862&lt;&gt;"",AG1862,"")</f>
        <v>0</v>
      </c>
      <c r="AI1862" s="169"/>
      <c r="AJ1862" s="170"/>
    </row>
    <row r="1863" customFormat="false" ht="13" hidden="false" customHeight="false" outlineLevel="0" collapsed="false">
      <c r="A1863" s="0"/>
      <c r="B1863" s="185" t="str">
        <f aca="false">IF(B1762&lt;&gt;"",B1762,"")</f>
        <v/>
      </c>
      <c r="C1863" s="116" t="str">
        <f aca="false">IF(C1762&lt;&gt;"",C1762,"")</f>
        <v/>
      </c>
      <c r="D1863" s="116" t="str">
        <f aca="false">IF(D1762&lt;&gt;"",D1762,"")</f>
        <v/>
      </c>
      <c r="E1863" s="116" t="str">
        <f aca="false">IF(E1762&lt;&gt;"",E1762,"")</f>
        <v/>
      </c>
      <c r="F1863" s="116" t="n">
        <v>39</v>
      </c>
      <c r="G1863" s="168" t="n">
        <f aca="false">G1762</f>
        <v>1</v>
      </c>
      <c r="H1863" s="187" t="n">
        <f aca="false">IF($G1863&lt;&gt;"",G1863,"")</f>
        <v>1</v>
      </c>
      <c r="I1863" s="169"/>
      <c r="J1863" s="170"/>
      <c r="K1863" s="171" t="str">
        <f aca="false">IF($B1863&lt;&gt;"",IF(I1863,(INDEX(P$1829:Q$1832,MATCH(H1863,P$1829:P$1832),2)/I1863)*1000,0),"")</f>
        <v/>
      </c>
      <c r="L1863" s="171" t="str">
        <f aca="false">IF(Q$1829&lt;&gt;"",IF($B1863&lt;&gt;"",K1863-$J1863,""),"")</f>
        <v/>
      </c>
      <c r="M1863" s="172" t="str">
        <f aca="false">IF(B1863&lt;&gt;"",RANK(L1863,L$1829:L$1928),"")</f>
        <v/>
      </c>
      <c r="N1863" s="172" t="str">
        <f aca="false">IF(B1863&lt;&gt;"",'Classement Général'!CM45,"")</f>
        <v/>
      </c>
      <c r="O1863" s="172" t="str">
        <f aca="false">IF(B146&lt;&gt;"",'Calculs (M1..M20)'!A48,"")</f>
        <v/>
      </c>
      <c r="P1863" s="0"/>
      <c r="Q1863" s="0"/>
      <c r="R1863" s="0"/>
      <c r="S1863" s="0"/>
      <c r="T1863" s="0"/>
      <c r="U1863" s="0"/>
      <c r="V1863" s="0"/>
      <c r="AH1863" s="187" t="n">
        <f aca="false">IF($G1863&lt;&gt;"",AG1863,"")</f>
        <v>0</v>
      </c>
      <c r="AI1863" s="169"/>
      <c r="AJ1863" s="170"/>
    </row>
    <row r="1864" customFormat="false" ht="13" hidden="false" customHeight="false" outlineLevel="0" collapsed="false">
      <c r="A1864" s="0"/>
      <c r="B1864" s="185" t="str">
        <f aca="false">IF(B1763&lt;&gt;"",B1763,"")</f>
        <v/>
      </c>
      <c r="C1864" s="116" t="str">
        <f aca="false">IF(C1763&lt;&gt;"",C1763,"")</f>
        <v/>
      </c>
      <c r="D1864" s="116" t="str">
        <f aca="false">IF(D1763&lt;&gt;"",D1763,"")</f>
        <v/>
      </c>
      <c r="E1864" s="116" t="str">
        <f aca="false">IF(E1763&lt;&gt;"",E1763,"")</f>
        <v/>
      </c>
      <c r="F1864" s="116" t="n">
        <v>39</v>
      </c>
      <c r="G1864" s="168" t="n">
        <f aca="false">G1763</f>
        <v>1</v>
      </c>
      <c r="H1864" s="187" t="n">
        <f aca="false">IF($G1864&lt;&gt;"",G1864,"")</f>
        <v>1</v>
      </c>
      <c r="I1864" s="169"/>
      <c r="J1864" s="170"/>
      <c r="K1864" s="171" t="str">
        <f aca="false">IF($B1864&lt;&gt;"",IF(I1864,(INDEX(P$1829:Q$1832,MATCH(H1864,P$1829:P$1832),2)/I1864)*1000,0),"")</f>
        <v/>
      </c>
      <c r="L1864" s="171" t="str">
        <f aca="false">IF(Q$1829&lt;&gt;"",IF($B1864&lt;&gt;"",K1864-$J1864,""),"")</f>
        <v/>
      </c>
      <c r="M1864" s="172" t="str">
        <f aca="false">IF(B1864&lt;&gt;"",RANK(L1864,L$1829:L$1928),"")</f>
        <v/>
      </c>
      <c r="N1864" s="172" t="str">
        <f aca="false">IF(B1864&lt;&gt;"",'Classement Général'!CM46,"")</f>
        <v/>
      </c>
      <c r="O1864" s="172" t="str">
        <f aca="false">IF(B147&lt;&gt;"",'Calculs (M1..M20)'!A49,"")</f>
        <v/>
      </c>
      <c r="P1864" s="0"/>
      <c r="Q1864" s="0"/>
      <c r="R1864" s="0"/>
      <c r="S1864" s="0"/>
      <c r="T1864" s="0"/>
      <c r="U1864" s="0"/>
      <c r="V1864" s="0"/>
      <c r="AH1864" s="187" t="n">
        <f aca="false">IF($G1864&lt;&gt;"",AG1864,"")</f>
        <v>0</v>
      </c>
      <c r="AI1864" s="169"/>
      <c r="AJ1864" s="170"/>
    </row>
    <row r="1865" customFormat="false" ht="13" hidden="false" customHeight="false" outlineLevel="0" collapsed="false">
      <c r="A1865" s="0"/>
      <c r="B1865" s="185" t="str">
        <f aca="false">IF(B1764&lt;&gt;"",B1764,"")</f>
        <v/>
      </c>
      <c r="C1865" s="116" t="str">
        <f aca="false">IF(C1764&lt;&gt;"",C1764,"")</f>
        <v/>
      </c>
      <c r="D1865" s="116" t="str">
        <f aca="false">IF(D1764&lt;&gt;"",D1764,"")</f>
        <v/>
      </c>
      <c r="E1865" s="116" t="str">
        <f aca="false">IF(E1764&lt;&gt;"",E1764,"")</f>
        <v/>
      </c>
      <c r="F1865" s="116" t="n">
        <v>39</v>
      </c>
      <c r="G1865" s="168" t="n">
        <f aca="false">G1764</f>
        <v>1</v>
      </c>
      <c r="H1865" s="187" t="n">
        <f aca="false">IF($G1865&lt;&gt;"",G1865,"")</f>
        <v>1</v>
      </c>
      <c r="I1865" s="169"/>
      <c r="J1865" s="170"/>
      <c r="K1865" s="171" t="str">
        <f aca="false">IF($B1865&lt;&gt;"",IF(I1865,(INDEX(P$1829:Q$1832,MATCH(H1865,P$1829:P$1832),2)/I1865)*1000,0),"")</f>
        <v/>
      </c>
      <c r="L1865" s="171" t="str">
        <f aca="false">IF(Q$1829&lt;&gt;"",IF($B1865&lt;&gt;"",K1865-$J1865,""),"")</f>
        <v/>
      </c>
      <c r="M1865" s="172" t="str">
        <f aca="false">IF(B1865&lt;&gt;"",RANK(L1865,L$1829:L$1928),"")</f>
        <v/>
      </c>
      <c r="N1865" s="172" t="str">
        <f aca="false">IF(B1865&lt;&gt;"",'Classement Général'!CM47,"")</f>
        <v/>
      </c>
      <c r="O1865" s="172" t="str">
        <f aca="false">IF(B148&lt;&gt;"",'Calculs (M1..M20)'!A50,"")</f>
        <v/>
      </c>
      <c r="P1865" s="0"/>
      <c r="Q1865" s="0"/>
      <c r="R1865" s="0"/>
      <c r="S1865" s="0"/>
      <c r="T1865" s="0"/>
      <c r="U1865" s="0"/>
      <c r="V1865" s="0"/>
      <c r="AH1865" s="187" t="n">
        <f aca="false">IF($G1865&lt;&gt;"",AG1865,"")</f>
        <v>0</v>
      </c>
      <c r="AI1865" s="169"/>
      <c r="AJ1865" s="170"/>
    </row>
    <row r="1866" customFormat="false" ht="13" hidden="false" customHeight="false" outlineLevel="0" collapsed="false">
      <c r="A1866" s="0"/>
      <c r="B1866" s="185" t="str">
        <f aca="false">IF(B1765&lt;&gt;"",B1765,"")</f>
        <v/>
      </c>
      <c r="C1866" s="116" t="str">
        <f aca="false">IF(C1765&lt;&gt;"",C1765,"")</f>
        <v/>
      </c>
      <c r="D1866" s="116" t="str">
        <f aca="false">IF(D1765&lt;&gt;"",D1765,"")</f>
        <v/>
      </c>
      <c r="E1866" s="116" t="str">
        <f aca="false">IF(E1765&lt;&gt;"",E1765,"")</f>
        <v/>
      </c>
      <c r="F1866" s="116" t="n">
        <v>39</v>
      </c>
      <c r="G1866" s="168" t="n">
        <f aca="false">G1765</f>
        <v>1</v>
      </c>
      <c r="H1866" s="187" t="n">
        <f aca="false">IF($G1866&lt;&gt;"",G1866,"")</f>
        <v>1</v>
      </c>
      <c r="I1866" s="169"/>
      <c r="J1866" s="170"/>
      <c r="K1866" s="171" t="str">
        <f aca="false">IF($B1866&lt;&gt;"",IF(I1866,(INDEX(P$1829:Q$1832,MATCH(H1866,P$1829:P$1832),2)/I1866)*1000,0),"")</f>
        <v/>
      </c>
      <c r="L1866" s="171" t="str">
        <f aca="false">IF(Q$1829&lt;&gt;"",IF($B1866&lt;&gt;"",K1866-$J1866,""),"")</f>
        <v/>
      </c>
      <c r="M1866" s="172" t="str">
        <f aca="false">IF(B1866&lt;&gt;"",RANK(L1866,L$1829:L$1928),"")</f>
        <v/>
      </c>
      <c r="N1866" s="172" t="str">
        <f aca="false">IF(B1866&lt;&gt;"",'Classement Général'!CM48,"")</f>
        <v/>
      </c>
      <c r="O1866" s="172" t="str">
        <f aca="false">IF(B149&lt;&gt;"",'Calculs (M1..M20)'!A51,"")</f>
        <v/>
      </c>
      <c r="P1866" s="0"/>
      <c r="Q1866" s="0"/>
      <c r="R1866" s="0"/>
      <c r="S1866" s="0"/>
      <c r="T1866" s="0"/>
      <c r="U1866" s="0"/>
      <c r="V1866" s="0"/>
      <c r="AH1866" s="187" t="n">
        <f aca="false">IF($G1866&lt;&gt;"",AG1866,"")</f>
        <v>0</v>
      </c>
      <c r="AI1866" s="169"/>
      <c r="AJ1866" s="170"/>
    </row>
    <row r="1867" customFormat="false" ht="13" hidden="false" customHeight="false" outlineLevel="0" collapsed="false">
      <c r="A1867" s="0"/>
      <c r="B1867" s="185" t="str">
        <f aca="false">IF(B1766&lt;&gt;"",B1766,"")</f>
        <v/>
      </c>
      <c r="C1867" s="116" t="str">
        <f aca="false">IF(C1766&lt;&gt;"",C1766,"")</f>
        <v/>
      </c>
      <c r="D1867" s="116" t="str">
        <f aca="false">IF(D1766&lt;&gt;"",D1766,"")</f>
        <v/>
      </c>
      <c r="E1867" s="116" t="str">
        <f aca="false">IF(E1766&lt;&gt;"",E1766,"")</f>
        <v/>
      </c>
      <c r="F1867" s="116" t="n">
        <v>39</v>
      </c>
      <c r="G1867" s="168" t="n">
        <f aca="false">G1766</f>
        <v>1</v>
      </c>
      <c r="H1867" s="187" t="n">
        <f aca="false">IF($G1867&lt;&gt;"",G1867,"")</f>
        <v>1</v>
      </c>
      <c r="I1867" s="169"/>
      <c r="J1867" s="170"/>
      <c r="K1867" s="171" t="str">
        <f aca="false">IF($B1867&lt;&gt;"",IF(I1867,(INDEX(P$1829:Q$1832,MATCH(H1867,P$1829:P$1832),2)/I1867)*1000,0),"")</f>
        <v/>
      </c>
      <c r="L1867" s="171" t="str">
        <f aca="false">IF(Q$1829&lt;&gt;"",IF($B1867&lt;&gt;"",K1867-$J1867,""),"")</f>
        <v/>
      </c>
      <c r="M1867" s="172" t="str">
        <f aca="false">IF(B1867&lt;&gt;"",RANK(L1867,L$1829:L$1928),"")</f>
        <v/>
      </c>
      <c r="N1867" s="172" t="str">
        <f aca="false">IF(B1867&lt;&gt;"",'Classement Général'!CM49,"")</f>
        <v/>
      </c>
      <c r="O1867" s="172" t="str">
        <f aca="false">IF(B150&lt;&gt;"",'Calculs (M1..M20)'!A52,"")</f>
        <v/>
      </c>
      <c r="P1867" s="0"/>
      <c r="Q1867" s="0"/>
      <c r="R1867" s="0"/>
      <c r="S1867" s="0"/>
      <c r="T1867" s="0"/>
      <c r="U1867" s="0"/>
      <c r="V1867" s="0"/>
      <c r="AH1867" s="187" t="n">
        <f aca="false">IF($G1867&lt;&gt;"",AG1867,"")</f>
        <v>0</v>
      </c>
      <c r="AI1867" s="169"/>
      <c r="AJ1867" s="170"/>
    </row>
    <row r="1868" customFormat="false" ht="13" hidden="false" customHeight="false" outlineLevel="0" collapsed="false">
      <c r="A1868" s="0"/>
      <c r="B1868" s="185" t="str">
        <f aca="false">IF(B1767&lt;&gt;"",B1767,"")</f>
        <v/>
      </c>
      <c r="C1868" s="116" t="str">
        <f aca="false">IF(C1767&lt;&gt;"",C1767,"")</f>
        <v/>
      </c>
      <c r="D1868" s="116" t="str">
        <f aca="false">IF(D1767&lt;&gt;"",D1767,"")</f>
        <v/>
      </c>
      <c r="E1868" s="116" t="str">
        <f aca="false">IF(E1767&lt;&gt;"",E1767,"")</f>
        <v/>
      </c>
      <c r="F1868" s="116" t="n">
        <v>39</v>
      </c>
      <c r="G1868" s="168" t="n">
        <f aca="false">G1767</f>
        <v>1</v>
      </c>
      <c r="H1868" s="187" t="n">
        <f aca="false">IF($G1868&lt;&gt;"",G1868,"")</f>
        <v>1</v>
      </c>
      <c r="I1868" s="169"/>
      <c r="J1868" s="170"/>
      <c r="K1868" s="171" t="str">
        <f aca="false">IF($B1868&lt;&gt;"",IF(I1868,(INDEX(P$1829:Q$1832,MATCH(H1868,P$1829:P$1832),2)/I1868)*1000,0),"")</f>
        <v/>
      </c>
      <c r="L1868" s="171" t="str">
        <f aca="false">IF(Q$1829&lt;&gt;"",IF($B1868&lt;&gt;"",K1868-$J1868,""),"")</f>
        <v/>
      </c>
      <c r="M1868" s="172" t="str">
        <f aca="false">IF(B1868&lt;&gt;"",RANK(L1868,L$1829:L$1928),"")</f>
        <v/>
      </c>
      <c r="N1868" s="172" t="str">
        <f aca="false">IF(B1868&lt;&gt;"",'Classement Général'!CM50,"")</f>
        <v/>
      </c>
      <c r="O1868" s="172" t="str">
        <f aca="false">IF(B151&lt;&gt;"",'Calculs (M1..M20)'!A53,"")</f>
        <v/>
      </c>
      <c r="P1868" s="0"/>
      <c r="Q1868" s="0"/>
      <c r="R1868" s="0"/>
      <c r="S1868" s="0"/>
      <c r="T1868" s="0"/>
      <c r="U1868" s="0"/>
      <c r="V1868" s="0"/>
      <c r="AH1868" s="187" t="n">
        <f aca="false">IF($G1868&lt;&gt;"",AG1868,"")</f>
        <v>0</v>
      </c>
      <c r="AI1868" s="169"/>
      <c r="AJ1868" s="170"/>
    </row>
    <row r="1869" customFormat="false" ht="13" hidden="false" customHeight="false" outlineLevel="0" collapsed="false">
      <c r="A1869" s="0"/>
      <c r="B1869" s="185" t="str">
        <f aca="false">IF(B1768&lt;&gt;"",B1768,"")</f>
        <v/>
      </c>
      <c r="C1869" s="116" t="str">
        <f aca="false">IF(C1768&lt;&gt;"",C1768,"")</f>
        <v/>
      </c>
      <c r="D1869" s="116" t="str">
        <f aca="false">IF(D1768&lt;&gt;"",D1768,"")</f>
        <v/>
      </c>
      <c r="E1869" s="116" t="str">
        <f aca="false">IF(E1768&lt;&gt;"",E1768,"")</f>
        <v/>
      </c>
      <c r="F1869" s="116" t="n">
        <v>39</v>
      </c>
      <c r="G1869" s="168" t="n">
        <f aca="false">G1768</f>
        <v>1</v>
      </c>
      <c r="H1869" s="187" t="n">
        <f aca="false">IF($G1869&lt;&gt;"",G1869,"")</f>
        <v>1</v>
      </c>
      <c r="I1869" s="169"/>
      <c r="J1869" s="170"/>
      <c r="K1869" s="171" t="str">
        <f aca="false">IF($B1869&lt;&gt;"",IF(I1869,(INDEX(P$1829:Q$1832,MATCH(H1869,P$1829:P$1832),2)/I1869)*1000,0),"")</f>
        <v/>
      </c>
      <c r="L1869" s="171" t="str">
        <f aca="false">IF(Q$1829&lt;&gt;"",IF($B1869&lt;&gt;"",K1869-$J1869,""),"")</f>
        <v/>
      </c>
      <c r="M1869" s="172" t="str">
        <f aca="false">IF(B1869&lt;&gt;"",RANK(L1869,L$1829:L$1928),"")</f>
        <v/>
      </c>
      <c r="N1869" s="172" t="str">
        <f aca="false">IF(B1869&lt;&gt;"",'Classement Général'!CM51,"")</f>
        <v/>
      </c>
      <c r="O1869" s="172" t="str">
        <f aca="false">IF(B152&lt;&gt;"",'Calculs (M1..M20)'!A54,"")</f>
        <v/>
      </c>
      <c r="P1869" s="0"/>
      <c r="Q1869" s="0"/>
      <c r="R1869" s="0"/>
      <c r="S1869" s="0"/>
      <c r="T1869" s="0"/>
      <c r="U1869" s="0"/>
      <c r="V1869" s="0"/>
      <c r="AH1869" s="187" t="n">
        <f aca="false">IF($G1869&lt;&gt;"",AG1869,"")</f>
        <v>0</v>
      </c>
      <c r="AI1869" s="169"/>
      <c r="AJ1869" s="170"/>
    </row>
    <row r="1870" customFormat="false" ht="13" hidden="false" customHeight="false" outlineLevel="0" collapsed="false">
      <c r="A1870" s="0"/>
      <c r="B1870" s="185" t="str">
        <f aca="false">IF(B1769&lt;&gt;"",B1769,"")</f>
        <v/>
      </c>
      <c r="C1870" s="116" t="str">
        <f aca="false">IF(C1769&lt;&gt;"",C1769,"")</f>
        <v/>
      </c>
      <c r="D1870" s="116" t="str">
        <f aca="false">IF(D1769&lt;&gt;"",D1769,"")</f>
        <v/>
      </c>
      <c r="E1870" s="116" t="str">
        <f aca="false">IF(E1769&lt;&gt;"",E1769,"")</f>
        <v/>
      </c>
      <c r="F1870" s="116" t="n">
        <v>39</v>
      </c>
      <c r="G1870" s="168" t="n">
        <f aca="false">G1769</f>
        <v>1</v>
      </c>
      <c r="H1870" s="187" t="n">
        <f aca="false">IF($G1870&lt;&gt;"",G1870,"")</f>
        <v>1</v>
      </c>
      <c r="I1870" s="169"/>
      <c r="J1870" s="170"/>
      <c r="K1870" s="171" t="str">
        <f aca="false">IF($B1870&lt;&gt;"",IF(I1870,(INDEX(P$1829:Q$1832,MATCH(H1870,P$1829:P$1832),2)/I1870)*1000,0),"")</f>
        <v/>
      </c>
      <c r="L1870" s="171" t="str">
        <f aca="false">IF(Q$1829&lt;&gt;"",IF($B1870&lt;&gt;"",K1870-$J1870,""),"")</f>
        <v/>
      </c>
      <c r="M1870" s="172" t="str">
        <f aca="false">IF(B1870&lt;&gt;"",RANK(L1870,L$1829:L$1928),"")</f>
        <v/>
      </c>
      <c r="N1870" s="172" t="str">
        <f aca="false">IF(B1870&lt;&gt;"",'Classement Général'!CM52,"")</f>
        <v/>
      </c>
      <c r="O1870" s="172" t="str">
        <f aca="false">IF(B153&lt;&gt;"",'Calculs (M1..M20)'!A55,"")</f>
        <v/>
      </c>
      <c r="P1870" s="0"/>
      <c r="Q1870" s="0"/>
      <c r="R1870" s="0"/>
      <c r="S1870" s="0"/>
      <c r="T1870" s="0"/>
      <c r="U1870" s="0"/>
      <c r="V1870" s="0"/>
      <c r="AH1870" s="187" t="n">
        <f aca="false">IF($G1870&lt;&gt;"",AG1870,"")</f>
        <v>0</v>
      </c>
      <c r="AI1870" s="169"/>
      <c r="AJ1870" s="170"/>
    </row>
    <row r="1871" customFormat="false" ht="13" hidden="false" customHeight="false" outlineLevel="0" collapsed="false">
      <c r="A1871" s="0"/>
      <c r="B1871" s="185" t="str">
        <f aca="false">IF(B1770&lt;&gt;"",B1770,"")</f>
        <v/>
      </c>
      <c r="C1871" s="116" t="str">
        <f aca="false">IF(C1770&lt;&gt;"",C1770,"")</f>
        <v/>
      </c>
      <c r="D1871" s="116" t="str">
        <f aca="false">IF(D1770&lt;&gt;"",D1770,"")</f>
        <v/>
      </c>
      <c r="E1871" s="116" t="str">
        <f aca="false">IF(E1770&lt;&gt;"",E1770,"")</f>
        <v/>
      </c>
      <c r="F1871" s="116" t="n">
        <v>39</v>
      </c>
      <c r="G1871" s="168" t="n">
        <f aca="false">G1770</f>
        <v>1</v>
      </c>
      <c r="H1871" s="187" t="n">
        <f aca="false">IF($G1871&lt;&gt;"",G1871,"")</f>
        <v>1</v>
      </c>
      <c r="I1871" s="169"/>
      <c r="J1871" s="170"/>
      <c r="K1871" s="171" t="str">
        <f aca="false">IF($B1871&lt;&gt;"",IF(I1871,(INDEX(P$1829:Q$1832,MATCH(H1871,P$1829:P$1832),2)/I1871)*1000,0),"")</f>
        <v/>
      </c>
      <c r="L1871" s="171" t="str">
        <f aca="false">IF(Q$1829&lt;&gt;"",IF($B1871&lt;&gt;"",K1871-$J1871,""),"")</f>
        <v/>
      </c>
      <c r="M1871" s="172" t="str">
        <f aca="false">IF(B1871&lt;&gt;"",RANK(L1871,L$1829:L$1928),"")</f>
        <v/>
      </c>
      <c r="N1871" s="172" t="str">
        <f aca="false">IF(B1871&lt;&gt;"",'Classement Général'!CM53,"")</f>
        <v/>
      </c>
      <c r="O1871" s="172" t="str">
        <f aca="false">IF(B154&lt;&gt;"",'Calculs (M1..M20)'!A56,"")</f>
        <v/>
      </c>
      <c r="P1871" s="0"/>
      <c r="Q1871" s="0"/>
      <c r="R1871" s="0"/>
      <c r="S1871" s="0"/>
      <c r="T1871" s="0"/>
      <c r="U1871" s="0"/>
      <c r="V1871" s="0"/>
      <c r="AH1871" s="187" t="n">
        <f aca="false">IF($G1871&lt;&gt;"",AG1871,"")</f>
        <v>0</v>
      </c>
      <c r="AI1871" s="169"/>
      <c r="AJ1871" s="170"/>
    </row>
    <row r="1872" customFormat="false" ht="13" hidden="false" customHeight="false" outlineLevel="0" collapsed="false">
      <c r="A1872" s="0"/>
      <c r="B1872" s="185" t="str">
        <f aca="false">IF(B1771&lt;&gt;"",B1771,"")</f>
        <v/>
      </c>
      <c r="C1872" s="116" t="str">
        <f aca="false">IF(C1771&lt;&gt;"",C1771,"")</f>
        <v/>
      </c>
      <c r="D1872" s="116" t="str">
        <f aca="false">IF(D1771&lt;&gt;"",D1771,"")</f>
        <v/>
      </c>
      <c r="E1872" s="116" t="str">
        <f aca="false">IF(E1771&lt;&gt;"",E1771,"")</f>
        <v/>
      </c>
      <c r="F1872" s="116" t="n">
        <v>39</v>
      </c>
      <c r="G1872" s="168" t="n">
        <f aca="false">G1771</f>
        <v>1</v>
      </c>
      <c r="H1872" s="187" t="n">
        <f aca="false">IF($G1872&lt;&gt;"",G1872,"")</f>
        <v>1</v>
      </c>
      <c r="I1872" s="169"/>
      <c r="J1872" s="170"/>
      <c r="K1872" s="171" t="str">
        <f aca="false">IF($B1872&lt;&gt;"",IF(I1872,(INDEX(P$1829:Q$1832,MATCH(H1872,P$1829:P$1832),2)/I1872)*1000,0),"")</f>
        <v/>
      </c>
      <c r="L1872" s="171" t="str">
        <f aca="false">IF(Q$1829&lt;&gt;"",IF($B1872&lt;&gt;"",K1872-$J1872,""),"")</f>
        <v/>
      </c>
      <c r="M1872" s="172" t="str">
        <f aca="false">IF(B1872&lt;&gt;"",RANK(L1872,L$1829:L$1928),"")</f>
        <v/>
      </c>
      <c r="N1872" s="172" t="str">
        <f aca="false">IF(B1872&lt;&gt;"",'Classement Général'!CM54,"")</f>
        <v/>
      </c>
      <c r="O1872" s="172" t="str">
        <f aca="false">IF(B155&lt;&gt;"",'Calculs (M1..M20)'!A57,"")</f>
        <v/>
      </c>
      <c r="P1872" s="0"/>
      <c r="Q1872" s="0"/>
      <c r="R1872" s="0"/>
      <c r="S1872" s="0"/>
      <c r="T1872" s="0"/>
      <c r="U1872" s="0"/>
      <c r="V1872" s="0"/>
      <c r="AH1872" s="187" t="n">
        <f aca="false">IF($G1872&lt;&gt;"",AG1872,"")</f>
        <v>0</v>
      </c>
      <c r="AI1872" s="169"/>
      <c r="AJ1872" s="170"/>
    </row>
    <row r="1873" customFormat="false" ht="13" hidden="false" customHeight="false" outlineLevel="0" collapsed="false">
      <c r="A1873" s="0"/>
      <c r="B1873" s="185" t="str">
        <f aca="false">IF(B1772&lt;&gt;"",B1772,"")</f>
        <v/>
      </c>
      <c r="C1873" s="116" t="str">
        <f aca="false">IF(C1772&lt;&gt;"",C1772,"")</f>
        <v/>
      </c>
      <c r="D1873" s="116" t="str">
        <f aca="false">IF(D1772&lt;&gt;"",D1772,"")</f>
        <v/>
      </c>
      <c r="E1873" s="116" t="str">
        <f aca="false">IF(E1772&lt;&gt;"",E1772,"")</f>
        <v/>
      </c>
      <c r="F1873" s="116" t="n">
        <v>39</v>
      </c>
      <c r="G1873" s="168" t="n">
        <f aca="false">G1772</f>
        <v>1</v>
      </c>
      <c r="H1873" s="187" t="n">
        <f aca="false">IF($G1873&lt;&gt;"",G1873,"")</f>
        <v>1</v>
      </c>
      <c r="I1873" s="169"/>
      <c r="J1873" s="170"/>
      <c r="K1873" s="171" t="str">
        <f aca="false">IF($B1873&lt;&gt;"",IF(I1873,(INDEX(P$1829:Q$1832,MATCH(H1873,P$1829:P$1832),2)/I1873)*1000,0),"")</f>
        <v/>
      </c>
      <c r="L1873" s="171" t="str">
        <f aca="false">IF(Q$1829&lt;&gt;"",IF($B1873&lt;&gt;"",K1873-$J1873,""),"")</f>
        <v/>
      </c>
      <c r="M1873" s="172" t="str">
        <f aca="false">IF(B1873&lt;&gt;"",RANK(L1873,L$1829:L$1928),"")</f>
        <v/>
      </c>
      <c r="N1873" s="172" t="str">
        <f aca="false">IF(B1873&lt;&gt;"",'Classement Général'!CM55,"")</f>
        <v/>
      </c>
      <c r="O1873" s="172" t="str">
        <f aca="false">IF(B156&lt;&gt;"",'Calculs (M1..M20)'!A58,"")</f>
        <v/>
      </c>
      <c r="P1873" s="0"/>
      <c r="Q1873" s="0"/>
      <c r="R1873" s="0"/>
      <c r="S1873" s="0"/>
      <c r="T1873" s="0"/>
      <c r="U1873" s="0"/>
      <c r="V1873" s="0"/>
      <c r="AH1873" s="187" t="n">
        <f aca="false">IF($G1873&lt;&gt;"",AG1873,"")</f>
        <v>0</v>
      </c>
      <c r="AI1873" s="169"/>
      <c r="AJ1873" s="170"/>
    </row>
    <row r="1874" customFormat="false" ht="13" hidden="false" customHeight="false" outlineLevel="0" collapsed="false">
      <c r="A1874" s="0"/>
      <c r="B1874" s="185" t="str">
        <f aca="false">IF(B1773&lt;&gt;"",B1773,"")</f>
        <v/>
      </c>
      <c r="C1874" s="116" t="str">
        <f aca="false">IF(C1773&lt;&gt;"",C1773,"")</f>
        <v/>
      </c>
      <c r="D1874" s="116" t="str">
        <f aca="false">IF(D1773&lt;&gt;"",D1773,"")</f>
        <v/>
      </c>
      <c r="E1874" s="116" t="str">
        <f aca="false">IF(E1773&lt;&gt;"",E1773,"")</f>
        <v/>
      </c>
      <c r="F1874" s="116" t="n">
        <v>39</v>
      </c>
      <c r="G1874" s="168" t="n">
        <f aca="false">G1773</f>
        <v>1</v>
      </c>
      <c r="H1874" s="187" t="n">
        <f aca="false">IF($G1874&lt;&gt;"",G1874,"")</f>
        <v>1</v>
      </c>
      <c r="I1874" s="169"/>
      <c r="J1874" s="170"/>
      <c r="K1874" s="171" t="str">
        <f aca="false">IF($B1874&lt;&gt;"",IF(I1874,(INDEX(P$1829:Q$1832,MATCH(H1874,P$1829:P$1832),2)/I1874)*1000,0),"")</f>
        <v/>
      </c>
      <c r="L1874" s="171" t="str">
        <f aca="false">IF(Q$1829&lt;&gt;"",IF($B1874&lt;&gt;"",K1874-$J1874,""),"")</f>
        <v/>
      </c>
      <c r="M1874" s="172" t="str">
        <f aca="false">IF(B1874&lt;&gt;"",RANK(L1874,L$1829:L$1928),"")</f>
        <v/>
      </c>
      <c r="N1874" s="172" t="str">
        <f aca="false">IF(B1874&lt;&gt;"",'Classement Général'!CM56,"")</f>
        <v/>
      </c>
      <c r="O1874" s="172" t="str">
        <f aca="false">IF(B157&lt;&gt;"",'Calculs (M1..M20)'!A59,"")</f>
        <v/>
      </c>
      <c r="P1874" s="0"/>
      <c r="Q1874" s="0"/>
      <c r="R1874" s="0"/>
      <c r="S1874" s="0"/>
      <c r="T1874" s="0"/>
      <c r="U1874" s="0"/>
      <c r="V1874" s="0"/>
      <c r="AH1874" s="187" t="n">
        <f aca="false">IF($G1874&lt;&gt;"",AG1874,"")</f>
        <v>0</v>
      </c>
      <c r="AI1874" s="169"/>
      <c r="AJ1874" s="170"/>
    </row>
    <row r="1875" customFormat="false" ht="13" hidden="false" customHeight="false" outlineLevel="0" collapsed="false">
      <c r="A1875" s="0"/>
      <c r="B1875" s="185" t="str">
        <f aca="false">IF(B1774&lt;&gt;"",B1774,"")</f>
        <v/>
      </c>
      <c r="C1875" s="116" t="str">
        <f aca="false">IF(C1774&lt;&gt;"",C1774,"")</f>
        <v/>
      </c>
      <c r="D1875" s="116" t="str">
        <f aca="false">IF(D1774&lt;&gt;"",D1774,"")</f>
        <v/>
      </c>
      <c r="E1875" s="116" t="str">
        <f aca="false">IF(E1774&lt;&gt;"",E1774,"")</f>
        <v/>
      </c>
      <c r="F1875" s="116" t="n">
        <v>39</v>
      </c>
      <c r="G1875" s="168" t="n">
        <f aca="false">G1774</f>
        <v>1</v>
      </c>
      <c r="H1875" s="187" t="n">
        <f aca="false">IF($G1875&lt;&gt;"",G1875,"")</f>
        <v>1</v>
      </c>
      <c r="I1875" s="169"/>
      <c r="J1875" s="170"/>
      <c r="K1875" s="171" t="str">
        <f aca="false">IF($B1875&lt;&gt;"",IF(I1875,(INDEX(P$1829:Q$1832,MATCH(H1875,P$1829:P$1832),2)/I1875)*1000,0),"")</f>
        <v/>
      </c>
      <c r="L1875" s="171" t="str">
        <f aca="false">IF(Q$1829&lt;&gt;"",IF($B1875&lt;&gt;"",K1875-$J1875,""),"")</f>
        <v/>
      </c>
      <c r="M1875" s="172" t="str">
        <f aca="false">IF(B1875&lt;&gt;"",RANK(L1875,L$1829:L$1928),"")</f>
        <v/>
      </c>
      <c r="N1875" s="172" t="str">
        <f aca="false">IF(B1875&lt;&gt;"",'Classement Général'!CM57,"")</f>
        <v/>
      </c>
      <c r="O1875" s="172" t="str">
        <f aca="false">IF(B158&lt;&gt;"",'Calculs (M1..M20)'!A60,"")</f>
        <v/>
      </c>
      <c r="P1875" s="0"/>
      <c r="Q1875" s="0"/>
      <c r="R1875" s="0"/>
      <c r="S1875" s="0"/>
      <c r="T1875" s="0"/>
      <c r="U1875" s="0"/>
      <c r="V1875" s="0"/>
      <c r="AH1875" s="187" t="n">
        <f aca="false">IF($G1875&lt;&gt;"",AG1875,"")</f>
        <v>0</v>
      </c>
      <c r="AI1875" s="169"/>
      <c r="AJ1875" s="170"/>
    </row>
    <row r="1876" customFormat="false" ht="13" hidden="false" customHeight="false" outlineLevel="0" collapsed="false">
      <c r="A1876" s="0"/>
      <c r="B1876" s="185" t="str">
        <f aca="false">IF(B1775&lt;&gt;"",B1775,"")</f>
        <v/>
      </c>
      <c r="C1876" s="116" t="str">
        <f aca="false">IF(C1775&lt;&gt;"",C1775,"")</f>
        <v/>
      </c>
      <c r="D1876" s="116" t="str">
        <f aca="false">IF(D1775&lt;&gt;"",D1775,"")</f>
        <v/>
      </c>
      <c r="E1876" s="116" t="str">
        <f aca="false">IF(E1775&lt;&gt;"",E1775,"")</f>
        <v/>
      </c>
      <c r="F1876" s="116" t="n">
        <v>39</v>
      </c>
      <c r="G1876" s="168" t="n">
        <f aca="false">G1775</f>
        <v>1</v>
      </c>
      <c r="H1876" s="187" t="n">
        <f aca="false">IF($G1876&lt;&gt;"",G1876,"")</f>
        <v>1</v>
      </c>
      <c r="I1876" s="169"/>
      <c r="J1876" s="170"/>
      <c r="K1876" s="171" t="str">
        <f aca="false">IF($B1876&lt;&gt;"",IF(I1876,(INDEX(P$1829:Q$1832,MATCH(H1876,P$1829:P$1832),2)/I1876)*1000,0),"")</f>
        <v/>
      </c>
      <c r="L1876" s="171" t="str">
        <f aca="false">IF(Q$1829&lt;&gt;"",IF($B1876&lt;&gt;"",K1876-$J1876,""),"")</f>
        <v/>
      </c>
      <c r="M1876" s="172" t="str">
        <f aca="false">IF(B1876&lt;&gt;"",RANK(L1876,L$1829:L$1928),"")</f>
        <v/>
      </c>
      <c r="N1876" s="172" t="str">
        <f aca="false">IF(B1876&lt;&gt;"",'Classement Général'!CM58,"")</f>
        <v/>
      </c>
      <c r="O1876" s="172" t="str">
        <f aca="false">IF(B159&lt;&gt;"",'Calculs (M1..M20)'!A61,"")</f>
        <v/>
      </c>
      <c r="P1876" s="0"/>
      <c r="Q1876" s="0"/>
      <c r="R1876" s="0"/>
      <c r="S1876" s="0"/>
      <c r="T1876" s="0"/>
      <c r="U1876" s="0"/>
      <c r="V1876" s="0"/>
      <c r="AH1876" s="187" t="n">
        <f aca="false">IF($G1876&lt;&gt;"",AG1876,"")</f>
        <v>0</v>
      </c>
      <c r="AI1876" s="169"/>
      <c r="AJ1876" s="170"/>
    </row>
    <row r="1877" customFormat="false" ht="13" hidden="false" customHeight="false" outlineLevel="0" collapsed="false">
      <c r="A1877" s="0"/>
      <c r="B1877" s="185" t="str">
        <f aca="false">IF(B1776&lt;&gt;"",B1776,"")</f>
        <v/>
      </c>
      <c r="C1877" s="116" t="str">
        <f aca="false">IF(C1776&lt;&gt;"",C1776,"")</f>
        <v/>
      </c>
      <c r="D1877" s="116" t="str">
        <f aca="false">IF(D1776&lt;&gt;"",D1776,"")</f>
        <v/>
      </c>
      <c r="E1877" s="116" t="str">
        <f aca="false">IF(E1776&lt;&gt;"",E1776,"")</f>
        <v/>
      </c>
      <c r="F1877" s="116" t="n">
        <v>39</v>
      </c>
      <c r="G1877" s="168" t="n">
        <f aca="false">G1776</f>
        <v>1</v>
      </c>
      <c r="H1877" s="187" t="n">
        <f aca="false">IF($G1877&lt;&gt;"",G1877,"")</f>
        <v>1</v>
      </c>
      <c r="I1877" s="169"/>
      <c r="J1877" s="170"/>
      <c r="K1877" s="171" t="str">
        <f aca="false">IF($B1877&lt;&gt;"",IF(I1877,(INDEX(P$1829:Q$1832,MATCH(H1877,P$1829:P$1832),2)/I1877)*1000,0),"")</f>
        <v/>
      </c>
      <c r="L1877" s="171" t="str">
        <f aca="false">IF(Q$1829&lt;&gt;"",IF($B1877&lt;&gt;"",K1877-$J1877,""),"")</f>
        <v/>
      </c>
      <c r="M1877" s="172" t="str">
        <f aca="false">IF(B1877&lt;&gt;"",RANK(L1877,L$1829:L$1928),"")</f>
        <v/>
      </c>
      <c r="N1877" s="172" t="str">
        <f aca="false">IF(B1877&lt;&gt;"",'Classement Général'!CM59,"")</f>
        <v/>
      </c>
      <c r="O1877" s="172" t="str">
        <f aca="false">IF(B160&lt;&gt;"",'Calculs (M1..M20)'!A62,"")</f>
        <v/>
      </c>
      <c r="P1877" s="0"/>
      <c r="Q1877" s="0"/>
      <c r="R1877" s="0"/>
      <c r="S1877" s="0"/>
      <c r="T1877" s="0"/>
      <c r="U1877" s="0"/>
      <c r="V1877" s="0"/>
      <c r="AH1877" s="187" t="n">
        <f aca="false">IF($G1877&lt;&gt;"",AG1877,"")</f>
        <v>0</v>
      </c>
      <c r="AI1877" s="169"/>
      <c r="AJ1877" s="170"/>
    </row>
    <row r="1878" customFormat="false" ht="13" hidden="false" customHeight="false" outlineLevel="0" collapsed="false">
      <c r="A1878" s="0"/>
      <c r="B1878" s="185" t="str">
        <f aca="false">IF(B1777&lt;&gt;"",B1777,"")</f>
        <v/>
      </c>
      <c r="C1878" s="116" t="str">
        <f aca="false">IF(C1777&lt;&gt;"",C1777,"")</f>
        <v/>
      </c>
      <c r="D1878" s="116" t="str">
        <f aca="false">IF(D1777&lt;&gt;"",D1777,"")</f>
        <v/>
      </c>
      <c r="E1878" s="116" t="str">
        <f aca="false">IF(E1777&lt;&gt;"",E1777,"")</f>
        <v/>
      </c>
      <c r="F1878" s="116" t="n">
        <v>39</v>
      </c>
      <c r="G1878" s="168" t="n">
        <f aca="false">G1777</f>
        <v>1</v>
      </c>
      <c r="H1878" s="187" t="n">
        <f aca="false">IF($G1878&lt;&gt;"",G1878,"")</f>
        <v>1</v>
      </c>
      <c r="I1878" s="169"/>
      <c r="J1878" s="170"/>
      <c r="K1878" s="171" t="str">
        <f aca="false">IF($B1878&lt;&gt;"",IF(I1878,(INDEX(P$1829:Q$1832,MATCH(H1878,P$1829:P$1832),2)/I1878)*1000,0),"")</f>
        <v/>
      </c>
      <c r="L1878" s="171" t="str">
        <f aca="false">IF(Q$1829&lt;&gt;"",IF($B1878&lt;&gt;"",K1878-$J1878,""),"")</f>
        <v/>
      </c>
      <c r="M1878" s="172" t="str">
        <f aca="false">IF(B1878&lt;&gt;"",RANK(L1878,L$1829:L$1928),"")</f>
        <v/>
      </c>
      <c r="N1878" s="172" t="str">
        <f aca="false">IF(B1878&lt;&gt;"",'Classement Général'!CM60,"")</f>
        <v/>
      </c>
      <c r="O1878" s="172" t="str">
        <f aca="false">IF(B161&lt;&gt;"",'Calculs (M1..M20)'!A63,"")</f>
        <v/>
      </c>
      <c r="P1878" s="0"/>
      <c r="Q1878" s="0"/>
      <c r="R1878" s="0"/>
      <c r="S1878" s="0"/>
      <c r="T1878" s="0"/>
      <c r="U1878" s="0"/>
      <c r="V1878" s="0"/>
      <c r="AH1878" s="187" t="n">
        <f aca="false">IF($G1878&lt;&gt;"",AG1878,"")</f>
        <v>0</v>
      </c>
      <c r="AI1878" s="169"/>
      <c r="AJ1878" s="170"/>
    </row>
    <row r="1879" customFormat="false" ht="13" hidden="false" customHeight="false" outlineLevel="0" collapsed="false">
      <c r="A1879" s="0"/>
      <c r="B1879" s="185" t="str">
        <f aca="false">IF(B1778&lt;&gt;"",B1778,"")</f>
        <v/>
      </c>
      <c r="C1879" s="116" t="str">
        <f aca="false">IF(C1778&lt;&gt;"",C1778,"")</f>
        <v/>
      </c>
      <c r="D1879" s="116" t="str">
        <f aca="false">IF(D1778&lt;&gt;"",D1778,"")</f>
        <v/>
      </c>
      <c r="E1879" s="116" t="str">
        <f aca="false">IF(E1778&lt;&gt;"",E1778,"")</f>
        <v/>
      </c>
      <c r="F1879" s="116" t="n">
        <v>39</v>
      </c>
      <c r="G1879" s="168" t="n">
        <f aca="false">G1778</f>
        <v>1</v>
      </c>
      <c r="H1879" s="187" t="n">
        <f aca="false">IF($G1879&lt;&gt;"",G1879,"")</f>
        <v>1</v>
      </c>
      <c r="I1879" s="169"/>
      <c r="J1879" s="170"/>
      <c r="K1879" s="171" t="str">
        <f aca="false">IF($B1879&lt;&gt;"",IF(I1879,(INDEX(P$1829:Q$1832,MATCH(H1879,P$1829:P$1832),2)/I1879)*1000,0),"")</f>
        <v/>
      </c>
      <c r="L1879" s="171" t="str">
        <f aca="false">IF(Q$1829&lt;&gt;"",IF($B1879&lt;&gt;"",K1879-$J1879,""),"")</f>
        <v/>
      </c>
      <c r="M1879" s="172" t="str">
        <f aca="false">IF(B1879&lt;&gt;"",RANK(L1879,L$1829:L$1928),"")</f>
        <v/>
      </c>
      <c r="N1879" s="172" t="str">
        <f aca="false">IF(B1879&lt;&gt;"",'Classement Général'!CM61,"")</f>
        <v/>
      </c>
      <c r="O1879" s="172" t="str">
        <f aca="false">IF(B162&lt;&gt;"",'Calculs (M1..M20)'!A64,"")</f>
        <v/>
      </c>
      <c r="P1879" s="0"/>
      <c r="Q1879" s="0"/>
      <c r="R1879" s="0"/>
      <c r="S1879" s="0"/>
      <c r="T1879" s="0"/>
      <c r="U1879" s="0"/>
      <c r="V1879" s="0"/>
      <c r="AH1879" s="187" t="n">
        <f aca="false">IF($G1879&lt;&gt;"",AG1879,"")</f>
        <v>0</v>
      </c>
      <c r="AI1879" s="169"/>
      <c r="AJ1879" s="170"/>
    </row>
    <row r="1880" customFormat="false" ht="13" hidden="false" customHeight="false" outlineLevel="0" collapsed="false">
      <c r="A1880" s="0"/>
      <c r="B1880" s="185" t="str">
        <f aca="false">IF(B1779&lt;&gt;"",B1779,"")</f>
        <v/>
      </c>
      <c r="C1880" s="116" t="str">
        <f aca="false">IF(C1779&lt;&gt;"",C1779,"")</f>
        <v/>
      </c>
      <c r="D1880" s="116" t="str">
        <f aca="false">IF(D1779&lt;&gt;"",D1779,"")</f>
        <v/>
      </c>
      <c r="E1880" s="116" t="str">
        <f aca="false">IF(E1779&lt;&gt;"",E1779,"")</f>
        <v/>
      </c>
      <c r="F1880" s="116" t="n">
        <v>39</v>
      </c>
      <c r="G1880" s="168" t="n">
        <f aca="false">G1779</f>
        <v>1</v>
      </c>
      <c r="H1880" s="187" t="n">
        <f aca="false">IF($G1880&lt;&gt;"",G1880,"")</f>
        <v>1</v>
      </c>
      <c r="I1880" s="169"/>
      <c r="J1880" s="170"/>
      <c r="K1880" s="171" t="str">
        <f aca="false">IF($B1880&lt;&gt;"",IF(I1880,(INDEX(P$1829:Q$1832,MATCH(H1880,P$1829:P$1832),2)/I1880)*1000,0),"")</f>
        <v/>
      </c>
      <c r="L1880" s="171" t="str">
        <f aca="false">IF(Q$1829&lt;&gt;"",IF($B1880&lt;&gt;"",K1880-$J1880,""),"")</f>
        <v/>
      </c>
      <c r="M1880" s="172" t="str">
        <f aca="false">IF(B1880&lt;&gt;"",RANK(L1880,L$1829:L$1928),"")</f>
        <v/>
      </c>
      <c r="N1880" s="172" t="str">
        <f aca="false">IF(B1880&lt;&gt;"",'Classement Général'!CM62,"")</f>
        <v/>
      </c>
      <c r="O1880" s="172" t="str">
        <f aca="false">IF(B163&lt;&gt;"",'Calculs (M1..M20)'!A65,"")</f>
        <v/>
      </c>
      <c r="P1880" s="0"/>
      <c r="Q1880" s="0"/>
      <c r="R1880" s="0"/>
      <c r="S1880" s="0"/>
      <c r="T1880" s="0"/>
      <c r="U1880" s="0"/>
      <c r="V1880" s="0"/>
      <c r="AH1880" s="187" t="n">
        <f aca="false">IF($G1880&lt;&gt;"",AG1880,"")</f>
        <v>0</v>
      </c>
      <c r="AI1880" s="169"/>
      <c r="AJ1880" s="170"/>
    </row>
    <row r="1881" customFormat="false" ht="13" hidden="false" customHeight="false" outlineLevel="0" collapsed="false">
      <c r="A1881" s="0"/>
      <c r="B1881" s="185" t="str">
        <f aca="false">IF(B1780&lt;&gt;"",B1780,"")</f>
        <v/>
      </c>
      <c r="C1881" s="116" t="str">
        <f aca="false">IF(C1780&lt;&gt;"",C1780,"")</f>
        <v/>
      </c>
      <c r="D1881" s="116" t="str">
        <f aca="false">IF(D1780&lt;&gt;"",D1780,"")</f>
        <v/>
      </c>
      <c r="E1881" s="116" t="str">
        <f aca="false">IF(E1780&lt;&gt;"",E1780,"")</f>
        <v/>
      </c>
      <c r="F1881" s="116" t="n">
        <v>39</v>
      </c>
      <c r="G1881" s="168" t="n">
        <f aca="false">G1780</f>
        <v>1</v>
      </c>
      <c r="H1881" s="187" t="n">
        <f aca="false">IF($G1881&lt;&gt;"",G1881,"")</f>
        <v>1</v>
      </c>
      <c r="I1881" s="169"/>
      <c r="J1881" s="170"/>
      <c r="K1881" s="171" t="str">
        <f aca="false">IF($B1881&lt;&gt;"",IF(I1881,(INDEX(P$1829:Q$1832,MATCH(H1881,P$1829:P$1832),2)/I1881)*1000,0),"")</f>
        <v/>
      </c>
      <c r="L1881" s="171" t="str">
        <f aca="false">IF(Q$1829&lt;&gt;"",IF($B1881&lt;&gt;"",K1881-$J1881,""),"")</f>
        <v/>
      </c>
      <c r="M1881" s="172" t="str">
        <f aca="false">IF(B1881&lt;&gt;"",RANK(L1881,L$1829:L$1928),"")</f>
        <v/>
      </c>
      <c r="N1881" s="172" t="str">
        <f aca="false">IF(B1881&lt;&gt;"",'Classement Général'!CM63,"")</f>
        <v/>
      </c>
      <c r="O1881" s="172" t="str">
        <f aca="false">IF(B164&lt;&gt;"",'Calculs (M1..M20)'!A66,"")</f>
        <v/>
      </c>
      <c r="P1881" s="0"/>
      <c r="Q1881" s="0"/>
      <c r="R1881" s="0"/>
      <c r="S1881" s="0"/>
      <c r="T1881" s="0"/>
      <c r="U1881" s="0"/>
      <c r="V1881" s="0"/>
      <c r="AH1881" s="187" t="n">
        <f aca="false">IF($G1881&lt;&gt;"",AG1881,"")</f>
        <v>0</v>
      </c>
      <c r="AI1881" s="169"/>
      <c r="AJ1881" s="170"/>
    </row>
    <row r="1882" customFormat="false" ht="13" hidden="false" customHeight="false" outlineLevel="0" collapsed="false">
      <c r="A1882" s="0"/>
      <c r="B1882" s="185" t="str">
        <f aca="false">IF(B1781&lt;&gt;"",B1781,"")</f>
        <v/>
      </c>
      <c r="C1882" s="116" t="str">
        <f aca="false">IF(C1781&lt;&gt;"",C1781,"")</f>
        <v/>
      </c>
      <c r="D1882" s="116" t="str">
        <f aca="false">IF(D1781&lt;&gt;"",D1781,"")</f>
        <v/>
      </c>
      <c r="E1882" s="116" t="str">
        <f aca="false">IF(E1781&lt;&gt;"",E1781,"")</f>
        <v/>
      </c>
      <c r="F1882" s="116" t="n">
        <v>39</v>
      </c>
      <c r="G1882" s="168" t="n">
        <f aca="false">G1781</f>
        <v>1</v>
      </c>
      <c r="H1882" s="187" t="n">
        <f aca="false">IF($G1882&lt;&gt;"",G1882,"")</f>
        <v>1</v>
      </c>
      <c r="I1882" s="169"/>
      <c r="J1882" s="170"/>
      <c r="K1882" s="171" t="str">
        <f aca="false">IF($B1882&lt;&gt;"",IF(I1882,(INDEX(P$1829:Q$1832,MATCH(H1882,P$1829:P$1832),2)/I1882)*1000,0),"")</f>
        <v/>
      </c>
      <c r="L1882" s="171" t="str">
        <f aca="false">IF(Q$1829&lt;&gt;"",IF($B1882&lt;&gt;"",K1882-$J1882,""),"")</f>
        <v/>
      </c>
      <c r="M1882" s="172" t="str">
        <f aca="false">IF(B1882&lt;&gt;"",RANK(L1882,L$1829:L$1928),"")</f>
        <v/>
      </c>
      <c r="N1882" s="172" t="str">
        <f aca="false">IF(B1882&lt;&gt;"",'Classement Général'!CM64,"")</f>
        <v/>
      </c>
      <c r="O1882" s="172" t="str">
        <f aca="false">IF(B165&lt;&gt;"",'Calculs (M1..M20)'!A67,"")</f>
        <v/>
      </c>
      <c r="P1882" s="0"/>
      <c r="Q1882" s="0"/>
      <c r="R1882" s="0"/>
      <c r="S1882" s="0"/>
      <c r="T1882" s="0"/>
      <c r="U1882" s="0"/>
      <c r="V1882" s="0"/>
      <c r="AH1882" s="187" t="n">
        <f aca="false">IF($G1882&lt;&gt;"",AG1882,"")</f>
        <v>0</v>
      </c>
      <c r="AI1882" s="169"/>
      <c r="AJ1882" s="170"/>
    </row>
    <row r="1883" customFormat="false" ht="13" hidden="false" customHeight="false" outlineLevel="0" collapsed="false">
      <c r="A1883" s="0"/>
      <c r="B1883" s="185" t="str">
        <f aca="false">IF(B1782&lt;&gt;"",B1782,"")</f>
        <v/>
      </c>
      <c r="C1883" s="116" t="str">
        <f aca="false">IF(C1782&lt;&gt;"",C1782,"")</f>
        <v/>
      </c>
      <c r="D1883" s="116" t="str">
        <f aca="false">IF(D1782&lt;&gt;"",D1782,"")</f>
        <v/>
      </c>
      <c r="E1883" s="116" t="str">
        <f aca="false">IF(E1782&lt;&gt;"",E1782,"")</f>
        <v/>
      </c>
      <c r="F1883" s="116" t="n">
        <v>39</v>
      </c>
      <c r="G1883" s="168" t="n">
        <f aca="false">G1782</f>
        <v>1</v>
      </c>
      <c r="H1883" s="187" t="n">
        <f aca="false">IF($G1883&lt;&gt;"",G1883,"")</f>
        <v>1</v>
      </c>
      <c r="I1883" s="169"/>
      <c r="J1883" s="170"/>
      <c r="K1883" s="171" t="str">
        <f aca="false">IF($B1883&lt;&gt;"",IF(I1883,(INDEX(P$1829:Q$1832,MATCH(H1883,P$1829:P$1832),2)/I1883)*1000,0),"")</f>
        <v/>
      </c>
      <c r="L1883" s="171" t="str">
        <f aca="false">IF(Q$1829&lt;&gt;"",IF($B1883&lt;&gt;"",K1883-$J1883,""),"")</f>
        <v/>
      </c>
      <c r="M1883" s="172" t="str">
        <f aca="false">IF(B1883&lt;&gt;"",RANK(L1883,L$1829:L$1928),"")</f>
        <v/>
      </c>
      <c r="N1883" s="172" t="str">
        <f aca="false">IF(B1883&lt;&gt;"",'Classement Général'!CM65,"")</f>
        <v/>
      </c>
      <c r="O1883" s="172" t="str">
        <f aca="false">IF(B166&lt;&gt;"",'Calculs (M1..M20)'!A68,"")</f>
        <v/>
      </c>
      <c r="P1883" s="0"/>
      <c r="Q1883" s="0"/>
      <c r="R1883" s="0"/>
      <c r="S1883" s="0"/>
      <c r="T1883" s="0"/>
      <c r="U1883" s="0"/>
      <c r="V1883" s="0"/>
      <c r="AH1883" s="187" t="n">
        <f aca="false">IF($G1883&lt;&gt;"",AG1883,"")</f>
        <v>0</v>
      </c>
      <c r="AI1883" s="169"/>
      <c r="AJ1883" s="170"/>
    </row>
    <row r="1884" customFormat="false" ht="13" hidden="false" customHeight="false" outlineLevel="0" collapsed="false">
      <c r="A1884" s="0"/>
      <c r="B1884" s="185" t="str">
        <f aca="false">IF(B1783&lt;&gt;"",B1783,"")</f>
        <v/>
      </c>
      <c r="C1884" s="116" t="str">
        <f aca="false">IF(C1783&lt;&gt;"",C1783,"")</f>
        <v/>
      </c>
      <c r="D1884" s="116" t="str">
        <f aca="false">IF(D1783&lt;&gt;"",D1783,"")</f>
        <v/>
      </c>
      <c r="E1884" s="116" t="str">
        <f aca="false">IF(E1783&lt;&gt;"",E1783,"")</f>
        <v/>
      </c>
      <c r="F1884" s="116" t="n">
        <v>39</v>
      </c>
      <c r="G1884" s="168" t="n">
        <f aca="false">G1783</f>
        <v>1</v>
      </c>
      <c r="H1884" s="187" t="n">
        <f aca="false">IF($G1884&lt;&gt;"",G1884,"")</f>
        <v>1</v>
      </c>
      <c r="I1884" s="169"/>
      <c r="J1884" s="170"/>
      <c r="K1884" s="171" t="str">
        <f aca="false">IF($B1884&lt;&gt;"",IF(I1884,(INDEX(P$1829:Q$1832,MATCH(H1884,P$1829:P$1832),2)/I1884)*1000,0),"")</f>
        <v/>
      </c>
      <c r="L1884" s="171" t="str">
        <f aca="false">IF(Q$1829&lt;&gt;"",IF($B1884&lt;&gt;"",K1884-$J1884,""),"")</f>
        <v/>
      </c>
      <c r="M1884" s="172" t="str">
        <f aca="false">IF(B1884&lt;&gt;"",RANK(L1884,L$1829:L$1928),"")</f>
        <v/>
      </c>
      <c r="N1884" s="172" t="str">
        <f aca="false">IF(B1884&lt;&gt;"",'Classement Général'!CM66,"")</f>
        <v/>
      </c>
      <c r="O1884" s="172" t="str">
        <f aca="false">IF(B167&lt;&gt;"",'Calculs (M1..M20)'!A69,"")</f>
        <v/>
      </c>
      <c r="P1884" s="0"/>
      <c r="Q1884" s="0"/>
      <c r="R1884" s="0"/>
      <c r="S1884" s="0"/>
      <c r="T1884" s="0"/>
      <c r="U1884" s="0"/>
      <c r="V1884" s="0"/>
      <c r="AH1884" s="187" t="n">
        <f aca="false">IF($G1884&lt;&gt;"",AG1884,"")</f>
        <v>0</v>
      </c>
      <c r="AI1884" s="169"/>
      <c r="AJ1884" s="170"/>
    </row>
    <row r="1885" customFormat="false" ht="13" hidden="false" customHeight="false" outlineLevel="0" collapsed="false">
      <c r="A1885" s="0"/>
      <c r="B1885" s="185" t="str">
        <f aca="false">IF(B1784&lt;&gt;"",B1784,"")</f>
        <v/>
      </c>
      <c r="C1885" s="116" t="str">
        <f aca="false">IF(C1784&lt;&gt;"",C1784,"")</f>
        <v/>
      </c>
      <c r="D1885" s="116" t="str">
        <f aca="false">IF(D1784&lt;&gt;"",D1784,"")</f>
        <v/>
      </c>
      <c r="E1885" s="116" t="str">
        <f aca="false">IF(E1784&lt;&gt;"",E1784,"")</f>
        <v/>
      </c>
      <c r="F1885" s="116" t="n">
        <v>39</v>
      </c>
      <c r="G1885" s="168" t="n">
        <f aca="false">G1784</f>
        <v>1</v>
      </c>
      <c r="H1885" s="187" t="n">
        <f aca="false">IF($G1885&lt;&gt;"",G1885,"")</f>
        <v>1</v>
      </c>
      <c r="I1885" s="169"/>
      <c r="J1885" s="170"/>
      <c r="K1885" s="171" t="str">
        <f aca="false">IF($B1885&lt;&gt;"",IF(I1885,(INDEX(P$1829:Q$1832,MATCH(H1885,P$1829:P$1832),2)/I1885)*1000,0),"")</f>
        <v/>
      </c>
      <c r="L1885" s="171" t="str">
        <f aca="false">IF(Q$1829&lt;&gt;"",IF($B1885&lt;&gt;"",K1885-$J1885,""),"")</f>
        <v/>
      </c>
      <c r="M1885" s="172" t="str">
        <f aca="false">IF(B1885&lt;&gt;"",RANK(L1885,L$1829:L$1928),"")</f>
        <v/>
      </c>
      <c r="N1885" s="172" t="str">
        <f aca="false">IF(B1885&lt;&gt;"",'Classement Général'!CM67,"")</f>
        <v/>
      </c>
      <c r="O1885" s="172" t="str">
        <f aca="false">IF(B168&lt;&gt;"",'Calculs (M1..M20)'!A70,"")</f>
        <v/>
      </c>
      <c r="P1885" s="0"/>
      <c r="Q1885" s="0"/>
      <c r="R1885" s="0"/>
      <c r="S1885" s="0"/>
      <c r="T1885" s="0"/>
      <c r="U1885" s="0"/>
      <c r="V1885" s="0"/>
      <c r="AH1885" s="187" t="n">
        <f aca="false">IF($G1885&lt;&gt;"",AG1885,"")</f>
        <v>0</v>
      </c>
      <c r="AI1885" s="169"/>
      <c r="AJ1885" s="170"/>
    </row>
    <row r="1886" customFormat="false" ht="13" hidden="false" customHeight="false" outlineLevel="0" collapsed="false">
      <c r="A1886" s="0"/>
      <c r="B1886" s="185" t="str">
        <f aca="false">IF(B1785&lt;&gt;"",B1785,"")</f>
        <v/>
      </c>
      <c r="C1886" s="116" t="str">
        <f aca="false">IF(C1785&lt;&gt;"",C1785,"")</f>
        <v/>
      </c>
      <c r="D1886" s="116" t="str">
        <f aca="false">IF(D1785&lt;&gt;"",D1785,"")</f>
        <v/>
      </c>
      <c r="E1886" s="116" t="str">
        <f aca="false">IF(E1785&lt;&gt;"",E1785,"")</f>
        <v/>
      </c>
      <c r="F1886" s="116" t="n">
        <v>39</v>
      </c>
      <c r="G1886" s="168" t="n">
        <f aca="false">G1785</f>
        <v>0</v>
      </c>
      <c r="H1886" s="187" t="n">
        <f aca="false">IF($G1886&lt;&gt;"",G1886,"")</f>
        <v>0</v>
      </c>
      <c r="I1886" s="169"/>
      <c r="J1886" s="170"/>
      <c r="K1886" s="171" t="str">
        <f aca="false">IF($B1886&lt;&gt;"",IF(I1886,(INDEX(P$1829:Q$1832,MATCH(H1886,P$1829:P$1832),2)/I1886)*1000,0),"")</f>
        <v/>
      </c>
      <c r="L1886" s="171" t="str">
        <f aca="false">IF(Q$1829&lt;&gt;"",IF($B1886&lt;&gt;"",K1886-$J1886,""),"")</f>
        <v/>
      </c>
      <c r="M1886" s="172" t="str">
        <f aca="false">IF(B1886&lt;&gt;"",RANK(L1886,L$1829:L$1928),"")</f>
        <v/>
      </c>
      <c r="N1886" s="172" t="str">
        <f aca="false">IF(B1886&lt;&gt;"",'Classement Général'!CM68,"")</f>
        <v/>
      </c>
      <c r="O1886" s="172" t="str">
        <f aca="false">IF(B169&lt;&gt;"",'Calculs (M1..M20)'!A71,"")</f>
        <v/>
      </c>
      <c r="P1886" s="0"/>
      <c r="Q1886" s="0"/>
      <c r="R1886" s="0"/>
      <c r="S1886" s="0"/>
      <c r="T1886" s="0"/>
      <c r="U1886" s="0"/>
      <c r="V1886" s="0"/>
      <c r="AH1886" s="187" t="n">
        <f aca="false">IF($G1886&lt;&gt;"",AG1886,"")</f>
        <v>0</v>
      </c>
      <c r="AI1886" s="169"/>
      <c r="AJ1886" s="170"/>
    </row>
    <row r="1887" customFormat="false" ht="13" hidden="false" customHeight="false" outlineLevel="0" collapsed="false">
      <c r="A1887" s="0"/>
      <c r="B1887" s="185" t="str">
        <f aca="false">IF(B1786&lt;&gt;"",B1786,"")</f>
        <v/>
      </c>
      <c r="C1887" s="116" t="str">
        <f aca="false">IF(C1786&lt;&gt;"",C1786,"")</f>
        <v/>
      </c>
      <c r="D1887" s="116" t="str">
        <f aca="false">IF(D1786&lt;&gt;"",D1786,"")</f>
        <v/>
      </c>
      <c r="E1887" s="116" t="str">
        <f aca="false">IF(E1786&lt;&gt;"",E1786,"")</f>
        <v/>
      </c>
      <c r="F1887" s="116" t="n">
        <v>39</v>
      </c>
      <c r="G1887" s="168" t="n">
        <f aca="false">G1786</f>
        <v>0</v>
      </c>
      <c r="H1887" s="187" t="n">
        <f aca="false">IF($G1887&lt;&gt;"",G1887,"")</f>
        <v>0</v>
      </c>
      <c r="I1887" s="169"/>
      <c r="J1887" s="170"/>
      <c r="K1887" s="171" t="str">
        <f aca="false">IF($B1887&lt;&gt;"",IF(I1887,(INDEX(P$1829:Q$1832,MATCH(H1887,P$1829:P$1832),2)/I1887)*1000,0),"")</f>
        <v/>
      </c>
      <c r="L1887" s="171" t="str">
        <f aca="false">IF(Q$1829&lt;&gt;"",IF($B1887&lt;&gt;"",K1887-$J1887,""),"")</f>
        <v/>
      </c>
      <c r="M1887" s="172" t="str">
        <f aca="false">IF(B1887&lt;&gt;"",RANK(L1887,L$1829:L$1928),"")</f>
        <v/>
      </c>
      <c r="N1887" s="172" t="str">
        <f aca="false">IF(B1887&lt;&gt;"",'Classement Général'!CM69,"")</f>
        <v/>
      </c>
      <c r="O1887" s="172" t="str">
        <f aca="false">IF(B170&lt;&gt;"",'Calculs (M1..M20)'!A72,"")</f>
        <v/>
      </c>
      <c r="P1887" s="0"/>
      <c r="Q1887" s="0"/>
      <c r="R1887" s="0"/>
      <c r="S1887" s="0"/>
      <c r="T1887" s="0"/>
      <c r="U1887" s="0"/>
      <c r="V1887" s="0"/>
      <c r="AH1887" s="187" t="n">
        <f aca="false">IF($G1887&lt;&gt;"",AG1887,"")</f>
        <v>0</v>
      </c>
      <c r="AI1887" s="169"/>
      <c r="AJ1887" s="170"/>
    </row>
    <row r="1888" customFormat="false" ht="13" hidden="false" customHeight="false" outlineLevel="0" collapsed="false">
      <c r="A1888" s="0"/>
      <c r="B1888" s="185" t="str">
        <f aca="false">IF(B1787&lt;&gt;"",B1787,"")</f>
        <v/>
      </c>
      <c r="C1888" s="116" t="str">
        <f aca="false">IF(C1787&lt;&gt;"",C1787,"")</f>
        <v/>
      </c>
      <c r="D1888" s="116" t="str">
        <f aca="false">IF(D1787&lt;&gt;"",D1787,"")</f>
        <v/>
      </c>
      <c r="E1888" s="116" t="str">
        <f aca="false">IF(E1787&lt;&gt;"",E1787,"")</f>
        <v/>
      </c>
      <c r="F1888" s="116" t="n">
        <v>39</v>
      </c>
      <c r="G1888" s="168" t="n">
        <f aca="false">G1787</f>
        <v>0</v>
      </c>
      <c r="H1888" s="187" t="n">
        <f aca="false">IF($G1888&lt;&gt;"",G1888,"")</f>
        <v>0</v>
      </c>
      <c r="I1888" s="169"/>
      <c r="J1888" s="170"/>
      <c r="K1888" s="171" t="str">
        <f aca="false">IF($B1888&lt;&gt;"",IF(I1888,(INDEX(P$1829:Q$1832,MATCH(H1888,P$1829:P$1832),2)/I1888)*1000,0),"")</f>
        <v/>
      </c>
      <c r="L1888" s="171" t="str">
        <f aca="false">IF(Q$1829&lt;&gt;"",IF($B1888&lt;&gt;"",K1888-$J1888,""),"")</f>
        <v/>
      </c>
      <c r="M1888" s="172" t="str">
        <f aca="false">IF(B1888&lt;&gt;"",RANK(L1888,L$1829:L$1928),"")</f>
        <v/>
      </c>
      <c r="N1888" s="172" t="str">
        <f aca="false">IF(B1888&lt;&gt;"",'Classement Général'!CM70,"")</f>
        <v/>
      </c>
      <c r="O1888" s="172" t="str">
        <f aca="false">IF(B171&lt;&gt;"",'Calculs (M1..M20)'!A73,"")</f>
        <v/>
      </c>
      <c r="P1888" s="0"/>
      <c r="Q1888" s="0"/>
      <c r="R1888" s="0"/>
      <c r="S1888" s="0"/>
      <c r="T1888" s="0"/>
      <c r="U1888" s="0"/>
      <c r="V1888" s="0"/>
      <c r="AH1888" s="187" t="n">
        <f aca="false">IF($G1888&lt;&gt;"",AG1888,"")</f>
        <v>0</v>
      </c>
      <c r="AI1888" s="169"/>
      <c r="AJ1888" s="170"/>
    </row>
    <row r="1889" customFormat="false" ht="13" hidden="false" customHeight="false" outlineLevel="0" collapsed="false">
      <c r="A1889" s="0"/>
      <c r="B1889" s="185" t="str">
        <f aca="false">IF(B1788&lt;&gt;"",B1788,"")</f>
        <v/>
      </c>
      <c r="C1889" s="116" t="str">
        <f aca="false">IF(C1788&lt;&gt;"",C1788,"")</f>
        <v/>
      </c>
      <c r="D1889" s="116" t="str">
        <f aca="false">IF(D1788&lt;&gt;"",D1788,"")</f>
        <v/>
      </c>
      <c r="E1889" s="116" t="str">
        <f aca="false">IF(E1788&lt;&gt;"",E1788,"")</f>
        <v/>
      </c>
      <c r="F1889" s="116" t="n">
        <v>39</v>
      </c>
      <c r="G1889" s="168" t="n">
        <f aca="false">G1788</f>
        <v>0</v>
      </c>
      <c r="H1889" s="187" t="n">
        <f aca="false">IF($G1889&lt;&gt;"",G1889,"")</f>
        <v>0</v>
      </c>
      <c r="I1889" s="169"/>
      <c r="J1889" s="170"/>
      <c r="K1889" s="171" t="str">
        <f aca="false">IF($B1889&lt;&gt;"",IF(I1889,(INDEX(P$1829:Q$1832,MATCH(H1889,P$1829:P$1832),2)/I1889)*1000,0),"")</f>
        <v/>
      </c>
      <c r="L1889" s="171" t="str">
        <f aca="false">IF(Q$1829&lt;&gt;"",IF($B1889&lt;&gt;"",K1889-$J1889,""),"")</f>
        <v/>
      </c>
      <c r="M1889" s="172" t="str">
        <f aca="false">IF(B1889&lt;&gt;"",RANK(L1889,L$1829:L$1928),"")</f>
        <v/>
      </c>
      <c r="N1889" s="172" t="str">
        <f aca="false">IF(B1889&lt;&gt;"",'Classement Général'!CM71,"")</f>
        <v/>
      </c>
      <c r="O1889" s="172" t="str">
        <f aca="false">IF(B172&lt;&gt;"",'Calculs (M1..M20)'!A74,"")</f>
        <v/>
      </c>
      <c r="P1889" s="0"/>
      <c r="Q1889" s="0"/>
      <c r="R1889" s="0"/>
      <c r="S1889" s="0"/>
      <c r="T1889" s="0"/>
      <c r="U1889" s="0"/>
      <c r="V1889" s="0"/>
      <c r="AH1889" s="187" t="n">
        <f aca="false">IF($G1889&lt;&gt;"",AG1889,"")</f>
        <v>0</v>
      </c>
      <c r="AI1889" s="169"/>
      <c r="AJ1889" s="170"/>
    </row>
    <row r="1890" customFormat="false" ht="13" hidden="false" customHeight="false" outlineLevel="0" collapsed="false">
      <c r="A1890" s="0"/>
      <c r="B1890" s="185" t="str">
        <f aca="false">IF(B1789&lt;&gt;"",B1789,"")</f>
        <v/>
      </c>
      <c r="C1890" s="116" t="str">
        <f aca="false">IF(C1789&lt;&gt;"",C1789,"")</f>
        <v/>
      </c>
      <c r="D1890" s="116" t="str">
        <f aca="false">IF(D1789&lt;&gt;"",D1789,"")</f>
        <v/>
      </c>
      <c r="E1890" s="116" t="str">
        <f aca="false">IF(E1789&lt;&gt;"",E1789,"")</f>
        <v/>
      </c>
      <c r="F1890" s="116" t="n">
        <v>39</v>
      </c>
      <c r="G1890" s="168" t="n">
        <f aca="false">G1789</f>
        <v>0</v>
      </c>
      <c r="H1890" s="187" t="n">
        <f aca="false">IF($G1890&lt;&gt;"",G1890,"")</f>
        <v>0</v>
      </c>
      <c r="I1890" s="169"/>
      <c r="J1890" s="170"/>
      <c r="K1890" s="171" t="str">
        <f aca="false">IF($B1890&lt;&gt;"",IF(I1890,(INDEX(P$1829:Q$1832,MATCH(H1890,P$1829:P$1832),2)/I1890)*1000,0),"")</f>
        <v/>
      </c>
      <c r="L1890" s="171" t="str">
        <f aca="false">IF(Q$1829&lt;&gt;"",IF($B1890&lt;&gt;"",K1890-$J1890,""),"")</f>
        <v/>
      </c>
      <c r="M1890" s="172" t="str">
        <f aca="false">IF(B1890&lt;&gt;"",RANK(L1890,L$1829:L$1928),"")</f>
        <v/>
      </c>
      <c r="N1890" s="172" t="str">
        <f aca="false">IF(B1890&lt;&gt;"",'Classement Général'!CM72,"")</f>
        <v/>
      </c>
      <c r="O1890" s="172" t="str">
        <f aca="false">IF(B173&lt;&gt;"",'Calculs (M1..M20)'!A75,"")</f>
        <v/>
      </c>
      <c r="P1890" s="0"/>
      <c r="Q1890" s="0"/>
      <c r="R1890" s="0"/>
      <c r="S1890" s="0"/>
      <c r="T1890" s="0"/>
      <c r="U1890" s="0"/>
      <c r="V1890" s="0"/>
      <c r="AH1890" s="187" t="n">
        <f aca="false">IF($G1890&lt;&gt;"",AG1890,"")</f>
        <v>0</v>
      </c>
      <c r="AI1890" s="169"/>
      <c r="AJ1890" s="170"/>
    </row>
    <row r="1891" customFormat="false" ht="13" hidden="false" customHeight="false" outlineLevel="0" collapsed="false">
      <c r="A1891" s="0"/>
      <c r="B1891" s="185" t="str">
        <f aca="false">IF(B1790&lt;&gt;"",B1790,"")</f>
        <v/>
      </c>
      <c r="C1891" s="116" t="str">
        <f aca="false">IF(C1790&lt;&gt;"",C1790,"")</f>
        <v/>
      </c>
      <c r="D1891" s="116" t="str">
        <f aca="false">IF(D1790&lt;&gt;"",D1790,"")</f>
        <v/>
      </c>
      <c r="E1891" s="116" t="str">
        <f aca="false">IF(E1790&lt;&gt;"",E1790,"")</f>
        <v/>
      </c>
      <c r="F1891" s="116" t="n">
        <v>39</v>
      </c>
      <c r="G1891" s="168" t="n">
        <f aca="false">G1790</f>
        <v>0</v>
      </c>
      <c r="H1891" s="187" t="n">
        <f aca="false">IF($G1891&lt;&gt;"",G1891,"")</f>
        <v>0</v>
      </c>
      <c r="I1891" s="169"/>
      <c r="J1891" s="170"/>
      <c r="K1891" s="171" t="str">
        <f aca="false">IF($B1891&lt;&gt;"",IF(I1891,(INDEX(P$1829:Q$1832,MATCH(H1891,P$1829:P$1832),2)/I1891)*1000,0),"")</f>
        <v/>
      </c>
      <c r="L1891" s="171" t="str">
        <f aca="false">IF(Q$1829&lt;&gt;"",IF($B1891&lt;&gt;"",K1891-$J1891,""),"")</f>
        <v/>
      </c>
      <c r="M1891" s="172" t="str">
        <f aca="false">IF(B1891&lt;&gt;"",RANK(L1891,L$1829:L$1928),"")</f>
        <v/>
      </c>
      <c r="N1891" s="172" t="str">
        <f aca="false">IF(B1891&lt;&gt;"",'Classement Général'!CM73,"")</f>
        <v/>
      </c>
      <c r="O1891" s="172" t="str">
        <f aca="false">IF(B174&lt;&gt;"",'Calculs (M1..M20)'!A76,"")</f>
        <v/>
      </c>
      <c r="P1891" s="0"/>
      <c r="Q1891" s="0"/>
      <c r="R1891" s="0"/>
      <c r="S1891" s="0"/>
      <c r="T1891" s="0"/>
      <c r="U1891" s="0"/>
      <c r="V1891" s="0"/>
      <c r="AH1891" s="187" t="n">
        <f aca="false">IF($G1891&lt;&gt;"",AG1891,"")</f>
        <v>0</v>
      </c>
      <c r="AI1891" s="169"/>
      <c r="AJ1891" s="170"/>
    </row>
    <row r="1892" customFormat="false" ht="13" hidden="false" customHeight="false" outlineLevel="0" collapsed="false">
      <c r="A1892" s="0"/>
      <c r="B1892" s="185" t="str">
        <f aca="false">IF(B1791&lt;&gt;"",B1791,"")</f>
        <v/>
      </c>
      <c r="C1892" s="116" t="str">
        <f aca="false">IF(C1791&lt;&gt;"",C1791,"")</f>
        <v/>
      </c>
      <c r="D1892" s="116" t="str">
        <f aca="false">IF(D1791&lt;&gt;"",D1791,"")</f>
        <v/>
      </c>
      <c r="E1892" s="116" t="str">
        <f aca="false">IF(E1791&lt;&gt;"",E1791,"")</f>
        <v/>
      </c>
      <c r="F1892" s="116" t="n">
        <v>39</v>
      </c>
      <c r="G1892" s="168" t="n">
        <f aca="false">G1791</f>
        <v>0</v>
      </c>
      <c r="H1892" s="187" t="n">
        <f aca="false">IF($G1892&lt;&gt;"",G1892,"")</f>
        <v>0</v>
      </c>
      <c r="I1892" s="169"/>
      <c r="J1892" s="170"/>
      <c r="K1892" s="171" t="str">
        <f aca="false">IF($B1892&lt;&gt;"",IF(I1892,(INDEX(P$1829:Q$1832,MATCH(H1892,P$1829:P$1832),2)/I1892)*1000,0),"")</f>
        <v/>
      </c>
      <c r="L1892" s="171" t="str">
        <f aca="false">IF(Q$1829&lt;&gt;"",IF($B1892&lt;&gt;"",K1892-$J1892,""),"")</f>
        <v/>
      </c>
      <c r="M1892" s="172" t="str">
        <f aca="false">IF(B1892&lt;&gt;"",RANK(L1892,L$1829:L$1928),"")</f>
        <v/>
      </c>
      <c r="N1892" s="172" t="str">
        <f aca="false">IF(B1892&lt;&gt;"",'Classement Général'!CM74,"")</f>
        <v/>
      </c>
      <c r="O1892" s="172" t="str">
        <f aca="false">IF(B175&lt;&gt;"",'Calculs (M1..M20)'!A77,"")</f>
        <v/>
      </c>
      <c r="P1892" s="0"/>
      <c r="Q1892" s="0"/>
      <c r="R1892" s="0"/>
      <c r="S1892" s="0"/>
      <c r="T1892" s="0"/>
      <c r="U1892" s="0"/>
      <c r="V1892" s="0"/>
      <c r="AH1892" s="187" t="n">
        <f aca="false">IF($G1892&lt;&gt;"",AG1892,"")</f>
        <v>0</v>
      </c>
      <c r="AI1892" s="169"/>
      <c r="AJ1892" s="170"/>
    </row>
    <row r="1893" customFormat="false" ht="13" hidden="false" customHeight="false" outlineLevel="0" collapsed="false">
      <c r="A1893" s="0"/>
      <c r="B1893" s="185" t="str">
        <f aca="false">IF(B1792&lt;&gt;"",B1792,"")</f>
        <v/>
      </c>
      <c r="C1893" s="116" t="str">
        <f aca="false">IF(C1792&lt;&gt;"",C1792,"")</f>
        <v/>
      </c>
      <c r="D1893" s="116" t="str">
        <f aca="false">IF(D1792&lt;&gt;"",D1792,"")</f>
        <v/>
      </c>
      <c r="E1893" s="116" t="str">
        <f aca="false">IF(E1792&lt;&gt;"",E1792,"")</f>
        <v/>
      </c>
      <c r="F1893" s="116" t="n">
        <v>39</v>
      </c>
      <c r="G1893" s="168" t="n">
        <f aca="false">G1792</f>
        <v>0</v>
      </c>
      <c r="H1893" s="187" t="n">
        <f aca="false">IF($G1893&lt;&gt;"",G1893,"")</f>
        <v>0</v>
      </c>
      <c r="I1893" s="169"/>
      <c r="J1893" s="170"/>
      <c r="K1893" s="171" t="str">
        <f aca="false">IF($B1893&lt;&gt;"",IF(I1893,(INDEX(P$1829:Q$1832,MATCH(H1893,P$1829:P$1832),2)/I1893)*1000,0),"")</f>
        <v/>
      </c>
      <c r="L1893" s="171" t="str">
        <f aca="false">IF(Q$1829&lt;&gt;"",IF($B1893&lt;&gt;"",K1893-$J1893,""),"")</f>
        <v/>
      </c>
      <c r="M1893" s="172" t="str">
        <f aca="false">IF(B1893&lt;&gt;"",RANK(L1893,L$1829:L$1928),"")</f>
        <v/>
      </c>
      <c r="N1893" s="172" t="str">
        <f aca="false">IF(B1893&lt;&gt;"",'Classement Général'!CM75,"")</f>
        <v/>
      </c>
      <c r="O1893" s="172" t="str">
        <f aca="false">IF(B176&lt;&gt;"",'Calculs (M1..M20)'!A78,"")</f>
        <v/>
      </c>
      <c r="P1893" s="0"/>
      <c r="Q1893" s="0"/>
      <c r="R1893" s="0"/>
      <c r="S1893" s="0"/>
      <c r="T1893" s="0"/>
      <c r="U1893" s="0"/>
      <c r="V1893" s="0"/>
      <c r="AH1893" s="187" t="n">
        <f aca="false">IF($G1893&lt;&gt;"",AG1893,"")</f>
        <v>0</v>
      </c>
      <c r="AI1893" s="169"/>
      <c r="AJ1893" s="170"/>
    </row>
    <row r="1894" customFormat="false" ht="13" hidden="false" customHeight="false" outlineLevel="0" collapsed="false">
      <c r="A1894" s="0"/>
      <c r="B1894" s="185" t="str">
        <f aca="false">IF(B1793&lt;&gt;"",B1793,"")</f>
        <v/>
      </c>
      <c r="C1894" s="116" t="str">
        <f aca="false">IF(C1793&lt;&gt;"",C1793,"")</f>
        <v/>
      </c>
      <c r="D1894" s="116" t="str">
        <f aca="false">IF(D1793&lt;&gt;"",D1793,"")</f>
        <v/>
      </c>
      <c r="E1894" s="116" t="str">
        <f aca="false">IF(E1793&lt;&gt;"",E1793,"")</f>
        <v/>
      </c>
      <c r="F1894" s="116" t="n">
        <v>39</v>
      </c>
      <c r="G1894" s="168" t="n">
        <f aca="false">G1793</f>
        <v>0</v>
      </c>
      <c r="H1894" s="187" t="n">
        <f aca="false">IF($G1894&lt;&gt;"",G1894,"")</f>
        <v>0</v>
      </c>
      <c r="I1894" s="169"/>
      <c r="J1894" s="170"/>
      <c r="K1894" s="171" t="str">
        <f aca="false">IF($B1894&lt;&gt;"",IF(I1894,(INDEX(P$1829:Q$1832,MATCH(H1894,P$1829:P$1832),2)/I1894)*1000,0),"")</f>
        <v/>
      </c>
      <c r="L1894" s="171" t="str">
        <f aca="false">IF(Q$1829&lt;&gt;"",IF($B1894&lt;&gt;"",K1894-$J1894,""),"")</f>
        <v/>
      </c>
      <c r="M1894" s="172" t="str">
        <f aca="false">IF(B1894&lt;&gt;"",RANK(L1894,L$1829:L$1928),"")</f>
        <v/>
      </c>
      <c r="N1894" s="172" t="str">
        <f aca="false">IF(B1894&lt;&gt;"",'Classement Général'!CM76,"")</f>
        <v/>
      </c>
      <c r="O1894" s="172" t="str">
        <f aca="false">IF(B177&lt;&gt;"",'Calculs (M1..M20)'!A79,"")</f>
        <v/>
      </c>
      <c r="P1894" s="0"/>
      <c r="Q1894" s="0"/>
      <c r="R1894" s="0"/>
      <c r="S1894" s="0"/>
      <c r="T1894" s="0"/>
      <c r="U1894" s="0"/>
      <c r="V1894" s="0"/>
      <c r="AH1894" s="187" t="n">
        <f aca="false">IF($G1894&lt;&gt;"",AG1894,"")</f>
        <v>0</v>
      </c>
      <c r="AI1894" s="169"/>
      <c r="AJ1894" s="170"/>
    </row>
    <row r="1895" customFormat="false" ht="13" hidden="false" customHeight="false" outlineLevel="0" collapsed="false">
      <c r="A1895" s="0"/>
      <c r="B1895" s="185" t="str">
        <f aca="false">IF(B1794&lt;&gt;"",B1794,"")</f>
        <v/>
      </c>
      <c r="C1895" s="116" t="str">
        <f aca="false">IF(C1794&lt;&gt;"",C1794,"")</f>
        <v/>
      </c>
      <c r="D1895" s="116" t="str">
        <f aca="false">IF(D1794&lt;&gt;"",D1794,"")</f>
        <v/>
      </c>
      <c r="E1895" s="116" t="str">
        <f aca="false">IF(E1794&lt;&gt;"",E1794,"")</f>
        <v/>
      </c>
      <c r="F1895" s="116" t="n">
        <v>39</v>
      </c>
      <c r="G1895" s="168" t="n">
        <f aca="false">G1794</f>
        <v>0</v>
      </c>
      <c r="H1895" s="187" t="n">
        <f aca="false">IF($G1895&lt;&gt;"",G1895,"")</f>
        <v>0</v>
      </c>
      <c r="I1895" s="169"/>
      <c r="J1895" s="170"/>
      <c r="K1895" s="171" t="str">
        <f aca="false">IF($B1895&lt;&gt;"",IF(I1895,(INDEX(P$1829:Q$1832,MATCH(H1895,P$1829:P$1832),2)/I1895)*1000,0),"")</f>
        <v/>
      </c>
      <c r="L1895" s="171" t="str">
        <f aca="false">IF(Q$1829&lt;&gt;"",IF($B1895&lt;&gt;"",K1895-$J1895,""),"")</f>
        <v/>
      </c>
      <c r="M1895" s="172" t="str">
        <f aca="false">IF(B1895&lt;&gt;"",RANK(L1895,L$1829:L$1928),"")</f>
        <v/>
      </c>
      <c r="N1895" s="172" t="str">
        <f aca="false">IF(B1895&lt;&gt;"",'Classement Général'!CM77,"")</f>
        <v/>
      </c>
      <c r="O1895" s="172" t="str">
        <f aca="false">IF(B178&lt;&gt;"",'Calculs (M1..M20)'!A80,"")</f>
        <v/>
      </c>
      <c r="P1895" s="0"/>
      <c r="Q1895" s="0"/>
      <c r="R1895" s="0"/>
      <c r="S1895" s="0"/>
      <c r="T1895" s="0"/>
      <c r="U1895" s="0"/>
      <c r="V1895" s="0"/>
      <c r="AH1895" s="187" t="n">
        <f aca="false">IF($G1895&lt;&gt;"",AG1895,"")</f>
        <v>0</v>
      </c>
      <c r="AI1895" s="169"/>
      <c r="AJ1895" s="170"/>
    </row>
    <row r="1896" customFormat="false" ht="13" hidden="false" customHeight="false" outlineLevel="0" collapsed="false">
      <c r="A1896" s="0"/>
      <c r="B1896" s="185" t="str">
        <f aca="false">IF(B1795&lt;&gt;"",B1795,"")</f>
        <v/>
      </c>
      <c r="C1896" s="116" t="str">
        <f aca="false">IF(C1795&lt;&gt;"",C1795,"")</f>
        <v/>
      </c>
      <c r="D1896" s="116" t="str">
        <f aca="false">IF(D1795&lt;&gt;"",D1795,"")</f>
        <v/>
      </c>
      <c r="E1896" s="116" t="str">
        <f aca="false">IF(E1795&lt;&gt;"",E1795,"")</f>
        <v/>
      </c>
      <c r="F1896" s="116" t="n">
        <v>39</v>
      </c>
      <c r="G1896" s="168" t="n">
        <f aca="false">G1795</f>
        <v>0</v>
      </c>
      <c r="H1896" s="187" t="n">
        <f aca="false">IF($G1896&lt;&gt;"",G1896,"")</f>
        <v>0</v>
      </c>
      <c r="I1896" s="169"/>
      <c r="J1896" s="170"/>
      <c r="K1896" s="171" t="str">
        <f aca="false">IF($B1896&lt;&gt;"",IF(I1896,(INDEX(P$1829:Q$1832,MATCH(H1896,P$1829:P$1832),2)/I1896)*1000,0),"")</f>
        <v/>
      </c>
      <c r="L1896" s="171" t="str">
        <f aca="false">IF(Q$1829&lt;&gt;"",IF($B1896&lt;&gt;"",K1896-$J1896,""),"")</f>
        <v/>
      </c>
      <c r="M1896" s="172" t="str">
        <f aca="false">IF(B1896&lt;&gt;"",RANK(L1896,L$1829:L$1928),"")</f>
        <v/>
      </c>
      <c r="N1896" s="172" t="str">
        <f aca="false">IF(B1896&lt;&gt;"",'Classement Général'!CM78,"")</f>
        <v/>
      </c>
      <c r="O1896" s="172" t="str">
        <f aca="false">IF(B179&lt;&gt;"",'Calculs (M1..M20)'!A81,"")</f>
        <v/>
      </c>
      <c r="P1896" s="0"/>
      <c r="Q1896" s="0"/>
      <c r="R1896" s="0"/>
      <c r="S1896" s="0"/>
      <c r="T1896" s="0"/>
      <c r="U1896" s="0"/>
      <c r="V1896" s="0"/>
      <c r="AH1896" s="187" t="n">
        <f aca="false">IF($G1896&lt;&gt;"",AG1896,"")</f>
        <v>0</v>
      </c>
      <c r="AI1896" s="169"/>
      <c r="AJ1896" s="170"/>
    </row>
    <row r="1897" customFormat="false" ht="13" hidden="false" customHeight="false" outlineLevel="0" collapsed="false">
      <c r="A1897" s="0"/>
      <c r="B1897" s="185" t="str">
        <f aca="false">IF(B1796&lt;&gt;"",B1796,"")</f>
        <v/>
      </c>
      <c r="C1897" s="116" t="str">
        <f aca="false">IF(C1796&lt;&gt;"",C1796,"")</f>
        <v/>
      </c>
      <c r="D1897" s="116" t="str">
        <f aca="false">IF(D1796&lt;&gt;"",D1796,"")</f>
        <v/>
      </c>
      <c r="E1897" s="116" t="str">
        <f aca="false">IF(E1796&lt;&gt;"",E1796,"")</f>
        <v/>
      </c>
      <c r="F1897" s="116" t="n">
        <v>39</v>
      </c>
      <c r="G1897" s="168" t="n">
        <f aca="false">G1796</f>
        <v>0</v>
      </c>
      <c r="H1897" s="187" t="n">
        <f aca="false">IF($G1897&lt;&gt;"",G1897,"")</f>
        <v>0</v>
      </c>
      <c r="I1897" s="169"/>
      <c r="J1897" s="170"/>
      <c r="K1897" s="171" t="str">
        <f aca="false">IF($B1897&lt;&gt;"",IF(I1897,(INDEX(P$1829:Q$1832,MATCH(H1897,P$1829:P$1832),2)/I1897)*1000,0),"")</f>
        <v/>
      </c>
      <c r="L1897" s="171" t="str">
        <f aca="false">IF(Q$1829&lt;&gt;"",IF($B1897&lt;&gt;"",K1897-$J1897,""),"")</f>
        <v/>
      </c>
      <c r="M1897" s="172" t="str">
        <f aca="false">IF(B1897&lt;&gt;"",RANK(L1897,L$1829:L$1928),"")</f>
        <v/>
      </c>
      <c r="N1897" s="172" t="str">
        <f aca="false">IF(B1897&lt;&gt;"",'Classement Général'!CM79,"")</f>
        <v/>
      </c>
      <c r="O1897" s="172" t="str">
        <f aca="false">IF(B180&lt;&gt;"",'Calculs (M1..M20)'!A82,"")</f>
        <v/>
      </c>
      <c r="P1897" s="0"/>
      <c r="Q1897" s="0"/>
      <c r="R1897" s="0"/>
      <c r="S1897" s="0"/>
      <c r="T1897" s="0"/>
      <c r="U1897" s="0"/>
      <c r="V1897" s="0"/>
      <c r="AH1897" s="187" t="n">
        <f aca="false">IF($G1897&lt;&gt;"",AG1897,"")</f>
        <v>0</v>
      </c>
      <c r="AI1897" s="169"/>
      <c r="AJ1897" s="170"/>
    </row>
    <row r="1898" customFormat="false" ht="13" hidden="false" customHeight="false" outlineLevel="0" collapsed="false">
      <c r="A1898" s="0"/>
      <c r="B1898" s="185" t="str">
        <f aca="false">IF(B1797&lt;&gt;"",B1797,"")</f>
        <v/>
      </c>
      <c r="C1898" s="116" t="str">
        <f aca="false">IF(C1797&lt;&gt;"",C1797,"")</f>
        <v/>
      </c>
      <c r="D1898" s="116" t="str">
        <f aca="false">IF(D1797&lt;&gt;"",D1797,"")</f>
        <v/>
      </c>
      <c r="E1898" s="116" t="str">
        <f aca="false">IF(E1797&lt;&gt;"",E1797,"")</f>
        <v/>
      </c>
      <c r="F1898" s="116" t="n">
        <v>39</v>
      </c>
      <c r="G1898" s="168" t="n">
        <f aca="false">G1797</f>
        <v>0</v>
      </c>
      <c r="H1898" s="187" t="n">
        <f aca="false">IF($G1898&lt;&gt;"",G1898,"")</f>
        <v>0</v>
      </c>
      <c r="I1898" s="169"/>
      <c r="J1898" s="170"/>
      <c r="K1898" s="171" t="str">
        <f aca="false">IF($B1898&lt;&gt;"",IF(I1898,(INDEX(P$1829:Q$1832,MATCH(H1898,P$1829:P$1832),2)/I1898)*1000,0),"")</f>
        <v/>
      </c>
      <c r="L1898" s="171" t="str">
        <f aca="false">IF(Q$1829&lt;&gt;"",IF($B1898&lt;&gt;"",K1898-$J1898,""),"")</f>
        <v/>
      </c>
      <c r="M1898" s="172" t="str">
        <f aca="false">IF(B1898&lt;&gt;"",RANK(L1898,L$1829:L$1928),"")</f>
        <v/>
      </c>
      <c r="N1898" s="172" t="str">
        <f aca="false">IF(B1898&lt;&gt;"",'Classement Général'!CM80,"")</f>
        <v/>
      </c>
      <c r="O1898" s="172" t="str">
        <f aca="false">IF(B181&lt;&gt;"",'Calculs (M1..M20)'!A83,"")</f>
        <v/>
      </c>
      <c r="P1898" s="0"/>
      <c r="Q1898" s="0"/>
      <c r="R1898" s="0"/>
      <c r="S1898" s="0"/>
      <c r="T1898" s="0"/>
      <c r="U1898" s="0"/>
      <c r="V1898" s="0"/>
      <c r="AH1898" s="187" t="n">
        <f aca="false">IF($G1898&lt;&gt;"",AG1898,"")</f>
        <v>0</v>
      </c>
      <c r="AI1898" s="169"/>
      <c r="AJ1898" s="170"/>
    </row>
    <row r="1899" customFormat="false" ht="13" hidden="false" customHeight="false" outlineLevel="0" collapsed="false">
      <c r="A1899" s="0"/>
      <c r="B1899" s="185" t="str">
        <f aca="false">IF(B1798&lt;&gt;"",B1798,"")</f>
        <v/>
      </c>
      <c r="C1899" s="116" t="str">
        <f aca="false">IF(C1798&lt;&gt;"",C1798,"")</f>
        <v/>
      </c>
      <c r="D1899" s="116" t="str">
        <f aca="false">IF(D1798&lt;&gt;"",D1798,"")</f>
        <v/>
      </c>
      <c r="E1899" s="116" t="str">
        <f aca="false">IF(E1798&lt;&gt;"",E1798,"")</f>
        <v/>
      </c>
      <c r="F1899" s="116" t="n">
        <v>39</v>
      </c>
      <c r="G1899" s="168" t="n">
        <f aca="false">G1798</f>
        <v>0</v>
      </c>
      <c r="H1899" s="187" t="n">
        <f aca="false">IF($G1899&lt;&gt;"",G1899,"")</f>
        <v>0</v>
      </c>
      <c r="I1899" s="169"/>
      <c r="J1899" s="170"/>
      <c r="K1899" s="171" t="str">
        <f aca="false">IF($B1899&lt;&gt;"",IF(I1899,(INDEX(P$1829:Q$1832,MATCH(H1899,P$1829:P$1832),2)/I1899)*1000,0),"")</f>
        <v/>
      </c>
      <c r="L1899" s="171" t="str">
        <f aca="false">IF(Q$1829&lt;&gt;"",IF($B1899&lt;&gt;"",K1899-$J1899,""),"")</f>
        <v/>
      </c>
      <c r="M1899" s="172" t="str">
        <f aca="false">IF(B1899&lt;&gt;"",RANK(L1899,L$1829:L$1928),"")</f>
        <v/>
      </c>
      <c r="N1899" s="172" t="str">
        <f aca="false">IF(B1899&lt;&gt;"",'Classement Général'!CM81,"")</f>
        <v/>
      </c>
      <c r="O1899" s="172" t="str">
        <f aca="false">IF(B182&lt;&gt;"",'Calculs (M1..M20)'!A84,"")</f>
        <v/>
      </c>
      <c r="P1899" s="0"/>
      <c r="Q1899" s="0"/>
      <c r="R1899" s="0"/>
      <c r="S1899" s="0"/>
      <c r="T1899" s="0"/>
      <c r="U1899" s="0"/>
      <c r="V1899" s="0"/>
      <c r="AH1899" s="187" t="n">
        <f aca="false">IF($G1899&lt;&gt;"",AG1899,"")</f>
        <v>0</v>
      </c>
      <c r="AI1899" s="169"/>
      <c r="AJ1899" s="170"/>
    </row>
    <row r="1900" customFormat="false" ht="13" hidden="false" customHeight="false" outlineLevel="0" collapsed="false">
      <c r="A1900" s="0"/>
      <c r="B1900" s="185" t="str">
        <f aca="false">IF(B1799&lt;&gt;"",B1799,"")</f>
        <v/>
      </c>
      <c r="C1900" s="116" t="str">
        <f aca="false">IF(C1799&lt;&gt;"",C1799,"")</f>
        <v/>
      </c>
      <c r="D1900" s="116" t="str">
        <f aca="false">IF(D1799&lt;&gt;"",D1799,"")</f>
        <v/>
      </c>
      <c r="E1900" s="116" t="str">
        <f aca="false">IF(E1799&lt;&gt;"",E1799,"")</f>
        <v/>
      </c>
      <c r="F1900" s="116" t="n">
        <v>39</v>
      </c>
      <c r="G1900" s="168" t="n">
        <f aca="false">G1799</f>
        <v>0</v>
      </c>
      <c r="H1900" s="187" t="n">
        <f aca="false">IF($G1900&lt;&gt;"",G1900,"")</f>
        <v>0</v>
      </c>
      <c r="I1900" s="169"/>
      <c r="J1900" s="170"/>
      <c r="K1900" s="171" t="str">
        <f aca="false">IF($B1900&lt;&gt;"",IF(I1900,(INDEX(P$1829:Q$1832,MATCH(H1900,P$1829:P$1832),2)/I1900)*1000,0),"")</f>
        <v/>
      </c>
      <c r="L1900" s="171" t="str">
        <f aca="false">IF(Q$1829&lt;&gt;"",IF($B1900&lt;&gt;"",K1900-$J1900,""),"")</f>
        <v/>
      </c>
      <c r="M1900" s="172" t="str">
        <f aca="false">IF(B1900&lt;&gt;"",RANK(L1900,L$1829:L$1928),"")</f>
        <v/>
      </c>
      <c r="N1900" s="172" t="str">
        <f aca="false">IF(B1900&lt;&gt;"",'Classement Général'!CM82,"")</f>
        <v/>
      </c>
      <c r="O1900" s="172" t="str">
        <f aca="false">IF(B183&lt;&gt;"",'Calculs (M1..M20)'!A85,"")</f>
        <v/>
      </c>
      <c r="P1900" s="0"/>
      <c r="Q1900" s="0"/>
      <c r="R1900" s="0"/>
      <c r="S1900" s="0"/>
      <c r="T1900" s="0"/>
      <c r="U1900" s="0"/>
      <c r="V1900" s="0"/>
      <c r="AH1900" s="187" t="n">
        <f aca="false">IF($G1900&lt;&gt;"",AG1900,"")</f>
        <v>0</v>
      </c>
      <c r="AI1900" s="169"/>
      <c r="AJ1900" s="170"/>
    </row>
    <row r="1901" customFormat="false" ht="13" hidden="false" customHeight="false" outlineLevel="0" collapsed="false">
      <c r="A1901" s="0"/>
      <c r="B1901" s="185" t="str">
        <f aca="false">IF(B1800&lt;&gt;"",B1800,"")</f>
        <v/>
      </c>
      <c r="C1901" s="116" t="str">
        <f aca="false">IF(C1800&lt;&gt;"",C1800,"")</f>
        <v/>
      </c>
      <c r="D1901" s="116" t="str">
        <f aca="false">IF(D1800&lt;&gt;"",D1800,"")</f>
        <v/>
      </c>
      <c r="E1901" s="116" t="str">
        <f aca="false">IF(E1800&lt;&gt;"",E1800,"")</f>
        <v/>
      </c>
      <c r="F1901" s="116" t="n">
        <v>39</v>
      </c>
      <c r="G1901" s="168" t="n">
        <f aca="false">G1800</f>
        <v>0</v>
      </c>
      <c r="H1901" s="187" t="n">
        <f aca="false">IF($G1901&lt;&gt;"",G1901,"")</f>
        <v>0</v>
      </c>
      <c r="I1901" s="169"/>
      <c r="J1901" s="170"/>
      <c r="K1901" s="171" t="str">
        <f aca="false">IF($B1901&lt;&gt;"",IF(I1901,(INDEX(P$1829:Q$1832,MATCH(H1901,P$1829:P$1832),2)/I1901)*1000,0),"")</f>
        <v/>
      </c>
      <c r="L1901" s="171" t="str">
        <f aca="false">IF(Q$1829&lt;&gt;"",IF($B1901&lt;&gt;"",K1901-$J1901,""),"")</f>
        <v/>
      </c>
      <c r="M1901" s="172" t="str">
        <f aca="false">IF(B1901&lt;&gt;"",RANK(L1901,L$1829:L$1928),"")</f>
        <v/>
      </c>
      <c r="N1901" s="172" t="str">
        <f aca="false">IF(B1901&lt;&gt;"",'Classement Général'!CM83,"")</f>
        <v/>
      </c>
      <c r="O1901" s="172" t="str">
        <f aca="false">IF(B184&lt;&gt;"",'Calculs (M1..M20)'!A86,"")</f>
        <v/>
      </c>
      <c r="P1901" s="0"/>
      <c r="Q1901" s="0"/>
      <c r="R1901" s="0"/>
      <c r="S1901" s="0"/>
      <c r="T1901" s="0"/>
      <c r="U1901" s="0"/>
      <c r="V1901" s="0"/>
      <c r="AH1901" s="187" t="n">
        <f aca="false">IF($G1901&lt;&gt;"",AG1901,"")</f>
        <v>0</v>
      </c>
      <c r="AI1901" s="169"/>
      <c r="AJ1901" s="170"/>
    </row>
    <row r="1902" customFormat="false" ht="13" hidden="false" customHeight="false" outlineLevel="0" collapsed="false">
      <c r="A1902" s="0"/>
      <c r="B1902" s="185" t="str">
        <f aca="false">IF(B1801&lt;&gt;"",B1801,"")</f>
        <v/>
      </c>
      <c r="C1902" s="116" t="str">
        <f aca="false">IF(C1801&lt;&gt;"",C1801,"")</f>
        <v/>
      </c>
      <c r="D1902" s="116" t="str">
        <f aca="false">IF(D1801&lt;&gt;"",D1801,"")</f>
        <v/>
      </c>
      <c r="E1902" s="116" t="str">
        <f aca="false">IF(E1801&lt;&gt;"",E1801,"")</f>
        <v/>
      </c>
      <c r="F1902" s="116" t="n">
        <v>39</v>
      </c>
      <c r="G1902" s="168" t="n">
        <f aca="false">G1801</f>
        <v>0</v>
      </c>
      <c r="H1902" s="187" t="n">
        <f aca="false">IF($G1902&lt;&gt;"",G1902,"")</f>
        <v>0</v>
      </c>
      <c r="I1902" s="169"/>
      <c r="J1902" s="170"/>
      <c r="K1902" s="171" t="str">
        <f aca="false">IF($B1902&lt;&gt;"",IF(I1902,(INDEX(P$1829:Q$1832,MATCH(H1902,P$1829:P$1832),2)/I1902)*1000,0),"")</f>
        <v/>
      </c>
      <c r="L1902" s="171" t="str">
        <f aca="false">IF(Q$1829&lt;&gt;"",IF($B1902&lt;&gt;"",K1902-$J1902,""),"")</f>
        <v/>
      </c>
      <c r="M1902" s="172" t="str">
        <f aca="false">IF(B1902&lt;&gt;"",RANK(L1902,L$1829:L$1928),"")</f>
        <v/>
      </c>
      <c r="N1902" s="172" t="str">
        <f aca="false">IF(B1902&lt;&gt;"",'Classement Général'!CM84,"")</f>
        <v/>
      </c>
      <c r="O1902" s="172" t="str">
        <f aca="false">IF(B185&lt;&gt;"",'Calculs (M1..M20)'!A87,"")</f>
        <v/>
      </c>
      <c r="P1902" s="0"/>
      <c r="Q1902" s="0"/>
      <c r="R1902" s="0"/>
      <c r="S1902" s="0"/>
      <c r="T1902" s="0"/>
      <c r="U1902" s="0"/>
      <c r="V1902" s="0"/>
      <c r="AH1902" s="187" t="n">
        <f aca="false">IF($G1902&lt;&gt;"",AG1902,"")</f>
        <v>0</v>
      </c>
      <c r="AI1902" s="169"/>
      <c r="AJ1902" s="170"/>
    </row>
    <row r="1903" customFormat="false" ht="13" hidden="false" customHeight="false" outlineLevel="0" collapsed="false">
      <c r="A1903" s="0"/>
      <c r="B1903" s="185" t="str">
        <f aca="false">IF(B1802&lt;&gt;"",B1802,"")</f>
        <v/>
      </c>
      <c r="C1903" s="116" t="str">
        <f aca="false">IF(C1802&lt;&gt;"",C1802,"")</f>
        <v/>
      </c>
      <c r="D1903" s="116" t="str">
        <f aca="false">IF(D1802&lt;&gt;"",D1802,"")</f>
        <v/>
      </c>
      <c r="E1903" s="116" t="str">
        <f aca="false">IF(E1802&lt;&gt;"",E1802,"")</f>
        <v/>
      </c>
      <c r="F1903" s="116" t="n">
        <v>39</v>
      </c>
      <c r="G1903" s="168" t="n">
        <f aca="false">G1802</f>
        <v>0</v>
      </c>
      <c r="H1903" s="187" t="n">
        <f aca="false">IF($G1903&lt;&gt;"",G1903,"")</f>
        <v>0</v>
      </c>
      <c r="I1903" s="169"/>
      <c r="J1903" s="170"/>
      <c r="K1903" s="171" t="str">
        <f aca="false">IF($B1903&lt;&gt;"",IF(I1903,(INDEX(P$1829:Q$1832,MATCH(H1903,P$1829:P$1832),2)/I1903)*1000,0),"")</f>
        <v/>
      </c>
      <c r="L1903" s="171" t="str">
        <f aca="false">IF(Q$1829&lt;&gt;"",IF($B1903&lt;&gt;"",K1903-$J1903,""),"")</f>
        <v/>
      </c>
      <c r="M1903" s="172" t="str">
        <f aca="false">IF(B1903&lt;&gt;"",RANK(L1903,L$1829:L$1928),"")</f>
        <v/>
      </c>
      <c r="N1903" s="172" t="str">
        <f aca="false">IF(B1903&lt;&gt;"",'Classement Général'!CM85,"")</f>
        <v/>
      </c>
      <c r="O1903" s="172" t="str">
        <f aca="false">IF(B186&lt;&gt;"",'Calculs (M1..M20)'!A88,"")</f>
        <v/>
      </c>
      <c r="P1903" s="0"/>
      <c r="Q1903" s="0"/>
      <c r="R1903" s="0"/>
      <c r="S1903" s="0"/>
      <c r="T1903" s="0"/>
      <c r="U1903" s="0"/>
      <c r="V1903" s="0"/>
      <c r="AH1903" s="187" t="n">
        <f aca="false">IF($G1903&lt;&gt;"",AG1903,"")</f>
        <v>0</v>
      </c>
      <c r="AI1903" s="169"/>
      <c r="AJ1903" s="170"/>
    </row>
    <row r="1904" customFormat="false" ht="13" hidden="false" customHeight="false" outlineLevel="0" collapsed="false">
      <c r="A1904" s="0"/>
      <c r="B1904" s="185" t="str">
        <f aca="false">IF(B1803&lt;&gt;"",B1803,"")</f>
        <v/>
      </c>
      <c r="C1904" s="116" t="str">
        <f aca="false">IF(C1803&lt;&gt;"",C1803,"")</f>
        <v/>
      </c>
      <c r="D1904" s="116" t="str">
        <f aca="false">IF(D1803&lt;&gt;"",D1803,"")</f>
        <v/>
      </c>
      <c r="E1904" s="116" t="str">
        <f aca="false">IF(E1803&lt;&gt;"",E1803,"")</f>
        <v/>
      </c>
      <c r="F1904" s="116" t="n">
        <v>39</v>
      </c>
      <c r="G1904" s="168" t="n">
        <f aca="false">G1803</f>
        <v>0</v>
      </c>
      <c r="H1904" s="187" t="n">
        <f aca="false">IF($G1904&lt;&gt;"",G1904,"")</f>
        <v>0</v>
      </c>
      <c r="I1904" s="169"/>
      <c r="J1904" s="170"/>
      <c r="K1904" s="171" t="str">
        <f aca="false">IF($B1904&lt;&gt;"",IF(I1904,(INDEX(P$1829:Q$1832,MATCH(H1904,P$1829:P$1832),2)/I1904)*1000,0),"")</f>
        <v/>
      </c>
      <c r="L1904" s="171" t="str">
        <f aca="false">IF(Q$1829&lt;&gt;"",IF($B1904&lt;&gt;"",K1904-$J1904,""),"")</f>
        <v/>
      </c>
      <c r="M1904" s="172" t="str">
        <f aca="false">IF(B1904&lt;&gt;"",RANK(L1904,L$1829:L$1928),"")</f>
        <v/>
      </c>
      <c r="N1904" s="172" t="str">
        <f aca="false">IF(B1904&lt;&gt;"",'Classement Général'!CM86,"")</f>
        <v/>
      </c>
      <c r="O1904" s="172" t="str">
        <f aca="false">IF(B187&lt;&gt;"",'Calculs (M1..M20)'!A89,"")</f>
        <v/>
      </c>
      <c r="P1904" s="0"/>
      <c r="Q1904" s="0"/>
      <c r="R1904" s="0"/>
      <c r="S1904" s="0"/>
      <c r="T1904" s="0"/>
      <c r="U1904" s="0"/>
      <c r="V1904" s="0"/>
      <c r="AH1904" s="187" t="n">
        <f aca="false">IF($G1904&lt;&gt;"",AG1904,"")</f>
        <v>0</v>
      </c>
      <c r="AI1904" s="169"/>
      <c r="AJ1904" s="170"/>
    </row>
    <row r="1905" customFormat="false" ht="13" hidden="false" customHeight="false" outlineLevel="0" collapsed="false">
      <c r="A1905" s="0"/>
      <c r="B1905" s="185" t="str">
        <f aca="false">IF(B1804&lt;&gt;"",B1804,"")</f>
        <v/>
      </c>
      <c r="C1905" s="116" t="str">
        <f aca="false">IF(C1804&lt;&gt;"",C1804,"")</f>
        <v/>
      </c>
      <c r="D1905" s="116" t="str">
        <f aca="false">IF(D1804&lt;&gt;"",D1804,"")</f>
        <v/>
      </c>
      <c r="E1905" s="116" t="str">
        <f aca="false">IF(E1804&lt;&gt;"",E1804,"")</f>
        <v/>
      </c>
      <c r="F1905" s="116" t="n">
        <v>39</v>
      </c>
      <c r="G1905" s="168" t="n">
        <f aca="false">G1804</f>
        <v>0</v>
      </c>
      <c r="H1905" s="187" t="n">
        <f aca="false">IF($G1905&lt;&gt;"",G1905,"")</f>
        <v>0</v>
      </c>
      <c r="I1905" s="169"/>
      <c r="J1905" s="170"/>
      <c r="K1905" s="171" t="str">
        <f aca="false">IF($B1905&lt;&gt;"",IF(I1905,(INDEX(P$1829:Q$1832,MATCH(H1905,P$1829:P$1832),2)/I1905)*1000,0),"")</f>
        <v/>
      </c>
      <c r="L1905" s="171" t="str">
        <f aca="false">IF(Q$1829&lt;&gt;"",IF($B1905&lt;&gt;"",K1905-$J1905,""),"")</f>
        <v/>
      </c>
      <c r="M1905" s="172" t="str">
        <f aca="false">IF(B1905&lt;&gt;"",RANK(L1905,L$1829:L$1928),"")</f>
        <v/>
      </c>
      <c r="N1905" s="172" t="str">
        <f aca="false">IF(B1905&lt;&gt;"",'Classement Général'!CM87,"")</f>
        <v/>
      </c>
      <c r="O1905" s="172" t="str">
        <f aca="false">IF(B188&lt;&gt;"",'Calculs (M1..M20)'!A90,"")</f>
        <v/>
      </c>
      <c r="P1905" s="0"/>
      <c r="Q1905" s="0"/>
      <c r="R1905" s="0"/>
      <c r="S1905" s="0"/>
      <c r="T1905" s="0"/>
      <c r="U1905" s="0"/>
      <c r="V1905" s="0"/>
      <c r="AH1905" s="187" t="n">
        <f aca="false">IF($G1905&lt;&gt;"",AG1905,"")</f>
        <v>0</v>
      </c>
      <c r="AI1905" s="169"/>
      <c r="AJ1905" s="170"/>
    </row>
    <row r="1906" customFormat="false" ht="13" hidden="false" customHeight="false" outlineLevel="0" collapsed="false">
      <c r="A1906" s="0"/>
      <c r="B1906" s="185" t="str">
        <f aca="false">IF(B1805&lt;&gt;"",B1805,"")</f>
        <v/>
      </c>
      <c r="C1906" s="116" t="str">
        <f aca="false">IF(C1805&lt;&gt;"",C1805,"")</f>
        <v/>
      </c>
      <c r="D1906" s="116" t="str">
        <f aca="false">IF(D1805&lt;&gt;"",D1805,"")</f>
        <v/>
      </c>
      <c r="E1906" s="116" t="str">
        <f aca="false">IF(E1805&lt;&gt;"",E1805,"")</f>
        <v/>
      </c>
      <c r="F1906" s="116" t="n">
        <v>39</v>
      </c>
      <c r="G1906" s="168" t="n">
        <f aca="false">G1805</f>
        <v>0</v>
      </c>
      <c r="H1906" s="187" t="n">
        <f aca="false">IF($G1906&lt;&gt;"",G1906,"")</f>
        <v>0</v>
      </c>
      <c r="I1906" s="169"/>
      <c r="J1906" s="170"/>
      <c r="K1906" s="171" t="str">
        <f aca="false">IF($B1906&lt;&gt;"",IF(I1906,(INDEX(P$1829:Q$1832,MATCH(H1906,P$1829:P$1832),2)/I1906)*1000,0),"")</f>
        <v/>
      </c>
      <c r="L1906" s="171" t="str">
        <f aca="false">IF(Q$1829&lt;&gt;"",IF($B1906&lt;&gt;"",K1906-$J1906,""),"")</f>
        <v/>
      </c>
      <c r="M1906" s="172" t="str">
        <f aca="false">IF(B1906&lt;&gt;"",RANK(L1906,L$1829:L$1928),"")</f>
        <v/>
      </c>
      <c r="N1906" s="172" t="str">
        <f aca="false">IF(B1906&lt;&gt;"",'Classement Général'!CM88,"")</f>
        <v/>
      </c>
      <c r="O1906" s="172" t="str">
        <f aca="false">IF(B189&lt;&gt;"",'Calculs (M1..M20)'!A91,"")</f>
        <v/>
      </c>
      <c r="P1906" s="0"/>
      <c r="Q1906" s="0"/>
      <c r="R1906" s="0"/>
      <c r="S1906" s="0"/>
      <c r="T1906" s="0"/>
      <c r="U1906" s="0"/>
      <c r="V1906" s="0"/>
      <c r="AH1906" s="187" t="n">
        <f aca="false">IF($G1906&lt;&gt;"",AG1906,"")</f>
        <v>0</v>
      </c>
      <c r="AI1906" s="169"/>
      <c r="AJ1906" s="170"/>
    </row>
    <row r="1907" customFormat="false" ht="13" hidden="false" customHeight="false" outlineLevel="0" collapsed="false">
      <c r="A1907" s="0"/>
      <c r="B1907" s="185" t="str">
        <f aca="false">IF(B1806&lt;&gt;"",B1806,"")</f>
        <v/>
      </c>
      <c r="C1907" s="116" t="str">
        <f aca="false">IF(C1806&lt;&gt;"",C1806,"")</f>
        <v/>
      </c>
      <c r="D1907" s="116" t="str">
        <f aca="false">IF(D1806&lt;&gt;"",D1806,"")</f>
        <v/>
      </c>
      <c r="E1907" s="116" t="str">
        <f aca="false">IF(E1806&lt;&gt;"",E1806,"")</f>
        <v/>
      </c>
      <c r="F1907" s="116" t="n">
        <v>39</v>
      </c>
      <c r="G1907" s="168" t="n">
        <f aca="false">G1806</f>
        <v>0</v>
      </c>
      <c r="H1907" s="187" t="n">
        <f aca="false">IF($G1907&lt;&gt;"",G1907,"")</f>
        <v>0</v>
      </c>
      <c r="I1907" s="169"/>
      <c r="J1907" s="170"/>
      <c r="K1907" s="171" t="str">
        <f aca="false">IF($B1907&lt;&gt;"",IF(I1907,(INDEX(P$1829:Q$1832,MATCH(H1907,P$1829:P$1832),2)/I1907)*1000,0),"")</f>
        <v/>
      </c>
      <c r="L1907" s="171" t="str">
        <f aca="false">IF(Q$1829&lt;&gt;"",IF($B1907&lt;&gt;"",K1907-$J1907,""),"")</f>
        <v/>
      </c>
      <c r="M1907" s="172" t="str">
        <f aca="false">IF(B1907&lt;&gt;"",RANK(L1907,L$1829:L$1928),"")</f>
        <v/>
      </c>
      <c r="N1907" s="172" t="str">
        <f aca="false">IF(B1907&lt;&gt;"",'Classement Général'!CM89,"")</f>
        <v/>
      </c>
      <c r="O1907" s="172" t="str">
        <f aca="false">IF(B190&lt;&gt;"",'Calculs (M1..M20)'!A92,"")</f>
        <v/>
      </c>
      <c r="P1907" s="0"/>
      <c r="Q1907" s="0"/>
      <c r="R1907" s="0"/>
      <c r="S1907" s="0"/>
      <c r="T1907" s="0"/>
      <c r="U1907" s="0"/>
      <c r="V1907" s="0"/>
      <c r="AH1907" s="187" t="n">
        <f aca="false">IF($G1907&lt;&gt;"",AG1907,"")</f>
        <v>0</v>
      </c>
      <c r="AI1907" s="169"/>
      <c r="AJ1907" s="170"/>
    </row>
    <row r="1908" customFormat="false" ht="13" hidden="false" customHeight="false" outlineLevel="0" collapsed="false">
      <c r="A1908" s="0"/>
      <c r="B1908" s="185" t="str">
        <f aca="false">IF(B1807&lt;&gt;"",B1807,"")</f>
        <v/>
      </c>
      <c r="C1908" s="116" t="str">
        <f aca="false">IF(C1807&lt;&gt;"",C1807,"")</f>
        <v/>
      </c>
      <c r="D1908" s="116" t="str">
        <f aca="false">IF(D1807&lt;&gt;"",D1807,"")</f>
        <v/>
      </c>
      <c r="E1908" s="116" t="str">
        <f aca="false">IF(E1807&lt;&gt;"",E1807,"")</f>
        <v/>
      </c>
      <c r="F1908" s="116" t="n">
        <v>39</v>
      </c>
      <c r="G1908" s="168" t="n">
        <f aca="false">G1807</f>
        <v>0</v>
      </c>
      <c r="H1908" s="187" t="n">
        <f aca="false">IF($G1908&lt;&gt;"",G1908,"")</f>
        <v>0</v>
      </c>
      <c r="I1908" s="169"/>
      <c r="J1908" s="170"/>
      <c r="K1908" s="171" t="str">
        <f aca="false">IF($B1908&lt;&gt;"",IF(I1908,(INDEX(P$1829:Q$1832,MATCH(H1908,P$1829:P$1832),2)/I1908)*1000,0),"")</f>
        <v/>
      </c>
      <c r="L1908" s="171" t="str">
        <f aca="false">IF(Q$1829&lt;&gt;"",IF($B1908&lt;&gt;"",K1908-$J1908,""),"")</f>
        <v/>
      </c>
      <c r="M1908" s="172" t="str">
        <f aca="false">IF(B1908&lt;&gt;"",RANK(L1908,L$1829:L$1928),"")</f>
        <v/>
      </c>
      <c r="N1908" s="172" t="str">
        <f aca="false">IF(B1908&lt;&gt;"",'Classement Général'!CM90,"")</f>
        <v/>
      </c>
      <c r="O1908" s="172" t="str">
        <f aca="false">IF(B191&lt;&gt;"",'Calculs (M1..M20)'!A93,"")</f>
        <v/>
      </c>
      <c r="P1908" s="0"/>
      <c r="Q1908" s="0"/>
      <c r="R1908" s="0"/>
      <c r="S1908" s="0"/>
      <c r="T1908" s="0"/>
      <c r="U1908" s="0"/>
      <c r="V1908" s="0"/>
      <c r="AH1908" s="187" t="n">
        <f aca="false">IF($G1908&lt;&gt;"",AG1908,"")</f>
        <v>0</v>
      </c>
      <c r="AI1908" s="169"/>
      <c r="AJ1908" s="170"/>
    </row>
    <row r="1909" customFormat="false" ht="13" hidden="false" customHeight="false" outlineLevel="0" collapsed="false">
      <c r="A1909" s="0"/>
      <c r="B1909" s="185" t="str">
        <f aca="false">IF(B1808&lt;&gt;"",B1808,"")</f>
        <v/>
      </c>
      <c r="C1909" s="116" t="str">
        <f aca="false">IF(C1808&lt;&gt;"",C1808,"")</f>
        <v/>
      </c>
      <c r="D1909" s="116" t="str">
        <f aca="false">IF(D1808&lt;&gt;"",D1808,"")</f>
        <v/>
      </c>
      <c r="E1909" s="116" t="str">
        <f aca="false">IF(E1808&lt;&gt;"",E1808,"")</f>
        <v/>
      </c>
      <c r="F1909" s="116" t="n">
        <v>39</v>
      </c>
      <c r="G1909" s="168" t="n">
        <f aca="false">G1808</f>
        <v>0</v>
      </c>
      <c r="H1909" s="187" t="n">
        <f aca="false">IF($G1909&lt;&gt;"",G1909,"")</f>
        <v>0</v>
      </c>
      <c r="I1909" s="169"/>
      <c r="J1909" s="170"/>
      <c r="K1909" s="171" t="str">
        <f aca="false">IF($B1909&lt;&gt;"",IF(I1909,(INDEX(P$1829:Q$1832,MATCH(H1909,P$1829:P$1832),2)/I1909)*1000,0),"")</f>
        <v/>
      </c>
      <c r="L1909" s="171" t="str">
        <f aca="false">IF(Q$1829&lt;&gt;"",IF($B1909&lt;&gt;"",K1909-$J1909,""),"")</f>
        <v/>
      </c>
      <c r="M1909" s="172" t="str">
        <f aca="false">IF(B1909&lt;&gt;"",RANK(L1909,L$1829:L$1928),"")</f>
        <v/>
      </c>
      <c r="N1909" s="172" t="str">
        <f aca="false">IF(B1909&lt;&gt;"",'Classement Général'!CM91,"")</f>
        <v/>
      </c>
      <c r="O1909" s="172" t="str">
        <f aca="false">IF(B192&lt;&gt;"",'Calculs (M1..M20)'!A94,"")</f>
        <v/>
      </c>
      <c r="P1909" s="0"/>
      <c r="Q1909" s="0"/>
      <c r="R1909" s="0"/>
      <c r="S1909" s="0"/>
      <c r="T1909" s="0"/>
      <c r="U1909" s="0"/>
      <c r="V1909" s="0"/>
      <c r="AH1909" s="187" t="n">
        <f aca="false">IF($G1909&lt;&gt;"",AG1909,"")</f>
        <v>0</v>
      </c>
      <c r="AI1909" s="169"/>
      <c r="AJ1909" s="170"/>
    </row>
    <row r="1910" customFormat="false" ht="13" hidden="false" customHeight="false" outlineLevel="0" collapsed="false">
      <c r="A1910" s="0"/>
      <c r="B1910" s="185" t="str">
        <f aca="false">IF(B1809&lt;&gt;"",B1809,"")</f>
        <v/>
      </c>
      <c r="C1910" s="116" t="str">
        <f aca="false">IF(C1809&lt;&gt;"",C1809,"")</f>
        <v/>
      </c>
      <c r="D1910" s="116" t="str">
        <f aca="false">IF(D1809&lt;&gt;"",D1809,"")</f>
        <v/>
      </c>
      <c r="E1910" s="116" t="str">
        <f aca="false">IF(E1809&lt;&gt;"",E1809,"")</f>
        <v/>
      </c>
      <c r="F1910" s="116" t="n">
        <v>39</v>
      </c>
      <c r="G1910" s="168" t="n">
        <f aca="false">G1809</f>
        <v>0</v>
      </c>
      <c r="H1910" s="187" t="n">
        <f aca="false">IF($G1910&lt;&gt;"",G1910,"")</f>
        <v>0</v>
      </c>
      <c r="I1910" s="169"/>
      <c r="J1910" s="170"/>
      <c r="K1910" s="171" t="str">
        <f aca="false">IF($B1910&lt;&gt;"",IF(I1910,(INDEX(P$1829:Q$1832,MATCH(H1910,P$1829:P$1832),2)/I1910)*1000,0),"")</f>
        <v/>
      </c>
      <c r="L1910" s="171" t="str">
        <f aca="false">IF(Q$1829&lt;&gt;"",IF($B1910&lt;&gt;"",K1910-$J1910,""),"")</f>
        <v/>
      </c>
      <c r="M1910" s="172" t="str">
        <f aca="false">IF(B1910&lt;&gt;"",RANK(L1910,L$1829:L$1928),"")</f>
        <v/>
      </c>
      <c r="N1910" s="172" t="str">
        <f aca="false">IF(B1910&lt;&gt;"",'Classement Général'!CM92,"")</f>
        <v/>
      </c>
      <c r="O1910" s="172" t="str">
        <f aca="false">IF(B193&lt;&gt;"",'Calculs (M1..M20)'!A95,"")</f>
        <v/>
      </c>
      <c r="P1910" s="0"/>
      <c r="Q1910" s="0"/>
      <c r="R1910" s="0"/>
      <c r="S1910" s="0"/>
      <c r="T1910" s="0"/>
      <c r="U1910" s="0"/>
      <c r="V1910" s="0"/>
      <c r="AH1910" s="187" t="n">
        <f aca="false">IF($G1910&lt;&gt;"",AG1910,"")</f>
        <v>0</v>
      </c>
      <c r="AI1910" s="169"/>
      <c r="AJ1910" s="170"/>
    </row>
    <row r="1911" customFormat="false" ht="13" hidden="false" customHeight="false" outlineLevel="0" collapsed="false">
      <c r="A1911" s="0"/>
      <c r="B1911" s="185" t="str">
        <f aca="false">IF(B1810&lt;&gt;"",B1810,"")</f>
        <v/>
      </c>
      <c r="C1911" s="116" t="str">
        <f aca="false">IF(C1810&lt;&gt;"",C1810,"")</f>
        <v/>
      </c>
      <c r="D1911" s="116" t="str">
        <f aca="false">IF(D1810&lt;&gt;"",D1810,"")</f>
        <v/>
      </c>
      <c r="E1911" s="116" t="str">
        <f aca="false">IF(E1810&lt;&gt;"",E1810,"")</f>
        <v/>
      </c>
      <c r="F1911" s="116" t="n">
        <v>39</v>
      </c>
      <c r="G1911" s="168" t="n">
        <f aca="false">G1810</f>
        <v>0</v>
      </c>
      <c r="H1911" s="187" t="n">
        <f aca="false">IF($G1911&lt;&gt;"",G1911,"")</f>
        <v>0</v>
      </c>
      <c r="I1911" s="169"/>
      <c r="J1911" s="170"/>
      <c r="K1911" s="171" t="str">
        <f aca="false">IF($B1911&lt;&gt;"",IF(I1911,(INDEX(P$1829:Q$1832,MATCH(H1911,P$1829:P$1832),2)/I1911)*1000,0),"")</f>
        <v/>
      </c>
      <c r="L1911" s="171" t="str">
        <f aca="false">IF(Q$1829&lt;&gt;"",IF($B1911&lt;&gt;"",K1911-$J1911,""),"")</f>
        <v/>
      </c>
      <c r="M1911" s="172" t="str">
        <f aca="false">IF(B1911&lt;&gt;"",RANK(L1911,L$1829:L$1928),"")</f>
        <v/>
      </c>
      <c r="N1911" s="172" t="str">
        <f aca="false">IF(B1911&lt;&gt;"",'Classement Général'!CM93,"")</f>
        <v/>
      </c>
      <c r="O1911" s="172" t="str">
        <f aca="false">IF(B194&lt;&gt;"",'Calculs (M1..M20)'!A96,"")</f>
        <v/>
      </c>
      <c r="P1911" s="0"/>
      <c r="Q1911" s="0"/>
      <c r="R1911" s="0"/>
      <c r="S1911" s="0"/>
      <c r="T1911" s="0"/>
      <c r="U1911" s="0"/>
      <c r="V1911" s="0"/>
      <c r="AH1911" s="187" t="n">
        <f aca="false">IF($G1911&lt;&gt;"",AG1911,"")</f>
        <v>0</v>
      </c>
      <c r="AI1911" s="169"/>
      <c r="AJ1911" s="170"/>
    </row>
    <row r="1912" customFormat="false" ht="13" hidden="false" customHeight="false" outlineLevel="0" collapsed="false">
      <c r="A1912" s="0"/>
      <c r="B1912" s="185" t="str">
        <f aca="false">IF(B1811&lt;&gt;"",B1811,"")</f>
        <v/>
      </c>
      <c r="C1912" s="116" t="str">
        <f aca="false">IF(C1811&lt;&gt;"",C1811,"")</f>
        <v/>
      </c>
      <c r="D1912" s="116" t="str">
        <f aca="false">IF(D1811&lt;&gt;"",D1811,"")</f>
        <v/>
      </c>
      <c r="E1912" s="116" t="str">
        <f aca="false">IF(E1811&lt;&gt;"",E1811,"")</f>
        <v/>
      </c>
      <c r="F1912" s="116" t="n">
        <v>39</v>
      </c>
      <c r="G1912" s="168" t="n">
        <f aca="false">G1811</f>
        <v>0</v>
      </c>
      <c r="H1912" s="187" t="n">
        <f aca="false">IF($G1912&lt;&gt;"",G1912,"")</f>
        <v>0</v>
      </c>
      <c r="I1912" s="169"/>
      <c r="J1912" s="170"/>
      <c r="K1912" s="171" t="str">
        <f aca="false">IF($B1912&lt;&gt;"",IF(I1912,(INDEX(P$1829:Q$1832,MATCH(H1912,P$1829:P$1832),2)/I1912)*1000,0),"")</f>
        <v/>
      </c>
      <c r="L1912" s="171" t="str">
        <f aca="false">IF(Q$1829&lt;&gt;"",IF($B1912&lt;&gt;"",K1912-$J1912,""),"")</f>
        <v/>
      </c>
      <c r="M1912" s="172" t="str">
        <f aca="false">IF(B1912&lt;&gt;"",RANK(L1912,L$1829:L$1928),"")</f>
        <v/>
      </c>
      <c r="N1912" s="172" t="str">
        <f aca="false">IF(B1912&lt;&gt;"",'Classement Général'!CM94,"")</f>
        <v/>
      </c>
      <c r="O1912" s="172" t="str">
        <f aca="false">IF(B195&lt;&gt;"",'Calculs (M1..M20)'!A97,"")</f>
        <v/>
      </c>
      <c r="P1912" s="0"/>
      <c r="Q1912" s="0"/>
      <c r="R1912" s="0"/>
      <c r="S1912" s="0"/>
      <c r="T1912" s="0"/>
      <c r="U1912" s="0"/>
      <c r="V1912" s="0"/>
      <c r="AH1912" s="187" t="n">
        <f aca="false">IF($G1912&lt;&gt;"",AG1912,"")</f>
        <v>0</v>
      </c>
      <c r="AI1912" s="169"/>
      <c r="AJ1912" s="170"/>
    </row>
    <row r="1913" customFormat="false" ht="13" hidden="false" customHeight="false" outlineLevel="0" collapsed="false">
      <c r="A1913" s="0"/>
      <c r="B1913" s="185" t="str">
        <f aca="false">IF(B1812&lt;&gt;"",B1812,"")</f>
        <v/>
      </c>
      <c r="C1913" s="116" t="str">
        <f aca="false">IF(C1812&lt;&gt;"",C1812,"")</f>
        <v/>
      </c>
      <c r="D1913" s="116" t="str">
        <f aca="false">IF(D1812&lt;&gt;"",D1812,"")</f>
        <v/>
      </c>
      <c r="E1913" s="116" t="str">
        <f aca="false">IF(E1812&lt;&gt;"",E1812,"")</f>
        <v/>
      </c>
      <c r="F1913" s="116" t="n">
        <v>39</v>
      </c>
      <c r="G1913" s="168" t="n">
        <f aca="false">G1812</f>
        <v>0</v>
      </c>
      <c r="H1913" s="187" t="n">
        <f aca="false">IF($G1913&lt;&gt;"",G1913,"")</f>
        <v>0</v>
      </c>
      <c r="I1913" s="169"/>
      <c r="J1913" s="170"/>
      <c r="K1913" s="171" t="str">
        <f aca="false">IF($B1913&lt;&gt;"",IF(I1913,(INDEX(P$1829:Q$1832,MATCH(H1913,P$1829:P$1832),2)/I1913)*1000,0),"")</f>
        <v/>
      </c>
      <c r="L1913" s="171" t="str">
        <f aca="false">IF(Q$1829&lt;&gt;"",IF($B1913&lt;&gt;"",K1913-$J1913,""),"")</f>
        <v/>
      </c>
      <c r="M1913" s="172" t="str">
        <f aca="false">IF(B1913&lt;&gt;"",RANK(L1913,L$1829:L$1928),"")</f>
        <v/>
      </c>
      <c r="N1913" s="172" t="str">
        <f aca="false">IF(B1913&lt;&gt;"",'Classement Général'!CM95,"")</f>
        <v/>
      </c>
      <c r="O1913" s="172" t="str">
        <f aca="false">IF(B196&lt;&gt;"",'Calculs (M1..M20)'!A98,"")</f>
        <v/>
      </c>
      <c r="P1913" s="0"/>
      <c r="Q1913" s="0"/>
      <c r="R1913" s="0"/>
      <c r="S1913" s="0"/>
      <c r="T1913" s="0"/>
      <c r="U1913" s="0"/>
      <c r="V1913" s="0"/>
      <c r="AH1913" s="187" t="n">
        <f aca="false">IF($G1913&lt;&gt;"",AG1913,"")</f>
        <v>0</v>
      </c>
      <c r="AI1913" s="169"/>
      <c r="AJ1913" s="170"/>
    </row>
    <row r="1914" customFormat="false" ht="13" hidden="false" customHeight="false" outlineLevel="0" collapsed="false">
      <c r="A1914" s="0"/>
      <c r="B1914" s="185" t="str">
        <f aca="false">IF(B1813&lt;&gt;"",B1813,"")</f>
        <v/>
      </c>
      <c r="C1914" s="116" t="str">
        <f aca="false">IF(C1813&lt;&gt;"",C1813,"")</f>
        <v/>
      </c>
      <c r="D1914" s="116" t="str">
        <f aca="false">IF(D1813&lt;&gt;"",D1813,"")</f>
        <v/>
      </c>
      <c r="E1914" s="116" t="str">
        <f aca="false">IF(E1813&lt;&gt;"",E1813,"")</f>
        <v/>
      </c>
      <c r="F1914" s="116" t="n">
        <v>39</v>
      </c>
      <c r="G1914" s="168" t="n">
        <f aca="false">G1813</f>
        <v>0</v>
      </c>
      <c r="H1914" s="187" t="n">
        <f aca="false">IF($G1914&lt;&gt;"",G1914,"")</f>
        <v>0</v>
      </c>
      <c r="I1914" s="169"/>
      <c r="J1914" s="170"/>
      <c r="K1914" s="171" t="str">
        <f aca="false">IF($B1914&lt;&gt;"",IF(I1914,(INDEX(P$1829:Q$1832,MATCH(H1914,P$1829:P$1832),2)/I1914)*1000,0),"")</f>
        <v/>
      </c>
      <c r="L1914" s="171" t="str">
        <f aca="false">IF(Q$1829&lt;&gt;"",IF($B1914&lt;&gt;"",K1914-$J1914,""),"")</f>
        <v/>
      </c>
      <c r="M1914" s="172" t="str">
        <f aca="false">IF(B1914&lt;&gt;"",RANK(L1914,L$1829:L$1928),"")</f>
        <v/>
      </c>
      <c r="N1914" s="172" t="str">
        <f aca="false">IF(B1914&lt;&gt;"",'Classement Général'!CM96,"")</f>
        <v/>
      </c>
      <c r="O1914" s="172" t="str">
        <f aca="false">IF(B197&lt;&gt;"",'Calculs (M1..M20)'!A99,"")</f>
        <v/>
      </c>
      <c r="P1914" s="0"/>
      <c r="Q1914" s="0"/>
      <c r="R1914" s="0"/>
      <c r="S1914" s="0"/>
      <c r="T1914" s="0"/>
      <c r="U1914" s="0"/>
      <c r="V1914" s="0"/>
      <c r="AH1914" s="187" t="n">
        <f aca="false">IF($G1914&lt;&gt;"",AG1914,"")</f>
        <v>0</v>
      </c>
      <c r="AI1914" s="169"/>
      <c r="AJ1914" s="170"/>
    </row>
    <row r="1915" customFormat="false" ht="13" hidden="false" customHeight="false" outlineLevel="0" collapsed="false">
      <c r="A1915" s="0"/>
      <c r="B1915" s="185" t="str">
        <f aca="false">IF(B1814&lt;&gt;"",B1814,"")</f>
        <v/>
      </c>
      <c r="C1915" s="116" t="str">
        <f aca="false">IF(C1814&lt;&gt;"",C1814,"")</f>
        <v/>
      </c>
      <c r="D1915" s="116" t="str">
        <f aca="false">IF(D1814&lt;&gt;"",D1814,"")</f>
        <v/>
      </c>
      <c r="E1915" s="116" t="str">
        <f aca="false">IF(E1814&lt;&gt;"",E1814,"")</f>
        <v/>
      </c>
      <c r="F1915" s="116" t="n">
        <v>39</v>
      </c>
      <c r="G1915" s="168" t="n">
        <f aca="false">G1814</f>
        <v>0</v>
      </c>
      <c r="H1915" s="187" t="n">
        <f aca="false">IF($G1915&lt;&gt;"",G1915,"")</f>
        <v>0</v>
      </c>
      <c r="I1915" s="169"/>
      <c r="J1915" s="170"/>
      <c r="K1915" s="171" t="str">
        <f aca="false">IF($B1915&lt;&gt;"",IF(I1915,(INDEX(P$1829:Q$1832,MATCH(H1915,P$1829:P$1832),2)/I1915)*1000,0),"")</f>
        <v/>
      </c>
      <c r="L1915" s="171" t="str">
        <f aca="false">IF(Q$1829&lt;&gt;"",IF($B1915&lt;&gt;"",K1915-$J1915,""),"")</f>
        <v/>
      </c>
      <c r="M1915" s="172" t="str">
        <f aca="false">IF(B1915&lt;&gt;"",RANK(L1915,L$1829:L$1928),"")</f>
        <v/>
      </c>
      <c r="N1915" s="172" t="str">
        <f aca="false">IF(B1915&lt;&gt;"",'Classement Général'!CM97,"")</f>
        <v/>
      </c>
      <c r="O1915" s="172" t="str">
        <f aca="false">IF(B198&lt;&gt;"",'Calculs (M1..M20)'!A100,"")</f>
        <v/>
      </c>
      <c r="P1915" s="0"/>
      <c r="Q1915" s="0"/>
      <c r="R1915" s="0"/>
      <c r="S1915" s="0"/>
      <c r="T1915" s="0"/>
      <c r="U1915" s="0"/>
      <c r="V1915" s="0"/>
      <c r="AH1915" s="187" t="n">
        <f aca="false">IF($G1915&lt;&gt;"",AG1915,"")</f>
        <v>0</v>
      </c>
      <c r="AI1915" s="169"/>
      <c r="AJ1915" s="170"/>
    </row>
    <row r="1916" customFormat="false" ht="13" hidden="false" customHeight="false" outlineLevel="0" collapsed="false">
      <c r="A1916" s="0"/>
      <c r="B1916" s="185" t="str">
        <f aca="false">IF(B1815&lt;&gt;"",B1815,"")</f>
        <v/>
      </c>
      <c r="C1916" s="116" t="str">
        <f aca="false">IF(C1815&lt;&gt;"",C1815,"")</f>
        <v/>
      </c>
      <c r="D1916" s="116" t="str">
        <f aca="false">IF(D1815&lt;&gt;"",D1815,"")</f>
        <v/>
      </c>
      <c r="E1916" s="116" t="str">
        <f aca="false">IF(E1815&lt;&gt;"",E1815,"")</f>
        <v/>
      </c>
      <c r="F1916" s="116" t="n">
        <v>39</v>
      </c>
      <c r="G1916" s="168" t="n">
        <f aca="false">G1815</f>
        <v>0</v>
      </c>
      <c r="H1916" s="187" t="n">
        <f aca="false">IF($G1916&lt;&gt;"",G1916,"")</f>
        <v>0</v>
      </c>
      <c r="I1916" s="169"/>
      <c r="J1916" s="170"/>
      <c r="K1916" s="171" t="str">
        <f aca="false">IF($B1916&lt;&gt;"",IF(I1916,(INDEX(P$1829:Q$1832,MATCH(H1916,P$1829:P$1832),2)/I1916)*1000,0),"")</f>
        <v/>
      </c>
      <c r="L1916" s="171" t="str">
        <f aca="false">IF(Q$1829&lt;&gt;"",IF($B1916&lt;&gt;"",K1916-$J1916,""),"")</f>
        <v/>
      </c>
      <c r="M1916" s="172" t="str">
        <f aca="false">IF(B1916&lt;&gt;"",RANK(L1916,L$1829:L$1928),"")</f>
        <v/>
      </c>
      <c r="N1916" s="172" t="str">
        <f aca="false">IF(B1916&lt;&gt;"",'Classement Général'!CM98,"")</f>
        <v/>
      </c>
      <c r="O1916" s="172" t="str">
        <f aca="false">IF(B199&lt;&gt;"",'Calculs (M1..M20)'!A101,"")</f>
        <v/>
      </c>
      <c r="P1916" s="0"/>
      <c r="Q1916" s="0"/>
      <c r="R1916" s="0"/>
      <c r="S1916" s="0"/>
      <c r="T1916" s="0"/>
      <c r="U1916" s="0"/>
      <c r="V1916" s="0"/>
      <c r="AH1916" s="187" t="n">
        <f aca="false">IF($G1916&lt;&gt;"",AG1916,"")</f>
        <v>0</v>
      </c>
      <c r="AI1916" s="169"/>
      <c r="AJ1916" s="170"/>
    </row>
    <row r="1917" customFormat="false" ht="13" hidden="false" customHeight="false" outlineLevel="0" collapsed="false">
      <c r="A1917" s="0"/>
      <c r="B1917" s="185" t="str">
        <f aca="false">IF(B1816&lt;&gt;"",B1816,"")</f>
        <v/>
      </c>
      <c r="C1917" s="116" t="str">
        <f aca="false">IF(C1816&lt;&gt;"",C1816,"")</f>
        <v/>
      </c>
      <c r="D1917" s="116" t="str">
        <f aca="false">IF(D1816&lt;&gt;"",D1816,"")</f>
        <v/>
      </c>
      <c r="E1917" s="116" t="str">
        <f aca="false">IF(E1816&lt;&gt;"",E1816,"")</f>
        <v/>
      </c>
      <c r="F1917" s="116" t="n">
        <v>39</v>
      </c>
      <c r="G1917" s="168" t="n">
        <f aca="false">G1816</f>
        <v>0</v>
      </c>
      <c r="H1917" s="187" t="n">
        <f aca="false">IF($G1917&lt;&gt;"",G1917,"")</f>
        <v>0</v>
      </c>
      <c r="I1917" s="169"/>
      <c r="J1917" s="170"/>
      <c r="K1917" s="171" t="str">
        <f aca="false">IF($B1917&lt;&gt;"",IF(I1917,(INDEX(P$1829:Q$1832,MATCH(H1917,P$1829:P$1832),2)/I1917)*1000,0),"")</f>
        <v/>
      </c>
      <c r="L1917" s="171" t="str">
        <f aca="false">IF(Q$1829&lt;&gt;"",IF($B1917&lt;&gt;"",K1917-$J1917,""),"")</f>
        <v/>
      </c>
      <c r="M1917" s="172" t="str">
        <f aca="false">IF(B1917&lt;&gt;"",RANK(L1917,L$1829:L$1928),"")</f>
        <v/>
      </c>
      <c r="N1917" s="172" t="str">
        <f aca="false">IF(B1917&lt;&gt;"",'Classement Général'!CM99,"")</f>
        <v/>
      </c>
      <c r="O1917" s="172" t="str">
        <f aca="false">IF(B200&lt;&gt;"",'Calculs (M1..M20)'!A102,"")</f>
        <v/>
      </c>
      <c r="P1917" s="0"/>
      <c r="Q1917" s="0"/>
      <c r="R1917" s="0"/>
      <c r="S1917" s="0"/>
      <c r="T1917" s="0"/>
      <c r="U1917" s="0"/>
      <c r="V1917" s="0"/>
      <c r="AH1917" s="187" t="n">
        <f aca="false">IF($G1917&lt;&gt;"",AG1917,"")</f>
        <v>0</v>
      </c>
      <c r="AI1917" s="169"/>
      <c r="AJ1917" s="170"/>
    </row>
    <row r="1918" customFormat="false" ht="13" hidden="false" customHeight="false" outlineLevel="0" collapsed="false">
      <c r="A1918" s="0"/>
      <c r="B1918" s="185" t="str">
        <f aca="false">IF(B1817&lt;&gt;"",B1817,"")</f>
        <v/>
      </c>
      <c r="C1918" s="116" t="str">
        <f aca="false">IF(C1817&lt;&gt;"",C1817,"")</f>
        <v/>
      </c>
      <c r="D1918" s="116" t="str">
        <f aca="false">IF(D1817&lt;&gt;"",D1817,"")</f>
        <v/>
      </c>
      <c r="E1918" s="116" t="str">
        <f aca="false">IF(E1817&lt;&gt;"",E1817,"")</f>
        <v/>
      </c>
      <c r="F1918" s="116" t="n">
        <v>39</v>
      </c>
      <c r="G1918" s="168" t="n">
        <f aca="false">G1817</f>
        <v>0</v>
      </c>
      <c r="H1918" s="187" t="n">
        <f aca="false">IF($G1918&lt;&gt;"",G1918,"")</f>
        <v>0</v>
      </c>
      <c r="I1918" s="169"/>
      <c r="J1918" s="170"/>
      <c r="K1918" s="171" t="str">
        <f aca="false">IF($B1918&lt;&gt;"",IF(I1918,(INDEX(P$1829:Q$1832,MATCH(H1918,P$1829:P$1832),2)/I1918)*1000,0),"")</f>
        <v/>
      </c>
      <c r="L1918" s="171" t="str">
        <f aca="false">IF(Q$1829&lt;&gt;"",IF($B1918&lt;&gt;"",K1918-$J1918,""),"")</f>
        <v/>
      </c>
      <c r="M1918" s="172" t="str">
        <f aca="false">IF(B1918&lt;&gt;"",RANK(L1918,L$1829:L$1928),"")</f>
        <v/>
      </c>
      <c r="N1918" s="172" t="str">
        <f aca="false">IF(B1918&lt;&gt;"",'Classement Général'!CM100,"")</f>
        <v/>
      </c>
      <c r="O1918" s="172" t="str">
        <f aca="false">IF(B201&lt;&gt;"",'Calculs (M1..M20)'!A103,"")</f>
        <v/>
      </c>
      <c r="P1918" s="0"/>
      <c r="Q1918" s="0"/>
      <c r="R1918" s="0"/>
      <c r="S1918" s="0"/>
      <c r="T1918" s="0"/>
      <c r="U1918" s="0"/>
      <c r="V1918" s="0"/>
      <c r="AH1918" s="187" t="n">
        <f aca="false">IF($G1918&lt;&gt;"",AG1918,"")</f>
        <v>0</v>
      </c>
      <c r="AI1918" s="169"/>
      <c r="AJ1918" s="170"/>
    </row>
    <row r="1919" customFormat="false" ht="13" hidden="false" customHeight="false" outlineLevel="0" collapsed="false">
      <c r="A1919" s="0"/>
      <c r="B1919" s="185" t="str">
        <f aca="false">IF(B1818&lt;&gt;"",B1818,"")</f>
        <v/>
      </c>
      <c r="C1919" s="116" t="str">
        <f aca="false">IF(C1818&lt;&gt;"",C1818,"")</f>
        <v/>
      </c>
      <c r="D1919" s="116" t="str">
        <f aca="false">IF(D1818&lt;&gt;"",D1818,"")</f>
        <v/>
      </c>
      <c r="E1919" s="116" t="str">
        <f aca="false">IF(E1818&lt;&gt;"",E1818,"")</f>
        <v/>
      </c>
      <c r="F1919" s="116" t="n">
        <v>39</v>
      </c>
      <c r="G1919" s="168" t="n">
        <f aca="false">G1818</f>
        <v>0</v>
      </c>
      <c r="H1919" s="187" t="n">
        <f aca="false">IF($G1919&lt;&gt;"",G1919,"")</f>
        <v>0</v>
      </c>
      <c r="I1919" s="169"/>
      <c r="J1919" s="170"/>
      <c r="K1919" s="171" t="str">
        <f aca="false">IF($B1919&lt;&gt;"",IF(I1919,(INDEX(P$1829:Q$1832,MATCH(H1919,P$1829:P$1832),2)/I1919)*1000,0),"")</f>
        <v/>
      </c>
      <c r="L1919" s="171" t="str">
        <f aca="false">IF(Q$1829&lt;&gt;"",IF($B1919&lt;&gt;"",K1919-$J1919,""),"")</f>
        <v/>
      </c>
      <c r="M1919" s="172" t="str">
        <f aca="false">IF(B1919&lt;&gt;"",RANK(L1919,L$1829:L$1928),"")</f>
        <v/>
      </c>
      <c r="N1919" s="172" t="str">
        <f aca="false">IF(B1919&lt;&gt;"",'Classement Général'!CM101,"")</f>
        <v/>
      </c>
      <c r="O1919" s="172" t="str">
        <f aca="false">IF(B202&lt;&gt;"",'Calculs (M1..M20)'!A104,"")</f>
        <v/>
      </c>
      <c r="P1919" s="0"/>
      <c r="Q1919" s="0"/>
      <c r="R1919" s="0"/>
      <c r="S1919" s="0"/>
      <c r="T1919" s="0"/>
      <c r="U1919" s="0"/>
      <c r="V1919" s="0"/>
      <c r="AH1919" s="187" t="n">
        <f aca="false">IF($G1919&lt;&gt;"",AG1919,"")</f>
        <v>0</v>
      </c>
      <c r="AI1919" s="169"/>
      <c r="AJ1919" s="170"/>
    </row>
    <row r="1920" customFormat="false" ht="13" hidden="false" customHeight="false" outlineLevel="0" collapsed="false">
      <c r="A1920" s="0"/>
      <c r="B1920" s="185" t="str">
        <f aca="false">IF(B1819&lt;&gt;"",B1819,"")</f>
        <v/>
      </c>
      <c r="C1920" s="116" t="str">
        <f aca="false">IF(C1819&lt;&gt;"",C1819,"")</f>
        <v/>
      </c>
      <c r="D1920" s="116" t="str">
        <f aca="false">IF(D1819&lt;&gt;"",D1819,"")</f>
        <v/>
      </c>
      <c r="E1920" s="116" t="str">
        <f aca="false">IF(E1819&lt;&gt;"",E1819,"")</f>
        <v/>
      </c>
      <c r="F1920" s="116" t="n">
        <v>39</v>
      </c>
      <c r="G1920" s="168" t="n">
        <f aca="false">G1819</f>
        <v>0</v>
      </c>
      <c r="H1920" s="187" t="n">
        <f aca="false">IF($G1920&lt;&gt;"",G1920,"")</f>
        <v>0</v>
      </c>
      <c r="I1920" s="169"/>
      <c r="J1920" s="170"/>
      <c r="K1920" s="171" t="str">
        <f aca="false">IF($B1920&lt;&gt;"",IF(I1920,(INDEX(P$1829:Q$1832,MATCH(H1920,P$1829:P$1832),2)/I1920)*1000,0),"")</f>
        <v/>
      </c>
      <c r="L1920" s="171" t="str">
        <f aca="false">IF(Q$1829&lt;&gt;"",IF($B1920&lt;&gt;"",K1920-$J1920,""),"")</f>
        <v/>
      </c>
      <c r="M1920" s="172" t="str">
        <f aca="false">IF(B1920&lt;&gt;"",RANK(L1920,L$1829:L$1928),"")</f>
        <v/>
      </c>
      <c r="N1920" s="172" t="str">
        <f aca="false">IF(B1920&lt;&gt;"",'Classement Général'!CM102,"")</f>
        <v/>
      </c>
      <c r="O1920" s="172" t="str">
        <f aca="false">IF(B203&lt;&gt;"",'Calculs (M1..M20)'!A105,"")</f>
        <v/>
      </c>
      <c r="P1920" s="0"/>
      <c r="Q1920" s="0"/>
      <c r="R1920" s="0"/>
      <c r="S1920" s="0"/>
      <c r="T1920" s="0"/>
      <c r="U1920" s="0"/>
      <c r="V1920" s="0"/>
      <c r="AH1920" s="187" t="n">
        <f aca="false">IF($G1920&lt;&gt;"",AG1920,"")</f>
        <v>0</v>
      </c>
      <c r="AI1920" s="169"/>
      <c r="AJ1920" s="170"/>
    </row>
    <row r="1921" customFormat="false" ht="13" hidden="false" customHeight="false" outlineLevel="0" collapsed="false">
      <c r="A1921" s="0"/>
      <c r="B1921" s="185" t="str">
        <f aca="false">IF(B1820&lt;&gt;"",B1820,"")</f>
        <v/>
      </c>
      <c r="C1921" s="116" t="str">
        <f aca="false">IF(C1820&lt;&gt;"",C1820,"")</f>
        <v/>
      </c>
      <c r="D1921" s="116" t="str">
        <f aca="false">IF(D1820&lt;&gt;"",D1820,"")</f>
        <v/>
      </c>
      <c r="E1921" s="116" t="str">
        <f aca="false">IF(E1820&lt;&gt;"",E1820,"")</f>
        <v/>
      </c>
      <c r="F1921" s="116" t="n">
        <v>39</v>
      </c>
      <c r="G1921" s="168" t="n">
        <f aca="false">G1820</f>
        <v>0</v>
      </c>
      <c r="H1921" s="187" t="n">
        <f aca="false">IF($G1921&lt;&gt;"",G1921,"")</f>
        <v>0</v>
      </c>
      <c r="I1921" s="169"/>
      <c r="J1921" s="170"/>
      <c r="K1921" s="171" t="str">
        <f aca="false">IF($B1921&lt;&gt;"",IF(I1921,(INDEX(P$1829:Q$1832,MATCH(H1921,P$1829:P$1832),2)/I1921)*1000,0),"")</f>
        <v/>
      </c>
      <c r="L1921" s="171" t="str">
        <f aca="false">IF(Q$1829&lt;&gt;"",IF($B1921&lt;&gt;"",K1921-$J1921,""),"")</f>
        <v/>
      </c>
      <c r="M1921" s="172" t="str">
        <f aca="false">IF(B1921&lt;&gt;"",RANK(L1921,L$1829:L$1928),"")</f>
        <v/>
      </c>
      <c r="N1921" s="172" t="str">
        <f aca="false">IF(B1921&lt;&gt;"",'Classement Général'!CM103,"")</f>
        <v/>
      </c>
      <c r="O1921" s="172" t="str">
        <f aca="false">IF(B204&lt;&gt;"",'Calculs (M1..M20)'!A106,"")</f>
        <v/>
      </c>
      <c r="P1921" s="0"/>
      <c r="Q1921" s="0"/>
      <c r="R1921" s="0"/>
      <c r="S1921" s="0"/>
      <c r="T1921" s="0"/>
      <c r="U1921" s="0"/>
      <c r="V1921" s="0"/>
      <c r="AH1921" s="187" t="n">
        <f aca="false">IF($G1921&lt;&gt;"",AG1921,"")</f>
        <v>0</v>
      </c>
      <c r="AI1921" s="169"/>
      <c r="AJ1921" s="170"/>
    </row>
    <row r="1922" customFormat="false" ht="13" hidden="false" customHeight="false" outlineLevel="0" collapsed="false">
      <c r="A1922" s="0"/>
      <c r="B1922" s="185" t="str">
        <f aca="false">IF(B1821&lt;&gt;"",B1821,"")</f>
        <v/>
      </c>
      <c r="C1922" s="116" t="str">
        <f aca="false">IF(C1821&lt;&gt;"",C1821,"")</f>
        <v/>
      </c>
      <c r="D1922" s="116" t="str">
        <f aca="false">IF(D1821&lt;&gt;"",D1821,"")</f>
        <v/>
      </c>
      <c r="E1922" s="116" t="str">
        <f aca="false">IF(E1821&lt;&gt;"",E1821,"")</f>
        <v/>
      </c>
      <c r="F1922" s="116" t="n">
        <v>39</v>
      </c>
      <c r="G1922" s="168" t="n">
        <f aca="false">G1821</f>
        <v>0</v>
      </c>
      <c r="H1922" s="187" t="n">
        <f aca="false">IF($G1922&lt;&gt;"",G1922,"")</f>
        <v>0</v>
      </c>
      <c r="I1922" s="169"/>
      <c r="J1922" s="170"/>
      <c r="K1922" s="171" t="str">
        <f aca="false">IF($B1922&lt;&gt;"",IF(I1922,(INDEX(P$1829:Q$1832,MATCH(H1922,P$1829:P$1832),2)/I1922)*1000,0),"")</f>
        <v/>
      </c>
      <c r="L1922" s="171" t="str">
        <f aca="false">IF(Q$1829&lt;&gt;"",IF($B1922&lt;&gt;"",K1922-$J1922,""),"")</f>
        <v/>
      </c>
      <c r="M1922" s="172" t="str">
        <f aca="false">IF(B1922&lt;&gt;"",RANK(L1922,L$1829:L$1928),"")</f>
        <v/>
      </c>
      <c r="N1922" s="172" t="str">
        <f aca="false">IF(B1922&lt;&gt;"",'Classement Général'!CM104,"")</f>
        <v/>
      </c>
      <c r="O1922" s="172" t="str">
        <f aca="false">IF(B205&lt;&gt;"",'Calculs (M1..M20)'!A107,"")</f>
        <v/>
      </c>
      <c r="P1922" s="0"/>
      <c r="Q1922" s="0"/>
      <c r="R1922" s="0"/>
      <c r="S1922" s="0"/>
      <c r="T1922" s="0"/>
      <c r="U1922" s="0"/>
      <c r="V1922" s="0"/>
      <c r="AH1922" s="187" t="n">
        <f aca="false">IF($G1922&lt;&gt;"",AG1922,"")</f>
        <v>0</v>
      </c>
      <c r="AI1922" s="169"/>
      <c r="AJ1922" s="170"/>
    </row>
    <row r="1923" customFormat="false" ht="13" hidden="false" customHeight="false" outlineLevel="0" collapsed="false">
      <c r="A1923" s="0"/>
      <c r="B1923" s="185" t="str">
        <f aca="false">IF(B1822&lt;&gt;"",B1822,"")</f>
        <v/>
      </c>
      <c r="C1923" s="116" t="str">
        <f aca="false">IF(C1822&lt;&gt;"",C1822,"")</f>
        <v/>
      </c>
      <c r="D1923" s="116" t="str">
        <f aca="false">IF(D1822&lt;&gt;"",D1822,"")</f>
        <v/>
      </c>
      <c r="E1923" s="116" t="str">
        <f aca="false">IF(E1822&lt;&gt;"",E1822,"")</f>
        <v/>
      </c>
      <c r="F1923" s="116" t="n">
        <v>39</v>
      </c>
      <c r="G1923" s="168" t="n">
        <f aca="false">G1822</f>
        <v>0</v>
      </c>
      <c r="H1923" s="187" t="n">
        <f aca="false">IF($G1923&lt;&gt;"",G1923,"")</f>
        <v>0</v>
      </c>
      <c r="I1923" s="169"/>
      <c r="J1923" s="170"/>
      <c r="K1923" s="171" t="str">
        <f aca="false">IF($B1923&lt;&gt;"",IF(I1923,(INDEX(P$1829:Q$1832,MATCH(H1923,P$1829:P$1832),2)/I1923)*1000,0),"")</f>
        <v/>
      </c>
      <c r="L1923" s="171" t="str">
        <f aca="false">IF(Q$1829&lt;&gt;"",IF($B1923&lt;&gt;"",K1923-$J1923,""),"")</f>
        <v/>
      </c>
      <c r="M1923" s="172" t="str">
        <f aca="false">IF(B1923&lt;&gt;"",RANK(L1923,L$1829:L$1928),"")</f>
        <v/>
      </c>
      <c r="N1923" s="172" t="str">
        <f aca="false">IF(B1923&lt;&gt;"",'Classement Général'!CM105,"")</f>
        <v/>
      </c>
      <c r="O1923" s="172" t="str">
        <f aca="false">IF(B206&lt;&gt;"",'Calculs (M1..M20)'!A108,"")</f>
        <v/>
      </c>
      <c r="P1923" s="0"/>
      <c r="Q1923" s="0"/>
      <c r="R1923" s="0"/>
      <c r="S1923" s="0"/>
      <c r="T1923" s="0"/>
      <c r="U1923" s="0"/>
      <c r="V1923" s="0"/>
      <c r="AH1923" s="187" t="n">
        <f aca="false">IF($G1923&lt;&gt;"",AG1923,"")</f>
        <v>0</v>
      </c>
      <c r="AI1923" s="169"/>
      <c r="AJ1923" s="170"/>
    </row>
    <row r="1924" customFormat="false" ht="13" hidden="false" customHeight="false" outlineLevel="0" collapsed="false">
      <c r="A1924" s="0"/>
      <c r="B1924" s="185" t="str">
        <f aca="false">IF(B1823&lt;&gt;"",B1823,"")</f>
        <v/>
      </c>
      <c r="C1924" s="116" t="str">
        <f aca="false">IF(C1823&lt;&gt;"",C1823,"")</f>
        <v/>
      </c>
      <c r="D1924" s="116" t="str">
        <f aca="false">IF(D1823&lt;&gt;"",D1823,"")</f>
        <v/>
      </c>
      <c r="E1924" s="116" t="str">
        <f aca="false">IF(E1823&lt;&gt;"",E1823,"")</f>
        <v/>
      </c>
      <c r="F1924" s="116" t="n">
        <v>39</v>
      </c>
      <c r="G1924" s="168" t="n">
        <f aca="false">G1823</f>
        <v>0</v>
      </c>
      <c r="H1924" s="187" t="n">
        <f aca="false">IF($G1924&lt;&gt;"",G1924,"")</f>
        <v>0</v>
      </c>
      <c r="I1924" s="169"/>
      <c r="J1924" s="170"/>
      <c r="K1924" s="171" t="str">
        <f aca="false">IF($B1924&lt;&gt;"",IF(I1924,(INDEX(P$1829:Q$1832,MATCH(H1924,P$1829:P$1832),2)/I1924)*1000,0),"")</f>
        <v/>
      </c>
      <c r="L1924" s="171" t="str">
        <f aca="false">IF(Q$1829&lt;&gt;"",IF($B1924&lt;&gt;"",K1924-$J1924,""),"")</f>
        <v/>
      </c>
      <c r="M1924" s="172" t="str">
        <f aca="false">IF(B1924&lt;&gt;"",RANK(L1924,L$1829:L$1928),"")</f>
        <v/>
      </c>
      <c r="N1924" s="172" t="str">
        <f aca="false">IF(B1924&lt;&gt;"",'Classement Général'!CM106,"")</f>
        <v/>
      </c>
      <c r="O1924" s="172" t="str">
        <f aca="false">IF(B207&lt;&gt;"",'Calculs (M1..M20)'!A109,"")</f>
        <v/>
      </c>
      <c r="P1924" s="0"/>
      <c r="Q1924" s="0"/>
      <c r="R1924" s="0"/>
      <c r="S1924" s="0"/>
      <c r="T1924" s="0"/>
      <c r="U1924" s="0"/>
      <c r="V1924" s="0"/>
      <c r="AH1924" s="187" t="n">
        <f aca="false">IF($G1924&lt;&gt;"",AG1924,"")</f>
        <v>0</v>
      </c>
      <c r="AI1924" s="169"/>
      <c r="AJ1924" s="170"/>
    </row>
    <row r="1925" customFormat="false" ht="13" hidden="false" customHeight="false" outlineLevel="0" collapsed="false">
      <c r="A1925" s="0"/>
      <c r="B1925" s="185" t="str">
        <f aca="false">IF(B1824&lt;&gt;"",B1824,"")</f>
        <v/>
      </c>
      <c r="C1925" s="116" t="str">
        <f aca="false">IF(C1824&lt;&gt;"",C1824,"")</f>
        <v/>
      </c>
      <c r="D1925" s="116" t="str">
        <f aca="false">IF(D1824&lt;&gt;"",D1824,"")</f>
        <v/>
      </c>
      <c r="E1925" s="116" t="str">
        <f aca="false">IF(E1824&lt;&gt;"",E1824,"")</f>
        <v/>
      </c>
      <c r="F1925" s="116" t="n">
        <v>39</v>
      </c>
      <c r="G1925" s="168" t="n">
        <f aca="false">G1824</f>
        <v>0</v>
      </c>
      <c r="H1925" s="187" t="n">
        <f aca="false">IF($G1925&lt;&gt;"",G1925,"")</f>
        <v>0</v>
      </c>
      <c r="I1925" s="169"/>
      <c r="J1925" s="170"/>
      <c r="K1925" s="171" t="str">
        <f aca="false">IF($B1925&lt;&gt;"",IF(I1925,(INDEX(P$1829:Q$1832,MATCH(H1925,P$1829:P$1832),2)/I1925)*1000,0),"")</f>
        <v/>
      </c>
      <c r="L1925" s="171" t="str">
        <f aca="false">IF(Q$1829&lt;&gt;"",IF($B1925&lt;&gt;"",K1925-$J1925,""),"")</f>
        <v/>
      </c>
      <c r="M1925" s="172" t="str">
        <f aca="false">IF(B1925&lt;&gt;"",RANK(L1925,L$1829:L$1928),"")</f>
        <v/>
      </c>
      <c r="N1925" s="172" t="str">
        <f aca="false">IF(B1925&lt;&gt;"",'Classement Général'!CM107,"")</f>
        <v/>
      </c>
      <c r="O1925" s="172" t="str">
        <f aca="false">IF(B208&lt;&gt;"",'Calculs (M1..M20)'!A110,"")</f>
        <v/>
      </c>
      <c r="P1925" s="0"/>
      <c r="Q1925" s="0"/>
      <c r="R1925" s="0"/>
      <c r="S1925" s="0"/>
      <c r="T1925" s="0"/>
      <c r="U1925" s="0"/>
      <c r="V1925" s="0"/>
      <c r="AH1925" s="187" t="n">
        <f aca="false">IF($G1925&lt;&gt;"",AG1925,"")</f>
        <v>0</v>
      </c>
      <c r="AI1925" s="169"/>
      <c r="AJ1925" s="170"/>
    </row>
    <row r="1926" customFormat="false" ht="13" hidden="false" customHeight="false" outlineLevel="0" collapsed="false">
      <c r="A1926" s="0"/>
      <c r="B1926" s="185" t="str">
        <f aca="false">IF(B1825&lt;&gt;"",B1825,"")</f>
        <v/>
      </c>
      <c r="C1926" s="116" t="str">
        <f aca="false">IF(C1825&lt;&gt;"",C1825,"")</f>
        <v/>
      </c>
      <c r="D1926" s="116" t="str">
        <f aca="false">IF(D1825&lt;&gt;"",D1825,"")</f>
        <v/>
      </c>
      <c r="E1926" s="116" t="str">
        <f aca="false">IF(E1825&lt;&gt;"",E1825,"")</f>
        <v/>
      </c>
      <c r="F1926" s="116" t="n">
        <v>39</v>
      </c>
      <c r="G1926" s="168" t="n">
        <f aca="false">G1825</f>
        <v>0</v>
      </c>
      <c r="H1926" s="187" t="n">
        <f aca="false">IF($G1926&lt;&gt;"",G1926,"")</f>
        <v>0</v>
      </c>
      <c r="I1926" s="169"/>
      <c r="J1926" s="170"/>
      <c r="K1926" s="171" t="str">
        <f aca="false">IF($B1926&lt;&gt;"",IF(I1926,(INDEX(P$1829:Q$1832,MATCH(H1926,P$1829:P$1832),2)/I1926)*1000,0),"")</f>
        <v/>
      </c>
      <c r="L1926" s="171" t="str">
        <f aca="false">IF(Q$1829&lt;&gt;"",IF($B1926&lt;&gt;"",K1926-$J1926,""),"")</f>
        <v/>
      </c>
      <c r="M1926" s="172" t="str">
        <f aca="false">IF(B1926&lt;&gt;"",RANK(L1926,L$1829:L$1928),"")</f>
        <v/>
      </c>
      <c r="N1926" s="172" t="str">
        <f aca="false">IF(B1926&lt;&gt;"",'Classement Général'!CM108,"")</f>
        <v/>
      </c>
      <c r="O1926" s="172" t="str">
        <f aca="false">IF(B209&lt;&gt;"",'Calculs (M1..M20)'!A111,"")</f>
        <v/>
      </c>
      <c r="P1926" s="0"/>
      <c r="Q1926" s="0"/>
      <c r="R1926" s="0"/>
      <c r="S1926" s="0"/>
      <c r="T1926" s="0"/>
      <c r="U1926" s="0"/>
      <c r="V1926" s="0"/>
      <c r="AH1926" s="187" t="n">
        <f aca="false">IF($G1926&lt;&gt;"",AG1926,"")</f>
        <v>0</v>
      </c>
      <c r="AI1926" s="169"/>
      <c r="AJ1926" s="170"/>
    </row>
    <row r="1927" customFormat="false" ht="13" hidden="false" customHeight="false" outlineLevel="0" collapsed="false">
      <c r="A1927" s="0"/>
      <c r="B1927" s="185" t="str">
        <f aca="false">IF(B1826&lt;&gt;"",B1826,"")</f>
        <v/>
      </c>
      <c r="C1927" s="116" t="str">
        <f aca="false">IF(C1826&lt;&gt;"",C1826,"")</f>
        <v/>
      </c>
      <c r="D1927" s="116" t="str">
        <f aca="false">IF(D1826&lt;&gt;"",D1826,"")</f>
        <v/>
      </c>
      <c r="E1927" s="116" t="str">
        <f aca="false">IF(E1826&lt;&gt;"",E1826,"")</f>
        <v/>
      </c>
      <c r="F1927" s="116" t="n">
        <v>39</v>
      </c>
      <c r="G1927" s="168" t="n">
        <f aca="false">G1826</f>
        <v>0</v>
      </c>
      <c r="H1927" s="187" t="n">
        <f aca="false">IF($G1927&lt;&gt;"",G1927,"")</f>
        <v>0</v>
      </c>
      <c r="I1927" s="169"/>
      <c r="J1927" s="170"/>
      <c r="K1927" s="171" t="str">
        <f aca="false">IF($B1927&lt;&gt;"",IF(I1927,(INDEX(P$1829:Q$1832,MATCH(H1927,P$1829:P$1832),2)/I1927)*1000,0),"")</f>
        <v/>
      </c>
      <c r="L1927" s="171" t="str">
        <f aca="false">IF(Q$1829&lt;&gt;"",IF($B1927&lt;&gt;"",K1927-$J1927,""),"")</f>
        <v/>
      </c>
      <c r="M1927" s="172" t="str">
        <f aca="false">IF(B1927&lt;&gt;"",RANK(L1927,L$1829:L$1928),"")</f>
        <v/>
      </c>
      <c r="N1927" s="172" t="str">
        <f aca="false">IF(B1927&lt;&gt;"",'Classement Général'!CM109,"")</f>
        <v/>
      </c>
      <c r="O1927" s="172" t="str">
        <f aca="false">IF(B210&lt;&gt;"",'Calculs (M1..M20)'!A112,"")</f>
        <v/>
      </c>
      <c r="P1927" s="0"/>
      <c r="Q1927" s="0"/>
      <c r="R1927" s="0"/>
      <c r="S1927" s="0"/>
      <c r="T1927" s="0"/>
      <c r="U1927" s="0"/>
      <c r="V1927" s="0"/>
      <c r="AH1927" s="187" t="n">
        <f aca="false">IF($G1927&lt;&gt;"",AG1927,"")</f>
        <v>0</v>
      </c>
      <c r="AI1927" s="169"/>
      <c r="AJ1927" s="170"/>
    </row>
    <row r="1928" customFormat="false" ht="13.5" hidden="false" customHeight="false" outlineLevel="0" collapsed="false">
      <c r="A1928" s="0"/>
      <c r="B1928" s="185" t="str">
        <f aca="false">IF(B1827&lt;&gt;"",B1827,"")</f>
        <v/>
      </c>
      <c r="C1928" s="116" t="str">
        <f aca="false">IF(C1827&lt;&gt;"",C1827,"")</f>
        <v/>
      </c>
      <c r="D1928" s="116" t="str">
        <f aca="false">IF(D1827&lt;&gt;"",D1827,"")</f>
        <v/>
      </c>
      <c r="E1928" s="116" t="str">
        <f aca="false">IF(E1827&lt;&gt;"",E1827,"")</f>
        <v/>
      </c>
      <c r="F1928" s="116" t="n">
        <v>39</v>
      </c>
      <c r="G1928" s="168" t="n">
        <f aca="false">G1827</f>
        <v>0</v>
      </c>
      <c r="H1928" s="187" t="n">
        <f aca="false">IF($G1928&lt;&gt;"",G1928,"")</f>
        <v>0</v>
      </c>
      <c r="I1928" s="173"/>
      <c r="J1928" s="174"/>
      <c r="K1928" s="171" t="str">
        <f aca="false">IF($B1928&lt;&gt;"",IF(I1928,(INDEX(P$1829:Q$1832,MATCH(H1928,P$1829:P$1832),2)/I1928)*1000,0),"")</f>
        <v/>
      </c>
      <c r="L1928" s="171" t="str">
        <f aca="false">IF(Q$1829&lt;&gt;"",IF($B1928&lt;&gt;"",K1928-$J1928,""),"")</f>
        <v/>
      </c>
      <c r="M1928" s="172" t="str">
        <f aca="false">IF(B1928&lt;&gt;"",RANK(L1928,L$1829:L$1928),"")</f>
        <v/>
      </c>
      <c r="N1928" s="172" t="str">
        <f aca="false">IF(B1928&lt;&gt;"",'Classement Général'!CM110,"")</f>
        <v/>
      </c>
      <c r="O1928" s="172" t="str">
        <f aca="false">IF(B211&lt;&gt;"",'Calculs (M1..M20)'!A113,"")</f>
        <v/>
      </c>
      <c r="P1928" s="0"/>
      <c r="Q1928" s="0"/>
      <c r="R1928" s="0"/>
      <c r="S1928" s="0"/>
      <c r="T1928" s="0"/>
      <c r="U1928" s="0"/>
      <c r="V1928" s="0"/>
      <c r="AH1928" s="187" t="n">
        <f aca="false">IF($G1928&lt;&gt;"",AG1928,"")</f>
        <v>0</v>
      </c>
      <c r="AI1928" s="173"/>
      <c r="AJ1928" s="174"/>
    </row>
    <row r="1929" customFormat="false" ht="12.5" hidden="false" customHeight="false" outlineLevel="0" collapsed="false">
      <c r="A1929" s="137"/>
      <c r="B1929" s="141" t="str">
        <f aca="false">IF(B1828&lt;&gt;"",B1828,"")</f>
        <v>Nom</v>
      </c>
      <c r="C1929" s="165" t="str">
        <f aca="false">IF(C1828&lt;&gt;"",C1828,"")</f>
        <v>Dossard</v>
      </c>
      <c r="D1929" s="165" t="str">
        <f aca="false">IF(D1828&lt;&gt;"",D1828,"")</f>
        <v>Freq</v>
      </c>
      <c r="E1929" s="165" t="str">
        <f aca="false">IF(E1828&lt;&gt;"",E1828,"")</f>
        <v>Equipe</v>
      </c>
      <c r="F1929" s="165" t="s">
        <v>103</v>
      </c>
      <c r="G1929" s="165" t="s">
        <v>88</v>
      </c>
      <c r="H1929" s="166" t="s">
        <v>104</v>
      </c>
      <c r="I1929" s="141" t="s">
        <v>91</v>
      </c>
      <c r="J1929" s="142" t="s">
        <v>105</v>
      </c>
      <c r="K1929" s="120" t="s">
        <v>106</v>
      </c>
      <c r="L1929" s="120" t="s">
        <v>107</v>
      </c>
      <c r="M1929" s="120" t="s">
        <v>97</v>
      </c>
      <c r="N1929" s="120" t="s">
        <v>100</v>
      </c>
      <c r="O1929" s="120" t="s">
        <v>108</v>
      </c>
      <c r="P1929" s="143" t="s">
        <v>104</v>
      </c>
      <c r="Q1929" s="144" t="s">
        <v>109</v>
      </c>
      <c r="R1929" s="145" t="s">
        <v>110</v>
      </c>
      <c r="S1929" s="146" t="s">
        <v>111</v>
      </c>
      <c r="T1929" s="147" t="s">
        <v>112</v>
      </c>
      <c r="U1929" s="5" t="s">
        <v>104</v>
      </c>
      <c r="V1929" s="0"/>
      <c r="AH1929" s="166" t="s">
        <v>104</v>
      </c>
      <c r="AI1929" s="141" t="s">
        <v>91</v>
      </c>
      <c r="AJ1929" s="142" t="s">
        <v>105</v>
      </c>
    </row>
    <row r="1930" customFormat="false" ht="13" hidden="false" customHeight="false" outlineLevel="0" collapsed="false">
      <c r="A1930" s="0"/>
      <c r="B1930" s="185" t="str">
        <f aca="false">IF(B1829&lt;&gt;"",B1829,"")</f>
        <v>Sébastien CHABAUD</v>
      </c>
      <c r="C1930" s="116" t="n">
        <f aca="false">IF(C1829&lt;&gt;"",C1829,"")</f>
        <v>1</v>
      </c>
      <c r="D1930" s="116" t="str">
        <f aca="false">IF(D1829&lt;&gt;"",D1829,"")</f>
        <v>2.4GHz</v>
      </c>
      <c r="E1930" s="116" t="n">
        <f aca="false">IF(E1829&lt;&gt;"",E1829,"")</f>
        <v>0</v>
      </c>
      <c r="F1930" s="116" t="n">
        <v>40</v>
      </c>
      <c r="G1930" s="168" t="n">
        <f aca="false">G1829</f>
        <v>1</v>
      </c>
      <c r="H1930" s="187" t="n">
        <f aca="false">IF($G1930&lt;&gt;"",G1930,"")</f>
        <v>1</v>
      </c>
      <c r="I1930" s="169"/>
      <c r="J1930" s="170"/>
      <c r="K1930" s="171" t="n">
        <f aca="false">IF($B1930&lt;&gt;"",IF(I1930,(INDEX(P$1930:Q$1933,MATCH(H1930,P$1930:P$1933),2)/I1930)*1000,0),"")</f>
        <v>0</v>
      </c>
      <c r="L1930" s="171" t="str">
        <f aca="false">IF(Q$1930&lt;&gt;"",IF($B1930&lt;&gt;"",K1930-$J1930,""),"")</f>
        <v/>
      </c>
      <c r="M1930" s="172" t="e">
        <f aca="false">IF(B1930&lt;&gt;"",RANK(L1930,L$1930:L$2029),"")</f>
        <v>#VALUE!</v>
      </c>
      <c r="N1930" s="172" t="str">
        <f aca="false">IF(B1930&lt;&gt;"",'Classement Général'!CN11,"")</f>
        <v/>
      </c>
      <c r="O1930" s="172" t="n">
        <f aca="false">IF(B112&lt;&gt;"",'Calculs (M1..M20)'!A14,"")</f>
        <v>22</v>
      </c>
      <c r="P1930" s="154" t="n">
        <f aca="false">IF(DMIN($H1929:$I2030,$P$10,$U$10:$U$11)&lt;&gt;0,1,"")</f>
        <v>1</v>
      </c>
      <c r="Q1930" s="155" t="str">
        <f aca="false">IF(DMIN($H1929:$I2030,$I$10,$U$10:$U$11)&lt;&gt;0,DMIN($H1929:$I2030,$I$10,$U$10:$U$11),"")</f>
        <v/>
      </c>
      <c r="R1930" s="151" t="str">
        <f aca="false">IF(DMAX($H1929:$I2030,$I$10,$U$10:$U$11)&lt;&gt;0,DMAX($H1929:$I2030,$I$10,$U$10:$U$11),"")</f>
        <v/>
      </c>
      <c r="S1930" s="156" t="e">
        <f aca="false">IF($P1930&lt;&gt;"",IF(DAVERAGE($H1929:$I2030,$I$10,$U$10:$U$11)&lt;&gt;0,DAVERAGE($H1929:$I2030,$I$10,$U$10:$U$11),""),"")</f>
        <v>#DIV/0!</v>
      </c>
      <c r="T1930" s="157" t="str">
        <f aca="false">IF($P1930&lt;&gt;"",IF(DCOUNTA($H1929:$I2030,$I$10,$U$10:$U$11)&lt;&gt;0,DCOUNTA($H1929:$I2030,$I$10,$U$10:$U$11),""),"")</f>
        <v/>
      </c>
      <c r="U1930" s="5" t="n">
        <v>1</v>
      </c>
      <c r="V1930" s="0"/>
      <c r="AH1930" s="187" t="n">
        <f aca="false">IF($G1930&lt;&gt;"",AG1930,"")</f>
        <v>0</v>
      </c>
      <c r="AI1930" s="169"/>
      <c r="AJ1930" s="170"/>
    </row>
    <row r="1931" customFormat="false" ht="13" hidden="false" customHeight="false" outlineLevel="0" collapsed="false">
      <c r="A1931" s="0"/>
      <c r="B1931" s="185" t="str">
        <f aca="false">IF(B1830&lt;&gt;"",B1830,"")</f>
        <v>Herve DALL AVA</v>
      </c>
      <c r="C1931" s="116" t="n">
        <f aca="false">IF(C1830&lt;&gt;"",C1830,"")</f>
        <v>2</v>
      </c>
      <c r="D1931" s="116" t="str">
        <f aca="false">IF(D1830&lt;&gt;"",D1830,"")</f>
        <v>2.4GHz</v>
      </c>
      <c r="E1931" s="116" t="n">
        <f aca="false">IF(E1830&lt;&gt;"",E1830,"")</f>
        <v>0</v>
      </c>
      <c r="F1931" s="116" t="n">
        <v>40</v>
      </c>
      <c r="G1931" s="168" t="n">
        <f aca="false">G1830</f>
        <v>1</v>
      </c>
      <c r="H1931" s="187" t="n">
        <f aca="false">IF($G1931&lt;&gt;"",G1931,"")</f>
        <v>1</v>
      </c>
      <c r="I1931" s="169"/>
      <c r="J1931" s="170"/>
      <c r="K1931" s="171" t="n">
        <f aca="false">IF($B1931&lt;&gt;"",IF(I1931,(INDEX(P$1930:Q$1933,MATCH(H1931,P$1930:P$1933),2)/I1931)*1000,0),"")</f>
        <v>0</v>
      </c>
      <c r="L1931" s="171" t="str">
        <f aca="false">IF(Q$1930&lt;&gt;"",IF($B1931&lt;&gt;"",K1931-$J1931,""),"")</f>
        <v/>
      </c>
      <c r="M1931" s="172" t="e">
        <f aca="false">IF(B1931&lt;&gt;"",RANK(L1931,L$1930:L$2029),"")</f>
        <v>#VALUE!</v>
      </c>
      <c r="N1931" s="172" t="str">
        <f aca="false">IF(B1931&lt;&gt;"",'Classement Général'!CN12,"")</f>
        <v/>
      </c>
      <c r="O1931" s="172" t="n">
        <f aca="false">IF(B113&lt;&gt;"",'Calculs (M1..M20)'!A15,"")</f>
        <v>8</v>
      </c>
      <c r="P1931" s="154" t="str">
        <f aca="false">IF(DMIN($H1929:$I2030,$P$10,$U$12:$U$13)&lt;&gt;0,2,"")</f>
        <v/>
      </c>
      <c r="Q1931" s="155" t="str">
        <f aca="false">IF(DMIN($H1929:$I2030,$I$10,$U$12:$U$13)&lt;&gt;0,DMIN($H1929:$I2030,$I$10,$U$12:$U$13),"")</f>
        <v/>
      </c>
      <c r="R1931" s="151" t="str">
        <f aca="false">IF(DMAX($H1929:$I2030,$I$10,$U$12:$U$13)&lt;&gt;0,DMAX($H1929:$I2030,$I$10,$U$12:$U$13),"")</f>
        <v/>
      </c>
      <c r="S1931" s="156" t="str">
        <f aca="false">IF($P1931&lt;&gt;"",IF(DAVERAGE($H1929:$I2030,$I$10,$U$12:$U$13)&lt;&gt;0,DAVERAGE($H1929:$I2030,$I$10,$U$12:$U$13),""),"")</f>
        <v/>
      </c>
      <c r="T1931" s="157" t="str">
        <f aca="false">IF($P1930&lt;&gt;"",IF(DCOUNTA($H1929:$I2030,$I$10,$U$12:$U$13)&lt;&gt;0,DCOUNTA($H1929:$I2030,$I$10,$U$12:$U$13),""),"")</f>
        <v/>
      </c>
      <c r="U1931" s="5" t="s">
        <v>104</v>
      </c>
      <c r="V1931" s="0"/>
      <c r="AH1931" s="187" t="n">
        <f aca="false">IF($G1931&lt;&gt;"",AG1931,"")</f>
        <v>0</v>
      </c>
      <c r="AI1931" s="169"/>
      <c r="AJ1931" s="170"/>
    </row>
    <row r="1932" customFormat="false" ht="13" hidden="false" customHeight="false" outlineLevel="0" collapsed="false">
      <c r="A1932" s="0"/>
      <c r="B1932" s="185" t="str">
        <f aca="false">IF(B1831&lt;&gt;"",B1831,"")</f>
        <v>Jean Luc FOUCHER</v>
      </c>
      <c r="C1932" s="116" t="n">
        <f aca="false">IF(C1831&lt;&gt;"",C1831,"")</f>
        <v>3</v>
      </c>
      <c r="D1932" s="116" t="str">
        <f aca="false">IF(D1831&lt;&gt;"",D1831,"")</f>
        <v>2.4GHz</v>
      </c>
      <c r="E1932" s="116" t="n">
        <f aca="false">IF(E1831&lt;&gt;"",E1831,"")</f>
        <v>0</v>
      </c>
      <c r="F1932" s="116" t="n">
        <v>40</v>
      </c>
      <c r="G1932" s="168" t="n">
        <f aca="false">G1831</f>
        <v>1</v>
      </c>
      <c r="H1932" s="187" t="n">
        <f aca="false">IF($G1932&lt;&gt;"",G1932,"")</f>
        <v>1</v>
      </c>
      <c r="I1932" s="169"/>
      <c r="J1932" s="170"/>
      <c r="K1932" s="171" t="n">
        <f aca="false">IF($B1932&lt;&gt;"",IF(I1932,(INDEX(P$1930:Q$1933,MATCH(H1932,P$1930:P$1933),2)/I1932)*1000,0),"")</f>
        <v>0</v>
      </c>
      <c r="L1932" s="171" t="str">
        <f aca="false">IF(Q$1930&lt;&gt;"",IF($B1932&lt;&gt;"",K1932-$J1932,""),"")</f>
        <v/>
      </c>
      <c r="M1932" s="172" t="e">
        <f aca="false">IF(B1932&lt;&gt;"",RANK(L1932,L$1930:L$2029),"")</f>
        <v>#VALUE!</v>
      </c>
      <c r="N1932" s="172" t="str">
        <f aca="false">IF(B1932&lt;&gt;"",'Classement Général'!CN13,"")</f>
        <v/>
      </c>
      <c r="O1932" s="172" t="n">
        <f aca="false">IF(B114&lt;&gt;"",'Calculs (M1..M20)'!A16,"")</f>
        <v>15</v>
      </c>
      <c r="P1932" s="154" t="str">
        <f aca="false">IF(DMIN($H1929:$I2030,$P$10,$U$14:$U$15)&lt;&gt;0,3,"")</f>
        <v/>
      </c>
      <c r="Q1932" s="155" t="str">
        <f aca="false">IF(DMIN($H1929:$I2030,$I$10,$U$14:$U$15)&lt;&gt;0,DMIN($H1929:$I2030,$I$10,$U$14:$U$15),"")</f>
        <v/>
      </c>
      <c r="R1932" s="151" t="str">
        <f aca="false">IF(DMAX($H1929:$I2030,$I$10,$U$14:$U$15)&lt;&gt;0,DMAX($H1929:$I2030,$I$10,$U$14:$U$15),"")</f>
        <v/>
      </c>
      <c r="S1932" s="156" t="str">
        <f aca="false">IF($P1932&lt;&gt;"",IF(DAVERAGE($H1929:$I2030,$I$10,$U$14:$U$15)&lt;&gt;0,DAVERAGE($H1929:$I2030,$I$10,$U$14:$U$15),""),"")</f>
        <v/>
      </c>
      <c r="T1932" s="157" t="str">
        <f aca="false">IF($P1932&lt;&gt;"",IF(DCOUNTA($H1929:$I2030,$I$10,$U$14:$U$15)&lt;&gt;0,DCOUNTA($H1929:$I2030,$I$10,$U$14:$U$15),""),"")</f>
        <v/>
      </c>
      <c r="U1932" s="5" t="n">
        <v>2</v>
      </c>
      <c r="V1932" s="0"/>
      <c r="AH1932" s="187" t="n">
        <f aca="false">IF($G1932&lt;&gt;"",AG1932,"")</f>
        <v>0</v>
      </c>
      <c r="AI1932" s="169"/>
      <c r="AJ1932" s="170"/>
    </row>
    <row r="1933" customFormat="false" ht="13.5" hidden="false" customHeight="false" outlineLevel="0" collapsed="false">
      <c r="A1933" s="0"/>
      <c r="B1933" s="185" t="str">
        <f aca="false">IF(B1832&lt;&gt;"",B1832,"")</f>
        <v>Thomas DELARBRE</v>
      </c>
      <c r="C1933" s="116" t="n">
        <f aca="false">IF(C1832&lt;&gt;"",C1832,"")</f>
        <v>4</v>
      </c>
      <c r="D1933" s="116" t="str">
        <f aca="false">IF(D1832&lt;&gt;"",D1832,"")</f>
        <v>2.4GHz</v>
      </c>
      <c r="E1933" s="116" t="n">
        <f aca="false">IF(E1832&lt;&gt;"",E1832,"")</f>
        <v>0</v>
      </c>
      <c r="F1933" s="116" t="n">
        <v>40</v>
      </c>
      <c r="G1933" s="168" t="n">
        <f aca="false">G1832</f>
        <v>1</v>
      </c>
      <c r="H1933" s="187" t="n">
        <f aca="false">IF($G1933&lt;&gt;"",G1933,"")</f>
        <v>1</v>
      </c>
      <c r="I1933" s="169"/>
      <c r="J1933" s="170"/>
      <c r="K1933" s="171" t="n">
        <f aca="false">IF($B1933&lt;&gt;"",IF(I1933,(INDEX(P$1930:Q$1933,MATCH(H1933,P$1930:P$1933),2)/I1933)*1000,0),"")</f>
        <v>0</v>
      </c>
      <c r="L1933" s="171" t="str">
        <f aca="false">IF(Q$1930&lt;&gt;"",IF($B1933&lt;&gt;"",K1933-$J1933,""),"")</f>
        <v/>
      </c>
      <c r="M1933" s="172" t="e">
        <f aca="false">IF(B1933&lt;&gt;"",RANK(L1933,L$1930:L$2029),"")</f>
        <v>#VALUE!</v>
      </c>
      <c r="N1933" s="172" t="str">
        <f aca="false">IF(B1933&lt;&gt;"",'Classement Général'!CN14,"")</f>
        <v/>
      </c>
      <c r="O1933" s="172" t="n">
        <f aca="false">IF(B115&lt;&gt;"",'Calculs (M1..M20)'!A17,"")</f>
        <v>10</v>
      </c>
      <c r="P1933" s="158" t="str">
        <f aca="false">IF(DMIN($H1929:$I2030,$P$10,$U$16:$U$17)&lt;&gt;0,4,"")</f>
        <v/>
      </c>
      <c r="Q1933" s="159" t="str">
        <f aca="false">IF(DMIN($H1929:$I2030,$I$10,$U$16:$U$17)&lt;&gt;0,DMIN($H1929:$I2030,$I$10,$U$16:$U$17),"")</f>
        <v/>
      </c>
      <c r="R1933" s="160" t="str">
        <f aca="false">IF(DMAX($H1929:$I2030,$I$10,$U$16:$U$17)&lt;&gt;0,DMAX($H1929:$I2030,$I$10,$U$16:$U$17),"")</f>
        <v/>
      </c>
      <c r="S1933" s="161" t="str">
        <f aca="false">IF($P1933&lt;&gt;"",IF(DAVERAGE($H1929:$I2030,$I$10,$U$16:$U$17)&lt;&gt;0,DAVERAGE($H1929:$I2030,$I$10,$U$16:$U$17),""),"")</f>
        <v/>
      </c>
      <c r="T1933" s="162" t="str">
        <f aca="false">IF($P1932&lt;&gt;"",IF(DCOUNTA($H1929:$I2030,$I$10,$U$16:$U$17)&lt;&gt;0,DCOUNTA($H1929:$I2030,$I$10,$U$16:$U$17),""),"")</f>
        <v/>
      </c>
      <c r="U1933" s="5" t="s">
        <v>104</v>
      </c>
      <c r="V1933" s="0"/>
      <c r="AH1933" s="187" t="n">
        <f aca="false">IF($G1933&lt;&gt;"",AG1933,"")</f>
        <v>0</v>
      </c>
      <c r="AI1933" s="169"/>
      <c r="AJ1933" s="170"/>
    </row>
    <row r="1934" customFormat="false" ht="13.5" hidden="false" customHeight="false" outlineLevel="0" collapsed="false">
      <c r="A1934" s="0"/>
      <c r="B1934" s="185" t="str">
        <f aca="false">IF(B1833&lt;&gt;"",B1833,"")</f>
        <v>Pierre DIATTA</v>
      </c>
      <c r="C1934" s="116" t="n">
        <f aca="false">IF(C1833&lt;&gt;"",C1833,"")</f>
        <v>5</v>
      </c>
      <c r="D1934" s="116" t="str">
        <f aca="false">IF(D1833&lt;&gt;"",D1833,"")</f>
        <v>2.4GHz</v>
      </c>
      <c r="E1934" s="116" t="n">
        <f aca="false">IF(E1833&lt;&gt;"",E1833,"")</f>
        <v>0</v>
      </c>
      <c r="F1934" s="116" t="n">
        <v>40</v>
      </c>
      <c r="G1934" s="168" t="n">
        <f aca="false">G1833</f>
        <v>1</v>
      </c>
      <c r="H1934" s="187" t="n">
        <f aca="false">IF($G1934&lt;&gt;"",G1934,"")</f>
        <v>1</v>
      </c>
      <c r="I1934" s="169"/>
      <c r="J1934" s="170"/>
      <c r="K1934" s="171" t="n">
        <f aca="false">IF($B1934&lt;&gt;"",IF(I1934,(INDEX(P$1930:Q$1933,MATCH(H1934,P$1930:P$1933),2)/I1934)*1000,0),"")</f>
        <v>0</v>
      </c>
      <c r="L1934" s="171" t="str">
        <f aca="false">IF(Q$1930&lt;&gt;"",IF($B1934&lt;&gt;"",K1934-$J1934,""),"")</f>
        <v/>
      </c>
      <c r="M1934" s="172" t="e">
        <f aca="false">IF(B1934&lt;&gt;"",RANK(L1934,L$1930:L$2029),"")</f>
        <v>#VALUE!</v>
      </c>
      <c r="N1934" s="172" t="str">
        <f aca="false">IF(B1934&lt;&gt;"",'Classement Général'!CN15,"")</f>
        <v/>
      </c>
      <c r="O1934" s="172" t="n">
        <f aca="false">IF(B116&lt;&gt;"",'Calculs (M1..M20)'!A18,"")</f>
        <v>20</v>
      </c>
      <c r="P1934" s="5"/>
      <c r="Q1934" s="5"/>
      <c r="T1934" s="163" t="n">
        <f aca="false">SUM(T1930:T1933)</f>
        <v>0</v>
      </c>
      <c r="U1934" s="5" t="n">
        <v>3</v>
      </c>
      <c r="V1934" s="184" t="n">
        <f aca="false">T1934</f>
        <v>0</v>
      </c>
      <c r="AH1934" s="187" t="n">
        <f aca="false">IF($G1934&lt;&gt;"",AG1934,"")</f>
        <v>0</v>
      </c>
      <c r="AI1934" s="169"/>
      <c r="AJ1934" s="170"/>
    </row>
    <row r="1935" customFormat="false" ht="13" hidden="false" customHeight="false" outlineLevel="0" collapsed="false">
      <c r="A1935" s="0"/>
      <c r="B1935" s="185" t="str">
        <f aca="false">IF(B1834&lt;&gt;"",B1834,"")</f>
        <v>Olivier MONET</v>
      </c>
      <c r="C1935" s="116" t="n">
        <f aca="false">IF(C1834&lt;&gt;"",C1834,"")</f>
        <v>6</v>
      </c>
      <c r="D1935" s="116" t="str">
        <f aca="false">IF(D1834&lt;&gt;"",D1834,"")</f>
        <v>41.110MHz</v>
      </c>
      <c r="E1935" s="116" t="n">
        <f aca="false">IF(E1834&lt;&gt;"",E1834,"")</f>
        <v>0</v>
      </c>
      <c r="F1935" s="116" t="n">
        <v>40</v>
      </c>
      <c r="G1935" s="168" t="n">
        <f aca="false">G1834</f>
        <v>1</v>
      </c>
      <c r="H1935" s="187" t="n">
        <f aca="false">IF($G1935&lt;&gt;"",G1935,"")</f>
        <v>1</v>
      </c>
      <c r="I1935" s="169"/>
      <c r="J1935" s="170"/>
      <c r="K1935" s="171" t="n">
        <f aca="false">IF($B1935&lt;&gt;"",IF(I1935,(INDEX(P$1930:Q$1933,MATCH(H1935,P$1930:P$1933),2)/I1935)*1000,0),"")</f>
        <v>0</v>
      </c>
      <c r="L1935" s="171" t="str">
        <f aca="false">IF(Q$1930&lt;&gt;"",IF($B1935&lt;&gt;"",K1935-$J1935,""),"")</f>
        <v/>
      </c>
      <c r="M1935" s="172" t="e">
        <f aca="false">IF(B1935&lt;&gt;"",RANK(L1935,L$1930:L$2029),"")</f>
        <v>#VALUE!</v>
      </c>
      <c r="N1935" s="172" t="str">
        <f aca="false">IF(B1935&lt;&gt;"",'Classement Général'!CN16,"")</f>
        <v/>
      </c>
      <c r="O1935" s="172" t="n">
        <f aca="false">IF(B117&lt;&gt;"",'Calculs (M1..M20)'!A19,"")</f>
        <v>6</v>
      </c>
      <c r="P1935" s="5"/>
      <c r="Q1935" s="5"/>
      <c r="U1935" s="5" t="s">
        <v>104</v>
      </c>
      <c r="AH1935" s="187" t="n">
        <f aca="false">IF($G1935&lt;&gt;"",AG1935,"")</f>
        <v>0</v>
      </c>
      <c r="AI1935" s="169"/>
      <c r="AJ1935" s="170"/>
    </row>
    <row r="1936" customFormat="false" ht="13" hidden="false" customHeight="false" outlineLevel="0" collapsed="false">
      <c r="A1936" s="0"/>
      <c r="B1936" s="185" t="str">
        <f aca="false">IF(B1835&lt;&gt;"",B1835,"")</f>
        <v>Pierre RONDEL</v>
      </c>
      <c r="C1936" s="116" t="n">
        <f aca="false">IF(C1835&lt;&gt;"",C1835,"")</f>
        <v>7</v>
      </c>
      <c r="D1936" s="116" t="str">
        <f aca="false">IF(D1835&lt;&gt;"",D1835,"")</f>
        <v>2.4GHz</v>
      </c>
      <c r="E1936" s="116" t="n">
        <f aca="false">IF(E1835&lt;&gt;"",E1835,"")</f>
        <v>0</v>
      </c>
      <c r="F1936" s="116" t="n">
        <v>40</v>
      </c>
      <c r="G1936" s="168" t="n">
        <f aca="false">G1835</f>
        <v>1</v>
      </c>
      <c r="H1936" s="187" t="n">
        <f aca="false">IF($G1936&lt;&gt;"",G1936,"")</f>
        <v>1</v>
      </c>
      <c r="I1936" s="169"/>
      <c r="J1936" s="170"/>
      <c r="K1936" s="171" t="n">
        <f aca="false">IF($B1936&lt;&gt;"",IF(I1936,(INDEX(P$1930:Q$1933,MATCH(H1936,P$1930:P$1933),2)/I1936)*1000,0),"")</f>
        <v>0</v>
      </c>
      <c r="L1936" s="171" t="str">
        <f aca="false">IF(Q$1930&lt;&gt;"",IF($B1936&lt;&gt;"",K1936-$J1936,""),"")</f>
        <v/>
      </c>
      <c r="M1936" s="172" t="e">
        <f aca="false">IF(B1936&lt;&gt;"",RANK(L1936,L$1930:L$2029),"")</f>
        <v>#VALUE!</v>
      </c>
      <c r="N1936" s="172" t="str">
        <f aca="false">IF(B1936&lt;&gt;"",'Classement Général'!CN17,"")</f>
        <v/>
      </c>
      <c r="O1936" s="172" t="n">
        <f aca="false">IF(B118&lt;&gt;"",'Calculs (M1..M20)'!A20,"")</f>
        <v>1</v>
      </c>
      <c r="P1936" s="5"/>
      <c r="Q1936" s="5"/>
      <c r="U1936" s="5" t="n">
        <v>4</v>
      </c>
      <c r="AH1936" s="187" t="n">
        <f aca="false">IF($G1936&lt;&gt;"",AG1936,"")</f>
        <v>0</v>
      </c>
      <c r="AI1936" s="169"/>
      <c r="AJ1936" s="170"/>
    </row>
    <row r="1937" customFormat="false" ht="13" hidden="false" customHeight="false" outlineLevel="0" collapsed="false">
      <c r="A1937" s="0"/>
      <c r="B1937" s="185" t="str">
        <f aca="false">IF(B1836&lt;&gt;"",B1836,"")</f>
        <v>Andreas FRICKE</v>
      </c>
      <c r="C1937" s="116" t="n">
        <f aca="false">IF(C1836&lt;&gt;"",C1836,"")</f>
        <v>8</v>
      </c>
      <c r="D1937" s="116" t="str">
        <f aca="false">IF(D1836&lt;&gt;"",D1836,"")</f>
        <v>2.4GHz</v>
      </c>
      <c r="E1937" s="116" t="n">
        <f aca="false">IF(E1836&lt;&gt;"",E1836,"")</f>
        <v>0</v>
      </c>
      <c r="F1937" s="116" t="n">
        <v>40</v>
      </c>
      <c r="G1937" s="168" t="n">
        <f aca="false">G1836</f>
        <v>1</v>
      </c>
      <c r="H1937" s="187" t="n">
        <f aca="false">IF($G1937&lt;&gt;"",G1937,"")</f>
        <v>1</v>
      </c>
      <c r="I1937" s="169"/>
      <c r="J1937" s="170"/>
      <c r="K1937" s="171" t="n">
        <f aca="false">IF($B1937&lt;&gt;"",IF(I1937,(INDEX(P$1930:Q$1933,MATCH(H1937,P$1930:P$1933),2)/I1937)*1000,0),"")</f>
        <v>0</v>
      </c>
      <c r="L1937" s="171" t="str">
        <f aca="false">IF(Q$1930&lt;&gt;"",IF($B1937&lt;&gt;"",K1937-$J1937,""),"")</f>
        <v/>
      </c>
      <c r="M1937" s="172" t="e">
        <f aca="false">IF(B1937&lt;&gt;"",RANK(L1937,L$1930:L$2029),"")</f>
        <v>#VALUE!</v>
      </c>
      <c r="N1937" s="172" t="str">
        <f aca="false">IF(B1937&lt;&gt;"",'Classement Général'!CN18,"")</f>
        <v/>
      </c>
      <c r="O1937" s="172" t="n">
        <f aca="false">IF(B119&lt;&gt;"",'Calculs (M1..M20)'!A21,"")</f>
        <v>18</v>
      </c>
      <c r="P1937" s="5"/>
      <c r="Q1937" s="5"/>
      <c r="U1937" s="0"/>
      <c r="AH1937" s="187" t="n">
        <f aca="false">IF($G1937&lt;&gt;"",AG1937,"")</f>
        <v>0</v>
      </c>
      <c r="AI1937" s="169"/>
      <c r="AJ1937" s="170"/>
    </row>
    <row r="1938" customFormat="false" ht="13" hidden="false" customHeight="false" outlineLevel="0" collapsed="false">
      <c r="A1938" s="0"/>
      <c r="B1938" s="185" t="str">
        <f aca="false">IF(B1837&lt;&gt;"",B1837,"")</f>
        <v>Thomas FAURE</v>
      </c>
      <c r="C1938" s="116" t="n">
        <f aca="false">IF(C1837&lt;&gt;"",C1837,"")</f>
        <v>9</v>
      </c>
      <c r="D1938" s="116" t="str">
        <f aca="false">IF(D1837&lt;&gt;"",D1837,"")</f>
        <v>2.4GHz</v>
      </c>
      <c r="E1938" s="116" t="n">
        <f aca="false">IF(E1837&lt;&gt;"",E1837,"")</f>
        <v>0</v>
      </c>
      <c r="F1938" s="116" t="n">
        <v>40</v>
      </c>
      <c r="G1938" s="168" t="n">
        <f aca="false">G1837</f>
        <v>1</v>
      </c>
      <c r="H1938" s="187" t="n">
        <f aca="false">IF($G1938&lt;&gt;"",G1938,"")</f>
        <v>1</v>
      </c>
      <c r="I1938" s="169"/>
      <c r="J1938" s="170"/>
      <c r="K1938" s="171" t="n">
        <f aca="false">IF($B1938&lt;&gt;"",IF(I1938,(INDEX(P$1930:Q$1933,MATCH(H1938,P$1930:P$1933),2)/I1938)*1000,0),"")</f>
        <v>0</v>
      </c>
      <c r="L1938" s="171" t="str">
        <f aca="false">IF(Q$1930&lt;&gt;"",IF($B1938&lt;&gt;"",K1938-$J1938,""),"")</f>
        <v/>
      </c>
      <c r="M1938" s="172" t="e">
        <f aca="false">IF(B1938&lt;&gt;"",RANK(L1938,L$1930:L$2029),"")</f>
        <v>#VALUE!</v>
      </c>
      <c r="N1938" s="172" t="str">
        <f aca="false">IF(B1938&lt;&gt;"",'Classement Général'!CN19,"")</f>
        <v/>
      </c>
      <c r="O1938" s="172" t="n">
        <f aca="false">IF(B120&lt;&gt;"",'Calculs (M1..M20)'!A22,"")</f>
        <v>11</v>
      </c>
      <c r="U1938" s="0"/>
      <c r="AH1938" s="187" t="n">
        <f aca="false">IF($G1938&lt;&gt;"",AG1938,"")</f>
        <v>0</v>
      </c>
      <c r="AI1938" s="169"/>
      <c r="AJ1938" s="170"/>
    </row>
    <row r="1939" customFormat="false" ht="13" hidden="false" customHeight="false" outlineLevel="0" collapsed="false">
      <c r="A1939" s="0"/>
      <c r="B1939" s="185" t="str">
        <f aca="false">IF(B1838&lt;&gt;"",B1838,"")</f>
        <v>Philippe LANES</v>
      </c>
      <c r="C1939" s="116" t="n">
        <f aca="false">IF(C1838&lt;&gt;"",C1838,"")</f>
        <v>10</v>
      </c>
      <c r="D1939" s="116" t="str">
        <f aca="false">IF(D1838&lt;&gt;"",D1838,"")</f>
        <v>2.4GHz</v>
      </c>
      <c r="E1939" s="116" t="n">
        <f aca="false">IF(E1838&lt;&gt;"",E1838,"")</f>
        <v>0</v>
      </c>
      <c r="F1939" s="116" t="n">
        <v>40</v>
      </c>
      <c r="G1939" s="168" t="n">
        <f aca="false">G1838</f>
        <v>1</v>
      </c>
      <c r="H1939" s="187" t="n">
        <f aca="false">IF($G1939&lt;&gt;"",G1939,"")</f>
        <v>1</v>
      </c>
      <c r="I1939" s="169"/>
      <c r="J1939" s="170"/>
      <c r="K1939" s="171" t="n">
        <f aca="false">IF($B1939&lt;&gt;"",IF(I1939,(INDEX(P$1930:Q$1933,MATCH(H1939,P$1930:P$1933),2)/I1939)*1000,0),"")</f>
        <v>0</v>
      </c>
      <c r="L1939" s="171" t="str">
        <f aca="false">IF(Q$1930&lt;&gt;"",IF($B1939&lt;&gt;"",K1939-$J1939,""),"")</f>
        <v/>
      </c>
      <c r="M1939" s="172" t="e">
        <f aca="false">IF(B1939&lt;&gt;"",RANK(L1939,L$1930:L$2029),"")</f>
        <v>#VALUE!</v>
      </c>
      <c r="N1939" s="172" t="str">
        <f aca="false">IF(B1939&lt;&gt;"",'Classement Général'!CN20,"")</f>
        <v/>
      </c>
      <c r="O1939" s="172" t="n">
        <f aca="false">IF(B121&lt;&gt;"",'Calculs (M1..M20)'!A23,"")</f>
        <v>14</v>
      </c>
      <c r="U1939" s="0"/>
      <c r="AH1939" s="187" t="n">
        <f aca="false">IF($G1939&lt;&gt;"",AG1939,"")</f>
        <v>0</v>
      </c>
      <c r="AI1939" s="169"/>
      <c r="AJ1939" s="170"/>
    </row>
    <row r="1940" customFormat="false" ht="13" hidden="false" customHeight="false" outlineLevel="0" collapsed="false">
      <c r="A1940" s="0"/>
      <c r="B1940" s="185" t="str">
        <f aca="false">IF(B1839&lt;&gt;"",B1839,"")</f>
        <v>Julien HONOR</v>
      </c>
      <c r="C1940" s="116" t="n">
        <f aca="false">IF(C1839&lt;&gt;"",C1839,"")</f>
        <v>11</v>
      </c>
      <c r="D1940" s="116" t="str">
        <f aca="false">IF(D1839&lt;&gt;"",D1839,"")</f>
        <v>2.4GHz</v>
      </c>
      <c r="E1940" s="116" t="n">
        <f aca="false">IF(E1839&lt;&gt;"",E1839,"")</f>
        <v>0</v>
      </c>
      <c r="F1940" s="116" t="n">
        <v>40</v>
      </c>
      <c r="G1940" s="168" t="n">
        <f aca="false">G1839</f>
        <v>1</v>
      </c>
      <c r="H1940" s="187" t="n">
        <f aca="false">IF($G1940&lt;&gt;"",G1940,"")</f>
        <v>1</v>
      </c>
      <c r="I1940" s="169"/>
      <c r="J1940" s="170"/>
      <c r="K1940" s="171" t="n">
        <f aca="false">IF($B1940&lt;&gt;"",IF(I1940,(INDEX(P$1930:Q$1933,MATCH(H1940,P$1930:P$1933),2)/I1940)*1000,0),"")</f>
        <v>0</v>
      </c>
      <c r="L1940" s="171" t="str">
        <f aca="false">IF(Q$1930&lt;&gt;"",IF($B1940&lt;&gt;"",K1940-$J1940,""),"")</f>
        <v/>
      </c>
      <c r="M1940" s="172" t="e">
        <f aca="false">IF(B1940&lt;&gt;"",RANK(L1940,L$1930:L$2029),"")</f>
        <v>#VALUE!</v>
      </c>
      <c r="N1940" s="172" t="str">
        <f aca="false">IF(B1940&lt;&gt;"",'Classement Général'!CN21,"")</f>
        <v/>
      </c>
      <c r="O1940" s="172" t="n">
        <f aca="false">IF(B122&lt;&gt;"",'Calculs (M1..M20)'!A24,"")</f>
        <v>3</v>
      </c>
      <c r="U1940" s="0"/>
      <c r="AH1940" s="187" t="n">
        <f aca="false">IF($G1940&lt;&gt;"",AG1940,"")</f>
        <v>0</v>
      </c>
      <c r="AI1940" s="169"/>
      <c r="AJ1940" s="170"/>
    </row>
    <row r="1941" customFormat="false" ht="13" hidden="false" customHeight="false" outlineLevel="0" collapsed="false">
      <c r="A1941" s="0"/>
      <c r="B1941" s="185" t="str">
        <f aca="false">IF(B1840&lt;&gt;"",B1840,"")</f>
        <v>Michael KREBS</v>
      </c>
      <c r="C1941" s="116" t="n">
        <f aca="false">IF(C1840&lt;&gt;"",C1840,"")</f>
        <v>12</v>
      </c>
      <c r="D1941" s="116" t="str">
        <f aca="false">IF(D1840&lt;&gt;"",D1840,"")</f>
        <v>2.4GHz</v>
      </c>
      <c r="E1941" s="116" t="n">
        <f aca="false">IF(E1840&lt;&gt;"",E1840,"")</f>
        <v>0</v>
      </c>
      <c r="F1941" s="116" t="n">
        <v>40</v>
      </c>
      <c r="G1941" s="168" t="n">
        <f aca="false">G1840</f>
        <v>1</v>
      </c>
      <c r="H1941" s="187" t="n">
        <f aca="false">IF($G1941&lt;&gt;"",G1941,"")</f>
        <v>1</v>
      </c>
      <c r="I1941" s="169"/>
      <c r="J1941" s="170"/>
      <c r="K1941" s="171" t="n">
        <f aca="false">IF($B1941&lt;&gt;"",IF(I1941,(INDEX(P$1930:Q$1933,MATCH(H1941,P$1930:P$1933),2)/I1941)*1000,0),"")</f>
        <v>0</v>
      </c>
      <c r="L1941" s="171" t="str">
        <f aca="false">IF(Q$1930&lt;&gt;"",IF($B1941&lt;&gt;"",K1941-$J1941,""),"")</f>
        <v/>
      </c>
      <c r="M1941" s="172" t="e">
        <f aca="false">IF(B1941&lt;&gt;"",RANK(L1941,L$1930:L$2029),"")</f>
        <v>#VALUE!</v>
      </c>
      <c r="N1941" s="172" t="str">
        <f aca="false">IF(B1941&lt;&gt;"",'Classement Général'!CN22,"")</f>
        <v/>
      </c>
      <c r="O1941" s="172" t="n">
        <f aca="false">IF(B123&lt;&gt;"",'Calculs (M1..M20)'!A25,"")</f>
        <v>12</v>
      </c>
      <c r="U1941" s="0"/>
      <c r="AH1941" s="187" t="n">
        <f aca="false">IF($G1941&lt;&gt;"",AG1941,"")</f>
        <v>0</v>
      </c>
      <c r="AI1941" s="169"/>
      <c r="AJ1941" s="170"/>
    </row>
    <row r="1942" customFormat="false" ht="13" hidden="false" customHeight="false" outlineLevel="0" collapsed="false">
      <c r="A1942" s="0"/>
      <c r="B1942" s="185" t="str">
        <f aca="false">IF(B1841&lt;&gt;"",B1841,"")</f>
        <v>Aubry GABANON</v>
      </c>
      <c r="C1942" s="116" t="n">
        <f aca="false">IF(C1841&lt;&gt;"",C1841,"")</f>
        <v>13</v>
      </c>
      <c r="D1942" s="116" t="str">
        <f aca="false">IF(D1841&lt;&gt;"",D1841,"")</f>
        <v>2.4GHz</v>
      </c>
      <c r="E1942" s="116" t="n">
        <f aca="false">IF(E1841&lt;&gt;"",E1841,"")</f>
        <v>0</v>
      </c>
      <c r="F1942" s="116" t="n">
        <v>40</v>
      </c>
      <c r="G1942" s="168" t="n">
        <f aca="false">G1841</f>
        <v>1</v>
      </c>
      <c r="H1942" s="187" t="n">
        <f aca="false">IF($G1942&lt;&gt;"",G1942,"")</f>
        <v>1</v>
      </c>
      <c r="I1942" s="169"/>
      <c r="J1942" s="170"/>
      <c r="K1942" s="171" t="n">
        <f aca="false">IF($B1942&lt;&gt;"",IF(I1942,(INDEX(P$1930:Q$1933,MATCH(H1942,P$1930:P$1933),2)/I1942)*1000,0),"")</f>
        <v>0</v>
      </c>
      <c r="L1942" s="171" t="str">
        <f aca="false">IF(Q$1930&lt;&gt;"",IF($B1942&lt;&gt;"",K1942-$J1942,""),"")</f>
        <v/>
      </c>
      <c r="M1942" s="172" t="e">
        <f aca="false">IF(B1942&lt;&gt;"",RANK(L1942,L$1930:L$2029),"")</f>
        <v>#VALUE!</v>
      </c>
      <c r="N1942" s="172" t="str">
        <f aca="false">IF(B1942&lt;&gt;"",'Classement Général'!CN23,"")</f>
        <v/>
      </c>
      <c r="O1942" s="172" t="n">
        <f aca="false">IF(B124&lt;&gt;"",'Calculs (M1..M20)'!A26,"")</f>
        <v>5</v>
      </c>
      <c r="U1942" s="0"/>
      <c r="AH1942" s="187" t="n">
        <f aca="false">IF($G1942&lt;&gt;"",AG1942,"")</f>
        <v>0</v>
      </c>
      <c r="AI1942" s="169"/>
      <c r="AJ1942" s="170"/>
    </row>
    <row r="1943" customFormat="false" ht="13" hidden="false" customHeight="false" outlineLevel="0" collapsed="false">
      <c r="A1943" s="0"/>
      <c r="B1943" s="185" t="str">
        <f aca="false">IF(B1842&lt;&gt;"",B1842,"")</f>
        <v>Serge DELARBRE</v>
      </c>
      <c r="C1943" s="116" t="n">
        <f aca="false">IF(C1842&lt;&gt;"",C1842,"")</f>
        <v>14</v>
      </c>
      <c r="D1943" s="116" t="str">
        <f aca="false">IF(D1842&lt;&gt;"",D1842,"")</f>
        <v>2.4GHz</v>
      </c>
      <c r="E1943" s="116" t="n">
        <f aca="false">IF(E1842&lt;&gt;"",E1842,"")</f>
        <v>0</v>
      </c>
      <c r="F1943" s="116" t="n">
        <v>40</v>
      </c>
      <c r="G1943" s="168" t="n">
        <f aca="false">G1842</f>
        <v>1</v>
      </c>
      <c r="H1943" s="187" t="n">
        <f aca="false">IF($G1943&lt;&gt;"",G1943,"")</f>
        <v>1</v>
      </c>
      <c r="I1943" s="169"/>
      <c r="J1943" s="170"/>
      <c r="K1943" s="171" t="n">
        <f aca="false">IF($B1943&lt;&gt;"",IF(I1943,(INDEX(P$1930:Q$1933,MATCH(H1943,P$1930:P$1933),2)/I1943)*1000,0),"")</f>
        <v>0</v>
      </c>
      <c r="L1943" s="171" t="str">
        <f aca="false">IF(Q$1930&lt;&gt;"",IF($B1943&lt;&gt;"",K1943-$J1943,""),"")</f>
        <v/>
      </c>
      <c r="M1943" s="172" t="e">
        <f aca="false">IF(B1943&lt;&gt;"",RANK(L1943,L$1930:L$2029),"")</f>
        <v>#VALUE!</v>
      </c>
      <c r="N1943" s="172" t="str">
        <f aca="false">IF(B1943&lt;&gt;"",'Classement Général'!CN24,"")</f>
        <v/>
      </c>
      <c r="O1943" s="172" t="n">
        <f aca="false">IF(B125&lt;&gt;"",'Calculs (M1..M20)'!A27,"")</f>
        <v>17</v>
      </c>
      <c r="U1943" s="0"/>
      <c r="AH1943" s="187" t="n">
        <f aca="false">IF($G1943&lt;&gt;"",AG1943,"")</f>
        <v>0</v>
      </c>
      <c r="AI1943" s="169"/>
      <c r="AJ1943" s="170"/>
    </row>
    <row r="1944" customFormat="false" ht="13" hidden="false" customHeight="false" outlineLevel="0" collapsed="false">
      <c r="A1944" s="0"/>
      <c r="B1944" s="185" t="str">
        <f aca="false">IF(B1843&lt;&gt;"",B1843,"")</f>
        <v>Arnaud LEGER</v>
      </c>
      <c r="C1944" s="116" t="n">
        <f aca="false">IF(C1843&lt;&gt;"",C1843,"")</f>
        <v>15</v>
      </c>
      <c r="D1944" s="116" t="str">
        <f aca="false">IF(D1843&lt;&gt;"",D1843,"")</f>
        <v>2.4GHz</v>
      </c>
      <c r="E1944" s="116" t="n">
        <f aca="false">IF(E1843&lt;&gt;"",E1843,"")</f>
        <v>0</v>
      </c>
      <c r="F1944" s="116" t="n">
        <v>40</v>
      </c>
      <c r="G1944" s="168" t="n">
        <f aca="false">G1843</f>
        <v>1</v>
      </c>
      <c r="H1944" s="187" t="n">
        <f aca="false">IF($G1944&lt;&gt;"",G1944,"")</f>
        <v>1</v>
      </c>
      <c r="I1944" s="169"/>
      <c r="J1944" s="170"/>
      <c r="K1944" s="171" t="n">
        <f aca="false">IF($B1944&lt;&gt;"",IF(I1944,(INDEX(P$1930:Q$1933,MATCH(H1944,P$1930:P$1933),2)/I1944)*1000,0),"")</f>
        <v>0</v>
      </c>
      <c r="L1944" s="171" t="str">
        <f aca="false">IF(Q$1930&lt;&gt;"",IF($B1944&lt;&gt;"",K1944-$J1944,""),"")</f>
        <v/>
      </c>
      <c r="M1944" s="172" t="e">
        <f aca="false">IF(B1944&lt;&gt;"",RANK(L1944,L$1930:L$2029),"")</f>
        <v>#VALUE!</v>
      </c>
      <c r="N1944" s="172" t="str">
        <f aca="false">IF(B1944&lt;&gt;"",'Classement Général'!CN25,"")</f>
        <v/>
      </c>
      <c r="O1944" s="172" t="n">
        <f aca="false">IF(B126&lt;&gt;"",'Calculs (M1..M20)'!A28,"")</f>
        <v>7</v>
      </c>
      <c r="U1944" s="0"/>
      <c r="AH1944" s="187" t="n">
        <f aca="false">IF($G1944&lt;&gt;"",AG1944,"")</f>
        <v>0</v>
      </c>
      <c r="AI1944" s="169"/>
      <c r="AJ1944" s="170"/>
    </row>
    <row r="1945" customFormat="false" ht="13" hidden="false" customHeight="false" outlineLevel="0" collapsed="false">
      <c r="A1945" s="0"/>
      <c r="B1945" s="185" t="str">
        <f aca="false">IF(B1844&lt;&gt;"",B1844,"")</f>
        <v>Thierry POIGNARD</v>
      </c>
      <c r="C1945" s="116" t="n">
        <f aca="false">IF(C1844&lt;&gt;"",C1844,"")</f>
        <v>16</v>
      </c>
      <c r="D1945" s="116" t="str">
        <f aca="false">IF(D1844&lt;&gt;"",D1844,"")</f>
        <v>2.4GHz</v>
      </c>
      <c r="E1945" s="116" t="n">
        <f aca="false">IF(E1844&lt;&gt;"",E1844,"")</f>
        <v>0</v>
      </c>
      <c r="F1945" s="116" t="n">
        <v>40</v>
      </c>
      <c r="G1945" s="168" t="n">
        <f aca="false">G1844</f>
        <v>1</v>
      </c>
      <c r="H1945" s="187" t="n">
        <f aca="false">IF($G1945&lt;&gt;"",G1945,"")</f>
        <v>1</v>
      </c>
      <c r="I1945" s="169"/>
      <c r="J1945" s="170"/>
      <c r="K1945" s="171" t="n">
        <f aca="false">IF($B1945&lt;&gt;"",IF(I1945,(INDEX(P$1930:Q$1933,MATCH(H1945,P$1930:P$1933),2)/I1945)*1000,0),"")</f>
        <v>0</v>
      </c>
      <c r="L1945" s="171" t="str">
        <f aca="false">IF(Q$1930&lt;&gt;"",IF($B1945&lt;&gt;"",K1945-$J1945,""),"")</f>
        <v/>
      </c>
      <c r="M1945" s="172" t="e">
        <f aca="false">IF(B1945&lt;&gt;"",RANK(L1945,L$1930:L$2029),"")</f>
        <v>#VALUE!</v>
      </c>
      <c r="N1945" s="172" t="str">
        <f aca="false">IF(B1945&lt;&gt;"",'Classement Général'!CN26,"")</f>
        <v/>
      </c>
      <c r="O1945" s="172" t="n">
        <f aca="false">IF(B127&lt;&gt;"",'Calculs (M1..M20)'!A29,"")</f>
        <v>13</v>
      </c>
      <c r="U1945" s="0"/>
      <c r="AH1945" s="187" t="n">
        <f aca="false">IF($G1945&lt;&gt;"",AG1945,"")</f>
        <v>0</v>
      </c>
      <c r="AI1945" s="169"/>
      <c r="AJ1945" s="170"/>
    </row>
    <row r="1946" customFormat="false" ht="13" hidden="false" customHeight="false" outlineLevel="0" collapsed="false">
      <c r="A1946" s="0"/>
      <c r="B1946" s="185" t="str">
        <f aca="false">IF(B1845&lt;&gt;"",B1845,"")</f>
        <v>Joel MARIN</v>
      </c>
      <c r="C1946" s="116" t="n">
        <f aca="false">IF(C1845&lt;&gt;"",C1845,"")</f>
        <v>17</v>
      </c>
      <c r="D1946" s="116" t="str">
        <f aca="false">IF(D1845&lt;&gt;"",D1845,"")</f>
        <v>2.4GHz</v>
      </c>
      <c r="E1946" s="116" t="n">
        <f aca="false">IF(E1845&lt;&gt;"",E1845,"")</f>
        <v>0</v>
      </c>
      <c r="F1946" s="116" t="n">
        <v>40</v>
      </c>
      <c r="G1946" s="168" t="n">
        <f aca="false">G1845</f>
        <v>1</v>
      </c>
      <c r="H1946" s="187" t="n">
        <f aca="false">IF($G1946&lt;&gt;"",G1946,"")</f>
        <v>1</v>
      </c>
      <c r="I1946" s="169"/>
      <c r="J1946" s="170"/>
      <c r="K1946" s="171" t="n">
        <f aca="false">IF($B1946&lt;&gt;"",IF(I1946,(INDEX(P$1930:Q$1933,MATCH(H1946,P$1930:P$1933),2)/I1946)*1000,0),"")</f>
        <v>0</v>
      </c>
      <c r="L1946" s="171" t="str">
        <f aca="false">IF(Q$1930&lt;&gt;"",IF($B1946&lt;&gt;"",K1946-$J1946,""),"")</f>
        <v/>
      </c>
      <c r="M1946" s="172" t="e">
        <f aca="false">IF(B1946&lt;&gt;"",RANK(L1946,L$1930:L$2029),"")</f>
        <v>#VALUE!</v>
      </c>
      <c r="N1946" s="172" t="str">
        <f aca="false">IF(B1946&lt;&gt;"",'Classement Général'!CN27,"")</f>
        <v/>
      </c>
      <c r="O1946" s="172" t="n">
        <f aca="false">IF(B128&lt;&gt;"",'Calculs (M1..M20)'!A30,"")</f>
        <v>16</v>
      </c>
      <c r="U1946" s="0"/>
      <c r="AH1946" s="187" t="n">
        <f aca="false">IF($G1946&lt;&gt;"",AG1946,"")</f>
        <v>0</v>
      </c>
      <c r="AI1946" s="169"/>
      <c r="AJ1946" s="170"/>
    </row>
    <row r="1947" customFormat="false" ht="13" hidden="false" customHeight="false" outlineLevel="0" collapsed="false">
      <c r="A1947" s="0"/>
      <c r="B1947" s="185" t="str">
        <f aca="false">IF(B1846&lt;&gt;"",B1846,"")</f>
        <v>Matthieu MERVELET</v>
      </c>
      <c r="C1947" s="116" t="n">
        <f aca="false">IF(C1846&lt;&gt;"",C1846,"")</f>
        <v>18</v>
      </c>
      <c r="D1947" s="116" t="str">
        <f aca="false">IF(D1846&lt;&gt;"",D1846,"")</f>
        <v>2.4GHz</v>
      </c>
      <c r="E1947" s="116" t="n">
        <f aca="false">IF(E1846&lt;&gt;"",E1846,"")</f>
        <v>0</v>
      </c>
      <c r="F1947" s="116" t="n">
        <v>40</v>
      </c>
      <c r="G1947" s="168" t="n">
        <f aca="false">G1846</f>
        <v>1</v>
      </c>
      <c r="H1947" s="187" t="n">
        <f aca="false">IF($G1947&lt;&gt;"",G1947,"")</f>
        <v>1</v>
      </c>
      <c r="I1947" s="169"/>
      <c r="J1947" s="170"/>
      <c r="K1947" s="171" t="n">
        <f aca="false">IF($B1947&lt;&gt;"",IF(I1947,(INDEX(P$1930:Q$1933,MATCH(H1947,P$1930:P$1933),2)/I1947)*1000,0),"")</f>
        <v>0</v>
      </c>
      <c r="L1947" s="171" t="str">
        <f aca="false">IF(Q$1930&lt;&gt;"",IF($B1947&lt;&gt;"",K1947-$J1947,""),"")</f>
        <v/>
      </c>
      <c r="M1947" s="172" t="e">
        <f aca="false">IF(B1947&lt;&gt;"",RANK(L1947,L$1930:L$2029),"")</f>
        <v>#VALUE!</v>
      </c>
      <c r="N1947" s="172" t="str">
        <f aca="false">IF(B1947&lt;&gt;"",'Classement Général'!CN28,"")</f>
        <v/>
      </c>
      <c r="O1947" s="172" t="n">
        <f aca="false">IF(B129&lt;&gt;"",'Calculs (M1..M20)'!A31,"")</f>
        <v>2</v>
      </c>
      <c r="U1947" s="0"/>
      <c r="AH1947" s="187" t="n">
        <f aca="false">IF($G1947&lt;&gt;"",AG1947,"")</f>
        <v>0</v>
      </c>
      <c r="AI1947" s="169"/>
      <c r="AJ1947" s="170"/>
    </row>
    <row r="1948" customFormat="false" ht="13" hidden="false" customHeight="false" outlineLevel="0" collapsed="false">
      <c r="A1948" s="0"/>
      <c r="B1948" s="185" t="str">
        <f aca="false">IF(B1847&lt;&gt;"",B1847,"")</f>
        <v>Gabriel MANTEL</v>
      </c>
      <c r="C1948" s="116" t="n">
        <f aca="false">IF(C1847&lt;&gt;"",C1847,"")</f>
        <v>19</v>
      </c>
      <c r="D1948" s="116" t="str">
        <f aca="false">IF(D1847&lt;&gt;"",D1847,"")</f>
        <v>2.4GHz</v>
      </c>
      <c r="E1948" s="116" t="n">
        <f aca="false">IF(E1847&lt;&gt;"",E1847,"")</f>
        <v>0</v>
      </c>
      <c r="F1948" s="116" t="n">
        <v>40</v>
      </c>
      <c r="G1948" s="168" t="n">
        <f aca="false">G1847</f>
        <v>1</v>
      </c>
      <c r="H1948" s="187" t="n">
        <f aca="false">IF($G1948&lt;&gt;"",G1948,"")</f>
        <v>1</v>
      </c>
      <c r="I1948" s="169"/>
      <c r="J1948" s="170"/>
      <c r="K1948" s="171" t="n">
        <f aca="false">IF($B1948&lt;&gt;"",IF(I1948,(INDEX(P$1930:Q$1933,MATCH(H1948,P$1930:P$1933),2)/I1948)*1000,0),"")</f>
        <v>0</v>
      </c>
      <c r="L1948" s="171" t="str">
        <f aca="false">IF(Q$1930&lt;&gt;"",IF($B1948&lt;&gt;"",K1948-$J1948,""),"")</f>
        <v/>
      </c>
      <c r="M1948" s="172" t="e">
        <f aca="false">IF(B1948&lt;&gt;"",RANK(L1948,L$1930:L$2029),"")</f>
        <v>#VALUE!</v>
      </c>
      <c r="N1948" s="172" t="str">
        <f aca="false">IF(B1948&lt;&gt;"",'Classement Général'!CN29,"")</f>
        <v/>
      </c>
      <c r="O1948" s="172" t="n">
        <f aca="false">IF(B130&lt;&gt;"",'Calculs (M1..M20)'!A32,"")</f>
        <v>21</v>
      </c>
      <c r="U1948" s="0"/>
      <c r="AH1948" s="187" t="n">
        <f aca="false">IF($G1948&lt;&gt;"",AG1948,"")</f>
        <v>0</v>
      </c>
      <c r="AI1948" s="169"/>
      <c r="AJ1948" s="170"/>
    </row>
    <row r="1949" customFormat="false" ht="13" hidden="false" customHeight="false" outlineLevel="0" collapsed="false">
      <c r="A1949" s="0"/>
      <c r="B1949" s="185" t="str">
        <f aca="false">IF(B1848&lt;&gt;"",B1848,"")</f>
        <v>Sylvain PFEFFERKORN</v>
      </c>
      <c r="C1949" s="116" t="n">
        <f aca="false">IF(C1848&lt;&gt;"",C1848,"")</f>
        <v>20</v>
      </c>
      <c r="D1949" s="116" t="str">
        <f aca="false">IF(D1848&lt;&gt;"",D1848,"")</f>
        <v>2.4GHz</v>
      </c>
      <c r="E1949" s="116" t="n">
        <f aca="false">IF(E1848&lt;&gt;"",E1848,"")</f>
        <v>0</v>
      </c>
      <c r="F1949" s="116" t="n">
        <v>40</v>
      </c>
      <c r="G1949" s="168" t="n">
        <f aca="false">G1848</f>
        <v>1</v>
      </c>
      <c r="H1949" s="187" t="n">
        <f aca="false">IF($G1949&lt;&gt;"",G1949,"")</f>
        <v>1</v>
      </c>
      <c r="I1949" s="169"/>
      <c r="J1949" s="170"/>
      <c r="K1949" s="171" t="n">
        <f aca="false">IF($B1949&lt;&gt;"",IF(I1949,(INDEX(P$1930:Q$1933,MATCH(H1949,P$1930:P$1933),2)/I1949)*1000,0),"")</f>
        <v>0</v>
      </c>
      <c r="L1949" s="171" t="str">
        <f aca="false">IF(Q$1930&lt;&gt;"",IF($B1949&lt;&gt;"",K1949-$J1949,""),"")</f>
        <v/>
      </c>
      <c r="M1949" s="172" t="e">
        <f aca="false">IF(B1949&lt;&gt;"",RANK(L1949,L$1930:L$2029),"")</f>
        <v>#VALUE!</v>
      </c>
      <c r="N1949" s="172" t="str">
        <f aca="false">IF(B1949&lt;&gt;"",'Classement Général'!CN30,"")</f>
        <v/>
      </c>
      <c r="O1949" s="172" t="n">
        <f aca="false">IF(B131&lt;&gt;"",'Calculs (M1..M20)'!A33,"")</f>
        <v>19</v>
      </c>
      <c r="U1949" s="0"/>
      <c r="AH1949" s="187" t="n">
        <f aca="false">IF($G1949&lt;&gt;"",AG1949,"")</f>
        <v>0</v>
      </c>
      <c r="AI1949" s="169"/>
      <c r="AJ1949" s="170"/>
    </row>
    <row r="1950" customFormat="false" ht="13" hidden="false" customHeight="false" outlineLevel="0" collapsed="false">
      <c r="A1950" s="0"/>
      <c r="B1950" s="185" t="str">
        <f aca="false">IF(B1849&lt;&gt;"",B1849,"")</f>
        <v>Frederic HOURS</v>
      </c>
      <c r="C1950" s="116" t="n">
        <f aca="false">IF(C1849&lt;&gt;"",C1849,"")</f>
        <v>21</v>
      </c>
      <c r="D1950" s="116" t="str">
        <f aca="false">IF(D1849&lt;&gt;"",D1849,"")</f>
        <v>2.4GHz</v>
      </c>
      <c r="E1950" s="116" t="n">
        <f aca="false">IF(E1849&lt;&gt;"",E1849,"")</f>
        <v>0</v>
      </c>
      <c r="F1950" s="116" t="n">
        <v>40</v>
      </c>
      <c r="G1950" s="168" t="n">
        <f aca="false">G1849</f>
        <v>1</v>
      </c>
      <c r="H1950" s="187" t="n">
        <f aca="false">IF($G1950&lt;&gt;"",G1950,"")</f>
        <v>1</v>
      </c>
      <c r="I1950" s="169"/>
      <c r="J1950" s="170"/>
      <c r="K1950" s="171" t="n">
        <f aca="false">IF($B1950&lt;&gt;"",IF(I1950,(INDEX(P$1930:Q$1933,MATCH(H1950,P$1930:P$1933),2)/I1950)*1000,0),"")</f>
        <v>0</v>
      </c>
      <c r="L1950" s="171" t="str">
        <f aca="false">IF(Q$1930&lt;&gt;"",IF($B1950&lt;&gt;"",K1950-$J1950,""),"")</f>
        <v/>
      </c>
      <c r="M1950" s="172" t="e">
        <f aca="false">IF(B1950&lt;&gt;"",RANK(L1950,L$1930:L$2029),"")</f>
        <v>#VALUE!</v>
      </c>
      <c r="N1950" s="172" t="str">
        <f aca="false">IF(B1950&lt;&gt;"",'Classement Général'!CN31,"")</f>
        <v/>
      </c>
      <c r="O1950" s="172" t="n">
        <f aca="false">IF(B132&lt;&gt;"",'Calculs (M1..M20)'!A34,"")</f>
        <v>9</v>
      </c>
      <c r="U1950" s="0"/>
      <c r="AH1950" s="187" t="n">
        <f aca="false">IF($G1950&lt;&gt;"",AG1950,"")</f>
        <v>0</v>
      </c>
      <c r="AI1950" s="169"/>
      <c r="AJ1950" s="170"/>
    </row>
    <row r="1951" customFormat="false" ht="13" hidden="false" customHeight="false" outlineLevel="0" collapsed="false">
      <c r="A1951" s="0"/>
      <c r="B1951" s="185" t="str">
        <f aca="false">IF(B1850&lt;&gt;"",B1850,"")</f>
        <v>Sébastien LANES</v>
      </c>
      <c r="C1951" s="116" t="n">
        <f aca="false">IF(C1850&lt;&gt;"",C1850,"")</f>
        <v>22</v>
      </c>
      <c r="D1951" s="116" t="str">
        <f aca="false">IF(D1850&lt;&gt;"",D1850,"")</f>
        <v>2.4GHz</v>
      </c>
      <c r="E1951" s="116" t="n">
        <f aca="false">IF(E1850&lt;&gt;"",E1850,"")</f>
        <v>0</v>
      </c>
      <c r="F1951" s="116" t="n">
        <v>40</v>
      </c>
      <c r="G1951" s="168" t="n">
        <f aca="false">G1850</f>
        <v>1</v>
      </c>
      <c r="H1951" s="187" t="n">
        <f aca="false">IF($G1951&lt;&gt;"",G1951,"")</f>
        <v>1</v>
      </c>
      <c r="I1951" s="169"/>
      <c r="J1951" s="170"/>
      <c r="K1951" s="171" t="n">
        <f aca="false">IF($B1951&lt;&gt;"",IF(I1951,(INDEX(P$1930:Q$1933,MATCH(H1951,P$1930:P$1933),2)/I1951)*1000,0),"")</f>
        <v>0</v>
      </c>
      <c r="L1951" s="171" t="str">
        <f aca="false">IF(Q$1930&lt;&gt;"",IF($B1951&lt;&gt;"",K1951-$J1951,""),"")</f>
        <v/>
      </c>
      <c r="M1951" s="172" t="e">
        <f aca="false">IF(B1951&lt;&gt;"",RANK(L1951,L$1930:L$2029),"")</f>
        <v>#VALUE!</v>
      </c>
      <c r="N1951" s="172" t="str">
        <f aca="false">IF(B1951&lt;&gt;"",'Classement Général'!CN32,"")</f>
        <v/>
      </c>
      <c r="O1951" s="172" t="n">
        <f aca="false">IF(B133&lt;&gt;"",'Calculs (M1..M20)'!A35,"")</f>
        <v>4</v>
      </c>
      <c r="U1951" s="0"/>
      <c r="AH1951" s="187" t="n">
        <f aca="false">IF($G1951&lt;&gt;"",AG1951,"")</f>
        <v>0</v>
      </c>
      <c r="AI1951" s="169"/>
      <c r="AJ1951" s="170"/>
    </row>
    <row r="1952" customFormat="false" ht="13" hidden="false" customHeight="false" outlineLevel="0" collapsed="false">
      <c r="A1952" s="0"/>
      <c r="B1952" s="185" t="str">
        <f aca="false">IF(B1851&lt;&gt;"",B1851,"")</f>
        <v/>
      </c>
      <c r="C1952" s="116" t="str">
        <f aca="false">IF(C1851&lt;&gt;"",C1851,"")</f>
        <v/>
      </c>
      <c r="D1952" s="116" t="str">
        <f aca="false">IF(D1851&lt;&gt;"",D1851,"")</f>
        <v/>
      </c>
      <c r="E1952" s="116" t="str">
        <f aca="false">IF(E1851&lt;&gt;"",E1851,"")</f>
        <v/>
      </c>
      <c r="F1952" s="116" t="n">
        <v>40</v>
      </c>
      <c r="G1952" s="168" t="n">
        <f aca="false">G1851</f>
        <v>1</v>
      </c>
      <c r="H1952" s="187" t="n">
        <f aca="false">IF($G1952&lt;&gt;"",G1952,"")</f>
        <v>1</v>
      </c>
      <c r="I1952" s="169"/>
      <c r="J1952" s="170"/>
      <c r="K1952" s="171" t="str">
        <f aca="false">IF($B1952&lt;&gt;"",IF(I1952,(INDEX(P$1930:Q$1933,MATCH(H1952,P$1930:P$1933),2)/I1952)*1000,0),"")</f>
        <v/>
      </c>
      <c r="L1952" s="171" t="str">
        <f aca="false">IF(Q$1930&lt;&gt;"",IF($B1952&lt;&gt;"",K1952-$J1952,""),"")</f>
        <v/>
      </c>
      <c r="M1952" s="172" t="str">
        <f aca="false">IF(B1952&lt;&gt;"",RANK(L1952,L$1930:L$2029),"")</f>
        <v/>
      </c>
      <c r="N1952" s="172" t="str">
        <f aca="false">IF(B1952&lt;&gt;"",'Classement Général'!CN33,"")</f>
        <v/>
      </c>
      <c r="O1952" s="172" t="str">
        <f aca="false">IF(B134&lt;&gt;"",'Calculs (M1..M20)'!A36,"")</f>
        <v/>
      </c>
      <c r="U1952" s="0"/>
      <c r="AH1952" s="187" t="n">
        <f aca="false">IF($G1952&lt;&gt;"",AG1952,"")</f>
        <v>0</v>
      </c>
      <c r="AI1952" s="169"/>
      <c r="AJ1952" s="170"/>
    </row>
    <row r="1953" customFormat="false" ht="13" hidden="false" customHeight="false" outlineLevel="0" collapsed="false">
      <c r="A1953" s="0"/>
      <c r="B1953" s="185" t="str">
        <f aca="false">IF(B1852&lt;&gt;"",B1852,"")</f>
        <v/>
      </c>
      <c r="C1953" s="116" t="str">
        <f aca="false">IF(C1852&lt;&gt;"",C1852,"")</f>
        <v/>
      </c>
      <c r="D1953" s="116" t="str">
        <f aca="false">IF(D1852&lt;&gt;"",D1852,"")</f>
        <v/>
      </c>
      <c r="E1953" s="116" t="str">
        <f aca="false">IF(E1852&lt;&gt;"",E1852,"")</f>
        <v/>
      </c>
      <c r="F1953" s="116" t="n">
        <v>40</v>
      </c>
      <c r="G1953" s="168" t="n">
        <f aca="false">G1852</f>
        <v>1</v>
      </c>
      <c r="H1953" s="187" t="n">
        <f aca="false">IF($G1953&lt;&gt;"",G1953,"")</f>
        <v>1</v>
      </c>
      <c r="I1953" s="169"/>
      <c r="J1953" s="170"/>
      <c r="K1953" s="171" t="str">
        <f aca="false">IF($B1953&lt;&gt;"",IF(I1953,(INDEX(P$1930:Q$1933,MATCH(H1953,P$1930:P$1933),2)/I1953)*1000,0),"")</f>
        <v/>
      </c>
      <c r="L1953" s="171" t="str">
        <f aca="false">IF(Q$1930&lt;&gt;"",IF($B1953&lt;&gt;"",K1953-$J1953,""),"")</f>
        <v/>
      </c>
      <c r="M1953" s="172" t="str">
        <f aca="false">IF(B1953&lt;&gt;"",RANK(L1953,L$1930:L$2029),"")</f>
        <v/>
      </c>
      <c r="N1953" s="172" t="str">
        <f aca="false">IF(B1953&lt;&gt;"",'Classement Général'!CN34,"")</f>
        <v/>
      </c>
      <c r="O1953" s="172" t="str">
        <f aca="false">IF(B135&lt;&gt;"",'Calculs (M1..M20)'!A37,"")</f>
        <v/>
      </c>
      <c r="U1953" s="0"/>
      <c r="AH1953" s="187" t="n">
        <f aca="false">IF($G1953&lt;&gt;"",AG1953,"")</f>
        <v>0</v>
      </c>
      <c r="AI1953" s="169"/>
      <c r="AJ1953" s="170"/>
    </row>
    <row r="1954" customFormat="false" ht="13" hidden="false" customHeight="false" outlineLevel="0" collapsed="false">
      <c r="A1954" s="0"/>
      <c r="B1954" s="185" t="str">
        <f aca="false">IF(B1853&lt;&gt;"",B1853,"")</f>
        <v/>
      </c>
      <c r="C1954" s="116" t="str">
        <f aca="false">IF(C1853&lt;&gt;"",C1853,"")</f>
        <v/>
      </c>
      <c r="D1954" s="116" t="str">
        <f aca="false">IF(D1853&lt;&gt;"",D1853,"")</f>
        <v/>
      </c>
      <c r="E1954" s="116" t="str">
        <f aca="false">IF(E1853&lt;&gt;"",E1853,"")</f>
        <v/>
      </c>
      <c r="F1954" s="116" t="n">
        <v>40</v>
      </c>
      <c r="G1954" s="168" t="n">
        <f aca="false">G1853</f>
        <v>1</v>
      </c>
      <c r="H1954" s="187" t="n">
        <f aca="false">IF($G1954&lt;&gt;"",G1954,"")</f>
        <v>1</v>
      </c>
      <c r="I1954" s="169"/>
      <c r="J1954" s="170"/>
      <c r="K1954" s="171" t="str">
        <f aca="false">IF($B1954&lt;&gt;"",IF(I1954,(INDEX(P$1930:Q$1933,MATCH(H1954,P$1930:P$1933),2)/I1954)*1000,0),"")</f>
        <v/>
      </c>
      <c r="L1954" s="171" t="str">
        <f aca="false">IF(Q$1930&lt;&gt;"",IF($B1954&lt;&gt;"",K1954-$J1954,""),"")</f>
        <v/>
      </c>
      <c r="M1954" s="172" t="str">
        <f aca="false">IF(B1954&lt;&gt;"",RANK(L1954,L$1930:L$2029),"")</f>
        <v/>
      </c>
      <c r="N1954" s="172" t="str">
        <f aca="false">IF(B1954&lt;&gt;"",'Classement Général'!CN35,"")</f>
        <v/>
      </c>
      <c r="O1954" s="172" t="str">
        <f aca="false">IF(B136&lt;&gt;"",'Calculs (M1..M20)'!A38,"")</f>
        <v/>
      </c>
      <c r="U1954" s="0"/>
      <c r="AH1954" s="187" t="n">
        <f aca="false">IF($G1954&lt;&gt;"",AG1954,"")</f>
        <v>0</v>
      </c>
      <c r="AI1954" s="169"/>
      <c r="AJ1954" s="170"/>
    </row>
    <row r="1955" customFormat="false" ht="13" hidden="false" customHeight="false" outlineLevel="0" collapsed="false">
      <c r="A1955" s="0"/>
      <c r="B1955" s="185" t="str">
        <f aca="false">IF(B1854&lt;&gt;"",B1854,"")</f>
        <v/>
      </c>
      <c r="C1955" s="116" t="str">
        <f aca="false">IF(C1854&lt;&gt;"",C1854,"")</f>
        <v/>
      </c>
      <c r="D1955" s="116" t="str">
        <f aca="false">IF(D1854&lt;&gt;"",D1854,"")</f>
        <v/>
      </c>
      <c r="E1955" s="116" t="str">
        <f aca="false">IF(E1854&lt;&gt;"",E1854,"")</f>
        <v/>
      </c>
      <c r="F1955" s="116" t="n">
        <v>40</v>
      </c>
      <c r="G1955" s="168" t="n">
        <f aca="false">G1854</f>
        <v>1</v>
      </c>
      <c r="H1955" s="187" t="n">
        <f aca="false">IF($G1955&lt;&gt;"",G1955,"")</f>
        <v>1</v>
      </c>
      <c r="I1955" s="169"/>
      <c r="J1955" s="170"/>
      <c r="K1955" s="171" t="str">
        <f aca="false">IF($B1955&lt;&gt;"",IF(I1955,(INDEX(P$1930:Q$1933,MATCH(H1955,P$1930:P$1933),2)/I1955)*1000,0),"")</f>
        <v/>
      </c>
      <c r="L1955" s="171" t="str">
        <f aca="false">IF(Q$1930&lt;&gt;"",IF($B1955&lt;&gt;"",K1955-$J1955,""),"")</f>
        <v/>
      </c>
      <c r="M1955" s="172" t="str">
        <f aca="false">IF(B1955&lt;&gt;"",RANK(L1955,L$1930:L$2029),"")</f>
        <v/>
      </c>
      <c r="N1955" s="172" t="str">
        <f aca="false">IF(B1955&lt;&gt;"",'Classement Général'!CN36,"")</f>
        <v/>
      </c>
      <c r="O1955" s="172" t="str">
        <f aca="false">IF(B137&lt;&gt;"",'Calculs (M1..M20)'!A39,"")</f>
        <v/>
      </c>
      <c r="U1955" s="0"/>
      <c r="AH1955" s="187" t="n">
        <f aca="false">IF($G1955&lt;&gt;"",AG1955,"")</f>
        <v>0</v>
      </c>
      <c r="AI1955" s="169"/>
      <c r="AJ1955" s="170"/>
    </row>
    <row r="1956" customFormat="false" ht="13" hidden="false" customHeight="false" outlineLevel="0" collapsed="false">
      <c r="A1956" s="0"/>
      <c r="B1956" s="185" t="str">
        <f aca="false">IF(B1855&lt;&gt;"",B1855,"")</f>
        <v/>
      </c>
      <c r="C1956" s="116" t="str">
        <f aca="false">IF(C1855&lt;&gt;"",C1855,"")</f>
        <v/>
      </c>
      <c r="D1956" s="116" t="str">
        <f aca="false">IF(D1855&lt;&gt;"",D1855,"")</f>
        <v/>
      </c>
      <c r="E1956" s="116" t="str">
        <f aca="false">IF(E1855&lt;&gt;"",E1855,"")</f>
        <v/>
      </c>
      <c r="F1956" s="116" t="n">
        <v>40</v>
      </c>
      <c r="G1956" s="168" t="n">
        <f aca="false">G1855</f>
        <v>1</v>
      </c>
      <c r="H1956" s="187" t="n">
        <f aca="false">IF($G1956&lt;&gt;"",G1956,"")</f>
        <v>1</v>
      </c>
      <c r="I1956" s="169"/>
      <c r="J1956" s="170"/>
      <c r="K1956" s="171" t="str">
        <f aca="false">IF($B1956&lt;&gt;"",IF(I1956,(INDEX(P$1930:Q$1933,MATCH(H1956,P$1930:P$1933),2)/I1956)*1000,0),"")</f>
        <v/>
      </c>
      <c r="L1956" s="171" t="str">
        <f aca="false">IF(Q$1930&lt;&gt;"",IF($B1956&lt;&gt;"",K1956-$J1956,""),"")</f>
        <v/>
      </c>
      <c r="M1956" s="172" t="str">
        <f aca="false">IF(B1956&lt;&gt;"",RANK(L1956,L$1930:L$2029),"")</f>
        <v/>
      </c>
      <c r="N1956" s="172" t="str">
        <f aca="false">IF(B1956&lt;&gt;"",'Classement Général'!CN37,"")</f>
        <v/>
      </c>
      <c r="O1956" s="172" t="str">
        <f aca="false">IF(B138&lt;&gt;"",'Calculs (M1..M20)'!A40,"")</f>
        <v/>
      </c>
      <c r="U1956" s="0"/>
      <c r="AH1956" s="187" t="n">
        <f aca="false">IF($G1956&lt;&gt;"",AG1956,"")</f>
        <v>0</v>
      </c>
      <c r="AI1956" s="169"/>
      <c r="AJ1956" s="170"/>
    </row>
    <row r="1957" customFormat="false" ht="13" hidden="false" customHeight="false" outlineLevel="0" collapsed="false">
      <c r="A1957" s="0"/>
      <c r="B1957" s="185" t="str">
        <f aca="false">IF(B1856&lt;&gt;"",B1856,"")</f>
        <v/>
      </c>
      <c r="C1957" s="116" t="str">
        <f aca="false">IF(C1856&lt;&gt;"",C1856,"")</f>
        <v/>
      </c>
      <c r="D1957" s="116" t="str">
        <f aca="false">IF(D1856&lt;&gt;"",D1856,"")</f>
        <v/>
      </c>
      <c r="E1957" s="116" t="str">
        <f aca="false">IF(E1856&lt;&gt;"",E1856,"")</f>
        <v/>
      </c>
      <c r="F1957" s="116" t="n">
        <v>40</v>
      </c>
      <c r="G1957" s="168" t="n">
        <f aca="false">G1856</f>
        <v>1</v>
      </c>
      <c r="H1957" s="187" t="n">
        <f aca="false">IF($G1957&lt;&gt;"",G1957,"")</f>
        <v>1</v>
      </c>
      <c r="I1957" s="169"/>
      <c r="J1957" s="170"/>
      <c r="K1957" s="171" t="str">
        <f aca="false">IF($B1957&lt;&gt;"",IF(I1957,(INDEX(P$1930:Q$1933,MATCH(H1957,P$1930:P$1933),2)/I1957)*1000,0),"")</f>
        <v/>
      </c>
      <c r="L1957" s="171" t="str">
        <f aca="false">IF(Q$1930&lt;&gt;"",IF($B1957&lt;&gt;"",K1957-$J1957,""),"")</f>
        <v/>
      </c>
      <c r="M1957" s="172" t="str">
        <f aca="false">IF(B1957&lt;&gt;"",RANK(L1957,L$1930:L$2029),"")</f>
        <v/>
      </c>
      <c r="N1957" s="172" t="str">
        <f aca="false">IF(B1957&lt;&gt;"",'Classement Général'!CN38,"")</f>
        <v/>
      </c>
      <c r="O1957" s="172" t="str">
        <f aca="false">IF(B139&lt;&gt;"",'Calculs (M1..M20)'!A41,"")</f>
        <v/>
      </c>
      <c r="U1957" s="0"/>
      <c r="AH1957" s="187" t="n">
        <f aca="false">IF($G1957&lt;&gt;"",AG1957,"")</f>
        <v>0</v>
      </c>
      <c r="AI1957" s="169"/>
      <c r="AJ1957" s="170"/>
    </row>
    <row r="1958" customFormat="false" ht="13" hidden="false" customHeight="false" outlineLevel="0" collapsed="false">
      <c r="A1958" s="0"/>
      <c r="B1958" s="185" t="str">
        <f aca="false">IF(B1857&lt;&gt;"",B1857,"")</f>
        <v/>
      </c>
      <c r="C1958" s="116" t="str">
        <f aca="false">IF(C1857&lt;&gt;"",C1857,"")</f>
        <v/>
      </c>
      <c r="D1958" s="116" t="str">
        <f aca="false">IF(D1857&lt;&gt;"",D1857,"")</f>
        <v/>
      </c>
      <c r="E1958" s="116" t="str">
        <f aca="false">IF(E1857&lt;&gt;"",E1857,"")</f>
        <v/>
      </c>
      <c r="F1958" s="116" t="n">
        <v>40</v>
      </c>
      <c r="G1958" s="168" t="n">
        <f aca="false">G1857</f>
        <v>1</v>
      </c>
      <c r="H1958" s="187" t="n">
        <f aca="false">IF($G1958&lt;&gt;"",G1958,"")</f>
        <v>1</v>
      </c>
      <c r="I1958" s="169"/>
      <c r="J1958" s="170"/>
      <c r="K1958" s="171" t="str">
        <f aca="false">IF($B1958&lt;&gt;"",IF(I1958,(INDEX(P$1930:Q$1933,MATCH(H1958,P$1930:P$1933),2)/I1958)*1000,0),"")</f>
        <v/>
      </c>
      <c r="L1958" s="171" t="str">
        <f aca="false">IF(Q$1930&lt;&gt;"",IF($B1958&lt;&gt;"",K1958-$J1958,""),"")</f>
        <v/>
      </c>
      <c r="M1958" s="172" t="str">
        <f aca="false">IF(B1958&lt;&gt;"",RANK(L1958,L$1930:L$2029),"")</f>
        <v/>
      </c>
      <c r="N1958" s="172" t="str">
        <f aca="false">IF(B1958&lt;&gt;"",'Classement Général'!CN39,"")</f>
        <v/>
      </c>
      <c r="O1958" s="172" t="str">
        <f aca="false">IF(B140&lt;&gt;"",'Calculs (M1..M20)'!A42,"")</f>
        <v/>
      </c>
      <c r="U1958" s="0"/>
      <c r="AH1958" s="187" t="n">
        <f aca="false">IF($G1958&lt;&gt;"",AG1958,"")</f>
        <v>0</v>
      </c>
      <c r="AI1958" s="169"/>
      <c r="AJ1958" s="170"/>
    </row>
    <row r="1959" customFormat="false" ht="13" hidden="false" customHeight="false" outlineLevel="0" collapsed="false">
      <c r="A1959" s="0"/>
      <c r="B1959" s="185" t="str">
        <f aca="false">IF(B1858&lt;&gt;"",B1858,"")</f>
        <v/>
      </c>
      <c r="C1959" s="116" t="str">
        <f aca="false">IF(C1858&lt;&gt;"",C1858,"")</f>
        <v/>
      </c>
      <c r="D1959" s="116" t="str">
        <f aca="false">IF(D1858&lt;&gt;"",D1858,"")</f>
        <v/>
      </c>
      <c r="E1959" s="116" t="str">
        <f aca="false">IF(E1858&lt;&gt;"",E1858,"")</f>
        <v/>
      </c>
      <c r="F1959" s="116" t="n">
        <v>40</v>
      </c>
      <c r="G1959" s="168" t="n">
        <f aca="false">G1858</f>
        <v>1</v>
      </c>
      <c r="H1959" s="187" t="n">
        <f aca="false">IF($G1959&lt;&gt;"",G1959,"")</f>
        <v>1</v>
      </c>
      <c r="I1959" s="169"/>
      <c r="J1959" s="170"/>
      <c r="K1959" s="171" t="str">
        <f aca="false">IF($B1959&lt;&gt;"",IF(I1959,(INDEX(P$1930:Q$1933,MATCH(H1959,P$1930:P$1933),2)/I1959)*1000,0),"")</f>
        <v/>
      </c>
      <c r="L1959" s="171" t="str">
        <f aca="false">IF(Q$1930&lt;&gt;"",IF($B1959&lt;&gt;"",K1959-$J1959,""),"")</f>
        <v/>
      </c>
      <c r="M1959" s="172" t="str">
        <f aca="false">IF(B1959&lt;&gt;"",RANK(L1959,L$1930:L$2029),"")</f>
        <v/>
      </c>
      <c r="N1959" s="172" t="str">
        <f aca="false">IF(B1959&lt;&gt;"",'Classement Général'!CN40,"")</f>
        <v/>
      </c>
      <c r="O1959" s="172" t="str">
        <f aca="false">IF(B141&lt;&gt;"",'Calculs (M1..M20)'!A43,"")</f>
        <v/>
      </c>
      <c r="U1959" s="0"/>
      <c r="AH1959" s="187" t="n">
        <f aca="false">IF($G1959&lt;&gt;"",AG1959,"")</f>
        <v>0</v>
      </c>
      <c r="AI1959" s="169"/>
      <c r="AJ1959" s="170"/>
    </row>
    <row r="1960" customFormat="false" ht="13" hidden="false" customHeight="false" outlineLevel="0" collapsed="false">
      <c r="A1960" s="0"/>
      <c r="B1960" s="185" t="str">
        <f aca="false">IF(B1859&lt;&gt;"",B1859,"")</f>
        <v/>
      </c>
      <c r="C1960" s="116" t="str">
        <f aca="false">IF(C1859&lt;&gt;"",C1859,"")</f>
        <v/>
      </c>
      <c r="D1960" s="116" t="str">
        <f aca="false">IF(D1859&lt;&gt;"",D1859,"")</f>
        <v/>
      </c>
      <c r="E1960" s="116" t="str">
        <f aca="false">IF(E1859&lt;&gt;"",E1859,"")</f>
        <v/>
      </c>
      <c r="F1960" s="116" t="n">
        <v>40</v>
      </c>
      <c r="G1960" s="168" t="n">
        <f aca="false">G1859</f>
        <v>1</v>
      </c>
      <c r="H1960" s="187" t="n">
        <f aca="false">IF($G1960&lt;&gt;"",G1960,"")</f>
        <v>1</v>
      </c>
      <c r="I1960" s="169"/>
      <c r="J1960" s="170"/>
      <c r="K1960" s="171" t="str">
        <f aca="false">IF($B1960&lt;&gt;"",IF(I1960,(INDEX(P$1930:Q$1933,MATCH(H1960,P$1930:P$1933),2)/I1960)*1000,0),"")</f>
        <v/>
      </c>
      <c r="L1960" s="171" t="str">
        <f aca="false">IF(Q$1930&lt;&gt;"",IF($B1960&lt;&gt;"",K1960-$J1960,""),"")</f>
        <v/>
      </c>
      <c r="M1960" s="172" t="str">
        <f aca="false">IF(B1960&lt;&gt;"",RANK(L1960,L$1930:L$2029),"")</f>
        <v/>
      </c>
      <c r="N1960" s="172" t="str">
        <f aca="false">IF(B1960&lt;&gt;"",'Classement Général'!CN41,"")</f>
        <v/>
      </c>
      <c r="O1960" s="172" t="str">
        <f aca="false">IF(B142&lt;&gt;"",'Calculs (M1..M20)'!A44,"")</f>
        <v/>
      </c>
      <c r="U1960" s="0"/>
      <c r="AH1960" s="187" t="n">
        <f aca="false">IF($G1960&lt;&gt;"",AG1960,"")</f>
        <v>0</v>
      </c>
      <c r="AI1960" s="169"/>
      <c r="AJ1960" s="170"/>
    </row>
    <row r="1961" customFormat="false" ht="13" hidden="false" customHeight="false" outlineLevel="0" collapsed="false">
      <c r="A1961" s="0"/>
      <c r="B1961" s="185" t="str">
        <f aca="false">IF(B1860&lt;&gt;"",B1860,"")</f>
        <v/>
      </c>
      <c r="C1961" s="116" t="str">
        <f aca="false">IF(C1860&lt;&gt;"",C1860,"")</f>
        <v/>
      </c>
      <c r="D1961" s="116" t="str">
        <f aca="false">IF(D1860&lt;&gt;"",D1860,"")</f>
        <v/>
      </c>
      <c r="E1961" s="116" t="str">
        <f aca="false">IF(E1860&lt;&gt;"",E1860,"")</f>
        <v/>
      </c>
      <c r="F1961" s="116" t="n">
        <v>40</v>
      </c>
      <c r="G1961" s="168" t="n">
        <f aca="false">G1860</f>
        <v>1</v>
      </c>
      <c r="H1961" s="187" t="n">
        <f aca="false">IF($G1961&lt;&gt;"",G1961,"")</f>
        <v>1</v>
      </c>
      <c r="I1961" s="169"/>
      <c r="J1961" s="170"/>
      <c r="K1961" s="171" t="str">
        <f aca="false">IF($B1961&lt;&gt;"",IF(I1961,(INDEX(P$1930:Q$1933,MATCH(H1961,P$1930:P$1933),2)/I1961)*1000,0),"")</f>
        <v/>
      </c>
      <c r="L1961" s="171" t="str">
        <f aca="false">IF(Q$1930&lt;&gt;"",IF($B1961&lt;&gt;"",K1961-$J1961,""),"")</f>
        <v/>
      </c>
      <c r="M1961" s="172" t="str">
        <f aca="false">IF(B1961&lt;&gt;"",RANK(L1961,L$1930:L$2029),"")</f>
        <v/>
      </c>
      <c r="N1961" s="172" t="str">
        <f aca="false">IF(B1961&lt;&gt;"",'Classement Général'!CN42,"")</f>
        <v/>
      </c>
      <c r="O1961" s="172" t="str">
        <f aca="false">IF(B143&lt;&gt;"",'Calculs (M1..M20)'!A45,"")</f>
        <v/>
      </c>
      <c r="U1961" s="0"/>
      <c r="AH1961" s="187" t="n">
        <f aca="false">IF($G1961&lt;&gt;"",AG1961,"")</f>
        <v>0</v>
      </c>
      <c r="AI1961" s="169"/>
      <c r="AJ1961" s="170"/>
    </row>
    <row r="1962" customFormat="false" ht="13" hidden="false" customHeight="false" outlineLevel="0" collapsed="false">
      <c r="A1962" s="0"/>
      <c r="B1962" s="185" t="str">
        <f aca="false">IF(B1861&lt;&gt;"",B1861,"")</f>
        <v/>
      </c>
      <c r="C1962" s="116" t="str">
        <f aca="false">IF(C1861&lt;&gt;"",C1861,"")</f>
        <v/>
      </c>
      <c r="D1962" s="116" t="str">
        <f aca="false">IF(D1861&lt;&gt;"",D1861,"")</f>
        <v/>
      </c>
      <c r="E1962" s="116" t="str">
        <f aca="false">IF(E1861&lt;&gt;"",E1861,"")</f>
        <v/>
      </c>
      <c r="F1962" s="116" t="n">
        <v>40</v>
      </c>
      <c r="G1962" s="168" t="n">
        <f aca="false">G1861</f>
        <v>1</v>
      </c>
      <c r="H1962" s="187" t="n">
        <f aca="false">IF($G1962&lt;&gt;"",G1962,"")</f>
        <v>1</v>
      </c>
      <c r="I1962" s="169"/>
      <c r="J1962" s="170"/>
      <c r="K1962" s="171" t="str">
        <f aca="false">IF($B1962&lt;&gt;"",IF(I1962,(INDEX(P$1930:Q$1933,MATCH(H1962,P$1930:P$1933),2)/I1962)*1000,0),"")</f>
        <v/>
      </c>
      <c r="L1962" s="171" t="str">
        <f aca="false">IF(Q$1930&lt;&gt;"",IF($B1962&lt;&gt;"",K1962-$J1962,""),"")</f>
        <v/>
      </c>
      <c r="M1962" s="172" t="str">
        <f aca="false">IF(B1962&lt;&gt;"",RANK(L1962,L$1930:L$2029),"")</f>
        <v/>
      </c>
      <c r="N1962" s="172" t="str">
        <f aca="false">IF(B1962&lt;&gt;"",'Classement Général'!CN43,"")</f>
        <v/>
      </c>
      <c r="O1962" s="172" t="str">
        <f aca="false">IF(B144&lt;&gt;"",'Calculs (M1..M20)'!A46,"")</f>
        <v/>
      </c>
      <c r="U1962" s="0"/>
      <c r="AH1962" s="187" t="n">
        <f aca="false">IF($G1962&lt;&gt;"",AG1962,"")</f>
        <v>0</v>
      </c>
      <c r="AI1962" s="169"/>
      <c r="AJ1962" s="170"/>
    </row>
    <row r="1963" customFormat="false" ht="13" hidden="false" customHeight="false" outlineLevel="0" collapsed="false">
      <c r="A1963" s="0"/>
      <c r="B1963" s="185" t="str">
        <f aca="false">IF(B1862&lt;&gt;"",B1862,"")</f>
        <v/>
      </c>
      <c r="C1963" s="116" t="str">
        <f aca="false">IF(C1862&lt;&gt;"",C1862,"")</f>
        <v/>
      </c>
      <c r="D1963" s="116" t="str">
        <f aca="false">IF(D1862&lt;&gt;"",D1862,"")</f>
        <v/>
      </c>
      <c r="E1963" s="116" t="str">
        <f aca="false">IF(E1862&lt;&gt;"",E1862,"")</f>
        <v/>
      </c>
      <c r="F1963" s="116" t="n">
        <v>40</v>
      </c>
      <c r="G1963" s="168" t="n">
        <f aca="false">G1862</f>
        <v>1</v>
      </c>
      <c r="H1963" s="187" t="n">
        <f aca="false">IF($G1963&lt;&gt;"",G1963,"")</f>
        <v>1</v>
      </c>
      <c r="I1963" s="169"/>
      <c r="J1963" s="170"/>
      <c r="K1963" s="171" t="str">
        <f aca="false">IF($B1963&lt;&gt;"",IF(I1963,(INDEX(P$1930:Q$1933,MATCH(H1963,P$1930:P$1933),2)/I1963)*1000,0),"")</f>
        <v/>
      </c>
      <c r="L1963" s="171" t="str">
        <f aca="false">IF(Q$1930&lt;&gt;"",IF($B1963&lt;&gt;"",K1963-$J1963,""),"")</f>
        <v/>
      </c>
      <c r="M1963" s="172" t="str">
        <f aca="false">IF(B1963&lt;&gt;"",RANK(L1963,L$1930:L$2029),"")</f>
        <v/>
      </c>
      <c r="N1963" s="172" t="str">
        <f aca="false">IF(B1963&lt;&gt;"",'Classement Général'!CN44,"")</f>
        <v/>
      </c>
      <c r="O1963" s="172" t="str">
        <f aca="false">IF(B145&lt;&gt;"",'Calculs (M1..M20)'!A47,"")</f>
        <v/>
      </c>
      <c r="U1963" s="0"/>
      <c r="AH1963" s="187" t="n">
        <f aca="false">IF($G1963&lt;&gt;"",AG1963,"")</f>
        <v>0</v>
      </c>
      <c r="AI1963" s="169"/>
      <c r="AJ1963" s="170"/>
    </row>
    <row r="1964" customFormat="false" ht="13" hidden="false" customHeight="false" outlineLevel="0" collapsed="false">
      <c r="A1964" s="0"/>
      <c r="B1964" s="185" t="str">
        <f aca="false">IF(B1863&lt;&gt;"",B1863,"")</f>
        <v/>
      </c>
      <c r="C1964" s="116" t="str">
        <f aca="false">IF(C1863&lt;&gt;"",C1863,"")</f>
        <v/>
      </c>
      <c r="D1964" s="116" t="str">
        <f aca="false">IF(D1863&lt;&gt;"",D1863,"")</f>
        <v/>
      </c>
      <c r="E1964" s="116" t="str">
        <f aca="false">IF(E1863&lt;&gt;"",E1863,"")</f>
        <v/>
      </c>
      <c r="F1964" s="116" t="n">
        <v>40</v>
      </c>
      <c r="G1964" s="168" t="n">
        <f aca="false">G1863</f>
        <v>1</v>
      </c>
      <c r="H1964" s="187" t="n">
        <f aca="false">IF($G1964&lt;&gt;"",G1964,"")</f>
        <v>1</v>
      </c>
      <c r="I1964" s="169"/>
      <c r="J1964" s="170"/>
      <c r="K1964" s="171" t="str">
        <f aca="false">IF($B1964&lt;&gt;"",IF(I1964,(INDEX(P$1930:Q$1933,MATCH(H1964,P$1930:P$1933),2)/I1964)*1000,0),"")</f>
        <v/>
      </c>
      <c r="L1964" s="171" t="str">
        <f aca="false">IF(Q$1930&lt;&gt;"",IF($B1964&lt;&gt;"",K1964-$J1964,""),"")</f>
        <v/>
      </c>
      <c r="M1964" s="172" t="str">
        <f aca="false">IF(B1964&lt;&gt;"",RANK(L1964,L$1930:L$2029),"")</f>
        <v/>
      </c>
      <c r="N1964" s="172" t="str">
        <f aca="false">IF(B1964&lt;&gt;"",'Classement Général'!CN45,"")</f>
        <v/>
      </c>
      <c r="O1964" s="172" t="str">
        <f aca="false">IF(B146&lt;&gt;"",'Calculs (M1..M20)'!A48,"")</f>
        <v/>
      </c>
      <c r="U1964" s="0"/>
      <c r="AH1964" s="187" t="n">
        <f aca="false">IF($G1964&lt;&gt;"",AG1964,"")</f>
        <v>0</v>
      </c>
      <c r="AI1964" s="169"/>
      <c r="AJ1964" s="170"/>
    </row>
    <row r="1965" customFormat="false" ht="13" hidden="false" customHeight="false" outlineLevel="0" collapsed="false">
      <c r="A1965" s="0"/>
      <c r="B1965" s="185" t="str">
        <f aca="false">IF(B1864&lt;&gt;"",B1864,"")</f>
        <v/>
      </c>
      <c r="C1965" s="116" t="str">
        <f aca="false">IF(C1864&lt;&gt;"",C1864,"")</f>
        <v/>
      </c>
      <c r="D1965" s="116" t="str">
        <f aca="false">IF(D1864&lt;&gt;"",D1864,"")</f>
        <v/>
      </c>
      <c r="E1965" s="116" t="str">
        <f aca="false">IF(E1864&lt;&gt;"",E1864,"")</f>
        <v/>
      </c>
      <c r="F1965" s="116" t="n">
        <v>40</v>
      </c>
      <c r="G1965" s="168" t="n">
        <f aca="false">G1864</f>
        <v>1</v>
      </c>
      <c r="H1965" s="187" t="n">
        <f aca="false">IF($G1965&lt;&gt;"",G1965,"")</f>
        <v>1</v>
      </c>
      <c r="I1965" s="169"/>
      <c r="J1965" s="170"/>
      <c r="K1965" s="171" t="str">
        <f aca="false">IF($B1965&lt;&gt;"",IF(I1965,(INDEX(P$1930:Q$1933,MATCH(H1965,P$1930:P$1933),2)/I1965)*1000,0),"")</f>
        <v/>
      </c>
      <c r="L1965" s="171" t="str">
        <f aca="false">IF(Q$1930&lt;&gt;"",IF($B1965&lt;&gt;"",K1965-$J1965,""),"")</f>
        <v/>
      </c>
      <c r="M1965" s="172" t="str">
        <f aca="false">IF(B1965&lt;&gt;"",RANK(L1965,L$1930:L$2029),"")</f>
        <v/>
      </c>
      <c r="N1965" s="172" t="str">
        <f aca="false">IF(B1965&lt;&gt;"",'Classement Général'!CN46,"")</f>
        <v/>
      </c>
      <c r="O1965" s="172" t="str">
        <f aca="false">IF(B147&lt;&gt;"",'Calculs (M1..M20)'!A49,"")</f>
        <v/>
      </c>
      <c r="U1965" s="0"/>
      <c r="AH1965" s="187" t="n">
        <f aca="false">IF($G1965&lt;&gt;"",AG1965,"")</f>
        <v>0</v>
      </c>
      <c r="AI1965" s="169"/>
      <c r="AJ1965" s="170"/>
    </row>
    <row r="1966" customFormat="false" ht="13" hidden="false" customHeight="false" outlineLevel="0" collapsed="false">
      <c r="A1966" s="0"/>
      <c r="B1966" s="185" t="str">
        <f aca="false">IF(B1865&lt;&gt;"",B1865,"")</f>
        <v/>
      </c>
      <c r="C1966" s="116" t="str">
        <f aca="false">IF(C1865&lt;&gt;"",C1865,"")</f>
        <v/>
      </c>
      <c r="D1966" s="116" t="str">
        <f aca="false">IF(D1865&lt;&gt;"",D1865,"")</f>
        <v/>
      </c>
      <c r="E1966" s="116" t="str">
        <f aca="false">IF(E1865&lt;&gt;"",E1865,"")</f>
        <v/>
      </c>
      <c r="F1966" s="116" t="n">
        <v>40</v>
      </c>
      <c r="G1966" s="168" t="n">
        <f aca="false">G1865</f>
        <v>1</v>
      </c>
      <c r="H1966" s="187" t="n">
        <f aca="false">IF($G1966&lt;&gt;"",G1966,"")</f>
        <v>1</v>
      </c>
      <c r="I1966" s="169"/>
      <c r="J1966" s="170"/>
      <c r="K1966" s="171" t="str">
        <f aca="false">IF($B1966&lt;&gt;"",IF(I1966,(INDEX(P$1930:Q$1933,MATCH(H1966,P$1930:P$1933),2)/I1966)*1000,0),"")</f>
        <v/>
      </c>
      <c r="L1966" s="171" t="str">
        <f aca="false">IF(Q$1930&lt;&gt;"",IF($B1966&lt;&gt;"",K1966-$J1966,""),"")</f>
        <v/>
      </c>
      <c r="M1966" s="172" t="str">
        <f aca="false">IF(B1966&lt;&gt;"",RANK(L1966,L$1930:L$2029),"")</f>
        <v/>
      </c>
      <c r="N1966" s="172" t="str">
        <f aca="false">IF(B1966&lt;&gt;"",'Classement Général'!CN47,"")</f>
        <v/>
      </c>
      <c r="O1966" s="172" t="str">
        <f aca="false">IF(B148&lt;&gt;"",'Calculs (M1..M20)'!A50,"")</f>
        <v/>
      </c>
      <c r="U1966" s="0"/>
      <c r="AH1966" s="187" t="n">
        <f aca="false">IF($G1966&lt;&gt;"",AG1966,"")</f>
        <v>0</v>
      </c>
      <c r="AI1966" s="169"/>
      <c r="AJ1966" s="170"/>
    </row>
    <row r="1967" customFormat="false" ht="13" hidden="false" customHeight="false" outlineLevel="0" collapsed="false">
      <c r="A1967" s="0"/>
      <c r="B1967" s="185" t="str">
        <f aca="false">IF(B1866&lt;&gt;"",B1866,"")</f>
        <v/>
      </c>
      <c r="C1967" s="116" t="str">
        <f aca="false">IF(C1866&lt;&gt;"",C1866,"")</f>
        <v/>
      </c>
      <c r="D1967" s="116" t="str">
        <f aca="false">IF(D1866&lt;&gt;"",D1866,"")</f>
        <v/>
      </c>
      <c r="E1967" s="116" t="str">
        <f aca="false">IF(E1866&lt;&gt;"",E1866,"")</f>
        <v/>
      </c>
      <c r="F1967" s="116" t="n">
        <v>40</v>
      </c>
      <c r="G1967" s="168" t="n">
        <f aca="false">G1866</f>
        <v>1</v>
      </c>
      <c r="H1967" s="187" t="n">
        <f aca="false">IF($G1967&lt;&gt;"",G1967,"")</f>
        <v>1</v>
      </c>
      <c r="I1967" s="169"/>
      <c r="J1967" s="170"/>
      <c r="K1967" s="171" t="str">
        <f aca="false">IF($B1967&lt;&gt;"",IF(I1967,(INDEX(P$1930:Q$1933,MATCH(H1967,P$1930:P$1933),2)/I1967)*1000,0),"")</f>
        <v/>
      </c>
      <c r="L1967" s="171" t="str">
        <f aca="false">IF(Q$1930&lt;&gt;"",IF($B1967&lt;&gt;"",K1967-$J1967,""),"")</f>
        <v/>
      </c>
      <c r="M1967" s="172" t="str">
        <f aca="false">IF(B1967&lt;&gt;"",RANK(L1967,L$1930:L$2029),"")</f>
        <v/>
      </c>
      <c r="N1967" s="172" t="str">
        <f aca="false">IF(B1967&lt;&gt;"",'Classement Général'!CN48,"")</f>
        <v/>
      </c>
      <c r="O1967" s="172" t="str">
        <f aca="false">IF(B149&lt;&gt;"",'Calculs (M1..M20)'!A51,"")</f>
        <v/>
      </c>
      <c r="U1967" s="0"/>
      <c r="AH1967" s="187" t="n">
        <f aca="false">IF($G1967&lt;&gt;"",AG1967,"")</f>
        <v>0</v>
      </c>
      <c r="AI1967" s="169"/>
      <c r="AJ1967" s="170"/>
    </row>
    <row r="1968" customFormat="false" ht="13" hidden="false" customHeight="false" outlineLevel="0" collapsed="false">
      <c r="A1968" s="0"/>
      <c r="B1968" s="185" t="str">
        <f aca="false">IF(B1867&lt;&gt;"",B1867,"")</f>
        <v/>
      </c>
      <c r="C1968" s="116" t="str">
        <f aca="false">IF(C1867&lt;&gt;"",C1867,"")</f>
        <v/>
      </c>
      <c r="D1968" s="116" t="str">
        <f aca="false">IF(D1867&lt;&gt;"",D1867,"")</f>
        <v/>
      </c>
      <c r="E1968" s="116" t="str">
        <f aca="false">IF(E1867&lt;&gt;"",E1867,"")</f>
        <v/>
      </c>
      <c r="F1968" s="116" t="n">
        <v>40</v>
      </c>
      <c r="G1968" s="168" t="n">
        <f aca="false">G1867</f>
        <v>1</v>
      </c>
      <c r="H1968" s="187" t="n">
        <f aca="false">IF($G1968&lt;&gt;"",G1968,"")</f>
        <v>1</v>
      </c>
      <c r="I1968" s="169"/>
      <c r="J1968" s="170"/>
      <c r="K1968" s="171" t="str">
        <f aca="false">IF($B1968&lt;&gt;"",IF(I1968,(INDEX(P$1930:Q$1933,MATCH(H1968,P$1930:P$1933),2)/I1968)*1000,0),"")</f>
        <v/>
      </c>
      <c r="L1968" s="171" t="str">
        <f aca="false">IF(Q$1930&lt;&gt;"",IF($B1968&lt;&gt;"",K1968-$J1968,""),"")</f>
        <v/>
      </c>
      <c r="M1968" s="172" t="str">
        <f aca="false">IF(B1968&lt;&gt;"",RANK(L1968,L$1930:L$2029),"")</f>
        <v/>
      </c>
      <c r="N1968" s="172" t="str">
        <f aca="false">IF(B1968&lt;&gt;"",'Classement Général'!CN49,"")</f>
        <v/>
      </c>
      <c r="O1968" s="172" t="str">
        <f aca="false">IF(B150&lt;&gt;"",'Calculs (M1..M20)'!A52,"")</f>
        <v/>
      </c>
      <c r="U1968" s="0"/>
      <c r="AH1968" s="187" t="n">
        <f aca="false">IF($G1968&lt;&gt;"",AG1968,"")</f>
        <v>0</v>
      </c>
      <c r="AI1968" s="169"/>
      <c r="AJ1968" s="170"/>
    </row>
    <row r="1969" customFormat="false" ht="13" hidden="false" customHeight="false" outlineLevel="0" collapsed="false">
      <c r="A1969" s="0"/>
      <c r="B1969" s="185" t="str">
        <f aca="false">IF(B1868&lt;&gt;"",B1868,"")</f>
        <v/>
      </c>
      <c r="C1969" s="116" t="str">
        <f aca="false">IF(C1868&lt;&gt;"",C1868,"")</f>
        <v/>
      </c>
      <c r="D1969" s="116" t="str">
        <f aca="false">IF(D1868&lt;&gt;"",D1868,"")</f>
        <v/>
      </c>
      <c r="E1969" s="116" t="str">
        <f aca="false">IF(E1868&lt;&gt;"",E1868,"")</f>
        <v/>
      </c>
      <c r="F1969" s="116" t="n">
        <v>40</v>
      </c>
      <c r="G1969" s="168" t="n">
        <f aca="false">G1868</f>
        <v>1</v>
      </c>
      <c r="H1969" s="187" t="n">
        <f aca="false">IF($G1969&lt;&gt;"",G1969,"")</f>
        <v>1</v>
      </c>
      <c r="I1969" s="169"/>
      <c r="J1969" s="170"/>
      <c r="K1969" s="171" t="str">
        <f aca="false">IF($B1969&lt;&gt;"",IF(I1969,(INDEX(P$1930:Q$1933,MATCH(H1969,P$1930:P$1933),2)/I1969)*1000,0),"")</f>
        <v/>
      </c>
      <c r="L1969" s="171" t="str">
        <f aca="false">IF(Q$1930&lt;&gt;"",IF($B1969&lt;&gt;"",K1969-$J1969,""),"")</f>
        <v/>
      </c>
      <c r="M1969" s="172" t="str">
        <f aca="false">IF(B1969&lt;&gt;"",RANK(L1969,L$1930:L$2029),"")</f>
        <v/>
      </c>
      <c r="N1969" s="172" t="str">
        <f aca="false">IF(B1969&lt;&gt;"",'Classement Général'!CN50,"")</f>
        <v/>
      </c>
      <c r="O1969" s="172" t="str">
        <f aca="false">IF(B151&lt;&gt;"",'Calculs (M1..M20)'!A53,"")</f>
        <v/>
      </c>
      <c r="U1969" s="0"/>
      <c r="AH1969" s="187" t="n">
        <f aca="false">IF($G1969&lt;&gt;"",AG1969,"")</f>
        <v>0</v>
      </c>
      <c r="AI1969" s="169"/>
      <c r="AJ1969" s="170"/>
    </row>
    <row r="1970" customFormat="false" ht="13" hidden="false" customHeight="false" outlineLevel="0" collapsed="false">
      <c r="A1970" s="0"/>
      <c r="B1970" s="185" t="str">
        <f aca="false">IF(B1869&lt;&gt;"",B1869,"")</f>
        <v/>
      </c>
      <c r="C1970" s="116" t="str">
        <f aca="false">IF(C1869&lt;&gt;"",C1869,"")</f>
        <v/>
      </c>
      <c r="D1970" s="116" t="str">
        <f aca="false">IF(D1869&lt;&gt;"",D1869,"")</f>
        <v/>
      </c>
      <c r="E1970" s="116" t="str">
        <f aca="false">IF(E1869&lt;&gt;"",E1869,"")</f>
        <v/>
      </c>
      <c r="F1970" s="116" t="n">
        <v>40</v>
      </c>
      <c r="G1970" s="168" t="n">
        <f aca="false">G1869</f>
        <v>1</v>
      </c>
      <c r="H1970" s="187" t="n">
        <f aca="false">IF($G1970&lt;&gt;"",G1970,"")</f>
        <v>1</v>
      </c>
      <c r="I1970" s="169"/>
      <c r="J1970" s="170"/>
      <c r="K1970" s="171" t="str">
        <f aca="false">IF($B1970&lt;&gt;"",IF(I1970,(INDEX(P$1930:Q$1933,MATCH(H1970,P$1930:P$1933),2)/I1970)*1000,0),"")</f>
        <v/>
      </c>
      <c r="L1970" s="171" t="str">
        <f aca="false">IF(Q$1930&lt;&gt;"",IF($B1970&lt;&gt;"",K1970-$J1970,""),"")</f>
        <v/>
      </c>
      <c r="M1970" s="172" t="str">
        <f aca="false">IF(B1970&lt;&gt;"",RANK(L1970,L$1930:L$2029),"")</f>
        <v/>
      </c>
      <c r="N1970" s="172" t="str">
        <f aca="false">IF(B1970&lt;&gt;"",'Classement Général'!CN51,"")</f>
        <v/>
      </c>
      <c r="O1970" s="172" t="str">
        <f aca="false">IF(B152&lt;&gt;"",'Calculs (M1..M20)'!A54,"")</f>
        <v/>
      </c>
      <c r="U1970" s="0"/>
      <c r="AH1970" s="187" t="n">
        <f aca="false">IF($G1970&lt;&gt;"",AG1970,"")</f>
        <v>0</v>
      </c>
      <c r="AI1970" s="169"/>
      <c r="AJ1970" s="170"/>
    </row>
    <row r="1971" customFormat="false" ht="13" hidden="false" customHeight="false" outlineLevel="0" collapsed="false">
      <c r="A1971" s="0"/>
      <c r="B1971" s="185" t="str">
        <f aca="false">IF(B1870&lt;&gt;"",B1870,"")</f>
        <v/>
      </c>
      <c r="C1971" s="116" t="str">
        <f aca="false">IF(C1870&lt;&gt;"",C1870,"")</f>
        <v/>
      </c>
      <c r="D1971" s="116" t="str">
        <f aca="false">IF(D1870&lt;&gt;"",D1870,"")</f>
        <v/>
      </c>
      <c r="E1971" s="116" t="str">
        <f aca="false">IF(E1870&lt;&gt;"",E1870,"")</f>
        <v/>
      </c>
      <c r="F1971" s="116" t="n">
        <v>40</v>
      </c>
      <c r="G1971" s="168" t="n">
        <f aca="false">G1870</f>
        <v>1</v>
      </c>
      <c r="H1971" s="187" t="n">
        <f aca="false">IF($G1971&lt;&gt;"",G1971,"")</f>
        <v>1</v>
      </c>
      <c r="I1971" s="169"/>
      <c r="J1971" s="170"/>
      <c r="K1971" s="171" t="str">
        <f aca="false">IF($B1971&lt;&gt;"",IF(I1971,(INDEX(P$1930:Q$1933,MATCH(H1971,P$1930:P$1933),2)/I1971)*1000,0),"")</f>
        <v/>
      </c>
      <c r="L1971" s="171" t="str">
        <f aca="false">IF(Q$1930&lt;&gt;"",IF($B1971&lt;&gt;"",K1971-$J1971,""),"")</f>
        <v/>
      </c>
      <c r="M1971" s="172" t="str">
        <f aca="false">IF(B1971&lt;&gt;"",RANK(L1971,L$1930:L$2029),"")</f>
        <v/>
      </c>
      <c r="N1971" s="172" t="str">
        <f aca="false">IF(B1971&lt;&gt;"",'Classement Général'!CN52,"")</f>
        <v/>
      </c>
      <c r="O1971" s="172" t="str">
        <f aca="false">IF(B153&lt;&gt;"",'Calculs (M1..M20)'!A55,"")</f>
        <v/>
      </c>
      <c r="U1971" s="0"/>
      <c r="AH1971" s="187" t="n">
        <f aca="false">IF($G1971&lt;&gt;"",AG1971,"")</f>
        <v>0</v>
      </c>
      <c r="AI1971" s="169"/>
      <c r="AJ1971" s="170"/>
    </row>
    <row r="1972" customFormat="false" ht="13" hidden="false" customHeight="false" outlineLevel="0" collapsed="false">
      <c r="A1972" s="0"/>
      <c r="B1972" s="185" t="str">
        <f aca="false">IF(B1871&lt;&gt;"",B1871,"")</f>
        <v/>
      </c>
      <c r="C1972" s="116" t="str">
        <f aca="false">IF(C1871&lt;&gt;"",C1871,"")</f>
        <v/>
      </c>
      <c r="D1972" s="116" t="str">
        <f aca="false">IF(D1871&lt;&gt;"",D1871,"")</f>
        <v/>
      </c>
      <c r="E1972" s="116" t="str">
        <f aca="false">IF(E1871&lt;&gt;"",E1871,"")</f>
        <v/>
      </c>
      <c r="F1972" s="116" t="n">
        <v>40</v>
      </c>
      <c r="G1972" s="168" t="n">
        <f aca="false">G1871</f>
        <v>1</v>
      </c>
      <c r="H1972" s="187" t="n">
        <f aca="false">IF($G1972&lt;&gt;"",G1972,"")</f>
        <v>1</v>
      </c>
      <c r="I1972" s="169"/>
      <c r="J1972" s="170"/>
      <c r="K1972" s="171" t="str">
        <f aca="false">IF($B1972&lt;&gt;"",IF(I1972,(INDEX(P$1930:Q$1933,MATCH(H1972,P$1930:P$1933),2)/I1972)*1000,0),"")</f>
        <v/>
      </c>
      <c r="L1972" s="171" t="str">
        <f aca="false">IF(Q$1930&lt;&gt;"",IF($B1972&lt;&gt;"",K1972-$J1972,""),"")</f>
        <v/>
      </c>
      <c r="M1972" s="172" t="str">
        <f aca="false">IF(B1972&lt;&gt;"",RANK(L1972,L$1930:L$2029),"")</f>
        <v/>
      </c>
      <c r="N1972" s="172" t="str">
        <f aca="false">IF(B1972&lt;&gt;"",'Classement Général'!CN53,"")</f>
        <v/>
      </c>
      <c r="O1972" s="172" t="str">
        <f aca="false">IF(B154&lt;&gt;"",'Calculs (M1..M20)'!A56,"")</f>
        <v/>
      </c>
      <c r="U1972" s="0"/>
      <c r="AH1972" s="187" t="n">
        <f aca="false">IF($G1972&lt;&gt;"",AG1972,"")</f>
        <v>0</v>
      </c>
      <c r="AI1972" s="169"/>
      <c r="AJ1972" s="170"/>
    </row>
    <row r="1973" customFormat="false" ht="13" hidden="false" customHeight="false" outlineLevel="0" collapsed="false">
      <c r="A1973" s="0"/>
      <c r="B1973" s="185" t="str">
        <f aca="false">IF(B1872&lt;&gt;"",B1872,"")</f>
        <v/>
      </c>
      <c r="C1973" s="116" t="str">
        <f aca="false">IF(C1872&lt;&gt;"",C1872,"")</f>
        <v/>
      </c>
      <c r="D1973" s="116" t="str">
        <f aca="false">IF(D1872&lt;&gt;"",D1872,"")</f>
        <v/>
      </c>
      <c r="E1973" s="116" t="str">
        <f aca="false">IF(E1872&lt;&gt;"",E1872,"")</f>
        <v/>
      </c>
      <c r="F1973" s="116" t="n">
        <v>40</v>
      </c>
      <c r="G1973" s="168" t="n">
        <f aca="false">G1872</f>
        <v>1</v>
      </c>
      <c r="H1973" s="187" t="n">
        <f aca="false">IF($G1973&lt;&gt;"",G1973,"")</f>
        <v>1</v>
      </c>
      <c r="I1973" s="169"/>
      <c r="J1973" s="170"/>
      <c r="K1973" s="171" t="str">
        <f aca="false">IF($B1973&lt;&gt;"",IF(I1973,(INDEX(P$1930:Q$1933,MATCH(H1973,P$1930:P$1933),2)/I1973)*1000,0),"")</f>
        <v/>
      </c>
      <c r="L1973" s="171" t="str">
        <f aca="false">IF(Q$1930&lt;&gt;"",IF($B1973&lt;&gt;"",K1973-$J1973,""),"")</f>
        <v/>
      </c>
      <c r="M1973" s="172" t="str">
        <f aca="false">IF(B1973&lt;&gt;"",RANK(L1973,L$1930:L$2029),"")</f>
        <v/>
      </c>
      <c r="N1973" s="172" t="str">
        <f aca="false">IF(B1973&lt;&gt;"",'Classement Général'!CN54,"")</f>
        <v/>
      </c>
      <c r="O1973" s="172" t="str">
        <f aca="false">IF(B155&lt;&gt;"",'Calculs (M1..M20)'!A57,"")</f>
        <v/>
      </c>
      <c r="U1973" s="0"/>
      <c r="AH1973" s="187" t="n">
        <f aca="false">IF($G1973&lt;&gt;"",AG1973,"")</f>
        <v>0</v>
      </c>
      <c r="AI1973" s="169"/>
      <c r="AJ1973" s="170"/>
    </row>
    <row r="1974" customFormat="false" ht="13" hidden="false" customHeight="false" outlineLevel="0" collapsed="false">
      <c r="A1974" s="0"/>
      <c r="B1974" s="185" t="str">
        <f aca="false">IF(B1873&lt;&gt;"",B1873,"")</f>
        <v/>
      </c>
      <c r="C1974" s="116" t="str">
        <f aca="false">IF(C1873&lt;&gt;"",C1873,"")</f>
        <v/>
      </c>
      <c r="D1974" s="116" t="str">
        <f aca="false">IF(D1873&lt;&gt;"",D1873,"")</f>
        <v/>
      </c>
      <c r="E1974" s="116" t="str">
        <f aca="false">IF(E1873&lt;&gt;"",E1873,"")</f>
        <v/>
      </c>
      <c r="F1974" s="116" t="n">
        <v>40</v>
      </c>
      <c r="G1974" s="168" t="n">
        <f aca="false">G1873</f>
        <v>1</v>
      </c>
      <c r="H1974" s="187" t="n">
        <f aca="false">IF($G1974&lt;&gt;"",G1974,"")</f>
        <v>1</v>
      </c>
      <c r="I1974" s="169"/>
      <c r="J1974" s="170"/>
      <c r="K1974" s="171" t="str">
        <f aca="false">IF($B1974&lt;&gt;"",IF(I1974,(INDEX(P$1930:Q$1933,MATCH(H1974,P$1930:P$1933),2)/I1974)*1000,0),"")</f>
        <v/>
      </c>
      <c r="L1974" s="171" t="str">
        <f aca="false">IF(Q$1930&lt;&gt;"",IF($B1974&lt;&gt;"",K1974-$J1974,""),"")</f>
        <v/>
      </c>
      <c r="M1974" s="172" t="str">
        <f aca="false">IF(B1974&lt;&gt;"",RANK(L1974,L$1930:L$2029),"")</f>
        <v/>
      </c>
      <c r="N1974" s="172" t="str">
        <f aca="false">IF(B1974&lt;&gt;"",'Classement Général'!CN55,"")</f>
        <v/>
      </c>
      <c r="O1974" s="172" t="str">
        <f aca="false">IF(B156&lt;&gt;"",'Calculs (M1..M20)'!A58,"")</f>
        <v/>
      </c>
      <c r="U1974" s="0"/>
      <c r="AH1974" s="187" t="n">
        <f aca="false">IF($G1974&lt;&gt;"",AG1974,"")</f>
        <v>0</v>
      </c>
      <c r="AI1974" s="169"/>
      <c r="AJ1974" s="170"/>
    </row>
    <row r="1975" customFormat="false" ht="13" hidden="false" customHeight="false" outlineLevel="0" collapsed="false">
      <c r="A1975" s="0"/>
      <c r="B1975" s="185" t="str">
        <f aca="false">IF(B1874&lt;&gt;"",B1874,"")</f>
        <v/>
      </c>
      <c r="C1975" s="116" t="str">
        <f aca="false">IF(C1874&lt;&gt;"",C1874,"")</f>
        <v/>
      </c>
      <c r="D1975" s="116" t="str">
        <f aca="false">IF(D1874&lt;&gt;"",D1874,"")</f>
        <v/>
      </c>
      <c r="E1975" s="116" t="str">
        <f aca="false">IF(E1874&lt;&gt;"",E1874,"")</f>
        <v/>
      </c>
      <c r="F1975" s="116" t="n">
        <v>40</v>
      </c>
      <c r="G1975" s="168" t="n">
        <f aca="false">G1874</f>
        <v>1</v>
      </c>
      <c r="H1975" s="187" t="n">
        <f aca="false">IF($G1975&lt;&gt;"",G1975,"")</f>
        <v>1</v>
      </c>
      <c r="I1975" s="169"/>
      <c r="J1975" s="170"/>
      <c r="K1975" s="171" t="str">
        <f aca="false">IF($B1975&lt;&gt;"",IF(I1975,(INDEX(P$1930:Q$1933,MATCH(H1975,P$1930:P$1933),2)/I1975)*1000,0),"")</f>
        <v/>
      </c>
      <c r="L1975" s="171" t="str">
        <f aca="false">IF(Q$1930&lt;&gt;"",IF($B1975&lt;&gt;"",K1975-$J1975,""),"")</f>
        <v/>
      </c>
      <c r="M1975" s="172" t="str">
        <f aca="false">IF(B1975&lt;&gt;"",RANK(L1975,L$1930:L$2029),"")</f>
        <v/>
      </c>
      <c r="N1975" s="172" t="str">
        <f aca="false">IF(B1975&lt;&gt;"",'Classement Général'!CN56,"")</f>
        <v/>
      </c>
      <c r="O1975" s="172" t="str">
        <f aca="false">IF(B157&lt;&gt;"",'Calculs (M1..M20)'!A59,"")</f>
        <v/>
      </c>
      <c r="U1975" s="0"/>
      <c r="AH1975" s="187" t="n">
        <f aca="false">IF($G1975&lt;&gt;"",AG1975,"")</f>
        <v>0</v>
      </c>
      <c r="AI1975" s="169"/>
      <c r="AJ1975" s="170"/>
    </row>
    <row r="1976" customFormat="false" ht="13" hidden="false" customHeight="false" outlineLevel="0" collapsed="false">
      <c r="A1976" s="0"/>
      <c r="B1976" s="185" t="str">
        <f aca="false">IF(B1875&lt;&gt;"",B1875,"")</f>
        <v/>
      </c>
      <c r="C1976" s="116" t="str">
        <f aca="false">IF(C1875&lt;&gt;"",C1875,"")</f>
        <v/>
      </c>
      <c r="D1976" s="116" t="str">
        <f aca="false">IF(D1875&lt;&gt;"",D1875,"")</f>
        <v/>
      </c>
      <c r="E1976" s="116" t="str">
        <f aca="false">IF(E1875&lt;&gt;"",E1875,"")</f>
        <v/>
      </c>
      <c r="F1976" s="116" t="n">
        <v>40</v>
      </c>
      <c r="G1976" s="168" t="n">
        <f aca="false">G1875</f>
        <v>1</v>
      </c>
      <c r="H1976" s="187" t="n">
        <f aca="false">IF($G1976&lt;&gt;"",G1976,"")</f>
        <v>1</v>
      </c>
      <c r="I1976" s="169"/>
      <c r="J1976" s="170"/>
      <c r="K1976" s="171" t="str">
        <f aca="false">IF($B1976&lt;&gt;"",IF(I1976,(INDEX(P$1930:Q$1933,MATCH(H1976,P$1930:P$1933),2)/I1976)*1000,0),"")</f>
        <v/>
      </c>
      <c r="L1976" s="171" t="str">
        <f aca="false">IF(Q$1930&lt;&gt;"",IF($B1976&lt;&gt;"",K1976-$J1976,""),"")</f>
        <v/>
      </c>
      <c r="M1976" s="172" t="str">
        <f aca="false">IF(B1976&lt;&gt;"",RANK(L1976,L$1930:L$2029),"")</f>
        <v/>
      </c>
      <c r="N1976" s="172" t="str">
        <f aca="false">IF(B1976&lt;&gt;"",'Classement Général'!CN57,"")</f>
        <v/>
      </c>
      <c r="O1976" s="172" t="str">
        <f aca="false">IF(B158&lt;&gt;"",'Calculs (M1..M20)'!A60,"")</f>
        <v/>
      </c>
      <c r="U1976" s="0"/>
      <c r="AH1976" s="187" t="n">
        <f aca="false">IF($G1976&lt;&gt;"",AG1976,"")</f>
        <v>0</v>
      </c>
      <c r="AI1976" s="169"/>
      <c r="AJ1976" s="170"/>
    </row>
    <row r="1977" customFormat="false" ht="13" hidden="false" customHeight="false" outlineLevel="0" collapsed="false">
      <c r="A1977" s="0"/>
      <c r="B1977" s="185" t="str">
        <f aca="false">IF(B1876&lt;&gt;"",B1876,"")</f>
        <v/>
      </c>
      <c r="C1977" s="116" t="str">
        <f aca="false">IF(C1876&lt;&gt;"",C1876,"")</f>
        <v/>
      </c>
      <c r="D1977" s="116" t="str">
        <f aca="false">IF(D1876&lt;&gt;"",D1876,"")</f>
        <v/>
      </c>
      <c r="E1977" s="116" t="str">
        <f aca="false">IF(E1876&lt;&gt;"",E1876,"")</f>
        <v/>
      </c>
      <c r="F1977" s="116" t="n">
        <v>40</v>
      </c>
      <c r="G1977" s="168" t="n">
        <f aca="false">G1876</f>
        <v>1</v>
      </c>
      <c r="H1977" s="187" t="n">
        <f aca="false">IF($G1977&lt;&gt;"",G1977,"")</f>
        <v>1</v>
      </c>
      <c r="I1977" s="169"/>
      <c r="J1977" s="170"/>
      <c r="K1977" s="171" t="str">
        <f aca="false">IF($B1977&lt;&gt;"",IF(I1977,(INDEX(P$1930:Q$1933,MATCH(H1977,P$1930:P$1933),2)/I1977)*1000,0),"")</f>
        <v/>
      </c>
      <c r="L1977" s="171" t="str">
        <f aca="false">IF(Q$1930&lt;&gt;"",IF($B1977&lt;&gt;"",K1977-$J1977,""),"")</f>
        <v/>
      </c>
      <c r="M1977" s="172" t="str">
        <f aca="false">IF(B1977&lt;&gt;"",RANK(L1977,L$1930:L$2029),"")</f>
        <v/>
      </c>
      <c r="N1977" s="172" t="str">
        <f aca="false">IF(B1977&lt;&gt;"",'Classement Général'!CN58,"")</f>
        <v/>
      </c>
      <c r="O1977" s="172" t="str">
        <f aca="false">IF(B159&lt;&gt;"",'Calculs (M1..M20)'!A61,"")</f>
        <v/>
      </c>
      <c r="U1977" s="0"/>
      <c r="AH1977" s="187" t="n">
        <f aca="false">IF($G1977&lt;&gt;"",AG1977,"")</f>
        <v>0</v>
      </c>
      <c r="AI1977" s="169"/>
      <c r="AJ1977" s="170"/>
    </row>
    <row r="1978" customFormat="false" ht="13" hidden="false" customHeight="false" outlineLevel="0" collapsed="false">
      <c r="A1978" s="0"/>
      <c r="B1978" s="185" t="str">
        <f aca="false">IF(B1877&lt;&gt;"",B1877,"")</f>
        <v/>
      </c>
      <c r="C1978" s="116" t="str">
        <f aca="false">IF(C1877&lt;&gt;"",C1877,"")</f>
        <v/>
      </c>
      <c r="D1978" s="116" t="str">
        <f aca="false">IF(D1877&lt;&gt;"",D1877,"")</f>
        <v/>
      </c>
      <c r="E1978" s="116" t="str">
        <f aca="false">IF(E1877&lt;&gt;"",E1877,"")</f>
        <v/>
      </c>
      <c r="F1978" s="116" t="n">
        <v>40</v>
      </c>
      <c r="G1978" s="168" t="n">
        <f aca="false">G1877</f>
        <v>1</v>
      </c>
      <c r="H1978" s="187" t="n">
        <f aca="false">IF($G1978&lt;&gt;"",G1978,"")</f>
        <v>1</v>
      </c>
      <c r="I1978" s="169"/>
      <c r="J1978" s="170"/>
      <c r="K1978" s="171" t="str">
        <f aca="false">IF($B1978&lt;&gt;"",IF(I1978,(INDEX(P$1930:Q$1933,MATCH(H1978,P$1930:P$1933),2)/I1978)*1000,0),"")</f>
        <v/>
      </c>
      <c r="L1978" s="171" t="str">
        <f aca="false">IF(Q$1930&lt;&gt;"",IF($B1978&lt;&gt;"",K1978-$J1978,""),"")</f>
        <v/>
      </c>
      <c r="M1978" s="172" t="str">
        <f aca="false">IF(B1978&lt;&gt;"",RANK(L1978,L$1930:L$2029),"")</f>
        <v/>
      </c>
      <c r="N1978" s="172" t="str">
        <f aca="false">IF(B1978&lt;&gt;"",'Classement Général'!CN59,"")</f>
        <v/>
      </c>
      <c r="O1978" s="172" t="str">
        <f aca="false">IF(B160&lt;&gt;"",'Calculs (M1..M20)'!A62,"")</f>
        <v/>
      </c>
      <c r="U1978" s="0"/>
      <c r="AH1978" s="187" t="n">
        <f aca="false">IF($G1978&lt;&gt;"",AG1978,"")</f>
        <v>0</v>
      </c>
      <c r="AI1978" s="169"/>
      <c r="AJ1978" s="170"/>
    </row>
    <row r="1979" customFormat="false" ht="13" hidden="false" customHeight="false" outlineLevel="0" collapsed="false">
      <c r="A1979" s="0"/>
      <c r="B1979" s="185" t="str">
        <f aca="false">IF(B1878&lt;&gt;"",B1878,"")</f>
        <v/>
      </c>
      <c r="C1979" s="116" t="str">
        <f aca="false">IF(C1878&lt;&gt;"",C1878,"")</f>
        <v/>
      </c>
      <c r="D1979" s="116" t="str">
        <f aca="false">IF(D1878&lt;&gt;"",D1878,"")</f>
        <v/>
      </c>
      <c r="E1979" s="116" t="str">
        <f aca="false">IF(E1878&lt;&gt;"",E1878,"")</f>
        <v/>
      </c>
      <c r="F1979" s="116" t="n">
        <v>40</v>
      </c>
      <c r="G1979" s="168" t="n">
        <f aca="false">G1878</f>
        <v>1</v>
      </c>
      <c r="H1979" s="187" t="n">
        <f aca="false">IF($G1979&lt;&gt;"",G1979,"")</f>
        <v>1</v>
      </c>
      <c r="I1979" s="169"/>
      <c r="J1979" s="170"/>
      <c r="K1979" s="171" t="str">
        <f aca="false">IF($B1979&lt;&gt;"",IF(I1979,(INDEX(P$1930:Q$1933,MATCH(H1979,P$1930:P$1933),2)/I1979)*1000,0),"")</f>
        <v/>
      </c>
      <c r="L1979" s="171" t="str">
        <f aca="false">IF(Q$1930&lt;&gt;"",IF($B1979&lt;&gt;"",K1979-$J1979,""),"")</f>
        <v/>
      </c>
      <c r="M1979" s="172" t="str">
        <f aca="false">IF(B1979&lt;&gt;"",RANK(L1979,L$1930:L$2029),"")</f>
        <v/>
      </c>
      <c r="N1979" s="172" t="str">
        <f aca="false">IF(B1979&lt;&gt;"",'Classement Général'!CN60,"")</f>
        <v/>
      </c>
      <c r="O1979" s="172" t="str">
        <f aca="false">IF(B161&lt;&gt;"",'Calculs (M1..M20)'!A63,"")</f>
        <v/>
      </c>
      <c r="U1979" s="0"/>
      <c r="AH1979" s="187" t="n">
        <f aca="false">IF($G1979&lt;&gt;"",AG1979,"")</f>
        <v>0</v>
      </c>
      <c r="AI1979" s="169"/>
      <c r="AJ1979" s="170"/>
    </row>
    <row r="1980" customFormat="false" ht="13" hidden="false" customHeight="false" outlineLevel="0" collapsed="false">
      <c r="A1980" s="0"/>
      <c r="B1980" s="185" t="str">
        <f aca="false">IF(B1879&lt;&gt;"",B1879,"")</f>
        <v/>
      </c>
      <c r="C1980" s="116" t="str">
        <f aca="false">IF(C1879&lt;&gt;"",C1879,"")</f>
        <v/>
      </c>
      <c r="D1980" s="116" t="str">
        <f aca="false">IF(D1879&lt;&gt;"",D1879,"")</f>
        <v/>
      </c>
      <c r="E1980" s="116" t="str">
        <f aca="false">IF(E1879&lt;&gt;"",E1879,"")</f>
        <v/>
      </c>
      <c r="F1980" s="116" t="n">
        <v>40</v>
      </c>
      <c r="G1980" s="168" t="n">
        <f aca="false">G1879</f>
        <v>1</v>
      </c>
      <c r="H1980" s="187" t="n">
        <f aca="false">IF($G1980&lt;&gt;"",G1980,"")</f>
        <v>1</v>
      </c>
      <c r="I1980" s="169"/>
      <c r="J1980" s="170"/>
      <c r="K1980" s="171" t="str">
        <f aca="false">IF($B1980&lt;&gt;"",IF(I1980,(INDEX(P$1930:Q$1933,MATCH(H1980,P$1930:P$1933),2)/I1980)*1000,0),"")</f>
        <v/>
      </c>
      <c r="L1980" s="171" t="str">
        <f aca="false">IF(Q$1930&lt;&gt;"",IF($B1980&lt;&gt;"",K1980-$J1980,""),"")</f>
        <v/>
      </c>
      <c r="M1980" s="172" t="str">
        <f aca="false">IF(B1980&lt;&gt;"",RANK(L1980,L$1930:L$2029),"")</f>
        <v/>
      </c>
      <c r="N1980" s="172" t="str">
        <f aca="false">IF(B1980&lt;&gt;"",'Classement Général'!CN61,"")</f>
        <v/>
      </c>
      <c r="O1980" s="172" t="str">
        <f aca="false">IF(B162&lt;&gt;"",'Calculs (M1..M20)'!A64,"")</f>
        <v/>
      </c>
      <c r="U1980" s="0"/>
      <c r="AH1980" s="187" t="n">
        <f aca="false">IF($G1980&lt;&gt;"",AG1980,"")</f>
        <v>0</v>
      </c>
      <c r="AI1980" s="169"/>
      <c r="AJ1980" s="170"/>
    </row>
    <row r="1981" customFormat="false" ht="13" hidden="false" customHeight="false" outlineLevel="0" collapsed="false">
      <c r="A1981" s="0"/>
      <c r="B1981" s="185" t="str">
        <f aca="false">IF(B1880&lt;&gt;"",B1880,"")</f>
        <v/>
      </c>
      <c r="C1981" s="116" t="str">
        <f aca="false">IF(C1880&lt;&gt;"",C1880,"")</f>
        <v/>
      </c>
      <c r="D1981" s="116" t="str">
        <f aca="false">IF(D1880&lt;&gt;"",D1880,"")</f>
        <v/>
      </c>
      <c r="E1981" s="116" t="str">
        <f aca="false">IF(E1880&lt;&gt;"",E1880,"")</f>
        <v/>
      </c>
      <c r="F1981" s="116" t="n">
        <v>40</v>
      </c>
      <c r="G1981" s="168" t="n">
        <f aca="false">G1880</f>
        <v>1</v>
      </c>
      <c r="H1981" s="187" t="n">
        <f aca="false">IF($G1981&lt;&gt;"",G1981,"")</f>
        <v>1</v>
      </c>
      <c r="I1981" s="169"/>
      <c r="J1981" s="170"/>
      <c r="K1981" s="171" t="str">
        <f aca="false">IF($B1981&lt;&gt;"",IF(I1981,(INDEX(P$1930:Q$1933,MATCH(H1981,P$1930:P$1933),2)/I1981)*1000,0),"")</f>
        <v/>
      </c>
      <c r="L1981" s="171" t="str">
        <f aca="false">IF(Q$1930&lt;&gt;"",IF($B1981&lt;&gt;"",K1981-$J1981,""),"")</f>
        <v/>
      </c>
      <c r="M1981" s="172" t="str">
        <f aca="false">IF(B1981&lt;&gt;"",RANK(L1981,L$1930:L$2029),"")</f>
        <v/>
      </c>
      <c r="N1981" s="172" t="str">
        <f aca="false">IF(B1981&lt;&gt;"",'Classement Général'!CN62,"")</f>
        <v/>
      </c>
      <c r="O1981" s="172" t="str">
        <f aca="false">IF(B163&lt;&gt;"",'Calculs (M1..M20)'!A65,"")</f>
        <v/>
      </c>
      <c r="U1981" s="0"/>
      <c r="AH1981" s="187" t="n">
        <f aca="false">IF($G1981&lt;&gt;"",AG1981,"")</f>
        <v>0</v>
      </c>
      <c r="AI1981" s="169"/>
      <c r="AJ1981" s="170"/>
    </row>
    <row r="1982" customFormat="false" ht="13" hidden="false" customHeight="false" outlineLevel="0" collapsed="false">
      <c r="A1982" s="0"/>
      <c r="B1982" s="185" t="str">
        <f aca="false">IF(B1881&lt;&gt;"",B1881,"")</f>
        <v/>
      </c>
      <c r="C1982" s="116" t="str">
        <f aca="false">IF(C1881&lt;&gt;"",C1881,"")</f>
        <v/>
      </c>
      <c r="D1982" s="116" t="str">
        <f aca="false">IF(D1881&lt;&gt;"",D1881,"")</f>
        <v/>
      </c>
      <c r="E1982" s="116" t="str">
        <f aca="false">IF(E1881&lt;&gt;"",E1881,"")</f>
        <v/>
      </c>
      <c r="F1982" s="116" t="n">
        <v>40</v>
      </c>
      <c r="G1982" s="168" t="n">
        <f aca="false">G1881</f>
        <v>1</v>
      </c>
      <c r="H1982" s="187" t="n">
        <f aca="false">IF($G1982&lt;&gt;"",G1982,"")</f>
        <v>1</v>
      </c>
      <c r="I1982" s="169"/>
      <c r="J1982" s="170"/>
      <c r="K1982" s="171" t="str">
        <f aca="false">IF($B1982&lt;&gt;"",IF(I1982,(INDEX(P$1930:Q$1933,MATCH(H1982,P$1930:P$1933),2)/I1982)*1000,0),"")</f>
        <v/>
      </c>
      <c r="L1982" s="171" t="str">
        <f aca="false">IF(Q$1930&lt;&gt;"",IF($B1982&lt;&gt;"",K1982-$J1982,""),"")</f>
        <v/>
      </c>
      <c r="M1982" s="172" t="str">
        <f aca="false">IF(B1982&lt;&gt;"",RANK(L1982,L$1930:L$2029),"")</f>
        <v/>
      </c>
      <c r="N1982" s="172" t="str">
        <f aca="false">IF(B1982&lt;&gt;"",'Classement Général'!CN63,"")</f>
        <v/>
      </c>
      <c r="O1982" s="172" t="str">
        <f aca="false">IF(B164&lt;&gt;"",'Calculs (M1..M20)'!A66,"")</f>
        <v/>
      </c>
      <c r="U1982" s="0"/>
      <c r="AH1982" s="187" t="n">
        <f aca="false">IF($G1982&lt;&gt;"",AG1982,"")</f>
        <v>0</v>
      </c>
      <c r="AI1982" s="169"/>
      <c r="AJ1982" s="170"/>
    </row>
    <row r="1983" customFormat="false" ht="13" hidden="false" customHeight="false" outlineLevel="0" collapsed="false">
      <c r="A1983" s="0"/>
      <c r="B1983" s="185" t="str">
        <f aca="false">IF(B1882&lt;&gt;"",B1882,"")</f>
        <v/>
      </c>
      <c r="C1983" s="116" t="str">
        <f aca="false">IF(C1882&lt;&gt;"",C1882,"")</f>
        <v/>
      </c>
      <c r="D1983" s="116" t="str">
        <f aca="false">IF(D1882&lt;&gt;"",D1882,"")</f>
        <v/>
      </c>
      <c r="E1983" s="116" t="str">
        <f aca="false">IF(E1882&lt;&gt;"",E1882,"")</f>
        <v/>
      </c>
      <c r="F1983" s="116" t="n">
        <v>40</v>
      </c>
      <c r="G1983" s="168" t="n">
        <f aca="false">G1882</f>
        <v>1</v>
      </c>
      <c r="H1983" s="187" t="n">
        <f aca="false">IF($G1983&lt;&gt;"",G1983,"")</f>
        <v>1</v>
      </c>
      <c r="I1983" s="169"/>
      <c r="J1983" s="170"/>
      <c r="K1983" s="171" t="str">
        <f aca="false">IF($B1983&lt;&gt;"",IF(I1983,(INDEX(P$1930:Q$1933,MATCH(H1983,P$1930:P$1933),2)/I1983)*1000,0),"")</f>
        <v/>
      </c>
      <c r="L1983" s="171" t="str">
        <f aca="false">IF(Q$1930&lt;&gt;"",IF($B1983&lt;&gt;"",K1983-$J1983,""),"")</f>
        <v/>
      </c>
      <c r="M1983" s="172" t="str">
        <f aca="false">IF(B1983&lt;&gt;"",RANK(L1983,L$1930:L$2029),"")</f>
        <v/>
      </c>
      <c r="N1983" s="172" t="str">
        <f aca="false">IF(B1983&lt;&gt;"",'Classement Général'!CN64,"")</f>
        <v/>
      </c>
      <c r="O1983" s="172" t="str">
        <f aca="false">IF(B165&lt;&gt;"",'Calculs (M1..M20)'!A67,"")</f>
        <v/>
      </c>
      <c r="U1983" s="0"/>
      <c r="AH1983" s="187" t="n">
        <f aca="false">IF($G1983&lt;&gt;"",AG1983,"")</f>
        <v>0</v>
      </c>
      <c r="AI1983" s="169"/>
      <c r="AJ1983" s="170"/>
    </row>
    <row r="1984" customFormat="false" ht="13" hidden="false" customHeight="false" outlineLevel="0" collapsed="false">
      <c r="A1984" s="0"/>
      <c r="B1984" s="185" t="str">
        <f aca="false">IF(B1883&lt;&gt;"",B1883,"")</f>
        <v/>
      </c>
      <c r="C1984" s="116" t="str">
        <f aca="false">IF(C1883&lt;&gt;"",C1883,"")</f>
        <v/>
      </c>
      <c r="D1984" s="116" t="str">
        <f aca="false">IF(D1883&lt;&gt;"",D1883,"")</f>
        <v/>
      </c>
      <c r="E1984" s="116" t="str">
        <f aca="false">IF(E1883&lt;&gt;"",E1883,"")</f>
        <v/>
      </c>
      <c r="F1984" s="116" t="n">
        <v>40</v>
      </c>
      <c r="G1984" s="168" t="n">
        <f aca="false">G1883</f>
        <v>1</v>
      </c>
      <c r="H1984" s="187" t="n">
        <f aca="false">IF($G1984&lt;&gt;"",G1984,"")</f>
        <v>1</v>
      </c>
      <c r="I1984" s="169"/>
      <c r="J1984" s="170"/>
      <c r="K1984" s="171" t="str">
        <f aca="false">IF($B1984&lt;&gt;"",IF(I1984,(INDEX(P$1930:Q$1933,MATCH(H1984,P$1930:P$1933),2)/I1984)*1000,0),"")</f>
        <v/>
      </c>
      <c r="L1984" s="171" t="str">
        <f aca="false">IF(Q$1930&lt;&gt;"",IF($B1984&lt;&gt;"",K1984-$J1984,""),"")</f>
        <v/>
      </c>
      <c r="M1984" s="172" t="str">
        <f aca="false">IF(B1984&lt;&gt;"",RANK(L1984,L$1930:L$2029),"")</f>
        <v/>
      </c>
      <c r="N1984" s="172" t="str">
        <f aca="false">IF(B1984&lt;&gt;"",'Classement Général'!CN65,"")</f>
        <v/>
      </c>
      <c r="O1984" s="172" t="str">
        <f aca="false">IF(B166&lt;&gt;"",'Calculs (M1..M20)'!A68,"")</f>
        <v/>
      </c>
      <c r="U1984" s="0"/>
      <c r="AH1984" s="187" t="n">
        <f aca="false">IF($G1984&lt;&gt;"",AG1984,"")</f>
        <v>0</v>
      </c>
      <c r="AI1984" s="169"/>
      <c r="AJ1984" s="170"/>
    </row>
    <row r="1985" customFormat="false" ht="13" hidden="false" customHeight="false" outlineLevel="0" collapsed="false">
      <c r="A1985" s="0"/>
      <c r="B1985" s="185" t="str">
        <f aca="false">IF(B1884&lt;&gt;"",B1884,"")</f>
        <v/>
      </c>
      <c r="C1985" s="116" t="str">
        <f aca="false">IF(C1884&lt;&gt;"",C1884,"")</f>
        <v/>
      </c>
      <c r="D1985" s="116" t="str">
        <f aca="false">IF(D1884&lt;&gt;"",D1884,"")</f>
        <v/>
      </c>
      <c r="E1985" s="116" t="str">
        <f aca="false">IF(E1884&lt;&gt;"",E1884,"")</f>
        <v/>
      </c>
      <c r="F1985" s="116" t="n">
        <v>40</v>
      </c>
      <c r="G1985" s="168" t="n">
        <f aca="false">G1884</f>
        <v>1</v>
      </c>
      <c r="H1985" s="187" t="n">
        <f aca="false">IF($G1985&lt;&gt;"",G1985,"")</f>
        <v>1</v>
      </c>
      <c r="I1985" s="169"/>
      <c r="J1985" s="170"/>
      <c r="K1985" s="171" t="str">
        <f aca="false">IF($B1985&lt;&gt;"",IF(I1985,(INDEX(P$1930:Q$1933,MATCH(H1985,P$1930:P$1933),2)/I1985)*1000,0),"")</f>
        <v/>
      </c>
      <c r="L1985" s="171" t="str">
        <f aca="false">IF(Q$1930&lt;&gt;"",IF($B1985&lt;&gt;"",K1985-$J1985,""),"")</f>
        <v/>
      </c>
      <c r="M1985" s="172" t="str">
        <f aca="false">IF(B1985&lt;&gt;"",RANK(L1985,L$1930:L$2029),"")</f>
        <v/>
      </c>
      <c r="N1985" s="172" t="str">
        <f aca="false">IF(B1985&lt;&gt;"",'Classement Général'!CN66,"")</f>
        <v/>
      </c>
      <c r="O1985" s="172" t="str">
        <f aca="false">IF(B167&lt;&gt;"",'Calculs (M1..M20)'!A69,"")</f>
        <v/>
      </c>
      <c r="U1985" s="0"/>
      <c r="AH1985" s="187" t="n">
        <f aca="false">IF($G1985&lt;&gt;"",AG1985,"")</f>
        <v>0</v>
      </c>
      <c r="AI1985" s="169"/>
      <c r="AJ1985" s="170"/>
    </row>
    <row r="1986" customFormat="false" ht="13" hidden="false" customHeight="false" outlineLevel="0" collapsed="false">
      <c r="A1986" s="0"/>
      <c r="B1986" s="185" t="str">
        <f aca="false">IF(B1885&lt;&gt;"",B1885,"")</f>
        <v/>
      </c>
      <c r="C1986" s="116" t="str">
        <f aca="false">IF(C1885&lt;&gt;"",C1885,"")</f>
        <v/>
      </c>
      <c r="D1986" s="116" t="str">
        <f aca="false">IF(D1885&lt;&gt;"",D1885,"")</f>
        <v/>
      </c>
      <c r="E1986" s="116" t="str">
        <f aca="false">IF(E1885&lt;&gt;"",E1885,"")</f>
        <v/>
      </c>
      <c r="F1986" s="116" t="n">
        <v>40</v>
      </c>
      <c r="G1986" s="168" t="n">
        <f aca="false">G1885</f>
        <v>1</v>
      </c>
      <c r="H1986" s="187" t="n">
        <f aca="false">IF($G1986&lt;&gt;"",G1986,"")</f>
        <v>1</v>
      </c>
      <c r="I1986" s="169"/>
      <c r="J1986" s="170"/>
      <c r="K1986" s="171" t="str">
        <f aca="false">IF($B1986&lt;&gt;"",IF(I1986,(INDEX(P$1930:Q$1933,MATCH(H1986,P$1930:P$1933),2)/I1986)*1000,0),"")</f>
        <v/>
      </c>
      <c r="L1986" s="171" t="str">
        <f aca="false">IF(Q$1930&lt;&gt;"",IF($B1986&lt;&gt;"",K1986-$J1986,""),"")</f>
        <v/>
      </c>
      <c r="M1986" s="172" t="str">
        <f aca="false">IF(B1986&lt;&gt;"",RANK(L1986,L$1930:L$2029),"")</f>
        <v/>
      </c>
      <c r="N1986" s="172" t="str">
        <f aca="false">IF(B1986&lt;&gt;"",'Classement Général'!CN67,"")</f>
        <v/>
      </c>
      <c r="O1986" s="172" t="str">
        <f aca="false">IF(B168&lt;&gt;"",'Calculs (M1..M20)'!A70,"")</f>
        <v/>
      </c>
      <c r="U1986" s="0"/>
      <c r="AH1986" s="187" t="n">
        <f aca="false">IF($G1986&lt;&gt;"",AG1986,"")</f>
        <v>0</v>
      </c>
      <c r="AI1986" s="169"/>
      <c r="AJ1986" s="170"/>
    </row>
    <row r="1987" customFormat="false" ht="13" hidden="false" customHeight="false" outlineLevel="0" collapsed="false">
      <c r="A1987" s="0"/>
      <c r="B1987" s="185" t="str">
        <f aca="false">IF(B1886&lt;&gt;"",B1886,"")</f>
        <v/>
      </c>
      <c r="C1987" s="116" t="str">
        <f aca="false">IF(C1886&lt;&gt;"",C1886,"")</f>
        <v/>
      </c>
      <c r="D1987" s="116" t="str">
        <f aca="false">IF(D1886&lt;&gt;"",D1886,"")</f>
        <v/>
      </c>
      <c r="E1987" s="116" t="str">
        <f aca="false">IF(E1886&lt;&gt;"",E1886,"")</f>
        <v/>
      </c>
      <c r="F1987" s="116" t="n">
        <v>40</v>
      </c>
      <c r="G1987" s="168" t="n">
        <f aca="false">G1886</f>
        <v>0</v>
      </c>
      <c r="H1987" s="187" t="n">
        <f aca="false">IF($G1987&lt;&gt;"",G1987,"")</f>
        <v>0</v>
      </c>
      <c r="I1987" s="169"/>
      <c r="J1987" s="170"/>
      <c r="K1987" s="171" t="str">
        <f aca="false">IF($B1987&lt;&gt;"",IF(I1987,(INDEX(P$1930:Q$1933,MATCH(H1987,P$1930:P$1933),2)/I1987)*1000,0),"")</f>
        <v/>
      </c>
      <c r="L1987" s="171" t="str">
        <f aca="false">IF(Q$1930&lt;&gt;"",IF($B1987&lt;&gt;"",K1987-$J1987,""),"")</f>
        <v/>
      </c>
      <c r="M1987" s="172" t="str">
        <f aca="false">IF(B1987&lt;&gt;"",RANK(L1987,L$1930:L$2029),"")</f>
        <v/>
      </c>
      <c r="N1987" s="172" t="str">
        <f aca="false">IF(B1987&lt;&gt;"",'Classement Général'!CN68,"")</f>
        <v/>
      </c>
      <c r="O1987" s="172" t="str">
        <f aca="false">IF(B169&lt;&gt;"",'Calculs (M1..M20)'!A71,"")</f>
        <v/>
      </c>
      <c r="U1987" s="0"/>
      <c r="AH1987" s="187" t="n">
        <f aca="false">IF($G1987&lt;&gt;"",AG1987,"")</f>
        <v>0</v>
      </c>
      <c r="AI1987" s="169"/>
      <c r="AJ1987" s="170"/>
    </row>
    <row r="1988" customFormat="false" ht="13" hidden="false" customHeight="false" outlineLevel="0" collapsed="false">
      <c r="A1988" s="0"/>
      <c r="B1988" s="185" t="str">
        <f aca="false">IF(B1887&lt;&gt;"",B1887,"")</f>
        <v/>
      </c>
      <c r="C1988" s="116" t="str">
        <f aca="false">IF(C1887&lt;&gt;"",C1887,"")</f>
        <v/>
      </c>
      <c r="D1988" s="116" t="str">
        <f aca="false">IF(D1887&lt;&gt;"",D1887,"")</f>
        <v/>
      </c>
      <c r="E1988" s="116" t="str">
        <f aca="false">IF(E1887&lt;&gt;"",E1887,"")</f>
        <v/>
      </c>
      <c r="F1988" s="116" t="n">
        <v>40</v>
      </c>
      <c r="G1988" s="168" t="n">
        <f aca="false">G1887</f>
        <v>0</v>
      </c>
      <c r="H1988" s="187" t="n">
        <f aca="false">IF($G1988&lt;&gt;"",G1988,"")</f>
        <v>0</v>
      </c>
      <c r="I1988" s="169"/>
      <c r="J1988" s="170"/>
      <c r="K1988" s="171" t="str">
        <f aca="false">IF($B1988&lt;&gt;"",IF(I1988,(INDEX(P$1930:Q$1933,MATCH(H1988,P$1930:P$1933),2)/I1988)*1000,0),"")</f>
        <v/>
      </c>
      <c r="L1988" s="171" t="str">
        <f aca="false">IF(Q$1930&lt;&gt;"",IF($B1988&lt;&gt;"",K1988-$J1988,""),"")</f>
        <v/>
      </c>
      <c r="M1988" s="172" t="str">
        <f aca="false">IF(B1988&lt;&gt;"",RANK(L1988,L$1930:L$2029),"")</f>
        <v/>
      </c>
      <c r="N1988" s="172" t="str">
        <f aca="false">IF(B1988&lt;&gt;"",'Classement Général'!CN69,"")</f>
        <v/>
      </c>
      <c r="O1988" s="172" t="str">
        <f aca="false">IF(B170&lt;&gt;"",'Calculs (M1..M20)'!A72,"")</f>
        <v/>
      </c>
      <c r="U1988" s="0"/>
      <c r="AH1988" s="187" t="n">
        <f aca="false">IF($G1988&lt;&gt;"",AG1988,"")</f>
        <v>0</v>
      </c>
      <c r="AI1988" s="169"/>
      <c r="AJ1988" s="170"/>
    </row>
    <row r="1989" customFormat="false" ht="13" hidden="false" customHeight="false" outlineLevel="0" collapsed="false">
      <c r="A1989" s="0"/>
      <c r="B1989" s="185" t="str">
        <f aca="false">IF(B1888&lt;&gt;"",B1888,"")</f>
        <v/>
      </c>
      <c r="C1989" s="116" t="str">
        <f aca="false">IF(C1888&lt;&gt;"",C1888,"")</f>
        <v/>
      </c>
      <c r="D1989" s="116" t="str">
        <f aca="false">IF(D1888&lt;&gt;"",D1888,"")</f>
        <v/>
      </c>
      <c r="E1989" s="116" t="str">
        <f aca="false">IF(E1888&lt;&gt;"",E1888,"")</f>
        <v/>
      </c>
      <c r="F1989" s="116" t="n">
        <v>40</v>
      </c>
      <c r="G1989" s="168" t="n">
        <f aca="false">G1888</f>
        <v>0</v>
      </c>
      <c r="H1989" s="187" t="n">
        <f aca="false">IF($G1989&lt;&gt;"",G1989,"")</f>
        <v>0</v>
      </c>
      <c r="I1989" s="169"/>
      <c r="J1989" s="170"/>
      <c r="K1989" s="171" t="str">
        <f aca="false">IF($B1989&lt;&gt;"",IF(I1989,(INDEX(P$1930:Q$1933,MATCH(H1989,P$1930:P$1933),2)/I1989)*1000,0),"")</f>
        <v/>
      </c>
      <c r="L1989" s="171" t="str">
        <f aca="false">IF(Q$1930&lt;&gt;"",IF($B1989&lt;&gt;"",K1989-$J1989,""),"")</f>
        <v/>
      </c>
      <c r="M1989" s="172" t="str">
        <f aca="false">IF(B1989&lt;&gt;"",RANK(L1989,L$1930:L$2029),"")</f>
        <v/>
      </c>
      <c r="N1989" s="172" t="str">
        <f aca="false">IF(B1989&lt;&gt;"",'Classement Général'!CN70,"")</f>
        <v/>
      </c>
      <c r="O1989" s="172" t="str">
        <f aca="false">IF(B171&lt;&gt;"",'Calculs (M1..M20)'!A73,"")</f>
        <v/>
      </c>
      <c r="U1989" s="0"/>
      <c r="AH1989" s="187" t="n">
        <f aca="false">IF($G1989&lt;&gt;"",AG1989,"")</f>
        <v>0</v>
      </c>
      <c r="AI1989" s="169"/>
      <c r="AJ1989" s="170"/>
    </row>
    <row r="1990" customFormat="false" ht="13" hidden="false" customHeight="false" outlineLevel="0" collapsed="false">
      <c r="A1990" s="0"/>
      <c r="B1990" s="185" t="str">
        <f aca="false">IF(B1889&lt;&gt;"",B1889,"")</f>
        <v/>
      </c>
      <c r="C1990" s="116" t="str">
        <f aca="false">IF(C1889&lt;&gt;"",C1889,"")</f>
        <v/>
      </c>
      <c r="D1990" s="116" t="str">
        <f aca="false">IF(D1889&lt;&gt;"",D1889,"")</f>
        <v/>
      </c>
      <c r="E1990" s="116" t="str">
        <f aca="false">IF(E1889&lt;&gt;"",E1889,"")</f>
        <v/>
      </c>
      <c r="F1990" s="116" t="n">
        <v>40</v>
      </c>
      <c r="G1990" s="168" t="n">
        <f aca="false">G1889</f>
        <v>0</v>
      </c>
      <c r="H1990" s="187" t="n">
        <f aca="false">IF($G1990&lt;&gt;"",G1990,"")</f>
        <v>0</v>
      </c>
      <c r="I1990" s="169"/>
      <c r="J1990" s="170"/>
      <c r="K1990" s="171" t="str">
        <f aca="false">IF($B1990&lt;&gt;"",IF(I1990,(INDEX(P$1930:Q$1933,MATCH(H1990,P$1930:P$1933),2)/I1990)*1000,0),"")</f>
        <v/>
      </c>
      <c r="L1990" s="171" t="str">
        <f aca="false">IF(Q$1930&lt;&gt;"",IF($B1990&lt;&gt;"",K1990-$J1990,""),"")</f>
        <v/>
      </c>
      <c r="M1990" s="172" t="str">
        <f aca="false">IF(B1990&lt;&gt;"",RANK(L1990,L$1930:L$2029),"")</f>
        <v/>
      </c>
      <c r="N1990" s="172" t="str">
        <f aca="false">IF(B1990&lt;&gt;"",'Classement Général'!CN71,"")</f>
        <v/>
      </c>
      <c r="O1990" s="172" t="str">
        <f aca="false">IF(B172&lt;&gt;"",'Calculs (M1..M20)'!A74,"")</f>
        <v/>
      </c>
      <c r="U1990" s="0"/>
      <c r="AH1990" s="187" t="n">
        <f aca="false">IF($G1990&lt;&gt;"",AG1990,"")</f>
        <v>0</v>
      </c>
      <c r="AI1990" s="169"/>
      <c r="AJ1990" s="170"/>
    </row>
    <row r="1991" customFormat="false" ht="13" hidden="false" customHeight="false" outlineLevel="0" collapsed="false">
      <c r="A1991" s="0"/>
      <c r="B1991" s="185" t="str">
        <f aca="false">IF(B1890&lt;&gt;"",B1890,"")</f>
        <v/>
      </c>
      <c r="C1991" s="116" t="str">
        <f aca="false">IF(C1890&lt;&gt;"",C1890,"")</f>
        <v/>
      </c>
      <c r="D1991" s="116" t="str">
        <f aca="false">IF(D1890&lt;&gt;"",D1890,"")</f>
        <v/>
      </c>
      <c r="E1991" s="116" t="str">
        <f aca="false">IF(E1890&lt;&gt;"",E1890,"")</f>
        <v/>
      </c>
      <c r="F1991" s="116" t="n">
        <v>40</v>
      </c>
      <c r="G1991" s="168" t="n">
        <f aca="false">G1890</f>
        <v>0</v>
      </c>
      <c r="H1991" s="187" t="n">
        <f aca="false">IF($G1991&lt;&gt;"",G1991,"")</f>
        <v>0</v>
      </c>
      <c r="I1991" s="169"/>
      <c r="J1991" s="170"/>
      <c r="K1991" s="171" t="str">
        <f aca="false">IF($B1991&lt;&gt;"",IF(I1991,(INDEX(P$1930:Q$1933,MATCH(H1991,P$1930:P$1933),2)/I1991)*1000,0),"")</f>
        <v/>
      </c>
      <c r="L1991" s="171" t="str">
        <f aca="false">IF(Q$1930&lt;&gt;"",IF($B1991&lt;&gt;"",K1991-$J1991,""),"")</f>
        <v/>
      </c>
      <c r="M1991" s="172" t="str">
        <f aca="false">IF(B1991&lt;&gt;"",RANK(L1991,L$1930:L$2029),"")</f>
        <v/>
      </c>
      <c r="N1991" s="172" t="str">
        <f aca="false">IF(B1991&lt;&gt;"",'Classement Général'!CN72,"")</f>
        <v/>
      </c>
      <c r="O1991" s="172" t="str">
        <f aca="false">IF(B173&lt;&gt;"",'Calculs (M1..M20)'!A75,"")</f>
        <v/>
      </c>
      <c r="U1991" s="0"/>
      <c r="AH1991" s="187" t="n">
        <f aca="false">IF($G1991&lt;&gt;"",AG1991,"")</f>
        <v>0</v>
      </c>
      <c r="AI1991" s="169"/>
      <c r="AJ1991" s="170"/>
    </row>
    <row r="1992" customFormat="false" ht="13" hidden="false" customHeight="false" outlineLevel="0" collapsed="false">
      <c r="A1992" s="0"/>
      <c r="B1992" s="185" t="str">
        <f aca="false">IF(B1891&lt;&gt;"",B1891,"")</f>
        <v/>
      </c>
      <c r="C1992" s="116" t="str">
        <f aca="false">IF(C1891&lt;&gt;"",C1891,"")</f>
        <v/>
      </c>
      <c r="D1992" s="116" t="str">
        <f aca="false">IF(D1891&lt;&gt;"",D1891,"")</f>
        <v/>
      </c>
      <c r="E1992" s="116" t="str">
        <f aca="false">IF(E1891&lt;&gt;"",E1891,"")</f>
        <v/>
      </c>
      <c r="F1992" s="116" t="n">
        <v>40</v>
      </c>
      <c r="G1992" s="168" t="n">
        <f aca="false">G1891</f>
        <v>0</v>
      </c>
      <c r="H1992" s="187" t="n">
        <f aca="false">IF($G1992&lt;&gt;"",G1992,"")</f>
        <v>0</v>
      </c>
      <c r="I1992" s="169"/>
      <c r="J1992" s="170"/>
      <c r="K1992" s="171" t="str">
        <f aca="false">IF($B1992&lt;&gt;"",IF(I1992,(INDEX(P$1930:Q$1933,MATCH(H1992,P$1930:P$1933),2)/I1992)*1000,0),"")</f>
        <v/>
      </c>
      <c r="L1992" s="171" t="str">
        <f aca="false">IF(Q$1930&lt;&gt;"",IF($B1992&lt;&gt;"",K1992-$J1992,""),"")</f>
        <v/>
      </c>
      <c r="M1992" s="172" t="str">
        <f aca="false">IF(B1992&lt;&gt;"",RANK(L1992,L$1930:L$2029),"")</f>
        <v/>
      </c>
      <c r="N1992" s="172" t="str">
        <f aca="false">IF(B1992&lt;&gt;"",'Classement Général'!CN73,"")</f>
        <v/>
      </c>
      <c r="O1992" s="172" t="str">
        <f aca="false">IF(B174&lt;&gt;"",'Calculs (M1..M20)'!A76,"")</f>
        <v/>
      </c>
      <c r="U1992" s="0"/>
      <c r="AH1992" s="187" t="n">
        <f aca="false">IF($G1992&lt;&gt;"",AG1992,"")</f>
        <v>0</v>
      </c>
      <c r="AI1992" s="169"/>
      <c r="AJ1992" s="170"/>
    </row>
    <row r="1993" customFormat="false" ht="13" hidden="false" customHeight="false" outlineLevel="0" collapsed="false">
      <c r="A1993" s="0"/>
      <c r="B1993" s="185" t="str">
        <f aca="false">IF(B1892&lt;&gt;"",B1892,"")</f>
        <v/>
      </c>
      <c r="C1993" s="116" t="str">
        <f aca="false">IF(C1892&lt;&gt;"",C1892,"")</f>
        <v/>
      </c>
      <c r="D1993" s="116" t="str">
        <f aca="false">IF(D1892&lt;&gt;"",D1892,"")</f>
        <v/>
      </c>
      <c r="E1993" s="116" t="str">
        <f aca="false">IF(E1892&lt;&gt;"",E1892,"")</f>
        <v/>
      </c>
      <c r="F1993" s="116" t="n">
        <v>40</v>
      </c>
      <c r="G1993" s="168" t="n">
        <f aca="false">G1892</f>
        <v>0</v>
      </c>
      <c r="H1993" s="187" t="n">
        <f aca="false">IF($G1993&lt;&gt;"",G1993,"")</f>
        <v>0</v>
      </c>
      <c r="I1993" s="169"/>
      <c r="J1993" s="170"/>
      <c r="K1993" s="171" t="str">
        <f aca="false">IF($B1993&lt;&gt;"",IF(I1993,(INDEX(P$1930:Q$1933,MATCH(H1993,P$1930:P$1933),2)/I1993)*1000,0),"")</f>
        <v/>
      </c>
      <c r="L1993" s="171" t="str">
        <f aca="false">IF(Q$1930&lt;&gt;"",IF($B1993&lt;&gt;"",K1993-$J1993,""),"")</f>
        <v/>
      </c>
      <c r="M1993" s="172" t="str">
        <f aca="false">IF(B1993&lt;&gt;"",RANK(L1993,L$1930:L$2029),"")</f>
        <v/>
      </c>
      <c r="N1993" s="172" t="str">
        <f aca="false">IF(B1993&lt;&gt;"",'Classement Général'!CN74,"")</f>
        <v/>
      </c>
      <c r="O1993" s="172" t="str">
        <f aca="false">IF(B175&lt;&gt;"",'Calculs (M1..M20)'!A77,"")</f>
        <v/>
      </c>
      <c r="U1993" s="0"/>
      <c r="AH1993" s="187" t="n">
        <f aca="false">IF($G1993&lt;&gt;"",AG1993,"")</f>
        <v>0</v>
      </c>
      <c r="AI1993" s="169"/>
      <c r="AJ1993" s="170"/>
    </row>
    <row r="1994" customFormat="false" ht="13" hidden="false" customHeight="false" outlineLevel="0" collapsed="false">
      <c r="A1994" s="0"/>
      <c r="B1994" s="185" t="str">
        <f aca="false">IF(B1893&lt;&gt;"",B1893,"")</f>
        <v/>
      </c>
      <c r="C1994" s="116" t="str">
        <f aca="false">IF(C1893&lt;&gt;"",C1893,"")</f>
        <v/>
      </c>
      <c r="D1994" s="116" t="str">
        <f aca="false">IF(D1893&lt;&gt;"",D1893,"")</f>
        <v/>
      </c>
      <c r="E1994" s="116" t="str">
        <f aca="false">IF(E1893&lt;&gt;"",E1893,"")</f>
        <v/>
      </c>
      <c r="F1994" s="116" t="n">
        <v>40</v>
      </c>
      <c r="G1994" s="168" t="n">
        <f aca="false">G1893</f>
        <v>0</v>
      </c>
      <c r="H1994" s="187" t="n">
        <f aca="false">IF($G1994&lt;&gt;"",G1994,"")</f>
        <v>0</v>
      </c>
      <c r="I1994" s="169"/>
      <c r="J1994" s="170"/>
      <c r="K1994" s="171" t="str">
        <f aca="false">IF($B1994&lt;&gt;"",IF(I1994,(INDEX(P$1930:Q$1933,MATCH(H1994,P$1930:P$1933),2)/I1994)*1000,0),"")</f>
        <v/>
      </c>
      <c r="L1994" s="171" t="str">
        <f aca="false">IF(Q$1930&lt;&gt;"",IF($B1994&lt;&gt;"",K1994-$J1994,""),"")</f>
        <v/>
      </c>
      <c r="M1994" s="172" t="str">
        <f aca="false">IF(B1994&lt;&gt;"",RANK(L1994,L$1930:L$2029),"")</f>
        <v/>
      </c>
      <c r="N1994" s="172" t="str">
        <f aca="false">IF(B1994&lt;&gt;"",'Classement Général'!CN75,"")</f>
        <v/>
      </c>
      <c r="O1994" s="172" t="str">
        <f aca="false">IF(B176&lt;&gt;"",'Calculs (M1..M20)'!A78,"")</f>
        <v/>
      </c>
      <c r="U1994" s="0"/>
      <c r="AH1994" s="187" t="n">
        <f aca="false">IF($G1994&lt;&gt;"",AG1994,"")</f>
        <v>0</v>
      </c>
      <c r="AI1994" s="169"/>
      <c r="AJ1994" s="170"/>
    </row>
    <row r="1995" customFormat="false" ht="13" hidden="false" customHeight="false" outlineLevel="0" collapsed="false">
      <c r="A1995" s="0"/>
      <c r="B1995" s="185" t="str">
        <f aca="false">IF(B1894&lt;&gt;"",B1894,"")</f>
        <v/>
      </c>
      <c r="C1995" s="116" t="str">
        <f aca="false">IF(C1894&lt;&gt;"",C1894,"")</f>
        <v/>
      </c>
      <c r="D1995" s="116" t="str">
        <f aca="false">IF(D1894&lt;&gt;"",D1894,"")</f>
        <v/>
      </c>
      <c r="E1995" s="116" t="str">
        <f aca="false">IF(E1894&lt;&gt;"",E1894,"")</f>
        <v/>
      </c>
      <c r="F1995" s="116" t="n">
        <v>40</v>
      </c>
      <c r="G1995" s="168" t="n">
        <f aca="false">G1894</f>
        <v>0</v>
      </c>
      <c r="H1995" s="187" t="n">
        <f aca="false">IF($G1995&lt;&gt;"",G1995,"")</f>
        <v>0</v>
      </c>
      <c r="I1995" s="169"/>
      <c r="J1995" s="170"/>
      <c r="K1995" s="171" t="str">
        <f aca="false">IF($B1995&lt;&gt;"",IF(I1995,(INDEX(P$1930:Q$1933,MATCH(H1995,P$1930:P$1933),2)/I1995)*1000,0),"")</f>
        <v/>
      </c>
      <c r="L1995" s="171" t="str">
        <f aca="false">IF(Q$1930&lt;&gt;"",IF($B1995&lt;&gt;"",K1995-$J1995,""),"")</f>
        <v/>
      </c>
      <c r="M1995" s="172" t="str">
        <f aca="false">IF(B1995&lt;&gt;"",RANK(L1995,L$1930:L$2029),"")</f>
        <v/>
      </c>
      <c r="N1995" s="172" t="str">
        <f aca="false">IF(B1995&lt;&gt;"",'Classement Général'!CN76,"")</f>
        <v/>
      </c>
      <c r="O1995" s="172" t="str">
        <f aca="false">IF(B177&lt;&gt;"",'Calculs (M1..M20)'!A79,"")</f>
        <v/>
      </c>
      <c r="U1995" s="0"/>
      <c r="AH1995" s="187" t="n">
        <f aca="false">IF($G1995&lt;&gt;"",AG1995,"")</f>
        <v>0</v>
      </c>
      <c r="AI1995" s="169"/>
      <c r="AJ1995" s="170"/>
    </row>
    <row r="1996" customFormat="false" ht="13" hidden="false" customHeight="false" outlineLevel="0" collapsed="false">
      <c r="A1996" s="0"/>
      <c r="B1996" s="185" t="str">
        <f aca="false">IF(B1895&lt;&gt;"",B1895,"")</f>
        <v/>
      </c>
      <c r="C1996" s="116" t="str">
        <f aca="false">IF(C1895&lt;&gt;"",C1895,"")</f>
        <v/>
      </c>
      <c r="D1996" s="116" t="str">
        <f aca="false">IF(D1895&lt;&gt;"",D1895,"")</f>
        <v/>
      </c>
      <c r="E1996" s="116" t="str">
        <f aca="false">IF(E1895&lt;&gt;"",E1895,"")</f>
        <v/>
      </c>
      <c r="F1996" s="116" t="n">
        <v>40</v>
      </c>
      <c r="G1996" s="168" t="n">
        <f aca="false">G1895</f>
        <v>0</v>
      </c>
      <c r="H1996" s="187" t="n">
        <f aca="false">IF($G1996&lt;&gt;"",G1996,"")</f>
        <v>0</v>
      </c>
      <c r="I1996" s="169"/>
      <c r="J1996" s="170"/>
      <c r="K1996" s="171" t="str">
        <f aca="false">IF($B1996&lt;&gt;"",IF(I1996,(INDEX(P$1930:Q$1933,MATCH(H1996,P$1930:P$1933),2)/I1996)*1000,0),"")</f>
        <v/>
      </c>
      <c r="L1996" s="171" t="str">
        <f aca="false">IF(Q$1930&lt;&gt;"",IF($B1996&lt;&gt;"",K1996-$J1996,""),"")</f>
        <v/>
      </c>
      <c r="M1996" s="172" t="str">
        <f aca="false">IF(B1996&lt;&gt;"",RANK(L1996,L$1930:L$2029),"")</f>
        <v/>
      </c>
      <c r="N1996" s="172" t="str">
        <f aca="false">IF(B1996&lt;&gt;"",'Classement Général'!CN77,"")</f>
        <v/>
      </c>
      <c r="O1996" s="172" t="str">
        <f aca="false">IF(B178&lt;&gt;"",'Calculs (M1..M20)'!A80,"")</f>
        <v/>
      </c>
      <c r="U1996" s="0"/>
      <c r="AH1996" s="187" t="n">
        <f aca="false">IF($G1996&lt;&gt;"",AG1996,"")</f>
        <v>0</v>
      </c>
      <c r="AI1996" s="169"/>
      <c r="AJ1996" s="170"/>
    </row>
    <row r="1997" customFormat="false" ht="13" hidden="false" customHeight="false" outlineLevel="0" collapsed="false">
      <c r="A1997" s="0"/>
      <c r="B1997" s="185" t="str">
        <f aca="false">IF(B1896&lt;&gt;"",B1896,"")</f>
        <v/>
      </c>
      <c r="C1997" s="116" t="str">
        <f aca="false">IF(C1896&lt;&gt;"",C1896,"")</f>
        <v/>
      </c>
      <c r="D1997" s="116" t="str">
        <f aca="false">IF(D1896&lt;&gt;"",D1896,"")</f>
        <v/>
      </c>
      <c r="E1997" s="116" t="str">
        <f aca="false">IF(E1896&lt;&gt;"",E1896,"")</f>
        <v/>
      </c>
      <c r="F1997" s="116" t="n">
        <v>40</v>
      </c>
      <c r="G1997" s="168" t="n">
        <f aca="false">G1896</f>
        <v>0</v>
      </c>
      <c r="H1997" s="187" t="n">
        <f aca="false">IF($G1997&lt;&gt;"",G1997,"")</f>
        <v>0</v>
      </c>
      <c r="I1997" s="169"/>
      <c r="J1997" s="170"/>
      <c r="K1997" s="171" t="str">
        <f aca="false">IF($B1997&lt;&gt;"",IF(I1997,(INDEX(P$1930:Q$1933,MATCH(H1997,P$1930:P$1933),2)/I1997)*1000,0),"")</f>
        <v/>
      </c>
      <c r="L1997" s="171" t="str">
        <f aca="false">IF(Q$1930&lt;&gt;"",IF($B1997&lt;&gt;"",K1997-$J1997,""),"")</f>
        <v/>
      </c>
      <c r="M1997" s="172" t="str">
        <f aca="false">IF(B1997&lt;&gt;"",RANK(L1997,L$1930:L$2029),"")</f>
        <v/>
      </c>
      <c r="N1997" s="172" t="str">
        <f aca="false">IF(B1997&lt;&gt;"",'Classement Général'!CN78,"")</f>
        <v/>
      </c>
      <c r="O1997" s="172" t="str">
        <f aca="false">IF(B179&lt;&gt;"",'Calculs (M1..M20)'!A81,"")</f>
        <v/>
      </c>
      <c r="U1997" s="0"/>
      <c r="AH1997" s="187" t="n">
        <f aca="false">IF($G1997&lt;&gt;"",AG1997,"")</f>
        <v>0</v>
      </c>
      <c r="AI1997" s="169"/>
      <c r="AJ1997" s="170"/>
    </row>
    <row r="1998" customFormat="false" ht="13" hidden="false" customHeight="false" outlineLevel="0" collapsed="false">
      <c r="A1998" s="0"/>
      <c r="B1998" s="185" t="str">
        <f aca="false">IF(B1897&lt;&gt;"",B1897,"")</f>
        <v/>
      </c>
      <c r="C1998" s="116" t="str">
        <f aca="false">IF(C1897&lt;&gt;"",C1897,"")</f>
        <v/>
      </c>
      <c r="D1998" s="116" t="str">
        <f aca="false">IF(D1897&lt;&gt;"",D1897,"")</f>
        <v/>
      </c>
      <c r="E1998" s="116" t="str">
        <f aca="false">IF(E1897&lt;&gt;"",E1897,"")</f>
        <v/>
      </c>
      <c r="F1998" s="116" t="n">
        <v>40</v>
      </c>
      <c r="G1998" s="168" t="n">
        <f aca="false">G1897</f>
        <v>0</v>
      </c>
      <c r="H1998" s="187" t="n">
        <f aca="false">IF($G1998&lt;&gt;"",G1998,"")</f>
        <v>0</v>
      </c>
      <c r="I1998" s="169"/>
      <c r="J1998" s="170"/>
      <c r="K1998" s="171" t="str">
        <f aca="false">IF($B1998&lt;&gt;"",IF(I1998,(INDEX(P$1930:Q$1933,MATCH(H1998,P$1930:P$1933),2)/I1998)*1000,0),"")</f>
        <v/>
      </c>
      <c r="L1998" s="171" t="str">
        <f aca="false">IF(Q$1930&lt;&gt;"",IF($B1998&lt;&gt;"",K1998-$J1998,""),"")</f>
        <v/>
      </c>
      <c r="M1998" s="172" t="str">
        <f aca="false">IF(B1998&lt;&gt;"",RANK(L1998,L$1930:L$2029),"")</f>
        <v/>
      </c>
      <c r="N1998" s="172" t="str">
        <f aca="false">IF(B1998&lt;&gt;"",'Classement Général'!CN79,"")</f>
        <v/>
      </c>
      <c r="O1998" s="172" t="str">
        <f aca="false">IF(B180&lt;&gt;"",'Calculs (M1..M20)'!A82,"")</f>
        <v/>
      </c>
      <c r="U1998" s="0"/>
      <c r="AH1998" s="187" t="n">
        <f aca="false">IF($G1998&lt;&gt;"",AG1998,"")</f>
        <v>0</v>
      </c>
      <c r="AI1998" s="169"/>
      <c r="AJ1998" s="170"/>
    </row>
    <row r="1999" customFormat="false" ht="13" hidden="false" customHeight="false" outlineLevel="0" collapsed="false">
      <c r="A1999" s="0"/>
      <c r="B1999" s="185" t="str">
        <f aca="false">IF(B1898&lt;&gt;"",B1898,"")</f>
        <v/>
      </c>
      <c r="C1999" s="116" t="str">
        <f aca="false">IF(C1898&lt;&gt;"",C1898,"")</f>
        <v/>
      </c>
      <c r="D1999" s="116" t="str">
        <f aca="false">IF(D1898&lt;&gt;"",D1898,"")</f>
        <v/>
      </c>
      <c r="E1999" s="116" t="str">
        <f aca="false">IF(E1898&lt;&gt;"",E1898,"")</f>
        <v/>
      </c>
      <c r="F1999" s="116" t="n">
        <v>40</v>
      </c>
      <c r="G1999" s="168" t="n">
        <f aca="false">G1898</f>
        <v>0</v>
      </c>
      <c r="H1999" s="187" t="n">
        <f aca="false">IF($G1999&lt;&gt;"",G1999,"")</f>
        <v>0</v>
      </c>
      <c r="I1999" s="169"/>
      <c r="J1999" s="170"/>
      <c r="K1999" s="171" t="str">
        <f aca="false">IF($B1999&lt;&gt;"",IF(I1999,(INDEX(P$1930:Q$1933,MATCH(H1999,P$1930:P$1933),2)/I1999)*1000,0),"")</f>
        <v/>
      </c>
      <c r="L1999" s="171" t="str">
        <f aca="false">IF(Q$1930&lt;&gt;"",IF($B1999&lt;&gt;"",K1999-$J1999,""),"")</f>
        <v/>
      </c>
      <c r="M1999" s="172" t="str">
        <f aca="false">IF(B1999&lt;&gt;"",RANK(L1999,L$1930:L$2029),"")</f>
        <v/>
      </c>
      <c r="N1999" s="172" t="str">
        <f aca="false">IF(B1999&lt;&gt;"",'Classement Général'!CN80,"")</f>
        <v/>
      </c>
      <c r="O1999" s="172" t="str">
        <f aca="false">IF(B181&lt;&gt;"",'Calculs (M1..M20)'!A83,"")</f>
        <v/>
      </c>
      <c r="U1999" s="0"/>
      <c r="AH1999" s="187" t="n">
        <f aca="false">IF($G1999&lt;&gt;"",AG1999,"")</f>
        <v>0</v>
      </c>
      <c r="AI1999" s="169"/>
      <c r="AJ1999" s="170"/>
    </row>
    <row r="2000" customFormat="false" ht="13" hidden="false" customHeight="false" outlineLevel="0" collapsed="false">
      <c r="A2000" s="0"/>
      <c r="B2000" s="185" t="str">
        <f aca="false">IF(B1899&lt;&gt;"",B1899,"")</f>
        <v/>
      </c>
      <c r="C2000" s="116" t="str">
        <f aca="false">IF(C1899&lt;&gt;"",C1899,"")</f>
        <v/>
      </c>
      <c r="D2000" s="116" t="str">
        <f aca="false">IF(D1899&lt;&gt;"",D1899,"")</f>
        <v/>
      </c>
      <c r="E2000" s="116" t="str">
        <f aca="false">IF(E1899&lt;&gt;"",E1899,"")</f>
        <v/>
      </c>
      <c r="F2000" s="116" t="n">
        <v>40</v>
      </c>
      <c r="G2000" s="168" t="n">
        <f aca="false">G1899</f>
        <v>0</v>
      </c>
      <c r="H2000" s="187" t="n">
        <f aca="false">IF($G2000&lt;&gt;"",G2000,"")</f>
        <v>0</v>
      </c>
      <c r="I2000" s="169"/>
      <c r="J2000" s="170"/>
      <c r="K2000" s="171" t="str">
        <f aca="false">IF($B2000&lt;&gt;"",IF(I2000,(INDEX(P$1930:Q$1933,MATCH(H2000,P$1930:P$1933),2)/I2000)*1000,0),"")</f>
        <v/>
      </c>
      <c r="L2000" s="171" t="str">
        <f aca="false">IF(Q$1930&lt;&gt;"",IF($B2000&lt;&gt;"",K2000-$J2000,""),"")</f>
        <v/>
      </c>
      <c r="M2000" s="172" t="str">
        <f aca="false">IF(B2000&lt;&gt;"",RANK(L2000,L$1930:L$2029),"")</f>
        <v/>
      </c>
      <c r="N2000" s="172" t="str">
        <f aca="false">IF(B2000&lt;&gt;"",'Classement Général'!CN81,"")</f>
        <v/>
      </c>
      <c r="O2000" s="172" t="str">
        <f aca="false">IF(B182&lt;&gt;"",'Calculs (M1..M20)'!A84,"")</f>
        <v/>
      </c>
      <c r="U2000" s="0"/>
      <c r="AH2000" s="187" t="n">
        <f aca="false">IF($G2000&lt;&gt;"",AG2000,"")</f>
        <v>0</v>
      </c>
      <c r="AI2000" s="169"/>
      <c r="AJ2000" s="170"/>
    </row>
    <row r="2001" customFormat="false" ht="13" hidden="false" customHeight="false" outlineLevel="0" collapsed="false">
      <c r="A2001" s="0"/>
      <c r="B2001" s="185" t="str">
        <f aca="false">IF(B1900&lt;&gt;"",B1900,"")</f>
        <v/>
      </c>
      <c r="C2001" s="116" t="str">
        <f aca="false">IF(C1900&lt;&gt;"",C1900,"")</f>
        <v/>
      </c>
      <c r="D2001" s="116" t="str">
        <f aca="false">IF(D1900&lt;&gt;"",D1900,"")</f>
        <v/>
      </c>
      <c r="E2001" s="116" t="str">
        <f aca="false">IF(E1900&lt;&gt;"",E1900,"")</f>
        <v/>
      </c>
      <c r="F2001" s="116" t="n">
        <v>40</v>
      </c>
      <c r="G2001" s="168" t="n">
        <f aca="false">G1900</f>
        <v>0</v>
      </c>
      <c r="H2001" s="187" t="n">
        <f aca="false">IF($G2001&lt;&gt;"",G2001,"")</f>
        <v>0</v>
      </c>
      <c r="I2001" s="169"/>
      <c r="J2001" s="170"/>
      <c r="K2001" s="171" t="str">
        <f aca="false">IF($B2001&lt;&gt;"",IF(I2001,(INDEX(P$1930:Q$1933,MATCH(H2001,P$1930:P$1933),2)/I2001)*1000,0),"")</f>
        <v/>
      </c>
      <c r="L2001" s="171" t="str">
        <f aca="false">IF(Q$1930&lt;&gt;"",IF($B2001&lt;&gt;"",K2001-$J2001,""),"")</f>
        <v/>
      </c>
      <c r="M2001" s="172" t="str">
        <f aca="false">IF(B2001&lt;&gt;"",RANK(L2001,L$1930:L$2029),"")</f>
        <v/>
      </c>
      <c r="N2001" s="172" t="str">
        <f aca="false">IF(B2001&lt;&gt;"",'Classement Général'!CN82,"")</f>
        <v/>
      </c>
      <c r="O2001" s="172" t="str">
        <f aca="false">IF(B183&lt;&gt;"",'Calculs (M1..M20)'!A85,"")</f>
        <v/>
      </c>
      <c r="U2001" s="0"/>
      <c r="AH2001" s="187" t="n">
        <f aca="false">IF($G2001&lt;&gt;"",AG2001,"")</f>
        <v>0</v>
      </c>
      <c r="AI2001" s="169"/>
      <c r="AJ2001" s="170"/>
    </row>
    <row r="2002" customFormat="false" ht="13" hidden="false" customHeight="false" outlineLevel="0" collapsed="false">
      <c r="A2002" s="0"/>
      <c r="B2002" s="185" t="str">
        <f aca="false">IF(B1901&lt;&gt;"",B1901,"")</f>
        <v/>
      </c>
      <c r="C2002" s="116" t="str">
        <f aca="false">IF(C1901&lt;&gt;"",C1901,"")</f>
        <v/>
      </c>
      <c r="D2002" s="116" t="str">
        <f aca="false">IF(D1901&lt;&gt;"",D1901,"")</f>
        <v/>
      </c>
      <c r="E2002" s="116" t="str">
        <f aca="false">IF(E1901&lt;&gt;"",E1901,"")</f>
        <v/>
      </c>
      <c r="F2002" s="116" t="n">
        <v>40</v>
      </c>
      <c r="G2002" s="168" t="n">
        <f aca="false">G1901</f>
        <v>0</v>
      </c>
      <c r="H2002" s="187" t="n">
        <f aca="false">IF($G2002&lt;&gt;"",G2002,"")</f>
        <v>0</v>
      </c>
      <c r="I2002" s="169"/>
      <c r="J2002" s="170"/>
      <c r="K2002" s="171" t="str">
        <f aca="false">IF($B2002&lt;&gt;"",IF(I2002,(INDEX(P$1930:Q$1933,MATCH(H2002,P$1930:P$1933),2)/I2002)*1000,0),"")</f>
        <v/>
      </c>
      <c r="L2002" s="171" t="str">
        <f aca="false">IF(Q$1930&lt;&gt;"",IF($B2002&lt;&gt;"",K2002-$J2002,""),"")</f>
        <v/>
      </c>
      <c r="M2002" s="172" t="str">
        <f aca="false">IF(B2002&lt;&gt;"",RANK(L2002,L$1930:L$2029),"")</f>
        <v/>
      </c>
      <c r="N2002" s="172" t="str">
        <f aca="false">IF(B2002&lt;&gt;"",'Classement Général'!CN83,"")</f>
        <v/>
      </c>
      <c r="O2002" s="172" t="str">
        <f aca="false">IF(B184&lt;&gt;"",'Calculs (M1..M20)'!A86,"")</f>
        <v/>
      </c>
      <c r="U2002" s="0"/>
      <c r="AH2002" s="187" t="n">
        <f aca="false">IF($G2002&lt;&gt;"",AG2002,"")</f>
        <v>0</v>
      </c>
      <c r="AI2002" s="169"/>
      <c r="AJ2002" s="170"/>
    </row>
    <row r="2003" customFormat="false" ht="13" hidden="false" customHeight="false" outlineLevel="0" collapsed="false">
      <c r="A2003" s="0"/>
      <c r="B2003" s="185" t="str">
        <f aca="false">IF(B1902&lt;&gt;"",B1902,"")</f>
        <v/>
      </c>
      <c r="C2003" s="116" t="str">
        <f aca="false">IF(C1902&lt;&gt;"",C1902,"")</f>
        <v/>
      </c>
      <c r="D2003" s="116" t="str">
        <f aca="false">IF(D1902&lt;&gt;"",D1902,"")</f>
        <v/>
      </c>
      <c r="E2003" s="116" t="str">
        <f aca="false">IF(E1902&lt;&gt;"",E1902,"")</f>
        <v/>
      </c>
      <c r="F2003" s="116" t="n">
        <v>40</v>
      </c>
      <c r="G2003" s="168" t="n">
        <f aca="false">G1902</f>
        <v>0</v>
      </c>
      <c r="H2003" s="187" t="n">
        <f aca="false">IF($G2003&lt;&gt;"",G2003,"")</f>
        <v>0</v>
      </c>
      <c r="I2003" s="169"/>
      <c r="J2003" s="170"/>
      <c r="K2003" s="171" t="str">
        <f aca="false">IF($B2003&lt;&gt;"",IF(I2003,(INDEX(P$1930:Q$1933,MATCH(H2003,P$1930:P$1933),2)/I2003)*1000,0),"")</f>
        <v/>
      </c>
      <c r="L2003" s="171" t="str">
        <f aca="false">IF(Q$1930&lt;&gt;"",IF($B2003&lt;&gt;"",K2003-$J2003,""),"")</f>
        <v/>
      </c>
      <c r="M2003" s="172" t="str">
        <f aca="false">IF(B2003&lt;&gt;"",RANK(L2003,L$1930:L$2029),"")</f>
        <v/>
      </c>
      <c r="N2003" s="172" t="str">
        <f aca="false">IF(B2003&lt;&gt;"",'Classement Général'!CN84,"")</f>
        <v/>
      </c>
      <c r="O2003" s="172" t="str">
        <f aca="false">IF(B185&lt;&gt;"",'Calculs (M1..M20)'!A87,"")</f>
        <v/>
      </c>
      <c r="U2003" s="0"/>
      <c r="AH2003" s="187" t="n">
        <f aca="false">IF($G2003&lt;&gt;"",AG2003,"")</f>
        <v>0</v>
      </c>
      <c r="AI2003" s="169"/>
      <c r="AJ2003" s="170"/>
    </row>
    <row r="2004" customFormat="false" ht="13" hidden="false" customHeight="false" outlineLevel="0" collapsed="false">
      <c r="A2004" s="0"/>
      <c r="B2004" s="185" t="str">
        <f aca="false">IF(B1903&lt;&gt;"",B1903,"")</f>
        <v/>
      </c>
      <c r="C2004" s="116" t="str">
        <f aca="false">IF(C1903&lt;&gt;"",C1903,"")</f>
        <v/>
      </c>
      <c r="D2004" s="116" t="str">
        <f aca="false">IF(D1903&lt;&gt;"",D1903,"")</f>
        <v/>
      </c>
      <c r="E2004" s="116" t="str">
        <f aca="false">IF(E1903&lt;&gt;"",E1903,"")</f>
        <v/>
      </c>
      <c r="F2004" s="116" t="n">
        <v>40</v>
      </c>
      <c r="G2004" s="168" t="n">
        <f aca="false">G1903</f>
        <v>0</v>
      </c>
      <c r="H2004" s="187" t="n">
        <f aca="false">IF($G2004&lt;&gt;"",G2004,"")</f>
        <v>0</v>
      </c>
      <c r="I2004" s="169"/>
      <c r="J2004" s="170"/>
      <c r="K2004" s="171" t="str">
        <f aca="false">IF($B2004&lt;&gt;"",IF(I2004,(INDEX(P$1930:Q$1933,MATCH(H2004,P$1930:P$1933),2)/I2004)*1000,0),"")</f>
        <v/>
      </c>
      <c r="L2004" s="171" t="str">
        <f aca="false">IF(Q$1930&lt;&gt;"",IF($B2004&lt;&gt;"",K2004-$J2004,""),"")</f>
        <v/>
      </c>
      <c r="M2004" s="172" t="str">
        <f aca="false">IF(B2004&lt;&gt;"",RANK(L2004,L$1930:L$2029),"")</f>
        <v/>
      </c>
      <c r="N2004" s="172" t="str">
        <f aca="false">IF(B2004&lt;&gt;"",'Classement Général'!CN85,"")</f>
        <v/>
      </c>
      <c r="O2004" s="172" t="str">
        <f aca="false">IF(B186&lt;&gt;"",'Calculs (M1..M20)'!A88,"")</f>
        <v/>
      </c>
      <c r="U2004" s="0"/>
      <c r="AH2004" s="187" t="n">
        <f aca="false">IF($G2004&lt;&gt;"",AG2004,"")</f>
        <v>0</v>
      </c>
      <c r="AI2004" s="169"/>
      <c r="AJ2004" s="170"/>
    </row>
    <row r="2005" customFormat="false" ht="13" hidden="false" customHeight="false" outlineLevel="0" collapsed="false">
      <c r="A2005" s="0"/>
      <c r="B2005" s="185" t="str">
        <f aca="false">IF(B1904&lt;&gt;"",B1904,"")</f>
        <v/>
      </c>
      <c r="C2005" s="116" t="str">
        <f aca="false">IF(C1904&lt;&gt;"",C1904,"")</f>
        <v/>
      </c>
      <c r="D2005" s="116" t="str">
        <f aca="false">IF(D1904&lt;&gt;"",D1904,"")</f>
        <v/>
      </c>
      <c r="E2005" s="116" t="str">
        <f aca="false">IF(E1904&lt;&gt;"",E1904,"")</f>
        <v/>
      </c>
      <c r="F2005" s="116" t="n">
        <v>40</v>
      </c>
      <c r="G2005" s="168" t="n">
        <f aca="false">G1904</f>
        <v>0</v>
      </c>
      <c r="H2005" s="187" t="n">
        <f aca="false">IF($G2005&lt;&gt;"",G2005,"")</f>
        <v>0</v>
      </c>
      <c r="I2005" s="169"/>
      <c r="J2005" s="170"/>
      <c r="K2005" s="171" t="str">
        <f aca="false">IF($B2005&lt;&gt;"",IF(I2005,(INDEX(P$1930:Q$1933,MATCH(H2005,P$1930:P$1933),2)/I2005)*1000,0),"")</f>
        <v/>
      </c>
      <c r="L2005" s="171" t="str">
        <f aca="false">IF(Q$1930&lt;&gt;"",IF($B2005&lt;&gt;"",K2005-$J2005,""),"")</f>
        <v/>
      </c>
      <c r="M2005" s="172" t="str">
        <f aca="false">IF(B2005&lt;&gt;"",RANK(L2005,L$1930:L$2029),"")</f>
        <v/>
      </c>
      <c r="N2005" s="172" t="str">
        <f aca="false">IF(B2005&lt;&gt;"",'Classement Général'!CN86,"")</f>
        <v/>
      </c>
      <c r="O2005" s="172" t="str">
        <f aca="false">IF(B187&lt;&gt;"",'Calculs (M1..M20)'!A89,"")</f>
        <v/>
      </c>
      <c r="U2005" s="0"/>
      <c r="AH2005" s="187" t="n">
        <f aca="false">IF($G2005&lt;&gt;"",AG2005,"")</f>
        <v>0</v>
      </c>
      <c r="AI2005" s="169"/>
      <c r="AJ2005" s="170"/>
    </row>
    <row r="2006" customFormat="false" ht="13" hidden="false" customHeight="false" outlineLevel="0" collapsed="false">
      <c r="A2006" s="0"/>
      <c r="B2006" s="185" t="str">
        <f aca="false">IF(B1905&lt;&gt;"",B1905,"")</f>
        <v/>
      </c>
      <c r="C2006" s="116" t="str">
        <f aca="false">IF(C1905&lt;&gt;"",C1905,"")</f>
        <v/>
      </c>
      <c r="D2006" s="116" t="str">
        <f aca="false">IF(D1905&lt;&gt;"",D1905,"")</f>
        <v/>
      </c>
      <c r="E2006" s="116" t="str">
        <f aca="false">IF(E1905&lt;&gt;"",E1905,"")</f>
        <v/>
      </c>
      <c r="F2006" s="116" t="n">
        <v>40</v>
      </c>
      <c r="G2006" s="168" t="n">
        <f aca="false">G1905</f>
        <v>0</v>
      </c>
      <c r="H2006" s="187" t="n">
        <f aca="false">IF($G2006&lt;&gt;"",G2006,"")</f>
        <v>0</v>
      </c>
      <c r="I2006" s="169"/>
      <c r="J2006" s="170"/>
      <c r="K2006" s="171" t="str">
        <f aca="false">IF($B2006&lt;&gt;"",IF(I2006,(INDEX(P$1930:Q$1933,MATCH(H2006,P$1930:P$1933),2)/I2006)*1000,0),"")</f>
        <v/>
      </c>
      <c r="L2006" s="171" t="str">
        <f aca="false">IF(Q$1930&lt;&gt;"",IF($B2006&lt;&gt;"",K2006-$J2006,""),"")</f>
        <v/>
      </c>
      <c r="M2006" s="172" t="str">
        <f aca="false">IF(B2006&lt;&gt;"",RANK(L2006,L$1930:L$2029),"")</f>
        <v/>
      </c>
      <c r="N2006" s="172" t="str">
        <f aca="false">IF(B2006&lt;&gt;"",'Classement Général'!CN87,"")</f>
        <v/>
      </c>
      <c r="O2006" s="172" t="str">
        <f aca="false">IF(B188&lt;&gt;"",'Calculs (M1..M20)'!A90,"")</f>
        <v/>
      </c>
      <c r="U2006" s="0"/>
      <c r="AH2006" s="187" t="n">
        <f aca="false">IF($G2006&lt;&gt;"",AG2006,"")</f>
        <v>0</v>
      </c>
      <c r="AI2006" s="169"/>
      <c r="AJ2006" s="170"/>
    </row>
    <row r="2007" customFormat="false" ht="13" hidden="false" customHeight="false" outlineLevel="0" collapsed="false">
      <c r="A2007" s="0"/>
      <c r="B2007" s="185" t="str">
        <f aca="false">IF(B1906&lt;&gt;"",B1906,"")</f>
        <v/>
      </c>
      <c r="C2007" s="116" t="str">
        <f aca="false">IF(C1906&lt;&gt;"",C1906,"")</f>
        <v/>
      </c>
      <c r="D2007" s="116" t="str">
        <f aca="false">IF(D1906&lt;&gt;"",D1906,"")</f>
        <v/>
      </c>
      <c r="E2007" s="116" t="str">
        <f aca="false">IF(E1906&lt;&gt;"",E1906,"")</f>
        <v/>
      </c>
      <c r="F2007" s="116" t="n">
        <v>40</v>
      </c>
      <c r="G2007" s="168" t="n">
        <f aca="false">G1906</f>
        <v>0</v>
      </c>
      <c r="H2007" s="187" t="n">
        <f aca="false">IF($G2007&lt;&gt;"",G2007,"")</f>
        <v>0</v>
      </c>
      <c r="I2007" s="169"/>
      <c r="J2007" s="170"/>
      <c r="K2007" s="171" t="str">
        <f aca="false">IF($B2007&lt;&gt;"",IF(I2007,(INDEX(P$1930:Q$1933,MATCH(H2007,P$1930:P$1933),2)/I2007)*1000,0),"")</f>
        <v/>
      </c>
      <c r="L2007" s="171" t="str">
        <f aca="false">IF(Q$1930&lt;&gt;"",IF($B2007&lt;&gt;"",K2007-$J2007,""),"")</f>
        <v/>
      </c>
      <c r="M2007" s="172" t="str">
        <f aca="false">IF(B2007&lt;&gt;"",RANK(L2007,L$1930:L$2029),"")</f>
        <v/>
      </c>
      <c r="N2007" s="172" t="str">
        <f aca="false">IF(B2007&lt;&gt;"",'Classement Général'!CN88,"")</f>
        <v/>
      </c>
      <c r="O2007" s="172" t="str">
        <f aca="false">IF(B189&lt;&gt;"",'Calculs (M1..M20)'!A91,"")</f>
        <v/>
      </c>
      <c r="U2007" s="0"/>
      <c r="AH2007" s="187" t="n">
        <f aca="false">IF($G2007&lt;&gt;"",AG2007,"")</f>
        <v>0</v>
      </c>
      <c r="AI2007" s="169"/>
      <c r="AJ2007" s="170"/>
    </row>
    <row r="2008" customFormat="false" ht="13" hidden="false" customHeight="false" outlineLevel="0" collapsed="false">
      <c r="A2008" s="0"/>
      <c r="B2008" s="185" t="str">
        <f aca="false">IF(B1907&lt;&gt;"",B1907,"")</f>
        <v/>
      </c>
      <c r="C2008" s="116" t="str">
        <f aca="false">IF(C1907&lt;&gt;"",C1907,"")</f>
        <v/>
      </c>
      <c r="D2008" s="116" t="str">
        <f aca="false">IF(D1907&lt;&gt;"",D1907,"")</f>
        <v/>
      </c>
      <c r="E2008" s="116" t="str">
        <f aca="false">IF(E1907&lt;&gt;"",E1907,"")</f>
        <v/>
      </c>
      <c r="F2008" s="116" t="n">
        <v>40</v>
      </c>
      <c r="G2008" s="168" t="n">
        <f aca="false">G1907</f>
        <v>0</v>
      </c>
      <c r="H2008" s="187" t="n">
        <f aca="false">IF($G2008&lt;&gt;"",G2008,"")</f>
        <v>0</v>
      </c>
      <c r="I2008" s="169"/>
      <c r="J2008" s="170"/>
      <c r="K2008" s="171" t="str">
        <f aca="false">IF($B2008&lt;&gt;"",IF(I2008,(INDEX(P$1930:Q$1933,MATCH(H2008,P$1930:P$1933),2)/I2008)*1000,0),"")</f>
        <v/>
      </c>
      <c r="L2008" s="171" t="str">
        <f aca="false">IF(Q$1930&lt;&gt;"",IF($B2008&lt;&gt;"",K2008-$J2008,""),"")</f>
        <v/>
      </c>
      <c r="M2008" s="172" t="str">
        <f aca="false">IF(B2008&lt;&gt;"",RANK(L2008,L$1930:L$2029),"")</f>
        <v/>
      </c>
      <c r="N2008" s="172" t="str">
        <f aca="false">IF(B2008&lt;&gt;"",'Classement Général'!CN89,"")</f>
        <v/>
      </c>
      <c r="O2008" s="172" t="str">
        <f aca="false">IF(B190&lt;&gt;"",'Calculs (M1..M20)'!A92,"")</f>
        <v/>
      </c>
      <c r="U2008" s="0"/>
      <c r="AH2008" s="187" t="n">
        <f aca="false">IF($G2008&lt;&gt;"",AG2008,"")</f>
        <v>0</v>
      </c>
      <c r="AI2008" s="169"/>
      <c r="AJ2008" s="170"/>
    </row>
    <row r="2009" customFormat="false" ht="13" hidden="false" customHeight="false" outlineLevel="0" collapsed="false">
      <c r="A2009" s="0"/>
      <c r="B2009" s="185" t="str">
        <f aca="false">IF(B1908&lt;&gt;"",B1908,"")</f>
        <v/>
      </c>
      <c r="C2009" s="116" t="str">
        <f aca="false">IF(C1908&lt;&gt;"",C1908,"")</f>
        <v/>
      </c>
      <c r="D2009" s="116" t="str">
        <f aca="false">IF(D1908&lt;&gt;"",D1908,"")</f>
        <v/>
      </c>
      <c r="E2009" s="116" t="str">
        <f aca="false">IF(E1908&lt;&gt;"",E1908,"")</f>
        <v/>
      </c>
      <c r="F2009" s="116" t="n">
        <v>40</v>
      </c>
      <c r="G2009" s="168" t="n">
        <f aca="false">G1908</f>
        <v>0</v>
      </c>
      <c r="H2009" s="187" t="n">
        <f aca="false">IF($G2009&lt;&gt;"",G2009,"")</f>
        <v>0</v>
      </c>
      <c r="I2009" s="169"/>
      <c r="J2009" s="170"/>
      <c r="K2009" s="171" t="str">
        <f aca="false">IF($B2009&lt;&gt;"",IF(I2009,(INDEX(P$1930:Q$1933,MATCH(H2009,P$1930:P$1933),2)/I2009)*1000,0),"")</f>
        <v/>
      </c>
      <c r="L2009" s="171" t="str">
        <f aca="false">IF(Q$1930&lt;&gt;"",IF($B2009&lt;&gt;"",K2009-$J2009,""),"")</f>
        <v/>
      </c>
      <c r="M2009" s="172" t="str">
        <f aca="false">IF(B2009&lt;&gt;"",RANK(L2009,L$1930:L$2029),"")</f>
        <v/>
      </c>
      <c r="N2009" s="172" t="str">
        <f aca="false">IF(B2009&lt;&gt;"",'Classement Général'!CN90,"")</f>
        <v/>
      </c>
      <c r="O2009" s="172" t="str">
        <f aca="false">IF(B191&lt;&gt;"",'Calculs (M1..M20)'!A93,"")</f>
        <v/>
      </c>
      <c r="U2009" s="0"/>
      <c r="AH2009" s="187" t="n">
        <f aca="false">IF($G2009&lt;&gt;"",AG2009,"")</f>
        <v>0</v>
      </c>
      <c r="AI2009" s="169"/>
      <c r="AJ2009" s="170"/>
    </row>
    <row r="2010" customFormat="false" ht="13" hidden="false" customHeight="false" outlineLevel="0" collapsed="false">
      <c r="A2010" s="0"/>
      <c r="B2010" s="185" t="str">
        <f aca="false">IF(B1909&lt;&gt;"",B1909,"")</f>
        <v/>
      </c>
      <c r="C2010" s="116" t="str">
        <f aca="false">IF(C1909&lt;&gt;"",C1909,"")</f>
        <v/>
      </c>
      <c r="D2010" s="116" t="str">
        <f aca="false">IF(D1909&lt;&gt;"",D1909,"")</f>
        <v/>
      </c>
      <c r="E2010" s="116" t="str">
        <f aca="false">IF(E1909&lt;&gt;"",E1909,"")</f>
        <v/>
      </c>
      <c r="F2010" s="116" t="n">
        <v>40</v>
      </c>
      <c r="G2010" s="168" t="n">
        <f aca="false">G1909</f>
        <v>0</v>
      </c>
      <c r="H2010" s="187" t="n">
        <f aca="false">IF($G2010&lt;&gt;"",G2010,"")</f>
        <v>0</v>
      </c>
      <c r="I2010" s="169"/>
      <c r="J2010" s="170"/>
      <c r="K2010" s="171" t="str">
        <f aca="false">IF($B2010&lt;&gt;"",IF(I2010,(INDEX(P$1930:Q$1933,MATCH(H2010,P$1930:P$1933),2)/I2010)*1000,0),"")</f>
        <v/>
      </c>
      <c r="L2010" s="171" t="str">
        <f aca="false">IF(Q$1930&lt;&gt;"",IF($B2010&lt;&gt;"",K2010-$J2010,""),"")</f>
        <v/>
      </c>
      <c r="M2010" s="172" t="str">
        <f aca="false">IF(B2010&lt;&gt;"",RANK(L2010,L$1930:L$2029),"")</f>
        <v/>
      </c>
      <c r="N2010" s="172" t="str">
        <f aca="false">IF(B2010&lt;&gt;"",'Classement Général'!CN91,"")</f>
        <v/>
      </c>
      <c r="O2010" s="172" t="str">
        <f aca="false">IF(B192&lt;&gt;"",'Calculs (M1..M20)'!A94,"")</f>
        <v/>
      </c>
      <c r="U2010" s="0"/>
      <c r="AH2010" s="187" t="n">
        <f aca="false">IF($G2010&lt;&gt;"",AG2010,"")</f>
        <v>0</v>
      </c>
      <c r="AI2010" s="169"/>
      <c r="AJ2010" s="170"/>
    </row>
    <row r="2011" customFormat="false" ht="13" hidden="false" customHeight="false" outlineLevel="0" collapsed="false">
      <c r="A2011" s="0"/>
      <c r="B2011" s="185" t="str">
        <f aca="false">IF(B1910&lt;&gt;"",B1910,"")</f>
        <v/>
      </c>
      <c r="C2011" s="116" t="str">
        <f aca="false">IF(C1910&lt;&gt;"",C1910,"")</f>
        <v/>
      </c>
      <c r="D2011" s="116" t="str">
        <f aca="false">IF(D1910&lt;&gt;"",D1910,"")</f>
        <v/>
      </c>
      <c r="E2011" s="116" t="str">
        <f aca="false">IF(E1910&lt;&gt;"",E1910,"")</f>
        <v/>
      </c>
      <c r="F2011" s="116" t="n">
        <v>40</v>
      </c>
      <c r="G2011" s="168" t="n">
        <f aca="false">G1910</f>
        <v>0</v>
      </c>
      <c r="H2011" s="187" t="n">
        <f aca="false">IF($G2011&lt;&gt;"",G2011,"")</f>
        <v>0</v>
      </c>
      <c r="I2011" s="169"/>
      <c r="J2011" s="170"/>
      <c r="K2011" s="171" t="str">
        <f aca="false">IF($B2011&lt;&gt;"",IF(I2011,(INDEX(P$1930:Q$1933,MATCH(H2011,P$1930:P$1933),2)/I2011)*1000,0),"")</f>
        <v/>
      </c>
      <c r="L2011" s="171" t="str">
        <f aca="false">IF(Q$1930&lt;&gt;"",IF($B2011&lt;&gt;"",K2011-$J2011,""),"")</f>
        <v/>
      </c>
      <c r="M2011" s="172" t="str">
        <f aca="false">IF(B2011&lt;&gt;"",RANK(L2011,L$1930:L$2029),"")</f>
        <v/>
      </c>
      <c r="N2011" s="172" t="str">
        <f aca="false">IF(B2011&lt;&gt;"",'Classement Général'!CN92,"")</f>
        <v/>
      </c>
      <c r="O2011" s="172" t="str">
        <f aca="false">IF(B193&lt;&gt;"",'Calculs (M1..M20)'!A95,"")</f>
        <v/>
      </c>
      <c r="U2011" s="0"/>
      <c r="AH2011" s="187" t="n">
        <f aca="false">IF($G2011&lt;&gt;"",AG2011,"")</f>
        <v>0</v>
      </c>
      <c r="AI2011" s="169"/>
      <c r="AJ2011" s="170"/>
    </row>
    <row r="2012" customFormat="false" ht="13" hidden="false" customHeight="false" outlineLevel="0" collapsed="false">
      <c r="A2012" s="0"/>
      <c r="B2012" s="185" t="str">
        <f aca="false">IF(B1911&lt;&gt;"",B1911,"")</f>
        <v/>
      </c>
      <c r="C2012" s="116" t="str">
        <f aca="false">IF(C1911&lt;&gt;"",C1911,"")</f>
        <v/>
      </c>
      <c r="D2012" s="116" t="str">
        <f aca="false">IF(D1911&lt;&gt;"",D1911,"")</f>
        <v/>
      </c>
      <c r="E2012" s="116" t="str">
        <f aca="false">IF(E1911&lt;&gt;"",E1911,"")</f>
        <v/>
      </c>
      <c r="F2012" s="116" t="n">
        <v>40</v>
      </c>
      <c r="G2012" s="168" t="n">
        <f aca="false">G1911</f>
        <v>0</v>
      </c>
      <c r="H2012" s="187" t="n">
        <f aca="false">IF($G2012&lt;&gt;"",G2012,"")</f>
        <v>0</v>
      </c>
      <c r="I2012" s="169"/>
      <c r="J2012" s="170"/>
      <c r="K2012" s="171" t="str">
        <f aca="false">IF($B2012&lt;&gt;"",IF(I2012,(INDEX(P$1930:Q$1933,MATCH(H2012,P$1930:P$1933),2)/I2012)*1000,0),"")</f>
        <v/>
      </c>
      <c r="L2012" s="171" t="str">
        <f aca="false">IF(Q$1930&lt;&gt;"",IF($B2012&lt;&gt;"",K2012-$J2012,""),"")</f>
        <v/>
      </c>
      <c r="M2012" s="172" t="str">
        <f aca="false">IF(B2012&lt;&gt;"",RANK(L2012,L$1930:L$2029),"")</f>
        <v/>
      </c>
      <c r="N2012" s="172" t="str">
        <f aca="false">IF(B2012&lt;&gt;"",'Classement Général'!CN93,"")</f>
        <v/>
      </c>
      <c r="O2012" s="172" t="str">
        <f aca="false">IF(B194&lt;&gt;"",'Calculs (M1..M20)'!A96,"")</f>
        <v/>
      </c>
      <c r="U2012" s="0"/>
      <c r="AH2012" s="187" t="n">
        <f aca="false">IF($G2012&lt;&gt;"",AG2012,"")</f>
        <v>0</v>
      </c>
      <c r="AI2012" s="169"/>
      <c r="AJ2012" s="170"/>
    </row>
    <row r="2013" customFormat="false" ht="13" hidden="false" customHeight="false" outlineLevel="0" collapsed="false">
      <c r="A2013" s="0"/>
      <c r="B2013" s="185" t="str">
        <f aca="false">IF(B1912&lt;&gt;"",B1912,"")</f>
        <v/>
      </c>
      <c r="C2013" s="116" t="str">
        <f aca="false">IF(C1912&lt;&gt;"",C1912,"")</f>
        <v/>
      </c>
      <c r="D2013" s="116" t="str">
        <f aca="false">IF(D1912&lt;&gt;"",D1912,"")</f>
        <v/>
      </c>
      <c r="E2013" s="116" t="str">
        <f aca="false">IF(E1912&lt;&gt;"",E1912,"")</f>
        <v/>
      </c>
      <c r="F2013" s="116" t="n">
        <v>40</v>
      </c>
      <c r="G2013" s="168" t="n">
        <f aca="false">G1912</f>
        <v>0</v>
      </c>
      <c r="H2013" s="187" t="n">
        <f aca="false">IF($G2013&lt;&gt;"",G2013,"")</f>
        <v>0</v>
      </c>
      <c r="I2013" s="169"/>
      <c r="J2013" s="170"/>
      <c r="K2013" s="171" t="str">
        <f aca="false">IF($B2013&lt;&gt;"",IF(I2013,(INDEX(P$1930:Q$1933,MATCH(H2013,P$1930:P$1933),2)/I2013)*1000,0),"")</f>
        <v/>
      </c>
      <c r="L2013" s="171" t="str">
        <f aca="false">IF(Q$1930&lt;&gt;"",IF($B2013&lt;&gt;"",K2013-$J2013,""),"")</f>
        <v/>
      </c>
      <c r="M2013" s="172" t="str">
        <f aca="false">IF(B2013&lt;&gt;"",RANK(L2013,L$1930:L$2029),"")</f>
        <v/>
      </c>
      <c r="N2013" s="172" t="str">
        <f aca="false">IF(B2013&lt;&gt;"",'Classement Général'!CN94,"")</f>
        <v/>
      </c>
      <c r="O2013" s="172" t="str">
        <f aca="false">IF(B195&lt;&gt;"",'Calculs (M1..M20)'!A97,"")</f>
        <v/>
      </c>
      <c r="U2013" s="0"/>
      <c r="AH2013" s="187" t="n">
        <f aca="false">IF($G2013&lt;&gt;"",AG2013,"")</f>
        <v>0</v>
      </c>
      <c r="AI2013" s="169"/>
      <c r="AJ2013" s="170"/>
    </row>
    <row r="2014" customFormat="false" ht="13" hidden="false" customHeight="false" outlineLevel="0" collapsed="false">
      <c r="A2014" s="0"/>
      <c r="B2014" s="185" t="str">
        <f aca="false">IF(B1913&lt;&gt;"",B1913,"")</f>
        <v/>
      </c>
      <c r="C2014" s="116" t="str">
        <f aca="false">IF(C1913&lt;&gt;"",C1913,"")</f>
        <v/>
      </c>
      <c r="D2014" s="116" t="str">
        <f aca="false">IF(D1913&lt;&gt;"",D1913,"")</f>
        <v/>
      </c>
      <c r="E2014" s="116" t="str">
        <f aca="false">IF(E1913&lt;&gt;"",E1913,"")</f>
        <v/>
      </c>
      <c r="F2014" s="116" t="n">
        <v>40</v>
      </c>
      <c r="G2014" s="168" t="n">
        <f aca="false">G1913</f>
        <v>0</v>
      </c>
      <c r="H2014" s="187" t="n">
        <f aca="false">IF($G2014&lt;&gt;"",G2014,"")</f>
        <v>0</v>
      </c>
      <c r="I2014" s="169"/>
      <c r="J2014" s="170"/>
      <c r="K2014" s="171" t="str">
        <f aca="false">IF($B2014&lt;&gt;"",IF(I2014,(INDEX(P$1930:Q$1933,MATCH(H2014,P$1930:P$1933),2)/I2014)*1000,0),"")</f>
        <v/>
      </c>
      <c r="L2014" s="171" t="str">
        <f aca="false">IF(Q$1930&lt;&gt;"",IF($B2014&lt;&gt;"",K2014-$J2014,""),"")</f>
        <v/>
      </c>
      <c r="M2014" s="172" t="str">
        <f aca="false">IF(B2014&lt;&gt;"",RANK(L2014,L$1930:L$2029),"")</f>
        <v/>
      </c>
      <c r="N2014" s="172" t="str">
        <f aca="false">IF(B2014&lt;&gt;"",'Classement Général'!CN95,"")</f>
        <v/>
      </c>
      <c r="O2014" s="172" t="str">
        <f aca="false">IF(B196&lt;&gt;"",'Calculs (M1..M20)'!A98,"")</f>
        <v/>
      </c>
      <c r="U2014" s="0"/>
      <c r="AH2014" s="187" t="n">
        <f aca="false">IF($G2014&lt;&gt;"",AG2014,"")</f>
        <v>0</v>
      </c>
      <c r="AI2014" s="169"/>
      <c r="AJ2014" s="170"/>
    </row>
    <row r="2015" customFormat="false" ht="13" hidden="false" customHeight="false" outlineLevel="0" collapsed="false">
      <c r="A2015" s="0"/>
      <c r="B2015" s="185" t="str">
        <f aca="false">IF(B1914&lt;&gt;"",B1914,"")</f>
        <v/>
      </c>
      <c r="C2015" s="116" t="str">
        <f aca="false">IF(C1914&lt;&gt;"",C1914,"")</f>
        <v/>
      </c>
      <c r="D2015" s="116" t="str">
        <f aca="false">IF(D1914&lt;&gt;"",D1914,"")</f>
        <v/>
      </c>
      <c r="E2015" s="116" t="str">
        <f aca="false">IF(E1914&lt;&gt;"",E1914,"")</f>
        <v/>
      </c>
      <c r="F2015" s="116" t="n">
        <v>40</v>
      </c>
      <c r="G2015" s="168" t="n">
        <f aca="false">G1914</f>
        <v>0</v>
      </c>
      <c r="H2015" s="187" t="n">
        <f aca="false">IF($G2015&lt;&gt;"",G2015,"")</f>
        <v>0</v>
      </c>
      <c r="I2015" s="169"/>
      <c r="J2015" s="170"/>
      <c r="K2015" s="171" t="str">
        <f aca="false">IF($B2015&lt;&gt;"",IF(I2015,(INDEX(P$1930:Q$1933,MATCH(H2015,P$1930:P$1933),2)/I2015)*1000,0),"")</f>
        <v/>
      </c>
      <c r="L2015" s="171" t="str">
        <f aca="false">IF(Q$1930&lt;&gt;"",IF($B2015&lt;&gt;"",K2015-$J2015,""),"")</f>
        <v/>
      </c>
      <c r="M2015" s="172" t="str">
        <f aca="false">IF(B2015&lt;&gt;"",RANK(L2015,L$1930:L$2029),"")</f>
        <v/>
      </c>
      <c r="N2015" s="172" t="str">
        <f aca="false">IF(B2015&lt;&gt;"",'Classement Général'!CN96,"")</f>
        <v/>
      </c>
      <c r="O2015" s="172" t="str">
        <f aca="false">IF(B197&lt;&gt;"",'Calculs (M1..M20)'!A99,"")</f>
        <v/>
      </c>
      <c r="U2015" s="0"/>
      <c r="AH2015" s="187" t="n">
        <f aca="false">IF($G2015&lt;&gt;"",AG2015,"")</f>
        <v>0</v>
      </c>
      <c r="AI2015" s="169"/>
      <c r="AJ2015" s="170"/>
    </row>
    <row r="2016" customFormat="false" ht="13" hidden="false" customHeight="false" outlineLevel="0" collapsed="false">
      <c r="A2016" s="0"/>
      <c r="B2016" s="185" t="str">
        <f aca="false">IF(B1915&lt;&gt;"",B1915,"")</f>
        <v/>
      </c>
      <c r="C2016" s="116" t="str">
        <f aca="false">IF(C1915&lt;&gt;"",C1915,"")</f>
        <v/>
      </c>
      <c r="D2016" s="116" t="str">
        <f aca="false">IF(D1915&lt;&gt;"",D1915,"")</f>
        <v/>
      </c>
      <c r="E2016" s="116" t="str">
        <f aca="false">IF(E1915&lt;&gt;"",E1915,"")</f>
        <v/>
      </c>
      <c r="F2016" s="116" t="n">
        <v>40</v>
      </c>
      <c r="G2016" s="168" t="n">
        <f aca="false">G1915</f>
        <v>0</v>
      </c>
      <c r="H2016" s="187" t="n">
        <f aca="false">IF($G2016&lt;&gt;"",G2016,"")</f>
        <v>0</v>
      </c>
      <c r="I2016" s="169"/>
      <c r="J2016" s="170"/>
      <c r="K2016" s="171" t="str">
        <f aca="false">IF($B2016&lt;&gt;"",IF(I2016,(INDEX(P$1930:Q$1933,MATCH(H2016,P$1930:P$1933),2)/I2016)*1000,0),"")</f>
        <v/>
      </c>
      <c r="L2016" s="171" t="str">
        <f aca="false">IF(Q$1930&lt;&gt;"",IF($B2016&lt;&gt;"",K2016-$J2016,""),"")</f>
        <v/>
      </c>
      <c r="M2016" s="172" t="str">
        <f aca="false">IF(B2016&lt;&gt;"",RANK(L2016,L$1930:L$2029),"")</f>
        <v/>
      </c>
      <c r="N2016" s="172" t="str">
        <f aca="false">IF(B2016&lt;&gt;"",'Classement Général'!CN97,"")</f>
        <v/>
      </c>
      <c r="O2016" s="172" t="str">
        <f aca="false">IF(B198&lt;&gt;"",'Calculs (M1..M20)'!A100,"")</f>
        <v/>
      </c>
      <c r="U2016" s="0"/>
      <c r="AH2016" s="187" t="n">
        <f aca="false">IF($G2016&lt;&gt;"",AG2016,"")</f>
        <v>0</v>
      </c>
      <c r="AI2016" s="169"/>
      <c r="AJ2016" s="170"/>
    </row>
    <row r="2017" customFormat="false" ht="13" hidden="false" customHeight="false" outlineLevel="0" collapsed="false">
      <c r="A2017" s="0"/>
      <c r="B2017" s="185" t="str">
        <f aca="false">IF(B1916&lt;&gt;"",B1916,"")</f>
        <v/>
      </c>
      <c r="C2017" s="116" t="str">
        <f aca="false">IF(C1916&lt;&gt;"",C1916,"")</f>
        <v/>
      </c>
      <c r="D2017" s="116" t="str">
        <f aca="false">IF(D1916&lt;&gt;"",D1916,"")</f>
        <v/>
      </c>
      <c r="E2017" s="116" t="str">
        <f aca="false">IF(E1916&lt;&gt;"",E1916,"")</f>
        <v/>
      </c>
      <c r="F2017" s="116" t="n">
        <v>40</v>
      </c>
      <c r="G2017" s="168" t="n">
        <f aca="false">G1916</f>
        <v>0</v>
      </c>
      <c r="H2017" s="187" t="n">
        <f aca="false">IF($G2017&lt;&gt;"",G2017,"")</f>
        <v>0</v>
      </c>
      <c r="I2017" s="169"/>
      <c r="J2017" s="170"/>
      <c r="K2017" s="171" t="str">
        <f aca="false">IF($B2017&lt;&gt;"",IF(I2017,(INDEX(P$1930:Q$1933,MATCH(H2017,P$1930:P$1933),2)/I2017)*1000,0),"")</f>
        <v/>
      </c>
      <c r="L2017" s="171" t="str">
        <f aca="false">IF(Q$1930&lt;&gt;"",IF($B2017&lt;&gt;"",K2017-$J2017,""),"")</f>
        <v/>
      </c>
      <c r="M2017" s="172" t="str">
        <f aca="false">IF(B2017&lt;&gt;"",RANK(L2017,L$1930:L$2029),"")</f>
        <v/>
      </c>
      <c r="N2017" s="172" t="str">
        <f aca="false">IF(B2017&lt;&gt;"",'Classement Général'!CN98,"")</f>
        <v/>
      </c>
      <c r="O2017" s="172" t="str">
        <f aca="false">IF(B199&lt;&gt;"",'Calculs (M1..M20)'!A101,"")</f>
        <v/>
      </c>
      <c r="U2017" s="0"/>
      <c r="AH2017" s="187" t="n">
        <f aca="false">IF($G2017&lt;&gt;"",AG2017,"")</f>
        <v>0</v>
      </c>
      <c r="AI2017" s="169"/>
      <c r="AJ2017" s="170"/>
    </row>
    <row r="2018" customFormat="false" ht="13" hidden="false" customHeight="false" outlineLevel="0" collapsed="false">
      <c r="A2018" s="0"/>
      <c r="B2018" s="185" t="str">
        <f aca="false">IF(B1917&lt;&gt;"",B1917,"")</f>
        <v/>
      </c>
      <c r="C2018" s="116" t="str">
        <f aca="false">IF(C1917&lt;&gt;"",C1917,"")</f>
        <v/>
      </c>
      <c r="D2018" s="116" t="str">
        <f aca="false">IF(D1917&lt;&gt;"",D1917,"")</f>
        <v/>
      </c>
      <c r="E2018" s="116" t="str">
        <f aca="false">IF(E1917&lt;&gt;"",E1917,"")</f>
        <v/>
      </c>
      <c r="F2018" s="116" t="n">
        <v>40</v>
      </c>
      <c r="G2018" s="168" t="n">
        <f aca="false">G1917</f>
        <v>0</v>
      </c>
      <c r="H2018" s="187" t="n">
        <f aca="false">IF($G2018&lt;&gt;"",G2018,"")</f>
        <v>0</v>
      </c>
      <c r="I2018" s="169"/>
      <c r="J2018" s="170"/>
      <c r="K2018" s="171" t="str">
        <f aca="false">IF($B2018&lt;&gt;"",IF(I2018,(INDEX(P$1930:Q$1933,MATCH(H2018,P$1930:P$1933),2)/I2018)*1000,0),"")</f>
        <v/>
      </c>
      <c r="L2018" s="171" t="str">
        <f aca="false">IF(Q$1930&lt;&gt;"",IF($B2018&lt;&gt;"",K2018-$J2018,""),"")</f>
        <v/>
      </c>
      <c r="M2018" s="172" t="str">
        <f aca="false">IF(B2018&lt;&gt;"",RANK(L2018,L$1930:L$2029),"")</f>
        <v/>
      </c>
      <c r="N2018" s="172" t="str">
        <f aca="false">IF(B2018&lt;&gt;"",'Classement Général'!CN99,"")</f>
        <v/>
      </c>
      <c r="O2018" s="172" t="str">
        <f aca="false">IF(B200&lt;&gt;"",'Calculs (M1..M20)'!A102,"")</f>
        <v/>
      </c>
      <c r="U2018" s="0"/>
      <c r="AH2018" s="187" t="n">
        <f aca="false">IF($G2018&lt;&gt;"",AG2018,"")</f>
        <v>0</v>
      </c>
      <c r="AI2018" s="169"/>
      <c r="AJ2018" s="170"/>
    </row>
    <row r="2019" customFormat="false" ht="13" hidden="false" customHeight="false" outlineLevel="0" collapsed="false">
      <c r="A2019" s="0"/>
      <c r="B2019" s="185" t="str">
        <f aca="false">IF(B1918&lt;&gt;"",B1918,"")</f>
        <v/>
      </c>
      <c r="C2019" s="116" t="str">
        <f aca="false">IF(C1918&lt;&gt;"",C1918,"")</f>
        <v/>
      </c>
      <c r="D2019" s="116" t="str">
        <f aca="false">IF(D1918&lt;&gt;"",D1918,"")</f>
        <v/>
      </c>
      <c r="E2019" s="116" t="str">
        <f aca="false">IF(E1918&lt;&gt;"",E1918,"")</f>
        <v/>
      </c>
      <c r="F2019" s="116" t="n">
        <v>40</v>
      </c>
      <c r="G2019" s="168" t="n">
        <f aca="false">G1918</f>
        <v>0</v>
      </c>
      <c r="H2019" s="187" t="n">
        <f aca="false">IF($G2019&lt;&gt;"",G2019,"")</f>
        <v>0</v>
      </c>
      <c r="I2019" s="169"/>
      <c r="J2019" s="170"/>
      <c r="K2019" s="171" t="str">
        <f aca="false">IF($B2019&lt;&gt;"",IF(I2019,(INDEX(P$1930:Q$1933,MATCH(H2019,P$1930:P$1933),2)/I2019)*1000,0),"")</f>
        <v/>
      </c>
      <c r="L2019" s="171" t="str">
        <f aca="false">IF(Q$1930&lt;&gt;"",IF($B2019&lt;&gt;"",K2019-$J2019,""),"")</f>
        <v/>
      </c>
      <c r="M2019" s="172" t="str">
        <f aca="false">IF(B2019&lt;&gt;"",RANK(L2019,L$1930:L$2029),"")</f>
        <v/>
      </c>
      <c r="N2019" s="172" t="str">
        <f aca="false">IF(B2019&lt;&gt;"",'Classement Général'!CN100,"")</f>
        <v/>
      </c>
      <c r="O2019" s="172" t="str">
        <f aca="false">IF(B201&lt;&gt;"",'Calculs (M1..M20)'!A103,"")</f>
        <v/>
      </c>
      <c r="U2019" s="0"/>
      <c r="AH2019" s="187" t="n">
        <f aca="false">IF($G2019&lt;&gt;"",AG2019,"")</f>
        <v>0</v>
      </c>
      <c r="AI2019" s="169"/>
      <c r="AJ2019" s="170"/>
    </row>
    <row r="2020" customFormat="false" ht="13" hidden="false" customHeight="false" outlineLevel="0" collapsed="false">
      <c r="A2020" s="0"/>
      <c r="B2020" s="185" t="str">
        <f aca="false">IF(B1919&lt;&gt;"",B1919,"")</f>
        <v/>
      </c>
      <c r="C2020" s="116" t="str">
        <f aca="false">IF(C1919&lt;&gt;"",C1919,"")</f>
        <v/>
      </c>
      <c r="D2020" s="116" t="str">
        <f aca="false">IF(D1919&lt;&gt;"",D1919,"")</f>
        <v/>
      </c>
      <c r="E2020" s="116" t="str">
        <f aca="false">IF(E1919&lt;&gt;"",E1919,"")</f>
        <v/>
      </c>
      <c r="F2020" s="116" t="n">
        <v>40</v>
      </c>
      <c r="G2020" s="168" t="n">
        <f aca="false">G1919</f>
        <v>0</v>
      </c>
      <c r="H2020" s="187" t="n">
        <f aca="false">IF($G2020&lt;&gt;"",G2020,"")</f>
        <v>0</v>
      </c>
      <c r="I2020" s="169"/>
      <c r="J2020" s="170"/>
      <c r="K2020" s="171" t="str">
        <f aca="false">IF($B2020&lt;&gt;"",IF(I2020,(INDEX(P$1930:Q$1933,MATCH(H2020,P$1930:P$1933),2)/I2020)*1000,0),"")</f>
        <v/>
      </c>
      <c r="L2020" s="171" t="str">
        <f aca="false">IF(Q$1930&lt;&gt;"",IF($B2020&lt;&gt;"",K2020-$J2020,""),"")</f>
        <v/>
      </c>
      <c r="M2020" s="172" t="str">
        <f aca="false">IF(B2020&lt;&gt;"",RANK(L2020,L$1930:L$2029),"")</f>
        <v/>
      </c>
      <c r="N2020" s="172" t="str">
        <f aca="false">IF(B2020&lt;&gt;"",'Classement Général'!CN101,"")</f>
        <v/>
      </c>
      <c r="O2020" s="172" t="str">
        <f aca="false">IF(B202&lt;&gt;"",'Calculs (M1..M20)'!A104,"")</f>
        <v/>
      </c>
      <c r="U2020" s="0"/>
      <c r="AH2020" s="187" t="n">
        <f aca="false">IF($G2020&lt;&gt;"",AG2020,"")</f>
        <v>0</v>
      </c>
      <c r="AI2020" s="169"/>
      <c r="AJ2020" s="170"/>
    </row>
    <row r="2021" customFormat="false" ht="13" hidden="false" customHeight="false" outlineLevel="0" collapsed="false">
      <c r="A2021" s="0"/>
      <c r="B2021" s="185" t="str">
        <f aca="false">IF(B1920&lt;&gt;"",B1920,"")</f>
        <v/>
      </c>
      <c r="C2021" s="116" t="str">
        <f aca="false">IF(C1920&lt;&gt;"",C1920,"")</f>
        <v/>
      </c>
      <c r="D2021" s="116" t="str">
        <f aca="false">IF(D1920&lt;&gt;"",D1920,"")</f>
        <v/>
      </c>
      <c r="E2021" s="116" t="str">
        <f aca="false">IF(E1920&lt;&gt;"",E1920,"")</f>
        <v/>
      </c>
      <c r="F2021" s="116" t="n">
        <v>40</v>
      </c>
      <c r="G2021" s="168" t="n">
        <f aca="false">G1920</f>
        <v>0</v>
      </c>
      <c r="H2021" s="187" t="n">
        <f aca="false">IF($G2021&lt;&gt;"",G2021,"")</f>
        <v>0</v>
      </c>
      <c r="I2021" s="169"/>
      <c r="J2021" s="170"/>
      <c r="K2021" s="171" t="str">
        <f aca="false">IF($B2021&lt;&gt;"",IF(I2021,(INDEX(P$1930:Q$1933,MATCH(H2021,P$1930:P$1933),2)/I2021)*1000,0),"")</f>
        <v/>
      </c>
      <c r="L2021" s="171" t="str">
        <f aca="false">IF(Q$1930&lt;&gt;"",IF($B2021&lt;&gt;"",K2021-$J2021,""),"")</f>
        <v/>
      </c>
      <c r="M2021" s="172" t="str">
        <f aca="false">IF(B2021&lt;&gt;"",RANK(L2021,L$1930:L$2029),"")</f>
        <v/>
      </c>
      <c r="N2021" s="172" t="str">
        <f aca="false">IF(B2021&lt;&gt;"",'Classement Général'!CN102,"")</f>
        <v/>
      </c>
      <c r="O2021" s="172" t="str">
        <f aca="false">IF(B203&lt;&gt;"",'Calculs (M1..M20)'!A105,"")</f>
        <v/>
      </c>
      <c r="U2021" s="0"/>
      <c r="AH2021" s="187" t="n">
        <f aca="false">IF($G2021&lt;&gt;"",AG2021,"")</f>
        <v>0</v>
      </c>
      <c r="AI2021" s="169"/>
      <c r="AJ2021" s="170"/>
    </row>
    <row r="2022" customFormat="false" ht="13" hidden="false" customHeight="false" outlineLevel="0" collapsed="false">
      <c r="A2022" s="0"/>
      <c r="B2022" s="185" t="str">
        <f aca="false">IF(B1921&lt;&gt;"",B1921,"")</f>
        <v/>
      </c>
      <c r="C2022" s="116" t="str">
        <f aca="false">IF(C1921&lt;&gt;"",C1921,"")</f>
        <v/>
      </c>
      <c r="D2022" s="116" t="str">
        <f aca="false">IF(D1921&lt;&gt;"",D1921,"")</f>
        <v/>
      </c>
      <c r="E2022" s="116" t="str">
        <f aca="false">IF(E1921&lt;&gt;"",E1921,"")</f>
        <v/>
      </c>
      <c r="F2022" s="116" t="n">
        <v>40</v>
      </c>
      <c r="G2022" s="168" t="n">
        <f aca="false">G1921</f>
        <v>0</v>
      </c>
      <c r="H2022" s="187" t="n">
        <f aca="false">IF($G2022&lt;&gt;"",G2022,"")</f>
        <v>0</v>
      </c>
      <c r="I2022" s="169"/>
      <c r="J2022" s="170"/>
      <c r="K2022" s="171" t="str">
        <f aca="false">IF($B2022&lt;&gt;"",IF(I2022,(INDEX(P$1930:Q$1933,MATCH(H2022,P$1930:P$1933),2)/I2022)*1000,0),"")</f>
        <v/>
      </c>
      <c r="L2022" s="171" t="str">
        <f aca="false">IF(Q$1930&lt;&gt;"",IF($B2022&lt;&gt;"",K2022-$J2022,""),"")</f>
        <v/>
      </c>
      <c r="M2022" s="172" t="str">
        <f aca="false">IF(B2022&lt;&gt;"",RANK(L2022,L$1930:L$2029),"")</f>
        <v/>
      </c>
      <c r="N2022" s="172" t="str">
        <f aca="false">IF(B2022&lt;&gt;"",'Classement Général'!CN103,"")</f>
        <v/>
      </c>
      <c r="O2022" s="172" t="str">
        <f aca="false">IF(B204&lt;&gt;"",'Calculs (M1..M20)'!A106,"")</f>
        <v/>
      </c>
      <c r="U2022" s="0"/>
      <c r="AH2022" s="187" t="n">
        <f aca="false">IF($G2022&lt;&gt;"",AG2022,"")</f>
        <v>0</v>
      </c>
      <c r="AI2022" s="169"/>
      <c r="AJ2022" s="170"/>
    </row>
    <row r="2023" customFormat="false" ht="13" hidden="false" customHeight="false" outlineLevel="0" collapsed="false">
      <c r="A2023" s="0"/>
      <c r="B2023" s="185" t="str">
        <f aca="false">IF(B1922&lt;&gt;"",B1922,"")</f>
        <v/>
      </c>
      <c r="C2023" s="116" t="str">
        <f aca="false">IF(C1922&lt;&gt;"",C1922,"")</f>
        <v/>
      </c>
      <c r="D2023" s="116" t="str">
        <f aca="false">IF(D1922&lt;&gt;"",D1922,"")</f>
        <v/>
      </c>
      <c r="E2023" s="116" t="str">
        <f aca="false">IF(E1922&lt;&gt;"",E1922,"")</f>
        <v/>
      </c>
      <c r="F2023" s="116" t="n">
        <v>40</v>
      </c>
      <c r="G2023" s="168" t="n">
        <f aca="false">G1922</f>
        <v>0</v>
      </c>
      <c r="H2023" s="187" t="n">
        <f aca="false">IF($G2023&lt;&gt;"",G2023,"")</f>
        <v>0</v>
      </c>
      <c r="I2023" s="169"/>
      <c r="J2023" s="170"/>
      <c r="K2023" s="171" t="str">
        <f aca="false">IF($B2023&lt;&gt;"",IF(I2023,(INDEX(P$1930:Q$1933,MATCH(H2023,P$1930:P$1933),2)/I2023)*1000,0),"")</f>
        <v/>
      </c>
      <c r="L2023" s="171" t="str">
        <f aca="false">IF(Q$1930&lt;&gt;"",IF($B2023&lt;&gt;"",K2023-$J2023,""),"")</f>
        <v/>
      </c>
      <c r="M2023" s="172" t="str">
        <f aca="false">IF(B2023&lt;&gt;"",RANK(L2023,L$1930:L$2029),"")</f>
        <v/>
      </c>
      <c r="N2023" s="172" t="str">
        <f aca="false">IF(B2023&lt;&gt;"",'Classement Général'!CN104,"")</f>
        <v/>
      </c>
      <c r="O2023" s="172" t="str">
        <f aca="false">IF(B205&lt;&gt;"",'Calculs (M1..M20)'!A107,"")</f>
        <v/>
      </c>
      <c r="U2023" s="0"/>
      <c r="AH2023" s="187" t="n">
        <f aca="false">IF($G2023&lt;&gt;"",AG2023,"")</f>
        <v>0</v>
      </c>
      <c r="AI2023" s="169"/>
      <c r="AJ2023" s="170"/>
    </row>
    <row r="2024" customFormat="false" ht="13" hidden="false" customHeight="false" outlineLevel="0" collapsed="false">
      <c r="A2024" s="0"/>
      <c r="B2024" s="185" t="str">
        <f aca="false">IF(B1923&lt;&gt;"",B1923,"")</f>
        <v/>
      </c>
      <c r="C2024" s="116" t="str">
        <f aca="false">IF(C1923&lt;&gt;"",C1923,"")</f>
        <v/>
      </c>
      <c r="D2024" s="116" t="str">
        <f aca="false">IF(D1923&lt;&gt;"",D1923,"")</f>
        <v/>
      </c>
      <c r="E2024" s="116" t="str">
        <f aca="false">IF(E1923&lt;&gt;"",E1923,"")</f>
        <v/>
      </c>
      <c r="F2024" s="116" t="n">
        <v>40</v>
      </c>
      <c r="G2024" s="168" t="n">
        <f aca="false">G1923</f>
        <v>0</v>
      </c>
      <c r="H2024" s="187" t="n">
        <f aca="false">IF($G2024&lt;&gt;"",G2024,"")</f>
        <v>0</v>
      </c>
      <c r="I2024" s="169"/>
      <c r="J2024" s="170"/>
      <c r="K2024" s="171" t="str">
        <f aca="false">IF($B2024&lt;&gt;"",IF(I2024,(INDEX(P$1930:Q$1933,MATCH(H2024,P$1930:P$1933),2)/I2024)*1000,0),"")</f>
        <v/>
      </c>
      <c r="L2024" s="171" t="str">
        <f aca="false">IF(Q$1930&lt;&gt;"",IF($B2024&lt;&gt;"",K2024-$J2024,""),"")</f>
        <v/>
      </c>
      <c r="M2024" s="172" t="str">
        <f aca="false">IF(B2024&lt;&gt;"",RANK(L2024,L$1930:L$2029),"")</f>
        <v/>
      </c>
      <c r="N2024" s="172" t="str">
        <f aca="false">IF(B2024&lt;&gt;"",'Classement Général'!CN105,"")</f>
        <v/>
      </c>
      <c r="O2024" s="172" t="str">
        <f aca="false">IF(B206&lt;&gt;"",'Calculs (M1..M20)'!A108,"")</f>
        <v/>
      </c>
      <c r="U2024" s="0"/>
      <c r="AH2024" s="187" t="n">
        <f aca="false">IF($G2024&lt;&gt;"",AG2024,"")</f>
        <v>0</v>
      </c>
      <c r="AI2024" s="169"/>
      <c r="AJ2024" s="170"/>
    </row>
    <row r="2025" customFormat="false" ht="13" hidden="false" customHeight="false" outlineLevel="0" collapsed="false">
      <c r="A2025" s="0"/>
      <c r="B2025" s="185" t="str">
        <f aca="false">IF(B1924&lt;&gt;"",B1924,"")</f>
        <v/>
      </c>
      <c r="C2025" s="116" t="str">
        <f aca="false">IF(C1924&lt;&gt;"",C1924,"")</f>
        <v/>
      </c>
      <c r="D2025" s="116" t="str">
        <f aca="false">IF(D1924&lt;&gt;"",D1924,"")</f>
        <v/>
      </c>
      <c r="E2025" s="116" t="str">
        <f aca="false">IF(E1924&lt;&gt;"",E1924,"")</f>
        <v/>
      </c>
      <c r="F2025" s="116" t="n">
        <v>40</v>
      </c>
      <c r="G2025" s="168" t="n">
        <f aca="false">G1924</f>
        <v>0</v>
      </c>
      <c r="H2025" s="187" t="n">
        <f aca="false">IF($G2025&lt;&gt;"",G2025,"")</f>
        <v>0</v>
      </c>
      <c r="I2025" s="169"/>
      <c r="J2025" s="170"/>
      <c r="K2025" s="171" t="str">
        <f aca="false">IF($B2025&lt;&gt;"",IF(I2025,(INDEX(P$1930:Q$1933,MATCH(H2025,P$1930:P$1933),2)/I2025)*1000,0),"")</f>
        <v/>
      </c>
      <c r="L2025" s="171" t="str">
        <f aca="false">IF(Q$1930&lt;&gt;"",IF($B2025&lt;&gt;"",K2025-$J2025,""),"")</f>
        <v/>
      </c>
      <c r="M2025" s="172" t="str">
        <f aca="false">IF(B2025&lt;&gt;"",RANK(L2025,L$1930:L$2029),"")</f>
        <v/>
      </c>
      <c r="N2025" s="172" t="str">
        <f aca="false">IF(B2025&lt;&gt;"",'Classement Général'!CN106,"")</f>
        <v/>
      </c>
      <c r="O2025" s="172" t="str">
        <f aca="false">IF(B207&lt;&gt;"",'Calculs (M1..M20)'!A109,"")</f>
        <v/>
      </c>
      <c r="U2025" s="0"/>
      <c r="AH2025" s="187" t="n">
        <f aca="false">IF($G2025&lt;&gt;"",AG2025,"")</f>
        <v>0</v>
      </c>
      <c r="AI2025" s="169"/>
      <c r="AJ2025" s="170"/>
    </row>
    <row r="2026" customFormat="false" ht="13" hidden="false" customHeight="false" outlineLevel="0" collapsed="false">
      <c r="A2026" s="0"/>
      <c r="B2026" s="185" t="str">
        <f aca="false">IF(B1925&lt;&gt;"",B1925,"")</f>
        <v/>
      </c>
      <c r="C2026" s="116" t="str">
        <f aca="false">IF(C1925&lt;&gt;"",C1925,"")</f>
        <v/>
      </c>
      <c r="D2026" s="116" t="str">
        <f aca="false">IF(D1925&lt;&gt;"",D1925,"")</f>
        <v/>
      </c>
      <c r="E2026" s="116" t="str">
        <f aca="false">IF(E1925&lt;&gt;"",E1925,"")</f>
        <v/>
      </c>
      <c r="F2026" s="116" t="n">
        <v>40</v>
      </c>
      <c r="G2026" s="168" t="n">
        <f aca="false">G1925</f>
        <v>0</v>
      </c>
      <c r="H2026" s="187" t="n">
        <f aca="false">IF($G2026&lt;&gt;"",G2026,"")</f>
        <v>0</v>
      </c>
      <c r="I2026" s="169"/>
      <c r="J2026" s="170"/>
      <c r="K2026" s="171" t="str">
        <f aca="false">IF($B2026&lt;&gt;"",IF(I2026,(INDEX(P$1930:Q$1933,MATCH(H2026,P$1930:P$1933),2)/I2026)*1000,0),"")</f>
        <v/>
      </c>
      <c r="L2026" s="171" t="str">
        <f aca="false">IF(Q$1930&lt;&gt;"",IF($B2026&lt;&gt;"",K2026-$J2026,""),"")</f>
        <v/>
      </c>
      <c r="M2026" s="172" t="str">
        <f aca="false">IF(B2026&lt;&gt;"",RANK(L2026,L$1930:L$2029),"")</f>
        <v/>
      </c>
      <c r="N2026" s="172" t="str">
        <f aca="false">IF(B2026&lt;&gt;"",'Classement Général'!CN107,"")</f>
        <v/>
      </c>
      <c r="O2026" s="172" t="str">
        <f aca="false">IF(B208&lt;&gt;"",'Calculs (M1..M20)'!A110,"")</f>
        <v/>
      </c>
      <c r="U2026" s="0"/>
      <c r="AH2026" s="187" t="n">
        <f aca="false">IF($G2026&lt;&gt;"",AG2026,"")</f>
        <v>0</v>
      </c>
      <c r="AI2026" s="169"/>
      <c r="AJ2026" s="170"/>
    </row>
    <row r="2027" customFormat="false" ht="13" hidden="false" customHeight="false" outlineLevel="0" collapsed="false">
      <c r="A2027" s="0"/>
      <c r="B2027" s="185" t="str">
        <f aca="false">IF(B1926&lt;&gt;"",B1926,"")</f>
        <v/>
      </c>
      <c r="C2027" s="116" t="str">
        <f aca="false">IF(C1926&lt;&gt;"",C1926,"")</f>
        <v/>
      </c>
      <c r="D2027" s="116" t="str">
        <f aca="false">IF(D1926&lt;&gt;"",D1926,"")</f>
        <v/>
      </c>
      <c r="E2027" s="116" t="str">
        <f aca="false">IF(E1926&lt;&gt;"",E1926,"")</f>
        <v/>
      </c>
      <c r="F2027" s="116" t="n">
        <v>40</v>
      </c>
      <c r="G2027" s="168" t="n">
        <f aca="false">G1926</f>
        <v>0</v>
      </c>
      <c r="H2027" s="187" t="n">
        <f aca="false">IF($G2027&lt;&gt;"",G2027,"")</f>
        <v>0</v>
      </c>
      <c r="I2027" s="169"/>
      <c r="J2027" s="170"/>
      <c r="K2027" s="171" t="str">
        <f aca="false">IF($B2027&lt;&gt;"",IF(I2027,(INDEX(P$1930:Q$1933,MATCH(H2027,P$1930:P$1933),2)/I2027)*1000,0),"")</f>
        <v/>
      </c>
      <c r="L2027" s="171" t="str">
        <f aca="false">IF(Q$1930&lt;&gt;"",IF($B2027&lt;&gt;"",K2027-$J2027,""),"")</f>
        <v/>
      </c>
      <c r="M2027" s="172" t="str">
        <f aca="false">IF(B2027&lt;&gt;"",RANK(L2027,L$1930:L$2029),"")</f>
        <v/>
      </c>
      <c r="N2027" s="172" t="str">
        <f aca="false">IF(B2027&lt;&gt;"",'Classement Général'!CN108,"")</f>
        <v/>
      </c>
      <c r="O2027" s="172" t="str">
        <f aca="false">IF(B209&lt;&gt;"",'Calculs (M1..M20)'!A111,"")</f>
        <v/>
      </c>
      <c r="U2027" s="0"/>
      <c r="AH2027" s="187" t="n">
        <f aca="false">IF($G2027&lt;&gt;"",AG2027,"")</f>
        <v>0</v>
      </c>
      <c r="AI2027" s="169"/>
      <c r="AJ2027" s="170"/>
    </row>
    <row r="2028" customFormat="false" ht="13" hidden="false" customHeight="false" outlineLevel="0" collapsed="false">
      <c r="A2028" s="0"/>
      <c r="B2028" s="185" t="str">
        <f aca="false">IF(B1927&lt;&gt;"",B1927,"")</f>
        <v/>
      </c>
      <c r="C2028" s="116" t="str">
        <f aca="false">IF(C1927&lt;&gt;"",C1927,"")</f>
        <v/>
      </c>
      <c r="D2028" s="116" t="str">
        <f aca="false">IF(D1927&lt;&gt;"",D1927,"")</f>
        <v/>
      </c>
      <c r="E2028" s="116" t="str">
        <f aca="false">IF(E1927&lt;&gt;"",E1927,"")</f>
        <v/>
      </c>
      <c r="F2028" s="116" t="n">
        <v>40</v>
      </c>
      <c r="G2028" s="168" t="n">
        <f aca="false">G1927</f>
        <v>0</v>
      </c>
      <c r="H2028" s="187" t="n">
        <f aca="false">IF($G2028&lt;&gt;"",G2028,"")</f>
        <v>0</v>
      </c>
      <c r="I2028" s="169"/>
      <c r="J2028" s="170"/>
      <c r="K2028" s="171" t="str">
        <f aca="false">IF($B2028&lt;&gt;"",IF(I2028,(INDEX(P$1930:Q$1933,MATCH(H2028,P$1930:P$1933),2)/I2028)*1000,0),"")</f>
        <v/>
      </c>
      <c r="L2028" s="171" t="str">
        <f aca="false">IF(Q$1930&lt;&gt;"",IF($B2028&lt;&gt;"",K2028-$J2028,""),"")</f>
        <v/>
      </c>
      <c r="M2028" s="172" t="str">
        <f aca="false">IF(B2028&lt;&gt;"",RANK(L2028,L$1930:L$2029),"")</f>
        <v/>
      </c>
      <c r="N2028" s="172" t="str">
        <f aca="false">IF(B2028&lt;&gt;"",'Classement Général'!CN109,"")</f>
        <v/>
      </c>
      <c r="O2028" s="172" t="str">
        <f aca="false">IF(B210&lt;&gt;"",'Calculs (M1..M20)'!A112,"")</f>
        <v/>
      </c>
      <c r="U2028" s="0"/>
      <c r="AH2028" s="187" t="n">
        <f aca="false">IF($G2028&lt;&gt;"",AG2028,"")</f>
        <v>0</v>
      </c>
      <c r="AI2028" s="169"/>
      <c r="AJ2028" s="170"/>
    </row>
    <row r="2029" customFormat="false" ht="13.5" hidden="false" customHeight="false" outlineLevel="0" collapsed="false">
      <c r="A2029" s="0"/>
      <c r="B2029" s="185" t="str">
        <f aca="false">IF(B1928&lt;&gt;"",B1928,"")</f>
        <v/>
      </c>
      <c r="C2029" s="116" t="str">
        <f aca="false">IF(C1928&lt;&gt;"",C1928,"")</f>
        <v/>
      </c>
      <c r="D2029" s="116" t="str">
        <f aca="false">IF(D1928&lt;&gt;"",D1928,"")</f>
        <v/>
      </c>
      <c r="E2029" s="116" t="str">
        <f aca="false">IF(E1928&lt;&gt;"",E1928,"")</f>
        <v/>
      </c>
      <c r="F2029" s="116" t="n">
        <v>40</v>
      </c>
      <c r="G2029" s="168" t="n">
        <f aca="false">G1928</f>
        <v>0</v>
      </c>
      <c r="H2029" s="187" t="n">
        <f aca="false">IF($G2029&lt;&gt;"",G2029,"")</f>
        <v>0</v>
      </c>
      <c r="I2029" s="169"/>
      <c r="J2029" s="170"/>
      <c r="K2029" s="171" t="str">
        <f aca="false">IF($B2029&lt;&gt;"",IF(I2029,(INDEX(P$1930:Q$1933,MATCH(H2029,P$1930:P$1933),2)/I2029)*1000,0),"")</f>
        <v/>
      </c>
      <c r="L2029" s="171" t="str">
        <f aca="false">IF(Q$1930&lt;&gt;"",IF($B2029&lt;&gt;"",K2029-$J2029,""),"")</f>
        <v/>
      </c>
      <c r="M2029" s="172" t="str">
        <f aca="false">IF(B2029&lt;&gt;"",RANK(L2029,L$1930:L$2029),"")</f>
        <v/>
      </c>
      <c r="N2029" s="172" t="str">
        <f aca="false">IF(B2029&lt;&gt;"",'Classement Général'!CN110,"")</f>
        <v/>
      </c>
      <c r="O2029" s="172" t="str">
        <f aca="false">IF(B211&lt;&gt;"",'Calculs (M1..M20)'!A113,"")</f>
        <v/>
      </c>
      <c r="U2029" s="0"/>
      <c r="AH2029" s="187" t="n">
        <f aca="false">IF($G2029&lt;&gt;"",AG2029,"")</f>
        <v>0</v>
      </c>
      <c r="AI2029" s="169"/>
      <c r="AJ2029" s="170"/>
    </row>
    <row r="2030" customFormat="false" ht="13" hidden="false" customHeight="false" outlineLevel="0" collapsed="false">
      <c r="A2030" s="137"/>
      <c r="B2030" s="188" t="str">
        <f aca="false">IF(B1929&lt;&gt;"",B1929,"")</f>
        <v>Nom</v>
      </c>
      <c r="C2030" s="176" t="str">
        <f aca="false">IF(C1929&lt;&gt;"",C1929,"")</f>
        <v>Dossard</v>
      </c>
      <c r="D2030" s="176" t="str">
        <f aca="false">IF(D1929&lt;&gt;"",D1929,"")</f>
        <v>Freq</v>
      </c>
      <c r="E2030" s="176" t="str">
        <f aca="false">IF(E1929&lt;&gt;"",E1929,"")</f>
        <v>Equipe</v>
      </c>
      <c r="F2030" s="176" t="str">
        <f aca="false">IF(F1929&lt;&gt;"",F1929,"")</f>
        <v>Manche</v>
      </c>
      <c r="G2030" s="176" t="str">
        <f aca="false">IF(G1929&lt;&gt;"",G1929,"")</f>
        <v>Gpe</v>
      </c>
      <c r="H2030" s="177" t="str">
        <f aca="false">IF(H1929&lt;&gt;"",H1929,"")</f>
        <v>GS</v>
      </c>
      <c r="I2030" s="177" t="str">
        <f aca="false">IF(I1929&lt;&gt;"",I1929,"")</f>
        <v>Temps</v>
      </c>
      <c r="J2030" s="177" t="str">
        <f aca="false">IF(J1929&lt;&gt;"",J1929,"")</f>
        <v>Penalité</v>
      </c>
      <c r="K2030" s="176" t="str">
        <f aca="false">IF(K1929&lt;&gt;"",K1929,"")</f>
        <v>FAI Brut</v>
      </c>
      <c r="L2030" s="176" t="str">
        <f aca="false">IF(L1929&lt;&gt;"",L1929,"")</f>
        <v>FAI Net</v>
      </c>
      <c r="M2030" s="176" t="str">
        <f aca="false">IF(M1929&lt;&gt;"",M1929,"")</f>
        <v>ClastM</v>
      </c>
      <c r="N2030" s="176" t="str">
        <f aca="false">IF(N1929&lt;&gt;"",N1929,"")</f>
        <v>ClastE</v>
      </c>
      <c r="O2030" s="176" t="str">
        <f aca="false">IF(O1929&lt;&gt;"",O1929,"")</f>
        <v>ClastG</v>
      </c>
      <c r="U2030" s="5"/>
      <c r="AH2030" s="177" t="str">
        <f aca="false">IF(AH1929&lt;&gt;"",AH1929,"")</f>
        <v>GS</v>
      </c>
      <c r="AI2030" s="177" t="str">
        <f aca="false">IF(AI1929&lt;&gt;"",AI1929,"")</f>
        <v>Temps</v>
      </c>
      <c r="AJ2030" s="177" t="str">
        <f aca="false">IF(AJ1929&lt;&gt;"",AJ1929,"")</f>
        <v>Penalité</v>
      </c>
    </row>
  </sheetData>
  <sheetProtection sheet="true" sort="false" autoFilter="false"/>
  <mergeCells count="10">
    <mergeCell ref="B1:O1"/>
    <mergeCell ref="C2:E2"/>
    <mergeCell ref="C3:E3"/>
    <mergeCell ref="G3:J3"/>
    <mergeCell ref="C4:E4"/>
    <mergeCell ref="C5:E5"/>
    <mergeCell ref="C6:E6"/>
    <mergeCell ref="Q6:V6"/>
    <mergeCell ref="C7:E7"/>
    <mergeCell ref="R8:T8"/>
  </mergeCells>
  <conditionalFormatting sqref="G1930:G2029,G213:G312,G1829:G1928,G415:G514,G516:G615,G617:G716,G718:G817,G819:G918,G920:G1019,G1021:G1120,G1122:G1221,G1223:G1322,G1324:G1423,G1425:G1524,G1526:G1625,G1627:G1726,G1728:G1827,G314:G413,G112:G211,G11:G110">
    <cfRule type="cellIs" priority="2" operator="notEqual" aboveAverage="0" equalAverage="0" bottom="0" percent="0" rank="0" text="" dxfId="0">
      <formula>H11</formula>
    </cfRule>
    <cfRule type="cellIs" priority="3" operator="equal" aboveAverage="0" equalAverage="0" bottom="0" percent="0" rank="0" text="" dxfId="1">
      <formula>1</formula>
    </cfRule>
    <cfRule type="cellIs" priority="4" operator="equal" aboveAverage="0" equalAverage="0" bottom="0" percent="0" rank="0" text="" dxfId="2">
      <formula>2</formula>
    </cfRule>
  </conditionalFormatting>
  <conditionalFormatting sqref="AH10,AH1929,AH212,AH1626,AH1727,AH414,AH515,AH616,AH1828,AH818,AH919,AH1020,AH1121,AH1222,AH1323,AH1424,AH1525,AH313,AH111">
    <cfRule type="cellIs" priority="5" operator="equal" aboveAverage="0" equalAverage="0" bottom="0" percent="0" rank="0" text="" dxfId="3">
      <formula>2</formula>
    </cfRule>
    <cfRule type="cellIs" priority="6" operator="equal" aboveAverage="0" equalAverage="0" bottom="0" percent="0" rank="0" text="" dxfId="4">
      <formula>1</formula>
    </cfRule>
  </conditionalFormatting>
  <conditionalFormatting sqref="AH718:AH817,AH617:AH716,AH1829:AH1928,AH1021:AH1120,AH415:AH514,AH819:AH918,AH920:AH1019,AH516:AH615,AH1122:AH1221,AH1223:AH1322,AH1324:AH1423,AH1425:AH1524,AH1526:AH1625,AH1627:AH1726,AH1728:AH1827,AH314:AH413,AH112:AH211,AH213:AH312,AH11:AH110,AH1930:AH2029">
    <cfRule type="cellIs" priority="7" operator="equal" aboveAverage="0" equalAverage="0" bottom="0" percent="0" rank="0" text="" dxfId="5">
      <formula>2</formula>
    </cfRule>
    <cfRule type="cellIs" priority="8" operator="equal" aboveAverage="0" equalAverage="0" bottom="0" percent="0" rank="0" text="" dxfId="6">
      <formula>3</formula>
    </cfRule>
    <cfRule type="cellIs" priority="9" operator="equal" aboveAverage="0" equalAverage="0" bottom="0" percent="0" rank="0" text="" dxfId="7">
      <formula>4</formula>
    </cfRule>
  </conditionalFormatting>
  <conditionalFormatting sqref="H10,H1929,H212,H1626,H1727,H414,H515,H616,H1828,H818,H919,H1020,H1121,H1222,H1323,H1424,H1525,H313,H111">
    <cfRule type="cellIs" priority="10" operator="equal" aboveAverage="0" equalAverage="0" bottom="0" percent="0" rank="0" text="" dxfId="8">
      <formula>2</formula>
    </cfRule>
    <cfRule type="cellIs" priority="11" operator="equal" aboveAverage="0" equalAverage="0" bottom="0" percent="0" rank="0" text="" dxfId="9">
      <formula>1</formula>
    </cfRule>
  </conditionalFormatting>
  <conditionalFormatting sqref="H718:H817,H617:H716,H1829:H1928,H1021:H1120,H415:H514,H819:H918,H920:H1019,H516:H615,H1122:H1221,H1223:H1322,H1324:H1423,H1425:H1524,H1526:H1625,H1627:H1726,H1728:H1827,H314:H413,H112:H211,H213:H312,H11:H110,H1930:H2029">
    <cfRule type="cellIs" priority="12" operator="equal" aboveAverage="0" equalAverage="0" bottom="0" percent="0" rank="0" text="" dxfId="10">
      <formula>2</formula>
    </cfRule>
    <cfRule type="cellIs" priority="13" operator="equal" aboveAverage="0" equalAverage="0" bottom="0" percent="0" rank="0" text="" dxfId="11">
      <formula>3</formula>
    </cfRule>
    <cfRule type="cellIs" priority="14" operator="equal" aboveAverage="0" equalAverage="0" bottom="0" percent="0" rank="0" text="" dxfId="12">
      <formula>4</formula>
    </cfRule>
  </conditionalFormatting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  <tableParts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CN110"/>
  <sheetViews>
    <sheetView windowProtection="true"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0" ySplit="10" topLeftCell="A11" activePane="bottomLeft" state="frozen"/>
      <selection pane="topLeft" activeCell="A1" activeCellId="0" sqref="A1"/>
      <selection pane="bottomLeft" activeCell="D5" activeCellId="0" sqref="D5"/>
    </sheetView>
  </sheetViews>
  <sheetFormatPr defaultRowHeight="12.5"/>
  <cols>
    <col collapsed="false" hidden="false" max="1" min="1" style="2" width="4.45408163265306"/>
    <col collapsed="false" hidden="false" max="2" min="2" style="2" width="8.10204081632653"/>
    <col collapsed="false" hidden="false" max="3" min="3" style="2" width="10.530612244898"/>
    <col collapsed="false" hidden="false" max="4" min="4" style="2" width="9.58673469387755"/>
    <col collapsed="false" hidden="false" max="5" min="5" style="2" width="25.515306122449"/>
    <col collapsed="false" hidden="false" max="6" min="6" style="2" width="7.56122448979592"/>
    <col collapsed="false" hidden="false" max="15" min="7" style="2" width="3.51020408163265"/>
    <col collapsed="false" hidden="false" max="46" min="16" style="2" width="4.45408163265306"/>
    <col collapsed="false" hidden="false" max="47" min="47" style="2" width="11.2040816326531"/>
    <col collapsed="false" hidden="false" max="48" min="48" style="2" width="8.10204081632653"/>
    <col collapsed="false" hidden="false" max="49" min="49" style="2" width="6.47959183673469"/>
    <col collapsed="false" hidden="false" max="50" min="50" style="2" width="9.58673469387755"/>
    <col collapsed="false" hidden="false" max="51" min="51" style="2" width="25.2448979591837"/>
    <col collapsed="false" hidden="false" max="52" min="52" style="2" width="7.96428571428571"/>
    <col collapsed="false" hidden="false" max="61" min="53" style="2" width="3.51020408163265"/>
    <col collapsed="false" hidden="false" max="92" min="62" style="2" width="4.45408163265306"/>
    <col collapsed="false" hidden="false" max="1025" min="93" style="2" width="11.2040816326531"/>
  </cols>
  <sheetData>
    <row r="1" customFormat="false" ht="15.5" hidden="false" customHeight="false" outlineLevel="0" collapsed="false">
      <c r="B1" s="189" t="s">
        <v>115</v>
      </c>
      <c r="C1" s="189"/>
      <c r="D1" s="189"/>
      <c r="E1" s="189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190" t="s">
        <v>116</v>
      </c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</row>
    <row r="2" customFormat="false" ht="13" hidden="false" customHeight="false" outlineLevel="0" collapsed="false">
      <c r="B2" s="15" t="s">
        <v>16</v>
      </c>
      <c r="C2" s="56" t="str">
        <f aca="false">Pilotes!C2</f>
        <v>GAP</v>
      </c>
      <c r="D2" s="56"/>
      <c r="E2" s="56"/>
      <c r="F2" s="0"/>
      <c r="G2" s="0"/>
      <c r="H2" s="0"/>
      <c r="I2" s="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</row>
    <row r="3" customFormat="false" ht="13" hidden="false" customHeight="false" outlineLevel="0" collapsed="false">
      <c r="B3" s="21" t="s">
        <v>21</v>
      </c>
      <c r="C3" s="57" t="str">
        <f aca="false">Pilotes!C3</f>
        <v>Col de la Croix Morand</v>
      </c>
      <c r="D3" s="57"/>
      <c r="E3" s="57"/>
      <c r="F3" s="0"/>
      <c r="G3" s="0"/>
      <c r="H3" s="0"/>
      <c r="I3" s="0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AT3" s="191"/>
      <c r="AV3" s="2" t="s">
        <v>117</v>
      </c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</row>
    <row r="4" customFormat="false" ht="13" hidden="false" customHeight="false" outlineLevel="0" collapsed="false">
      <c r="B4" s="24" t="s">
        <v>24</v>
      </c>
      <c r="C4" s="58" t="str">
        <f aca="false">Pilotes!C4</f>
        <v>6, 7 et 8 mai 2017</v>
      </c>
      <c r="D4" s="58"/>
      <c r="E4" s="58"/>
      <c r="F4" s="0"/>
      <c r="G4" s="0"/>
      <c r="H4" s="0"/>
      <c r="I4" s="0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</row>
    <row r="5" customFormat="false" ht="13" hidden="false" customHeight="false" outlineLevel="0" collapsed="false">
      <c r="B5" s="0"/>
      <c r="C5" s="0"/>
      <c r="D5" s="0"/>
      <c r="E5" s="0"/>
      <c r="F5" s="0"/>
      <c r="G5" s="0"/>
      <c r="H5" s="0"/>
      <c r="I5" s="0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</row>
    <row r="6" customFormat="false" ht="13" hidden="true" customHeight="false" outlineLevel="0" collapsed="false">
      <c r="B6" s="0"/>
      <c r="C6" s="0"/>
      <c r="D6" s="0"/>
      <c r="E6" s="0"/>
      <c r="F6" s="0"/>
      <c r="G6" s="0"/>
      <c r="H6" s="0"/>
      <c r="I6" s="0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</row>
    <row r="7" customFormat="false" ht="13" hidden="true" customHeight="false" outlineLevel="0" collapsed="false">
      <c r="B7" s="0"/>
      <c r="C7" s="0"/>
      <c r="D7" s="0"/>
      <c r="E7" s="0"/>
      <c r="F7" s="0"/>
      <c r="G7" s="0"/>
      <c r="H7" s="0"/>
      <c r="I7" s="0"/>
      <c r="J7" s="191"/>
      <c r="K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  <c r="AA7" s="191"/>
      <c r="AB7" s="191"/>
      <c r="AC7" s="191"/>
      <c r="AD7" s="191"/>
      <c r="AE7" s="191"/>
      <c r="AF7" s="191"/>
      <c r="AG7" s="191"/>
      <c r="AH7" s="191"/>
      <c r="AI7" s="191"/>
      <c r="AJ7" s="191"/>
      <c r="AK7" s="191"/>
      <c r="AL7" s="191"/>
      <c r="AM7" s="191"/>
      <c r="AN7" s="191"/>
      <c r="AO7" s="191"/>
      <c r="AP7" s="191"/>
      <c r="AQ7" s="191"/>
      <c r="AR7" s="191"/>
      <c r="AS7" s="191"/>
      <c r="AT7" s="191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</row>
    <row r="8" customFormat="false" ht="13" hidden="true" customHeight="false" outlineLevel="0" collapsed="false">
      <c r="B8" s="0"/>
      <c r="C8" s="0"/>
      <c r="D8" s="0"/>
      <c r="E8" s="0"/>
      <c r="F8" s="0"/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</row>
    <row r="9" customFormat="false" ht="13" hidden="true" customHeight="false" outlineLevel="0" collapsed="false">
      <c r="B9" s="0"/>
      <c r="C9" s="0"/>
      <c r="D9" s="0"/>
      <c r="E9" s="0"/>
      <c r="F9" s="0"/>
      <c r="G9" s="0"/>
      <c r="H9" s="0"/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</row>
    <row r="10" customFormat="false" ht="13.5" hidden="false" customHeight="false" outlineLevel="0" collapsed="false">
      <c r="B10" s="192" t="s">
        <v>118</v>
      </c>
      <c r="C10" s="193" t="s">
        <v>119</v>
      </c>
      <c r="D10" s="193" t="s">
        <v>120</v>
      </c>
      <c r="E10" s="193" t="s">
        <v>121</v>
      </c>
      <c r="F10" s="193" t="s">
        <v>42</v>
      </c>
      <c r="G10" s="194" t="n">
        <v>1</v>
      </c>
      <c r="H10" s="194" t="n">
        <v>2</v>
      </c>
      <c r="I10" s="194" t="n">
        <v>3</v>
      </c>
      <c r="J10" s="194" t="n">
        <v>4</v>
      </c>
      <c r="K10" s="194" t="n">
        <v>5</v>
      </c>
      <c r="L10" s="194" t="n">
        <v>6</v>
      </c>
      <c r="M10" s="194" t="n">
        <v>7</v>
      </c>
      <c r="N10" s="194" t="n">
        <v>8</v>
      </c>
      <c r="O10" s="194" t="n">
        <v>9</v>
      </c>
      <c r="P10" s="194" t="n">
        <v>10</v>
      </c>
      <c r="Q10" s="194" t="n">
        <v>11</v>
      </c>
      <c r="R10" s="194" t="n">
        <v>12</v>
      </c>
      <c r="S10" s="194" t="n">
        <v>13</v>
      </c>
      <c r="T10" s="194" t="n">
        <v>14</v>
      </c>
      <c r="U10" s="194" t="n">
        <v>15</v>
      </c>
      <c r="V10" s="194" t="n">
        <v>16</v>
      </c>
      <c r="W10" s="194" t="n">
        <v>17</v>
      </c>
      <c r="X10" s="194" t="n">
        <v>18</v>
      </c>
      <c r="Y10" s="194" t="n">
        <v>19</v>
      </c>
      <c r="Z10" s="194" t="n">
        <v>20</v>
      </c>
      <c r="AA10" s="194" t="n">
        <v>21</v>
      </c>
      <c r="AB10" s="194" t="n">
        <v>22</v>
      </c>
      <c r="AC10" s="194" t="n">
        <v>23</v>
      </c>
      <c r="AD10" s="194" t="n">
        <v>24</v>
      </c>
      <c r="AE10" s="194" t="n">
        <v>25</v>
      </c>
      <c r="AF10" s="194" t="n">
        <v>26</v>
      </c>
      <c r="AG10" s="194" t="n">
        <v>27</v>
      </c>
      <c r="AH10" s="194" t="n">
        <v>28</v>
      </c>
      <c r="AI10" s="194" t="n">
        <v>29</v>
      </c>
      <c r="AJ10" s="194" t="n">
        <v>30</v>
      </c>
      <c r="AK10" s="194" t="n">
        <v>31</v>
      </c>
      <c r="AL10" s="194" t="n">
        <v>32</v>
      </c>
      <c r="AM10" s="194" t="n">
        <v>33</v>
      </c>
      <c r="AN10" s="194" t="n">
        <v>34</v>
      </c>
      <c r="AO10" s="194" t="n">
        <v>35</v>
      </c>
      <c r="AP10" s="194" t="n">
        <v>36</v>
      </c>
      <c r="AQ10" s="194" t="n">
        <v>37</v>
      </c>
      <c r="AR10" s="194" t="n">
        <v>38</v>
      </c>
      <c r="AS10" s="194" t="n">
        <v>39</v>
      </c>
      <c r="AT10" s="195" t="n">
        <v>40</v>
      </c>
      <c r="AV10" s="192" t="s">
        <v>118</v>
      </c>
      <c r="AW10" s="193" t="s">
        <v>119</v>
      </c>
      <c r="AX10" s="193" t="s">
        <v>120</v>
      </c>
      <c r="AY10" s="193" t="s">
        <v>121</v>
      </c>
      <c r="AZ10" s="193" t="s">
        <v>42</v>
      </c>
      <c r="BA10" s="193" t="s">
        <v>122</v>
      </c>
      <c r="BB10" s="193" t="s">
        <v>123</v>
      </c>
      <c r="BC10" s="193" t="s">
        <v>124</v>
      </c>
      <c r="BD10" s="193" t="s">
        <v>125</v>
      </c>
      <c r="BE10" s="193" t="s">
        <v>126</v>
      </c>
      <c r="BF10" s="193" t="s">
        <v>127</v>
      </c>
      <c r="BG10" s="193" t="s">
        <v>128</v>
      </c>
      <c r="BH10" s="193" t="s">
        <v>129</v>
      </c>
      <c r="BI10" s="193" t="s">
        <v>130</v>
      </c>
      <c r="BJ10" s="193" t="s">
        <v>131</v>
      </c>
      <c r="BK10" s="193" t="s">
        <v>132</v>
      </c>
      <c r="BL10" s="193" t="s">
        <v>133</v>
      </c>
      <c r="BM10" s="193" t="s">
        <v>134</v>
      </c>
      <c r="BN10" s="193" t="s">
        <v>135</v>
      </c>
      <c r="BO10" s="193" t="s">
        <v>136</v>
      </c>
      <c r="BP10" s="193" t="s">
        <v>137</v>
      </c>
      <c r="BQ10" s="193" t="s">
        <v>138</v>
      </c>
      <c r="BR10" s="193" t="s">
        <v>139</v>
      </c>
      <c r="BS10" s="193" t="s">
        <v>140</v>
      </c>
      <c r="BT10" s="193" t="s">
        <v>141</v>
      </c>
      <c r="BU10" s="193" t="s">
        <v>142</v>
      </c>
      <c r="BV10" s="193" t="s">
        <v>143</v>
      </c>
      <c r="BW10" s="193" t="s">
        <v>144</v>
      </c>
      <c r="BX10" s="193" t="s">
        <v>145</v>
      </c>
      <c r="BY10" s="193" t="s">
        <v>146</v>
      </c>
      <c r="BZ10" s="193" t="s">
        <v>147</v>
      </c>
      <c r="CA10" s="193" t="s">
        <v>148</v>
      </c>
      <c r="CB10" s="193" t="s">
        <v>149</v>
      </c>
      <c r="CC10" s="193" t="s">
        <v>150</v>
      </c>
      <c r="CD10" s="193" t="s">
        <v>151</v>
      </c>
      <c r="CE10" s="193" t="s">
        <v>152</v>
      </c>
      <c r="CF10" s="193" t="s">
        <v>153</v>
      </c>
      <c r="CG10" s="193" t="s">
        <v>154</v>
      </c>
      <c r="CH10" s="193" t="s">
        <v>155</v>
      </c>
      <c r="CI10" s="193" t="s">
        <v>156</v>
      </c>
      <c r="CJ10" s="193" t="s">
        <v>157</v>
      </c>
      <c r="CK10" s="193" t="s">
        <v>158</v>
      </c>
      <c r="CL10" s="193" t="s">
        <v>159</v>
      </c>
      <c r="CM10" s="193" t="s">
        <v>160</v>
      </c>
      <c r="CN10" s="196" t="s">
        <v>161</v>
      </c>
    </row>
    <row r="11" customFormat="false" ht="12.8" hidden="false" customHeight="false" outlineLevel="0" collapsed="false">
      <c r="B11" s="197" t="n">
        <v>1</v>
      </c>
      <c r="C11" s="198" t="n">
        <f aca="false">IF(ISNA(VLOOKUP(B11,ClassEvo,2,0)),"",VLOOKUP(B11,ClassEvo,2,0))</f>
        <v>5532.89778052031</v>
      </c>
      <c r="D11" s="198" t="n">
        <f aca="false">IF(ISNA(VLOOKUP($B11,ClassEvo,3,0)),"",VLOOKUP($B11,ClassEvo,3,0))</f>
        <v>1000</v>
      </c>
      <c r="E11" s="0" t="str">
        <f aca="false">IF(ISNA(VLOOKUP($B11,ClassEvo,4,0)),"",VLOOKUP($B11,ClassEvo,4,0))</f>
        <v>Pierre RONDEL</v>
      </c>
      <c r="F11" s="198" t="n">
        <f aca="false">IF(ISNA(VLOOKUP($B11,ClassEvo,5,0)),"",VLOOKUP($B11,ClassEvo,5,0))</f>
        <v>7</v>
      </c>
      <c r="G11" s="199" t="n">
        <f aca="false">IF(ISNA(VLOOKUP($B11,ClassEvo,5+G$10,0)),"",VLOOKUP($B11,ClassEvo,5+G$10,0))</f>
        <v>3</v>
      </c>
      <c r="H11" s="200" t="n">
        <f aca="false">IF(ISNA(VLOOKUP($B11,ClassEvo,5+H$10,0)),"",VLOOKUP($B11,ClassEvo,5+H$10,0))</f>
        <v>3</v>
      </c>
      <c r="I11" s="200" t="n">
        <f aca="false">IF(ISNA(VLOOKUP($B11,ClassEvo,5+I$10,0)),"",VLOOKUP($B11,ClassEvo,5+I$10,0))</f>
        <v>1</v>
      </c>
      <c r="J11" s="200" t="n">
        <f aca="false">IF(ISNA(VLOOKUP($B11,ClassEvo,5+J$10,0)),"",VLOOKUP($B11,ClassEvo,5+J$10,0))</f>
        <v>2</v>
      </c>
      <c r="K11" s="200" t="n">
        <f aca="false">IF(ISNA(VLOOKUP($B11,ClassEvo,5+K$10,0)),"",VLOOKUP($B11,ClassEvo,5+K$10,0))</f>
        <v>2</v>
      </c>
      <c r="L11" s="200" t="n">
        <f aca="false">IF(ISNA(VLOOKUP($B11,ClassEvo,5+L$10,0)),"",VLOOKUP($B11,ClassEvo,5+L$10,0))</f>
        <v>2</v>
      </c>
      <c r="M11" s="200" t="n">
        <f aca="false">IF(ISNA(VLOOKUP($B11,ClassEvo,5+M$10,0)),"",VLOOKUP($B11,ClassEvo,5+M$10,0))</f>
        <v>1</v>
      </c>
      <c r="N11" s="200" t="str">
        <f aca="false">IF(ISNA(VLOOKUP($B11,ClassEvo,5+N$10,0)),"",VLOOKUP($B11,ClassEvo,5+N$10,0))</f>
        <v/>
      </c>
      <c r="O11" s="200" t="str">
        <f aca="false">IF(ISNA(VLOOKUP($B11,ClassEvo,5+O$10,0)),"",VLOOKUP($B11,ClassEvo,5+O$10,0))</f>
        <v/>
      </c>
      <c r="P11" s="200" t="str">
        <f aca="false">IF(ISNA(VLOOKUP($B11,ClassEvo,5+P$10,0)),"",VLOOKUP($B11,ClassEvo,5+P$10,0))</f>
        <v/>
      </c>
      <c r="Q11" s="200" t="str">
        <f aca="false">IF(ISNA(VLOOKUP($B11,ClassEvo,5+Q$10,0)),"",VLOOKUP($B11,ClassEvo,5+Q$10,0))</f>
        <v/>
      </c>
      <c r="R11" s="200" t="str">
        <f aca="false">IF(ISNA(VLOOKUP($B11,ClassEvo,5+R$10,0)),"",VLOOKUP($B11,ClassEvo,5+R$10,0))</f>
        <v/>
      </c>
      <c r="S11" s="200" t="str">
        <f aca="false">IF(ISNA(VLOOKUP($B11,ClassEvo,5+S$10,0)),"",VLOOKUP($B11,ClassEvo,5+S$10,0))</f>
        <v/>
      </c>
      <c r="T11" s="200" t="str">
        <f aca="false">IF(ISNA(VLOOKUP($B11,ClassEvo,5+T$10,0)),"",VLOOKUP($B11,ClassEvo,5+T$10,0))</f>
        <v/>
      </c>
      <c r="U11" s="200" t="str">
        <f aca="false">IF(ISNA(VLOOKUP($B11,ClassEvo,5+U$10,0)),"",VLOOKUP($B11,ClassEvo,5+U$10,0))</f>
        <v/>
      </c>
      <c r="V11" s="200" t="str">
        <f aca="false">IF(ISNA(VLOOKUP($B11,ClassEvo,5+V$10,0)),"",VLOOKUP($B11,ClassEvo,5+V$10,0))</f>
        <v/>
      </c>
      <c r="W11" s="200" t="str">
        <f aca="false">IF(ISNA(VLOOKUP($B11,ClassEvo,5+W$10,0)),"",VLOOKUP($B11,ClassEvo,5+W$10,0))</f>
        <v/>
      </c>
      <c r="X11" s="200" t="str">
        <f aca="false">IF(ISNA(VLOOKUP($B11,ClassEvo,5+X$10,0)),"",VLOOKUP($B11,ClassEvo,5+X$10,0))</f>
        <v/>
      </c>
      <c r="Y11" s="200" t="str">
        <f aca="false">IF(ISNA(VLOOKUP($B11,ClassEvo,5+Y$10,0)),"",VLOOKUP($B11,ClassEvo,5+Y$10,0))</f>
        <v/>
      </c>
      <c r="Z11" s="200" t="str">
        <f aca="false">IF(ISNA(VLOOKUP($B11,ClassEvo,5+Z$10,0)),"",VLOOKUP($B11,ClassEvo,5+Z$10,0))</f>
        <v/>
      </c>
      <c r="AA11" s="200" t="str">
        <f aca="false">IF(ISNA(VLOOKUP($B11,ClassEvo,5+AA$10,0)),"",VLOOKUP($B11,ClassEvo,5+AA$10,0))</f>
        <v/>
      </c>
      <c r="AB11" s="200" t="str">
        <f aca="false">IF(ISNA(VLOOKUP($B11,ClassEvo,5+AB$10,0)),"",VLOOKUP($B11,ClassEvo,5+AB$10,0))</f>
        <v/>
      </c>
      <c r="AC11" s="200" t="str">
        <f aca="false">IF(ISNA(VLOOKUP($B11,ClassEvo,5+AC$10,0)),"",VLOOKUP($B11,ClassEvo,5+AC$10,0))</f>
        <v/>
      </c>
      <c r="AD11" s="200" t="str">
        <f aca="false">IF(ISNA(VLOOKUP($B11,ClassEvo,5+AD$10,0)),"",VLOOKUP($B11,ClassEvo,5+AD$10,0))</f>
        <v/>
      </c>
      <c r="AE11" s="200" t="str">
        <f aca="false">IF(ISNA(VLOOKUP($B11,ClassEvo,5+AE$10,0)),"",VLOOKUP($B11,ClassEvo,5+AE$10,0))</f>
        <v/>
      </c>
      <c r="AF11" s="200" t="str">
        <f aca="false">IF(ISNA(VLOOKUP($B11,ClassEvo,5+AF$10,0)),"",VLOOKUP($B11,ClassEvo,5+AF$10,0))</f>
        <v/>
      </c>
      <c r="AG11" s="200" t="str">
        <f aca="false">IF(ISNA(VLOOKUP($B11,ClassEvo,5+AG$10,0)),"",VLOOKUP($B11,ClassEvo,5+AG$10,0))</f>
        <v/>
      </c>
      <c r="AH11" s="200" t="str">
        <f aca="false">IF(ISNA(VLOOKUP($B11,ClassEvo,5+AH$10,0)),"",VLOOKUP($B11,ClassEvo,5+AH$10,0))</f>
        <v/>
      </c>
      <c r="AI11" s="200" t="str">
        <f aca="false">IF(ISNA(VLOOKUP($B11,ClassEvo,5+AI$10,0)),"",VLOOKUP($B11,ClassEvo,5+AI$10,0))</f>
        <v/>
      </c>
      <c r="AJ11" s="200" t="str">
        <f aca="false">IF(ISNA(VLOOKUP($B11,ClassEvo,5+AJ$10,0)),"",VLOOKUP($B11,ClassEvo,5+AJ$10,0))</f>
        <v/>
      </c>
      <c r="AK11" s="200" t="str">
        <f aca="false">IF(ISNA(VLOOKUP($B11,ClassEvo,5+AK$10,0)),"",VLOOKUP($B11,ClassEvo,5+AK$10,0))</f>
        <v/>
      </c>
      <c r="AL11" s="200" t="str">
        <f aca="false">IF(ISNA(VLOOKUP($B11,ClassEvo,5+AL$10,0)),"",VLOOKUP($B11,ClassEvo,5+AL$10,0))</f>
        <v/>
      </c>
      <c r="AM11" s="200" t="str">
        <f aca="false">IF(ISNA(VLOOKUP($B11,ClassEvo,5+AM$10,0)),"",VLOOKUP($B11,ClassEvo,5+AM$10,0))</f>
        <v/>
      </c>
      <c r="AN11" s="200" t="str">
        <f aca="false">IF(ISNA(VLOOKUP($B11,ClassEvo,5+AN$10,0)),"",VLOOKUP($B11,ClassEvo,5+AN$10,0))</f>
        <v/>
      </c>
      <c r="AO11" s="200" t="str">
        <f aca="false">IF(ISNA(VLOOKUP($B11,ClassEvo,5+AO$10,0)),"",VLOOKUP($B11,ClassEvo,5+AO$10,0))</f>
        <v/>
      </c>
      <c r="AP11" s="200" t="str">
        <f aca="false">IF(ISNA(VLOOKUP($B11,ClassEvo,5+AP$10,0)),"",VLOOKUP($B11,ClassEvo,5+AP$10,0))</f>
        <v/>
      </c>
      <c r="AQ11" s="200" t="str">
        <f aca="false">IF(ISNA(VLOOKUP($B11,ClassEvo,5+AQ$10,0)),"",VLOOKUP($B11,ClassEvo,5+AQ$10,0))</f>
        <v/>
      </c>
      <c r="AR11" s="200" t="str">
        <f aca="false">IF(ISNA(VLOOKUP($B11,ClassEvo,5+AR$10,0)),"",VLOOKUP($B11,ClassEvo,5+AR$10,0))</f>
        <v/>
      </c>
      <c r="AS11" s="200" t="str">
        <f aca="false">IF(ISNA(VLOOKUP($B11,ClassEvo,5+AS$10,0)),"",VLOOKUP($B11,ClassEvo,5+AS$10,0))</f>
        <v/>
      </c>
      <c r="AT11" s="201" t="str">
        <f aca="false">IF(ISNA(VLOOKUP($B11,ClassEvo,5+AT$10,0)),"",VLOOKUP($B11,ClassEvo,5+AT$10,0))</f>
        <v/>
      </c>
      <c r="AV11" s="197" t="n">
        <f aca="false">'Calculs (M21..M40)'!A14</f>
        <v>22</v>
      </c>
      <c r="AW11" s="198" t="n">
        <f aca="false">'Calculs (M21..M40)'!G14</f>
        <v>4465.6895644017</v>
      </c>
      <c r="AX11" s="198" t="n">
        <f aca="false">'Calculs (M21..M40)'!H14</f>
        <v>807.1158625276</v>
      </c>
      <c r="AY11" s="202" t="str">
        <f aca="false">'Calculs (M21..M40)'!I14</f>
        <v>Sébastien CHABAUD</v>
      </c>
      <c r="AZ11" s="198" t="n">
        <f aca="false">'Calculs (M21..M40)'!C14</f>
        <v>1</v>
      </c>
      <c r="BA11" s="199" t="n">
        <f aca="false">'Calculs (M1..M20)'!GM14</f>
        <v>21</v>
      </c>
      <c r="BB11" s="200" t="n">
        <f aca="false">'Calculs (M1..M20)'!GN14</f>
        <v>22</v>
      </c>
      <c r="BC11" s="200" t="n">
        <f aca="false">'Calculs (M1..M20)'!GO14</f>
        <v>22</v>
      </c>
      <c r="BD11" s="200" t="n">
        <f aca="false">'Calculs (M1..M20)'!GP14</f>
        <v>22</v>
      </c>
      <c r="BE11" s="200" t="n">
        <f aca="false">'Calculs (M1..M20)'!GQ14</f>
        <v>21</v>
      </c>
      <c r="BF11" s="200" t="n">
        <f aca="false">'Calculs (M1..M20)'!GR14</f>
        <v>22</v>
      </c>
      <c r="BG11" s="200" t="n">
        <f aca="false">'Calculs (M1..M20)'!GS14</f>
        <v>22</v>
      </c>
      <c r="BH11" s="200" t="str">
        <f aca="false">'Calculs (M1..M20)'!GT14</f>
        <v/>
      </c>
      <c r="BI11" s="200" t="str">
        <f aca="false">'Calculs (M1..M20)'!GU14</f>
        <v/>
      </c>
      <c r="BJ11" s="200" t="str">
        <f aca="false">'Calculs (M1..M20)'!GV14</f>
        <v/>
      </c>
      <c r="BK11" s="200" t="str">
        <f aca="false">'Calculs (M1..M20)'!GW14</f>
        <v/>
      </c>
      <c r="BL11" s="200" t="str">
        <f aca="false">'Calculs (M1..M20)'!GX14</f>
        <v/>
      </c>
      <c r="BM11" s="200" t="str">
        <f aca="false">'Calculs (M1..M20)'!GY14</f>
        <v/>
      </c>
      <c r="BN11" s="200" t="str">
        <f aca="false">'Calculs (M1..M20)'!GZ14</f>
        <v/>
      </c>
      <c r="BO11" s="200" t="str">
        <f aca="false">'Calculs (M1..M20)'!HA14</f>
        <v/>
      </c>
      <c r="BP11" s="200" t="str">
        <f aca="false">'Calculs (M1..M20)'!HB14</f>
        <v/>
      </c>
      <c r="BQ11" s="200" t="str">
        <f aca="false">'Calculs (M1..M20)'!HC14</f>
        <v/>
      </c>
      <c r="BR11" s="200" t="str">
        <f aca="false">'Calculs (M1..M20)'!HD14</f>
        <v/>
      </c>
      <c r="BS11" s="200" t="str">
        <f aca="false">'Calculs (M1..M20)'!HE14</f>
        <v/>
      </c>
      <c r="BT11" s="200" t="str">
        <f aca="false">'Calculs (M1..M20)'!HF14</f>
        <v/>
      </c>
      <c r="BU11" s="200" t="str">
        <f aca="false">'Calculs (M21..M40)'!GM14</f>
        <v/>
      </c>
      <c r="BV11" s="200" t="str">
        <f aca="false">'Calculs (M21..M40)'!GN14</f>
        <v/>
      </c>
      <c r="BW11" s="200" t="str">
        <f aca="false">'Calculs (M21..M40)'!GO14</f>
        <v/>
      </c>
      <c r="BX11" s="200" t="str">
        <f aca="false">'Calculs (M21..M40)'!GP14</f>
        <v/>
      </c>
      <c r="BY11" s="200" t="str">
        <f aca="false">'Calculs (M21..M40)'!GQ14</f>
        <v/>
      </c>
      <c r="BZ11" s="200" t="str">
        <f aca="false">'Calculs (M21..M40)'!GR14</f>
        <v/>
      </c>
      <c r="CA11" s="200" t="str">
        <f aca="false">'Calculs (M21..M40)'!GS14</f>
        <v/>
      </c>
      <c r="CB11" s="200" t="str">
        <f aca="false">'Calculs (M21..M40)'!GT14</f>
        <v/>
      </c>
      <c r="CC11" s="200" t="str">
        <f aca="false">'Calculs (M21..M40)'!GU14</f>
        <v/>
      </c>
      <c r="CD11" s="200" t="str">
        <f aca="false">'Calculs (M21..M40)'!GV14</f>
        <v/>
      </c>
      <c r="CE11" s="200" t="str">
        <f aca="false">'Calculs (M21..M40)'!GW14</f>
        <v/>
      </c>
      <c r="CF11" s="200" t="str">
        <f aca="false">'Calculs (M21..M40)'!GX14</f>
        <v/>
      </c>
      <c r="CG11" s="200" t="str">
        <f aca="false">'Calculs (M21..M40)'!GY14</f>
        <v/>
      </c>
      <c r="CH11" s="200" t="str">
        <f aca="false">'Calculs (M21..M40)'!GZ14</f>
        <v/>
      </c>
      <c r="CI11" s="200" t="str">
        <f aca="false">'Calculs (M21..M40)'!HA14</f>
        <v/>
      </c>
      <c r="CJ11" s="200" t="str">
        <f aca="false">'Calculs (M21..M40)'!HB14</f>
        <v/>
      </c>
      <c r="CK11" s="200" t="str">
        <f aca="false">'Calculs (M21..M40)'!HC14</f>
        <v/>
      </c>
      <c r="CL11" s="200" t="str">
        <f aca="false">'Calculs (M21..M40)'!HD14</f>
        <v/>
      </c>
      <c r="CM11" s="200" t="str">
        <f aca="false">'Calculs (M21..M40)'!HE14</f>
        <v/>
      </c>
      <c r="CN11" s="201" t="str">
        <f aca="false">'Calculs (M21..M40)'!HF14</f>
        <v/>
      </c>
    </row>
    <row r="12" customFormat="false" ht="12.8" hidden="false" customHeight="false" outlineLevel="0" collapsed="false">
      <c r="B12" s="197" t="n">
        <v>2</v>
      </c>
      <c r="C12" s="198" t="n">
        <f aca="false">IF(ISNA(VLOOKUP(B12,ClassEvo,2,0)),"",VLOOKUP(B12,ClassEvo,2,0))</f>
        <v>5505.31904296981</v>
      </c>
      <c r="D12" s="198" t="n">
        <f aca="false">IF(ISNA(VLOOKUP($B12,ClassEvo,3,0)),"",VLOOKUP($B12,ClassEvo,3,0))</f>
        <v>995.015498452258</v>
      </c>
      <c r="E12" s="0" t="str">
        <f aca="false">IF(ISNA(VLOOKUP($B12,ClassEvo,4,0)),"",VLOOKUP($B12,ClassEvo,4,0))</f>
        <v>Matthieu MERVELET</v>
      </c>
      <c r="F12" s="198" t="n">
        <f aca="false">IF(ISNA(VLOOKUP($B12,ClassEvo,5,0)),"",VLOOKUP($B12,ClassEvo,5,0))</f>
        <v>18</v>
      </c>
      <c r="G12" s="200" t="n">
        <f aca="false">IF(ISNA(VLOOKUP($B12,ClassEvo,5+G$10,0)),"",VLOOKUP($B12,ClassEvo,5+G$10,0))</f>
        <v>1</v>
      </c>
      <c r="H12" s="200" t="n">
        <f aca="false">IF(ISNA(VLOOKUP($B12,ClassEvo,5+H$10,0)),"",VLOOKUP($B12,ClassEvo,5+H$10,0))</f>
        <v>1</v>
      </c>
      <c r="I12" s="200" t="n">
        <f aca="false">IF(ISNA(VLOOKUP($B12,ClassEvo,5+I$10,0)),"",VLOOKUP($B12,ClassEvo,5+I$10,0))</f>
        <v>2</v>
      </c>
      <c r="J12" s="200" t="n">
        <f aca="false">IF(ISNA(VLOOKUP($B12,ClassEvo,5+J$10,0)),"",VLOOKUP($B12,ClassEvo,5+J$10,0))</f>
        <v>1</v>
      </c>
      <c r="K12" s="200" t="n">
        <f aca="false">IF(ISNA(VLOOKUP($B12,ClassEvo,5+K$10,0)),"",VLOOKUP($B12,ClassEvo,5+K$10,0))</f>
        <v>1</v>
      </c>
      <c r="L12" s="200" t="n">
        <f aca="false">IF(ISNA(VLOOKUP($B12,ClassEvo,5+L$10,0)),"",VLOOKUP($B12,ClassEvo,5+L$10,0))</f>
        <v>1</v>
      </c>
      <c r="M12" s="200" t="n">
        <f aca="false">IF(ISNA(VLOOKUP($B12,ClassEvo,5+M$10,0)),"",VLOOKUP($B12,ClassEvo,5+M$10,0))</f>
        <v>2</v>
      </c>
      <c r="N12" s="200" t="str">
        <f aca="false">IF(ISNA(VLOOKUP($B12,ClassEvo,5+N$10,0)),"",VLOOKUP($B12,ClassEvo,5+N$10,0))</f>
        <v/>
      </c>
      <c r="O12" s="200" t="str">
        <f aca="false">IF(ISNA(VLOOKUP($B12,ClassEvo,5+O$10,0)),"",VLOOKUP($B12,ClassEvo,5+O$10,0))</f>
        <v/>
      </c>
      <c r="P12" s="200" t="str">
        <f aca="false">IF(ISNA(VLOOKUP($B12,ClassEvo,5+P$10,0)),"",VLOOKUP($B12,ClassEvo,5+P$10,0))</f>
        <v/>
      </c>
      <c r="Q12" s="200" t="str">
        <f aca="false">IF(ISNA(VLOOKUP($B12,ClassEvo,5+Q$10,0)),"",VLOOKUP($B12,ClassEvo,5+Q$10,0))</f>
        <v/>
      </c>
      <c r="R12" s="200" t="str">
        <f aca="false">IF(ISNA(VLOOKUP($B12,ClassEvo,5+R$10,0)),"",VLOOKUP($B12,ClassEvo,5+R$10,0))</f>
        <v/>
      </c>
      <c r="S12" s="200" t="str">
        <f aca="false">IF(ISNA(VLOOKUP($B12,ClassEvo,5+S$10,0)),"",VLOOKUP($B12,ClassEvo,5+S$10,0))</f>
        <v/>
      </c>
      <c r="T12" s="200" t="str">
        <f aca="false">IF(ISNA(VLOOKUP($B12,ClassEvo,5+T$10,0)),"",VLOOKUP($B12,ClassEvo,5+T$10,0))</f>
        <v/>
      </c>
      <c r="U12" s="200" t="str">
        <f aca="false">IF(ISNA(VLOOKUP($B12,ClassEvo,5+U$10,0)),"",VLOOKUP($B12,ClassEvo,5+U$10,0))</f>
        <v/>
      </c>
      <c r="V12" s="200" t="str">
        <f aca="false">IF(ISNA(VLOOKUP($B12,ClassEvo,5+V$10,0)),"",VLOOKUP($B12,ClassEvo,5+V$10,0))</f>
        <v/>
      </c>
      <c r="W12" s="200" t="str">
        <f aca="false">IF(ISNA(VLOOKUP($B12,ClassEvo,5+W$10,0)),"",VLOOKUP($B12,ClassEvo,5+W$10,0))</f>
        <v/>
      </c>
      <c r="X12" s="200" t="str">
        <f aca="false">IF(ISNA(VLOOKUP($B12,ClassEvo,5+X$10,0)),"",VLOOKUP($B12,ClassEvo,5+X$10,0))</f>
        <v/>
      </c>
      <c r="Y12" s="200" t="str">
        <f aca="false">IF(ISNA(VLOOKUP($B12,ClassEvo,5+Y$10,0)),"",VLOOKUP($B12,ClassEvo,5+Y$10,0))</f>
        <v/>
      </c>
      <c r="Z12" s="200" t="str">
        <f aca="false">IF(ISNA(VLOOKUP($B12,ClassEvo,5+Z$10,0)),"",VLOOKUP($B12,ClassEvo,5+Z$10,0))</f>
        <v/>
      </c>
      <c r="AA12" s="200" t="str">
        <f aca="false">IF(ISNA(VLOOKUP($B12,ClassEvo,5+AA$10,0)),"",VLOOKUP($B12,ClassEvo,5+AA$10,0))</f>
        <v/>
      </c>
      <c r="AB12" s="200" t="str">
        <f aca="false">IF(ISNA(VLOOKUP($B12,ClassEvo,5+AB$10,0)),"",VLOOKUP($B12,ClassEvo,5+AB$10,0))</f>
        <v/>
      </c>
      <c r="AC12" s="200" t="str">
        <f aca="false">IF(ISNA(VLOOKUP($B12,ClassEvo,5+AC$10,0)),"",VLOOKUP($B12,ClassEvo,5+AC$10,0))</f>
        <v/>
      </c>
      <c r="AD12" s="200" t="str">
        <f aca="false">IF(ISNA(VLOOKUP($B12,ClassEvo,5+AD$10,0)),"",VLOOKUP($B12,ClassEvo,5+AD$10,0))</f>
        <v/>
      </c>
      <c r="AE12" s="200" t="str">
        <f aca="false">IF(ISNA(VLOOKUP($B12,ClassEvo,5+AE$10,0)),"",VLOOKUP($B12,ClassEvo,5+AE$10,0))</f>
        <v/>
      </c>
      <c r="AF12" s="200" t="str">
        <f aca="false">IF(ISNA(VLOOKUP($B12,ClassEvo,5+AF$10,0)),"",VLOOKUP($B12,ClassEvo,5+AF$10,0))</f>
        <v/>
      </c>
      <c r="AG12" s="200" t="str">
        <f aca="false">IF(ISNA(VLOOKUP($B12,ClassEvo,5+AG$10,0)),"",VLOOKUP($B12,ClassEvo,5+AG$10,0))</f>
        <v/>
      </c>
      <c r="AH12" s="200" t="str">
        <f aca="false">IF(ISNA(VLOOKUP($B12,ClassEvo,5+AH$10,0)),"",VLOOKUP($B12,ClassEvo,5+AH$10,0))</f>
        <v/>
      </c>
      <c r="AI12" s="200" t="str">
        <f aca="false">IF(ISNA(VLOOKUP($B12,ClassEvo,5+AI$10,0)),"",VLOOKUP($B12,ClassEvo,5+AI$10,0))</f>
        <v/>
      </c>
      <c r="AJ12" s="200" t="str">
        <f aca="false">IF(ISNA(VLOOKUP($B12,ClassEvo,5+AJ$10,0)),"",VLOOKUP($B12,ClassEvo,5+AJ$10,0))</f>
        <v/>
      </c>
      <c r="AK12" s="200" t="str">
        <f aca="false">IF(ISNA(VLOOKUP($B12,ClassEvo,5+AK$10,0)),"",VLOOKUP($B12,ClassEvo,5+AK$10,0))</f>
        <v/>
      </c>
      <c r="AL12" s="200" t="str">
        <f aca="false">IF(ISNA(VLOOKUP($B12,ClassEvo,5+AL$10,0)),"",VLOOKUP($B12,ClassEvo,5+AL$10,0))</f>
        <v/>
      </c>
      <c r="AM12" s="200" t="str">
        <f aca="false">IF(ISNA(VLOOKUP($B12,ClassEvo,5+AM$10,0)),"",VLOOKUP($B12,ClassEvo,5+AM$10,0))</f>
        <v/>
      </c>
      <c r="AN12" s="200" t="str">
        <f aca="false">IF(ISNA(VLOOKUP($B12,ClassEvo,5+AN$10,0)),"",VLOOKUP($B12,ClassEvo,5+AN$10,0))</f>
        <v/>
      </c>
      <c r="AO12" s="200" t="str">
        <f aca="false">IF(ISNA(VLOOKUP($B12,ClassEvo,5+AO$10,0)),"",VLOOKUP($B12,ClassEvo,5+AO$10,0))</f>
        <v/>
      </c>
      <c r="AP12" s="200" t="str">
        <f aca="false">IF(ISNA(VLOOKUP($B12,ClassEvo,5+AP$10,0)),"",VLOOKUP($B12,ClassEvo,5+AP$10,0))</f>
        <v/>
      </c>
      <c r="AQ12" s="200" t="str">
        <f aca="false">IF(ISNA(VLOOKUP($B12,ClassEvo,5+AQ$10,0)),"",VLOOKUP($B12,ClassEvo,5+AQ$10,0))</f>
        <v/>
      </c>
      <c r="AR12" s="200" t="str">
        <f aca="false">IF(ISNA(VLOOKUP($B12,ClassEvo,5+AR$10,0)),"",VLOOKUP($B12,ClassEvo,5+AR$10,0))</f>
        <v/>
      </c>
      <c r="AS12" s="200" t="str">
        <f aca="false">IF(ISNA(VLOOKUP($B12,ClassEvo,5+AS$10,0)),"",VLOOKUP($B12,ClassEvo,5+AS$10,0))</f>
        <v/>
      </c>
      <c r="AT12" s="201" t="str">
        <f aca="false">IF(ISNA(VLOOKUP($B12,ClassEvo,5+AT$10,0)),"",VLOOKUP($B12,ClassEvo,5+AT$10,0))</f>
        <v/>
      </c>
      <c r="AV12" s="197" t="n">
        <f aca="false">'Calculs (M21..M40)'!A15</f>
        <v>8</v>
      </c>
      <c r="AW12" s="198" t="n">
        <f aca="false">'Calculs (M21..M40)'!G15</f>
        <v>5050.48079826729</v>
      </c>
      <c r="AX12" s="198" t="n">
        <f aca="false">'Calculs (M21..M40)'!H15</f>
        <v>912.809344869615</v>
      </c>
      <c r="AY12" s="202" t="str">
        <f aca="false">'Calculs (M21..M40)'!I15</f>
        <v>Herve DALL AVA</v>
      </c>
      <c r="AZ12" s="198" t="n">
        <f aca="false">'Calculs (M21..M40)'!C15</f>
        <v>2</v>
      </c>
      <c r="BA12" s="200" t="n">
        <f aca="false">'Calculs (M1..M20)'!GM15</f>
        <v>9</v>
      </c>
      <c r="BB12" s="200" t="n">
        <f aca="false">'Calculs (M1..M20)'!GN15</f>
        <v>7</v>
      </c>
      <c r="BC12" s="200" t="n">
        <f aca="false">'Calculs (M1..M20)'!GO15</f>
        <v>12</v>
      </c>
      <c r="BD12" s="200" t="n">
        <f aca="false">'Calculs (M1..M20)'!GP15</f>
        <v>13</v>
      </c>
      <c r="BE12" s="200" t="n">
        <f aca="false">'Calculs (M1..M20)'!GQ15</f>
        <v>3</v>
      </c>
      <c r="BF12" s="200" t="n">
        <f aca="false">'Calculs (M1..M20)'!GR15</f>
        <v>10</v>
      </c>
      <c r="BG12" s="200" t="n">
        <f aca="false">'Calculs (M1..M20)'!GS15</f>
        <v>8</v>
      </c>
      <c r="BH12" s="200" t="str">
        <f aca="false">'Calculs (M1..M20)'!GT15</f>
        <v/>
      </c>
      <c r="BI12" s="200" t="str">
        <f aca="false">'Calculs (M1..M20)'!GU15</f>
        <v/>
      </c>
      <c r="BJ12" s="200" t="str">
        <f aca="false">'Calculs (M1..M20)'!GV15</f>
        <v/>
      </c>
      <c r="BK12" s="200" t="str">
        <f aca="false">'Calculs (M1..M20)'!GW15</f>
        <v/>
      </c>
      <c r="BL12" s="200" t="str">
        <f aca="false">'Calculs (M1..M20)'!GX15</f>
        <v/>
      </c>
      <c r="BM12" s="200" t="str">
        <f aca="false">'Calculs (M1..M20)'!GY15</f>
        <v/>
      </c>
      <c r="BN12" s="200" t="str">
        <f aca="false">'Calculs (M1..M20)'!GZ15</f>
        <v/>
      </c>
      <c r="BO12" s="200" t="str">
        <f aca="false">'Calculs (M1..M20)'!HA15</f>
        <v/>
      </c>
      <c r="BP12" s="200" t="str">
        <f aca="false">'Calculs (M1..M20)'!HB15</f>
        <v/>
      </c>
      <c r="BQ12" s="200" t="str">
        <f aca="false">'Calculs (M1..M20)'!HC15</f>
        <v/>
      </c>
      <c r="BR12" s="200" t="str">
        <f aca="false">'Calculs (M1..M20)'!HD15</f>
        <v/>
      </c>
      <c r="BS12" s="200" t="str">
        <f aca="false">'Calculs (M1..M20)'!HE15</f>
        <v/>
      </c>
      <c r="BT12" s="200" t="str">
        <f aca="false">'Calculs (M1..M20)'!HF15</f>
        <v/>
      </c>
      <c r="BU12" s="200" t="str">
        <f aca="false">'Calculs (M21..M40)'!GM15</f>
        <v/>
      </c>
      <c r="BV12" s="200" t="str">
        <f aca="false">'Calculs (M21..M40)'!GN15</f>
        <v/>
      </c>
      <c r="BW12" s="200" t="str">
        <f aca="false">'Calculs (M21..M40)'!GO15</f>
        <v/>
      </c>
      <c r="BX12" s="200" t="str">
        <f aca="false">'Calculs (M21..M40)'!GP15</f>
        <v/>
      </c>
      <c r="BY12" s="200" t="str">
        <f aca="false">'Calculs (M21..M40)'!GQ15</f>
        <v/>
      </c>
      <c r="BZ12" s="200" t="str">
        <f aca="false">'Calculs (M21..M40)'!GR15</f>
        <v/>
      </c>
      <c r="CA12" s="200" t="str">
        <f aca="false">'Calculs (M21..M40)'!GS15</f>
        <v/>
      </c>
      <c r="CB12" s="200" t="str">
        <f aca="false">'Calculs (M21..M40)'!GT15</f>
        <v/>
      </c>
      <c r="CC12" s="200" t="str">
        <f aca="false">'Calculs (M21..M40)'!GU15</f>
        <v/>
      </c>
      <c r="CD12" s="200" t="str">
        <f aca="false">'Calculs (M21..M40)'!GV15</f>
        <v/>
      </c>
      <c r="CE12" s="200" t="str">
        <f aca="false">'Calculs (M21..M40)'!GW15</f>
        <v/>
      </c>
      <c r="CF12" s="200" t="str">
        <f aca="false">'Calculs (M21..M40)'!GX15</f>
        <v/>
      </c>
      <c r="CG12" s="200" t="str">
        <f aca="false">'Calculs (M21..M40)'!GY15</f>
        <v/>
      </c>
      <c r="CH12" s="200" t="str">
        <f aca="false">'Calculs (M21..M40)'!GZ15</f>
        <v/>
      </c>
      <c r="CI12" s="200" t="str">
        <f aca="false">'Calculs (M21..M40)'!HA15</f>
        <v/>
      </c>
      <c r="CJ12" s="200" t="str">
        <f aca="false">'Calculs (M21..M40)'!HB15</f>
        <v/>
      </c>
      <c r="CK12" s="200" t="str">
        <f aca="false">'Calculs (M21..M40)'!HC15</f>
        <v/>
      </c>
      <c r="CL12" s="200" t="str">
        <f aca="false">'Calculs (M21..M40)'!HD15</f>
        <v/>
      </c>
      <c r="CM12" s="200" t="str">
        <f aca="false">'Calculs (M21..M40)'!HE15</f>
        <v/>
      </c>
      <c r="CN12" s="201" t="str">
        <f aca="false">'Calculs (M21..M40)'!HF15</f>
        <v/>
      </c>
    </row>
    <row r="13" customFormat="false" ht="12.8" hidden="false" customHeight="false" outlineLevel="0" collapsed="false">
      <c r="B13" s="197" t="n">
        <v>3</v>
      </c>
      <c r="C13" s="198" t="n">
        <f aca="false">IF(ISNA(VLOOKUP(B13,ClassEvo,2,0)),"",VLOOKUP(B13,ClassEvo,2,0))</f>
        <v>5232.12606690747</v>
      </c>
      <c r="D13" s="198" t="n">
        <f aca="false">IF(ISNA(VLOOKUP($B13,ClassEvo,3,0)),"",VLOOKUP($B13,ClassEvo,3,0))</f>
        <v>945.639387253499</v>
      </c>
      <c r="E13" s="0" t="str">
        <f aca="false">IF(ISNA(VLOOKUP($B13,ClassEvo,4,0)),"",VLOOKUP($B13,ClassEvo,4,0))</f>
        <v>Julien HONOR</v>
      </c>
      <c r="F13" s="198" t="n">
        <f aca="false">IF(ISNA(VLOOKUP($B13,ClassEvo,5,0)),"",VLOOKUP($B13,ClassEvo,5,0))</f>
        <v>11</v>
      </c>
      <c r="G13" s="200" t="n">
        <f aca="false">IF(ISNA(VLOOKUP($B13,ClassEvo,5+G$10,0)),"",VLOOKUP($B13,ClassEvo,5+G$10,0))</f>
        <v>15</v>
      </c>
      <c r="H13" s="200" t="n">
        <f aca="false">IF(ISNA(VLOOKUP($B13,ClassEvo,5+H$10,0)),"",VLOOKUP($B13,ClassEvo,5+H$10,0))</f>
        <v>13</v>
      </c>
      <c r="I13" s="200" t="n">
        <f aca="false">IF(ISNA(VLOOKUP($B13,ClassEvo,5+I$10,0)),"",VLOOKUP($B13,ClassEvo,5+I$10,0))</f>
        <v>11</v>
      </c>
      <c r="J13" s="200" t="n">
        <f aca="false">IF(ISNA(VLOOKUP($B13,ClassEvo,5+J$10,0)),"",VLOOKUP($B13,ClassEvo,5+J$10,0))</f>
        <v>9</v>
      </c>
      <c r="K13" s="200" t="n">
        <f aca="false">IF(ISNA(VLOOKUP($B13,ClassEvo,5+K$10,0)),"",VLOOKUP($B13,ClassEvo,5+K$10,0))</f>
        <v>4</v>
      </c>
      <c r="L13" s="200" t="n">
        <f aca="false">IF(ISNA(VLOOKUP($B13,ClassEvo,5+L$10,0)),"",VLOOKUP($B13,ClassEvo,5+L$10,0))</f>
        <v>4</v>
      </c>
      <c r="M13" s="200" t="n">
        <f aca="false">IF(ISNA(VLOOKUP($B13,ClassEvo,5+M$10,0)),"",VLOOKUP($B13,ClassEvo,5+M$10,0))</f>
        <v>3</v>
      </c>
      <c r="N13" s="200" t="str">
        <f aca="false">IF(ISNA(VLOOKUP($B13,ClassEvo,5+N$10,0)),"",VLOOKUP($B13,ClassEvo,5+N$10,0))</f>
        <v/>
      </c>
      <c r="O13" s="200" t="str">
        <f aca="false">IF(ISNA(VLOOKUP($B13,ClassEvo,5+O$10,0)),"",VLOOKUP($B13,ClassEvo,5+O$10,0))</f>
        <v/>
      </c>
      <c r="P13" s="200" t="str">
        <f aca="false">IF(ISNA(VLOOKUP($B13,ClassEvo,5+P$10,0)),"",VLOOKUP($B13,ClassEvo,5+P$10,0))</f>
        <v/>
      </c>
      <c r="Q13" s="200" t="str">
        <f aca="false">IF(ISNA(VLOOKUP($B13,ClassEvo,5+Q$10,0)),"",VLOOKUP($B13,ClassEvo,5+Q$10,0))</f>
        <v/>
      </c>
      <c r="R13" s="200" t="str">
        <f aca="false">IF(ISNA(VLOOKUP($B13,ClassEvo,5+R$10,0)),"",VLOOKUP($B13,ClassEvo,5+R$10,0))</f>
        <v/>
      </c>
      <c r="S13" s="200" t="str">
        <f aca="false">IF(ISNA(VLOOKUP($B13,ClassEvo,5+S$10,0)),"",VLOOKUP($B13,ClassEvo,5+S$10,0))</f>
        <v/>
      </c>
      <c r="T13" s="200" t="str">
        <f aca="false">IF(ISNA(VLOOKUP($B13,ClassEvo,5+T$10,0)),"",VLOOKUP($B13,ClassEvo,5+T$10,0))</f>
        <v/>
      </c>
      <c r="U13" s="200" t="str">
        <f aca="false">IF(ISNA(VLOOKUP($B13,ClassEvo,5+U$10,0)),"",VLOOKUP($B13,ClassEvo,5+U$10,0))</f>
        <v/>
      </c>
      <c r="V13" s="200" t="str">
        <f aca="false">IF(ISNA(VLOOKUP($B13,ClassEvo,5+V$10,0)),"",VLOOKUP($B13,ClassEvo,5+V$10,0))</f>
        <v/>
      </c>
      <c r="W13" s="200" t="str">
        <f aca="false">IF(ISNA(VLOOKUP($B13,ClassEvo,5+W$10,0)),"",VLOOKUP($B13,ClassEvo,5+W$10,0))</f>
        <v/>
      </c>
      <c r="X13" s="200" t="str">
        <f aca="false">IF(ISNA(VLOOKUP($B13,ClassEvo,5+X$10,0)),"",VLOOKUP($B13,ClassEvo,5+X$10,0))</f>
        <v/>
      </c>
      <c r="Y13" s="200" t="str">
        <f aca="false">IF(ISNA(VLOOKUP($B13,ClassEvo,5+Y$10,0)),"",VLOOKUP($B13,ClassEvo,5+Y$10,0))</f>
        <v/>
      </c>
      <c r="Z13" s="200" t="str">
        <f aca="false">IF(ISNA(VLOOKUP($B13,ClassEvo,5+Z$10,0)),"",VLOOKUP($B13,ClassEvo,5+Z$10,0))</f>
        <v/>
      </c>
      <c r="AA13" s="200" t="str">
        <f aca="false">IF(ISNA(VLOOKUP($B13,ClassEvo,5+AA$10,0)),"",VLOOKUP($B13,ClassEvo,5+AA$10,0))</f>
        <v/>
      </c>
      <c r="AB13" s="200" t="str">
        <f aca="false">IF(ISNA(VLOOKUP($B13,ClassEvo,5+AB$10,0)),"",VLOOKUP($B13,ClassEvo,5+AB$10,0))</f>
        <v/>
      </c>
      <c r="AC13" s="200" t="str">
        <f aca="false">IF(ISNA(VLOOKUP($B13,ClassEvo,5+AC$10,0)),"",VLOOKUP($B13,ClassEvo,5+AC$10,0))</f>
        <v/>
      </c>
      <c r="AD13" s="200" t="str">
        <f aca="false">IF(ISNA(VLOOKUP($B13,ClassEvo,5+AD$10,0)),"",VLOOKUP($B13,ClassEvo,5+AD$10,0))</f>
        <v/>
      </c>
      <c r="AE13" s="200" t="str">
        <f aca="false">IF(ISNA(VLOOKUP($B13,ClassEvo,5+AE$10,0)),"",VLOOKUP($B13,ClassEvo,5+AE$10,0))</f>
        <v/>
      </c>
      <c r="AF13" s="200" t="str">
        <f aca="false">IF(ISNA(VLOOKUP($B13,ClassEvo,5+AF$10,0)),"",VLOOKUP($B13,ClassEvo,5+AF$10,0))</f>
        <v/>
      </c>
      <c r="AG13" s="200" t="str">
        <f aca="false">IF(ISNA(VLOOKUP($B13,ClassEvo,5+AG$10,0)),"",VLOOKUP($B13,ClassEvo,5+AG$10,0))</f>
        <v/>
      </c>
      <c r="AH13" s="200" t="str">
        <f aca="false">IF(ISNA(VLOOKUP($B13,ClassEvo,5+AH$10,0)),"",VLOOKUP($B13,ClassEvo,5+AH$10,0))</f>
        <v/>
      </c>
      <c r="AI13" s="200" t="str">
        <f aca="false">IF(ISNA(VLOOKUP($B13,ClassEvo,5+AI$10,0)),"",VLOOKUP($B13,ClassEvo,5+AI$10,0))</f>
        <v/>
      </c>
      <c r="AJ13" s="200" t="str">
        <f aca="false">IF(ISNA(VLOOKUP($B13,ClassEvo,5+AJ$10,0)),"",VLOOKUP($B13,ClassEvo,5+AJ$10,0))</f>
        <v/>
      </c>
      <c r="AK13" s="200" t="str">
        <f aca="false">IF(ISNA(VLOOKUP($B13,ClassEvo,5+AK$10,0)),"",VLOOKUP($B13,ClassEvo,5+AK$10,0))</f>
        <v/>
      </c>
      <c r="AL13" s="200" t="str">
        <f aca="false">IF(ISNA(VLOOKUP($B13,ClassEvo,5+AL$10,0)),"",VLOOKUP($B13,ClassEvo,5+AL$10,0))</f>
        <v/>
      </c>
      <c r="AM13" s="200" t="str">
        <f aca="false">IF(ISNA(VLOOKUP($B13,ClassEvo,5+AM$10,0)),"",VLOOKUP($B13,ClassEvo,5+AM$10,0))</f>
        <v/>
      </c>
      <c r="AN13" s="200" t="str">
        <f aca="false">IF(ISNA(VLOOKUP($B13,ClassEvo,5+AN$10,0)),"",VLOOKUP($B13,ClassEvo,5+AN$10,0))</f>
        <v/>
      </c>
      <c r="AO13" s="200" t="str">
        <f aca="false">IF(ISNA(VLOOKUP($B13,ClassEvo,5+AO$10,0)),"",VLOOKUP($B13,ClassEvo,5+AO$10,0))</f>
        <v/>
      </c>
      <c r="AP13" s="200" t="str">
        <f aca="false">IF(ISNA(VLOOKUP($B13,ClassEvo,5+AP$10,0)),"",VLOOKUP($B13,ClassEvo,5+AP$10,0))</f>
        <v/>
      </c>
      <c r="AQ13" s="200" t="str">
        <f aca="false">IF(ISNA(VLOOKUP($B13,ClassEvo,5+AQ$10,0)),"",VLOOKUP($B13,ClassEvo,5+AQ$10,0))</f>
        <v/>
      </c>
      <c r="AR13" s="200" t="str">
        <f aca="false">IF(ISNA(VLOOKUP($B13,ClassEvo,5+AR$10,0)),"",VLOOKUP($B13,ClassEvo,5+AR$10,0))</f>
        <v/>
      </c>
      <c r="AS13" s="200" t="str">
        <f aca="false">IF(ISNA(VLOOKUP($B13,ClassEvo,5+AS$10,0)),"",VLOOKUP($B13,ClassEvo,5+AS$10,0))</f>
        <v/>
      </c>
      <c r="AT13" s="201" t="str">
        <f aca="false">IF(ISNA(VLOOKUP($B13,ClassEvo,5+AT$10,0)),"",VLOOKUP($B13,ClassEvo,5+AT$10,0))</f>
        <v/>
      </c>
      <c r="AV13" s="197" t="n">
        <f aca="false">'Calculs (M21..M40)'!A16</f>
        <v>15</v>
      </c>
      <c r="AW13" s="198" t="n">
        <f aca="false">'Calculs (M21..M40)'!G16</f>
        <v>4917.59269688225</v>
      </c>
      <c r="AX13" s="198" t="n">
        <f aca="false">'Calculs (M21..M40)'!H16</f>
        <v>888.79153238573</v>
      </c>
      <c r="AY13" s="202" t="str">
        <f aca="false">'Calculs (M21..M40)'!I16</f>
        <v>Jean Luc FOUCHER</v>
      </c>
      <c r="AZ13" s="198" t="n">
        <f aca="false">'Calculs (M21..M40)'!C16</f>
        <v>3</v>
      </c>
      <c r="BA13" s="200" t="n">
        <f aca="false">'Calculs (M1..M20)'!GM16</f>
        <v>13</v>
      </c>
      <c r="BB13" s="200" t="n">
        <f aca="false">'Calculs (M1..M20)'!GN16</f>
        <v>14</v>
      </c>
      <c r="BC13" s="200" t="n">
        <f aca="false">'Calculs (M1..M20)'!GO16</f>
        <v>15</v>
      </c>
      <c r="BD13" s="200" t="n">
        <f aca="false">'Calculs (M1..M20)'!GP16</f>
        <v>15</v>
      </c>
      <c r="BE13" s="200" t="n">
        <f aca="false">'Calculs (M1..M20)'!GQ16</f>
        <v>14</v>
      </c>
      <c r="BF13" s="200" t="n">
        <f aca="false">'Calculs (M1..M20)'!GR16</f>
        <v>13</v>
      </c>
      <c r="BG13" s="200" t="n">
        <f aca="false">'Calculs (M1..M20)'!GS16</f>
        <v>15</v>
      </c>
      <c r="BH13" s="200" t="str">
        <f aca="false">'Calculs (M1..M20)'!GT16</f>
        <v/>
      </c>
      <c r="BI13" s="200" t="str">
        <f aca="false">'Calculs (M1..M20)'!GU16</f>
        <v/>
      </c>
      <c r="BJ13" s="200" t="str">
        <f aca="false">'Calculs (M1..M20)'!GV16</f>
        <v/>
      </c>
      <c r="BK13" s="200" t="str">
        <f aca="false">'Calculs (M1..M20)'!GW16</f>
        <v/>
      </c>
      <c r="BL13" s="200" t="str">
        <f aca="false">'Calculs (M1..M20)'!GX16</f>
        <v/>
      </c>
      <c r="BM13" s="200" t="str">
        <f aca="false">'Calculs (M1..M20)'!GY16</f>
        <v/>
      </c>
      <c r="BN13" s="200" t="str">
        <f aca="false">'Calculs (M1..M20)'!GZ16</f>
        <v/>
      </c>
      <c r="BO13" s="200" t="str">
        <f aca="false">'Calculs (M1..M20)'!HA16</f>
        <v/>
      </c>
      <c r="BP13" s="200" t="str">
        <f aca="false">'Calculs (M1..M20)'!HB16</f>
        <v/>
      </c>
      <c r="BQ13" s="200" t="str">
        <f aca="false">'Calculs (M1..M20)'!HC16</f>
        <v/>
      </c>
      <c r="BR13" s="200" t="str">
        <f aca="false">'Calculs (M1..M20)'!HD16</f>
        <v/>
      </c>
      <c r="BS13" s="200" t="str">
        <f aca="false">'Calculs (M1..M20)'!HE16</f>
        <v/>
      </c>
      <c r="BT13" s="200" t="str">
        <f aca="false">'Calculs (M1..M20)'!HF16</f>
        <v/>
      </c>
      <c r="BU13" s="200" t="str">
        <f aca="false">'Calculs (M21..M40)'!GM16</f>
        <v/>
      </c>
      <c r="BV13" s="200" t="str">
        <f aca="false">'Calculs (M21..M40)'!GN16</f>
        <v/>
      </c>
      <c r="BW13" s="200" t="str">
        <f aca="false">'Calculs (M21..M40)'!GO16</f>
        <v/>
      </c>
      <c r="BX13" s="200" t="str">
        <f aca="false">'Calculs (M21..M40)'!GP16</f>
        <v/>
      </c>
      <c r="BY13" s="200" t="str">
        <f aca="false">'Calculs (M21..M40)'!GQ16</f>
        <v/>
      </c>
      <c r="BZ13" s="200" t="str">
        <f aca="false">'Calculs (M21..M40)'!GR16</f>
        <v/>
      </c>
      <c r="CA13" s="200" t="str">
        <f aca="false">'Calculs (M21..M40)'!GS16</f>
        <v/>
      </c>
      <c r="CB13" s="200" t="str">
        <f aca="false">'Calculs (M21..M40)'!GT16</f>
        <v/>
      </c>
      <c r="CC13" s="200" t="str">
        <f aca="false">'Calculs (M21..M40)'!GU16</f>
        <v/>
      </c>
      <c r="CD13" s="200" t="str">
        <f aca="false">'Calculs (M21..M40)'!GV16</f>
        <v/>
      </c>
      <c r="CE13" s="200" t="str">
        <f aca="false">'Calculs (M21..M40)'!GW16</f>
        <v/>
      </c>
      <c r="CF13" s="200" t="str">
        <f aca="false">'Calculs (M21..M40)'!GX16</f>
        <v/>
      </c>
      <c r="CG13" s="200" t="str">
        <f aca="false">'Calculs (M21..M40)'!GY16</f>
        <v/>
      </c>
      <c r="CH13" s="200" t="str">
        <f aca="false">'Calculs (M21..M40)'!GZ16</f>
        <v/>
      </c>
      <c r="CI13" s="200" t="str">
        <f aca="false">'Calculs (M21..M40)'!HA16</f>
        <v/>
      </c>
      <c r="CJ13" s="200" t="str">
        <f aca="false">'Calculs (M21..M40)'!HB16</f>
        <v/>
      </c>
      <c r="CK13" s="200" t="str">
        <f aca="false">'Calculs (M21..M40)'!HC16</f>
        <v/>
      </c>
      <c r="CL13" s="200" t="str">
        <f aca="false">'Calculs (M21..M40)'!HD16</f>
        <v/>
      </c>
      <c r="CM13" s="200" t="str">
        <f aca="false">'Calculs (M21..M40)'!HE16</f>
        <v/>
      </c>
      <c r="CN13" s="201" t="str">
        <f aca="false">'Calculs (M21..M40)'!HF16</f>
        <v/>
      </c>
    </row>
    <row r="14" customFormat="false" ht="12.8" hidden="false" customHeight="false" outlineLevel="0" collapsed="false">
      <c r="B14" s="197" t="n">
        <v>4</v>
      </c>
      <c r="C14" s="198" t="n">
        <f aca="false">IF(ISNA(VLOOKUP(B14,ClassEvo,2,0)),"",VLOOKUP(B14,ClassEvo,2,0))</f>
        <v>5196.39364013298</v>
      </c>
      <c r="D14" s="198" t="n">
        <f aca="false">IF(ISNA(VLOOKUP($B14,ClassEvo,3,0)),"",VLOOKUP($B14,ClassEvo,3,0))</f>
        <v>939.181211412931</v>
      </c>
      <c r="E14" s="0" t="str">
        <f aca="false">IF(ISNA(VLOOKUP($B14,ClassEvo,4,0)),"",VLOOKUP($B14,ClassEvo,4,0))</f>
        <v>Sébastien LANES</v>
      </c>
      <c r="F14" s="198" t="n">
        <f aca="false">IF(ISNA(VLOOKUP($B14,ClassEvo,5,0)),"",VLOOKUP($B14,ClassEvo,5,0))</f>
        <v>22</v>
      </c>
      <c r="G14" s="200" t="n">
        <f aca="false">IF(ISNA(VLOOKUP($B14,ClassEvo,5+G$10,0)),"",VLOOKUP($B14,ClassEvo,5+G$10,0))</f>
        <v>6</v>
      </c>
      <c r="H14" s="200" t="n">
        <f aca="false">IF(ISNA(VLOOKUP($B14,ClassEvo,5+H$10,0)),"",VLOOKUP($B14,ClassEvo,5+H$10,0))</f>
        <v>6</v>
      </c>
      <c r="I14" s="200" t="n">
        <f aca="false">IF(ISNA(VLOOKUP($B14,ClassEvo,5+I$10,0)),"",VLOOKUP($B14,ClassEvo,5+I$10,0))</f>
        <v>10</v>
      </c>
      <c r="J14" s="200" t="n">
        <f aca="false">IF(ISNA(VLOOKUP($B14,ClassEvo,5+J$10,0)),"",VLOOKUP($B14,ClassEvo,5+J$10,0))</f>
        <v>8</v>
      </c>
      <c r="K14" s="200" t="n">
        <f aca="false">IF(ISNA(VLOOKUP($B14,ClassEvo,5+K$10,0)),"",VLOOKUP($B14,ClassEvo,5+K$10,0))</f>
        <v>6</v>
      </c>
      <c r="L14" s="200" t="n">
        <f aca="false">IF(ISNA(VLOOKUP($B14,ClassEvo,5+L$10,0)),"",VLOOKUP($B14,ClassEvo,5+L$10,0))</f>
        <v>6</v>
      </c>
      <c r="M14" s="200" t="n">
        <f aca="false">IF(ISNA(VLOOKUP($B14,ClassEvo,5+M$10,0)),"",VLOOKUP($B14,ClassEvo,5+M$10,0))</f>
        <v>4</v>
      </c>
      <c r="N14" s="200" t="str">
        <f aca="false">IF(ISNA(VLOOKUP($B14,ClassEvo,5+N$10,0)),"",VLOOKUP($B14,ClassEvo,5+N$10,0))</f>
        <v/>
      </c>
      <c r="O14" s="200" t="str">
        <f aca="false">IF(ISNA(VLOOKUP($B14,ClassEvo,5+O$10,0)),"",VLOOKUP($B14,ClassEvo,5+O$10,0))</f>
        <v/>
      </c>
      <c r="P14" s="200" t="str">
        <f aca="false">IF(ISNA(VLOOKUP($B14,ClassEvo,5+P$10,0)),"",VLOOKUP($B14,ClassEvo,5+P$10,0))</f>
        <v/>
      </c>
      <c r="Q14" s="200" t="str">
        <f aca="false">IF(ISNA(VLOOKUP($B14,ClassEvo,5+Q$10,0)),"",VLOOKUP($B14,ClassEvo,5+Q$10,0))</f>
        <v/>
      </c>
      <c r="R14" s="200" t="str">
        <f aca="false">IF(ISNA(VLOOKUP($B14,ClassEvo,5+R$10,0)),"",VLOOKUP($B14,ClassEvo,5+R$10,0))</f>
        <v/>
      </c>
      <c r="S14" s="200" t="str">
        <f aca="false">IF(ISNA(VLOOKUP($B14,ClassEvo,5+S$10,0)),"",VLOOKUP($B14,ClassEvo,5+S$10,0))</f>
        <v/>
      </c>
      <c r="T14" s="200" t="str">
        <f aca="false">IF(ISNA(VLOOKUP($B14,ClassEvo,5+T$10,0)),"",VLOOKUP($B14,ClassEvo,5+T$10,0))</f>
        <v/>
      </c>
      <c r="U14" s="200" t="str">
        <f aca="false">IF(ISNA(VLOOKUP($B14,ClassEvo,5+U$10,0)),"",VLOOKUP($B14,ClassEvo,5+U$10,0))</f>
        <v/>
      </c>
      <c r="V14" s="200" t="str">
        <f aca="false">IF(ISNA(VLOOKUP($B14,ClassEvo,5+V$10,0)),"",VLOOKUP($B14,ClassEvo,5+V$10,0))</f>
        <v/>
      </c>
      <c r="W14" s="200" t="str">
        <f aca="false">IF(ISNA(VLOOKUP($B14,ClassEvo,5+W$10,0)),"",VLOOKUP($B14,ClassEvo,5+W$10,0))</f>
        <v/>
      </c>
      <c r="X14" s="200" t="str">
        <f aca="false">IF(ISNA(VLOOKUP($B14,ClassEvo,5+X$10,0)),"",VLOOKUP($B14,ClassEvo,5+X$10,0))</f>
        <v/>
      </c>
      <c r="Y14" s="200" t="str">
        <f aca="false">IF(ISNA(VLOOKUP($B14,ClassEvo,5+Y$10,0)),"",VLOOKUP($B14,ClassEvo,5+Y$10,0))</f>
        <v/>
      </c>
      <c r="Z14" s="200" t="str">
        <f aca="false">IF(ISNA(VLOOKUP($B14,ClassEvo,5+Z$10,0)),"",VLOOKUP($B14,ClassEvo,5+Z$10,0))</f>
        <v/>
      </c>
      <c r="AA14" s="200" t="str">
        <f aca="false">IF(ISNA(VLOOKUP($B14,ClassEvo,5+AA$10,0)),"",VLOOKUP($B14,ClassEvo,5+AA$10,0))</f>
        <v/>
      </c>
      <c r="AB14" s="200" t="str">
        <f aca="false">IF(ISNA(VLOOKUP($B14,ClassEvo,5+AB$10,0)),"",VLOOKUP($B14,ClassEvo,5+AB$10,0))</f>
        <v/>
      </c>
      <c r="AC14" s="200" t="str">
        <f aca="false">IF(ISNA(VLOOKUP($B14,ClassEvo,5+AC$10,0)),"",VLOOKUP($B14,ClassEvo,5+AC$10,0))</f>
        <v/>
      </c>
      <c r="AD14" s="200" t="str">
        <f aca="false">IF(ISNA(VLOOKUP($B14,ClassEvo,5+AD$10,0)),"",VLOOKUP($B14,ClassEvo,5+AD$10,0))</f>
        <v/>
      </c>
      <c r="AE14" s="200" t="str">
        <f aca="false">IF(ISNA(VLOOKUP($B14,ClassEvo,5+AE$10,0)),"",VLOOKUP($B14,ClassEvo,5+AE$10,0))</f>
        <v/>
      </c>
      <c r="AF14" s="200" t="str">
        <f aca="false">IF(ISNA(VLOOKUP($B14,ClassEvo,5+AF$10,0)),"",VLOOKUP($B14,ClassEvo,5+AF$10,0))</f>
        <v/>
      </c>
      <c r="AG14" s="200" t="str">
        <f aca="false">IF(ISNA(VLOOKUP($B14,ClassEvo,5+AG$10,0)),"",VLOOKUP($B14,ClassEvo,5+AG$10,0))</f>
        <v/>
      </c>
      <c r="AH14" s="200" t="str">
        <f aca="false">IF(ISNA(VLOOKUP($B14,ClassEvo,5+AH$10,0)),"",VLOOKUP($B14,ClassEvo,5+AH$10,0))</f>
        <v/>
      </c>
      <c r="AI14" s="200" t="str">
        <f aca="false">IF(ISNA(VLOOKUP($B14,ClassEvo,5+AI$10,0)),"",VLOOKUP($B14,ClassEvo,5+AI$10,0))</f>
        <v/>
      </c>
      <c r="AJ14" s="200" t="str">
        <f aca="false">IF(ISNA(VLOOKUP($B14,ClassEvo,5+AJ$10,0)),"",VLOOKUP($B14,ClassEvo,5+AJ$10,0))</f>
        <v/>
      </c>
      <c r="AK14" s="200" t="str">
        <f aca="false">IF(ISNA(VLOOKUP($B14,ClassEvo,5+AK$10,0)),"",VLOOKUP($B14,ClassEvo,5+AK$10,0))</f>
        <v/>
      </c>
      <c r="AL14" s="200" t="str">
        <f aca="false">IF(ISNA(VLOOKUP($B14,ClassEvo,5+AL$10,0)),"",VLOOKUP($B14,ClassEvo,5+AL$10,0))</f>
        <v/>
      </c>
      <c r="AM14" s="200" t="str">
        <f aca="false">IF(ISNA(VLOOKUP($B14,ClassEvo,5+AM$10,0)),"",VLOOKUP($B14,ClassEvo,5+AM$10,0))</f>
        <v/>
      </c>
      <c r="AN14" s="200" t="str">
        <f aca="false">IF(ISNA(VLOOKUP($B14,ClassEvo,5+AN$10,0)),"",VLOOKUP($B14,ClassEvo,5+AN$10,0))</f>
        <v/>
      </c>
      <c r="AO14" s="200" t="str">
        <f aca="false">IF(ISNA(VLOOKUP($B14,ClassEvo,5+AO$10,0)),"",VLOOKUP($B14,ClassEvo,5+AO$10,0))</f>
        <v/>
      </c>
      <c r="AP14" s="200" t="str">
        <f aca="false">IF(ISNA(VLOOKUP($B14,ClassEvo,5+AP$10,0)),"",VLOOKUP($B14,ClassEvo,5+AP$10,0))</f>
        <v/>
      </c>
      <c r="AQ14" s="200" t="str">
        <f aca="false">IF(ISNA(VLOOKUP($B14,ClassEvo,5+AQ$10,0)),"",VLOOKUP($B14,ClassEvo,5+AQ$10,0))</f>
        <v/>
      </c>
      <c r="AR14" s="200" t="str">
        <f aca="false">IF(ISNA(VLOOKUP($B14,ClassEvo,5+AR$10,0)),"",VLOOKUP($B14,ClassEvo,5+AR$10,0))</f>
        <v/>
      </c>
      <c r="AS14" s="200" t="str">
        <f aca="false">IF(ISNA(VLOOKUP($B14,ClassEvo,5+AS$10,0)),"",VLOOKUP($B14,ClassEvo,5+AS$10,0))</f>
        <v/>
      </c>
      <c r="AT14" s="201" t="str">
        <f aca="false">IF(ISNA(VLOOKUP($B14,ClassEvo,5+AT$10,0)),"",VLOOKUP($B14,ClassEvo,5+AT$10,0))</f>
        <v/>
      </c>
      <c r="AV14" s="197" t="n">
        <f aca="false">'Calculs (M21..M40)'!A17</f>
        <v>10</v>
      </c>
      <c r="AW14" s="198" t="n">
        <f aca="false">'Calculs (M21..M40)'!G17</f>
        <v>5045.87885211826</v>
      </c>
      <c r="AX14" s="198" t="n">
        <f aca="false">'Calculs (M21..M40)'!H17</f>
        <v>911.977602384649</v>
      </c>
      <c r="AY14" s="202" t="str">
        <f aca="false">'Calculs (M21..M40)'!I17</f>
        <v>Thomas DELARBRE</v>
      </c>
      <c r="AZ14" s="198" t="n">
        <f aca="false">'Calculs (M21..M40)'!C17</f>
        <v>4</v>
      </c>
      <c r="BA14" s="200" t="n">
        <f aca="false">'Calculs (M1..M20)'!GM17</f>
        <v>12</v>
      </c>
      <c r="BB14" s="200" t="n">
        <f aca="false">'Calculs (M1..M20)'!GN17</f>
        <v>10</v>
      </c>
      <c r="BC14" s="200" t="n">
        <f aca="false">'Calculs (M1..M20)'!GO17</f>
        <v>4</v>
      </c>
      <c r="BD14" s="200" t="n">
        <f aca="false">'Calculs (M1..M20)'!GP17</f>
        <v>5</v>
      </c>
      <c r="BE14" s="200" t="n">
        <f aca="false">'Calculs (M1..M20)'!GQ17</f>
        <v>10</v>
      </c>
      <c r="BF14" s="200" t="n">
        <f aca="false">'Calculs (M1..M20)'!GR17</f>
        <v>12</v>
      </c>
      <c r="BG14" s="200" t="n">
        <f aca="false">'Calculs (M1..M20)'!GS17</f>
        <v>10</v>
      </c>
      <c r="BH14" s="200" t="str">
        <f aca="false">'Calculs (M1..M20)'!GT17</f>
        <v/>
      </c>
      <c r="BI14" s="200" t="str">
        <f aca="false">'Calculs (M1..M20)'!GU17</f>
        <v/>
      </c>
      <c r="BJ14" s="200" t="str">
        <f aca="false">'Calculs (M1..M20)'!GV17</f>
        <v/>
      </c>
      <c r="BK14" s="200" t="str">
        <f aca="false">'Calculs (M1..M20)'!GW17</f>
        <v/>
      </c>
      <c r="BL14" s="200" t="str">
        <f aca="false">'Calculs (M1..M20)'!GX17</f>
        <v/>
      </c>
      <c r="BM14" s="200" t="str">
        <f aca="false">'Calculs (M1..M20)'!GY17</f>
        <v/>
      </c>
      <c r="BN14" s="200" t="str">
        <f aca="false">'Calculs (M1..M20)'!GZ17</f>
        <v/>
      </c>
      <c r="BO14" s="200" t="str">
        <f aca="false">'Calculs (M1..M20)'!HA17</f>
        <v/>
      </c>
      <c r="BP14" s="200" t="str">
        <f aca="false">'Calculs (M1..M20)'!HB17</f>
        <v/>
      </c>
      <c r="BQ14" s="200" t="str">
        <f aca="false">'Calculs (M1..M20)'!HC17</f>
        <v/>
      </c>
      <c r="BR14" s="200" t="str">
        <f aca="false">'Calculs (M1..M20)'!HD17</f>
        <v/>
      </c>
      <c r="BS14" s="200" t="str">
        <f aca="false">'Calculs (M1..M20)'!HE17</f>
        <v/>
      </c>
      <c r="BT14" s="200" t="str">
        <f aca="false">'Calculs (M1..M20)'!HF17</f>
        <v/>
      </c>
      <c r="BU14" s="200" t="str">
        <f aca="false">'Calculs (M21..M40)'!GM17</f>
        <v/>
      </c>
      <c r="BV14" s="200" t="str">
        <f aca="false">'Calculs (M21..M40)'!GN17</f>
        <v/>
      </c>
      <c r="BW14" s="200" t="str">
        <f aca="false">'Calculs (M21..M40)'!GO17</f>
        <v/>
      </c>
      <c r="BX14" s="200" t="str">
        <f aca="false">'Calculs (M21..M40)'!GP17</f>
        <v/>
      </c>
      <c r="BY14" s="200" t="str">
        <f aca="false">'Calculs (M21..M40)'!GQ17</f>
        <v/>
      </c>
      <c r="BZ14" s="200" t="str">
        <f aca="false">'Calculs (M21..M40)'!GR17</f>
        <v/>
      </c>
      <c r="CA14" s="200" t="str">
        <f aca="false">'Calculs (M21..M40)'!GS17</f>
        <v/>
      </c>
      <c r="CB14" s="200" t="str">
        <f aca="false">'Calculs (M21..M40)'!GT17</f>
        <v/>
      </c>
      <c r="CC14" s="200" t="str">
        <f aca="false">'Calculs (M21..M40)'!GU17</f>
        <v/>
      </c>
      <c r="CD14" s="200" t="str">
        <f aca="false">'Calculs (M21..M40)'!GV17</f>
        <v/>
      </c>
      <c r="CE14" s="200" t="str">
        <f aca="false">'Calculs (M21..M40)'!GW17</f>
        <v/>
      </c>
      <c r="CF14" s="200" t="str">
        <f aca="false">'Calculs (M21..M40)'!GX17</f>
        <v/>
      </c>
      <c r="CG14" s="200" t="str">
        <f aca="false">'Calculs (M21..M40)'!GY17</f>
        <v/>
      </c>
      <c r="CH14" s="200" t="str">
        <f aca="false">'Calculs (M21..M40)'!GZ17</f>
        <v/>
      </c>
      <c r="CI14" s="200" t="str">
        <f aca="false">'Calculs (M21..M40)'!HA17</f>
        <v/>
      </c>
      <c r="CJ14" s="200" t="str">
        <f aca="false">'Calculs (M21..M40)'!HB17</f>
        <v/>
      </c>
      <c r="CK14" s="200" t="str">
        <f aca="false">'Calculs (M21..M40)'!HC17</f>
        <v/>
      </c>
      <c r="CL14" s="200" t="str">
        <f aca="false">'Calculs (M21..M40)'!HD17</f>
        <v/>
      </c>
      <c r="CM14" s="200" t="str">
        <f aca="false">'Calculs (M21..M40)'!HE17</f>
        <v/>
      </c>
      <c r="CN14" s="201" t="str">
        <f aca="false">'Calculs (M21..M40)'!HF17</f>
        <v/>
      </c>
    </row>
    <row r="15" customFormat="false" ht="12.8" hidden="false" customHeight="false" outlineLevel="0" collapsed="false">
      <c r="B15" s="197" t="n">
        <v>5</v>
      </c>
      <c r="C15" s="198" t="n">
        <f aca="false">IF(ISNA(VLOOKUP(B15,ClassEvo,2,0)),"",VLOOKUP(B15,ClassEvo,2,0))</f>
        <v>5153.11325146131</v>
      </c>
      <c r="D15" s="198" t="n">
        <f aca="false">IF(ISNA(VLOOKUP($B15,ClassEvo,3,0)),"",VLOOKUP($B15,ClassEvo,3,0))</f>
        <v>931.358838690983</v>
      </c>
      <c r="E15" s="0" t="str">
        <f aca="false">IF(ISNA(VLOOKUP($B15,ClassEvo,4,0)),"",VLOOKUP($B15,ClassEvo,4,0))</f>
        <v>Aubry GABANON</v>
      </c>
      <c r="F15" s="198" t="n">
        <f aca="false">IF(ISNA(VLOOKUP($B15,ClassEvo,5,0)),"",VLOOKUP($B15,ClassEvo,5,0))</f>
        <v>13</v>
      </c>
      <c r="G15" s="200" t="n">
        <f aca="false">IF(ISNA(VLOOKUP($B15,ClassEvo,5+G$10,0)),"",VLOOKUP($B15,ClassEvo,5+G$10,0))</f>
        <v>5</v>
      </c>
      <c r="H15" s="200" t="n">
        <f aca="false">IF(ISNA(VLOOKUP($B15,ClassEvo,5+H$10,0)),"",VLOOKUP($B15,ClassEvo,5+H$10,0))</f>
        <v>4</v>
      </c>
      <c r="I15" s="200" t="n">
        <f aca="false">IF(ISNA(VLOOKUP($B15,ClassEvo,5+I$10,0)),"",VLOOKUP($B15,ClassEvo,5+I$10,0))</f>
        <v>5</v>
      </c>
      <c r="J15" s="200" t="n">
        <f aca="false">IF(ISNA(VLOOKUP($B15,ClassEvo,5+J$10,0)),"",VLOOKUP($B15,ClassEvo,5+J$10,0))</f>
        <v>6</v>
      </c>
      <c r="K15" s="200" t="n">
        <f aca="false">IF(ISNA(VLOOKUP($B15,ClassEvo,5+K$10,0)),"",VLOOKUP($B15,ClassEvo,5+K$10,0))</f>
        <v>8</v>
      </c>
      <c r="L15" s="200" t="n">
        <f aca="false">IF(ISNA(VLOOKUP($B15,ClassEvo,5+L$10,0)),"",VLOOKUP($B15,ClassEvo,5+L$10,0))</f>
        <v>3</v>
      </c>
      <c r="M15" s="200" t="n">
        <f aca="false">IF(ISNA(VLOOKUP($B15,ClassEvo,5+M$10,0)),"",VLOOKUP($B15,ClassEvo,5+M$10,0))</f>
        <v>5</v>
      </c>
      <c r="N15" s="200" t="str">
        <f aca="false">IF(ISNA(VLOOKUP($B15,ClassEvo,5+N$10,0)),"",VLOOKUP($B15,ClassEvo,5+N$10,0))</f>
        <v/>
      </c>
      <c r="O15" s="200" t="str">
        <f aca="false">IF(ISNA(VLOOKUP($B15,ClassEvo,5+O$10,0)),"",VLOOKUP($B15,ClassEvo,5+O$10,0))</f>
        <v/>
      </c>
      <c r="P15" s="200" t="str">
        <f aca="false">IF(ISNA(VLOOKUP($B15,ClassEvo,5+P$10,0)),"",VLOOKUP($B15,ClassEvo,5+P$10,0))</f>
        <v/>
      </c>
      <c r="Q15" s="200" t="str">
        <f aca="false">IF(ISNA(VLOOKUP($B15,ClassEvo,5+Q$10,0)),"",VLOOKUP($B15,ClassEvo,5+Q$10,0))</f>
        <v/>
      </c>
      <c r="R15" s="200" t="str">
        <f aca="false">IF(ISNA(VLOOKUP($B15,ClassEvo,5+R$10,0)),"",VLOOKUP($B15,ClassEvo,5+R$10,0))</f>
        <v/>
      </c>
      <c r="S15" s="200" t="str">
        <f aca="false">IF(ISNA(VLOOKUP($B15,ClassEvo,5+S$10,0)),"",VLOOKUP($B15,ClassEvo,5+S$10,0))</f>
        <v/>
      </c>
      <c r="T15" s="200" t="str">
        <f aca="false">IF(ISNA(VLOOKUP($B15,ClassEvo,5+T$10,0)),"",VLOOKUP($B15,ClassEvo,5+T$10,0))</f>
        <v/>
      </c>
      <c r="U15" s="200" t="str">
        <f aca="false">IF(ISNA(VLOOKUP($B15,ClassEvo,5+U$10,0)),"",VLOOKUP($B15,ClassEvo,5+U$10,0))</f>
        <v/>
      </c>
      <c r="V15" s="200" t="str">
        <f aca="false">IF(ISNA(VLOOKUP($B15,ClassEvo,5+V$10,0)),"",VLOOKUP($B15,ClassEvo,5+V$10,0))</f>
        <v/>
      </c>
      <c r="W15" s="200" t="str">
        <f aca="false">IF(ISNA(VLOOKUP($B15,ClassEvo,5+W$10,0)),"",VLOOKUP($B15,ClassEvo,5+W$10,0))</f>
        <v/>
      </c>
      <c r="X15" s="200" t="str">
        <f aca="false">IF(ISNA(VLOOKUP($B15,ClassEvo,5+X$10,0)),"",VLOOKUP($B15,ClassEvo,5+X$10,0))</f>
        <v/>
      </c>
      <c r="Y15" s="200" t="str">
        <f aca="false">IF(ISNA(VLOOKUP($B15,ClassEvo,5+Y$10,0)),"",VLOOKUP($B15,ClassEvo,5+Y$10,0))</f>
        <v/>
      </c>
      <c r="Z15" s="200" t="str">
        <f aca="false">IF(ISNA(VLOOKUP($B15,ClassEvo,5+Z$10,0)),"",VLOOKUP($B15,ClassEvo,5+Z$10,0))</f>
        <v/>
      </c>
      <c r="AA15" s="200" t="str">
        <f aca="false">IF(ISNA(VLOOKUP($B15,ClassEvo,5+AA$10,0)),"",VLOOKUP($B15,ClassEvo,5+AA$10,0))</f>
        <v/>
      </c>
      <c r="AB15" s="200" t="str">
        <f aca="false">IF(ISNA(VLOOKUP($B15,ClassEvo,5+AB$10,0)),"",VLOOKUP($B15,ClassEvo,5+AB$10,0))</f>
        <v/>
      </c>
      <c r="AC15" s="200" t="str">
        <f aca="false">IF(ISNA(VLOOKUP($B15,ClassEvo,5+AC$10,0)),"",VLOOKUP($B15,ClassEvo,5+AC$10,0))</f>
        <v/>
      </c>
      <c r="AD15" s="200" t="str">
        <f aca="false">IF(ISNA(VLOOKUP($B15,ClassEvo,5+AD$10,0)),"",VLOOKUP($B15,ClassEvo,5+AD$10,0))</f>
        <v/>
      </c>
      <c r="AE15" s="200" t="str">
        <f aca="false">IF(ISNA(VLOOKUP($B15,ClassEvo,5+AE$10,0)),"",VLOOKUP($B15,ClassEvo,5+AE$10,0))</f>
        <v/>
      </c>
      <c r="AF15" s="200" t="str">
        <f aca="false">IF(ISNA(VLOOKUP($B15,ClassEvo,5+AF$10,0)),"",VLOOKUP($B15,ClassEvo,5+AF$10,0))</f>
        <v/>
      </c>
      <c r="AG15" s="200" t="str">
        <f aca="false">IF(ISNA(VLOOKUP($B15,ClassEvo,5+AG$10,0)),"",VLOOKUP($B15,ClassEvo,5+AG$10,0))</f>
        <v/>
      </c>
      <c r="AH15" s="200" t="str">
        <f aca="false">IF(ISNA(VLOOKUP($B15,ClassEvo,5+AH$10,0)),"",VLOOKUP($B15,ClassEvo,5+AH$10,0))</f>
        <v/>
      </c>
      <c r="AI15" s="200" t="str">
        <f aca="false">IF(ISNA(VLOOKUP($B15,ClassEvo,5+AI$10,0)),"",VLOOKUP($B15,ClassEvo,5+AI$10,0))</f>
        <v/>
      </c>
      <c r="AJ15" s="200" t="str">
        <f aca="false">IF(ISNA(VLOOKUP($B15,ClassEvo,5+AJ$10,0)),"",VLOOKUP($B15,ClassEvo,5+AJ$10,0))</f>
        <v/>
      </c>
      <c r="AK15" s="200" t="str">
        <f aca="false">IF(ISNA(VLOOKUP($B15,ClassEvo,5+AK$10,0)),"",VLOOKUP($B15,ClassEvo,5+AK$10,0))</f>
        <v/>
      </c>
      <c r="AL15" s="200" t="str">
        <f aca="false">IF(ISNA(VLOOKUP($B15,ClassEvo,5+AL$10,0)),"",VLOOKUP($B15,ClassEvo,5+AL$10,0))</f>
        <v/>
      </c>
      <c r="AM15" s="200" t="str">
        <f aca="false">IF(ISNA(VLOOKUP($B15,ClassEvo,5+AM$10,0)),"",VLOOKUP($B15,ClassEvo,5+AM$10,0))</f>
        <v/>
      </c>
      <c r="AN15" s="200" t="str">
        <f aca="false">IF(ISNA(VLOOKUP($B15,ClassEvo,5+AN$10,0)),"",VLOOKUP($B15,ClassEvo,5+AN$10,0))</f>
        <v/>
      </c>
      <c r="AO15" s="200" t="str">
        <f aca="false">IF(ISNA(VLOOKUP($B15,ClassEvo,5+AO$10,0)),"",VLOOKUP($B15,ClassEvo,5+AO$10,0))</f>
        <v/>
      </c>
      <c r="AP15" s="200" t="str">
        <f aca="false">IF(ISNA(VLOOKUP($B15,ClassEvo,5+AP$10,0)),"",VLOOKUP($B15,ClassEvo,5+AP$10,0))</f>
        <v/>
      </c>
      <c r="AQ15" s="200" t="str">
        <f aca="false">IF(ISNA(VLOOKUP($B15,ClassEvo,5+AQ$10,0)),"",VLOOKUP($B15,ClassEvo,5+AQ$10,0))</f>
        <v/>
      </c>
      <c r="AR15" s="200" t="str">
        <f aca="false">IF(ISNA(VLOOKUP($B15,ClassEvo,5+AR$10,0)),"",VLOOKUP($B15,ClassEvo,5+AR$10,0))</f>
        <v/>
      </c>
      <c r="AS15" s="200" t="str">
        <f aca="false">IF(ISNA(VLOOKUP($B15,ClassEvo,5+AS$10,0)),"",VLOOKUP($B15,ClassEvo,5+AS$10,0))</f>
        <v/>
      </c>
      <c r="AT15" s="201" t="str">
        <f aca="false">IF(ISNA(VLOOKUP($B15,ClassEvo,5+AT$10,0)),"",VLOOKUP($B15,ClassEvo,5+AT$10,0))</f>
        <v/>
      </c>
      <c r="AV15" s="197" t="n">
        <f aca="false">'Calculs (M21..M40)'!A18</f>
        <v>20</v>
      </c>
      <c r="AW15" s="198" t="n">
        <f aca="false">'Calculs (M21..M40)'!G18</f>
        <v>4698.94314597487</v>
      </c>
      <c r="AX15" s="198" t="n">
        <f aca="false">'Calculs (M21..M40)'!H18</f>
        <v>849.273442664792</v>
      </c>
      <c r="AY15" s="202" t="str">
        <f aca="false">'Calculs (M21..M40)'!I18</f>
        <v>Pierre DIATTA</v>
      </c>
      <c r="AZ15" s="198" t="n">
        <f aca="false">'Calculs (M21..M40)'!C18</f>
        <v>5</v>
      </c>
      <c r="BA15" s="200" t="n">
        <f aca="false">'Calculs (M1..M20)'!GM18</f>
        <v>11</v>
      </c>
      <c r="BB15" s="200" t="n">
        <f aca="false">'Calculs (M1..M20)'!GN18</f>
        <v>15</v>
      </c>
      <c r="BC15" s="200" t="n">
        <f aca="false">'Calculs (M1..M20)'!GO18</f>
        <v>21</v>
      </c>
      <c r="BD15" s="200" t="n">
        <f aca="false">'Calculs (M1..M20)'!GP18</f>
        <v>21</v>
      </c>
      <c r="BE15" s="200" t="n">
        <f aca="false">'Calculs (M1..M20)'!GQ18</f>
        <v>22</v>
      </c>
      <c r="BF15" s="200" t="n">
        <f aca="false">'Calculs (M1..M20)'!GR18</f>
        <v>20</v>
      </c>
      <c r="BG15" s="200" t="n">
        <f aca="false">'Calculs (M1..M20)'!GS18</f>
        <v>20</v>
      </c>
      <c r="BH15" s="200" t="str">
        <f aca="false">'Calculs (M1..M20)'!GT18</f>
        <v/>
      </c>
      <c r="BI15" s="200" t="str">
        <f aca="false">'Calculs (M1..M20)'!GU18</f>
        <v/>
      </c>
      <c r="BJ15" s="200" t="str">
        <f aca="false">'Calculs (M1..M20)'!GV18</f>
        <v/>
      </c>
      <c r="BK15" s="200" t="str">
        <f aca="false">'Calculs (M1..M20)'!GW18</f>
        <v/>
      </c>
      <c r="BL15" s="200" t="str">
        <f aca="false">'Calculs (M1..M20)'!GX18</f>
        <v/>
      </c>
      <c r="BM15" s="200" t="str">
        <f aca="false">'Calculs (M1..M20)'!GY18</f>
        <v/>
      </c>
      <c r="BN15" s="200" t="str">
        <f aca="false">'Calculs (M1..M20)'!GZ18</f>
        <v/>
      </c>
      <c r="BO15" s="200" t="str">
        <f aca="false">'Calculs (M1..M20)'!HA18</f>
        <v/>
      </c>
      <c r="BP15" s="200" t="str">
        <f aca="false">'Calculs (M1..M20)'!HB18</f>
        <v/>
      </c>
      <c r="BQ15" s="200" t="str">
        <f aca="false">'Calculs (M1..M20)'!HC18</f>
        <v/>
      </c>
      <c r="BR15" s="200" t="str">
        <f aca="false">'Calculs (M1..M20)'!HD18</f>
        <v/>
      </c>
      <c r="BS15" s="200" t="str">
        <f aca="false">'Calculs (M1..M20)'!HE18</f>
        <v/>
      </c>
      <c r="BT15" s="200" t="str">
        <f aca="false">'Calculs (M1..M20)'!HF18</f>
        <v/>
      </c>
      <c r="BU15" s="200" t="str">
        <f aca="false">'Calculs (M21..M40)'!GM18</f>
        <v/>
      </c>
      <c r="BV15" s="200" t="str">
        <f aca="false">'Calculs (M21..M40)'!GN18</f>
        <v/>
      </c>
      <c r="BW15" s="200" t="str">
        <f aca="false">'Calculs (M21..M40)'!GO18</f>
        <v/>
      </c>
      <c r="BX15" s="200" t="str">
        <f aca="false">'Calculs (M21..M40)'!GP18</f>
        <v/>
      </c>
      <c r="BY15" s="200" t="str">
        <f aca="false">'Calculs (M21..M40)'!GQ18</f>
        <v/>
      </c>
      <c r="BZ15" s="200" t="str">
        <f aca="false">'Calculs (M21..M40)'!GR18</f>
        <v/>
      </c>
      <c r="CA15" s="200" t="str">
        <f aca="false">'Calculs (M21..M40)'!GS18</f>
        <v/>
      </c>
      <c r="CB15" s="200" t="str">
        <f aca="false">'Calculs (M21..M40)'!GT18</f>
        <v/>
      </c>
      <c r="CC15" s="200" t="str">
        <f aca="false">'Calculs (M21..M40)'!GU18</f>
        <v/>
      </c>
      <c r="CD15" s="200" t="str">
        <f aca="false">'Calculs (M21..M40)'!GV18</f>
        <v/>
      </c>
      <c r="CE15" s="200" t="str">
        <f aca="false">'Calculs (M21..M40)'!GW18</f>
        <v/>
      </c>
      <c r="CF15" s="200" t="str">
        <f aca="false">'Calculs (M21..M40)'!GX18</f>
        <v/>
      </c>
      <c r="CG15" s="200" t="str">
        <f aca="false">'Calculs (M21..M40)'!GY18</f>
        <v/>
      </c>
      <c r="CH15" s="200" t="str">
        <f aca="false">'Calculs (M21..M40)'!GZ18</f>
        <v/>
      </c>
      <c r="CI15" s="200" t="str">
        <f aca="false">'Calculs (M21..M40)'!HA18</f>
        <v/>
      </c>
      <c r="CJ15" s="200" t="str">
        <f aca="false">'Calculs (M21..M40)'!HB18</f>
        <v/>
      </c>
      <c r="CK15" s="200" t="str">
        <f aca="false">'Calculs (M21..M40)'!HC18</f>
        <v/>
      </c>
      <c r="CL15" s="200" t="str">
        <f aca="false">'Calculs (M21..M40)'!HD18</f>
        <v/>
      </c>
      <c r="CM15" s="200" t="str">
        <f aca="false">'Calculs (M21..M40)'!HE18</f>
        <v/>
      </c>
      <c r="CN15" s="201" t="str">
        <f aca="false">'Calculs (M21..M40)'!HF18</f>
        <v/>
      </c>
    </row>
    <row r="16" customFormat="false" ht="12.8" hidden="false" customHeight="false" outlineLevel="0" collapsed="false">
      <c r="B16" s="197" t="n">
        <v>6</v>
      </c>
      <c r="C16" s="198" t="n">
        <f aca="false">IF(ISNA(VLOOKUP(B16,ClassEvo,2,0)),"",VLOOKUP(B16,ClassEvo,2,0))</f>
        <v>5079.32741915567</v>
      </c>
      <c r="D16" s="198" t="n">
        <f aca="false">IF(ISNA(VLOOKUP($B16,ClassEvo,3,0)),"",VLOOKUP($B16,ClassEvo,3,0))</f>
        <v>918.022999998025</v>
      </c>
      <c r="E16" s="0" t="str">
        <f aca="false">IF(ISNA(VLOOKUP($B16,ClassEvo,4,0)),"",VLOOKUP($B16,ClassEvo,4,0))</f>
        <v>Olivier MONET</v>
      </c>
      <c r="F16" s="198" t="n">
        <f aca="false">IF(ISNA(VLOOKUP($B16,ClassEvo,5,0)),"",VLOOKUP($B16,ClassEvo,5,0))</f>
        <v>6</v>
      </c>
      <c r="G16" s="200" t="n">
        <f aca="false">IF(ISNA(VLOOKUP($B16,ClassEvo,5+G$10,0)),"",VLOOKUP($B16,ClassEvo,5+G$10,0))</f>
        <v>14</v>
      </c>
      <c r="H16" s="200" t="n">
        <f aca="false">IF(ISNA(VLOOKUP($B16,ClassEvo,5+H$10,0)),"",VLOOKUP($B16,ClassEvo,5+H$10,0))</f>
        <v>8</v>
      </c>
      <c r="I16" s="200" t="n">
        <f aca="false">IF(ISNA(VLOOKUP($B16,ClassEvo,5+I$10,0)),"",VLOOKUP($B16,ClassEvo,5+I$10,0))</f>
        <v>9</v>
      </c>
      <c r="J16" s="200" t="n">
        <f aca="false">IF(ISNA(VLOOKUP($B16,ClassEvo,5+J$10,0)),"",VLOOKUP($B16,ClassEvo,5+J$10,0))</f>
        <v>11</v>
      </c>
      <c r="K16" s="200" t="n">
        <f aca="false">IF(ISNA(VLOOKUP($B16,ClassEvo,5+K$10,0)),"",VLOOKUP($B16,ClassEvo,5+K$10,0))</f>
        <v>11</v>
      </c>
      <c r="L16" s="200" t="n">
        <f aca="false">IF(ISNA(VLOOKUP($B16,ClassEvo,5+L$10,0)),"",VLOOKUP($B16,ClassEvo,5+L$10,0))</f>
        <v>5</v>
      </c>
      <c r="M16" s="200" t="n">
        <f aca="false">IF(ISNA(VLOOKUP($B16,ClassEvo,5+M$10,0)),"",VLOOKUP($B16,ClassEvo,5+M$10,0))</f>
        <v>6</v>
      </c>
      <c r="N16" s="200" t="str">
        <f aca="false">IF(ISNA(VLOOKUP($B16,ClassEvo,5+N$10,0)),"",VLOOKUP($B16,ClassEvo,5+N$10,0))</f>
        <v/>
      </c>
      <c r="O16" s="200" t="str">
        <f aca="false">IF(ISNA(VLOOKUP($B16,ClassEvo,5+O$10,0)),"",VLOOKUP($B16,ClassEvo,5+O$10,0))</f>
        <v/>
      </c>
      <c r="P16" s="200" t="str">
        <f aca="false">IF(ISNA(VLOOKUP($B16,ClassEvo,5+P$10,0)),"",VLOOKUP($B16,ClassEvo,5+P$10,0))</f>
        <v/>
      </c>
      <c r="Q16" s="200" t="str">
        <f aca="false">IF(ISNA(VLOOKUP($B16,ClassEvo,5+Q$10,0)),"",VLOOKUP($B16,ClassEvo,5+Q$10,0))</f>
        <v/>
      </c>
      <c r="R16" s="200" t="str">
        <f aca="false">IF(ISNA(VLOOKUP($B16,ClassEvo,5+R$10,0)),"",VLOOKUP($B16,ClassEvo,5+R$10,0))</f>
        <v/>
      </c>
      <c r="S16" s="200" t="str">
        <f aca="false">IF(ISNA(VLOOKUP($B16,ClassEvo,5+S$10,0)),"",VLOOKUP($B16,ClassEvo,5+S$10,0))</f>
        <v/>
      </c>
      <c r="T16" s="200" t="str">
        <f aca="false">IF(ISNA(VLOOKUP($B16,ClassEvo,5+T$10,0)),"",VLOOKUP($B16,ClassEvo,5+T$10,0))</f>
        <v/>
      </c>
      <c r="U16" s="200" t="str">
        <f aca="false">IF(ISNA(VLOOKUP($B16,ClassEvo,5+U$10,0)),"",VLOOKUP($B16,ClassEvo,5+U$10,0))</f>
        <v/>
      </c>
      <c r="V16" s="200" t="str">
        <f aca="false">IF(ISNA(VLOOKUP($B16,ClassEvo,5+V$10,0)),"",VLOOKUP($B16,ClassEvo,5+V$10,0))</f>
        <v/>
      </c>
      <c r="W16" s="200" t="str">
        <f aca="false">IF(ISNA(VLOOKUP($B16,ClassEvo,5+W$10,0)),"",VLOOKUP($B16,ClassEvo,5+W$10,0))</f>
        <v/>
      </c>
      <c r="X16" s="200" t="str">
        <f aca="false">IF(ISNA(VLOOKUP($B16,ClassEvo,5+X$10,0)),"",VLOOKUP($B16,ClassEvo,5+X$10,0))</f>
        <v/>
      </c>
      <c r="Y16" s="200" t="str">
        <f aca="false">IF(ISNA(VLOOKUP($B16,ClassEvo,5+Y$10,0)),"",VLOOKUP($B16,ClassEvo,5+Y$10,0))</f>
        <v/>
      </c>
      <c r="Z16" s="200" t="str">
        <f aca="false">IF(ISNA(VLOOKUP($B16,ClassEvo,5+Z$10,0)),"",VLOOKUP($B16,ClassEvo,5+Z$10,0))</f>
        <v/>
      </c>
      <c r="AA16" s="200" t="str">
        <f aca="false">IF(ISNA(VLOOKUP($B16,ClassEvo,5+AA$10,0)),"",VLOOKUP($B16,ClassEvo,5+AA$10,0))</f>
        <v/>
      </c>
      <c r="AB16" s="200" t="str">
        <f aca="false">IF(ISNA(VLOOKUP($B16,ClassEvo,5+AB$10,0)),"",VLOOKUP($B16,ClassEvo,5+AB$10,0))</f>
        <v/>
      </c>
      <c r="AC16" s="200" t="str">
        <f aca="false">IF(ISNA(VLOOKUP($B16,ClassEvo,5+AC$10,0)),"",VLOOKUP($B16,ClassEvo,5+AC$10,0))</f>
        <v/>
      </c>
      <c r="AD16" s="200" t="str">
        <f aca="false">IF(ISNA(VLOOKUP($B16,ClassEvo,5+AD$10,0)),"",VLOOKUP($B16,ClassEvo,5+AD$10,0))</f>
        <v/>
      </c>
      <c r="AE16" s="200" t="str">
        <f aca="false">IF(ISNA(VLOOKUP($B16,ClassEvo,5+AE$10,0)),"",VLOOKUP($B16,ClassEvo,5+AE$10,0))</f>
        <v/>
      </c>
      <c r="AF16" s="200" t="str">
        <f aca="false">IF(ISNA(VLOOKUP($B16,ClassEvo,5+AF$10,0)),"",VLOOKUP($B16,ClassEvo,5+AF$10,0))</f>
        <v/>
      </c>
      <c r="AG16" s="200" t="str">
        <f aca="false">IF(ISNA(VLOOKUP($B16,ClassEvo,5+AG$10,0)),"",VLOOKUP($B16,ClassEvo,5+AG$10,0))</f>
        <v/>
      </c>
      <c r="AH16" s="200" t="str">
        <f aca="false">IF(ISNA(VLOOKUP($B16,ClassEvo,5+AH$10,0)),"",VLOOKUP($B16,ClassEvo,5+AH$10,0))</f>
        <v/>
      </c>
      <c r="AI16" s="200" t="str">
        <f aca="false">IF(ISNA(VLOOKUP($B16,ClassEvo,5+AI$10,0)),"",VLOOKUP($B16,ClassEvo,5+AI$10,0))</f>
        <v/>
      </c>
      <c r="AJ16" s="200" t="str">
        <f aca="false">IF(ISNA(VLOOKUP($B16,ClassEvo,5+AJ$10,0)),"",VLOOKUP($B16,ClassEvo,5+AJ$10,0))</f>
        <v/>
      </c>
      <c r="AK16" s="200" t="str">
        <f aca="false">IF(ISNA(VLOOKUP($B16,ClassEvo,5+AK$10,0)),"",VLOOKUP($B16,ClassEvo,5+AK$10,0))</f>
        <v/>
      </c>
      <c r="AL16" s="200" t="str">
        <f aca="false">IF(ISNA(VLOOKUP($B16,ClassEvo,5+AL$10,0)),"",VLOOKUP($B16,ClassEvo,5+AL$10,0))</f>
        <v/>
      </c>
      <c r="AM16" s="200" t="str">
        <f aca="false">IF(ISNA(VLOOKUP($B16,ClassEvo,5+AM$10,0)),"",VLOOKUP($B16,ClassEvo,5+AM$10,0))</f>
        <v/>
      </c>
      <c r="AN16" s="200" t="str">
        <f aca="false">IF(ISNA(VLOOKUP($B16,ClassEvo,5+AN$10,0)),"",VLOOKUP($B16,ClassEvo,5+AN$10,0))</f>
        <v/>
      </c>
      <c r="AO16" s="200" t="str">
        <f aca="false">IF(ISNA(VLOOKUP($B16,ClassEvo,5+AO$10,0)),"",VLOOKUP($B16,ClassEvo,5+AO$10,0))</f>
        <v/>
      </c>
      <c r="AP16" s="200" t="str">
        <f aca="false">IF(ISNA(VLOOKUP($B16,ClassEvo,5+AP$10,0)),"",VLOOKUP($B16,ClassEvo,5+AP$10,0))</f>
        <v/>
      </c>
      <c r="AQ16" s="200" t="str">
        <f aca="false">IF(ISNA(VLOOKUP($B16,ClassEvo,5+AQ$10,0)),"",VLOOKUP($B16,ClassEvo,5+AQ$10,0))</f>
        <v/>
      </c>
      <c r="AR16" s="200" t="str">
        <f aca="false">IF(ISNA(VLOOKUP($B16,ClassEvo,5+AR$10,0)),"",VLOOKUP($B16,ClassEvo,5+AR$10,0))</f>
        <v/>
      </c>
      <c r="AS16" s="200" t="str">
        <f aca="false">IF(ISNA(VLOOKUP($B16,ClassEvo,5+AS$10,0)),"",VLOOKUP($B16,ClassEvo,5+AS$10,0))</f>
        <v/>
      </c>
      <c r="AT16" s="201" t="str">
        <f aca="false">IF(ISNA(VLOOKUP($B16,ClassEvo,5+AT$10,0)),"",VLOOKUP($B16,ClassEvo,5+AT$10,0))</f>
        <v/>
      </c>
      <c r="AV16" s="197" t="n">
        <f aca="false">'Calculs (M21..M40)'!A19</f>
        <v>6</v>
      </c>
      <c r="AW16" s="198" t="n">
        <f aca="false">'Calculs (M21..M40)'!G19</f>
        <v>5079.32741915567</v>
      </c>
      <c r="AX16" s="198" t="n">
        <f aca="false">'Calculs (M21..M40)'!H19</f>
        <v>918.022999998025</v>
      </c>
      <c r="AY16" s="202" t="str">
        <f aca="false">'Calculs (M21..M40)'!I19</f>
        <v>Olivier MONET</v>
      </c>
      <c r="AZ16" s="198" t="n">
        <f aca="false">'Calculs (M21..M40)'!C19</f>
        <v>6</v>
      </c>
      <c r="BA16" s="200" t="n">
        <f aca="false">'Calculs (M1..M20)'!GM19</f>
        <v>14</v>
      </c>
      <c r="BB16" s="200" t="n">
        <f aca="false">'Calculs (M1..M20)'!GN19</f>
        <v>8</v>
      </c>
      <c r="BC16" s="200" t="n">
        <f aca="false">'Calculs (M1..M20)'!GO19</f>
        <v>9</v>
      </c>
      <c r="BD16" s="200" t="n">
        <f aca="false">'Calculs (M1..M20)'!GP19</f>
        <v>11</v>
      </c>
      <c r="BE16" s="200" t="n">
        <f aca="false">'Calculs (M1..M20)'!GQ19</f>
        <v>11</v>
      </c>
      <c r="BF16" s="200" t="n">
        <f aca="false">'Calculs (M1..M20)'!GR19</f>
        <v>5</v>
      </c>
      <c r="BG16" s="200" t="n">
        <f aca="false">'Calculs (M1..M20)'!GS19</f>
        <v>6</v>
      </c>
      <c r="BH16" s="200" t="str">
        <f aca="false">'Calculs (M1..M20)'!GT19</f>
        <v/>
      </c>
      <c r="BI16" s="200" t="str">
        <f aca="false">'Calculs (M1..M20)'!GU19</f>
        <v/>
      </c>
      <c r="BJ16" s="200" t="str">
        <f aca="false">'Calculs (M1..M20)'!GV19</f>
        <v/>
      </c>
      <c r="BK16" s="200" t="str">
        <f aca="false">'Calculs (M1..M20)'!GW19</f>
        <v/>
      </c>
      <c r="BL16" s="200" t="str">
        <f aca="false">'Calculs (M1..M20)'!GX19</f>
        <v/>
      </c>
      <c r="BM16" s="200" t="str">
        <f aca="false">'Calculs (M1..M20)'!GY19</f>
        <v/>
      </c>
      <c r="BN16" s="200" t="str">
        <f aca="false">'Calculs (M1..M20)'!GZ19</f>
        <v/>
      </c>
      <c r="BO16" s="200" t="str">
        <f aca="false">'Calculs (M1..M20)'!HA19</f>
        <v/>
      </c>
      <c r="BP16" s="200" t="str">
        <f aca="false">'Calculs (M1..M20)'!HB19</f>
        <v/>
      </c>
      <c r="BQ16" s="200" t="str">
        <f aca="false">'Calculs (M1..M20)'!HC19</f>
        <v/>
      </c>
      <c r="BR16" s="200" t="str">
        <f aca="false">'Calculs (M1..M20)'!HD19</f>
        <v/>
      </c>
      <c r="BS16" s="200" t="str">
        <f aca="false">'Calculs (M1..M20)'!HE19</f>
        <v/>
      </c>
      <c r="BT16" s="200" t="str">
        <f aca="false">'Calculs (M1..M20)'!HF19</f>
        <v/>
      </c>
      <c r="BU16" s="200" t="str">
        <f aca="false">'Calculs (M21..M40)'!GM19</f>
        <v/>
      </c>
      <c r="BV16" s="200" t="str">
        <f aca="false">'Calculs (M21..M40)'!GN19</f>
        <v/>
      </c>
      <c r="BW16" s="200" t="str">
        <f aca="false">'Calculs (M21..M40)'!GO19</f>
        <v/>
      </c>
      <c r="BX16" s="200" t="str">
        <f aca="false">'Calculs (M21..M40)'!GP19</f>
        <v/>
      </c>
      <c r="BY16" s="200" t="str">
        <f aca="false">'Calculs (M21..M40)'!GQ19</f>
        <v/>
      </c>
      <c r="BZ16" s="200" t="str">
        <f aca="false">'Calculs (M21..M40)'!GR19</f>
        <v/>
      </c>
      <c r="CA16" s="200" t="str">
        <f aca="false">'Calculs (M21..M40)'!GS19</f>
        <v/>
      </c>
      <c r="CB16" s="200" t="str">
        <f aca="false">'Calculs (M21..M40)'!GT19</f>
        <v/>
      </c>
      <c r="CC16" s="200" t="str">
        <f aca="false">'Calculs (M21..M40)'!GU19</f>
        <v/>
      </c>
      <c r="CD16" s="200" t="str">
        <f aca="false">'Calculs (M21..M40)'!GV19</f>
        <v/>
      </c>
      <c r="CE16" s="200" t="str">
        <f aca="false">'Calculs (M21..M40)'!GW19</f>
        <v/>
      </c>
      <c r="CF16" s="200" t="str">
        <f aca="false">'Calculs (M21..M40)'!GX19</f>
        <v/>
      </c>
      <c r="CG16" s="200" t="str">
        <f aca="false">'Calculs (M21..M40)'!GY19</f>
        <v/>
      </c>
      <c r="CH16" s="200" t="str">
        <f aca="false">'Calculs (M21..M40)'!GZ19</f>
        <v/>
      </c>
      <c r="CI16" s="200" t="str">
        <f aca="false">'Calculs (M21..M40)'!HA19</f>
        <v/>
      </c>
      <c r="CJ16" s="200" t="str">
        <f aca="false">'Calculs (M21..M40)'!HB19</f>
        <v/>
      </c>
      <c r="CK16" s="200" t="str">
        <f aca="false">'Calculs (M21..M40)'!HC19</f>
        <v/>
      </c>
      <c r="CL16" s="200" t="str">
        <f aca="false">'Calculs (M21..M40)'!HD19</f>
        <v/>
      </c>
      <c r="CM16" s="200" t="str">
        <f aca="false">'Calculs (M21..M40)'!HE19</f>
        <v/>
      </c>
      <c r="CN16" s="201" t="str">
        <f aca="false">'Calculs (M21..M40)'!HF19</f>
        <v/>
      </c>
    </row>
    <row r="17" customFormat="false" ht="12.8" hidden="false" customHeight="false" outlineLevel="0" collapsed="false">
      <c r="B17" s="197" t="n">
        <v>7</v>
      </c>
      <c r="C17" s="198" t="n">
        <f aca="false">IF(ISNA(VLOOKUP(B17,ClassEvo,2,0)),"",VLOOKUP(B17,ClassEvo,2,0))</f>
        <v>5072.2402090599</v>
      </c>
      <c r="D17" s="198" t="n">
        <f aca="false">IF(ISNA(VLOOKUP($B17,ClassEvo,3,0)),"",VLOOKUP($B17,ClassEvo,3,0))</f>
        <v>916.742078069424</v>
      </c>
      <c r="E17" s="0" t="str">
        <f aca="false">IF(ISNA(VLOOKUP($B17,ClassEvo,4,0)),"",VLOOKUP($B17,ClassEvo,4,0))</f>
        <v>Arnaud LEGER</v>
      </c>
      <c r="F17" s="198" t="n">
        <f aca="false">IF(ISNA(VLOOKUP($B17,ClassEvo,5,0)),"",VLOOKUP($B17,ClassEvo,5,0))</f>
        <v>15</v>
      </c>
      <c r="G17" s="200" t="n">
        <f aca="false">IF(ISNA(VLOOKUP($B17,ClassEvo,5+G$10,0)),"",VLOOKUP($B17,ClassEvo,5+G$10,0))</f>
        <v>10</v>
      </c>
      <c r="H17" s="200" t="n">
        <f aca="false">IF(ISNA(VLOOKUP($B17,ClassEvo,5+H$10,0)),"",VLOOKUP($B17,ClassEvo,5+H$10,0))</f>
        <v>5</v>
      </c>
      <c r="I17" s="200" t="n">
        <f aca="false">IF(ISNA(VLOOKUP($B17,ClassEvo,5+I$10,0)),"",VLOOKUP($B17,ClassEvo,5+I$10,0))</f>
        <v>6</v>
      </c>
      <c r="J17" s="200" t="n">
        <f aca="false">IF(ISNA(VLOOKUP($B17,ClassEvo,5+J$10,0)),"",VLOOKUP($B17,ClassEvo,5+J$10,0))</f>
        <v>7</v>
      </c>
      <c r="K17" s="200" t="n">
        <f aca="false">IF(ISNA(VLOOKUP($B17,ClassEvo,5+K$10,0)),"",VLOOKUP($B17,ClassEvo,5+K$10,0))</f>
        <v>12</v>
      </c>
      <c r="L17" s="200" t="n">
        <f aca="false">IF(ISNA(VLOOKUP($B17,ClassEvo,5+L$10,0)),"",VLOOKUP($B17,ClassEvo,5+L$10,0))</f>
        <v>7</v>
      </c>
      <c r="M17" s="200" t="n">
        <f aca="false">IF(ISNA(VLOOKUP($B17,ClassEvo,5+M$10,0)),"",VLOOKUP($B17,ClassEvo,5+M$10,0))</f>
        <v>7</v>
      </c>
      <c r="N17" s="200" t="str">
        <f aca="false">IF(ISNA(VLOOKUP($B17,ClassEvo,5+N$10,0)),"",VLOOKUP($B17,ClassEvo,5+N$10,0))</f>
        <v/>
      </c>
      <c r="O17" s="200" t="str">
        <f aca="false">IF(ISNA(VLOOKUP($B17,ClassEvo,5+O$10,0)),"",VLOOKUP($B17,ClassEvo,5+O$10,0))</f>
        <v/>
      </c>
      <c r="P17" s="200" t="str">
        <f aca="false">IF(ISNA(VLOOKUP($B17,ClassEvo,5+P$10,0)),"",VLOOKUP($B17,ClassEvo,5+P$10,0))</f>
        <v/>
      </c>
      <c r="Q17" s="200" t="str">
        <f aca="false">IF(ISNA(VLOOKUP($B17,ClassEvo,5+Q$10,0)),"",VLOOKUP($B17,ClassEvo,5+Q$10,0))</f>
        <v/>
      </c>
      <c r="R17" s="200" t="str">
        <f aca="false">IF(ISNA(VLOOKUP($B17,ClassEvo,5+R$10,0)),"",VLOOKUP($B17,ClassEvo,5+R$10,0))</f>
        <v/>
      </c>
      <c r="S17" s="200" t="str">
        <f aca="false">IF(ISNA(VLOOKUP($B17,ClassEvo,5+S$10,0)),"",VLOOKUP($B17,ClassEvo,5+S$10,0))</f>
        <v/>
      </c>
      <c r="T17" s="200" t="str">
        <f aca="false">IF(ISNA(VLOOKUP($B17,ClassEvo,5+T$10,0)),"",VLOOKUP($B17,ClassEvo,5+T$10,0))</f>
        <v/>
      </c>
      <c r="U17" s="200" t="str">
        <f aca="false">IF(ISNA(VLOOKUP($B17,ClassEvo,5+U$10,0)),"",VLOOKUP($B17,ClassEvo,5+U$10,0))</f>
        <v/>
      </c>
      <c r="V17" s="200" t="str">
        <f aca="false">IF(ISNA(VLOOKUP($B17,ClassEvo,5+V$10,0)),"",VLOOKUP($B17,ClassEvo,5+V$10,0))</f>
        <v/>
      </c>
      <c r="W17" s="200" t="str">
        <f aca="false">IF(ISNA(VLOOKUP($B17,ClassEvo,5+W$10,0)),"",VLOOKUP($B17,ClassEvo,5+W$10,0))</f>
        <v/>
      </c>
      <c r="X17" s="200" t="str">
        <f aca="false">IF(ISNA(VLOOKUP($B17,ClassEvo,5+X$10,0)),"",VLOOKUP($B17,ClassEvo,5+X$10,0))</f>
        <v/>
      </c>
      <c r="Y17" s="200" t="str">
        <f aca="false">IF(ISNA(VLOOKUP($B17,ClassEvo,5+Y$10,0)),"",VLOOKUP($B17,ClassEvo,5+Y$10,0))</f>
        <v/>
      </c>
      <c r="Z17" s="200" t="str">
        <f aca="false">IF(ISNA(VLOOKUP($B17,ClassEvo,5+Z$10,0)),"",VLOOKUP($B17,ClassEvo,5+Z$10,0))</f>
        <v/>
      </c>
      <c r="AA17" s="200" t="str">
        <f aca="false">IF(ISNA(VLOOKUP($B17,ClassEvo,5+AA$10,0)),"",VLOOKUP($B17,ClassEvo,5+AA$10,0))</f>
        <v/>
      </c>
      <c r="AB17" s="200" t="str">
        <f aca="false">IF(ISNA(VLOOKUP($B17,ClassEvo,5+AB$10,0)),"",VLOOKUP($B17,ClassEvo,5+AB$10,0))</f>
        <v/>
      </c>
      <c r="AC17" s="200" t="str">
        <f aca="false">IF(ISNA(VLOOKUP($B17,ClassEvo,5+AC$10,0)),"",VLOOKUP($B17,ClassEvo,5+AC$10,0))</f>
        <v/>
      </c>
      <c r="AD17" s="200" t="str">
        <f aca="false">IF(ISNA(VLOOKUP($B17,ClassEvo,5+AD$10,0)),"",VLOOKUP($B17,ClassEvo,5+AD$10,0))</f>
        <v/>
      </c>
      <c r="AE17" s="200" t="str">
        <f aca="false">IF(ISNA(VLOOKUP($B17,ClassEvo,5+AE$10,0)),"",VLOOKUP($B17,ClassEvo,5+AE$10,0))</f>
        <v/>
      </c>
      <c r="AF17" s="200" t="str">
        <f aca="false">IF(ISNA(VLOOKUP($B17,ClassEvo,5+AF$10,0)),"",VLOOKUP($B17,ClassEvo,5+AF$10,0))</f>
        <v/>
      </c>
      <c r="AG17" s="200" t="str">
        <f aca="false">IF(ISNA(VLOOKUP($B17,ClassEvo,5+AG$10,0)),"",VLOOKUP($B17,ClassEvo,5+AG$10,0))</f>
        <v/>
      </c>
      <c r="AH17" s="200" t="str">
        <f aca="false">IF(ISNA(VLOOKUP($B17,ClassEvo,5+AH$10,0)),"",VLOOKUP($B17,ClassEvo,5+AH$10,0))</f>
        <v/>
      </c>
      <c r="AI17" s="200" t="str">
        <f aca="false">IF(ISNA(VLOOKUP($B17,ClassEvo,5+AI$10,0)),"",VLOOKUP($B17,ClassEvo,5+AI$10,0))</f>
        <v/>
      </c>
      <c r="AJ17" s="200" t="str">
        <f aca="false">IF(ISNA(VLOOKUP($B17,ClassEvo,5+AJ$10,0)),"",VLOOKUP($B17,ClassEvo,5+AJ$10,0))</f>
        <v/>
      </c>
      <c r="AK17" s="200" t="str">
        <f aca="false">IF(ISNA(VLOOKUP($B17,ClassEvo,5+AK$10,0)),"",VLOOKUP($B17,ClassEvo,5+AK$10,0))</f>
        <v/>
      </c>
      <c r="AL17" s="200" t="str">
        <f aca="false">IF(ISNA(VLOOKUP($B17,ClassEvo,5+AL$10,0)),"",VLOOKUP($B17,ClassEvo,5+AL$10,0))</f>
        <v/>
      </c>
      <c r="AM17" s="200" t="str">
        <f aca="false">IF(ISNA(VLOOKUP($B17,ClassEvo,5+AM$10,0)),"",VLOOKUP($B17,ClassEvo,5+AM$10,0))</f>
        <v/>
      </c>
      <c r="AN17" s="200" t="str">
        <f aca="false">IF(ISNA(VLOOKUP($B17,ClassEvo,5+AN$10,0)),"",VLOOKUP($B17,ClassEvo,5+AN$10,0))</f>
        <v/>
      </c>
      <c r="AO17" s="200" t="str">
        <f aca="false">IF(ISNA(VLOOKUP($B17,ClassEvo,5+AO$10,0)),"",VLOOKUP($B17,ClassEvo,5+AO$10,0))</f>
        <v/>
      </c>
      <c r="AP17" s="200" t="str">
        <f aca="false">IF(ISNA(VLOOKUP($B17,ClassEvo,5+AP$10,0)),"",VLOOKUP($B17,ClassEvo,5+AP$10,0))</f>
        <v/>
      </c>
      <c r="AQ17" s="200" t="str">
        <f aca="false">IF(ISNA(VLOOKUP($B17,ClassEvo,5+AQ$10,0)),"",VLOOKUP($B17,ClassEvo,5+AQ$10,0))</f>
        <v/>
      </c>
      <c r="AR17" s="200" t="str">
        <f aca="false">IF(ISNA(VLOOKUP($B17,ClassEvo,5+AR$10,0)),"",VLOOKUP($B17,ClassEvo,5+AR$10,0))</f>
        <v/>
      </c>
      <c r="AS17" s="200" t="str">
        <f aca="false">IF(ISNA(VLOOKUP($B17,ClassEvo,5+AS$10,0)),"",VLOOKUP($B17,ClassEvo,5+AS$10,0))</f>
        <v/>
      </c>
      <c r="AT17" s="201" t="str">
        <f aca="false">IF(ISNA(VLOOKUP($B17,ClassEvo,5+AT$10,0)),"",VLOOKUP($B17,ClassEvo,5+AT$10,0))</f>
        <v/>
      </c>
      <c r="AV17" s="197" t="n">
        <f aca="false">'Calculs (M21..M40)'!A20</f>
        <v>1</v>
      </c>
      <c r="AW17" s="198" t="n">
        <f aca="false">'Calculs (M21..M40)'!G20</f>
        <v>5532.89778052031</v>
      </c>
      <c r="AX17" s="198" t="n">
        <f aca="false">'Calculs (M21..M40)'!H20</f>
        <v>1000</v>
      </c>
      <c r="AY17" s="202" t="str">
        <f aca="false">'Calculs (M21..M40)'!I20</f>
        <v>Pierre RONDEL</v>
      </c>
      <c r="AZ17" s="198" t="n">
        <f aca="false">'Calculs (M21..M40)'!C20</f>
        <v>7</v>
      </c>
      <c r="BA17" s="200" t="n">
        <f aca="false">'Calculs (M1..M20)'!GM20</f>
        <v>3</v>
      </c>
      <c r="BB17" s="200" t="n">
        <f aca="false">'Calculs (M1..M20)'!GN20</f>
        <v>3</v>
      </c>
      <c r="BC17" s="200" t="n">
        <f aca="false">'Calculs (M1..M20)'!GO20</f>
        <v>1</v>
      </c>
      <c r="BD17" s="200" t="n">
        <f aca="false">'Calculs (M1..M20)'!GP20</f>
        <v>2</v>
      </c>
      <c r="BE17" s="200" t="n">
        <f aca="false">'Calculs (M1..M20)'!GQ20</f>
        <v>2</v>
      </c>
      <c r="BF17" s="200" t="n">
        <f aca="false">'Calculs (M1..M20)'!GR20</f>
        <v>2</v>
      </c>
      <c r="BG17" s="200" t="n">
        <f aca="false">'Calculs (M1..M20)'!GS20</f>
        <v>1</v>
      </c>
      <c r="BH17" s="200" t="str">
        <f aca="false">'Calculs (M1..M20)'!GT20</f>
        <v/>
      </c>
      <c r="BI17" s="200" t="str">
        <f aca="false">'Calculs (M1..M20)'!GU20</f>
        <v/>
      </c>
      <c r="BJ17" s="200" t="str">
        <f aca="false">'Calculs (M1..M20)'!GV20</f>
        <v/>
      </c>
      <c r="BK17" s="200" t="str">
        <f aca="false">'Calculs (M1..M20)'!GW20</f>
        <v/>
      </c>
      <c r="BL17" s="200" t="str">
        <f aca="false">'Calculs (M1..M20)'!GX20</f>
        <v/>
      </c>
      <c r="BM17" s="200" t="str">
        <f aca="false">'Calculs (M1..M20)'!GY20</f>
        <v/>
      </c>
      <c r="BN17" s="200" t="str">
        <f aca="false">'Calculs (M1..M20)'!GZ20</f>
        <v/>
      </c>
      <c r="BO17" s="200" t="str">
        <f aca="false">'Calculs (M1..M20)'!HA20</f>
        <v/>
      </c>
      <c r="BP17" s="200" t="str">
        <f aca="false">'Calculs (M1..M20)'!HB20</f>
        <v/>
      </c>
      <c r="BQ17" s="200" t="str">
        <f aca="false">'Calculs (M1..M20)'!HC20</f>
        <v/>
      </c>
      <c r="BR17" s="200" t="str">
        <f aca="false">'Calculs (M1..M20)'!HD20</f>
        <v/>
      </c>
      <c r="BS17" s="200" t="str">
        <f aca="false">'Calculs (M1..M20)'!HE20</f>
        <v/>
      </c>
      <c r="BT17" s="200" t="str">
        <f aca="false">'Calculs (M1..M20)'!HF20</f>
        <v/>
      </c>
      <c r="BU17" s="200" t="str">
        <f aca="false">'Calculs (M21..M40)'!GM20</f>
        <v/>
      </c>
      <c r="BV17" s="200" t="str">
        <f aca="false">'Calculs (M21..M40)'!GN20</f>
        <v/>
      </c>
      <c r="BW17" s="200" t="str">
        <f aca="false">'Calculs (M21..M40)'!GO20</f>
        <v/>
      </c>
      <c r="BX17" s="200" t="str">
        <f aca="false">'Calculs (M21..M40)'!GP20</f>
        <v/>
      </c>
      <c r="BY17" s="200" t="str">
        <f aca="false">'Calculs (M21..M40)'!GQ20</f>
        <v/>
      </c>
      <c r="BZ17" s="200" t="str">
        <f aca="false">'Calculs (M21..M40)'!GR20</f>
        <v/>
      </c>
      <c r="CA17" s="200" t="str">
        <f aca="false">'Calculs (M21..M40)'!GS20</f>
        <v/>
      </c>
      <c r="CB17" s="200" t="str">
        <f aca="false">'Calculs (M21..M40)'!GT20</f>
        <v/>
      </c>
      <c r="CC17" s="200" t="str">
        <f aca="false">'Calculs (M21..M40)'!GU20</f>
        <v/>
      </c>
      <c r="CD17" s="200" t="str">
        <f aca="false">'Calculs (M21..M40)'!GV20</f>
        <v/>
      </c>
      <c r="CE17" s="200" t="str">
        <f aca="false">'Calculs (M21..M40)'!GW20</f>
        <v/>
      </c>
      <c r="CF17" s="200" t="str">
        <f aca="false">'Calculs (M21..M40)'!GX20</f>
        <v/>
      </c>
      <c r="CG17" s="200" t="str">
        <f aca="false">'Calculs (M21..M40)'!GY20</f>
        <v/>
      </c>
      <c r="CH17" s="200" t="str">
        <f aca="false">'Calculs (M21..M40)'!GZ20</f>
        <v/>
      </c>
      <c r="CI17" s="200" t="str">
        <f aca="false">'Calculs (M21..M40)'!HA20</f>
        <v/>
      </c>
      <c r="CJ17" s="200" t="str">
        <f aca="false">'Calculs (M21..M40)'!HB20</f>
        <v/>
      </c>
      <c r="CK17" s="200" t="str">
        <f aca="false">'Calculs (M21..M40)'!HC20</f>
        <v/>
      </c>
      <c r="CL17" s="200" t="str">
        <f aca="false">'Calculs (M21..M40)'!HD20</f>
        <v/>
      </c>
      <c r="CM17" s="200" t="str">
        <f aca="false">'Calculs (M21..M40)'!HE20</f>
        <v/>
      </c>
      <c r="CN17" s="201" t="str">
        <f aca="false">'Calculs (M21..M40)'!HF20</f>
        <v/>
      </c>
    </row>
    <row r="18" customFormat="false" ht="12.8" hidden="false" customHeight="false" outlineLevel="0" collapsed="false">
      <c r="B18" s="197" t="n">
        <v>8</v>
      </c>
      <c r="C18" s="198" t="n">
        <f aca="false">IF(ISNA(VLOOKUP(B18,ClassEvo,2,0)),"",VLOOKUP(B18,ClassEvo,2,0))</f>
        <v>5050.48079826729</v>
      </c>
      <c r="D18" s="198" t="n">
        <f aca="false">IF(ISNA(VLOOKUP($B18,ClassEvo,3,0)),"",VLOOKUP($B18,ClassEvo,3,0))</f>
        <v>912.809344869615</v>
      </c>
      <c r="E18" s="0" t="str">
        <f aca="false">IF(ISNA(VLOOKUP($B18,ClassEvo,4,0)),"",VLOOKUP($B18,ClassEvo,4,0))</f>
        <v>Herve DALL AVA</v>
      </c>
      <c r="F18" s="198" t="n">
        <f aca="false">IF(ISNA(VLOOKUP($B18,ClassEvo,5,0)),"",VLOOKUP($B18,ClassEvo,5,0))</f>
        <v>2</v>
      </c>
      <c r="G18" s="200" t="n">
        <f aca="false">IF(ISNA(VLOOKUP($B18,ClassEvo,5+G$10,0)),"",VLOOKUP($B18,ClassEvo,5+G$10,0))</f>
        <v>9</v>
      </c>
      <c r="H18" s="200" t="n">
        <f aca="false">IF(ISNA(VLOOKUP($B18,ClassEvo,5+H$10,0)),"",VLOOKUP($B18,ClassEvo,5+H$10,0))</f>
        <v>7</v>
      </c>
      <c r="I18" s="200" t="n">
        <f aca="false">IF(ISNA(VLOOKUP($B18,ClassEvo,5+I$10,0)),"",VLOOKUP($B18,ClassEvo,5+I$10,0))</f>
        <v>12</v>
      </c>
      <c r="J18" s="200" t="n">
        <f aca="false">IF(ISNA(VLOOKUP($B18,ClassEvo,5+J$10,0)),"",VLOOKUP($B18,ClassEvo,5+J$10,0))</f>
        <v>13</v>
      </c>
      <c r="K18" s="200" t="n">
        <f aca="false">IF(ISNA(VLOOKUP($B18,ClassEvo,5+K$10,0)),"",VLOOKUP($B18,ClassEvo,5+K$10,0))</f>
        <v>3</v>
      </c>
      <c r="L18" s="200" t="n">
        <f aca="false">IF(ISNA(VLOOKUP($B18,ClassEvo,5+L$10,0)),"",VLOOKUP($B18,ClassEvo,5+L$10,0))</f>
        <v>10</v>
      </c>
      <c r="M18" s="200" t="n">
        <f aca="false">IF(ISNA(VLOOKUP($B18,ClassEvo,5+M$10,0)),"",VLOOKUP($B18,ClassEvo,5+M$10,0))</f>
        <v>8</v>
      </c>
      <c r="N18" s="200" t="str">
        <f aca="false">IF(ISNA(VLOOKUP($B18,ClassEvo,5+N$10,0)),"",VLOOKUP($B18,ClassEvo,5+N$10,0))</f>
        <v/>
      </c>
      <c r="O18" s="200" t="str">
        <f aca="false">IF(ISNA(VLOOKUP($B18,ClassEvo,5+O$10,0)),"",VLOOKUP($B18,ClassEvo,5+O$10,0))</f>
        <v/>
      </c>
      <c r="P18" s="200" t="str">
        <f aca="false">IF(ISNA(VLOOKUP($B18,ClassEvo,5+P$10,0)),"",VLOOKUP($B18,ClassEvo,5+P$10,0))</f>
        <v/>
      </c>
      <c r="Q18" s="200" t="str">
        <f aca="false">IF(ISNA(VLOOKUP($B18,ClassEvo,5+Q$10,0)),"",VLOOKUP($B18,ClassEvo,5+Q$10,0))</f>
        <v/>
      </c>
      <c r="R18" s="200" t="str">
        <f aca="false">IF(ISNA(VLOOKUP($B18,ClassEvo,5+R$10,0)),"",VLOOKUP($B18,ClassEvo,5+R$10,0))</f>
        <v/>
      </c>
      <c r="S18" s="200" t="str">
        <f aca="false">IF(ISNA(VLOOKUP($B18,ClassEvo,5+S$10,0)),"",VLOOKUP($B18,ClassEvo,5+S$10,0))</f>
        <v/>
      </c>
      <c r="T18" s="200" t="str">
        <f aca="false">IF(ISNA(VLOOKUP($B18,ClassEvo,5+T$10,0)),"",VLOOKUP($B18,ClassEvo,5+T$10,0))</f>
        <v/>
      </c>
      <c r="U18" s="200" t="str">
        <f aca="false">IF(ISNA(VLOOKUP($B18,ClassEvo,5+U$10,0)),"",VLOOKUP($B18,ClassEvo,5+U$10,0))</f>
        <v/>
      </c>
      <c r="V18" s="200" t="str">
        <f aca="false">IF(ISNA(VLOOKUP($B18,ClassEvo,5+V$10,0)),"",VLOOKUP($B18,ClassEvo,5+V$10,0))</f>
        <v/>
      </c>
      <c r="W18" s="200" t="str">
        <f aca="false">IF(ISNA(VLOOKUP($B18,ClassEvo,5+W$10,0)),"",VLOOKUP($B18,ClassEvo,5+W$10,0))</f>
        <v/>
      </c>
      <c r="X18" s="200" t="str">
        <f aca="false">IF(ISNA(VLOOKUP($B18,ClassEvo,5+X$10,0)),"",VLOOKUP($B18,ClassEvo,5+X$10,0))</f>
        <v/>
      </c>
      <c r="Y18" s="200" t="str">
        <f aca="false">IF(ISNA(VLOOKUP($B18,ClassEvo,5+Y$10,0)),"",VLOOKUP($B18,ClassEvo,5+Y$10,0))</f>
        <v/>
      </c>
      <c r="Z18" s="200" t="str">
        <f aca="false">IF(ISNA(VLOOKUP($B18,ClassEvo,5+Z$10,0)),"",VLOOKUP($B18,ClassEvo,5+Z$10,0))</f>
        <v/>
      </c>
      <c r="AA18" s="200" t="str">
        <f aca="false">IF(ISNA(VLOOKUP($B18,ClassEvo,5+AA$10,0)),"",VLOOKUP($B18,ClassEvo,5+AA$10,0))</f>
        <v/>
      </c>
      <c r="AB18" s="200" t="str">
        <f aca="false">IF(ISNA(VLOOKUP($B18,ClassEvo,5+AB$10,0)),"",VLOOKUP($B18,ClassEvo,5+AB$10,0))</f>
        <v/>
      </c>
      <c r="AC18" s="200" t="str">
        <f aca="false">IF(ISNA(VLOOKUP($B18,ClassEvo,5+AC$10,0)),"",VLOOKUP($B18,ClassEvo,5+AC$10,0))</f>
        <v/>
      </c>
      <c r="AD18" s="200" t="str">
        <f aca="false">IF(ISNA(VLOOKUP($B18,ClassEvo,5+AD$10,0)),"",VLOOKUP($B18,ClassEvo,5+AD$10,0))</f>
        <v/>
      </c>
      <c r="AE18" s="200" t="str">
        <f aca="false">IF(ISNA(VLOOKUP($B18,ClassEvo,5+AE$10,0)),"",VLOOKUP($B18,ClassEvo,5+AE$10,0))</f>
        <v/>
      </c>
      <c r="AF18" s="200" t="str">
        <f aca="false">IF(ISNA(VLOOKUP($B18,ClassEvo,5+AF$10,0)),"",VLOOKUP($B18,ClassEvo,5+AF$10,0))</f>
        <v/>
      </c>
      <c r="AG18" s="200" t="str">
        <f aca="false">IF(ISNA(VLOOKUP($B18,ClassEvo,5+AG$10,0)),"",VLOOKUP($B18,ClassEvo,5+AG$10,0))</f>
        <v/>
      </c>
      <c r="AH18" s="200" t="str">
        <f aca="false">IF(ISNA(VLOOKUP($B18,ClassEvo,5+AH$10,0)),"",VLOOKUP($B18,ClassEvo,5+AH$10,0))</f>
        <v/>
      </c>
      <c r="AI18" s="200" t="str">
        <f aca="false">IF(ISNA(VLOOKUP($B18,ClassEvo,5+AI$10,0)),"",VLOOKUP($B18,ClassEvo,5+AI$10,0))</f>
        <v/>
      </c>
      <c r="AJ18" s="200" t="str">
        <f aca="false">IF(ISNA(VLOOKUP($B18,ClassEvo,5+AJ$10,0)),"",VLOOKUP($B18,ClassEvo,5+AJ$10,0))</f>
        <v/>
      </c>
      <c r="AK18" s="200" t="str">
        <f aca="false">IF(ISNA(VLOOKUP($B18,ClassEvo,5+AK$10,0)),"",VLOOKUP($B18,ClassEvo,5+AK$10,0))</f>
        <v/>
      </c>
      <c r="AL18" s="200" t="str">
        <f aca="false">IF(ISNA(VLOOKUP($B18,ClassEvo,5+AL$10,0)),"",VLOOKUP($B18,ClassEvo,5+AL$10,0))</f>
        <v/>
      </c>
      <c r="AM18" s="200" t="str">
        <f aca="false">IF(ISNA(VLOOKUP($B18,ClassEvo,5+AM$10,0)),"",VLOOKUP($B18,ClassEvo,5+AM$10,0))</f>
        <v/>
      </c>
      <c r="AN18" s="200" t="str">
        <f aca="false">IF(ISNA(VLOOKUP($B18,ClassEvo,5+AN$10,0)),"",VLOOKUP($B18,ClassEvo,5+AN$10,0))</f>
        <v/>
      </c>
      <c r="AO18" s="200" t="str">
        <f aca="false">IF(ISNA(VLOOKUP($B18,ClassEvo,5+AO$10,0)),"",VLOOKUP($B18,ClassEvo,5+AO$10,0))</f>
        <v/>
      </c>
      <c r="AP18" s="200" t="str">
        <f aca="false">IF(ISNA(VLOOKUP($B18,ClassEvo,5+AP$10,0)),"",VLOOKUP($B18,ClassEvo,5+AP$10,0))</f>
        <v/>
      </c>
      <c r="AQ18" s="200" t="str">
        <f aca="false">IF(ISNA(VLOOKUP($B18,ClassEvo,5+AQ$10,0)),"",VLOOKUP($B18,ClassEvo,5+AQ$10,0))</f>
        <v/>
      </c>
      <c r="AR18" s="200" t="str">
        <f aca="false">IF(ISNA(VLOOKUP($B18,ClassEvo,5+AR$10,0)),"",VLOOKUP($B18,ClassEvo,5+AR$10,0))</f>
        <v/>
      </c>
      <c r="AS18" s="200" t="str">
        <f aca="false">IF(ISNA(VLOOKUP($B18,ClassEvo,5+AS$10,0)),"",VLOOKUP($B18,ClassEvo,5+AS$10,0))</f>
        <v/>
      </c>
      <c r="AT18" s="201" t="str">
        <f aca="false">IF(ISNA(VLOOKUP($B18,ClassEvo,5+AT$10,0)),"",VLOOKUP($B18,ClassEvo,5+AT$10,0))</f>
        <v/>
      </c>
      <c r="AV18" s="197" t="n">
        <f aca="false">'Calculs (M21..M40)'!A21</f>
        <v>18</v>
      </c>
      <c r="AW18" s="198" t="n">
        <f aca="false">'Calculs (M21..M40)'!G21</f>
        <v>4788.64940871683</v>
      </c>
      <c r="AX18" s="198" t="n">
        <f aca="false">'Calculs (M21..M40)'!H21</f>
        <v>865.486694074892</v>
      </c>
      <c r="AY18" s="202" t="str">
        <f aca="false">'Calculs (M21..M40)'!I21</f>
        <v>Andreas FRICKE</v>
      </c>
      <c r="AZ18" s="198" t="n">
        <f aca="false">'Calculs (M21..M40)'!C21</f>
        <v>8</v>
      </c>
      <c r="BA18" s="200" t="n">
        <f aca="false">'Calculs (M1..M20)'!GM21</f>
        <v>4</v>
      </c>
      <c r="BB18" s="200" t="n">
        <f aca="false">'Calculs (M1..M20)'!GN21</f>
        <v>17</v>
      </c>
      <c r="BC18" s="200" t="n">
        <f aca="false">'Calculs (M1..M20)'!GO21</f>
        <v>14</v>
      </c>
      <c r="BD18" s="200" t="n">
        <f aca="false">'Calculs (M1..M20)'!GP21</f>
        <v>16</v>
      </c>
      <c r="BE18" s="200" t="n">
        <f aca="false">'Calculs (M1..M20)'!GQ21</f>
        <v>18</v>
      </c>
      <c r="BF18" s="200" t="n">
        <f aca="false">'Calculs (M1..M20)'!GR21</f>
        <v>18</v>
      </c>
      <c r="BG18" s="200" t="n">
        <f aca="false">'Calculs (M1..M20)'!GS21</f>
        <v>18</v>
      </c>
      <c r="BH18" s="200" t="str">
        <f aca="false">'Calculs (M1..M20)'!GT21</f>
        <v/>
      </c>
      <c r="BI18" s="200" t="str">
        <f aca="false">'Calculs (M1..M20)'!GU21</f>
        <v/>
      </c>
      <c r="BJ18" s="200" t="str">
        <f aca="false">'Calculs (M1..M20)'!GV21</f>
        <v/>
      </c>
      <c r="BK18" s="200" t="str">
        <f aca="false">'Calculs (M1..M20)'!GW21</f>
        <v/>
      </c>
      <c r="BL18" s="200" t="str">
        <f aca="false">'Calculs (M1..M20)'!GX21</f>
        <v/>
      </c>
      <c r="BM18" s="200" t="str">
        <f aca="false">'Calculs (M1..M20)'!GY21</f>
        <v/>
      </c>
      <c r="BN18" s="200" t="str">
        <f aca="false">'Calculs (M1..M20)'!GZ21</f>
        <v/>
      </c>
      <c r="BO18" s="200" t="str">
        <f aca="false">'Calculs (M1..M20)'!HA21</f>
        <v/>
      </c>
      <c r="BP18" s="200" t="str">
        <f aca="false">'Calculs (M1..M20)'!HB21</f>
        <v/>
      </c>
      <c r="BQ18" s="200" t="str">
        <f aca="false">'Calculs (M1..M20)'!HC21</f>
        <v/>
      </c>
      <c r="BR18" s="200" t="str">
        <f aca="false">'Calculs (M1..M20)'!HD21</f>
        <v/>
      </c>
      <c r="BS18" s="200" t="str">
        <f aca="false">'Calculs (M1..M20)'!HE21</f>
        <v/>
      </c>
      <c r="BT18" s="200" t="str">
        <f aca="false">'Calculs (M1..M20)'!HF21</f>
        <v/>
      </c>
      <c r="BU18" s="200" t="str">
        <f aca="false">'Calculs (M21..M40)'!GM21</f>
        <v/>
      </c>
      <c r="BV18" s="200" t="str">
        <f aca="false">'Calculs (M21..M40)'!GN21</f>
        <v/>
      </c>
      <c r="BW18" s="200" t="str">
        <f aca="false">'Calculs (M21..M40)'!GO21</f>
        <v/>
      </c>
      <c r="BX18" s="200" t="str">
        <f aca="false">'Calculs (M21..M40)'!GP21</f>
        <v/>
      </c>
      <c r="BY18" s="200" t="str">
        <f aca="false">'Calculs (M21..M40)'!GQ21</f>
        <v/>
      </c>
      <c r="BZ18" s="200" t="str">
        <f aca="false">'Calculs (M21..M40)'!GR21</f>
        <v/>
      </c>
      <c r="CA18" s="200" t="str">
        <f aca="false">'Calculs (M21..M40)'!GS21</f>
        <v/>
      </c>
      <c r="CB18" s="200" t="str">
        <f aca="false">'Calculs (M21..M40)'!GT21</f>
        <v/>
      </c>
      <c r="CC18" s="200" t="str">
        <f aca="false">'Calculs (M21..M40)'!GU21</f>
        <v/>
      </c>
      <c r="CD18" s="200" t="str">
        <f aca="false">'Calculs (M21..M40)'!GV21</f>
        <v/>
      </c>
      <c r="CE18" s="200" t="str">
        <f aca="false">'Calculs (M21..M40)'!GW21</f>
        <v/>
      </c>
      <c r="CF18" s="200" t="str">
        <f aca="false">'Calculs (M21..M40)'!GX21</f>
        <v/>
      </c>
      <c r="CG18" s="200" t="str">
        <f aca="false">'Calculs (M21..M40)'!GY21</f>
        <v/>
      </c>
      <c r="CH18" s="200" t="str">
        <f aca="false">'Calculs (M21..M40)'!GZ21</f>
        <v/>
      </c>
      <c r="CI18" s="200" t="str">
        <f aca="false">'Calculs (M21..M40)'!HA21</f>
        <v/>
      </c>
      <c r="CJ18" s="200" t="str">
        <f aca="false">'Calculs (M21..M40)'!HB21</f>
        <v/>
      </c>
      <c r="CK18" s="200" t="str">
        <f aca="false">'Calculs (M21..M40)'!HC21</f>
        <v/>
      </c>
      <c r="CL18" s="200" t="str">
        <f aca="false">'Calculs (M21..M40)'!HD21</f>
        <v/>
      </c>
      <c r="CM18" s="200" t="str">
        <f aca="false">'Calculs (M21..M40)'!HE21</f>
        <v/>
      </c>
      <c r="CN18" s="201" t="str">
        <f aca="false">'Calculs (M21..M40)'!HF21</f>
        <v/>
      </c>
    </row>
    <row r="19" customFormat="false" ht="12.8" hidden="false" customHeight="false" outlineLevel="0" collapsed="false">
      <c r="B19" s="197" t="n">
        <v>9</v>
      </c>
      <c r="C19" s="198" t="n">
        <f aca="false">IF(ISNA(VLOOKUP(B19,ClassEvo,2,0)),"",VLOOKUP(B19,ClassEvo,2,0))</f>
        <v>5049.33444376225</v>
      </c>
      <c r="D19" s="198" t="n">
        <f aca="false">IF(ISNA(VLOOKUP($B19,ClassEvo,3,0)),"",VLOOKUP($B19,ClassEvo,3,0))</f>
        <v>912.602156059968</v>
      </c>
      <c r="E19" s="0" t="str">
        <f aca="false">IF(ISNA(VLOOKUP($B19,ClassEvo,4,0)),"",VLOOKUP($B19,ClassEvo,4,0))</f>
        <v>Frederic HOURS</v>
      </c>
      <c r="F19" s="198" t="n">
        <f aca="false">IF(ISNA(VLOOKUP($B19,ClassEvo,5,0)),"",VLOOKUP($B19,ClassEvo,5,0))</f>
        <v>21</v>
      </c>
      <c r="G19" s="200" t="n">
        <f aca="false">IF(ISNA(VLOOKUP($B19,ClassEvo,5+G$10,0)),"",VLOOKUP($B19,ClassEvo,5+G$10,0))</f>
        <v>2</v>
      </c>
      <c r="H19" s="200" t="n">
        <f aca="false">IF(ISNA(VLOOKUP($B19,ClassEvo,5+H$10,0)),"",VLOOKUP($B19,ClassEvo,5+H$10,0))</f>
        <v>2</v>
      </c>
      <c r="I19" s="200" t="n">
        <f aca="false">IF(ISNA(VLOOKUP($B19,ClassEvo,5+I$10,0)),"",VLOOKUP($B19,ClassEvo,5+I$10,0))</f>
        <v>7</v>
      </c>
      <c r="J19" s="200" t="n">
        <f aca="false">IF(ISNA(VLOOKUP($B19,ClassEvo,5+J$10,0)),"",VLOOKUP($B19,ClassEvo,5+J$10,0))</f>
        <v>4</v>
      </c>
      <c r="K19" s="200" t="n">
        <f aca="false">IF(ISNA(VLOOKUP($B19,ClassEvo,5+K$10,0)),"",VLOOKUP($B19,ClassEvo,5+K$10,0))</f>
        <v>7</v>
      </c>
      <c r="L19" s="200" t="n">
        <f aca="false">IF(ISNA(VLOOKUP($B19,ClassEvo,5+L$10,0)),"",VLOOKUP($B19,ClassEvo,5+L$10,0))</f>
        <v>8</v>
      </c>
      <c r="M19" s="200" t="n">
        <f aca="false">IF(ISNA(VLOOKUP($B19,ClassEvo,5+M$10,0)),"",VLOOKUP($B19,ClassEvo,5+M$10,0))</f>
        <v>9</v>
      </c>
      <c r="N19" s="200" t="str">
        <f aca="false">IF(ISNA(VLOOKUP($B19,ClassEvo,5+N$10,0)),"",VLOOKUP($B19,ClassEvo,5+N$10,0))</f>
        <v/>
      </c>
      <c r="O19" s="200" t="str">
        <f aca="false">IF(ISNA(VLOOKUP($B19,ClassEvo,5+O$10,0)),"",VLOOKUP($B19,ClassEvo,5+O$10,0))</f>
        <v/>
      </c>
      <c r="P19" s="200" t="str">
        <f aca="false">IF(ISNA(VLOOKUP($B19,ClassEvo,5+P$10,0)),"",VLOOKUP($B19,ClassEvo,5+P$10,0))</f>
        <v/>
      </c>
      <c r="Q19" s="200" t="str">
        <f aca="false">IF(ISNA(VLOOKUP($B19,ClassEvo,5+Q$10,0)),"",VLOOKUP($B19,ClassEvo,5+Q$10,0))</f>
        <v/>
      </c>
      <c r="R19" s="200" t="str">
        <f aca="false">IF(ISNA(VLOOKUP($B19,ClassEvo,5+R$10,0)),"",VLOOKUP($B19,ClassEvo,5+R$10,0))</f>
        <v/>
      </c>
      <c r="S19" s="200" t="str">
        <f aca="false">IF(ISNA(VLOOKUP($B19,ClassEvo,5+S$10,0)),"",VLOOKUP($B19,ClassEvo,5+S$10,0))</f>
        <v/>
      </c>
      <c r="T19" s="200" t="str">
        <f aca="false">IF(ISNA(VLOOKUP($B19,ClassEvo,5+T$10,0)),"",VLOOKUP($B19,ClassEvo,5+T$10,0))</f>
        <v/>
      </c>
      <c r="U19" s="200" t="str">
        <f aca="false">IF(ISNA(VLOOKUP($B19,ClassEvo,5+U$10,0)),"",VLOOKUP($B19,ClassEvo,5+U$10,0))</f>
        <v/>
      </c>
      <c r="V19" s="200" t="str">
        <f aca="false">IF(ISNA(VLOOKUP($B19,ClassEvo,5+V$10,0)),"",VLOOKUP($B19,ClassEvo,5+V$10,0))</f>
        <v/>
      </c>
      <c r="W19" s="200" t="str">
        <f aca="false">IF(ISNA(VLOOKUP($B19,ClassEvo,5+W$10,0)),"",VLOOKUP($B19,ClassEvo,5+W$10,0))</f>
        <v/>
      </c>
      <c r="X19" s="200" t="str">
        <f aca="false">IF(ISNA(VLOOKUP($B19,ClassEvo,5+X$10,0)),"",VLOOKUP($B19,ClassEvo,5+X$10,0))</f>
        <v/>
      </c>
      <c r="Y19" s="200" t="str">
        <f aca="false">IF(ISNA(VLOOKUP($B19,ClassEvo,5+Y$10,0)),"",VLOOKUP($B19,ClassEvo,5+Y$10,0))</f>
        <v/>
      </c>
      <c r="Z19" s="200" t="str">
        <f aca="false">IF(ISNA(VLOOKUP($B19,ClassEvo,5+Z$10,0)),"",VLOOKUP($B19,ClassEvo,5+Z$10,0))</f>
        <v/>
      </c>
      <c r="AA19" s="200" t="str">
        <f aca="false">IF(ISNA(VLOOKUP($B19,ClassEvo,5+AA$10,0)),"",VLOOKUP($B19,ClassEvo,5+AA$10,0))</f>
        <v/>
      </c>
      <c r="AB19" s="200" t="str">
        <f aca="false">IF(ISNA(VLOOKUP($B19,ClassEvo,5+AB$10,0)),"",VLOOKUP($B19,ClassEvo,5+AB$10,0))</f>
        <v/>
      </c>
      <c r="AC19" s="200" t="str">
        <f aca="false">IF(ISNA(VLOOKUP($B19,ClassEvo,5+AC$10,0)),"",VLOOKUP($B19,ClassEvo,5+AC$10,0))</f>
        <v/>
      </c>
      <c r="AD19" s="200" t="str">
        <f aca="false">IF(ISNA(VLOOKUP($B19,ClassEvo,5+AD$10,0)),"",VLOOKUP($B19,ClassEvo,5+AD$10,0))</f>
        <v/>
      </c>
      <c r="AE19" s="200" t="str">
        <f aca="false">IF(ISNA(VLOOKUP($B19,ClassEvo,5+AE$10,0)),"",VLOOKUP($B19,ClassEvo,5+AE$10,0))</f>
        <v/>
      </c>
      <c r="AF19" s="200" t="str">
        <f aca="false">IF(ISNA(VLOOKUP($B19,ClassEvo,5+AF$10,0)),"",VLOOKUP($B19,ClassEvo,5+AF$10,0))</f>
        <v/>
      </c>
      <c r="AG19" s="200" t="str">
        <f aca="false">IF(ISNA(VLOOKUP($B19,ClassEvo,5+AG$10,0)),"",VLOOKUP($B19,ClassEvo,5+AG$10,0))</f>
        <v/>
      </c>
      <c r="AH19" s="200" t="str">
        <f aca="false">IF(ISNA(VLOOKUP($B19,ClassEvo,5+AH$10,0)),"",VLOOKUP($B19,ClassEvo,5+AH$10,0))</f>
        <v/>
      </c>
      <c r="AI19" s="200" t="str">
        <f aca="false">IF(ISNA(VLOOKUP($B19,ClassEvo,5+AI$10,0)),"",VLOOKUP($B19,ClassEvo,5+AI$10,0))</f>
        <v/>
      </c>
      <c r="AJ19" s="200" t="str">
        <f aca="false">IF(ISNA(VLOOKUP($B19,ClassEvo,5+AJ$10,0)),"",VLOOKUP($B19,ClassEvo,5+AJ$10,0))</f>
        <v/>
      </c>
      <c r="AK19" s="200" t="str">
        <f aca="false">IF(ISNA(VLOOKUP($B19,ClassEvo,5+AK$10,0)),"",VLOOKUP($B19,ClassEvo,5+AK$10,0))</f>
        <v/>
      </c>
      <c r="AL19" s="200" t="str">
        <f aca="false">IF(ISNA(VLOOKUP($B19,ClassEvo,5+AL$10,0)),"",VLOOKUP($B19,ClassEvo,5+AL$10,0))</f>
        <v/>
      </c>
      <c r="AM19" s="200" t="str">
        <f aca="false">IF(ISNA(VLOOKUP($B19,ClassEvo,5+AM$10,0)),"",VLOOKUP($B19,ClassEvo,5+AM$10,0))</f>
        <v/>
      </c>
      <c r="AN19" s="200" t="str">
        <f aca="false">IF(ISNA(VLOOKUP($B19,ClassEvo,5+AN$10,0)),"",VLOOKUP($B19,ClassEvo,5+AN$10,0))</f>
        <v/>
      </c>
      <c r="AO19" s="200" t="str">
        <f aca="false">IF(ISNA(VLOOKUP($B19,ClassEvo,5+AO$10,0)),"",VLOOKUP($B19,ClassEvo,5+AO$10,0))</f>
        <v/>
      </c>
      <c r="AP19" s="200" t="str">
        <f aca="false">IF(ISNA(VLOOKUP($B19,ClassEvo,5+AP$10,0)),"",VLOOKUP($B19,ClassEvo,5+AP$10,0))</f>
        <v/>
      </c>
      <c r="AQ19" s="200" t="str">
        <f aca="false">IF(ISNA(VLOOKUP($B19,ClassEvo,5+AQ$10,0)),"",VLOOKUP($B19,ClassEvo,5+AQ$10,0))</f>
        <v/>
      </c>
      <c r="AR19" s="200" t="str">
        <f aca="false">IF(ISNA(VLOOKUP($B19,ClassEvo,5+AR$10,0)),"",VLOOKUP($B19,ClassEvo,5+AR$10,0))</f>
        <v/>
      </c>
      <c r="AS19" s="200" t="str">
        <f aca="false">IF(ISNA(VLOOKUP($B19,ClassEvo,5+AS$10,0)),"",VLOOKUP($B19,ClassEvo,5+AS$10,0))</f>
        <v/>
      </c>
      <c r="AT19" s="201" t="str">
        <f aca="false">IF(ISNA(VLOOKUP($B19,ClassEvo,5+AT$10,0)),"",VLOOKUP($B19,ClassEvo,5+AT$10,0))</f>
        <v/>
      </c>
      <c r="AV19" s="197" t="n">
        <f aca="false">'Calculs (M21..M40)'!A22</f>
        <v>11</v>
      </c>
      <c r="AW19" s="198" t="n">
        <f aca="false">'Calculs (M21..M40)'!G22</f>
        <v>5007.40122366579</v>
      </c>
      <c r="AX19" s="198" t="n">
        <f aca="false">'Calculs (M21..M40)'!H22</f>
        <v>905.023266703996</v>
      </c>
      <c r="AY19" s="202" t="str">
        <f aca="false">'Calculs (M21..M40)'!I22</f>
        <v>Thomas FAURE</v>
      </c>
      <c r="AZ19" s="198" t="n">
        <f aca="false">'Calculs (M21..M40)'!C22</f>
        <v>9</v>
      </c>
      <c r="BA19" s="200" t="n">
        <f aca="false">'Calculs (M1..M20)'!GM22</f>
        <v>7</v>
      </c>
      <c r="BB19" s="200" t="n">
        <f aca="false">'Calculs (M1..M20)'!GN22</f>
        <v>9</v>
      </c>
      <c r="BC19" s="200" t="n">
        <f aca="false">'Calculs (M1..M20)'!GO22</f>
        <v>3</v>
      </c>
      <c r="BD19" s="200" t="n">
        <f aca="false">'Calculs (M1..M20)'!GP22</f>
        <v>3</v>
      </c>
      <c r="BE19" s="200" t="n">
        <f aca="false">'Calculs (M1..M20)'!GQ22</f>
        <v>9</v>
      </c>
      <c r="BF19" s="200" t="n">
        <f aca="false">'Calculs (M1..M20)'!GR22</f>
        <v>14</v>
      </c>
      <c r="BG19" s="200" t="n">
        <f aca="false">'Calculs (M1..M20)'!GS22</f>
        <v>11</v>
      </c>
      <c r="BH19" s="200" t="str">
        <f aca="false">'Calculs (M1..M20)'!GT22</f>
        <v/>
      </c>
      <c r="BI19" s="200" t="str">
        <f aca="false">'Calculs (M1..M20)'!GU22</f>
        <v/>
      </c>
      <c r="BJ19" s="200" t="str">
        <f aca="false">'Calculs (M1..M20)'!GV22</f>
        <v/>
      </c>
      <c r="BK19" s="200" t="str">
        <f aca="false">'Calculs (M1..M20)'!GW22</f>
        <v/>
      </c>
      <c r="BL19" s="200" t="str">
        <f aca="false">'Calculs (M1..M20)'!GX22</f>
        <v/>
      </c>
      <c r="BM19" s="200" t="str">
        <f aca="false">'Calculs (M1..M20)'!GY22</f>
        <v/>
      </c>
      <c r="BN19" s="200" t="str">
        <f aca="false">'Calculs (M1..M20)'!GZ22</f>
        <v/>
      </c>
      <c r="BO19" s="200" t="str">
        <f aca="false">'Calculs (M1..M20)'!HA22</f>
        <v/>
      </c>
      <c r="BP19" s="200" t="str">
        <f aca="false">'Calculs (M1..M20)'!HB22</f>
        <v/>
      </c>
      <c r="BQ19" s="200" t="str">
        <f aca="false">'Calculs (M1..M20)'!HC22</f>
        <v/>
      </c>
      <c r="BR19" s="200" t="str">
        <f aca="false">'Calculs (M1..M20)'!HD22</f>
        <v/>
      </c>
      <c r="BS19" s="200" t="str">
        <f aca="false">'Calculs (M1..M20)'!HE22</f>
        <v/>
      </c>
      <c r="BT19" s="200" t="str">
        <f aca="false">'Calculs (M1..M20)'!HF22</f>
        <v/>
      </c>
      <c r="BU19" s="200" t="str">
        <f aca="false">'Calculs (M21..M40)'!GM22</f>
        <v/>
      </c>
      <c r="BV19" s="200" t="str">
        <f aca="false">'Calculs (M21..M40)'!GN22</f>
        <v/>
      </c>
      <c r="BW19" s="200" t="str">
        <f aca="false">'Calculs (M21..M40)'!GO22</f>
        <v/>
      </c>
      <c r="BX19" s="200" t="str">
        <f aca="false">'Calculs (M21..M40)'!GP22</f>
        <v/>
      </c>
      <c r="BY19" s="200" t="str">
        <f aca="false">'Calculs (M21..M40)'!GQ22</f>
        <v/>
      </c>
      <c r="BZ19" s="200" t="str">
        <f aca="false">'Calculs (M21..M40)'!GR22</f>
        <v/>
      </c>
      <c r="CA19" s="200" t="str">
        <f aca="false">'Calculs (M21..M40)'!GS22</f>
        <v/>
      </c>
      <c r="CB19" s="200" t="str">
        <f aca="false">'Calculs (M21..M40)'!GT22</f>
        <v/>
      </c>
      <c r="CC19" s="200" t="str">
        <f aca="false">'Calculs (M21..M40)'!GU22</f>
        <v/>
      </c>
      <c r="CD19" s="200" t="str">
        <f aca="false">'Calculs (M21..M40)'!GV22</f>
        <v/>
      </c>
      <c r="CE19" s="200" t="str">
        <f aca="false">'Calculs (M21..M40)'!GW22</f>
        <v/>
      </c>
      <c r="CF19" s="200" t="str">
        <f aca="false">'Calculs (M21..M40)'!GX22</f>
        <v/>
      </c>
      <c r="CG19" s="200" t="str">
        <f aca="false">'Calculs (M21..M40)'!GY22</f>
        <v/>
      </c>
      <c r="CH19" s="200" t="str">
        <f aca="false">'Calculs (M21..M40)'!GZ22</f>
        <v/>
      </c>
      <c r="CI19" s="200" t="str">
        <f aca="false">'Calculs (M21..M40)'!HA22</f>
        <v/>
      </c>
      <c r="CJ19" s="200" t="str">
        <f aca="false">'Calculs (M21..M40)'!HB22</f>
        <v/>
      </c>
      <c r="CK19" s="200" t="str">
        <f aca="false">'Calculs (M21..M40)'!HC22</f>
        <v/>
      </c>
      <c r="CL19" s="200" t="str">
        <f aca="false">'Calculs (M21..M40)'!HD22</f>
        <v/>
      </c>
      <c r="CM19" s="200" t="str">
        <f aca="false">'Calculs (M21..M40)'!HE22</f>
        <v/>
      </c>
      <c r="CN19" s="201" t="str">
        <f aca="false">'Calculs (M21..M40)'!HF22</f>
        <v/>
      </c>
    </row>
    <row r="20" customFormat="false" ht="12.8" hidden="false" customHeight="false" outlineLevel="0" collapsed="false">
      <c r="B20" s="197" t="n">
        <v>10</v>
      </c>
      <c r="C20" s="198" t="n">
        <f aca="false">IF(ISNA(VLOOKUP(B20,ClassEvo,2,0)),"",VLOOKUP(B20,ClassEvo,2,0))</f>
        <v>5045.87885211826</v>
      </c>
      <c r="D20" s="198" t="n">
        <f aca="false">IF(ISNA(VLOOKUP($B20,ClassEvo,3,0)),"",VLOOKUP($B20,ClassEvo,3,0))</f>
        <v>911.977602384649</v>
      </c>
      <c r="E20" s="0" t="str">
        <f aca="false">IF(ISNA(VLOOKUP($B20,ClassEvo,4,0)),"",VLOOKUP($B20,ClassEvo,4,0))</f>
        <v>Thomas DELARBRE</v>
      </c>
      <c r="F20" s="198" t="n">
        <f aca="false">IF(ISNA(VLOOKUP($B20,ClassEvo,5,0)),"",VLOOKUP($B20,ClassEvo,5,0))</f>
        <v>4</v>
      </c>
      <c r="G20" s="200" t="n">
        <f aca="false">IF(ISNA(VLOOKUP($B20,ClassEvo,5+G$10,0)),"",VLOOKUP($B20,ClassEvo,5+G$10,0))</f>
        <v>12</v>
      </c>
      <c r="H20" s="200" t="n">
        <f aca="false">IF(ISNA(VLOOKUP($B20,ClassEvo,5+H$10,0)),"",VLOOKUP($B20,ClassEvo,5+H$10,0))</f>
        <v>10</v>
      </c>
      <c r="I20" s="200" t="n">
        <f aca="false">IF(ISNA(VLOOKUP($B20,ClassEvo,5+I$10,0)),"",VLOOKUP($B20,ClassEvo,5+I$10,0))</f>
        <v>4</v>
      </c>
      <c r="J20" s="200" t="n">
        <f aca="false">IF(ISNA(VLOOKUP($B20,ClassEvo,5+J$10,0)),"",VLOOKUP($B20,ClassEvo,5+J$10,0))</f>
        <v>5</v>
      </c>
      <c r="K20" s="200" t="n">
        <f aca="false">IF(ISNA(VLOOKUP($B20,ClassEvo,5+K$10,0)),"",VLOOKUP($B20,ClassEvo,5+K$10,0))</f>
        <v>10</v>
      </c>
      <c r="L20" s="200" t="n">
        <f aca="false">IF(ISNA(VLOOKUP($B20,ClassEvo,5+L$10,0)),"",VLOOKUP($B20,ClassEvo,5+L$10,0))</f>
        <v>12</v>
      </c>
      <c r="M20" s="200" t="n">
        <f aca="false">IF(ISNA(VLOOKUP($B20,ClassEvo,5+M$10,0)),"",VLOOKUP($B20,ClassEvo,5+M$10,0))</f>
        <v>10</v>
      </c>
      <c r="N20" s="200" t="str">
        <f aca="false">IF(ISNA(VLOOKUP($B20,ClassEvo,5+N$10,0)),"",VLOOKUP($B20,ClassEvo,5+N$10,0))</f>
        <v/>
      </c>
      <c r="O20" s="200" t="str">
        <f aca="false">IF(ISNA(VLOOKUP($B20,ClassEvo,5+O$10,0)),"",VLOOKUP($B20,ClassEvo,5+O$10,0))</f>
        <v/>
      </c>
      <c r="P20" s="200" t="str">
        <f aca="false">IF(ISNA(VLOOKUP($B20,ClassEvo,5+P$10,0)),"",VLOOKUP($B20,ClassEvo,5+P$10,0))</f>
        <v/>
      </c>
      <c r="Q20" s="200" t="str">
        <f aca="false">IF(ISNA(VLOOKUP($B20,ClassEvo,5+Q$10,0)),"",VLOOKUP($B20,ClassEvo,5+Q$10,0))</f>
        <v/>
      </c>
      <c r="R20" s="200" t="str">
        <f aca="false">IF(ISNA(VLOOKUP($B20,ClassEvo,5+R$10,0)),"",VLOOKUP($B20,ClassEvo,5+R$10,0))</f>
        <v/>
      </c>
      <c r="S20" s="200" t="str">
        <f aca="false">IF(ISNA(VLOOKUP($B20,ClassEvo,5+S$10,0)),"",VLOOKUP($B20,ClassEvo,5+S$10,0))</f>
        <v/>
      </c>
      <c r="T20" s="200" t="str">
        <f aca="false">IF(ISNA(VLOOKUP($B20,ClassEvo,5+T$10,0)),"",VLOOKUP($B20,ClassEvo,5+T$10,0))</f>
        <v/>
      </c>
      <c r="U20" s="200" t="str">
        <f aca="false">IF(ISNA(VLOOKUP($B20,ClassEvo,5+U$10,0)),"",VLOOKUP($B20,ClassEvo,5+U$10,0))</f>
        <v/>
      </c>
      <c r="V20" s="200" t="str">
        <f aca="false">IF(ISNA(VLOOKUP($B20,ClassEvo,5+V$10,0)),"",VLOOKUP($B20,ClassEvo,5+V$10,0))</f>
        <v/>
      </c>
      <c r="W20" s="200" t="str">
        <f aca="false">IF(ISNA(VLOOKUP($B20,ClassEvo,5+W$10,0)),"",VLOOKUP($B20,ClassEvo,5+W$10,0))</f>
        <v/>
      </c>
      <c r="X20" s="200" t="str">
        <f aca="false">IF(ISNA(VLOOKUP($B20,ClassEvo,5+X$10,0)),"",VLOOKUP($B20,ClassEvo,5+X$10,0))</f>
        <v/>
      </c>
      <c r="Y20" s="200" t="str">
        <f aca="false">IF(ISNA(VLOOKUP($B20,ClassEvo,5+Y$10,0)),"",VLOOKUP($B20,ClassEvo,5+Y$10,0))</f>
        <v/>
      </c>
      <c r="Z20" s="200" t="str">
        <f aca="false">IF(ISNA(VLOOKUP($B20,ClassEvo,5+Z$10,0)),"",VLOOKUP($B20,ClassEvo,5+Z$10,0))</f>
        <v/>
      </c>
      <c r="AA20" s="200" t="str">
        <f aca="false">IF(ISNA(VLOOKUP($B20,ClassEvo,5+AA$10,0)),"",VLOOKUP($B20,ClassEvo,5+AA$10,0))</f>
        <v/>
      </c>
      <c r="AB20" s="200" t="str">
        <f aca="false">IF(ISNA(VLOOKUP($B20,ClassEvo,5+AB$10,0)),"",VLOOKUP($B20,ClassEvo,5+AB$10,0))</f>
        <v/>
      </c>
      <c r="AC20" s="200" t="str">
        <f aca="false">IF(ISNA(VLOOKUP($B20,ClassEvo,5+AC$10,0)),"",VLOOKUP($B20,ClassEvo,5+AC$10,0))</f>
        <v/>
      </c>
      <c r="AD20" s="200" t="str">
        <f aca="false">IF(ISNA(VLOOKUP($B20,ClassEvo,5+AD$10,0)),"",VLOOKUP($B20,ClassEvo,5+AD$10,0))</f>
        <v/>
      </c>
      <c r="AE20" s="200" t="str">
        <f aca="false">IF(ISNA(VLOOKUP($B20,ClassEvo,5+AE$10,0)),"",VLOOKUP($B20,ClassEvo,5+AE$10,0))</f>
        <v/>
      </c>
      <c r="AF20" s="200" t="str">
        <f aca="false">IF(ISNA(VLOOKUP($B20,ClassEvo,5+AF$10,0)),"",VLOOKUP($B20,ClassEvo,5+AF$10,0))</f>
        <v/>
      </c>
      <c r="AG20" s="200" t="str">
        <f aca="false">IF(ISNA(VLOOKUP($B20,ClassEvo,5+AG$10,0)),"",VLOOKUP($B20,ClassEvo,5+AG$10,0))</f>
        <v/>
      </c>
      <c r="AH20" s="200" t="str">
        <f aca="false">IF(ISNA(VLOOKUP($B20,ClassEvo,5+AH$10,0)),"",VLOOKUP($B20,ClassEvo,5+AH$10,0))</f>
        <v/>
      </c>
      <c r="AI20" s="200" t="str">
        <f aca="false">IF(ISNA(VLOOKUP($B20,ClassEvo,5+AI$10,0)),"",VLOOKUP($B20,ClassEvo,5+AI$10,0))</f>
        <v/>
      </c>
      <c r="AJ20" s="200" t="str">
        <f aca="false">IF(ISNA(VLOOKUP($B20,ClassEvo,5+AJ$10,0)),"",VLOOKUP($B20,ClassEvo,5+AJ$10,0))</f>
        <v/>
      </c>
      <c r="AK20" s="200" t="str">
        <f aca="false">IF(ISNA(VLOOKUP($B20,ClassEvo,5+AK$10,0)),"",VLOOKUP($B20,ClassEvo,5+AK$10,0))</f>
        <v/>
      </c>
      <c r="AL20" s="200" t="str">
        <f aca="false">IF(ISNA(VLOOKUP($B20,ClassEvo,5+AL$10,0)),"",VLOOKUP($B20,ClassEvo,5+AL$10,0))</f>
        <v/>
      </c>
      <c r="AM20" s="200" t="str">
        <f aca="false">IF(ISNA(VLOOKUP($B20,ClassEvo,5+AM$10,0)),"",VLOOKUP($B20,ClassEvo,5+AM$10,0))</f>
        <v/>
      </c>
      <c r="AN20" s="200" t="str">
        <f aca="false">IF(ISNA(VLOOKUP($B20,ClassEvo,5+AN$10,0)),"",VLOOKUP($B20,ClassEvo,5+AN$10,0))</f>
        <v/>
      </c>
      <c r="AO20" s="200" t="str">
        <f aca="false">IF(ISNA(VLOOKUP($B20,ClassEvo,5+AO$10,0)),"",VLOOKUP($B20,ClassEvo,5+AO$10,0))</f>
        <v/>
      </c>
      <c r="AP20" s="200" t="str">
        <f aca="false">IF(ISNA(VLOOKUP($B20,ClassEvo,5+AP$10,0)),"",VLOOKUP($B20,ClassEvo,5+AP$10,0))</f>
        <v/>
      </c>
      <c r="AQ20" s="200" t="str">
        <f aca="false">IF(ISNA(VLOOKUP($B20,ClassEvo,5+AQ$10,0)),"",VLOOKUP($B20,ClassEvo,5+AQ$10,0))</f>
        <v/>
      </c>
      <c r="AR20" s="200" t="str">
        <f aca="false">IF(ISNA(VLOOKUP($B20,ClassEvo,5+AR$10,0)),"",VLOOKUP($B20,ClassEvo,5+AR$10,0))</f>
        <v/>
      </c>
      <c r="AS20" s="200" t="str">
        <f aca="false">IF(ISNA(VLOOKUP($B20,ClassEvo,5+AS$10,0)),"",VLOOKUP($B20,ClassEvo,5+AS$10,0))</f>
        <v/>
      </c>
      <c r="AT20" s="201" t="str">
        <f aca="false">IF(ISNA(VLOOKUP($B20,ClassEvo,5+AT$10,0)),"",VLOOKUP($B20,ClassEvo,5+AT$10,0))</f>
        <v/>
      </c>
      <c r="AV20" s="197" t="n">
        <f aca="false">'Calculs (M21..M40)'!A23</f>
        <v>14</v>
      </c>
      <c r="AW20" s="198" t="n">
        <f aca="false">'Calculs (M21..M40)'!G23</f>
        <v>4993.23751708948</v>
      </c>
      <c r="AX20" s="198" t="n">
        <f aca="false">'Calculs (M21..M40)'!H23</f>
        <v>902.463359194738</v>
      </c>
      <c r="AY20" s="202" t="str">
        <f aca="false">'Calculs (M21..M40)'!I23</f>
        <v>Philippe LANES</v>
      </c>
      <c r="AZ20" s="198" t="n">
        <f aca="false">'Calculs (M21..M40)'!C23</f>
        <v>10</v>
      </c>
      <c r="BA20" s="200" t="n">
        <f aca="false">'Calculs (M1..M20)'!GM23</f>
        <v>22</v>
      </c>
      <c r="BB20" s="200" t="n">
        <f aca="false">'Calculs (M1..M20)'!GN23</f>
        <v>18</v>
      </c>
      <c r="BC20" s="200" t="n">
        <f aca="false">'Calculs (M1..M20)'!GO23</f>
        <v>13</v>
      </c>
      <c r="BD20" s="200" t="n">
        <f aca="false">'Calculs (M1..M20)'!GP23</f>
        <v>14</v>
      </c>
      <c r="BE20" s="200" t="n">
        <f aca="false">'Calculs (M1..M20)'!GQ23</f>
        <v>17</v>
      </c>
      <c r="BF20" s="200" t="n">
        <f aca="false">'Calculs (M1..M20)'!GR23</f>
        <v>17</v>
      </c>
      <c r="BG20" s="200" t="n">
        <f aca="false">'Calculs (M1..M20)'!GS23</f>
        <v>14</v>
      </c>
      <c r="BH20" s="200" t="str">
        <f aca="false">'Calculs (M1..M20)'!GT23</f>
        <v/>
      </c>
      <c r="BI20" s="200" t="str">
        <f aca="false">'Calculs (M1..M20)'!GU23</f>
        <v/>
      </c>
      <c r="BJ20" s="200" t="str">
        <f aca="false">'Calculs (M1..M20)'!GV23</f>
        <v/>
      </c>
      <c r="BK20" s="200" t="str">
        <f aca="false">'Calculs (M1..M20)'!GW23</f>
        <v/>
      </c>
      <c r="BL20" s="200" t="str">
        <f aca="false">'Calculs (M1..M20)'!GX23</f>
        <v/>
      </c>
      <c r="BM20" s="200" t="str">
        <f aca="false">'Calculs (M1..M20)'!GY23</f>
        <v/>
      </c>
      <c r="BN20" s="200" t="str">
        <f aca="false">'Calculs (M1..M20)'!GZ23</f>
        <v/>
      </c>
      <c r="BO20" s="200" t="str">
        <f aca="false">'Calculs (M1..M20)'!HA23</f>
        <v/>
      </c>
      <c r="BP20" s="200" t="str">
        <f aca="false">'Calculs (M1..M20)'!HB23</f>
        <v/>
      </c>
      <c r="BQ20" s="200" t="str">
        <f aca="false">'Calculs (M1..M20)'!HC23</f>
        <v/>
      </c>
      <c r="BR20" s="200" t="str">
        <f aca="false">'Calculs (M1..M20)'!HD23</f>
        <v/>
      </c>
      <c r="BS20" s="200" t="str">
        <f aca="false">'Calculs (M1..M20)'!HE23</f>
        <v/>
      </c>
      <c r="BT20" s="200" t="str">
        <f aca="false">'Calculs (M1..M20)'!HF23</f>
        <v/>
      </c>
      <c r="BU20" s="200" t="str">
        <f aca="false">'Calculs (M21..M40)'!GM23</f>
        <v/>
      </c>
      <c r="BV20" s="200" t="str">
        <f aca="false">'Calculs (M21..M40)'!GN23</f>
        <v/>
      </c>
      <c r="BW20" s="200" t="str">
        <f aca="false">'Calculs (M21..M40)'!GO23</f>
        <v/>
      </c>
      <c r="BX20" s="200" t="str">
        <f aca="false">'Calculs (M21..M40)'!GP23</f>
        <v/>
      </c>
      <c r="BY20" s="200" t="str">
        <f aca="false">'Calculs (M21..M40)'!GQ23</f>
        <v/>
      </c>
      <c r="BZ20" s="200" t="str">
        <f aca="false">'Calculs (M21..M40)'!GR23</f>
        <v/>
      </c>
      <c r="CA20" s="200" t="str">
        <f aca="false">'Calculs (M21..M40)'!GS23</f>
        <v/>
      </c>
      <c r="CB20" s="200" t="str">
        <f aca="false">'Calculs (M21..M40)'!GT23</f>
        <v/>
      </c>
      <c r="CC20" s="200" t="str">
        <f aca="false">'Calculs (M21..M40)'!GU23</f>
        <v/>
      </c>
      <c r="CD20" s="200" t="str">
        <f aca="false">'Calculs (M21..M40)'!GV23</f>
        <v/>
      </c>
      <c r="CE20" s="200" t="str">
        <f aca="false">'Calculs (M21..M40)'!GW23</f>
        <v/>
      </c>
      <c r="CF20" s="200" t="str">
        <f aca="false">'Calculs (M21..M40)'!GX23</f>
        <v/>
      </c>
      <c r="CG20" s="200" t="str">
        <f aca="false">'Calculs (M21..M40)'!GY23</f>
        <v/>
      </c>
      <c r="CH20" s="200" t="str">
        <f aca="false">'Calculs (M21..M40)'!GZ23</f>
        <v/>
      </c>
      <c r="CI20" s="200" t="str">
        <f aca="false">'Calculs (M21..M40)'!HA23</f>
        <v/>
      </c>
      <c r="CJ20" s="200" t="str">
        <f aca="false">'Calculs (M21..M40)'!HB23</f>
        <v/>
      </c>
      <c r="CK20" s="200" t="str">
        <f aca="false">'Calculs (M21..M40)'!HC23</f>
        <v/>
      </c>
      <c r="CL20" s="200" t="str">
        <f aca="false">'Calculs (M21..M40)'!HD23</f>
        <v/>
      </c>
      <c r="CM20" s="200" t="str">
        <f aca="false">'Calculs (M21..M40)'!HE23</f>
        <v/>
      </c>
      <c r="CN20" s="201" t="str">
        <f aca="false">'Calculs (M21..M40)'!HF23</f>
        <v/>
      </c>
    </row>
    <row r="21" customFormat="false" ht="12.8" hidden="false" customHeight="false" outlineLevel="0" collapsed="false">
      <c r="B21" s="197" t="n">
        <v>11</v>
      </c>
      <c r="C21" s="198" t="n">
        <f aca="false">IF(ISNA(VLOOKUP(B21,ClassEvo,2,0)),"",VLOOKUP(B21,ClassEvo,2,0))</f>
        <v>5007.40122366579</v>
      </c>
      <c r="D21" s="198" t="n">
        <f aca="false">IF(ISNA(VLOOKUP($B21,ClassEvo,3,0)),"",VLOOKUP($B21,ClassEvo,3,0))</f>
        <v>905.023266703996</v>
      </c>
      <c r="E21" s="0" t="str">
        <f aca="false">IF(ISNA(VLOOKUP($B21,ClassEvo,4,0)),"",VLOOKUP($B21,ClassEvo,4,0))</f>
        <v>Thomas FAURE</v>
      </c>
      <c r="F21" s="198" t="n">
        <f aca="false">IF(ISNA(VLOOKUP($B21,ClassEvo,5,0)),"",VLOOKUP($B21,ClassEvo,5,0))</f>
        <v>9</v>
      </c>
      <c r="G21" s="200" t="n">
        <f aca="false">IF(ISNA(VLOOKUP($B21,ClassEvo,5+G$10,0)),"",VLOOKUP($B21,ClassEvo,5+G$10,0))</f>
        <v>7</v>
      </c>
      <c r="H21" s="200" t="n">
        <f aca="false">IF(ISNA(VLOOKUP($B21,ClassEvo,5+H$10,0)),"",VLOOKUP($B21,ClassEvo,5+H$10,0))</f>
        <v>9</v>
      </c>
      <c r="I21" s="200" t="n">
        <f aca="false">IF(ISNA(VLOOKUP($B21,ClassEvo,5+I$10,0)),"",VLOOKUP($B21,ClassEvo,5+I$10,0))</f>
        <v>3</v>
      </c>
      <c r="J21" s="200" t="n">
        <f aca="false">IF(ISNA(VLOOKUP($B21,ClassEvo,5+J$10,0)),"",VLOOKUP($B21,ClassEvo,5+J$10,0))</f>
        <v>3</v>
      </c>
      <c r="K21" s="200" t="n">
        <f aca="false">IF(ISNA(VLOOKUP($B21,ClassEvo,5+K$10,0)),"",VLOOKUP($B21,ClassEvo,5+K$10,0))</f>
        <v>9</v>
      </c>
      <c r="L21" s="200" t="n">
        <f aca="false">IF(ISNA(VLOOKUP($B21,ClassEvo,5+L$10,0)),"",VLOOKUP($B21,ClassEvo,5+L$10,0))</f>
        <v>14</v>
      </c>
      <c r="M21" s="200" t="n">
        <f aca="false">IF(ISNA(VLOOKUP($B21,ClassEvo,5+M$10,0)),"",VLOOKUP($B21,ClassEvo,5+M$10,0))</f>
        <v>11</v>
      </c>
      <c r="N21" s="200" t="str">
        <f aca="false">IF(ISNA(VLOOKUP($B21,ClassEvo,5+N$10,0)),"",VLOOKUP($B21,ClassEvo,5+N$10,0))</f>
        <v/>
      </c>
      <c r="O21" s="200" t="str">
        <f aca="false">IF(ISNA(VLOOKUP($B21,ClassEvo,5+O$10,0)),"",VLOOKUP($B21,ClassEvo,5+O$10,0))</f>
        <v/>
      </c>
      <c r="P21" s="200" t="str">
        <f aca="false">IF(ISNA(VLOOKUP($B21,ClassEvo,5+P$10,0)),"",VLOOKUP($B21,ClassEvo,5+P$10,0))</f>
        <v/>
      </c>
      <c r="Q21" s="200" t="str">
        <f aca="false">IF(ISNA(VLOOKUP($B21,ClassEvo,5+Q$10,0)),"",VLOOKUP($B21,ClassEvo,5+Q$10,0))</f>
        <v/>
      </c>
      <c r="R21" s="200" t="str">
        <f aca="false">IF(ISNA(VLOOKUP($B21,ClassEvo,5+R$10,0)),"",VLOOKUP($B21,ClassEvo,5+R$10,0))</f>
        <v/>
      </c>
      <c r="S21" s="200" t="str">
        <f aca="false">IF(ISNA(VLOOKUP($B21,ClassEvo,5+S$10,0)),"",VLOOKUP($B21,ClassEvo,5+S$10,0))</f>
        <v/>
      </c>
      <c r="T21" s="200" t="str">
        <f aca="false">IF(ISNA(VLOOKUP($B21,ClassEvo,5+T$10,0)),"",VLOOKUP($B21,ClassEvo,5+T$10,0))</f>
        <v/>
      </c>
      <c r="U21" s="200" t="str">
        <f aca="false">IF(ISNA(VLOOKUP($B21,ClassEvo,5+U$10,0)),"",VLOOKUP($B21,ClassEvo,5+U$10,0))</f>
        <v/>
      </c>
      <c r="V21" s="200" t="str">
        <f aca="false">IF(ISNA(VLOOKUP($B21,ClassEvo,5+V$10,0)),"",VLOOKUP($B21,ClassEvo,5+V$10,0))</f>
        <v/>
      </c>
      <c r="W21" s="200" t="str">
        <f aca="false">IF(ISNA(VLOOKUP($B21,ClassEvo,5+W$10,0)),"",VLOOKUP($B21,ClassEvo,5+W$10,0))</f>
        <v/>
      </c>
      <c r="X21" s="200" t="str">
        <f aca="false">IF(ISNA(VLOOKUP($B21,ClassEvo,5+X$10,0)),"",VLOOKUP($B21,ClassEvo,5+X$10,0))</f>
        <v/>
      </c>
      <c r="Y21" s="200" t="str">
        <f aca="false">IF(ISNA(VLOOKUP($B21,ClassEvo,5+Y$10,0)),"",VLOOKUP($B21,ClassEvo,5+Y$10,0))</f>
        <v/>
      </c>
      <c r="Z21" s="200" t="str">
        <f aca="false">IF(ISNA(VLOOKUP($B21,ClassEvo,5+Z$10,0)),"",VLOOKUP($B21,ClassEvo,5+Z$10,0))</f>
        <v/>
      </c>
      <c r="AA21" s="200" t="str">
        <f aca="false">IF(ISNA(VLOOKUP($B21,ClassEvo,5+AA$10,0)),"",VLOOKUP($B21,ClassEvo,5+AA$10,0))</f>
        <v/>
      </c>
      <c r="AB21" s="200" t="str">
        <f aca="false">IF(ISNA(VLOOKUP($B21,ClassEvo,5+AB$10,0)),"",VLOOKUP($B21,ClassEvo,5+AB$10,0))</f>
        <v/>
      </c>
      <c r="AC21" s="200" t="str">
        <f aca="false">IF(ISNA(VLOOKUP($B21,ClassEvo,5+AC$10,0)),"",VLOOKUP($B21,ClassEvo,5+AC$10,0))</f>
        <v/>
      </c>
      <c r="AD21" s="200" t="str">
        <f aca="false">IF(ISNA(VLOOKUP($B21,ClassEvo,5+AD$10,0)),"",VLOOKUP($B21,ClassEvo,5+AD$10,0))</f>
        <v/>
      </c>
      <c r="AE21" s="200" t="str">
        <f aca="false">IF(ISNA(VLOOKUP($B21,ClassEvo,5+AE$10,0)),"",VLOOKUP($B21,ClassEvo,5+AE$10,0))</f>
        <v/>
      </c>
      <c r="AF21" s="200" t="str">
        <f aca="false">IF(ISNA(VLOOKUP($B21,ClassEvo,5+AF$10,0)),"",VLOOKUP($B21,ClassEvo,5+AF$10,0))</f>
        <v/>
      </c>
      <c r="AG21" s="200" t="str">
        <f aca="false">IF(ISNA(VLOOKUP($B21,ClassEvo,5+AG$10,0)),"",VLOOKUP($B21,ClassEvo,5+AG$10,0))</f>
        <v/>
      </c>
      <c r="AH21" s="200" t="str">
        <f aca="false">IF(ISNA(VLOOKUP($B21,ClassEvo,5+AH$10,0)),"",VLOOKUP($B21,ClassEvo,5+AH$10,0))</f>
        <v/>
      </c>
      <c r="AI21" s="200" t="str">
        <f aca="false">IF(ISNA(VLOOKUP($B21,ClassEvo,5+AI$10,0)),"",VLOOKUP($B21,ClassEvo,5+AI$10,0))</f>
        <v/>
      </c>
      <c r="AJ21" s="200" t="str">
        <f aca="false">IF(ISNA(VLOOKUP($B21,ClassEvo,5+AJ$10,0)),"",VLOOKUP($B21,ClassEvo,5+AJ$10,0))</f>
        <v/>
      </c>
      <c r="AK21" s="200" t="str">
        <f aca="false">IF(ISNA(VLOOKUP($B21,ClassEvo,5+AK$10,0)),"",VLOOKUP($B21,ClassEvo,5+AK$10,0))</f>
        <v/>
      </c>
      <c r="AL21" s="200" t="str">
        <f aca="false">IF(ISNA(VLOOKUP($B21,ClassEvo,5+AL$10,0)),"",VLOOKUP($B21,ClassEvo,5+AL$10,0))</f>
        <v/>
      </c>
      <c r="AM21" s="200" t="str">
        <f aca="false">IF(ISNA(VLOOKUP($B21,ClassEvo,5+AM$10,0)),"",VLOOKUP($B21,ClassEvo,5+AM$10,0))</f>
        <v/>
      </c>
      <c r="AN21" s="200" t="str">
        <f aca="false">IF(ISNA(VLOOKUP($B21,ClassEvo,5+AN$10,0)),"",VLOOKUP($B21,ClassEvo,5+AN$10,0))</f>
        <v/>
      </c>
      <c r="AO21" s="200" t="str">
        <f aca="false">IF(ISNA(VLOOKUP($B21,ClassEvo,5+AO$10,0)),"",VLOOKUP($B21,ClassEvo,5+AO$10,0))</f>
        <v/>
      </c>
      <c r="AP21" s="200" t="str">
        <f aca="false">IF(ISNA(VLOOKUP($B21,ClassEvo,5+AP$10,0)),"",VLOOKUP($B21,ClassEvo,5+AP$10,0))</f>
        <v/>
      </c>
      <c r="AQ21" s="200" t="str">
        <f aca="false">IF(ISNA(VLOOKUP($B21,ClassEvo,5+AQ$10,0)),"",VLOOKUP($B21,ClassEvo,5+AQ$10,0))</f>
        <v/>
      </c>
      <c r="AR21" s="200" t="str">
        <f aca="false">IF(ISNA(VLOOKUP($B21,ClassEvo,5+AR$10,0)),"",VLOOKUP($B21,ClassEvo,5+AR$10,0))</f>
        <v/>
      </c>
      <c r="AS21" s="200" t="str">
        <f aca="false">IF(ISNA(VLOOKUP($B21,ClassEvo,5+AS$10,0)),"",VLOOKUP($B21,ClassEvo,5+AS$10,0))</f>
        <v/>
      </c>
      <c r="AT21" s="201" t="str">
        <f aca="false">IF(ISNA(VLOOKUP($B21,ClassEvo,5+AT$10,0)),"",VLOOKUP($B21,ClassEvo,5+AT$10,0))</f>
        <v/>
      </c>
      <c r="AV21" s="197" t="n">
        <f aca="false">'Calculs (M21..M40)'!A24</f>
        <v>3</v>
      </c>
      <c r="AW21" s="198" t="n">
        <f aca="false">'Calculs (M21..M40)'!G24</f>
        <v>5232.12606690747</v>
      </c>
      <c r="AX21" s="198" t="n">
        <f aca="false">'Calculs (M21..M40)'!H24</f>
        <v>945.639387253499</v>
      </c>
      <c r="AY21" s="202" t="str">
        <f aca="false">'Calculs (M21..M40)'!I24</f>
        <v>Julien HONOR</v>
      </c>
      <c r="AZ21" s="198" t="n">
        <f aca="false">'Calculs (M21..M40)'!C24</f>
        <v>11</v>
      </c>
      <c r="BA21" s="200" t="n">
        <f aca="false">'Calculs (M1..M20)'!GM24</f>
        <v>15</v>
      </c>
      <c r="BB21" s="200" t="n">
        <f aca="false">'Calculs (M1..M20)'!GN24</f>
        <v>13</v>
      </c>
      <c r="BC21" s="200" t="n">
        <f aca="false">'Calculs (M1..M20)'!GO24</f>
        <v>11</v>
      </c>
      <c r="BD21" s="200" t="n">
        <f aca="false">'Calculs (M1..M20)'!GP24</f>
        <v>9</v>
      </c>
      <c r="BE21" s="200" t="n">
        <f aca="false">'Calculs (M1..M20)'!GQ24</f>
        <v>4</v>
      </c>
      <c r="BF21" s="200" t="n">
        <f aca="false">'Calculs (M1..M20)'!GR24</f>
        <v>4</v>
      </c>
      <c r="BG21" s="200" t="n">
        <f aca="false">'Calculs (M1..M20)'!GS24</f>
        <v>3</v>
      </c>
      <c r="BH21" s="200" t="str">
        <f aca="false">'Calculs (M1..M20)'!GT24</f>
        <v/>
      </c>
      <c r="BI21" s="200" t="str">
        <f aca="false">'Calculs (M1..M20)'!GU24</f>
        <v/>
      </c>
      <c r="BJ21" s="200" t="str">
        <f aca="false">'Calculs (M1..M20)'!GV24</f>
        <v/>
      </c>
      <c r="BK21" s="200" t="str">
        <f aca="false">'Calculs (M1..M20)'!GW24</f>
        <v/>
      </c>
      <c r="BL21" s="200" t="str">
        <f aca="false">'Calculs (M1..M20)'!GX24</f>
        <v/>
      </c>
      <c r="BM21" s="200" t="str">
        <f aca="false">'Calculs (M1..M20)'!GY24</f>
        <v/>
      </c>
      <c r="BN21" s="200" t="str">
        <f aca="false">'Calculs (M1..M20)'!GZ24</f>
        <v/>
      </c>
      <c r="BO21" s="200" t="str">
        <f aca="false">'Calculs (M1..M20)'!HA24</f>
        <v/>
      </c>
      <c r="BP21" s="200" t="str">
        <f aca="false">'Calculs (M1..M20)'!HB24</f>
        <v/>
      </c>
      <c r="BQ21" s="200" t="str">
        <f aca="false">'Calculs (M1..M20)'!HC24</f>
        <v/>
      </c>
      <c r="BR21" s="200" t="str">
        <f aca="false">'Calculs (M1..M20)'!HD24</f>
        <v/>
      </c>
      <c r="BS21" s="200" t="str">
        <f aca="false">'Calculs (M1..M20)'!HE24</f>
        <v/>
      </c>
      <c r="BT21" s="200" t="str">
        <f aca="false">'Calculs (M1..M20)'!HF24</f>
        <v/>
      </c>
      <c r="BU21" s="200" t="str">
        <f aca="false">'Calculs (M21..M40)'!GM24</f>
        <v/>
      </c>
      <c r="BV21" s="200" t="str">
        <f aca="false">'Calculs (M21..M40)'!GN24</f>
        <v/>
      </c>
      <c r="BW21" s="200" t="str">
        <f aca="false">'Calculs (M21..M40)'!GO24</f>
        <v/>
      </c>
      <c r="BX21" s="200" t="str">
        <f aca="false">'Calculs (M21..M40)'!GP24</f>
        <v/>
      </c>
      <c r="BY21" s="200" t="str">
        <f aca="false">'Calculs (M21..M40)'!GQ24</f>
        <v/>
      </c>
      <c r="BZ21" s="200" t="str">
        <f aca="false">'Calculs (M21..M40)'!GR24</f>
        <v/>
      </c>
      <c r="CA21" s="200" t="str">
        <f aca="false">'Calculs (M21..M40)'!GS24</f>
        <v/>
      </c>
      <c r="CB21" s="200" t="str">
        <f aca="false">'Calculs (M21..M40)'!GT24</f>
        <v/>
      </c>
      <c r="CC21" s="200" t="str">
        <f aca="false">'Calculs (M21..M40)'!GU24</f>
        <v/>
      </c>
      <c r="CD21" s="200" t="str">
        <f aca="false">'Calculs (M21..M40)'!GV24</f>
        <v/>
      </c>
      <c r="CE21" s="200" t="str">
        <f aca="false">'Calculs (M21..M40)'!GW24</f>
        <v/>
      </c>
      <c r="CF21" s="200" t="str">
        <f aca="false">'Calculs (M21..M40)'!GX24</f>
        <v/>
      </c>
      <c r="CG21" s="200" t="str">
        <f aca="false">'Calculs (M21..M40)'!GY24</f>
        <v/>
      </c>
      <c r="CH21" s="200" t="str">
        <f aca="false">'Calculs (M21..M40)'!GZ24</f>
        <v/>
      </c>
      <c r="CI21" s="200" t="str">
        <f aca="false">'Calculs (M21..M40)'!HA24</f>
        <v/>
      </c>
      <c r="CJ21" s="200" t="str">
        <f aca="false">'Calculs (M21..M40)'!HB24</f>
        <v/>
      </c>
      <c r="CK21" s="200" t="str">
        <f aca="false">'Calculs (M21..M40)'!HC24</f>
        <v/>
      </c>
      <c r="CL21" s="200" t="str">
        <f aca="false">'Calculs (M21..M40)'!HD24</f>
        <v/>
      </c>
      <c r="CM21" s="200" t="str">
        <f aca="false">'Calculs (M21..M40)'!HE24</f>
        <v/>
      </c>
      <c r="CN21" s="201" t="str">
        <f aca="false">'Calculs (M21..M40)'!HF24</f>
        <v/>
      </c>
    </row>
    <row r="22" customFormat="false" ht="12.8" hidden="false" customHeight="false" outlineLevel="0" collapsed="false">
      <c r="B22" s="197" t="n">
        <v>12</v>
      </c>
      <c r="C22" s="198" t="n">
        <f aca="false">IF(ISNA(VLOOKUP(B22,ClassEvo,2,0)),"",VLOOKUP(B22,ClassEvo,2,0))</f>
        <v>5007.09476049087</v>
      </c>
      <c r="D22" s="198" t="n">
        <f aca="false">IF(ISNA(VLOOKUP($B22,ClassEvo,3,0)),"",VLOOKUP($B22,ClassEvo,3,0))</f>
        <v>904.967877432936</v>
      </c>
      <c r="E22" s="0" t="str">
        <f aca="false">IF(ISNA(VLOOKUP($B22,ClassEvo,4,0)),"",VLOOKUP($B22,ClassEvo,4,0))</f>
        <v>Michael KREBS</v>
      </c>
      <c r="F22" s="198" t="n">
        <f aca="false">IF(ISNA(VLOOKUP($B22,ClassEvo,5,0)),"",VLOOKUP($B22,ClassEvo,5,0))</f>
        <v>12</v>
      </c>
      <c r="G22" s="200" t="n">
        <f aca="false">IF(ISNA(VLOOKUP($B22,ClassEvo,5+G$10,0)),"",VLOOKUP($B22,ClassEvo,5+G$10,0))</f>
        <v>17</v>
      </c>
      <c r="H22" s="200" t="n">
        <f aca="false">IF(ISNA(VLOOKUP($B22,ClassEvo,5+H$10,0)),"",VLOOKUP($B22,ClassEvo,5+H$10,0))</f>
        <v>12</v>
      </c>
      <c r="I22" s="200" t="n">
        <f aca="false">IF(ISNA(VLOOKUP($B22,ClassEvo,5+I$10,0)),"",VLOOKUP($B22,ClassEvo,5+I$10,0))</f>
        <v>8</v>
      </c>
      <c r="J22" s="200" t="n">
        <f aca="false">IF(ISNA(VLOOKUP($B22,ClassEvo,5+J$10,0)),"",VLOOKUP($B22,ClassEvo,5+J$10,0))</f>
        <v>10</v>
      </c>
      <c r="K22" s="200" t="n">
        <f aca="false">IF(ISNA(VLOOKUP($B22,ClassEvo,5+K$10,0)),"",VLOOKUP($B22,ClassEvo,5+K$10,0))</f>
        <v>5</v>
      </c>
      <c r="L22" s="200" t="n">
        <f aca="false">IF(ISNA(VLOOKUP($B22,ClassEvo,5+L$10,0)),"",VLOOKUP($B22,ClassEvo,5+L$10,0))</f>
        <v>11</v>
      </c>
      <c r="M22" s="200" t="n">
        <f aca="false">IF(ISNA(VLOOKUP($B22,ClassEvo,5+M$10,0)),"",VLOOKUP($B22,ClassEvo,5+M$10,0))</f>
        <v>12</v>
      </c>
      <c r="N22" s="200" t="str">
        <f aca="false">IF(ISNA(VLOOKUP($B22,ClassEvo,5+N$10,0)),"",VLOOKUP($B22,ClassEvo,5+N$10,0))</f>
        <v/>
      </c>
      <c r="O22" s="200" t="str">
        <f aca="false">IF(ISNA(VLOOKUP($B22,ClassEvo,5+O$10,0)),"",VLOOKUP($B22,ClassEvo,5+O$10,0))</f>
        <v/>
      </c>
      <c r="P22" s="200" t="str">
        <f aca="false">IF(ISNA(VLOOKUP($B22,ClassEvo,5+P$10,0)),"",VLOOKUP($B22,ClassEvo,5+P$10,0))</f>
        <v/>
      </c>
      <c r="Q22" s="200" t="str">
        <f aca="false">IF(ISNA(VLOOKUP($B22,ClassEvo,5+Q$10,0)),"",VLOOKUP($B22,ClassEvo,5+Q$10,0))</f>
        <v/>
      </c>
      <c r="R22" s="200" t="str">
        <f aca="false">IF(ISNA(VLOOKUP($B22,ClassEvo,5+R$10,0)),"",VLOOKUP($B22,ClassEvo,5+R$10,0))</f>
        <v/>
      </c>
      <c r="S22" s="200" t="str">
        <f aca="false">IF(ISNA(VLOOKUP($B22,ClassEvo,5+S$10,0)),"",VLOOKUP($B22,ClassEvo,5+S$10,0))</f>
        <v/>
      </c>
      <c r="T22" s="200" t="str">
        <f aca="false">IF(ISNA(VLOOKUP($B22,ClassEvo,5+T$10,0)),"",VLOOKUP($B22,ClassEvo,5+T$10,0))</f>
        <v/>
      </c>
      <c r="U22" s="200" t="str">
        <f aca="false">IF(ISNA(VLOOKUP($B22,ClassEvo,5+U$10,0)),"",VLOOKUP($B22,ClassEvo,5+U$10,0))</f>
        <v/>
      </c>
      <c r="V22" s="200" t="str">
        <f aca="false">IF(ISNA(VLOOKUP($B22,ClassEvo,5+V$10,0)),"",VLOOKUP($B22,ClassEvo,5+V$10,0))</f>
        <v/>
      </c>
      <c r="W22" s="200" t="str">
        <f aca="false">IF(ISNA(VLOOKUP($B22,ClassEvo,5+W$10,0)),"",VLOOKUP($B22,ClassEvo,5+W$10,0))</f>
        <v/>
      </c>
      <c r="X22" s="200" t="str">
        <f aca="false">IF(ISNA(VLOOKUP($B22,ClassEvo,5+X$10,0)),"",VLOOKUP($B22,ClassEvo,5+X$10,0))</f>
        <v/>
      </c>
      <c r="Y22" s="200" t="str">
        <f aca="false">IF(ISNA(VLOOKUP($B22,ClassEvo,5+Y$10,0)),"",VLOOKUP($B22,ClassEvo,5+Y$10,0))</f>
        <v/>
      </c>
      <c r="Z22" s="200" t="str">
        <f aca="false">IF(ISNA(VLOOKUP($B22,ClassEvo,5+Z$10,0)),"",VLOOKUP($B22,ClassEvo,5+Z$10,0))</f>
        <v/>
      </c>
      <c r="AA22" s="200" t="str">
        <f aca="false">IF(ISNA(VLOOKUP($B22,ClassEvo,5+AA$10,0)),"",VLOOKUP($B22,ClassEvo,5+AA$10,0))</f>
        <v/>
      </c>
      <c r="AB22" s="200" t="str">
        <f aca="false">IF(ISNA(VLOOKUP($B22,ClassEvo,5+AB$10,0)),"",VLOOKUP($B22,ClassEvo,5+AB$10,0))</f>
        <v/>
      </c>
      <c r="AC22" s="200" t="str">
        <f aca="false">IF(ISNA(VLOOKUP($B22,ClassEvo,5+AC$10,0)),"",VLOOKUP($B22,ClassEvo,5+AC$10,0))</f>
        <v/>
      </c>
      <c r="AD22" s="200" t="str">
        <f aca="false">IF(ISNA(VLOOKUP($B22,ClassEvo,5+AD$10,0)),"",VLOOKUP($B22,ClassEvo,5+AD$10,0))</f>
        <v/>
      </c>
      <c r="AE22" s="200" t="str">
        <f aca="false">IF(ISNA(VLOOKUP($B22,ClassEvo,5+AE$10,0)),"",VLOOKUP($B22,ClassEvo,5+AE$10,0))</f>
        <v/>
      </c>
      <c r="AF22" s="200" t="str">
        <f aca="false">IF(ISNA(VLOOKUP($B22,ClassEvo,5+AF$10,0)),"",VLOOKUP($B22,ClassEvo,5+AF$10,0))</f>
        <v/>
      </c>
      <c r="AG22" s="200" t="str">
        <f aca="false">IF(ISNA(VLOOKUP($B22,ClassEvo,5+AG$10,0)),"",VLOOKUP($B22,ClassEvo,5+AG$10,0))</f>
        <v/>
      </c>
      <c r="AH22" s="200" t="str">
        <f aca="false">IF(ISNA(VLOOKUP($B22,ClassEvo,5+AH$10,0)),"",VLOOKUP($B22,ClassEvo,5+AH$10,0))</f>
        <v/>
      </c>
      <c r="AI22" s="200" t="str">
        <f aca="false">IF(ISNA(VLOOKUP($B22,ClassEvo,5+AI$10,0)),"",VLOOKUP($B22,ClassEvo,5+AI$10,0))</f>
        <v/>
      </c>
      <c r="AJ22" s="200" t="str">
        <f aca="false">IF(ISNA(VLOOKUP($B22,ClassEvo,5+AJ$10,0)),"",VLOOKUP($B22,ClassEvo,5+AJ$10,0))</f>
        <v/>
      </c>
      <c r="AK22" s="200" t="str">
        <f aca="false">IF(ISNA(VLOOKUP($B22,ClassEvo,5+AK$10,0)),"",VLOOKUP($B22,ClassEvo,5+AK$10,0))</f>
        <v/>
      </c>
      <c r="AL22" s="200" t="str">
        <f aca="false">IF(ISNA(VLOOKUP($B22,ClassEvo,5+AL$10,0)),"",VLOOKUP($B22,ClassEvo,5+AL$10,0))</f>
        <v/>
      </c>
      <c r="AM22" s="200" t="str">
        <f aca="false">IF(ISNA(VLOOKUP($B22,ClassEvo,5+AM$10,0)),"",VLOOKUP($B22,ClassEvo,5+AM$10,0))</f>
        <v/>
      </c>
      <c r="AN22" s="200" t="str">
        <f aca="false">IF(ISNA(VLOOKUP($B22,ClassEvo,5+AN$10,0)),"",VLOOKUP($B22,ClassEvo,5+AN$10,0))</f>
        <v/>
      </c>
      <c r="AO22" s="200" t="str">
        <f aca="false">IF(ISNA(VLOOKUP($B22,ClassEvo,5+AO$10,0)),"",VLOOKUP($B22,ClassEvo,5+AO$10,0))</f>
        <v/>
      </c>
      <c r="AP22" s="200" t="str">
        <f aca="false">IF(ISNA(VLOOKUP($B22,ClassEvo,5+AP$10,0)),"",VLOOKUP($B22,ClassEvo,5+AP$10,0))</f>
        <v/>
      </c>
      <c r="AQ22" s="200" t="str">
        <f aca="false">IF(ISNA(VLOOKUP($B22,ClassEvo,5+AQ$10,0)),"",VLOOKUP($B22,ClassEvo,5+AQ$10,0))</f>
        <v/>
      </c>
      <c r="AR22" s="200" t="str">
        <f aca="false">IF(ISNA(VLOOKUP($B22,ClassEvo,5+AR$10,0)),"",VLOOKUP($B22,ClassEvo,5+AR$10,0))</f>
        <v/>
      </c>
      <c r="AS22" s="200" t="str">
        <f aca="false">IF(ISNA(VLOOKUP($B22,ClassEvo,5+AS$10,0)),"",VLOOKUP($B22,ClassEvo,5+AS$10,0))</f>
        <v/>
      </c>
      <c r="AT22" s="201" t="str">
        <f aca="false">IF(ISNA(VLOOKUP($B22,ClassEvo,5+AT$10,0)),"",VLOOKUP($B22,ClassEvo,5+AT$10,0))</f>
        <v/>
      </c>
      <c r="AV22" s="197" t="n">
        <f aca="false">'Calculs (M21..M40)'!A25</f>
        <v>12</v>
      </c>
      <c r="AW22" s="198" t="n">
        <f aca="false">'Calculs (M21..M40)'!G25</f>
        <v>5007.09476049087</v>
      </c>
      <c r="AX22" s="198" t="n">
        <f aca="false">'Calculs (M21..M40)'!H25</f>
        <v>904.967877432936</v>
      </c>
      <c r="AY22" s="202" t="str">
        <f aca="false">'Calculs (M21..M40)'!I25</f>
        <v>Michael KREBS</v>
      </c>
      <c r="AZ22" s="198" t="n">
        <f aca="false">'Calculs (M21..M40)'!C25</f>
        <v>12</v>
      </c>
      <c r="BA22" s="200" t="n">
        <f aca="false">'Calculs (M1..M20)'!GM25</f>
        <v>17</v>
      </c>
      <c r="BB22" s="200" t="n">
        <f aca="false">'Calculs (M1..M20)'!GN25</f>
        <v>12</v>
      </c>
      <c r="BC22" s="200" t="n">
        <f aca="false">'Calculs (M1..M20)'!GO25</f>
        <v>8</v>
      </c>
      <c r="BD22" s="200" t="n">
        <f aca="false">'Calculs (M1..M20)'!GP25</f>
        <v>10</v>
      </c>
      <c r="BE22" s="200" t="n">
        <f aca="false">'Calculs (M1..M20)'!GQ25</f>
        <v>5</v>
      </c>
      <c r="BF22" s="200" t="n">
        <f aca="false">'Calculs (M1..M20)'!GR25</f>
        <v>11</v>
      </c>
      <c r="BG22" s="200" t="n">
        <f aca="false">'Calculs (M1..M20)'!GS25</f>
        <v>12</v>
      </c>
      <c r="BH22" s="200" t="str">
        <f aca="false">'Calculs (M1..M20)'!GT25</f>
        <v/>
      </c>
      <c r="BI22" s="200" t="str">
        <f aca="false">'Calculs (M1..M20)'!GU25</f>
        <v/>
      </c>
      <c r="BJ22" s="200" t="str">
        <f aca="false">'Calculs (M1..M20)'!GV25</f>
        <v/>
      </c>
      <c r="BK22" s="200" t="str">
        <f aca="false">'Calculs (M1..M20)'!GW25</f>
        <v/>
      </c>
      <c r="BL22" s="200" t="str">
        <f aca="false">'Calculs (M1..M20)'!GX25</f>
        <v/>
      </c>
      <c r="BM22" s="200" t="str">
        <f aca="false">'Calculs (M1..M20)'!GY25</f>
        <v/>
      </c>
      <c r="BN22" s="200" t="str">
        <f aca="false">'Calculs (M1..M20)'!GZ25</f>
        <v/>
      </c>
      <c r="BO22" s="200" t="str">
        <f aca="false">'Calculs (M1..M20)'!HA25</f>
        <v/>
      </c>
      <c r="BP22" s="200" t="str">
        <f aca="false">'Calculs (M1..M20)'!HB25</f>
        <v/>
      </c>
      <c r="BQ22" s="200" t="str">
        <f aca="false">'Calculs (M1..M20)'!HC25</f>
        <v/>
      </c>
      <c r="BR22" s="200" t="str">
        <f aca="false">'Calculs (M1..M20)'!HD25</f>
        <v/>
      </c>
      <c r="BS22" s="200" t="str">
        <f aca="false">'Calculs (M1..M20)'!HE25</f>
        <v/>
      </c>
      <c r="BT22" s="200" t="str">
        <f aca="false">'Calculs (M1..M20)'!HF25</f>
        <v/>
      </c>
      <c r="BU22" s="200" t="str">
        <f aca="false">'Calculs (M21..M40)'!GM25</f>
        <v/>
      </c>
      <c r="BV22" s="200" t="str">
        <f aca="false">'Calculs (M21..M40)'!GN25</f>
        <v/>
      </c>
      <c r="BW22" s="200" t="str">
        <f aca="false">'Calculs (M21..M40)'!GO25</f>
        <v/>
      </c>
      <c r="BX22" s="200" t="str">
        <f aca="false">'Calculs (M21..M40)'!GP25</f>
        <v/>
      </c>
      <c r="BY22" s="200" t="str">
        <f aca="false">'Calculs (M21..M40)'!GQ25</f>
        <v/>
      </c>
      <c r="BZ22" s="200" t="str">
        <f aca="false">'Calculs (M21..M40)'!GR25</f>
        <v/>
      </c>
      <c r="CA22" s="200" t="str">
        <f aca="false">'Calculs (M21..M40)'!GS25</f>
        <v/>
      </c>
      <c r="CB22" s="200" t="str">
        <f aca="false">'Calculs (M21..M40)'!GT25</f>
        <v/>
      </c>
      <c r="CC22" s="200" t="str">
        <f aca="false">'Calculs (M21..M40)'!GU25</f>
        <v/>
      </c>
      <c r="CD22" s="200" t="str">
        <f aca="false">'Calculs (M21..M40)'!GV25</f>
        <v/>
      </c>
      <c r="CE22" s="200" t="str">
        <f aca="false">'Calculs (M21..M40)'!GW25</f>
        <v/>
      </c>
      <c r="CF22" s="200" t="str">
        <f aca="false">'Calculs (M21..M40)'!GX25</f>
        <v/>
      </c>
      <c r="CG22" s="200" t="str">
        <f aca="false">'Calculs (M21..M40)'!GY25</f>
        <v/>
      </c>
      <c r="CH22" s="200" t="str">
        <f aca="false">'Calculs (M21..M40)'!GZ25</f>
        <v/>
      </c>
      <c r="CI22" s="200" t="str">
        <f aca="false">'Calculs (M21..M40)'!HA25</f>
        <v/>
      </c>
      <c r="CJ22" s="200" t="str">
        <f aca="false">'Calculs (M21..M40)'!HB25</f>
        <v/>
      </c>
      <c r="CK22" s="200" t="str">
        <f aca="false">'Calculs (M21..M40)'!HC25</f>
        <v/>
      </c>
      <c r="CL22" s="200" t="str">
        <f aca="false">'Calculs (M21..M40)'!HD25</f>
        <v/>
      </c>
      <c r="CM22" s="200" t="str">
        <f aca="false">'Calculs (M21..M40)'!HE25</f>
        <v/>
      </c>
      <c r="CN22" s="201" t="str">
        <f aca="false">'Calculs (M21..M40)'!HF25</f>
        <v/>
      </c>
    </row>
    <row r="23" customFormat="false" ht="12.8" hidden="false" customHeight="false" outlineLevel="0" collapsed="false">
      <c r="B23" s="197" t="n">
        <v>13</v>
      </c>
      <c r="C23" s="198" t="n">
        <f aca="false">IF(ISNA(VLOOKUP(B23,ClassEvo,2,0)),"",VLOOKUP(B23,ClassEvo,2,0))</f>
        <v>5003.45877683398</v>
      </c>
      <c r="D23" s="198" t="n">
        <f aca="false">IF(ISNA(VLOOKUP($B23,ClassEvo,3,0)),"",VLOOKUP($B23,ClassEvo,3,0))</f>
        <v>904.310720225063</v>
      </c>
      <c r="E23" s="0" t="str">
        <f aca="false">IF(ISNA(VLOOKUP($B23,ClassEvo,4,0)),"",VLOOKUP($B23,ClassEvo,4,0))</f>
        <v>Thierry POIGNARD</v>
      </c>
      <c r="F23" s="198" t="n">
        <f aca="false">IF(ISNA(VLOOKUP($B23,ClassEvo,5,0)),"",VLOOKUP($B23,ClassEvo,5,0))</f>
        <v>16</v>
      </c>
      <c r="G23" s="200" t="n">
        <f aca="false">IF(ISNA(VLOOKUP($B23,ClassEvo,5+G$10,0)),"",VLOOKUP($B23,ClassEvo,5+G$10,0))</f>
        <v>8</v>
      </c>
      <c r="H23" s="200" t="n">
        <f aca="false">IF(ISNA(VLOOKUP($B23,ClassEvo,5+H$10,0)),"",VLOOKUP($B23,ClassEvo,5+H$10,0))</f>
        <v>19</v>
      </c>
      <c r="I23" s="200" t="n">
        <f aca="false">IF(ISNA(VLOOKUP($B23,ClassEvo,5+I$10,0)),"",VLOOKUP($B23,ClassEvo,5+I$10,0))</f>
        <v>19</v>
      </c>
      <c r="J23" s="200" t="n">
        <f aca="false">IF(ISNA(VLOOKUP($B23,ClassEvo,5+J$10,0)),"",VLOOKUP($B23,ClassEvo,5+J$10,0))</f>
        <v>12</v>
      </c>
      <c r="K23" s="200" t="n">
        <f aca="false">IF(ISNA(VLOOKUP($B23,ClassEvo,5+K$10,0)),"",VLOOKUP($B23,ClassEvo,5+K$10,0))</f>
        <v>13</v>
      </c>
      <c r="L23" s="200" t="n">
        <f aca="false">IF(ISNA(VLOOKUP($B23,ClassEvo,5+L$10,0)),"",VLOOKUP($B23,ClassEvo,5+L$10,0))</f>
        <v>9</v>
      </c>
      <c r="M23" s="200" t="n">
        <f aca="false">IF(ISNA(VLOOKUP($B23,ClassEvo,5+M$10,0)),"",VLOOKUP($B23,ClassEvo,5+M$10,0))</f>
        <v>13</v>
      </c>
      <c r="N23" s="200" t="str">
        <f aca="false">IF(ISNA(VLOOKUP($B23,ClassEvo,5+N$10,0)),"",VLOOKUP($B23,ClassEvo,5+N$10,0))</f>
        <v/>
      </c>
      <c r="O23" s="200" t="str">
        <f aca="false">IF(ISNA(VLOOKUP($B23,ClassEvo,5+O$10,0)),"",VLOOKUP($B23,ClassEvo,5+O$10,0))</f>
        <v/>
      </c>
      <c r="P23" s="200" t="str">
        <f aca="false">IF(ISNA(VLOOKUP($B23,ClassEvo,5+P$10,0)),"",VLOOKUP($B23,ClassEvo,5+P$10,0))</f>
        <v/>
      </c>
      <c r="Q23" s="200" t="str">
        <f aca="false">IF(ISNA(VLOOKUP($B23,ClassEvo,5+Q$10,0)),"",VLOOKUP($B23,ClassEvo,5+Q$10,0))</f>
        <v/>
      </c>
      <c r="R23" s="200" t="str">
        <f aca="false">IF(ISNA(VLOOKUP($B23,ClassEvo,5+R$10,0)),"",VLOOKUP($B23,ClassEvo,5+R$10,0))</f>
        <v/>
      </c>
      <c r="S23" s="200" t="str">
        <f aca="false">IF(ISNA(VLOOKUP($B23,ClassEvo,5+S$10,0)),"",VLOOKUP($B23,ClassEvo,5+S$10,0))</f>
        <v/>
      </c>
      <c r="T23" s="200" t="str">
        <f aca="false">IF(ISNA(VLOOKUP($B23,ClassEvo,5+T$10,0)),"",VLOOKUP($B23,ClassEvo,5+T$10,0))</f>
        <v/>
      </c>
      <c r="U23" s="200" t="str">
        <f aca="false">IF(ISNA(VLOOKUP($B23,ClassEvo,5+U$10,0)),"",VLOOKUP($B23,ClassEvo,5+U$10,0))</f>
        <v/>
      </c>
      <c r="V23" s="200" t="str">
        <f aca="false">IF(ISNA(VLOOKUP($B23,ClassEvo,5+V$10,0)),"",VLOOKUP($B23,ClassEvo,5+V$10,0))</f>
        <v/>
      </c>
      <c r="W23" s="200" t="str">
        <f aca="false">IF(ISNA(VLOOKUP($B23,ClassEvo,5+W$10,0)),"",VLOOKUP($B23,ClassEvo,5+W$10,0))</f>
        <v/>
      </c>
      <c r="X23" s="200" t="str">
        <f aca="false">IF(ISNA(VLOOKUP($B23,ClassEvo,5+X$10,0)),"",VLOOKUP($B23,ClassEvo,5+X$10,0))</f>
        <v/>
      </c>
      <c r="Y23" s="200" t="str">
        <f aca="false">IF(ISNA(VLOOKUP($B23,ClassEvo,5+Y$10,0)),"",VLOOKUP($B23,ClassEvo,5+Y$10,0))</f>
        <v/>
      </c>
      <c r="Z23" s="200" t="str">
        <f aca="false">IF(ISNA(VLOOKUP($B23,ClassEvo,5+Z$10,0)),"",VLOOKUP($B23,ClassEvo,5+Z$10,0))</f>
        <v/>
      </c>
      <c r="AA23" s="200" t="str">
        <f aca="false">IF(ISNA(VLOOKUP($B23,ClassEvo,5+AA$10,0)),"",VLOOKUP($B23,ClassEvo,5+AA$10,0))</f>
        <v/>
      </c>
      <c r="AB23" s="200" t="str">
        <f aca="false">IF(ISNA(VLOOKUP($B23,ClassEvo,5+AB$10,0)),"",VLOOKUP($B23,ClassEvo,5+AB$10,0))</f>
        <v/>
      </c>
      <c r="AC23" s="200" t="str">
        <f aca="false">IF(ISNA(VLOOKUP($B23,ClassEvo,5+AC$10,0)),"",VLOOKUP($B23,ClassEvo,5+AC$10,0))</f>
        <v/>
      </c>
      <c r="AD23" s="200" t="str">
        <f aca="false">IF(ISNA(VLOOKUP($B23,ClassEvo,5+AD$10,0)),"",VLOOKUP($B23,ClassEvo,5+AD$10,0))</f>
        <v/>
      </c>
      <c r="AE23" s="200" t="str">
        <f aca="false">IF(ISNA(VLOOKUP($B23,ClassEvo,5+AE$10,0)),"",VLOOKUP($B23,ClassEvo,5+AE$10,0))</f>
        <v/>
      </c>
      <c r="AF23" s="200" t="str">
        <f aca="false">IF(ISNA(VLOOKUP($B23,ClassEvo,5+AF$10,0)),"",VLOOKUP($B23,ClassEvo,5+AF$10,0))</f>
        <v/>
      </c>
      <c r="AG23" s="200" t="str">
        <f aca="false">IF(ISNA(VLOOKUP($B23,ClassEvo,5+AG$10,0)),"",VLOOKUP($B23,ClassEvo,5+AG$10,0))</f>
        <v/>
      </c>
      <c r="AH23" s="200" t="str">
        <f aca="false">IF(ISNA(VLOOKUP($B23,ClassEvo,5+AH$10,0)),"",VLOOKUP($B23,ClassEvo,5+AH$10,0))</f>
        <v/>
      </c>
      <c r="AI23" s="200" t="str">
        <f aca="false">IF(ISNA(VLOOKUP($B23,ClassEvo,5+AI$10,0)),"",VLOOKUP($B23,ClassEvo,5+AI$10,0))</f>
        <v/>
      </c>
      <c r="AJ23" s="200" t="str">
        <f aca="false">IF(ISNA(VLOOKUP($B23,ClassEvo,5+AJ$10,0)),"",VLOOKUP($B23,ClassEvo,5+AJ$10,0))</f>
        <v/>
      </c>
      <c r="AK23" s="200" t="str">
        <f aca="false">IF(ISNA(VLOOKUP($B23,ClassEvo,5+AK$10,0)),"",VLOOKUP($B23,ClassEvo,5+AK$10,0))</f>
        <v/>
      </c>
      <c r="AL23" s="200" t="str">
        <f aca="false">IF(ISNA(VLOOKUP($B23,ClassEvo,5+AL$10,0)),"",VLOOKUP($B23,ClassEvo,5+AL$10,0))</f>
        <v/>
      </c>
      <c r="AM23" s="200" t="str">
        <f aca="false">IF(ISNA(VLOOKUP($B23,ClassEvo,5+AM$10,0)),"",VLOOKUP($B23,ClassEvo,5+AM$10,0))</f>
        <v/>
      </c>
      <c r="AN23" s="200" t="str">
        <f aca="false">IF(ISNA(VLOOKUP($B23,ClassEvo,5+AN$10,0)),"",VLOOKUP($B23,ClassEvo,5+AN$10,0))</f>
        <v/>
      </c>
      <c r="AO23" s="200" t="str">
        <f aca="false">IF(ISNA(VLOOKUP($B23,ClassEvo,5+AO$10,0)),"",VLOOKUP($B23,ClassEvo,5+AO$10,0))</f>
        <v/>
      </c>
      <c r="AP23" s="200" t="str">
        <f aca="false">IF(ISNA(VLOOKUP($B23,ClassEvo,5+AP$10,0)),"",VLOOKUP($B23,ClassEvo,5+AP$10,0))</f>
        <v/>
      </c>
      <c r="AQ23" s="200" t="str">
        <f aca="false">IF(ISNA(VLOOKUP($B23,ClassEvo,5+AQ$10,0)),"",VLOOKUP($B23,ClassEvo,5+AQ$10,0))</f>
        <v/>
      </c>
      <c r="AR23" s="200" t="str">
        <f aca="false">IF(ISNA(VLOOKUP($B23,ClassEvo,5+AR$10,0)),"",VLOOKUP($B23,ClassEvo,5+AR$10,0))</f>
        <v/>
      </c>
      <c r="AS23" s="200" t="str">
        <f aca="false">IF(ISNA(VLOOKUP($B23,ClassEvo,5+AS$10,0)),"",VLOOKUP($B23,ClassEvo,5+AS$10,0))</f>
        <v/>
      </c>
      <c r="AT23" s="201" t="str">
        <f aca="false">IF(ISNA(VLOOKUP($B23,ClassEvo,5+AT$10,0)),"",VLOOKUP($B23,ClassEvo,5+AT$10,0))</f>
        <v/>
      </c>
      <c r="AV23" s="197" t="n">
        <f aca="false">'Calculs (M21..M40)'!A26</f>
        <v>5</v>
      </c>
      <c r="AW23" s="198" t="n">
        <f aca="false">'Calculs (M21..M40)'!G26</f>
        <v>5153.11325146131</v>
      </c>
      <c r="AX23" s="198" t="n">
        <f aca="false">'Calculs (M21..M40)'!H26</f>
        <v>931.358838690983</v>
      </c>
      <c r="AY23" s="202" t="str">
        <f aca="false">'Calculs (M21..M40)'!I26</f>
        <v>Aubry GABANON</v>
      </c>
      <c r="AZ23" s="198" t="n">
        <f aca="false">'Calculs (M21..M40)'!C26</f>
        <v>13</v>
      </c>
      <c r="BA23" s="200" t="n">
        <f aca="false">'Calculs (M1..M20)'!GM26</f>
        <v>5</v>
      </c>
      <c r="BB23" s="200" t="n">
        <f aca="false">'Calculs (M1..M20)'!GN26</f>
        <v>4</v>
      </c>
      <c r="BC23" s="200" t="n">
        <f aca="false">'Calculs (M1..M20)'!GO26</f>
        <v>5</v>
      </c>
      <c r="BD23" s="200" t="n">
        <f aca="false">'Calculs (M1..M20)'!GP26</f>
        <v>6</v>
      </c>
      <c r="BE23" s="200" t="n">
        <f aca="false">'Calculs (M1..M20)'!GQ26</f>
        <v>8</v>
      </c>
      <c r="BF23" s="200" t="n">
        <f aca="false">'Calculs (M1..M20)'!GR26</f>
        <v>3</v>
      </c>
      <c r="BG23" s="200" t="n">
        <f aca="false">'Calculs (M1..M20)'!GS26</f>
        <v>5</v>
      </c>
      <c r="BH23" s="200" t="str">
        <f aca="false">'Calculs (M1..M20)'!GT26</f>
        <v/>
      </c>
      <c r="BI23" s="200" t="str">
        <f aca="false">'Calculs (M1..M20)'!GU26</f>
        <v/>
      </c>
      <c r="BJ23" s="200" t="str">
        <f aca="false">'Calculs (M1..M20)'!GV26</f>
        <v/>
      </c>
      <c r="BK23" s="200" t="str">
        <f aca="false">'Calculs (M1..M20)'!GW26</f>
        <v/>
      </c>
      <c r="BL23" s="200" t="str">
        <f aca="false">'Calculs (M1..M20)'!GX26</f>
        <v/>
      </c>
      <c r="BM23" s="200" t="str">
        <f aca="false">'Calculs (M1..M20)'!GY26</f>
        <v/>
      </c>
      <c r="BN23" s="200" t="str">
        <f aca="false">'Calculs (M1..M20)'!GZ26</f>
        <v/>
      </c>
      <c r="BO23" s="200" t="str">
        <f aca="false">'Calculs (M1..M20)'!HA26</f>
        <v/>
      </c>
      <c r="BP23" s="200" t="str">
        <f aca="false">'Calculs (M1..M20)'!HB26</f>
        <v/>
      </c>
      <c r="BQ23" s="200" t="str">
        <f aca="false">'Calculs (M1..M20)'!HC26</f>
        <v/>
      </c>
      <c r="BR23" s="200" t="str">
        <f aca="false">'Calculs (M1..M20)'!HD26</f>
        <v/>
      </c>
      <c r="BS23" s="200" t="str">
        <f aca="false">'Calculs (M1..M20)'!HE26</f>
        <v/>
      </c>
      <c r="BT23" s="200" t="str">
        <f aca="false">'Calculs (M1..M20)'!HF26</f>
        <v/>
      </c>
      <c r="BU23" s="200" t="str">
        <f aca="false">'Calculs (M21..M40)'!GM26</f>
        <v/>
      </c>
      <c r="BV23" s="200" t="str">
        <f aca="false">'Calculs (M21..M40)'!GN26</f>
        <v/>
      </c>
      <c r="BW23" s="200" t="str">
        <f aca="false">'Calculs (M21..M40)'!GO26</f>
        <v/>
      </c>
      <c r="BX23" s="200" t="str">
        <f aca="false">'Calculs (M21..M40)'!GP26</f>
        <v/>
      </c>
      <c r="BY23" s="200" t="str">
        <f aca="false">'Calculs (M21..M40)'!GQ26</f>
        <v/>
      </c>
      <c r="BZ23" s="200" t="str">
        <f aca="false">'Calculs (M21..M40)'!GR26</f>
        <v/>
      </c>
      <c r="CA23" s="200" t="str">
        <f aca="false">'Calculs (M21..M40)'!GS26</f>
        <v/>
      </c>
      <c r="CB23" s="200" t="str">
        <f aca="false">'Calculs (M21..M40)'!GT26</f>
        <v/>
      </c>
      <c r="CC23" s="200" t="str">
        <f aca="false">'Calculs (M21..M40)'!GU26</f>
        <v/>
      </c>
      <c r="CD23" s="200" t="str">
        <f aca="false">'Calculs (M21..M40)'!GV26</f>
        <v/>
      </c>
      <c r="CE23" s="200" t="str">
        <f aca="false">'Calculs (M21..M40)'!GW26</f>
        <v/>
      </c>
      <c r="CF23" s="200" t="str">
        <f aca="false">'Calculs (M21..M40)'!GX26</f>
        <v/>
      </c>
      <c r="CG23" s="200" t="str">
        <f aca="false">'Calculs (M21..M40)'!GY26</f>
        <v/>
      </c>
      <c r="CH23" s="200" t="str">
        <f aca="false">'Calculs (M21..M40)'!GZ26</f>
        <v/>
      </c>
      <c r="CI23" s="200" t="str">
        <f aca="false">'Calculs (M21..M40)'!HA26</f>
        <v/>
      </c>
      <c r="CJ23" s="200" t="str">
        <f aca="false">'Calculs (M21..M40)'!HB26</f>
        <v/>
      </c>
      <c r="CK23" s="200" t="str">
        <f aca="false">'Calculs (M21..M40)'!HC26</f>
        <v/>
      </c>
      <c r="CL23" s="200" t="str">
        <f aca="false">'Calculs (M21..M40)'!HD26</f>
        <v/>
      </c>
      <c r="CM23" s="200" t="str">
        <f aca="false">'Calculs (M21..M40)'!HE26</f>
        <v/>
      </c>
      <c r="CN23" s="201" t="str">
        <f aca="false">'Calculs (M21..M40)'!HF26</f>
        <v/>
      </c>
    </row>
    <row r="24" customFormat="false" ht="12.8" hidden="false" customHeight="false" outlineLevel="0" collapsed="false">
      <c r="B24" s="197" t="n">
        <v>14</v>
      </c>
      <c r="C24" s="198" t="n">
        <f aca="false">IF(ISNA(VLOOKUP(B24,ClassEvo,2,0)),"",VLOOKUP(B24,ClassEvo,2,0))</f>
        <v>4993.23751708948</v>
      </c>
      <c r="D24" s="198" t="n">
        <f aca="false">IF(ISNA(VLOOKUP($B24,ClassEvo,3,0)),"",VLOOKUP($B24,ClassEvo,3,0))</f>
        <v>902.463359194738</v>
      </c>
      <c r="E24" s="0" t="str">
        <f aca="false">IF(ISNA(VLOOKUP($B24,ClassEvo,4,0)),"",VLOOKUP($B24,ClassEvo,4,0))</f>
        <v>Philippe LANES</v>
      </c>
      <c r="F24" s="198" t="n">
        <f aca="false">IF(ISNA(VLOOKUP($B24,ClassEvo,5,0)),"",VLOOKUP($B24,ClassEvo,5,0))</f>
        <v>10</v>
      </c>
      <c r="G24" s="200" t="n">
        <f aca="false">IF(ISNA(VLOOKUP($B24,ClassEvo,5+G$10,0)),"",VLOOKUP($B24,ClassEvo,5+G$10,0))</f>
        <v>22</v>
      </c>
      <c r="H24" s="200" t="n">
        <f aca="false">IF(ISNA(VLOOKUP($B24,ClassEvo,5+H$10,0)),"",VLOOKUP($B24,ClassEvo,5+H$10,0))</f>
        <v>18</v>
      </c>
      <c r="I24" s="200" t="n">
        <f aca="false">IF(ISNA(VLOOKUP($B24,ClassEvo,5+I$10,0)),"",VLOOKUP($B24,ClassEvo,5+I$10,0))</f>
        <v>13</v>
      </c>
      <c r="J24" s="200" t="n">
        <f aca="false">IF(ISNA(VLOOKUP($B24,ClassEvo,5+J$10,0)),"",VLOOKUP($B24,ClassEvo,5+J$10,0))</f>
        <v>14</v>
      </c>
      <c r="K24" s="200" t="n">
        <f aca="false">IF(ISNA(VLOOKUP($B24,ClassEvo,5+K$10,0)),"",VLOOKUP($B24,ClassEvo,5+K$10,0))</f>
        <v>17</v>
      </c>
      <c r="L24" s="200" t="n">
        <f aca="false">IF(ISNA(VLOOKUP($B24,ClassEvo,5+L$10,0)),"",VLOOKUP($B24,ClassEvo,5+L$10,0))</f>
        <v>17</v>
      </c>
      <c r="M24" s="200" t="n">
        <f aca="false">IF(ISNA(VLOOKUP($B24,ClassEvo,5+M$10,0)),"",VLOOKUP($B24,ClassEvo,5+M$10,0))</f>
        <v>14</v>
      </c>
      <c r="N24" s="200" t="str">
        <f aca="false">IF(ISNA(VLOOKUP($B24,ClassEvo,5+N$10,0)),"",VLOOKUP($B24,ClassEvo,5+N$10,0))</f>
        <v/>
      </c>
      <c r="O24" s="200" t="str">
        <f aca="false">IF(ISNA(VLOOKUP($B24,ClassEvo,5+O$10,0)),"",VLOOKUP($B24,ClassEvo,5+O$10,0))</f>
        <v/>
      </c>
      <c r="P24" s="200" t="str">
        <f aca="false">IF(ISNA(VLOOKUP($B24,ClassEvo,5+P$10,0)),"",VLOOKUP($B24,ClassEvo,5+P$10,0))</f>
        <v/>
      </c>
      <c r="Q24" s="200" t="str">
        <f aca="false">IF(ISNA(VLOOKUP($B24,ClassEvo,5+Q$10,0)),"",VLOOKUP($B24,ClassEvo,5+Q$10,0))</f>
        <v/>
      </c>
      <c r="R24" s="200" t="str">
        <f aca="false">IF(ISNA(VLOOKUP($B24,ClassEvo,5+R$10,0)),"",VLOOKUP($B24,ClassEvo,5+R$10,0))</f>
        <v/>
      </c>
      <c r="S24" s="200" t="str">
        <f aca="false">IF(ISNA(VLOOKUP($B24,ClassEvo,5+S$10,0)),"",VLOOKUP($B24,ClassEvo,5+S$10,0))</f>
        <v/>
      </c>
      <c r="T24" s="200" t="str">
        <f aca="false">IF(ISNA(VLOOKUP($B24,ClassEvo,5+T$10,0)),"",VLOOKUP($B24,ClassEvo,5+T$10,0))</f>
        <v/>
      </c>
      <c r="U24" s="200" t="str">
        <f aca="false">IF(ISNA(VLOOKUP($B24,ClassEvo,5+U$10,0)),"",VLOOKUP($B24,ClassEvo,5+U$10,0))</f>
        <v/>
      </c>
      <c r="V24" s="200" t="str">
        <f aca="false">IF(ISNA(VLOOKUP($B24,ClassEvo,5+V$10,0)),"",VLOOKUP($B24,ClassEvo,5+V$10,0))</f>
        <v/>
      </c>
      <c r="W24" s="200" t="str">
        <f aca="false">IF(ISNA(VLOOKUP($B24,ClassEvo,5+W$10,0)),"",VLOOKUP($B24,ClassEvo,5+W$10,0))</f>
        <v/>
      </c>
      <c r="X24" s="200" t="str">
        <f aca="false">IF(ISNA(VLOOKUP($B24,ClassEvo,5+X$10,0)),"",VLOOKUP($B24,ClassEvo,5+X$10,0))</f>
        <v/>
      </c>
      <c r="Y24" s="200" t="str">
        <f aca="false">IF(ISNA(VLOOKUP($B24,ClassEvo,5+Y$10,0)),"",VLOOKUP($B24,ClassEvo,5+Y$10,0))</f>
        <v/>
      </c>
      <c r="Z24" s="200" t="str">
        <f aca="false">IF(ISNA(VLOOKUP($B24,ClassEvo,5+Z$10,0)),"",VLOOKUP($B24,ClassEvo,5+Z$10,0))</f>
        <v/>
      </c>
      <c r="AA24" s="200" t="str">
        <f aca="false">IF(ISNA(VLOOKUP($B24,ClassEvo,5+AA$10,0)),"",VLOOKUP($B24,ClassEvo,5+AA$10,0))</f>
        <v/>
      </c>
      <c r="AB24" s="200" t="str">
        <f aca="false">IF(ISNA(VLOOKUP($B24,ClassEvo,5+AB$10,0)),"",VLOOKUP($B24,ClassEvo,5+AB$10,0))</f>
        <v/>
      </c>
      <c r="AC24" s="200" t="str">
        <f aca="false">IF(ISNA(VLOOKUP($B24,ClassEvo,5+AC$10,0)),"",VLOOKUP($B24,ClassEvo,5+AC$10,0))</f>
        <v/>
      </c>
      <c r="AD24" s="200" t="str">
        <f aca="false">IF(ISNA(VLOOKUP($B24,ClassEvo,5+AD$10,0)),"",VLOOKUP($B24,ClassEvo,5+AD$10,0))</f>
        <v/>
      </c>
      <c r="AE24" s="200" t="str">
        <f aca="false">IF(ISNA(VLOOKUP($B24,ClassEvo,5+AE$10,0)),"",VLOOKUP($B24,ClassEvo,5+AE$10,0))</f>
        <v/>
      </c>
      <c r="AF24" s="200" t="str">
        <f aca="false">IF(ISNA(VLOOKUP($B24,ClassEvo,5+AF$10,0)),"",VLOOKUP($B24,ClassEvo,5+AF$10,0))</f>
        <v/>
      </c>
      <c r="AG24" s="200" t="str">
        <f aca="false">IF(ISNA(VLOOKUP($B24,ClassEvo,5+AG$10,0)),"",VLOOKUP($B24,ClassEvo,5+AG$10,0))</f>
        <v/>
      </c>
      <c r="AH24" s="200" t="str">
        <f aca="false">IF(ISNA(VLOOKUP($B24,ClassEvo,5+AH$10,0)),"",VLOOKUP($B24,ClassEvo,5+AH$10,0))</f>
        <v/>
      </c>
      <c r="AI24" s="200" t="str">
        <f aca="false">IF(ISNA(VLOOKUP($B24,ClassEvo,5+AI$10,0)),"",VLOOKUP($B24,ClassEvo,5+AI$10,0))</f>
        <v/>
      </c>
      <c r="AJ24" s="200" t="str">
        <f aca="false">IF(ISNA(VLOOKUP($B24,ClassEvo,5+AJ$10,0)),"",VLOOKUP($B24,ClassEvo,5+AJ$10,0))</f>
        <v/>
      </c>
      <c r="AK24" s="200" t="str">
        <f aca="false">IF(ISNA(VLOOKUP($B24,ClassEvo,5+AK$10,0)),"",VLOOKUP($B24,ClassEvo,5+AK$10,0))</f>
        <v/>
      </c>
      <c r="AL24" s="200" t="str">
        <f aca="false">IF(ISNA(VLOOKUP($B24,ClassEvo,5+AL$10,0)),"",VLOOKUP($B24,ClassEvo,5+AL$10,0))</f>
        <v/>
      </c>
      <c r="AM24" s="200" t="str">
        <f aca="false">IF(ISNA(VLOOKUP($B24,ClassEvo,5+AM$10,0)),"",VLOOKUP($B24,ClassEvo,5+AM$10,0))</f>
        <v/>
      </c>
      <c r="AN24" s="200" t="str">
        <f aca="false">IF(ISNA(VLOOKUP($B24,ClassEvo,5+AN$10,0)),"",VLOOKUP($B24,ClassEvo,5+AN$10,0))</f>
        <v/>
      </c>
      <c r="AO24" s="200" t="str">
        <f aca="false">IF(ISNA(VLOOKUP($B24,ClassEvo,5+AO$10,0)),"",VLOOKUP($B24,ClassEvo,5+AO$10,0))</f>
        <v/>
      </c>
      <c r="AP24" s="200" t="str">
        <f aca="false">IF(ISNA(VLOOKUP($B24,ClassEvo,5+AP$10,0)),"",VLOOKUP($B24,ClassEvo,5+AP$10,0))</f>
        <v/>
      </c>
      <c r="AQ24" s="200" t="str">
        <f aca="false">IF(ISNA(VLOOKUP($B24,ClassEvo,5+AQ$10,0)),"",VLOOKUP($B24,ClassEvo,5+AQ$10,0))</f>
        <v/>
      </c>
      <c r="AR24" s="200" t="str">
        <f aca="false">IF(ISNA(VLOOKUP($B24,ClassEvo,5+AR$10,0)),"",VLOOKUP($B24,ClassEvo,5+AR$10,0))</f>
        <v/>
      </c>
      <c r="AS24" s="200" t="str">
        <f aca="false">IF(ISNA(VLOOKUP($B24,ClassEvo,5+AS$10,0)),"",VLOOKUP($B24,ClassEvo,5+AS$10,0))</f>
        <v/>
      </c>
      <c r="AT24" s="201" t="str">
        <f aca="false">IF(ISNA(VLOOKUP($B24,ClassEvo,5+AT$10,0)),"",VLOOKUP($B24,ClassEvo,5+AT$10,0))</f>
        <v/>
      </c>
      <c r="AV24" s="197" t="n">
        <f aca="false">'Calculs (M21..M40)'!A27</f>
        <v>17</v>
      </c>
      <c r="AW24" s="198" t="n">
        <f aca="false">'Calculs (M21..M40)'!G27</f>
        <v>4809.52918401603</v>
      </c>
      <c r="AX24" s="198" t="n">
        <f aca="false">'Calculs (M21..M40)'!H27</f>
        <v>869.260444490579</v>
      </c>
      <c r="AY24" s="202" t="str">
        <f aca="false">'Calculs (M21..M40)'!I27</f>
        <v>Serge DELARBRE</v>
      </c>
      <c r="AZ24" s="198" t="n">
        <f aca="false">'Calculs (M21..M40)'!C27</f>
        <v>14</v>
      </c>
      <c r="BA24" s="200" t="n">
        <f aca="false">'Calculs (M1..M20)'!GM27</f>
        <v>19</v>
      </c>
      <c r="BB24" s="200" t="n">
        <f aca="false">'Calculs (M1..M20)'!GN27</f>
        <v>20</v>
      </c>
      <c r="BC24" s="200" t="n">
        <f aca="false">'Calculs (M1..M20)'!GO27</f>
        <v>16</v>
      </c>
      <c r="BD24" s="200" t="n">
        <f aca="false">'Calculs (M1..M20)'!GP27</f>
        <v>17</v>
      </c>
      <c r="BE24" s="200" t="n">
        <f aca="false">'Calculs (M1..M20)'!GQ27</f>
        <v>16</v>
      </c>
      <c r="BF24" s="200" t="n">
        <f aca="false">'Calculs (M1..M20)'!GR27</f>
        <v>16</v>
      </c>
      <c r="BG24" s="200" t="n">
        <f aca="false">'Calculs (M1..M20)'!GS27</f>
        <v>17</v>
      </c>
      <c r="BH24" s="200" t="str">
        <f aca="false">'Calculs (M1..M20)'!GT27</f>
        <v/>
      </c>
      <c r="BI24" s="200" t="str">
        <f aca="false">'Calculs (M1..M20)'!GU27</f>
        <v/>
      </c>
      <c r="BJ24" s="200" t="str">
        <f aca="false">'Calculs (M1..M20)'!GV27</f>
        <v/>
      </c>
      <c r="BK24" s="200" t="str">
        <f aca="false">'Calculs (M1..M20)'!GW27</f>
        <v/>
      </c>
      <c r="BL24" s="200" t="str">
        <f aca="false">'Calculs (M1..M20)'!GX27</f>
        <v/>
      </c>
      <c r="BM24" s="200" t="str">
        <f aca="false">'Calculs (M1..M20)'!GY27</f>
        <v/>
      </c>
      <c r="BN24" s="200" t="str">
        <f aca="false">'Calculs (M1..M20)'!GZ27</f>
        <v/>
      </c>
      <c r="BO24" s="200" t="str">
        <f aca="false">'Calculs (M1..M20)'!HA27</f>
        <v/>
      </c>
      <c r="BP24" s="200" t="str">
        <f aca="false">'Calculs (M1..M20)'!HB27</f>
        <v/>
      </c>
      <c r="BQ24" s="200" t="str">
        <f aca="false">'Calculs (M1..M20)'!HC27</f>
        <v/>
      </c>
      <c r="BR24" s="200" t="str">
        <f aca="false">'Calculs (M1..M20)'!HD27</f>
        <v/>
      </c>
      <c r="BS24" s="200" t="str">
        <f aca="false">'Calculs (M1..M20)'!HE27</f>
        <v/>
      </c>
      <c r="BT24" s="200" t="str">
        <f aca="false">'Calculs (M1..M20)'!HF27</f>
        <v/>
      </c>
      <c r="BU24" s="200" t="str">
        <f aca="false">'Calculs (M21..M40)'!GM27</f>
        <v/>
      </c>
      <c r="BV24" s="200" t="str">
        <f aca="false">'Calculs (M21..M40)'!GN27</f>
        <v/>
      </c>
      <c r="BW24" s="200" t="str">
        <f aca="false">'Calculs (M21..M40)'!GO27</f>
        <v/>
      </c>
      <c r="BX24" s="200" t="str">
        <f aca="false">'Calculs (M21..M40)'!GP27</f>
        <v/>
      </c>
      <c r="BY24" s="200" t="str">
        <f aca="false">'Calculs (M21..M40)'!GQ27</f>
        <v/>
      </c>
      <c r="BZ24" s="200" t="str">
        <f aca="false">'Calculs (M21..M40)'!GR27</f>
        <v/>
      </c>
      <c r="CA24" s="200" t="str">
        <f aca="false">'Calculs (M21..M40)'!GS27</f>
        <v/>
      </c>
      <c r="CB24" s="200" t="str">
        <f aca="false">'Calculs (M21..M40)'!GT27</f>
        <v/>
      </c>
      <c r="CC24" s="200" t="str">
        <f aca="false">'Calculs (M21..M40)'!GU27</f>
        <v/>
      </c>
      <c r="CD24" s="200" t="str">
        <f aca="false">'Calculs (M21..M40)'!GV27</f>
        <v/>
      </c>
      <c r="CE24" s="200" t="str">
        <f aca="false">'Calculs (M21..M40)'!GW27</f>
        <v/>
      </c>
      <c r="CF24" s="200" t="str">
        <f aca="false">'Calculs (M21..M40)'!GX27</f>
        <v/>
      </c>
      <c r="CG24" s="200" t="str">
        <f aca="false">'Calculs (M21..M40)'!GY27</f>
        <v/>
      </c>
      <c r="CH24" s="200" t="str">
        <f aca="false">'Calculs (M21..M40)'!GZ27</f>
        <v/>
      </c>
      <c r="CI24" s="200" t="str">
        <f aca="false">'Calculs (M21..M40)'!HA27</f>
        <v/>
      </c>
      <c r="CJ24" s="200" t="str">
        <f aca="false">'Calculs (M21..M40)'!HB27</f>
        <v/>
      </c>
      <c r="CK24" s="200" t="str">
        <f aca="false">'Calculs (M21..M40)'!HC27</f>
        <v/>
      </c>
      <c r="CL24" s="200" t="str">
        <f aca="false">'Calculs (M21..M40)'!HD27</f>
        <v/>
      </c>
      <c r="CM24" s="200" t="str">
        <f aca="false">'Calculs (M21..M40)'!HE27</f>
        <v/>
      </c>
      <c r="CN24" s="201" t="str">
        <f aca="false">'Calculs (M21..M40)'!HF27</f>
        <v/>
      </c>
    </row>
    <row r="25" customFormat="false" ht="12.8" hidden="false" customHeight="false" outlineLevel="0" collapsed="false">
      <c r="B25" s="197" t="n">
        <v>15</v>
      </c>
      <c r="C25" s="198" t="n">
        <f aca="false">IF(ISNA(VLOOKUP(B25,ClassEvo,2,0)),"",VLOOKUP(B25,ClassEvo,2,0))</f>
        <v>4917.59269688225</v>
      </c>
      <c r="D25" s="198" t="n">
        <f aca="false">IF(ISNA(VLOOKUP($B25,ClassEvo,3,0)),"",VLOOKUP($B25,ClassEvo,3,0))</f>
        <v>888.79153238573</v>
      </c>
      <c r="E25" s="0" t="str">
        <f aca="false">IF(ISNA(VLOOKUP($B25,ClassEvo,4,0)),"",VLOOKUP($B25,ClassEvo,4,0))</f>
        <v>Jean Luc FOUCHER</v>
      </c>
      <c r="F25" s="198" t="n">
        <f aca="false">IF(ISNA(VLOOKUP($B25,ClassEvo,5,0)),"",VLOOKUP($B25,ClassEvo,5,0))</f>
        <v>3</v>
      </c>
      <c r="G25" s="200" t="n">
        <f aca="false">IF(ISNA(VLOOKUP($B25,ClassEvo,5+G$10,0)),"",VLOOKUP($B25,ClassEvo,5+G$10,0))</f>
        <v>13</v>
      </c>
      <c r="H25" s="200" t="n">
        <f aca="false">IF(ISNA(VLOOKUP($B25,ClassEvo,5+H$10,0)),"",VLOOKUP($B25,ClassEvo,5+H$10,0))</f>
        <v>14</v>
      </c>
      <c r="I25" s="200" t="n">
        <f aca="false">IF(ISNA(VLOOKUP($B25,ClassEvo,5+I$10,0)),"",VLOOKUP($B25,ClassEvo,5+I$10,0))</f>
        <v>15</v>
      </c>
      <c r="J25" s="200" t="n">
        <f aca="false">IF(ISNA(VLOOKUP($B25,ClassEvo,5+J$10,0)),"",VLOOKUP($B25,ClassEvo,5+J$10,0))</f>
        <v>15</v>
      </c>
      <c r="K25" s="200" t="n">
        <f aca="false">IF(ISNA(VLOOKUP($B25,ClassEvo,5+K$10,0)),"",VLOOKUP($B25,ClassEvo,5+K$10,0))</f>
        <v>14</v>
      </c>
      <c r="L25" s="200" t="n">
        <f aca="false">IF(ISNA(VLOOKUP($B25,ClassEvo,5+L$10,0)),"",VLOOKUP($B25,ClassEvo,5+L$10,0))</f>
        <v>13</v>
      </c>
      <c r="M25" s="200" t="n">
        <f aca="false">IF(ISNA(VLOOKUP($B25,ClassEvo,5+M$10,0)),"",VLOOKUP($B25,ClassEvo,5+M$10,0))</f>
        <v>15</v>
      </c>
      <c r="N25" s="200" t="str">
        <f aca="false">IF(ISNA(VLOOKUP($B25,ClassEvo,5+N$10,0)),"",VLOOKUP($B25,ClassEvo,5+N$10,0))</f>
        <v/>
      </c>
      <c r="O25" s="200" t="str">
        <f aca="false">IF(ISNA(VLOOKUP($B25,ClassEvo,5+O$10,0)),"",VLOOKUP($B25,ClassEvo,5+O$10,0))</f>
        <v/>
      </c>
      <c r="P25" s="200" t="str">
        <f aca="false">IF(ISNA(VLOOKUP($B25,ClassEvo,5+P$10,0)),"",VLOOKUP($B25,ClassEvo,5+P$10,0))</f>
        <v/>
      </c>
      <c r="Q25" s="200" t="str">
        <f aca="false">IF(ISNA(VLOOKUP($B25,ClassEvo,5+Q$10,0)),"",VLOOKUP($B25,ClassEvo,5+Q$10,0))</f>
        <v/>
      </c>
      <c r="R25" s="200" t="str">
        <f aca="false">IF(ISNA(VLOOKUP($B25,ClassEvo,5+R$10,0)),"",VLOOKUP($B25,ClassEvo,5+R$10,0))</f>
        <v/>
      </c>
      <c r="S25" s="200" t="str">
        <f aca="false">IF(ISNA(VLOOKUP($B25,ClassEvo,5+S$10,0)),"",VLOOKUP($B25,ClassEvo,5+S$10,0))</f>
        <v/>
      </c>
      <c r="T25" s="200" t="str">
        <f aca="false">IF(ISNA(VLOOKUP($B25,ClassEvo,5+T$10,0)),"",VLOOKUP($B25,ClassEvo,5+T$10,0))</f>
        <v/>
      </c>
      <c r="U25" s="200" t="str">
        <f aca="false">IF(ISNA(VLOOKUP($B25,ClassEvo,5+U$10,0)),"",VLOOKUP($B25,ClassEvo,5+U$10,0))</f>
        <v/>
      </c>
      <c r="V25" s="200" t="str">
        <f aca="false">IF(ISNA(VLOOKUP($B25,ClassEvo,5+V$10,0)),"",VLOOKUP($B25,ClassEvo,5+V$10,0))</f>
        <v/>
      </c>
      <c r="W25" s="200" t="str">
        <f aca="false">IF(ISNA(VLOOKUP($B25,ClassEvo,5+W$10,0)),"",VLOOKUP($B25,ClassEvo,5+W$10,0))</f>
        <v/>
      </c>
      <c r="X25" s="200" t="str">
        <f aca="false">IF(ISNA(VLOOKUP($B25,ClassEvo,5+X$10,0)),"",VLOOKUP($B25,ClassEvo,5+X$10,0))</f>
        <v/>
      </c>
      <c r="Y25" s="200" t="str">
        <f aca="false">IF(ISNA(VLOOKUP($B25,ClassEvo,5+Y$10,0)),"",VLOOKUP($B25,ClassEvo,5+Y$10,0))</f>
        <v/>
      </c>
      <c r="Z25" s="200" t="str">
        <f aca="false">IF(ISNA(VLOOKUP($B25,ClassEvo,5+Z$10,0)),"",VLOOKUP($B25,ClassEvo,5+Z$10,0))</f>
        <v/>
      </c>
      <c r="AA25" s="200" t="str">
        <f aca="false">IF(ISNA(VLOOKUP($B25,ClassEvo,5+AA$10,0)),"",VLOOKUP($B25,ClassEvo,5+AA$10,0))</f>
        <v/>
      </c>
      <c r="AB25" s="200" t="str">
        <f aca="false">IF(ISNA(VLOOKUP($B25,ClassEvo,5+AB$10,0)),"",VLOOKUP($B25,ClassEvo,5+AB$10,0))</f>
        <v/>
      </c>
      <c r="AC25" s="200" t="str">
        <f aca="false">IF(ISNA(VLOOKUP($B25,ClassEvo,5+AC$10,0)),"",VLOOKUP($B25,ClassEvo,5+AC$10,0))</f>
        <v/>
      </c>
      <c r="AD25" s="200" t="str">
        <f aca="false">IF(ISNA(VLOOKUP($B25,ClassEvo,5+AD$10,0)),"",VLOOKUP($B25,ClassEvo,5+AD$10,0))</f>
        <v/>
      </c>
      <c r="AE25" s="200" t="str">
        <f aca="false">IF(ISNA(VLOOKUP($B25,ClassEvo,5+AE$10,0)),"",VLOOKUP($B25,ClassEvo,5+AE$10,0))</f>
        <v/>
      </c>
      <c r="AF25" s="200" t="str">
        <f aca="false">IF(ISNA(VLOOKUP($B25,ClassEvo,5+AF$10,0)),"",VLOOKUP($B25,ClassEvo,5+AF$10,0))</f>
        <v/>
      </c>
      <c r="AG25" s="200" t="str">
        <f aca="false">IF(ISNA(VLOOKUP($B25,ClassEvo,5+AG$10,0)),"",VLOOKUP($B25,ClassEvo,5+AG$10,0))</f>
        <v/>
      </c>
      <c r="AH25" s="200" t="str">
        <f aca="false">IF(ISNA(VLOOKUP($B25,ClassEvo,5+AH$10,0)),"",VLOOKUP($B25,ClassEvo,5+AH$10,0))</f>
        <v/>
      </c>
      <c r="AI25" s="200" t="str">
        <f aca="false">IF(ISNA(VLOOKUP($B25,ClassEvo,5+AI$10,0)),"",VLOOKUP($B25,ClassEvo,5+AI$10,0))</f>
        <v/>
      </c>
      <c r="AJ25" s="200" t="str">
        <f aca="false">IF(ISNA(VLOOKUP($B25,ClassEvo,5+AJ$10,0)),"",VLOOKUP($B25,ClassEvo,5+AJ$10,0))</f>
        <v/>
      </c>
      <c r="AK25" s="200" t="str">
        <f aca="false">IF(ISNA(VLOOKUP($B25,ClassEvo,5+AK$10,0)),"",VLOOKUP($B25,ClassEvo,5+AK$10,0))</f>
        <v/>
      </c>
      <c r="AL25" s="200" t="str">
        <f aca="false">IF(ISNA(VLOOKUP($B25,ClassEvo,5+AL$10,0)),"",VLOOKUP($B25,ClassEvo,5+AL$10,0))</f>
        <v/>
      </c>
      <c r="AM25" s="200" t="str">
        <f aca="false">IF(ISNA(VLOOKUP($B25,ClassEvo,5+AM$10,0)),"",VLOOKUP($B25,ClassEvo,5+AM$10,0))</f>
        <v/>
      </c>
      <c r="AN25" s="200" t="str">
        <f aca="false">IF(ISNA(VLOOKUP($B25,ClassEvo,5+AN$10,0)),"",VLOOKUP($B25,ClassEvo,5+AN$10,0))</f>
        <v/>
      </c>
      <c r="AO25" s="200" t="str">
        <f aca="false">IF(ISNA(VLOOKUP($B25,ClassEvo,5+AO$10,0)),"",VLOOKUP($B25,ClassEvo,5+AO$10,0))</f>
        <v/>
      </c>
      <c r="AP25" s="200" t="str">
        <f aca="false">IF(ISNA(VLOOKUP($B25,ClassEvo,5+AP$10,0)),"",VLOOKUP($B25,ClassEvo,5+AP$10,0))</f>
        <v/>
      </c>
      <c r="AQ25" s="200" t="str">
        <f aca="false">IF(ISNA(VLOOKUP($B25,ClassEvo,5+AQ$10,0)),"",VLOOKUP($B25,ClassEvo,5+AQ$10,0))</f>
        <v/>
      </c>
      <c r="AR25" s="200" t="str">
        <f aca="false">IF(ISNA(VLOOKUP($B25,ClassEvo,5+AR$10,0)),"",VLOOKUP($B25,ClassEvo,5+AR$10,0))</f>
        <v/>
      </c>
      <c r="AS25" s="200" t="str">
        <f aca="false">IF(ISNA(VLOOKUP($B25,ClassEvo,5+AS$10,0)),"",VLOOKUP($B25,ClassEvo,5+AS$10,0))</f>
        <v/>
      </c>
      <c r="AT25" s="201" t="str">
        <f aca="false">IF(ISNA(VLOOKUP($B25,ClassEvo,5+AT$10,0)),"",VLOOKUP($B25,ClassEvo,5+AT$10,0))</f>
        <v/>
      </c>
      <c r="AV25" s="197" t="n">
        <f aca="false">'Calculs (M21..M40)'!A28</f>
        <v>7</v>
      </c>
      <c r="AW25" s="198" t="n">
        <f aca="false">'Calculs (M21..M40)'!G28</f>
        <v>5072.2402090599</v>
      </c>
      <c r="AX25" s="198" t="n">
        <f aca="false">'Calculs (M21..M40)'!H28</f>
        <v>916.742078069424</v>
      </c>
      <c r="AY25" s="202" t="str">
        <f aca="false">'Calculs (M21..M40)'!I28</f>
        <v>Arnaud LEGER</v>
      </c>
      <c r="AZ25" s="198" t="n">
        <f aca="false">'Calculs (M21..M40)'!C28</f>
        <v>15</v>
      </c>
      <c r="BA25" s="200" t="n">
        <f aca="false">'Calculs (M1..M20)'!GM28</f>
        <v>10</v>
      </c>
      <c r="BB25" s="200" t="n">
        <f aca="false">'Calculs (M1..M20)'!GN28</f>
        <v>5</v>
      </c>
      <c r="BC25" s="200" t="n">
        <f aca="false">'Calculs (M1..M20)'!GO28</f>
        <v>6</v>
      </c>
      <c r="BD25" s="200" t="n">
        <f aca="false">'Calculs (M1..M20)'!GP28</f>
        <v>7</v>
      </c>
      <c r="BE25" s="200" t="n">
        <f aca="false">'Calculs (M1..M20)'!GQ28</f>
        <v>12</v>
      </c>
      <c r="BF25" s="200" t="n">
        <f aca="false">'Calculs (M1..M20)'!GR28</f>
        <v>7</v>
      </c>
      <c r="BG25" s="200" t="n">
        <f aca="false">'Calculs (M1..M20)'!GS28</f>
        <v>7</v>
      </c>
      <c r="BH25" s="200" t="str">
        <f aca="false">'Calculs (M1..M20)'!GT28</f>
        <v/>
      </c>
      <c r="BI25" s="200" t="str">
        <f aca="false">'Calculs (M1..M20)'!GU28</f>
        <v/>
      </c>
      <c r="BJ25" s="200" t="str">
        <f aca="false">'Calculs (M1..M20)'!GV28</f>
        <v/>
      </c>
      <c r="BK25" s="200" t="str">
        <f aca="false">'Calculs (M1..M20)'!GW28</f>
        <v/>
      </c>
      <c r="BL25" s="200" t="str">
        <f aca="false">'Calculs (M1..M20)'!GX28</f>
        <v/>
      </c>
      <c r="BM25" s="200" t="str">
        <f aca="false">'Calculs (M1..M20)'!GY28</f>
        <v/>
      </c>
      <c r="BN25" s="200" t="str">
        <f aca="false">'Calculs (M1..M20)'!GZ28</f>
        <v/>
      </c>
      <c r="BO25" s="200" t="str">
        <f aca="false">'Calculs (M1..M20)'!HA28</f>
        <v/>
      </c>
      <c r="BP25" s="200" t="str">
        <f aca="false">'Calculs (M1..M20)'!HB28</f>
        <v/>
      </c>
      <c r="BQ25" s="200" t="str">
        <f aca="false">'Calculs (M1..M20)'!HC28</f>
        <v/>
      </c>
      <c r="BR25" s="200" t="str">
        <f aca="false">'Calculs (M1..M20)'!HD28</f>
        <v/>
      </c>
      <c r="BS25" s="200" t="str">
        <f aca="false">'Calculs (M1..M20)'!HE28</f>
        <v/>
      </c>
      <c r="BT25" s="200" t="str">
        <f aca="false">'Calculs (M1..M20)'!HF28</f>
        <v/>
      </c>
      <c r="BU25" s="200" t="str">
        <f aca="false">'Calculs (M21..M40)'!GM28</f>
        <v/>
      </c>
      <c r="BV25" s="200" t="str">
        <f aca="false">'Calculs (M21..M40)'!GN28</f>
        <v/>
      </c>
      <c r="BW25" s="200" t="str">
        <f aca="false">'Calculs (M21..M40)'!GO28</f>
        <v/>
      </c>
      <c r="BX25" s="200" t="str">
        <f aca="false">'Calculs (M21..M40)'!GP28</f>
        <v/>
      </c>
      <c r="BY25" s="200" t="str">
        <f aca="false">'Calculs (M21..M40)'!GQ28</f>
        <v/>
      </c>
      <c r="BZ25" s="200" t="str">
        <f aca="false">'Calculs (M21..M40)'!GR28</f>
        <v/>
      </c>
      <c r="CA25" s="200" t="str">
        <f aca="false">'Calculs (M21..M40)'!GS28</f>
        <v/>
      </c>
      <c r="CB25" s="200" t="str">
        <f aca="false">'Calculs (M21..M40)'!GT28</f>
        <v/>
      </c>
      <c r="CC25" s="200" t="str">
        <f aca="false">'Calculs (M21..M40)'!GU28</f>
        <v/>
      </c>
      <c r="CD25" s="200" t="str">
        <f aca="false">'Calculs (M21..M40)'!GV28</f>
        <v/>
      </c>
      <c r="CE25" s="200" t="str">
        <f aca="false">'Calculs (M21..M40)'!GW28</f>
        <v/>
      </c>
      <c r="CF25" s="200" t="str">
        <f aca="false">'Calculs (M21..M40)'!GX28</f>
        <v/>
      </c>
      <c r="CG25" s="200" t="str">
        <f aca="false">'Calculs (M21..M40)'!GY28</f>
        <v/>
      </c>
      <c r="CH25" s="200" t="str">
        <f aca="false">'Calculs (M21..M40)'!GZ28</f>
        <v/>
      </c>
      <c r="CI25" s="200" t="str">
        <f aca="false">'Calculs (M21..M40)'!HA28</f>
        <v/>
      </c>
      <c r="CJ25" s="200" t="str">
        <f aca="false">'Calculs (M21..M40)'!HB28</f>
        <v/>
      </c>
      <c r="CK25" s="200" t="str">
        <f aca="false">'Calculs (M21..M40)'!HC28</f>
        <v/>
      </c>
      <c r="CL25" s="200" t="str">
        <f aca="false">'Calculs (M21..M40)'!HD28</f>
        <v/>
      </c>
      <c r="CM25" s="200" t="str">
        <f aca="false">'Calculs (M21..M40)'!HE28</f>
        <v/>
      </c>
      <c r="CN25" s="201" t="str">
        <f aca="false">'Calculs (M21..M40)'!HF28</f>
        <v/>
      </c>
    </row>
    <row r="26" customFormat="false" ht="12.8" hidden="false" customHeight="false" outlineLevel="0" collapsed="false">
      <c r="B26" s="197" t="n">
        <v>16</v>
      </c>
      <c r="C26" s="198" t="n">
        <f aca="false">IF(ISNA(VLOOKUP(B26,ClassEvo,2,0)),"",VLOOKUP(B26,ClassEvo,2,0))</f>
        <v>4882.31916020844</v>
      </c>
      <c r="D26" s="198" t="n">
        <f aca="false">IF(ISNA(VLOOKUP($B26,ClassEvo,3,0)),"",VLOOKUP($B26,ClassEvo,3,0))</f>
        <v>882.416295019515</v>
      </c>
      <c r="E26" s="0" t="str">
        <f aca="false">IF(ISNA(VLOOKUP($B26,ClassEvo,4,0)),"",VLOOKUP($B26,ClassEvo,4,0))</f>
        <v>Joel MARIN</v>
      </c>
      <c r="F26" s="198" t="n">
        <f aca="false">IF(ISNA(VLOOKUP($B26,ClassEvo,5,0)),"",VLOOKUP($B26,ClassEvo,5,0))</f>
        <v>17</v>
      </c>
      <c r="G26" s="200" t="n">
        <f aca="false">IF(ISNA(VLOOKUP($B26,ClassEvo,5+G$10,0)),"",VLOOKUP($B26,ClassEvo,5+G$10,0))</f>
        <v>18</v>
      </c>
      <c r="H26" s="200" t="n">
        <f aca="false">IF(ISNA(VLOOKUP($B26,ClassEvo,5+H$10,0)),"",VLOOKUP($B26,ClassEvo,5+H$10,0))</f>
        <v>16</v>
      </c>
      <c r="I26" s="200" t="n">
        <f aca="false">IF(ISNA(VLOOKUP($B26,ClassEvo,5+I$10,0)),"",VLOOKUP($B26,ClassEvo,5+I$10,0))</f>
        <v>17</v>
      </c>
      <c r="J26" s="200" t="n">
        <f aca="false">IF(ISNA(VLOOKUP($B26,ClassEvo,5+J$10,0)),"",VLOOKUP($B26,ClassEvo,5+J$10,0))</f>
        <v>18</v>
      </c>
      <c r="K26" s="200" t="n">
        <f aca="false">IF(ISNA(VLOOKUP($B26,ClassEvo,5+K$10,0)),"",VLOOKUP($B26,ClassEvo,5+K$10,0))</f>
        <v>15</v>
      </c>
      <c r="L26" s="200" t="n">
        <f aca="false">IF(ISNA(VLOOKUP($B26,ClassEvo,5+L$10,0)),"",VLOOKUP($B26,ClassEvo,5+L$10,0))</f>
        <v>15</v>
      </c>
      <c r="M26" s="200" t="n">
        <f aca="false">IF(ISNA(VLOOKUP($B26,ClassEvo,5+M$10,0)),"",VLOOKUP($B26,ClassEvo,5+M$10,0))</f>
        <v>16</v>
      </c>
      <c r="N26" s="200" t="str">
        <f aca="false">IF(ISNA(VLOOKUP($B26,ClassEvo,5+N$10,0)),"",VLOOKUP($B26,ClassEvo,5+N$10,0))</f>
        <v/>
      </c>
      <c r="O26" s="200" t="str">
        <f aca="false">IF(ISNA(VLOOKUP($B26,ClassEvo,5+O$10,0)),"",VLOOKUP($B26,ClassEvo,5+O$10,0))</f>
        <v/>
      </c>
      <c r="P26" s="200" t="str">
        <f aca="false">IF(ISNA(VLOOKUP($B26,ClassEvo,5+P$10,0)),"",VLOOKUP($B26,ClassEvo,5+P$10,0))</f>
        <v/>
      </c>
      <c r="Q26" s="200" t="str">
        <f aca="false">IF(ISNA(VLOOKUP($B26,ClassEvo,5+Q$10,0)),"",VLOOKUP($B26,ClassEvo,5+Q$10,0))</f>
        <v/>
      </c>
      <c r="R26" s="200" t="str">
        <f aca="false">IF(ISNA(VLOOKUP($B26,ClassEvo,5+R$10,0)),"",VLOOKUP($B26,ClassEvo,5+R$10,0))</f>
        <v/>
      </c>
      <c r="S26" s="200" t="str">
        <f aca="false">IF(ISNA(VLOOKUP($B26,ClassEvo,5+S$10,0)),"",VLOOKUP($B26,ClassEvo,5+S$10,0))</f>
        <v/>
      </c>
      <c r="T26" s="200" t="str">
        <f aca="false">IF(ISNA(VLOOKUP($B26,ClassEvo,5+T$10,0)),"",VLOOKUP($B26,ClassEvo,5+T$10,0))</f>
        <v/>
      </c>
      <c r="U26" s="200" t="str">
        <f aca="false">IF(ISNA(VLOOKUP($B26,ClassEvo,5+U$10,0)),"",VLOOKUP($B26,ClassEvo,5+U$10,0))</f>
        <v/>
      </c>
      <c r="V26" s="200" t="str">
        <f aca="false">IF(ISNA(VLOOKUP($B26,ClassEvo,5+V$10,0)),"",VLOOKUP($B26,ClassEvo,5+V$10,0))</f>
        <v/>
      </c>
      <c r="W26" s="200" t="str">
        <f aca="false">IF(ISNA(VLOOKUP($B26,ClassEvo,5+W$10,0)),"",VLOOKUP($B26,ClassEvo,5+W$10,0))</f>
        <v/>
      </c>
      <c r="X26" s="200" t="str">
        <f aca="false">IF(ISNA(VLOOKUP($B26,ClassEvo,5+X$10,0)),"",VLOOKUP($B26,ClassEvo,5+X$10,0))</f>
        <v/>
      </c>
      <c r="Y26" s="200" t="str">
        <f aca="false">IF(ISNA(VLOOKUP($B26,ClassEvo,5+Y$10,0)),"",VLOOKUP($B26,ClassEvo,5+Y$10,0))</f>
        <v/>
      </c>
      <c r="Z26" s="200" t="str">
        <f aca="false">IF(ISNA(VLOOKUP($B26,ClassEvo,5+Z$10,0)),"",VLOOKUP($B26,ClassEvo,5+Z$10,0))</f>
        <v/>
      </c>
      <c r="AA26" s="200" t="str">
        <f aca="false">IF(ISNA(VLOOKUP($B26,ClassEvo,5+AA$10,0)),"",VLOOKUP($B26,ClassEvo,5+AA$10,0))</f>
        <v/>
      </c>
      <c r="AB26" s="200" t="str">
        <f aca="false">IF(ISNA(VLOOKUP($B26,ClassEvo,5+AB$10,0)),"",VLOOKUP($B26,ClassEvo,5+AB$10,0))</f>
        <v/>
      </c>
      <c r="AC26" s="200" t="str">
        <f aca="false">IF(ISNA(VLOOKUP($B26,ClassEvo,5+AC$10,0)),"",VLOOKUP($B26,ClassEvo,5+AC$10,0))</f>
        <v/>
      </c>
      <c r="AD26" s="200" t="str">
        <f aca="false">IF(ISNA(VLOOKUP($B26,ClassEvo,5+AD$10,0)),"",VLOOKUP($B26,ClassEvo,5+AD$10,0))</f>
        <v/>
      </c>
      <c r="AE26" s="200" t="str">
        <f aca="false">IF(ISNA(VLOOKUP($B26,ClassEvo,5+AE$10,0)),"",VLOOKUP($B26,ClassEvo,5+AE$10,0))</f>
        <v/>
      </c>
      <c r="AF26" s="200" t="str">
        <f aca="false">IF(ISNA(VLOOKUP($B26,ClassEvo,5+AF$10,0)),"",VLOOKUP($B26,ClassEvo,5+AF$10,0))</f>
        <v/>
      </c>
      <c r="AG26" s="200" t="str">
        <f aca="false">IF(ISNA(VLOOKUP($B26,ClassEvo,5+AG$10,0)),"",VLOOKUP($B26,ClassEvo,5+AG$10,0))</f>
        <v/>
      </c>
      <c r="AH26" s="200" t="str">
        <f aca="false">IF(ISNA(VLOOKUP($B26,ClassEvo,5+AH$10,0)),"",VLOOKUP($B26,ClassEvo,5+AH$10,0))</f>
        <v/>
      </c>
      <c r="AI26" s="200" t="str">
        <f aca="false">IF(ISNA(VLOOKUP($B26,ClassEvo,5+AI$10,0)),"",VLOOKUP($B26,ClassEvo,5+AI$10,0))</f>
        <v/>
      </c>
      <c r="AJ26" s="200" t="str">
        <f aca="false">IF(ISNA(VLOOKUP($B26,ClassEvo,5+AJ$10,0)),"",VLOOKUP($B26,ClassEvo,5+AJ$10,0))</f>
        <v/>
      </c>
      <c r="AK26" s="200" t="str">
        <f aca="false">IF(ISNA(VLOOKUP($B26,ClassEvo,5+AK$10,0)),"",VLOOKUP($B26,ClassEvo,5+AK$10,0))</f>
        <v/>
      </c>
      <c r="AL26" s="200" t="str">
        <f aca="false">IF(ISNA(VLOOKUP($B26,ClassEvo,5+AL$10,0)),"",VLOOKUP($B26,ClassEvo,5+AL$10,0))</f>
        <v/>
      </c>
      <c r="AM26" s="200" t="str">
        <f aca="false">IF(ISNA(VLOOKUP($B26,ClassEvo,5+AM$10,0)),"",VLOOKUP($B26,ClassEvo,5+AM$10,0))</f>
        <v/>
      </c>
      <c r="AN26" s="200" t="str">
        <f aca="false">IF(ISNA(VLOOKUP($B26,ClassEvo,5+AN$10,0)),"",VLOOKUP($B26,ClassEvo,5+AN$10,0))</f>
        <v/>
      </c>
      <c r="AO26" s="200" t="str">
        <f aca="false">IF(ISNA(VLOOKUP($B26,ClassEvo,5+AO$10,0)),"",VLOOKUP($B26,ClassEvo,5+AO$10,0))</f>
        <v/>
      </c>
      <c r="AP26" s="200" t="str">
        <f aca="false">IF(ISNA(VLOOKUP($B26,ClassEvo,5+AP$10,0)),"",VLOOKUP($B26,ClassEvo,5+AP$10,0))</f>
        <v/>
      </c>
      <c r="AQ26" s="200" t="str">
        <f aca="false">IF(ISNA(VLOOKUP($B26,ClassEvo,5+AQ$10,0)),"",VLOOKUP($B26,ClassEvo,5+AQ$10,0))</f>
        <v/>
      </c>
      <c r="AR26" s="200" t="str">
        <f aca="false">IF(ISNA(VLOOKUP($B26,ClassEvo,5+AR$10,0)),"",VLOOKUP($B26,ClassEvo,5+AR$10,0))</f>
        <v/>
      </c>
      <c r="AS26" s="200" t="str">
        <f aca="false">IF(ISNA(VLOOKUP($B26,ClassEvo,5+AS$10,0)),"",VLOOKUP($B26,ClassEvo,5+AS$10,0))</f>
        <v/>
      </c>
      <c r="AT26" s="201" t="str">
        <f aca="false">IF(ISNA(VLOOKUP($B26,ClassEvo,5+AT$10,0)),"",VLOOKUP($B26,ClassEvo,5+AT$10,0))</f>
        <v/>
      </c>
      <c r="AV26" s="197" t="n">
        <f aca="false">'Calculs (M21..M40)'!A29</f>
        <v>13</v>
      </c>
      <c r="AW26" s="198" t="n">
        <f aca="false">'Calculs (M21..M40)'!G29</f>
        <v>5003.45877683398</v>
      </c>
      <c r="AX26" s="198" t="n">
        <f aca="false">'Calculs (M21..M40)'!H29</f>
        <v>904.310720225063</v>
      </c>
      <c r="AY26" s="202" t="str">
        <f aca="false">'Calculs (M21..M40)'!I29</f>
        <v>Thierry POIGNARD</v>
      </c>
      <c r="AZ26" s="198" t="n">
        <f aca="false">'Calculs (M21..M40)'!C29</f>
        <v>16</v>
      </c>
      <c r="BA26" s="200" t="n">
        <f aca="false">'Calculs (M1..M20)'!GM29</f>
        <v>8</v>
      </c>
      <c r="BB26" s="200" t="n">
        <f aca="false">'Calculs (M1..M20)'!GN29</f>
        <v>19</v>
      </c>
      <c r="BC26" s="200" t="n">
        <f aca="false">'Calculs (M1..M20)'!GO29</f>
        <v>19</v>
      </c>
      <c r="BD26" s="200" t="n">
        <f aca="false">'Calculs (M1..M20)'!GP29</f>
        <v>12</v>
      </c>
      <c r="BE26" s="200" t="n">
        <f aca="false">'Calculs (M1..M20)'!GQ29</f>
        <v>13</v>
      </c>
      <c r="BF26" s="200" t="n">
        <f aca="false">'Calculs (M1..M20)'!GR29</f>
        <v>9</v>
      </c>
      <c r="BG26" s="200" t="n">
        <f aca="false">'Calculs (M1..M20)'!GS29</f>
        <v>13</v>
      </c>
      <c r="BH26" s="200" t="str">
        <f aca="false">'Calculs (M1..M20)'!GT29</f>
        <v/>
      </c>
      <c r="BI26" s="200" t="str">
        <f aca="false">'Calculs (M1..M20)'!GU29</f>
        <v/>
      </c>
      <c r="BJ26" s="200" t="str">
        <f aca="false">'Calculs (M1..M20)'!GV29</f>
        <v/>
      </c>
      <c r="BK26" s="200" t="str">
        <f aca="false">'Calculs (M1..M20)'!GW29</f>
        <v/>
      </c>
      <c r="BL26" s="200" t="str">
        <f aca="false">'Calculs (M1..M20)'!GX29</f>
        <v/>
      </c>
      <c r="BM26" s="200" t="str">
        <f aca="false">'Calculs (M1..M20)'!GY29</f>
        <v/>
      </c>
      <c r="BN26" s="200" t="str">
        <f aca="false">'Calculs (M1..M20)'!GZ29</f>
        <v/>
      </c>
      <c r="BO26" s="200" t="str">
        <f aca="false">'Calculs (M1..M20)'!HA29</f>
        <v/>
      </c>
      <c r="BP26" s="200" t="str">
        <f aca="false">'Calculs (M1..M20)'!HB29</f>
        <v/>
      </c>
      <c r="BQ26" s="200" t="str">
        <f aca="false">'Calculs (M1..M20)'!HC29</f>
        <v/>
      </c>
      <c r="BR26" s="200" t="str">
        <f aca="false">'Calculs (M1..M20)'!HD29</f>
        <v/>
      </c>
      <c r="BS26" s="200" t="str">
        <f aca="false">'Calculs (M1..M20)'!HE29</f>
        <v/>
      </c>
      <c r="BT26" s="200" t="str">
        <f aca="false">'Calculs (M1..M20)'!HF29</f>
        <v/>
      </c>
      <c r="BU26" s="200" t="str">
        <f aca="false">'Calculs (M21..M40)'!GM29</f>
        <v/>
      </c>
      <c r="BV26" s="200" t="str">
        <f aca="false">'Calculs (M21..M40)'!GN29</f>
        <v/>
      </c>
      <c r="BW26" s="200" t="str">
        <f aca="false">'Calculs (M21..M40)'!GO29</f>
        <v/>
      </c>
      <c r="BX26" s="200" t="str">
        <f aca="false">'Calculs (M21..M40)'!GP29</f>
        <v/>
      </c>
      <c r="BY26" s="200" t="str">
        <f aca="false">'Calculs (M21..M40)'!GQ29</f>
        <v/>
      </c>
      <c r="BZ26" s="200" t="str">
        <f aca="false">'Calculs (M21..M40)'!GR29</f>
        <v/>
      </c>
      <c r="CA26" s="200" t="str">
        <f aca="false">'Calculs (M21..M40)'!GS29</f>
        <v/>
      </c>
      <c r="CB26" s="200" t="str">
        <f aca="false">'Calculs (M21..M40)'!GT29</f>
        <v/>
      </c>
      <c r="CC26" s="200" t="str">
        <f aca="false">'Calculs (M21..M40)'!GU29</f>
        <v/>
      </c>
      <c r="CD26" s="200" t="str">
        <f aca="false">'Calculs (M21..M40)'!GV29</f>
        <v/>
      </c>
      <c r="CE26" s="200" t="str">
        <f aca="false">'Calculs (M21..M40)'!GW29</f>
        <v/>
      </c>
      <c r="CF26" s="200" t="str">
        <f aca="false">'Calculs (M21..M40)'!GX29</f>
        <v/>
      </c>
      <c r="CG26" s="200" t="str">
        <f aca="false">'Calculs (M21..M40)'!GY29</f>
        <v/>
      </c>
      <c r="CH26" s="200" t="str">
        <f aca="false">'Calculs (M21..M40)'!GZ29</f>
        <v/>
      </c>
      <c r="CI26" s="200" t="str">
        <f aca="false">'Calculs (M21..M40)'!HA29</f>
        <v/>
      </c>
      <c r="CJ26" s="200" t="str">
        <f aca="false">'Calculs (M21..M40)'!HB29</f>
        <v/>
      </c>
      <c r="CK26" s="200" t="str">
        <f aca="false">'Calculs (M21..M40)'!HC29</f>
        <v/>
      </c>
      <c r="CL26" s="200" t="str">
        <f aca="false">'Calculs (M21..M40)'!HD29</f>
        <v/>
      </c>
      <c r="CM26" s="200" t="str">
        <f aca="false">'Calculs (M21..M40)'!HE29</f>
        <v/>
      </c>
      <c r="CN26" s="201" t="str">
        <f aca="false">'Calculs (M21..M40)'!HF29</f>
        <v/>
      </c>
    </row>
    <row r="27" customFormat="false" ht="12.8" hidden="false" customHeight="false" outlineLevel="0" collapsed="false">
      <c r="B27" s="197" t="n">
        <v>17</v>
      </c>
      <c r="C27" s="198" t="n">
        <f aca="false">IF(ISNA(VLOOKUP(B27,ClassEvo,2,0)),"",VLOOKUP(B27,ClassEvo,2,0))</f>
        <v>4809.52918401603</v>
      </c>
      <c r="D27" s="198" t="n">
        <f aca="false">IF(ISNA(VLOOKUP($B27,ClassEvo,3,0)),"",VLOOKUP($B27,ClassEvo,3,0))</f>
        <v>869.260444490579</v>
      </c>
      <c r="E27" s="0" t="str">
        <f aca="false">IF(ISNA(VLOOKUP($B27,ClassEvo,4,0)),"",VLOOKUP($B27,ClassEvo,4,0))</f>
        <v>Serge DELARBRE</v>
      </c>
      <c r="F27" s="198" t="n">
        <f aca="false">IF(ISNA(VLOOKUP($B27,ClassEvo,5,0)),"",VLOOKUP($B27,ClassEvo,5,0))</f>
        <v>14</v>
      </c>
      <c r="G27" s="200" t="n">
        <f aca="false">IF(ISNA(VLOOKUP($B27,ClassEvo,5+G$10,0)),"",VLOOKUP($B27,ClassEvo,5+G$10,0))</f>
        <v>19</v>
      </c>
      <c r="H27" s="200" t="n">
        <f aca="false">IF(ISNA(VLOOKUP($B27,ClassEvo,5+H$10,0)),"",VLOOKUP($B27,ClassEvo,5+H$10,0))</f>
        <v>20</v>
      </c>
      <c r="I27" s="200" t="n">
        <f aca="false">IF(ISNA(VLOOKUP($B27,ClassEvo,5+I$10,0)),"",VLOOKUP($B27,ClassEvo,5+I$10,0))</f>
        <v>16</v>
      </c>
      <c r="J27" s="200" t="n">
        <f aca="false">IF(ISNA(VLOOKUP($B27,ClassEvo,5+J$10,0)),"",VLOOKUP($B27,ClassEvo,5+J$10,0))</f>
        <v>17</v>
      </c>
      <c r="K27" s="200" t="n">
        <f aca="false">IF(ISNA(VLOOKUP($B27,ClassEvo,5+K$10,0)),"",VLOOKUP($B27,ClassEvo,5+K$10,0))</f>
        <v>16</v>
      </c>
      <c r="L27" s="200" t="n">
        <f aca="false">IF(ISNA(VLOOKUP($B27,ClassEvo,5+L$10,0)),"",VLOOKUP($B27,ClassEvo,5+L$10,0))</f>
        <v>16</v>
      </c>
      <c r="M27" s="200" t="n">
        <f aca="false">IF(ISNA(VLOOKUP($B27,ClassEvo,5+M$10,0)),"",VLOOKUP($B27,ClassEvo,5+M$10,0))</f>
        <v>17</v>
      </c>
      <c r="N27" s="200" t="str">
        <f aca="false">IF(ISNA(VLOOKUP($B27,ClassEvo,5+N$10,0)),"",VLOOKUP($B27,ClassEvo,5+N$10,0))</f>
        <v/>
      </c>
      <c r="O27" s="200" t="str">
        <f aca="false">IF(ISNA(VLOOKUP($B27,ClassEvo,5+O$10,0)),"",VLOOKUP($B27,ClassEvo,5+O$10,0))</f>
        <v/>
      </c>
      <c r="P27" s="200" t="str">
        <f aca="false">IF(ISNA(VLOOKUP($B27,ClassEvo,5+P$10,0)),"",VLOOKUP($B27,ClassEvo,5+P$10,0))</f>
        <v/>
      </c>
      <c r="Q27" s="200" t="str">
        <f aca="false">IF(ISNA(VLOOKUP($B27,ClassEvo,5+Q$10,0)),"",VLOOKUP($B27,ClassEvo,5+Q$10,0))</f>
        <v/>
      </c>
      <c r="R27" s="200" t="str">
        <f aca="false">IF(ISNA(VLOOKUP($B27,ClassEvo,5+R$10,0)),"",VLOOKUP($B27,ClassEvo,5+R$10,0))</f>
        <v/>
      </c>
      <c r="S27" s="200" t="str">
        <f aca="false">IF(ISNA(VLOOKUP($B27,ClassEvo,5+S$10,0)),"",VLOOKUP($B27,ClassEvo,5+S$10,0))</f>
        <v/>
      </c>
      <c r="T27" s="200" t="str">
        <f aca="false">IF(ISNA(VLOOKUP($B27,ClassEvo,5+T$10,0)),"",VLOOKUP($B27,ClassEvo,5+T$10,0))</f>
        <v/>
      </c>
      <c r="U27" s="200" t="str">
        <f aca="false">IF(ISNA(VLOOKUP($B27,ClassEvo,5+U$10,0)),"",VLOOKUP($B27,ClassEvo,5+U$10,0))</f>
        <v/>
      </c>
      <c r="V27" s="200" t="str">
        <f aca="false">IF(ISNA(VLOOKUP($B27,ClassEvo,5+V$10,0)),"",VLOOKUP($B27,ClassEvo,5+V$10,0))</f>
        <v/>
      </c>
      <c r="W27" s="200" t="str">
        <f aca="false">IF(ISNA(VLOOKUP($B27,ClassEvo,5+W$10,0)),"",VLOOKUP($B27,ClassEvo,5+W$10,0))</f>
        <v/>
      </c>
      <c r="X27" s="200" t="str">
        <f aca="false">IF(ISNA(VLOOKUP($B27,ClassEvo,5+X$10,0)),"",VLOOKUP($B27,ClassEvo,5+X$10,0))</f>
        <v/>
      </c>
      <c r="Y27" s="200" t="str">
        <f aca="false">IF(ISNA(VLOOKUP($B27,ClassEvo,5+Y$10,0)),"",VLOOKUP($B27,ClassEvo,5+Y$10,0))</f>
        <v/>
      </c>
      <c r="Z27" s="200" t="str">
        <f aca="false">IF(ISNA(VLOOKUP($B27,ClassEvo,5+Z$10,0)),"",VLOOKUP($B27,ClassEvo,5+Z$10,0))</f>
        <v/>
      </c>
      <c r="AA27" s="200" t="str">
        <f aca="false">IF(ISNA(VLOOKUP($B27,ClassEvo,5+AA$10,0)),"",VLOOKUP($B27,ClassEvo,5+AA$10,0))</f>
        <v/>
      </c>
      <c r="AB27" s="200" t="str">
        <f aca="false">IF(ISNA(VLOOKUP($B27,ClassEvo,5+AB$10,0)),"",VLOOKUP($B27,ClassEvo,5+AB$10,0))</f>
        <v/>
      </c>
      <c r="AC27" s="200" t="str">
        <f aca="false">IF(ISNA(VLOOKUP($B27,ClassEvo,5+AC$10,0)),"",VLOOKUP($B27,ClassEvo,5+AC$10,0))</f>
        <v/>
      </c>
      <c r="AD27" s="200" t="str">
        <f aca="false">IF(ISNA(VLOOKUP($B27,ClassEvo,5+AD$10,0)),"",VLOOKUP($B27,ClassEvo,5+AD$10,0))</f>
        <v/>
      </c>
      <c r="AE27" s="200" t="str">
        <f aca="false">IF(ISNA(VLOOKUP($B27,ClassEvo,5+AE$10,0)),"",VLOOKUP($B27,ClassEvo,5+AE$10,0))</f>
        <v/>
      </c>
      <c r="AF27" s="200" t="str">
        <f aca="false">IF(ISNA(VLOOKUP($B27,ClassEvo,5+AF$10,0)),"",VLOOKUP($B27,ClassEvo,5+AF$10,0))</f>
        <v/>
      </c>
      <c r="AG27" s="200" t="str">
        <f aca="false">IF(ISNA(VLOOKUP($B27,ClassEvo,5+AG$10,0)),"",VLOOKUP($B27,ClassEvo,5+AG$10,0))</f>
        <v/>
      </c>
      <c r="AH27" s="200" t="str">
        <f aca="false">IF(ISNA(VLOOKUP($B27,ClassEvo,5+AH$10,0)),"",VLOOKUP($B27,ClassEvo,5+AH$10,0))</f>
        <v/>
      </c>
      <c r="AI27" s="200" t="str">
        <f aca="false">IF(ISNA(VLOOKUP($B27,ClassEvo,5+AI$10,0)),"",VLOOKUP($B27,ClassEvo,5+AI$10,0))</f>
        <v/>
      </c>
      <c r="AJ27" s="200" t="str">
        <f aca="false">IF(ISNA(VLOOKUP($B27,ClassEvo,5+AJ$10,0)),"",VLOOKUP($B27,ClassEvo,5+AJ$10,0))</f>
        <v/>
      </c>
      <c r="AK27" s="200" t="str">
        <f aca="false">IF(ISNA(VLOOKUP($B27,ClassEvo,5+AK$10,0)),"",VLOOKUP($B27,ClassEvo,5+AK$10,0))</f>
        <v/>
      </c>
      <c r="AL27" s="200" t="str">
        <f aca="false">IF(ISNA(VLOOKUP($B27,ClassEvo,5+AL$10,0)),"",VLOOKUP($B27,ClassEvo,5+AL$10,0))</f>
        <v/>
      </c>
      <c r="AM27" s="200" t="str">
        <f aca="false">IF(ISNA(VLOOKUP($B27,ClassEvo,5+AM$10,0)),"",VLOOKUP($B27,ClassEvo,5+AM$10,0))</f>
        <v/>
      </c>
      <c r="AN27" s="200" t="str">
        <f aca="false">IF(ISNA(VLOOKUP($B27,ClassEvo,5+AN$10,0)),"",VLOOKUP($B27,ClassEvo,5+AN$10,0))</f>
        <v/>
      </c>
      <c r="AO27" s="200" t="str">
        <f aca="false">IF(ISNA(VLOOKUP($B27,ClassEvo,5+AO$10,0)),"",VLOOKUP($B27,ClassEvo,5+AO$10,0))</f>
        <v/>
      </c>
      <c r="AP27" s="200" t="str">
        <f aca="false">IF(ISNA(VLOOKUP($B27,ClassEvo,5+AP$10,0)),"",VLOOKUP($B27,ClassEvo,5+AP$10,0))</f>
        <v/>
      </c>
      <c r="AQ27" s="200" t="str">
        <f aca="false">IF(ISNA(VLOOKUP($B27,ClassEvo,5+AQ$10,0)),"",VLOOKUP($B27,ClassEvo,5+AQ$10,0))</f>
        <v/>
      </c>
      <c r="AR27" s="200" t="str">
        <f aca="false">IF(ISNA(VLOOKUP($B27,ClassEvo,5+AR$10,0)),"",VLOOKUP($B27,ClassEvo,5+AR$10,0))</f>
        <v/>
      </c>
      <c r="AS27" s="200" t="str">
        <f aca="false">IF(ISNA(VLOOKUP($B27,ClassEvo,5+AS$10,0)),"",VLOOKUP($B27,ClassEvo,5+AS$10,0))</f>
        <v/>
      </c>
      <c r="AT27" s="201" t="str">
        <f aca="false">IF(ISNA(VLOOKUP($B27,ClassEvo,5+AT$10,0)),"",VLOOKUP($B27,ClassEvo,5+AT$10,0))</f>
        <v/>
      </c>
      <c r="AV27" s="197" t="n">
        <f aca="false">'Calculs (M21..M40)'!A30</f>
        <v>16</v>
      </c>
      <c r="AW27" s="198" t="n">
        <f aca="false">'Calculs (M21..M40)'!G30</f>
        <v>4882.31916020844</v>
      </c>
      <c r="AX27" s="198" t="n">
        <f aca="false">'Calculs (M21..M40)'!H30</f>
        <v>882.416295019515</v>
      </c>
      <c r="AY27" s="202" t="str">
        <f aca="false">'Calculs (M21..M40)'!I30</f>
        <v>Joel MARIN</v>
      </c>
      <c r="AZ27" s="198" t="n">
        <f aca="false">'Calculs (M21..M40)'!C30</f>
        <v>17</v>
      </c>
      <c r="BA27" s="200" t="n">
        <f aca="false">'Calculs (M1..M20)'!GM30</f>
        <v>18</v>
      </c>
      <c r="BB27" s="200" t="n">
        <f aca="false">'Calculs (M1..M20)'!GN30</f>
        <v>16</v>
      </c>
      <c r="BC27" s="200" t="n">
        <f aca="false">'Calculs (M1..M20)'!GO30</f>
        <v>17</v>
      </c>
      <c r="BD27" s="200" t="n">
        <f aca="false">'Calculs (M1..M20)'!GP30</f>
        <v>18</v>
      </c>
      <c r="BE27" s="200" t="n">
        <f aca="false">'Calculs (M1..M20)'!GQ30</f>
        <v>15</v>
      </c>
      <c r="BF27" s="200" t="n">
        <f aca="false">'Calculs (M1..M20)'!GR30</f>
        <v>15</v>
      </c>
      <c r="BG27" s="200" t="n">
        <f aca="false">'Calculs (M1..M20)'!GS30</f>
        <v>16</v>
      </c>
      <c r="BH27" s="200" t="str">
        <f aca="false">'Calculs (M1..M20)'!GT30</f>
        <v/>
      </c>
      <c r="BI27" s="200" t="str">
        <f aca="false">'Calculs (M1..M20)'!GU30</f>
        <v/>
      </c>
      <c r="BJ27" s="200" t="str">
        <f aca="false">'Calculs (M1..M20)'!GV30</f>
        <v/>
      </c>
      <c r="BK27" s="200" t="str">
        <f aca="false">'Calculs (M1..M20)'!GW30</f>
        <v/>
      </c>
      <c r="BL27" s="200" t="str">
        <f aca="false">'Calculs (M1..M20)'!GX30</f>
        <v/>
      </c>
      <c r="BM27" s="200" t="str">
        <f aca="false">'Calculs (M1..M20)'!GY30</f>
        <v/>
      </c>
      <c r="BN27" s="200" t="str">
        <f aca="false">'Calculs (M1..M20)'!GZ30</f>
        <v/>
      </c>
      <c r="BO27" s="200" t="str">
        <f aca="false">'Calculs (M1..M20)'!HA30</f>
        <v/>
      </c>
      <c r="BP27" s="200" t="str">
        <f aca="false">'Calculs (M1..M20)'!HB30</f>
        <v/>
      </c>
      <c r="BQ27" s="200" t="str">
        <f aca="false">'Calculs (M1..M20)'!HC30</f>
        <v/>
      </c>
      <c r="BR27" s="200" t="str">
        <f aca="false">'Calculs (M1..M20)'!HD30</f>
        <v/>
      </c>
      <c r="BS27" s="200" t="str">
        <f aca="false">'Calculs (M1..M20)'!HE30</f>
        <v/>
      </c>
      <c r="BT27" s="200" t="str">
        <f aca="false">'Calculs (M1..M20)'!HF30</f>
        <v/>
      </c>
      <c r="BU27" s="200" t="str">
        <f aca="false">'Calculs (M21..M40)'!GM30</f>
        <v/>
      </c>
      <c r="BV27" s="200" t="str">
        <f aca="false">'Calculs (M21..M40)'!GN30</f>
        <v/>
      </c>
      <c r="BW27" s="200" t="str">
        <f aca="false">'Calculs (M21..M40)'!GO30</f>
        <v/>
      </c>
      <c r="BX27" s="200" t="str">
        <f aca="false">'Calculs (M21..M40)'!GP30</f>
        <v/>
      </c>
      <c r="BY27" s="200" t="str">
        <f aca="false">'Calculs (M21..M40)'!GQ30</f>
        <v/>
      </c>
      <c r="BZ27" s="200" t="str">
        <f aca="false">'Calculs (M21..M40)'!GR30</f>
        <v/>
      </c>
      <c r="CA27" s="200" t="str">
        <f aca="false">'Calculs (M21..M40)'!GS30</f>
        <v/>
      </c>
      <c r="CB27" s="200" t="str">
        <f aca="false">'Calculs (M21..M40)'!GT30</f>
        <v/>
      </c>
      <c r="CC27" s="200" t="str">
        <f aca="false">'Calculs (M21..M40)'!GU30</f>
        <v/>
      </c>
      <c r="CD27" s="200" t="str">
        <f aca="false">'Calculs (M21..M40)'!GV30</f>
        <v/>
      </c>
      <c r="CE27" s="200" t="str">
        <f aca="false">'Calculs (M21..M40)'!GW30</f>
        <v/>
      </c>
      <c r="CF27" s="200" t="str">
        <f aca="false">'Calculs (M21..M40)'!GX30</f>
        <v/>
      </c>
      <c r="CG27" s="200" t="str">
        <f aca="false">'Calculs (M21..M40)'!GY30</f>
        <v/>
      </c>
      <c r="CH27" s="200" t="str">
        <f aca="false">'Calculs (M21..M40)'!GZ30</f>
        <v/>
      </c>
      <c r="CI27" s="200" t="str">
        <f aca="false">'Calculs (M21..M40)'!HA30</f>
        <v/>
      </c>
      <c r="CJ27" s="200" t="str">
        <f aca="false">'Calculs (M21..M40)'!HB30</f>
        <v/>
      </c>
      <c r="CK27" s="200" t="str">
        <f aca="false">'Calculs (M21..M40)'!HC30</f>
        <v/>
      </c>
      <c r="CL27" s="200" t="str">
        <f aca="false">'Calculs (M21..M40)'!HD30</f>
        <v/>
      </c>
      <c r="CM27" s="200" t="str">
        <f aca="false">'Calculs (M21..M40)'!HE30</f>
        <v/>
      </c>
      <c r="CN27" s="201" t="str">
        <f aca="false">'Calculs (M21..M40)'!HF30</f>
        <v/>
      </c>
    </row>
    <row r="28" customFormat="false" ht="12.8" hidden="false" customHeight="false" outlineLevel="0" collapsed="false">
      <c r="B28" s="197" t="n">
        <v>18</v>
      </c>
      <c r="C28" s="198" t="n">
        <f aca="false">IF(ISNA(VLOOKUP(B28,ClassEvo,2,0)),"",VLOOKUP(B28,ClassEvo,2,0))</f>
        <v>4788.64940871683</v>
      </c>
      <c r="D28" s="198" t="n">
        <f aca="false">IF(ISNA(VLOOKUP($B28,ClassEvo,3,0)),"",VLOOKUP($B28,ClassEvo,3,0))</f>
        <v>865.486694074892</v>
      </c>
      <c r="E28" s="0" t="str">
        <f aca="false">IF(ISNA(VLOOKUP($B28,ClassEvo,4,0)),"",VLOOKUP($B28,ClassEvo,4,0))</f>
        <v>Andreas FRICKE</v>
      </c>
      <c r="F28" s="198" t="n">
        <f aca="false">IF(ISNA(VLOOKUP($B28,ClassEvo,5,0)),"",VLOOKUP($B28,ClassEvo,5,0))</f>
        <v>8</v>
      </c>
      <c r="G28" s="200" t="n">
        <f aca="false">IF(ISNA(VLOOKUP($B28,ClassEvo,5+G$10,0)),"",VLOOKUP($B28,ClassEvo,5+G$10,0))</f>
        <v>4</v>
      </c>
      <c r="H28" s="200" t="n">
        <f aca="false">IF(ISNA(VLOOKUP($B28,ClassEvo,5+H$10,0)),"",VLOOKUP($B28,ClassEvo,5+H$10,0))</f>
        <v>17</v>
      </c>
      <c r="I28" s="200" t="n">
        <f aca="false">IF(ISNA(VLOOKUP($B28,ClassEvo,5+I$10,0)),"",VLOOKUP($B28,ClassEvo,5+I$10,0))</f>
        <v>14</v>
      </c>
      <c r="J28" s="200" t="n">
        <f aca="false">IF(ISNA(VLOOKUP($B28,ClassEvo,5+J$10,0)),"",VLOOKUP($B28,ClassEvo,5+J$10,0))</f>
        <v>16</v>
      </c>
      <c r="K28" s="200" t="n">
        <f aca="false">IF(ISNA(VLOOKUP($B28,ClassEvo,5+K$10,0)),"",VLOOKUP($B28,ClassEvo,5+K$10,0))</f>
        <v>18</v>
      </c>
      <c r="L28" s="200" t="n">
        <f aca="false">IF(ISNA(VLOOKUP($B28,ClassEvo,5+L$10,0)),"",VLOOKUP($B28,ClassEvo,5+L$10,0))</f>
        <v>18</v>
      </c>
      <c r="M28" s="200" t="n">
        <f aca="false">IF(ISNA(VLOOKUP($B28,ClassEvo,5+M$10,0)),"",VLOOKUP($B28,ClassEvo,5+M$10,0))</f>
        <v>18</v>
      </c>
      <c r="N28" s="200" t="str">
        <f aca="false">IF(ISNA(VLOOKUP($B28,ClassEvo,5+N$10,0)),"",VLOOKUP($B28,ClassEvo,5+N$10,0))</f>
        <v/>
      </c>
      <c r="O28" s="200" t="str">
        <f aca="false">IF(ISNA(VLOOKUP($B28,ClassEvo,5+O$10,0)),"",VLOOKUP($B28,ClassEvo,5+O$10,0))</f>
        <v/>
      </c>
      <c r="P28" s="200" t="str">
        <f aca="false">IF(ISNA(VLOOKUP($B28,ClassEvo,5+P$10,0)),"",VLOOKUP($B28,ClassEvo,5+P$10,0))</f>
        <v/>
      </c>
      <c r="Q28" s="200" t="str">
        <f aca="false">IF(ISNA(VLOOKUP($B28,ClassEvo,5+Q$10,0)),"",VLOOKUP($B28,ClassEvo,5+Q$10,0))</f>
        <v/>
      </c>
      <c r="R28" s="200" t="str">
        <f aca="false">IF(ISNA(VLOOKUP($B28,ClassEvo,5+R$10,0)),"",VLOOKUP($B28,ClassEvo,5+R$10,0))</f>
        <v/>
      </c>
      <c r="S28" s="200" t="str">
        <f aca="false">IF(ISNA(VLOOKUP($B28,ClassEvo,5+S$10,0)),"",VLOOKUP($B28,ClassEvo,5+S$10,0))</f>
        <v/>
      </c>
      <c r="T28" s="200" t="str">
        <f aca="false">IF(ISNA(VLOOKUP($B28,ClassEvo,5+T$10,0)),"",VLOOKUP($B28,ClassEvo,5+T$10,0))</f>
        <v/>
      </c>
      <c r="U28" s="200" t="str">
        <f aca="false">IF(ISNA(VLOOKUP($B28,ClassEvo,5+U$10,0)),"",VLOOKUP($B28,ClassEvo,5+U$10,0))</f>
        <v/>
      </c>
      <c r="V28" s="200" t="str">
        <f aca="false">IF(ISNA(VLOOKUP($B28,ClassEvo,5+V$10,0)),"",VLOOKUP($B28,ClassEvo,5+V$10,0))</f>
        <v/>
      </c>
      <c r="W28" s="200" t="str">
        <f aca="false">IF(ISNA(VLOOKUP($B28,ClassEvo,5+W$10,0)),"",VLOOKUP($B28,ClassEvo,5+W$10,0))</f>
        <v/>
      </c>
      <c r="X28" s="200" t="str">
        <f aca="false">IF(ISNA(VLOOKUP($B28,ClassEvo,5+X$10,0)),"",VLOOKUP($B28,ClassEvo,5+X$10,0))</f>
        <v/>
      </c>
      <c r="Y28" s="200" t="str">
        <f aca="false">IF(ISNA(VLOOKUP($B28,ClassEvo,5+Y$10,0)),"",VLOOKUP($B28,ClassEvo,5+Y$10,0))</f>
        <v/>
      </c>
      <c r="Z28" s="200" t="str">
        <f aca="false">IF(ISNA(VLOOKUP($B28,ClassEvo,5+Z$10,0)),"",VLOOKUP($B28,ClassEvo,5+Z$10,0))</f>
        <v/>
      </c>
      <c r="AA28" s="200" t="str">
        <f aca="false">IF(ISNA(VLOOKUP($B28,ClassEvo,5+AA$10,0)),"",VLOOKUP($B28,ClassEvo,5+AA$10,0))</f>
        <v/>
      </c>
      <c r="AB28" s="200" t="str">
        <f aca="false">IF(ISNA(VLOOKUP($B28,ClassEvo,5+AB$10,0)),"",VLOOKUP($B28,ClassEvo,5+AB$10,0))</f>
        <v/>
      </c>
      <c r="AC28" s="200" t="str">
        <f aca="false">IF(ISNA(VLOOKUP($B28,ClassEvo,5+AC$10,0)),"",VLOOKUP($B28,ClassEvo,5+AC$10,0))</f>
        <v/>
      </c>
      <c r="AD28" s="200" t="str">
        <f aca="false">IF(ISNA(VLOOKUP($B28,ClassEvo,5+AD$10,0)),"",VLOOKUP($B28,ClassEvo,5+AD$10,0))</f>
        <v/>
      </c>
      <c r="AE28" s="200" t="str">
        <f aca="false">IF(ISNA(VLOOKUP($B28,ClassEvo,5+AE$10,0)),"",VLOOKUP($B28,ClassEvo,5+AE$10,0))</f>
        <v/>
      </c>
      <c r="AF28" s="200" t="str">
        <f aca="false">IF(ISNA(VLOOKUP($B28,ClassEvo,5+AF$10,0)),"",VLOOKUP($B28,ClassEvo,5+AF$10,0))</f>
        <v/>
      </c>
      <c r="AG28" s="200" t="str">
        <f aca="false">IF(ISNA(VLOOKUP($B28,ClassEvo,5+AG$10,0)),"",VLOOKUP($B28,ClassEvo,5+AG$10,0))</f>
        <v/>
      </c>
      <c r="AH28" s="200" t="str">
        <f aca="false">IF(ISNA(VLOOKUP($B28,ClassEvo,5+AH$10,0)),"",VLOOKUP($B28,ClassEvo,5+AH$10,0))</f>
        <v/>
      </c>
      <c r="AI28" s="200" t="str">
        <f aca="false">IF(ISNA(VLOOKUP($B28,ClassEvo,5+AI$10,0)),"",VLOOKUP($B28,ClassEvo,5+AI$10,0))</f>
        <v/>
      </c>
      <c r="AJ28" s="200" t="str">
        <f aca="false">IF(ISNA(VLOOKUP($B28,ClassEvo,5+AJ$10,0)),"",VLOOKUP($B28,ClassEvo,5+AJ$10,0))</f>
        <v/>
      </c>
      <c r="AK28" s="200" t="str">
        <f aca="false">IF(ISNA(VLOOKUP($B28,ClassEvo,5+AK$10,0)),"",VLOOKUP($B28,ClassEvo,5+AK$10,0))</f>
        <v/>
      </c>
      <c r="AL28" s="200" t="str">
        <f aca="false">IF(ISNA(VLOOKUP($B28,ClassEvo,5+AL$10,0)),"",VLOOKUP($B28,ClassEvo,5+AL$10,0))</f>
        <v/>
      </c>
      <c r="AM28" s="200" t="str">
        <f aca="false">IF(ISNA(VLOOKUP($B28,ClassEvo,5+AM$10,0)),"",VLOOKUP($B28,ClassEvo,5+AM$10,0))</f>
        <v/>
      </c>
      <c r="AN28" s="200" t="str">
        <f aca="false">IF(ISNA(VLOOKUP($B28,ClassEvo,5+AN$10,0)),"",VLOOKUP($B28,ClassEvo,5+AN$10,0))</f>
        <v/>
      </c>
      <c r="AO28" s="200" t="str">
        <f aca="false">IF(ISNA(VLOOKUP($B28,ClassEvo,5+AO$10,0)),"",VLOOKUP($B28,ClassEvo,5+AO$10,0))</f>
        <v/>
      </c>
      <c r="AP28" s="200" t="str">
        <f aca="false">IF(ISNA(VLOOKUP($B28,ClassEvo,5+AP$10,0)),"",VLOOKUP($B28,ClassEvo,5+AP$10,0))</f>
        <v/>
      </c>
      <c r="AQ28" s="200" t="str">
        <f aca="false">IF(ISNA(VLOOKUP($B28,ClassEvo,5+AQ$10,0)),"",VLOOKUP($B28,ClassEvo,5+AQ$10,0))</f>
        <v/>
      </c>
      <c r="AR28" s="200" t="str">
        <f aca="false">IF(ISNA(VLOOKUP($B28,ClassEvo,5+AR$10,0)),"",VLOOKUP($B28,ClassEvo,5+AR$10,0))</f>
        <v/>
      </c>
      <c r="AS28" s="200" t="str">
        <f aca="false">IF(ISNA(VLOOKUP($B28,ClassEvo,5+AS$10,0)),"",VLOOKUP($B28,ClassEvo,5+AS$10,0))</f>
        <v/>
      </c>
      <c r="AT28" s="201" t="str">
        <f aca="false">IF(ISNA(VLOOKUP($B28,ClassEvo,5+AT$10,0)),"",VLOOKUP($B28,ClassEvo,5+AT$10,0))</f>
        <v/>
      </c>
      <c r="AV28" s="197" t="n">
        <f aca="false">'Calculs (M21..M40)'!A31</f>
        <v>2</v>
      </c>
      <c r="AW28" s="198" t="n">
        <f aca="false">'Calculs (M21..M40)'!G31</f>
        <v>5505.31904296981</v>
      </c>
      <c r="AX28" s="198" t="n">
        <f aca="false">'Calculs (M21..M40)'!H31</f>
        <v>995.015498452258</v>
      </c>
      <c r="AY28" s="202" t="str">
        <f aca="false">'Calculs (M21..M40)'!I31</f>
        <v>Matthieu MERVELET</v>
      </c>
      <c r="AZ28" s="198" t="n">
        <f aca="false">'Calculs (M21..M40)'!C31</f>
        <v>18</v>
      </c>
      <c r="BA28" s="200" t="n">
        <f aca="false">'Calculs (M1..M20)'!GM31</f>
        <v>1</v>
      </c>
      <c r="BB28" s="200" t="n">
        <f aca="false">'Calculs (M1..M20)'!GN31</f>
        <v>1</v>
      </c>
      <c r="BC28" s="200" t="n">
        <f aca="false">'Calculs (M1..M20)'!GO31</f>
        <v>2</v>
      </c>
      <c r="BD28" s="200" t="n">
        <f aca="false">'Calculs (M1..M20)'!GP31</f>
        <v>1</v>
      </c>
      <c r="BE28" s="200" t="n">
        <f aca="false">'Calculs (M1..M20)'!GQ31</f>
        <v>1</v>
      </c>
      <c r="BF28" s="200" t="n">
        <f aca="false">'Calculs (M1..M20)'!GR31</f>
        <v>1</v>
      </c>
      <c r="BG28" s="200" t="n">
        <f aca="false">'Calculs (M1..M20)'!GS31</f>
        <v>2</v>
      </c>
      <c r="BH28" s="200" t="str">
        <f aca="false">'Calculs (M1..M20)'!GT31</f>
        <v/>
      </c>
      <c r="BI28" s="200" t="str">
        <f aca="false">'Calculs (M1..M20)'!GU31</f>
        <v/>
      </c>
      <c r="BJ28" s="200" t="str">
        <f aca="false">'Calculs (M1..M20)'!GV31</f>
        <v/>
      </c>
      <c r="BK28" s="200" t="str">
        <f aca="false">'Calculs (M1..M20)'!GW31</f>
        <v/>
      </c>
      <c r="BL28" s="200" t="str">
        <f aca="false">'Calculs (M1..M20)'!GX31</f>
        <v/>
      </c>
      <c r="BM28" s="200" t="str">
        <f aca="false">'Calculs (M1..M20)'!GY31</f>
        <v/>
      </c>
      <c r="BN28" s="200" t="str">
        <f aca="false">'Calculs (M1..M20)'!GZ31</f>
        <v/>
      </c>
      <c r="BO28" s="200" t="str">
        <f aca="false">'Calculs (M1..M20)'!HA31</f>
        <v/>
      </c>
      <c r="BP28" s="200" t="str">
        <f aca="false">'Calculs (M1..M20)'!HB31</f>
        <v/>
      </c>
      <c r="BQ28" s="200" t="str">
        <f aca="false">'Calculs (M1..M20)'!HC31</f>
        <v/>
      </c>
      <c r="BR28" s="200" t="str">
        <f aca="false">'Calculs (M1..M20)'!HD31</f>
        <v/>
      </c>
      <c r="BS28" s="200" t="str">
        <f aca="false">'Calculs (M1..M20)'!HE31</f>
        <v/>
      </c>
      <c r="BT28" s="200" t="str">
        <f aca="false">'Calculs (M1..M20)'!HF31</f>
        <v/>
      </c>
      <c r="BU28" s="200" t="str">
        <f aca="false">'Calculs (M21..M40)'!GM31</f>
        <v/>
      </c>
      <c r="BV28" s="200" t="str">
        <f aca="false">'Calculs (M21..M40)'!GN31</f>
        <v/>
      </c>
      <c r="BW28" s="200" t="str">
        <f aca="false">'Calculs (M21..M40)'!GO31</f>
        <v/>
      </c>
      <c r="BX28" s="200" t="str">
        <f aca="false">'Calculs (M21..M40)'!GP31</f>
        <v/>
      </c>
      <c r="BY28" s="200" t="str">
        <f aca="false">'Calculs (M21..M40)'!GQ31</f>
        <v/>
      </c>
      <c r="BZ28" s="200" t="str">
        <f aca="false">'Calculs (M21..M40)'!GR31</f>
        <v/>
      </c>
      <c r="CA28" s="200" t="str">
        <f aca="false">'Calculs (M21..M40)'!GS31</f>
        <v/>
      </c>
      <c r="CB28" s="200" t="str">
        <f aca="false">'Calculs (M21..M40)'!GT31</f>
        <v/>
      </c>
      <c r="CC28" s="200" t="str">
        <f aca="false">'Calculs (M21..M40)'!GU31</f>
        <v/>
      </c>
      <c r="CD28" s="200" t="str">
        <f aca="false">'Calculs (M21..M40)'!GV31</f>
        <v/>
      </c>
      <c r="CE28" s="200" t="str">
        <f aca="false">'Calculs (M21..M40)'!GW31</f>
        <v/>
      </c>
      <c r="CF28" s="200" t="str">
        <f aca="false">'Calculs (M21..M40)'!GX31</f>
        <v/>
      </c>
      <c r="CG28" s="200" t="str">
        <f aca="false">'Calculs (M21..M40)'!GY31</f>
        <v/>
      </c>
      <c r="CH28" s="200" t="str">
        <f aca="false">'Calculs (M21..M40)'!GZ31</f>
        <v/>
      </c>
      <c r="CI28" s="200" t="str">
        <f aca="false">'Calculs (M21..M40)'!HA31</f>
        <v/>
      </c>
      <c r="CJ28" s="200" t="str">
        <f aca="false">'Calculs (M21..M40)'!HB31</f>
        <v/>
      </c>
      <c r="CK28" s="200" t="str">
        <f aca="false">'Calculs (M21..M40)'!HC31</f>
        <v/>
      </c>
      <c r="CL28" s="200" t="str">
        <f aca="false">'Calculs (M21..M40)'!HD31</f>
        <v/>
      </c>
      <c r="CM28" s="200" t="str">
        <f aca="false">'Calculs (M21..M40)'!HE31</f>
        <v/>
      </c>
      <c r="CN28" s="201" t="str">
        <f aca="false">'Calculs (M21..M40)'!HF31</f>
        <v/>
      </c>
    </row>
    <row r="29" customFormat="false" ht="12.8" hidden="false" customHeight="false" outlineLevel="0" collapsed="false">
      <c r="B29" s="197" t="n">
        <v>19</v>
      </c>
      <c r="C29" s="198" t="n">
        <f aca="false">IF(ISNA(VLOOKUP(B29,ClassEvo,2,0)),"",VLOOKUP(B29,ClassEvo,2,0))</f>
        <v>4757.87310712392</v>
      </c>
      <c r="D29" s="198" t="n">
        <f aca="false">IF(ISNA(VLOOKUP($B29,ClassEvo,3,0)),"",VLOOKUP($B29,ClassEvo,3,0))</f>
        <v>859.924274016949</v>
      </c>
      <c r="E29" s="0" t="str">
        <f aca="false">IF(ISNA(VLOOKUP($B29,ClassEvo,4,0)),"",VLOOKUP($B29,ClassEvo,4,0))</f>
        <v>Sylvain PFEFFERKORN</v>
      </c>
      <c r="F29" s="198" t="n">
        <f aca="false">IF(ISNA(VLOOKUP($B29,ClassEvo,5,0)),"",VLOOKUP($B29,ClassEvo,5,0))</f>
        <v>20</v>
      </c>
      <c r="G29" s="200" t="n">
        <f aca="false">IF(ISNA(VLOOKUP($B29,ClassEvo,5+G$10,0)),"",VLOOKUP($B29,ClassEvo,5+G$10,0))</f>
        <v>16</v>
      </c>
      <c r="H29" s="200" t="n">
        <f aca="false">IF(ISNA(VLOOKUP($B29,ClassEvo,5+H$10,0)),"",VLOOKUP($B29,ClassEvo,5+H$10,0))</f>
        <v>11</v>
      </c>
      <c r="I29" s="200" t="n">
        <f aca="false">IF(ISNA(VLOOKUP($B29,ClassEvo,5+I$10,0)),"",VLOOKUP($B29,ClassEvo,5+I$10,0))</f>
        <v>18</v>
      </c>
      <c r="J29" s="200" t="n">
        <f aca="false">IF(ISNA(VLOOKUP($B29,ClassEvo,5+J$10,0)),"",VLOOKUP($B29,ClassEvo,5+J$10,0))</f>
        <v>19</v>
      </c>
      <c r="K29" s="200" t="n">
        <f aca="false">IF(ISNA(VLOOKUP($B29,ClassEvo,5+K$10,0)),"",VLOOKUP($B29,ClassEvo,5+K$10,0))</f>
        <v>20</v>
      </c>
      <c r="L29" s="200" t="n">
        <f aca="false">IF(ISNA(VLOOKUP($B29,ClassEvo,5+L$10,0)),"",VLOOKUP($B29,ClassEvo,5+L$10,0))</f>
        <v>21</v>
      </c>
      <c r="M29" s="200" t="n">
        <f aca="false">IF(ISNA(VLOOKUP($B29,ClassEvo,5+M$10,0)),"",VLOOKUP($B29,ClassEvo,5+M$10,0))</f>
        <v>19</v>
      </c>
      <c r="N29" s="200" t="str">
        <f aca="false">IF(ISNA(VLOOKUP($B29,ClassEvo,5+N$10,0)),"",VLOOKUP($B29,ClassEvo,5+N$10,0))</f>
        <v/>
      </c>
      <c r="O29" s="200" t="str">
        <f aca="false">IF(ISNA(VLOOKUP($B29,ClassEvo,5+O$10,0)),"",VLOOKUP($B29,ClassEvo,5+O$10,0))</f>
        <v/>
      </c>
      <c r="P29" s="200" t="str">
        <f aca="false">IF(ISNA(VLOOKUP($B29,ClassEvo,5+P$10,0)),"",VLOOKUP($B29,ClassEvo,5+P$10,0))</f>
        <v/>
      </c>
      <c r="Q29" s="200" t="str">
        <f aca="false">IF(ISNA(VLOOKUP($B29,ClassEvo,5+Q$10,0)),"",VLOOKUP($B29,ClassEvo,5+Q$10,0))</f>
        <v/>
      </c>
      <c r="R29" s="200" t="str">
        <f aca="false">IF(ISNA(VLOOKUP($B29,ClassEvo,5+R$10,0)),"",VLOOKUP($B29,ClassEvo,5+R$10,0))</f>
        <v/>
      </c>
      <c r="S29" s="200" t="str">
        <f aca="false">IF(ISNA(VLOOKUP($B29,ClassEvo,5+S$10,0)),"",VLOOKUP($B29,ClassEvo,5+S$10,0))</f>
        <v/>
      </c>
      <c r="T29" s="200" t="str">
        <f aca="false">IF(ISNA(VLOOKUP($B29,ClassEvo,5+T$10,0)),"",VLOOKUP($B29,ClassEvo,5+T$10,0))</f>
        <v/>
      </c>
      <c r="U29" s="200" t="str">
        <f aca="false">IF(ISNA(VLOOKUP($B29,ClassEvo,5+U$10,0)),"",VLOOKUP($B29,ClassEvo,5+U$10,0))</f>
        <v/>
      </c>
      <c r="V29" s="200" t="str">
        <f aca="false">IF(ISNA(VLOOKUP($B29,ClassEvo,5+V$10,0)),"",VLOOKUP($B29,ClassEvo,5+V$10,0))</f>
        <v/>
      </c>
      <c r="W29" s="200" t="str">
        <f aca="false">IF(ISNA(VLOOKUP($B29,ClassEvo,5+W$10,0)),"",VLOOKUP($B29,ClassEvo,5+W$10,0))</f>
        <v/>
      </c>
      <c r="X29" s="200" t="str">
        <f aca="false">IF(ISNA(VLOOKUP($B29,ClassEvo,5+X$10,0)),"",VLOOKUP($B29,ClassEvo,5+X$10,0))</f>
        <v/>
      </c>
      <c r="Y29" s="200" t="str">
        <f aca="false">IF(ISNA(VLOOKUP($B29,ClassEvo,5+Y$10,0)),"",VLOOKUP($B29,ClassEvo,5+Y$10,0))</f>
        <v/>
      </c>
      <c r="Z29" s="200" t="str">
        <f aca="false">IF(ISNA(VLOOKUP($B29,ClassEvo,5+Z$10,0)),"",VLOOKUP($B29,ClassEvo,5+Z$10,0))</f>
        <v/>
      </c>
      <c r="AA29" s="200" t="str">
        <f aca="false">IF(ISNA(VLOOKUP($B29,ClassEvo,5+AA$10,0)),"",VLOOKUP($B29,ClassEvo,5+AA$10,0))</f>
        <v/>
      </c>
      <c r="AB29" s="200" t="str">
        <f aca="false">IF(ISNA(VLOOKUP($B29,ClassEvo,5+AB$10,0)),"",VLOOKUP($B29,ClassEvo,5+AB$10,0))</f>
        <v/>
      </c>
      <c r="AC29" s="200" t="str">
        <f aca="false">IF(ISNA(VLOOKUP($B29,ClassEvo,5+AC$10,0)),"",VLOOKUP($B29,ClassEvo,5+AC$10,0))</f>
        <v/>
      </c>
      <c r="AD29" s="200" t="str">
        <f aca="false">IF(ISNA(VLOOKUP($B29,ClassEvo,5+AD$10,0)),"",VLOOKUP($B29,ClassEvo,5+AD$10,0))</f>
        <v/>
      </c>
      <c r="AE29" s="200" t="str">
        <f aca="false">IF(ISNA(VLOOKUP($B29,ClassEvo,5+AE$10,0)),"",VLOOKUP($B29,ClassEvo,5+AE$10,0))</f>
        <v/>
      </c>
      <c r="AF29" s="200" t="str">
        <f aca="false">IF(ISNA(VLOOKUP($B29,ClassEvo,5+AF$10,0)),"",VLOOKUP($B29,ClassEvo,5+AF$10,0))</f>
        <v/>
      </c>
      <c r="AG29" s="200" t="str">
        <f aca="false">IF(ISNA(VLOOKUP($B29,ClassEvo,5+AG$10,0)),"",VLOOKUP($B29,ClassEvo,5+AG$10,0))</f>
        <v/>
      </c>
      <c r="AH29" s="200" t="str">
        <f aca="false">IF(ISNA(VLOOKUP($B29,ClassEvo,5+AH$10,0)),"",VLOOKUP($B29,ClassEvo,5+AH$10,0))</f>
        <v/>
      </c>
      <c r="AI29" s="200" t="str">
        <f aca="false">IF(ISNA(VLOOKUP($B29,ClassEvo,5+AI$10,0)),"",VLOOKUP($B29,ClassEvo,5+AI$10,0))</f>
        <v/>
      </c>
      <c r="AJ29" s="200" t="str">
        <f aca="false">IF(ISNA(VLOOKUP($B29,ClassEvo,5+AJ$10,0)),"",VLOOKUP($B29,ClassEvo,5+AJ$10,0))</f>
        <v/>
      </c>
      <c r="AK29" s="200" t="str">
        <f aca="false">IF(ISNA(VLOOKUP($B29,ClassEvo,5+AK$10,0)),"",VLOOKUP($B29,ClassEvo,5+AK$10,0))</f>
        <v/>
      </c>
      <c r="AL29" s="200" t="str">
        <f aca="false">IF(ISNA(VLOOKUP($B29,ClassEvo,5+AL$10,0)),"",VLOOKUP($B29,ClassEvo,5+AL$10,0))</f>
        <v/>
      </c>
      <c r="AM29" s="200" t="str">
        <f aca="false">IF(ISNA(VLOOKUP($B29,ClassEvo,5+AM$10,0)),"",VLOOKUP($B29,ClassEvo,5+AM$10,0))</f>
        <v/>
      </c>
      <c r="AN29" s="200" t="str">
        <f aca="false">IF(ISNA(VLOOKUP($B29,ClassEvo,5+AN$10,0)),"",VLOOKUP($B29,ClassEvo,5+AN$10,0))</f>
        <v/>
      </c>
      <c r="AO29" s="200" t="str">
        <f aca="false">IF(ISNA(VLOOKUP($B29,ClassEvo,5+AO$10,0)),"",VLOOKUP($B29,ClassEvo,5+AO$10,0))</f>
        <v/>
      </c>
      <c r="AP29" s="200" t="str">
        <f aca="false">IF(ISNA(VLOOKUP($B29,ClassEvo,5+AP$10,0)),"",VLOOKUP($B29,ClassEvo,5+AP$10,0))</f>
        <v/>
      </c>
      <c r="AQ29" s="200" t="str">
        <f aca="false">IF(ISNA(VLOOKUP($B29,ClassEvo,5+AQ$10,0)),"",VLOOKUP($B29,ClassEvo,5+AQ$10,0))</f>
        <v/>
      </c>
      <c r="AR29" s="200" t="str">
        <f aca="false">IF(ISNA(VLOOKUP($B29,ClassEvo,5+AR$10,0)),"",VLOOKUP($B29,ClassEvo,5+AR$10,0))</f>
        <v/>
      </c>
      <c r="AS29" s="200" t="str">
        <f aca="false">IF(ISNA(VLOOKUP($B29,ClassEvo,5+AS$10,0)),"",VLOOKUP($B29,ClassEvo,5+AS$10,0))</f>
        <v/>
      </c>
      <c r="AT29" s="201" t="str">
        <f aca="false">IF(ISNA(VLOOKUP($B29,ClassEvo,5+AT$10,0)),"",VLOOKUP($B29,ClassEvo,5+AT$10,0))</f>
        <v/>
      </c>
      <c r="AV29" s="197" t="n">
        <f aca="false">'Calculs (M21..M40)'!A32</f>
        <v>21</v>
      </c>
      <c r="AW29" s="198" t="n">
        <f aca="false">'Calculs (M21..M40)'!G32</f>
        <v>4616.63821027399</v>
      </c>
      <c r="AX29" s="198" t="n">
        <f aca="false">'Calculs (M21..M40)'!H32</f>
        <v>834.397885774755</v>
      </c>
      <c r="AY29" s="202" t="str">
        <f aca="false">'Calculs (M21..M40)'!I32</f>
        <v>Gabriel MANTEL</v>
      </c>
      <c r="AZ29" s="198" t="n">
        <f aca="false">'Calculs (M21..M40)'!C32</f>
        <v>19</v>
      </c>
      <c r="BA29" s="200" t="n">
        <f aca="false">'Calculs (M1..M20)'!GM32</f>
        <v>20</v>
      </c>
      <c r="BB29" s="200" t="n">
        <f aca="false">'Calculs (M1..M20)'!GN32</f>
        <v>21</v>
      </c>
      <c r="BC29" s="200" t="n">
        <f aca="false">'Calculs (M1..M20)'!GO32</f>
        <v>20</v>
      </c>
      <c r="BD29" s="200" t="n">
        <f aca="false">'Calculs (M1..M20)'!GP32</f>
        <v>20</v>
      </c>
      <c r="BE29" s="200" t="n">
        <f aca="false">'Calculs (M1..M20)'!GQ32</f>
        <v>19</v>
      </c>
      <c r="BF29" s="200" t="n">
        <f aca="false">'Calculs (M1..M20)'!GR32</f>
        <v>19</v>
      </c>
      <c r="BG29" s="200" t="n">
        <f aca="false">'Calculs (M1..M20)'!GS32</f>
        <v>21</v>
      </c>
      <c r="BH29" s="200" t="str">
        <f aca="false">'Calculs (M1..M20)'!GT32</f>
        <v/>
      </c>
      <c r="BI29" s="200" t="str">
        <f aca="false">'Calculs (M1..M20)'!GU32</f>
        <v/>
      </c>
      <c r="BJ29" s="200" t="str">
        <f aca="false">'Calculs (M1..M20)'!GV32</f>
        <v/>
      </c>
      <c r="BK29" s="200" t="str">
        <f aca="false">'Calculs (M1..M20)'!GW32</f>
        <v/>
      </c>
      <c r="BL29" s="200" t="str">
        <f aca="false">'Calculs (M1..M20)'!GX32</f>
        <v/>
      </c>
      <c r="BM29" s="200" t="str">
        <f aca="false">'Calculs (M1..M20)'!GY32</f>
        <v/>
      </c>
      <c r="BN29" s="200" t="str">
        <f aca="false">'Calculs (M1..M20)'!GZ32</f>
        <v/>
      </c>
      <c r="BO29" s="200" t="str">
        <f aca="false">'Calculs (M1..M20)'!HA32</f>
        <v/>
      </c>
      <c r="BP29" s="200" t="str">
        <f aca="false">'Calculs (M1..M20)'!HB32</f>
        <v/>
      </c>
      <c r="BQ29" s="200" t="str">
        <f aca="false">'Calculs (M1..M20)'!HC32</f>
        <v/>
      </c>
      <c r="BR29" s="200" t="str">
        <f aca="false">'Calculs (M1..M20)'!HD32</f>
        <v/>
      </c>
      <c r="BS29" s="200" t="str">
        <f aca="false">'Calculs (M1..M20)'!HE32</f>
        <v/>
      </c>
      <c r="BT29" s="200" t="str">
        <f aca="false">'Calculs (M1..M20)'!HF32</f>
        <v/>
      </c>
      <c r="BU29" s="200" t="str">
        <f aca="false">'Calculs (M21..M40)'!GM32</f>
        <v/>
      </c>
      <c r="BV29" s="200" t="str">
        <f aca="false">'Calculs (M21..M40)'!GN32</f>
        <v/>
      </c>
      <c r="BW29" s="200" t="str">
        <f aca="false">'Calculs (M21..M40)'!GO32</f>
        <v/>
      </c>
      <c r="BX29" s="200" t="str">
        <f aca="false">'Calculs (M21..M40)'!GP32</f>
        <v/>
      </c>
      <c r="BY29" s="200" t="str">
        <f aca="false">'Calculs (M21..M40)'!GQ32</f>
        <v/>
      </c>
      <c r="BZ29" s="200" t="str">
        <f aca="false">'Calculs (M21..M40)'!GR32</f>
        <v/>
      </c>
      <c r="CA29" s="200" t="str">
        <f aca="false">'Calculs (M21..M40)'!GS32</f>
        <v/>
      </c>
      <c r="CB29" s="200" t="str">
        <f aca="false">'Calculs (M21..M40)'!GT32</f>
        <v/>
      </c>
      <c r="CC29" s="200" t="str">
        <f aca="false">'Calculs (M21..M40)'!GU32</f>
        <v/>
      </c>
      <c r="CD29" s="200" t="str">
        <f aca="false">'Calculs (M21..M40)'!GV32</f>
        <v/>
      </c>
      <c r="CE29" s="200" t="str">
        <f aca="false">'Calculs (M21..M40)'!GW32</f>
        <v/>
      </c>
      <c r="CF29" s="200" t="str">
        <f aca="false">'Calculs (M21..M40)'!GX32</f>
        <v/>
      </c>
      <c r="CG29" s="200" t="str">
        <f aca="false">'Calculs (M21..M40)'!GY32</f>
        <v/>
      </c>
      <c r="CH29" s="200" t="str">
        <f aca="false">'Calculs (M21..M40)'!GZ32</f>
        <v/>
      </c>
      <c r="CI29" s="200" t="str">
        <f aca="false">'Calculs (M21..M40)'!HA32</f>
        <v/>
      </c>
      <c r="CJ29" s="200" t="str">
        <f aca="false">'Calculs (M21..M40)'!HB32</f>
        <v/>
      </c>
      <c r="CK29" s="200" t="str">
        <f aca="false">'Calculs (M21..M40)'!HC32</f>
        <v/>
      </c>
      <c r="CL29" s="200" t="str">
        <f aca="false">'Calculs (M21..M40)'!HD32</f>
        <v/>
      </c>
      <c r="CM29" s="200" t="str">
        <f aca="false">'Calculs (M21..M40)'!HE32</f>
        <v/>
      </c>
      <c r="CN29" s="201" t="str">
        <f aca="false">'Calculs (M21..M40)'!HF32</f>
        <v/>
      </c>
    </row>
    <row r="30" customFormat="false" ht="12.8" hidden="false" customHeight="false" outlineLevel="0" collapsed="false">
      <c r="B30" s="197" t="n">
        <v>20</v>
      </c>
      <c r="C30" s="198" t="n">
        <f aca="false">IF(ISNA(VLOOKUP(B30,ClassEvo,2,0)),"",VLOOKUP(B30,ClassEvo,2,0))</f>
        <v>4698.94314597487</v>
      </c>
      <c r="D30" s="198" t="n">
        <f aca="false">IF(ISNA(VLOOKUP($B30,ClassEvo,3,0)),"",VLOOKUP($B30,ClassEvo,3,0))</f>
        <v>849.273442664792</v>
      </c>
      <c r="E30" s="0" t="str">
        <f aca="false">IF(ISNA(VLOOKUP($B30,ClassEvo,4,0)),"",VLOOKUP($B30,ClassEvo,4,0))</f>
        <v>Pierre DIATTA</v>
      </c>
      <c r="F30" s="198" t="n">
        <f aca="false">IF(ISNA(VLOOKUP($B30,ClassEvo,5,0)),"",VLOOKUP($B30,ClassEvo,5,0))</f>
        <v>5</v>
      </c>
      <c r="G30" s="200" t="n">
        <f aca="false">IF(ISNA(VLOOKUP($B30,ClassEvo,5+G$10,0)),"",VLOOKUP($B30,ClassEvo,5+G$10,0))</f>
        <v>11</v>
      </c>
      <c r="H30" s="200" t="n">
        <f aca="false">IF(ISNA(VLOOKUP($B30,ClassEvo,5+H$10,0)),"",VLOOKUP($B30,ClassEvo,5+H$10,0))</f>
        <v>15</v>
      </c>
      <c r="I30" s="200" t="n">
        <f aca="false">IF(ISNA(VLOOKUP($B30,ClassEvo,5+I$10,0)),"",VLOOKUP($B30,ClassEvo,5+I$10,0))</f>
        <v>21</v>
      </c>
      <c r="J30" s="200" t="n">
        <f aca="false">IF(ISNA(VLOOKUP($B30,ClassEvo,5+J$10,0)),"",VLOOKUP($B30,ClassEvo,5+J$10,0))</f>
        <v>21</v>
      </c>
      <c r="K30" s="200" t="n">
        <f aca="false">IF(ISNA(VLOOKUP($B30,ClassEvo,5+K$10,0)),"",VLOOKUP($B30,ClassEvo,5+K$10,0))</f>
        <v>22</v>
      </c>
      <c r="L30" s="200" t="n">
        <f aca="false">IF(ISNA(VLOOKUP($B30,ClassEvo,5+L$10,0)),"",VLOOKUP($B30,ClassEvo,5+L$10,0))</f>
        <v>20</v>
      </c>
      <c r="M30" s="200" t="n">
        <f aca="false">IF(ISNA(VLOOKUP($B30,ClassEvo,5+M$10,0)),"",VLOOKUP($B30,ClassEvo,5+M$10,0))</f>
        <v>20</v>
      </c>
      <c r="N30" s="200" t="str">
        <f aca="false">IF(ISNA(VLOOKUP($B30,ClassEvo,5+N$10,0)),"",VLOOKUP($B30,ClassEvo,5+N$10,0))</f>
        <v/>
      </c>
      <c r="O30" s="200" t="str">
        <f aca="false">IF(ISNA(VLOOKUP($B30,ClassEvo,5+O$10,0)),"",VLOOKUP($B30,ClassEvo,5+O$10,0))</f>
        <v/>
      </c>
      <c r="P30" s="200" t="str">
        <f aca="false">IF(ISNA(VLOOKUP($B30,ClassEvo,5+P$10,0)),"",VLOOKUP($B30,ClassEvo,5+P$10,0))</f>
        <v/>
      </c>
      <c r="Q30" s="200" t="str">
        <f aca="false">IF(ISNA(VLOOKUP($B30,ClassEvo,5+Q$10,0)),"",VLOOKUP($B30,ClassEvo,5+Q$10,0))</f>
        <v/>
      </c>
      <c r="R30" s="200" t="str">
        <f aca="false">IF(ISNA(VLOOKUP($B30,ClassEvo,5+R$10,0)),"",VLOOKUP($B30,ClassEvo,5+R$10,0))</f>
        <v/>
      </c>
      <c r="S30" s="200" t="str">
        <f aca="false">IF(ISNA(VLOOKUP($B30,ClassEvo,5+S$10,0)),"",VLOOKUP($B30,ClassEvo,5+S$10,0))</f>
        <v/>
      </c>
      <c r="T30" s="200" t="str">
        <f aca="false">IF(ISNA(VLOOKUP($B30,ClassEvo,5+T$10,0)),"",VLOOKUP($B30,ClassEvo,5+T$10,0))</f>
        <v/>
      </c>
      <c r="U30" s="200" t="str">
        <f aca="false">IF(ISNA(VLOOKUP($B30,ClassEvo,5+U$10,0)),"",VLOOKUP($B30,ClassEvo,5+U$10,0))</f>
        <v/>
      </c>
      <c r="V30" s="200" t="str">
        <f aca="false">IF(ISNA(VLOOKUP($B30,ClassEvo,5+V$10,0)),"",VLOOKUP($B30,ClassEvo,5+V$10,0))</f>
        <v/>
      </c>
      <c r="W30" s="200" t="str">
        <f aca="false">IF(ISNA(VLOOKUP($B30,ClassEvo,5+W$10,0)),"",VLOOKUP($B30,ClassEvo,5+W$10,0))</f>
        <v/>
      </c>
      <c r="X30" s="200" t="str">
        <f aca="false">IF(ISNA(VLOOKUP($B30,ClassEvo,5+X$10,0)),"",VLOOKUP($B30,ClassEvo,5+X$10,0))</f>
        <v/>
      </c>
      <c r="Y30" s="200" t="str">
        <f aca="false">IF(ISNA(VLOOKUP($B30,ClassEvo,5+Y$10,0)),"",VLOOKUP($B30,ClassEvo,5+Y$10,0))</f>
        <v/>
      </c>
      <c r="Z30" s="200" t="str">
        <f aca="false">IF(ISNA(VLOOKUP($B30,ClassEvo,5+Z$10,0)),"",VLOOKUP($B30,ClassEvo,5+Z$10,0))</f>
        <v/>
      </c>
      <c r="AA30" s="200" t="str">
        <f aca="false">IF(ISNA(VLOOKUP($B30,ClassEvo,5+AA$10,0)),"",VLOOKUP($B30,ClassEvo,5+AA$10,0))</f>
        <v/>
      </c>
      <c r="AB30" s="200" t="str">
        <f aca="false">IF(ISNA(VLOOKUP($B30,ClassEvo,5+AB$10,0)),"",VLOOKUP($B30,ClassEvo,5+AB$10,0))</f>
        <v/>
      </c>
      <c r="AC30" s="200" t="str">
        <f aca="false">IF(ISNA(VLOOKUP($B30,ClassEvo,5+AC$10,0)),"",VLOOKUP($B30,ClassEvo,5+AC$10,0))</f>
        <v/>
      </c>
      <c r="AD30" s="200" t="str">
        <f aca="false">IF(ISNA(VLOOKUP($B30,ClassEvo,5+AD$10,0)),"",VLOOKUP($B30,ClassEvo,5+AD$10,0))</f>
        <v/>
      </c>
      <c r="AE30" s="200" t="str">
        <f aca="false">IF(ISNA(VLOOKUP($B30,ClassEvo,5+AE$10,0)),"",VLOOKUP($B30,ClassEvo,5+AE$10,0))</f>
        <v/>
      </c>
      <c r="AF30" s="200" t="str">
        <f aca="false">IF(ISNA(VLOOKUP($B30,ClassEvo,5+AF$10,0)),"",VLOOKUP($B30,ClassEvo,5+AF$10,0))</f>
        <v/>
      </c>
      <c r="AG30" s="200" t="str">
        <f aca="false">IF(ISNA(VLOOKUP($B30,ClassEvo,5+AG$10,0)),"",VLOOKUP($B30,ClassEvo,5+AG$10,0))</f>
        <v/>
      </c>
      <c r="AH30" s="200" t="str">
        <f aca="false">IF(ISNA(VLOOKUP($B30,ClassEvo,5+AH$10,0)),"",VLOOKUP($B30,ClassEvo,5+AH$10,0))</f>
        <v/>
      </c>
      <c r="AI30" s="200" t="str">
        <f aca="false">IF(ISNA(VLOOKUP($B30,ClassEvo,5+AI$10,0)),"",VLOOKUP($B30,ClassEvo,5+AI$10,0))</f>
        <v/>
      </c>
      <c r="AJ30" s="200" t="str">
        <f aca="false">IF(ISNA(VLOOKUP($B30,ClassEvo,5+AJ$10,0)),"",VLOOKUP($B30,ClassEvo,5+AJ$10,0))</f>
        <v/>
      </c>
      <c r="AK30" s="200" t="str">
        <f aca="false">IF(ISNA(VLOOKUP($B30,ClassEvo,5+AK$10,0)),"",VLOOKUP($B30,ClassEvo,5+AK$10,0))</f>
        <v/>
      </c>
      <c r="AL30" s="200" t="str">
        <f aca="false">IF(ISNA(VLOOKUP($B30,ClassEvo,5+AL$10,0)),"",VLOOKUP($B30,ClassEvo,5+AL$10,0))</f>
        <v/>
      </c>
      <c r="AM30" s="200" t="str">
        <f aca="false">IF(ISNA(VLOOKUP($B30,ClassEvo,5+AM$10,0)),"",VLOOKUP($B30,ClassEvo,5+AM$10,0))</f>
        <v/>
      </c>
      <c r="AN30" s="200" t="str">
        <f aca="false">IF(ISNA(VLOOKUP($B30,ClassEvo,5+AN$10,0)),"",VLOOKUP($B30,ClassEvo,5+AN$10,0))</f>
        <v/>
      </c>
      <c r="AO30" s="200" t="str">
        <f aca="false">IF(ISNA(VLOOKUP($B30,ClassEvo,5+AO$10,0)),"",VLOOKUP($B30,ClassEvo,5+AO$10,0))</f>
        <v/>
      </c>
      <c r="AP30" s="200" t="str">
        <f aca="false">IF(ISNA(VLOOKUP($B30,ClassEvo,5+AP$10,0)),"",VLOOKUP($B30,ClassEvo,5+AP$10,0))</f>
        <v/>
      </c>
      <c r="AQ30" s="200" t="str">
        <f aca="false">IF(ISNA(VLOOKUP($B30,ClassEvo,5+AQ$10,0)),"",VLOOKUP($B30,ClassEvo,5+AQ$10,0))</f>
        <v/>
      </c>
      <c r="AR30" s="200" t="str">
        <f aca="false">IF(ISNA(VLOOKUP($B30,ClassEvo,5+AR$10,0)),"",VLOOKUP($B30,ClassEvo,5+AR$10,0))</f>
        <v/>
      </c>
      <c r="AS30" s="200" t="str">
        <f aca="false">IF(ISNA(VLOOKUP($B30,ClassEvo,5+AS$10,0)),"",VLOOKUP($B30,ClassEvo,5+AS$10,0))</f>
        <v/>
      </c>
      <c r="AT30" s="201" t="str">
        <f aca="false">IF(ISNA(VLOOKUP($B30,ClassEvo,5+AT$10,0)),"",VLOOKUP($B30,ClassEvo,5+AT$10,0))</f>
        <v/>
      </c>
      <c r="AV30" s="197" t="n">
        <f aca="false">'Calculs (M21..M40)'!A33</f>
        <v>19</v>
      </c>
      <c r="AW30" s="198" t="n">
        <f aca="false">'Calculs (M21..M40)'!G33</f>
        <v>4757.87310712392</v>
      </c>
      <c r="AX30" s="198" t="n">
        <f aca="false">'Calculs (M21..M40)'!H33</f>
        <v>859.924274016949</v>
      </c>
      <c r="AY30" s="202" t="str">
        <f aca="false">'Calculs (M21..M40)'!I33</f>
        <v>Sylvain PFEFFERKORN</v>
      </c>
      <c r="AZ30" s="198" t="n">
        <f aca="false">'Calculs (M21..M40)'!C33</f>
        <v>20</v>
      </c>
      <c r="BA30" s="200" t="n">
        <f aca="false">'Calculs (M1..M20)'!GM33</f>
        <v>16</v>
      </c>
      <c r="BB30" s="200" t="n">
        <f aca="false">'Calculs (M1..M20)'!GN33</f>
        <v>11</v>
      </c>
      <c r="BC30" s="200" t="n">
        <f aca="false">'Calculs (M1..M20)'!GO33</f>
        <v>18</v>
      </c>
      <c r="BD30" s="200" t="n">
        <f aca="false">'Calculs (M1..M20)'!GP33</f>
        <v>19</v>
      </c>
      <c r="BE30" s="200" t="n">
        <f aca="false">'Calculs (M1..M20)'!GQ33</f>
        <v>20</v>
      </c>
      <c r="BF30" s="200" t="n">
        <f aca="false">'Calculs (M1..M20)'!GR33</f>
        <v>21</v>
      </c>
      <c r="BG30" s="200" t="n">
        <f aca="false">'Calculs (M1..M20)'!GS33</f>
        <v>19</v>
      </c>
      <c r="BH30" s="200" t="str">
        <f aca="false">'Calculs (M1..M20)'!GT33</f>
        <v/>
      </c>
      <c r="BI30" s="200" t="str">
        <f aca="false">'Calculs (M1..M20)'!GU33</f>
        <v/>
      </c>
      <c r="BJ30" s="200" t="str">
        <f aca="false">'Calculs (M1..M20)'!GV33</f>
        <v/>
      </c>
      <c r="BK30" s="200" t="str">
        <f aca="false">'Calculs (M1..M20)'!GW33</f>
        <v/>
      </c>
      <c r="BL30" s="200" t="str">
        <f aca="false">'Calculs (M1..M20)'!GX33</f>
        <v/>
      </c>
      <c r="BM30" s="200" t="str">
        <f aca="false">'Calculs (M1..M20)'!GY33</f>
        <v/>
      </c>
      <c r="BN30" s="200" t="str">
        <f aca="false">'Calculs (M1..M20)'!GZ33</f>
        <v/>
      </c>
      <c r="BO30" s="200" t="str">
        <f aca="false">'Calculs (M1..M20)'!HA33</f>
        <v/>
      </c>
      <c r="BP30" s="200" t="str">
        <f aca="false">'Calculs (M1..M20)'!HB33</f>
        <v/>
      </c>
      <c r="BQ30" s="200" t="str">
        <f aca="false">'Calculs (M1..M20)'!HC33</f>
        <v/>
      </c>
      <c r="BR30" s="200" t="str">
        <f aca="false">'Calculs (M1..M20)'!HD33</f>
        <v/>
      </c>
      <c r="BS30" s="200" t="str">
        <f aca="false">'Calculs (M1..M20)'!HE33</f>
        <v/>
      </c>
      <c r="BT30" s="200" t="str">
        <f aca="false">'Calculs (M1..M20)'!HF33</f>
        <v/>
      </c>
      <c r="BU30" s="200" t="str">
        <f aca="false">'Calculs (M21..M40)'!GM33</f>
        <v/>
      </c>
      <c r="BV30" s="200" t="str">
        <f aca="false">'Calculs (M21..M40)'!GN33</f>
        <v/>
      </c>
      <c r="BW30" s="200" t="str">
        <f aca="false">'Calculs (M21..M40)'!GO33</f>
        <v/>
      </c>
      <c r="BX30" s="200" t="str">
        <f aca="false">'Calculs (M21..M40)'!GP33</f>
        <v/>
      </c>
      <c r="BY30" s="200" t="str">
        <f aca="false">'Calculs (M21..M40)'!GQ33</f>
        <v/>
      </c>
      <c r="BZ30" s="200" t="str">
        <f aca="false">'Calculs (M21..M40)'!GR33</f>
        <v/>
      </c>
      <c r="CA30" s="200" t="str">
        <f aca="false">'Calculs (M21..M40)'!GS33</f>
        <v/>
      </c>
      <c r="CB30" s="200" t="str">
        <f aca="false">'Calculs (M21..M40)'!GT33</f>
        <v/>
      </c>
      <c r="CC30" s="200" t="str">
        <f aca="false">'Calculs (M21..M40)'!GU33</f>
        <v/>
      </c>
      <c r="CD30" s="200" t="str">
        <f aca="false">'Calculs (M21..M40)'!GV33</f>
        <v/>
      </c>
      <c r="CE30" s="200" t="str">
        <f aca="false">'Calculs (M21..M40)'!GW33</f>
        <v/>
      </c>
      <c r="CF30" s="200" t="str">
        <f aca="false">'Calculs (M21..M40)'!GX33</f>
        <v/>
      </c>
      <c r="CG30" s="200" t="str">
        <f aca="false">'Calculs (M21..M40)'!GY33</f>
        <v/>
      </c>
      <c r="CH30" s="200" t="str">
        <f aca="false">'Calculs (M21..M40)'!GZ33</f>
        <v/>
      </c>
      <c r="CI30" s="200" t="str">
        <f aca="false">'Calculs (M21..M40)'!HA33</f>
        <v/>
      </c>
      <c r="CJ30" s="200" t="str">
        <f aca="false">'Calculs (M21..M40)'!HB33</f>
        <v/>
      </c>
      <c r="CK30" s="200" t="str">
        <f aca="false">'Calculs (M21..M40)'!HC33</f>
        <v/>
      </c>
      <c r="CL30" s="200" t="str">
        <f aca="false">'Calculs (M21..M40)'!HD33</f>
        <v/>
      </c>
      <c r="CM30" s="200" t="str">
        <f aca="false">'Calculs (M21..M40)'!HE33</f>
        <v/>
      </c>
      <c r="CN30" s="201" t="str">
        <f aca="false">'Calculs (M21..M40)'!HF33</f>
        <v/>
      </c>
    </row>
    <row r="31" customFormat="false" ht="12.8" hidden="false" customHeight="false" outlineLevel="0" collapsed="false">
      <c r="B31" s="197" t="n">
        <v>21</v>
      </c>
      <c r="C31" s="198" t="n">
        <f aca="false">IF(ISNA(VLOOKUP(B31,ClassEvo,2,0)),"",VLOOKUP(B31,ClassEvo,2,0))</f>
        <v>4616.63821027399</v>
      </c>
      <c r="D31" s="198" t="n">
        <f aca="false">IF(ISNA(VLOOKUP($B31,ClassEvo,3,0)),"",VLOOKUP($B31,ClassEvo,3,0))</f>
        <v>834.397885774755</v>
      </c>
      <c r="E31" s="0" t="str">
        <f aca="false">IF(ISNA(VLOOKUP($B31,ClassEvo,4,0)),"",VLOOKUP($B31,ClassEvo,4,0))</f>
        <v>Gabriel MANTEL</v>
      </c>
      <c r="F31" s="198" t="n">
        <f aca="false">IF(ISNA(VLOOKUP($B31,ClassEvo,5,0)),"",VLOOKUP($B31,ClassEvo,5,0))</f>
        <v>19</v>
      </c>
      <c r="G31" s="200" t="n">
        <f aca="false">IF(ISNA(VLOOKUP($B31,ClassEvo,5+G$10,0)),"",VLOOKUP($B31,ClassEvo,5+G$10,0))</f>
        <v>20</v>
      </c>
      <c r="H31" s="200" t="n">
        <f aca="false">IF(ISNA(VLOOKUP($B31,ClassEvo,5+H$10,0)),"",VLOOKUP($B31,ClassEvo,5+H$10,0))</f>
        <v>21</v>
      </c>
      <c r="I31" s="200" t="n">
        <f aca="false">IF(ISNA(VLOOKUP($B31,ClassEvo,5+I$10,0)),"",VLOOKUP($B31,ClassEvo,5+I$10,0))</f>
        <v>20</v>
      </c>
      <c r="J31" s="200" t="n">
        <f aca="false">IF(ISNA(VLOOKUP($B31,ClassEvo,5+J$10,0)),"",VLOOKUP($B31,ClassEvo,5+J$10,0))</f>
        <v>20</v>
      </c>
      <c r="K31" s="200" t="n">
        <f aca="false">IF(ISNA(VLOOKUP($B31,ClassEvo,5+K$10,0)),"",VLOOKUP($B31,ClassEvo,5+K$10,0))</f>
        <v>19</v>
      </c>
      <c r="L31" s="200" t="n">
        <f aca="false">IF(ISNA(VLOOKUP($B31,ClassEvo,5+L$10,0)),"",VLOOKUP($B31,ClassEvo,5+L$10,0))</f>
        <v>19</v>
      </c>
      <c r="M31" s="200" t="n">
        <f aca="false">IF(ISNA(VLOOKUP($B31,ClassEvo,5+M$10,0)),"",VLOOKUP($B31,ClassEvo,5+M$10,0))</f>
        <v>21</v>
      </c>
      <c r="N31" s="200" t="str">
        <f aca="false">IF(ISNA(VLOOKUP($B31,ClassEvo,5+N$10,0)),"",VLOOKUP($B31,ClassEvo,5+N$10,0))</f>
        <v/>
      </c>
      <c r="O31" s="200" t="str">
        <f aca="false">IF(ISNA(VLOOKUP($B31,ClassEvo,5+O$10,0)),"",VLOOKUP($B31,ClassEvo,5+O$10,0))</f>
        <v/>
      </c>
      <c r="P31" s="200" t="str">
        <f aca="false">IF(ISNA(VLOOKUP($B31,ClassEvo,5+P$10,0)),"",VLOOKUP($B31,ClassEvo,5+P$10,0))</f>
        <v/>
      </c>
      <c r="Q31" s="200" t="str">
        <f aca="false">IF(ISNA(VLOOKUP($B31,ClassEvo,5+Q$10,0)),"",VLOOKUP($B31,ClassEvo,5+Q$10,0))</f>
        <v/>
      </c>
      <c r="R31" s="200" t="str">
        <f aca="false">IF(ISNA(VLOOKUP($B31,ClassEvo,5+R$10,0)),"",VLOOKUP($B31,ClassEvo,5+R$10,0))</f>
        <v/>
      </c>
      <c r="S31" s="200" t="str">
        <f aca="false">IF(ISNA(VLOOKUP($B31,ClassEvo,5+S$10,0)),"",VLOOKUP($B31,ClassEvo,5+S$10,0))</f>
        <v/>
      </c>
      <c r="T31" s="200" t="str">
        <f aca="false">IF(ISNA(VLOOKUP($B31,ClassEvo,5+T$10,0)),"",VLOOKUP($B31,ClassEvo,5+T$10,0))</f>
        <v/>
      </c>
      <c r="U31" s="200" t="str">
        <f aca="false">IF(ISNA(VLOOKUP($B31,ClassEvo,5+U$10,0)),"",VLOOKUP($B31,ClassEvo,5+U$10,0))</f>
        <v/>
      </c>
      <c r="V31" s="200" t="str">
        <f aca="false">IF(ISNA(VLOOKUP($B31,ClassEvo,5+V$10,0)),"",VLOOKUP($B31,ClassEvo,5+V$10,0))</f>
        <v/>
      </c>
      <c r="W31" s="200" t="str">
        <f aca="false">IF(ISNA(VLOOKUP($B31,ClassEvo,5+W$10,0)),"",VLOOKUP($B31,ClassEvo,5+W$10,0))</f>
        <v/>
      </c>
      <c r="X31" s="200" t="str">
        <f aca="false">IF(ISNA(VLOOKUP($B31,ClassEvo,5+X$10,0)),"",VLOOKUP($B31,ClassEvo,5+X$10,0))</f>
        <v/>
      </c>
      <c r="Y31" s="200" t="str">
        <f aca="false">IF(ISNA(VLOOKUP($B31,ClassEvo,5+Y$10,0)),"",VLOOKUP($B31,ClassEvo,5+Y$10,0))</f>
        <v/>
      </c>
      <c r="Z31" s="200" t="str">
        <f aca="false">IF(ISNA(VLOOKUP($B31,ClassEvo,5+Z$10,0)),"",VLOOKUP($B31,ClassEvo,5+Z$10,0))</f>
        <v/>
      </c>
      <c r="AA31" s="200" t="str">
        <f aca="false">IF(ISNA(VLOOKUP($B31,ClassEvo,5+AA$10,0)),"",VLOOKUP($B31,ClassEvo,5+AA$10,0))</f>
        <v/>
      </c>
      <c r="AB31" s="200" t="str">
        <f aca="false">IF(ISNA(VLOOKUP($B31,ClassEvo,5+AB$10,0)),"",VLOOKUP($B31,ClassEvo,5+AB$10,0))</f>
        <v/>
      </c>
      <c r="AC31" s="200" t="str">
        <f aca="false">IF(ISNA(VLOOKUP($B31,ClassEvo,5+AC$10,0)),"",VLOOKUP($B31,ClassEvo,5+AC$10,0))</f>
        <v/>
      </c>
      <c r="AD31" s="200" t="str">
        <f aca="false">IF(ISNA(VLOOKUP($B31,ClassEvo,5+AD$10,0)),"",VLOOKUP($B31,ClassEvo,5+AD$10,0))</f>
        <v/>
      </c>
      <c r="AE31" s="200" t="str">
        <f aca="false">IF(ISNA(VLOOKUP($B31,ClassEvo,5+AE$10,0)),"",VLOOKUP($B31,ClassEvo,5+AE$10,0))</f>
        <v/>
      </c>
      <c r="AF31" s="200" t="str">
        <f aca="false">IF(ISNA(VLOOKUP($B31,ClassEvo,5+AF$10,0)),"",VLOOKUP($B31,ClassEvo,5+AF$10,0))</f>
        <v/>
      </c>
      <c r="AG31" s="200" t="str">
        <f aca="false">IF(ISNA(VLOOKUP($B31,ClassEvo,5+AG$10,0)),"",VLOOKUP($B31,ClassEvo,5+AG$10,0))</f>
        <v/>
      </c>
      <c r="AH31" s="200" t="str">
        <f aca="false">IF(ISNA(VLOOKUP($B31,ClassEvo,5+AH$10,0)),"",VLOOKUP($B31,ClassEvo,5+AH$10,0))</f>
        <v/>
      </c>
      <c r="AI31" s="200" t="str">
        <f aca="false">IF(ISNA(VLOOKUP($B31,ClassEvo,5+AI$10,0)),"",VLOOKUP($B31,ClassEvo,5+AI$10,0))</f>
        <v/>
      </c>
      <c r="AJ31" s="200" t="str">
        <f aca="false">IF(ISNA(VLOOKUP($B31,ClassEvo,5+AJ$10,0)),"",VLOOKUP($B31,ClassEvo,5+AJ$10,0))</f>
        <v/>
      </c>
      <c r="AK31" s="200" t="str">
        <f aca="false">IF(ISNA(VLOOKUP($B31,ClassEvo,5+AK$10,0)),"",VLOOKUP($B31,ClassEvo,5+AK$10,0))</f>
        <v/>
      </c>
      <c r="AL31" s="200" t="str">
        <f aca="false">IF(ISNA(VLOOKUP($B31,ClassEvo,5+AL$10,0)),"",VLOOKUP($B31,ClassEvo,5+AL$10,0))</f>
        <v/>
      </c>
      <c r="AM31" s="200" t="str">
        <f aca="false">IF(ISNA(VLOOKUP($B31,ClassEvo,5+AM$10,0)),"",VLOOKUP($B31,ClassEvo,5+AM$10,0))</f>
        <v/>
      </c>
      <c r="AN31" s="200" t="str">
        <f aca="false">IF(ISNA(VLOOKUP($B31,ClassEvo,5+AN$10,0)),"",VLOOKUP($B31,ClassEvo,5+AN$10,0))</f>
        <v/>
      </c>
      <c r="AO31" s="200" t="str">
        <f aca="false">IF(ISNA(VLOOKUP($B31,ClassEvo,5+AO$10,0)),"",VLOOKUP($B31,ClassEvo,5+AO$10,0))</f>
        <v/>
      </c>
      <c r="AP31" s="200" t="str">
        <f aca="false">IF(ISNA(VLOOKUP($B31,ClassEvo,5+AP$10,0)),"",VLOOKUP($B31,ClassEvo,5+AP$10,0))</f>
        <v/>
      </c>
      <c r="AQ31" s="200" t="str">
        <f aca="false">IF(ISNA(VLOOKUP($B31,ClassEvo,5+AQ$10,0)),"",VLOOKUP($B31,ClassEvo,5+AQ$10,0))</f>
        <v/>
      </c>
      <c r="AR31" s="200" t="str">
        <f aca="false">IF(ISNA(VLOOKUP($B31,ClassEvo,5+AR$10,0)),"",VLOOKUP($B31,ClassEvo,5+AR$10,0))</f>
        <v/>
      </c>
      <c r="AS31" s="200" t="str">
        <f aca="false">IF(ISNA(VLOOKUP($B31,ClassEvo,5+AS$10,0)),"",VLOOKUP($B31,ClassEvo,5+AS$10,0))</f>
        <v/>
      </c>
      <c r="AT31" s="201" t="str">
        <f aca="false">IF(ISNA(VLOOKUP($B31,ClassEvo,5+AT$10,0)),"",VLOOKUP($B31,ClassEvo,5+AT$10,0))</f>
        <v/>
      </c>
      <c r="AV31" s="197" t="n">
        <f aca="false">'Calculs (M21..M40)'!A34</f>
        <v>9</v>
      </c>
      <c r="AW31" s="198" t="n">
        <f aca="false">'Calculs (M21..M40)'!G34</f>
        <v>5049.33444376225</v>
      </c>
      <c r="AX31" s="198" t="n">
        <f aca="false">'Calculs (M21..M40)'!H34</f>
        <v>912.602156059968</v>
      </c>
      <c r="AY31" s="202" t="str">
        <f aca="false">'Calculs (M21..M40)'!I34</f>
        <v>Frederic HOURS</v>
      </c>
      <c r="AZ31" s="198" t="n">
        <f aca="false">'Calculs (M21..M40)'!C34</f>
        <v>21</v>
      </c>
      <c r="BA31" s="200" t="n">
        <f aca="false">'Calculs (M1..M20)'!GM34</f>
        <v>2</v>
      </c>
      <c r="BB31" s="200" t="n">
        <f aca="false">'Calculs (M1..M20)'!GN34</f>
        <v>2</v>
      </c>
      <c r="BC31" s="200" t="n">
        <f aca="false">'Calculs (M1..M20)'!GO34</f>
        <v>7</v>
      </c>
      <c r="BD31" s="200" t="n">
        <f aca="false">'Calculs (M1..M20)'!GP34</f>
        <v>4</v>
      </c>
      <c r="BE31" s="200" t="n">
        <f aca="false">'Calculs (M1..M20)'!GQ34</f>
        <v>7</v>
      </c>
      <c r="BF31" s="200" t="n">
        <f aca="false">'Calculs (M1..M20)'!GR34</f>
        <v>8</v>
      </c>
      <c r="BG31" s="200" t="n">
        <f aca="false">'Calculs (M1..M20)'!GS34</f>
        <v>9</v>
      </c>
      <c r="BH31" s="200" t="str">
        <f aca="false">'Calculs (M1..M20)'!GT34</f>
        <v/>
      </c>
      <c r="BI31" s="200" t="str">
        <f aca="false">'Calculs (M1..M20)'!GU34</f>
        <v/>
      </c>
      <c r="BJ31" s="200" t="str">
        <f aca="false">'Calculs (M1..M20)'!GV34</f>
        <v/>
      </c>
      <c r="BK31" s="200" t="str">
        <f aca="false">'Calculs (M1..M20)'!GW34</f>
        <v/>
      </c>
      <c r="BL31" s="200" t="str">
        <f aca="false">'Calculs (M1..M20)'!GX34</f>
        <v/>
      </c>
      <c r="BM31" s="200" t="str">
        <f aca="false">'Calculs (M1..M20)'!GY34</f>
        <v/>
      </c>
      <c r="BN31" s="200" t="str">
        <f aca="false">'Calculs (M1..M20)'!GZ34</f>
        <v/>
      </c>
      <c r="BO31" s="200" t="str">
        <f aca="false">'Calculs (M1..M20)'!HA34</f>
        <v/>
      </c>
      <c r="BP31" s="200" t="str">
        <f aca="false">'Calculs (M1..M20)'!HB34</f>
        <v/>
      </c>
      <c r="BQ31" s="200" t="str">
        <f aca="false">'Calculs (M1..M20)'!HC34</f>
        <v/>
      </c>
      <c r="BR31" s="200" t="str">
        <f aca="false">'Calculs (M1..M20)'!HD34</f>
        <v/>
      </c>
      <c r="BS31" s="200" t="str">
        <f aca="false">'Calculs (M1..M20)'!HE34</f>
        <v/>
      </c>
      <c r="BT31" s="200" t="str">
        <f aca="false">'Calculs (M1..M20)'!HF34</f>
        <v/>
      </c>
      <c r="BU31" s="200" t="str">
        <f aca="false">'Calculs (M21..M40)'!GM34</f>
        <v/>
      </c>
      <c r="BV31" s="200" t="str">
        <f aca="false">'Calculs (M21..M40)'!GN34</f>
        <v/>
      </c>
      <c r="BW31" s="200" t="str">
        <f aca="false">'Calculs (M21..M40)'!GO34</f>
        <v/>
      </c>
      <c r="BX31" s="200" t="str">
        <f aca="false">'Calculs (M21..M40)'!GP34</f>
        <v/>
      </c>
      <c r="BY31" s="200" t="str">
        <f aca="false">'Calculs (M21..M40)'!GQ34</f>
        <v/>
      </c>
      <c r="BZ31" s="200" t="str">
        <f aca="false">'Calculs (M21..M40)'!GR34</f>
        <v/>
      </c>
      <c r="CA31" s="200" t="str">
        <f aca="false">'Calculs (M21..M40)'!GS34</f>
        <v/>
      </c>
      <c r="CB31" s="200" t="str">
        <f aca="false">'Calculs (M21..M40)'!GT34</f>
        <v/>
      </c>
      <c r="CC31" s="200" t="str">
        <f aca="false">'Calculs (M21..M40)'!GU34</f>
        <v/>
      </c>
      <c r="CD31" s="200" t="str">
        <f aca="false">'Calculs (M21..M40)'!GV34</f>
        <v/>
      </c>
      <c r="CE31" s="200" t="str">
        <f aca="false">'Calculs (M21..M40)'!GW34</f>
        <v/>
      </c>
      <c r="CF31" s="200" t="str">
        <f aca="false">'Calculs (M21..M40)'!GX34</f>
        <v/>
      </c>
      <c r="CG31" s="200" t="str">
        <f aca="false">'Calculs (M21..M40)'!GY34</f>
        <v/>
      </c>
      <c r="CH31" s="200" t="str">
        <f aca="false">'Calculs (M21..M40)'!GZ34</f>
        <v/>
      </c>
      <c r="CI31" s="200" t="str">
        <f aca="false">'Calculs (M21..M40)'!HA34</f>
        <v/>
      </c>
      <c r="CJ31" s="200" t="str">
        <f aca="false">'Calculs (M21..M40)'!HB34</f>
        <v/>
      </c>
      <c r="CK31" s="200" t="str">
        <f aca="false">'Calculs (M21..M40)'!HC34</f>
        <v/>
      </c>
      <c r="CL31" s="200" t="str">
        <f aca="false">'Calculs (M21..M40)'!HD34</f>
        <v/>
      </c>
      <c r="CM31" s="200" t="str">
        <f aca="false">'Calculs (M21..M40)'!HE34</f>
        <v/>
      </c>
      <c r="CN31" s="201" t="str">
        <f aca="false">'Calculs (M21..M40)'!HF34</f>
        <v/>
      </c>
    </row>
    <row r="32" customFormat="false" ht="12.8" hidden="false" customHeight="false" outlineLevel="0" collapsed="false">
      <c r="B32" s="197" t="n">
        <v>22</v>
      </c>
      <c r="C32" s="198" t="n">
        <f aca="false">IF(ISNA(VLOOKUP(B32,ClassEvo,2,0)),"",VLOOKUP(B32,ClassEvo,2,0))</f>
        <v>4465.6895644017</v>
      </c>
      <c r="D32" s="198" t="n">
        <f aca="false">IF(ISNA(VLOOKUP($B32,ClassEvo,3,0)),"",VLOOKUP($B32,ClassEvo,3,0))</f>
        <v>807.1158625276</v>
      </c>
      <c r="E32" s="0" t="str">
        <f aca="false">IF(ISNA(VLOOKUP($B32,ClassEvo,4,0)),"",VLOOKUP($B32,ClassEvo,4,0))</f>
        <v>Sébastien CHABAUD</v>
      </c>
      <c r="F32" s="198" t="n">
        <f aca="false">IF(ISNA(VLOOKUP($B32,ClassEvo,5,0)),"",VLOOKUP($B32,ClassEvo,5,0))</f>
        <v>1</v>
      </c>
      <c r="G32" s="200" t="n">
        <f aca="false">IF(ISNA(VLOOKUP($B32,ClassEvo,5+G$10,0)),"",VLOOKUP($B32,ClassEvo,5+G$10,0))</f>
        <v>21</v>
      </c>
      <c r="H32" s="200" t="n">
        <f aca="false">IF(ISNA(VLOOKUP($B32,ClassEvo,5+H$10,0)),"",VLOOKUP($B32,ClassEvo,5+H$10,0))</f>
        <v>22</v>
      </c>
      <c r="I32" s="200" t="n">
        <f aca="false">IF(ISNA(VLOOKUP($B32,ClassEvo,5+I$10,0)),"",VLOOKUP($B32,ClassEvo,5+I$10,0))</f>
        <v>22</v>
      </c>
      <c r="J32" s="200" t="n">
        <f aca="false">IF(ISNA(VLOOKUP($B32,ClassEvo,5+J$10,0)),"",VLOOKUP($B32,ClassEvo,5+J$10,0))</f>
        <v>22</v>
      </c>
      <c r="K32" s="200" t="n">
        <f aca="false">IF(ISNA(VLOOKUP($B32,ClassEvo,5+K$10,0)),"",VLOOKUP($B32,ClassEvo,5+K$10,0))</f>
        <v>21</v>
      </c>
      <c r="L32" s="200" t="n">
        <f aca="false">IF(ISNA(VLOOKUP($B32,ClassEvo,5+L$10,0)),"",VLOOKUP($B32,ClassEvo,5+L$10,0))</f>
        <v>22</v>
      </c>
      <c r="M32" s="200" t="n">
        <f aca="false">IF(ISNA(VLOOKUP($B32,ClassEvo,5+M$10,0)),"",VLOOKUP($B32,ClassEvo,5+M$10,0))</f>
        <v>22</v>
      </c>
      <c r="N32" s="200" t="str">
        <f aca="false">IF(ISNA(VLOOKUP($B32,ClassEvo,5+N$10,0)),"",VLOOKUP($B32,ClassEvo,5+N$10,0))</f>
        <v/>
      </c>
      <c r="O32" s="200" t="str">
        <f aca="false">IF(ISNA(VLOOKUP($B32,ClassEvo,5+O$10,0)),"",VLOOKUP($B32,ClassEvo,5+O$10,0))</f>
        <v/>
      </c>
      <c r="P32" s="200" t="str">
        <f aca="false">IF(ISNA(VLOOKUP($B32,ClassEvo,5+P$10,0)),"",VLOOKUP($B32,ClassEvo,5+P$10,0))</f>
        <v/>
      </c>
      <c r="Q32" s="200" t="str">
        <f aca="false">IF(ISNA(VLOOKUP($B32,ClassEvo,5+Q$10,0)),"",VLOOKUP($B32,ClassEvo,5+Q$10,0))</f>
        <v/>
      </c>
      <c r="R32" s="200" t="str">
        <f aca="false">IF(ISNA(VLOOKUP($B32,ClassEvo,5+R$10,0)),"",VLOOKUP($B32,ClassEvo,5+R$10,0))</f>
        <v/>
      </c>
      <c r="S32" s="200" t="str">
        <f aca="false">IF(ISNA(VLOOKUP($B32,ClassEvo,5+S$10,0)),"",VLOOKUP($B32,ClassEvo,5+S$10,0))</f>
        <v/>
      </c>
      <c r="T32" s="200" t="str">
        <f aca="false">IF(ISNA(VLOOKUP($B32,ClassEvo,5+T$10,0)),"",VLOOKUP($B32,ClassEvo,5+T$10,0))</f>
        <v/>
      </c>
      <c r="U32" s="200" t="str">
        <f aca="false">IF(ISNA(VLOOKUP($B32,ClassEvo,5+U$10,0)),"",VLOOKUP($B32,ClassEvo,5+U$10,0))</f>
        <v/>
      </c>
      <c r="V32" s="200" t="str">
        <f aca="false">IF(ISNA(VLOOKUP($B32,ClassEvo,5+V$10,0)),"",VLOOKUP($B32,ClassEvo,5+V$10,0))</f>
        <v/>
      </c>
      <c r="W32" s="200" t="str">
        <f aca="false">IF(ISNA(VLOOKUP($B32,ClassEvo,5+W$10,0)),"",VLOOKUP($B32,ClassEvo,5+W$10,0))</f>
        <v/>
      </c>
      <c r="X32" s="200" t="str">
        <f aca="false">IF(ISNA(VLOOKUP($B32,ClassEvo,5+X$10,0)),"",VLOOKUP($B32,ClassEvo,5+X$10,0))</f>
        <v/>
      </c>
      <c r="Y32" s="200" t="str">
        <f aca="false">IF(ISNA(VLOOKUP($B32,ClassEvo,5+Y$10,0)),"",VLOOKUP($B32,ClassEvo,5+Y$10,0))</f>
        <v/>
      </c>
      <c r="Z32" s="200" t="str">
        <f aca="false">IF(ISNA(VLOOKUP($B32,ClassEvo,5+Z$10,0)),"",VLOOKUP($B32,ClassEvo,5+Z$10,0))</f>
        <v/>
      </c>
      <c r="AA32" s="200" t="str">
        <f aca="false">IF(ISNA(VLOOKUP($B32,ClassEvo,5+AA$10,0)),"",VLOOKUP($B32,ClassEvo,5+AA$10,0))</f>
        <v/>
      </c>
      <c r="AB32" s="200" t="str">
        <f aca="false">IF(ISNA(VLOOKUP($B32,ClassEvo,5+AB$10,0)),"",VLOOKUP($B32,ClassEvo,5+AB$10,0))</f>
        <v/>
      </c>
      <c r="AC32" s="200" t="str">
        <f aca="false">IF(ISNA(VLOOKUP($B32,ClassEvo,5+AC$10,0)),"",VLOOKUP($B32,ClassEvo,5+AC$10,0))</f>
        <v/>
      </c>
      <c r="AD32" s="200" t="str">
        <f aca="false">IF(ISNA(VLOOKUP($B32,ClassEvo,5+AD$10,0)),"",VLOOKUP($B32,ClassEvo,5+AD$10,0))</f>
        <v/>
      </c>
      <c r="AE32" s="200" t="str">
        <f aca="false">IF(ISNA(VLOOKUP($B32,ClassEvo,5+AE$10,0)),"",VLOOKUP($B32,ClassEvo,5+AE$10,0))</f>
        <v/>
      </c>
      <c r="AF32" s="200" t="str">
        <f aca="false">IF(ISNA(VLOOKUP($B32,ClassEvo,5+AF$10,0)),"",VLOOKUP($B32,ClassEvo,5+AF$10,0))</f>
        <v/>
      </c>
      <c r="AG32" s="200" t="str">
        <f aca="false">IF(ISNA(VLOOKUP($B32,ClassEvo,5+AG$10,0)),"",VLOOKUP($B32,ClassEvo,5+AG$10,0))</f>
        <v/>
      </c>
      <c r="AH32" s="200" t="str">
        <f aca="false">IF(ISNA(VLOOKUP($B32,ClassEvo,5+AH$10,0)),"",VLOOKUP($B32,ClassEvo,5+AH$10,0))</f>
        <v/>
      </c>
      <c r="AI32" s="200" t="str">
        <f aca="false">IF(ISNA(VLOOKUP($B32,ClassEvo,5+AI$10,0)),"",VLOOKUP($B32,ClassEvo,5+AI$10,0))</f>
        <v/>
      </c>
      <c r="AJ32" s="200" t="str">
        <f aca="false">IF(ISNA(VLOOKUP($B32,ClassEvo,5+AJ$10,0)),"",VLOOKUP($B32,ClassEvo,5+AJ$10,0))</f>
        <v/>
      </c>
      <c r="AK32" s="200" t="str">
        <f aca="false">IF(ISNA(VLOOKUP($B32,ClassEvo,5+AK$10,0)),"",VLOOKUP($B32,ClassEvo,5+AK$10,0))</f>
        <v/>
      </c>
      <c r="AL32" s="200" t="str">
        <f aca="false">IF(ISNA(VLOOKUP($B32,ClassEvo,5+AL$10,0)),"",VLOOKUP($B32,ClassEvo,5+AL$10,0))</f>
        <v/>
      </c>
      <c r="AM32" s="200" t="str">
        <f aca="false">IF(ISNA(VLOOKUP($B32,ClassEvo,5+AM$10,0)),"",VLOOKUP($B32,ClassEvo,5+AM$10,0))</f>
        <v/>
      </c>
      <c r="AN32" s="200" t="str">
        <f aca="false">IF(ISNA(VLOOKUP($B32,ClassEvo,5+AN$10,0)),"",VLOOKUP($B32,ClassEvo,5+AN$10,0))</f>
        <v/>
      </c>
      <c r="AO32" s="200" t="str">
        <f aca="false">IF(ISNA(VLOOKUP($B32,ClassEvo,5+AO$10,0)),"",VLOOKUP($B32,ClassEvo,5+AO$10,0))</f>
        <v/>
      </c>
      <c r="AP32" s="200" t="str">
        <f aca="false">IF(ISNA(VLOOKUP($B32,ClassEvo,5+AP$10,0)),"",VLOOKUP($B32,ClassEvo,5+AP$10,0))</f>
        <v/>
      </c>
      <c r="AQ32" s="200" t="str">
        <f aca="false">IF(ISNA(VLOOKUP($B32,ClassEvo,5+AQ$10,0)),"",VLOOKUP($B32,ClassEvo,5+AQ$10,0))</f>
        <v/>
      </c>
      <c r="AR32" s="200" t="str">
        <f aca="false">IF(ISNA(VLOOKUP($B32,ClassEvo,5+AR$10,0)),"",VLOOKUP($B32,ClassEvo,5+AR$10,0))</f>
        <v/>
      </c>
      <c r="AS32" s="200" t="str">
        <f aca="false">IF(ISNA(VLOOKUP($B32,ClassEvo,5+AS$10,0)),"",VLOOKUP($B32,ClassEvo,5+AS$10,0))</f>
        <v/>
      </c>
      <c r="AT32" s="201" t="str">
        <f aca="false">IF(ISNA(VLOOKUP($B32,ClassEvo,5+AT$10,0)),"",VLOOKUP($B32,ClassEvo,5+AT$10,0))</f>
        <v/>
      </c>
      <c r="AV32" s="197" t="n">
        <f aca="false">'Calculs (M21..M40)'!A35</f>
        <v>4</v>
      </c>
      <c r="AW32" s="198" t="n">
        <f aca="false">'Calculs (M21..M40)'!G35</f>
        <v>5196.39364013298</v>
      </c>
      <c r="AX32" s="198" t="n">
        <f aca="false">'Calculs (M21..M40)'!H35</f>
        <v>939.181211412931</v>
      </c>
      <c r="AY32" s="202" t="str">
        <f aca="false">'Calculs (M21..M40)'!I35</f>
        <v>Sébastien LANES</v>
      </c>
      <c r="AZ32" s="198" t="n">
        <f aca="false">'Calculs (M21..M40)'!C35</f>
        <v>22</v>
      </c>
      <c r="BA32" s="200" t="n">
        <f aca="false">'Calculs (M1..M20)'!GM35</f>
        <v>6</v>
      </c>
      <c r="BB32" s="200" t="n">
        <f aca="false">'Calculs (M1..M20)'!GN35</f>
        <v>6</v>
      </c>
      <c r="BC32" s="200" t="n">
        <f aca="false">'Calculs (M1..M20)'!GO35</f>
        <v>10</v>
      </c>
      <c r="BD32" s="200" t="n">
        <f aca="false">'Calculs (M1..M20)'!GP35</f>
        <v>8</v>
      </c>
      <c r="BE32" s="200" t="n">
        <f aca="false">'Calculs (M1..M20)'!GQ35</f>
        <v>6</v>
      </c>
      <c r="BF32" s="200" t="n">
        <f aca="false">'Calculs (M1..M20)'!GR35</f>
        <v>6</v>
      </c>
      <c r="BG32" s="200" t="n">
        <f aca="false">'Calculs (M1..M20)'!GS35</f>
        <v>4</v>
      </c>
      <c r="BH32" s="200" t="str">
        <f aca="false">'Calculs (M1..M20)'!GT35</f>
        <v/>
      </c>
      <c r="BI32" s="200" t="str">
        <f aca="false">'Calculs (M1..M20)'!GU35</f>
        <v/>
      </c>
      <c r="BJ32" s="200" t="str">
        <f aca="false">'Calculs (M1..M20)'!GV35</f>
        <v/>
      </c>
      <c r="BK32" s="200" t="str">
        <f aca="false">'Calculs (M1..M20)'!GW35</f>
        <v/>
      </c>
      <c r="BL32" s="200" t="str">
        <f aca="false">'Calculs (M1..M20)'!GX35</f>
        <v/>
      </c>
      <c r="BM32" s="200" t="str">
        <f aca="false">'Calculs (M1..M20)'!GY35</f>
        <v/>
      </c>
      <c r="BN32" s="200" t="str">
        <f aca="false">'Calculs (M1..M20)'!GZ35</f>
        <v/>
      </c>
      <c r="BO32" s="200" t="str">
        <f aca="false">'Calculs (M1..M20)'!HA35</f>
        <v/>
      </c>
      <c r="BP32" s="200" t="str">
        <f aca="false">'Calculs (M1..M20)'!HB35</f>
        <v/>
      </c>
      <c r="BQ32" s="200" t="str">
        <f aca="false">'Calculs (M1..M20)'!HC35</f>
        <v/>
      </c>
      <c r="BR32" s="200" t="str">
        <f aca="false">'Calculs (M1..M20)'!HD35</f>
        <v/>
      </c>
      <c r="BS32" s="200" t="str">
        <f aca="false">'Calculs (M1..M20)'!HE35</f>
        <v/>
      </c>
      <c r="BT32" s="200" t="str">
        <f aca="false">'Calculs (M1..M20)'!HF35</f>
        <v/>
      </c>
      <c r="BU32" s="200" t="str">
        <f aca="false">'Calculs (M21..M40)'!GM35</f>
        <v/>
      </c>
      <c r="BV32" s="200" t="str">
        <f aca="false">'Calculs (M21..M40)'!GN35</f>
        <v/>
      </c>
      <c r="BW32" s="200" t="str">
        <f aca="false">'Calculs (M21..M40)'!GO35</f>
        <v/>
      </c>
      <c r="BX32" s="200" t="str">
        <f aca="false">'Calculs (M21..M40)'!GP35</f>
        <v/>
      </c>
      <c r="BY32" s="200" t="str">
        <f aca="false">'Calculs (M21..M40)'!GQ35</f>
        <v/>
      </c>
      <c r="BZ32" s="200" t="str">
        <f aca="false">'Calculs (M21..M40)'!GR35</f>
        <v/>
      </c>
      <c r="CA32" s="200" t="str">
        <f aca="false">'Calculs (M21..M40)'!GS35</f>
        <v/>
      </c>
      <c r="CB32" s="200" t="str">
        <f aca="false">'Calculs (M21..M40)'!GT35</f>
        <v/>
      </c>
      <c r="CC32" s="200" t="str">
        <f aca="false">'Calculs (M21..M40)'!GU35</f>
        <v/>
      </c>
      <c r="CD32" s="200" t="str">
        <f aca="false">'Calculs (M21..M40)'!GV35</f>
        <v/>
      </c>
      <c r="CE32" s="200" t="str">
        <f aca="false">'Calculs (M21..M40)'!GW35</f>
        <v/>
      </c>
      <c r="CF32" s="200" t="str">
        <f aca="false">'Calculs (M21..M40)'!GX35</f>
        <v/>
      </c>
      <c r="CG32" s="200" t="str">
        <f aca="false">'Calculs (M21..M40)'!GY35</f>
        <v/>
      </c>
      <c r="CH32" s="200" t="str">
        <f aca="false">'Calculs (M21..M40)'!GZ35</f>
        <v/>
      </c>
      <c r="CI32" s="200" t="str">
        <f aca="false">'Calculs (M21..M40)'!HA35</f>
        <v/>
      </c>
      <c r="CJ32" s="200" t="str">
        <f aca="false">'Calculs (M21..M40)'!HB35</f>
        <v/>
      </c>
      <c r="CK32" s="200" t="str">
        <f aca="false">'Calculs (M21..M40)'!HC35</f>
        <v/>
      </c>
      <c r="CL32" s="200" t="str">
        <f aca="false">'Calculs (M21..M40)'!HD35</f>
        <v/>
      </c>
      <c r="CM32" s="200" t="str">
        <f aca="false">'Calculs (M21..M40)'!HE35</f>
        <v/>
      </c>
      <c r="CN32" s="201" t="str">
        <f aca="false">'Calculs (M21..M40)'!HF35</f>
        <v/>
      </c>
    </row>
    <row r="33" customFormat="false" ht="13" hidden="false" customHeight="false" outlineLevel="0" collapsed="false">
      <c r="B33" s="197" t="n">
        <v>23</v>
      </c>
      <c r="C33" s="198" t="str">
        <f aca="false">IF(ISNA(VLOOKUP(B33,ClassEvo,2,0)),"",VLOOKUP(B33,ClassEvo,2,0))</f>
        <v/>
      </c>
      <c r="D33" s="198" t="str">
        <f aca="false">IF(ISNA(VLOOKUP($B33,ClassEvo,3,0)),"",VLOOKUP($B33,ClassEvo,3,0))</f>
        <v/>
      </c>
      <c r="E33" s="202" t="str">
        <f aca="false">IF(ISNA(VLOOKUP($B33,ClassEvo,4,0)),"",VLOOKUP($B33,ClassEvo,4,0))</f>
        <v/>
      </c>
      <c r="F33" s="198" t="str">
        <f aca="false">IF(ISNA(VLOOKUP($B33,ClassEvo,5,0)),"",VLOOKUP($B33,ClassEvo,5,0))</f>
        <v/>
      </c>
      <c r="G33" s="200" t="str">
        <f aca="false">IF(ISNA(VLOOKUP($B33,ClassEvo,5+G$10,0)),"",VLOOKUP($B33,ClassEvo,5+G$10,0))</f>
        <v/>
      </c>
      <c r="H33" s="200" t="str">
        <f aca="false">IF(ISNA(VLOOKUP($B33,ClassEvo,5+H$10,0)),"",VLOOKUP($B33,ClassEvo,5+H$10,0))</f>
        <v/>
      </c>
      <c r="I33" s="200" t="str">
        <f aca="false">IF(ISNA(VLOOKUP($B33,ClassEvo,5+I$10,0)),"",VLOOKUP($B33,ClassEvo,5+I$10,0))</f>
        <v/>
      </c>
      <c r="J33" s="200" t="str">
        <f aca="false">IF(ISNA(VLOOKUP($B33,ClassEvo,5+J$10,0)),"",VLOOKUP($B33,ClassEvo,5+J$10,0))</f>
        <v/>
      </c>
      <c r="K33" s="200" t="str">
        <f aca="false">IF(ISNA(VLOOKUP($B33,ClassEvo,5+K$10,0)),"",VLOOKUP($B33,ClassEvo,5+K$10,0))</f>
        <v/>
      </c>
      <c r="L33" s="200" t="str">
        <f aca="false">IF(ISNA(VLOOKUP($B33,ClassEvo,5+L$10,0)),"",VLOOKUP($B33,ClassEvo,5+L$10,0))</f>
        <v/>
      </c>
      <c r="M33" s="200" t="str">
        <f aca="false">IF(ISNA(VLOOKUP($B33,ClassEvo,5+M$10,0)),"",VLOOKUP($B33,ClassEvo,5+M$10,0))</f>
        <v/>
      </c>
      <c r="N33" s="200" t="str">
        <f aca="false">IF(ISNA(VLOOKUP($B33,ClassEvo,5+N$10,0)),"",VLOOKUP($B33,ClassEvo,5+N$10,0))</f>
        <v/>
      </c>
      <c r="O33" s="200" t="str">
        <f aca="false">IF(ISNA(VLOOKUP($B33,ClassEvo,5+O$10,0)),"",VLOOKUP($B33,ClassEvo,5+O$10,0))</f>
        <v/>
      </c>
      <c r="P33" s="200" t="str">
        <f aca="false">IF(ISNA(VLOOKUP($B33,ClassEvo,5+P$10,0)),"",VLOOKUP($B33,ClassEvo,5+P$10,0))</f>
        <v/>
      </c>
      <c r="Q33" s="200" t="str">
        <f aca="false">IF(ISNA(VLOOKUP($B33,ClassEvo,5+Q$10,0)),"",VLOOKUP($B33,ClassEvo,5+Q$10,0))</f>
        <v/>
      </c>
      <c r="R33" s="200" t="str">
        <f aca="false">IF(ISNA(VLOOKUP($B33,ClassEvo,5+R$10,0)),"",VLOOKUP($B33,ClassEvo,5+R$10,0))</f>
        <v/>
      </c>
      <c r="S33" s="200" t="str">
        <f aca="false">IF(ISNA(VLOOKUP($B33,ClassEvo,5+S$10,0)),"",VLOOKUP($B33,ClassEvo,5+S$10,0))</f>
        <v/>
      </c>
      <c r="T33" s="200" t="str">
        <f aca="false">IF(ISNA(VLOOKUP($B33,ClassEvo,5+T$10,0)),"",VLOOKUP($B33,ClassEvo,5+T$10,0))</f>
        <v/>
      </c>
      <c r="U33" s="200" t="str">
        <f aca="false">IF(ISNA(VLOOKUP($B33,ClassEvo,5+U$10,0)),"",VLOOKUP($B33,ClassEvo,5+U$10,0))</f>
        <v/>
      </c>
      <c r="V33" s="200" t="str">
        <f aca="false">IF(ISNA(VLOOKUP($B33,ClassEvo,5+V$10,0)),"",VLOOKUP($B33,ClassEvo,5+V$10,0))</f>
        <v/>
      </c>
      <c r="W33" s="200" t="str">
        <f aca="false">IF(ISNA(VLOOKUP($B33,ClassEvo,5+W$10,0)),"",VLOOKUP($B33,ClassEvo,5+W$10,0))</f>
        <v/>
      </c>
      <c r="X33" s="200" t="str">
        <f aca="false">IF(ISNA(VLOOKUP($B33,ClassEvo,5+X$10,0)),"",VLOOKUP($B33,ClassEvo,5+X$10,0))</f>
        <v/>
      </c>
      <c r="Y33" s="200" t="str">
        <f aca="false">IF(ISNA(VLOOKUP($B33,ClassEvo,5+Y$10,0)),"",VLOOKUP($B33,ClassEvo,5+Y$10,0))</f>
        <v/>
      </c>
      <c r="Z33" s="200" t="str">
        <f aca="false">IF(ISNA(VLOOKUP($B33,ClassEvo,5+Z$10,0)),"",VLOOKUP($B33,ClassEvo,5+Z$10,0))</f>
        <v/>
      </c>
      <c r="AA33" s="200" t="str">
        <f aca="false">IF(ISNA(VLOOKUP($B33,ClassEvo,5+AA$10,0)),"",VLOOKUP($B33,ClassEvo,5+AA$10,0))</f>
        <v/>
      </c>
      <c r="AB33" s="200" t="str">
        <f aca="false">IF(ISNA(VLOOKUP($B33,ClassEvo,5+AB$10,0)),"",VLOOKUP($B33,ClassEvo,5+AB$10,0))</f>
        <v/>
      </c>
      <c r="AC33" s="200" t="str">
        <f aca="false">IF(ISNA(VLOOKUP($B33,ClassEvo,5+AC$10,0)),"",VLOOKUP($B33,ClassEvo,5+AC$10,0))</f>
        <v/>
      </c>
      <c r="AD33" s="200" t="str">
        <f aca="false">IF(ISNA(VLOOKUP($B33,ClassEvo,5+AD$10,0)),"",VLOOKUP($B33,ClassEvo,5+AD$10,0))</f>
        <v/>
      </c>
      <c r="AE33" s="200" t="str">
        <f aca="false">IF(ISNA(VLOOKUP($B33,ClassEvo,5+AE$10,0)),"",VLOOKUP($B33,ClassEvo,5+AE$10,0))</f>
        <v/>
      </c>
      <c r="AF33" s="200" t="str">
        <f aca="false">IF(ISNA(VLOOKUP($B33,ClassEvo,5+AF$10,0)),"",VLOOKUP($B33,ClassEvo,5+AF$10,0))</f>
        <v/>
      </c>
      <c r="AG33" s="200" t="str">
        <f aca="false">IF(ISNA(VLOOKUP($B33,ClassEvo,5+AG$10,0)),"",VLOOKUP($B33,ClassEvo,5+AG$10,0))</f>
        <v/>
      </c>
      <c r="AH33" s="200" t="str">
        <f aca="false">IF(ISNA(VLOOKUP($B33,ClassEvo,5+AH$10,0)),"",VLOOKUP($B33,ClassEvo,5+AH$10,0))</f>
        <v/>
      </c>
      <c r="AI33" s="200" t="str">
        <f aca="false">IF(ISNA(VLOOKUP($B33,ClassEvo,5+AI$10,0)),"",VLOOKUP($B33,ClassEvo,5+AI$10,0))</f>
        <v/>
      </c>
      <c r="AJ33" s="200" t="str">
        <f aca="false">IF(ISNA(VLOOKUP($B33,ClassEvo,5+AJ$10,0)),"",VLOOKUP($B33,ClassEvo,5+AJ$10,0))</f>
        <v/>
      </c>
      <c r="AK33" s="200" t="str">
        <f aca="false">IF(ISNA(VLOOKUP($B33,ClassEvo,5+AK$10,0)),"",VLOOKUP($B33,ClassEvo,5+AK$10,0))</f>
        <v/>
      </c>
      <c r="AL33" s="200" t="str">
        <f aca="false">IF(ISNA(VLOOKUP($B33,ClassEvo,5+AL$10,0)),"",VLOOKUP($B33,ClassEvo,5+AL$10,0))</f>
        <v/>
      </c>
      <c r="AM33" s="200" t="str">
        <f aca="false">IF(ISNA(VLOOKUP($B33,ClassEvo,5+AM$10,0)),"",VLOOKUP($B33,ClassEvo,5+AM$10,0))</f>
        <v/>
      </c>
      <c r="AN33" s="200" t="str">
        <f aca="false">IF(ISNA(VLOOKUP($B33,ClassEvo,5+AN$10,0)),"",VLOOKUP($B33,ClassEvo,5+AN$10,0))</f>
        <v/>
      </c>
      <c r="AO33" s="200" t="str">
        <f aca="false">IF(ISNA(VLOOKUP($B33,ClassEvo,5+AO$10,0)),"",VLOOKUP($B33,ClassEvo,5+AO$10,0))</f>
        <v/>
      </c>
      <c r="AP33" s="200" t="str">
        <f aca="false">IF(ISNA(VLOOKUP($B33,ClassEvo,5+AP$10,0)),"",VLOOKUP($B33,ClassEvo,5+AP$10,0))</f>
        <v/>
      </c>
      <c r="AQ33" s="200" t="str">
        <f aca="false">IF(ISNA(VLOOKUP($B33,ClassEvo,5+AQ$10,0)),"",VLOOKUP($B33,ClassEvo,5+AQ$10,0))</f>
        <v/>
      </c>
      <c r="AR33" s="200" t="str">
        <f aca="false">IF(ISNA(VLOOKUP($B33,ClassEvo,5+AR$10,0)),"",VLOOKUP($B33,ClassEvo,5+AR$10,0))</f>
        <v/>
      </c>
      <c r="AS33" s="200" t="str">
        <f aca="false">IF(ISNA(VLOOKUP($B33,ClassEvo,5+AS$10,0)),"",VLOOKUP($B33,ClassEvo,5+AS$10,0))</f>
        <v/>
      </c>
      <c r="AT33" s="201" t="str">
        <f aca="false">IF(ISNA(VLOOKUP($B33,ClassEvo,5+AT$10,0)),"",VLOOKUP($B33,ClassEvo,5+AT$10,0))</f>
        <v/>
      </c>
      <c r="AV33" s="197" t="str">
        <f aca="false">'Calculs (M21..M40)'!A36</f>
        <v/>
      </c>
      <c r="AW33" s="198" t="n">
        <f aca="false">'Calculs (M21..M40)'!G36</f>
        <v>0</v>
      </c>
      <c r="AX33" s="198" t="str">
        <f aca="false">'Calculs (M21..M40)'!H36</f>
        <v/>
      </c>
      <c r="AY33" s="202" t="str">
        <f aca="false">'Calculs (M21..M40)'!I36</f>
        <v/>
      </c>
      <c r="AZ33" s="198" t="str">
        <f aca="false">'Calculs (M21..M40)'!C36</f>
        <v/>
      </c>
      <c r="BA33" s="200" t="str">
        <f aca="false">'Calculs (M1..M20)'!GM36</f>
        <v/>
      </c>
      <c r="BB33" s="200" t="str">
        <f aca="false">'Calculs (M1..M20)'!GN36</f>
        <v/>
      </c>
      <c r="BC33" s="200" t="str">
        <f aca="false">'Calculs (M1..M20)'!GO36</f>
        <v/>
      </c>
      <c r="BD33" s="200" t="str">
        <f aca="false">'Calculs (M1..M20)'!GP36</f>
        <v/>
      </c>
      <c r="BE33" s="200" t="str">
        <f aca="false">'Calculs (M1..M20)'!GQ36</f>
        <v/>
      </c>
      <c r="BF33" s="200" t="str">
        <f aca="false">'Calculs (M1..M20)'!GR36</f>
        <v/>
      </c>
      <c r="BG33" s="200" t="str">
        <f aca="false">'Calculs (M1..M20)'!GS36</f>
        <v/>
      </c>
      <c r="BH33" s="200" t="str">
        <f aca="false">'Calculs (M1..M20)'!GT36</f>
        <v/>
      </c>
      <c r="BI33" s="200" t="str">
        <f aca="false">'Calculs (M1..M20)'!GU36</f>
        <v/>
      </c>
      <c r="BJ33" s="200" t="str">
        <f aca="false">'Calculs (M1..M20)'!GV36</f>
        <v/>
      </c>
      <c r="BK33" s="200" t="str">
        <f aca="false">'Calculs (M1..M20)'!GW36</f>
        <v/>
      </c>
      <c r="BL33" s="200" t="str">
        <f aca="false">'Calculs (M1..M20)'!GX36</f>
        <v/>
      </c>
      <c r="BM33" s="200" t="str">
        <f aca="false">'Calculs (M1..M20)'!GY36</f>
        <v/>
      </c>
      <c r="BN33" s="200" t="str">
        <f aca="false">'Calculs (M1..M20)'!GZ36</f>
        <v/>
      </c>
      <c r="BO33" s="200" t="str">
        <f aca="false">'Calculs (M1..M20)'!HA36</f>
        <v/>
      </c>
      <c r="BP33" s="200" t="str">
        <f aca="false">'Calculs (M1..M20)'!HB36</f>
        <v/>
      </c>
      <c r="BQ33" s="200" t="str">
        <f aca="false">'Calculs (M1..M20)'!HC36</f>
        <v/>
      </c>
      <c r="BR33" s="200" t="str">
        <f aca="false">'Calculs (M1..M20)'!HD36</f>
        <v/>
      </c>
      <c r="BS33" s="200" t="str">
        <f aca="false">'Calculs (M1..M20)'!HE36</f>
        <v/>
      </c>
      <c r="BT33" s="200" t="str">
        <f aca="false">'Calculs (M1..M20)'!HF36</f>
        <v/>
      </c>
      <c r="BU33" s="200" t="str">
        <f aca="false">'Calculs (M21..M40)'!GM36</f>
        <v/>
      </c>
      <c r="BV33" s="200" t="str">
        <f aca="false">'Calculs (M21..M40)'!GN36</f>
        <v/>
      </c>
      <c r="BW33" s="200" t="str">
        <f aca="false">'Calculs (M21..M40)'!GO36</f>
        <v/>
      </c>
      <c r="BX33" s="200" t="str">
        <f aca="false">'Calculs (M21..M40)'!GP36</f>
        <v/>
      </c>
      <c r="BY33" s="200" t="str">
        <f aca="false">'Calculs (M21..M40)'!GQ36</f>
        <v/>
      </c>
      <c r="BZ33" s="200" t="str">
        <f aca="false">'Calculs (M21..M40)'!GR36</f>
        <v/>
      </c>
      <c r="CA33" s="200" t="str">
        <f aca="false">'Calculs (M21..M40)'!GS36</f>
        <v/>
      </c>
      <c r="CB33" s="200" t="str">
        <f aca="false">'Calculs (M21..M40)'!GT36</f>
        <v/>
      </c>
      <c r="CC33" s="200" t="str">
        <f aca="false">'Calculs (M21..M40)'!GU36</f>
        <v/>
      </c>
      <c r="CD33" s="200" t="str">
        <f aca="false">'Calculs (M21..M40)'!GV36</f>
        <v/>
      </c>
      <c r="CE33" s="200" t="str">
        <f aca="false">'Calculs (M21..M40)'!GW36</f>
        <v/>
      </c>
      <c r="CF33" s="200" t="str">
        <f aca="false">'Calculs (M21..M40)'!GX36</f>
        <v/>
      </c>
      <c r="CG33" s="200" t="str">
        <f aca="false">'Calculs (M21..M40)'!GY36</f>
        <v/>
      </c>
      <c r="CH33" s="200" t="str">
        <f aca="false">'Calculs (M21..M40)'!GZ36</f>
        <v/>
      </c>
      <c r="CI33" s="200" t="str">
        <f aca="false">'Calculs (M21..M40)'!HA36</f>
        <v/>
      </c>
      <c r="CJ33" s="200" t="str">
        <f aca="false">'Calculs (M21..M40)'!HB36</f>
        <v/>
      </c>
      <c r="CK33" s="200" t="str">
        <f aca="false">'Calculs (M21..M40)'!HC36</f>
        <v/>
      </c>
      <c r="CL33" s="200" t="str">
        <f aca="false">'Calculs (M21..M40)'!HD36</f>
        <v/>
      </c>
      <c r="CM33" s="200" t="str">
        <f aca="false">'Calculs (M21..M40)'!HE36</f>
        <v/>
      </c>
      <c r="CN33" s="201" t="str">
        <f aca="false">'Calculs (M21..M40)'!HF36</f>
        <v/>
      </c>
    </row>
    <row r="34" customFormat="false" ht="13" hidden="false" customHeight="false" outlineLevel="0" collapsed="false">
      <c r="B34" s="197" t="n">
        <v>24</v>
      </c>
      <c r="C34" s="198" t="str">
        <f aca="false">IF(ISNA(VLOOKUP(B34,ClassEvo,2,0)),"",VLOOKUP(B34,ClassEvo,2,0))</f>
        <v/>
      </c>
      <c r="D34" s="198" t="str">
        <f aca="false">IF(ISNA(VLOOKUP($B34,ClassEvo,3,0)),"",VLOOKUP($B34,ClassEvo,3,0))</f>
        <v/>
      </c>
      <c r="E34" s="202" t="str">
        <f aca="false">IF(ISNA(VLOOKUP($B34,ClassEvo,4,0)),"",VLOOKUP($B34,ClassEvo,4,0))</f>
        <v/>
      </c>
      <c r="F34" s="198" t="str">
        <f aca="false">IF(ISNA(VLOOKUP($B34,ClassEvo,5,0)),"",VLOOKUP($B34,ClassEvo,5,0))</f>
        <v/>
      </c>
      <c r="G34" s="200" t="str">
        <f aca="false">IF(ISNA(VLOOKUP($B34,ClassEvo,5+G$10,0)),"",VLOOKUP($B34,ClassEvo,5+G$10,0))</f>
        <v/>
      </c>
      <c r="H34" s="200" t="str">
        <f aca="false">IF(ISNA(VLOOKUP($B34,ClassEvo,5+H$10,0)),"",VLOOKUP($B34,ClassEvo,5+H$10,0))</f>
        <v/>
      </c>
      <c r="I34" s="200" t="str">
        <f aca="false">IF(ISNA(VLOOKUP($B34,ClassEvo,5+I$10,0)),"",VLOOKUP($B34,ClassEvo,5+I$10,0))</f>
        <v/>
      </c>
      <c r="J34" s="200" t="str">
        <f aca="false">IF(ISNA(VLOOKUP($B34,ClassEvo,5+J$10,0)),"",VLOOKUP($B34,ClassEvo,5+J$10,0))</f>
        <v/>
      </c>
      <c r="K34" s="200" t="str">
        <f aca="false">IF(ISNA(VLOOKUP($B34,ClassEvo,5+K$10,0)),"",VLOOKUP($B34,ClassEvo,5+K$10,0))</f>
        <v/>
      </c>
      <c r="L34" s="200" t="str">
        <f aca="false">IF(ISNA(VLOOKUP($B34,ClassEvo,5+L$10,0)),"",VLOOKUP($B34,ClassEvo,5+L$10,0))</f>
        <v/>
      </c>
      <c r="M34" s="200" t="str">
        <f aca="false">IF(ISNA(VLOOKUP($B34,ClassEvo,5+M$10,0)),"",VLOOKUP($B34,ClassEvo,5+M$10,0))</f>
        <v/>
      </c>
      <c r="N34" s="200" t="str">
        <f aca="false">IF(ISNA(VLOOKUP($B34,ClassEvo,5+N$10,0)),"",VLOOKUP($B34,ClassEvo,5+N$10,0))</f>
        <v/>
      </c>
      <c r="O34" s="200" t="str">
        <f aca="false">IF(ISNA(VLOOKUP($B34,ClassEvo,5+O$10,0)),"",VLOOKUP($B34,ClassEvo,5+O$10,0))</f>
        <v/>
      </c>
      <c r="P34" s="200" t="str">
        <f aca="false">IF(ISNA(VLOOKUP($B34,ClassEvo,5+P$10,0)),"",VLOOKUP($B34,ClassEvo,5+P$10,0))</f>
        <v/>
      </c>
      <c r="Q34" s="200" t="str">
        <f aca="false">IF(ISNA(VLOOKUP($B34,ClassEvo,5+Q$10,0)),"",VLOOKUP($B34,ClassEvo,5+Q$10,0))</f>
        <v/>
      </c>
      <c r="R34" s="200" t="str">
        <f aca="false">IF(ISNA(VLOOKUP($B34,ClassEvo,5+R$10,0)),"",VLOOKUP($B34,ClassEvo,5+R$10,0))</f>
        <v/>
      </c>
      <c r="S34" s="200" t="str">
        <f aca="false">IF(ISNA(VLOOKUP($B34,ClassEvo,5+S$10,0)),"",VLOOKUP($B34,ClassEvo,5+S$10,0))</f>
        <v/>
      </c>
      <c r="T34" s="200" t="str">
        <f aca="false">IF(ISNA(VLOOKUP($B34,ClassEvo,5+T$10,0)),"",VLOOKUP($B34,ClassEvo,5+T$10,0))</f>
        <v/>
      </c>
      <c r="U34" s="200" t="str">
        <f aca="false">IF(ISNA(VLOOKUP($B34,ClassEvo,5+U$10,0)),"",VLOOKUP($B34,ClassEvo,5+U$10,0))</f>
        <v/>
      </c>
      <c r="V34" s="200" t="str">
        <f aca="false">IF(ISNA(VLOOKUP($B34,ClassEvo,5+V$10,0)),"",VLOOKUP($B34,ClassEvo,5+V$10,0))</f>
        <v/>
      </c>
      <c r="W34" s="200" t="str">
        <f aca="false">IF(ISNA(VLOOKUP($B34,ClassEvo,5+W$10,0)),"",VLOOKUP($B34,ClassEvo,5+W$10,0))</f>
        <v/>
      </c>
      <c r="X34" s="200" t="str">
        <f aca="false">IF(ISNA(VLOOKUP($B34,ClassEvo,5+X$10,0)),"",VLOOKUP($B34,ClassEvo,5+X$10,0))</f>
        <v/>
      </c>
      <c r="Y34" s="200" t="str">
        <f aca="false">IF(ISNA(VLOOKUP($B34,ClassEvo,5+Y$10,0)),"",VLOOKUP($B34,ClassEvo,5+Y$10,0))</f>
        <v/>
      </c>
      <c r="Z34" s="200" t="str">
        <f aca="false">IF(ISNA(VLOOKUP($B34,ClassEvo,5+Z$10,0)),"",VLOOKUP($B34,ClassEvo,5+Z$10,0))</f>
        <v/>
      </c>
      <c r="AA34" s="200" t="str">
        <f aca="false">IF(ISNA(VLOOKUP($B34,ClassEvo,5+AA$10,0)),"",VLOOKUP($B34,ClassEvo,5+AA$10,0))</f>
        <v/>
      </c>
      <c r="AB34" s="200" t="str">
        <f aca="false">IF(ISNA(VLOOKUP($B34,ClassEvo,5+AB$10,0)),"",VLOOKUP($B34,ClassEvo,5+AB$10,0))</f>
        <v/>
      </c>
      <c r="AC34" s="200" t="str">
        <f aca="false">IF(ISNA(VLOOKUP($B34,ClassEvo,5+AC$10,0)),"",VLOOKUP($B34,ClassEvo,5+AC$10,0))</f>
        <v/>
      </c>
      <c r="AD34" s="200" t="str">
        <f aca="false">IF(ISNA(VLOOKUP($B34,ClassEvo,5+AD$10,0)),"",VLOOKUP($B34,ClassEvo,5+AD$10,0))</f>
        <v/>
      </c>
      <c r="AE34" s="200" t="str">
        <f aca="false">IF(ISNA(VLOOKUP($B34,ClassEvo,5+AE$10,0)),"",VLOOKUP($B34,ClassEvo,5+AE$10,0))</f>
        <v/>
      </c>
      <c r="AF34" s="200" t="str">
        <f aca="false">IF(ISNA(VLOOKUP($B34,ClassEvo,5+AF$10,0)),"",VLOOKUP($B34,ClassEvo,5+AF$10,0))</f>
        <v/>
      </c>
      <c r="AG34" s="200" t="str">
        <f aca="false">IF(ISNA(VLOOKUP($B34,ClassEvo,5+AG$10,0)),"",VLOOKUP($B34,ClassEvo,5+AG$10,0))</f>
        <v/>
      </c>
      <c r="AH34" s="200" t="str">
        <f aca="false">IF(ISNA(VLOOKUP($B34,ClassEvo,5+AH$10,0)),"",VLOOKUP($B34,ClassEvo,5+AH$10,0))</f>
        <v/>
      </c>
      <c r="AI34" s="200" t="str">
        <f aca="false">IF(ISNA(VLOOKUP($B34,ClassEvo,5+AI$10,0)),"",VLOOKUP($B34,ClassEvo,5+AI$10,0))</f>
        <v/>
      </c>
      <c r="AJ34" s="200" t="str">
        <f aca="false">IF(ISNA(VLOOKUP($B34,ClassEvo,5+AJ$10,0)),"",VLOOKUP($B34,ClassEvo,5+AJ$10,0))</f>
        <v/>
      </c>
      <c r="AK34" s="200" t="str">
        <f aca="false">IF(ISNA(VLOOKUP($B34,ClassEvo,5+AK$10,0)),"",VLOOKUP($B34,ClassEvo,5+AK$10,0))</f>
        <v/>
      </c>
      <c r="AL34" s="200" t="str">
        <f aca="false">IF(ISNA(VLOOKUP($B34,ClassEvo,5+AL$10,0)),"",VLOOKUP($B34,ClassEvo,5+AL$10,0))</f>
        <v/>
      </c>
      <c r="AM34" s="200" t="str">
        <f aca="false">IF(ISNA(VLOOKUP($B34,ClassEvo,5+AM$10,0)),"",VLOOKUP($B34,ClassEvo,5+AM$10,0))</f>
        <v/>
      </c>
      <c r="AN34" s="200" t="str">
        <f aca="false">IF(ISNA(VLOOKUP($B34,ClassEvo,5+AN$10,0)),"",VLOOKUP($B34,ClassEvo,5+AN$10,0))</f>
        <v/>
      </c>
      <c r="AO34" s="200" t="str">
        <f aca="false">IF(ISNA(VLOOKUP($B34,ClassEvo,5+AO$10,0)),"",VLOOKUP($B34,ClassEvo,5+AO$10,0))</f>
        <v/>
      </c>
      <c r="AP34" s="200" t="str">
        <f aca="false">IF(ISNA(VLOOKUP($B34,ClassEvo,5+AP$10,0)),"",VLOOKUP($B34,ClassEvo,5+AP$10,0))</f>
        <v/>
      </c>
      <c r="AQ34" s="200" t="str">
        <f aca="false">IF(ISNA(VLOOKUP($B34,ClassEvo,5+AQ$10,0)),"",VLOOKUP($B34,ClassEvo,5+AQ$10,0))</f>
        <v/>
      </c>
      <c r="AR34" s="200" t="str">
        <f aca="false">IF(ISNA(VLOOKUP($B34,ClassEvo,5+AR$10,0)),"",VLOOKUP($B34,ClassEvo,5+AR$10,0))</f>
        <v/>
      </c>
      <c r="AS34" s="200" t="str">
        <f aca="false">IF(ISNA(VLOOKUP($B34,ClassEvo,5+AS$10,0)),"",VLOOKUP($B34,ClassEvo,5+AS$10,0))</f>
        <v/>
      </c>
      <c r="AT34" s="201" t="str">
        <f aca="false">IF(ISNA(VLOOKUP($B34,ClassEvo,5+AT$10,0)),"",VLOOKUP($B34,ClassEvo,5+AT$10,0))</f>
        <v/>
      </c>
      <c r="AV34" s="197" t="str">
        <f aca="false">'Calculs (M21..M40)'!A37</f>
        <v/>
      </c>
      <c r="AW34" s="198" t="n">
        <f aca="false">'Calculs (M21..M40)'!G37</f>
        <v>0</v>
      </c>
      <c r="AX34" s="198" t="str">
        <f aca="false">'Calculs (M21..M40)'!H37</f>
        <v/>
      </c>
      <c r="AY34" s="202" t="str">
        <f aca="false">'Calculs (M21..M40)'!I37</f>
        <v/>
      </c>
      <c r="AZ34" s="198" t="str">
        <f aca="false">'Calculs (M21..M40)'!C37</f>
        <v/>
      </c>
      <c r="BA34" s="200" t="str">
        <f aca="false">'Calculs (M1..M20)'!GM37</f>
        <v/>
      </c>
      <c r="BB34" s="200" t="str">
        <f aca="false">'Calculs (M1..M20)'!GN37</f>
        <v/>
      </c>
      <c r="BC34" s="200" t="str">
        <f aca="false">'Calculs (M1..M20)'!GO37</f>
        <v/>
      </c>
      <c r="BD34" s="200" t="str">
        <f aca="false">'Calculs (M1..M20)'!GP37</f>
        <v/>
      </c>
      <c r="BE34" s="200" t="str">
        <f aca="false">'Calculs (M1..M20)'!GQ37</f>
        <v/>
      </c>
      <c r="BF34" s="200" t="str">
        <f aca="false">'Calculs (M1..M20)'!GR37</f>
        <v/>
      </c>
      <c r="BG34" s="200" t="str">
        <f aca="false">'Calculs (M1..M20)'!GS37</f>
        <v/>
      </c>
      <c r="BH34" s="200" t="str">
        <f aca="false">'Calculs (M1..M20)'!GT37</f>
        <v/>
      </c>
      <c r="BI34" s="200" t="str">
        <f aca="false">'Calculs (M1..M20)'!GU37</f>
        <v/>
      </c>
      <c r="BJ34" s="200" t="str">
        <f aca="false">'Calculs (M1..M20)'!GV37</f>
        <v/>
      </c>
      <c r="BK34" s="200" t="str">
        <f aca="false">'Calculs (M1..M20)'!GW37</f>
        <v/>
      </c>
      <c r="BL34" s="200" t="str">
        <f aca="false">'Calculs (M1..M20)'!GX37</f>
        <v/>
      </c>
      <c r="BM34" s="200" t="str">
        <f aca="false">'Calculs (M1..M20)'!GY37</f>
        <v/>
      </c>
      <c r="BN34" s="200" t="str">
        <f aca="false">'Calculs (M1..M20)'!GZ37</f>
        <v/>
      </c>
      <c r="BO34" s="200" t="str">
        <f aca="false">'Calculs (M1..M20)'!HA37</f>
        <v/>
      </c>
      <c r="BP34" s="200" t="str">
        <f aca="false">'Calculs (M1..M20)'!HB37</f>
        <v/>
      </c>
      <c r="BQ34" s="200" t="str">
        <f aca="false">'Calculs (M1..M20)'!HC37</f>
        <v/>
      </c>
      <c r="BR34" s="200" t="str">
        <f aca="false">'Calculs (M1..M20)'!HD37</f>
        <v/>
      </c>
      <c r="BS34" s="200" t="str">
        <f aca="false">'Calculs (M1..M20)'!HE37</f>
        <v/>
      </c>
      <c r="BT34" s="200" t="str">
        <f aca="false">'Calculs (M1..M20)'!HF37</f>
        <v/>
      </c>
      <c r="BU34" s="200" t="str">
        <f aca="false">'Calculs (M21..M40)'!GM37</f>
        <v/>
      </c>
      <c r="BV34" s="200" t="str">
        <f aca="false">'Calculs (M21..M40)'!GN37</f>
        <v/>
      </c>
      <c r="BW34" s="200" t="str">
        <f aca="false">'Calculs (M21..M40)'!GO37</f>
        <v/>
      </c>
      <c r="BX34" s="200" t="str">
        <f aca="false">'Calculs (M21..M40)'!GP37</f>
        <v/>
      </c>
      <c r="BY34" s="200" t="str">
        <f aca="false">'Calculs (M21..M40)'!GQ37</f>
        <v/>
      </c>
      <c r="BZ34" s="200" t="str">
        <f aca="false">'Calculs (M21..M40)'!GR37</f>
        <v/>
      </c>
      <c r="CA34" s="200" t="str">
        <f aca="false">'Calculs (M21..M40)'!GS37</f>
        <v/>
      </c>
      <c r="CB34" s="200" t="str">
        <f aca="false">'Calculs (M21..M40)'!GT37</f>
        <v/>
      </c>
      <c r="CC34" s="200" t="str">
        <f aca="false">'Calculs (M21..M40)'!GU37</f>
        <v/>
      </c>
      <c r="CD34" s="200" t="str">
        <f aca="false">'Calculs (M21..M40)'!GV37</f>
        <v/>
      </c>
      <c r="CE34" s="200" t="str">
        <f aca="false">'Calculs (M21..M40)'!GW37</f>
        <v/>
      </c>
      <c r="CF34" s="200" t="str">
        <f aca="false">'Calculs (M21..M40)'!GX37</f>
        <v/>
      </c>
      <c r="CG34" s="200" t="str">
        <f aca="false">'Calculs (M21..M40)'!GY37</f>
        <v/>
      </c>
      <c r="CH34" s="200" t="str">
        <f aca="false">'Calculs (M21..M40)'!GZ37</f>
        <v/>
      </c>
      <c r="CI34" s="200" t="str">
        <f aca="false">'Calculs (M21..M40)'!HA37</f>
        <v/>
      </c>
      <c r="CJ34" s="200" t="str">
        <f aca="false">'Calculs (M21..M40)'!HB37</f>
        <v/>
      </c>
      <c r="CK34" s="200" t="str">
        <f aca="false">'Calculs (M21..M40)'!HC37</f>
        <v/>
      </c>
      <c r="CL34" s="200" t="str">
        <f aca="false">'Calculs (M21..M40)'!HD37</f>
        <v/>
      </c>
      <c r="CM34" s="200" t="str">
        <f aca="false">'Calculs (M21..M40)'!HE37</f>
        <v/>
      </c>
      <c r="CN34" s="201" t="str">
        <f aca="false">'Calculs (M21..M40)'!HF37</f>
        <v/>
      </c>
    </row>
    <row r="35" customFormat="false" ht="13" hidden="false" customHeight="false" outlineLevel="0" collapsed="false">
      <c r="B35" s="197" t="n">
        <v>25</v>
      </c>
      <c r="C35" s="198" t="str">
        <f aca="false">IF(ISNA(VLOOKUP(B35,ClassEvo,2,0)),"",VLOOKUP(B35,ClassEvo,2,0))</f>
        <v/>
      </c>
      <c r="D35" s="198" t="str">
        <f aca="false">IF(ISNA(VLOOKUP($B35,ClassEvo,3,0)),"",VLOOKUP($B35,ClassEvo,3,0))</f>
        <v/>
      </c>
      <c r="E35" s="202" t="str">
        <f aca="false">IF(ISNA(VLOOKUP($B35,ClassEvo,4,0)),"",VLOOKUP($B35,ClassEvo,4,0))</f>
        <v/>
      </c>
      <c r="F35" s="198" t="str">
        <f aca="false">IF(ISNA(VLOOKUP($B35,ClassEvo,5,0)),"",VLOOKUP($B35,ClassEvo,5,0))</f>
        <v/>
      </c>
      <c r="G35" s="200" t="str">
        <f aca="false">IF(ISNA(VLOOKUP($B35,ClassEvo,5+G$10,0)),"",VLOOKUP($B35,ClassEvo,5+G$10,0))</f>
        <v/>
      </c>
      <c r="H35" s="200" t="str">
        <f aca="false">IF(ISNA(VLOOKUP($B35,ClassEvo,5+H$10,0)),"",VLOOKUP($B35,ClassEvo,5+H$10,0))</f>
        <v/>
      </c>
      <c r="I35" s="200" t="str">
        <f aca="false">IF(ISNA(VLOOKUP($B35,ClassEvo,5+I$10,0)),"",VLOOKUP($B35,ClassEvo,5+I$10,0))</f>
        <v/>
      </c>
      <c r="J35" s="200" t="str">
        <f aca="false">IF(ISNA(VLOOKUP($B35,ClassEvo,5+J$10,0)),"",VLOOKUP($B35,ClassEvo,5+J$10,0))</f>
        <v/>
      </c>
      <c r="K35" s="200" t="str">
        <f aca="false">IF(ISNA(VLOOKUP($B35,ClassEvo,5+K$10,0)),"",VLOOKUP($B35,ClassEvo,5+K$10,0))</f>
        <v/>
      </c>
      <c r="L35" s="200" t="str">
        <f aca="false">IF(ISNA(VLOOKUP($B35,ClassEvo,5+L$10,0)),"",VLOOKUP($B35,ClassEvo,5+L$10,0))</f>
        <v/>
      </c>
      <c r="M35" s="200" t="str">
        <f aca="false">IF(ISNA(VLOOKUP($B35,ClassEvo,5+M$10,0)),"",VLOOKUP($B35,ClassEvo,5+M$10,0))</f>
        <v/>
      </c>
      <c r="N35" s="200" t="str">
        <f aca="false">IF(ISNA(VLOOKUP($B35,ClassEvo,5+N$10,0)),"",VLOOKUP($B35,ClassEvo,5+N$10,0))</f>
        <v/>
      </c>
      <c r="O35" s="200" t="str">
        <f aca="false">IF(ISNA(VLOOKUP($B35,ClassEvo,5+O$10,0)),"",VLOOKUP($B35,ClassEvo,5+O$10,0))</f>
        <v/>
      </c>
      <c r="P35" s="200" t="str">
        <f aca="false">IF(ISNA(VLOOKUP($B35,ClassEvo,5+P$10,0)),"",VLOOKUP($B35,ClassEvo,5+P$10,0))</f>
        <v/>
      </c>
      <c r="Q35" s="200" t="str">
        <f aca="false">IF(ISNA(VLOOKUP($B35,ClassEvo,5+Q$10,0)),"",VLOOKUP($B35,ClassEvo,5+Q$10,0))</f>
        <v/>
      </c>
      <c r="R35" s="200" t="str">
        <f aca="false">IF(ISNA(VLOOKUP($B35,ClassEvo,5+R$10,0)),"",VLOOKUP($B35,ClassEvo,5+R$10,0))</f>
        <v/>
      </c>
      <c r="S35" s="200" t="str">
        <f aca="false">IF(ISNA(VLOOKUP($B35,ClassEvo,5+S$10,0)),"",VLOOKUP($B35,ClassEvo,5+S$10,0))</f>
        <v/>
      </c>
      <c r="T35" s="200" t="str">
        <f aca="false">IF(ISNA(VLOOKUP($B35,ClassEvo,5+T$10,0)),"",VLOOKUP($B35,ClassEvo,5+T$10,0))</f>
        <v/>
      </c>
      <c r="U35" s="200" t="str">
        <f aca="false">IF(ISNA(VLOOKUP($B35,ClassEvo,5+U$10,0)),"",VLOOKUP($B35,ClassEvo,5+U$10,0))</f>
        <v/>
      </c>
      <c r="V35" s="200" t="str">
        <f aca="false">IF(ISNA(VLOOKUP($B35,ClassEvo,5+V$10,0)),"",VLOOKUP($B35,ClassEvo,5+V$10,0))</f>
        <v/>
      </c>
      <c r="W35" s="200" t="str">
        <f aca="false">IF(ISNA(VLOOKUP($B35,ClassEvo,5+W$10,0)),"",VLOOKUP($B35,ClassEvo,5+W$10,0))</f>
        <v/>
      </c>
      <c r="X35" s="200" t="str">
        <f aca="false">IF(ISNA(VLOOKUP($B35,ClassEvo,5+X$10,0)),"",VLOOKUP($B35,ClassEvo,5+X$10,0))</f>
        <v/>
      </c>
      <c r="Y35" s="200" t="str">
        <f aca="false">IF(ISNA(VLOOKUP($B35,ClassEvo,5+Y$10,0)),"",VLOOKUP($B35,ClassEvo,5+Y$10,0))</f>
        <v/>
      </c>
      <c r="Z35" s="200" t="str">
        <f aca="false">IF(ISNA(VLOOKUP($B35,ClassEvo,5+Z$10,0)),"",VLOOKUP($B35,ClassEvo,5+Z$10,0))</f>
        <v/>
      </c>
      <c r="AA35" s="200" t="str">
        <f aca="false">IF(ISNA(VLOOKUP($B35,ClassEvo,5+AA$10,0)),"",VLOOKUP($B35,ClassEvo,5+AA$10,0))</f>
        <v/>
      </c>
      <c r="AB35" s="200" t="str">
        <f aca="false">IF(ISNA(VLOOKUP($B35,ClassEvo,5+AB$10,0)),"",VLOOKUP($B35,ClassEvo,5+AB$10,0))</f>
        <v/>
      </c>
      <c r="AC35" s="200" t="str">
        <f aca="false">IF(ISNA(VLOOKUP($B35,ClassEvo,5+AC$10,0)),"",VLOOKUP($B35,ClassEvo,5+AC$10,0))</f>
        <v/>
      </c>
      <c r="AD35" s="200" t="str">
        <f aca="false">IF(ISNA(VLOOKUP($B35,ClassEvo,5+AD$10,0)),"",VLOOKUP($B35,ClassEvo,5+AD$10,0))</f>
        <v/>
      </c>
      <c r="AE35" s="200" t="str">
        <f aca="false">IF(ISNA(VLOOKUP($B35,ClassEvo,5+AE$10,0)),"",VLOOKUP($B35,ClassEvo,5+AE$10,0))</f>
        <v/>
      </c>
      <c r="AF35" s="200" t="str">
        <f aca="false">IF(ISNA(VLOOKUP($B35,ClassEvo,5+AF$10,0)),"",VLOOKUP($B35,ClassEvo,5+AF$10,0))</f>
        <v/>
      </c>
      <c r="AG35" s="200" t="str">
        <f aca="false">IF(ISNA(VLOOKUP($B35,ClassEvo,5+AG$10,0)),"",VLOOKUP($B35,ClassEvo,5+AG$10,0))</f>
        <v/>
      </c>
      <c r="AH35" s="200" t="str">
        <f aca="false">IF(ISNA(VLOOKUP($B35,ClassEvo,5+AH$10,0)),"",VLOOKUP($B35,ClassEvo,5+AH$10,0))</f>
        <v/>
      </c>
      <c r="AI35" s="200" t="str">
        <f aca="false">IF(ISNA(VLOOKUP($B35,ClassEvo,5+AI$10,0)),"",VLOOKUP($B35,ClassEvo,5+AI$10,0))</f>
        <v/>
      </c>
      <c r="AJ35" s="200" t="str">
        <f aca="false">IF(ISNA(VLOOKUP($B35,ClassEvo,5+AJ$10,0)),"",VLOOKUP($B35,ClassEvo,5+AJ$10,0))</f>
        <v/>
      </c>
      <c r="AK35" s="200" t="str">
        <f aca="false">IF(ISNA(VLOOKUP($B35,ClassEvo,5+AK$10,0)),"",VLOOKUP($B35,ClassEvo,5+AK$10,0))</f>
        <v/>
      </c>
      <c r="AL35" s="200" t="str">
        <f aca="false">IF(ISNA(VLOOKUP($B35,ClassEvo,5+AL$10,0)),"",VLOOKUP($B35,ClassEvo,5+AL$10,0))</f>
        <v/>
      </c>
      <c r="AM35" s="200" t="str">
        <f aca="false">IF(ISNA(VLOOKUP($B35,ClassEvo,5+AM$10,0)),"",VLOOKUP($B35,ClassEvo,5+AM$10,0))</f>
        <v/>
      </c>
      <c r="AN35" s="200" t="str">
        <f aca="false">IF(ISNA(VLOOKUP($B35,ClassEvo,5+AN$10,0)),"",VLOOKUP($B35,ClassEvo,5+AN$10,0))</f>
        <v/>
      </c>
      <c r="AO35" s="200" t="str">
        <f aca="false">IF(ISNA(VLOOKUP($B35,ClassEvo,5+AO$10,0)),"",VLOOKUP($B35,ClassEvo,5+AO$10,0))</f>
        <v/>
      </c>
      <c r="AP35" s="200" t="str">
        <f aca="false">IF(ISNA(VLOOKUP($B35,ClassEvo,5+AP$10,0)),"",VLOOKUP($B35,ClassEvo,5+AP$10,0))</f>
        <v/>
      </c>
      <c r="AQ35" s="200" t="str">
        <f aca="false">IF(ISNA(VLOOKUP($B35,ClassEvo,5+AQ$10,0)),"",VLOOKUP($B35,ClassEvo,5+AQ$10,0))</f>
        <v/>
      </c>
      <c r="AR35" s="200" t="str">
        <f aca="false">IF(ISNA(VLOOKUP($B35,ClassEvo,5+AR$10,0)),"",VLOOKUP($B35,ClassEvo,5+AR$10,0))</f>
        <v/>
      </c>
      <c r="AS35" s="200" t="str">
        <f aca="false">IF(ISNA(VLOOKUP($B35,ClassEvo,5+AS$10,0)),"",VLOOKUP($B35,ClassEvo,5+AS$10,0))</f>
        <v/>
      </c>
      <c r="AT35" s="201" t="str">
        <f aca="false">IF(ISNA(VLOOKUP($B35,ClassEvo,5+AT$10,0)),"",VLOOKUP($B35,ClassEvo,5+AT$10,0))</f>
        <v/>
      </c>
      <c r="AV35" s="197" t="str">
        <f aca="false">'Calculs (M21..M40)'!A38</f>
        <v/>
      </c>
      <c r="AW35" s="198" t="n">
        <f aca="false">'Calculs (M21..M40)'!G38</f>
        <v>0</v>
      </c>
      <c r="AX35" s="198" t="str">
        <f aca="false">'Calculs (M21..M40)'!H38</f>
        <v/>
      </c>
      <c r="AY35" s="202" t="str">
        <f aca="false">'Calculs (M21..M40)'!I38</f>
        <v/>
      </c>
      <c r="AZ35" s="198" t="str">
        <f aca="false">'Calculs (M21..M40)'!C38</f>
        <v/>
      </c>
      <c r="BA35" s="200" t="str">
        <f aca="false">'Calculs (M1..M20)'!GM38</f>
        <v/>
      </c>
      <c r="BB35" s="200" t="str">
        <f aca="false">'Calculs (M1..M20)'!GN38</f>
        <v/>
      </c>
      <c r="BC35" s="200" t="str">
        <f aca="false">'Calculs (M1..M20)'!GO38</f>
        <v/>
      </c>
      <c r="BD35" s="200" t="str">
        <f aca="false">'Calculs (M1..M20)'!GP38</f>
        <v/>
      </c>
      <c r="BE35" s="200" t="str">
        <f aca="false">'Calculs (M1..M20)'!GQ38</f>
        <v/>
      </c>
      <c r="BF35" s="200" t="str">
        <f aca="false">'Calculs (M1..M20)'!GR38</f>
        <v/>
      </c>
      <c r="BG35" s="200" t="str">
        <f aca="false">'Calculs (M1..M20)'!GS38</f>
        <v/>
      </c>
      <c r="BH35" s="200" t="str">
        <f aca="false">'Calculs (M1..M20)'!GT38</f>
        <v/>
      </c>
      <c r="BI35" s="200" t="str">
        <f aca="false">'Calculs (M1..M20)'!GU38</f>
        <v/>
      </c>
      <c r="BJ35" s="200" t="str">
        <f aca="false">'Calculs (M1..M20)'!GV38</f>
        <v/>
      </c>
      <c r="BK35" s="200" t="str">
        <f aca="false">'Calculs (M1..M20)'!GW38</f>
        <v/>
      </c>
      <c r="BL35" s="200" t="str">
        <f aca="false">'Calculs (M1..M20)'!GX38</f>
        <v/>
      </c>
      <c r="BM35" s="200" t="str">
        <f aca="false">'Calculs (M1..M20)'!GY38</f>
        <v/>
      </c>
      <c r="BN35" s="200" t="str">
        <f aca="false">'Calculs (M1..M20)'!GZ38</f>
        <v/>
      </c>
      <c r="BO35" s="200" t="str">
        <f aca="false">'Calculs (M1..M20)'!HA38</f>
        <v/>
      </c>
      <c r="BP35" s="200" t="str">
        <f aca="false">'Calculs (M1..M20)'!HB38</f>
        <v/>
      </c>
      <c r="BQ35" s="200" t="str">
        <f aca="false">'Calculs (M1..M20)'!HC38</f>
        <v/>
      </c>
      <c r="BR35" s="200" t="str">
        <f aca="false">'Calculs (M1..M20)'!HD38</f>
        <v/>
      </c>
      <c r="BS35" s="200" t="str">
        <f aca="false">'Calculs (M1..M20)'!HE38</f>
        <v/>
      </c>
      <c r="BT35" s="200" t="str">
        <f aca="false">'Calculs (M1..M20)'!HF38</f>
        <v/>
      </c>
      <c r="BU35" s="200" t="str">
        <f aca="false">'Calculs (M21..M40)'!GM38</f>
        <v/>
      </c>
      <c r="BV35" s="200" t="str">
        <f aca="false">'Calculs (M21..M40)'!GN38</f>
        <v/>
      </c>
      <c r="BW35" s="200" t="str">
        <f aca="false">'Calculs (M21..M40)'!GO38</f>
        <v/>
      </c>
      <c r="BX35" s="200" t="str">
        <f aca="false">'Calculs (M21..M40)'!GP38</f>
        <v/>
      </c>
      <c r="BY35" s="200" t="str">
        <f aca="false">'Calculs (M21..M40)'!GQ38</f>
        <v/>
      </c>
      <c r="BZ35" s="200" t="str">
        <f aca="false">'Calculs (M21..M40)'!GR38</f>
        <v/>
      </c>
      <c r="CA35" s="200" t="str">
        <f aca="false">'Calculs (M21..M40)'!GS38</f>
        <v/>
      </c>
      <c r="CB35" s="200" t="str">
        <f aca="false">'Calculs (M21..M40)'!GT38</f>
        <v/>
      </c>
      <c r="CC35" s="200" t="str">
        <f aca="false">'Calculs (M21..M40)'!GU38</f>
        <v/>
      </c>
      <c r="CD35" s="200" t="str">
        <f aca="false">'Calculs (M21..M40)'!GV38</f>
        <v/>
      </c>
      <c r="CE35" s="200" t="str">
        <f aca="false">'Calculs (M21..M40)'!GW38</f>
        <v/>
      </c>
      <c r="CF35" s="200" t="str">
        <f aca="false">'Calculs (M21..M40)'!GX38</f>
        <v/>
      </c>
      <c r="CG35" s="200" t="str">
        <f aca="false">'Calculs (M21..M40)'!GY38</f>
        <v/>
      </c>
      <c r="CH35" s="200" t="str">
        <f aca="false">'Calculs (M21..M40)'!GZ38</f>
        <v/>
      </c>
      <c r="CI35" s="200" t="str">
        <f aca="false">'Calculs (M21..M40)'!HA38</f>
        <v/>
      </c>
      <c r="CJ35" s="200" t="str">
        <f aca="false">'Calculs (M21..M40)'!HB38</f>
        <v/>
      </c>
      <c r="CK35" s="200" t="str">
        <f aca="false">'Calculs (M21..M40)'!HC38</f>
        <v/>
      </c>
      <c r="CL35" s="200" t="str">
        <f aca="false">'Calculs (M21..M40)'!HD38</f>
        <v/>
      </c>
      <c r="CM35" s="200" t="str">
        <f aca="false">'Calculs (M21..M40)'!HE38</f>
        <v/>
      </c>
      <c r="CN35" s="201" t="str">
        <f aca="false">'Calculs (M21..M40)'!HF38</f>
        <v/>
      </c>
    </row>
    <row r="36" customFormat="false" ht="13" hidden="false" customHeight="false" outlineLevel="0" collapsed="false">
      <c r="B36" s="197" t="n">
        <v>26</v>
      </c>
      <c r="C36" s="198" t="str">
        <f aca="false">IF(ISNA(VLOOKUP(B36,ClassEvo,2,0)),"",VLOOKUP(B36,ClassEvo,2,0))</f>
        <v/>
      </c>
      <c r="D36" s="198" t="str">
        <f aca="false">IF(ISNA(VLOOKUP($B36,ClassEvo,3,0)),"",VLOOKUP($B36,ClassEvo,3,0))</f>
        <v/>
      </c>
      <c r="E36" s="202" t="str">
        <f aca="false">IF(ISNA(VLOOKUP($B36,ClassEvo,4,0)),"",VLOOKUP($B36,ClassEvo,4,0))</f>
        <v/>
      </c>
      <c r="F36" s="198" t="str">
        <f aca="false">IF(ISNA(VLOOKUP($B36,ClassEvo,5,0)),"",VLOOKUP($B36,ClassEvo,5,0))</f>
        <v/>
      </c>
      <c r="G36" s="200" t="str">
        <f aca="false">IF(ISNA(VLOOKUP($B36,ClassEvo,5+G$10,0)),"",VLOOKUP($B36,ClassEvo,5+G$10,0))</f>
        <v/>
      </c>
      <c r="H36" s="200" t="str">
        <f aca="false">IF(ISNA(VLOOKUP($B36,ClassEvo,5+H$10,0)),"",VLOOKUP($B36,ClassEvo,5+H$10,0))</f>
        <v/>
      </c>
      <c r="I36" s="200" t="str">
        <f aca="false">IF(ISNA(VLOOKUP($B36,ClassEvo,5+I$10,0)),"",VLOOKUP($B36,ClassEvo,5+I$10,0))</f>
        <v/>
      </c>
      <c r="J36" s="200" t="str">
        <f aca="false">IF(ISNA(VLOOKUP($B36,ClassEvo,5+J$10,0)),"",VLOOKUP($B36,ClassEvo,5+J$10,0))</f>
        <v/>
      </c>
      <c r="K36" s="200" t="str">
        <f aca="false">IF(ISNA(VLOOKUP($B36,ClassEvo,5+K$10,0)),"",VLOOKUP($B36,ClassEvo,5+K$10,0))</f>
        <v/>
      </c>
      <c r="L36" s="200" t="str">
        <f aca="false">IF(ISNA(VLOOKUP($B36,ClassEvo,5+L$10,0)),"",VLOOKUP($B36,ClassEvo,5+L$10,0))</f>
        <v/>
      </c>
      <c r="M36" s="200" t="str">
        <f aca="false">IF(ISNA(VLOOKUP($B36,ClassEvo,5+M$10,0)),"",VLOOKUP($B36,ClassEvo,5+M$10,0))</f>
        <v/>
      </c>
      <c r="N36" s="200" t="str">
        <f aca="false">IF(ISNA(VLOOKUP($B36,ClassEvo,5+N$10,0)),"",VLOOKUP($B36,ClassEvo,5+N$10,0))</f>
        <v/>
      </c>
      <c r="O36" s="200" t="str">
        <f aca="false">IF(ISNA(VLOOKUP($B36,ClassEvo,5+O$10,0)),"",VLOOKUP($B36,ClassEvo,5+O$10,0))</f>
        <v/>
      </c>
      <c r="P36" s="200" t="str">
        <f aca="false">IF(ISNA(VLOOKUP($B36,ClassEvo,5+P$10,0)),"",VLOOKUP($B36,ClassEvo,5+P$10,0))</f>
        <v/>
      </c>
      <c r="Q36" s="200" t="str">
        <f aca="false">IF(ISNA(VLOOKUP($B36,ClassEvo,5+Q$10,0)),"",VLOOKUP($B36,ClassEvo,5+Q$10,0))</f>
        <v/>
      </c>
      <c r="R36" s="200" t="str">
        <f aca="false">IF(ISNA(VLOOKUP($B36,ClassEvo,5+R$10,0)),"",VLOOKUP($B36,ClassEvo,5+R$10,0))</f>
        <v/>
      </c>
      <c r="S36" s="200" t="str">
        <f aca="false">IF(ISNA(VLOOKUP($B36,ClassEvo,5+S$10,0)),"",VLOOKUP($B36,ClassEvo,5+S$10,0))</f>
        <v/>
      </c>
      <c r="T36" s="200" t="str">
        <f aca="false">IF(ISNA(VLOOKUP($B36,ClassEvo,5+T$10,0)),"",VLOOKUP($B36,ClassEvo,5+T$10,0))</f>
        <v/>
      </c>
      <c r="U36" s="200" t="str">
        <f aca="false">IF(ISNA(VLOOKUP($B36,ClassEvo,5+U$10,0)),"",VLOOKUP($B36,ClassEvo,5+U$10,0))</f>
        <v/>
      </c>
      <c r="V36" s="200" t="str">
        <f aca="false">IF(ISNA(VLOOKUP($B36,ClassEvo,5+V$10,0)),"",VLOOKUP($B36,ClassEvo,5+V$10,0))</f>
        <v/>
      </c>
      <c r="W36" s="200" t="str">
        <f aca="false">IF(ISNA(VLOOKUP($B36,ClassEvo,5+W$10,0)),"",VLOOKUP($B36,ClassEvo,5+W$10,0))</f>
        <v/>
      </c>
      <c r="X36" s="200" t="str">
        <f aca="false">IF(ISNA(VLOOKUP($B36,ClassEvo,5+X$10,0)),"",VLOOKUP($B36,ClassEvo,5+X$10,0))</f>
        <v/>
      </c>
      <c r="Y36" s="200" t="str">
        <f aca="false">IF(ISNA(VLOOKUP($B36,ClassEvo,5+Y$10,0)),"",VLOOKUP($B36,ClassEvo,5+Y$10,0))</f>
        <v/>
      </c>
      <c r="Z36" s="200" t="str">
        <f aca="false">IF(ISNA(VLOOKUP($B36,ClassEvo,5+Z$10,0)),"",VLOOKUP($B36,ClassEvo,5+Z$10,0))</f>
        <v/>
      </c>
      <c r="AA36" s="200" t="str">
        <f aca="false">IF(ISNA(VLOOKUP($B36,ClassEvo,5+AA$10,0)),"",VLOOKUP($B36,ClassEvo,5+AA$10,0))</f>
        <v/>
      </c>
      <c r="AB36" s="200" t="str">
        <f aca="false">IF(ISNA(VLOOKUP($B36,ClassEvo,5+AB$10,0)),"",VLOOKUP($B36,ClassEvo,5+AB$10,0))</f>
        <v/>
      </c>
      <c r="AC36" s="200" t="str">
        <f aca="false">IF(ISNA(VLOOKUP($B36,ClassEvo,5+AC$10,0)),"",VLOOKUP($B36,ClassEvo,5+AC$10,0))</f>
        <v/>
      </c>
      <c r="AD36" s="200" t="str">
        <f aca="false">IF(ISNA(VLOOKUP($B36,ClassEvo,5+AD$10,0)),"",VLOOKUP($B36,ClassEvo,5+AD$10,0))</f>
        <v/>
      </c>
      <c r="AE36" s="200" t="str">
        <f aca="false">IF(ISNA(VLOOKUP($B36,ClassEvo,5+AE$10,0)),"",VLOOKUP($B36,ClassEvo,5+AE$10,0))</f>
        <v/>
      </c>
      <c r="AF36" s="200" t="str">
        <f aca="false">IF(ISNA(VLOOKUP($B36,ClassEvo,5+AF$10,0)),"",VLOOKUP($B36,ClassEvo,5+AF$10,0))</f>
        <v/>
      </c>
      <c r="AG36" s="200" t="str">
        <f aca="false">IF(ISNA(VLOOKUP($B36,ClassEvo,5+AG$10,0)),"",VLOOKUP($B36,ClassEvo,5+AG$10,0))</f>
        <v/>
      </c>
      <c r="AH36" s="200" t="str">
        <f aca="false">IF(ISNA(VLOOKUP($B36,ClassEvo,5+AH$10,0)),"",VLOOKUP($B36,ClassEvo,5+AH$10,0))</f>
        <v/>
      </c>
      <c r="AI36" s="200" t="str">
        <f aca="false">IF(ISNA(VLOOKUP($B36,ClassEvo,5+AI$10,0)),"",VLOOKUP($B36,ClassEvo,5+AI$10,0))</f>
        <v/>
      </c>
      <c r="AJ36" s="200" t="str">
        <f aca="false">IF(ISNA(VLOOKUP($B36,ClassEvo,5+AJ$10,0)),"",VLOOKUP($B36,ClassEvo,5+AJ$10,0))</f>
        <v/>
      </c>
      <c r="AK36" s="200" t="str">
        <f aca="false">IF(ISNA(VLOOKUP($B36,ClassEvo,5+AK$10,0)),"",VLOOKUP($B36,ClassEvo,5+AK$10,0))</f>
        <v/>
      </c>
      <c r="AL36" s="200" t="str">
        <f aca="false">IF(ISNA(VLOOKUP($B36,ClassEvo,5+AL$10,0)),"",VLOOKUP($B36,ClassEvo,5+AL$10,0))</f>
        <v/>
      </c>
      <c r="AM36" s="200" t="str">
        <f aca="false">IF(ISNA(VLOOKUP($B36,ClassEvo,5+AM$10,0)),"",VLOOKUP($B36,ClassEvo,5+AM$10,0))</f>
        <v/>
      </c>
      <c r="AN36" s="200" t="str">
        <f aca="false">IF(ISNA(VLOOKUP($B36,ClassEvo,5+AN$10,0)),"",VLOOKUP($B36,ClassEvo,5+AN$10,0))</f>
        <v/>
      </c>
      <c r="AO36" s="200" t="str">
        <f aca="false">IF(ISNA(VLOOKUP($B36,ClassEvo,5+AO$10,0)),"",VLOOKUP($B36,ClassEvo,5+AO$10,0))</f>
        <v/>
      </c>
      <c r="AP36" s="200" t="str">
        <f aca="false">IF(ISNA(VLOOKUP($B36,ClassEvo,5+AP$10,0)),"",VLOOKUP($B36,ClassEvo,5+AP$10,0))</f>
        <v/>
      </c>
      <c r="AQ36" s="200" t="str">
        <f aca="false">IF(ISNA(VLOOKUP($B36,ClassEvo,5+AQ$10,0)),"",VLOOKUP($B36,ClassEvo,5+AQ$10,0))</f>
        <v/>
      </c>
      <c r="AR36" s="200" t="str">
        <f aca="false">IF(ISNA(VLOOKUP($B36,ClassEvo,5+AR$10,0)),"",VLOOKUP($B36,ClassEvo,5+AR$10,0))</f>
        <v/>
      </c>
      <c r="AS36" s="200" t="str">
        <f aca="false">IF(ISNA(VLOOKUP($B36,ClassEvo,5+AS$10,0)),"",VLOOKUP($B36,ClassEvo,5+AS$10,0))</f>
        <v/>
      </c>
      <c r="AT36" s="201" t="str">
        <f aca="false">IF(ISNA(VLOOKUP($B36,ClassEvo,5+AT$10,0)),"",VLOOKUP($B36,ClassEvo,5+AT$10,0))</f>
        <v/>
      </c>
      <c r="AV36" s="197" t="str">
        <f aca="false">'Calculs (M21..M40)'!A39</f>
        <v/>
      </c>
      <c r="AW36" s="198" t="n">
        <f aca="false">'Calculs (M21..M40)'!G39</f>
        <v>0</v>
      </c>
      <c r="AX36" s="198" t="str">
        <f aca="false">'Calculs (M21..M40)'!H39</f>
        <v/>
      </c>
      <c r="AY36" s="202" t="str">
        <f aca="false">'Calculs (M21..M40)'!I39</f>
        <v/>
      </c>
      <c r="AZ36" s="198" t="str">
        <f aca="false">'Calculs (M21..M40)'!C39</f>
        <v/>
      </c>
      <c r="BA36" s="200" t="str">
        <f aca="false">'Calculs (M1..M20)'!GM39</f>
        <v/>
      </c>
      <c r="BB36" s="200" t="str">
        <f aca="false">'Calculs (M1..M20)'!GN39</f>
        <v/>
      </c>
      <c r="BC36" s="200" t="str">
        <f aca="false">'Calculs (M1..M20)'!GO39</f>
        <v/>
      </c>
      <c r="BD36" s="200" t="str">
        <f aca="false">'Calculs (M1..M20)'!GP39</f>
        <v/>
      </c>
      <c r="BE36" s="200" t="str">
        <f aca="false">'Calculs (M1..M20)'!GQ39</f>
        <v/>
      </c>
      <c r="BF36" s="200" t="str">
        <f aca="false">'Calculs (M1..M20)'!GR39</f>
        <v/>
      </c>
      <c r="BG36" s="200" t="str">
        <f aca="false">'Calculs (M1..M20)'!GS39</f>
        <v/>
      </c>
      <c r="BH36" s="200" t="str">
        <f aca="false">'Calculs (M1..M20)'!GT39</f>
        <v/>
      </c>
      <c r="BI36" s="200" t="str">
        <f aca="false">'Calculs (M1..M20)'!GU39</f>
        <v/>
      </c>
      <c r="BJ36" s="200" t="str">
        <f aca="false">'Calculs (M1..M20)'!GV39</f>
        <v/>
      </c>
      <c r="BK36" s="200" t="str">
        <f aca="false">'Calculs (M1..M20)'!GW39</f>
        <v/>
      </c>
      <c r="BL36" s="200" t="str">
        <f aca="false">'Calculs (M1..M20)'!GX39</f>
        <v/>
      </c>
      <c r="BM36" s="200" t="str">
        <f aca="false">'Calculs (M1..M20)'!GY39</f>
        <v/>
      </c>
      <c r="BN36" s="200" t="str">
        <f aca="false">'Calculs (M1..M20)'!GZ39</f>
        <v/>
      </c>
      <c r="BO36" s="200" t="str">
        <f aca="false">'Calculs (M1..M20)'!HA39</f>
        <v/>
      </c>
      <c r="BP36" s="200" t="str">
        <f aca="false">'Calculs (M1..M20)'!HB39</f>
        <v/>
      </c>
      <c r="BQ36" s="200" t="str">
        <f aca="false">'Calculs (M1..M20)'!HC39</f>
        <v/>
      </c>
      <c r="BR36" s="200" t="str">
        <f aca="false">'Calculs (M1..M20)'!HD39</f>
        <v/>
      </c>
      <c r="BS36" s="200" t="str">
        <f aca="false">'Calculs (M1..M20)'!HE39</f>
        <v/>
      </c>
      <c r="BT36" s="200" t="str">
        <f aca="false">'Calculs (M1..M20)'!HF39</f>
        <v/>
      </c>
      <c r="BU36" s="200" t="str">
        <f aca="false">'Calculs (M21..M40)'!GM39</f>
        <v/>
      </c>
      <c r="BV36" s="200" t="str">
        <f aca="false">'Calculs (M21..M40)'!GN39</f>
        <v/>
      </c>
      <c r="BW36" s="200" t="str">
        <f aca="false">'Calculs (M21..M40)'!GO39</f>
        <v/>
      </c>
      <c r="BX36" s="200" t="str">
        <f aca="false">'Calculs (M21..M40)'!GP39</f>
        <v/>
      </c>
      <c r="BY36" s="200" t="str">
        <f aca="false">'Calculs (M21..M40)'!GQ39</f>
        <v/>
      </c>
      <c r="BZ36" s="200" t="str">
        <f aca="false">'Calculs (M21..M40)'!GR39</f>
        <v/>
      </c>
      <c r="CA36" s="200" t="str">
        <f aca="false">'Calculs (M21..M40)'!GS39</f>
        <v/>
      </c>
      <c r="CB36" s="200" t="str">
        <f aca="false">'Calculs (M21..M40)'!GT39</f>
        <v/>
      </c>
      <c r="CC36" s="200" t="str">
        <f aca="false">'Calculs (M21..M40)'!GU39</f>
        <v/>
      </c>
      <c r="CD36" s="200" t="str">
        <f aca="false">'Calculs (M21..M40)'!GV39</f>
        <v/>
      </c>
      <c r="CE36" s="200" t="str">
        <f aca="false">'Calculs (M21..M40)'!GW39</f>
        <v/>
      </c>
      <c r="CF36" s="200" t="str">
        <f aca="false">'Calculs (M21..M40)'!GX39</f>
        <v/>
      </c>
      <c r="CG36" s="200" t="str">
        <f aca="false">'Calculs (M21..M40)'!GY39</f>
        <v/>
      </c>
      <c r="CH36" s="200" t="str">
        <f aca="false">'Calculs (M21..M40)'!GZ39</f>
        <v/>
      </c>
      <c r="CI36" s="200" t="str">
        <f aca="false">'Calculs (M21..M40)'!HA39</f>
        <v/>
      </c>
      <c r="CJ36" s="200" t="str">
        <f aca="false">'Calculs (M21..M40)'!HB39</f>
        <v/>
      </c>
      <c r="CK36" s="200" t="str">
        <f aca="false">'Calculs (M21..M40)'!HC39</f>
        <v/>
      </c>
      <c r="CL36" s="200" t="str">
        <f aca="false">'Calculs (M21..M40)'!HD39</f>
        <v/>
      </c>
      <c r="CM36" s="200" t="str">
        <f aca="false">'Calculs (M21..M40)'!HE39</f>
        <v/>
      </c>
      <c r="CN36" s="201" t="str">
        <f aca="false">'Calculs (M21..M40)'!HF39</f>
        <v/>
      </c>
    </row>
    <row r="37" customFormat="false" ht="13" hidden="false" customHeight="false" outlineLevel="0" collapsed="false">
      <c r="B37" s="197" t="n">
        <v>27</v>
      </c>
      <c r="C37" s="198" t="str">
        <f aca="false">IF(ISNA(VLOOKUP(B37,ClassEvo,2,0)),"",VLOOKUP(B37,ClassEvo,2,0))</f>
        <v/>
      </c>
      <c r="D37" s="198" t="str">
        <f aca="false">IF(ISNA(VLOOKUP($B37,ClassEvo,3,0)),"",VLOOKUP($B37,ClassEvo,3,0))</f>
        <v/>
      </c>
      <c r="E37" s="202" t="str">
        <f aca="false">IF(ISNA(VLOOKUP($B37,ClassEvo,4,0)),"",VLOOKUP($B37,ClassEvo,4,0))</f>
        <v/>
      </c>
      <c r="F37" s="198" t="str">
        <f aca="false">IF(ISNA(VLOOKUP($B37,ClassEvo,5,0)),"",VLOOKUP($B37,ClassEvo,5,0))</f>
        <v/>
      </c>
      <c r="G37" s="200" t="str">
        <f aca="false">IF(ISNA(VLOOKUP($B37,ClassEvo,5+G$10,0)),"",VLOOKUP($B37,ClassEvo,5+G$10,0))</f>
        <v/>
      </c>
      <c r="H37" s="200" t="str">
        <f aca="false">IF(ISNA(VLOOKUP($B37,ClassEvo,5+H$10,0)),"",VLOOKUP($B37,ClassEvo,5+H$10,0))</f>
        <v/>
      </c>
      <c r="I37" s="200" t="str">
        <f aca="false">IF(ISNA(VLOOKUP($B37,ClassEvo,5+I$10,0)),"",VLOOKUP($B37,ClassEvo,5+I$10,0))</f>
        <v/>
      </c>
      <c r="J37" s="200" t="str">
        <f aca="false">IF(ISNA(VLOOKUP($B37,ClassEvo,5+J$10,0)),"",VLOOKUP($B37,ClassEvo,5+J$10,0))</f>
        <v/>
      </c>
      <c r="K37" s="200" t="str">
        <f aca="false">IF(ISNA(VLOOKUP($B37,ClassEvo,5+K$10,0)),"",VLOOKUP($B37,ClassEvo,5+K$10,0))</f>
        <v/>
      </c>
      <c r="L37" s="200" t="str">
        <f aca="false">IF(ISNA(VLOOKUP($B37,ClassEvo,5+L$10,0)),"",VLOOKUP($B37,ClassEvo,5+L$10,0))</f>
        <v/>
      </c>
      <c r="M37" s="200" t="str">
        <f aca="false">IF(ISNA(VLOOKUP($B37,ClassEvo,5+M$10,0)),"",VLOOKUP($B37,ClassEvo,5+M$10,0))</f>
        <v/>
      </c>
      <c r="N37" s="200" t="str">
        <f aca="false">IF(ISNA(VLOOKUP($B37,ClassEvo,5+N$10,0)),"",VLOOKUP($B37,ClassEvo,5+N$10,0))</f>
        <v/>
      </c>
      <c r="O37" s="200" t="str">
        <f aca="false">IF(ISNA(VLOOKUP($B37,ClassEvo,5+O$10,0)),"",VLOOKUP($B37,ClassEvo,5+O$10,0))</f>
        <v/>
      </c>
      <c r="P37" s="200" t="str">
        <f aca="false">IF(ISNA(VLOOKUP($B37,ClassEvo,5+P$10,0)),"",VLOOKUP($B37,ClassEvo,5+P$10,0))</f>
        <v/>
      </c>
      <c r="Q37" s="200" t="str">
        <f aca="false">IF(ISNA(VLOOKUP($B37,ClassEvo,5+Q$10,0)),"",VLOOKUP($B37,ClassEvo,5+Q$10,0))</f>
        <v/>
      </c>
      <c r="R37" s="200" t="str">
        <f aca="false">IF(ISNA(VLOOKUP($B37,ClassEvo,5+R$10,0)),"",VLOOKUP($B37,ClassEvo,5+R$10,0))</f>
        <v/>
      </c>
      <c r="S37" s="200" t="str">
        <f aca="false">IF(ISNA(VLOOKUP($B37,ClassEvo,5+S$10,0)),"",VLOOKUP($B37,ClassEvo,5+S$10,0))</f>
        <v/>
      </c>
      <c r="T37" s="200" t="str">
        <f aca="false">IF(ISNA(VLOOKUP($B37,ClassEvo,5+T$10,0)),"",VLOOKUP($B37,ClassEvo,5+T$10,0))</f>
        <v/>
      </c>
      <c r="U37" s="200" t="str">
        <f aca="false">IF(ISNA(VLOOKUP($B37,ClassEvo,5+U$10,0)),"",VLOOKUP($B37,ClassEvo,5+U$10,0))</f>
        <v/>
      </c>
      <c r="V37" s="200" t="str">
        <f aca="false">IF(ISNA(VLOOKUP($B37,ClassEvo,5+V$10,0)),"",VLOOKUP($B37,ClassEvo,5+V$10,0))</f>
        <v/>
      </c>
      <c r="W37" s="200" t="str">
        <f aca="false">IF(ISNA(VLOOKUP($B37,ClassEvo,5+W$10,0)),"",VLOOKUP($B37,ClassEvo,5+W$10,0))</f>
        <v/>
      </c>
      <c r="X37" s="200" t="str">
        <f aca="false">IF(ISNA(VLOOKUP($B37,ClassEvo,5+X$10,0)),"",VLOOKUP($B37,ClassEvo,5+X$10,0))</f>
        <v/>
      </c>
      <c r="Y37" s="200" t="str">
        <f aca="false">IF(ISNA(VLOOKUP($B37,ClassEvo,5+Y$10,0)),"",VLOOKUP($B37,ClassEvo,5+Y$10,0))</f>
        <v/>
      </c>
      <c r="Z37" s="200" t="str">
        <f aca="false">IF(ISNA(VLOOKUP($B37,ClassEvo,5+Z$10,0)),"",VLOOKUP($B37,ClassEvo,5+Z$10,0))</f>
        <v/>
      </c>
      <c r="AA37" s="200" t="str">
        <f aca="false">IF(ISNA(VLOOKUP($B37,ClassEvo,5+AA$10,0)),"",VLOOKUP($B37,ClassEvo,5+AA$10,0))</f>
        <v/>
      </c>
      <c r="AB37" s="200" t="str">
        <f aca="false">IF(ISNA(VLOOKUP($B37,ClassEvo,5+AB$10,0)),"",VLOOKUP($B37,ClassEvo,5+AB$10,0))</f>
        <v/>
      </c>
      <c r="AC37" s="200" t="str">
        <f aca="false">IF(ISNA(VLOOKUP($B37,ClassEvo,5+AC$10,0)),"",VLOOKUP($B37,ClassEvo,5+AC$10,0))</f>
        <v/>
      </c>
      <c r="AD37" s="200" t="str">
        <f aca="false">IF(ISNA(VLOOKUP($B37,ClassEvo,5+AD$10,0)),"",VLOOKUP($B37,ClassEvo,5+AD$10,0))</f>
        <v/>
      </c>
      <c r="AE37" s="200" t="str">
        <f aca="false">IF(ISNA(VLOOKUP($B37,ClassEvo,5+AE$10,0)),"",VLOOKUP($B37,ClassEvo,5+AE$10,0))</f>
        <v/>
      </c>
      <c r="AF37" s="200" t="str">
        <f aca="false">IF(ISNA(VLOOKUP($B37,ClassEvo,5+AF$10,0)),"",VLOOKUP($B37,ClassEvo,5+AF$10,0))</f>
        <v/>
      </c>
      <c r="AG37" s="200" t="str">
        <f aca="false">IF(ISNA(VLOOKUP($B37,ClassEvo,5+AG$10,0)),"",VLOOKUP($B37,ClassEvo,5+AG$10,0))</f>
        <v/>
      </c>
      <c r="AH37" s="200" t="str">
        <f aca="false">IF(ISNA(VLOOKUP($B37,ClassEvo,5+AH$10,0)),"",VLOOKUP($B37,ClassEvo,5+AH$10,0))</f>
        <v/>
      </c>
      <c r="AI37" s="200" t="str">
        <f aca="false">IF(ISNA(VLOOKUP($B37,ClassEvo,5+AI$10,0)),"",VLOOKUP($B37,ClassEvo,5+AI$10,0))</f>
        <v/>
      </c>
      <c r="AJ37" s="200" t="str">
        <f aca="false">IF(ISNA(VLOOKUP($B37,ClassEvo,5+AJ$10,0)),"",VLOOKUP($B37,ClassEvo,5+AJ$10,0))</f>
        <v/>
      </c>
      <c r="AK37" s="200" t="str">
        <f aca="false">IF(ISNA(VLOOKUP($B37,ClassEvo,5+AK$10,0)),"",VLOOKUP($B37,ClassEvo,5+AK$10,0))</f>
        <v/>
      </c>
      <c r="AL37" s="200" t="str">
        <f aca="false">IF(ISNA(VLOOKUP($B37,ClassEvo,5+AL$10,0)),"",VLOOKUP($B37,ClassEvo,5+AL$10,0))</f>
        <v/>
      </c>
      <c r="AM37" s="200" t="str">
        <f aca="false">IF(ISNA(VLOOKUP($B37,ClassEvo,5+AM$10,0)),"",VLOOKUP($B37,ClassEvo,5+AM$10,0))</f>
        <v/>
      </c>
      <c r="AN37" s="200" t="str">
        <f aca="false">IF(ISNA(VLOOKUP($B37,ClassEvo,5+AN$10,0)),"",VLOOKUP($B37,ClassEvo,5+AN$10,0))</f>
        <v/>
      </c>
      <c r="AO37" s="200" t="str">
        <f aca="false">IF(ISNA(VLOOKUP($B37,ClassEvo,5+AO$10,0)),"",VLOOKUP($B37,ClassEvo,5+AO$10,0))</f>
        <v/>
      </c>
      <c r="AP37" s="200" t="str">
        <f aca="false">IF(ISNA(VLOOKUP($B37,ClassEvo,5+AP$10,0)),"",VLOOKUP($B37,ClassEvo,5+AP$10,0))</f>
        <v/>
      </c>
      <c r="AQ37" s="200" t="str">
        <f aca="false">IF(ISNA(VLOOKUP($B37,ClassEvo,5+AQ$10,0)),"",VLOOKUP($B37,ClassEvo,5+AQ$10,0))</f>
        <v/>
      </c>
      <c r="AR37" s="200" t="str">
        <f aca="false">IF(ISNA(VLOOKUP($B37,ClassEvo,5+AR$10,0)),"",VLOOKUP($B37,ClassEvo,5+AR$10,0))</f>
        <v/>
      </c>
      <c r="AS37" s="200" t="str">
        <f aca="false">IF(ISNA(VLOOKUP($B37,ClassEvo,5+AS$10,0)),"",VLOOKUP($B37,ClassEvo,5+AS$10,0))</f>
        <v/>
      </c>
      <c r="AT37" s="201" t="str">
        <f aca="false">IF(ISNA(VLOOKUP($B37,ClassEvo,5+AT$10,0)),"",VLOOKUP($B37,ClassEvo,5+AT$10,0))</f>
        <v/>
      </c>
      <c r="AV37" s="197" t="str">
        <f aca="false">'Calculs (M21..M40)'!A40</f>
        <v/>
      </c>
      <c r="AW37" s="198" t="n">
        <f aca="false">'Calculs (M21..M40)'!G40</f>
        <v>0</v>
      </c>
      <c r="AX37" s="198" t="str">
        <f aca="false">'Calculs (M21..M40)'!H40</f>
        <v/>
      </c>
      <c r="AY37" s="202" t="str">
        <f aca="false">'Calculs (M21..M40)'!I40</f>
        <v/>
      </c>
      <c r="AZ37" s="198" t="str">
        <f aca="false">'Calculs (M21..M40)'!C40</f>
        <v/>
      </c>
      <c r="BA37" s="200" t="str">
        <f aca="false">'Calculs (M1..M20)'!GM40</f>
        <v/>
      </c>
      <c r="BB37" s="200" t="str">
        <f aca="false">'Calculs (M1..M20)'!GN40</f>
        <v/>
      </c>
      <c r="BC37" s="200" t="str">
        <f aca="false">'Calculs (M1..M20)'!GO40</f>
        <v/>
      </c>
      <c r="BD37" s="200" t="str">
        <f aca="false">'Calculs (M1..M20)'!GP40</f>
        <v/>
      </c>
      <c r="BE37" s="200" t="str">
        <f aca="false">'Calculs (M1..M20)'!GQ40</f>
        <v/>
      </c>
      <c r="BF37" s="200" t="str">
        <f aca="false">'Calculs (M1..M20)'!GR40</f>
        <v/>
      </c>
      <c r="BG37" s="200" t="str">
        <f aca="false">'Calculs (M1..M20)'!GS40</f>
        <v/>
      </c>
      <c r="BH37" s="200" t="str">
        <f aca="false">'Calculs (M1..M20)'!GT40</f>
        <v/>
      </c>
      <c r="BI37" s="200" t="str">
        <f aca="false">'Calculs (M1..M20)'!GU40</f>
        <v/>
      </c>
      <c r="BJ37" s="200" t="str">
        <f aca="false">'Calculs (M1..M20)'!GV40</f>
        <v/>
      </c>
      <c r="BK37" s="200" t="str">
        <f aca="false">'Calculs (M1..M20)'!GW40</f>
        <v/>
      </c>
      <c r="BL37" s="200" t="str">
        <f aca="false">'Calculs (M1..M20)'!GX40</f>
        <v/>
      </c>
      <c r="BM37" s="200" t="str">
        <f aca="false">'Calculs (M1..M20)'!GY40</f>
        <v/>
      </c>
      <c r="BN37" s="200" t="str">
        <f aca="false">'Calculs (M1..M20)'!GZ40</f>
        <v/>
      </c>
      <c r="BO37" s="200" t="str">
        <f aca="false">'Calculs (M1..M20)'!HA40</f>
        <v/>
      </c>
      <c r="BP37" s="200" t="str">
        <f aca="false">'Calculs (M1..M20)'!HB40</f>
        <v/>
      </c>
      <c r="BQ37" s="200" t="str">
        <f aca="false">'Calculs (M1..M20)'!HC40</f>
        <v/>
      </c>
      <c r="BR37" s="200" t="str">
        <f aca="false">'Calculs (M1..M20)'!HD40</f>
        <v/>
      </c>
      <c r="BS37" s="200" t="str">
        <f aca="false">'Calculs (M1..M20)'!HE40</f>
        <v/>
      </c>
      <c r="BT37" s="200" t="str">
        <f aca="false">'Calculs (M1..M20)'!HF40</f>
        <v/>
      </c>
      <c r="BU37" s="200" t="str">
        <f aca="false">'Calculs (M21..M40)'!GM40</f>
        <v/>
      </c>
      <c r="BV37" s="200" t="str">
        <f aca="false">'Calculs (M21..M40)'!GN40</f>
        <v/>
      </c>
      <c r="BW37" s="200" t="str">
        <f aca="false">'Calculs (M21..M40)'!GO40</f>
        <v/>
      </c>
      <c r="BX37" s="200" t="str">
        <f aca="false">'Calculs (M21..M40)'!GP40</f>
        <v/>
      </c>
      <c r="BY37" s="200" t="str">
        <f aca="false">'Calculs (M21..M40)'!GQ40</f>
        <v/>
      </c>
      <c r="BZ37" s="200" t="str">
        <f aca="false">'Calculs (M21..M40)'!GR40</f>
        <v/>
      </c>
      <c r="CA37" s="200" t="str">
        <f aca="false">'Calculs (M21..M40)'!GS40</f>
        <v/>
      </c>
      <c r="CB37" s="200" t="str">
        <f aca="false">'Calculs (M21..M40)'!GT40</f>
        <v/>
      </c>
      <c r="CC37" s="200" t="str">
        <f aca="false">'Calculs (M21..M40)'!GU40</f>
        <v/>
      </c>
      <c r="CD37" s="200" t="str">
        <f aca="false">'Calculs (M21..M40)'!GV40</f>
        <v/>
      </c>
      <c r="CE37" s="200" t="str">
        <f aca="false">'Calculs (M21..M40)'!GW40</f>
        <v/>
      </c>
      <c r="CF37" s="200" t="str">
        <f aca="false">'Calculs (M21..M40)'!GX40</f>
        <v/>
      </c>
      <c r="CG37" s="200" t="str">
        <f aca="false">'Calculs (M21..M40)'!GY40</f>
        <v/>
      </c>
      <c r="CH37" s="200" t="str">
        <f aca="false">'Calculs (M21..M40)'!GZ40</f>
        <v/>
      </c>
      <c r="CI37" s="200" t="str">
        <f aca="false">'Calculs (M21..M40)'!HA40</f>
        <v/>
      </c>
      <c r="CJ37" s="200" t="str">
        <f aca="false">'Calculs (M21..M40)'!HB40</f>
        <v/>
      </c>
      <c r="CK37" s="200" t="str">
        <f aca="false">'Calculs (M21..M40)'!HC40</f>
        <v/>
      </c>
      <c r="CL37" s="200" t="str">
        <f aca="false">'Calculs (M21..M40)'!HD40</f>
        <v/>
      </c>
      <c r="CM37" s="200" t="str">
        <f aca="false">'Calculs (M21..M40)'!HE40</f>
        <v/>
      </c>
      <c r="CN37" s="201" t="str">
        <f aca="false">'Calculs (M21..M40)'!HF40</f>
        <v/>
      </c>
    </row>
    <row r="38" customFormat="false" ht="13" hidden="false" customHeight="false" outlineLevel="0" collapsed="false">
      <c r="B38" s="197" t="n">
        <v>28</v>
      </c>
      <c r="C38" s="198" t="str">
        <f aca="false">IF(ISNA(VLOOKUP(B38,ClassEvo,2,0)),"",VLOOKUP(B38,ClassEvo,2,0))</f>
        <v/>
      </c>
      <c r="D38" s="198" t="str">
        <f aca="false">IF(ISNA(VLOOKUP($B38,ClassEvo,3,0)),"",VLOOKUP($B38,ClassEvo,3,0))</f>
        <v/>
      </c>
      <c r="E38" s="202" t="str">
        <f aca="false">IF(ISNA(VLOOKUP($B38,ClassEvo,4,0)),"",VLOOKUP($B38,ClassEvo,4,0))</f>
        <v/>
      </c>
      <c r="F38" s="198" t="str">
        <f aca="false">IF(ISNA(VLOOKUP($B38,ClassEvo,5,0)),"",VLOOKUP($B38,ClassEvo,5,0))</f>
        <v/>
      </c>
      <c r="G38" s="200" t="str">
        <f aca="false">IF(ISNA(VLOOKUP($B38,ClassEvo,5+G$10,0)),"",VLOOKUP($B38,ClassEvo,5+G$10,0))</f>
        <v/>
      </c>
      <c r="H38" s="200" t="str">
        <f aca="false">IF(ISNA(VLOOKUP($B38,ClassEvo,5+H$10,0)),"",VLOOKUP($B38,ClassEvo,5+H$10,0))</f>
        <v/>
      </c>
      <c r="I38" s="200" t="str">
        <f aca="false">IF(ISNA(VLOOKUP($B38,ClassEvo,5+I$10,0)),"",VLOOKUP($B38,ClassEvo,5+I$10,0))</f>
        <v/>
      </c>
      <c r="J38" s="200" t="str">
        <f aca="false">IF(ISNA(VLOOKUP($B38,ClassEvo,5+J$10,0)),"",VLOOKUP($B38,ClassEvo,5+J$10,0))</f>
        <v/>
      </c>
      <c r="K38" s="200" t="str">
        <f aca="false">IF(ISNA(VLOOKUP($B38,ClassEvo,5+K$10,0)),"",VLOOKUP($B38,ClassEvo,5+K$10,0))</f>
        <v/>
      </c>
      <c r="L38" s="200" t="str">
        <f aca="false">IF(ISNA(VLOOKUP($B38,ClassEvo,5+L$10,0)),"",VLOOKUP($B38,ClassEvo,5+L$10,0))</f>
        <v/>
      </c>
      <c r="M38" s="200" t="str">
        <f aca="false">IF(ISNA(VLOOKUP($B38,ClassEvo,5+M$10,0)),"",VLOOKUP($B38,ClassEvo,5+M$10,0))</f>
        <v/>
      </c>
      <c r="N38" s="200" t="str">
        <f aca="false">IF(ISNA(VLOOKUP($B38,ClassEvo,5+N$10,0)),"",VLOOKUP($B38,ClassEvo,5+N$10,0))</f>
        <v/>
      </c>
      <c r="O38" s="200" t="str">
        <f aca="false">IF(ISNA(VLOOKUP($B38,ClassEvo,5+O$10,0)),"",VLOOKUP($B38,ClassEvo,5+O$10,0))</f>
        <v/>
      </c>
      <c r="P38" s="200" t="str">
        <f aca="false">IF(ISNA(VLOOKUP($B38,ClassEvo,5+P$10,0)),"",VLOOKUP($B38,ClassEvo,5+P$10,0))</f>
        <v/>
      </c>
      <c r="Q38" s="200" t="str">
        <f aca="false">IF(ISNA(VLOOKUP($B38,ClassEvo,5+Q$10,0)),"",VLOOKUP($B38,ClassEvo,5+Q$10,0))</f>
        <v/>
      </c>
      <c r="R38" s="200" t="str">
        <f aca="false">IF(ISNA(VLOOKUP($B38,ClassEvo,5+R$10,0)),"",VLOOKUP($B38,ClassEvo,5+R$10,0))</f>
        <v/>
      </c>
      <c r="S38" s="200" t="str">
        <f aca="false">IF(ISNA(VLOOKUP($B38,ClassEvo,5+S$10,0)),"",VLOOKUP($B38,ClassEvo,5+S$10,0))</f>
        <v/>
      </c>
      <c r="T38" s="200" t="str">
        <f aca="false">IF(ISNA(VLOOKUP($B38,ClassEvo,5+T$10,0)),"",VLOOKUP($B38,ClassEvo,5+T$10,0))</f>
        <v/>
      </c>
      <c r="U38" s="200" t="str">
        <f aca="false">IF(ISNA(VLOOKUP($B38,ClassEvo,5+U$10,0)),"",VLOOKUP($B38,ClassEvo,5+U$10,0))</f>
        <v/>
      </c>
      <c r="V38" s="200" t="str">
        <f aca="false">IF(ISNA(VLOOKUP($B38,ClassEvo,5+V$10,0)),"",VLOOKUP($B38,ClassEvo,5+V$10,0))</f>
        <v/>
      </c>
      <c r="W38" s="200" t="str">
        <f aca="false">IF(ISNA(VLOOKUP($B38,ClassEvo,5+W$10,0)),"",VLOOKUP($B38,ClassEvo,5+W$10,0))</f>
        <v/>
      </c>
      <c r="X38" s="200" t="str">
        <f aca="false">IF(ISNA(VLOOKUP($B38,ClassEvo,5+X$10,0)),"",VLOOKUP($B38,ClassEvo,5+X$10,0))</f>
        <v/>
      </c>
      <c r="Y38" s="200" t="str">
        <f aca="false">IF(ISNA(VLOOKUP($B38,ClassEvo,5+Y$10,0)),"",VLOOKUP($B38,ClassEvo,5+Y$10,0))</f>
        <v/>
      </c>
      <c r="Z38" s="200" t="str">
        <f aca="false">IF(ISNA(VLOOKUP($B38,ClassEvo,5+Z$10,0)),"",VLOOKUP($B38,ClassEvo,5+Z$10,0))</f>
        <v/>
      </c>
      <c r="AA38" s="200" t="str">
        <f aca="false">IF(ISNA(VLOOKUP($B38,ClassEvo,5+AA$10,0)),"",VLOOKUP($B38,ClassEvo,5+AA$10,0))</f>
        <v/>
      </c>
      <c r="AB38" s="200" t="str">
        <f aca="false">IF(ISNA(VLOOKUP($B38,ClassEvo,5+AB$10,0)),"",VLOOKUP($B38,ClassEvo,5+AB$10,0))</f>
        <v/>
      </c>
      <c r="AC38" s="200" t="str">
        <f aca="false">IF(ISNA(VLOOKUP($B38,ClassEvo,5+AC$10,0)),"",VLOOKUP($B38,ClassEvo,5+AC$10,0))</f>
        <v/>
      </c>
      <c r="AD38" s="200" t="str">
        <f aca="false">IF(ISNA(VLOOKUP($B38,ClassEvo,5+AD$10,0)),"",VLOOKUP($B38,ClassEvo,5+AD$10,0))</f>
        <v/>
      </c>
      <c r="AE38" s="200" t="str">
        <f aca="false">IF(ISNA(VLOOKUP($B38,ClassEvo,5+AE$10,0)),"",VLOOKUP($B38,ClassEvo,5+AE$10,0))</f>
        <v/>
      </c>
      <c r="AF38" s="200" t="str">
        <f aca="false">IF(ISNA(VLOOKUP($B38,ClassEvo,5+AF$10,0)),"",VLOOKUP($B38,ClassEvo,5+AF$10,0))</f>
        <v/>
      </c>
      <c r="AG38" s="200" t="str">
        <f aca="false">IF(ISNA(VLOOKUP($B38,ClassEvo,5+AG$10,0)),"",VLOOKUP($B38,ClassEvo,5+AG$10,0))</f>
        <v/>
      </c>
      <c r="AH38" s="200" t="str">
        <f aca="false">IF(ISNA(VLOOKUP($B38,ClassEvo,5+AH$10,0)),"",VLOOKUP($B38,ClassEvo,5+AH$10,0))</f>
        <v/>
      </c>
      <c r="AI38" s="200" t="str">
        <f aca="false">IF(ISNA(VLOOKUP($B38,ClassEvo,5+AI$10,0)),"",VLOOKUP($B38,ClassEvo,5+AI$10,0))</f>
        <v/>
      </c>
      <c r="AJ38" s="200" t="str">
        <f aca="false">IF(ISNA(VLOOKUP($B38,ClassEvo,5+AJ$10,0)),"",VLOOKUP($B38,ClassEvo,5+AJ$10,0))</f>
        <v/>
      </c>
      <c r="AK38" s="200" t="str">
        <f aca="false">IF(ISNA(VLOOKUP($B38,ClassEvo,5+AK$10,0)),"",VLOOKUP($B38,ClassEvo,5+AK$10,0))</f>
        <v/>
      </c>
      <c r="AL38" s="200" t="str">
        <f aca="false">IF(ISNA(VLOOKUP($B38,ClassEvo,5+AL$10,0)),"",VLOOKUP($B38,ClassEvo,5+AL$10,0))</f>
        <v/>
      </c>
      <c r="AM38" s="200" t="str">
        <f aca="false">IF(ISNA(VLOOKUP($B38,ClassEvo,5+AM$10,0)),"",VLOOKUP($B38,ClassEvo,5+AM$10,0))</f>
        <v/>
      </c>
      <c r="AN38" s="200" t="str">
        <f aca="false">IF(ISNA(VLOOKUP($B38,ClassEvo,5+AN$10,0)),"",VLOOKUP($B38,ClassEvo,5+AN$10,0))</f>
        <v/>
      </c>
      <c r="AO38" s="200" t="str">
        <f aca="false">IF(ISNA(VLOOKUP($B38,ClassEvo,5+AO$10,0)),"",VLOOKUP($B38,ClassEvo,5+AO$10,0))</f>
        <v/>
      </c>
      <c r="AP38" s="200" t="str">
        <f aca="false">IF(ISNA(VLOOKUP($B38,ClassEvo,5+AP$10,0)),"",VLOOKUP($B38,ClassEvo,5+AP$10,0))</f>
        <v/>
      </c>
      <c r="AQ38" s="200" t="str">
        <f aca="false">IF(ISNA(VLOOKUP($B38,ClassEvo,5+AQ$10,0)),"",VLOOKUP($B38,ClassEvo,5+AQ$10,0))</f>
        <v/>
      </c>
      <c r="AR38" s="200" t="str">
        <f aca="false">IF(ISNA(VLOOKUP($B38,ClassEvo,5+AR$10,0)),"",VLOOKUP($B38,ClassEvo,5+AR$10,0))</f>
        <v/>
      </c>
      <c r="AS38" s="200" t="str">
        <f aca="false">IF(ISNA(VLOOKUP($B38,ClassEvo,5+AS$10,0)),"",VLOOKUP($B38,ClassEvo,5+AS$10,0))</f>
        <v/>
      </c>
      <c r="AT38" s="201" t="str">
        <f aca="false">IF(ISNA(VLOOKUP($B38,ClassEvo,5+AT$10,0)),"",VLOOKUP($B38,ClassEvo,5+AT$10,0))</f>
        <v/>
      </c>
      <c r="AV38" s="197" t="str">
        <f aca="false">'Calculs (M21..M40)'!A41</f>
        <v/>
      </c>
      <c r="AW38" s="198" t="n">
        <f aca="false">'Calculs (M21..M40)'!G41</f>
        <v>0</v>
      </c>
      <c r="AX38" s="198" t="str">
        <f aca="false">'Calculs (M21..M40)'!H41</f>
        <v/>
      </c>
      <c r="AY38" s="202" t="str">
        <f aca="false">'Calculs (M21..M40)'!I41</f>
        <v/>
      </c>
      <c r="AZ38" s="198" t="str">
        <f aca="false">'Calculs (M21..M40)'!C41</f>
        <v/>
      </c>
      <c r="BA38" s="200" t="str">
        <f aca="false">'Calculs (M1..M20)'!GM41</f>
        <v/>
      </c>
      <c r="BB38" s="200" t="str">
        <f aca="false">'Calculs (M1..M20)'!GN41</f>
        <v/>
      </c>
      <c r="BC38" s="200" t="str">
        <f aca="false">'Calculs (M1..M20)'!GO41</f>
        <v/>
      </c>
      <c r="BD38" s="200" t="str">
        <f aca="false">'Calculs (M1..M20)'!GP41</f>
        <v/>
      </c>
      <c r="BE38" s="200" t="str">
        <f aca="false">'Calculs (M1..M20)'!GQ41</f>
        <v/>
      </c>
      <c r="BF38" s="200" t="str">
        <f aca="false">'Calculs (M1..M20)'!GR41</f>
        <v/>
      </c>
      <c r="BG38" s="200" t="str">
        <f aca="false">'Calculs (M1..M20)'!GS41</f>
        <v/>
      </c>
      <c r="BH38" s="200" t="str">
        <f aca="false">'Calculs (M1..M20)'!GT41</f>
        <v/>
      </c>
      <c r="BI38" s="200" t="str">
        <f aca="false">'Calculs (M1..M20)'!GU41</f>
        <v/>
      </c>
      <c r="BJ38" s="200" t="str">
        <f aca="false">'Calculs (M1..M20)'!GV41</f>
        <v/>
      </c>
      <c r="BK38" s="200" t="str">
        <f aca="false">'Calculs (M1..M20)'!GW41</f>
        <v/>
      </c>
      <c r="BL38" s="200" t="str">
        <f aca="false">'Calculs (M1..M20)'!GX41</f>
        <v/>
      </c>
      <c r="BM38" s="200" t="str">
        <f aca="false">'Calculs (M1..M20)'!GY41</f>
        <v/>
      </c>
      <c r="BN38" s="200" t="str">
        <f aca="false">'Calculs (M1..M20)'!GZ41</f>
        <v/>
      </c>
      <c r="BO38" s="200" t="str">
        <f aca="false">'Calculs (M1..M20)'!HA41</f>
        <v/>
      </c>
      <c r="BP38" s="200" t="str">
        <f aca="false">'Calculs (M1..M20)'!HB41</f>
        <v/>
      </c>
      <c r="BQ38" s="200" t="str">
        <f aca="false">'Calculs (M1..M20)'!HC41</f>
        <v/>
      </c>
      <c r="BR38" s="200" t="str">
        <f aca="false">'Calculs (M1..M20)'!HD41</f>
        <v/>
      </c>
      <c r="BS38" s="200" t="str">
        <f aca="false">'Calculs (M1..M20)'!HE41</f>
        <v/>
      </c>
      <c r="BT38" s="200" t="str">
        <f aca="false">'Calculs (M1..M20)'!HF41</f>
        <v/>
      </c>
      <c r="BU38" s="200" t="str">
        <f aca="false">'Calculs (M21..M40)'!GM41</f>
        <v/>
      </c>
      <c r="BV38" s="200" t="str">
        <f aca="false">'Calculs (M21..M40)'!GN41</f>
        <v/>
      </c>
      <c r="BW38" s="200" t="str">
        <f aca="false">'Calculs (M21..M40)'!GO41</f>
        <v/>
      </c>
      <c r="BX38" s="200" t="str">
        <f aca="false">'Calculs (M21..M40)'!GP41</f>
        <v/>
      </c>
      <c r="BY38" s="200" t="str">
        <f aca="false">'Calculs (M21..M40)'!GQ41</f>
        <v/>
      </c>
      <c r="BZ38" s="200" t="str">
        <f aca="false">'Calculs (M21..M40)'!GR41</f>
        <v/>
      </c>
      <c r="CA38" s="200" t="str">
        <f aca="false">'Calculs (M21..M40)'!GS41</f>
        <v/>
      </c>
      <c r="CB38" s="200" t="str">
        <f aca="false">'Calculs (M21..M40)'!GT41</f>
        <v/>
      </c>
      <c r="CC38" s="200" t="str">
        <f aca="false">'Calculs (M21..M40)'!GU41</f>
        <v/>
      </c>
      <c r="CD38" s="200" t="str">
        <f aca="false">'Calculs (M21..M40)'!GV41</f>
        <v/>
      </c>
      <c r="CE38" s="200" t="str">
        <f aca="false">'Calculs (M21..M40)'!GW41</f>
        <v/>
      </c>
      <c r="CF38" s="200" t="str">
        <f aca="false">'Calculs (M21..M40)'!GX41</f>
        <v/>
      </c>
      <c r="CG38" s="200" t="str">
        <f aca="false">'Calculs (M21..M40)'!GY41</f>
        <v/>
      </c>
      <c r="CH38" s="200" t="str">
        <f aca="false">'Calculs (M21..M40)'!GZ41</f>
        <v/>
      </c>
      <c r="CI38" s="200" t="str">
        <f aca="false">'Calculs (M21..M40)'!HA41</f>
        <v/>
      </c>
      <c r="CJ38" s="200" t="str">
        <f aca="false">'Calculs (M21..M40)'!HB41</f>
        <v/>
      </c>
      <c r="CK38" s="200" t="str">
        <f aca="false">'Calculs (M21..M40)'!HC41</f>
        <v/>
      </c>
      <c r="CL38" s="200" t="str">
        <f aca="false">'Calculs (M21..M40)'!HD41</f>
        <v/>
      </c>
      <c r="CM38" s="200" t="str">
        <f aca="false">'Calculs (M21..M40)'!HE41</f>
        <v/>
      </c>
      <c r="CN38" s="201" t="str">
        <f aca="false">'Calculs (M21..M40)'!HF41</f>
        <v/>
      </c>
    </row>
    <row r="39" customFormat="false" ht="13" hidden="false" customHeight="false" outlineLevel="0" collapsed="false">
      <c r="B39" s="197" t="n">
        <v>29</v>
      </c>
      <c r="C39" s="198" t="str">
        <f aca="false">IF(ISNA(VLOOKUP(B39,ClassEvo,2,0)),"",VLOOKUP(B39,ClassEvo,2,0))</f>
        <v/>
      </c>
      <c r="D39" s="198" t="str">
        <f aca="false">IF(ISNA(VLOOKUP($B39,ClassEvo,3,0)),"",VLOOKUP($B39,ClassEvo,3,0))</f>
        <v/>
      </c>
      <c r="E39" s="202" t="str">
        <f aca="false">IF(ISNA(VLOOKUP($B39,ClassEvo,4,0)),"",VLOOKUP($B39,ClassEvo,4,0))</f>
        <v/>
      </c>
      <c r="F39" s="198" t="str">
        <f aca="false">IF(ISNA(VLOOKUP($B39,ClassEvo,5,0)),"",VLOOKUP($B39,ClassEvo,5,0))</f>
        <v/>
      </c>
      <c r="G39" s="200" t="str">
        <f aca="false">IF(ISNA(VLOOKUP($B39,ClassEvo,5+G$10,0)),"",VLOOKUP($B39,ClassEvo,5+G$10,0))</f>
        <v/>
      </c>
      <c r="H39" s="200" t="str">
        <f aca="false">IF(ISNA(VLOOKUP($B39,ClassEvo,5+H$10,0)),"",VLOOKUP($B39,ClassEvo,5+H$10,0))</f>
        <v/>
      </c>
      <c r="I39" s="200" t="str">
        <f aca="false">IF(ISNA(VLOOKUP($B39,ClassEvo,5+I$10,0)),"",VLOOKUP($B39,ClassEvo,5+I$10,0))</f>
        <v/>
      </c>
      <c r="J39" s="200" t="str">
        <f aca="false">IF(ISNA(VLOOKUP($B39,ClassEvo,5+J$10,0)),"",VLOOKUP($B39,ClassEvo,5+J$10,0))</f>
        <v/>
      </c>
      <c r="K39" s="200" t="str">
        <f aca="false">IF(ISNA(VLOOKUP($B39,ClassEvo,5+K$10,0)),"",VLOOKUP($B39,ClassEvo,5+K$10,0))</f>
        <v/>
      </c>
      <c r="L39" s="200" t="str">
        <f aca="false">IF(ISNA(VLOOKUP($B39,ClassEvo,5+L$10,0)),"",VLOOKUP($B39,ClassEvo,5+L$10,0))</f>
        <v/>
      </c>
      <c r="M39" s="200" t="str">
        <f aca="false">IF(ISNA(VLOOKUP($B39,ClassEvo,5+M$10,0)),"",VLOOKUP($B39,ClassEvo,5+M$10,0))</f>
        <v/>
      </c>
      <c r="N39" s="200" t="str">
        <f aca="false">IF(ISNA(VLOOKUP($B39,ClassEvo,5+N$10,0)),"",VLOOKUP($B39,ClassEvo,5+N$10,0))</f>
        <v/>
      </c>
      <c r="O39" s="200" t="str">
        <f aca="false">IF(ISNA(VLOOKUP($B39,ClassEvo,5+O$10,0)),"",VLOOKUP($B39,ClassEvo,5+O$10,0))</f>
        <v/>
      </c>
      <c r="P39" s="200" t="str">
        <f aca="false">IF(ISNA(VLOOKUP($B39,ClassEvo,5+P$10,0)),"",VLOOKUP($B39,ClassEvo,5+P$10,0))</f>
        <v/>
      </c>
      <c r="Q39" s="200" t="str">
        <f aca="false">IF(ISNA(VLOOKUP($B39,ClassEvo,5+Q$10,0)),"",VLOOKUP($B39,ClassEvo,5+Q$10,0))</f>
        <v/>
      </c>
      <c r="R39" s="200" t="str">
        <f aca="false">IF(ISNA(VLOOKUP($B39,ClassEvo,5+R$10,0)),"",VLOOKUP($B39,ClassEvo,5+R$10,0))</f>
        <v/>
      </c>
      <c r="S39" s="200" t="str">
        <f aca="false">IF(ISNA(VLOOKUP($B39,ClassEvo,5+S$10,0)),"",VLOOKUP($B39,ClassEvo,5+S$10,0))</f>
        <v/>
      </c>
      <c r="T39" s="200" t="str">
        <f aca="false">IF(ISNA(VLOOKUP($B39,ClassEvo,5+T$10,0)),"",VLOOKUP($B39,ClassEvo,5+T$10,0))</f>
        <v/>
      </c>
      <c r="U39" s="200" t="str">
        <f aca="false">IF(ISNA(VLOOKUP($B39,ClassEvo,5+U$10,0)),"",VLOOKUP($B39,ClassEvo,5+U$10,0))</f>
        <v/>
      </c>
      <c r="V39" s="200" t="str">
        <f aca="false">IF(ISNA(VLOOKUP($B39,ClassEvo,5+V$10,0)),"",VLOOKUP($B39,ClassEvo,5+V$10,0))</f>
        <v/>
      </c>
      <c r="W39" s="200" t="str">
        <f aca="false">IF(ISNA(VLOOKUP($B39,ClassEvo,5+W$10,0)),"",VLOOKUP($B39,ClassEvo,5+W$10,0))</f>
        <v/>
      </c>
      <c r="X39" s="200" t="str">
        <f aca="false">IF(ISNA(VLOOKUP($B39,ClassEvo,5+X$10,0)),"",VLOOKUP($B39,ClassEvo,5+X$10,0))</f>
        <v/>
      </c>
      <c r="Y39" s="200" t="str">
        <f aca="false">IF(ISNA(VLOOKUP($B39,ClassEvo,5+Y$10,0)),"",VLOOKUP($B39,ClassEvo,5+Y$10,0))</f>
        <v/>
      </c>
      <c r="Z39" s="200" t="str">
        <f aca="false">IF(ISNA(VLOOKUP($B39,ClassEvo,5+Z$10,0)),"",VLOOKUP($B39,ClassEvo,5+Z$10,0))</f>
        <v/>
      </c>
      <c r="AA39" s="200" t="str">
        <f aca="false">IF(ISNA(VLOOKUP($B39,ClassEvo,5+AA$10,0)),"",VLOOKUP($B39,ClassEvo,5+AA$10,0))</f>
        <v/>
      </c>
      <c r="AB39" s="200" t="str">
        <f aca="false">IF(ISNA(VLOOKUP($B39,ClassEvo,5+AB$10,0)),"",VLOOKUP($B39,ClassEvo,5+AB$10,0))</f>
        <v/>
      </c>
      <c r="AC39" s="200" t="str">
        <f aca="false">IF(ISNA(VLOOKUP($B39,ClassEvo,5+AC$10,0)),"",VLOOKUP($B39,ClassEvo,5+AC$10,0))</f>
        <v/>
      </c>
      <c r="AD39" s="200" t="str">
        <f aca="false">IF(ISNA(VLOOKUP($B39,ClassEvo,5+AD$10,0)),"",VLOOKUP($B39,ClassEvo,5+AD$10,0))</f>
        <v/>
      </c>
      <c r="AE39" s="200" t="str">
        <f aca="false">IF(ISNA(VLOOKUP($B39,ClassEvo,5+AE$10,0)),"",VLOOKUP($B39,ClassEvo,5+AE$10,0))</f>
        <v/>
      </c>
      <c r="AF39" s="200" t="str">
        <f aca="false">IF(ISNA(VLOOKUP($B39,ClassEvo,5+AF$10,0)),"",VLOOKUP($B39,ClassEvo,5+AF$10,0))</f>
        <v/>
      </c>
      <c r="AG39" s="200" t="str">
        <f aca="false">IF(ISNA(VLOOKUP($B39,ClassEvo,5+AG$10,0)),"",VLOOKUP($B39,ClassEvo,5+AG$10,0))</f>
        <v/>
      </c>
      <c r="AH39" s="200" t="str">
        <f aca="false">IF(ISNA(VLOOKUP($B39,ClassEvo,5+AH$10,0)),"",VLOOKUP($B39,ClassEvo,5+AH$10,0))</f>
        <v/>
      </c>
      <c r="AI39" s="200" t="str">
        <f aca="false">IF(ISNA(VLOOKUP($B39,ClassEvo,5+AI$10,0)),"",VLOOKUP($B39,ClassEvo,5+AI$10,0))</f>
        <v/>
      </c>
      <c r="AJ39" s="200" t="str">
        <f aca="false">IF(ISNA(VLOOKUP($B39,ClassEvo,5+AJ$10,0)),"",VLOOKUP($B39,ClassEvo,5+AJ$10,0))</f>
        <v/>
      </c>
      <c r="AK39" s="200" t="str">
        <f aca="false">IF(ISNA(VLOOKUP($B39,ClassEvo,5+AK$10,0)),"",VLOOKUP($B39,ClassEvo,5+AK$10,0))</f>
        <v/>
      </c>
      <c r="AL39" s="200" t="str">
        <f aca="false">IF(ISNA(VLOOKUP($B39,ClassEvo,5+AL$10,0)),"",VLOOKUP($B39,ClassEvo,5+AL$10,0))</f>
        <v/>
      </c>
      <c r="AM39" s="200" t="str">
        <f aca="false">IF(ISNA(VLOOKUP($B39,ClassEvo,5+AM$10,0)),"",VLOOKUP($B39,ClassEvo,5+AM$10,0))</f>
        <v/>
      </c>
      <c r="AN39" s="200" t="str">
        <f aca="false">IF(ISNA(VLOOKUP($B39,ClassEvo,5+AN$10,0)),"",VLOOKUP($B39,ClassEvo,5+AN$10,0))</f>
        <v/>
      </c>
      <c r="AO39" s="200" t="str">
        <f aca="false">IF(ISNA(VLOOKUP($B39,ClassEvo,5+AO$10,0)),"",VLOOKUP($B39,ClassEvo,5+AO$10,0))</f>
        <v/>
      </c>
      <c r="AP39" s="200" t="str">
        <f aca="false">IF(ISNA(VLOOKUP($B39,ClassEvo,5+AP$10,0)),"",VLOOKUP($B39,ClassEvo,5+AP$10,0))</f>
        <v/>
      </c>
      <c r="AQ39" s="200" t="str">
        <f aca="false">IF(ISNA(VLOOKUP($B39,ClassEvo,5+AQ$10,0)),"",VLOOKUP($B39,ClassEvo,5+AQ$10,0))</f>
        <v/>
      </c>
      <c r="AR39" s="200" t="str">
        <f aca="false">IF(ISNA(VLOOKUP($B39,ClassEvo,5+AR$10,0)),"",VLOOKUP($B39,ClassEvo,5+AR$10,0))</f>
        <v/>
      </c>
      <c r="AS39" s="200" t="str">
        <f aca="false">IF(ISNA(VLOOKUP($B39,ClassEvo,5+AS$10,0)),"",VLOOKUP($B39,ClassEvo,5+AS$10,0))</f>
        <v/>
      </c>
      <c r="AT39" s="201" t="str">
        <f aca="false">IF(ISNA(VLOOKUP($B39,ClassEvo,5+AT$10,0)),"",VLOOKUP($B39,ClassEvo,5+AT$10,0))</f>
        <v/>
      </c>
      <c r="AV39" s="197" t="str">
        <f aca="false">'Calculs (M21..M40)'!A42</f>
        <v/>
      </c>
      <c r="AW39" s="198" t="n">
        <f aca="false">'Calculs (M21..M40)'!G42</f>
        <v>0</v>
      </c>
      <c r="AX39" s="198" t="str">
        <f aca="false">'Calculs (M21..M40)'!H42</f>
        <v/>
      </c>
      <c r="AY39" s="202" t="str">
        <f aca="false">'Calculs (M21..M40)'!I42</f>
        <v/>
      </c>
      <c r="AZ39" s="198" t="str">
        <f aca="false">'Calculs (M21..M40)'!C42</f>
        <v/>
      </c>
      <c r="BA39" s="200" t="str">
        <f aca="false">'Calculs (M1..M20)'!GM42</f>
        <v/>
      </c>
      <c r="BB39" s="200" t="str">
        <f aca="false">'Calculs (M1..M20)'!GN42</f>
        <v/>
      </c>
      <c r="BC39" s="200" t="str">
        <f aca="false">'Calculs (M1..M20)'!GO42</f>
        <v/>
      </c>
      <c r="BD39" s="200" t="str">
        <f aca="false">'Calculs (M1..M20)'!GP42</f>
        <v/>
      </c>
      <c r="BE39" s="200" t="str">
        <f aca="false">'Calculs (M1..M20)'!GQ42</f>
        <v/>
      </c>
      <c r="BF39" s="200" t="str">
        <f aca="false">'Calculs (M1..M20)'!GR42</f>
        <v/>
      </c>
      <c r="BG39" s="200" t="str">
        <f aca="false">'Calculs (M1..M20)'!GS42</f>
        <v/>
      </c>
      <c r="BH39" s="200" t="str">
        <f aca="false">'Calculs (M1..M20)'!GT42</f>
        <v/>
      </c>
      <c r="BI39" s="200" t="str">
        <f aca="false">'Calculs (M1..M20)'!GU42</f>
        <v/>
      </c>
      <c r="BJ39" s="200" t="str">
        <f aca="false">'Calculs (M1..M20)'!GV42</f>
        <v/>
      </c>
      <c r="BK39" s="200" t="str">
        <f aca="false">'Calculs (M1..M20)'!GW42</f>
        <v/>
      </c>
      <c r="BL39" s="200" t="str">
        <f aca="false">'Calculs (M1..M20)'!GX42</f>
        <v/>
      </c>
      <c r="BM39" s="200" t="str">
        <f aca="false">'Calculs (M1..M20)'!GY42</f>
        <v/>
      </c>
      <c r="BN39" s="200" t="str">
        <f aca="false">'Calculs (M1..M20)'!GZ42</f>
        <v/>
      </c>
      <c r="BO39" s="200" t="str">
        <f aca="false">'Calculs (M1..M20)'!HA42</f>
        <v/>
      </c>
      <c r="BP39" s="200" t="str">
        <f aca="false">'Calculs (M1..M20)'!HB42</f>
        <v/>
      </c>
      <c r="BQ39" s="200" t="str">
        <f aca="false">'Calculs (M1..M20)'!HC42</f>
        <v/>
      </c>
      <c r="BR39" s="200" t="str">
        <f aca="false">'Calculs (M1..M20)'!HD42</f>
        <v/>
      </c>
      <c r="BS39" s="200" t="str">
        <f aca="false">'Calculs (M1..M20)'!HE42</f>
        <v/>
      </c>
      <c r="BT39" s="200" t="str">
        <f aca="false">'Calculs (M1..M20)'!HF42</f>
        <v/>
      </c>
      <c r="BU39" s="200" t="str">
        <f aca="false">'Calculs (M21..M40)'!GM42</f>
        <v/>
      </c>
      <c r="BV39" s="200" t="str">
        <f aca="false">'Calculs (M21..M40)'!GN42</f>
        <v/>
      </c>
      <c r="BW39" s="200" t="str">
        <f aca="false">'Calculs (M21..M40)'!GO42</f>
        <v/>
      </c>
      <c r="BX39" s="200" t="str">
        <f aca="false">'Calculs (M21..M40)'!GP42</f>
        <v/>
      </c>
      <c r="BY39" s="200" t="str">
        <f aca="false">'Calculs (M21..M40)'!GQ42</f>
        <v/>
      </c>
      <c r="BZ39" s="200" t="str">
        <f aca="false">'Calculs (M21..M40)'!GR42</f>
        <v/>
      </c>
      <c r="CA39" s="200" t="str">
        <f aca="false">'Calculs (M21..M40)'!GS42</f>
        <v/>
      </c>
      <c r="CB39" s="200" t="str">
        <f aca="false">'Calculs (M21..M40)'!GT42</f>
        <v/>
      </c>
      <c r="CC39" s="200" t="str">
        <f aca="false">'Calculs (M21..M40)'!GU42</f>
        <v/>
      </c>
      <c r="CD39" s="200" t="str">
        <f aca="false">'Calculs (M21..M40)'!GV42</f>
        <v/>
      </c>
      <c r="CE39" s="200" t="str">
        <f aca="false">'Calculs (M21..M40)'!GW42</f>
        <v/>
      </c>
      <c r="CF39" s="200" t="str">
        <f aca="false">'Calculs (M21..M40)'!GX42</f>
        <v/>
      </c>
      <c r="CG39" s="200" t="str">
        <f aca="false">'Calculs (M21..M40)'!GY42</f>
        <v/>
      </c>
      <c r="CH39" s="200" t="str">
        <f aca="false">'Calculs (M21..M40)'!GZ42</f>
        <v/>
      </c>
      <c r="CI39" s="200" t="str">
        <f aca="false">'Calculs (M21..M40)'!HA42</f>
        <v/>
      </c>
      <c r="CJ39" s="200" t="str">
        <f aca="false">'Calculs (M21..M40)'!HB42</f>
        <v/>
      </c>
      <c r="CK39" s="200" t="str">
        <f aca="false">'Calculs (M21..M40)'!HC42</f>
        <v/>
      </c>
      <c r="CL39" s="200" t="str">
        <f aca="false">'Calculs (M21..M40)'!HD42</f>
        <v/>
      </c>
      <c r="CM39" s="200" t="str">
        <f aca="false">'Calculs (M21..M40)'!HE42</f>
        <v/>
      </c>
      <c r="CN39" s="201" t="str">
        <f aca="false">'Calculs (M21..M40)'!HF42</f>
        <v/>
      </c>
    </row>
    <row r="40" customFormat="false" ht="13" hidden="false" customHeight="false" outlineLevel="0" collapsed="false">
      <c r="B40" s="197" t="n">
        <v>30</v>
      </c>
      <c r="C40" s="198" t="str">
        <f aca="false">IF(ISNA(VLOOKUP(B40,ClassEvo,2,0)),"",VLOOKUP(B40,ClassEvo,2,0))</f>
        <v/>
      </c>
      <c r="D40" s="198" t="str">
        <f aca="false">IF(ISNA(VLOOKUP($B40,ClassEvo,3,0)),"",VLOOKUP($B40,ClassEvo,3,0))</f>
        <v/>
      </c>
      <c r="E40" s="202" t="str">
        <f aca="false">IF(ISNA(VLOOKUP($B40,ClassEvo,4,0)),"",VLOOKUP($B40,ClassEvo,4,0))</f>
        <v/>
      </c>
      <c r="F40" s="198" t="str">
        <f aca="false">IF(ISNA(VLOOKUP($B40,ClassEvo,5,0)),"",VLOOKUP($B40,ClassEvo,5,0))</f>
        <v/>
      </c>
      <c r="G40" s="200" t="str">
        <f aca="false">IF(ISNA(VLOOKUP($B40,ClassEvo,5+G$10,0)),"",VLOOKUP($B40,ClassEvo,5+G$10,0))</f>
        <v/>
      </c>
      <c r="H40" s="200" t="str">
        <f aca="false">IF(ISNA(VLOOKUP($B40,ClassEvo,5+H$10,0)),"",VLOOKUP($B40,ClassEvo,5+H$10,0))</f>
        <v/>
      </c>
      <c r="I40" s="200" t="str">
        <f aca="false">IF(ISNA(VLOOKUP($B40,ClassEvo,5+I$10,0)),"",VLOOKUP($B40,ClassEvo,5+I$10,0))</f>
        <v/>
      </c>
      <c r="J40" s="200" t="str">
        <f aca="false">IF(ISNA(VLOOKUP($B40,ClassEvo,5+J$10,0)),"",VLOOKUP($B40,ClassEvo,5+J$10,0))</f>
        <v/>
      </c>
      <c r="K40" s="200" t="str">
        <f aca="false">IF(ISNA(VLOOKUP($B40,ClassEvo,5+K$10,0)),"",VLOOKUP($B40,ClassEvo,5+K$10,0))</f>
        <v/>
      </c>
      <c r="L40" s="200" t="str">
        <f aca="false">IF(ISNA(VLOOKUP($B40,ClassEvo,5+L$10,0)),"",VLOOKUP($B40,ClassEvo,5+L$10,0))</f>
        <v/>
      </c>
      <c r="M40" s="200" t="str">
        <f aca="false">IF(ISNA(VLOOKUP($B40,ClassEvo,5+M$10,0)),"",VLOOKUP($B40,ClassEvo,5+M$10,0))</f>
        <v/>
      </c>
      <c r="N40" s="200" t="str">
        <f aca="false">IF(ISNA(VLOOKUP($B40,ClassEvo,5+N$10,0)),"",VLOOKUP($B40,ClassEvo,5+N$10,0))</f>
        <v/>
      </c>
      <c r="O40" s="200" t="str">
        <f aca="false">IF(ISNA(VLOOKUP($B40,ClassEvo,5+O$10,0)),"",VLOOKUP($B40,ClassEvo,5+O$10,0))</f>
        <v/>
      </c>
      <c r="P40" s="200" t="str">
        <f aca="false">IF(ISNA(VLOOKUP($B40,ClassEvo,5+P$10,0)),"",VLOOKUP($B40,ClassEvo,5+P$10,0))</f>
        <v/>
      </c>
      <c r="Q40" s="200" t="str">
        <f aca="false">IF(ISNA(VLOOKUP($B40,ClassEvo,5+Q$10,0)),"",VLOOKUP($B40,ClassEvo,5+Q$10,0))</f>
        <v/>
      </c>
      <c r="R40" s="200" t="str">
        <f aca="false">IF(ISNA(VLOOKUP($B40,ClassEvo,5+R$10,0)),"",VLOOKUP($B40,ClassEvo,5+R$10,0))</f>
        <v/>
      </c>
      <c r="S40" s="200" t="str">
        <f aca="false">IF(ISNA(VLOOKUP($B40,ClassEvo,5+S$10,0)),"",VLOOKUP($B40,ClassEvo,5+S$10,0))</f>
        <v/>
      </c>
      <c r="T40" s="200" t="str">
        <f aca="false">IF(ISNA(VLOOKUP($B40,ClassEvo,5+T$10,0)),"",VLOOKUP($B40,ClassEvo,5+T$10,0))</f>
        <v/>
      </c>
      <c r="U40" s="200" t="str">
        <f aca="false">IF(ISNA(VLOOKUP($B40,ClassEvo,5+U$10,0)),"",VLOOKUP($B40,ClassEvo,5+U$10,0))</f>
        <v/>
      </c>
      <c r="V40" s="200" t="str">
        <f aca="false">IF(ISNA(VLOOKUP($B40,ClassEvo,5+V$10,0)),"",VLOOKUP($B40,ClassEvo,5+V$10,0))</f>
        <v/>
      </c>
      <c r="W40" s="200" t="str">
        <f aca="false">IF(ISNA(VLOOKUP($B40,ClassEvo,5+W$10,0)),"",VLOOKUP($B40,ClassEvo,5+W$10,0))</f>
        <v/>
      </c>
      <c r="X40" s="200" t="str">
        <f aca="false">IF(ISNA(VLOOKUP($B40,ClassEvo,5+X$10,0)),"",VLOOKUP($B40,ClassEvo,5+X$10,0))</f>
        <v/>
      </c>
      <c r="Y40" s="200" t="str">
        <f aca="false">IF(ISNA(VLOOKUP($B40,ClassEvo,5+Y$10,0)),"",VLOOKUP($B40,ClassEvo,5+Y$10,0))</f>
        <v/>
      </c>
      <c r="Z40" s="200" t="str">
        <f aca="false">IF(ISNA(VLOOKUP($B40,ClassEvo,5+Z$10,0)),"",VLOOKUP($B40,ClassEvo,5+Z$10,0))</f>
        <v/>
      </c>
      <c r="AA40" s="200" t="str">
        <f aca="false">IF(ISNA(VLOOKUP($B40,ClassEvo,5+AA$10,0)),"",VLOOKUP($B40,ClassEvo,5+AA$10,0))</f>
        <v/>
      </c>
      <c r="AB40" s="200" t="str">
        <f aca="false">IF(ISNA(VLOOKUP($B40,ClassEvo,5+AB$10,0)),"",VLOOKUP($B40,ClassEvo,5+AB$10,0))</f>
        <v/>
      </c>
      <c r="AC40" s="200" t="str">
        <f aca="false">IF(ISNA(VLOOKUP($B40,ClassEvo,5+AC$10,0)),"",VLOOKUP($B40,ClassEvo,5+AC$10,0))</f>
        <v/>
      </c>
      <c r="AD40" s="200" t="str">
        <f aca="false">IF(ISNA(VLOOKUP($B40,ClassEvo,5+AD$10,0)),"",VLOOKUP($B40,ClassEvo,5+AD$10,0))</f>
        <v/>
      </c>
      <c r="AE40" s="200" t="str">
        <f aca="false">IF(ISNA(VLOOKUP($B40,ClassEvo,5+AE$10,0)),"",VLOOKUP($B40,ClassEvo,5+AE$10,0))</f>
        <v/>
      </c>
      <c r="AF40" s="200" t="str">
        <f aca="false">IF(ISNA(VLOOKUP($B40,ClassEvo,5+AF$10,0)),"",VLOOKUP($B40,ClassEvo,5+AF$10,0))</f>
        <v/>
      </c>
      <c r="AG40" s="200" t="str">
        <f aca="false">IF(ISNA(VLOOKUP($B40,ClassEvo,5+AG$10,0)),"",VLOOKUP($B40,ClassEvo,5+AG$10,0))</f>
        <v/>
      </c>
      <c r="AH40" s="200" t="str">
        <f aca="false">IF(ISNA(VLOOKUP($B40,ClassEvo,5+AH$10,0)),"",VLOOKUP($B40,ClassEvo,5+AH$10,0))</f>
        <v/>
      </c>
      <c r="AI40" s="200" t="str">
        <f aca="false">IF(ISNA(VLOOKUP($B40,ClassEvo,5+AI$10,0)),"",VLOOKUP($B40,ClassEvo,5+AI$10,0))</f>
        <v/>
      </c>
      <c r="AJ40" s="200" t="str">
        <f aca="false">IF(ISNA(VLOOKUP($B40,ClassEvo,5+AJ$10,0)),"",VLOOKUP($B40,ClassEvo,5+AJ$10,0))</f>
        <v/>
      </c>
      <c r="AK40" s="200" t="str">
        <f aca="false">IF(ISNA(VLOOKUP($B40,ClassEvo,5+AK$10,0)),"",VLOOKUP($B40,ClassEvo,5+AK$10,0))</f>
        <v/>
      </c>
      <c r="AL40" s="200" t="str">
        <f aca="false">IF(ISNA(VLOOKUP($B40,ClassEvo,5+AL$10,0)),"",VLOOKUP($B40,ClassEvo,5+AL$10,0))</f>
        <v/>
      </c>
      <c r="AM40" s="200" t="str">
        <f aca="false">IF(ISNA(VLOOKUP($B40,ClassEvo,5+AM$10,0)),"",VLOOKUP($B40,ClassEvo,5+AM$10,0))</f>
        <v/>
      </c>
      <c r="AN40" s="200" t="str">
        <f aca="false">IF(ISNA(VLOOKUP($B40,ClassEvo,5+AN$10,0)),"",VLOOKUP($B40,ClassEvo,5+AN$10,0))</f>
        <v/>
      </c>
      <c r="AO40" s="200" t="str">
        <f aca="false">IF(ISNA(VLOOKUP($B40,ClassEvo,5+AO$10,0)),"",VLOOKUP($B40,ClassEvo,5+AO$10,0))</f>
        <v/>
      </c>
      <c r="AP40" s="200" t="str">
        <f aca="false">IF(ISNA(VLOOKUP($B40,ClassEvo,5+AP$10,0)),"",VLOOKUP($B40,ClassEvo,5+AP$10,0))</f>
        <v/>
      </c>
      <c r="AQ40" s="200" t="str">
        <f aca="false">IF(ISNA(VLOOKUP($B40,ClassEvo,5+AQ$10,0)),"",VLOOKUP($B40,ClassEvo,5+AQ$10,0))</f>
        <v/>
      </c>
      <c r="AR40" s="200" t="str">
        <f aca="false">IF(ISNA(VLOOKUP($B40,ClassEvo,5+AR$10,0)),"",VLOOKUP($B40,ClassEvo,5+AR$10,0))</f>
        <v/>
      </c>
      <c r="AS40" s="200" t="str">
        <f aca="false">IF(ISNA(VLOOKUP($B40,ClassEvo,5+AS$10,0)),"",VLOOKUP($B40,ClassEvo,5+AS$10,0))</f>
        <v/>
      </c>
      <c r="AT40" s="201" t="str">
        <f aca="false">IF(ISNA(VLOOKUP($B40,ClassEvo,5+AT$10,0)),"",VLOOKUP($B40,ClassEvo,5+AT$10,0))</f>
        <v/>
      </c>
      <c r="AV40" s="197" t="str">
        <f aca="false">'Calculs (M21..M40)'!A43</f>
        <v/>
      </c>
      <c r="AW40" s="198" t="n">
        <f aca="false">'Calculs (M21..M40)'!G43</f>
        <v>0</v>
      </c>
      <c r="AX40" s="198" t="str">
        <f aca="false">'Calculs (M21..M40)'!H43</f>
        <v/>
      </c>
      <c r="AY40" s="202" t="str">
        <f aca="false">'Calculs (M21..M40)'!I43</f>
        <v/>
      </c>
      <c r="AZ40" s="198" t="str">
        <f aca="false">'Calculs (M21..M40)'!C43</f>
        <v/>
      </c>
      <c r="BA40" s="200" t="str">
        <f aca="false">'Calculs (M1..M20)'!GM43</f>
        <v/>
      </c>
      <c r="BB40" s="200" t="str">
        <f aca="false">'Calculs (M1..M20)'!GN43</f>
        <v/>
      </c>
      <c r="BC40" s="200" t="str">
        <f aca="false">'Calculs (M1..M20)'!GO43</f>
        <v/>
      </c>
      <c r="BD40" s="200" t="str">
        <f aca="false">'Calculs (M1..M20)'!GP43</f>
        <v/>
      </c>
      <c r="BE40" s="200" t="str">
        <f aca="false">'Calculs (M1..M20)'!GQ43</f>
        <v/>
      </c>
      <c r="BF40" s="200" t="str">
        <f aca="false">'Calculs (M1..M20)'!GR43</f>
        <v/>
      </c>
      <c r="BG40" s="200" t="str">
        <f aca="false">'Calculs (M1..M20)'!GS43</f>
        <v/>
      </c>
      <c r="BH40" s="200" t="str">
        <f aca="false">'Calculs (M1..M20)'!GT43</f>
        <v/>
      </c>
      <c r="BI40" s="200" t="str">
        <f aca="false">'Calculs (M1..M20)'!GU43</f>
        <v/>
      </c>
      <c r="BJ40" s="200" t="str">
        <f aca="false">'Calculs (M1..M20)'!GV43</f>
        <v/>
      </c>
      <c r="BK40" s="200" t="str">
        <f aca="false">'Calculs (M1..M20)'!GW43</f>
        <v/>
      </c>
      <c r="BL40" s="200" t="str">
        <f aca="false">'Calculs (M1..M20)'!GX43</f>
        <v/>
      </c>
      <c r="BM40" s="200" t="str">
        <f aca="false">'Calculs (M1..M20)'!GY43</f>
        <v/>
      </c>
      <c r="BN40" s="200" t="str">
        <f aca="false">'Calculs (M1..M20)'!GZ43</f>
        <v/>
      </c>
      <c r="BO40" s="200" t="str">
        <f aca="false">'Calculs (M1..M20)'!HA43</f>
        <v/>
      </c>
      <c r="BP40" s="200" t="str">
        <f aca="false">'Calculs (M1..M20)'!HB43</f>
        <v/>
      </c>
      <c r="BQ40" s="200" t="str">
        <f aca="false">'Calculs (M1..M20)'!HC43</f>
        <v/>
      </c>
      <c r="BR40" s="200" t="str">
        <f aca="false">'Calculs (M1..M20)'!HD43</f>
        <v/>
      </c>
      <c r="BS40" s="200" t="str">
        <f aca="false">'Calculs (M1..M20)'!HE43</f>
        <v/>
      </c>
      <c r="BT40" s="200" t="str">
        <f aca="false">'Calculs (M1..M20)'!HF43</f>
        <v/>
      </c>
      <c r="BU40" s="200" t="str">
        <f aca="false">'Calculs (M21..M40)'!GM43</f>
        <v/>
      </c>
      <c r="BV40" s="200" t="str">
        <f aca="false">'Calculs (M21..M40)'!GN43</f>
        <v/>
      </c>
      <c r="BW40" s="200" t="str">
        <f aca="false">'Calculs (M21..M40)'!GO43</f>
        <v/>
      </c>
      <c r="BX40" s="200" t="str">
        <f aca="false">'Calculs (M21..M40)'!GP43</f>
        <v/>
      </c>
      <c r="BY40" s="200" t="str">
        <f aca="false">'Calculs (M21..M40)'!GQ43</f>
        <v/>
      </c>
      <c r="BZ40" s="200" t="str">
        <f aca="false">'Calculs (M21..M40)'!GR43</f>
        <v/>
      </c>
      <c r="CA40" s="200" t="str">
        <f aca="false">'Calculs (M21..M40)'!GS43</f>
        <v/>
      </c>
      <c r="CB40" s="200" t="str">
        <f aca="false">'Calculs (M21..M40)'!GT43</f>
        <v/>
      </c>
      <c r="CC40" s="200" t="str">
        <f aca="false">'Calculs (M21..M40)'!GU43</f>
        <v/>
      </c>
      <c r="CD40" s="200" t="str">
        <f aca="false">'Calculs (M21..M40)'!GV43</f>
        <v/>
      </c>
      <c r="CE40" s="200" t="str">
        <f aca="false">'Calculs (M21..M40)'!GW43</f>
        <v/>
      </c>
      <c r="CF40" s="200" t="str">
        <f aca="false">'Calculs (M21..M40)'!GX43</f>
        <v/>
      </c>
      <c r="CG40" s="200" t="str">
        <f aca="false">'Calculs (M21..M40)'!GY43</f>
        <v/>
      </c>
      <c r="CH40" s="200" t="str">
        <f aca="false">'Calculs (M21..M40)'!GZ43</f>
        <v/>
      </c>
      <c r="CI40" s="200" t="str">
        <f aca="false">'Calculs (M21..M40)'!HA43</f>
        <v/>
      </c>
      <c r="CJ40" s="200" t="str">
        <f aca="false">'Calculs (M21..M40)'!HB43</f>
        <v/>
      </c>
      <c r="CK40" s="200" t="str">
        <f aca="false">'Calculs (M21..M40)'!HC43</f>
        <v/>
      </c>
      <c r="CL40" s="200" t="str">
        <f aca="false">'Calculs (M21..M40)'!HD43</f>
        <v/>
      </c>
      <c r="CM40" s="200" t="str">
        <f aca="false">'Calculs (M21..M40)'!HE43</f>
        <v/>
      </c>
      <c r="CN40" s="201" t="str">
        <f aca="false">'Calculs (M21..M40)'!HF43</f>
        <v/>
      </c>
    </row>
    <row r="41" customFormat="false" ht="13" hidden="false" customHeight="false" outlineLevel="0" collapsed="false">
      <c r="B41" s="197" t="n">
        <v>31</v>
      </c>
      <c r="C41" s="198" t="str">
        <f aca="false">IF(ISNA(VLOOKUP(B41,ClassEvo,2,0)),"",VLOOKUP(B41,ClassEvo,2,0))</f>
        <v/>
      </c>
      <c r="D41" s="198" t="str">
        <f aca="false">IF(ISNA(VLOOKUP($B41,ClassEvo,3,0)),"",VLOOKUP($B41,ClassEvo,3,0))</f>
        <v/>
      </c>
      <c r="E41" s="202" t="str">
        <f aca="false">IF(ISNA(VLOOKUP($B41,ClassEvo,4,0)),"",VLOOKUP($B41,ClassEvo,4,0))</f>
        <v/>
      </c>
      <c r="F41" s="198" t="str">
        <f aca="false">IF(ISNA(VLOOKUP($B41,ClassEvo,5,0)),"",VLOOKUP($B41,ClassEvo,5,0))</f>
        <v/>
      </c>
      <c r="G41" s="200" t="str">
        <f aca="false">IF(ISNA(VLOOKUP($B41,ClassEvo,5+G$10,0)),"",VLOOKUP($B41,ClassEvo,5+G$10,0))</f>
        <v/>
      </c>
      <c r="H41" s="200" t="str">
        <f aca="false">IF(ISNA(VLOOKUP($B41,ClassEvo,5+H$10,0)),"",VLOOKUP($B41,ClassEvo,5+H$10,0))</f>
        <v/>
      </c>
      <c r="I41" s="200" t="str">
        <f aca="false">IF(ISNA(VLOOKUP($B41,ClassEvo,5+I$10,0)),"",VLOOKUP($B41,ClassEvo,5+I$10,0))</f>
        <v/>
      </c>
      <c r="J41" s="200" t="str">
        <f aca="false">IF(ISNA(VLOOKUP($B41,ClassEvo,5+J$10,0)),"",VLOOKUP($B41,ClassEvo,5+J$10,0))</f>
        <v/>
      </c>
      <c r="K41" s="200" t="str">
        <f aca="false">IF(ISNA(VLOOKUP($B41,ClassEvo,5+K$10,0)),"",VLOOKUP($B41,ClassEvo,5+K$10,0))</f>
        <v/>
      </c>
      <c r="L41" s="200" t="str">
        <f aca="false">IF(ISNA(VLOOKUP($B41,ClassEvo,5+L$10,0)),"",VLOOKUP($B41,ClassEvo,5+L$10,0))</f>
        <v/>
      </c>
      <c r="M41" s="200" t="str">
        <f aca="false">IF(ISNA(VLOOKUP($B41,ClassEvo,5+M$10,0)),"",VLOOKUP($B41,ClassEvo,5+M$10,0))</f>
        <v/>
      </c>
      <c r="N41" s="200" t="str">
        <f aca="false">IF(ISNA(VLOOKUP($B41,ClassEvo,5+N$10,0)),"",VLOOKUP($B41,ClassEvo,5+N$10,0))</f>
        <v/>
      </c>
      <c r="O41" s="200" t="str">
        <f aca="false">IF(ISNA(VLOOKUP($B41,ClassEvo,5+O$10,0)),"",VLOOKUP($B41,ClassEvo,5+O$10,0))</f>
        <v/>
      </c>
      <c r="P41" s="200" t="str">
        <f aca="false">IF(ISNA(VLOOKUP($B41,ClassEvo,5+P$10,0)),"",VLOOKUP($B41,ClassEvo,5+P$10,0))</f>
        <v/>
      </c>
      <c r="Q41" s="200" t="str">
        <f aca="false">IF(ISNA(VLOOKUP($B41,ClassEvo,5+Q$10,0)),"",VLOOKUP($B41,ClassEvo,5+Q$10,0))</f>
        <v/>
      </c>
      <c r="R41" s="200" t="str">
        <f aca="false">IF(ISNA(VLOOKUP($B41,ClassEvo,5+R$10,0)),"",VLOOKUP($B41,ClassEvo,5+R$10,0))</f>
        <v/>
      </c>
      <c r="S41" s="200" t="str">
        <f aca="false">IF(ISNA(VLOOKUP($B41,ClassEvo,5+S$10,0)),"",VLOOKUP($B41,ClassEvo,5+S$10,0))</f>
        <v/>
      </c>
      <c r="T41" s="200" t="str">
        <f aca="false">IF(ISNA(VLOOKUP($B41,ClassEvo,5+T$10,0)),"",VLOOKUP($B41,ClassEvo,5+T$10,0))</f>
        <v/>
      </c>
      <c r="U41" s="200" t="str">
        <f aca="false">IF(ISNA(VLOOKUP($B41,ClassEvo,5+U$10,0)),"",VLOOKUP($B41,ClassEvo,5+U$10,0))</f>
        <v/>
      </c>
      <c r="V41" s="200" t="str">
        <f aca="false">IF(ISNA(VLOOKUP($B41,ClassEvo,5+V$10,0)),"",VLOOKUP($B41,ClassEvo,5+V$10,0))</f>
        <v/>
      </c>
      <c r="W41" s="200" t="str">
        <f aca="false">IF(ISNA(VLOOKUP($B41,ClassEvo,5+W$10,0)),"",VLOOKUP($B41,ClassEvo,5+W$10,0))</f>
        <v/>
      </c>
      <c r="X41" s="200" t="str">
        <f aca="false">IF(ISNA(VLOOKUP($B41,ClassEvo,5+X$10,0)),"",VLOOKUP($B41,ClassEvo,5+X$10,0))</f>
        <v/>
      </c>
      <c r="Y41" s="200" t="str">
        <f aca="false">IF(ISNA(VLOOKUP($B41,ClassEvo,5+Y$10,0)),"",VLOOKUP($B41,ClassEvo,5+Y$10,0))</f>
        <v/>
      </c>
      <c r="Z41" s="200" t="str">
        <f aca="false">IF(ISNA(VLOOKUP($B41,ClassEvo,5+Z$10,0)),"",VLOOKUP($B41,ClassEvo,5+Z$10,0))</f>
        <v/>
      </c>
      <c r="AA41" s="200" t="str">
        <f aca="false">IF(ISNA(VLOOKUP($B41,ClassEvo,5+AA$10,0)),"",VLOOKUP($B41,ClassEvo,5+AA$10,0))</f>
        <v/>
      </c>
      <c r="AB41" s="200" t="str">
        <f aca="false">IF(ISNA(VLOOKUP($B41,ClassEvo,5+AB$10,0)),"",VLOOKUP($B41,ClassEvo,5+AB$10,0))</f>
        <v/>
      </c>
      <c r="AC41" s="200" t="str">
        <f aca="false">IF(ISNA(VLOOKUP($B41,ClassEvo,5+AC$10,0)),"",VLOOKUP($B41,ClassEvo,5+AC$10,0))</f>
        <v/>
      </c>
      <c r="AD41" s="200" t="str">
        <f aca="false">IF(ISNA(VLOOKUP($B41,ClassEvo,5+AD$10,0)),"",VLOOKUP($B41,ClassEvo,5+AD$10,0))</f>
        <v/>
      </c>
      <c r="AE41" s="200" t="str">
        <f aca="false">IF(ISNA(VLOOKUP($B41,ClassEvo,5+AE$10,0)),"",VLOOKUP($B41,ClassEvo,5+AE$10,0))</f>
        <v/>
      </c>
      <c r="AF41" s="200" t="str">
        <f aca="false">IF(ISNA(VLOOKUP($B41,ClassEvo,5+AF$10,0)),"",VLOOKUP($B41,ClassEvo,5+AF$10,0))</f>
        <v/>
      </c>
      <c r="AG41" s="200" t="str">
        <f aca="false">IF(ISNA(VLOOKUP($B41,ClassEvo,5+AG$10,0)),"",VLOOKUP($B41,ClassEvo,5+AG$10,0))</f>
        <v/>
      </c>
      <c r="AH41" s="200" t="str">
        <f aca="false">IF(ISNA(VLOOKUP($B41,ClassEvo,5+AH$10,0)),"",VLOOKUP($B41,ClassEvo,5+AH$10,0))</f>
        <v/>
      </c>
      <c r="AI41" s="200" t="str">
        <f aca="false">IF(ISNA(VLOOKUP($B41,ClassEvo,5+AI$10,0)),"",VLOOKUP($B41,ClassEvo,5+AI$10,0))</f>
        <v/>
      </c>
      <c r="AJ41" s="200" t="str">
        <f aca="false">IF(ISNA(VLOOKUP($B41,ClassEvo,5+AJ$10,0)),"",VLOOKUP($B41,ClassEvo,5+AJ$10,0))</f>
        <v/>
      </c>
      <c r="AK41" s="200" t="str">
        <f aca="false">IF(ISNA(VLOOKUP($B41,ClassEvo,5+AK$10,0)),"",VLOOKUP($B41,ClassEvo,5+AK$10,0))</f>
        <v/>
      </c>
      <c r="AL41" s="200" t="str">
        <f aca="false">IF(ISNA(VLOOKUP($B41,ClassEvo,5+AL$10,0)),"",VLOOKUP($B41,ClassEvo,5+AL$10,0))</f>
        <v/>
      </c>
      <c r="AM41" s="200" t="str">
        <f aca="false">IF(ISNA(VLOOKUP($B41,ClassEvo,5+AM$10,0)),"",VLOOKUP($B41,ClassEvo,5+AM$10,0))</f>
        <v/>
      </c>
      <c r="AN41" s="200" t="str">
        <f aca="false">IF(ISNA(VLOOKUP($B41,ClassEvo,5+AN$10,0)),"",VLOOKUP($B41,ClassEvo,5+AN$10,0))</f>
        <v/>
      </c>
      <c r="AO41" s="200" t="str">
        <f aca="false">IF(ISNA(VLOOKUP($B41,ClassEvo,5+AO$10,0)),"",VLOOKUP($B41,ClassEvo,5+AO$10,0))</f>
        <v/>
      </c>
      <c r="AP41" s="200" t="str">
        <f aca="false">IF(ISNA(VLOOKUP($B41,ClassEvo,5+AP$10,0)),"",VLOOKUP($B41,ClassEvo,5+AP$10,0))</f>
        <v/>
      </c>
      <c r="AQ41" s="200" t="str">
        <f aca="false">IF(ISNA(VLOOKUP($B41,ClassEvo,5+AQ$10,0)),"",VLOOKUP($B41,ClassEvo,5+AQ$10,0))</f>
        <v/>
      </c>
      <c r="AR41" s="200" t="str">
        <f aca="false">IF(ISNA(VLOOKUP($B41,ClassEvo,5+AR$10,0)),"",VLOOKUP($B41,ClassEvo,5+AR$10,0))</f>
        <v/>
      </c>
      <c r="AS41" s="200" t="str">
        <f aca="false">IF(ISNA(VLOOKUP($B41,ClassEvo,5+AS$10,0)),"",VLOOKUP($B41,ClassEvo,5+AS$10,0))</f>
        <v/>
      </c>
      <c r="AT41" s="201" t="str">
        <f aca="false">IF(ISNA(VLOOKUP($B41,ClassEvo,5+AT$10,0)),"",VLOOKUP($B41,ClassEvo,5+AT$10,0))</f>
        <v/>
      </c>
      <c r="AV41" s="197" t="str">
        <f aca="false">'Calculs (M21..M40)'!A44</f>
        <v/>
      </c>
      <c r="AW41" s="198" t="n">
        <f aca="false">'Calculs (M21..M40)'!G44</f>
        <v>0</v>
      </c>
      <c r="AX41" s="198" t="str">
        <f aca="false">'Calculs (M21..M40)'!H44</f>
        <v/>
      </c>
      <c r="AY41" s="202" t="str">
        <f aca="false">'Calculs (M21..M40)'!I44</f>
        <v/>
      </c>
      <c r="AZ41" s="198" t="str">
        <f aca="false">'Calculs (M21..M40)'!C44</f>
        <v/>
      </c>
      <c r="BA41" s="200" t="str">
        <f aca="false">'Calculs (M1..M20)'!GM44</f>
        <v/>
      </c>
      <c r="BB41" s="200" t="str">
        <f aca="false">'Calculs (M1..M20)'!GN44</f>
        <v/>
      </c>
      <c r="BC41" s="200" t="str">
        <f aca="false">'Calculs (M1..M20)'!GO44</f>
        <v/>
      </c>
      <c r="BD41" s="200" t="str">
        <f aca="false">'Calculs (M1..M20)'!GP44</f>
        <v/>
      </c>
      <c r="BE41" s="200" t="str">
        <f aca="false">'Calculs (M1..M20)'!GQ44</f>
        <v/>
      </c>
      <c r="BF41" s="200" t="str">
        <f aca="false">'Calculs (M1..M20)'!GR44</f>
        <v/>
      </c>
      <c r="BG41" s="200" t="str">
        <f aca="false">'Calculs (M1..M20)'!GS44</f>
        <v/>
      </c>
      <c r="BH41" s="200" t="str">
        <f aca="false">'Calculs (M1..M20)'!GT44</f>
        <v/>
      </c>
      <c r="BI41" s="200" t="str">
        <f aca="false">'Calculs (M1..M20)'!GU44</f>
        <v/>
      </c>
      <c r="BJ41" s="200" t="str">
        <f aca="false">'Calculs (M1..M20)'!GV44</f>
        <v/>
      </c>
      <c r="BK41" s="200" t="str">
        <f aca="false">'Calculs (M1..M20)'!GW44</f>
        <v/>
      </c>
      <c r="BL41" s="200" t="str">
        <f aca="false">'Calculs (M1..M20)'!GX44</f>
        <v/>
      </c>
      <c r="BM41" s="200" t="str">
        <f aca="false">'Calculs (M1..M20)'!GY44</f>
        <v/>
      </c>
      <c r="BN41" s="200" t="str">
        <f aca="false">'Calculs (M1..M20)'!GZ44</f>
        <v/>
      </c>
      <c r="BO41" s="200" t="str">
        <f aca="false">'Calculs (M1..M20)'!HA44</f>
        <v/>
      </c>
      <c r="BP41" s="200" t="str">
        <f aca="false">'Calculs (M1..M20)'!HB44</f>
        <v/>
      </c>
      <c r="BQ41" s="200" t="str">
        <f aca="false">'Calculs (M1..M20)'!HC44</f>
        <v/>
      </c>
      <c r="BR41" s="200" t="str">
        <f aca="false">'Calculs (M1..M20)'!HD44</f>
        <v/>
      </c>
      <c r="BS41" s="200" t="str">
        <f aca="false">'Calculs (M1..M20)'!HE44</f>
        <v/>
      </c>
      <c r="BT41" s="200" t="str">
        <f aca="false">'Calculs (M1..M20)'!HF44</f>
        <v/>
      </c>
      <c r="BU41" s="200" t="str">
        <f aca="false">'Calculs (M21..M40)'!GM44</f>
        <v/>
      </c>
      <c r="BV41" s="200" t="str">
        <f aca="false">'Calculs (M21..M40)'!GN44</f>
        <v/>
      </c>
      <c r="BW41" s="200" t="str">
        <f aca="false">'Calculs (M21..M40)'!GO44</f>
        <v/>
      </c>
      <c r="BX41" s="200" t="str">
        <f aca="false">'Calculs (M21..M40)'!GP44</f>
        <v/>
      </c>
      <c r="BY41" s="200" t="str">
        <f aca="false">'Calculs (M21..M40)'!GQ44</f>
        <v/>
      </c>
      <c r="BZ41" s="200" t="str">
        <f aca="false">'Calculs (M21..M40)'!GR44</f>
        <v/>
      </c>
      <c r="CA41" s="200" t="str">
        <f aca="false">'Calculs (M21..M40)'!GS44</f>
        <v/>
      </c>
      <c r="CB41" s="200" t="str">
        <f aca="false">'Calculs (M21..M40)'!GT44</f>
        <v/>
      </c>
      <c r="CC41" s="200" t="str">
        <f aca="false">'Calculs (M21..M40)'!GU44</f>
        <v/>
      </c>
      <c r="CD41" s="200" t="str">
        <f aca="false">'Calculs (M21..M40)'!GV44</f>
        <v/>
      </c>
      <c r="CE41" s="200" t="str">
        <f aca="false">'Calculs (M21..M40)'!GW44</f>
        <v/>
      </c>
      <c r="CF41" s="200" t="str">
        <f aca="false">'Calculs (M21..M40)'!GX44</f>
        <v/>
      </c>
      <c r="CG41" s="200" t="str">
        <f aca="false">'Calculs (M21..M40)'!GY44</f>
        <v/>
      </c>
      <c r="CH41" s="200" t="str">
        <f aca="false">'Calculs (M21..M40)'!GZ44</f>
        <v/>
      </c>
      <c r="CI41" s="200" t="str">
        <f aca="false">'Calculs (M21..M40)'!HA44</f>
        <v/>
      </c>
      <c r="CJ41" s="200" t="str">
        <f aca="false">'Calculs (M21..M40)'!HB44</f>
        <v/>
      </c>
      <c r="CK41" s="200" t="str">
        <f aca="false">'Calculs (M21..M40)'!HC44</f>
        <v/>
      </c>
      <c r="CL41" s="200" t="str">
        <f aca="false">'Calculs (M21..M40)'!HD44</f>
        <v/>
      </c>
      <c r="CM41" s="200" t="str">
        <f aca="false">'Calculs (M21..M40)'!HE44</f>
        <v/>
      </c>
      <c r="CN41" s="201" t="str">
        <f aca="false">'Calculs (M21..M40)'!HF44</f>
        <v/>
      </c>
    </row>
    <row r="42" customFormat="false" ht="13" hidden="false" customHeight="false" outlineLevel="0" collapsed="false">
      <c r="B42" s="197" t="n">
        <v>32</v>
      </c>
      <c r="C42" s="198" t="str">
        <f aca="false">IF(ISNA(VLOOKUP(B42,ClassEvo,2,0)),"",VLOOKUP(B42,ClassEvo,2,0))</f>
        <v/>
      </c>
      <c r="D42" s="198" t="str">
        <f aca="false">IF(ISNA(VLOOKUP($B42,ClassEvo,3,0)),"",VLOOKUP($B42,ClassEvo,3,0))</f>
        <v/>
      </c>
      <c r="E42" s="202" t="str">
        <f aca="false">IF(ISNA(VLOOKUP($B42,ClassEvo,4,0)),"",VLOOKUP($B42,ClassEvo,4,0))</f>
        <v/>
      </c>
      <c r="F42" s="198" t="str">
        <f aca="false">IF(ISNA(VLOOKUP($B42,ClassEvo,5,0)),"",VLOOKUP($B42,ClassEvo,5,0))</f>
        <v/>
      </c>
      <c r="G42" s="200" t="str">
        <f aca="false">IF(ISNA(VLOOKUP($B42,ClassEvo,5+G$10,0)),"",VLOOKUP($B42,ClassEvo,5+G$10,0))</f>
        <v/>
      </c>
      <c r="H42" s="200" t="str">
        <f aca="false">IF(ISNA(VLOOKUP($B42,ClassEvo,5+H$10,0)),"",VLOOKUP($B42,ClassEvo,5+H$10,0))</f>
        <v/>
      </c>
      <c r="I42" s="200" t="str">
        <f aca="false">IF(ISNA(VLOOKUP($B42,ClassEvo,5+I$10,0)),"",VLOOKUP($B42,ClassEvo,5+I$10,0))</f>
        <v/>
      </c>
      <c r="J42" s="200" t="str">
        <f aca="false">IF(ISNA(VLOOKUP($B42,ClassEvo,5+J$10,0)),"",VLOOKUP($B42,ClassEvo,5+J$10,0))</f>
        <v/>
      </c>
      <c r="K42" s="200" t="str">
        <f aca="false">IF(ISNA(VLOOKUP($B42,ClassEvo,5+K$10,0)),"",VLOOKUP($B42,ClassEvo,5+K$10,0))</f>
        <v/>
      </c>
      <c r="L42" s="200" t="str">
        <f aca="false">IF(ISNA(VLOOKUP($B42,ClassEvo,5+L$10,0)),"",VLOOKUP($B42,ClassEvo,5+L$10,0))</f>
        <v/>
      </c>
      <c r="M42" s="200" t="str">
        <f aca="false">IF(ISNA(VLOOKUP($B42,ClassEvo,5+M$10,0)),"",VLOOKUP($B42,ClassEvo,5+M$10,0))</f>
        <v/>
      </c>
      <c r="N42" s="200" t="str">
        <f aca="false">IF(ISNA(VLOOKUP($B42,ClassEvo,5+N$10,0)),"",VLOOKUP($B42,ClassEvo,5+N$10,0))</f>
        <v/>
      </c>
      <c r="O42" s="200" t="str">
        <f aca="false">IF(ISNA(VLOOKUP($B42,ClassEvo,5+O$10,0)),"",VLOOKUP($B42,ClassEvo,5+O$10,0))</f>
        <v/>
      </c>
      <c r="P42" s="200" t="str">
        <f aca="false">IF(ISNA(VLOOKUP($B42,ClassEvo,5+P$10,0)),"",VLOOKUP($B42,ClassEvo,5+P$10,0))</f>
        <v/>
      </c>
      <c r="Q42" s="200" t="str">
        <f aca="false">IF(ISNA(VLOOKUP($B42,ClassEvo,5+Q$10,0)),"",VLOOKUP($B42,ClassEvo,5+Q$10,0))</f>
        <v/>
      </c>
      <c r="R42" s="200" t="str">
        <f aca="false">IF(ISNA(VLOOKUP($B42,ClassEvo,5+R$10,0)),"",VLOOKUP($B42,ClassEvo,5+R$10,0))</f>
        <v/>
      </c>
      <c r="S42" s="200" t="str">
        <f aca="false">IF(ISNA(VLOOKUP($B42,ClassEvo,5+S$10,0)),"",VLOOKUP($B42,ClassEvo,5+S$10,0))</f>
        <v/>
      </c>
      <c r="T42" s="200" t="str">
        <f aca="false">IF(ISNA(VLOOKUP($B42,ClassEvo,5+T$10,0)),"",VLOOKUP($B42,ClassEvo,5+T$10,0))</f>
        <v/>
      </c>
      <c r="U42" s="200" t="str">
        <f aca="false">IF(ISNA(VLOOKUP($B42,ClassEvo,5+U$10,0)),"",VLOOKUP($B42,ClassEvo,5+U$10,0))</f>
        <v/>
      </c>
      <c r="V42" s="200" t="str">
        <f aca="false">IF(ISNA(VLOOKUP($B42,ClassEvo,5+V$10,0)),"",VLOOKUP($B42,ClassEvo,5+V$10,0))</f>
        <v/>
      </c>
      <c r="W42" s="200" t="str">
        <f aca="false">IF(ISNA(VLOOKUP($B42,ClassEvo,5+W$10,0)),"",VLOOKUP($B42,ClassEvo,5+W$10,0))</f>
        <v/>
      </c>
      <c r="X42" s="200" t="str">
        <f aca="false">IF(ISNA(VLOOKUP($B42,ClassEvo,5+X$10,0)),"",VLOOKUP($B42,ClassEvo,5+X$10,0))</f>
        <v/>
      </c>
      <c r="Y42" s="200" t="str">
        <f aca="false">IF(ISNA(VLOOKUP($B42,ClassEvo,5+Y$10,0)),"",VLOOKUP($B42,ClassEvo,5+Y$10,0))</f>
        <v/>
      </c>
      <c r="Z42" s="200" t="str">
        <f aca="false">IF(ISNA(VLOOKUP($B42,ClassEvo,5+Z$10,0)),"",VLOOKUP($B42,ClassEvo,5+Z$10,0))</f>
        <v/>
      </c>
      <c r="AA42" s="200" t="str">
        <f aca="false">IF(ISNA(VLOOKUP($B42,ClassEvo,5+AA$10,0)),"",VLOOKUP($B42,ClassEvo,5+AA$10,0))</f>
        <v/>
      </c>
      <c r="AB42" s="200" t="str">
        <f aca="false">IF(ISNA(VLOOKUP($B42,ClassEvo,5+AB$10,0)),"",VLOOKUP($B42,ClassEvo,5+AB$10,0))</f>
        <v/>
      </c>
      <c r="AC42" s="200" t="str">
        <f aca="false">IF(ISNA(VLOOKUP($B42,ClassEvo,5+AC$10,0)),"",VLOOKUP($B42,ClassEvo,5+AC$10,0))</f>
        <v/>
      </c>
      <c r="AD42" s="200" t="str">
        <f aca="false">IF(ISNA(VLOOKUP($B42,ClassEvo,5+AD$10,0)),"",VLOOKUP($B42,ClassEvo,5+AD$10,0))</f>
        <v/>
      </c>
      <c r="AE42" s="200" t="str">
        <f aca="false">IF(ISNA(VLOOKUP($B42,ClassEvo,5+AE$10,0)),"",VLOOKUP($B42,ClassEvo,5+AE$10,0))</f>
        <v/>
      </c>
      <c r="AF42" s="200" t="str">
        <f aca="false">IF(ISNA(VLOOKUP($B42,ClassEvo,5+AF$10,0)),"",VLOOKUP($B42,ClassEvo,5+AF$10,0))</f>
        <v/>
      </c>
      <c r="AG42" s="200" t="str">
        <f aca="false">IF(ISNA(VLOOKUP($B42,ClassEvo,5+AG$10,0)),"",VLOOKUP($B42,ClassEvo,5+AG$10,0))</f>
        <v/>
      </c>
      <c r="AH42" s="200" t="str">
        <f aca="false">IF(ISNA(VLOOKUP($B42,ClassEvo,5+AH$10,0)),"",VLOOKUP($B42,ClassEvo,5+AH$10,0))</f>
        <v/>
      </c>
      <c r="AI42" s="200" t="str">
        <f aca="false">IF(ISNA(VLOOKUP($B42,ClassEvo,5+AI$10,0)),"",VLOOKUP($B42,ClassEvo,5+AI$10,0))</f>
        <v/>
      </c>
      <c r="AJ42" s="200" t="str">
        <f aca="false">IF(ISNA(VLOOKUP($B42,ClassEvo,5+AJ$10,0)),"",VLOOKUP($B42,ClassEvo,5+AJ$10,0))</f>
        <v/>
      </c>
      <c r="AK42" s="200" t="str">
        <f aca="false">IF(ISNA(VLOOKUP($B42,ClassEvo,5+AK$10,0)),"",VLOOKUP($B42,ClassEvo,5+AK$10,0))</f>
        <v/>
      </c>
      <c r="AL42" s="200" t="str">
        <f aca="false">IF(ISNA(VLOOKUP($B42,ClassEvo,5+AL$10,0)),"",VLOOKUP($B42,ClassEvo,5+AL$10,0))</f>
        <v/>
      </c>
      <c r="AM42" s="200" t="str">
        <f aca="false">IF(ISNA(VLOOKUP($B42,ClassEvo,5+AM$10,0)),"",VLOOKUP($B42,ClassEvo,5+AM$10,0))</f>
        <v/>
      </c>
      <c r="AN42" s="200" t="str">
        <f aca="false">IF(ISNA(VLOOKUP($B42,ClassEvo,5+AN$10,0)),"",VLOOKUP($B42,ClassEvo,5+AN$10,0))</f>
        <v/>
      </c>
      <c r="AO42" s="200" t="str">
        <f aca="false">IF(ISNA(VLOOKUP($B42,ClassEvo,5+AO$10,0)),"",VLOOKUP($B42,ClassEvo,5+AO$10,0))</f>
        <v/>
      </c>
      <c r="AP42" s="200" t="str">
        <f aca="false">IF(ISNA(VLOOKUP($B42,ClassEvo,5+AP$10,0)),"",VLOOKUP($B42,ClassEvo,5+AP$10,0))</f>
        <v/>
      </c>
      <c r="AQ42" s="200" t="str">
        <f aca="false">IF(ISNA(VLOOKUP($B42,ClassEvo,5+AQ$10,0)),"",VLOOKUP($B42,ClassEvo,5+AQ$10,0))</f>
        <v/>
      </c>
      <c r="AR42" s="200" t="str">
        <f aca="false">IF(ISNA(VLOOKUP($B42,ClassEvo,5+AR$10,0)),"",VLOOKUP($B42,ClassEvo,5+AR$10,0))</f>
        <v/>
      </c>
      <c r="AS42" s="200" t="str">
        <f aca="false">IF(ISNA(VLOOKUP($B42,ClassEvo,5+AS$10,0)),"",VLOOKUP($B42,ClassEvo,5+AS$10,0))</f>
        <v/>
      </c>
      <c r="AT42" s="201" t="str">
        <f aca="false">IF(ISNA(VLOOKUP($B42,ClassEvo,5+AT$10,0)),"",VLOOKUP($B42,ClassEvo,5+AT$10,0))</f>
        <v/>
      </c>
      <c r="AV42" s="197" t="str">
        <f aca="false">'Calculs (M21..M40)'!A45</f>
        <v/>
      </c>
      <c r="AW42" s="198" t="n">
        <f aca="false">'Calculs (M21..M40)'!G45</f>
        <v>0</v>
      </c>
      <c r="AX42" s="198" t="str">
        <f aca="false">'Calculs (M21..M40)'!H45</f>
        <v/>
      </c>
      <c r="AY42" s="202" t="str">
        <f aca="false">'Calculs (M21..M40)'!I45</f>
        <v/>
      </c>
      <c r="AZ42" s="198" t="str">
        <f aca="false">'Calculs (M21..M40)'!C45</f>
        <v/>
      </c>
      <c r="BA42" s="200" t="str">
        <f aca="false">'Calculs (M1..M20)'!GM45</f>
        <v/>
      </c>
      <c r="BB42" s="200" t="str">
        <f aca="false">'Calculs (M1..M20)'!GN45</f>
        <v/>
      </c>
      <c r="BC42" s="200" t="str">
        <f aca="false">'Calculs (M1..M20)'!GO45</f>
        <v/>
      </c>
      <c r="BD42" s="200" t="str">
        <f aca="false">'Calculs (M1..M20)'!GP45</f>
        <v/>
      </c>
      <c r="BE42" s="200" t="str">
        <f aca="false">'Calculs (M1..M20)'!GQ45</f>
        <v/>
      </c>
      <c r="BF42" s="200" t="str">
        <f aca="false">'Calculs (M1..M20)'!GR45</f>
        <v/>
      </c>
      <c r="BG42" s="200" t="str">
        <f aca="false">'Calculs (M1..M20)'!GS45</f>
        <v/>
      </c>
      <c r="BH42" s="200" t="str">
        <f aca="false">'Calculs (M1..M20)'!GT45</f>
        <v/>
      </c>
      <c r="BI42" s="200" t="str">
        <f aca="false">'Calculs (M1..M20)'!GU45</f>
        <v/>
      </c>
      <c r="BJ42" s="200" t="str">
        <f aca="false">'Calculs (M1..M20)'!GV45</f>
        <v/>
      </c>
      <c r="BK42" s="200" t="str">
        <f aca="false">'Calculs (M1..M20)'!GW45</f>
        <v/>
      </c>
      <c r="BL42" s="200" t="str">
        <f aca="false">'Calculs (M1..M20)'!GX45</f>
        <v/>
      </c>
      <c r="BM42" s="200" t="str">
        <f aca="false">'Calculs (M1..M20)'!GY45</f>
        <v/>
      </c>
      <c r="BN42" s="200" t="str">
        <f aca="false">'Calculs (M1..M20)'!GZ45</f>
        <v/>
      </c>
      <c r="BO42" s="200" t="str">
        <f aca="false">'Calculs (M1..M20)'!HA45</f>
        <v/>
      </c>
      <c r="BP42" s="200" t="str">
        <f aca="false">'Calculs (M1..M20)'!HB45</f>
        <v/>
      </c>
      <c r="BQ42" s="200" t="str">
        <f aca="false">'Calculs (M1..M20)'!HC45</f>
        <v/>
      </c>
      <c r="BR42" s="200" t="str">
        <f aca="false">'Calculs (M1..M20)'!HD45</f>
        <v/>
      </c>
      <c r="BS42" s="200" t="str">
        <f aca="false">'Calculs (M1..M20)'!HE45</f>
        <v/>
      </c>
      <c r="BT42" s="200" t="str">
        <f aca="false">'Calculs (M1..M20)'!HF45</f>
        <v/>
      </c>
      <c r="BU42" s="200" t="str">
        <f aca="false">'Calculs (M21..M40)'!GM45</f>
        <v/>
      </c>
      <c r="BV42" s="200" t="str">
        <f aca="false">'Calculs (M21..M40)'!GN45</f>
        <v/>
      </c>
      <c r="BW42" s="200" t="str">
        <f aca="false">'Calculs (M21..M40)'!GO45</f>
        <v/>
      </c>
      <c r="BX42" s="200" t="str">
        <f aca="false">'Calculs (M21..M40)'!GP45</f>
        <v/>
      </c>
      <c r="BY42" s="200" t="str">
        <f aca="false">'Calculs (M21..M40)'!GQ45</f>
        <v/>
      </c>
      <c r="BZ42" s="200" t="str">
        <f aca="false">'Calculs (M21..M40)'!GR45</f>
        <v/>
      </c>
      <c r="CA42" s="200" t="str">
        <f aca="false">'Calculs (M21..M40)'!GS45</f>
        <v/>
      </c>
      <c r="CB42" s="200" t="str">
        <f aca="false">'Calculs (M21..M40)'!GT45</f>
        <v/>
      </c>
      <c r="CC42" s="200" t="str">
        <f aca="false">'Calculs (M21..M40)'!GU45</f>
        <v/>
      </c>
      <c r="CD42" s="200" t="str">
        <f aca="false">'Calculs (M21..M40)'!GV45</f>
        <v/>
      </c>
      <c r="CE42" s="200" t="str">
        <f aca="false">'Calculs (M21..M40)'!GW45</f>
        <v/>
      </c>
      <c r="CF42" s="200" t="str">
        <f aca="false">'Calculs (M21..M40)'!GX45</f>
        <v/>
      </c>
      <c r="CG42" s="200" t="str">
        <f aca="false">'Calculs (M21..M40)'!GY45</f>
        <v/>
      </c>
      <c r="CH42" s="200" t="str">
        <f aca="false">'Calculs (M21..M40)'!GZ45</f>
        <v/>
      </c>
      <c r="CI42" s="200" t="str">
        <f aca="false">'Calculs (M21..M40)'!HA45</f>
        <v/>
      </c>
      <c r="CJ42" s="200" t="str">
        <f aca="false">'Calculs (M21..M40)'!HB45</f>
        <v/>
      </c>
      <c r="CK42" s="200" t="str">
        <f aca="false">'Calculs (M21..M40)'!HC45</f>
        <v/>
      </c>
      <c r="CL42" s="200" t="str">
        <f aca="false">'Calculs (M21..M40)'!HD45</f>
        <v/>
      </c>
      <c r="CM42" s="200" t="str">
        <f aca="false">'Calculs (M21..M40)'!HE45</f>
        <v/>
      </c>
      <c r="CN42" s="201" t="str">
        <f aca="false">'Calculs (M21..M40)'!HF45</f>
        <v/>
      </c>
    </row>
    <row r="43" customFormat="false" ht="13" hidden="false" customHeight="false" outlineLevel="0" collapsed="false">
      <c r="B43" s="197" t="n">
        <v>33</v>
      </c>
      <c r="C43" s="198" t="str">
        <f aca="false">IF(ISNA(VLOOKUP(B43,ClassEvo,2,0)),"",VLOOKUP(B43,ClassEvo,2,0))</f>
        <v/>
      </c>
      <c r="D43" s="198" t="str">
        <f aca="false">IF(ISNA(VLOOKUP($B43,ClassEvo,3,0)),"",VLOOKUP($B43,ClassEvo,3,0))</f>
        <v/>
      </c>
      <c r="E43" s="202" t="str">
        <f aca="false">IF(ISNA(VLOOKUP($B43,ClassEvo,4,0)),"",VLOOKUP($B43,ClassEvo,4,0))</f>
        <v/>
      </c>
      <c r="F43" s="198" t="str">
        <f aca="false">IF(ISNA(VLOOKUP($B43,ClassEvo,5,0)),"",VLOOKUP($B43,ClassEvo,5,0))</f>
        <v/>
      </c>
      <c r="G43" s="200" t="str">
        <f aca="false">IF(ISNA(VLOOKUP($B43,ClassEvo,5+G$10,0)),"",VLOOKUP($B43,ClassEvo,5+G$10,0))</f>
        <v/>
      </c>
      <c r="H43" s="200" t="str">
        <f aca="false">IF(ISNA(VLOOKUP($B43,ClassEvo,5+H$10,0)),"",VLOOKUP($B43,ClassEvo,5+H$10,0))</f>
        <v/>
      </c>
      <c r="I43" s="200" t="str">
        <f aca="false">IF(ISNA(VLOOKUP($B43,ClassEvo,5+I$10,0)),"",VLOOKUP($B43,ClassEvo,5+I$10,0))</f>
        <v/>
      </c>
      <c r="J43" s="200" t="str">
        <f aca="false">IF(ISNA(VLOOKUP($B43,ClassEvo,5+J$10,0)),"",VLOOKUP($B43,ClassEvo,5+J$10,0))</f>
        <v/>
      </c>
      <c r="K43" s="200" t="str">
        <f aca="false">IF(ISNA(VLOOKUP($B43,ClassEvo,5+K$10,0)),"",VLOOKUP($B43,ClassEvo,5+K$10,0))</f>
        <v/>
      </c>
      <c r="L43" s="200" t="str">
        <f aca="false">IF(ISNA(VLOOKUP($B43,ClassEvo,5+L$10,0)),"",VLOOKUP($B43,ClassEvo,5+L$10,0))</f>
        <v/>
      </c>
      <c r="M43" s="200" t="str">
        <f aca="false">IF(ISNA(VLOOKUP($B43,ClassEvo,5+M$10,0)),"",VLOOKUP($B43,ClassEvo,5+M$10,0))</f>
        <v/>
      </c>
      <c r="N43" s="200" t="str">
        <f aca="false">IF(ISNA(VLOOKUP($B43,ClassEvo,5+N$10,0)),"",VLOOKUP($B43,ClassEvo,5+N$10,0))</f>
        <v/>
      </c>
      <c r="O43" s="200" t="str">
        <f aca="false">IF(ISNA(VLOOKUP($B43,ClassEvo,5+O$10,0)),"",VLOOKUP($B43,ClassEvo,5+O$10,0))</f>
        <v/>
      </c>
      <c r="P43" s="200" t="str">
        <f aca="false">IF(ISNA(VLOOKUP($B43,ClassEvo,5+P$10,0)),"",VLOOKUP($B43,ClassEvo,5+P$10,0))</f>
        <v/>
      </c>
      <c r="Q43" s="200" t="str">
        <f aca="false">IF(ISNA(VLOOKUP($B43,ClassEvo,5+Q$10,0)),"",VLOOKUP($B43,ClassEvo,5+Q$10,0))</f>
        <v/>
      </c>
      <c r="R43" s="200" t="str">
        <f aca="false">IF(ISNA(VLOOKUP($B43,ClassEvo,5+R$10,0)),"",VLOOKUP($B43,ClassEvo,5+R$10,0))</f>
        <v/>
      </c>
      <c r="S43" s="200" t="str">
        <f aca="false">IF(ISNA(VLOOKUP($B43,ClassEvo,5+S$10,0)),"",VLOOKUP($B43,ClassEvo,5+S$10,0))</f>
        <v/>
      </c>
      <c r="T43" s="200" t="str">
        <f aca="false">IF(ISNA(VLOOKUP($B43,ClassEvo,5+T$10,0)),"",VLOOKUP($B43,ClassEvo,5+T$10,0))</f>
        <v/>
      </c>
      <c r="U43" s="200" t="str">
        <f aca="false">IF(ISNA(VLOOKUP($B43,ClassEvo,5+U$10,0)),"",VLOOKUP($B43,ClassEvo,5+U$10,0))</f>
        <v/>
      </c>
      <c r="V43" s="200" t="str">
        <f aca="false">IF(ISNA(VLOOKUP($B43,ClassEvo,5+V$10,0)),"",VLOOKUP($B43,ClassEvo,5+V$10,0))</f>
        <v/>
      </c>
      <c r="W43" s="200" t="str">
        <f aca="false">IF(ISNA(VLOOKUP($B43,ClassEvo,5+W$10,0)),"",VLOOKUP($B43,ClassEvo,5+W$10,0))</f>
        <v/>
      </c>
      <c r="X43" s="200" t="str">
        <f aca="false">IF(ISNA(VLOOKUP($B43,ClassEvo,5+X$10,0)),"",VLOOKUP($B43,ClassEvo,5+X$10,0))</f>
        <v/>
      </c>
      <c r="Y43" s="200" t="str">
        <f aca="false">IF(ISNA(VLOOKUP($B43,ClassEvo,5+Y$10,0)),"",VLOOKUP($B43,ClassEvo,5+Y$10,0))</f>
        <v/>
      </c>
      <c r="Z43" s="200" t="str">
        <f aca="false">IF(ISNA(VLOOKUP($B43,ClassEvo,5+Z$10,0)),"",VLOOKUP($B43,ClassEvo,5+Z$10,0))</f>
        <v/>
      </c>
      <c r="AA43" s="200" t="str">
        <f aca="false">IF(ISNA(VLOOKUP($B43,ClassEvo,5+AA$10,0)),"",VLOOKUP($B43,ClassEvo,5+AA$10,0))</f>
        <v/>
      </c>
      <c r="AB43" s="200" t="str">
        <f aca="false">IF(ISNA(VLOOKUP($B43,ClassEvo,5+AB$10,0)),"",VLOOKUP($B43,ClassEvo,5+AB$10,0))</f>
        <v/>
      </c>
      <c r="AC43" s="200" t="str">
        <f aca="false">IF(ISNA(VLOOKUP($B43,ClassEvo,5+AC$10,0)),"",VLOOKUP($B43,ClassEvo,5+AC$10,0))</f>
        <v/>
      </c>
      <c r="AD43" s="200" t="str">
        <f aca="false">IF(ISNA(VLOOKUP($B43,ClassEvo,5+AD$10,0)),"",VLOOKUP($B43,ClassEvo,5+AD$10,0))</f>
        <v/>
      </c>
      <c r="AE43" s="200" t="str">
        <f aca="false">IF(ISNA(VLOOKUP($B43,ClassEvo,5+AE$10,0)),"",VLOOKUP($B43,ClassEvo,5+AE$10,0))</f>
        <v/>
      </c>
      <c r="AF43" s="200" t="str">
        <f aca="false">IF(ISNA(VLOOKUP($B43,ClassEvo,5+AF$10,0)),"",VLOOKUP($B43,ClassEvo,5+AF$10,0))</f>
        <v/>
      </c>
      <c r="AG43" s="200" t="str">
        <f aca="false">IF(ISNA(VLOOKUP($B43,ClassEvo,5+AG$10,0)),"",VLOOKUP($B43,ClassEvo,5+AG$10,0))</f>
        <v/>
      </c>
      <c r="AH43" s="200" t="str">
        <f aca="false">IF(ISNA(VLOOKUP($B43,ClassEvo,5+AH$10,0)),"",VLOOKUP($B43,ClassEvo,5+AH$10,0))</f>
        <v/>
      </c>
      <c r="AI43" s="200" t="str">
        <f aca="false">IF(ISNA(VLOOKUP($B43,ClassEvo,5+AI$10,0)),"",VLOOKUP($B43,ClassEvo,5+AI$10,0))</f>
        <v/>
      </c>
      <c r="AJ43" s="200" t="str">
        <f aca="false">IF(ISNA(VLOOKUP($B43,ClassEvo,5+AJ$10,0)),"",VLOOKUP($B43,ClassEvo,5+AJ$10,0))</f>
        <v/>
      </c>
      <c r="AK43" s="200" t="str">
        <f aca="false">IF(ISNA(VLOOKUP($B43,ClassEvo,5+AK$10,0)),"",VLOOKUP($B43,ClassEvo,5+AK$10,0))</f>
        <v/>
      </c>
      <c r="AL43" s="200" t="str">
        <f aca="false">IF(ISNA(VLOOKUP($B43,ClassEvo,5+AL$10,0)),"",VLOOKUP($B43,ClassEvo,5+AL$10,0))</f>
        <v/>
      </c>
      <c r="AM43" s="200" t="str">
        <f aca="false">IF(ISNA(VLOOKUP($B43,ClassEvo,5+AM$10,0)),"",VLOOKUP($B43,ClassEvo,5+AM$10,0))</f>
        <v/>
      </c>
      <c r="AN43" s="200" t="str">
        <f aca="false">IF(ISNA(VLOOKUP($B43,ClassEvo,5+AN$10,0)),"",VLOOKUP($B43,ClassEvo,5+AN$10,0))</f>
        <v/>
      </c>
      <c r="AO43" s="200" t="str">
        <f aca="false">IF(ISNA(VLOOKUP($B43,ClassEvo,5+AO$10,0)),"",VLOOKUP($B43,ClassEvo,5+AO$10,0))</f>
        <v/>
      </c>
      <c r="AP43" s="200" t="str">
        <f aca="false">IF(ISNA(VLOOKUP($B43,ClassEvo,5+AP$10,0)),"",VLOOKUP($B43,ClassEvo,5+AP$10,0))</f>
        <v/>
      </c>
      <c r="AQ43" s="200" t="str">
        <f aca="false">IF(ISNA(VLOOKUP($B43,ClassEvo,5+AQ$10,0)),"",VLOOKUP($B43,ClassEvo,5+AQ$10,0))</f>
        <v/>
      </c>
      <c r="AR43" s="200" t="str">
        <f aca="false">IF(ISNA(VLOOKUP($B43,ClassEvo,5+AR$10,0)),"",VLOOKUP($B43,ClassEvo,5+AR$10,0))</f>
        <v/>
      </c>
      <c r="AS43" s="200" t="str">
        <f aca="false">IF(ISNA(VLOOKUP($B43,ClassEvo,5+AS$10,0)),"",VLOOKUP($B43,ClassEvo,5+AS$10,0))</f>
        <v/>
      </c>
      <c r="AT43" s="201" t="str">
        <f aca="false">IF(ISNA(VLOOKUP($B43,ClassEvo,5+AT$10,0)),"",VLOOKUP($B43,ClassEvo,5+AT$10,0))</f>
        <v/>
      </c>
      <c r="AV43" s="197" t="str">
        <f aca="false">'Calculs (M21..M40)'!A46</f>
        <v/>
      </c>
      <c r="AW43" s="198" t="n">
        <f aca="false">'Calculs (M21..M40)'!G46</f>
        <v>0</v>
      </c>
      <c r="AX43" s="198" t="str">
        <f aca="false">'Calculs (M21..M40)'!H46</f>
        <v/>
      </c>
      <c r="AY43" s="202" t="str">
        <f aca="false">'Calculs (M21..M40)'!I46</f>
        <v/>
      </c>
      <c r="AZ43" s="198" t="str">
        <f aca="false">'Calculs (M21..M40)'!C46</f>
        <v/>
      </c>
      <c r="BA43" s="200" t="str">
        <f aca="false">'Calculs (M1..M20)'!GM46</f>
        <v/>
      </c>
      <c r="BB43" s="200" t="str">
        <f aca="false">'Calculs (M1..M20)'!GN46</f>
        <v/>
      </c>
      <c r="BC43" s="200" t="str">
        <f aca="false">'Calculs (M1..M20)'!GO46</f>
        <v/>
      </c>
      <c r="BD43" s="200" t="str">
        <f aca="false">'Calculs (M1..M20)'!GP46</f>
        <v/>
      </c>
      <c r="BE43" s="200" t="str">
        <f aca="false">'Calculs (M1..M20)'!GQ46</f>
        <v/>
      </c>
      <c r="BF43" s="200" t="str">
        <f aca="false">'Calculs (M1..M20)'!GR46</f>
        <v/>
      </c>
      <c r="BG43" s="200" t="str">
        <f aca="false">'Calculs (M1..M20)'!GS46</f>
        <v/>
      </c>
      <c r="BH43" s="200" t="str">
        <f aca="false">'Calculs (M1..M20)'!GT46</f>
        <v/>
      </c>
      <c r="BI43" s="200" t="str">
        <f aca="false">'Calculs (M1..M20)'!GU46</f>
        <v/>
      </c>
      <c r="BJ43" s="200" t="str">
        <f aca="false">'Calculs (M1..M20)'!GV46</f>
        <v/>
      </c>
      <c r="BK43" s="200" t="str">
        <f aca="false">'Calculs (M1..M20)'!GW46</f>
        <v/>
      </c>
      <c r="BL43" s="200" t="str">
        <f aca="false">'Calculs (M1..M20)'!GX46</f>
        <v/>
      </c>
      <c r="BM43" s="200" t="str">
        <f aca="false">'Calculs (M1..M20)'!GY46</f>
        <v/>
      </c>
      <c r="BN43" s="200" t="str">
        <f aca="false">'Calculs (M1..M20)'!GZ46</f>
        <v/>
      </c>
      <c r="BO43" s="200" t="str">
        <f aca="false">'Calculs (M1..M20)'!HA46</f>
        <v/>
      </c>
      <c r="BP43" s="200" t="str">
        <f aca="false">'Calculs (M1..M20)'!HB46</f>
        <v/>
      </c>
      <c r="BQ43" s="200" t="str">
        <f aca="false">'Calculs (M1..M20)'!HC46</f>
        <v/>
      </c>
      <c r="BR43" s="200" t="str">
        <f aca="false">'Calculs (M1..M20)'!HD46</f>
        <v/>
      </c>
      <c r="BS43" s="200" t="str">
        <f aca="false">'Calculs (M1..M20)'!HE46</f>
        <v/>
      </c>
      <c r="BT43" s="200" t="str">
        <f aca="false">'Calculs (M1..M20)'!HF46</f>
        <v/>
      </c>
      <c r="BU43" s="200" t="str">
        <f aca="false">'Calculs (M21..M40)'!GM46</f>
        <v/>
      </c>
      <c r="BV43" s="200" t="str">
        <f aca="false">'Calculs (M21..M40)'!GN46</f>
        <v/>
      </c>
      <c r="BW43" s="200" t="str">
        <f aca="false">'Calculs (M21..M40)'!GO46</f>
        <v/>
      </c>
      <c r="BX43" s="200" t="str">
        <f aca="false">'Calculs (M21..M40)'!GP46</f>
        <v/>
      </c>
      <c r="BY43" s="200" t="str">
        <f aca="false">'Calculs (M21..M40)'!GQ46</f>
        <v/>
      </c>
      <c r="BZ43" s="200" t="str">
        <f aca="false">'Calculs (M21..M40)'!GR46</f>
        <v/>
      </c>
      <c r="CA43" s="200" t="str">
        <f aca="false">'Calculs (M21..M40)'!GS46</f>
        <v/>
      </c>
      <c r="CB43" s="200" t="str">
        <f aca="false">'Calculs (M21..M40)'!GT46</f>
        <v/>
      </c>
      <c r="CC43" s="200" t="str">
        <f aca="false">'Calculs (M21..M40)'!GU46</f>
        <v/>
      </c>
      <c r="CD43" s="200" t="str">
        <f aca="false">'Calculs (M21..M40)'!GV46</f>
        <v/>
      </c>
      <c r="CE43" s="200" t="str">
        <f aca="false">'Calculs (M21..M40)'!GW46</f>
        <v/>
      </c>
      <c r="CF43" s="200" t="str">
        <f aca="false">'Calculs (M21..M40)'!GX46</f>
        <v/>
      </c>
      <c r="CG43" s="200" t="str">
        <f aca="false">'Calculs (M21..M40)'!GY46</f>
        <v/>
      </c>
      <c r="CH43" s="200" t="str">
        <f aca="false">'Calculs (M21..M40)'!GZ46</f>
        <v/>
      </c>
      <c r="CI43" s="200" t="str">
        <f aca="false">'Calculs (M21..M40)'!HA46</f>
        <v/>
      </c>
      <c r="CJ43" s="200" t="str">
        <f aca="false">'Calculs (M21..M40)'!HB46</f>
        <v/>
      </c>
      <c r="CK43" s="200" t="str">
        <f aca="false">'Calculs (M21..M40)'!HC46</f>
        <v/>
      </c>
      <c r="CL43" s="200" t="str">
        <f aca="false">'Calculs (M21..M40)'!HD46</f>
        <v/>
      </c>
      <c r="CM43" s="200" t="str">
        <f aca="false">'Calculs (M21..M40)'!HE46</f>
        <v/>
      </c>
      <c r="CN43" s="201" t="str">
        <f aca="false">'Calculs (M21..M40)'!HF46</f>
        <v/>
      </c>
    </row>
    <row r="44" customFormat="false" ht="13" hidden="false" customHeight="false" outlineLevel="0" collapsed="false">
      <c r="B44" s="197" t="n">
        <v>34</v>
      </c>
      <c r="C44" s="198" t="str">
        <f aca="false">IF(ISNA(VLOOKUP(B44,ClassEvo,2,0)),"",VLOOKUP(B44,ClassEvo,2,0))</f>
        <v/>
      </c>
      <c r="D44" s="198" t="str">
        <f aca="false">IF(ISNA(VLOOKUP($B44,ClassEvo,3,0)),"",VLOOKUP($B44,ClassEvo,3,0))</f>
        <v/>
      </c>
      <c r="E44" s="202" t="str">
        <f aca="false">IF(ISNA(VLOOKUP($B44,ClassEvo,4,0)),"",VLOOKUP($B44,ClassEvo,4,0))</f>
        <v/>
      </c>
      <c r="F44" s="198" t="str">
        <f aca="false">IF(ISNA(VLOOKUP($B44,ClassEvo,5,0)),"",VLOOKUP($B44,ClassEvo,5,0))</f>
        <v/>
      </c>
      <c r="G44" s="200" t="str">
        <f aca="false">IF(ISNA(VLOOKUP($B44,ClassEvo,5+G$10,0)),"",VLOOKUP($B44,ClassEvo,5+G$10,0))</f>
        <v/>
      </c>
      <c r="H44" s="200" t="str">
        <f aca="false">IF(ISNA(VLOOKUP($B44,ClassEvo,5+H$10,0)),"",VLOOKUP($B44,ClassEvo,5+H$10,0))</f>
        <v/>
      </c>
      <c r="I44" s="200" t="str">
        <f aca="false">IF(ISNA(VLOOKUP($B44,ClassEvo,5+I$10,0)),"",VLOOKUP($B44,ClassEvo,5+I$10,0))</f>
        <v/>
      </c>
      <c r="J44" s="200" t="str">
        <f aca="false">IF(ISNA(VLOOKUP($B44,ClassEvo,5+J$10,0)),"",VLOOKUP($B44,ClassEvo,5+J$10,0))</f>
        <v/>
      </c>
      <c r="K44" s="200" t="str">
        <f aca="false">IF(ISNA(VLOOKUP($B44,ClassEvo,5+K$10,0)),"",VLOOKUP($B44,ClassEvo,5+K$10,0))</f>
        <v/>
      </c>
      <c r="L44" s="200" t="str">
        <f aca="false">IF(ISNA(VLOOKUP($B44,ClassEvo,5+L$10,0)),"",VLOOKUP($B44,ClassEvo,5+L$10,0))</f>
        <v/>
      </c>
      <c r="M44" s="200" t="str">
        <f aca="false">IF(ISNA(VLOOKUP($B44,ClassEvo,5+M$10,0)),"",VLOOKUP($B44,ClassEvo,5+M$10,0))</f>
        <v/>
      </c>
      <c r="N44" s="200" t="str">
        <f aca="false">IF(ISNA(VLOOKUP($B44,ClassEvo,5+N$10,0)),"",VLOOKUP($B44,ClassEvo,5+N$10,0))</f>
        <v/>
      </c>
      <c r="O44" s="200" t="str">
        <f aca="false">IF(ISNA(VLOOKUP($B44,ClassEvo,5+O$10,0)),"",VLOOKUP($B44,ClassEvo,5+O$10,0))</f>
        <v/>
      </c>
      <c r="P44" s="200" t="str">
        <f aca="false">IF(ISNA(VLOOKUP($B44,ClassEvo,5+P$10,0)),"",VLOOKUP($B44,ClassEvo,5+P$10,0))</f>
        <v/>
      </c>
      <c r="Q44" s="200" t="str">
        <f aca="false">IF(ISNA(VLOOKUP($B44,ClassEvo,5+Q$10,0)),"",VLOOKUP($B44,ClassEvo,5+Q$10,0))</f>
        <v/>
      </c>
      <c r="R44" s="200" t="str">
        <f aca="false">IF(ISNA(VLOOKUP($B44,ClassEvo,5+R$10,0)),"",VLOOKUP($B44,ClassEvo,5+R$10,0))</f>
        <v/>
      </c>
      <c r="S44" s="200" t="str">
        <f aca="false">IF(ISNA(VLOOKUP($B44,ClassEvo,5+S$10,0)),"",VLOOKUP($B44,ClassEvo,5+S$10,0))</f>
        <v/>
      </c>
      <c r="T44" s="200" t="str">
        <f aca="false">IF(ISNA(VLOOKUP($B44,ClassEvo,5+T$10,0)),"",VLOOKUP($B44,ClassEvo,5+T$10,0))</f>
        <v/>
      </c>
      <c r="U44" s="200" t="str">
        <f aca="false">IF(ISNA(VLOOKUP($B44,ClassEvo,5+U$10,0)),"",VLOOKUP($B44,ClassEvo,5+U$10,0))</f>
        <v/>
      </c>
      <c r="V44" s="200" t="str">
        <f aca="false">IF(ISNA(VLOOKUP($B44,ClassEvo,5+V$10,0)),"",VLOOKUP($B44,ClassEvo,5+V$10,0))</f>
        <v/>
      </c>
      <c r="W44" s="200" t="str">
        <f aca="false">IF(ISNA(VLOOKUP($B44,ClassEvo,5+W$10,0)),"",VLOOKUP($B44,ClassEvo,5+W$10,0))</f>
        <v/>
      </c>
      <c r="X44" s="200" t="str">
        <f aca="false">IF(ISNA(VLOOKUP($B44,ClassEvo,5+X$10,0)),"",VLOOKUP($B44,ClassEvo,5+X$10,0))</f>
        <v/>
      </c>
      <c r="Y44" s="200" t="str">
        <f aca="false">IF(ISNA(VLOOKUP($B44,ClassEvo,5+Y$10,0)),"",VLOOKUP($B44,ClassEvo,5+Y$10,0))</f>
        <v/>
      </c>
      <c r="Z44" s="200" t="str">
        <f aca="false">IF(ISNA(VLOOKUP($B44,ClassEvo,5+Z$10,0)),"",VLOOKUP($B44,ClassEvo,5+Z$10,0))</f>
        <v/>
      </c>
      <c r="AA44" s="200" t="str">
        <f aca="false">IF(ISNA(VLOOKUP($B44,ClassEvo,5+AA$10,0)),"",VLOOKUP($B44,ClassEvo,5+AA$10,0))</f>
        <v/>
      </c>
      <c r="AB44" s="200" t="str">
        <f aca="false">IF(ISNA(VLOOKUP($B44,ClassEvo,5+AB$10,0)),"",VLOOKUP($B44,ClassEvo,5+AB$10,0))</f>
        <v/>
      </c>
      <c r="AC44" s="200" t="str">
        <f aca="false">IF(ISNA(VLOOKUP($B44,ClassEvo,5+AC$10,0)),"",VLOOKUP($B44,ClassEvo,5+AC$10,0))</f>
        <v/>
      </c>
      <c r="AD44" s="200" t="str">
        <f aca="false">IF(ISNA(VLOOKUP($B44,ClassEvo,5+AD$10,0)),"",VLOOKUP($B44,ClassEvo,5+AD$10,0))</f>
        <v/>
      </c>
      <c r="AE44" s="200" t="str">
        <f aca="false">IF(ISNA(VLOOKUP($B44,ClassEvo,5+AE$10,0)),"",VLOOKUP($B44,ClassEvo,5+AE$10,0))</f>
        <v/>
      </c>
      <c r="AF44" s="200" t="str">
        <f aca="false">IF(ISNA(VLOOKUP($B44,ClassEvo,5+AF$10,0)),"",VLOOKUP($B44,ClassEvo,5+AF$10,0))</f>
        <v/>
      </c>
      <c r="AG44" s="200" t="str">
        <f aca="false">IF(ISNA(VLOOKUP($B44,ClassEvo,5+AG$10,0)),"",VLOOKUP($B44,ClassEvo,5+AG$10,0))</f>
        <v/>
      </c>
      <c r="AH44" s="200" t="str">
        <f aca="false">IF(ISNA(VLOOKUP($B44,ClassEvo,5+AH$10,0)),"",VLOOKUP($B44,ClassEvo,5+AH$10,0))</f>
        <v/>
      </c>
      <c r="AI44" s="200" t="str">
        <f aca="false">IF(ISNA(VLOOKUP($B44,ClassEvo,5+AI$10,0)),"",VLOOKUP($B44,ClassEvo,5+AI$10,0))</f>
        <v/>
      </c>
      <c r="AJ44" s="200" t="str">
        <f aca="false">IF(ISNA(VLOOKUP($B44,ClassEvo,5+AJ$10,0)),"",VLOOKUP($B44,ClassEvo,5+AJ$10,0))</f>
        <v/>
      </c>
      <c r="AK44" s="200" t="str">
        <f aca="false">IF(ISNA(VLOOKUP($B44,ClassEvo,5+AK$10,0)),"",VLOOKUP($B44,ClassEvo,5+AK$10,0))</f>
        <v/>
      </c>
      <c r="AL44" s="200" t="str">
        <f aca="false">IF(ISNA(VLOOKUP($B44,ClassEvo,5+AL$10,0)),"",VLOOKUP($B44,ClassEvo,5+AL$10,0))</f>
        <v/>
      </c>
      <c r="AM44" s="200" t="str">
        <f aca="false">IF(ISNA(VLOOKUP($B44,ClassEvo,5+AM$10,0)),"",VLOOKUP($B44,ClassEvo,5+AM$10,0))</f>
        <v/>
      </c>
      <c r="AN44" s="200" t="str">
        <f aca="false">IF(ISNA(VLOOKUP($B44,ClassEvo,5+AN$10,0)),"",VLOOKUP($B44,ClassEvo,5+AN$10,0))</f>
        <v/>
      </c>
      <c r="AO44" s="200" t="str">
        <f aca="false">IF(ISNA(VLOOKUP($B44,ClassEvo,5+AO$10,0)),"",VLOOKUP($B44,ClassEvo,5+AO$10,0))</f>
        <v/>
      </c>
      <c r="AP44" s="200" t="str">
        <f aca="false">IF(ISNA(VLOOKUP($B44,ClassEvo,5+AP$10,0)),"",VLOOKUP($B44,ClassEvo,5+AP$10,0))</f>
        <v/>
      </c>
      <c r="AQ44" s="200" t="str">
        <f aca="false">IF(ISNA(VLOOKUP($B44,ClassEvo,5+AQ$10,0)),"",VLOOKUP($B44,ClassEvo,5+AQ$10,0))</f>
        <v/>
      </c>
      <c r="AR44" s="200" t="str">
        <f aca="false">IF(ISNA(VLOOKUP($B44,ClassEvo,5+AR$10,0)),"",VLOOKUP($B44,ClassEvo,5+AR$10,0))</f>
        <v/>
      </c>
      <c r="AS44" s="200" t="str">
        <f aca="false">IF(ISNA(VLOOKUP($B44,ClassEvo,5+AS$10,0)),"",VLOOKUP($B44,ClassEvo,5+AS$10,0))</f>
        <v/>
      </c>
      <c r="AT44" s="201" t="str">
        <f aca="false">IF(ISNA(VLOOKUP($B44,ClassEvo,5+AT$10,0)),"",VLOOKUP($B44,ClassEvo,5+AT$10,0))</f>
        <v/>
      </c>
      <c r="AV44" s="197" t="str">
        <f aca="false">'Calculs (M21..M40)'!A47</f>
        <v/>
      </c>
      <c r="AW44" s="198" t="n">
        <f aca="false">'Calculs (M21..M40)'!G47</f>
        <v>0</v>
      </c>
      <c r="AX44" s="198" t="str">
        <f aca="false">'Calculs (M21..M40)'!H47</f>
        <v/>
      </c>
      <c r="AY44" s="202" t="str">
        <f aca="false">'Calculs (M21..M40)'!I47</f>
        <v/>
      </c>
      <c r="AZ44" s="198" t="str">
        <f aca="false">'Calculs (M21..M40)'!C47</f>
        <v/>
      </c>
      <c r="BA44" s="200" t="str">
        <f aca="false">'Calculs (M1..M20)'!GM47</f>
        <v/>
      </c>
      <c r="BB44" s="200" t="str">
        <f aca="false">'Calculs (M1..M20)'!GN47</f>
        <v/>
      </c>
      <c r="BC44" s="200" t="str">
        <f aca="false">'Calculs (M1..M20)'!GO47</f>
        <v/>
      </c>
      <c r="BD44" s="200" t="str">
        <f aca="false">'Calculs (M1..M20)'!GP47</f>
        <v/>
      </c>
      <c r="BE44" s="200" t="str">
        <f aca="false">'Calculs (M1..M20)'!GQ47</f>
        <v/>
      </c>
      <c r="BF44" s="200" t="str">
        <f aca="false">'Calculs (M1..M20)'!GR47</f>
        <v/>
      </c>
      <c r="BG44" s="200" t="str">
        <f aca="false">'Calculs (M1..M20)'!GS47</f>
        <v/>
      </c>
      <c r="BH44" s="200" t="str">
        <f aca="false">'Calculs (M1..M20)'!GT47</f>
        <v/>
      </c>
      <c r="BI44" s="200" t="str">
        <f aca="false">'Calculs (M1..M20)'!GU47</f>
        <v/>
      </c>
      <c r="BJ44" s="200" t="str">
        <f aca="false">'Calculs (M1..M20)'!GV47</f>
        <v/>
      </c>
      <c r="BK44" s="200" t="str">
        <f aca="false">'Calculs (M1..M20)'!GW47</f>
        <v/>
      </c>
      <c r="BL44" s="200" t="str">
        <f aca="false">'Calculs (M1..M20)'!GX47</f>
        <v/>
      </c>
      <c r="BM44" s="200" t="str">
        <f aca="false">'Calculs (M1..M20)'!GY47</f>
        <v/>
      </c>
      <c r="BN44" s="200" t="str">
        <f aca="false">'Calculs (M1..M20)'!GZ47</f>
        <v/>
      </c>
      <c r="BO44" s="200" t="str">
        <f aca="false">'Calculs (M1..M20)'!HA47</f>
        <v/>
      </c>
      <c r="BP44" s="200" t="str">
        <f aca="false">'Calculs (M1..M20)'!HB47</f>
        <v/>
      </c>
      <c r="BQ44" s="200" t="str">
        <f aca="false">'Calculs (M1..M20)'!HC47</f>
        <v/>
      </c>
      <c r="BR44" s="200" t="str">
        <f aca="false">'Calculs (M1..M20)'!HD47</f>
        <v/>
      </c>
      <c r="BS44" s="200" t="str">
        <f aca="false">'Calculs (M1..M20)'!HE47</f>
        <v/>
      </c>
      <c r="BT44" s="200" t="str">
        <f aca="false">'Calculs (M1..M20)'!HF47</f>
        <v/>
      </c>
      <c r="BU44" s="200" t="str">
        <f aca="false">'Calculs (M21..M40)'!GM47</f>
        <v/>
      </c>
      <c r="BV44" s="200" t="str">
        <f aca="false">'Calculs (M21..M40)'!GN47</f>
        <v/>
      </c>
      <c r="BW44" s="200" t="str">
        <f aca="false">'Calculs (M21..M40)'!GO47</f>
        <v/>
      </c>
      <c r="BX44" s="200" t="str">
        <f aca="false">'Calculs (M21..M40)'!GP47</f>
        <v/>
      </c>
      <c r="BY44" s="200" t="str">
        <f aca="false">'Calculs (M21..M40)'!GQ47</f>
        <v/>
      </c>
      <c r="BZ44" s="200" t="str">
        <f aca="false">'Calculs (M21..M40)'!GR47</f>
        <v/>
      </c>
      <c r="CA44" s="200" t="str">
        <f aca="false">'Calculs (M21..M40)'!GS47</f>
        <v/>
      </c>
      <c r="CB44" s="200" t="str">
        <f aca="false">'Calculs (M21..M40)'!GT47</f>
        <v/>
      </c>
      <c r="CC44" s="200" t="str">
        <f aca="false">'Calculs (M21..M40)'!GU47</f>
        <v/>
      </c>
      <c r="CD44" s="200" t="str">
        <f aca="false">'Calculs (M21..M40)'!GV47</f>
        <v/>
      </c>
      <c r="CE44" s="200" t="str">
        <f aca="false">'Calculs (M21..M40)'!GW47</f>
        <v/>
      </c>
      <c r="CF44" s="200" t="str">
        <f aca="false">'Calculs (M21..M40)'!GX47</f>
        <v/>
      </c>
      <c r="CG44" s="200" t="str">
        <f aca="false">'Calculs (M21..M40)'!GY47</f>
        <v/>
      </c>
      <c r="CH44" s="200" t="str">
        <f aca="false">'Calculs (M21..M40)'!GZ47</f>
        <v/>
      </c>
      <c r="CI44" s="200" t="str">
        <f aca="false">'Calculs (M21..M40)'!HA47</f>
        <v/>
      </c>
      <c r="CJ44" s="200" t="str">
        <f aca="false">'Calculs (M21..M40)'!HB47</f>
        <v/>
      </c>
      <c r="CK44" s="200" t="str">
        <f aca="false">'Calculs (M21..M40)'!HC47</f>
        <v/>
      </c>
      <c r="CL44" s="200" t="str">
        <f aca="false">'Calculs (M21..M40)'!HD47</f>
        <v/>
      </c>
      <c r="CM44" s="200" t="str">
        <f aca="false">'Calculs (M21..M40)'!HE47</f>
        <v/>
      </c>
      <c r="CN44" s="201" t="str">
        <f aca="false">'Calculs (M21..M40)'!HF47</f>
        <v/>
      </c>
    </row>
    <row r="45" customFormat="false" ht="13" hidden="false" customHeight="false" outlineLevel="0" collapsed="false">
      <c r="B45" s="197" t="n">
        <v>35</v>
      </c>
      <c r="C45" s="198" t="str">
        <f aca="false">IF(ISNA(VLOOKUP(B45,ClassEvo,2,0)),"",VLOOKUP(B45,ClassEvo,2,0))</f>
        <v/>
      </c>
      <c r="D45" s="198" t="str">
        <f aca="false">IF(ISNA(VLOOKUP($B45,ClassEvo,3,0)),"",VLOOKUP($B45,ClassEvo,3,0))</f>
        <v/>
      </c>
      <c r="E45" s="202" t="str">
        <f aca="false">IF(ISNA(VLOOKUP($B45,ClassEvo,4,0)),"",VLOOKUP($B45,ClassEvo,4,0))</f>
        <v/>
      </c>
      <c r="F45" s="198" t="str">
        <f aca="false">IF(ISNA(VLOOKUP($B45,ClassEvo,5,0)),"",VLOOKUP($B45,ClassEvo,5,0))</f>
        <v/>
      </c>
      <c r="G45" s="200" t="str">
        <f aca="false">IF(ISNA(VLOOKUP($B45,ClassEvo,5+G$10,0)),"",VLOOKUP($B45,ClassEvo,5+G$10,0))</f>
        <v/>
      </c>
      <c r="H45" s="200" t="str">
        <f aca="false">IF(ISNA(VLOOKUP($B45,ClassEvo,5+H$10,0)),"",VLOOKUP($B45,ClassEvo,5+H$10,0))</f>
        <v/>
      </c>
      <c r="I45" s="200" t="str">
        <f aca="false">IF(ISNA(VLOOKUP($B45,ClassEvo,5+I$10,0)),"",VLOOKUP($B45,ClassEvo,5+I$10,0))</f>
        <v/>
      </c>
      <c r="J45" s="200" t="str">
        <f aca="false">IF(ISNA(VLOOKUP($B45,ClassEvo,5+J$10,0)),"",VLOOKUP($B45,ClassEvo,5+J$10,0))</f>
        <v/>
      </c>
      <c r="K45" s="200" t="str">
        <f aca="false">IF(ISNA(VLOOKUP($B45,ClassEvo,5+K$10,0)),"",VLOOKUP($B45,ClassEvo,5+K$10,0))</f>
        <v/>
      </c>
      <c r="L45" s="200" t="str">
        <f aca="false">IF(ISNA(VLOOKUP($B45,ClassEvo,5+L$10,0)),"",VLOOKUP($B45,ClassEvo,5+L$10,0))</f>
        <v/>
      </c>
      <c r="M45" s="200" t="str">
        <f aca="false">IF(ISNA(VLOOKUP($B45,ClassEvo,5+M$10,0)),"",VLOOKUP($B45,ClassEvo,5+M$10,0))</f>
        <v/>
      </c>
      <c r="N45" s="200" t="str">
        <f aca="false">IF(ISNA(VLOOKUP($B45,ClassEvo,5+N$10,0)),"",VLOOKUP($B45,ClassEvo,5+N$10,0))</f>
        <v/>
      </c>
      <c r="O45" s="200" t="str">
        <f aca="false">IF(ISNA(VLOOKUP($B45,ClassEvo,5+O$10,0)),"",VLOOKUP($B45,ClassEvo,5+O$10,0))</f>
        <v/>
      </c>
      <c r="P45" s="200" t="str">
        <f aca="false">IF(ISNA(VLOOKUP($B45,ClassEvo,5+P$10,0)),"",VLOOKUP($B45,ClassEvo,5+P$10,0))</f>
        <v/>
      </c>
      <c r="Q45" s="200" t="str">
        <f aca="false">IF(ISNA(VLOOKUP($B45,ClassEvo,5+Q$10,0)),"",VLOOKUP($B45,ClassEvo,5+Q$10,0))</f>
        <v/>
      </c>
      <c r="R45" s="200" t="str">
        <f aca="false">IF(ISNA(VLOOKUP($B45,ClassEvo,5+R$10,0)),"",VLOOKUP($B45,ClassEvo,5+R$10,0))</f>
        <v/>
      </c>
      <c r="S45" s="200" t="str">
        <f aca="false">IF(ISNA(VLOOKUP($B45,ClassEvo,5+S$10,0)),"",VLOOKUP($B45,ClassEvo,5+S$10,0))</f>
        <v/>
      </c>
      <c r="T45" s="200" t="str">
        <f aca="false">IF(ISNA(VLOOKUP($B45,ClassEvo,5+T$10,0)),"",VLOOKUP($B45,ClassEvo,5+T$10,0))</f>
        <v/>
      </c>
      <c r="U45" s="200" t="str">
        <f aca="false">IF(ISNA(VLOOKUP($B45,ClassEvo,5+U$10,0)),"",VLOOKUP($B45,ClassEvo,5+U$10,0))</f>
        <v/>
      </c>
      <c r="V45" s="200" t="str">
        <f aca="false">IF(ISNA(VLOOKUP($B45,ClassEvo,5+V$10,0)),"",VLOOKUP($B45,ClassEvo,5+V$10,0))</f>
        <v/>
      </c>
      <c r="W45" s="200" t="str">
        <f aca="false">IF(ISNA(VLOOKUP($B45,ClassEvo,5+W$10,0)),"",VLOOKUP($B45,ClassEvo,5+W$10,0))</f>
        <v/>
      </c>
      <c r="X45" s="200" t="str">
        <f aca="false">IF(ISNA(VLOOKUP($B45,ClassEvo,5+X$10,0)),"",VLOOKUP($B45,ClassEvo,5+X$10,0))</f>
        <v/>
      </c>
      <c r="Y45" s="200" t="str">
        <f aca="false">IF(ISNA(VLOOKUP($B45,ClassEvo,5+Y$10,0)),"",VLOOKUP($B45,ClassEvo,5+Y$10,0))</f>
        <v/>
      </c>
      <c r="Z45" s="200" t="str">
        <f aca="false">IF(ISNA(VLOOKUP($B45,ClassEvo,5+Z$10,0)),"",VLOOKUP($B45,ClassEvo,5+Z$10,0))</f>
        <v/>
      </c>
      <c r="AA45" s="200" t="str">
        <f aca="false">IF(ISNA(VLOOKUP($B45,ClassEvo,5+AA$10,0)),"",VLOOKUP($B45,ClassEvo,5+AA$10,0))</f>
        <v/>
      </c>
      <c r="AB45" s="200" t="str">
        <f aca="false">IF(ISNA(VLOOKUP($B45,ClassEvo,5+AB$10,0)),"",VLOOKUP($B45,ClassEvo,5+AB$10,0))</f>
        <v/>
      </c>
      <c r="AC45" s="200" t="str">
        <f aca="false">IF(ISNA(VLOOKUP($B45,ClassEvo,5+AC$10,0)),"",VLOOKUP($B45,ClassEvo,5+AC$10,0))</f>
        <v/>
      </c>
      <c r="AD45" s="200" t="str">
        <f aca="false">IF(ISNA(VLOOKUP($B45,ClassEvo,5+AD$10,0)),"",VLOOKUP($B45,ClassEvo,5+AD$10,0))</f>
        <v/>
      </c>
      <c r="AE45" s="200" t="str">
        <f aca="false">IF(ISNA(VLOOKUP($B45,ClassEvo,5+AE$10,0)),"",VLOOKUP($B45,ClassEvo,5+AE$10,0))</f>
        <v/>
      </c>
      <c r="AF45" s="200" t="str">
        <f aca="false">IF(ISNA(VLOOKUP($B45,ClassEvo,5+AF$10,0)),"",VLOOKUP($B45,ClassEvo,5+AF$10,0))</f>
        <v/>
      </c>
      <c r="AG45" s="200" t="str">
        <f aca="false">IF(ISNA(VLOOKUP($B45,ClassEvo,5+AG$10,0)),"",VLOOKUP($B45,ClassEvo,5+AG$10,0))</f>
        <v/>
      </c>
      <c r="AH45" s="200" t="str">
        <f aca="false">IF(ISNA(VLOOKUP($B45,ClassEvo,5+AH$10,0)),"",VLOOKUP($B45,ClassEvo,5+AH$10,0))</f>
        <v/>
      </c>
      <c r="AI45" s="200" t="str">
        <f aca="false">IF(ISNA(VLOOKUP($B45,ClassEvo,5+AI$10,0)),"",VLOOKUP($B45,ClassEvo,5+AI$10,0))</f>
        <v/>
      </c>
      <c r="AJ45" s="200" t="str">
        <f aca="false">IF(ISNA(VLOOKUP($B45,ClassEvo,5+AJ$10,0)),"",VLOOKUP($B45,ClassEvo,5+AJ$10,0))</f>
        <v/>
      </c>
      <c r="AK45" s="200" t="str">
        <f aca="false">IF(ISNA(VLOOKUP($B45,ClassEvo,5+AK$10,0)),"",VLOOKUP($B45,ClassEvo,5+AK$10,0))</f>
        <v/>
      </c>
      <c r="AL45" s="200" t="str">
        <f aca="false">IF(ISNA(VLOOKUP($B45,ClassEvo,5+AL$10,0)),"",VLOOKUP($B45,ClassEvo,5+AL$10,0))</f>
        <v/>
      </c>
      <c r="AM45" s="200" t="str">
        <f aca="false">IF(ISNA(VLOOKUP($B45,ClassEvo,5+AM$10,0)),"",VLOOKUP($B45,ClassEvo,5+AM$10,0))</f>
        <v/>
      </c>
      <c r="AN45" s="200" t="str">
        <f aca="false">IF(ISNA(VLOOKUP($B45,ClassEvo,5+AN$10,0)),"",VLOOKUP($B45,ClassEvo,5+AN$10,0))</f>
        <v/>
      </c>
      <c r="AO45" s="200" t="str">
        <f aca="false">IF(ISNA(VLOOKUP($B45,ClassEvo,5+AO$10,0)),"",VLOOKUP($B45,ClassEvo,5+AO$10,0))</f>
        <v/>
      </c>
      <c r="AP45" s="200" t="str">
        <f aca="false">IF(ISNA(VLOOKUP($B45,ClassEvo,5+AP$10,0)),"",VLOOKUP($B45,ClassEvo,5+AP$10,0))</f>
        <v/>
      </c>
      <c r="AQ45" s="200" t="str">
        <f aca="false">IF(ISNA(VLOOKUP($B45,ClassEvo,5+AQ$10,0)),"",VLOOKUP($B45,ClassEvo,5+AQ$10,0))</f>
        <v/>
      </c>
      <c r="AR45" s="200" t="str">
        <f aca="false">IF(ISNA(VLOOKUP($B45,ClassEvo,5+AR$10,0)),"",VLOOKUP($B45,ClassEvo,5+AR$10,0))</f>
        <v/>
      </c>
      <c r="AS45" s="200" t="str">
        <f aca="false">IF(ISNA(VLOOKUP($B45,ClassEvo,5+AS$10,0)),"",VLOOKUP($B45,ClassEvo,5+AS$10,0))</f>
        <v/>
      </c>
      <c r="AT45" s="201" t="str">
        <f aca="false">IF(ISNA(VLOOKUP($B45,ClassEvo,5+AT$10,0)),"",VLOOKUP($B45,ClassEvo,5+AT$10,0))</f>
        <v/>
      </c>
      <c r="AV45" s="197" t="str">
        <f aca="false">'Calculs (M21..M40)'!A48</f>
        <v/>
      </c>
      <c r="AW45" s="198" t="n">
        <f aca="false">'Calculs (M21..M40)'!G48</f>
        <v>0</v>
      </c>
      <c r="AX45" s="198" t="str">
        <f aca="false">'Calculs (M21..M40)'!H48</f>
        <v/>
      </c>
      <c r="AY45" s="202" t="str">
        <f aca="false">'Calculs (M21..M40)'!I48</f>
        <v/>
      </c>
      <c r="AZ45" s="198" t="str">
        <f aca="false">'Calculs (M21..M40)'!C48</f>
        <v/>
      </c>
      <c r="BA45" s="200" t="str">
        <f aca="false">'Calculs (M1..M20)'!GM48</f>
        <v/>
      </c>
      <c r="BB45" s="200" t="str">
        <f aca="false">'Calculs (M1..M20)'!GN48</f>
        <v/>
      </c>
      <c r="BC45" s="200" t="str">
        <f aca="false">'Calculs (M1..M20)'!GO48</f>
        <v/>
      </c>
      <c r="BD45" s="200" t="str">
        <f aca="false">'Calculs (M1..M20)'!GP48</f>
        <v/>
      </c>
      <c r="BE45" s="200" t="str">
        <f aca="false">'Calculs (M1..M20)'!GQ48</f>
        <v/>
      </c>
      <c r="BF45" s="200" t="str">
        <f aca="false">'Calculs (M1..M20)'!GR48</f>
        <v/>
      </c>
      <c r="BG45" s="200" t="str">
        <f aca="false">'Calculs (M1..M20)'!GS48</f>
        <v/>
      </c>
      <c r="BH45" s="200" t="str">
        <f aca="false">'Calculs (M1..M20)'!GT48</f>
        <v/>
      </c>
      <c r="BI45" s="200" t="str">
        <f aca="false">'Calculs (M1..M20)'!GU48</f>
        <v/>
      </c>
      <c r="BJ45" s="200" t="str">
        <f aca="false">'Calculs (M1..M20)'!GV48</f>
        <v/>
      </c>
      <c r="BK45" s="200" t="str">
        <f aca="false">'Calculs (M1..M20)'!GW48</f>
        <v/>
      </c>
      <c r="BL45" s="200" t="str">
        <f aca="false">'Calculs (M1..M20)'!GX48</f>
        <v/>
      </c>
      <c r="BM45" s="200" t="str">
        <f aca="false">'Calculs (M1..M20)'!GY48</f>
        <v/>
      </c>
      <c r="BN45" s="200" t="str">
        <f aca="false">'Calculs (M1..M20)'!GZ48</f>
        <v/>
      </c>
      <c r="BO45" s="200" t="str">
        <f aca="false">'Calculs (M1..M20)'!HA48</f>
        <v/>
      </c>
      <c r="BP45" s="200" t="str">
        <f aca="false">'Calculs (M1..M20)'!HB48</f>
        <v/>
      </c>
      <c r="BQ45" s="200" t="str">
        <f aca="false">'Calculs (M1..M20)'!HC48</f>
        <v/>
      </c>
      <c r="BR45" s="200" t="str">
        <f aca="false">'Calculs (M1..M20)'!HD48</f>
        <v/>
      </c>
      <c r="BS45" s="200" t="str">
        <f aca="false">'Calculs (M1..M20)'!HE48</f>
        <v/>
      </c>
      <c r="BT45" s="200" t="str">
        <f aca="false">'Calculs (M1..M20)'!HF48</f>
        <v/>
      </c>
      <c r="BU45" s="200" t="str">
        <f aca="false">'Calculs (M21..M40)'!GM48</f>
        <v/>
      </c>
      <c r="BV45" s="200" t="str">
        <f aca="false">'Calculs (M21..M40)'!GN48</f>
        <v/>
      </c>
      <c r="BW45" s="200" t="str">
        <f aca="false">'Calculs (M21..M40)'!GO48</f>
        <v/>
      </c>
      <c r="BX45" s="200" t="str">
        <f aca="false">'Calculs (M21..M40)'!GP48</f>
        <v/>
      </c>
      <c r="BY45" s="200" t="str">
        <f aca="false">'Calculs (M21..M40)'!GQ48</f>
        <v/>
      </c>
      <c r="BZ45" s="200" t="str">
        <f aca="false">'Calculs (M21..M40)'!GR48</f>
        <v/>
      </c>
      <c r="CA45" s="200" t="str">
        <f aca="false">'Calculs (M21..M40)'!GS48</f>
        <v/>
      </c>
      <c r="CB45" s="200" t="str">
        <f aca="false">'Calculs (M21..M40)'!GT48</f>
        <v/>
      </c>
      <c r="CC45" s="200" t="str">
        <f aca="false">'Calculs (M21..M40)'!GU48</f>
        <v/>
      </c>
      <c r="CD45" s="200" t="str">
        <f aca="false">'Calculs (M21..M40)'!GV48</f>
        <v/>
      </c>
      <c r="CE45" s="200" t="str">
        <f aca="false">'Calculs (M21..M40)'!GW48</f>
        <v/>
      </c>
      <c r="CF45" s="200" t="str">
        <f aca="false">'Calculs (M21..M40)'!GX48</f>
        <v/>
      </c>
      <c r="CG45" s="200" t="str">
        <f aca="false">'Calculs (M21..M40)'!GY48</f>
        <v/>
      </c>
      <c r="CH45" s="200" t="str">
        <f aca="false">'Calculs (M21..M40)'!GZ48</f>
        <v/>
      </c>
      <c r="CI45" s="200" t="str">
        <f aca="false">'Calculs (M21..M40)'!HA48</f>
        <v/>
      </c>
      <c r="CJ45" s="200" t="str">
        <f aca="false">'Calculs (M21..M40)'!HB48</f>
        <v/>
      </c>
      <c r="CK45" s="200" t="str">
        <f aca="false">'Calculs (M21..M40)'!HC48</f>
        <v/>
      </c>
      <c r="CL45" s="200" t="str">
        <f aca="false">'Calculs (M21..M40)'!HD48</f>
        <v/>
      </c>
      <c r="CM45" s="200" t="str">
        <f aca="false">'Calculs (M21..M40)'!HE48</f>
        <v/>
      </c>
      <c r="CN45" s="201" t="str">
        <f aca="false">'Calculs (M21..M40)'!HF48</f>
        <v/>
      </c>
    </row>
    <row r="46" customFormat="false" ht="13" hidden="false" customHeight="false" outlineLevel="0" collapsed="false">
      <c r="B46" s="197" t="n">
        <v>36</v>
      </c>
      <c r="C46" s="198" t="str">
        <f aca="false">IF(ISNA(VLOOKUP(B46,ClassEvo,2,0)),"",VLOOKUP(B46,ClassEvo,2,0))</f>
        <v/>
      </c>
      <c r="D46" s="198" t="str">
        <f aca="false">IF(ISNA(VLOOKUP($B46,ClassEvo,3,0)),"",VLOOKUP($B46,ClassEvo,3,0))</f>
        <v/>
      </c>
      <c r="E46" s="202" t="str">
        <f aca="false">IF(ISNA(VLOOKUP($B46,ClassEvo,4,0)),"",VLOOKUP($B46,ClassEvo,4,0))</f>
        <v/>
      </c>
      <c r="F46" s="198" t="str">
        <f aca="false">IF(ISNA(VLOOKUP($B46,ClassEvo,5,0)),"",VLOOKUP($B46,ClassEvo,5,0))</f>
        <v/>
      </c>
      <c r="G46" s="200" t="str">
        <f aca="false">IF(ISNA(VLOOKUP($B46,ClassEvo,5+G$10,0)),"",VLOOKUP($B46,ClassEvo,5+G$10,0))</f>
        <v/>
      </c>
      <c r="H46" s="200" t="str">
        <f aca="false">IF(ISNA(VLOOKUP($B46,ClassEvo,5+H$10,0)),"",VLOOKUP($B46,ClassEvo,5+H$10,0))</f>
        <v/>
      </c>
      <c r="I46" s="200" t="str">
        <f aca="false">IF(ISNA(VLOOKUP($B46,ClassEvo,5+I$10,0)),"",VLOOKUP($B46,ClassEvo,5+I$10,0))</f>
        <v/>
      </c>
      <c r="J46" s="200" t="str">
        <f aca="false">IF(ISNA(VLOOKUP($B46,ClassEvo,5+J$10,0)),"",VLOOKUP($B46,ClassEvo,5+J$10,0))</f>
        <v/>
      </c>
      <c r="K46" s="200" t="str">
        <f aca="false">IF(ISNA(VLOOKUP($B46,ClassEvo,5+K$10,0)),"",VLOOKUP($B46,ClassEvo,5+K$10,0))</f>
        <v/>
      </c>
      <c r="L46" s="200" t="str">
        <f aca="false">IF(ISNA(VLOOKUP($B46,ClassEvo,5+L$10,0)),"",VLOOKUP($B46,ClassEvo,5+L$10,0))</f>
        <v/>
      </c>
      <c r="M46" s="200" t="str">
        <f aca="false">IF(ISNA(VLOOKUP($B46,ClassEvo,5+M$10,0)),"",VLOOKUP($B46,ClassEvo,5+M$10,0))</f>
        <v/>
      </c>
      <c r="N46" s="200" t="str">
        <f aca="false">IF(ISNA(VLOOKUP($B46,ClassEvo,5+N$10,0)),"",VLOOKUP($B46,ClassEvo,5+N$10,0))</f>
        <v/>
      </c>
      <c r="O46" s="200" t="str">
        <f aca="false">IF(ISNA(VLOOKUP($B46,ClassEvo,5+O$10,0)),"",VLOOKUP($B46,ClassEvo,5+O$10,0))</f>
        <v/>
      </c>
      <c r="P46" s="200" t="str">
        <f aca="false">IF(ISNA(VLOOKUP($B46,ClassEvo,5+P$10,0)),"",VLOOKUP($B46,ClassEvo,5+P$10,0))</f>
        <v/>
      </c>
      <c r="Q46" s="200" t="str">
        <f aca="false">IF(ISNA(VLOOKUP($B46,ClassEvo,5+Q$10,0)),"",VLOOKUP($B46,ClassEvo,5+Q$10,0))</f>
        <v/>
      </c>
      <c r="R46" s="200" t="str">
        <f aca="false">IF(ISNA(VLOOKUP($B46,ClassEvo,5+R$10,0)),"",VLOOKUP($B46,ClassEvo,5+R$10,0))</f>
        <v/>
      </c>
      <c r="S46" s="200" t="str">
        <f aca="false">IF(ISNA(VLOOKUP($B46,ClassEvo,5+S$10,0)),"",VLOOKUP($B46,ClassEvo,5+S$10,0))</f>
        <v/>
      </c>
      <c r="T46" s="200" t="str">
        <f aca="false">IF(ISNA(VLOOKUP($B46,ClassEvo,5+T$10,0)),"",VLOOKUP($B46,ClassEvo,5+T$10,0))</f>
        <v/>
      </c>
      <c r="U46" s="200" t="str">
        <f aca="false">IF(ISNA(VLOOKUP($B46,ClassEvo,5+U$10,0)),"",VLOOKUP($B46,ClassEvo,5+U$10,0))</f>
        <v/>
      </c>
      <c r="V46" s="200" t="str">
        <f aca="false">IF(ISNA(VLOOKUP($B46,ClassEvo,5+V$10,0)),"",VLOOKUP($B46,ClassEvo,5+V$10,0))</f>
        <v/>
      </c>
      <c r="W46" s="200" t="str">
        <f aca="false">IF(ISNA(VLOOKUP($B46,ClassEvo,5+W$10,0)),"",VLOOKUP($B46,ClassEvo,5+W$10,0))</f>
        <v/>
      </c>
      <c r="X46" s="200" t="str">
        <f aca="false">IF(ISNA(VLOOKUP($B46,ClassEvo,5+X$10,0)),"",VLOOKUP($B46,ClassEvo,5+X$10,0))</f>
        <v/>
      </c>
      <c r="Y46" s="200" t="str">
        <f aca="false">IF(ISNA(VLOOKUP($B46,ClassEvo,5+Y$10,0)),"",VLOOKUP($B46,ClassEvo,5+Y$10,0))</f>
        <v/>
      </c>
      <c r="Z46" s="200" t="str">
        <f aca="false">IF(ISNA(VLOOKUP($B46,ClassEvo,5+Z$10,0)),"",VLOOKUP($B46,ClassEvo,5+Z$10,0))</f>
        <v/>
      </c>
      <c r="AA46" s="200" t="str">
        <f aca="false">IF(ISNA(VLOOKUP($B46,ClassEvo,5+AA$10,0)),"",VLOOKUP($B46,ClassEvo,5+AA$10,0))</f>
        <v/>
      </c>
      <c r="AB46" s="200" t="str">
        <f aca="false">IF(ISNA(VLOOKUP($B46,ClassEvo,5+AB$10,0)),"",VLOOKUP($B46,ClassEvo,5+AB$10,0))</f>
        <v/>
      </c>
      <c r="AC46" s="200" t="str">
        <f aca="false">IF(ISNA(VLOOKUP($B46,ClassEvo,5+AC$10,0)),"",VLOOKUP($B46,ClassEvo,5+AC$10,0))</f>
        <v/>
      </c>
      <c r="AD46" s="200" t="str">
        <f aca="false">IF(ISNA(VLOOKUP($B46,ClassEvo,5+AD$10,0)),"",VLOOKUP($B46,ClassEvo,5+AD$10,0))</f>
        <v/>
      </c>
      <c r="AE46" s="200" t="str">
        <f aca="false">IF(ISNA(VLOOKUP($B46,ClassEvo,5+AE$10,0)),"",VLOOKUP($B46,ClassEvo,5+AE$10,0))</f>
        <v/>
      </c>
      <c r="AF46" s="200" t="str">
        <f aca="false">IF(ISNA(VLOOKUP($B46,ClassEvo,5+AF$10,0)),"",VLOOKUP($B46,ClassEvo,5+AF$10,0))</f>
        <v/>
      </c>
      <c r="AG46" s="200" t="str">
        <f aca="false">IF(ISNA(VLOOKUP($B46,ClassEvo,5+AG$10,0)),"",VLOOKUP($B46,ClassEvo,5+AG$10,0))</f>
        <v/>
      </c>
      <c r="AH46" s="200" t="str">
        <f aca="false">IF(ISNA(VLOOKUP($B46,ClassEvo,5+AH$10,0)),"",VLOOKUP($B46,ClassEvo,5+AH$10,0))</f>
        <v/>
      </c>
      <c r="AI46" s="200" t="str">
        <f aca="false">IF(ISNA(VLOOKUP($B46,ClassEvo,5+AI$10,0)),"",VLOOKUP($B46,ClassEvo,5+AI$10,0))</f>
        <v/>
      </c>
      <c r="AJ46" s="200" t="str">
        <f aca="false">IF(ISNA(VLOOKUP($B46,ClassEvo,5+AJ$10,0)),"",VLOOKUP($B46,ClassEvo,5+AJ$10,0))</f>
        <v/>
      </c>
      <c r="AK46" s="200" t="str">
        <f aca="false">IF(ISNA(VLOOKUP($B46,ClassEvo,5+AK$10,0)),"",VLOOKUP($B46,ClassEvo,5+AK$10,0))</f>
        <v/>
      </c>
      <c r="AL46" s="200" t="str">
        <f aca="false">IF(ISNA(VLOOKUP($B46,ClassEvo,5+AL$10,0)),"",VLOOKUP($B46,ClassEvo,5+AL$10,0))</f>
        <v/>
      </c>
      <c r="AM46" s="200" t="str">
        <f aca="false">IF(ISNA(VLOOKUP($B46,ClassEvo,5+AM$10,0)),"",VLOOKUP($B46,ClassEvo,5+AM$10,0))</f>
        <v/>
      </c>
      <c r="AN46" s="200" t="str">
        <f aca="false">IF(ISNA(VLOOKUP($B46,ClassEvo,5+AN$10,0)),"",VLOOKUP($B46,ClassEvo,5+AN$10,0))</f>
        <v/>
      </c>
      <c r="AO46" s="200" t="str">
        <f aca="false">IF(ISNA(VLOOKUP($B46,ClassEvo,5+AO$10,0)),"",VLOOKUP($B46,ClassEvo,5+AO$10,0))</f>
        <v/>
      </c>
      <c r="AP46" s="200" t="str">
        <f aca="false">IF(ISNA(VLOOKUP($B46,ClassEvo,5+AP$10,0)),"",VLOOKUP($B46,ClassEvo,5+AP$10,0))</f>
        <v/>
      </c>
      <c r="AQ46" s="200" t="str">
        <f aca="false">IF(ISNA(VLOOKUP($B46,ClassEvo,5+AQ$10,0)),"",VLOOKUP($B46,ClassEvo,5+AQ$10,0))</f>
        <v/>
      </c>
      <c r="AR46" s="200" t="str">
        <f aca="false">IF(ISNA(VLOOKUP($B46,ClassEvo,5+AR$10,0)),"",VLOOKUP($B46,ClassEvo,5+AR$10,0))</f>
        <v/>
      </c>
      <c r="AS46" s="200" t="str">
        <f aca="false">IF(ISNA(VLOOKUP($B46,ClassEvo,5+AS$10,0)),"",VLOOKUP($B46,ClassEvo,5+AS$10,0))</f>
        <v/>
      </c>
      <c r="AT46" s="201" t="str">
        <f aca="false">IF(ISNA(VLOOKUP($B46,ClassEvo,5+AT$10,0)),"",VLOOKUP($B46,ClassEvo,5+AT$10,0))</f>
        <v/>
      </c>
      <c r="AV46" s="197" t="str">
        <f aca="false">'Calculs (M21..M40)'!A49</f>
        <v/>
      </c>
      <c r="AW46" s="198" t="n">
        <f aca="false">'Calculs (M21..M40)'!G49</f>
        <v>0</v>
      </c>
      <c r="AX46" s="198" t="str">
        <f aca="false">'Calculs (M21..M40)'!H49</f>
        <v/>
      </c>
      <c r="AY46" s="202" t="str">
        <f aca="false">'Calculs (M21..M40)'!I49</f>
        <v/>
      </c>
      <c r="AZ46" s="198" t="str">
        <f aca="false">'Calculs (M21..M40)'!C49</f>
        <v/>
      </c>
      <c r="BA46" s="200" t="str">
        <f aca="false">'Calculs (M1..M20)'!GM49</f>
        <v/>
      </c>
      <c r="BB46" s="200" t="str">
        <f aca="false">'Calculs (M1..M20)'!GN49</f>
        <v/>
      </c>
      <c r="BC46" s="200" t="str">
        <f aca="false">'Calculs (M1..M20)'!GO49</f>
        <v/>
      </c>
      <c r="BD46" s="200" t="str">
        <f aca="false">'Calculs (M1..M20)'!GP49</f>
        <v/>
      </c>
      <c r="BE46" s="200" t="str">
        <f aca="false">'Calculs (M1..M20)'!GQ49</f>
        <v/>
      </c>
      <c r="BF46" s="200" t="str">
        <f aca="false">'Calculs (M1..M20)'!GR49</f>
        <v/>
      </c>
      <c r="BG46" s="200" t="str">
        <f aca="false">'Calculs (M1..M20)'!GS49</f>
        <v/>
      </c>
      <c r="BH46" s="200" t="str">
        <f aca="false">'Calculs (M1..M20)'!GT49</f>
        <v/>
      </c>
      <c r="BI46" s="200" t="str">
        <f aca="false">'Calculs (M1..M20)'!GU49</f>
        <v/>
      </c>
      <c r="BJ46" s="200" t="str">
        <f aca="false">'Calculs (M1..M20)'!GV49</f>
        <v/>
      </c>
      <c r="BK46" s="200" t="str">
        <f aca="false">'Calculs (M1..M20)'!GW49</f>
        <v/>
      </c>
      <c r="BL46" s="200" t="str">
        <f aca="false">'Calculs (M1..M20)'!GX49</f>
        <v/>
      </c>
      <c r="BM46" s="200" t="str">
        <f aca="false">'Calculs (M1..M20)'!GY49</f>
        <v/>
      </c>
      <c r="BN46" s="200" t="str">
        <f aca="false">'Calculs (M1..M20)'!GZ49</f>
        <v/>
      </c>
      <c r="BO46" s="200" t="str">
        <f aca="false">'Calculs (M1..M20)'!HA49</f>
        <v/>
      </c>
      <c r="BP46" s="200" t="str">
        <f aca="false">'Calculs (M1..M20)'!HB49</f>
        <v/>
      </c>
      <c r="BQ46" s="200" t="str">
        <f aca="false">'Calculs (M1..M20)'!HC49</f>
        <v/>
      </c>
      <c r="BR46" s="200" t="str">
        <f aca="false">'Calculs (M1..M20)'!HD49</f>
        <v/>
      </c>
      <c r="BS46" s="200" t="str">
        <f aca="false">'Calculs (M1..M20)'!HE49</f>
        <v/>
      </c>
      <c r="BT46" s="200" t="str">
        <f aca="false">'Calculs (M1..M20)'!HF49</f>
        <v/>
      </c>
      <c r="BU46" s="200" t="str">
        <f aca="false">'Calculs (M21..M40)'!GM49</f>
        <v/>
      </c>
      <c r="BV46" s="200" t="str">
        <f aca="false">'Calculs (M21..M40)'!GN49</f>
        <v/>
      </c>
      <c r="BW46" s="200" t="str">
        <f aca="false">'Calculs (M21..M40)'!GO49</f>
        <v/>
      </c>
      <c r="BX46" s="200" t="str">
        <f aca="false">'Calculs (M21..M40)'!GP49</f>
        <v/>
      </c>
      <c r="BY46" s="200" t="str">
        <f aca="false">'Calculs (M21..M40)'!GQ49</f>
        <v/>
      </c>
      <c r="BZ46" s="200" t="str">
        <f aca="false">'Calculs (M21..M40)'!GR49</f>
        <v/>
      </c>
      <c r="CA46" s="200" t="str">
        <f aca="false">'Calculs (M21..M40)'!GS49</f>
        <v/>
      </c>
      <c r="CB46" s="200" t="str">
        <f aca="false">'Calculs (M21..M40)'!GT49</f>
        <v/>
      </c>
      <c r="CC46" s="200" t="str">
        <f aca="false">'Calculs (M21..M40)'!GU49</f>
        <v/>
      </c>
      <c r="CD46" s="200" t="str">
        <f aca="false">'Calculs (M21..M40)'!GV49</f>
        <v/>
      </c>
      <c r="CE46" s="200" t="str">
        <f aca="false">'Calculs (M21..M40)'!GW49</f>
        <v/>
      </c>
      <c r="CF46" s="200" t="str">
        <f aca="false">'Calculs (M21..M40)'!GX49</f>
        <v/>
      </c>
      <c r="CG46" s="200" t="str">
        <f aca="false">'Calculs (M21..M40)'!GY49</f>
        <v/>
      </c>
      <c r="CH46" s="200" t="str">
        <f aca="false">'Calculs (M21..M40)'!GZ49</f>
        <v/>
      </c>
      <c r="CI46" s="200" t="str">
        <f aca="false">'Calculs (M21..M40)'!HA49</f>
        <v/>
      </c>
      <c r="CJ46" s="200" t="str">
        <f aca="false">'Calculs (M21..M40)'!HB49</f>
        <v/>
      </c>
      <c r="CK46" s="200" t="str">
        <f aca="false">'Calculs (M21..M40)'!HC49</f>
        <v/>
      </c>
      <c r="CL46" s="200" t="str">
        <f aca="false">'Calculs (M21..M40)'!HD49</f>
        <v/>
      </c>
      <c r="CM46" s="200" t="str">
        <f aca="false">'Calculs (M21..M40)'!HE49</f>
        <v/>
      </c>
      <c r="CN46" s="201" t="str">
        <f aca="false">'Calculs (M21..M40)'!HF49</f>
        <v/>
      </c>
    </row>
    <row r="47" customFormat="false" ht="13" hidden="false" customHeight="false" outlineLevel="0" collapsed="false">
      <c r="B47" s="197" t="n">
        <v>37</v>
      </c>
      <c r="C47" s="198" t="str">
        <f aca="false">IF(ISNA(VLOOKUP(B47,ClassEvo,2,0)),"",VLOOKUP(B47,ClassEvo,2,0))</f>
        <v/>
      </c>
      <c r="D47" s="198" t="str">
        <f aca="false">IF(ISNA(VLOOKUP($B47,ClassEvo,3,0)),"",VLOOKUP($B47,ClassEvo,3,0))</f>
        <v/>
      </c>
      <c r="E47" s="202" t="str">
        <f aca="false">IF(ISNA(VLOOKUP($B47,ClassEvo,4,0)),"",VLOOKUP($B47,ClassEvo,4,0))</f>
        <v/>
      </c>
      <c r="F47" s="198" t="str">
        <f aca="false">IF(ISNA(VLOOKUP($B47,ClassEvo,5,0)),"",VLOOKUP($B47,ClassEvo,5,0))</f>
        <v/>
      </c>
      <c r="G47" s="200" t="str">
        <f aca="false">IF(ISNA(VLOOKUP($B47,ClassEvo,5+G$10,0)),"",VLOOKUP($B47,ClassEvo,5+G$10,0))</f>
        <v/>
      </c>
      <c r="H47" s="200" t="str">
        <f aca="false">IF(ISNA(VLOOKUP($B47,ClassEvo,5+H$10,0)),"",VLOOKUP($B47,ClassEvo,5+H$10,0))</f>
        <v/>
      </c>
      <c r="I47" s="200" t="str">
        <f aca="false">IF(ISNA(VLOOKUP($B47,ClassEvo,5+I$10,0)),"",VLOOKUP($B47,ClassEvo,5+I$10,0))</f>
        <v/>
      </c>
      <c r="J47" s="200" t="str">
        <f aca="false">IF(ISNA(VLOOKUP($B47,ClassEvo,5+J$10,0)),"",VLOOKUP($B47,ClassEvo,5+J$10,0))</f>
        <v/>
      </c>
      <c r="K47" s="200" t="str">
        <f aca="false">IF(ISNA(VLOOKUP($B47,ClassEvo,5+K$10,0)),"",VLOOKUP($B47,ClassEvo,5+K$10,0))</f>
        <v/>
      </c>
      <c r="L47" s="200" t="str">
        <f aca="false">IF(ISNA(VLOOKUP($B47,ClassEvo,5+L$10,0)),"",VLOOKUP($B47,ClassEvo,5+L$10,0))</f>
        <v/>
      </c>
      <c r="M47" s="200" t="str">
        <f aca="false">IF(ISNA(VLOOKUP($B47,ClassEvo,5+M$10,0)),"",VLOOKUP($B47,ClassEvo,5+M$10,0))</f>
        <v/>
      </c>
      <c r="N47" s="200" t="str">
        <f aca="false">IF(ISNA(VLOOKUP($B47,ClassEvo,5+N$10,0)),"",VLOOKUP($B47,ClassEvo,5+N$10,0))</f>
        <v/>
      </c>
      <c r="O47" s="200" t="str">
        <f aca="false">IF(ISNA(VLOOKUP($B47,ClassEvo,5+O$10,0)),"",VLOOKUP($B47,ClassEvo,5+O$10,0))</f>
        <v/>
      </c>
      <c r="P47" s="200" t="str">
        <f aca="false">IF(ISNA(VLOOKUP($B47,ClassEvo,5+P$10,0)),"",VLOOKUP($B47,ClassEvo,5+P$10,0))</f>
        <v/>
      </c>
      <c r="Q47" s="200" t="str">
        <f aca="false">IF(ISNA(VLOOKUP($B47,ClassEvo,5+Q$10,0)),"",VLOOKUP($B47,ClassEvo,5+Q$10,0))</f>
        <v/>
      </c>
      <c r="R47" s="200" t="str">
        <f aca="false">IF(ISNA(VLOOKUP($B47,ClassEvo,5+R$10,0)),"",VLOOKUP($B47,ClassEvo,5+R$10,0))</f>
        <v/>
      </c>
      <c r="S47" s="200" t="str">
        <f aca="false">IF(ISNA(VLOOKUP($B47,ClassEvo,5+S$10,0)),"",VLOOKUP($B47,ClassEvo,5+S$10,0))</f>
        <v/>
      </c>
      <c r="T47" s="200" t="str">
        <f aca="false">IF(ISNA(VLOOKUP($B47,ClassEvo,5+T$10,0)),"",VLOOKUP($B47,ClassEvo,5+T$10,0))</f>
        <v/>
      </c>
      <c r="U47" s="200" t="str">
        <f aca="false">IF(ISNA(VLOOKUP($B47,ClassEvo,5+U$10,0)),"",VLOOKUP($B47,ClassEvo,5+U$10,0))</f>
        <v/>
      </c>
      <c r="V47" s="200" t="str">
        <f aca="false">IF(ISNA(VLOOKUP($B47,ClassEvo,5+V$10,0)),"",VLOOKUP($B47,ClassEvo,5+V$10,0))</f>
        <v/>
      </c>
      <c r="W47" s="200" t="str">
        <f aca="false">IF(ISNA(VLOOKUP($B47,ClassEvo,5+W$10,0)),"",VLOOKUP($B47,ClassEvo,5+W$10,0))</f>
        <v/>
      </c>
      <c r="X47" s="200" t="str">
        <f aca="false">IF(ISNA(VLOOKUP($B47,ClassEvo,5+X$10,0)),"",VLOOKUP($B47,ClassEvo,5+X$10,0))</f>
        <v/>
      </c>
      <c r="Y47" s="200" t="str">
        <f aca="false">IF(ISNA(VLOOKUP($B47,ClassEvo,5+Y$10,0)),"",VLOOKUP($B47,ClassEvo,5+Y$10,0))</f>
        <v/>
      </c>
      <c r="Z47" s="200" t="str">
        <f aca="false">IF(ISNA(VLOOKUP($B47,ClassEvo,5+Z$10,0)),"",VLOOKUP($B47,ClassEvo,5+Z$10,0))</f>
        <v/>
      </c>
      <c r="AA47" s="200" t="str">
        <f aca="false">IF(ISNA(VLOOKUP($B47,ClassEvo,5+AA$10,0)),"",VLOOKUP($B47,ClassEvo,5+AA$10,0))</f>
        <v/>
      </c>
      <c r="AB47" s="200" t="str">
        <f aca="false">IF(ISNA(VLOOKUP($B47,ClassEvo,5+AB$10,0)),"",VLOOKUP($B47,ClassEvo,5+AB$10,0))</f>
        <v/>
      </c>
      <c r="AC47" s="200" t="str">
        <f aca="false">IF(ISNA(VLOOKUP($B47,ClassEvo,5+AC$10,0)),"",VLOOKUP($B47,ClassEvo,5+AC$10,0))</f>
        <v/>
      </c>
      <c r="AD47" s="200" t="str">
        <f aca="false">IF(ISNA(VLOOKUP($B47,ClassEvo,5+AD$10,0)),"",VLOOKUP($B47,ClassEvo,5+AD$10,0))</f>
        <v/>
      </c>
      <c r="AE47" s="200" t="str">
        <f aca="false">IF(ISNA(VLOOKUP($B47,ClassEvo,5+AE$10,0)),"",VLOOKUP($B47,ClassEvo,5+AE$10,0))</f>
        <v/>
      </c>
      <c r="AF47" s="200" t="str">
        <f aca="false">IF(ISNA(VLOOKUP($B47,ClassEvo,5+AF$10,0)),"",VLOOKUP($B47,ClassEvo,5+AF$10,0))</f>
        <v/>
      </c>
      <c r="AG47" s="200" t="str">
        <f aca="false">IF(ISNA(VLOOKUP($B47,ClassEvo,5+AG$10,0)),"",VLOOKUP($B47,ClassEvo,5+AG$10,0))</f>
        <v/>
      </c>
      <c r="AH47" s="200" t="str">
        <f aca="false">IF(ISNA(VLOOKUP($B47,ClassEvo,5+AH$10,0)),"",VLOOKUP($B47,ClassEvo,5+AH$10,0))</f>
        <v/>
      </c>
      <c r="AI47" s="200" t="str">
        <f aca="false">IF(ISNA(VLOOKUP($B47,ClassEvo,5+AI$10,0)),"",VLOOKUP($B47,ClassEvo,5+AI$10,0))</f>
        <v/>
      </c>
      <c r="AJ47" s="200" t="str">
        <f aca="false">IF(ISNA(VLOOKUP($B47,ClassEvo,5+AJ$10,0)),"",VLOOKUP($B47,ClassEvo,5+AJ$10,0))</f>
        <v/>
      </c>
      <c r="AK47" s="200" t="str">
        <f aca="false">IF(ISNA(VLOOKUP($B47,ClassEvo,5+AK$10,0)),"",VLOOKUP($B47,ClassEvo,5+AK$10,0))</f>
        <v/>
      </c>
      <c r="AL47" s="200" t="str">
        <f aca="false">IF(ISNA(VLOOKUP($B47,ClassEvo,5+AL$10,0)),"",VLOOKUP($B47,ClassEvo,5+AL$10,0))</f>
        <v/>
      </c>
      <c r="AM47" s="200" t="str">
        <f aca="false">IF(ISNA(VLOOKUP($B47,ClassEvo,5+AM$10,0)),"",VLOOKUP($B47,ClassEvo,5+AM$10,0))</f>
        <v/>
      </c>
      <c r="AN47" s="200" t="str">
        <f aca="false">IF(ISNA(VLOOKUP($B47,ClassEvo,5+AN$10,0)),"",VLOOKUP($B47,ClassEvo,5+AN$10,0))</f>
        <v/>
      </c>
      <c r="AO47" s="200" t="str">
        <f aca="false">IF(ISNA(VLOOKUP($B47,ClassEvo,5+AO$10,0)),"",VLOOKUP($B47,ClassEvo,5+AO$10,0))</f>
        <v/>
      </c>
      <c r="AP47" s="200" t="str">
        <f aca="false">IF(ISNA(VLOOKUP($B47,ClassEvo,5+AP$10,0)),"",VLOOKUP($B47,ClassEvo,5+AP$10,0))</f>
        <v/>
      </c>
      <c r="AQ47" s="200" t="str">
        <f aca="false">IF(ISNA(VLOOKUP($B47,ClassEvo,5+AQ$10,0)),"",VLOOKUP($B47,ClassEvo,5+AQ$10,0))</f>
        <v/>
      </c>
      <c r="AR47" s="200" t="str">
        <f aca="false">IF(ISNA(VLOOKUP($B47,ClassEvo,5+AR$10,0)),"",VLOOKUP($B47,ClassEvo,5+AR$10,0))</f>
        <v/>
      </c>
      <c r="AS47" s="200" t="str">
        <f aca="false">IF(ISNA(VLOOKUP($B47,ClassEvo,5+AS$10,0)),"",VLOOKUP($B47,ClassEvo,5+AS$10,0))</f>
        <v/>
      </c>
      <c r="AT47" s="201" t="str">
        <f aca="false">IF(ISNA(VLOOKUP($B47,ClassEvo,5+AT$10,0)),"",VLOOKUP($B47,ClassEvo,5+AT$10,0))</f>
        <v/>
      </c>
      <c r="AV47" s="197" t="str">
        <f aca="false">'Calculs (M21..M40)'!A50</f>
        <v/>
      </c>
      <c r="AW47" s="198" t="n">
        <f aca="false">'Calculs (M21..M40)'!G50</f>
        <v>0</v>
      </c>
      <c r="AX47" s="198" t="str">
        <f aca="false">'Calculs (M21..M40)'!H50</f>
        <v/>
      </c>
      <c r="AY47" s="202" t="str">
        <f aca="false">'Calculs (M21..M40)'!I50</f>
        <v/>
      </c>
      <c r="AZ47" s="198" t="str">
        <f aca="false">'Calculs (M21..M40)'!C50</f>
        <v/>
      </c>
      <c r="BA47" s="200" t="str">
        <f aca="false">'Calculs (M1..M20)'!GM50</f>
        <v/>
      </c>
      <c r="BB47" s="200" t="str">
        <f aca="false">'Calculs (M1..M20)'!GN50</f>
        <v/>
      </c>
      <c r="BC47" s="200" t="str">
        <f aca="false">'Calculs (M1..M20)'!GO50</f>
        <v/>
      </c>
      <c r="BD47" s="200" t="str">
        <f aca="false">'Calculs (M1..M20)'!GP50</f>
        <v/>
      </c>
      <c r="BE47" s="200" t="str">
        <f aca="false">'Calculs (M1..M20)'!GQ50</f>
        <v/>
      </c>
      <c r="BF47" s="200" t="str">
        <f aca="false">'Calculs (M1..M20)'!GR50</f>
        <v/>
      </c>
      <c r="BG47" s="200" t="str">
        <f aca="false">'Calculs (M1..M20)'!GS50</f>
        <v/>
      </c>
      <c r="BH47" s="200" t="str">
        <f aca="false">'Calculs (M1..M20)'!GT50</f>
        <v/>
      </c>
      <c r="BI47" s="200" t="str">
        <f aca="false">'Calculs (M1..M20)'!GU50</f>
        <v/>
      </c>
      <c r="BJ47" s="200" t="str">
        <f aca="false">'Calculs (M1..M20)'!GV50</f>
        <v/>
      </c>
      <c r="BK47" s="200" t="str">
        <f aca="false">'Calculs (M1..M20)'!GW50</f>
        <v/>
      </c>
      <c r="BL47" s="200" t="str">
        <f aca="false">'Calculs (M1..M20)'!GX50</f>
        <v/>
      </c>
      <c r="BM47" s="200" t="str">
        <f aca="false">'Calculs (M1..M20)'!GY50</f>
        <v/>
      </c>
      <c r="BN47" s="200" t="str">
        <f aca="false">'Calculs (M1..M20)'!GZ50</f>
        <v/>
      </c>
      <c r="BO47" s="200" t="str">
        <f aca="false">'Calculs (M1..M20)'!HA50</f>
        <v/>
      </c>
      <c r="BP47" s="200" t="str">
        <f aca="false">'Calculs (M1..M20)'!HB50</f>
        <v/>
      </c>
      <c r="BQ47" s="200" t="str">
        <f aca="false">'Calculs (M1..M20)'!HC50</f>
        <v/>
      </c>
      <c r="BR47" s="200" t="str">
        <f aca="false">'Calculs (M1..M20)'!HD50</f>
        <v/>
      </c>
      <c r="BS47" s="200" t="str">
        <f aca="false">'Calculs (M1..M20)'!HE50</f>
        <v/>
      </c>
      <c r="BT47" s="200" t="str">
        <f aca="false">'Calculs (M1..M20)'!HF50</f>
        <v/>
      </c>
      <c r="BU47" s="200" t="str">
        <f aca="false">'Calculs (M21..M40)'!GM50</f>
        <v/>
      </c>
      <c r="BV47" s="200" t="str">
        <f aca="false">'Calculs (M21..M40)'!GN50</f>
        <v/>
      </c>
      <c r="BW47" s="200" t="str">
        <f aca="false">'Calculs (M21..M40)'!GO50</f>
        <v/>
      </c>
      <c r="BX47" s="200" t="str">
        <f aca="false">'Calculs (M21..M40)'!GP50</f>
        <v/>
      </c>
      <c r="BY47" s="200" t="str">
        <f aca="false">'Calculs (M21..M40)'!GQ50</f>
        <v/>
      </c>
      <c r="BZ47" s="200" t="str">
        <f aca="false">'Calculs (M21..M40)'!GR50</f>
        <v/>
      </c>
      <c r="CA47" s="200" t="str">
        <f aca="false">'Calculs (M21..M40)'!GS50</f>
        <v/>
      </c>
      <c r="CB47" s="200" t="str">
        <f aca="false">'Calculs (M21..M40)'!GT50</f>
        <v/>
      </c>
      <c r="CC47" s="200" t="str">
        <f aca="false">'Calculs (M21..M40)'!GU50</f>
        <v/>
      </c>
      <c r="CD47" s="200" t="str">
        <f aca="false">'Calculs (M21..M40)'!GV50</f>
        <v/>
      </c>
      <c r="CE47" s="200" t="str">
        <f aca="false">'Calculs (M21..M40)'!GW50</f>
        <v/>
      </c>
      <c r="CF47" s="200" t="str">
        <f aca="false">'Calculs (M21..M40)'!GX50</f>
        <v/>
      </c>
      <c r="CG47" s="200" t="str">
        <f aca="false">'Calculs (M21..M40)'!GY50</f>
        <v/>
      </c>
      <c r="CH47" s="200" t="str">
        <f aca="false">'Calculs (M21..M40)'!GZ50</f>
        <v/>
      </c>
      <c r="CI47" s="200" t="str">
        <f aca="false">'Calculs (M21..M40)'!HA50</f>
        <v/>
      </c>
      <c r="CJ47" s="200" t="str">
        <f aca="false">'Calculs (M21..M40)'!HB50</f>
        <v/>
      </c>
      <c r="CK47" s="200" t="str">
        <f aca="false">'Calculs (M21..M40)'!HC50</f>
        <v/>
      </c>
      <c r="CL47" s="200" t="str">
        <f aca="false">'Calculs (M21..M40)'!HD50</f>
        <v/>
      </c>
      <c r="CM47" s="200" t="str">
        <f aca="false">'Calculs (M21..M40)'!HE50</f>
        <v/>
      </c>
      <c r="CN47" s="201" t="str">
        <f aca="false">'Calculs (M21..M40)'!HF50</f>
        <v/>
      </c>
    </row>
    <row r="48" customFormat="false" ht="13" hidden="false" customHeight="false" outlineLevel="0" collapsed="false">
      <c r="B48" s="197" t="n">
        <v>38</v>
      </c>
      <c r="C48" s="198" t="str">
        <f aca="false">IF(ISNA(VLOOKUP(B48,ClassEvo,2,0)),"",VLOOKUP(B48,ClassEvo,2,0))</f>
        <v/>
      </c>
      <c r="D48" s="198" t="str">
        <f aca="false">IF(ISNA(VLOOKUP($B48,ClassEvo,3,0)),"",VLOOKUP($B48,ClassEvo,3,0))</f>
        <v/>
      </c>
      <c r="E48" s="202" t="str">
        <f aca="false">IF(ISNA(VLOOKUP($B48,ClassEvo,4,0)),"",VLOOKUP($B48,ClassEvo,4,0))</f>
        <v/>
      </c>
      <c r="F48" s="198" t="str">
        <f aca="false">IF(ISNA(VLOOKUP($B48,ClassEvo,5,0)),"",VLOOKUP($B48,ClassEvo,5,0))</f>
        <v/>
      </c>
      <c r="G48" s="200" t="str">
        <f aca="false">IF(ISNA(VLOOKUP($B48,ClassEvo,5+G$10,0)),"",VLOOKUP($B48,ClassEvo,5+G$10,0))</f>
        <v/>
      </c>
      <c r="H48" s="200" t="str">
        <f aca="false">IF(ISNA(VLOOKUP($B48,ClassEvo,5+H$10,0)),"",VLOOKUP($B48,ClassEvo,5+H$10,0))</f>
        <v/>
      </c>
      <c r="I48" s="200" t="str">
        <f aca="false">IF(ISNA(VLOOKUP($B48,ClassEvo,5+I$10,0)),"",VLOOKUP($B48,ClassEvo,5+I$10,0))</f>
        <v/>
      </c>
      <c r="J48" s="200" t="str">
        <f aca="false">IF(ISNA(VLOOKUP($B48,ClassEvo,5+J$10,0)),"",VLOOKUP($B48,ClassEvo,5+J$10,0))</f>
        <v/>
      </c>
      <c r="K48" s="200" t="str">
        <f aca="false">IF(ISNA(VLOOKUP($B48,ClassEvo,5+K$10,0)),"",VLOOKUP($B48,ClassEvo,5+K$10,0))</f>
        <v/>
      </c>
      <c r="L48" s="200" t="str">
        <f aca="false">IF(ISNA(VLOOKUP($B48,ClassEvo,5+L$10,0)),"",VLOOKUP($B48,ClassEvo,5+L$10,0))</f>
        <v/>
      </c>
      <c r="M48" s="200" t="str">
        <f aca="false">IF(ISNA(VLOOKUP($B48,ClassEvo,5+M$10,0)),"",VLOOKUP($B48,ClassEvo,5+M$10,0))</f>
        <v/>
      </c>
      <c r="N48" s="200" t="str">
        <f aca="false">IF(ISNA(VLOOKUP($B48,ClassEvo,5+N$10,0)),"",VLOOKUP($B48,ClassEvo,5+N$10,0))</f>
        <v/>
      </c>
      <c r="O48" s="200" t="str">
        <f aca="false">IF(ISNA(VLOOKUP($B48,ClassEvo,5+O$10,0)),"",VLOOKUP($B48,ClassEvo,5+O$10,0))</f>
        <v/>
      </c>
      <c r="P48" s="200" t="str">
        <f aca="false">IF(ISNA(VLOOKUP($B48,ClassEvo,5+P$10,0)),"",VLOOKUP($B48,ClassEvo,5+P$10,0))</f>
        <v/>
      </c>
      <c r="Q48" s="200" t="str">
        <f aca="false">IF(ISNA(VLOOKUP($B48,ClassEvo,5+Q$10,0)),"",VLOOKUP($B48,ClassEvo,5+Q$10,0))</f>
        <v/>
      </c>
      <c r="R48" s="200" t="str">
        <f aca="false">IF(ISNA(VLOOKUP($B48,ClassEvo,5+R$10,0)),"",VLOOKUP($B48,ClassEvo,5+R$10,0))</f>
        <v/>
      </c>
      <c r="S48" s="200" t="str">
        <f aca="false">IF(ISNA(VLOOKUP($B48,ClassEvo,5+S$10,0)),"",VLOOKUP($B48,ClassEvo,5+S$10,0))</f>
        <v/>
      </c>
      <c r="T48" s="200" t="str">
        <f aca="false">IF(ISNA(VLOOKUP($B48,ClassEvo,5+T$10,0)),"",VLOOKUP($B48,ClassEvo,5+T$10,0))</f>
        <v/>
      </c>
      <c r="U48" s="200" t="str">
        <f aca="false">IF(ISNA(VLOOKUP($B48,ClassEvo,5+U$10,0)),"",VLOOKUP($B48,ClassEvo,5+U$10,0))</f>
        <v/>
      </c>
      <c r="V48" s="200" t="str">
        <f aca="false">IF(ISNA(VLOOKUP($B48,ClassEvo,5+V$10,0)),"",VLOOKUP($B48,ClassEvo,5+V$10,0))</f>
        <v/>
      </c>
      <c r="W48" s="200" t="str">
        <f aca="false">IF(ISNA(VLOOKUP($B48,ClassEvo,5+W$10,0)),"",VLOOKUP($B48,ClassEvo,5+W$10,0))</f>
        <v/>
      </c>
      <c r="X48" s="200" t="str">
        <f aca="false">IF(ISNA(VLOOKUP($B48,ClassEvo,5+X$10,0)),"",VLOOKUP($B48,ClassEvo,5+X$10,0))</f>
        <v/>
      </c>
      <c r="Y48" s="200" t="str">
        <f aca="false">IF(ISNA(VLOOKUP($B48,ClassEvo,5+Y$10,0)),"",VLOOKUP($B48,ClassEvo,5+Y$10,0))</f>
        <v/>
      </c>
      <c r="Z48" s="200" t="str">
        <f aca="false">IF(ISNA(VLOOKUP($B48,ClassEvo,5+Z$10,0)),"",VLOOKUP($B48,ClassEvo,5+Z$10,0))</f>
        <v/>
      </c>
      <c r="AA48" s="200" t="str">
        <f aca="false">IF(ISNA(VLOOKUP($B48,ClassEvo,5+AA$10,0)),"",VLOOKUP($B48,ClassEvo,5+AA$10,0))</f>
        <v/>
      </c>
      <c r="AB48" s="200" t="str">
        <f aca="false">IF(ISNA(VLOOKUP($B48,ClassEvo,5+AB$10,0)),"",VLOOKUP($B48,ClassEvo,5+AB$10,0))</f>
        <v/>
      </c>
      <c r="AC48" s="200" t="str">
        <f aca="false">IF(ISNA(VLOOKUP($B48,ClassEvo,5+AC$10,0)),"",VLOOKUP($B48,ClassEvo,5+AC$10,0))</f>
        <v/>
      </c>
      <c r="AD48" s="200" t="str">
        <f aca="false">IF(ISNA(VLOOKUP($B48,ClassEvo,5+AD$10,0)),"",VLOOKUP($B48,ClassEvo,5+AD$10,0))</f>
        <v/>
      </c>
      <c r="AE48" s="200" t="str">
        <f aca="false">IF(ISNA(VLOOKUP($B48,ClassEvo,5+AE$10,0)),"",VLOOKUP($B48,ClassEvo,5+AE$10,0))</f>
        <v/>
      </c>
      <c r="AF48" s="200" t="str">
        <f aca="false">IF(ISNA(VLOOKUP($B48,ClassEvo,5+AF$10,0)),"",VLOOKUP($B48,ClassEvo,5+AF$10,0))</f>
        <v/>
      </c>
      <c r="AG48" s="200" t="str">
        <f aca="false">IF(ISNA(VLOOKUP($B48,ClassEvo,5+AG$10,0)),"",VLOOKUP($B48,ClassEvo,5+AG$10,0))</f>
        <v/>
      </c>
      <c r="AH48" s="200" t="str">
        <f aca="false">IF(ISNA(VLOOKUP($B48,ClassEvo,5+AH$10,0)),"",VLOOKUP($B48,ClassEvo,5+AH$10,0))</f>
        <v/>
      </c>
      <c r="AI48" s="200" t="str">
        <f aca="false">IF(ISNA(VLOOKUP($B48,ClassEvo,5+AI$10,0)),"",VLOOKUP($B48,ClassEvo,5+AI$10,0))</f>
        <v/>
      </c>
      <c r="AJ48" s="200" t="str">
        <f aca="false">IF(ISNA(VLOOKUP($B48,ClassEvo,5+AJ$10,0)),"",VLOOKUP($B48,ClassEvo,5+AJ$10,0))</f>
        <v/>
      </c>
      <c r="AK48" s="200" t="str">
        <f aca="false">IF(ISNA(VLOOKUP($B48,ClassEvo,5+AK$10,0)),"",VLOOKUP($B48,ClassEvo,5+AK$10,0))</f>
        <v/>
      </c>
      <c r="AL48" s="200" t="str">
        <f aca="false">IF(ISNA(VLOOKUP($B48,ClassEvo,5+AL$10,0)),"",VLOOKUP($B48,ClassEvo,5+AL$10,0))</f>
        <v/>
      </c>
      <c r="AM48" s="200" t="str">
        <f aca="false">IF(ISNA(VLOOKUP($B48,ClassEvo,5+AM$10,0)),"",VLOOKUP($B48,ClassEvo,5+AM$10,0))</f>
        <v/>
      </c>
      <c r="AN48" s="200" t="str">
        <f aca="false">IF(ISNA(VLOOKUP($B48,ClassEvo,5+AN$10,0)),"",VLOOKUP($B48,ClassEvo,5+AN$10,0))</f>
        <v/>
      </c>
      <c r="AO48" s="200" t="str">
        <f aca="false">IF(ISNA(VLOOKUP($B48,ClassEvo,5+AO$10,0)),"",VLOOKUP($B48,ClassEvo,5+AO$10,0))</f>
        <v/>
      </c>
      <c r="AP48" s="200" t="str">
        <f aca="false">IF(ISNA(VLOOKUP($B48,ClassEvo,5+AP$10,0)),"",VLOOKUP($B48,ClassEvo,5+AP$10,0))</f>
        <v/>
      </c>
      <c r="AQ48" s="200" t="str">
        <f aca="false">IF(ISNA(VLOOKUP($B48,ClassEvo,5+AQ$10,0)),"",VLOOKUP($B48,ClassEvo,5+AQ$10,0))</f>
        <v/>
      </c>
      <c r="AR48" s="200" t="str">
        <f aca="false">IF(ISNA(VLOOKUP($B48,ClassEvo,5+AR$10,0)),"",VLOOKUP($B48,ClassEvo,5+AR$10,0))</f>
        <v/>
      </c>
      <c r="AS48" s="200" t="str">
        <f aca="false">IF(ISNA(VLOOKUP($B48,ClassEvo,5+AS$10,0)),"",VLOOKUP($B48,ClassEvo,5+AS$10,0))</f>
        <v/>
      </c>
      <c r="AT48" s="201" t="str">
        <f aca="false">IF(ISNA(VLOOKUP($B48,ClassEvo,5+AT$10,0)),"",VLOOKUP($B48,ClassEvo,5+AT$10,0))</f>
        <v/>
      </c>
      <c r="AV48" s="197" t="str">
        <f aca="false">'Calculs (M21..M40)'!A51</f>
        <v/>
      </c>
      <c r="AW48" s="198" t="n">
        <f aca="false">'Calculs (M21..M40)'!G51</f>
        <v>0</v>
      </c>
      <c r="AX48" s="198" t="str">
        <f aca="false">'Calculs (M21..M40)'!H51</f>
        <v/>
      </c>
      <c r="AY48" s="202" t="str">
        <f aca="false">'Calculs (M21..M40)'!I51</f>
        <v/>
      </c>
      <c r="AZ48" s="198" t="str">
        <f aca="false">'Calculs (M21..M40)'!C51</f>
        <v/>
      </c>
      <c r="BA48" s="200" t="str">
        <f aca="false">'Calculs (M1..M20)'!GM51</f>
        <v/>
      </c>
      <c r="BB48" s="200" t="str">
        <f aca="false">'Calculs (M1..M20)'!GN51</f>
        <v/>
      </c>
      <c r="BC48" s="200" t="str">
        <f aca="false">'Calculs (M1..M20)'!GO51</f>
        <v/>
      </c>
      <c r="BD48" s="200" t="str">
        <f aca="false">'Calculs (M1..M20)'!GP51</f>
        <v/>
      </c>
      <c r="BE48" s="200" t="str">
        <f aca="false">'Calculs (M1..M20)'!GQ51</f>
        <v/>
      </c>
      <c r="BF48" s="200" t="str">
        <f aca="false">'Calculs (M1..M20)'!GR51</f>
        <v/>
      </c>
      <c r="BG48" s="200" t="str">
        <f aca="false">'Calculs (M1..M20)'!GS51</f>
        <v/>
      </c>
      <c r="BH48" s="200" t="str">
        <f aca="false">'Calculs (M1..M20)'!GT51</f>
        <v/>
      </c>
      <c r="BI48" s="200" t="str">
        <f aca="false">'Calculs (M1..M20)'!GU51</f>
        <v/>
      </c>
      <c r="BJ48" s="200" t="str">
        <f aca="false">'Calculs (M1..M20)'!GV51</f>
        <v/>
      </c>
      <c r="BK48" s="200" t="str">
        <f aca="false">'Calculs (M1..M20)'!GW51</f>
        <v/>
      </c>
      <c r="BL48" s="200" t="str">
        <f aca="false">'Calculs (M1..M20)'!GX51</f>
        <v/>
      </c>
      <c r="BM48" s="200" t="str">
        <f aca="false">'Calculs (M1..M20)'!GY51</f>
        <v/>
      </c>
      <c r="BN48" s="200" t="str">
        <f aca="false">'Calculs (M1..M20)'!GZ51</f>
        <v/>
      </c>
      <c r="BO48" s="200" t="str">
        <f aca="false">'Calculs (M1..M20)'!HA51</f>
        <v/>
      </c>
      <c r="BP48" s="200" t="str">
        <f aca="false">'Calculs (M1..M20)'!HB51</f>
        <v/>
      </c>
      <c r="BQ48" s="200" t="str">
        <f aca="false">'Calculs (M1..M20)'!HC51</f>
        <v/>
      </c>
      <c r="BR48" s="200" t="str">
        <f aca="false">'Calculs (M1..M20)'!HD51</f>
        <v/>
      </c>
      <c r="BS48" s="200" t="str">
        <f aca="false">'Calculs (M1..M20)'!HE51</f>
        <v/>
      </c>
      <c r="BT48" s="200" t="str">
        <f aca="false">'Calculs (M1..M20)'!HF51</f>
        <v/>
      </c>
      <c r="BU48" s="200" t="str">
        <f aca="false">'Calculs (M21..M40)'!GM51</f>
        <v/>
      </c>
      <c r="BV48" s="200" t="str">
        <f aca="false">'Calculs (M21..M40)'!GN51</f>
        <v/>
      </c>
      <c r="BW48" s="200" t="str">
        <f aca="false">'Calculs (M21..M40)'!GO51</f>
        <v/>
      </c>
      <c r="BX48" s="200" t="str">
        <f aca="false">'Calculs (M21..M40)'!GP51</f>
        <v/>
      </c>
      <c r="BY48" s="200" t="str">
        <f aca="false">'Calculs (M21..M40)'!GQ51</f>
        <v/>
      </c>
      <c r="BZ48" s="200" t="str">
        <f aca="false">'Calculs (M21..M40)'!GR51</f>
        <v/>
      </c>
      <c r="CA48" s="200" t="str">
        <f aca="false">'Calculs (M21..M40)'!GS51</f>
        <v/>
      </c>
      <c r="CB48" s="200" t="str">
        <f aca="false">'Calculs (M21..M40)'!GT51</f>
        <v/>
      </c>
      <c r="CC48" s="200" t="str">
        <f aca="false">'Calculs (M21..M40)'!GU51</f>
        <v/>
      </c>
      <c r="CD48" s="200" t="str">
        <f aca="false">'Calculs (M21..M40)'!GV51</f>
        <v/>
      </c>
      <c r="CE48" s="200" t="str">
        <f aca="false">'Calculs (M21..M40)'!GW51</f>
        <v/>
      </c>
      <c r="CF48" s="200" t="str">
        <f aca="false">'Calculs (M21..M40)'!GX51</f>
        <v/>
      </c>
      <c r="CG48" s="200" t="str">
        <f aca="false">'Calculs (M21..M40)'!GY51</f>
        <v/>
      </c>
      <c r="CH48" s="200" t="str">
        <f aca="false">'Calculs (M21..M40)'!GZ51</f>
        <v/>
      </c>
      <c r="CI48" s="200" t="str">
        <f aca="false">'Calculs (M21..M40)'!HA51</f>
        <v/>
      </c>
      <c r="CJ48" s="200" t="str">
        <f aca="false">'Calculs (M21..M40)'!HB51</f>
        <v/>
      </c>
      <c r="CK48" s="200" t="str">
        <f aca="false">'Calculs (M21..M40)'!HC51</f>
        <v/>
      </c>
      <c r="CL48" s="200" t="str">
        <f aca="false">'Calculs (M21..M40)'!HD51</f>
        <v/>
      </c>
      <c r="CM48" s="200" t="str">
        <f aca="false">'Calculs (M21..M40)'!HE51</f>
        <v/>
      </c>
      <c r="CN48" s="201" t="str">
        <f aca="false">'Calculs (M21..M40)'!HF51</f>
        <v/>
      </c>
    </row>
    <row r="49" customFormat="false" ht="13" hidden="false" customHeight="false" outlineLevel="0" collapsed="false">
      <c r="B49" s="197" t="n">
        <v>39</v>
      </c>
      <c r="C49" s="198" t="str">
        <f aca="false">IF(ISNA(VLOOKUP(B49,ClassEvo,2,0)),"",VLOOKUP(B49,ClassEvo,2,0))</f>
        <v/>
      </c>
      <c r="D49" s="198" t="str">
        <f aca="false">IF(ISNA(VLOOKUP($B49,ClassEvo,3,0)),"",VLOOKUP($B49,ClassEvo,3,0))</f>
        <v/>
      </c>
      <c r="E49" s="202" t="str">
        <f aca="false">IF(ISNA(VLOOKUP($B49,ClassEvo,4,0)),"",VLOOKUP($B49,ClassEvo,4,0))</f>
        <v/>
      </c>
      <c r="F49" s="198" t="str">
        <f aca="false">IF(ISNA(VLOOKUP($B49,ClassEvo,5,0)),"",VLOOKUP($B49,ClassEvo,5,0))</f>
        <v/>
      </c>
      <c r="G49" s="200" t="str">
        <f aca="false">IF(ISNA(VLOOKUP($B49,ClassEvo,5+G$10,0)),"",VLOOKUP($B49,ClassEvo,5+G$10,0))</f>
        <v/>
      </c>
      <c r="H49" s="200" t="str">
        <f aca="false">IF(ISNA(VLOOKUP($B49,ClassEvo,5+H$10,0)),"",VLOOKUP($B49,ClassEvo,5+H$10,0))</f>
        <v/>
      </c>
      <c r="I49" s="200" t="str">
        <f aca="false">IF(ISNA(VLOOKUP($B49,ClassEvo,5+I$10,0)),"",VLOOKUP($B49,ClassEvo,5+I$10,0))</f>
        <v/>
      </c>
      <c r="J49" s="200" t="str">
        <f aca="false">IF(ISNA(VLOOKUP($B49,ClassEvo,5+J$10,0)),"",VLOOKUP($B49,ClassEvo,5+J$10,0))</f>
        <v/>
      </c>
      <c r="K49" s="200" t="str">
        <f aca="false">IF(ISNA(VLOOKUP($B49,ClassEvo,5+K$10,0)),"",VLOOKUP($B49,ClassEvo,5+K$10,0))</f>
        <v/>
      </c>
      <c r="L49" s="200" t="str">
        <f aca="false">IF(ISNA(VLOOKUP($B49,ClassEvo,5+L$10,0)),"",VLOOKUP($B49,ClassEvo,5+L$10,0))</f>
        <v/>
      </c>
      <c r="M49" s="200" t="str">
        <f aca="false">IF(ISNA(VLOOKUP($B49,ClassEvo,5+M$10,0)),"",VLOOKUP($B49,ClassEvo,5+M$10,0))</f>
        <v/>
      </c>
      <c r="N49" s="200" t="str">
        <f aca="false">IF(ISNA(VLOOKUP($B49,ClassEvo,5+N$10,0)),"",VLOOKUP($B49,ClassEvo,5+N$10,0))</f>
        <v/>
      </c>
      <c r="O49" s="200" t="str">
        <f aca="false">IF(ISNA(VLOOKUP($B49,ClassEvo,5+O$10,0)),"",VLOOKUP($B49,ClassEvo,5+O$10,0))</f>
        <v/>
      </c>
      <c r="P49" s="200" t="str">
        <f aca="false">IF(ISNA(VLOOKUP($B49,ClassEvo,5+P$10,0)),"",VLOOKUP($B49,ClassEvo,5+P$10,0))</f>
        <v/>
      </c>
      <c r="Q49" s="200" t="str">
        <f aca="false">IF(ISNA(VLOOKUP($B49,ClassEvo,5+Q$10,0)),"",VLOOKUP($B49,ClassEvo,5+Q$10,0))</f>
        <v/>
      </c>
      <c r="R49" s="200" t="str">
        <f aca="false">IF(ISNA(VLOOKUP($B49,ClassEvo,5+R$10,0)),"",VLOOKUP($B49,ClassEvo,5+R$10,0))</f>
        <v/>
      </c>
      <c r="S49" s="200" t="str">
        <f aca="false">IF(ISNA(VLOOKUP($B49,ClassEvo,5+S$10,0)),"",VLOOKUP($B49,ClassEvo,5+S$10,0))</f>
        <v/>
      </c>
      <c r="T49" s="200" t="str">
        <f aca="false">IF(ISNA(VLOOKUP($B49,ClassEvo,5+T$10,0)),"",VLOOKUP($B49,ClassEvo,5+T$10,0))</f>
        <v/>
      </c>
      <c r="U49" s="200" t="str">
        <f aca="false">IF(ISNA(VLOOKUP($B49,ClassEvo,5+U$10,0)),"",VLOOKUP($B49,ClassEvo,5+U$10,0))</f>
        <v/>
      </c>
      <c r="V49" s="200" t="str">
        <f aca="false">IF(ISNA(VLOOKUP($B49,ClassEvo,5+V$10,0)),"",VLOOKUP($B49,ClassEvo,5+V$10,0))</f>
        <v/>
      </c>
      <c r="W49" s="200" t="str">
        <f aca="false">IF(ISNA(VLOOKUP($B49,ClassEvo,5+W$10,0)),"",VLOOKUP($B49,ClassEvo,5+W$10,0))</f>
        <v/>
      </c>
      <c r="X49" s="200" t="str">
        <f aca="false">IF(ISNA(VLOOKUP($B49,ClassEvo,5+X$10,0)),"",VLOOKUP($B49,ClassEvo,5+X$10,0))</f>
        <v/>
      </c>
      <c r="Y49" s="200" t="str">
        <f aca="false">IF(ISNA(VLOOKUP($B49,ClassEvo,5+Y$10,0)),"",VLOOKUP($B49,ClassEvo,5+Y$10,0))</f>
        <v/>
      </c>
      <c r="Z49" s="200" t="str">
        <f aca="false">IF(ISNA(VLOOKUP($B49,ClassEvo,5+Z$10,0)),"",VLOOKUP($B49,ClassEvo,5+Z$10,0))</f>
        <v/>
      </c>
      <c r="AA49" s="200" t="str">
        <f aca="false">IF(ISNA(VLOOKUP($B49,ClassEvo,5+AA$10,0)),"",VLOOKUP($B49,ClassEvo,5+AA$10,0))</f>
        <v/>
      </c>
      <c r="AB49" s="200" t="str">
        <f aca="false">IF(ISNA(VLOOKUP($B49,ClassEvo,5+AB$10,0)),"",VLOOKUP($B49,ClassEvo,5+AB$10,0))</f>
        <v/>
      </c>
      <c r="AC49" s="200" t="str">
        <f aca="false">IF(ISNA(VLOOKUP($B49,ClassEvo,5+AC$10,0)),"",VLOOKUP($B49,ClassEvo,5+AC$10,0))</f>
        <v/>
      </c>
      <c r="AD49" s="200" t="str">
        <f aca="false">IF(ISNA(VLOOKUP($B49,ClassEvo,5+AD$10,0)),"",VLOOKUP($B49,ClassEvo,5+AD$10,0))</f>
        <v/>
      </c>
      <c r="AE49" s="200" t="str">
        <f aca="false">IF(ISNA(VLOOKUP($B49,ClassEvo,5+AE$10,0)),"",VLOOKUP($B49,ClassEvo,5+AE$10,0))</f>
        <v/>
      </c>
      <c r="AF49" s="200" t="str">
        <f aca="false">IF(ISNA(VLOOKUP($B49,ClassEvo,5+AF$10,0)),"",VLOOKUP($B49,ClassEvo,5+AF$10,0))</f>
        <v/>
      </c>
      <c r="AG49" s="200" t="str">
        <f aca="false">IF(ISNA(VLOOKUP($B49,ClassEvo,5+AG$10,0)),"",VLOOKUP($B49,ClassEvo,5+AG$10,0))</f>
        <v/>
      </c>
      <c r="AH49" s="200" t="str">
        <f aca="false">IF(ISNA(VLOOKUP($B49,ClassEvo,5+AH$10,0)),"",VLOOKUP($B49,ClassEvo,5+AH$10,0))</f>
        <v/>
      </c>
      <c r="AI49" s="200" t="str">
        <f aca="false">IF(ISNA(VLOOKUP($B49,ClassEvo,5+AI$10,0)),"",VLOOKUP($B49,ClassEvo,5+AI$10,0))</f>
        <v/>
      </c>
      <c r="AJ49" s="200" t="str">
        <f aca="false">IF(ISNA(VLOOKUP($B49,ClassEvo,5+AJ$10,0)),"",VLOOKUP($B49,ClassEvo,5+AJ$10,0))</f>
        <v/>
      </c>
      <c r="AK49" s="200" t="str">
        <f aca="false">IF(ISNA(VLOOKUP($B49,ClassEvo,5+AK$10,0)),"",VLOOKUP($B49,ClassEvo,5+AK$10,0))</f>
        <v/>
      </c>
      <c r="AL49" s="200" t="str">
        <f aca="false">IF(ISNA(VLOOKUP($B49,ClassEvo,5+AL$10,0)),"",VLOOKUP($B49,ClassEvo,5+AL$10,0))</f>
        <v/>
      </c>
      <c r="AM49" s="200" t="str">
        <f aca="false">IF(ISNA(VLOOKUP($B49,ClassEvo,5+AM$10,0)),"",VLOOKUP($B49,ClassEvo,5+AM$10,0))</f>
        <v/>
      </c>
      <c r="AN49" s="200" t="str">
        <f aca="false">IF(ISNA(VLOOKUP($B49,ClassEvo,5+AN$10,0)),"",VLOOKUP($B49,ClassEvo,5+AN$10,0))</f>
        <v/>
      </c>
      <c r="AO49" s="200" t="str">
        <f aca="false">IF(ISNA(VLOOKUP($B49,ClassEvo,5+AO$10,0)),"",VLOOKUP($B49,ClassEvo,5+AO$10,0))</f>
        <v/>
      </c>
      <c r="AP49" s="200" t="str">
        <f aca="false">IF(ISNA(VLOOKUP($B49,ClassEvo,5+AP$10,0)),"",VLOOKUP($B49,ClassEvo,5+AP$10,0))</f>
        <v/>
      </c>
      <c r="AQ49" s="200" t="str">
        <f aca="false">IF(ISNA(VLOOKUP($B49,ClassEvo,5+AQ$10,0)),"",VLOOKUP($B49,ClassEvo,5+AQ$10,0))</f>
        <v/>
      </c>
      <c r="AR49" s="200" t="str">
        <f aca="false">IF(ISNA(VLOOKUP($B49,ClassEvo,5+AR$10,0)),"",VLOOKUP($B49,ClassEvo,5+AR$10,0))</f>
        <v/>
      </c>
      <c r="AS49" s="200" t="str">
        <f aca="false">IF(ISNA(VLOOKUP($B49,ClassEvo,5+AS$10,0)),"",VLOOKUP($B49,ClassEvo,5+AS$10,0))</f>
        <v/>
      </c>
      <c r="AT49" s="201" t="str">
        <f aca="false">IF(ISNA(VLOOKUP($B49,ClassEvo,5+AT$10,0)),"",VLOOKUP($B49,ClassEvo,5+AT$10,0))</f>
        <v/>
      </c>
      <c r="AV49" s="197" t="str">
        <f aca="false">'Calculs (M21..M40)'!A52</f>
        <v/>
      </c>
      <c r="AW49" s="198" t="n">
        <f aca="false">'Calculs (M21..M40)'!G52</f>
        <v>0</v>
      </c>
      <c r="AX49" s="198" t="str">
        <f aca="false">'Calculs (M21..M40)'!H52</f>
        <v/>
      </c>
      <c r="AY49" s="202" t="str">
        <f aca="false">'Calculs (M21..M40)'!I52</f>
        <v/>
      </c>
      <c r="AZ49" s="198" t="str">
        <f aca="false">'Calculs (M21..M40)'!C52</f>
        <v/>
      </c>
      <c r="BA49" s="200" t="str">
        <f aca="false">'Calculs (M1..M20)'!GM52</f>
        <v/>
      </c>
      <c r="BB49" s="200" t="str">
        <f aca="false">'Calculs (M1..M20)'!GN52</f>
        <v/>
      </c>
      <c r="BC49" s="200" t="str">
        <f aca="false">'Calculs (M1..M20)'!GO52</f>
        <v/>
      </c>
      <c r="BD49" s="200" t="str">
        <f aca="false">'Calculs (M1..M20)'!GP52</f>
        <v/>
      </c>
      <c r="BE49" s="200" t="str">
        <f aca="false">'Calculs (M1..M20)'!GQ52</f>
        <v/>
      </c>
      <c r="BF49" s="200" t="str">
        <f aca="false">'Calculs (M1..M20)'!GR52</f>
        <v/>
      </c>
      <c r="BG49" s="200" t="str">
        <f aca="false">'Calculs (M1..M20)'!GS52</f>
        <v/>
      </c>
      <c r="BH49" s="200" t="str">
        <f aca="false">'Calculs (M1..M20)'!GT52</f>
        <v/>
      </c>
      <c r="BI49" s="200" t="str">
        <f aca="false">'Calculs (M1..M20)'!GU52</f>
        <v/>
      </c>
      <c r="BJ49" s="200" t="str">
        <f aca="false">'Calculs (M1..M20)'!GV52</f>
        <v/>
      </c>
      <c r="BK49" s="200" t="str">
        <f aca="false">'Calculs (M1..M20)'!GW52</f>
        <v/>
      </c>
      <c r="BL49" s="200" t="str">
        <f aca="false">'Calculs (M1..M20)'!GX52</f>
        <v/>
      </c>
      <c r="BM49" s="200" t="str">
        <f aca="false">'Calculs (M1..M20)'!GY52</f>
        <v/>
      </c>
      <c r="BN49" s="200" t="str">
        <f aca="false">'Calculs (M1..M20)'!GZ52</f>
        <v/>
      </c>
      <c r="BO49" s="200" t="str">
        <f aca="false">'Calculs (M1..M20)'!HA52</f>
        <v/>
      </c>
      <c r="BP49" s="200" t="str">
        <f aca="false">'Calculs (M1..M20)'!HB52</f>
        <v/>
      </c>
      <c r="BQ49" s="200" t="str">
        <f aca="false">'Calculs (M1..M20)'!HC52</f>
        <v/>
      </c>
      <c r="BR49" s="200" t="str">
        <f aca="false">'Calculs (M1..M20)'!HD52</f>
        <v/>
      </c>
      <c r="BS49" s="200" t="str">
        <f aca="false">'Calculs (M1..M20)'!HE52</f>
        <v/>
      </c>
      <c r="BT49" s="200" t="str">
        <f aca="false">'Calculs (M1..M20)'!HF52</f>
        <v/>
      </c>
      <c r="BU49" s="200" t="str">
        <f aca="false">'Calculs (M21..M40)'!GM52</f>
        <v/>
      </c>
      <c r="BV49" s="200" t="str">
        <f aca="false">'Calculs (M21..M40)'!GN52</f>
        <v/>
      </c>
      <c r="BW49" s="200" t="str">
        <f aca="false">'Calculs (M21..M40)'!GO52</f>
        <v/>
      </c>
      <c r="BX49" s="200" t="str">
        <f aca="false">'Calculs (M21..M40)'!GP52</f>
        <v/>
      </c>
      <c r="BY49" s="200" t="str">
        <f aca="false">'Calculs (M21..M40)'!GQ52</f>
        <v/>
      </c>
      <c r="BZ49" s="200" t="str">
        <f aca="false">'Calculs (M21..M40)'!GR52</f>
        <v/>
      </c>
      <c r="CA49" s="200" t="str">
        <f aca="false">'Calculs (M21..M40)'!GS52</f>
        <v/>
      </c>
      <c r="CB49" s="200" t="str">
        <f aca="false">'Calculs (M21..M40)'!GT52</f>
        <v/>
      </c>
      <c r="CC49" s="200" t="str">
        <f aca="false">'Calculs (M21..M40)'!GU52</f>
        <v/>
      </c>
      <c r="CD49" s="200" t="str">
        <f aca="false">'Calculs (M21..M40)'!GV52</f>
        <v/>
      </c>
      <c r="CE49" s="200" t="str">
        <f aca="false">'Calculs (M21..M40)'!GW52</f>
        <v/>
      </c>
      <c r="CF49" s="200" t="str">
        <f aca="false">'Calculs (M21..M40)'!GX52</f>
        <v/>
      </c>
      <c r="CG49" s="200" t="str">
        <f aca="false">'Calculs (M21..M40)'!GY52</f>
        <v/>
      </c>
      <c r="CH49" s="200" t="str">
        <f aca="false">'Calculs (M21..M40)'!GZ52</f>
        <v/>
      </c>
      <c r="CI49" s="200" t="str">
        <f aca="false">'Calculs (M21..M40)'!HA52</f>
        <v/>
      </c>
      <c r="CJ49" s="200" t="str">
        <f aca="false">'Calculs (M21..M40)'!HB52</f>
        <v/>
      </c>
      <c r="CK49" s="200" t="str">
        <f aca="false">'Calculs (M21..M40)'!HC52</f>
        <v/>
      </c>
      <c r="CL49" s="200" t="str">
        <f aca="false">'Calculs (M21..M40)'!HD52</f>
        <v/>
      </c>
      <c r="CM49" s="200" t="str">
        <f aca="false">'Calculs (M21..M40)'!HE52</f>
        <v/>
      </c>
      <c r="CN49" s="201" t="str">
        <f aca="false">'Calculs (M21..M40)'!HF52</f>
        <v/>
      </c>
    </row>
    <row r="50" customFormat="false" ht="13" hidden="false" customHeight="false" outlineLevel="0" collapsed="false">
      <c r="B50" s="197" t="n">
        <v>40</v>
      </c>
      <c r="C50" s="198" t="str">
        <f aca="false">IF(ISNA(VLOOKUP(B50,ClassEvo,2,0)),"",VLOOKUP(B50,ClassEvo,2,0))</f>
        <v/>
      </c>
      <c r="D50" s="198" t="str">
        <f aca="false">IF(ISNA(VLOOKUP($B50,ClassEvo,3,0)),"",VLOOKUP($B50,ClassEvo,3,0))</f>
        <v/>
      </c>
      <c r="E50" s="202" t="str">
        <f aca="false">IF(ISNA(VLOOKUP($B50,ClassEvo,4,0)),"",VLOOKUP($B50,ClassEvo,4,0))</f>
        <v/>
      </c>
      <c r="F50" s="198" t="str">
        <f aca="false">IF(ISNA(VLOOKUP($B50,ClassEvo,5,0)),"",VLOOKUP($B50,ClassEvo,5,0))</f>
        <v/>
      </c>
      <c r="G50" s="200" t="str">
        <f aca="false">IF(ISNA(VLOOKUP($B50,ClassEvo,5+G$10,0)),"",VLOOKUP($B50,ClassEvo,5+G$10,0))</f>
        <v/>
      </c>
      <c r="H50" s="200" t="str">
        <f aca="false">IF(ISNA(VLOOKUP($B50,ClassEvo,5+H$10,0)),"",VLOOKUP($B50,ClassEvo,5+H$10,0))</f>
        <v/>
      </c>
      <c r="I50" s="200" t="str">
        <f aca="false">IF(ISNA(VLOOKUP($B50,ClassEvo,5+I$10,0)),"",VLOOKUP($B50,ClassEvo,5+I$10,0))</f>
        <v/>
      </c>
      <c r="J50" s="200" t="str">
        <f aca="false">IF(ISNA(VLOOKUP($B50,ClassEvo,5+J$10,0)),"",VLOOKUP($B50,ClassEvo,5+J$10,0))</f>
        <v/>
      </c>
      <c r="K50" s="200" t="str">
        <f aca="false">IF(ISNA(VLOOKUP($B50,ClassEvo,5+K$10,0)),"",VLOOKUP($B50,ClassEvo,5+K$10,0))</f>
        <v/>
      </c>
      <c r="L50" s="200" t="str">
        <f aca="false">IF(ISNA(VLOOKUP($B50,ClassEvo,5+L$10,0)),"",VLOOKUP($B50,ClassEvo,5+L$10,0))</f>
        <v/>
      </c>
      <c r="M50" s="200" t="str">
        <f aca="false">IF(ISNA(VLOOKUP($B50,ClassEvo,5+M$10,0)),"",VLOOKUP($B50,ClassEvo,5+M$10,0))</f>
        <v/>
      </c>
      <c r="N50" s="200" t="str">
        <f aca="false">IF(ISNA(VLOOKUP($B50,ClassEvo,5+N$10,0)),"",VLOOKUP($B50,ClassEvo,5+N$10,0))</f>
        <v/>
      </c>
      <c r="O50" s="200" t="str">
        <f aca="false">IF(ISNA(VLOOKUP($B50,ClassEvo,5+O$10,0)),"",VLOOKUP($B50,ClassEvo,5+O$10,0))</f>
        <v/>
      </c>
      <c r="P50" s="200" t="str">
        <f aca="false">IF(ISNA(VLOOKUP($B50,ClassEvo,5+P$10,0)),"",VLOOKUP($B50,ClassEvo,5+P$10,0))</f>
        <v/>
      </c>
      <c r="Q50" s="200" t="str">
        <f aca="false">IF(ISNA(VLOOKUP($B50,ClassEvo,5+Q$10,0)),"",VLOOKUP($B50,ClassEvo,5+Q$10,0))</f>
        <v/>
      </c>
      <c r="R50" s="200" t="str">
        <f aca="false">IF(ISNA(VLOOKUP($B50,ClassEvo,5+R$10,0)),"",VLOOKUP($B50,ClassEvo,5+R$10,0))</f>
        <v/>
      </c>
      <c r="S50" s="200" t="str">
        <f aca="false">IF(ISNA(VLOOKUP($B50,ClassEvo,5+S$10,0)),"",VLOOKUP($B50,ClassEvo,5+S$10,0))</f>
        <v/>
      </c>
      <c r="T50" s="200" t="str">
        <f aca="false">IF(ISNA(VLOOKUP($B50,ClassEvo,5+T$10,0)),"",VLOOKUP($B50,ClassEvo,5+T$10,0))</f>
        <v/>
      </c>
      <c r="U50" s="200" t="str">
        <f aca="false">IF(ISNA(VLOOKUP($B50,ClassEvo,5+U$10,0)),"",VLOOKUP($B50,ClassEvo,5+U$10,0))</f>
        <v/>
      </c>
      <c r="V50" s="200" t="str">
        <f aca="false">IF(ISNA(VLOOKUP($B50,ClassEvo,5+V$10,0)),"",VLOOKUP($B50,ClassEvo,5+V$10,0))</f>
        <v/>
      </c>
      <c r="W50" s="200" t="str">
        <f aca="false">IF(ISNA(VLOOKUP($B50,ClassEvo,5+W$10,0)),"",VLOOKUP($B50,ClassEvo,5+W$10,0))</f>
        <v/>
      </c>
      <c r="X50" s="200" t="str">
        <f aca="false">IF(ISNA(VLOOKUP($B50,ClassEvo,5+X$10,0)),"",VLOOKUP($B50,ClassEvo,5+X$10,0))</f>
        <v/>
      </c>
      <c r="Y50" s="200" t="str">
        <f aca="false">IF(ISNA(VLOOKUP($B50,ClassEvo,5+Y$10,0)),"",VLOOKUP($B50,ClassEvo,5+Y$10,0))</f>
        <v/>
      </c>
      <c r="Z50" s="200" t="str">
        <f aca="false">IF(ISNA(VLOOKUP($B50,ClassEvo,5+Z$10,0)),"",VLOOKUP($B50,ClassEvo,5+Z$10,0))</f>
        <v/>
      </c>
      <c r="AA50" s="200" t="str">
        <f aca="false">IF(ISNA(VLOOKUP($B50,ClassEvo,5+AA$10,0)),"",VLOOKUP($B50,ClassEvo,5+AA$10,0))</f>
        <v/>
      </c>
      <c r="AB50" s="200" t="str">
        <f aca="false">IF(ISNA(VLOOKUP($B50,ClassEvo,5+AB$10,0)),"",VLOOKUP($B50,ClassEvo,5+AB$10,0))</f>
        <v/>
      </c>
      <c r="AC50" s="200" t="str">
        <f aca="false">IF(ISNA(VLOOKUP($B50,ClassEvo,5+AC$10,0)),"",VLOOKUP($B50,ClassEvo,5+AC$10,0))</f>
        <v/>
      </c>
      <c r="AD50" s="200" t="str">
        <f aca="false">IF(ISNA(VLOOKUP($B50,ClassEvo,5+AD$10,0)),"",VLOOKUP($B50,ClassEvo,5+AD$10,0))</f>
        <v/>
      </c>
      <c r="AE50" s="200" t="str">
        <f aca="false">IF(ISNA(VLOOKUP($B50,ClassEvo,5+AE$10,0)),"",VLOOKUP($B50,ClassEvo,5+AE$10,0))</f>
        <v/>
      </c>
      <c r="AF50" s="200" t="str">
        <f aca="false">IF(ISNA(VLOOKUP($B50,ClassEvo,5+AF$10,0)),"",VLOOKUP($B50,ClassEvo,5+AF$10,0))</f>
        <v/>
      </c>
      <c r="AG50" s="200" t="str">
        <f aca="false">IF(ISNA(VLOOKUP($B50,ClassEvo,5+AG$10,0)),"",VLOOKUP($B50,ClassEvo,5+AG$10,0))</f>
        <v/>
      </c>
      <c r="AH50" s="200" t="str">
        <f aca="false">IF(ISNA(VLOOKUP($B50,ClassEvo,5+AH$10,0)),"",VLOOKUP($B50,ClassEvo,5+AH$10,0))</f>
        <v/>
      </c>
      <c r="AI50" s="200" t="str">
        <f aca="false">IF(ISNA(VLOOKUP($B50,ClassEvo,5+AI$10,0)),"",VLOOKUP($B50,ClassEvo,5+AI$10,0))</f>
        <v/>
      </c>
      <c r="AJ50" s="200" t="str">
        <f aca="false">IF(ISNA(VLOOKUP($B50,ClassEvo,5+AJ$10,0)),"",VLOOKUP($B50,ClassEvo,5+AJ$10,0))</f>
        <v/>
      </c>
      <c r="AK50" s="200" t="str">
        <f aca="false">IF(ISNA(VLOOKUP($B50,ClassEvo,5+AK$10,0)),"",VLOOKUP($B50,ClassEvo,5+AK$10,0))</f>
        <v/>
      </c>
      <c r="AL50" s="200" t="str">
        <f aca="false">IF(ISNA(VLOOKUP($B50,ClassEvo,5+AL$10,0)),"",VLOOKUP($B50,ClassEvo,5+AL$10,0))</f>
        <v/>
      </c>
      <c r="AM50" s="200" t="str">
        <f aca="false">IF(ISNA(VLOOKUP($B50,ClassEvo,5+AM$10,0)),"",VLOOKUP($B50,ClassEvo,5+AM$10,0))</f>
        <v/>
      </c>
      <c r="AN50" s="200" t="str">
        <f aca="false">IF(ISNA(VLOOKUP($B50,ClassEvo,5+AN$10,0)),"",VLOOKUP($B50,ClassEvo,5+AN$10,0))</f>
        <v/>
      </c>
      <c r="AO50" s="200" t="str">
        <f aca="false">IF(ISNA(VLOOKUP($B50,ClassEvo,5+AO$10,0)),"",VLOOKUP($B50,ClassEvo,5+AO$10,0))</f>
        <v/>
      </c>
      <c r="AP50" s="200" t="str">
        <f aca="false">IF(ISNA(VLOOKUP($B50,ClassEvo,5+AP$10,0)),"",VLOOKUP($B50,ClassEvo,5+AP$10,0))</f>
        <v/>
      </c>
      <c r="AQ50" s="200" t="str">
        <f aca="false">IF(ISNA(VLOOKUP($B50,ClassEvo,5+AQ$10,0)),"",VLOOKUP($B50,ClassEvo,5+AQ$10,0))</f>
        <v/>
      </c>
      <c r="AR50" s="200" t="str">
        <f aca="false">IF(ISNA(VLOOKUP($B50,ClassEvo,5+AR$10,0)),"",VLOOKUP($B50,ClassEvo,5+AR$10,0))</f>
        <v/>
      </c>
      <c r="AS50" s="200" t="str">
        <f aca="false">IF(ISNA(VLOOKUP($B50,ClassEvo,5+AS$10,0)),"",VLOOKUP($B50,ClassEvo,5+AS$10,0))</f>
        <v/>
      </c>
      <c r="AT50" s="201" t="str">
        <f aca="false">IF(ISNA(VLOOKUP($B50,ClassEvo,5+AT$10,0)),"",VLOOKUP($B50,ClassEvo,5+AT$10,0))</f>
        <v/>
      </c>
      <c r="AV50" s="197" t="str">
        <f aca="false">'Calculs (M21..M40)'!A53</f>
        <v/>
      </c>
      <c r="AW50" s="198" t="n">
        <f aca="false">'Calculs (M21..M40)'!G53</f>
        <v>0</v>
      </c>
      <c r="AX50" s="198" t="str">
        <f aca="false">'Calculs (M21..M40)'!H53</f>
        <v/>
      </c>
      <c r="AY50" s="202" t="str">
        <f aca="false">'Calculs (M21..M40)'!I53</f>
        <v/>
      </c>
      <c r="AZ50" s="198" t="str">
        <f aca="false">'Calculs (M21..M40)'!C53</f>
        <v/>
      </c>
      <c r="BA50" s="200" t="str">
        <f aca="false">'Calculs (M1..M20)'!GM53</f>
        <v/>
      </c>
      <c r="BB50" s="200" t="str">
        <f aca="false">'Calculs (M1..M20)'!GN53</f>
        <v/>
      </c>
      <c r="BC50" s="200" t="str">
        <f aca="false">'Calculs (M1..M20)'!GO53</f>
        <v/>
      </c>
      <c r="BD50" s="200" t="str">
        <f aca="false">'Calculs (M1..M20)'!GP53</f>
        <v/>
      </c>
      <c r="BE50" s="200" t="str">
        <f aca="false">'Calculs (M1..M20)'!GQ53</f>
        <v/>
      </c>
      <c r="BF50" s="200" t="str">
        <f aca="false">'Calculs (M1..M20)'!GR53</f>
        <v/>
      </c>
      <c r="BG50" s="200" t="str">
        <f aca="false">'Calculs (M1..M20)'!GS53</f>
        <v/>
      </c>
      <c r="BH50" s="200" t="str">
        <f aca="false">'Calculs (M1..M20)'!GT53</f>
        <v/>
      </c>
      <c r="BI50" s="200" t="str">
        <f aca="false">'Calculs (M1..M20)'!GU53</f>
        <v/>
      </c>
      <c r="BJ50" s="200" t="str">
        <f aca="false">'Calculs (M1..M20)'!GV53</f>
        <v/>
      </c>
      <c r="BK50" s="200" t="str">
        <f aca="false">'Calculs (M1..M20)'!GW53</f>
        <v/>
      </c>
      <c r="BL50" s="200" t="str">
        <f aca="false">'Calculs (M1..M20)'!GX53</f>
        <v/>
      </c>
      <c r="BM50" s="200" t="str">
        <f aca="false">'Calculs (M1..M20)'!GY53</f>
        <v/>
      </c>
      <c r="BN50" s="200" t="str">
        <f aca="false">'Calculs (M1..M20)'!GZ53</f>
        <v/>
      </c>
      <c r="BO50" s="200" t="str">
        <f aca="false">'Calculs (M1..M20)'!HA53</f>
        <v/>
      </c>
      <c r="BP50" s="200" t="str">
        <f aca="false">'Calculs (M1..M20)'!HB53</f>
        <v/>
      </c>
      <c r="BQ50" s="200" t="str">
        <f aca="false">'Calculs (M1..M20)'!HC53</f>
        <v/>
      </c>
      <c r="BR50" s="200" t="str">
        <f aca="false">'Calculs (M1..M20)'!HD53</f>
        <v/>
      </c>
      <c r="BS50" s="200" t="str">
        <f aca="false">'Calculs (M1..M20)'!HE53</f>
        <v/>
      </c>
      <c r="BT50" s="200" t="str">
        <f aca="false">'Calculs (M1..M20)'!HF53</f>
        <v/>
      </c>
      <c r="BU50" s="200" t="str">
        <f aca="false">'Calculs (M21..M40)'!GM53</f>
        <v/>
      </c>
      <c r="BV50" s="200" t="str">
        <f aca="false">'Calculs (M21..M40)'!GN53</f>
        <v/>
      </c>
      <c r="BW50" s="200" t="str">
        <f aca="false">'Calculs (M21..M40)'!GO53</f>
        <v/>
      </c>
      <c r="BX50" s="200" t="str">
        <f aca="false">'Calculs (M21..M40)'!GP53</f>
        <v/>
      </c>
      <c r="BY50" s="200" t="str">
        <f aca="false">'Calculs (M21..M40)'!GQ53</f>
        <v/>
      </c>
      <c r="BZ50" s="200" t="str">
        <f aca="false">'Calculs (M21..M40)'!GR53</f>
        <v/>
      </c>
      <c r="CA50" s="200" t="str">
        <f aca="false">'Calculs (M21..M40)'!GS53</f>
        <v/>
      </c>
      <c r="CB50" s="200" t="str">
        <f aca="false">'Calculs (M21..M40)'!GT53</f>
        <v/>
      </c>
      <c r="CC50" s="200" t="str">
        <f aca="false">'Calculs (M21..M40)'!GU53</f>
        <v/>
      </c>
      <c r="CD50" s="200" t="str">
        <f aca="false">'Calculs (M21..M40)'!GV53</f>
        <v/>
      </c>
      <c r="CE50" s="200" t="str">
        <f aca="false">'Calculs (M21..M40)'!GW53</f>
        <v/>
      </c>
      <c r="CF50" s="200" t="str">
        <f aca="false">'Calculs (M21..M40)'!GX53</f>
        <v/>
      </c>
      <c r="CG50" s="200" t="str">
        <f aca="false">'Calculs (M21..M40)'!GY53</f>
        <v/>
      </c>
      <c r="CH50" s="200" t="str">
        <f aca="false">'Calculs (M21..M40)'!GZ53</f>
        <v/>
      </c>
      <c r="CI50" s="200" t="str">
        <f aca="false">'Calculs (M21..M40)'!HA53</f>
        <v/>
      </c>
      <c r="CJ50" s="200" t="str">
        <f aca="false">'Calculs (M21..M40)'!HB53</f>
        <v/>
      </c>
      <c r="CK50" s="200" t="str">
        <f aca="false">'Calculs (M21..M40)'!HC53</f>
        <v/>
      </c>
      <c r="CL50" s="200" t="str">
        <f aca="false">'Calculs (M21..M40)'!HD53</f>
        <v/>
      </c>
      <c r="CM50" s="200" t="str">
        <f aca="false">'Calculs (M21..M40)'!HE53</f>
        <v/>
      </c>
      <c r="CN50" s="201" t="str">
        <f aca="false">'Calculs (M21..M40)'!HF53</f>
        <v/>
      </c>
    </row>
    <row r="51" customFormat="false" ht="13" hidden="false" customHeight="false" outlineLevel="0" collapsed="false">
      <c r="B51" s="197" t="n">
        <v>41</v>
      </c>
      <c r="C51" s="198" t="str">
        <f aca="false">IF(ISNA(VLOOKUP(B51,ClassEvo,2,0)),"",VLOOKUP(B51,ClassEvo,2,0))</f>
        <v/>
      </c>
      <c r="D51" s="198" t="str">
        <f aca="false">IF(ISNA(VLOOKUP($B51,ClassEvo,3,0)),"",VLOOKUP($B51,ClassEvo,3,0))</f>
        <v/>
      </c>
      <c r="E51" s="202" t="str">
        <f aca="false">IF(ISNA(VLOOKUP($B51,ClassEvo,4,0)),"",VLOOKUP($B51,ClassEvo,4,0))</f>
        <v/>
      </c>
      <c r="F51" s="198" t="str">
        <f aca="false">IF(ISNA(VLOOKUP($B51,ClassEvo,5,0)),"",VLOOKUP($B51,ClassEvo,5,0))</f>
        <v/>
      </c>
      <c r="G51" s="200" t="str">
        <f aca="false">IF(ISNA(VLOOKUP($B51,ClassEvo,5+G$10,0)),"",VLOOKUP($B51,ClassEvo,5+G$10,0))</f>
        <v/>
      </c>
      <c r="H51" s="200" t="str">
        <f aca="false">IF(ISNA(VLOOKUP($B51,ClassEvo,5+H$10,0)),"",VLOOKUP($B51,ClassEvo,5+H$10,0))</f>
        <v/>
      </c>
      <c r="I51" s="200" t="str">
        <f aca="false">IF(ISNA(VLOOKUP($B51,ClassEvo,5+I$10,0)),"",VLOOKUP($B51,ClassEvo,5+I$10,0))</f>
        <v/>
      </c>
      <c r="J51" s="200" t="str">
        <f aca="false">IF(ISNA(VLOOKUP($B51,ClassEvo,5+J$10,0)),"",VLOOKUP($B51,ClassEvo,5+J$10,0))</f>
        <v/>
      </c>
      <c r="K51" s="200" t="str">
        <f aca="false">IF(ISNA(VLOOKUP($B51,ClassEvo,5+K$10,0)),"",VLOOKUP($B51,ClassEvo,5+K$10,0))</f>
        <v/>
      </c>
      <c r="L51" s="200" t="str">
        <f aca="false">IF(ISNA(VLOOKUP($B51,ClassEvo,5+L$10,0)),"",VLOOKUP($B51,ClassEvo,5+L$10,0))</f>
        <v/>
      </c>
      <c r="M51" s="200" t="str">
        <f aca="false">IF(ISNA(VLOOKUP($B51,ClassEvo,5+M$10,0)),"",VLOOKUP($B51,ClassEvo,5+M$10,0))</f>
        <v/>
      </c>
      <c r="N51" s="200" t="str">
        <f aca="false">IF(ISNA(VLOOKUP($B51,ClassEvo,5+N$10,0)),"",VLOOKUP($B51,ClassEvo,5+N$10,0))</f>
        <v/>
      </c>
      <c r="O51" s="200" t="str">
        <f aca="false">IF(ISNA(VLOOKUP($B51,ClassEvo,5+O$10,0)),"",VLOOKUP($B51,ClassEvo,5+O$10,0))</f>
        <v/>
      </c>
      <c r="P51" s="200" t="str">
        <f aca="false">IF(ISNA(VLOOKUP($B51,ClassEvo,5+P$10,0)),"",VLOOKUP($B51,ClassEvo,5+P$10,0))</f>
        <v/>
      </c>
      <c r="Q51" s="200" t="str">
        <f aca="false">IF(ISNA(VLOOKUP($B51,ClassEvo,5+Q$10,0)),"",VLOOKUP($B51,ClassEvo,5+Q$10,0))</f>
        <v/>
      </c>
      <c r="R51" s="200" t="str">
        <f aca="false">IF(ISNA(VLOOKUP($B51,ClassEvo,5+R$10,0)),"",VLOOKUP($B51,ClassEvo,5+R$10,0))</f>
        <v/>
      </c>
      <c r="S51" s="200" t="str">
        <f aca="false">IF(ISNA(VLOOKUP($B51,ClassEvo,5+S$10,0)),"",VLOOKUP($B51,ClassEvo,5+S$10,0))</f>
        <v/>
      </c>
      <c r="T51" s="200" t="str">
        <f aca="false">IF(ISNA(VLOOKUP($B51,ClassEvo,5+T$10,0)),"",VLOOKUP($B51,ClassEvo,5+T$10,0))</f>
        <v/>
      </c>
      <c r="U51" s="200" t="str">
        <f aca="false">IF(ISNA(VLOOKUP($B51,ClassEvo,5+U$10,0)),"",VLOOKUP($B51,ClassEvo,5+U$10,0))</f>
        <v/>
      </c>
      <c r="V51" s="200" t="str">
        <f aca="false">IF(ISNA(VLOOKUP($B51,ClassEvo,5+V$10,0)),"",VLOOKUP($B51,ClassEvo,5+V$10,0))</f>
        <v/>
      </c>
      <c r="W51" s="200" t="str">
        <f aca="false">IF(ISNA(VLOOKUP($B51,ClassEvo,5+W$10,0)),"",VLOOKUP($B51,ClassEvo,5+W$10,0))</f>
        <v/>
      </c>
      <c r="X51" s="200" t="str">
        <f aca="false">IF(ISNA(VLOOKUP($B51,ClassEvo,5+X$10,0)),"",VLOOKUP($B51,ClassEvo,5+X$10,0))</f>
        <v/>
      </c>
      <c r="Y51" s="200" t="str">
        <f aca="false">IF(ISNA(VLOOKUP($B51,ClassEvo,5+Y$10,0)),"",VLOOKUP($B51,ClassEvo,5+Y$10,0))</f>
        <v/>
      </c>
      <c r="Z51" s="200" t="str">
        <f aca="false">IF(ISNA(VLOOKUP($B51,ClassEvo,5+Z$10,0)),"",VLOOKUP($B51,ClassEvo,5+Z$10,0))</f>
        <v/>
      </c>
      <c r="AA51" s="200" t="str">
        <f aca="false">IF(ISNA(VLOOKUP($B51,ClassEvo,5+AA$10,0)),"",VLOOKUP($B51,ClassEvo,5+AA$10,0))</f>
        <v/>
      </c>
      <c r="AB51" s="200" t="str">
        <f aca="false">IF(ISNA(VLOOKUP($B51,ClassEvo,5+AB$10,0)),"",VLOOKUP($B51,ClassEvo,5+AB$10,0))</f>
        <v/>
      </c>
      <c r="AC51" s="200" t="str">
        <f aca="false">IF(ISNA(VLOOKUP($B51,ClassEvo,5+AC$10,0)),"",VLOOKUP($B51,ClassEvo,5+AC$10,0))</f>
        <v/>
      </c>
      <c r="AD51" s="200" t="str">
        <f aca="false">IF(ISNA(VLOOKUP($B51,ClassEvo,5+AD$10,0)),"",VLOOKUP($B51,ClassEvo,5+AD$10,0))</f>
        <v/>
      </c>
      <c r="AE51" s="200" t="str">
        <f aca="false">IF(ISNA(VLOOKUP($B51,ClassEvo,5+AE$10,0)),"",VLOOKUP($B51,ClassEvo,5+AE$10,0))</f>
        <v/>
      </c>
      <c r="AF51" s="200" t="str">
        <f aca="false">IF(ISNA(VLOOKUP($B51,ClassEvo,5+AF$10,0)),"",VLOOKUP($B51,ClassEvo,5+AF$10,0))</f>
        <v/>
      </c>
      <c r="AG51" s="200" t="str">
        <f aca="false">IF(ISNA(VLOOKUP($B51,ClassEvo,5+AG$10,0)),"",VLOOKUP($B51,ClassEvo,5+AG$10,0))</f>
        <v/>
      </c>
      <c r="AH51" s="200" t="str">
        <f aca="false">IF(ISNA(VLOOKUP($B51,ClassEvo,5+AH$10,0)),"",VLOOKUP($B51,ClassEvo,5+AH$10,0))</f>
        <v/>
      </c>
      <c r="AI51" s="200" t="str">
        <f aca="false">IF(ISNA(VLOOKUP($B51,ClassEvo,5+AI$10,0)),"",VLOOKUP($B51,ClassEvo,5+AI$10,0))</f>
        <v/>
      </c>
      <c r="AJ51" s="200" t="str">
        <f aca="false">IF(ISNA(VLOOKUP($B51,ClassEvo,5+AJ$10,0)),"",VLOOKUP($B51,ClassEvo,5+AJ$10,0))</f>
        <v/>
      </c>
      <c r="AK51" s="200" t="str">
        <f aca="false">IF(ISNA(VLOOKUP($B51,ClassEvo,5+AK$10,0)),"",VLOOKUP($B51,ClassEvo,5+AK$10,0))</f>
        <v/>
      </c>
      <c r="AL51" s="200" t="str">
        <f aca="false">IF(ISNA(VLOOKUP($B51,ClassEvo,5+AL$10,0)),"",VLOOKUP($B51,ClassEvo,5+AL$10,0))</f>
        <v/>
      </c>
      <c r="AM51" s="200" t="str">
        <f aca="false">IF(ISNA(VLOOKUP($B51,ClassEvo,5+AM$10,0)),"",VLOOKUP($B51,ClassEvo,5+AM$10,0))</f>
        <v/>
      </c>
      <c r="AN51" s="200" t="str">
        <f aca="false">IF(ISNA(VLOOKUP($B51,ClassEvo,5+AN$10,0)),"",VLOOKUP($B51,ClassEvo,5+AN$10,0))</f>
        <v/>
      </c>
      <c r="AO51" s="200" t="str">
        <f aca="false">IF(ISNA(VLOOKUP($B51,ClassEvo,5+AO$10,0)),"",VLOOKUP($B51,ClassEvo,5+AO$10,0))</f>
        <v/>
      </c>
      <c r="AP51" s="200" t="str">
        <f aca="false">IF(ISNA(VLOOKUP($B51,ClassEvo,5+AP$10,0)),"",VLOOKUP($B51,ClassEvo,5+AP$10,0))</f>
        <v/>
      </c>
      <c r="AQ51" s="200" t="str">
        <f aca="false">IF(ISNA(VLOOKUP($B51,ClassEvo,5+AQ$10,0)),"",VLOOKUP($B51,ClassEvo,5+AQ$10,0))</f>
        <v/>
      </c>
      <c r="AR51" s="200" t="str">
        <f aca="false">IF(ISNA(VLOOKUP($B51,ClassEvo,5+AR$10,0)),"",VLOOKUP($B51,ClassEvo,5+AR$10,0))</f>
        <v/>
      </c>
      <c r="AS51" s="200" t="str">
        <f aca="false">IF(ISNA(VLOOKUP($B51,ClassEvo,5+AS$10,0)),"",VLOOKUP($B51,ClassEvo,5+AS$10,0))</f>
        <v/>
      </c>
      <c r="AT51" s="201" t="str">
        <f aca="false">IF(ISNA(VLOOKUP($B51,ClassEvo,5+AT$10,0)),"",VLOOKUP($B51,ClassEvo,5+AT$10,0))</f>
        <v/>
      </c>
      <c r="AV51" s="197" t="str">
        <f aca="false">'Calculs (M21..M40)'!A54</f>
        <v/>
      </c>
      <c r="AW51" s="198" t="n">
        <f aca="false">'Calculs (M21..M40)'!G54</f>
        <v>0</v>
      </c>
      <c r="AX51" s="198" t="str">
        <f aca="false">'Calculs (M21..M40)'!H54</f>
        <v/>
      </c>
      <c r="AY51" s="202" t="str">
        <f aca="false">'Calculs (M21..M40)'!I54</f>
        <v/>
      </c>
      <c r="AZ51" s="198" t="str">
        <f aca="false">'Calculs (M21..M40)'!C54</f>
        <v/>
      </c>
      <c r="BA51" s="200" t="str">
        <f aca="false">'Calculs (M1..M20)'!GM54</f>
        <v/>
      </c>
      <c r="BB51" s="200" t="str">
        <f aca="false">'Calculs (M1..M20)'!GN54</f>
        <v/>
      </c>
      <c r="BC51" s="200" t="str">
        <f aca="false">'Calculs (M1..M20)'!GO54</f>
        <v/>
      </c>
      <c r="BD51" s="200" t="str">
        <f aca="false">'Calculs (M1..M20)'!GP54</f>
        <v/>
      </c>
      <c r="BE51" s="200" t="str">
        <f aca="false">'Calculs (M1..M20)'!GQ54</f>
        <v/>
      </c>
      <c r="BF51" s="200" t="str">
        <f aca="false">'Calculs (M1..M20)'!GR54</f>
        <v/>
      </c>
      <c r="BG51" s="200" t="str">
        <f aca="false">'Calculs (M1..M20)'!GS54</f>
        <v/>
      </c>
      <c r="BH51" s="200" t="str">
        <f aca="false">'Calculs (M1..M20)'!GT54</f>
        <v/>
      </c>
      <c r="BI51" s="200" t="str">
        <f aca="false">'Calculs (M1..M20)'!GU54</f>
        <v/>
      </c>
      <c r="BJ51" s="200" t="str">
        <f aca="false">'Calculs (M1..M20)'!GV54</f>
        <v/>
      </c>
      <c r="BK51" s="200" t="str">
        <f aca="false">'Calculs (M1..M20)'!GW54</f>
        <v/>
      </c>
      <c r="BL51" s="200" t="str">
        <f aca="false">'Calculs (M1..M20)'!GX54</f>
        <v/>
      </c>
      <c r="BM51" s="200" t="str">
        <f aca="false">'Calculs (M1..M20)'!GY54</f>
        <v/>
      </c>
      <c r="BN51" s="200" t="str">
        <f aca="false">'Calculs (M1..M20)'!GZ54</f>
        <v/>
      </c>
      <c r="BO51" s="200" t="str">
        <f aca="false">'Calculs (M1..M20)'!HA54</f>
        <v/>
      </c>
      <c r="BP51" s="200" t="str">
        <f aca="false">'Calculs (M1..M20)'!HB54</f>
        <v/>
      </c>
      <c r="BQ51" s="200" t="str">
        <f aca="false">'Calculs (M1..M20)'!HC54</f>
        <v/>
      </c>
      <c r="BR51" s="200" t="str">
        <f aca="false">'Calculs (M1..M20)'!HD54</f>
        <v/>
      </c>
      <c r="BS51" s="200" t="str">
        <f aca="false">'Calculs (M1..M20)'!HE54</f>
        <v/>
      </c>
      <c r="BT51" s="200" t="str">
        <f aca="false">'Calculs (M1..M20)'!HF54</f>
        <v/>
      </c>
      <c r="BU51" s="200" t="str">
        <f aca="false">'Calculs (M21..M40)'!GM54</f>
        <v/>
      </c>
      <c r="BV51" s="200" t="str">
        <f aca="false">'Calculs (M21..M40)'!GN54</f>
        <v/>
      </c>
      <c r="BW51" s="200" t="str">
        <f aca="false">'Calculs (M21..M40)'!GO54</f>
        <v/>
      </c>
      <c r="BX51" s="200" t="str">
        <f aca="false">'Calculs (M21..M40)'!GP54</f>
        <v/>
      </c>
      <c r="BY51" s="200" t="str">
        <f aca="false">'Calculs (M21..M40)'!GQ54</f>
        <v/>
      </c>
      <c r="BZ51" s="200" t="str">
        <f aca="false">'Calculs (M21..M40)'!GR54</f>
        <v/>
      </c>
      <c r="CA51" s="200" t="str">
        <f aca="false">'Calculs (M21..M40)'!GS54</f>
        <v/>
      </c>
      <c r="CB51" s="200" t="str">
        <f aca="false">'Calculs (M21..M40)'!GT54</f>
        <v/>
      </c>
      <c r="CC51" s="200" t="str">
        <f aca="false">'Calculs (M21..M40)'!GU54</f>
        <v/>
      </c>
      <c r="CD51" s="200" t="str">
        <f aca="false">'Calculs (M21..M40)'!GV54</f>
        <v/>
      </c>
      <c r="CE51" s="200" t="str">
        <f aca="false">'Calculs (M21..M40)'!GW54</f>
        <v/>
      </c>
      <c r="CF51" s="200" t="str">
        <f aca="false">'Calculs (M21..M40)'!GX54</f>
        <v/>
      </c>
      <c r="CG51" s="200" t="str">
        <f aca="false">'Calculs (M21..M40)'!GY54</f>
        <v/>
      </c>
      <c r="CH51" s="200" t="str">
        <f aca="false">'Calculs (M21..M40)'!GZ54</f>
        <v/>
      </c>
      <c r="CI51" s="200" t="str">
        <f aca="false">'Calculs (M21..M40)'!HA54</f>
        <v/>
      </c>
      <c r="CJ51" s="200" t="str">
        <f aca="false">'Calculs (M21..M40)'!HB54</f>
        <v/>
      </c>
      <c r="CK51" s="200" t="str">
        <f aca="false">'Calculs (M21..M40)'!HC54</f>
        <v/>
      </c>
      <c r="CL51" s="200" t="str">
        <f aca="false">'Calculs (M21..M40)'!HD54</f>
        <v/>
      </c>
      <c r="CM51" s="200" t="str">
        <f aca="false">'Calculs (M21..M40)'!HE54</f>
        <v/>
      </c>
      <c r="CN51" s="201" t="str">
        <f aca="false">'Calculs (M21..M40)'!HF54</f>
        <v/>
      </c>
    </row>
    <row r="52" customFormat="false" ht="13" hidden="false" customHeight="false" outlineLevel="0" collapsed="false">
      <c r="B52" s="197" t="n">
        <v>42</v>
      </c>
      <c r="C52" s="198" t="str">
        <f aca="false">IF(ISNA(VLOOKUP(B52,ClassEvo,2,0)),"",VLOOKUP(B52,ClassEvo,2,0))</f>
        <v/>
      </c>
      <c r="D52" s="198" t="str">
        <f aca="false">IF(ISNA(VLOOKUP($B52,ClassEvo,3,0)),"",VLOOKUP($B52,ClassEvo,3,0))</f>
        <v/>
      </c>
      <c r="E52" s="202" t="str">
        <f aca="false">IF(ISNA(VLOOKUP($B52,ClassEvo,4,0)),"",VLOOKUP($B52,ClassEvo,4,0))</f>
        <v/>
      </c>
      <c r="F52" s="198" t="str">
        <f aca="false">IF(ISNA(VLOOKUP($B52,ClassEvo,5,0)),"",VLOOKUP($B52,ClassEvo,5,0))</f>
        <v/>
      </c>
      <c r="G52" s="200" t="str">
        <f aca="false">IF(ISNA(VLOOKUP($B52,ClassEvo,5+G$10,0)),"",VLOOKUP($B52,ClassEvo,5+G$10,0))</f>
        <v/>
      </c>
      <c r="H52" s="200" t="str">
        <f aca="false">IF(ISNA(VLOOKUP($B52,ClassEvo,5+H$10,0)),"",VLOOKUP($B52,ClassEvo,5+H$10,0))</f>
        <v/>
      </c>
      <c r="I52" s="200" t="str">
        <f aca="false">IF(ISNA(VLOOKUP($B52,ClassEvo,5+I$10,0)),"",VLOOKUP($B52,ClassEvo,5+I$10,0))</f>
        <v/>
      </c>
      <c r="J52" s="200" t="str">
        <f aca="false">IF(ISNA(VLOOKUP($B52,ClassEvo,5+J$10,0)),"",VLOOKUP($B52,ClassEvo,5+J$10,0))</f>
        <v/>
      </c>
      <c r="K52" s="200" t="str">
        <f aca="false">IF(ISNA(VLOOKUP($B52,ClassEvo,5+K$10,0)),"",VLOOKUP($B52,ClassEvo,5+K$10,0))</f>
        <v/>
      </c>
      <c r="L52" s="200" t="str">
        <f aca="false">IF(ISNA(VLOOKUP($B52,ClassEvo,5+L$10,0)),"",VLOOKUP($B52,ClassEvo,5+L$10,0))</f>
        <v/>
      </c>
      <c r="M52" s="200" t="str">
        <f aca="false">IF(ISNA(VLOOKUP($B52,ClassEvo,5+M$10,0)),"",VLOOKUP($B52,ClassEvo,5+M$10,0))</f>
        <v/>
      </c>
      <c r="N52" s="200" t="str">
        <f aca="false">IF(ISNA(VLOOKUP($B52,ClassEvo,5+N$10,0)),"",VLOOKUP($B52,ClassEvo,5+N$10,0))</f>
        <v/>
      </c>
      <c r="O52" s="200" t="str">
        <f aca="false">IF(ISNA(VLOOKUP($B52,ClassEvo,5+O$10,0)),"",VLOOKUP($B52,ClassEvo,5+O$10,0))</f>
        <v/>
      </c>
      <c r="P52" s="200" t="str">
        <f aca="false">IF(ISNA(VLOOKUP($B52,ClassEvo,5+P$10,0)),"",VLOOKUP($B52,ClassEvo,5+P$10,0))</f>
        <v/>
      </c>
      <c r="Q52" s="200" t="str">
        <f aca="false">IF(ISNA(VLOOKUP($B52,ClassEvo,5+Q$10,0)),"",VLOOKUP($B52,ClassEvo,5+Q$10,0))</f>
        <v/>
      </c>
      <c r="R52" s="200" t="str">
        <f aca="false">IF(ISNA(VLOOKUP($B52,ClassEvo,5+R$10,0)),"",VLOOKUP($B52,ClassEvo,5+R$10,0))</f>
        <v/>
      </c>
      <c r="S52" s="200" t="str">
        <f aca="false">IF(ISNA(VLOOKUP($B52,ClassEvo,5+S$10,0)),"",VLOOKUP($B52,ClassEvo,5+S$10,0))</f>
        <v/>
      </c>
      <c r="T52" s="200" t="str">
        <f aca="false">IF(ISNA(VLOOKUP($B52,ClassEvo,5+T$10,0)),"",VLOOKUP($B52,ClassEvo,5+T$10,0))</f>
        <v/>
      </c>
      <c r="U52" s="200" t="str">
        <f aca="false">IF(ISNA(VLOOKUP($B52,ClassEvo,5+U$10,0)),"",VLOOKUP($B52,ClassEvo,5+U$10,0))</f>
        <v/>
      </c>
      <c r="V52" s="200" t="str">
        <f aca="false">IF(ISNA(VLOOKUP($B52,ClassEvo,5+V$10,0)),"",VLOOKUP($B52,ClassEvo,5+V$10,0))</f>
        <v/>
      </c>
      <c r="W52" s="200" t="str">
        <f aca="false">IF(ISNA(VLOOKUP($B52,ClassEvo,5+W$10,0)),"",VLOOKUP($B52,ClassEvo,5+W$10,0))</f>
        <v/>
      </c>
      <c r="X52" s="200" t="str">
        <f aca="false">IF(ISNA(VLOOKUP($B52,ClassEvo,5+X$10,0)),"",VLOOKUP($B52,ClassEvo,5+X$10,0))</f>
        <v/>
      </c>
      <c r="Y52" s="200" t="str">
        <f aca="false">IF(ISNA(VLOOKUP($B52,ClassEvo,5+Y$10,0)),"",VLOOKUP($B52,ClassEvo,5+Y$10,0))</f>
        <v/>
      </c>
      <c r="Z52" s="200" t="str">
        <f aca="false">IF(ISNA(VLOOKUP($B52,ClassEvo,5+Z$10,0)),"",VLOOKUP($B52,ClassEvo,5+Z$10,0))</f>
        <v/>
      </c>
      <c r="AA52" s="200" t="str">
        <f aca="false">IF(ISNA(VLOOKUP($B52,ClassEvo,5+AA$10,0)),"",VLOOKUP($B52,ClassEvo,5+AA$10,0))</f>
        <v/>
      </c>
      <c r="AB52" s="200" t="str">
        <f aca="false">IF(ISNA(VLOOKUP($B52,ClassEvo,5+AB$10,0)),"",VLOOKUP($B52,ClassEvo,5+AB$10,0))</f>
        <v/>
      </c>
      <c r="AC52" s="200" t="str">
        <f aca="false">IF(ISNA(VLOOKUP($B52,ClassEvo,5+AC$10,0)),"",VLOOKUP($B52,ClassEvo,5+AC$10,0))</f>
        <v/>
      </c>
      <c r="AD52" s="200" t="str">
        <f aca="false">IF(ISNA(VLOOKUP($B52,ClassEvo,5+AD$10,0)),"",VLOOKUP($B52,ClassEvo,5+AD$10,0))</f>
        <v/>
      </c>
      <c r="AE52" s="200" t="str">
        <f aca="false">IF(ISNA(VLOOKUP($B52,ClassEvo,5+AE$10,0)),"",VLOOKUP($B52,ClassEvo,5+AE$10,0))</f>
        <v/>
      </c>
      <c r="AF52" s="200" t="str">
        <f aca="false">IF(ISNA(VLOOKUP($B52,ClassEvo,5+AF$10,0)),"",VLOOKUP($B52,ClassEvo,5+AF$10,0))</f>
        <v/>
      </c>
      <c r="AG52" s="200" t="str">
        <f aca="false">IF(ISNA(VLOOKUP($B52,ClassEvo,5+AG$10,0)),"",VLOOKUP($B52,ClassEvo,5+AG$10,0))</f>
        <v/>
      </c>
      <c r="AH52" s="200" t="str">
        <f aca="false">IF(ISNA(VLOOKUP($B52,ClassEvo,5+AH$10,0)),"",VLOOKUP($B52,ClassEvo,5+AH$10,0))</f>
        <v/>
      </c>
      <c r="AI52" s="200" t="str">
        <f aca="false">IF(ISNA(VLOOKUP($B52,ClassEvo,5+AI$10,0)),"",VLOOKUP($B52,ClassEvo,5+AI$10,0))</f>
        <v/>
      </c>
      <c r="AJ52" s="200" t="str">
        <f aca="false">IF(ISNA(VLOOKUP($B52,ClassEvo,5+AJ$10,0)),"",VLOOKUP($B52,ClassEvo,5+AJ$10,0))</f>
        <v/>
      </c>
      <c r="AK52" s="200" t="str">
        <f aca="false">IF(ISNA(VLOOKUP($B52,ClassEvo,5+AK$10,0)),"",VLOOKUP($B52,ClassEvo,5+AK$10,0))</f>
        <v/>
      </c>
      <c r="AL52" s="200" t="str">
        <f aca="false">IF(ISNA(VLOOKUP($B52,ClassEvo,5+AL$10,0)),"",VLOOKUP($B52,ClassEvo,5+AL$10,0))</f>
        <v/>
      </c>
      <c r="AM52" s="200" t="str">
        <f aca="false">IF(ISNA(VLOOKUP($B52,ClassEvo,5+AM$10,0)),"",VLOOKUP($B52,ClassEvo,5+AM$10,0))</f>
        <v/>
      </c>
      <c r="AN52" s="200" t="str">
        <f aca="false">IF(ISNA(VLOOKUP($B52,ClassEvo,5+AN$10,0)),"",VLOOKUP($B52,ClassEvo,5+AN$10,0))</f>
        <v/>
      </c>
      <c r="AO52" s="200" t="str">
        <f aca="false">IF(ISNA(VLOOKUP($B52,ClassEvo,5+AO$10,0)),"",VLOOKUP($B52,ClassEvo,5+AO$10,0))</f>
        <v/>
      </c>
      <c r="AP52" s="200" t="str">
        <f aca="false">IF(ISNA(VLOOKUP($B52,ClassEvo,5+AP$10,0)),"",VLOOKUP($B52,ClassEvo,5+AP$10,0))</f>
        <v/>
      </c>
      <c r="AQ52" s="200" t="str">
        <f aca="false">IF(ISNA(VLOOKUP($B52,ClassEvo,5+AQ$10,0)),"",VLOOKUP($B52,ClassEvo,5+AQ$10,0))</f>
        <v/>
      </c>
      <c r="AR52" s="200" t="str">
        <f aca="false">IF(ISNA(VLOOKUP($B52,ClassEvo,5+AR$10,0)),"",VLOOKUP($B52,ClassEvo,5+AR$10,0))</f>
        <v/>
      </c>
      <c r="AS52" s="200" t="str">
        <f aca="false">IF(ISNA(VLOOKUP($B52,ClassEvo,5+AS$10,0)),"",VLOOKUP($B52,ClassEvo,5+AS$10,0))</f>
        <v/>
      </c>
      <c r="AT52" s="201" t="str">
        <f aca="false">IF(ISNA(VLOOKUP($B52,ClassEvo,5+AT$10,0)),"",VLOOKUP($B52,ClassEvo,5+AT$10,0))</f>
        <v/>
      </c>
      <c r="AV52" s="197" t="str">
        <f aca="false">'Calculs (M21..M40)'!A55</f>
        <v/>
      </c>
      <c r="AW52" s="198" t="n">
        <f aca="false">'Calculs (M21..M40)'!G55</f>
        <v>0</v>
      </c>
      <c r="AX52" s="198" t="str">
        <f aca="false">'Calculs (M21..M40)'!H55</f>
        <v/>
      </c>
      <c r="AY52" s="202" t="str">
        <f aca="false">'Calculs (M21..M40)'!I55</f>
        <v/>
      </c>
      <c r="AZ52" s="198" t="str">
        <f aca="false">'Calculs (M21..M40)'!C55</f>
        <v/>
      </c>
      <c r="BA52" s="200" t="str">
        <f aca="false">'Calculs (M1..M20)'!GM55</f>
        <v/>
      </c>
      <c r="BB52" s="200" t="str">
        <f aca="false">'Calculs (M1..M20)'!GN55</f>
        <v/>
      </c>
      <c r="BC52" s="200" t="str">
        <f aca="false">'Calculs (M1..M20)'!GO55</f>
        <v/>
      </c>
      <c r="BD52" s="200" t="str">
        <f aca="false">'Calculs (M1..M20)'!GP55</f>
        <v/>
      </c>
      <c r="BE52" s="200" t="str">
        <f aca="false">'Calculs (M1..M20)'!GQ55</f>
        <v/>
      </c>
      <c r="BF52" s="200" t="str">
        <f aca="false">'Calculs (M1..M20)'!GR55</f>
        <v/>
      </c>
      <c r="BG52" s="200" t="str">
        <f aca="false">'Calculs (M1..M20)'!GS55</f>
        <v/>
      </c>
      <c r="BH52" s="200" t="str">
        <f aca="false">'Calculs (M1..M20)'!GT55</f>
        <v/>
      </c>
      <c r="BI52" s="200" t="str">
        <f aca="false">'Calculs (M1..M20)'!GU55</f>
        <v/>
      </c>
      <c r="BJ52" s="200" t="str">
        <f aca="false">'Calculs (M1..M20)'!GV55</f>
        <v/>
      </c>
      <c r="BK52" s="200" t="str">
        <f aca="false">'Calculs (M1..M20)'!GW55</f>
        <v/>
      </c>
      <c r="BL52" s="200" t="str">
        <f aca="false">'Calculs (M1..M20)'!GX55</f>
        <v/>
      </c>
      <c r="BM52" s="200" t="str">
        <f aca="false">'Calculs (M1..M20)'!GY55</f>
        <v/>
      </c>
      <c r="BN52" s="200" t="str">
        <f aca="false">'Calculs (M1..M20)'!GZ55</f>
        <v/>
      </c>
      <c r="BO52" s="200" t="str">
        <f aca="false">'Calculs (M1..M20)'!HA55</f>
        <v/>
      </c>
      <c r="BP52" s="200" t="str">
        <f aca="false">'Calculs (M1..M20)'!HB55</f>
        <v/>
      </c>
      <c r="BQ52" s="200" t="str">
        <f aca="false">'Calculs (M1..M20)'!HC55</f>
        <v/>
      </c>
      <c r="BR52" s="200" t="str">
        <f aca="false">'Calculs (M1..M20)'!HD55</f>
        <v/>
      </c>
      <c r="BS52" s="200" t="str">
        <f aca="false">'Calculs (M1..M20)'!HE55</f>
        <v/>
      </c>
      <c r="BT52" s="200" t="str">
        <f aca="false">'Calculs (M1..M20)'!HF55</f>
        <v/>
      </c>
      <c r="BU52" s="200" t="str">
        <f aca="false">'Calculs (M21..M40)'!GM55</f>
        <v/>
      </c>
      <c r="BV52" s="200" t="str">
        <f aca="false">'Calculs (M21..M40)'!GN55</f>
        <v/>
      </c>
      <c r="BW52" s="200" t="str">
        <f aca="false">'Calculs (M21..M40)'!GO55</f>
        <v/>
      </c>
      <c r="BX52" s="200" t="str">
        <f aca="false">'Calculs (M21..M40)'!GP55</f>
        <v/>
      </c>
      <c r="BY52" s="200" t="str">
        <f aca="false">'Calculs (M21..M40)'!GQ55</f>
        <v/>
      </c>
      <c r="BZ52" s="200" t="str">
        <f aca="false">'Calculs (M21..M40)'!GR55</f>
        <v/>
      </c>
      <c r="CA52" s="200" t="str">
        <f aca="false">'Calculs (M21..M40)'!GS55</f>
        <v/>
      </c>
      <c r="CB52" s="200" t="str">
        <f aca="false">'Calculs (M21..M40)'!GT55</f>
        <v/>
      </c>
      <c r="CC52" s="200" t="str">
        <f aca="false">'Calculs (M21..M40)'!GU55</f>
        <v/>
      </c>
      <c r="CD52" s="200" t="str">
        <f aca="false">'Calculs (M21..M40)'!GV55</f>
        <v/>
      </c>
      <c r="CE52" s="200" t="str">
        <f aca="false">'Calculs (M21..M40)'!GW55</f>
        <v/>
      </c>
      <c r="CF52" s="200" t="str">
        <f aca="false">'Calculs (M21..M40)'!GX55</f>
        <v/>
      </c>
      <c r="CG52" s="200" t="str">
        <f aca="false">'Calculs (M21..M40)'!GY55</f>
        <v/>
      </c>
      <c r="CH52" s="200" t="str">
        <f aca="false">'Calculs (M21..M40)'!GZ55</f>
        <v/>
      </c>
      <c r="CI52" s="200" t="str">
        <f aca="false">'Calculs (M21..M40)'!HA55</f>
        <v/>
      </c>
      <c r="CJ52" s="200" t="str">
        <f aca="false">'Calculs (M21..M40)'!HB55</f>
        <v/>
      </c>
      <c r="CK52" s="200" t="str">
        <f aca="false">'Calculs (M21..M40)'!HC55</f>
        <v/>
      </c>
      <c r="CL52" s="200" t="str">
        <f aca="false">'Calculs (M21..M40)'!HD55</f>
        <v/>
      </c>
      <c r="CM52" s="200" t="str">
        <f aca="false">'Calculs (M21..M40)'!HE55</f>
        <v/>
      </c>
      <c r="CN52" s="201" t="str">
        <f aca="false">'Calculs (M21..M40)'!HF55</f>
        <v/>
      </c>
    </row>
    <row r="53" customFormat="false" ht="13" hidden="false" customHeight="false" outlineLevel="0" collapsed="false">
      <c r="B53" s="197" t="n">
        <v>43</v>
      </c>
      <c r="C53" s="198" t="str">
        <f aca="false">IF(ISNA(VLOOKUP(B53,ClassEvo,2,0)),"",VLOOKUP(B53,ClassEvo,2,0))</f>
        <v/>
      </c>
      <c r="D53" s="198" t="str">
        <f aca="false">IF(ISNA(VLOOKUP($B53,ClassEvo,3,0)),"",VLOOKUP($B53,ClassEvo,3,0))</f>
        <v/>
      </c>
      <c r="E53" s="202" t="str">
        <f aca="false">IF(ISNA(VLOOKUP($B53,ClassEvo,4,0)),"",VLOOKUP($B53,ClassEvo,4,0))</f>
        <v/>
      </c>
      <c r="F53" s="198" t="str">
        <f aca="false">IF(ISNA(VLOOKUP($B53,ClassEvo,5,0)),"",VLOOKUP($B53,ClassEvo,5,0))</f>
        <v/>
      </c>
      <c r="G53" s="200" t="str">
        <f aca="false">IF(ISNA(VLOOKUP($B53,ClassEvo,5+G$10,0)),"",VLOOKUP($B53,ClassEvo,5+G$10,0))</f>
        <v/>
      </c>
      <c r="H53" s="200" t="str">
        <f aca="false">IF(ISNA(VLOOKUP($B53,ClassEvo,5+H$10,0)),"",VLOOKUP($B53,ClassEvo,5+H$10,0))</f>
        <v/>
      </c>
      <c r="I53" s="200" t="str">
        <f aca="false">IF(ISNA(VLOOKUP($B53,ClassEvo,5+I$10,0)),"",VLOOKUP($B53,ClassEvo,5+I$10,0))</f>
        <v/>
      </c>
      <c r="J53" s="200" t="str">
        <f aca="false">IF(ISNA(VLOOKUP($B53,ClassEvo,5+J$10,0)),"",VLOOKUP($B53,ClassEvo,5+J$10,0))</f>
        <v/>
      </c>
      <c r="K53" s="200" t="str">
        <f aca="false">IF(ISNA(VLOOKUP($B53,ClassEvo,5+K$10,0)),"",VLOOKUP($B53,ClassEvo,5+K$10,0))</f>
        <v/>
      </c>
      <c r="L53" s="200" t="str">
        <f aca="false">IF(ISNA(VLOOKUP($B53,ClassEvo,5+L$10,0)),"",VLOOKUP($B53,ClassEvo,5+L$10,0))</f>
        <v/>
      </c>
      <c r="M53" s="200" t="str">
        <f aca="false">IF(ISNA(VLOOKUP($B53,ClassEvo,5+M$10,0)),"",VLOOKUP($B53,ClassEvo,5+M$10,0))</f>
        <v/>
      </c>
      <c r="N53" s="200" t="str">
        <f aca="false">IF(ISNA(VLOOKUP($B53,ClassEvo,5+N$10,0)),"",VLOOKUP($B53,ClassEvo,5+N$10,0))</f>
        <v/>
      </c>
      <c r="O53" s="200" t="str">
        <f aca="false">IF(ISNA(VLOOKUP($B53,ClassEvo,5+O$10,0)),"",VLOOKUP($B53,ClassEvo,5+O$10,0))</f>
        <v/>
      </c>
      <c r="P53" s="200" t="str">
        <f aca="false">IF(ISNA(VLOOKUP($B53,ClassEvo,5+P$10,0)),"",VLOOKUP($B53,ClassEvo,5+P$10,0))</f>
        <v/>
      </c>
      <c r="Q53" s="200" t="str">
        <f aca="false">IF(ISNA(VLOOKUP($B53,ClassEvo,5+Q$10,0)),"",VLOOKUP($B53,ClassEvo,5+Q$10,0))</f>
        <v/>
      </c>
      <c r="R53" s="200" t="str">
        <f aca="false">IF(ISNA(VLOOKUP($B53,ClassEvo,5+R$10,0)),"",VLOOKUP($B53,ClassEvo,5+R$10,0))</f>
        <v/>
      </c>
      <c r="S53" s="200" t="str">
        <f aca="false">IF(ISNA(VLOOKUP($B53,ClassEvo,5+S$10,0)),"",VLOOKUP($B53,ClassEvo,5+S$10,0))</f>
        <v/>
      </c>
      <c r="T53" s="200" t="str">
        <f aca="false">IF(ISNA(VLOOKUP($B53,ClassEvo,5+T$10,0)),"",VLOOKUP($B53,ClassEvo,5+T$10,0))</f>
        <v/>
      </c>
      <c r="U53" s="200" t="str">
        <f aca="false">IF(ISNA(VLOOKUP($B53,ClassEvo,5+U$10,0)),"",VLOOKUP($B53,ClassEvo,5+U$10,0))</f>
        <v/>
      </c>
      <c r="V53" s="200" t="str">
        <f aca="false">IF(ISNA(VLOOKUP($B53,ClassEvo,5+V$10,0)),"",VLOOKUP($B53,ClassEvo,5+V$10,0))</f>
        <v/>
      </c>
      <c r="W53" s="200" t="str">
        <f aca="false">IF(ISNA(VLOOKUP($B53,ClassEvo,5+W$10,0)),"",VLOOKUP($B53,ClassEvo,5+W$10,0))</f>
        <v/>
      </c>
      <c r="X53" s="200" t="str">
        <f aca="false">IF(ISNA(VLOOKUP($B53,ClassEvo,5+X$10,0)),"",VLOOKUP($B53,ClassEvo,5+X$10,0))</f>
        <v/>
      </c>
      <c r="Y53" s="200" t="str">
        <f aca="false">IF(ISNA(VLOOKUP($B53,ClassEvo,5+Y$10,0)),"",VLOOKUP($B53,ClassEvo,5+Y$10,0))</f>
        <v/>
      </c>
      <c r="Z53" s="200" t="str">
        <f aca="false">IF(ISNA(VLOOKUP($B53,ClassEvo,5+Z$10,0)),"",VLOOKUP($B53,ClassEvo,5+Z$10,0))</f>
        <v/>
      </c>
      <c r="AA53" s="200" t="str">
        <f aca="false">IF(ISNA(VLOOKUP($B53,ClassEvo,5+AA$10,0)),"",VLOOKUP($B53,ClassEvo,5+AA$10,0))</f>
        <v/>
      </c>
      <c r="AB53" s="200" t="str">
        <f aca="false">IF(ISNA(VLOOKUP($B53,ClassEvo,5+AB$10,0)),"",VLOOKUP($B53,ClassEvo,5+AB$10,0))</f>
        <v/>
      </c>
      <c r="AC53" s="200" t="str">
        <f aca="false">IF(ISNA(VLOOKUP($B53,ClassEvo,5+AC$10,0)),"",VLOOKUP($B53,ClassEvo,5+AC$10,0))</f>
        <v/>
      </c>
      <c r="AD53" s="200" t="str">
        <f aca="false">IF(ISNA(VLOOKUP($B53,ClassEvo,5+AD$10,0)),"",VLOOKUP($B53,ClassEvo,5+AD$10,0))</f>
        <v/>
      </c>
      <c r="AE53" s="200" t="str">
        <f aca="false">IF(ISNA(VLOOKUP($B53,ClassEvo,5+AE$10,0)),"",VLOOKUP($B53,ClassEvo,5+AE$10,0))</f>
        <v/>
      </c>
      <c r="AF53" s="200" t="str">
        <f aca="false">IF(ISNA(VLOOKUP($B53,ClassEvo,5+AF$10,0)),"",VLOOKUP($B53,ClassEvo,5+AF$10,0))</f>
        <v/>
      </c>
      <c r="AG53" s="200" t="str">
        <f aca="false">IF(ISNA(VLOOKUP($B53,ClassEvo,5+AG$10,0)),"",VLOOKUP($B53,ClassEvo,5+AG$10,0))</f>
        <v/>
      </c>
      <c r="AH53" s="200" t="str">
        <f aca="false">IF(ISNA(VLOOKUP($B53,ClassEvo,5+AH$10,0)),"",VLOOKUP($B53,ClassEvo,5+AH$10,0))</f>
        <v/>
      </c>
      <c r="AI53" s="200" t="str">
        <f aca="false">IF(ISNA(VLOOKUP($B53,ClassEvo,5+AI$10,0)),"",VLOOKUP($B53,ClassEvo,5+AI$10,0))</f>
        <v/>
      </c>
      <c r="AJ53" s="200" t="str">
        <f aca="false">IF(ISNA(VLOOKUP($B53,ClassEvo,5+AJ$10,0)),"",VLOOKUP($B53,ClassEvo,5+AJ$10,0))</f>
        <v/>
      </c>
      <c r="AK53" s="200" t="str">
        <f aca="false">IF(ISNA(VLOOKUP($B53,ClassEvo,5+AK$10,0)),"",VLOOKUP($B53,ClassEvo,5+AK$10,0))</f>
        <v/>
      </c>
      <c r="AL53" s="200" t="str">
        <f aca="false">IF(ISNA(VLOOKUP($B53,ClassEvo,5+AL$10,0)),"",VLOOKUP($B53,ClassEvo,5+AL$10,0))</f>
        <v/>
      </c>
      <c r="AM53" s="200" t="str">
        <f aca="false">IF(ISNA(VLOOKUP($B53,ClassEvo,5+AM$10,0)),"",VLOOKUP($B53,ClassEvo,5+AM$10,0))</f>
        <v/>
      </c>
      <c r="AN53" s="200" t="str">
        <f aca="false">IF(ISNA(VLOOKUP($B53,ClassEvo,5+AN$10,0)),"",VLOOKUP($B53,ClassEvo,5+AN$10,0))</f>
        <v/>
      </c>
      <c r="AO53" s="200" t="str">
        <f aca="false">IF(ISNA(VLOOKUP($B53,ClassEvo,5+AO$10,0)),"",VLOOKUP($B53,ClassEvo,5+AO$10,0))</f>
        <v/>
      </c>
      <c r="AP53" s="200" t="str">
        <f aca="false">IF(ISNA(VLOOKUP($B53,ClassEvo,5+AP$10,0)),"",VLOOKUP($B53,ClassEvo,5+AP$10,0))</f>
        <v/>
      </c>
      <c r="AQ53" s="200" t="str">
        <f aca="false">IF(ISNA(VLOOKUP($B53,ClassEvo,5+AQ$10,0)),"",VLOOKUP($B53,ClassEvo,5+AQ$10,0))</f>
        <v/>
      </c>
      <c r="AR53" s="200" t="str">
        <f aca="false">IF(ISNA(VLOOKUP($B53,ClassEvo,5+AR$10,0)),"",VLOOKUP($B53,ClassEvo,5+AR$10,0))</f>
        <v/>
      </c>
      <c r="AS53" s="200" t="str">
        <f aca="false">IF(ISNA(VLOOKUP($B53,ClassEvo,5+AS$10,0)),"",VLOOKUP($B53,ClassEvo,5+AS$10,0))</f>
        <v/>
      </c>
      <c r="AT53" s="201" t="str">
        <f aca="false">IF(ISNA(VLOOKUP($B53,ClassEvo,5+AT$10,0)),"",VLOOKUP($B53,ClassEvo,5+AT$10,0))</f>
        <v/>
      </c>
      <c r="AV53" s="197" t="str">
        <f aca="false">'Calculs (M21..M40)'!A56</f>
        <v/>
      </c>
      <c r="AW53" s="198" t="n">
        <f aca="false">'Calculs (M21..M40)'!G56</f>
        <v>0</v>
      </c>
      <c r="AX53" s="198" t="str">
        <f aca="false">'Calculs (M21..M40)'!H56</f>
        <v/>
      </c>
      <c r="AY53" s="202" t="str">
        <f aca="false">'Calculs (M21..M40)'!I56</f>
        <v/>
      </c>
      <c r="AZ53" s="198" t="str">
        <f aca="false">'Calculs (M21..M40)'!C56</f>
        <v/>
      </c>
      <c r="BA53" s="200" t="str">
        <f aca="false">'Calculs (M1..M20)'!GM56</f>
        <v/>
      </c>
      <c r="BB53" s="200" t="str">
        <f aca="false">'Calculs (M1..M20)'!GN56</f>
        <v/>
      </c>
      <c r="BC53" s="200" t="str">
        <f aca="false">'Calculs (M1..M20)'!GO56</f>
        <v/>
      </c>
      <c r="BD53" s="200" t="str">
        <f aca="false">'Calculs (M1..M20)'!GP56</f>
        <v/>
      </c>
      <c r="BE53" s="200" t="str">
        <f aca="false">'Calculs (M1..M20)'!GQ56</f>
        <v/>
      </c>
      <c r="BF53" s="200" t="str">
        <f aca="false">'Calculs (M1..M20)'!GR56</f>
        <v/>
      </c>
      <c r="BG53" s="200" t="str">
        <f aca="false">'Calculs (M1..M20)'!GS56</f>
        <v/>
      </c>
      <c r="BH53" s="200" t="str">
        <f aca="false">'Calculs (M1..M20)'!GT56</f>
        <v/>
      </c>
      <c r="BI53" s="200" t="str">
        <f aca="false">'Calculs (M1..M20)'!GU56</f>
        <v/>
      </c>
      <c r="BJ53" s="200" t="str">
        <f aca="false">'Calculs (M1..M20)'!GV56</f>
        <v/>
      </c>
      <c r="BK53" s="200" t="str">
        <f aca="false">'Calculs (M1..M20)'!GW56</f>
        <v/>
      </c>
      <c r="BL53" s="200" t="str">
        <f aca="false">'Calculs (M1..M20)'!GX56</f>
        <v/>
      </c>
      <c r="BM53" s="200" t="str">
        <f aca="false">'Calculs (M1..M20)'!GY56</f>
        <v/>
      </c>
      <c r="BN53" s="200" t="str">
        <f aca="false">'Calculs (M1..M20)'!GZ56</f>
        <v/>
      </c>
      <c r="BO53" s="200" t="str">
        <f aca="false">'Calculs (M1..M20)'!HA56</f>
        <v/>
      </c>
      <c r="BP53" s="200" t="str">
        <f aca="false">'Calculs (M1..M20)'!HB56</f>
        <v/>
      </c>
      <c r="BQ53" s="200" t="str">
        <f aca="false">'Calculs (M1..M20)'!HC56</f>
        <v/>
      </c>
      <c r="BR53" s="200" t="str">
        <f aca="false">'Calculs (M1..M20)'!HD56</f>
        <v/>
      </c>
      <c r="BS53" s="200" t="str">
        <f aca="false">'Calculs (M1..M20)'!HE56</f>
        <v/>
      </c>
      <c r="BT53" s="200" t="str">
        <f aca="false">'Calculs (M1..M20)'!HF56</f>
        <v/>
      </c>
      <c r="BU53" s="200" t="str">
        <f aca="false">'Calculs (M21..M40)'!GM56</f>
        <v/>
      </c>
      <c r="BV53" s="200" t="str">
        <f aca="false">'Calculs (M21..M40)'!GN56</f>
        <v/>
      </c>
      <c r="BW53" s="200" t="str">
        <f aca="false">'Calculs (M21..M40)'!GO56</f>
        <v/>
      </c>
      <c r="BX53" s="200" t="str">
        <f aca="false">'Calculs (M21..M40)'!GP56</f>
        <v/>
      </c>
      <c r="BY53" s="200" t="str">
        <f aca="false">'Calculs (M21..M40)'!GQ56</f>
        <v/>
      </c>
      <c r="BZ53" s="200" t="str">
        <f aca="false">'Calculs (M21..M40)'!GR56</f>
        <v/>
      </c>
      <c r="CA53" s="200" t="str">
        <f aca="false">'Calculs (M21..M40)'!GS56</f>
        <v/>
      </c>
      <c r="CB53" s="200" t="str">
        <f aca="false">'Calculs (M21..M40)'!GT56</f>
        <v/>
      </c>
      <c r="CC53" s="200" t="str">
        <f aca="false">'Calculs (M21..M40)'!GU56</f>
        <v/>
      </c>
      <c r="CD53" s="200" t="str">
        <f aca="false">'Calculs (M21..M40)'!GV56</f>
        <v/>
      </c>
      <c r="CE53" s="200" t="str">
        <f aca="false">'Calculs (M21..M40)'!GW56</f>
        <v/>
      </c>
      <c r="CF53" s="200" t="str">
        <f aca="false">'Calculs (M21..M40)'!GX56</f>
        <v/>
      </c>
      <c r="CG53" s="200" t="str">
        <f aca="false">'Calculs (M21..M40)'!GY56</f>
        <v/>
      </c>
      <c r="CH53" s="200" t="str">
        <f aca="false">'Calculs (M21..M40)'!GZ56</f>
        <v/>
      </c>
      <c r="CI53" s="200" t="str">
        <f aca="false">'Calculs (M21..M40)'!HA56</f>
        <v/>
      </c>
      <c r="CJ53" s="200" t="str">
        <f aca="false">'Calculs (M21..M40)'!HB56</f>
        <v/>
      </c>
      <c r="CK53" s="200" t="str">
        <f aca="false">'Calculs (M21..M40)'!HC56</f>
        <v/>
      </c>
      <c r="CL53" s="200" t="str">
        <f aca="false">'Calculs (M21..M40)'!HD56</f>
        <v/>
      </c>
      <c r="CM53" s="200" t="str">
        <f aca="false">'Calculs (M21..M40)'!HE56</f>
        <v/>
      </c>
      <c r="CN53" s="201" t="str">
        <f aca="false">'Calculs (M21..M40)'!HF56</f>
        <v/>
      </c>
    </row>
    <row r="54" customFormat="false" ht="13" hidden="false" customHeight="false" outlineLevel="0" collapsed="false">
      <c r="B54" s="197" t="n">
        <v>44</v>
      </c>
      <c r="C54" s="198" t="str">
        <f aca="false">IF(ISNA(VLOOKUP(B54,ClassEvo,2,0)),"",VLOOKUP(B54,ClassEvo,2,0))</f>
        <v/>
      </c>
      <c r="D54" s="198" t="str">
        <f aca="false">IF(ISNA(VLOOKUP($B54,ClassEvo,3,0)),"",VLOOKUP($B54,ClassEvo,3,0))</f>
        <v/>
      </c>
      <c r="E54" s="202" t="str">
        <f aca="false">IF(ISNA(VLOOKUP($B54,ClassEvo,4,0)),"",VLOOKUP($B54,ClassEvo,4,0))</f>
        <v/>
      </c>
      <c r="F54" s="198" t="str">
        <f aca="false">IF(ISNA(VLOOKUP($B54,ClassEvo,5,0)),"",VLOOKUP($B54,ClassEvo,5,0))</f>
        <v/>
      </c>
      <c r="G54" s="200" t="str">
        <f aca="false">IF(ISNA(VLOOKUP($B54,ClassEvo,5+G$10,0)),"",VLOOKUP($B54,ClassEvo,5+G$10,0))</f>
        <v/>
      </c>
      <c r="H54" s="200" t="str">
        <f aca="false">IF(ISNA(VLOOKUP($B54,ClassEvo,5+H$10,0)),"",VLOOKUP($B54,ClassEvo,5+H$10,0))</f>
        <v/>
      </c>
      <c r="I54" s="200" t="str">
        <f aca="false">IF(ISNA(VLOOKUP($B54,ClassEvo,5+I$10,0)),"",VLOOKUP($B54,ClassEvo,5+I$10,0))</f>
        <v/>
      </c>
      <c r="J54" s="200" t="str">
        <f aca="false">IF(ISNA(VLOOKUP($B54,ClassEvo,5+J$10,0)),"",VLOOKUP($B54,ClassEvo,5+J$10,0))</f>
        <v/>
      </c>
      <c r="K54" s="200" t="str">
        <f aca="false">IF(ISNA(VLOOKUP($B54,ClassEvo,5+K$10,0)),"",VLOOKUP($B54,ClassEvo,5+K$10,0))</f>
        <v/>
      </c>
      <c r="L54" s="200" t="str">
        <f aca="false">IF(ISNA(VLOOKUP($B54,ClassEvo,5+L$10,0)),"",VLOOKUP($B54,ClassEvo,5+L$10,0))</f>
        <v/>
      </c>
      <c r="M54" s="200" t="str">
        <f aca="false">IF(ISNA(VLOOKUP($B54,ClassEvo,5+M$10,0)),"",VLOOKUP($B54,ClassEvo,5+M$10,0))</f>
        <v/>
      </c>
      <c r="N54" s="200" t="str">
        <f aca="false">IF(ISNA(VLOOKUP($B54,ClassEvo,5+N$10,0)),"",VLOOKUP($B54,ClassEvo,5+N$10,0))</f>
        <v/>
      </c>
      <c r="O54" s="200" t="str">
        <f aca="false">IF(ISNA(VLOOKUP($B54,ClassEvo,5+O$10,0)),"",VLOOKUP($B54,ClassEvo,5+O$10,0))</f>
        <v/>
      </c>
      <c r="P54" s="200" t="str">
        <f aca="false">IF(ISNA(VLOOKUP($B54,ClassEvo,5+P$10,0)),"",VLOOKUP($B54,ClassEvo,5+P$10,0))</f>
        <v/>
      </c>
      <c r="Q54" s="200" t="str">
        <f aca="false">IF(ISNA(VLOOKUP($B54,ClassEvo,5+Q$10,0)),"",VLOOKUP($B54,ClassEvo,5+Q$10,0))</f>
        <v/>
      </c>
      <c r="R54" s="200" t="str">
        <f aca="false">IF(ISNA(VLOOKUP($B54,ClassEvo,5+R$10,0)),"",VLOOKUP($B54,ClassEvo,5+R$10,0))</f>
        <v/>
      </c>
      <c r="S54" s="200" t="str">
        <f aca="false">IF(ISNA(VLOOKUP($B54,ClassEvo,5+S$10,0)),"",VLOOKUP($B54,ClassEvo,5+S$10,0))</f>
        <v/>
      </c>
      <c r="T54" s="200" t="str">
        <f aca="false">IF(ISNA(VLOOKUP($B54,ClassEvo,5+T$10,0)),"",VLOOKUP($B54,ClassEvo,5+T$10,0))</f>
        <v/>
      </c>
      <c r="U54" s="200" t="str">
        <f aca="false">IF(ISNA(VLOOKUP($B54,ClassEvo,5+U$10,0)),"",VLOOKUP($B54,ClassEvo,5+U$10,0))</f>
        <v/>
      </c>
      <c r="V54" s="200" t="str">
        <f aca="false">IF(ISNA(VLOOKUP($B54,ClassEvo,5+V$10,0)),"",VLOOKUP($B54,ClassEvo,5+V$10,0))</f>
        <v/>
      </c>
      <c r="W54" s="200" t="str">
        <f aca="false">IF(ISNA(VLOOKUP($B54,ClassEvo,5+W$10,0)),"",VLOOKUP($B54,ClassEvo,5+W$10,0))</f>
        <v/>
      </c>
      <c r="X54" s="200" t="str">
        <f aca="false">IF(ISNA(VLOOKUP($B54,ClassEvo,5+X$10,0)),"",VLOOKUP($B54,ClassEvo,5+X$10,0))</f>
        <v/>
      </c>
      <c r="Y54" s="200" t="str">
        <f aca="false">IF(ISNA(VLOOKUP($B54,ClassEvo,5+Y$10,0)),"",VLOOKUP($B54,ClassEvo,5+Y$10,0))</f>
        <v/>
      </c>
      <c r="Z54" s="200" t="str">
        <f aca="false">IF(ISNA(VLOOKUP($B54,ClassEvo,5+Z$10,0)),"",VLOOKUP($B54,ClassEvo,5+Z$10,0))</f>
        <v/>
      </c>
      <c r="AA54" s="200" t="str">
        <f aca="false">IF(ISNA(VLOOKUP($B54,ClassEvo,5+AA$10,0)),"",VLOOKUP($B54,ClassEvo,5+AA$10,0))</f>
        <v/>
      </c>
      <c r="AB54" s="200" t="str">
        <f aca="false">IF(ISNA(VLOOKUP($B54,ClassEvo,5+AB$10,0)),"",VLOOKUP($B54,ClassEvo,5+AB$10,0))</f>
        <v/>
      </c>
      <c r="AC54" s="200" t="str">
        <f aca="false">IF(ISNA(VLOOKUP($B54,ClassEvo,5+AC$10,0)),"",VLOOKUP($B54,ClassEvo,5+AC$10,0))</f>
        <v/>
      </c>
      <c r="AD54" s="200" t="str">
        <f aca="false">IF(ISNA(VLOOKUP($B54,ClassEvo,5+AD$10,0)),"",VLOOKUP($B54,ClassEvo,5+AD$10,0))</f>
        <v/>
      </c>
      <c r="AE54" s="200" t="str">
        <f aca="false">IF(ISNA(VLOOKUP($B54,ClassEvo,5+AE$10,0)),"",VLOOKUP($B54,ClassEvo,5+AE$10,0))</f>
        <v/>
      </c>
      <c r="AF54" s="200" t="str">
        <f aca="false">IF(ISNA(VLOOKUP($B54,ClassEvo,5+AF$10,0)),"",VLOOKUP($B54,ClassEvo,5+AF$10,0))</f>
        <v/>
      </c>
      <c r="AG54" s="200" t="str">
        <f aca="false">IF(ISNA(VLOOKUP($B54,ClassEvo,5+AG$10,0)),"",VLOOKUP($B54,ClassEvo,5+AG$10,0))</f>
        <v/>
      </c>
      <c r="AH54" s="200" t="str">
        <f aca="false">IF(ISNA(VLOOKUP($B54,ClassEvo,5+AH$10,0)),"",VLOOKUP($B54,ClassEvo,5+AH$10,0))</f>
        <v/>
      </c>
      <c r="AI54" s="200" t="str">
        <f aca="false">IF(ISNA(VLOOKUP($B54,ClassEvo,5+AI$10,0)),"",VLOOKUP($B54,ClassEvo,5+AI$10,0))</f>
        <v/>
      </c>
      <c r="AJ54" s="200" t="str">
        <f aca="false">IF(ISNA(VLOOKUP($B54,ClassEvo,5+AJ$10,0)),"",VLOOKUP($B54,ClassEvo,5+AJ$10,0))</f>
        <v/>
      </c>
      <c r="AK54" s="200" t="str">
        <f aca="false">IF(ISNA(VLOOKUP($B54,ClassEvo,5+AK$10,0)),"",VLOOKUP($B54,ClassEvo,5+AK$10,0))</f>
        <v/>
      </c>
      <c r="AL54" s="200" t="str">
        <f aca="false">IF(ISNA(VLOOKUP($B54,ClassEvo,5+AL$10,0)),"",VLOOKUP($B54,ClassEvo,5+AL$10,0))</f>
        <v/>
      </c>
      <c r="AM54" s="200" t="str">
        <f aca="false">IF(ISNA(VLOOKUP($B54,ClassEvo,5+AM$10,0)),"",VLOOKUP($B54,ClassEvo,5+AM$10,0))</f>
        <v/>
      </c>
      <c r="AN54" s="200" t="str">
        <f aca="false">IF(ISNA(VLOOKUP($B54,ClassEvo,5+AN$10,0)),"",VLOOKUP($B54,ClassEvo,5+AN$10,0))</f>
        <v/>
      </c>
      <c r="AO54" s="200" t="str">
        <f aca="false">IF(ISNA(VLOOKUP($B54,ClassEvo,5+AO$10,0)),"",VLOOKUP($B54,ClassEvo,5+AO$10,0))</f>
        <v/>
      </c>
      <c r="AP54" s="200" t="str">
        <f aca="false">IF(ISNA(VLOOKUP($B54,ClassEvo,5+AP$10,0)),"",VLOOKUP($B54,ClassEvo,5+AP$10,0))</f>
        <v/>
      </c>
      <c r="AQ54" s="200" t="str">
        <f aca="false">IF(ISNA(VLOOKUP($B54,ClassEvo,5+AQ$10,0)),"",VLOOKUP($B54,ClassEvo,5+AQ$10,0))</f>
        <v/>
      </c>
      <c r="AR54" s="200" t="str">
        <f aca="false">IF(ISNA(VLOOKUP($B54,ClassEvo,5+AR$10,0)),"",VLOOKUP($B54,ClassEvo,5+AR$10,0))</f>
        <v/>
      </c>
      <c r="AS54" s="200" t="str">
        <f aca="false">IF(ISNA(VLOOKUP($B54,ClassEvo,5+AS$10,0)),"",VLOOKUP($B54,ClassEvo,5+AS$10,0))</f>
        <v/>
      </c>
      <c r="AT54" s="201" t="str">
        <f aca="false">IF(ISNA(VLOOKUP($B54,ClassEvo,5+AT$10,0)),"",VLOOKUP($B54,ClassEvo,5+AT$10,0))</f>
        <v/>
      </c>
      <c r="AV54" s="197" t="str">
        <f aca="false">'Calculs (M21..M40)'!A57</f>
        <v/>
      </c>
      <c r="AW54" s="198" t="n">
        <f aca="false">'Calculs (M21..M40)'!G57</f>
        <v>0</v>
      </c>
      <c r="AX54" s="198" t="str">
        <f aca="false">'Calculs (M21..M40)'!H57</f>
        <v/>
      </c>
      <c r="AY54" s="202" t="str">
        <f aca="false">'Calculs (M21..M40)'!I57</f>
        <v/>
      </c>
      <c r="AZ54" s="198" t="str">
        <f aca="false">'Calculs (M21..M40)'!C57</f>
        <v/>
      </c>
      <c r="BA54" s="200" t="str">
        <f aca="false">'Calculs (M1..M20)'!GM57</f>
        <v/>
      </c>
      <c r="BB54" s="200" t="str">
        <f aca="false">'Calculs (M1..M20)'!GN57</f>
        <v/>
      </c>
      <c r="BC54" s="200" t="str">
        <f aca="false">'Calculs (M1..M20)'!GO57</f>
        <v/>
      </c>
      <c r="BD54" s="200" t="str">
        <f aca="false">'Calculs (M1..M20)'!GP57</f>
        <v/>
      </c>
      <c r="BE54" s="200" t="str">
        <f aca="false">'Calculs (M1..M20)'!GQ57</f>
        <v/>
      </c>
      <c r="BF54" s="200" t="str">
        <f aca="false">'Calculs (M1..M20)'!GR57</f>
        <v/>
      </c>
      <c r="BG54" s="200" t="str">
        <f aca="false">'Calculs (M1..M20)'!GS57</f>
        <v/>
      </c>
      <c r="BH54" s="200" t="str">
        <f aca="false">'Calculs (M1..M20)'!GT57</f>
        <v/>
      </c>
      <c r="BI54" s="200" t="str">
        <f aca="false">'Calculs (M1..M20)'!GU57</f>
        <v/>
      </c>
      <c r="BJ54" s="200" t="str">
        <f aca="false">'Calculs (M1..M20)'!GV57</f>
        <v/>
      </c>
      <c r="BK54" s="200" t="str">
        <f aca="false">'Calculs (M1..M20)'!GW57</f>
        <v/>
      </c>
      <c r="BL54" s="200" t="str">
        <f aca="false">'Calculs (M1..M20)'!GX57</f>
        <v/>
      </c>
      <c r="BM54" s="200" t="str">
        <f aca="false">'Calculs (M1..M20)'!GY57</f>
        <v/>
      </c>
      <c r="BN54" s="200" t="str">
        <f aca="false">'Calculs (M1..M20)'!GZ57</f>
        <v/>
      </c>
      <c r="BO54" s="200" t="str">
        <f aca="false">'Calculs (M1..M20)'!HA57</f>
        <v/>
      </c>
      <c r="BP54" s="200" t="str">
        <f aca="false">'Calculs (M1..M20)'!HB57</f>
        <v/>
      </c>
      <c r="BQ54" s="200" t="str">
        <f aca="false">'Calculs (M1..M20)'!HC57</f>
        <v/>
      </c>
      <c r="BR54" s="200" t="str">
        <f aca="false">'Calculs (M1..M20)'!HD57</f>
        <v/>
      </c>
      <c r="BS54" s="200" t="str">
        <f aca="false">'Calculs (M1..M20)'!HE57</f>
        <v/>
      </c>
      <c r="BT54" s="200" t="str">
        <f aca="false">'Calculs (M1..M20)'!HF57</f>
        <v/>
      </c>
      <c r="BU54" s="200" t="str">
        <f aca="false">'Calculs (M21..M40)'!GM57</f>
        <v/>
      </c>
      <c r="BV54" s="200" t="str">
        <f aca="false">'Calculs (M21..M40)'!GN57</f>
        <v/>
      </c>
      <c r="BW54" s="200" t="str">
        <f aca="false">'Calculs (M21..M40)'!GO57</f>
        <v/>
      </c>
      <c r="BX54" s="200" t="str">
        <f aca="false">'Calculs (M21..M40)'!GP57</f>
        <v/>
      </c>
      <c r="BY54" s="200" t="str">
        <f aca="false">'Calculs (M21..M40)'!GQ57</f>
        <v/>
      </c>
      <c r="BZ54" s="200" t="str">
        <f aca="false">'Calculs (M21..M40)'!GR57</f>
        <v/>
      </c>
      <c r="CA54" s="200" t="str">
        <f aca="false">'Calculs (M21..M40)'!GS57</f>
        <v/>
      </c>
      <c r="CB54" s="200" t="str">
        <f aca="false">'Calculs (M21..M40)'!GT57</f>
        <v/>
      </c>
      <c r="CC54" s="200" t="str">
        <f aca="false">'Calculs (M21..M40)'!GU57</f>
        <v/>
      </c>
      <c r="CD54" s="200" t="str">
        <f aca="false">'Calculs (M21..M40)'!GV57</f>
        <v/>
      </c>
      <c r="CE54" s="200" t="str">
        <f aca="false">'Calculs (M21..M40)'!GW57</f>
        <v/>
      </c>
      <c r="CF54" s="200" t="str">
        <f aca="false">'Calculs (M21..M40)'!GX57</f>
        <v/>
      </c>
      <c r="CG54" s="200" t="str">
        <f aca="false">'Calculs (M21..M40)'!GY57</f>
        <v/>
      </c>
      <c r="CH54" s="200" t="str">
        <f aca="false">'Calculs (M21..M40)'!GZ57</f>
        <v/>
      </c>
      <c r="CI54" s="200" t="str">
        <f aca="false">'Calculs (M21..M40)'!HA57</f>
        <v/>
      </c>
      <c r="CJ54" s="200" t="str">
        <f aca="false">'Calculs (M21..M40)'!HB57</f>
        <v/>
      </c>
      <c r="CK54" s="200" t="str">
        <f aca="false">'Calculs (M21..M40)'!HC57</f>
        <v/>
      </c>
      <c r="CL54" s="200" t="str">
        <f aca="false">'Calculs (M21..M40)'!HD57</f>
        <v/>
      </c>
      <c r="CM54" s="200" t="str">
        <f aca="false">'Calculs (M21..M40)'!HE57</f>
        <v/>
      </c>
      <c r="CN54" s="201" t="str">
        <f aca="false">'Calculs (M21..M40)'!HF57</f>
        <v/>
      </c>
    </row>
    <row r="55" customFormat="false" ht="13" hidden="false" customHeight="false" outlineLevel="0" collapsed="false">
      <c r="B55" s="197" t="n">
        <v>45</v>
      </c>
      <c r="C55" s="198" t="str">
        <f aca="false">IF(ISNA(VLOOKUP(B55,ClassEvo,2,0)),"",VLOOKUP(B55,ClassEvo,2,0))</f>
        <v/>
      </c>
      <c r="D55" s="198" t="str">
        <f aca="false">IF(ISNA(VLOOKUP($B55,ClassEvo,3,0)),"",VLOOKUP($B55,ClassEvo,3,0))</f>
        <v/>
      </c>
      <c r="E55" s="202" t="str">
        <f aca="false">IF(ISNA(VLOOKUP($B55,ClassEvo,4,0)),"",VLOOKUP($B55,ClassEvo,4,0))</f>
        <v/>
      </c>
      <c r="F55" s="198" t="str">
        <f aca="false">IF(ISNA(VLOOKUP($B55,ClassEvo,5,0)),"",VLOOKUP($B55,ClassEvo,5,0))</f>
        <v/>
      </c>
      <c r="G55" s="200" t="str">
        <f aca="false">IF(ISNA(VLOOKUP($B55,ClassEvo,5+G$10,0)),"",VLOOKUP($B55,ClassEvo,5+G$10,0))</f>
        <v/>
      </c>
      <c r="H55" s="200" t="str">
        <f aca="false">IF(ISNA(VLOOKUP($B55,ClassEvo,5+H$10,0)),"",VLOOKUP($B55,ClassEvo,5+H$10,0))</f>
        <v/>
      </c>
      <c r="I55" s="200" t="str">
        <f aca="false">IF(ISNA(VLOOKUP($B55,ClassEvo,5+I$10,0)),"",VLOOKUP($B55,ClassEvo,5+I$10,0))</f>
        <v/>
      </c>
      <c r="J55" s="200" t="str">
        <f aca="false">IF(ISNA(VLOOKUP($B55,ClassEvo,5+J$10,0)),"",VLOOKUP($B55,ClassEvo,5+J$10,0))</f>
        <v/>
      </c>
      <c r="K55" s="200" t="str">
        <f aca="false">IF(ISNA(VLOOKUP($B55,ClassEvo,5+K$10,0)),"",VLOOKUP($B55,ClassEvo,5+K$10,0))</f>
        <v/>
      </c>
      <c r="L55" s="200" t="str">
        <f aca="false">IF(ISNA(VLOOKUP($B55,ClassEvo,5+L$10,0)),"",VLOOKUP($B55,ClassEvo,5+L$10,0))</f>
        <v/>
      </c>
      <c r="M55" s="200" t="str">
        <f aca="false">IF(ISNA(VLOOKUP($B55,ClassEvo,5+M$10,0)),"",VLOOKUP($B55,ClassEvo,5+M$10,0))</f>
        <v/>
      </c>
      <c r="N55" s="200" t="str">
        <f aca="false">IF(ISNA(VLOOKUP($B55,ClassEvo,5+N$10,0)),"",VLOOKUP($B55,ClassEvo,5+N$10,0))</f>
        <v/>
      </c>
      <c r="O55" s="200" t="str">
        <f aca="false">IF(ISNA(VLOOKUP($B55,ClassEvo,5+O$10,0)),"",VLOOKUP($B55,ClassEvo,5+O$10,0))</f>
        <v/>
      </c>
      <c r="P55" s="200" t="str">
        <f aca="false">IF(ISNA(VLOOKUP($B55,ClassEvo,5+P$10,0)),"",VLOOKUP($B55,ClassEvo,5+P$10,0))</f>
        <v/>
      </c>
      <c r="Q55" s="200" t="str">
        <f aca="false">IF(ISNA(VLOOKUP($B55,ClassEvo,5+Q$10,0)),"",VLOOKUP($B55,ClassEvo,5+Q$10,0))</f>
        <v/>
      </c>
      <c r="R55" s="200" t="str">
        <f aca="false">IF(ISNA(VLOOKUP($B55,ClassEvo,5+R$10,0)),"",VLOOKUP($B55,ClassEvo,5+R$10,0))</f>
        <v/>
      </c>
      <c r="S55" s="200" t="str">
        <f aca="false">IF(ISNA(VLOOKUP($B55,ClassEvo,5+S$10,0)),"",VLOOKUP($B55,ClassEvo,5+S$10,0))</f>
        <v/>
      </c>
      <c r="T55" s="200" t="str">
        <f aca="false">IF(ISNA(VLOOKUP($B55,ClassEvo,5+T$10,0)),"",VLOOKUP($B55,ClassEvo,5+T$10,0))</f>
        <v/>
      </c>
      <c r="U55" s="200" t="str">
        <f aca="false">IF(ISNA(VLOOKUP($B55,ClassEvo,5+U$10,0)),"",VLOOKUP($B55,ClassEvo,5+U$10,0))</f>
        <v/>
      </c>
      <c r="V55" s="200" t="str">
        <f aca="false">IF(ISNA(VLOOKUP($B55,ClassEvo,5+V$10,0)),"",VLOOKUP($B55,ClassEvo,5+V$10,0))</f>
        <v/>
      </c>
      <c r="W55" s="200" t="str">
        <f aca="false">IF(ISNA(VLOOKUP($B55,ClassEvo,5+W$10,0)),"",VLOOKUP($B55,ClassEvo,5+W$10,0))</f>
        <v/>
      </c>
      <c r="X55" s="200" t="str">
        <f aca="false">IF(ISNA(VLOOKUP($B55,ClassEvo,5+X$10,0)),"",VLOOKUP($B55,ClassEvo,5+X$10,0))</f>
        <v/>
      </c>
      <c r="Y55" s="200" t="str">
        <f aca="false">IF(ISNA(VLOOKUP($B55,ClassEvo,5+Y$10,0)),"",VLOOKUP($B55,ClassEvo,5+Y$10,0))</f>
        <v/>
      </c>
      <c r="Z55" s="200" t="str">
        <f aca="false">IF(ISNA(VLOOKUP($B55,ClassEvo,5+Z$10,0)),"",VLOOKUP($B55,ClassEvo,5+Z$10,0))</f>
        <v/>
      </c>
      <c r="AA55" s="200" t="str">
        <f aca="false">IF(ISNA(VLOOKUP($B55,ClassEvo,5+AA$10,0)),"",VLOOKUP($B55,ClassEvo,5+AA$10,0))</f>
        <v/>
      </c>
      <c r="AB55" s="200" t="str">
        <f aca="false">IF(ISNA(VLOOKUP($B55,ClassEvo,5+AB$10,0)),"",VLOOKUP($B55,ClassEvo,5+AB$10,0))</f>
        <v/>
      </c>
      <c r="AC55" s="200" t="str">
        <f aca="false">IF(ISNA(VLOOKUP($B55,ClassEvo,5+AC$10,0)),"",VLOOKUP($B55,ClassEvo,5+AC$10,0))</f>
        <v/>
      </c>
      <c r="AD55" s="200" t="str">
        <f aca="false">IF(ISNA(VLOOKUP($B55,ClassEvo,5+AD$10,0)),"",VLOOKUP($B55,ClassEvo,5+AD$10,0))</f>
        <v/>
      </c>
      <c r="AE55" s="200" t="str">
        <f aca="false">IF(ISNA(VLOOKUP($B55,ClassEvo,5+AE$10,0)),"",VLOOKUP($B55,ClassEvo,5+AE$10,0))</f>
        <v/>
      </c>
      <c r="AF55" s="200" t="str">
        <f aca="false">IF(ISNA(VLOOKUP($B55,ClassEvo,5+AF$10,0)),"",VLOOKUP($B55,ClassEvo,5+AF$10,0))</f>
        <v/>
      </c>
      <c r="AG55" s="200" t="str">
        <f aca="false">IF(ISNA(VLOOKUP($B55,ClassEvo,5+AG$10,0)),"",VLOOKUP($B55,ClassEvo,5+AG$10,0))</f>
        <v/>
      </c>
      <c r="AH55" s="200" t="str">
        <f aca="false">IF(ISNA(VLOOKUP($B55,ClassEvo,5+AH$10,0)),"",VLOOKUP($B55,ClassEvo,5+AH$10,0))</f>
        <v/>
      </c>
      <c r="AI55" s="200" t="str">
        <f aca="false">IF(ISNA(VLOOKUP($B55,ClassEvo,5+AI$10,0)),"",VLOOKUP($B55,ClassEvo,5+AI$10,0))</f>
        <v/>
      </c>
      <c r="AJ55" s="200" t="str">
        <f aca="false">IF(ISNA(VLOOKUP($B55,ClassEvo,5+AJ$10,0)),"",VLOOKUP($B55,ClassEvo,5+AJ$10,0))</f>
        <v/>
      </c>
      <c r="AK55" s="200" t="str">
        <f aca="false">IF(ISNA(VLOOKUP($B55,ClassEvo,5+AK$10,0)),"",VLOOKUP($B55,ClassEvo,5+AK$10,0))</f>
        <v/>
      </c>
      <c r="AL55" s="200" t="str">
        <f aca="false">IF(ISNA(VLOOKUP($B55,ClassEvo,5+AL$10,0)),"",VLOOKUP($B55,ClassEvo,5+AL$10,0))</f>
        <v/>
      </c>
      <c r="AM55" s="200" t="str">
        <f aca="false">IF(ISNA(VLOOKUP($B55,ClassEvo,5+AM$10,0)),"",VLOOKUP($B55,ClassEvo,5+AM$10,0))</f>
        <v/>
      </c>
      <c r="AN55" s="200" t="str">
        <f aca="false">IF(ISNA(VLOOKUP($B55,ClassEvo,5+AN$10,0)),"",VLOOKUP($B55,ClassEvo,5+AN$10,0))</f>
        <v/>
      </c>
      <c r="AO55" s="200" t="str">
        <f aca="false">IF(ISNA(VLOOKUP($B55,ClassEvo,5+AO$10,0)),"",VLOOKUP($B55,ClassEvo,5+AO$10,0))</f>
        <v/>
      </c>
      <c r="AP55" s="200" t="str">
        <f aca="false">IF(ISNA(VLOOKUP($B55,ClassEvo,5+AP$10,0)),"",VLOOKUP($B55,ClassEvo,5+AP$10,0))</f>
        <v/>
      </c>
      <c r="AQ55" s="200" t="str">
        <f aca="false">IF(ISNA(VLOOKUP($B55,ClassEvo,5+AQ$10,0)),"",VLOOKUP($B55,ClassEvo,5+AQ$10,0))</f>
        <v/>
      </c>
      <c r="AR55" s="200" t="str">
        <f aca="false">IF(ISNA(VLOOKUP($B55,ClassEvo,5+AR$10,0)),"",VLOOKUP($B55,ClassEvo,5+AR$10,0))</f>
        <v/>
      </c>
      <c r="AS55" s="200" t="str">
        <f aca="false">IF(ISNA(VLOOKUP($B55,ClassEvo,5+AS$10,0)),"",VLOOKUP($B55,ClassEvo,5+AS$10,0))</f>
        <v/>
      </c>
      <c r="AT55" s="201" t="str">
        <f aca="false">IF(ISNA(VLOOKUP($B55,ClassEvo,5+AT$10,0)),"",VLOOKUP($B55,ClassEvo,5+AT$10,0))</f>
        <v/>
      </c>
      <c r="AV55" s="197" t="str">
        <f aca="false">'Calculs (M21..M40)'!A58</f>
        <v/>
      </c>
      <c r="AW55" s="198" t="n">
        <f aca="false">'Calculs (M21..M40)'!G58</f>
        <v>0</v>
      </c>
      <c r="AX55" s="198" t="str">
        <f aca="false">'Calculs (M21..M40)'!H58</f>
        <v/>
      </c>
      <c r="AY55" s="202" t="str">
        <f aca="false">'Calculs (M21..M40)'!I58</f>
        <v/>
      </c>
      <c r="AZ55" s="198" t="str">
        <f aca="false">'Calculs (M21..M40)'!C58</f>
        <v/>
      </c>
      <c r="BA55" s="200" t="str">
        <f aca="false">'Calculs (M1..M20)'!GM58</f>
        <v/>
      </c>
      <c r="BB55" s="200" t="str">
        <f aca="false">'Calculs (M1..M20)'!GN58</f>
        <v/>
      </c>
      <c r="BC55" s="200" t="str">
        <f aca="false">'Calculs (M1..M20)'!GO58</f>
        <v/>
      </c>
      <c r="BD55" s="200" t="str">
        <f aca="false">'Calculs (M1..M20)'!GP58</f>
        <v/>
      </c>
      <c r="BE55" s="200" t="str">
        <f aca="false">'Calculs (M1..M20)'!GQ58</f>
        <v/>
      </c>
      <c r="BF55" s="200" t="str">
        <f aca="false">'Calculs (M1..M20)'!GR58</f>
        <v/>
      </c>
      <c r="BG55" s="200" t="str">
        <f aca="false">'Calculs (M1..M20)'!GS58</f>
        <v/>
      </c>
      <c r="BH55" s="200" t="str">
        <f aca="false">'Calculs (M1..M20)'!GT58</f>
        <v/>
      </c>
      <c r="BI55" s="200" t="str">
        <f aca="false">'Calculs (M1..M20)'!GU58</f>
        <v/>
      </c>
      <c r="BJ55" s="200" t="str">
        <f aca="false">'Calculs (M1..M20)'!GV58</f>
        <v/>
      </c>
      <c r="BK55" s="200" t="str">
        <f aca="false">'Calculs (M1..M20)'!GW58</f>
        <v/>
      </c>
      <c r="BL55" s="200" t="str">
        <f aca="false">'Calculs (M1..M20)'!GX58</f>
        <v/>
      </c>
      <c r="BM55" s="200" t="str">
        <f aca="false">'Calculs (M1..M20)'!GY58</f>
        <v/>
      </c>
      <c r="BN55" s="200" t="str">
        <f aca="false">'Calculs (M1..M20)'!GZ58</f>
        <v/>
      </c>
      <c r="BO55" s="200" t="str">
        <f aca="false">'Calculs (M1..M20)'!HA58</f>
        <v/>
      </c>
      <c r="BP55" s="200" t="str">
        <f aca="false">'Calculs (M1..M20)'!HB58</f>
        <v/>
      </c>
      <c r="BQ55" s="200" t="str">
        <f aca="false">'Calculs (M1..M20)'!HC58</f>
        <v/>
      </c>
      <c r="BR55" s="200" t="str">
        <f aca="false">'Calculs (M1..M20)'!HD58</f>
        <v/>
      </c>
      <c r="BS55" s="200" t="str">
        <f aca="false">'Calculs (M1..M20)'!HE58</f>
        <v/>
      </c>
      <c r="BT55" s="200" t="str">
        <f aca="false">'Calculs (M1..M20)'!HF58</f>
        <v/>
      </c>
      <c r="BU55" s="200" t="str">
        <f aca="false">'Calculs (M21..M40)'!GM58</f>
        <v/>
      </c>
      <c r="BV55" s="200" t="str">
        <f aca="false">'Calculs (M21..M40)'!GN58</f>
        <v/>
      </c>
      <c r="BW55" s="200" t="str">
        <f aca="false">'Calculs (M21..M40)'!GO58</f>
        <v/>
      </c>
      <c r="BX55" s="200" t="str">
        <f aca="false">'Calculs (M21..M40)'!GP58</f>
        <v/>
      </c>
      <c r="BY55" s="200" t="str">
        <f aca="false">'Calculs (M21..M40)'!GQ58</f>
        <v/>
      </c>
      <c r="BZ55" s="200" t="str">
        <f aca="false">'Calculs (M21..M40)'!GR58</f>
        <v/>
      </c>
      <c r="CA55" s="200" t="str">
        <f aca="false">'Calculs (M21..M40)'!GS58</f>
        <v/>
      </c>
      <c r="CB55" s="200" t="str">
        <f aca="false">'Calculs (M21..M40)'!GT58</f>
        <v/>
      </c>
      <c r="CC55" s="200" t="str">
        <f aca="false">'Calculs (M21..M40)'!GU58</f>
        <v/>
      </c>
      <c r="CD55" s="200" t="str">
        <f aca="false">'Calculs (M21..M40)'!GV58</f>
        <v/>
      </c>
      <c r="CE55" s="200" t="str">
        <f aca="false">'Calculs (M21..M40)'!GW58</f>
        <v/>
      </c>
      <c r="CF55" s="200" t="str">
        <f aca="false">'Calculs (M21..M40)'!GX58</f>
        <v/>
      </c>
      <c r="CG55" s="200" t="str">
        <f aca="false">'Calculs (M21..M40)'!GY58</f>
        <v/>
      </c>
      <c r="CH55" s="200" t="str">
        <f aca="false">'Calculs (M21..M40)'!GZ58</f>
        <v/>
      </c>
      <c r="CI55" s="200" t="str">
        <f aca="false">'Calculs (M21..M40)'!HA58</f>
        <v/>
      </c>
      <c r="CJ55" s="200" t="str">
        <f aca="false">'Calculs (M21..M40)'!HB58</f>
        <v/>
      </c>
      <c r="CK55" s="200" t="str">
        <f aca="false">'Calculs (M21..M40)'!HC58</f>
        <v/>
      </c>
      <c r="CL55" s="200" t="str">
        <f aca="false">'Calculs (M21..M40)'!HD58</f>
        <v/>
      </c>
      <c r="CM55" s="200" t="str">
        <f aca="false">'Calculs (M21..M40)'!HE58</f>
        <v/>
      </c>
      <c r="CN55" s="201" t="str">
        <f aca="false">'Calculs (M21..M40)'!HF58</f>
        <v/>
      </c>
    </row>
    <row r="56" customFormat="false" ht="13" hidden="false" customHeight="false" outlineLevel="0" collapsed="false">
      <c r="B56" s="197" t="n">
        <v>46</v>
      </c>
      <c r="C56" s="198" t="str">
        <f aca="false">IF(ISNA(VLOOKUP(B56,ClassEvo,2,0)),"",VLOOKUP(B56,ClassEvo,2,0))</f>
        <v/>
      </c>
      <c r="D56" s="198" t="str">
        <f aca="false">IF(ISNA(VLOOKUP($B56,ClassEvo,3,0)),"",VLOOKUP($B56,ClassEvo,3,0))</f>
        <v/>
      </c>
      <c r="E56" s="202" t="str">
        <f aca="false">IF(ISNA(VLOOKUP($B56,ClassEvo,4,0)),"",VLOOKUP($B56,ClassEvo,4,0))</f>
        <v/>
      </c>
      <c r="F56" s="198" t="str">
        <f aca="false">IF(ISNA(VLOOKUP($B56,ClassEvo,5,0)),"",VLOOKUP($B56,ClassEvo,5,0))</f>
        <v/>
      </c>
      <c r="G56" s="200" t="str">
        <f aca="false">IF(ISNA(VLOOKUP($B56,ClassEvo,5+G$10,0)),"",VLOOKUP($B56,ClassEvo,5+G$10,0))</f>
        <v/>
      </c>
      <c r="H56" s="200" t="str">
        <f aca="false">IF(ISNA(VLOOKUP($B56,ClassEvo,5+H$10,0)),"",VLOOKUP($B56,ClassEvo,5+H$10,0))</f>
        <v/>
      </c>
      <c r="I56" s="200" t="str">
        <f aca="false">IF(ISNA(VLOOKUP($B56,ClassEvo,5+I$10,0)),"",VLOOKUP($B56,ClassEvo,5+I$10,0))</f>
        <v/>
      </c>
      <c r="J56" s="200" t="str">
        <f aca="false">IF(ISNA(VLOOKUP($B56,ClassEvo,5+J$10,0)),"",VLOOKUP($B56,ClassEvo,5+J$10,0))</f>
        <v/>
      </c>
      <c r="K56" s="200" t="str">
        <f aca="false">IF(ISNA(VLOOKUP($B56,ClassEvo,5+K$10,0)),"",VLOOKUP($B56,ClassEvo,5+K$10,0))</f>
        <v/>
      </c>
      <c r="L56" s="200" t="str">
        <f aca="false">IF(ISNA(VLOOKUP($B56,ClassEvo,5+L$10,0)),"",VLOOKUP($B56,ClassEvo,5+L$10,0))</f>
        <v/>
      </c>
      <c r="M56" s="200" t="str">
        <f aca="false">IF(ISNA(VLOOKUP($B56,ClassEvo,5+M$10,0)),"",VLOOKUP($B56,ClassEvo,5+M$10,0))</f>
        <v/>
      </c>
      <c r="N56" s="200" t="str">
        <f aca="false">IF(ISNA(VLOOKUP($B56,ClassEvo,5+N$10,0)),"",VLOOKUP($B56,ClassEvo,5+N$10,0))</f>
        <v/>
      </c>
      <c r="O56" s="200" t="str">
        <f aca="false">IF(ISNA(VLOOKUP($B56,ClassEvo,5+O$10,0)),"",VLOOKUP($B56,ClassEvo,5+O$10,0))</f>
        <v/>
      </c>
      <c r="P56" s="200" t="str">
        <f aca="false">IF(ISNA(VLOOKUP($B56,ClassEvo,5+P$10,0)),"",VLOOKUP($B56,ClassEvo,5+P$10,0))</f>
        <v/>
      </c>
      <c r="Q56" s="200" t="str">
        <f aca="false">IF(ISNA(VLOOKUP($B56,ClassEvo,5+Q$10,0)),"",VLOOKUP($B56,ClassEvo,5+Q$10,0))</f>
        <v/>
      </c>
      <c r="R56" s="200" t="str">
        <f aca="false">IF(ISNA(VLOOKUP($B56,ClassEvo,5+R$10,0)),"",VLOOKUP($B56,ClassEvo,5+R$10,0))</f>
        <v/>
      </c>
      <c r="S56" s="200" t="str">
        <f aca="false">IF(ISNA(VLOOKUP($B56,ClassEvo,5+S$10,0)),"",VLOOKUP($B56,ClassEvo,5+S$10,0))</f>
        <v/>
      </c>
      <c r="T56" s="200" t="str">
        <f aca="false">IF(ISNA(VLOOKUP($B56,ClassEvo,5+T$10,0)),"",VLOOKUP($B56,ClassEvo,5+T$10,0))</f>
        <v/>
      </c>
      <c r="U56" s="200" t="str">
        <f aca="false">IF(ISNA(VLOOKUP($B56,ClassEvo,5+U$10,0)),"",VLOOKUP($B56,ClassEvo,5+U$10,0))</f>
        <v/>
      </c>
      <c r="V56" s="200" t="str">
        <f aca="false">IF(ISNA(VLOOKUP($B56,ClassEvo,5+V$10,0)),"",VLOOKUP($B56,ClassEvo,5+V$10,0))</f>
        <v/>
      </c>
      <c r="W56" s="200" t="str">
        <f aca="false">IF(ISNA(VLOOKUP($B56,ClassEvo,5+W$10,0)),"",VLOOKUP($B56,ClassEvo,5+W$10,0))</f>
        <v/>
      </c>
      <c r="X56" s="200" t="str">
        <f aca="false">IF(ISNA(VLOOKUP($B56,ClassEvo,5+X$10,0)),"",VLOOKUP($B56,ClassEvo,5+X$10,0))</f>
        <v/>
      </c>
      <c r="Y56" s="200" t="str">
        <f aca="false">IF(ISNA(VLOOKUP($B56,ClassEvo,5+Y$10,0)),"",VLOOKUP($B56,ClassEvo,5+Y$10,0))</f>
        <v/>
      </c>
      <c r="Z56" s="200" t="str">
        <f aca="false">IF(ISNA(VLOOKUP($B56,ClassEvo,5+Z$10,0)),"",VLOOKUP($B56,ClassEvo,5+Z$10,0))</f>
        <v/>
      </c>
      <c r="AA56" s="200" t="str">
        <f aca="false">IF(ISNA(VLOOKUP($B56,ClassEvo,5+AA$10,0)),"",VLOOKUP($B56,ClassEvo,5+AA$10,0))</f>
        <v/>
      </c>
      <c r="AB56" s="200" t="str">
        <f aca="false">IF(ISNA(VLOOKUP($B56,ClassEvo,5+AB$10,0)),"",VLOOKUP($B56,ClassEvo,5+AB$10,0))</f>
        <v/>
      </c>
      <c r="AC56" s="200" t="str">
        <f aca="false">IF(ISNA(VLOOKUP($B56,ClassEvo,5+AC$10,0)),"",VLOOKUP($B56,ClassEvo,5+AC$10,0))</f>
        <v/>
      </c>
      <c r="AD56" s="200" t="str">
        <f aca="false">IF(ISNA(VLOOKUP($B56,ClassEvo,5+AD$10,0)),"",VLOOKUP($B56,ClassEvo,5+AD$10,0))</f>
        <v/>
      </c>
      <c r="AE56" s="200" t="str">
        <f aca="false">IF(ISNA(VLOOKUP($B56,ClassEvo,5+AE$10,0)),"",VLOOKUP($B56,ClassEvo,5+AE$10,0))</f>
        <v/>
      </c>
      <c r="AF56" s="200" t="str">
        <f aca="false">IF(ISNA(VLOOKUP($B56,ClassEvo,5+AF$10,0)),"",VLOOKUP($B56,ClassEvo,5+AF$10,0))</f>
        <v/>
      </c>
      <c r="AG56" s="200" t="str">
        <f aca="false">IF(ISNA(VLOOKUP($B56,ClassEvo,5+AG$10,0)),"",VLOOKUP($B56,ClassEvo,5+AG$10,0))</f>
        <v/>
      </c>
      <c r="AH56" s="200" t="str">
        <f aca="false">IF(ISNA(VLOOKUP($B56,ClassEvo,5+AH$10,0)),"",VLOOKUP($B56,ClassEvo,5+AH$10,0))</f>
        <v/>
      </c>
      <c r="AI56" s="200" t="str">
        <f aca="false">IF(ISNA(VLOOKUP($B56,ClassEvo,5+AI$10,0)),"",VLOOKUP($B56,ClassEvo,5+AI$10,0))</f>
        <v/>
      </c>
      <c r="AJ56" s="200" t="str">
        <f aca="false">IF(ISNA(VLOOKUP($B56,ClassEvo,5+AJ$10,0)),"",VLOOKUP($B56,ClassEvo,5+AJ$10,0))</f>
        <v/>
      </c>
      <c r="AK56" s="200" t="str">
        <f aca="false">IF(ISNA(VLOOKUP($B56,ClassEvo,5+AK$10,0)),"",VLOOKUP($B56,ClassEvo,5+AK$10,0))</f>
        <v/>
      </c>
      <c r="AL56" s="200" t="str">
        <f aca="false">IF(ISNA(VLOOKUP($B56,ClassEvo,5+AL$10,0)),"",VLOOKUP($B56,ClassEvo,5+AL$10,0))</f>
        <v/>
      </c>
      <c r="AM56" s="200" t="str">
        <f aca="false">IF(ISNA(VLOOKUP($B56,ClassEvo,5+AM$10,0)),"",VLOOKUP($B56,ClassEvo,5+AM$10,0))</f>
        <v/>
      </c>
      <c r="AN56" s="200" t="str">
        <f aca="false">IF(ISNA(VLOOKUP($B56,ClassEvo,5+AN$10,0)),"",VLOOKUP($B56,ClassEvo,5+AN$10,0))</f>
        <v/>
      </c>
      <c r="AO56" s="200" t="str">
        <f aca="false">IF(ISNA(VLOOKUP($B56,ClassEvo,5+AO$10,0)),"",VLOOKUP($B56,ClassEvo,5+AO$10,0))</f>
        <v/>
      </c>
      <c r="AP56" s="200" t="str">
        <f aca="false">IF(ISNA(VLOOKUP($B56,ClassEvo,5+AP$10,0)),"",VLOOKUP($B56,ClassEvo,5+AP$10,0))</f>
        <v/>
      </c>
      <c r="AQ56" s="200" t="str">
        <f aca="false">IF(ISNA(VLOOKUP($B56,ClassEvo,5+AQ$10,0)),"",VLOOKUP($B56,ClassEvo,5+AQ$10,0))</f>
        <v/>
      </c>
      <c r="AR56" s="200" t="str">
        <f aca="false">IF(ISNA(VLOOKUP($B56,ClassEvo,5+AR$10,0)),"",VLOOKUP($B56,ClassEvo,5+AR$10,0))</f>
        <v/>
      </c>
      <c r="AS56" s="200" t="str">
        <f aca="false">IF(ISNA(VLOOKUP($B56,ClassEvo,5+AS$10,0)),"",VLOOKUP($B56,ClassEvo,5+AS$10,0))</f>
        <v/>
      </c>
      <c r="AT56" s="201" t="str">
        <f aca="false">IF(ISNA(VLOOKUP($B56,ClassEvo,5+AT$10,0)),"",VLOOKUP($B56,ClassEvo,5+AT$10,0))</f>
        <v/>
      </c>
      <c r="AV56" s="197" t="str">
        <f aca="false">'Calculs (M21..M40)'!A59</f>
        <v/>
      </c>
      <c r="AW56" s="198" t="n">
        <f aca="false">'Calculs (M21..M40)'!G59</f>
        <v>0</v>
      </c>
      <c r="AX56" s="198" t="str">
        <f aca="false">'Calculs (M21..M40)'!H59</f>
        <v/>
      </c>
      <c r="AY56" s="202" t="str">
        <f aca="false">'Calculs (M21..M40)'!I59</f>
        <v/>
      </c>
      <c r="AZ56" s="198" t="str">
        <f aca="false">'Calculs (M21..M40)'!C59</f>
        <v/>
      </c>
      <c r="BA56" s="200" t="str">
        <f aca="false">'Calculs (M1..M20)'!GM59</f>
        <v/>
      </c>
      <c r="BB56" s="200" t="str">
        <f aca="false">'Calculs (M1..M20)'!GN59</f>
        <v/>
      </c>
      <c r="BC56" s="200" t="str">
        <f aca="false">'Calculs (M1..M20)'!GO59</f>
        <v/>
      </c>
      <c r="BD56" s="200" t="str">
        <f aca="false">'Calculs (M1..M20)'!GP59</f>
        <v/>
      </c>
      <c r="BE56" s="200" t="str">
        <f aca="false">'Calculs (M1..M20)'!GQ59</f>
        <v/>
      </c>
      <c r="BF56" s="200" t="str">
        <f aca="false">'Calculs (M1..M20)'!GR59</f>
        <v/>
      </c>
      <c r="BG56" s="200" t="str">
        <f aca="false">'Calculs (M1..M20)'!GS59</f>
        <v/>
      </c>
      <c r="BH56" s="200" t="str">
        <f aca="false">'Calculs (M1..M20)'!GT59</f>
        <v/>
      </c>
      <c r="BI56" s="200" t="str">
        <f aca="false">'Calculs (M1..M20)'!GU59</f>
        <v/>
      </c>
      <c r="BJ56" s="200" t="str">
        <f aca="false">'Calculs (M1..M20)'!GV59</f>
        <v/>
      </c>
      <c r="BK56" s="200" t="str">
        <f aca="false">'Calculs (M1..M20)'!GW59</f>
        <v/>
      </c>
      <c r="BL56" s="200" t="str">
        <f aca="false">'Calculs (M1..M20)'!GX59</f>
        <v/>
      </c>
      <c r="BM56" s="200" t="str">
        <f aca="false">'Calculs (M1..M20)'!GY59</f>
        <v/>
      </c>
      <c r="BN56" s="200" t="str">
        <f aca="false">'Calculs (M1..M20)'!GZ59</f>
        <v/>
      </c>
      <c r="BO56" s="200" t="str">
        <f aca="false">'Calculs (M1..M20)'!HA59</f>
        <v/>
      </c>
      <c r="BP56" s="200" t="str">
        <f aca="false">'Calculs (M1..M20)'!HB59</f>
        <v/>
      </c>
      <c r="BQ56" s="200" t="str">
        <f aca="false">'Calculs (M1..M20)'!HC59</f>
        <v/>
      </c>
      <c r="BR56" s="200" t="str">
        <f aca="false">'Calculs (M1..M20)'!HD59</f>
        <v/>
      </c>
      <c r="BS56" s="200" t="str">
        <f aca="false">'Calculs (M1..M20)'!HE59</f>
        <v/>
      </c>
      <c r="BT56" s="200" t="str">
        <f aca="false">'Calculs (M1..M20)'!HF59</f>
        <v/>
      </c>
      <c r="BU56" s="200" t="str">
        <f aca="false">'Calculs (M21..M40)'!GM59</f>
        <v/>
      </c>
      <c r="BV56" s="200" t="str">
        <f aca="false">'Calculs (M21..M40)'!GN59</f>
        <v/>
      </c>
      <c r="BW56" s="200" t="str">
        <f aca="false">'Calculs (M21..M40)'!GO59</f>
        <v/>
      </c>
      <c r="BX56" s="200" t="str">
        <f aca="false">'Calculs (M21..M40)'!GP59</f>
        <v/>
      </c>
      <c r="BY56" s="200" t="str">
        <f aca="false">'Calculs (M21..M40)'!GQ59</f>
        <v/>
      </c>
      <c r="BZ56" s="200" t="str">
        <f aca="false">'Calculs (M21..M40)'!GR59</f>
        <v/>
      </c>
      <c r="CA56" s="200" t="str">
        <f aca="false">'Calculs (M21..M40)'!GS59</f>
        <v/>
      </c>
      <c r="CB56" s="200" t="str">
        <f aca="false">'Calculs (M21..M40)'!GT59</f>
        <v/>
      </c>
      <c r="CC56" s="200" t="str">
        <f aca="false">'Calculs (M21..M40)'!GU59</f>
        <v/>
      </c>
      <c r="CD56" s="200" t="str">
        <f aca="false">'Calculs (M21..M40)'!GV59</f>
        <v/>
      </c>
      <c r="CE56" s="200" t="str">
        <f aca="false">'Calculs (M21..M40)'!GW59</f>
        <v/>
      </c>
      <c r="CF56" s="200" t="str">
        <f aca="false">'Calculs (M21..M40)'!GX59</f>
        <v/>
      </c>
      <c r="CG56" s="200" t="str">
        <f aca="false">'Calculs (M21..M40)'!GY59</f>
        <v/>
      </c>
      <c r="CH56" s="200" t="str">
        <f aca="false">'Calculs (M21..M40)'!GZ59</f>
        <v/>
      </c>
      <c r="CI56" s="200" t="str">
        <f aca="false">'Calculs (M21..M40)'!HA59</f>
        <v/>
      </c>
      <c r="CJ56" s="200" t="str">
        <f aca="false">'Calculs (M21..M40)'!HB59</f>
        <v/>
      </c>
      <c r="CK56" s="200" t="str">
        <f aca="false">'Calculs (M21..M40)'!HC59</f>
        <v/>
      </c>
      <c r="CL56" s="200" t="str">
        <f aca="false">'Calculs (M21..M40)'!HD59</f>
        <v/>
      </c>
      <c r="CM56" s="200" t="str">
        <f aca="false">'Calculs (M21..M40)'!HE59</f>
        <v/>
      </c>
      <c r="CN56" s="201" t="str">
        <f aca="false">'Calculs (M21..M40)'!HF59</f>
        <v/>
      </c>
    </row>
    <row r="57" customFormat="false" ht="13" hidden="false" customHeight="false" outlineLevel="0" collapsed="false">
      <c r="B57" s="197" t="n">
        <v>47</v>
      </c>
      <c r="C57" s="198" t="str">
        <f aca="false">IF(ISNA(VLOOKUP(B57,ClassEvo,2,0)),"",VLOOKUP(B57,ClassEvo,2,0))</f>
        <v/>
      </c>
      <c r="D57" s="198" t="str">
        <f aca="false">IF(ISNA(VLOOKUP($B57,ClassEvo,3,0)),"",VLOOKUP($B57,ClassEvo,3,0))</f>
        <v/>
      </c>
      <c r="E57" s="202" t="str">
        <f aca="false">IF(ISNA(VLOOKUP($B57,ClassEvo,4,0)),"",VLOOKUP($B57,ClassEvo,4,0))</f>
        <v/>
      </c>
      <c r="F57" s="198" t="str">
        <f aca="false">IF(ISNA(VLOOKUP($B57,ClassEvo,5,0)),"",VLOOKUP($B57,ClassEvo,5,0))</f>
        <v/>
      </c>
      <c r="G57" s="200" t="str">
        <f aca="false">IF(ISNA(VLOOKUP($B57,ClassEvo,5+G$10,0)),"",VLOOKUP($B57,ClassEvo,5+G$10,0))</f>
        <v/>
      </c>
      <c r="H57" s="200" t="str">
        <f aca="false">IF(ISNA(VLOOKUP($B57,ClassEvo,5+H$10,0)),"",VLOOKUP($B57,ClassEvo,5+H$10,0))</f>
        <v/>
      </c>
      <c r="I57" s="200" t="str">
        <f aca="false">IF(ISNA(VLOOKUP($B57,ClassEvo,5+I$10,0)),"",VLOOKUP($B57,ClassEvo,5+I$10,0))</f>
        <v/>
      </c>
      <c r="J57" s="200" t="str">
        <f aca="false">IF(ISNA(VLOOKUP($B57,ClassEvo,5+J$10,0)),"",VLOOKUP($B57,ClassEvo,5+J$10,0))</f>
        <v/>
      </c>
      <c r="K57" s="200" t="str">
        <f aca="false">IF(ISNA(VLOOKUP($B57,ClassEvo,5+K$10,0)),"",VLOOKUP($B57,ClassEvo,5+K$10,0))</f>
        <v/>
      </c>
      <c r="L57" s="200" t="str">
        <f aca="false">IF(ISNA(VLOOKUP($B57,ClassEvo,5+L$10,0)),"",VLOOKUP($B57,ClassEvo,5+L$10,0))</f>
        <v/>
      </c>
      <c r="M57" s="200" t="str">
        <f aca="false">IF(ISNA(VLOOKUP($B57,ClassEvo,5+M$10,0)),"",VLOOKUP($B57,ClassEvo,5+M$10,0))</f>
        <v/>
      </c>
      <c r="N57" s="200" t="str">
        <f aca="false">IF(ISNA(VLOOKUP($B57,ClassEvo,5+N$10,0)),"",VLOOKUP($B57,ClassEvo,5+N$10,0))</f>
        <v/>
      </c>
      <c r="O57" s="200" t="str">
        <f aca="false">IF(ISNA(VLOOKUP($B57,ClassEvo,5+O$10,0)),"",VLOOKUP($B57,ClassEvo,5+O$10,0))</f>
        <v/>
      </c>
      <c r="P57" s="200" t="str">
        <f aca="false">IF(ISNA(VLOOKUP($B57,ClassEvo,5+P$10,0)),"",VLOOKUP($B57,ClassEvo,5+P$10,0))</f>
        <v/>
      </c>
      <c r="Q57" s="200" t="str">
        <f aca="false">IF(ISNA(VLOOKUP($B57,ClassEvo,5+Q$10,0)),"",VLOOKUP($B57,ClassEvo,5+Q$10,0))</f>
        <v/>
      </c>
      <c r="R57" s="200" t="str">
        <f aca="false">IF(ISNA(VLOOKUP($B57,ClassEvo,5+R$10,0)),"",VLOOKUP($B57,ClassEvo,5+R$10,0))</f>
        <v/>
      </c>
      <c r="S57" s="200" t="str">
        <f aca="false">IF(ISNA(VLOOKUP($B57,ClassEvo,5+S$10,0)),"",VLOOKUP($B57,ClassEvo,5+S$10,0))</f>
        <v/>
      </c>
      <c r="T57" s="200" t="str">
        <f aca="false">IF(ISNA(VLOOKUP($B57,ClassEvo,5+T$10,0)),"",VLOOKUP($B57,ClassEvo,5+T$10,0))</f>
        <v/>
      </c>
      <c r="U57" s="200" t="str">
        <f aca="false">IF(ISNA(VLOOKUP($B57,ClassEvo,5+U$10,0)),"",VLOOKUP($B57,ClassEvo,5+U$10,0))</f>
        <v/>
      </c>
      <c r="V57" s="200" t="str">
        <f aca="false">IF(ISNA(VLOOKUP($B57,ClassEvo,5+V$10,0)),"",VLOOKUP($B57,ClassEvo,5+V$10,0))</f>
        <v/>
      </c>
      <c r="W57" s="200" t="str">
        <f aca="false">IF(ISNA(VLOOKUP($B57,ClassEvo,5+W$10,0)),"",VLOOKUP($B57,ClassEvo,5+W$10,0))</f>
        <v/>
      </c>
      <c r="X57" s="200" t="str">
        <f aca="false">IF(ISNA(VLOOKUP($B57,ClassEvo,5+X$10,0)),"",VLOOKUP($B57,ClassEvo,5+X$10,0))</f>
        <v/>
      </c>
      <c r="Y57" s="200" t="str">
        <f aca="false">IF(ISNA(VLOOKUP($B57,ClassEvo,5+Y$10,0)),"",VLOOKUP($B57,ClassEvo,5+Y$10,0))</f>
        <v/>
      </c>
      <c r="Z57" s="200" t="str">
        <f aca="false">IF(ISNA(VLOOKUP($B57,ClassEvo,5+Z$10,0)),"",VLOOKUP($B57,ClassEvo,5+Z$10,0))</f>
        <v/>
      </c>
      <c r="AA57" s="200" t="str">
        <f aca="false">IF(ISNA(VLOOKUP($B57,ClassEvo,5+AA$10,0)),"",VLOOKUP($B57,ClassEvo,5+AA$10,0))</f>
        <v/>
      </c>
      <c r="AB57" s="200" t="str">
        <f aca="false">IF(ISNA(VLOOKUP($B57,ClassEvo,5+AB$10,0)),"",VLOOKUP($B57,ClassEvo,5+AB$10,0))</f>
        <v/>
      </c>
      <c r="AC57" s="200" t="str">
        <f aca="false">IF(ISNA(VLOOKUP($B57,ClassEvo,5+AC$10,0)),"",VLOOKUP($B57,ClassEvo,5+AC$10,0))</f>
        <v/>
      </c>
      <c r="AD57" s="200" t="str">
        <f aca="false">IF(ISNA(VLOOKUP($B57,ClassEvo,5+AD$10,0)),"",VLOOKUP($B57,ClassEvo,5+AD$10,0))</f>
        <v/>
      </c>
      <c r="AE57" s="200" t="str">
        <f aca="false">IF(ISNA(VLOOKUP($B57,ClassEvo,5+AE$10,0)),"",VLOOKUP($B57,ClassEvo,5+AE$10,0))</f>
        <v/>
      </c>
      <c r="AF57" s="200" t="str">
        <f aca="false">IF(ISNA(VLOOKUP($B57,ClassEvo,5+AF$10,0)),"",VLOOKUP($B57,ClassEvo,5+AF$10,0))</f>
        <v/>
      </c>
      <c r="AG57" s="200" t="str">
        <f aca="false">IF(ISNA(VLOOKUP($B57,ClassEvo,5+AG$10,0)),"",VLOOKUP($B57,ClassEvo,5+AG$10,0))</f>
        <v/>
      </c>
      <c r="AH57" s="200" t="str">
        <f aca="false">IF(ISNA(VLOOKUP($B57,ClassEvo,5+AH$10,0)),"",VLOOKUP($B57,ClassEvo,5+AH$10,0))</f>
        <v/>
      </c>
      <c r="AI57" s="200" t="str">
        <f aca="false">IF(ISNA(VLOOKUP($B57,ClassEvo,5+AI$10,0)),"",VLOOKUP($B57,ClassEvo,5+AI$10,0))</f>
        <v/>
      </c>
      <c r="AJ57" s="200" t="str">
        <f aca="false">IF(ISNA(VLOOKUP($B57,ClassEvo,5+AJ$10,0)),"",VLOOKUP($B57,ClassEvo,5+AJ$10,0))</f>
        <v/>
      </c>
      <c r="AK57" s="200" t="str">
        <f aca="false">IF(ISNA(VLOOKUP($B57,ClassEvo,5+AK$10,0)),"",VLOOKUP($B57,ClassEvo,5+AK$10,0))</f>
        <v/>
      </c>
      <c r="AL57" s="200" t="str">
        <f aca="false">IF(ISNA(VLOOKUP($B57,ClassEvo,5+AL$10,0)),"",VLOOKUP($B57,ClassEvo,5+AL$10,0))</f>
        <v/>
      </c>
      <c r="AM57" s="200" t="str">
        <f aca="false">IF(ISNA(VLOOKUP($B57,ClassEvo,5+AM$10,0)),"",VLOOKUP($B57,ClassEvo,5+AM$10,0))</f>
        <v/>
      </c>
      <c r="AN57" s="200" t="str">
        <f aca="false">IF(ISNA(VLOOKUP($B57,ClassEvo,5+AN$10,0)),"",VLOOKUP($B57,ClassEvo,5+AN$10,0))</f>
        <v/>
      </c>
      <c r="AO57" s="200" t="str">
        <f aca="false">IF(ISNA(VLOOKUP($B57,ClassEvo,5+AO$10,0)),"",VLOOKUP($B57,ClassEvo,5+AO$10,0))</f>
        <v/>
      </c>
      <c r="AP57" s="200" t="str">
        <f aca="false">IF(ISNA(VLOOKUP($B57,ClassEvo,5+AP$10,0)),"",VLOOKUP($B57,ClassEvo,5+AP$10,0))</f>
        <v/>
      </c>
      <c r="AQ57" s="200" t="str">
        <f aca="false">IF(ISNA(VLOOKUP($B57,ClassEvo,5+AQ$10,0)),"",VLOOKUP($B57,ClassEvo,5+AQ$10,0))</f>
        <v/>
      </c>
      <c r="AR57" s="200" t="str">
        <f aca="false">IF(ISNA(VLOOKUP($B57,ClassEvo,5+AR$10,0)),"",VLOOKUP($B57,ClassEvo,5+AR$10,0))</f>
        <v/>
      </c>
      <c r="AS57" s="200" t="str">
        <f aca="false">IF(ISNA(VLOOKUP($B57,ClassEvo,5+AS$10,0)),"",VLOOKUP($B57,ClassEvo,5+AS$10,0))</f>
        <v/>
      </c>
      <c r="AT57" s="201" t="str">
        <f aca="false">IF(ISNA(VLOOKUP($B57,ClassEvo,5+AT$10,0)),"",VLOOKUP($B57,ClassEvo,5+AT$10,0))</f>
        <v/>
      </c>
      <c r="AV57" s="197" t="str">
        <f aca="false">'Calculs (M21..M40)'!A60</f>
        <v/>
      </c>
      <c r="AW57" s="198" t="n">
        <f aca="false">'Calculs (M21..M40)'!G60</f>
        <v>0</v>
      </c>
      <c r="AX57" s="198" t="str">
        <f aca="false">'Calculs (M21..M40)'!H60</f>
        <v/>
      </c>
      <c r="AY57" s="202" t="str">
        <f aca="false">'Calculs (M21..M40)'!I60</f>
        <v/>
      </c>
      <c r="AZ57" s="198" t="str">
        <f aca="false">'Calculs (M21..M40)'!C60</f>
        <v/>
      </c>
      <c r="BA57" s="200" t="str">
        <f aca="false">'Calculs (M1..M20)'!GM60</f>
        <v/>
      </c>
      <c r="BB57" s="200" t="str">
        <f aca="false">'Calculs (M1..M20)'!GN60</f>
        <v/>
      </c>
      <c r="BC57" s="200" t="str">
        <f aca="false">'Calculs (M1..M20)'!GO60</f>
        <v/>
      </c>
      <c r="BD57" s="200" t="str">
        <f aca="false">'Calculs (M1..M20)'!GP60</f>
        <v/>
      </c>
      <c r="BE57" s="200" t="str">
        <f aca="false">'Calculs (M1..M20)'!GQ60</f>
        <v/>
      </c>
      <c r="BF57" s="200" t="str">
        <f aca="false">'Calculs (M1..M20)'!GR60</f>
        <v/>
      </c>
      <c r="BG57" s="200" t="str">
        <f aca="false">'Calculs (M1..M20)'!GS60</f>
        <v/>
      </c>
      <c r="BH57" s="200" t="str">
        <f aca="false">'Calculs (M1..M20)'!GT60</f>
        <v/>
      </c>
      <c r="BI57" s="200" t="str">
        <f aca="false">'Calculs (M1..M20)'!GU60</f>
        <v/>
      </c>
      <c r="BJ57" s="200" t="str">
        <f aca="false">'Calculs (M1..M20)'!GV60</f>
        <v/>
      </c>
      <c r="BK57" s="200" t="str">
        <f aca="false">'Calculs (M1..M20)'!GW60</f>
        <v/>
      </c>
      <c r="BL57" s="200" t="str">
        <f aca="false">'Calculs (M1..M20)'!GX60</f>
        <v/>
      </c>
      <c r="BM57" s="200" t="str">
        <f aca="false">'Calculs (M1..M20)'!GY60</f>
        <v/>
      </c>
      <c r="BN57" s="200" t="str">
        <f aca="false">'Calculs (M1..M20)'!GZ60</f>
        <v/>
      </c>
      <c r="BO57" s="200" t="str">
        <f aca="false">'Calculs (M1..M20)'!HA60</f>
        <v/>
      </c>
      <c r="BP57" s="200" t="str">
        <f aca="false">'Calculs (M1..M20)'!HB60</f>
        <v/>
      </c>
      <c r="BQ57" s="200" t="str">
        <f aca="false">'Calculs (M1..M20)'!HC60</f>
        <v/>
      </c>
      <c r="BR57" s="200" t="str">
        <f aca="false">'Calculs (M1..M20)'!HD60</f>
        <v/>
      </c>
      <c r="BS57" s="200" t="str">
        <f aca="false">'Calculs (M1..M20)'!HE60</f>
        <v/>
      </c>
      <c r="BT57" s="200" t="str">
        <f aca="false">'Calculs (M1..M20)'!HF60</f>
        <v/>
      </c>
      <c r="BU57" s="200" t="str">
        <f aca="false">'Calculs (M21..M40)'!GM60</f>
        <v/>
      </c>
      <c r="BV57" s="200" t="str">
        <f aca="false">'Calculs (M21..M40)'!GN60</f>
        <v/>
      </c>
      <c r="BW57" s="200" t="str">
        <f aca="false">'Calculs (M21..M40)'!GO60</f>
        <v/>
      </c>
      <c r="BX57" s="200" t="str">
        <f aca="false">'Calculs (M21..M40)'!GP60</f>
        <v/>
      </c>
      <c r="BY57" s="200" t="str">
        <f aca="false">'Calculs (M21..M40)'!GQ60</f>
        <v/>
      </c>
      <c r="BZ57" s="200" t="str">
        <f aca="false">'Calculs (M21..M40)'!GR60</f>
        <v/>
      </c>
      <c r="CA57" s="200" t="str">
        <f aca="false">'Calculs (M21..M40)'!GS60</f>
        <v/>
      </c>
      <c r="CB57" s="200" t="str">
        <f aca="false">'Calculs (M21..M40)'!GT60</f>
        <v/>
      </c>
      <c r="CC57" s="200" t="str">
        <f aca="false">'Calculs (M21..M40)'!GU60</f>
        <v/>
      </c>
      <c r="CD57" s="200" t="str">
        <f aca="false">'Calculs (M21..M40)'!GV60</f>
        <v/>
      </c>
      <c r="CE57" s="200" t="str">
        <f aca="false">'Calculs (M21..M40)'!GW60</f>
        <v/>
      </c>
      <c r="CF57" s="200" t="str">
        <f aca="false">'Calculs (M21..M40)'!GX60</f>
        <v/>
      </c>
      <c r="CG57" s="200" t="str">
        <f aca="false">'Calculs (M21..M40)'!GY60</f>
        <v/>
      </c>
      <c r="CH57" s="200" t="str">
        <f aca="false">'Calculs (M21..M40)'!GZ60</f>
        <v/>
      </c>
      <c r="CI57" s="200" t="str">
        <f aca="false">'Calculs (M21..M40)'!HA60</f>
        <v/>
      </c>
      <c r="CJ57" s="200" t="str">
        <f aca="false">'Calculs (M21..M40)'!HB60</f>
        <v/>
      </c>
      <c r="CK57" s="200" t="str">
        <f aca="false">'Calculs (M21..M40)'!HC60</f>
        <v/>
      </c>
      <c r="CL57" s="200" t="str">
        <f aca="false">'Calculs (M21..M40)'!HD60</f>
        <v/>
      </c>
      <c r="CM57" s="200" t="str">
        <f aca="false">'Calculs (M21..M40)'!HE60</f>
        <v/>
      </c>
      <c r="CN57" s="201" t="str">
        <f aca="false">'Calculs (M21..M40)'!HF60</f>
        <v/>
      </c>
    </row>
    <row r="58" customFormat="false" ht="13" hidden="false" customHeight="false" outlineLevel="0" collapsed="false">
      <c r="B58" s="197" t="n">
        <v>48</v>
      </c>
      <c r="C58" s="198" t="str">
        <f aca="false">IF(ISNA(VLOOKUP(B58,ClassEvo,2,0)),"",VLOOKUP(B58,ClassEvo,2,0))</f>
        <v/>
      </c>
      <c r="D58" s="198" t="str">
        <f aca="false">IF(ISNA(VLOOKUP($B58,ClassEvo,3,0)),"",VLOOKUP($B58,ClassEvo,3,0))</f>
        <v/>
      </c>
      <c r="E58" s="202" t="str">
        <f aca="false">IF(ISNA(VLOOKUP($B58,ClassEvo,4,0)),"",VLOOKUP($B58,ClassEvo,4,0))</f>
        <v/>
      </c>
      <c r="F58" s="198" t="str">
        <f aca="false">IF(ISNA(VLOOKUP($B58,ClassEvo,5,0)),"",VLOOKUP($B58,ClassEvo,5,0))</f>
        <v/>
      </c>
      <c r="G58" s="200" t="str">
        <f aca="false">IF(ISNA(VLOOKUP($B58,ClassEvo,5+G$10,0)),"",VLOOKUP($B58,ClassEvo,5+G$10,0))</f>
        <v/>
      </c>
      <c r="H58" s="200" t="str">
        <f aca="false">IF(ISNA(VLOOKUP($B58,ClassEvo,5+H$10,0)),"",VLOOKUP($B58,ClassEvo,5+H$10,0))</f>
        <v/>
      </c>
      <c r="I58" s="200" t="str">
        <f aca="false">IF(ISNA(VLOOKUP($B58,ClassEvo,5+I$10,0)),"",VLOOKUP($B58,ClassEvo,5+I$10,0))</f>
        <v/>
      </c>
      <c r="J58" s="200" t="str">
        <f aca="false">IF(ISNA(VLOOKUP($B58,ClassEvo,5+J$10,0)),"",VLOOKUP($B58,ClassEvo,5+J$10,0))</f>
        <v/>
      </c>
      <c r="K58" s="200" t="str">
        <f aca="false">IF(ISNA(VLOOKUP($B58,ClassEvo,5+K$10,0)),"",VLOOKUP($B58,ClassEvo,5+K$10,0))</f>
        <v/>
      </c>
      <c r="L58" s="200" t="str">
        <f aca="false">IF(ISNA(VLOOKUP($B58,ClassEvo,5+L$10,0)),"",VLOOKUP($B58,ClassEvo,5+L$10,0))</f>
        <v/>
      </c>
      <c r="M58" s="200" t="str">
        <f aca="false">IF(ISNA(VLOOKUP($B58,ClassEvo,5+M$10,0)),"",VLOOKUP($B58,ClassEvo,5+M$10,0))</f>
        <v/>
      </c>
      <c r="N58" s="200" t="str">
        <f aca="false">IF(ISNA(VLOOKUP($B58,ClassEvo,5+N$10,0)),"",VLOOKUP($B58,ClassEvo,5+N$10,0))</f>
        <v/>
      </c>
      <c r="O58" s="200" t="str">
        <f aca="false">IF(ISNA(VLOOKUP($B58,ClassEvo,5+O$10,0)),"",VLOOKUP($B58,ClassEvo,5+O$10,0))</f>
        <v/>
      </c>
      <c r="P58" s="200" t="str">
        <f aca="false">IF(ISNA(VLOOKUP($B58,ClassEvo,5+P$10,0)),"",VLOOKUP($B58,ClassEvo,5+P$10,0))</f>
        <v/>
      </c>
      <c r="Q58" s="200" t="str">
        <f aca="false">IF(ISNA(VLOOKUP($B58,ClassEvo,5+Q$10,0)),"",VLOOKUP($B58,ClassEvo,5+Q$10,0))</f>
        <v/>
      </c>
      <c r="R58" s="200" t="str">
        <f aca="false">IF(ISNA(VLOOKUP($B58,ClassEvo,5+R$10,0)),"",VLOOKUP($B58,ClassEvo,5+R$10,0))</f>
        <v/>
      </c>
      <c r="S58" s="200" t="str">
        <f aca="false">IF(ISNA(VLOOKUP($B58,ClassEvo,5+S$10,0)),"",VLOOKUP($B58,ClassEvo,5+S$10,0))</f>
        <v/>
      </c>
      <c r="T58" s="200" t="str">
        <f aca="false">IF(ISNA(VLOOKUP($B58,ClassEvo,5+T$10,0)),"",VLOOKUP($B58,ClassEvo,5+T$10,0))</f>
        <v/>
      </c>
      <c r="U58" s="200" t="str">
        <f aca="false">IF(ISNA(VLOOKUP($B58,ClassEvo,5+U$10,0)),"",VLOOKUP($B58,ClassEvo,5+U$10,0))</f>
        <v/>
      </c>
      <c r="V58" s="200" t="str">
        <f aca="false">IF(ISNA(VLOOKUP($B58,ClassEvo,5+V$10,0)),"",VLOOKUP($B58,ClassEvo,5+V$10,0))</f>
        <v/>
      </c>
      <c r="W58" s="200" t="str">
        <f aca="false">IF(ISNA(VLOOKUP($B58,ClassEvo,5+W$10,0)),"",VLOOKUP($B58,ClassEvo,5+W$10,0))</f>
        <v/>
      </c>
      <c r="X58" s="200" t="str">
        <f aca="false">IF(ISNA(VLOOKUP($B58,ClassEvo,5+X$10,0)),"",VLOOKUP($B58,ClassEvo,5+X$10,0))</f>
        <v/>
      </c>
      <c r="Y58" s="200" t="str">
        <f aca="false">IF(ISNA(VLOOKUP($B58,ClassEvo,5+Y$10,0)),"",VLOOKUP($B58,ClassEvo,5+Y$10,0))</f>
        <v/>
      </c>
      <c r="Z58" s="200" t="str">
        <f aca="false">IF(ISNA(VLOOKUP($B58,ClassEvo,5+Z$10,0)),"",VLOOKUP($B58,ClassEvo,5+Z$10,0))</f>
        <v/>
      </c>
      <c r="AA58" s="200" t="str">
        <f aca="false">IF(ISNA(VLOOKUP($B58,ClassEvo,5+AA$10,0)),"",VLOOKUP($B58,ClassEvo,5+AA$10,0))</f>
        <v/>
      </c>
      <c r="AB58" s="200" t="str">
        <f aca="false">IF(ISNA(VLOOKUP($B58,ClassEvo,5+AB$10,0)),"",VLOOKUP($B58,ClassEvo,5+AB$10,0))</f>
        <v/>
      </c>
      <c r="AC58" s="200" t="str">
        <f aca="false">IF(ISNA(VLOOKUP($B58,ClassEvo,5+AC$10,0)),"",VLOOKUP($B58,ClassEvo,5+AC$10,0))</f>
        <v/>
      </c>
      <c r="AD58" s="200" t="str">
        <f aca="false">IF(ISNA(VLOOKUP($B58,ClassEvo,5+AD$10,0)),"",VLOOKUP($B58,ClassEvo,5+AD$10,0))</f>
        <v/>
      </c>
      <c r="AE58" s="200" t="str">
        <f aca="false">IF(ISNA(VLOOKUP($B58,ClassEvo,5+AE$10,0)),"",VLOOKUP($B58,ClassEvo,5+AE$10,0))</f>
        <v/>
      </c>
      <c r="AF58" s="200" t="str">
        <f aca="false">IF(ISNA(VLOOKUP($B58,ClassEvo,5+AF$10,0)),"",VLOOKUP($B58,ClassEvo,5+AF$10,0))</f>
        <v/>
      </c>
      <c r="AG58" s="200" t="str">
        <f aca="false">IF(ISNA(VLOOKUP($B58,ClassEvo,5+AG$10,0)),"",VLOOKUP($B58,ClassEvo,5+AG$10,0))</f>
        <v/>
      </c>
      <c r="AH58" s="200" t="str">
        <f aca="false">IF(ISNA(VLOOKUP($B58,ClassEvo,5+AH$10,0)),"",VLOOKUP($B58,ClassEvo,5+AH$10,0))</f>
        <v/>
      </c>
      <c r="AI58" s="200" t="str">
        <f aca="false">IF(ISNA(VLOOKUP($B58,ClassEvo,5+AI$10,0)),"",VLOOKUP($B58,ClassEvo,5+AI$10,0))</f>
        <v/>
      </c>
      <c r="AJ58" s="200" t="str">
        <f aca="false">IF(ISNA(VLOOKUP($B58,ClassEvo,5+AJ$10,0)),"",VLOOKUP($B58,ClassEvo,5+AJ$10,0))</f>
        <v/>
      </c>
      <c r="AK58" s="200" t="str">
        <f aca="false">IF(ISNA(VLOOKUP($B58,ClassEvo,5+AK$10,0)),"",VLOOKUP($B58,ClassEvo,5+AK$10,0))</f>
        <v/>
      </c>
      <c r="AL58" s="200" t="str">
        <f aca="false">IF(ISNA(VLOOKUP($B58,ClassEvo,5+AL$10,0)),"",VLOOKUP($B58,ClassEvo,5+AL$10,0))</f>
        <v/>
      </c>
      <c r="AM58" s="200" t="str">
        <f aca="false">IF(ISNA(VLOOKUP($B58,ClassEvo,5+AM$10,0)),"",VLOOKUP($B58,ClassEvo,5+AM$10,0))</f>
        <v/>
      </c>
      <c r="AN58" s="200" t="str">
        <f aca="false">IF(ISNA(VLOOKUP($B58,ClassEvo,5+AN$10,0)),"",VLOOKUP($B58,ClassEvo,5+AN$10,0))</f>
        <v/>
      </c>
      <c r="AO58" s="200" t="str">
        <f aca="false">IF(ISNA(VLOOKUP($B58,ClassEvo,5+AO$10,0)),"",VLOOKUP($B58,ClassEvo,5+AO$10,0))</f>
        <v/>
      </c>
      <c r="AP58" s="200" t="str">
        <f aca="false">IF(ISNA(VLOOKUP($B58,ClassEvo,5+AP$10,0)),"",VLOOKUP($B58,ClassEvo,5+AP$10,0))</f>
        <v/>
      </c>
      <c r="AQ58" s="200" t="str">
        <f aca="false">IF(ISNA(VLOOKUP($B58,ClassEvo,5+AQ$10,0)),"",VLOOKUP($B58,ClassEvo,5+AQ$10,0))</f>
        <v/>
      </c>
      <c r="AR58" s="200" t="str">
        <f aca="false">IF(ISNA(VLOOKUP($B58,ClassEvo,5+AR$10,0)),"",VLOOKUP($B58,ClassEvo,5+AR$10,0))</f>
        <v/>
      </c>
      <c r="AS58" s="200" t="str">
        <f aca="false">IF(ISNA(VLOOKUP($B58,ClassEvo,5+AS$10,0)),"",VLOOKUP($B58,ClassEvo,5+AS$10,0))</f>
        <v/>
      </c>
      <c r="AT58" s="201" t="str">
        <f aca="false">IF(ISNA(VLOOKUP($B58,ClassEvo,5+AT$10,0)),"",VLOOKUP($B58,ClassEvo,5+AT$10,0))</f>
        <v/>
      </c>
      <c r="AV58" s="197" t="str">
        <f aca="false">'Calculs (M21..M40)'!A61</f>
        <v/>
      </c>
      <c r="AW58" s="198" t="n">
        <f aca="false">'Calculs (M21..M40)'!G61</f>
        <v>0</v>
      </c>
      <c r="AX58" s="198" t="str">
        <f aca="false">'Calculs (M21..M40)'!H61</f>
        <v/>
      </c>
      <c r="AY58" s="202" t="str">
        <f aca="false">'Calculs (M21..M40)'!I61</f>
        <v/>
      </c>
      <c r="AZ58" s="198" t="str">
        <f aca="false">'Calculs (M21..M40)'!C61</f>
        <v/>
      </c>
      <c r="BA58" s="200" t="str">
        <f aca="false">'Calculs (M1..M20)'!GM61</f>
        <v/>
      </c>
      <c r="BB58" s="200" t="str">
        <f aca="false">'Calculs (M1..M20)'!GN61</f>
        <v/>
      </c>
      <c r="BC58" s="200" t="str">
        <f aca="false">'Calculs (M1..M20)'!GO61</f>
        <v/>
      </c>
      <c r="BD58" s="200" t="str">
        <f aca="false">'Calculs (M1..M20)'!GP61</f>
        <v/>
      </c>
      <c r="BE58" s="200" t="str">
        <f aca="false">'Calculs (M1..M20)'!GQ61</f>
        <v/>
      </c>
      <c r="BF58" s="200" t="str">
        <f aca="false">'Calculs (M1..M20)'!GR61</f>
        <v/>
      </c>
      <c r="BG58" s="200" t="str">
        <f aca="false">'Calculs (M1..M20)'!GS61</f>
        <v/>
      </c>
      <c r="BH58" s="200" t="str">
        <f aca="false">'Calculs (M1..M20)'!GT61</f>
        <v/>
      </c>
      <c r="BI58" s="200" t="str">
        <f aca="false">'Calculs (M1..M20)'!GU61</f>
        <v/>
      </c>
      <c r="BJ58" s="200" t="str">
        <f aca="false">'Calculs (M1..M20)'!GV61</f>
        <v/>
      </c>
      <c r="BK58" s="200" t="str">
        <f aca="false">'Calculs (M1..M20)'!GW61</f>
        <v/>
      </c>
      <c r="BL58" s="200" t="str">
        <f aca="false">'Calculs (M1..M20)'!GX61</f>
        <v/>
      </c>
      <c r="BM58" s="200" t="str">
        <f aca="false">'Calculs (M1..M20)'!GY61</f>
        <v/>
      </c>
      <c r="BN58" s="200" t="str">
        <f aca="false">'Calculs (M1..M20)'!GZ61</f>
        <v/>
      </c>
      <c r="BO58" s="200" t="str">
        <f aca="false">'Calculs (M1..M20)'!HA61</f>
        <v/>
      </c>
      <c r="BP58" s="200" t="str">
        <f aca="false">'Calculs (M1..M20)'!HB61</f>
        <v/>
      </c>
      <c r="BQ58" s="200" t="str">
        <f aca="false">'Calculs (M1..M20)'!HC61</f>
        <v/>
      </c>
      <c r="BR58" s="200" t="str">
        <f aca="false">'Calculs (M1..M20)'!HD61</f>
        <v/>
      </c>
      <c r="BS58" s="200" t="str">
        <f aca="false">'Calculs (M1..M20)'!HE61</f>
        <v/>
      </c>
      <c r="BT58" s="200" t="str">
        <f aca="false">'Calculs (M1..M20)'!HF61</f>
        <v/>
      </c>
      <c r="BU58" s="200" t="str">
        <f aca="false">'Calculs (M21..M40)'!GM61</f>
        <v/>
      </c>
      <c r="BV58" s="200" t="str">
        <f aca="false">'Calculs (M21..M40)'!GN61</f>
        <v/>
      </c>
      <c r="BW58" s="200" t="str">
        <f aca="false">'Calculs (M21..M40)'!GO61</f>
        <v/>
      </c>
      <c r="BX58" s="200" t="str">
        <f aca="false">'Calculs (M21..M40)'!GP61</f>
        <v/>
      </c>
      <c r="BY58" s="200" t="str">
        <f aca="false">'Calculs (M21..M40)'!GQ61</f>
        <v/>
      </c>
      <c r="BZ58" s="200" t="str">
        <f aca="false">'Calculs (M21..M40)'!GR61</f>
        <v/>
      </c>
      <c r="CA58" s="200" t="str">
        <f aca="false">'Calculs (M21..M40)'!GS61</f>
        <v/>
      </c>
      <c r="CB58" s="200" t="str">
        <f aca="false">'Calculs (M21..M40)'!GT61</f>
        <v/>
      </c>
      <c r="CC58" s="200" t="str">
        <f aca="false">'Calculs (M21..M40)'!GU61</f>
        <v/>
      </c>
      <c r="CD58" s="200" t="str">
        <f aca="false">'Calculs (M21..M40)'!GV61</f>
        <v/>
      </c>
      <c r="CE58" s="200" t="str">
        <f aca="false">'Calculs (M21..M40)'!GW61</f>
        <v/>
      </c>
      <c r="CF58" s="200" t="str">
        <f aca="false">'Calculs (M21..M40)'!GX61</f>
        <v/>
      </c>
      <c r="CG58" s="200" t="str">
        <f aca="false">'Calculs (M21..M40)'!GY61</f>
        <v/>
      </c>
      <c r="CH58" s="200" t="str">
        <f aca="false">'Calculs (M21..M40)'!GZ61</f>
        <v/>
      </c>
      <c r="CI58" s="200" t="str">
        <f aca="false">'Calculs (M21..M40)'!HA61</f>
        <v/>
      </c>
      <c r="CJ58" s="200" t="str">
        <f aca="false">'Calculs (M21..M40)'!HB61</f>
        <v/>
      </c>
      <c r="CK58" s="200" t="str">
        <f aca="false">'Calculs (M21..M40)'!HC61</f>
        <v/>
      </c>
      <c r="CL58" s="200" t="str">
        <f aca="false">'Calculs (M21..M40)'!HD61</f>
        <v/>
      </c>
      <c r="CM58" s="200" t="str">
        <f aca="false">'Calculs (M21..M40)'!HE61</f>
        <v/>
      </c>
      <c r="CN58" s="201" t="str">
        <f aca="false">'Calculs (M21..M40)'!HF61</f>
        <v/>
      </c>
    </row>
    <row r="59" customFormat="false" ht="13" hidden="false" customHeight="false" outlineLevel="0" collapsed="false">
      <c r="B59" s="197" t="n">
        <v>49</v>
      </c>
      <c r="C59" s="198" t="str">
        <f aca="false">IF(ISNA(VLOOKUP(B59,ClassEvo,2,0)),"",VLOOKUP(B59,ClassEvo,2,0))</f>
        <v/>
      </c>
      <c r="D59" s="198" t="str">
        <f aca="false">IF(ISNA(VLOOKUP($B59,ClassEvo,3,0)),"",VLOOKUP($B59,ClassEvo,3,0))</f>
        <v/>
      </c>
      <c r="E59" s="202" t="str">
        <f aca="false">IF(ISNA(VLOOKUP($B59,ClassEvo,4,0)),"",VLOOKUP($B59,ClassEvo,4,0))</f>
        <v/>
      </c>
      <c r="F59" s="198" t="str">
        <f aca="false">IF(ISNA(VLOOKUP($B59,ClassEvo,5,0)),"",VLOOKUP($B59,ClassEvo,5,0))</f>
        <v/>
      </c>
      <c r="G59" s="200" t="str">
        <f aca="false">IF(ISNA(VLOOKUP($B59,ClassEvo,5+G$10,0)),"",VLOOKUP($B59,ClassEvo,5+G$10,0))</f>
        <v/>
      </c>
      <c r="H59" s="200" t="str">
        <f aca="false">IF(ISNA(VLOOKUP($B59,ClassEvo,5+H$10,0)),"",VLOOKUP($B59,ClassEvo,5+H$10,0))</f>
        <v/>
      </c>
      <c r="I59" s="200" t="str">
        <f aca="false">IF(ISNA(VLOOKUP($B59,ClassEvo,5+I$10,0)),"",VLOOKUP($B59,ClassEvo,5+I$10,0))</f>
        <v/>
      </c>
      <c r="J59" s="200" t="str">
        <f aca="false">IF(ISNA(VLOOKUP($B59,ClassEvo,5+J$10,0)),"",VLOOKUP($B59,ClassEvo,5+J$10,0))</f>
        <v/>
      </c>
      <c r="K59" s="200" t="str">
        <f aca="false">IF(ISNA(VLOOKUP($B59,ClassEvo,5+K$10,0)),"",VLOOKUP($B59,ClassEvo,5+K$10,0))</f>
        <v/>
      </c>
      <c r="L59" s="200" t="str">
        <f aca="false">IF(ISNA(VLOOKUP($B59,ClassEvo,5+L$10,0)),"",VLOOKUP($B59,ClassEvo,5+L$10,0))</f>
        <v/>
      </c>
      <c r="M59" s="200" t="str">
        <f aca="false">IF(ISNA(VLOOKUP($B59,ClassEvo,5+M$10,0)),"",VLOOKUP($B59,ClassEvo,5+M$10,0))</f>
        <v/>
      </c>
      <c r="N59" s="200" t="str">
        <f aca="false">IF(ISNA(VLOOKUP($B59,ClassEvo,5+N$10,0)),"",VLOOKUP($B59,ClassEvo,5+N$10,0))</f>
        <v/>
      </c>
      <c r="O59" s="200" t="str">
        <f aca="false">IF(ISNA(VLOOKUP($B59,ClassEvo,5+O$10,0)),"",VLOOKUP($B59,ClassEvo,5+O$10,0))</f>
        <v/>
      </c>
      <c r="P59" s="200" t="str">
        <f aca="false">IF(ISNA(VLOOKUP($B59,ClassEvo,5+P$10,0)),"",VLOOKUP($B59,ClassEvo,5+P$10,0))</f>
        <v/>
      </c>
      <c r="Q59" s="200" t="str">
        <f aca="false">IF(ISNA(VLOOKUP($B59,ClassEvo,5+Q$10,0)),"",VLOOKUP($B59,ClassEvo,5+Q$10,0))</f>
        <v/>
      </c>
      <c r="R59" s="200" t="str">
        <f aca="false">IF(ISNA(VLOOKUP($B59,ClassEvo,5+R$10,0)),"",VLOOKUP($B59,ClassEvo,5+R$10,0))</f>
        <v/>
      </c>
      <c r="S59" s="200" t="str">
        <f aca="false">IF(ISNA(VLOOKUP($B59,ClassEvo,5+S$10,0)),"",VLOOKUP($B59,ClassEvo,5+S$10,0))</f>
        <v/>
      </c>
      <c r="T59" s="200" t="str">
        <f aca="false">IF(ISNA(VLOOKUP($B59,ClassEvo,5+T$10,0)),"",VLOOKUP($B59,ClassEvo,5+T$10,0))</f>
        <v/>
      </c>
      <c r="U59" s="200" t="str">
        <f aca="false">IF(ISNA(VLOOKUP($B59,ClassEvo,5+U$10,0)),"",VLOOKUP($B59,ClassEvo,5+U$10,0))</f>
        <v/>
      </c>
      <c r="V59" s="200" t="str">
        <f aca="false">IF(ISNA(VLOOKUP($B59,ClassEvo,5+V$10,0)),"",VLOOKUP($B59,ClassEvo,5+V$10,0))</f>
        <v/>
      </c>
      <c r="W59" s="200" t="str">
        <f aca="false">IF(ISNA(VLOOKUP($B59,ClassEvo,5+W$10,0)),"",VLOOKUP($B59,ClassEvo,5+W$10,0))</f>
        <v/>
      </c>
      <c r="X59" s="200" t="str">
        <f aca="false">IF(ISNA(VLOOKUP($B59,ClassEvo,5+X$10,0)),"",VLOOKUP($B59,ClassEvo,5+X$10,0))</f>
        <v/>
      </c>
      <c r="Y59" s="200" t="str">
        <f aca="false">IF(ISNA(VLOOKUP($B59,ClassEvo,5+Y$10,0)),"",VLOOKUP($B59,ClassEvo,5+Y$10,0))</f>
        <v/>
      </c>
      <c r="Z59" s="200" t="str">
        <f aca="false">IF(ISNA(VLOOKUP($B59,ClassEvo,5+Z$10,0)),"",VLOOKUP($B59,ClassEvo,5+Z$10,0))</f>
        <v/>
      </c>
      <c r="AA59" s="200" t="str">
        <f aca="false">IF(ISNA(VLOOKUP($B59,ClassEvo,5+AA$10,0)),"",VLOOKUP($B59,ClassEvo,5+AA$10,0))</f>
        <v/>
      </c>
      <c r="AB59" s="200" t="str">
        <f aca="false">IF(ISNA(VLOOKUP($B59,ClassEvo,5+AB$10,0)),"",VLOOKUP($B59,ClassEvo,5+AB$10,0))</f>
        <v/>
      </c>
      <c r="AC59" s="200" t="str">
        <f aca="false">IF(ISNA(VLOOKUP($B59,ClassEvo,5+AC$10,0)),"",VLOOKUP($B59,ClassEvo,5+AC$10,0))</f>
        <v/>
      </c>
      <c r="AD59" s="200" t="str">
        <f aca="false">IF(ISNA(VLOOKUP($B59,ClassEvo,5+AD$10,0)),"",VLOOKUP($B59,ClassEvo,5+AD$10,0))</f>
        <v/>
      </c>
      <c r="AE59" s="200" t="str">
        <f aca="false">IF(ISNA(VLOOKUP($B59,ClassEvo,5+AE$10,0)),"",VLOOKUP($B59,ClassEvo,5+AE$10,0))</f>
        <v/>
      </c>
      <c r="AF59" s="200" t="str">
        <f aca="false">IF(ISNA(VLOOKUP($B59,ClassEvo,5+AF$10,0)),"",VLOOKUP($B59,ClassEvo,5+AF$10,0))</f>
        <v/>
      </c>
      <c r="AG59" s="200" t="str">
        <f aca="false">IF(ISNA(VLOOKUP($B59,ClassEvo,5+AG$10,0)),"",VLOOKUP($B59,ClassEvo,5+AG$10,0))</f>
        <v/>
      </c>
      <c r="AH59" s="200" t="str">
        <f aca="false">IF(ISNA(VLOOKUP($B59,ClassEvo,5+AH$10,0)),"",VLOOKUP($B59,ClassEvo,5+AH$10,0))</f>
        <v/>
      </c>
      <c r="AI59" s="200" t="str">
        <f aca="false">IF(ISNA(VLOOKUP($B59,ClassEvo,5+AI$10,0)),"",VLOOKUP($B59,ClassEvo,5+AI$10,0))</f>
        <v/>
      </c>
      <c r="AJ59" s="200" t="str">
        <f aca="false">IF(ISNA(VLOOKUP($B59,ClassEvo,5+AJ$10,0)),"",VLOOKUP($B59,ClassEvo,5+AJ$10,0))</f>
        <v/>
      </c>
      <c r="AK59" s="200" t="str">
        <f aca="false">IF(ISNA(VLOOKUP($B59,ClassEvo,5+AK$10,0)),"",VLOOKUP($B59,ClassEvo,5+AK$10,0))</f>
        <v/>
      </c>
      <c r="AL59" s="200" t="str">
        <f aca="false">IF(ISNA(VLOOKUP($B59,ClassEvo,5+AL$10,0)),"",VLOOKUP($B59,ClassEvo,5+AL$10,0))</f>
        <v/>
      </c>
      <c r="AM59" s="200" t="str">
        <f aca="false">IF(ISNA(VLOOKUP($B59,ClassEvo,5+AM$10,0)),"",VLOOKUP($B59,ClassEvo,5+AM$10,0))</f>
        <v/>
      </c>
      <c r="AN59" s="200" t="str">
        <f aca="false">IF(ISNA(VLOOKUP($B59,ClassEvo,5+AN$10,0)),"",VLOOKUP($B59,ClassEvo,5+AN$10,0))</f>
        <v/>
      </c>
      <c r="AO59" s="200" t="str">
        <f aca="false">IF(ISNA(VLOOKUP($B59,ClassEvo,5+AO$10,0)),"",VLOOKUP($B59,ClassEvo,5+AO$10,0))</f>
        <v/>
      </c>
      <c r="AP59" s="200" t="str">
        <f aca="false">IF(ISNA(VLOOKUP($B59,ClassEvo,5+AP$10,0)),"",VLOOKUP($B59,ClassEvo,5+AP$10,0))</f>
        <v/>
      </c>
      <c r="AQ59" s="200" t="str">
        <f aca="false">IF(ISNA(VLOOKUP($B59,ClassEvo,5+AQ$10,0)),"",VLOOKUP($B59,ClassEvo,5+AQ$10,0))</f>
        <v/>
      </c>
      <c r="AR59" s="200" t="str">
        <f aca="false">IF(ISNA(VLOOKUP($B59,ClassEvo,5+AR$10,0)),"",VLOOKUP($B59,ClassEvo,5+AR$10,0))</f>
        <v/>
      </c>
      <c r="AS59" s="200" t="str">
        <f aca="false">IF(ISNA(VLOOKUP($B59,ClassEvo,5+AS$10,0)),"",VLOOKUP($B59,ClassEvo,5+AS$10,0))</f>
        <v/>
      </c>
      <c r="AT59" s="201" t="str">
        <f aca="false">IF(ISNA(VLOOKUP($B59,ClassEvo,5+AT$10,0)),"",VLOOKUP($B59,ClassEvo,5+AT$10,0))</f>
        <v/>
      </c>
      <c r="AV59" s="197" t="str">
        <f aca="false">'Calculs (M21..M40)'!A62</f>
        <v/>
      </c>
      <c r="AW59" s="198" t="n">
        <f aca="false">'Calculs (M21..M40)'!G62</f>
        <v>0</v>
      </c>
      <c r="AX59" s="198" t="str">
        <f aca="false">'Calculs (M21..M40)'!H62</f>
        <v/>
      </c>
      <c r="AY59" s="202" t="str">
        <f aca="false">'Calculs (M21..M40)'!I62</f>
        <v/>
      </c>
      <c r="AZ59" s="198" t="str">
        <f aca="false">'Calculs (M21..M40)'!C62</f>
        <v/>
      </c>
      <c r="BA59" s="200" t="str">
        <f aca="false">'Calculs (M1..M20)'!GM62</f>
        <v/>
      </c>
      <c r="BB59" s="200" t="str">
        <f aca="false">'Calculs (M1..M20)'!GN62</f>
        <v/>
      </c>
      <c r="BC59" s="200" t="str">
        <f aca="false">'Calculs (M1..M20)'!GO62</f>
        <v/>
      </c>
      <c r="BD59" s="200" t="str">
        <f aca="false">'Calculs (M1..M20)'!GP62</f>
        <v/>
      </c>
      <c r="BE59" s="200" t="str">
        <f aca="false">'Calculs (M1..M20)'!GQ62</f>
        <v/>
      </c>
      <c r="BF59" s="200" t="str">
        <f aca="false">'Calculs (M1..M20)'!GR62</f>
        <v/>
      </c>
      <c r="BG59" s="200" t="str">
        <f aca="false">'Calculs (M1..M20)'!GS62</f>
        <v/>
      </c>
      <c r="BH59" s="200" t="str">
        <f aca="false">'Calculs (M1..M20)'!GT62</f>
        <v/>
      </c>
      <c r="BI59" s="200" t="str">
        <f aca="false">'Calculs (M1..M20)'!GU62</f>
        <v/>
      </c>
      <c r="BJ59" s="200" t="str">
        <f aca="false">'Calculs (M1..M20)'!GV62</f>
        <v/>
      </c>
      <c r="BK59" s="200" t="str">
        <f aca="false">'Calculs (M1..M20)'!GW62</f>
        <v/>
      </c>
      <c r="BL59" s="200" t="str">
        <f aca="false">'Calculs (M1..M20)'!GX62</f>
        <v/>
      </c>
      <c r="BM59" s="200" t="str">
        <f aca="false">'Calculs (M1..M20)'!GY62</f>
        <v/>
      </c>
      <c r="BN59" s="200" t="str">
        <f aca="false">'Calculs (M1..M20)'!GZ62</f>
        <v/>
      </c>
      <c r="BO59" s="200" t="str">
        <f aca="false">'Calculs (M1..M20)'!HA62</f>
        <v/>
      </c>
      <c r="BP59" s="200" t="str">
        <f aca="false">'Calculs (M1..M20)'!HB62</f>
        <v/>
      </c>
      <c r="BQ59" s="200" t="str">
        <f aca="false">'Calculs (M1..M20)'!HC62</f>
        <v/>
      </c>
      <c r="BR59" s="200" t="str">
        <f aca="false">'Calculs (M1..M20)'!HD62</f>
        <v/>
      </c>
      <c r="BS59" s="200" t="str">
        <f aca="false">'Calculs (M1..M20)'!HE62</f>
        <v/>
      </c>
      <c r="BT59" s="200" t="str">
        <f aca="false">'Calculs (M1..M20)'!HF62</f>
        <v/>
      </c>
      <c r="BU59" s="200" t="str">
        <f aca="false">'Calculs (M21..M40)'!GM62</f>
        <v/>
      </c>
      <c r="BV59" s="200" t="str">
        <f aca="false">'Calculs (M21..M40)'!GN62</f>
        <v/>
      </c>
      <c r="BW59" s="200" t="str">
        <f aca="false">'Calculs (M21..M40)'!GO62</f>
        <v/>
      </c>
      <c r="BX59" s="200" t="str">
        <f aca="false">'Calculs (M21..M40)'!GP62</f>
        <v/>
      </c>
      <c r="BY59" s="200" t="str">
        <f aca="false">'Calculs (M21..M40)'!GQ62</f>
        <v/>
      </c>
      <c r="BZ59" s="200" t="str">
        <f aca="false">'Calculs (M21..M40)'!GR62</f>
        <v/>
      </c>
      <c r="CA59" s="200" t="str">
        <f aca="false">'Calculs (M21..M40)'!GS62</f>
        <v/>
      </c>
      <c r="CB59" s="200" t="str">
        <f aca="false">'Calculs (M21..M40)'!GT62</f>
        <v/>
      </c>
      <c r="CC59" s="200" t="str">
        <f aca="false">'Calculs (M21..M40)'!GU62</f>
        <v/>
      </c>
      <c r="CD59" s="200" t="str">
        <f aca="false">'Calculs (M21..M40)'!GV62</f>
        <v/>
      </c>
      <c r="CE59" s="200" t="str">
        <f aca="false">'Calculs (M21..M40)'!GW62</f>
        <v/>
      </c>
      <c r="CF59" s="200" t="str">
        <f aca="false">'Calculs (M21..M40)'!GX62</f>
        <v/>
      </c>
      <c r="CG59" s="200" t="str">
        <f aca="false">'Calculs (M21..M40)'!GY62</f>
        <v/>
      </c>
      <c r="CH59" s="200" t="str">
        <f aca="false">'Calculs (M21..M40)'!GZ62</f>
        <v/>
      </c>
      <c r="CI59" s="200" t="str">
        <f aca="false">'Calculs (M21..M40)'!HA62</f>
        <v/>
      </c>
      <c r="CJ59" s="200" t="str">
        <f aca="false">'Calculs (M21..M40)'!HB62</f>
        <v/>
      </c>
      <c r="CK59" s="200" t="str">
        <f aca="false">'Calculs (M21..M40)'!HC62</f>
        <v/>
      </c>
      <c r="CL59" s="200" t="str">
        <f aca="false">'Calculs (M21..M40)'!HD62</f>
        <v/>
      </c>
      <c r="CM59" s="200" t="str">
        <f aca="false">'Calculs (M21..M40)'!HE62</f>
        <v/>
      </c>
      <c r="CN59" s="201" t="str">
        <f aca="false">'Calculs (M21..M40)'!HF62</f>
        <v/>
      </c>
    </row>
    <row r="60" customFormat="false" ht="13" hidden="false" customHeight="false" outlineLevel="0" collapsed="false">
      <c r="B60" s="197" t="n">
        <v>50</v>
      </c>
      <c r="C60" s="198" t="str">
        <f aca="false">IF(ISNA(VLOOKUP(B60,ClassEvo,2,0)),"",VLOOKUP(B60,ClassEvo,2,0))</f>
        <v/>
      </c>
      <c r="D60" s="198" t="str">
        <f aca="false">IF(ISNA(VLOOKUP($B60,ClassEvo,3,0)),"",VLOOKUP($B60,ClassEvo,3,0))</f>
        <v/>
      </c>
      <c r="E60" s="202" t="str">
        <f aca="false">IF(ISNA(VLOOKUP($B60,ClassEvo,4,0)),"",VLOOKUP($B60,ClassEvo,4,0))</f>
        <v/>
      </c>
      <c r="F60" s="198" t="str">
        <f aca="false">IF(ISNA(VLOOKUP($B60,ClassEvo,5,0)),"",VLOOKUP($B60,ClassEvo,5,0))</f>
        <v/>
      </c>
      <c r="G60" s="200" t="str">
        <f aca="false">IF(ISNA(VLOOKUP($B60,ClassEvo,5+G$10,0)),"",VLOOKUP($B60,ClassEvo,5+G$10,0))</f>
        <v/>
      </c>
      <c r="H60" s="200" t="str">
        <f aca="false">IF(ISNA(VLOOKUP($B60,ClassEvo,5+H$10,0)),"",VLOOKUP($B60,ClassEvo,5+H$10,0))</f>
        <v/>
      </c>
      <c r="I60" s="200" t="str">
        <f aca="false">IF(ISNA(VLOOKUP($B60,ClassEvo,5+I$10,0)),"",VLOOKUP($B60,ClassEvo,5+I$10,0))</f>
        <v/>
      </c>
      <c r="J60" s="200" t="str">
        <f aca="false">IF(ISNA(VLOOKUP($B60,ClassEvo,5+J$10,0)),"",VLOOKUP($B60,ClassEvo,5+J$10,0))</f>
        <v/>
      </c>
      <c r="K60" s="200" t="str">
        <f aca="false">IF(ISNA(VLOOKUP($B60,ClassEvo,5+K$10,0)),"",VLOOKUP($B60,ClassEvo,5+K$10,0))</f>
        <v/>
      </c>
      <c r="L60" s="200" t="str">
        <f aca="false">IF(ISNA(VLOOKUP($B60,ClassEvo,5+L$10,0)),"",VLOOKUP($B60,ClassEvo,5+L$10,0))</f>
        <v/>
      </c>
      <c r="M60" s="200" t="str">
        <f aca="false">IF(ISNA(VLOOKUP($B60,ClassEvo,5+M$10,0)),"",VLOOKUP($B60,ClassEvo,5+M$10,0))</f>
        <v/>
      </c>
      <c r="N60" s="200" t="str">
        <f aca="false">IF(ISNA(VLOOKUP($B60,ClassEvo,5+N$10,0)),"",VLOOKUP($B60,ClassEvo,5+N$10,0))</f>
        <v/>
      </c>
      <c r="O60" s="200" t="str">
        <f aca="false">IF(ISNA(VLOOKUP($B60,ClassEvo,5+O$10,0)),"",VLOOKUP($B60,ClassEvo,5+O$10,0))</f>
        <v/>
      </c>
      <c r="P60" s="200" t="str">
        <f aca="false">IF(ISNA(VLOOKUP($B60,ClassEvo,5+P$10,0)),"",VLOOKUP($B60,ClassEvo,5+P$10,0))</f>
        <v/>
      </c>
      <c r="Q60" s="200" t="str">
        <f aca="false">IF(ISNA(VLOOKUP($B60,ClassEvo,5+Q$10,0)),"",VLOOKUP($B60,ClassEvo,5+Q$10,0))</f>
        <v/>
      </c>
      <c r="R60" s="200" t="str">
        <f aca="false">IF(ISNA(VLOOKUP($B60,ClassEvo,5+R$10,0)),"",VLOOKUP($B60,ClassEvo,5+R$10,0))</f>
        <v/>
      </c>
      <c r="S60" s="200" t="str">
        <f aca="false">IF(ISNA(VLOOKUP($B60,ClassEvo,5+S$10,0)),"",VLOOKUP($B60,ClassEvo,5+S$10,0))</f>
        <v/>
      </c>
      <c r="T60" s="200" t="str">
        <f aca="false">IF(ISNA(VLOOKUP($B60,ClassEvo,5+T$10,0)),"",VLOOKUP($B60,ClassEvo,5+T$10,0))</f>
        <v/>
      </c>
      <c r="U60" s="200" t="str">
        <f aca="false">IF(ISNA(VLOOKUP($B60,ClassEvo,5+U$10,0)),"",VLOOKUP($B60,ClassEvo,5+U$10,0))</f>
        <v/>
      </c>
      <c r="V60" s="200" t="str">
        <f aca="false">IF(ISNA(VLOOKUP($B60,ClassEvo,5+V$10,0)),"",VLOOKUP($B60,ClassEvo,5+V$10,0))</f>
        <v/>
      </c>
      <c r="W60" s="200" t="str">
        <f aca="false">IF(ISNA(VLOOKUP($B60,ClassEvo,5+W$10,0)),"",VLOOKUP($B60,ClassEvo,5+W$10,0))</f>
        <v/>
      </c>
      <c r="X60" s="200" t="str">
        <f aca="false">IF(ISNA(VLOOKUP($B60,ClassEvo,5+X$10,0)),"",VLOOKUP($B60,ClassEvo,5+X$10,0))</f>
        <v/>
      </c>
      <c r="Y60" s="200" t="str">
        <f aca="false">IF(ISNA(VLOOKUP($B60,ClassEvo,5+Y$10,0)),"",VLOOKUP($B60,ClassEvo,5+Y$10,0))</f>
        <v/>
      </c>
      <c r="Z60" s="200" t="str">
        <f aca="false">IF(ISNA(VLOOKUP($B60,ClassEvo,5+Z$10,0)),"",VLOOKUP($B60,ClassEvo,5+Z$10,0))</f>
        <v/>
      </c>
      <c r="AA60" s="200" t="str">
        <f aca="false">IF(ISNA(VLOOKUP($B60,ClassEvo,5+AA$10,0)),"",VLOOKUP($B60,ClassEvo,5+AA$10,0))</f>
        <v/>
      </c>
      <c r="AB60" s="200" t="str">
        <f aca="false">IF(ISNA(VLOOKUP($B60,ClassEvo,5+AB$10,0)),"",VLOOKUP($B60,ClassEvo,5+AB$10,0))</f>
        <v/>
      </c>
      <c r="AC60" s="200" t="str">
        <f aca="false">IF(ISNA(VLOOKUP($B60,ClassEvo,5+AC$10,0)),"",VLOOKUP($B60,ClassEvo,5+AC$10,0))</f>
        <v/>
      </c>
      <c r="AD60" s="200" t="str">
        <f aca="false">IF(ISNA(VLOOKUP($B60,ClassEvo,5+AD$10,0)),"",VLOOKUP($B60,ClassEvo,5+AD$10,0))</f>
        <v/>
      </c>
      <c r="AE60" s="200" t="str">
        <f aca="false">IF(ISNA(VLOOKUP($B60,ClassEvo,5+AE$10,0)),"",VLOOKUP($B60,ClassEvo,5+AE$10,0))</f>
        <v/>
      </c>
      <c r="AF60" s="200" t="str">
        <f aca="false">IF(ISNA(VLOOKUP($B60,ClassEvo,5+AF$10,0)),"",VLOOKUP($B60,ClassEvo,5+AF$10,0))</f>
        <v/>
      </c>
      <c r="AG60" s="200" t="str">
        <f aca="false">IF(ISNA(VLOOKUP($B60,ClassEvo,5+AG$10,0)),"",VLOOKUP($B60,ClassEvo,5+AG$10,0))</f>
        <v/>
      </c>
      <c r="AH60" s="200" t="str">
        <f aca="false">IF(ISNA(VLOOKUP($B60,ClassEvo,5+AH$10,0)),"",VLOOKUP($B60,ClassEvo,5+AH$10,0))</f>
        <v/>
      </c>
      <c r="AI60" s="200" t="str">
        <f aca="false">IF(ISNA(VLOOKUP($B60,ClassEvo,5+AI$10,0)),"",VLOOKUP($B60,ClassEvo,5+AI$10,0))</f>
        <v/>
      </c>
      <c r="AJ60" s="200" t="str">
        <f aca="false">IF(ISNA(VLOOKUP($B60,ClassEvo,5+AJ$10,0)),"",VLOOKUP($B60,ClassEvo,5+AJ$10,0))</f>
        <v/>
      </c>
      <c r="AK60" s="200" t="str">
        <f aca="false">IF(ISNA(VLOOKUP($B60,ClassEvo,5+AK$10,0)),"",VLOOKUP($B60,ClassEvo,5+AK$10,0))</f>
        <v/>
      </c>
      <c r="AL60" s="200" t="str">
        <f aca="false">IF(ISNA(VLOOKUP($B60,ClassEvo,5+AL$10,0)),"",VLOOKUP($B60,ClassEvo,5+AL$10,0))</f>
        <v/>
      </c>
      <c r="AM60" s="200" t="str">
        <f aca="false">IF(ISNA(VLOOKUP($B60,ClassEvo,5+AM$10,0)),"",VLOOKUP($B60,ClassEvo,5+AM$10,0))</f>
        <v/>
      </c>
      <c r="AN60" s="200" t="str">
        <f aca="false">IF(ISNA(VLOOKUP($B60,ClassEvo,5+AN$10,0)),"",VLOOKUP($B60,ClassEvo,5+AN$10,0))</f>
        <v/>
      </c>
      <c r="AO60" s="200" t="str">
        <f aca="false">IF(ISNA(VLOOKUP($B60,ClassEvo,5+AO$10,0)),"",VLOOKUP($B60,ClassEvo,5+AO$10,0))</f>
        <v/>
      </c>
      <c r="AP60" s="200" t="str">
        <f aca="false">IF(ISNA(VLOOKUP($B60,ClassEvo,5+AP$10,0)),"",VLOOKUP($B60,ClassEvo,5+AP$10,0))</f>
        <v/>
      </c>
      <c r="AQ60" s="200" t="str">
        <f aca="false">IF(ISNA(VLOOKUP($B60,ClassEvo,5+AQ$10,0)),"",VLOOKUP($B60,ClassEvo,5+AQ$10,0))</f>
        <v/>
      </c>
      <c r="AR60" s="200" t="str">
        <f aca="false">IF(ISNA(VLOOKUP($B60,ClassEvo,5+AR$10,0)),"",VLOOKUP($B60,ClassEvo,5+AR$10,0))</f>
        <v/>
      </c>
      <c r="AS60" s="200" t="str">
        <f aca="false">IF(ISNA(VLOOKUP($B60,ClassEvo,5+AS$10,0)),"",VLOOKUP($B60,ClassEvo,5+AS$10,0))</f>
        <v/>
      </c>
      <c r="AT60" s="201" t="str">
        <f aca="false">IF(ISNA(VLOOKUP($B60,ClassEvo,5+AT$10,0)),"",VLOOKUP($B60,ClassEvo,5+AT$10,0))</f>
        <v/>
      </c>
      <c r="AV60" s="197" t="str">
        <f aca="false">'Calculs (M21..M40)'!A63</f>
        <v/>
      </c>
      <c r="AW60" s="198" t="n">
        <f aca="false">'Calculs (M21..M40)'!G63</f>
        <v>0</v>
      </c>
      <c r="AX60" s="198" t="str">
        <f aca="false">'Calculs (M21..M40)'!H63</f>
        <v/>
      </c>
      <c r="AY60" s="202" t="str">
        <f aca="false">'Calculs (M21..M40)'!I63</f>
        <v/>
      </c>
      <c r="AZ60" s="198" t="str">
        <f aca="false">'Calculs (M21..M40)'!C63</f>
        <v/>
      </c>
      <c r="BA60" s="200" t="str">
        <f aca="false">'Calculs (M1..M20)'!GM63</f>
        <v/>
      </c>
      <c r="BB60" s="200" t="str">
        <f aca="false">'Calculs (M1..M20)'!GN63</f>
        <v/>
      </c>
      <c r="BC60" s="200" t="str">
        <f aca="false">'Calculs (M1..M20)'!GO63</f>
        <v/>
      </c>
      <c r="BD60" s="200" t="str">
        <f aca="false">'Calculs (M1..M20)'!GP63</f>
        <v/>
      </c>
      <c r="BE60" s="200" t="str">
        <f aca="false">'Calculs (M1..M20)'!GQ63</f>
        <v/>
      </c>
      <c r="BF60" s="200" t="str">
        <f aca="false">'Calculs (M1..M20)'!GR63</f>
        <v/>
      </c>
      <c r="BG60" s="200" t="str">
        <f aca="false">'Calculs (M1..M20)'!GS63</f>
        <v/>
      </c>
      <c r="BH60" s="200" t="str">
        <f aca="false">'Calculs (M1..M20)'!GT63</f>
        <v/>
      </c>
      <c r="BI60" s="200" t="str">
        <f aca="false">'Calculs (M1..M20)'!GU63</f>
        <v/>
      </c>
      <c r="BJ60" s="200" t="str">
        <f aca="false">'Calculs (M1..M20)'!GV63</f>
        <v/>
      </c>
      <c r="BK60" s="200" t="str">
        <f aca="false">'Calculs (M1..M20)'!GW63</f>
        <v/>
      </c>
      <c r="BL60" s="200" t="str">
        <f aca="false">'Calculs (M1..M20)'!GX63</f>
        <v/>
      </c>
      <c r="BM60" s="200" t="str">
        <f aca="false">'Calculs (M1..M20)'!GY63</f>
        <v/>
      </c>
      <c r="BN60" s="200" t="str">
        <f aca="false">'Calculs (M1..M20)'!GZ63</f>
        <v/>
      </c>
      <c r="BO60" s="200" t="str">
        <f aca="false">'Calculs (M1..M20)'!HA63</f>
        <v/>
      </c>
      <c r="BP60" s="200" t="str">
        <f aca="false">'Calculs (M1..M20)'!HB63</f>
        <v/>
      </c>
      <c r="BQ60" s="200" t="str">
        <f aca="false">'Calculs (M1..M20)'!HC63</f>
        <v/>
      </c>
      <c r="BR60" s="200" t="str">
        <f aca="false">'Calculs (M1..M20)'!HD63</f>
        <v/>
      </c>
      <c r="BS60" s="200" t="str">
        <f aca="false">'Calculs (M1..M20)'!HE63</f>
        <v/>
      </c>
      <c r="BT60" s="200" t="str">
        <f aca="false">'Calculs (M1..M20)'!HF63</f>
        <v/>
      </c>
      <c r="BU60" s="200" t="str">
        <f aca="false">'Calculs (M21..M40)'!GM63</f>
        <v/>
      </c>
      <c r="BV60" s="200" t="str">
        <f aca="false">'Calculs (M21..M40)'!GN63</f>
        <v/>
      </c>
      <c r="BW60" s="200" t="str">
        <f aca="false">'Calculs (M21..M40)'!GO63</f>
        <v/>
      </c>
      <c r="BX60" s="200" t="str">
        <f aca="false">'Calculs (M21..M40)'!GP63</f>
        <v/>
      </c>
      <c r="BY60" s="200" t="str">
        <f aca="false">'Calculs (M21..M40)'!GQ63</f>
        <v/>
      </c>
      <c r="BZ60" s="200" t="str">
        <f aca="false">'Calculs (M21..M40)'!GR63</f>
        <v/>
      </c>
      <c r="CA60" s="200" t="str">
        <f aca="false">'Calculs (M21..M40)'!GS63</f>
        <v/>
      </c>
      <c r="CB60" s="200" t="str">
        <f aca="false">'Calculs (M21..M40)'!GT63</f>
        <v/>
      </c>
      <c r="CC60" s="200" t="str">
        <f aca="false">'Calculs (M21..M40)'!GU63</f>
        <v/>
      </c>
      <c r="CD60" s="200" t="str">
        <f aca="false">'Calculs (M21..M40)'!GV63</f>
        <v/>
      </c>
      <c r="CE60" s="200" t="str">
        <f aca="false">'Calculs (M21..M40)'!GW63</f>
        <v/>
      </c>
      <c r="CF60" s="200" t="str">
        <f aca="false">'Calculs (M21..M40)'!GX63</f>
        <v/>
      </c>
      <c r="CG60" s="200" t="str">
        <f aca="false">'Calculs (M21..M40)'!GY63</f>
        <v/>
      </c>
      <c r="CH60" s="200" t="str">
        <f aca="false">'Calculs (M21..M40)'!GZ63</f>
        <v/>
      </c>
      <c r="CI60" s="200" t="str">
        <f aca="false">'Calculs (M21..M40)'!HA63</f>
        <v/>
      </c>
      <c r="CJ60" s="200" t="str">
        <f aca="false">'Calculs (M21..M40)'!HB63</f>
        <v/>
      </c>
      <c r="CK60" s="200" t="str">
        <f aca="false">'Calculs (M21..M40)'!HC63</f>
        <v/>
      </c>
      <c r="CL60" s="200" t="str">
        <f aca="false">'Calculs (M21..M40)'!HD63</f>
        <v/>
      </c>
      <c r="CM60" s="200" t="str">
        <f aca="false">'Calculs (M21..M40)'!HE63</f>
        <v/>
      </c>
      <c r="CN60" s="201" t="str">
        <f aca="false">'Calculs (M21..M40)'!HF63</f>
        <v/>
      </c>
    </row>
    <row r="61" customFormat="false" ht="13" hidden="false" customHeight="false" outlineLevel="0" collapsed="false">
      <c r="B61" s="197" t="n">
        <v>51</v>
      </c>
      <c r="C61" s="198" t="str">
        <f aca="false">IF(ISNA(VLOOKUP(B61,ClassEvo,2,0)),"",VLOOKUP(B61,ClassEvo,2,0))</f>
        <v/>
      </c>
      <c r="D61" s="198" t="str">
        <f aca="false">IF(ISNA(VLOOKUP($B61,ClassEvo,3,0)),"",VLOOKUP($B61,ClassEvo,3,0))</f>
        <v/>
      </c>
      <c r="E61" s="202" t="str">
        <f aca="false">IF(ISNA(VLOOKUP($B61,ClassEvo,4,0)),"",VLOOKUP($B61,ClassEvo,4,0))</f>
        <v/>
      </c>
      <c r="F61" s="198" t="str">
        <f aca="false">IF(ISNA(VLOOKUP($B61,ClassEvo,5,0)),"",VLOOKUP($B61,ClassEvo,5,0))</f>
        <v/>
      </c>
      <c r="G61" s="200" t="str">
        <f aca="false">IF(ISNA(VLOOKUP($B61,ClassEvo,5+G$10,0)),"",VLOOKUP($B61,ClassEvo,5+G$10,0))</f>
        <v/>
      </c>
      <c r="H61" s="200" t="str">
        <f aca="false">IF(ISNA(VLOOKUP($B61,ClassEvo,5+H$10,0)),"",VLOOKUP($B61,ClassEvo,5+H$10,0))</f>
        <v/>
      </c>
      <c r="I61" s="200" t="str">
        <f aca="false">IF(ISNA(VLOOKUP($B61,ClassEvo,5+I$10,0)),"",VLOOKUP($B61,ClassEvo,5+I$10,0))</f>
        <v/>
      </c>
      <c r="J61" s="200" t="str">
        <f aca="false">IF(ISNA(VLOOKUP($B61,ClassEvo,5+J$10,0)),"",VLOOKUP($B61,ClassEvo,5+J$10,0))</f>
        <v/>
      </c>
      <c r="K61" s="200" t="str">
        <f aca="false">IF(ISNA(VLOOKUP($B61,ClassEvo,5+K$10,0)),"",VLOOKUP($B61,ClassEvo,5+K$10,0))</f>
        <v/>
      </c>
      <c r="L61" s="200" t="str">
        <f aca="false">IF(ISNA(VLOOKUP($B61,ClassEvo,5+L$10,0)),"",VLOOKUP($B61,ClassEvo,5+L$10,0))</f>
        <v/>
      </c>
      <c r="M61" s="200" t="str">
        <f aca="false">IF(ISNA(VLOOKUP($B61,ClassEvo,5+M$10,0)),"",VLOOKUP($B61,ClassEvo,5+M$10,0))</f>
        <v/>
      </c>
      <c r="N61" s="200" t="str">
        <f aca="false">IF(ISNA(VLOOKUP($B61,ClassEvo,5+N$10,0)),"",VLOOKUP($B61,ClassEvo,5+N$10,0))</f>
        <v/>
      </c>
      <c r="O61" s="200" t="str">
        <f aca="false">IF(ISNA(VLOOKUP($B61,ClassEvo,5+O$10,0)),"",VLOOKUP($B61,ClassEvo,5+O$10,0))</f>
        <v/>
      </c>
      <c r="P61" s="200" t="str">
        <f aca="false">IF(ISNA(VLOOKUP($B61,ClassEvo,5+P$10,0)),"",VLOOKUP($B61,ClassEvo,5+P$10,0))</f>
        <v/>
      </c>
      <c r="Q61" s="200" t="str">
        <f aca="false">IF(ISNA(VLOOKUP($B61,ClassEvo,5+Q$10,0)),"",VLOOKUP($B61,ClassEvo,5+Q$10,0))</f>
        <v/>
      </c>
      <c r="R61" s="200" t="str">
        <f aca="false">IF(ISNA(VLOOKUP($B61,ClassEvo,5+R$10,0)),"",VLOOKUP($B61,ClassEvo,5+R$10,0))</f>
        <v/>
      </c>
      <c r="S61" s="200" t="str">
        <f aca="false">IF(ISNA(VLOOKUP($B61,ClassEvo,5+S$10,0)),"",VLOOKUP($B61,ClassEvo,5+S$10,0))</f>
        <v/>
      </c>
      <c r="T61" s="200" t="str">
        <f aca="false">IF(ISNA(VLOOKUP($B61,ClassEvo,5+T$10,0)),"",VLOOKUP($B61,ClassEvo,5+T$10,0))</f>
        <v/>
      </c>
      <c r="U61" s="200" t="str">
        <f aca="false">IF(ISNA(VLOOKUP($B61,ClassEvo,5+U$10,0)),"",VLOOKUP($B61,ClassEvo,5+U$10,0))</f>
        <v/>
      </c>
      <c r="V61" s="200" t="str">
        <f aca="false">IF(ISNA(VLOOKUP($B61,ClassEvo,5+V$10,0)),"",VLOOKUP($B61,ClassEvo,5+V$10,0))</f>
        <v/>
      </c>
      <c r="W61" s="200" t="str">
        <f aca="false">IF(ISNA(VLOOKUP($B61,ClassEvo,5+W$10,0)),"",VLOOKUP($B61,ClassEvo,5+W$10,0))</f>
        <v/>
      </c>
      <c r="X61" s="200" t="str">
        <f aca="false">IF(ISNA(VLOOKUP($B61,ClassEvo,5+X$10,0)),"",VLOOKUP($B61,ClassEvo,5+X$10,0))</f>
        <v/>
      </c>
      <c r="Y61" s="200" t="str">
        <f aca="false">IF(ISNA(VLOOKUP($B61,ClassEvo,5+Y$10,0)),"",VLOOKUP($B61,ClassEvo,5+Y$10,0))</f>
        <v/>
      </c>
      <c r="Z61" s="200" t="str">
        <f aca="false">IF(ISNA(VLOOKUP($B61,ClassEvo,5+Z$10,0)),"",VLOOKUP($B61,ClassEvo,5+Z$10,0))</f>
        <v/>
      </c>
      <c r="AA61" s="200" t="str">
        <f aca="false">IF(ISNA(VLOOKUP($B61,ClassEvo,5+AA$10,0)),"",VLOOKUP($B61,ClassEvo,5+AA$10,0))</f>
        <v/>
      </c>
      <c r="AB61" s="200" t="str">
        <f aca="false">IF(ISNA(VLOOKUP($B61,ClassEvo,5+AB$10,0)),"",VLOOKUP($B61,ClassEvo,5+AB$10,0))</f>
        <v/>
      </c>
      <c r="AC61" s="200" t="str">
        <f aca="false">IF(ISNA(VLOOKUP($B61,ClassEvo,5+AC$10,0)),"",VLOOKUP($B61,ClassEvo,5+AC$10,0))</f>
        <v/>
      </c>
      <c r="AD61" s="200" t="str">
        <f aca="false">IF(ISNA(VLOOKUP($B61,ClassEvo,5+AD$10,0)),"",VLOOKUP($B61,ClassEvo,5+AD$10,0))</f>
        <v/>
      </c>
      <c r="AE61" s="200" t="str">
        <f aca="false">IF(ISNA(VLOOKUP($B61,ClassEvo,5+AE$10,0)),"",VLOOKUP($B61,ClassEvo,5+AE$10,0))</f>
        <v/>
      </c>
      <c r="AF61" s="200" t="str">
        <f aca="false">IF(ISNA(VLOOKUP($B61,ClassEvo,5+AF$10,0)),"",VLOOKUP($B61,ClassEvo,5+AF$10,0))</f>
        <v/>
      </c>
      <c r="AG61" s="200" t="str">
        <f aca="false">IF(ISNA(VLOOKUP($B61,ClassEvo,5+AG$10,0)),"",VLOOKUP($B61,ClassEvo,5+AG$10,0))</f>
        <v/>
      </c>
      <c r="AH61" s="200" t="str">
        <f aca="false">IF(ISNA(VLOOKUP($B61,ClassEvo,5+AH$10,0)),"",VLOOKUP($B61,ClassEvo,5+AH$10,0))</f>
        <v/>
      </c>
      <c r="AI61" s="200" t="str">
        <f aca="false">IF(ISNA(VLOOKUP($B61,ClassEvo,5+AI$10,0)),"",VLOOKUP($B61,ClassEvo,5+AI$10,0))</f>
        <v/>
      </c>
      <c r="AJ61" s="200" t="str">
        <f aca="false">IF(ISNA(VLOOKUP($B61,ClassEvo,5+AJ$10,0)),"",VLOOKUP($B61,ClassEvo,5+AJ$10,0))</f>
        <v/>
      </c>
      <c r="AK61" s="200" t="str">
        <f aca="false">IF(ISNA(VLOOKUP($B61,ClassEvo,5+AK$10,0)),"",VLOOKUP($B61,ClassEvo,5+AK$10,0))</f>
        <v/>
      </c>
      <c r="AL61" s="200" t="str">
        <f aca="false">IF(ISNA(VLOOKUP($B61,ClassEvo,5+AL$10,0)),"",VLOOKUP($B61,ClassEvo,5+AL$10,0))</f>
        <v/>
      </c>
      <c r="AM61" s="200" t="str">
        <f aca="false">IF(ISNA(VLOOKUP($B61,ClassEvo,5+AM$10,0)),"",VLOOKUP($B61,ClassEvo,5+AM$10,0))</f>
        <v/>
      </c>
      <c r="AN61" s="200" t="str">
        <f aca="false">IF(ISNA(VLOOKUP($B61,ClassEvo,5+AN$10,0)),"",VLOOKUP($B61,ClassEvo,5+AN$10,0))</f>
        <v/>
      </c>
      <c r="AO61" s="200" t="str">
        <f aca="false">IF(ISNA(VLOOKUP($B61,ClassEvo,5+AO$10,0)),"",VLOOKUP($B61,ClassEvo,5+AO$10,0))</f>
        <v/>
      </c>
      <c r="AP61" s="200" t="str">
        <f aca="false">IF(ISNA(VLOOKUP($B61,ClassEvo,5+AP$10,0)),"",VLOOKUP($B61,ClassEvo,5+AP$10,0))</f>
        <v/>
      </c>
      <c r="AQ61" s="200" t="str">
        <f aca="false">IF(ISNA(VLOOKUP($B61,ClassEvo,5+AQ$10,0)),"",VLOOKUP($B61,ClassEvo,5+AQ$10,0))</f>
        <v/>
      </c>
      <c r="AR61" s="200" t="str">
        <f aca="false">IF(ISNA(VLOOKUP($B61,ClassEvo,5+AR$10,0)),"",VLOOKUP($B61,ClassEvo,5+AR$10,0))</f>
        <v/>
      </c>
      <c r="AS61" s="200" t="str">
        <f aca="false">IF(ISNA(VLOOKUP($B61,ClassEvo,5+AS$10,0)),"",VLOOKUP($B61,ClassEvo,5+AS$10,0))</f>
        <v/>
      </c>
      <c r="AT61" s="201" t="str">
        <f aca="false">IF(ISNA(VLOOKUP($B61,ClassEvo,5+AT$10,0)),"",VLOOKUP($B61,ClassEvo,5+AT$10,0))</f>
        <v/>
      </c>
      <c r="AV61" s="197" t="str">
        <f aca="false">'Calculs (M21..M40)'!A64</f>
        <v/>
      </c>
      <c r="AW61" s="198" t="n">
        <f aca="false">'Calculs (M21..M40)'!G64</f>
        <v>0</v>
      </c>
      <c r="AX61" s="198" t="str">
        <f aca="false">'Calculs (M21..M40)'!H64</f>
        <v/>
      </c>
      <c r="AY61" s="202" t="str">
        <f aca="false">'Calculs (M21..M40)'!I64</f>
        <v/>
      </c>
      <c r="AZ61" s="198" t="str">
        <f aca="false">'Calculs (M21..M40)'!C64</f>
        <v/>
      </c>
      <c r="BA61" s="200" t="str">
        <f aca="false">'Calculs (M1..M20)'!GM64</f>
        <v/>
      </c>
      <c r="BB61" s="200" t="str">
        <f aca="false">'Calculs (M1..M20)'!GN64</f>
        <v/>
      </c>
      <c r="BC61" s="200" t="str">
        <f aca="false">'Calculs (M1..M20)'!GO64</f>
        <v/>
      </c>
      <c r="BD61" s="200" t="str">
        <f aca="false">'Calculs (M1..M20)'!GP64</f>
        <v/>
      </c>
      <c r="BE61" s="200" t="str">
        <f aca="false">'Calculs (M1..M20)'!GQ64</f>
        <v/>
      </c>
      <c r="BF61" s="200" t="str">
        <f aca="false">'Calculs (M1..M20)'!GR64</f>
        <v/>
      </c>
      <c r="BG61" s="200" t="str">
        <f aca="false">'Calculs (M1..M20)'!GS64</f>
        <v/>
      </c>
      <c r="BH61" s="200" t="str">
        <f aca="false">'Calculs (M1..M20)'!GT64</f>
        <v/>
      </c>
      <c r="BI61" s="200" t="str">
        <f aca="false">'Calculs (M1..M20)'!GU64</f>
        <v/>
      </c>
      <c r="BJ61" s="200" t="str">
        <f aca="false">'Calculs (M1..M20)'!GV64</f>
        <v/>
      </c>
      <c r="BK61" s="200" t="str">
        <f aca="false">'Calculs (M1..M20)'!GW64</f>
        <v/>
      </c>
      <c r="BL61" s="200" t="str">
        <f aca="false">'Calculs (M1..M20)'!GX64</f>
        <v/>
      </c>
      <c r="BM61" s="200" t="str">
        <f aca="false">'Calculs (M1..M20)'!GY64</f>
        <v/>
      </c>
      <c r="BN61" s="200" t="str">
        <f aca="false">'Calculs (M1..M20)'!GZ64</f>
        <v/>
      </c>
      <c r="BO61" s="200" t="str">
        <f aca="false">'Calculs (M1..M20)'!HA64</f>
        <v/>
      </c>
      <c r="BP61" s="200" t="str">
        <f aca="false">'Calculs (M1..M20)'!HB64</f>
        <v/>
      </c>
      <c r="BQ61" s="200" t="str">
        <f aca="false">'Calculs (M1..M20)'!HC64</f>
        <v/>
      </c>
      <c r="BR61" s="200" t="str">
        <f aca="false">'Calculs (M1..M20)'!HD64</f>
        <v/>
      </c>
      <c r="BS61" s="200" t="str">
        <f aca="false">'Calculs (M1..M20)'!HE64</f>
        <v/>
      </c>
      <c r="BT61" s="200" t="str">
        <f aca="false">'Calculs (M1..M20)'!HF64</f>
        <v/>
      </c>
      <c r="BU61" s="200" t="str">
        <f aca="false">'Calculs (M21..M40)'!GM64</f>
        <v/>
      </c>
      <c r="BV61" s="200" t="str">
        <f aca="false">'Calculs (M21..M40)'!GN64</f>
        <v/>
      </c>
      <c r="BW61" s="200" t="str">
        <f aca="false">'Calculs (M21..M40)'!GO64</f>
        <v/>
      </c>
      <c r="BX61" s="200" t="str">
        <f aca="false">'Calculs (M21..M40)'!GP64</f>
        <v/>
      </c>
      <c r="BY61" s="200" t="str">
        <f aca="false">'Calculs (M21..M40)'!GQ64</f>
        <v/>
      </c>
      <c r="BZ61" s="200" t="str">
        <f aca="false">'Calculs (M21..M40)'!GR64</f>
        <v/>
      </c>
      <c r="CA61" s="200" t="str">
        <f aca="false">'Calculs (M21..M40)'!GS64</f>
        <v/>
      </c>
      <c r="CB61" s="200" t="str">
        <f aca="false">'Calculs (M21..M40)'!GT64</f>
        <v/>
      </c>
      <c r="CC61" s="200" t="str">
        <f aca="false">'Calculs (M21..M40)'!GU64</f>
        <v/>
      </c>
      <c r="CD61" s="200" t="str">
        <f aca="false">'Calculs (M21..M40)'!GV64</f>
        <v/>
      </c>
      <c r="CE61" s="200" t="str">
        <f aca="false">'Calculs (M21..M40)'!GW64</f>
        <v/>
      </c>
      <c r="CF61" s="200" t="str">
        <f aca="false">'Calculs (M21..M40)'!GX64</f>
        <v/>
      </c>
      <c r="CG61" s="200" t="str">
        <f aca="false">'Calculs (M21..M40)'!GY64</f>
        <v/>
      </c>
      <c r="CH61" s="200" t="str">
        <f aca="false">'Calculs (M21..M40)'!GZ64</f>
        <v/>
      </c>
      <c r="CI61" s="200" t="str">
        <f aca="false">'Calculs (M21..M40)'!HA64</f>
        <v/>
      </c>
      <c r="CJ61" s="200" t="str">
        <f aca="false">'Calculs (M21..M40)'!HB64</f>
        <v/>
      </c>
      <c r="CK61" s="200" t="str">
        <f aca="false">'Calculs (M21..M40)'!HC64</f>
        <v/>
      </c>
      <c r="CL61" s="200" t="str">
        <f aca="false">'Calculs (M21..M40)'!HD64</f>
        <v/>
      </c>
      <c r="CM61" s="200" t="str">
        <f aca="false">'Calculs (M21..M40)'!HE64</f>
        <v/>
      </c>
      <c r="CN61" s="201" t="str">
        <f aca="false">'Calculs (M21..M40)'!HF64</f>
        <v/>
      </c>
    </row>
    <row r="62" customFormat="false" ht="13" hidden="false" customHeight="false" outlineLevel="0" collapsed="false">
      <c r="B62" s="197" t="n">
        <v>52</v>
      </c>
      <c r="C62" s="198" t="str">
        <f aca="false">IF(ISNA(VLOOKUP(B62,ClassEvo,2,0)),"",VLOOKUP(B62,ClassEvo,2,0))</f>
        <v/>
      </c>
      <c r="D62" s="198" t="str">
        <f aca="false">IF(ISNA(VLOOKUP($B62,ClassEvo,3,0)),"",VLOOKUP($B62,ClassEvo,3,0))</f>
        <v/>
      </c>
      <c r="E62" s="202" t="str">
        <f aca="false">IF(ISNA(VLOOKUP($B62,ClassEvo,4,0)),"",VLOOKUP($B62,ClassEvo,4,0))</f>
        <v/>
      </c>
      <c r="F62" s="198" t="str">
        <f aca="false">IF(ISNA(VLOOKUP($B62,ClassEvo,5,0)),"",VLOOKUP($B62,ClassEvo,5,0))</f>
        <v/>
      </c>
      <c r="G62" s="200" t="str">
        <f aca="false">IF(ISNA(VLOOKUP($B62,ClassEvo,5+G$10,0)),"",VLOOKUP($B62,ClassEvo,5+G$10,0))</f>
        <v/>
      </c>
      <c r="H62" s="200" t="str">
        <f aca="false">IF(ISNA(VLOOKUP($B62,ClassEvo,5+H$10,0)),"",VLOOKUP($B62,ClassEvo,5+H$10,0))</f>
        <v/>
      </c>
      <c r="I62" s="200" t="str">
        <f aca="false">IF(ISNA(VLOOKUP($B62,ClassEvo,5+I$10,0)),"",VLOOKUP($B62,ClassEvo,5+I$10,0))</f>
        <v/>
      </c>
      <c r="J62" s="200" t="str">
        <f aca="false">IF(ISNA(VLOOKUP($B62,ClassEvo,5+J$10,0)),"",VLOOKUP($B62,ClassEvo,5+J$10,0))</f>
        <v/>
      </c>
      <c r="K62" s="200" t="str">
        <f aca="false">IF(ISNA(VLOOKUP($B62,ClassEvo,5+K$10,0)),"",VLOOKUP($B62,ClassEvo,5+K$10,0))</f>
        <v/>
      </c>
      <c r="L62" s="200" t="str">
        <f aca="false">IF(ISNA(VLOOKUP($B62,ClassEvo,5+L$10,0)),"",VLOOKUP($B62,ClassEvo,5+L$10,0))</f>
        <v/>
      </c>
      <c r="M62" s="200" t="str">
        <f aca="false">IF(ISNA(VLOOKUP($B62,ClassEvo,5+M$10,0)),"",VLOOKUP($B62,ClassEvo,5+M$10,0))</f>
        <v/>
      </c>
      <c r="N62" s="200" t="str">
        <f aca="false">IF(ISNA(VLOOKUP($B62,ClassEvo,5+N$10,0)),"",VLOOKUP($B62,ClassEvo,5+N$10,0))</f>
        <v/>
      </c>
      <c r="O62" s="200" t="str">
        <f aca="false">IF(ISNA(VLOOKUP($B62,ClassEvo,5+O$10,0)),"",VLOOKUP($B62,ClassEvo,5+O$10,0))</f>
        <v/>
      </c>
      <c r="P62" s="200" t="str">
        <f aca="false">IF(ISNA(VLOOKUP($B62,ClassEvo,5+P$10,0)),"",VLOOKUP($B62,ClassEvo,5+P$10,0))</f>
        <v/>
      </c>
      <c r="Q62" s="200" t="str">
        <f aca="false">IF(ISNA(VLOOKUP($B62,ClassEvo,5+Q$10,0)),"",VLOOKUP($B62,ClassEvo,5+Q$10,0))</f>
        <v/>
      </c>
      <c r="R62" s="200" t="str">
        <f aca="false">IF(ISNA(VLOOKUP($B62,ClassEvo,5+R$10,0)),"",VLOOKUP($B62,ClassEvo,5+R$10,0))</f>
        <v/>
      </c>
      <c r="S62" s="200" t="str">
        <f aca="false">IF(ISNA(VLOOKUP($B62,ClassEvo,5+S$10,0)),"",VLOOKUP($B62,ClassEvo,5+S$10,0))</f>
        <v/>
      </c>
      <c r="T62" s="200" t="str">
        <f aca="false">IF(ISNA(VLOOKUP($B62,ClassEvo,5+T$10,0)),"",VLOOKUP($B62,ClassEvo,5+T$10,0))</f>
        <v/>
      </c>
      <c r="U62" s="200" t="str">
        <f aca="false">IF(ISNA(VLOOKUP($B62,ClassEvo,5+U$10,0)),"",VLOOKUP($B62,ClassEvo,5+U$10,0))</f>
        <v/>
      </c>
      <c r="V62" s="200" t="str">
        <f aca="false">IF(ISNA(VLOOKUP($B62,ClassEvo,5+V$10,0)),"",VLOOKUP($B62,ClassEvo,5+V$10,0))</f>
        <v/>
      </c>
      <c r="W62" s="200" t="str">
        <f aca="false">IF(ISNA(VLOOKUP($B62,ClassEvo,5+W$10,0)),"",VLOOKUP($B62,ClassEvo,5+W$10,0))</f>
        <v/>
      </c>
      <c r="X62" s="200" t="str">
        <f aca="false">IF(ISNA(VLOOKUP($B62,ClassEvo,5+X$10,0)),"",VLOOKUP($B62,ClassEvo,5+X$10,0))</f>
        <v/>
      </c>
      <c r="Y62" s="200" t="str">
        <f aca="false">IF(ISNA(VLOOKUP($B62,ClassEvo,5+Y$10,0)),"",VLOOKUP($B62,ClassEvo,5+Y$10,0))</f>
        <v/>
      </c>
      <c r="Z62" s="200" t="str">
        <f aca="false">IF(ISNA(VLOOKUP($B62,ClassEvo,5+Z$10,0)),"",VLOOKUP($B62,ClassEvo,5+Z$10,0))</f>
        <v/>
      </c>
      <c r="AA62" s="200" t="str">
        <f aca="false">IF(ISNA(VLOOKUP($B62,ClassEvo,5+AA$10,0)),"",VLOOKUP($B62,ClassEvo,5+AA$10,0))</f>
        <v/>
      </c>
      <c r="AB62" s="200" t="str">
        <f aca="false">IF(ISNA(VLOOKUP($B62,ClassEvo,5+AB$10,0)),"",VLOOKUP($B62,ClassEvo,5+AB$10,0))</f>
        <v/>
      </c>
      <c r="AC62" s="200" t="str">
        <f aca="false">IF(ISNA(VLOOKUP($B62,ClassEvo,5+AC$10,0)),"",VLOOKUP($B62,ClassEvo,5+AC$10,0))</f>
        <v/>
      </c>
      <c r="AD62" s="200" t="str">
        <f aca="false">IF(ISNA(VLOOKUP($B62,ClassEvo,5+AD$10,0)),"",VLOOKUP($B62,ClassEvo,5+AD$10,0))</f>
        <v/>
      </c>
      <c r="AE62" s="200" t="str">
        <f aca="false">IF(ISNA(VLOOKUP($B62,ClassEvo,5+AE$10,0)),"",VLOOKUP($B62,ClassEvo,5+AE$10,0))</f>
        <v/>
      </c>
      <c r="AF62" s="200" t="str">
        <f aca="false">IF(ISNA(VLOOKUP($B62,ClassEvo,5+AF$10,0)),"",VLOOKUP($B62,ClassEvo,5+AF$10,0))</f>
        <v/>
      </c>
      <c r="AG62" s="200" t="str">
        <f aca="false">IF(ISNA(VLOOKUP($B62,ClassEvo,5+AG$10,0)),"",VLOOKUP($B62,ClassEvo,5+AG$10,0))</f>
        <v/>
      </c>
      <c r="AH62" s="200" t="str">
        <f aca="false">IF(ISNA(VLOOKUP($B62,ClassEvo,5+AH$10,0)),"",VLOOKUP($B62,ClassEvo,5+AH$10,0))</f>
        <v/>
      </c>
      <c r="AI62" s="200" t="str">
        <f aca="false">IF(ISNA(VLOOKUP($B62,ClassEvo,5+AI$10,0)),"",VLOOKUP($B62,ClassEvo,5+AI$10,0))</f>
        <v/>
      </c>
      <c r="AJ62" s="200" t="str">
        <f aca="false">IF(ISNA(VLOOKUP($B62,ClassEvo,5+AJ$10,0)),"",VLOOKUP($B62,ClassEvo,5+AJ$10,0))</f>
        <v/>
      </c>
      <c r="AK62" s="200" t="str">
        <f aca="false">IF(ISNA(VLOOKUP($B62,ClassEvo,5+AK$10,0)),"",VLOOKUP($B62,ClassEvo,5+AK$10,0))</f>
        <v/>
      </c>
      <c r="AL62" s="200" t="str">
        <f aca="false">IF(ISNA(VLOOKUP($B62,ClassEvo,5+AL$10,0)),"",VLOOKUP($B62,ClassEvo,5+AL$10,0))</f>
        <v/>
      </c>
      <c r="AM62" s="200" t="str">
        <f aca="false">IF(ISNA(VLOOKUP($B62,ClassEvo,5+AM$10,0)),"",VLOOKUP($B62,ClassEvo,5+AM$10,0))</f>
        <v/>
      </c>
      <c r="AN62" s="200" t="str">
        <f aca="false">IF(ISNA(VLOOKUP($B62,ClassEvo,5+AN$10,0)),"",VLOOKUP($B62,ClassEvo,5+AN$10,0))</f>
        <v/>
      </c>
      <c r="AO62" s="200" t="str">
        <f aca="false">IF(ISNA(VLOOKUP($B62,ClassEvo,5+AO$10,0)),"",VLOOKUP($B62,ClassEvo,5+AO$10,0))</f>
        <v/>
      </c>
      <c r="AP62" s="200" t="str">
        <f aca="false">IF(ISNA(VLOOKUP($B62,ClassEvo,5+AP$10,0)),"",VLOOKUP($B62,ClassEvo,5+AP$10,0))</f>
        <v/>
      </c>
      <c r="AQ62" s="200" t="str">
        <f aca="false">IF(ISNA(VLOOKUP($B62,ClassEvo,5+AQ$10,0)),"",VLOOKUP($B62,ClassEvo,5+AQ$10,0))</f>
        <v/>
      </c>
      <c r="AR62" s="200" t="str">
        <f aca="false">IF(ISNA(VLOOKUP($B62,ClassEvo,5+AR$10,0)),"",VLOOKUP($B62,ClassEvo,5+AR$10,0))</f>
        <v/>
      </c>
      <c r="AS62" s="200" t="str">
        <f aca="false">IF(ISNA(VLOOKUP($B62,ClassEvo,5+AS$10,0)),"",VLOOKUP($B62,ClassEvo,5+AS$10,0))</f>
        <v/>
      </c>
      <c r="AT62" s="201" t="str">
        <f aca="false">IF(ISNA(VLOOKUP($B62,ClassEvo,5+AT$10,0)),"",VLOOKUP($B62,ClassEvo,5+AT$10,0))</f>
        <v/>
      </c>
      <c r="AV62" s="197" t="str">
        <f aca="false">'Calculs (M21..M40)'!A65</f>
        <v/>
      </c>
      <c r="AW62" s="198" t="n">
        <f aca="false">'Calculs (M21..M40)'!G65</f>
        <v>0</v>
      </c>
      <c r="AX62" s="198" t="str">
        <f aca="false">'Calculs (M21..M40)'!H65</f>
        <v/>
      </c>
      <c r="AY62" s="202" t="str">
        <f aca="false">'Calculs (M21..M40)'!I65</f>
        <v/>
      </c>
      <c r="AZ62" s="198" t="str">
        <f aca="false">'Calculs (M21..M40)'!C65</f>
        <v/>
      </c>
      <c r="BA62" s="200" t="str">
        <f aca="false">'Calculs (M1..M20)'!GM65</f>
        <v/>
      </c>
      <c r="BB62" s="200" t="str">
        <f aca="false">'Calculs (M1..M20)'!GN65</f>
        <v/>
      </c>
      <c r="BC62" s="200" t="str">
        <f aca="false">'Calculs (M1..M20)'!GO65</f>
        <v/>
      </c>
      <c r="BD62" s="200" t="str">
        <f aca="false">'Calculs (M1..M20)'!GP65</f>
        <v/>
      </c>
      <c r="BE62" s="200" t="str">
        <f aca="false">'Calculs (M1..M20)'!GQ65</f>
        <v/>
      </c>
      <c r="BF62" s="200" t="str">
        <f aca="false">'Calculs (M1..M20)'!GR65</f>
        <v/>
      </c>
      <c r="BG62" s="200" t="str">
        <f aca="false">'Calculs (M1..M20)'!GS65</f>
        <v/>
      </c>
      <c r="BH62" s="200" t="str">
        <f aca="false">'Calculs (M1..M20)'!GT65</f>
        <v/>
      </c>
      <c r="BI62" s="200" t="str">
        <f aca="false">'Calculs (M1..M20)'!GU65</f>
        <v/>
      </c>
      <c r="BJ62" s="200" t="str">
        <f aca="false">'Calculs (M1..M20)'!GV65</f>
        <v/>
      </c>
      <c r="BK62" s="200" t="str">
        <f aca="false">'Calculs (M1..M20)'!GW65</f>
        <v/>
      </c>
      <c r="BL62" s="200" t="str">
        <f aca="false">'Calculs (M1..M20)'!GX65</f>
        <v/>
      </c>
      <c r="BM62" s="200" t="str">
        <f aca="false">'Calculs (M1..M20)'!GY65</f>
        <v/>
      </c>
      <c r="BN62" s="200" t="str">
        <f aca="false">'Calculs (M1..M20)'!GZ65</f>
        <v/>
      </c>
      <c r="BO62" s="200" t="str">
        <f aca="false">'Calculs (M1..M20)'!HA65</f>
        <v/>
      </c>
      <c r="BP62" s="200" t="str">
        <f aca="false">'Calculs (M1..M20)'!HB65</f>
        <v/>
      </c>
      <c r="BQ62" s="200" t="str">
        <f aca="false">'Calculs (M1..M20)'!HC65</f>
        <v/>
      </c>
      <c r="BR62" s="200" t="str">
        <f aca="false">'Calculs (M1..M20)'!HD65</f>
        <v/>
      </c>
      <c r="BS62" s="200" t="str">
        <f aca="false">'Calculs (M1..M20)'!HE65</f>
        <v/>
      </c>
      <c r="BT62" s="200" t="str">
        <f aca="false">'Calculs (M1..M20)'!HF65</f>
        <v/>
      </c>
      <c r="BU62" s="200" t="str">
        <f aca="false">'Calculs (M21..M40)'!GM65</f>
        <v/>
      </c>
      <c r="BV62" s="200" t="str">
        <f aca="false">'Calculs (M21..M40)'!GN65</f>
        <v/>
      </c>
      <c r="BW62" s="200" t="str">
        <f aca="false">'Calculs (M21..M40)'!GO65</f>
        <v/>
      </c>
      <c r="BX62" s="200" t="str">
        <f aca="false">'Calculs (M21..M40)'!GP65</f>
        <v/>
      </c>
      <c r="BY62" s="200" t="str">
        <f aca="false">'Calculs (M21..M40)'!GQ65</f>
        <v/>
      </c>
      <c r="BZ62" s="200" t="str">
        <f aca="false">'Calculs (M21..M40)'!GR65</f>
        <v/>
      </c>
      <c r="CA62" s="200" t="str">
        <f aca="false">'Calculs (M21..M40)'!GS65</f>
        <v/>
      </c>
      <c r="CB62" s="200" t="str">
        <f aca="false">'Calculs (M21..M40)'!GT65</f>
        <v/>
      </c>
      <c r="CC62" s="200" t="str">
        <f aca="false">'Calculs (M21..M40)'!GU65</f>
        <v/>
      </c>
      <c r="CD62" s="200" t="str">
        <f aca="false">'Calculs (M21..M40)'!GV65</f>
        <v/>
      </c>
      <c r="CE62" s="200" t="str">
        <f aca="false">'Calculs (M21..M40)'!GW65</f>
        <v/>
      </c>
      <c r="CF62" s="200" t="str">
        <f aca="false">'Calculs (M21..M40)'!GX65</f>
        <v/>
      </c>
      <c r="CG62" s="200" t="str">
        <f aca="false">'Calculs (M21..M40)'!GY65</f>
        <v/>
      </c>
      <c r="CH62" s="200" t="str">
        <f aca="false">'Calculs (M21..M40)'!GZ65</f>
        <v/>
      </c>
      <c r="CI62" s="200" t="str">
        <f aca="false">'Calculs (M21..M40)'!HA65</f>
        <v/>
      </c>
      <c r="CJ62" s="200" t="str">
        <f aca="false">'Calculs (M21..M40)'!HB65</f>
        <v/>
      </c>
      <c r="CK62" s="200" t="str">
        <f aca="false">'Calculs (M21..M40)'!HC65</f>
        <v/>
      </c>
      <c r="CL62" s="200" t="str">
        <f aca="false">'Calculs (M21..M40)'!HD65</f>
        <v/>
      </c>
      <c r="CM62" s="200" t="str">
        <f aca="false">'Calculs (M21..M40)'!HE65</f>
        <v/>
      </c>
      <c r="CN62" s="201" t="str">
        <f aca="false">'Calculs (M21..M40)'!HF65</f>
        <v/>
      </c>
    </row>
    <row r="63" customFormat="false" ht="13" hidden="false" customHeight="false" outlineLevel="0" collapsed="false">
      <c r="B63" s="197" t="n">
        <v>53</v>
      </c>
      <c r="C63" s="198" t="str">
        <f aca="false">IF(ISNA(VLOOKUP(B63,ClassEvo,2,0)),"",VLOOKUP(B63,ClassEvo,2,0))</f>
        <v/>
      </c>
      <c r="D63" s="198" t="str">
        <f aca="false">IF(ISNA(VLOOKUP($B63,ClassEvo,3,0)),"",VLOOKUP($B63,ClassEvo,3,0))</f>
        <v/>
      </c>
      <c r="E63" s="202" t="str">
        <f aca="false">IF(ISNA(VLOOKUP($B63,ClassEvo,4,0)),"",VLOOKUP($B63,ClassEvo,4,0))</f>
        <v/>
      </c>
      <c r="F63" s="198" t="str">
        <f aca="false">IF(ISNA(VLOOKUP($B63,ClassEvo,5,0)),"",VLOOKUP($B63,ClassEvo,5,0))</f>
        <v/>
      </c>
      <c r="G63" s="200" t="str">
        <f aca="false">IF(ISNA(VLOOKUP($B63,ClassEvo,5+G$10,0)),"",VLOOKUP($B63,ClassEvo,5+G$10,0))</f>
        <v/>
      </c>
      <c r="H63" s="200" t="str">
        <f aca="false">IF(ISNA(VLOOKUP($B63,ClassEvo,5+H$10,0)),"",VLOOKUP($B63,ClassEvo,5+H$10,0))</f>
        <v/>
      </c>
      <c r="I63" s="200" t="str">
        <f aca="false">IF(ISNA(VLOOKUP($B63,ClassEvo,5+I$10,0)),"",VLOOKUP($B63,ClassEvo,5+I$10,0))</f>
        <v/>
      </c>
      <c r="J63" s="200" t="str">
        <f aca="false">IF(ISNA(VLOOKUP($B63,ClassEvo,5+J$10,0)),"",VLOOKUP($B63,ClassEvo,5+J$10,0))</f>
        <v/>
      </c>
      <c r="K63" s="200" t="str">
        <f aca="false">IF(ISNA(VLOOKUP($B63,ClassEvo,5+K$10,0)),"",VLOOKUP($B63,ClassEvo,5+K$10,0))</f>
        <v/>
      </c>
      <c r="L63" s="200" t="str">
        <f aca="false">IF(ISNA(VLOOKUP($B63,ClassEvo,5+L$10,0)),"",VLOOKUP($B63,ClassEvo,5+L$10,0))</f>
        <v/>
      </c>
      <c r="M63" s="200" t="str">
        <f aca="false">IF(ISNA(VLOOKUP($B63,ClassEvo,5+M$10,0)),"",VLOOKUP($B63,ClassEvo,5+M$10,0))</f>
        <v/>
      </c>
      <c r="N63" s="200" t="str">
        <f aca="false">IF(ISNA(VLOOKUP($B63,ClassEvo,5+N$10,0)),"",VLOOKUP($B63,ClassEvo,5+N$10,0))</f>
        <v/>
      </c>
      <c r="O63" s="200" t="str">
        <f aca="false">IF(ISNA(VLOOKUP($B63,ClassEvo,5+O$10,0)),"",VLOOKUP($B63,ClassEvo,5+O$10,0))</f>
        <v/>
      </c>
      <c r="P63" s="200" t="str">
        <f aca="false">IF(ISNA(VLOOKUP($B63,ClassEvo,5+P$10,0)),"",VLOOKUP($B63,ClassEvo,5+P$10,0))</f>
        <v/>
      </c>
      <c r="Q63" s="200" t="str">
        <f aca="false">IF(ISNA(VLOOKUP($B63,ClassEvo,5+Q$10,0)),"",VLOOKUP($B63,ClassEvo,5+Q$10,0))</f>
        <v/>
      </c>
      <c r="R63" s="200" t="str">
        <f aca="false">IF(ISNA(VLOOKUP($B63,ClassEvo,5+R$10,0)),"",VLOOKUP($B63,ClassEvo,5+R$10,0))</f>
        <v/>
      </c>
      <c r="S63" s="200" t="str">
        <f aca="false">IF(ISNA(VLOOKUP($B63,ClassEvo,5+S$10,0)),"",VLOOKUP($B63,ClassEvo,5+S$10,0))</f>
        <v/>
      </c>
      <c r="T63" s="200" t="str">
        <f aca="false">IF(ISNA(VLOOKUP($B63,ClassEvo,5+T$10,0)),"",VLOOKUP($B63,ClassEvo,5+T$10,0))</f>
        <v/>
      </c>
      <c r="U63" s="200" t="str">
        <f aca="false">IF(ISNA(VLOOKUP($B63,ClassEvo,5+U$10,0)),"",VLOOKUP($B63,ClassEvo,5+U$10,0))</f>
        <v/>
      </c>
      <c r="V63" s="200" t="str">
        <f aca="false">IF(ISNA(VLOOKUP($B63,ClassEvo,5+V$10,0)),"",VLOOKUP($B63,ClassEvo,5+V$10,0))</f>
        <v/>
      </c>
      <c r="W63" s="200" t="str">
        <f aca="false">IF(ISNA(VLOOKUP($B63,ClassEvo,5+W$10,0)),"",VLOOKUP($B63,ClassEvo,5+W$10,0))</f>
        <v/>
      </c>
      <c r="X63" s="200" t="str">
        <f aca="false">IF(ISNA(VLOOKUP($B63,ClassEvo,5+X$10,0)),"",VLOOKUP($B63,ClassEvo,5+X$10,0))</f>
        <v/>
      </c>
      <c r="Y63" s="200" t="str">
        <f aca="false">IF(ISNA(VLOOKUP($B63,ClassEvo,5+Y$10,0)),"",VLOOKUP($B63,ClassEvo,5+Y$10,0))</f>
        <v/>
      </c>
      <c r="Z63" s="200" t="str">
        <f aca="false">IF(ISNA(VLOOKUP($B63,ClassEvo,5+Z$10,0)),"",VLOOKUP($B63,ClassEvo,5+Z$10,0))</f>
        <v/>
      </c>
      <c r="AA63" s="200" t="str">
        <f aca="false">IF(ISNA(VLOOKUP($B63,ClassEvo,5+AA$10,0)),"",VLOOKUP($B63,ClassEvo,5+AA$10,0))</f>
        <v/>
      </c>
      <c r="AB63" s="200" t="str">
        <f aca="false">IF(ISNA(VLOOKUP($B63,ClassEvo,5+AB$10,0)),"",VLOOKUP($B63,ClassEvo,5+AB$10,0))</f>
        <v/>
      </c>
      <c r="AC63" s="200" t="str">
        <f aca="false">IF(ISNA(VLOOKUP($B63,ClassEvo,5+AC$10,0)),"",VLOOKUP($B63,ClassEvo,5+AC$10,0))</f>
        <v/>
      </c>
      <c r="AD63" s="200" t="str">
        <f aca="false">IF(ISNA(VLOOKUP($B63,ClassEvo,5+AD$10,0)),"",VLOOKUP($B63,ClassEvo,5+AD$10,0))</f>
        <v/>
      </c>
      <c r="AE63" s="200" t="str">
        <f aca="false">IF(ISNA(VLOOKUP($B63,ClassEvo,5+AE$10,0)),"",VLOOKUP($B63,ClassEvo,5+AE$10,0))</f>
        <v/>
      </c>
      <c r="AF63" s="200" t="str">
        <f aca="false">IF(ISNA(VLOOKUP($B63,ClassEvo,5+AF$10,0)),"",VLOOKUP($B63,ClassEvo,5+AF$10,0))</f>
        <v/>
      </c>
      <c r="AG63" s="200" t="str">
        <f aca="false">IF(ISNA(VLOOKUP($B63,ClassEvo,5+AG$10,0)),"",VLOOKUP($B63,ClassEvo,5+AG$10,0))</f>
        <v/>
      </c>
      <c r="AH63" s="200" t="str">
        <f aca="false">IF(ISNA(VLOOKUP($B63,ClassEvo,5+AH$10,0)),"",VLOOKUP($B63,ClassEvo,5+AH$10,0))</f>
        <v/>
      </c>
      <c r="AI63" s="200" t="str">
        <f aca="false">IF(ISNA(VLOOKUP($B63,ClassEvo,5+AI$10,0)),"",VLOOKUP($B63,ClassEvo,5+AI$10,0))</f>
        <v/>
      </c>
      <c r="AJ63" s="200" t="str">
        <f aca="false">IF(ISNA(VLOOKUP($B63,ClassEvo,5+AJ$10,0)),"",VLOOKUP($B63,ClassEvo,5+AJ$10,0))</f>
        <v/>
      </c>
      <c r="AK63" s="200" t="str">
        <f aca="false">IF(ISNA(VLOOKUP($B63,ClassEvo,5+AK$10,0)),"",VLOOKUP($B63,ClassEvo,5+AK$10,0))</f>
        <v/>
      </c>
      <c r="AL63" s="200" t="str">
        <f aca="false">IF(ISNA(VLOOKUP($B63,ClassEvo,5+AL$10,0)),"",VLOOKUP($B63,ClassEvo,5+AL$10,0))</f>
        <v/>
      </c>
      <c r="AM63" s="200" t="str">
        <f aca="false">IF(ISNA(VLOOKUP($B63,ClassEvo,5+AM$10,0)),"",VLOOKUP($B63,ClassEvo,5+AM$10,0))</f>
        <v/>
      </c>
      <c r="AN63" s="200" t="str">
        <f aca="false">IF(ISNA(VLOOKUP($B63,ClassEvo,5+AN$10,0)),"",VLOOKUP($B63,ClassEvo,5+AN$10,0))</f>
        <v/>
      </c>
      <c r="AO63" s="200" t="str">
        <f aca="false">IF(ISNA(VLOOKUP($B63,ClassEvo,5+AO$10,0)),"",VLOOKUP($B63,ClassEvo,5+AO$10,0))</f>
        <v/>
      </c>
      <c r="AP63" s="200" t="str">
        <f aca="false">IF(ISNA(VLOOKUP($B63,ClassEvo,5+AP$10,0)),"",VLOOKUP($B63,ClassEvo,5+AP$10,0))</f>
        <v/>
      </c>
      <c r="AQ63" s="200" t="str">
        <f aca="false">IF(ISNA(VLOOKUP($B63,ClassEvo,5+AQ$10,0)),"",VLOOKUP($B63,ClassEvo,5+AQ$10,0))</f>
        <v/>
      </c>
      <c r="AR63" s="200" t="str">
        <f aca="false">IF(ISNA(VLOOKUP($B63,ClassEvo,5+AR$10,0)),"",VLOOKUP($B63,ClassEvo,5+AR$10,0))</f>
        <v/>
      </c>
      <c r="AS63" s="200" t="str">
        <f aca="false">IF(ISNA(VLOOKUP($B63,ClassEvo,5+AS$10,0)),"",VLOOKUP($B63,ClassEvo,5+AS$10,0))</f>
        <v/>
      </c>
      <c r="AT63" s="201" t="str">
        <f aca="false">IF(ISNA(VLOOKUP($B63,ClassEvo,5+AT$10,0)),"",VLOOKUP($B63,ClassEvo,5+AT$10,0))</f>
        <v/>
      </c>
      <c r="AV63" s="197" t="str">
        <f aca="false">'Calculs (M21..M40)'!A66</f>
        <v/>
      </c>
      <c r="AW63" s="198" t="n">
        <f aca="false">'Calculs (M21..M40)'!G66</f>
        <v>0</v>
      </c>
      <c r="AX63" s="198" t="str">
        <f aca="false">'Calculs (M21..M40)'!H66</f>
        <v/>
      </c>
      <c r="AY63" s="202" t="str">
        <f aca="false">'Calculs (M21..M40)'!I66</f>
        <v/>
      </c>
      <c r="AZ63" s="198" t="str">
        <f aca="false">'Calculs (M21..M40)'!C66</f>
        <v/>
      </c>
      <c r="BA63" s="200" t="str">
        <f aca="false">'Calculs (M1..M20)'!GM66</f>
        <v/>
      </c>
      <c r="BB63" s="200" t="str">
        <f aca="false">'Calculs (M1..M20)'!GN66</f>
        <v/>
      </c>
      <c r="BC63" s="200" t="str">
        <f aca="false">'Calculs (M1..M20)'!GO66</f>
        <v/>
      </c>
      <c r="BD63" s="200" t="str">
        <f aca="false">'Calculs (M1..M20)'!GP66</f>
        <v/>
      </c>
      <c r="BE63" s="200" t="str">
        <f aca="false">'Calculs (M1..M20)'!GQ66</f>
        <v/>
      </c>
      <c r="BF63" s="200" t="str">
        <f aca="false">'Calculs (M1..M20)'!GR66</f>
        <v/>
      </c>
      <c r="BG63" s="200" t="str">
        <f aca="false">'Calculs (M1..M20)'!GS66</f>
        <v/>
      </c>
      <c r="BH63" s="200" t="str">
        <f aca="false">'Calculs (M1..M20)'!GT66</f>
        <v/>
      </c>
      <c r="BI63" s="200" t="str">
        <f aca="false">'Calculs (M1..M20)'!GU66</f>
        <v/>
      </c>
      <c r="BJ63" s="200" t="str">
        <f aca="false">'Calculs (M1..M20)'!GV66</f>
        <v/>
      </c>
      <c r="BK63" s="200" t="str">
        <f aca="false">'Calculs (M1..M20)'!GW66</f>
        <v/>
      </c>
      <c r="BL63" s="200" t="str">
        <f aca="false">'Calculs (M1..M20)'!GX66</f>
        <v/>
      </c>
      <c r="BM63" s="200" t="str">
        <f aca="false">'Calculs (M1..M20)'!GY66</f>
        <v/>
      </c>
      <c r="BN63" s="200" t="str">
        <f aca="false">'Calculs (M1..M20)'!GZ66</f>
        <v/>
      </c>
      <c r="BO63" s="200" t="str">
        <f aca="false">'Calculs (M1..M20)'!HA66</f>
        <v/>
      </c>
      <c r="BP63" s="200" t="str">
        <f aca="false">'Calculs (M1..M20)'!HB66</f>
        <v/>
      </c>
      <c r="BQ63" s="200" t="str">
        <f aca="false">'Calculs (M1..M20)'!HC66</f>
        <v/>
      </c>
      <c r="BR63" s="200" t="str">
        <f aca="false">'Calculs (M1..M20)'!HD66</f>
        <v/>
      </c>
      <c r="BS63" s="200" t="str">
        <f aca="false">'Calculs (M1..M20)'!HE66</f>
        <v/>
      </c>
      <c r="BT63" s="200" t="str">
        <f aca="false">'Calculs (M1..M20)'!HF66</f>
        <v/>
      </c>
      <c r="BU63" s="200" t="str">
        <f aca="false">'Calculs (M21..M40)'!GM66</f>
        <v/>
      </c>
      <c r="BV63" s="200" t="str">
        <f aca="false">'Calculs (M21..M40)'!GN66</f>
        <v/>
      </c>
      <c r="BW63" s="200" t="str">
        <f aca="false">'Calculs (M21..M40)'!GO66</f>
        <v/>
      </c>
      <c r="BX63" s="200" t="str">
        <f aca="false">'Calculs (M21..M40)'!GP66</f>
        <v/>
      </c>
      <c r="BY63" s="200" t="str">
        <f aca="false">'Calculs (M21..M40)'!GQ66</f>
        <v/>
      </c>
      <c r="BZ63" s="200" t="str">
        <f aca="false">'Calculs (M21..M40)'!GR66</f>
        <v/>
      </c>
      <c r="CA63" s="200" t="str">
        <f aca="false">'Calculs (M21..M40)'!GS66</f>
        <v/>
      </c>
      <c r="CB63" s="200" t="str">
        <f aca="false">'Calculs (M21..M40)'!GT66</f>
        <v/>
      </c>
      <c r="CC63" s="200" t="str">
        <f aca="false">'Calculs (M21..M40)'!GU66</f>
        <v/>
      </c>
      <c r="CD63" s="200" t="str">
        <f aca="false">'Calculs (M21..M40)'!GV66</f>
        <v/>
      </c>
      <c r="CE63" s="200" t="str">
        <f aca="false">'Calculs (M21..M40)'!GW66</f>
        <v/>
      </c>
      <c r="CF63" s="200" t="str">
        <f aca="false">'Calculs (M21..M40)'!GX66</f>
        <v/>
      </c>
      <c r="CG63" s="200" t="str">
        <f aca="false">'Calculs (M21..M40)'!GY66</f>
        <v/>
      </c>
      <c r="CH63" s="200" t="str">
        <f aca="false">'Calculs (M21..M40)'!GZ66</f>
        <v/>
      </c>
      <c r="CI63" s="200" t="str">
        <f aca="false">'Calculs (M21..M40)'!HA66</f>
        <v/>
      </c>
      <c r="CJ63" s="200" t="str">
        <f aca="false">'Calculs (M21..M40)'!HB66</f>
        <v/>
      </c>
      <c r="CK63" s="200" t="str">
        <f aca="false">'Calculs (M21..M40)'!HC66</f>
        <v/>
      </c>
      <c r="CL63" s="200" t="str">
        <f aca="false">'Calculs (M21..M40)'!HD66</f>
        <v/>
      </c>
      <c r="CM63" s="200" t="str">
        <f aca="false">'Calculs (M21..M40)'!HE66</f>
        <v/>
      </c>
      <c r="CN63" s="201" t="str">
        <f aca="false">'Calculs (M21..M40)'!HF66</f>
        <v/>
      </c>
    </row>
    <row r="64" customFormat="false" ht="13" hidden="false" customHeight="false" outlineLevel="0" collapsed="false">
      <c r="B64" s="197" t="n">
        <v>54</v>
      </c>
      <c r="C64" s="198" t="str">
        <f aca="false">IF(ISNA(VLOOKUP(B64,ClassEvo,2,0)),"",VLOOKUP(B64,ClassEvo,2,0))</f>
        <v/>
      </c>
      <c r="D64" s="198" t="str">
        <f aca="false">IF(ISNA(VLOOKUP($B64,ClassEvo,3,0)),"",VLOOKUP($B64,ClassEvo,3,0))</f>
        <v/>
      </c>
      <c r="E64" s="202" t="str">
        <f aca="false">IF(ISNA(VLOOKUP($B64,ClassEvo,4,0)),"",VLOOKUP($B64,ClassEvo,4,0))</f>
        <v/>
      </c>
      <c r="F64" s="198" t="str">
        <f aca="false">IF(ISNA(VLOOKUP($B64,ClassEvo,5,0)),"",VLOOKUP($B64,ClassEvo,5,0))</f>
        <v/>
      </c>
      <c r="G64" s="200" t="str">
        <f aca="false">IF(ISNA(VLOOKUP($B64,ClassEvo,5+G$10,0)),"",VLOOKUP($B64,ClassEvo,5+G$10,0))</f>
        <v/>
      </c>
      <c r="H64" s="200" t="str">
        <f aca="false">IF(ISNA(VLOOKUP($B64,ClassEvo,5+H$10,0)),"",VLOOKUP($B64,ClassEvo,5+H$10,0))</f>
        <v/>
      </c>
      <c r="I64" s="200" t="str">
        <f aca="false">IF(ISNA(VLOOKUP($B64,ClassEvo,5+I$10,0)),"",VLOOKUP($B64,ClassEvo,5+I$10,0))</f>
        <v/>
      </c>
      <c r="J64" s="200" t="str">
        <f aca="false">IF(ISNA(VLOOKUP($B64,ClassEvo,5+J$10,0)),"",VLOOKUP($B64,ClassEvo,5+J$10,0))</f>
        <v/>
      </c>
      <c r="K64" s="200" t="str">
        <f aca="false">IF(ISNA(VLOOKUP($B64,ClassEvo,5+K$10,0)),"",VLOOKUP($B64,ClassEvo,5+K$10,0))</f>
        <v/>
      </c>
      <c r="L64" s="200" t="str">
        <f aca="false">IF(ISNA(VLOOKUP($B64,ClassEvo,5+L$10,0)),"",VLOOKUP($B64,ClassEvo,5+L$10,0))</f>
        <v/>
      </c>
      <c r="M64" s="200" t="str">
        <f aca="false">IF(ISNA(VLOOKUP($B64,ClassEvo,5+M$10,0)),"",VLOOKUP($B64,ClassEvo,5+M$10,0))</f>
        <v/>
      </c>
      <c r="N64" s="200" t="str">
        <f aca="false">IF(ISNA(VLOOKUP($B64,ClassEvo,5+N$10,0)),"",VLOOKUP($B64,ClassEvo,5+N$10,0))</f>
        <v/>
      </c>
      <c r="O64" s="200" t="str">
        <f aca="false">IF(ISNA(VLOOKUP($B64,ClassEvo,5+O$10,0)),"",VLOOKUP($B64,ClassEvo,5+O$10,0))</f>
        <v/>
      </c>
      <c r="P64" s="200" t="str">
        <f aca="false">IF(ISNA(VLOOKUP($B64,ClassEvo,5+P$10,0)),"",VLOOKUP($B64,ClassEvo,5+P$10,0))</f>
        <v/>
      </c>
      <c r="Q64" s="200" t="str">
        <f aca="false">IF(ISNA(VLOOKUP($B64,ClassEvo,5+Q$10,0)),"",VLOOKUP($B64,ClassEvo,5+Q$10,0))</f>
        <v/>
      </c>
      <c r="R64" s="200" t="str">
        <f aca="false">IF(ISNA(VLOOKUP($B64,ClassEvo,5+R$10,0)),"",VLOOKUP($B64,ClassEvo,5+R$10,0))</f>
        <v/>
      </c>
      <c r="S64" s="200" t="str">
        <f aca="false">IF(ISNA(VLOOKUP($B64,ClassEvo,5+S$10,0)),"",VLOOKUP($B64,ClassEvo,5+S$10,0))</f>
        <v/>
      </c>
      <c r="T64" s="200" t="str">
        <f aca="false">IF(ISNA(VLOOKUP($B64,ClassEvo,5+T$10,0)),"",VLOOKUP($B64,ClassEvo,5+T$10,0))</f>
        <v/>
      </c>
      <c r="U64" s="200" t="str">
        <f aca="false">IF(ISNA(VLOOKUP($B64,ClassEvo,5+U$10,0)),"",VLOOKUP($B64,ClassEvo,5+U$10,0))</f>
        <v/>
      </c>
      <c r="V64" s="200" t="str">
        <f aca="false">IF(ISNA(VLOOKUP($B64,ClassEvo,5+V$10,0)),"",VLOOKUP($B64,ClassEvo,5+V$10,0))</f>
        <v/>
      </c>
      <c r="W64" s="200" t="str">
        <f aca="false">IF(ISNA(VLOOKUP($B64,ClassEvo,5+W$10,0)),"",VLOOKUP($B64,ClassEvo,5+W$10,0))</f>
        <v/>
      </c>
      <c r="X64" s="200" t="str">
        <f aca="false">IF(ISNA(VLOOKUP($B64,ClassEvo,5+X$10,0)),"",VLOOKUP($B64,ClassEvo,5+X$10,0))</f>
        <v/>
      </c>
      <c r="Y64" s="200" t="str">
        <f aca="false">IF(ISNA(VLOOKUP($B64,ClassEvo,5+Y$10,0)),"",VLOOKUP($B64,ClassEvo,5+Y$10,0))</f>
        <v/>
      </c>
      <c r="Z64" s="200" t="str">
        <f aca="false">IF(ISNA(VLOOKUP($B64,ClassEvo,5+Z$10,0)),"",VLOOKUP($B64,ClassEvo,5+Z$10,0))</f>
        <v/>
      </c>
      <c r="AA64" s="200" t="str">
        <f aca="false">IF(ISNA(VLOOKUP($B64,ClassEvo,5+AA$10,0)),"",VLOOKUP($B64,ClassEvo,5+AA$10,0))</f>
        <v/>
      </c>
      <c r="AB64" s="200" t="str">
        <f aca="false">IF(ISNA(VLOOKUP($B64,ClassEvo,5+AB$10,0)),"",VLOOKUP($B64,ClassEvo,5+AB$10,0))</f>
        <v/>
      </c>
      <c r="AC64" s="200" t="str">
        <f aca="false">IF(ISNA(VLOOKUP($B64,ClassEvo,5+AC$10,0)),"",VLOOKUP($B64,ClassEvo,5+AC$10,0))</f>
        <v/>
      </c>
      <c r="AD64" s="200" t="str">
        <f aca="false">IF(ISNA(VLOOKUP($B64,ClassEvo,5+AD$10,0)),"",VLOOKUP($B64,ClassEvo,5+AD$10,0))</f>
        <v/>
      </c>
      <c r="AE64" s="200" t="str">
        <f aca="false">IF(ISNA(VLOOKUP($B64,ClassEvo,5+AE$10,0)),"",VLOOKUP($B64,ClassEvo,5+AE$10,0))</f>
        <v/>
      </c>
      <c r="AF64" s="200" t="str">
        <f aca="false">IF(ISNA(VLOOKUP($B64,ClassEvo,5+AF$10,0)),"",VLOOKUP($B64,ClassEvo,5+AF$10,0))</f>
        <v/>
      </c>
      <c r="AG64" s="200" t="str">
        <f aca="false">IF(ISNA(VLOOKUP($B64,ClassEvo,5+AG$10,0)),"",VLOOKUP($B64,ClassEvo,5+AG$10,0))</f>
        <v/>
      </c>
      <c r="AH64" s="200" t="str">
        <f aca="false">IF(ISNA(VLOOKUP($B64,ClassEvo,5+AH$10,0)),"",VLOOKUP($B64,ClassEvo,5+AH$10,0))</f>
        <v/>
      </c>
      <c r="AI64" s="200" t="str">
        <f aca="false">IF(ISNA(VLOOKUP($B64,ClassEvo,5+AI$10,0)),"",VLOOKUP($B64,ClassEvo,5+AI$10,0))</f>
        <v/>
      </c>
      <c r="AJ64" s="200" t="str">
        <f aca="false">IF(ISNA(VLOOKUP($B64,ClassEvo,5+AJ$10,0)),"",VLOOKUP($B64,ClassEvo,5+AJ$10,0))</f>
        <v/>
      </c>
      <c r="AK64" s="200" t="str">
        <f aca="false">IF(ISNA(VLOOKUP($B64,ClassEvo,5+AK$10,0)),"",VLOOKUP($B64,ClassEvo,5+AK$10,0))</f>
        <v/>
      </c>
      <c r="AL64" s="200" t="str">
        <f aca="false">IF(ISNA(VLOOKUP($B64,ClassEvo,5+AL$10,0)),"",VLOOKUP($B64,ClassEvo,5+AL$10,0))</f>
        <v/>
      </c>
      <c r="AM64" s="200" t="str">
        <f aca="false">IF(ISNA(VLOOKUP($B64,ClassEvo,5+AM$10,0)),"",VLOOKUP($B64,ClassEvo,5+AM$10,0))</f>
        <v/>
      </c>
      <c r="AN64" s="200" t="str">
        <f aca="false">IF(ISNA(VLOOKUP($B64,ClassEvo,5+AN$10,0)),"",VLOOKUP($B64,ClassEvo,5+AN$10,0))</f>
        <v/>
      </c>
      <c r="AO64" s="200" t="str">
        <f aca="false">IF(ISNA(VLOOKUP($B64,ClassEvo,5+AO$10,0)),"",VLOOKUP($B64,ClassEvo,5+AO$10,0))</f>
        <v/>
      </c>
      <c r="AP64" s="200" t="str">
        <f aca="false">IF(ISNA(VLOOKUP($B64,ClassEvo,5+AP$10,0)),"",VLOOKUP($B64,ClassEvo,5+AP$10,0))</f>
        <v/>
      </c>
      <c r="AQ64" s="200" t="str">
        <f aca="false">IF(ISNA(VLOOKUP($B64,ClassEvo,5+AQ$10,0)),"",VLOOKUP($B64,ClassEvo,5+AQ$10,0))</f>
        <v/>
      </c>
      <c r="AR64" s="200" t="str">
        <f aca="false">IF(ISNA(VLOOKUP($B64,ClassEvo,5+AR$10,0)),"",VLOOKUP($B64,ClassEvo,5+AR$10,0))</f>
        <v/>
      </c>
      <c r="AS64" s="200" t="str">
        <f aca="false">IF(ISNA(VLOOKUP($B64,ClassEvo,5+AS$10,0)),"",VLOOKUP($B64,ClassEvo,5+AS$10,0))</f>
        <v/>
      </c>
      <c r="AT64" s="201" t="str">
        <f aca="false">IF(ISNA(VLOOKUP($B64,ClassEvo,5+AT$10,0)),"",VLOOKUP($B64,ClassEvo,5+AT$10,0))</f>
        <v/>
      </c>
      <c r="AV64" s="197" t="str">
        <f aca="false">'Calculs (M21..M40)'!A67</f>
        <v/>
      </c>
      <c r="AW64" s="198" t="n">
        <f aca="false">'Calculs (M21..M40)'!G67</f>
        <v>0</v>
      </c>
      <c r="AX64" s="198" t="str">
        <f aca="false">'Calculs (M21..M40)'!H67</f>
        <v/>
      </c>
      <c r="AY64" s="202" t="str">
        <f aca="false">'Calculs (M21..M40)'!I67</f>
        <v/>
      </c>
      <c r="AZ64" s="198" t="str">
        <f aca="false">'Calculs (M21..M40)'!C67</f>
        <v/>
      </c>
      <c r="BA64" s="200" t="str">
        <f aca="false">'Calculs (M1..M20)'!GM67</f>
        <v/>
      </c>
      <c r="BB64" s="200" t="str">
        <f aca="false">'Calculs (M1..M20)'!GN67</f>
        <v/>
      </c>
      <c r="BC64" s="200" t="str">
        <f aca="false">'Calculs (M1..M20)'!GO67</f>
        <v/>
      </c>
      <c r="BD64" s="200" t="str">
        <f aca="false">'Calculs (M1..M20)'!GP67</f>
        <v/>
      </c>
      <c r="BE64" s="200" t="str">
        <f aca="false">'Calculs (M1..M20)'!GQ67</f>
        <v/>
      </c>
      <c r="BF64" s="200" t="str">
        <f aca="false">'Calculs (M1..M20)'!GR67</f>
        <v/>
      </c>
      <c r="BG64" s="200" t="str">
        <f aca="false">'Calculs (M1..M20)'!GS67</f>
        <v/>
      </c>
      <c r="BH64" s="200" t="str">
        <f aca="false">'Calculs (M1..M20)'!GT67</f>
        <v/>
      </c>
      <c r="BI64" s="200" t="str">
        <f aca="false">'Calculs (M1..M20)'!GU67</f>
        <v/>
      </c>
      <c r="BJ64" s="200" t="str">
        <f aca="false">'Calculs (M1..M20)'!GV67</f>
        <v/>
      </c>
      <c r="BK64" s="200" t="str">
        <f aca="false">'Calculs (M1..M20)'!GW67</f>
        <v/>
      </c>
      <c r="BL64" s="200" t="str">
        <f aca="false">'Calculs (M1..M20)'!GX67</f>
        <v/>
      </c>
      <c r="BM64" s="200" t="str">
        <f aca="false">'Calculs (M1..M20)'!GY67</f>
        <v/>
      </c>
      <c r="BN64" s="200" t="str">
        <f aca="false">'Calculs (M1..M20)'!GZ67</f>
        <v/>
      </c>
      <c r="BO64" s="200" t="str">
        <f aca="false">'Calculs (M1..M20)'!HA67</f>
        <v/>
      </c>
      <c r="BP64" s="200" t="str">
        <f aca="false">'Calculs (M1..M20)'!HB67</f>
        <v/>
      </c>
      <c r="BQ64" s="200" t="str">
        <f aca="false">'Calculs (M1..M20)'!HC67</f>
        <v/>
      </c>
      <c r="BR64" s="200" t="str">
        <f aca="false">'Calculs (M1..M20)'!HD67</f>
        <v/>
      </c>
      <c r="BS64" s="200" t="str">
        <f aca="false">'Calculs (M1..M20)'!HE67</f>
        <v/>
      </c>
      <c r="BT64" s="200" t="str">
        <f aca="false">'Calculs (M1..M20)'!HF67</f>
        <v/>
      </c>
      <c r="BU64" s="200" t="str">
        <f aca="false">'Calculs (M21..M40)'!GM67</f>
        <v/>
      </c>
      <c r="BV64" s="200" t="str">
        <f aca="false">'Calculs (M21..M40)'!GN67</f>
        <v/>
      </c>
      <c r="BW64" s="200" t="str">
        <f aca="false">'Calculs (M21..M40)'!GO67</f>
        <v/>
      </c>
      <c r="BX64" s="200" t="str">
        <f aca="false">'Calculs (M21..M40)'!GP67</f>
        <v/>
      </c>
      <c r="BY64" s="200" t="str">
        <f aca="false">'Calculs (M21..M40)'!GQ67</f>
        <v/>
      </c>
      <c r="BZ64" s="200" t="str">
        <f aca="false">'Calculs (M21..M40)'!GR67</f>
        <v/>
      </c>
      <c r="CA64" s="200" t="str">
        <f aca="false">'Calculs (M21..M40)'!GS67</f>
        <v/>
      </c>
      <c r="CB64" s="200" t="str">
        <f aca="false">'Calculs (M21..M40)'!GT67</f>
        <v/>
      </c>
      <c r="CC64" s="200" t="str">
        <f aca="false">'Calculs (M21..M40)'!GU67</f>
        <v/>
      </c>
      <c r="CD64" s="200" t="str">
        <f aca="false">'Calculs (M21..M40)'!GV67</f>
        <v/>
      </c>
      <c r="CE64" s="200" t="str">
        <f aca="false">'Calculs (M21..M40)'!GW67</f>
        <v/>
      </c>
      <c r="CF64" s="200" t="str">
        <f aca="false">'Calculs (M21..M40)'!GX67</f>
        <v/>
      </c>
      <c r="CG64" s="200" t="str">
        <f aca="false">'Calculs (M21..M40)'!GY67</f>
        <v/>
      </c>
      <c r="CH64" s="200" t="str">
        <f aca="false">'Calculs (M21..M40)'!GZ67</f>
        <v/>
      </c>
      <c r="CI64" s="200" t="str">
        <f aca="false">'Calculs (M21..M40)'!HA67</f>
        <v/>
      </c>
      <c r="CJ64" s="200" t="str">
        <f aca="false">'Calculs (M21..M40)'!HB67</f>
        <v/>
      </c>
      <c r="CK64" s="200" t="str">
        <f aca="false">'Calculs (M21..M40)'!HC67</f>
        <v/>
      </c>
      <c r="CL64" s="200" t="str">
        <f aca="false">'Calculs (M21..M40)'!HD67</f>
        <v/>
      </c>
      <c r="CM64" s="200" t="str">
        <f aca="false">'Calculs (M21..M40)'!HE67</f>
        <v/>
      </c>
      <c r="CN64" s="201" t="str">
        <f aca="false">'Calculs (M21..M40)'!HF67</f>
        <v/>
      </c>
    </row>
    <row r="65" customFormat="false" ht="13" hidden="false" customHeight="false" outlineLevel="0" collapsed="false">
      <c r="B65" s="197" t="n">
        <v>55</v>
      </c>
      <c r="C65" s="198" t="str">
        <f aca="false">IF(ISNA(VLOOKUP(B65,ClassEvo,2,0)),"",VLOOKUP(B65,ClassEvo,2,0))</f>
        <v/>
      </c>
      <c r="D65" s="198" t="str">
        <f aca="false">IF(ISNA(VLOOKUP($B65,ClassEvo,3,0)),"",VLOOKUP($B65,ClassEvo,3,0))</f>
        <v/>
      </c>
      <c r="E65" s="202" t="str">
        <f aca="false">IF(ISNA(VLOOKUP($B65,ClassEvo,4,0)),"",VLOOKUP($B65,ClassEvo,4,0))</f>
        <v/>
      </c>
      <c r="F65" s="198" t="str">
        <f aca="false">IF(ISNA(VLOOKUP($B65,ClassEvo,5,0)),"",VLOOKUP($B65,ClassEvo,5,0))</f>
        <v/>
      </c>
      <c r="G65" s="200" t="str">
        <f aca="false">IF(ISNA(VLOOKUP($B65,ClassEvo,5+G$10,0)),"",VLOOKUP($B65,ClassEvo,5+G$10,0))</f>
        <v/>
      </c>
      <c r="H65" s="200" t="str">
        <f aca="false">IF(ISNA(VLOOKUP($B65,ClassEvo,5+H$10,0)),"",VLOOKUP($B65,ClassEvo,5+H$10,0))</f>
        <v/>
      </c>
      <c r="I65" s="200" t="str">
        <f aca="false">IF(ISNA(VLOOKUP($B65,ClassEvo,5+I$10,0)),"",VLOOKUP($B65,ClassEvo,5+I$10,0))</f>
        <v/>
      </c>
      <c r="J65" s="200" t="str">
        <f aca="false">IF(ISNA(VLOOKUP($B65,ClassEvo,5+J$10,0)),"",VLOOKUP($B65,ClassEvo,5+J$10,0))</f>
        <v/>
      </c>
      <c r="K65" s="200" t="str">
        <f aca="false">IF(ISNA(VLOOKUP($B65,ClassEvo,5+K$10,0)),"",VLOOKUP($B65,ClassEvo,5+K$10,0))</f>
        <v/>
      </c>
      <c r="L65" s="200" t="str">
        <f aca="false">IF(ISNA(VLOOKUP($B65,ClassEvo,5+L$10,0)),"",VLOOKUP($B65,ClassEvo,5+L$10,0))</f>
        <v/>
      </c>
      <c r="M65" s="200" t="str">
        <f aca="false">IF(ISNA(VLOOKUP($B65,ClassEvo,5+M$10,0)),"",VLOOKUP($B65,ClassEvo,5+M$10,0))</f>
        <v/>
      </c>
      <c r="N65" s="200" t="str">
        <f aca="false">IF(ISNA(VLOOKUP($B65,ClassEvo,5+N$10,0)),"",VLOOKUP($B65,ClassEvo,5+N$10,0))</f>
        <v/>
      </c>
      <c r="O65" s="200" t="str">
        <f aca="false">IF(ISNA(VLOOKUP($B65,ClassEvo,5+O$10,0)),"",VLOOKUP($B65,ClassEvo,5+O$10,0))</f>
        <v/>
      </c>
      <c r="P65" s="200" t="str">
        <f aca="false">IF(ISNA(VLOOKUP($B65,ClassEvo,5+P$10,0)),"",VLOOKUP($B65,ClassEvo,5+P$10,0))</f>
        <v/>
      </c>
      <c r="Q65" s="200" t="str">
        <f aca="false">IF(ISNA(VLOOKUP($B65,ClassEvo,5+Q$10,0)),"",VLOOKUP($B65,ClassEvo,5+Q$10,0))</f>
        <v/>
      </c>
      <c r="R65" s="200" t="str">
        <f aca="false">IF(ISNA(VLOOKUP($B65,ClassEvo,5+R$10,0)),"",VLOOKUP($B65,ClassEvo,5+R$10,0))</f>
        <v/>
      </c>
      <c r="S65" s="200" t="str">
        <f aca="false">IF(ISNA(VLOOKUP($B65,ClassEvo,5+S$10,0)),"",VLOOKUP($B65,ClassEvo,5+S$10,0))</f>
        <v/>
      </c>
      <c r="T65" s="200" t="str">
        <f aca="false">IF(ISNA(VLOOKUP($B65,ClassEvo,5+T$10,0)),"",VLOOKUP($B65,ClassEvo,5+T$10,0))</f>
        <v/>
      </c>
      <c r="U65" s="200" t="str">
        <f aca="false">IF(ISNA(VLOOKUP($B65,ClassEvo,5+U$10,0)),"",VLOOKUP($B65,ClassEvo,5+U$10,0))</f>
        <v/>
      </c>
      <c r="V65" s="200" t="str">
        <f aca="false">IF(ISNA(VLOOKUP($B65,ClassEvo,5+V$10,0)),"",VLOOKUP($B65,ClassEvo,5+V$10,0))</f>
        <v/>
      </c>
      <c r="W65" s="200" t="str">
        <f aca="false">IF(ISNA(VLOOKUP($B65,ClassEvo,5+W$10,0)),"",VLOOKUP($B65,ClassEvo,5+W$10,0))</f>
        <v/>
      </c>
      <c r="X65" s="200" t="str">
        <f aca="false">IF(ISNA(VLOOKUP($B65,ClassEvo,5+X$10,0)),"",VLOOKUP($B65,ClassEvo,5+X$10,0))</f>
        <v/>
      </c>
      <c r="Y65" s="200" t="str">
        <f aca="false">IF(ISNA(VLOOKUP($B65,ClassEvo,5+Y$10,0)),"",VLOOKUP($B65,ClassEvo,5+Y$10,0))</f>
        <v/>
      </c>
      <c r="Z65" s="200" t="str">
        <f aca="false">IF(ISNA(VLOOKUP($B65,ClassEvo,5+Z$10,0)),"",VLOOKUP($B65,ClassEvo,5+Z$10,0))</f>
        <v/>
      </c>
      <c r="AA65" s="200" t="str">
        <f aca="false">IF(ISNA(VLOOKUP($B65,ClassEvo,5+AA$10,0)),"",VLOOKUP($B65,ClassEvo,5+AA$10,0))</f>
        <v/>
      </c>
      <c r="AB65" s="200" t="str">
        <f aca="false">IF(ISNA(VLOOKUP($B65,ClassEvo,5+AB$10,0)),"",VLOOKUP($B65,ClassEvo,5+AB$10,0))</f>
        <v/>
      </c>
      <c r="AC65" s="200" t="str">
        <f aca="false">IF(ISNA(VLOOKUP($B65,ClassEvo,5+AC$10,0)),"",VLOOKUP($B65,ClassEvo,5+AC$10,0))</f>
        <v/>
      </c>
      <c r="AD65" s="200" t="str">
        <f aca="false">IF(ISNA(VLOOKUP($B65,ClassEvo,5+AD$10,0)),"",VLOOKUP($B65,ClassEvo,5+AD$10,0))</f>
        <v/>
      </c>
      <c r="AE65" s="200" t="str">
        <f aca="false">IF(ISNA(VLOOKUP($B65,ClassEvo,5+AE$10,0)),"",VLOOKUP($B65,ClassEvo,5+AE$10,0))</f>
        <v/>
      </c>
      <c r="AF65" s="200" t="str">
        <f aca="false">IF(ISNA(VLOOKUP($B65,ClassEvo,5+AF$10,0)),"",VLOOKUP($B65,ClassEvo,5+AF$10,0))</f>
        <v/>
      </c>
      <c r="AG65" s="200" t="str">
        <f aca="false">IF(ISNA(VLOOKUP($B65,ClassEvo,5+AG$10,0)),"",VLOOKUP($B65,ClassEvo,5+AG$10,0))</f>
        <v/>
      </c>
      <c r="AH65" s="200" t="str">
        <f aca="false">IF(ISNA(VLOOKUP($B65,ClassEvo,5+AH$10,0)),"",VLOOKUP($B65,ClassEvo,5+AH$10,0))</f>
        <v/>
      </c>
      <c r="AI65" s="200" t="str">
        <f aca="false">IF(ISNA(VLOOKUP($B65,ClassEvo,5+AI$10,0)),"",VLOOKUP($B65,ClassEvo,5+AI$10,0))</f>
        <v/>
      </c>
      <c r="AJ65" s="200" t="str">
        <f aca="false">IF(ISNA(VLOOKUP($B65,ClassEvo,5+AJ$10,0)),"",VLOOKUP($B65,ClassEvo,5+AJ$10,0))</f>
        <v/>
      </c>
      <c r="AK65" s="200" t="str">
        <f aca="false">IF(ISNA(VLOOKUP($B65,ClassEvo,5+AK$10,0)),"",VLOOKUP($B65,ClassEvo,5+AK$10,0))</f>
        <v/>
      </c>
      <c r="AL65" s="200" t="str">
        <f aca="false">IF(ISNA(VLOOKUP($B65,ClassEvo,5+AL$10,0)),"",VLOOKUP($B65,ClassEvo,5+AL$10,0))</f>
        <v/>
      </c>
      <c r="AM65" s="200" t="str">
        <f aca="false">IF(ISNA(VLOOKUP($B65,ClassEvo,5+AM$10,0)),"",VLOOKUP($B65,ClassEvo,5+AM$10,0))</f>
        <v/>
      </c>
      <c r="AN65" s="200" t="str">
        <f aca="false">IF(ISNA(VLOOKUP($B65,ClassEvo,5+AN$10,0)),"",VLOOKUP($B65,ClassEvo,5+AN$10,0))</f>
        <v/>
      </c>
      <c r="AO65" s="200" t="str">
        <f aca="false">IF(ISNA(VLOOKUP($B65,ClassEvo,5+AO$10,0)),"",VLOOKUP($B65,ClassEvo,5+AO$10,0))</f>
        <v/>
      </c>
      <c r="AP65" s="200" t="str">
        <f aca="false">IF(ISNA(VLOOKUP($B65,ClassEvo,5+AP$10,0)),"",VLOOKUP($B65,ClassEvo,5+AP$10,0))</f>
        <v/>
      </c>
      <c r="AQ65" s="200" t="str">
        <f aca="false">IF(ISNA(VLOOKUP($B65,ClassEvo,5+AQ$10,0)),"",VLOOKUP($B65,ClassEvo,5+AQ$10,0))</f>
        <v/>
      </c>
      <c r="AR65" s="200" t="str">
        <f aca="false">IF(ISNA(VLOOKUP($B65,ClassEvo,5+AR$10,0)),"",VLOOKUP($B65,ClassEvo,5+AR$10,0))</f>
        <v/>
      </c>
      <c r="AS65" s="200" t="str">
        <f aca="false">IF(ISNA(VLOOKUP($B65,ClassEvo,5+AS$10,0)),"",VLOOKUP($B65,ClassEvo,5+AS$10,0))</f>
        <v/>
      </c>
      <c r="AT65" s="201" t="str">
        <f aca="false">IF(ISNA(VLOOKUP($B65,ClassEvo,5+AT$10,0)),"",VLOOKUP($B65,ClassEvo,5+AT$10,0))</f>
        <v/>
      </c>
      <c r="AV65" s="197" t="str">
        <f aca="false">'Calculs (M21..M40)'!A68</f>
        <v/>
      </c>
      <c r="AW65" s="198" t="n">
        <f aca="false">'Calculs (M21..M40)'!G68</f>
        <v>0</v>
      </c>
      <c r="AX65" s="198" t="str">
        <f aca="false">'Calculs (M21..M40)'!H68</f>
        <v/>
      </c>
      <c r="AY65" s="202" t="str">
        <f aca="false">'Calculs (M21..M40)'!I68</f>
        <v/>
      </c>
      <c r="AZ65" s="198" t="str">
        <f aca="false">'Calculs (M21..M40)'!C68</f>
        <v/>
      </c>
      <c r="BA65" s="200" t="str">
        <f aca="false">'Calculs (M1..M20)'!GM68</f>
        <v/>
      </c>
      <c r="BB65" s="200" t="str">
        <f aca="false">'Calculs (M1..M20)'!GN68</f>
        <v/>
      </c>
      <c r="BC65" s="200" t="str">
        <f aca="false">'Calculs (M1..M20)'!GO68</f>
        <v/>
      </c>
      <c r="BD65" s="200" t="str">
        <f aca="false">'Calculs (M1..M20)'!GP68</f>
        <v/>
      </c>
      <c r="BE65" s="200" t="str">
        <f aca="false">'Calculs (M1..M20)'!GQ68</f>
        <v/>
      </c>
      <c r="BF65" s="200" t="str">
        <f aca="false">'Calculs (M1..M20)'!GR68</f>
        <v/>
      </c>
      <c r="BG65" s="200" t="str">
        <f aca="false">'Calculs (M1..M20)'!GS68</f>
        <v/>
      </c>
      <c r="BH65" s="200" t="str">
        <f aca="false">'Calculs (M1..M20)'!GT68</f>
        <v/>
      </c>
      <c r="BI65" s="200" t="str">
        <f aca="false">'Calculs (M1..M20)'!GU68</f>
        <v/>
      </c>
      <c r="BJ65" s="200" t="str">
        <f aca="false">'Calculs (M1..M20)'!GV68</f>
        <v/>
      </c>
      <c r="BK65" s="200" t="str">
        <f aca="false">'Calculs (M1..M20)'!GW68</f>
        <v/>
      </c>
      <c r="BL65" s="200" t="str">
        <f aca="false">'Calculs (M1..M20)'!GX68</f>
        <v/>
      </c>
      <c r="BM65" s="200" t="str">
        <f aca="false">'Calculs (M1..M20)'!GY68</f>
        <v/>
      </c>
      <c r="BN65" s="200" t="str">
        <f aca="false">'Calculs (M1..M20)'!GZ68</f>
        <v/>
      </c>
      <c r="BO65" s="200" t="str">
        <f aca="false">'Calculs (M1..M20)'!HA68</f>
        <v/>
      </c>
      <c r="BP65" s="200" t="str">
        <f aca="false">'Calculs (M1..M20)'!HB68</f>
        <v/>
      </c>
      <c r="BQ65" s="200" t="str">
        <f aca="false">'Calculs (M1..M20)'!HC68</f>
        <v/>
      </c>
      <c r="BR65" s="200" t="str">
        <f aca="false">'Calculs (M1..M20)'!HD68</f>
        <v/>
      </c>
      <c r="BS65" s="200" t="str">
        <f aca="false">'Calculs (M1..M20)'!HE68</f>
        <v/>
      </c>
      <c r="BT65" s="200" t="str">
        <f aca="false">'Calculs (M1..M20)'!HF68</f>
        <v/>
      </c>
      <c r="BU65" s="200" t="str">
        <f aca="false">'Calculs (M21..M40)'!GM68</f>
        <v/>
      </c>
      <c r="BV65" s="200" t="str">
        <f aca="false">'Calculs (M21..M40)'!GN68</f>
        <v/>
      </c>
      <c r="BW65" s="200" t="str">
        <f aca="false">'Calculs (M21..M40)'!GO68</f>
        <v/>
      </c>
      <c r="BX65" s="200" t="str">
        <f aca="false">'Calculs (M21..M40)'!GP68</f>
        <v/>
      </c>
      <c r="BY65" s="200" t="str">
        <f aca="false">'Calculs (M21..M40)'!GQ68</f>
        <v/>
      </c>
      <c r="BZ65" s="200" t="str">
        <f aca="false">'Calculs (M21..M40)'!GR68</f>
        <v/>
      </c>
      <c r="CA65" s="200" t="str">
        <f aca="false">'Calculs (M21..M40)'!GS68</f>
        <v/>
      </c>
      <c r="CB65" s="200" t="str">
        <f aca="false">'Calculs (M21..M40)'!GT68</f>
        <v/>
      </c>
      <c r="CC65" s="200" t="str">
        <f aca="false">'Calculs (M21..M40)'!GU68</f>
        <v/>
      </c>
      <c r="CD65" s="200" t="str">
        <f aca="false">'Calculs (M21..M40)'!GV68</f>
        <v/>
      </c>
      <c r="CE65" s="200" t="str">
        <f aca="false">'Calculs (M21..M40)'!GW68</f>
        <v/>
      </c>
      <c r="CF65" s="200" t="str">
        <f aca="false">'Calculs (M21..M40)'!GX68</f>
        <v/>
      </c>
      <c r="CG65" s="200" t="str">
        <f aca="false">'Calculs (M21..M40)'!GY68</f>
        <v/>
      </c>
      <c r="CH65" s="200" t="str">
        <f aca="false">'Calculs (M21..M40)'!GZ68</f>
        <v/>
      </c>
      <c r="CI65" s="200" t="str">
        <f aca="false">'Calculs (M21..M40)'!HA68</f>
        <v/>
      </c>
      <c r="CJ65" s="200" t="str">
        <f aca="false">'Calculs (M21..M40)'!HB68</f>
        <v/>
      </c>
      <c r="CK65" s="200" t="str">
        <f aca="false">'Calculs (M21..M40)'!HC68</f>
        <v/>
      </c>
      <c r="CL65" s="200" t="str">
        <f aca="false">'Calculs (M21..M40)'!HD68</f>
        <v/>
      </c>
      <c r="CM65" s="200" t="str">
        <f aca="false">'Calculs (M21..M40)'!HE68</f>
        <v/>
      </c>
      <c r="CN65" s="201" t="str">
        <f aca="false">'Calculs (M21..M40)'!HF68</f>
        <v/>
      </c>
    </row>
    <row r="66" customFormat="false" ht="13" hidden="false" customHeight="false" outlineLevel="0" collapsed="false">
      <c r="B66" s="197" t="n">
        <v>56</v>
      </c>
      <c r="C66" s="198" t="str">
        <f aca="false">IF(ISNA(VLOOKUP(B66,ClassEvo,2,0)),"",VLOOKUP(B66,ClassEvo,2,0))</f>
        <v/>
      </c>
      <c r="D66" s="198" t="str">
        <f aca="false">IF(ISNA(VLOOKUP($B66,ClassEvo,3,0)),"",VLOOKUP($B66,ClassEvo,3,0))</f>
        <v/>
      </c>
      <c r="E66" s="202" t="str">
        <f aca="false">IF(ISNA(VLOOKUP($B66,ClassEvo,4,0)),"",VLOOKUP($B66,ClassEvo,4,0))</f>
        <v/>
      </c>
      <c r="F66" s="198" t="str">
        <f aca="false">IF(ISNA(VLOOKUP($B66,ClassEvo,5,0)),"",VLOOKUP($B66,ClassEvo,5,0))</f>
        <v/>
      </c>
      <c r="G66" s="200" t="str">
        <f aca="false">IF(ISNA(VLOOKUP($B66,ClassEvo,5+G$10,0)),"",VLOOKUP($B66,ClassEvo,5+G$10,0))</f>
        <v/>
      </c>
      <c r="H66" s="200" t="str">
        <f aca="false">IF(ISNA(VLOOKUP($B66,ClassEvo,5+H$10,0)),"",VLOOKUP($B66,ClassEvo,5+H$10,0))</f>
        <v/>
      </c>
      <c r="I66" s="200" t="str">
        <f aca="false">IF(ISNA(VLOOKUP($B66,ClassEvo,5+I$10,0)),"",VLOOKUP($B66,ClassEvo,5+I$10,0))</f>
        <v/>
      </c>
      <c r="J66" s="200" t="str">
        <f aca="false">IF(ISNA(VLOOKUP($B66,ClassEvo,5+J$10,0)),"",VLOOKUP($B66,ClassEvo,5+J$10,0))</f>
        <v/>
      </c>
      <c r="K66" s="200" t="str">
        <f aca="false">IF(ISNA(VLOOKUP($B66,ClassEvo,5+K$10,0)),"",VLOOKUP($B66,ClassEvo,5+K$10,0))</f>
        <v/>
      </c>
      <c r="L66" s="200" t="str">
        <f aca="false">IF(ISNA(VLOOKUP($B66,ClassEvo,5+L$10,0)),"",VLOOKUP($B66,ClassEvo,5+L$10,0))</f>
        <v/>
      </c>
      <c r="M66" s="200" t="str">
        <f aca="false">IF(ISNA(VLOOKUP($B66,ClassEvo,5+M$10,0)),"",VLOOKUP($B66,ClassEvo,5+M$10,0))</f>
        <v/>
      </c>
      <c r="N66" s="200" t="str">
        <f aca="false">IF(ISNA(VLOOKUP($B66,ClassEvo,5+N$10,0)),"",VLOOKUP($B66,ClassEvo,5+N$10,0))</f>
        <v/>
      </c>
      <c r="O66" s="200" t="str">
        <f aca="false">IF(ISNA(VLOOKUP($B66,ClassEvo,5+O$10,0)),"",VLOOKUP($B66,ClassEvo,5+O$10,0))</f>
        <v/>
      </c>
      <c r="P66" s="200" t="str">
        <f aca="false">IF(ISNA(VLOOKUP($B66,ClassEvo,5+P$10,0)),"",VLOOKUP($B66,ClassEvo,5+P$10,0))</f>
        <v/>
      </c>
      <c r="Q66" s="200" t="str">
        <f aca="false">IF(ISNA(VLOOKUP($B66,ClassEvo,5+Q$10,0)),"",VLOOKUP($B66,ClassEvo,5+Q$10,0))</f>
        <v/>
      </c>
      <c r="R66" s="200" t="str">
        <f aca="false">IF(ISNA(VLOOKUP($B66,ClassEvo,5+R$10,0)),"",VLOOKUP($B66,ClassEvo,5+R$10,0))</f>
        <v/>
      </c>
      <c r="S66" s="200" t="str">
        <f aca="false">IF(ISNA(VLOOKUP($B66,ClassEvo,5+S$10,0)),"",VLOOKUP($B66,ClassEvo,5+S$10,0))</f>
        <v/>
      </c>
      <c r="T66" s="200" t="str">
        <f aca="false">IF(ISNA(VLOOKUP($B66,ClassEvo,5+T$10,0)),"",VLOOKUP($B66,ClassEvo,5+T$10,0))</f>
        <v/>
      </c>
      <c r="U66" s="200" t="str">
        <f aca="false">IF(ISNA(VLOOKUP($B66,ClassEvo,5+U$10,0)),"",VLOOKUP($B66,ClassEvo,5+U$10,0))</f>
        <v/>
      </c>
      <c r="V66" s="200" t="str">
        <f aca="false">IF(ISNA(VLOOKUP($B66,ClassEvo,5+V$10,0)),"",VLOOKUP($B66,ClassEvo,5+V$10,0))</f>
        <v/>
      </c>
      <c r="W66" s="200" t="str">
        <f aca="false">IF(ISNA(VLOOKUP($B66,ClassEvo,5+W$10,0)),"",VLOOKUP($B66,ClassEvo,5+W$10,0))</f>
        <v/>
      </c>
      <c r="X66" s="200" t="str">
        <f aca="false">IF(ISNA(VLOOKUP($B66,ClassEvo,5+X$10,0)),"",VLOOKUP($B66,ClassEvo,5+X$10,0))</f>
        <v/>
      </c>
      <c r="Y66" s="200" t="str">
        <f aca="false">IF(ISNA(VLOOKUP($B66,ClassEvo,5+Y$10,0)),"",VLOOKUP($B66,ClassEvo,5+Y$10,0))</f>
        <v/>
      </c>
      <c r="Z66" s="200" t="str">
        <f aca="false">IF(ISNA(VLOOKUP($B66,ClassEvo,5+Z$10,0)),"",VLOOKUP($B66,ClassEvo,5+Z$10,0))</f>
        <v/>
      </c>
      <c r="AA66" s="200" t="str">
        <f aca="false">IF(ISNA(VLOOKUP($B66,ClassEvo,5+AA$10,0)),"",VLOOKUP($B66,ClassEvo,5+AA$10,0))</f>
        <v/>
      </c>
      <c r="AB66" s="200" t="str">
        <f aca="false">IF(ISNA(VLOOKUP($B66,ClassEvo,5+AB$10,0)),"",VLOOKUP($B66,ClassEvo,5+AB$10,0))</f>
        <v/>
      </c>
      <c r="AC66" s="200" t="str">
        <f aca="false">IF(ISNA(VLOOKUP($B66,ClassEvo,5+AC$10,0)),"",VLOOKUP($B66,ClassEvo,5+AC$10,0))</f>
        <v/>
      </c>
      <c r="AD66" s="200" t="str">
        <f aca="false">IF(ISNA(VLOOKUP($B66,ClassEvo,5+AD$10,0)),"",VLOOKUP($B66,ClassEvo,5+AD$10,0))</f>
        <v/>
      </c>
      <c r="AE66" s="200" t="str">
        <f aca="false">IF(ISNA(VLOOKUP($B66,ClassEvo,5+AE$10,0)),"",VLOOKUP($B66,ClassEvo,5+AE$10,0))</f>
        <v/>
      </c>
      <c r="AF66" s="200" t="str">
        <f aca="false">IF(ISNA(VLOOKUP($B66,ClassEvo,5+AF$10,0)),"",VLOOKUP($B66,ClassEvo,5+AF$10,0))</f>
        <v/>
      </c>
      <c r="AG66" s="200" t="str">
        <f aca="false">IF(ISNA(VLOOKUP($B66,ClassEvo,5+AG$10,0)),"",VLOOKUP($B66,ClassEvo,5+AG$10,0))</f>
        <v/>
      </c>
      <c r="AH66" s="200" t="str">
        <f aca="false">IF(ISNA(VLOOKUP($B66,ClassEvo,5+AH$10,0)),"",VLOOKUP($B66,ClassEvo,5+AH$10,0))</f>
        <v/>
      </c>
      <c r="AI66" s="200" t="str">
        <f aca="false">IF(ISNA(VLOOKUP($B66,ClassEvo,5+AI$10,0)),"",VLOOKUP($B66,ClassEvo,5+AI$10,0))</f>
        <v/>
      </c>
      <c r="AJ66" s="200" t="str">
        <f aca="false">IF(ISNA(VLOOKUP($B66,ClassEvo,5+AJ$10,0)),"",VLOOKUP($B66,ClassEvo,5+AJ$10,0))</f>
        <v/>
      </c>
      <c r="AK66" s="200" t="str">
        <f aca="false">IF(ISNA(VLOOKUP($B66,ClassEvo,5+AK$10,0)),"",VLOOKUP($B66,ClassEvo,5+AK$10,0))</f>
        <v/>
      </c>
      <c r="AL66" s="200" t="str">
        <f aca="false">IF(ISNA(VLOOKUP($B66,ClassEvo,5+AL$10,0)),"",VLOOKUP($B66,ClassEvo,5+AL$10,0))</f>
        <v/>
      </c>
      <c r="AM66" s="200" t="str">
        <f aca="false">IF(ISNA(VLOOKUP($B66,ClassEvo,5+AM$10,0)),"",VLOOKUP($B66,ClassEvo,5+AM$10,0))</f>
        <v/>
      </c>
      <c r="AN66" s="200" t="str">
        <f aca="false">IF(ISNA(VLOOKUP($B66,ClassEvo,5+AN$10,0)),"",VLOOKUP($B66,ClassEvo,5+AN$10,0))</f>
        <v/>
      </c>
      <c r="AO66" s="200" t="str">
        <f aca="false">IF(ISNA(VLOOKUP($B66,ClassEvo,5+AO$10,0)),"",VLOOKUP($B66,ClassEvo,5+AO$10,0))</f>
        <v/>
      </c>
      <c r="AP66" s="200" t="str">
        <f aca="false">IF(ISNA(VLOOKUP($B66,ClassEvo,5+AP$10,0)),"",VLOOKUP($B66,ClassEvo,5+AP$10,0))</f>
        <v/>
      </c>
      <c r="AQ66" s="200" t="str">
        <f aca="false">IF(ISNA(VLOOKUP($B66,ClassEvo,5+AQ$10,0)),"",VLOOKUP($B66,ClassEvo,5+AQ$10,0))</f>
        <v/>
      </c>
      <c r="AR66" s="200" t="str">
        <f aca="false">IF(ISNA(VLOOKUP($B66,ClassEvo,5+AR$10,0)),"",VLOOKUP($B66,ClassEvo,5+AR$10,0))</f>
        <v/>
      </c>
      <c r="AS66" s="200" t="str">
        <f aca="false">IF(ISNA(VLOOKUP($B66,ClassEvo,5+AS$10,0)),"",VLOOKUP($B66,ClassEvo,5+AS$10,0))</f>
        <v/>
      </c>
      <c r="AT66" s="201" t="str">
        <f aca="false">IF(ISNA(VLOOKUP($B66,ClassEvo,5+AT$10,0)),"",VLOOKUP($B66,ClassEvo,5+AT$10,0))</f>
        <v/>
      </c>
      <c r="AV66" s="197" t="str">
        <f aca="false">'Calculs (M21..M40)'!A69</f>
        <v/>
      </c>
      <c r="AW66" s="198" t="n">
        <f aca="false">'Calculs (M21..M40)'!G69</f>
        <v>0</v>
      </c>
      <c r="AX66" s="198" t="str">
        <f aca="false">'Calculs (M21..M40)'!H69</f>
        <v/>
      </c>
      <c r="AY66" s="202" t="str">
        <f aca="false">'Calculs (M21..M40)'!I69</f>
        <v/>
      </c>
      <c r="AZ66" s="198" t="str">
        <f aca="false">'Calculs (M21..M40)'!C69</f>
        <v/>
      </c>
      <c r="BA66" s="200" t="str">
        <f aca="false">'Calculs (M1..M20)'!GM69</f>
        <v/>
      </c>
      <c r="BB66" s="200" t="str">
        <f aca="false">'Calculs (M1..M20)'!GN69</f>
        <v/>
      </c>
      <c r="BC66" s="200" t="str">
        <f aca="false">'Calculs (M1..M20)'!GO69</f>
        <v/>
      </c>
      <c r="BD66" s="200" t="str">
        <f aca="false">'Calculs (M1..M20)'!GP69</f>
        <v/>
      </c>
      <c r="BE66" s="200" t="str">
        <f aca="false">'Calculs (M1..M20)'!GQ69</f>
        <v/>
      </c>
      <c r="BF66" s="200" t="str">
        <f aca="false">'Calculs (M1..M20)'!GR69</f>
        <v/>
      </c>
      <c r="BG66" s="200" t="str">
        <f aca="false">'Calculs (M1..M20)'!GS69</f>
        <v/>
      </c>
      <c r="BH66" s="200" t="str">
        <f aca="false">'Calculs (M1..M20)'!GT69</f>
        <v/>
      </c>
      <c r="BI66" s="200" t="str">
        <f aca="false">'Calculs (M1..M20)'!GU69</f>
        <v/>
      </c>
      <c r="BJ66" s="200" t="str">
        <f aca="false">'Calculs (M1..M20)'!GV69</f>
        <v/>
      </c>
      <c r="BK66" s="200" t="str">
        <f aca="false">'Calculs (M1..M20)'!GW69</f>
        <v/>
      </c>
      <c r="BL66" s="200" t="str">
        <f aca="false">'Calculs (M1..M20)'!GX69</f>
        <v/>
      </c>
      <c r="BM66" s="200" t="str">
        <f aca="false">'Calculs (M1..M20)'!GY69</f>
        <v/>
      </c>
      <c r="BN66" s="200" t="str">
        <f aca="false">'Calculs (M1..M20)'!GZ69</f>
        <v/>
      </c>
      <c r="BO66" s="200" t="str">
        <f aca="false">'Calculs (M1..M20)'!HA69</f>
        <v/>
      </c>
      <c r="BP66" s="200" t="str">
        <f aca="false">'Calculs (M1..M20)'!HB69</f>
        <v/>
      </c>
      <c r="BQ66" s="200" t="str">
        <f aca="false">'Calculs (M1..M20)'!HC69</f>
        <v/>
      </c>
      <c r="BR66" s="200" t="str">
        <f aca="false">'Calculs (M1..M20)'!HD69</f>
        <v/>
      </c>
      <c r="BS66" s="200" t="str">
        <f aca="false">'Calculs (M1..M20)'!HE69</f>
        <v/>
      </c>
      <c r="BT66" s="200" t="str">
        <f aca="false">'Calculs (M1..M20)'!HF69</f>
        <v/>
      </c>
      <c r="BU66" s="200" t="str">
        <f aca="false">'Calculs (M21..M40)'!GM69</f>
        <v/>
      </c>
      <c r="BV66" s="200" t="str">
        <f aca="false">'Calculs (M21..M40)'!GN69</f>
        <v/>
      </c>
      <c r="BW66" s="200" t="str">
        <f aca="false">'Calculs (M21..M40)'!GO69</f>
        <v/>
      </c>
      <c r="BX66" s="200" t="str">
        <f aca="false">'Calculs (M21..M40)'!GP69</f>
        <v/>
      </c>
      <c r="BY66" s="200" t="str">
        <f aca="false">'Calculs (M21..M40)'!GQ69</f>
        <v/>
      </c>
      <c r="BZ66" s="200" t="str">
        <f aca="false">'Calculs (M21..M40)'!GR69</f>
        <v/>
      </c>
      <c r="CA66" s="200" t="str">
        <f aca="false">'Calculs (M21..M40)'!GS69</f>
        <v/>
      </c>
      <c r="CB66" s="200" t="str">
        <f aca="false">'Calculs (M21..M40)'!GT69</f>
        <v/>
      </c>
      <c r="CC66" s="200" t="str">
        <f aca="false">'Calculs (M21..M40)'!GU69</f>
        <v/>
      </c>
      <c r="CD66" s="200" t="str">
        <f aca="false">'Calculs (M21..M40)'!GV69</f>
        <v/>
      </c>
      <c r="CE66" s="200" t="str">
        <f aca="false">'Calculs (M21..M40)'!GW69</f>
        <v/>
      </c>
      <c r="CF66" s="200" t="str">
        <f aca="false">'Calculs (M21..M40)'!GX69</f>
        <v/>
      </c>
      <c r="CG66" s="200" t="str">
        <f aca="false">'Calculs (M21..M40)'!GY69</f>
        <v/>
      </c>
      <c r="CH66" s="200" t="str">
        <f aca="false">'Calculs (M21..M40)'!GZ69</f>
        <v/>
      </c>
      <c r="CI66" s="200" t="str">
        <f aca="false">'Calculs (M21..M40)'!HA69</f>
        <v/>
      </c>
      <c r="CJ66" s="200" t="str">
        <f aca="false">'Calculs (M21..M40)'!HB69</f>
        <v/>
      </c>
      <c r="CK66" s="200" t="str">
        <f aca="false">'Calculs (M21..M40)'!HC69</f>
        <v/>
      </c>
      <c r="CL66" s="200" t="str">
        <f aca="false">'Calculs (M21..M40)'!HD69</f>
        <v/>
      </c>
      <c r="CM66" s="200" t="str">
        <f aca="false">'Calculs (M21..M40)'!HE69</f>
        <v/>
      </c>
      <c r="CN66" s="201" t="str">
        <f aca="false">'Calculs (M21..M40)'!HF69</f>
        <v/>
      </c>
    </row>
    <row r="67" customFormat="false" ht="13" hidden="false" customHeight="false" outlineLevel="0" collapsed="false">
      <c r="B67" s="197" t="n">
        <v>57</v>
      </c>
      <c r="C67" s="198" t="str">
        <f aca="false">IF(ISNA(VLOOKUP(B67,ClassEvo,2,0)),"",VLOOKUP(B67,ClassEvo,2,0))</f>
        <v/>
      </c>
      <c r="D67" s="198" t="str">
        <f aca="false">IF(ISNA(VLOOKUP($B67,ClassEvo,3,0)),"",VLOOKUP($B67,ClassEvo,3,0))</f>
        <v/>
      </c>
      <c r="E67" s="202" t="str">
        <f aca="false">IF(ISNA(VLOOKUP($B67,ClassEvo,4,0)),"",VLOOKUP($B67,ClassEvo,4,0))</f>
        <v/>
      </c>
      <c r="F67" s="198" t="str">
        <f aca="false">IF(ISNA(VLOOKUP($B67,ClassEvo,5,0)),"",VLOOKUP($B67,ClassEvo,5,0))</f>
        <v/>
      </c>
      <c r="G67" s="200" t="str">
        <f aca="false">IF(ISNA(VLOOKUP($B67,ClassEvo,5+G$10,0)),"",VLOOKUP($B67,ClassEvo,5+G$10,0))</f>
        <v/>
      </c>
      <c r="H67" s="200" t="str">
        <f aca="false">IF(ISNA(VLOOKUP($B67,ClassEvo,5+H$10,0)),"",VLOOKUP($B67,ClassEvo,5+H$10,0))</f>
        <v/>
      </c>
      <c r="I67" s="200" t="str">
        <f aca="false">IF(ISNA(VLOOKUP($B67,ClassEvo,5+I$10,0)),"",VLOOKUP($B67,ClassEvo,5+I$10,0))</f>
        <v/>
      </c>
      <c r="J67" s="200" t="str">
        <f aca="false">IF(ISNA(VLOOKUP($B67,ClassEvo,5+J$10,0)),"",VLOOKUP($B67,ClassEvo,5+J$10,0))</f>
        <v/>
      </c>
      <c r="K67" s="200" t="str">
        <f aca="false">IF(ISNA(VLOOKUP($B67,ClassEvo,5+K$10,0)),"",VLOOKUP($B67,ClassEvo,5+K$10,0))</f>
        <v/>
      </c>
      <c r="L67" s="200" t="str">
        <f aca="false">IF(ISNA(VLOOKUP($B67,ClassEvo,5+L$10,0)),"",VLOOKUP($B67,ClassEvo,5+L$10,0))</f>
        <v/>
      </c>
      <c r="M67" s="200" t="str">
        <f aca="false">IF(ISNA(VLOOKUP($B67,ClassEvo,5+M$10,0)),"",VLOOKUP($B67,ClassEvo,5+M$10,0))</f>
        <v/>
      </c>
      <c r="N67" s="200" t="str">
        <f aca="false">IF(ISNA(VLOOKUP($B67,ClassEvo,5+N$10,0)),"",VLOOKUP($B67,ClassEvo,5+N$10,0))</f>
        <v/>
      </c>
      <c r="O67" s="200" t="str">
        <f aca="false">IF(ISNA(VLOOKUP($B67,ClassEvo,5+O$10,0)),"",VLOOKUP($B67,ClassEvo,5+O$10,0))</f>
        <v/>
      </c>
      <c r="P67" s="200" t="str">
        <f aca="false">IF(ISNA(VLOOKUP($B67,ClassEvo,5+P$10,0)),"",VLOOKUP($B67,ClassEvo,5+P$10,0))</f>
        <v/>
      </c>
      <c r="Q67" s="200" t="str">
        <f aca="false">IF(ISNA(VLOOKUP($B67,ClassEvo,5+Q$10,0)),"",VLOOKUP($B67,ClassEvo,5+Q$10,0))</f>
        <v/>
      </c>
      <c r="R67" s="200" t="str">
        <f aca="false">IF(ISNA(VLOOKUP($B67,ClassEvo,5+R$10,0)),"",VLOOKUP($B67,ClassEvo,5+R$10,0))</f>
        <v/>
      </c>
      <c r="S67" s="200" t="str">
        <f aca="false">IF(ISNA(VLOOKUP($B67,ClassEvo,5+S$10,0)),"",VLOOKUP($B67,ClassEvo,5+S$10,0))</f>
        <v/>
      </c>
      <c r="T67" s="200" t="str">
        <f aca="false">IF(ISNA(VLOOKUP($B67,ClassEvo,5+T$10,0)),"",VLOOKUP($B67,ClassEvo,5+T$10,0))</f>
        <v/>
      </c>
      <c r="U67" s="200" t="str">
        <f aca="false">IF(ISNA(VLOOKUP($B67,ClassEvo,5+U$10,0)),"",VLOOKUP($B67,ClassEvo,5+U$10,0))</f>
        <v/>
      </c>
      <c r="V67" s="200" t="str">
        <f aca="false">IF(ISNA(VLOOKUP($B67,ClassEvo,5+V$10,0)),"",VLOOKUP($B67,ClassEvo,5+V$10,0))</f>
        <v/>
      </c>
      <c r="W67" s="200" t="str">
        <f aca="false">IF(ISNA(VLOOKUP($B67,ClassEvo,5+W$10,0)),"",VLOOKUP($B67,ClassEvo,5+W$10,0))</f>
        <v/>
      </c>
      <c r="X67" s="200" t="str">
        <f aca="false">IF(ISNA(VLOOKUP($B67,ClassEvo,5+X$10,0)),"",VLOOKUP($B67,ClassEvo,5+X$10,0))</f>
        <v/>
      </c>
      <c r="Y67" s="200" t="str">
        <f aca="false">IF(ISNA(VLOOKUP($B67,ClassEvo,5+Y$10,0)),"",VLOOKUP($B67,ClassEvo,5+Y$10,0))</f>
        <v/>
      </c>
      <c r="Z67" s="200" t="str">
        <f aca="false">IF(ISNA(VLOOKUP($B67,ClassEvo,5+Z$10,0)),"",VLOOKUP($B67,ClassEvo,5+Z$10,0))</f>
        <v/>
      </c>
      <c r="AA67" s="200" t="str">
        <f aca="false">IF(ISNA(VLOOKUP($B67,ClassEvo,5+AA$10,0)),"",VLOOKUP($B67,ClassEvo,5+AA$10,0))</f>
        <v/>
      </c>
      <c r="AB67" s="200" t="str">
        <f aca="false">IF(ISNA(VLOOKUP($B67,ClassEvo,5+AB$10,0)),"",VLOOKUP($B67,ClassEvo,5+AB$10,0))</f>
        <v/>
      </c>
      <c r="AC67" s="200" t="str">
        <f aca="false">IF(ISNA(VLOOKUP($B67,ClassEvo,5+AC$10,0)),"",VLOOKUP($B67,ClassEvo,5+AC$10,0))</f>
        <v/>
      </c>
      <c r="AD67" s="200" t="str">
        <f aca="false">IF(ISNA(VLOOKUP($B67,ClassEvo,5+AD$10,0)),"",VLOOKUP($B67,ClassEvo,5+AD$10,0))</f>
        <v/>
      </c>
      <c r="AE67" s="200" t="str">
        <f aca="false">IF(ISNA(VLOOKUP($B67,ClassEvo,5+AE$10,0)),"",VLOOKUP($B67,ClassEvo,5+AE$10,0))</f>
        <v/>
      </c>
      <c r="AF67" s="200" t="str">
        <f aca="false">IF(ISNA(VLOOKUP($B67,ClassEvo,5+AF$10,0)),"",VLOOKUP($B67,ClassEvo,5+AF$10,0))</f>
        <v/>
      </c>
      <c r="AG67" s="200" t="str">
        <f aca="false">IF(ISNA(VLOOKUP($B67,ClassEvo,5+AG$10,0)),"",VLOOKUP($B67,ClassEvo,5+AG$10,0))</f>
        <v/>
      </c>
      <c r="AH67" s="200" t="str">
        <f aca="false">IF(ISNA(VLOOKUP($B67,ClassEvo,5+AH$10,0)),"",VLOOKUP($B67,ClassEvo,5+AH$10,0))</f>
        <v/>
      </c>
      <c r="AI67" s="200" t="str">
        <f aca="false">IF(ISNA(VLOOKUP($B67,ClassEvo,5+AI$10,0)),"",VLOOKUP($B67,ClassEvo,5+AI$10,0))</f>
        <v/>
      </c>
      <c r="AJ67" s="200" t="str">
        <f aca="false">IF(ISNA(VLOOKUP($B67,ClassEvo,5+AJ$10,0)),"",VLOOKUP($B67,ClassEvo,5+AJ$10,0))</f>
        <v/>
      </c>
      <c r="AK67" s="200" t="str">
        <f aca="false">IF(ISNA(VLOOKUP($B67,ClassEvo,5+AK$10,0)),"",VLOOKUP($B67,ClassEvo,5+AK$10,0))</f>
        <v/>
      </c>
      <c r="AL67" s="200" t="str">
        <f aca="false">IF(ISNA(VLOOKUP($B67,ClassEvo,5+AL$10,0)),"",VLOOKUP($B67,ClassEvo,5+AL$10,0))</f>
        <v/>
      </c>
      <c r="AM67" s="200" t="str">
        <f aca="false">IF(ISNA(VLOOKUP($B67,ClassEvo,5+AM$10,0)),"",VLOOKUP($B67,ClassEvo,5+AM$10,0))</f>
        <v/>
      </c>
      <c r="AN67" s="200" t="str">
        <f aca="false">IF(ISNA(VLOOKUP($B67,ClassEvo,5+AN$10,0)),"",VLOOKUP($B67,ClassEvo,5+AN$10,0))</f>
        <v/>
      </c>
      <c r="AO67" s="200" t="str">
        <f aca="false">IF(ISNA(VLOOKUP($B67,ClassEvo,5+AO$10,0)),"",VLOOKUP($B67,ClassEvo,5+AO$10,0))</f>
        <v/>
      </c>
      <c r="AP67" s="200" t="str">
        <f aca="false">IF(ISNA(VLOOKUP($B67,ClassEvo,5+AP$10,0)),"",VLOOKUP($B67,ClassEvo,5+AP$10,0))</f>
        <v/>
      </c>
      <c r="AQ67" s="200" t="str">
        <f aca="false">IF(ISNA(VLOOKUP($B67,ClassEvo,5+AQ$10,0)),"",VLOOKUP($B67,ClassEvo,5+AQ$10,0))</f>
        <v/>
      </c>
      <c r="AR67" s="200" t="str">
        <f aca="false">IF(ISNA(VLOOKUP($B67,ClassEvo,5+AR$10,0)),"",VLOOKUP($B67,ClassEvo,5+AR$10,0))</f>
        <v/>
      </c>
      <c r="AS67" s="200" t="str">
        <f aca="false">IF(ISNA(VLOOKUP($B67,ClassEvo,5+AS$10,0)),"",VLOOKUP($B67,ClassEvo,5+AS$10,0))</f>
        <v/>
      </c>
      <c r="AT67" s="201" t="str">
        <f aca="false">IF(ISNA(VLOOKUP($B67,ClassEvo,5+AT$10,0)),"",VLOOKUP($B67,ClassEvo,5+AT$10,0))</f>
        <v/>
      </c>
      <c r="AV67" s="197" t="str">
        <f aca="false">'Calculs (M21..M40)'!A70</f>
        <v/>
      </c>
      <c r="AW67" s="198" t="n">
        <f aca="false">'Calculs (M21..M40)'!G70</f>
        <v>0</v>
      </c>
      <c r="AX67" s="198" t="str">
        <f aca="false">'Calculs (M21..M40)'!H70</f>
        <v/>
      </c>
      <c r="AY67" s="202" t="str">
        <f aca="false">'Calculs (M21..M40)'!I70</f>
        <v/>
      </c>
      <c r="AZ67" s="198" t="str">
        <f aca="false">'Calculs (M21..M40)'!C70</f>
        <v/>
      </c>
      <c r="BA67" s="200" t="str">
        <f aca="false">'Calculs (M1..M20)'!GM70</f>
        <v/>
      </c>
      <c r="BB67" s="200" t="str">
        <f aca="false">'Calculs (M1..M20)'!GN70</f>
        <v/>
      </c>
      <c r="BC67" s="200" t="str">
        <f aca="false">'Calculs (M1..M20)'!GO70</f>
        <v/>
      </c>
      <c r="BD67" s="200" t="str">
        <f aca="false">'Calculs (M1..M20)'!GP70</f>
        <v/>
      </c>
      <c r="BE67" s="200" t="str">
        <f aca="false">'Calculs (M1..M20)'!GQ70</f>
        <v/>
      </c>
      <c r="BF67" s="200" t="str">
        <f aca="false">'Calculs (M1..M20)'!GR70</f>
        <v/>
      </c>
      <c r="BG67" s="200" t="str">
        <f aca="false">'Calculs (M1..M20)'!GS70</f>
        <v/>
      </c>
      <c r="BH67" s="200" t="str">
        <f aca="false">'Calculs (M1..M20)'!GT70</f>
        <v/>
      </c>
      <c r="BI67" s="200" t="str">
        <f aca="false">'Calculs (M1..M20)'!GU70</f>
        <v/>
      </c>
      <c r="BJ67" s="200" t="str">
        <f aca="false">'Calculs (M1..M20)'!GV70</f>
        <v/>
      </c>
      <c r="BK67" s="200" t="str">
        <f aca="false">'Calculs (M1..M20)'!GW70</f>
        <v/>
      </c>
      <c r="BL67" s="200" t="str">
        <f aca="false">'Calculs (M1..M20)'!GX70</f>
        <v/>
      </c>
      <c r="BM67" s="200" t="str">
        <f aca="false">'Calculs (M1..M20)'!GY70</f>
        <v/>
      </c>
      <c r="BN67" s="200" t="str">
        <f aca="false">'Calculs (M1..M20)'!GZ70</f>
        <v/>
      </c>
      <c r="BO67" s="200" t="str">
        <f aca="false">'Calculs (M1..M20)'!HA70</f>
        <v/>
      </c>
      <c r="BP67" s="200" t="str">
        <f aca="false">'Calculs (M1..M20)'!HB70</f>
        <v/>
      </c>
      <c r="BQ67" s="200" t="str">
        <f aca="false">'Calculs (M1..M20)'!HC70</f>
        <v/>
      </c>
      <c r="BR67" s="200" t="str">
        <f aca="false">'Calculs (M1..M20)'!HD70</f>
        <v/>
      </c>
      <c r="BS67" s="200" t="str">
        <f aca="false">'Calculs (M1..M20)'!HE70</f>
        <v/>
      </c>
      <c r="BT67" s="200" t="str">
        <f aca="false">'Calculs (M1..M20)'!HF70</f>
        <v/>
      </c>
      <c r="BU67" s="200" t="str">
        <f aca="false">'Calculs (M21..M40)'!GM70</f>
        <v/>
      </c>
      <c r="BV67" s="200" t="str">
        <f aca="false">'Calculs (M21..M40)'!GN70</f>
        <v/>
      </c>
      <c r="BW67" s="200" t="str">
        <f aca="false">'Calculs (M21..M40)'!GO70</f>
        <v/>
      </c>
      <c r="BX67" s="200" t="str">
        <f aca="false">'Calculs (M21..M40)'!GP70</f>
        <v/>
      </c>
      <c r="BY67" s="200" t="str">
        <f aca="false">'Calculs (M21..M40)'!GQ70</f>
        <v/>
      </c>
      <c r="BZ67" s="200" t="str">
        <f aca="false">'Calculs (M21..M40)'!GR70</f>
        <v/>
      </c>
      <c r="CA67" s="200" t="str">
        <f aca="false">'Calculs (M21..M40)'!GS70</f>
        <v/>
      </c>
      <c r="CB67" s="200" t="str">
        <f aca="false">'Calculs (M21..M40)'!GT70</f>
        <v/>
      </c>
      <c r="CC67" s="200" t="str">
        <f aca="false">'Calculs (M21..M40)'!GU70</f>
        <v/>
      </c>
      <c r="CD67" s="200" t="str">
        <f aca="false">'Calculs (M21..M40)'!GV70</f>
        <v/>
      </c>
      <c r="CE67" s="200" t="str">
        <f aca="false">'Calculs (M21..M40)'!GW70</f>
        <v/>
      </c>
      <c r="CF67" s="200" t="str">
        <f aca="false">'Calculs (M21..M40)'!GX70</f>
        <v/>
      </c>
      <c r="CG67" s="200" t="str">
        <f aca="false">'Calculs (M21..M40)'!GY70</f>
        <v/>
      </c>
      <c r="CH67" s="200" t="str">
        <f aca="false">'Calculs (M21..M40)'!GZ70</f>
        <v/>
      </c>
      <c r="CI67" s="200" t="str">
        <f aca="false">'Calculs (M21..M40)'!HA70</f>
        <v/>
      </c>
      <c r="CJ67" s="200" t="str">
        <f aca="false">'Calculs (M21..M40)'!HB70</f>
        <v/>
      </c>
      <c r="CK67" s="200" t="str">
        <f aca="false">'Calculs (M21..M40)'!HC70</f>
        <v/>
      </c>
      <c r="CL67" s="200" t="str">
        <f aca="false">'Calculs (M21..M40)'!HD70</f>
        <v/>
      </c>
      <c r="CM67" s="200" t="str">
        <f aca="false">'Calculs (M21..M40)'!HE70</f>
        <v/>
      </c>
      <c r="CN67" s="201" t="str">
        <f aca="false">'Calculs (M21..M40)'!HF70</f>
        <v/>
      </c>
    </row>
    <row r="68" customFormat="false" ht="13" hidden="false" customHeight="false" outlineLevel="0" collapsed="false">
      <c r="B68" s="197" t="n">
        <v>58</v>
      </c>
      <c r="C68" s="198" t="str">
        <f aca="false">IF(ISNA(VLOOKUP(B68,ClassEvo,2,0)),"",VLOOKUP(B68,ClassEvo,2,0))</f>
        <v/>
      </c>
      <c r="D68" s="198" t="str">
        <f aca="false">IF(ISNA(VLOOKUP($B68,ClassEvo,3,0)),"",VLOOKUP($B68,ClassEvo,3,0))</f>
        <v/>
      </c>
      <c r="E68" s="202" t="str">
        <f aca="false">IF(ISNA(VLOOKUP($B68,ClassEvo,4,0)),"",VLOOKUP($B68,ClassEvo,4,0))</f>
        <v/>
      </c>
      <c r="F68" s="198" t="str">
        <f aca="false">IF(ISNA(VLOOKUP($B68,ClassEvo,5,0)),"",VLOOKUP($B68,ClassEvo,5,0))</f>
        <v/>
      </c>
      <c r="G68" s="200" t="str">
        <f aca="false">IF(ISNA(VLOOKUP($B68,ClassEvo,5+G$10,0)),"",VLOOKUP($B68,ClassEvo,5+G$10,0))</f>
        <v/>
      </c>
      <c r="H68" s="200" t="str">
        <f aca="false">IF(ISNA(VLOOKUP($B68,ClassEvo,5+H$10,0)),"",VLOOKUP($B68,ClassEvo,5+H$10,0))</f>
        <v/>
      </c>
      <c r="I68" s="200" t="str">
        <f aca="false">IF(ISNA(VLOOKUP($B68,ClassEvo,5+I$10,0)),"",VLOOKUP($B68,ClassEvo,5+I$10,0))</f>
        <v/>
      </c>
      <c r="J68" s="200" t="str">
        <f aca="false">IF(ISNA(VLOOKUP($B68,ClassEvo,5+J$10,0)),"",VLOOKUP($B68,ClassEvo,5+J$10,0))</f>
        <v/>
      </c>
      <c r="K68" s="200" t="str">
        <f aca="false">IF(ISNA(VLOOKUP($B68,ClassEvo,5+K$10,0)),"",VLOOKUP($B68,ClassEvo,5+K$10,0))</f>
        <v/>
      </c>
      <c r="L68" s="200" t="str">
        <f aca="false">IF(ISNA(VLOOKUP($B68,ClassEvo,5+L$10,0)),"",VLOOKUP($B68,ClassEvo,5+L$10,0))</f>
        <v/>
      </c>
      <c r="M68" s="200" t="str">
        <f aca="false">IF(ISNA(VLOOKUP($B68,ClassEvo,5+M$10,0)),"",VLOOKUP($B68,ClassEvo,5+M$10,0))</f>
        <v/>
      </c>
      <c r="N68" s="200" t="str">
        <f aca="false">IF(ISNA(VLOOKUP($B68,ClassEvo,5+N$10,0)),"",VLOOKUP($B68,ClassEvo,5+N$10,0))</f>
        <v/>
      </c>
      <c r="O68" s="200" t="str">
        <f aca="false">IF(ISNA(VLOOKUP($B68,ClassEvo,5+O$10,0)),"",VLOOKUP($B68,ClassEvo,5+O$10,0))</f>
        <v/>
      </c>
      <c r="P68" s="200" t="str">
        <f aca="false">IF(ISNA(VLOOKUP($B68,ClassEvo,5+P$10,0)),"",VLOOKUP($B68,ClassEvo,5+P$10,0))</f>
        <v/>
      </c>
      <c r="Q68" s="200" t="str">
        <f aca="false">IF(ISNA(VLOOKUP($B68,ClassEvo,5+Q$10,0)),"",VLOOKUP($B68,ClassEvo,5+Q$10,0))</f>
        <v/>
      </c>
      <c r="R68" s="200" t="str">
        <f aca="false">IF(ISNA(VLOOKUP($B68,ClassEvo,5+R$10,0)),"",VLOOKUP($B68,ClassEvo,5+R$10,0))</f>
        <v/>
      </c>
      <c r="S68" s="200" t="str">
        <f aca="false">IF(ISNA(VLOOKUP($B68,ClassEvo,5+S$10,0)),"",VLOOKUP($B68,ClassEvo,5+S$10,0))</f>
        <v/>
      </c>
      <c r="T68" s="200" t="str">
        <f aca="false">IF(ISNA(VLOOKUP($B68,ClassEvo,5+T$10,0)),"",VLOOKUP($B68,ClassEvo,5+T$10,0))</f>
        <v/>
      </c>
      <c r="U68" s="200" t="str">
        <f aca="false">IF(ISNA(VLOOKUP($B68,ClassEvo,5+U$10,0)),"",VLOOKUP($B68,ClassEvo,5+U$10,0))</f>
        <v/>
      </c>
      <c r="V68" s="200" t="str">
        <f aca="false">IF(ISNA(VLOOKUP($B68,ClassEvo,5+V$10,0)),"",VLOOKUP($B68,ClassEvo,5+V$10,0))</f>
        <v/>
      </c>
      <c r="W68" s="200" t="str">
        <f aca="false">IF(ISNA(VLOOKUP($B68,ClassEvo,5+W$10,0)),"",VLOOKUP($B68,ClassEvo,5+W$10,0))</f>
        <v/>
      </c>
      <c r="X68" s="200" t="str">
        <f aca="false">IF(ISNA(VLOOKUP($B68,ClassEvo,5+X$10,0)),"",VLOOKUP($B68,ClassEvo,5+X$10,0))</f>
        <v/>
      </c>
      <c r="Y68" s="200" t="str">
        <f aca="false">IF(ISNA(VLOOKUP($B68,ClassEvo,5+Y$10,0)),"",VLOOKUP($B68,ClassEvo,5+Y$10,0))</f>
        <v/>
      </c>
      <c r="Z68" s="200" t="str">
        <f aca="false">IF(ISNA(VLOOKUP($B68,ClassEvo,5+Z$10,0)),"",VLOOKUP($B68,ClassEvo,5+Z$10,0))</f>
        <v/>
      </c>
      <c r="AA68" s="200" t="str">
        <f aca="false">IF(ISNA(VLOOKUP($B68,ClassEvo,5+AA$10,0)),"",VLOOKUP($B68,ClassEvo,5+AA$10,0))</f>
        <v/>
      </c>
      <c r="AB68" s="200" t="str">
        <f aca="false">IF(ISNA(VLOOKUP($B68,ClassEvo,5+AB$10,0)),"",VLOOKUP($B68,ClassEvo,5+AB$10,0))</f>
        <v/>
      </c>
      <c r="AC68" s="200" t="str">
        <f aca="false">IF(ISNA(VLOOKUP($B68,ClassEvo,5+AC$10,0)),"",VLOOKUP($B68,ClassEvo,5+AC$10,0))</f>
        <v/>
      </c>
      <c r="AD68" s="200" t="str">
        <f aca="false">IF(ISNA(VLOOKUP($B68,ClassEvo,5+AD$10,0)),"",VLOOKUP($B68,ClassEvo,5+AD$10,0))</f>
        <v/>
      </c>
      <c r="AE68" s="200" t="str">
        <f aca="false">IF(ISNA(VLOOKUP($B68,ClassEvo,5+AE$10,0)),"",VLOOKUP($B68,ClassEvo,5+AE$10,0))</f>
        <v/>
      </c>
      <c r="AF68" s="200" t="str">
        <f aca="false">IF(ISNA(VLOOKUP($B68,ClassEvo,5+AF$10,0)),"",VLOOKUP($B68,ClassEvo,5+AF$10,0))</f>
        <v/>
      </c>
      <c r="AG68" s="200" t="str">
        <f aca="false">IF(ISNA(VLOOKUP($B68,ClassEvo,5+AG$10,0)),"",VLOOKUP($B68,ClassEvo,5+AG$10,0))</f>
        <v/>
      </c>
      <c r="AH68" s="200" t="str">
        <f aca="false">IF(ISNA(VLOOKUP($B68,ClassEvo,5+AH$10,0)),"",VLOOKUP($B68,ClassEvo,5+AH$10,0))</f>
        <v/>
      </c>
      <c r="AI68" s="200" t="str">
        <f aca="false">IF(ISNA(VLOOKUP($B68,ClassEvo,5+AI$10,0)),"",VLOOKUP($B68,ClassEvo,5+AI$10,0))</f>
        <v/>
      </c>
      <c r="AJ68" s="200" t="str">
        <f aca="false">IF(ISNA(VLOOKUP($B68,ClassEvo,5+AJ$10,0)),"",VLOOKUP($B68,ClassEvo,5+AJ$10,0))</f>
        <v/>
      </c>
      <c r="AK68" s="200" t="str">
        <f aca="false">IF(ISNA(VLOOKUP($B68,ClassEvo,5+AK$10,0)),"",VLOOKUP($B68,ClassEvo,5+AK$10,0))</f>
        <v/>
      </c>
      <c r="AL68" s="200" t="str">
        <f aca="false">IF(ISNA(VLOOKUP($B68,ClassEvo,5+AL$10,0)),"",VLOOKUP($B68,ClassEvo,5+AL$10,0))</f>
        <v/>
      </c>
      <c r="AM68" s="200" t="str">
        <f aca="false">IF(ISNA(VLOOKUP($B68,ClassEvo,5+AM$10,0)),"",VLOOKUP($B68,ClassEvo,5+AM$10,0))</f>
        <v/>
      </c>
      <c r="AN68" s="200" t="str">
        <f aca="false">IF(ISNA(VLOOKUP($B68,ClassEvo,5+AN$10,0)),"",VLOOKUP($B68,ClassEvo,5+AN$10,0))</f>
        <v/>
      </c>
      <c r="AO68" s="200" t="str">
        <f aca="false">IF(ISNA(VLOOKUP($B68,ClassEvo,5+AO$10,0)),"",VLOOKUP($B68,ClassEvo,5+AO$10,0))</f>
        <v/>
      </c>
      <c r="AP68" s="200" t="str">
        <f aca="false">IF(ISNA(VLOOKUP($B68,ClassEvo,5+AP$10,0)),"",VLOOKUP($B68,ClassEvo,5+AP$10,0))</f>
        <v/>
      </c>
      <c r="AQ68" s="200" t="str">
        <f aca="false">IF(ISNA(VLOOKUP($B68,ClassEvo,5+AQ$10,0)),"",VLOOKUP($B68,ClassEvo,5+AQ$10,0))</f>
        <v/>
      </c>
      <c r="AR68" s="200" t="str">
        <f aca="false">IF(ISNA(VLOOKUP($B68,ClassEvo,5+AR$10,0)),"",VLOOKUP($B68,ClassEvo,5+AR$10,0))</f>
        <v/>
      </c>
      <c r="AS68" s="200" t="str">
        <f aca="false">IF(ISNA(VLOOKUP($B68,ClassEvo,5+AS$10,0)),"",VLOOKUP($B68,ClassEvo,5+AS$10,0))</f>
        <v/>
      </c>
      <c r="AT68" s="201" t="str">
        <f aca="false">IF(ISNA(VLOOKUP($B68,ClassEvo,5+AT$10,0)),"",VLOOKUP($B68,ClassEvo,5+AT$10,0))</f>
        <v/>
      </c>
      <c r="AV68" s="197" t="str">
        <f aca="false">'Calculs (M21..M40)'!A71</f>
        <v/>
      </c>
      <c r="AW68" s="198" t="n">
        <f aca="false">'Calculs (M21..M40)'!G71</f>
        <v>0</v>
      </c>
      <c r="AX68" s="198" t="str">
        <f aca="false">'Calculs (M21..M40)'!H71</f>
        <v/>
      </c>
      <c r="AY68" s="202" t="str">
        <f aca="false">'Calculs (M21..M40)'!I71</f>
        <v/>
      </c>
      <c r="AZ68" s="198" t="str">
        <f aca="false">'Calculs (M21..M40)'!C71</f>
        <v/>
      </c>
      <c r="BA68" s="200" t="str">
        <f aca="false">'Calculs (M1..M20)'!GM71</f>
        <v/>
      </c>
      <c r="BB68" s="200" t="str">
        <f aca="false">'Calculs (M1..M20)'!GN71</f>
        <v/>
      </c>
      <c r="BC68" s="200" t="str">
        <f aca="false">'Calculs (M1..M20)'!GO71</f>
        <v/>
      </c>
      <c r="BD68" s="200" t="str">
        <f aca="false">'Calculs (M1..M20)'!GP71</f>
        <v/>
      </c>
      <c r="BE68" s="200" t="str">
        <f aca="false">'Calculs (M1..M20)'!GQ71</f>
        <v/>
      </c>
      <c r="BF68" s="200" t="str">
        <f aca="false">'Calculs (M1..M20)'!GR71</f>
        <v/>
      </c>
      <c r="BG68" s="200" t="str">
        <f aca="false">'Calculs (M1..M20)'!GS71</f>
        <v/>
      </c>
      <c r="BH68" s="200" t="str">
        <f aca="false">'Calculs (M1..M20)'!GT71</f>
        <v/>
      </c>
      <c r="BI68" s="200" t="str">
        <f aca="false">'Calculs (M1..M20)'!GU71</f>
        <v/>
      </c>
      <c r="BJ68" s="200" t="str">
        <f aca="false">'Calculs (M1..M20)'!GV71</f>
        <v/>
      </c>
      <c r="BK68" s="200" t="str">
        <f aca="false">'Calculs (M1..M20)'!GW71</f>
        <v/>
      </c>
      <c r="BL68" s="200" t="str">
        <f aca="false">'Calculs (M1..M20)'!GX71</f>
        <v/>
      </c>
      <c r="BM68" s="200" t="str">
        <f aca="false">'Calculs (M1..M20)'!GY71</f>
        <v/>
      </c>
      <c r="BN68" s="200" t="str">
        <f aca="false">'Calculs (M1..M20)'!GZ71</f>
        <v/>
      </c>
      <c r="BO68" s="200" t="str">
        <f aca="false">'Calculs (M1..M20)'!HA71</f>
        <v/>
      </c>
      <c r="BP68" s="200" t="str">
        <f aca="false">'Calculs (M1..M20)'!HB71</f>
        <v/>
      </c>
      <c r="BQ68" s="200" t="str">
        <f aca="false">'Calculs (M1..M20)'!HC71</f>
        <v/>
      </c>
      <c r="BR68" s="200" t="str">
        <f aca="false">'Calculs (M1..M20)'!HD71</f>
        <v/>
      </c>
      <c r="BS68" s="200" t="str">
        <f aca="false">'Calculs (M1..M20)'!HE71</f>
        <v/>
      </c>
      <c r="BT68" s="200" t="str">
        <f aca="false">'Calculs (M1..M20)'!HF71</f>
        <v/>
      </c>
      <c r="BU68" s="200" t="str">
        <f aca="false">'Calculs (M21..M40)'!GM71</f>
        <v/>
      </c>
      <c r="BV68" s="200" t="str">
        <f aca="false">'Calculs (M21..M40)'!GN71</f>
        <v/>
      </c>
      <c r="BW68" s="200" t="str">
        <f aca="false">'Calculs (M21..M40)'!GO71</f>
        <v/>
      </c>
      <c r="BX68" s="200" t="str">
        <f aca="false">'Calculs (M21..M40)'!GP71</f>
        <v/>
      </c>
      <c r="BY68" s="200" t="str">
        <f aca="false">'Calculs (M21..M40)'!GQ71</f>
        <v/>
      </c>
      <c r="BZ68" s="200" t="str">
        <f aca="false">'Calculs (M21..M40)'!GR71</f>
        <v/>
      </c>
      <c r="CA68" s="200" t="str">
        <f aca="false">'Calculs (M21..M40)'!GS71</f>
        <v/>
      </c>
      <c r="CB68" s="200" t="str">
        <f aca="false">'Calculs (M21..M40)'!GT71</f>
        <v/>
      </c>
      <c r="CC68" s="200" t="str">
        <f aca="false">'Calculs (M21..M40)'!GU71</f>
        <v/>
      </c>
      <c r="CD68" s="200" t="str">
        <f aca="false">'Calculs (M21..M40)'!GV71</f>
        <v/>
      </c>
      <c r="CE68" s="200" t="str">
        <f aca="false">'Calculs (M21..M40)'!GW71</f>
        <v/>
      </c>
      <c r="CF68" s="200" t="str">
        <f aca="false">'Calculs (M21..M40)'!GX71</f>
        <v/>
      </c>
      <c r="CG68" s="200" t="str">
        <f aca="false">'Calculs (M21..M40)'!GY71</f>
        <v/>
      </c>
      <c r="CH68" s="200" t="str">
        <f aca="false">'Calculs (M21..M40)'!GZ71</f>
        <v/>
      </c>
      <c r="CI68" s="200" t="str">
        <f aca="false">'Calculs (M21..M40)'!HA71</f>
        <v/>
      </c>
      <c r="CJ68" s="200" t="str">
        <f aca="false">'Calculs (M21..M40)'!HB71</f>
        <v/>
      </c>
      <c r="CK68" s="200" t="str">
        <f aca="false">'Calculs (M21..M40)'!HC71</f>
        <v/>
      </c>
      <c r="CL68" s="200" t="str">
        <f aca="false">'Calculs (M21..M40)'!HD71</f>
        <v/>
      </c>
      <c r="CM68" s="200" t="str">
        <f aca="false">'Calculs (M21..M40)'!HE71</f>
        <v/>
      </c>
      <c r="CN68" s="201" t="str">
        <f aca="false">'Calculs (M21..M40)'!HF71</f>
        <v/>
      </c>
    </row>
    <row r="69" customFormat="false" ht="13" hidden="false" customHeight="false" outlineLevel="0" collapsed="false">
      <c r="B69" s="197" t="n">
        <v>59</v>
      </c>
      <c r="C69" s="198" t="str">
        <f aca="false">IF(ISNA(VLOOKUP(B69,ClassEvo,2,0)),"",VLOOKUP(B69,ClassEvo,2,0))</f>
        <v/>
      </c>
      <c r="D69" s="198" t="str">
        <f aca="false">IF(ISNA(VLOOKUP($B69,ClassEvo,3,0)),"",VLOOKUP($B69,ClassEvo,3,0))</f>
        <v/>
      </c>
      <c r="E69" s="202" t="str">
        <f aca="false">IF(ISNA(VLOOKUP($B69,ClassEvo,4,0)),"",VLOOKUP($B69,ClassEvo,4,0))</f>
        <v/>
      </c>
      <c r="F69" s="198" t="str">
        <f aca="false">IF(ISNA(VLOOKUP($B69,ClassEvo,5,0)),"",VLOOKUP($B69,ClassEvo,5,0))</f>
        <v/>
      </c>
      <c r="G69" s="200" t="str">
        <f aca="false">IF(ISNA(VLOOKUP($B69,ClassEvo,5+G$10,0)),"",VLOOKUP($B69,ClassEvo,5+G$10,0))</f>
        <v/>
      </c>
      <c r="H69" s="200" t="str">
        <f aca="false">IF(ISNA(VLOOKUP($B69,ClassEvo,5+H$10,0)),"",VLOOKUP($B69,ClassEvo,5+H$10,0))</f>
        <v/>
      </c>
      <c r="I69" s="200" t="str">
        <f aca="false">IF(ISNA(VLOOKUP($B69,ClassEvo,5+I$10,0)),"",VLOOKUP($B69,ClassEvo,5+I$10,0))</f>
        <v/>
      </c>
      <c r="J69" s="200" t="str">
        <f aca="false">IF(ISNA(VLOOKUP($B69,ClassEvo,5+J$10,0)),"",VLOOKUP($B69,ClassEvo,5+J$10,0))</f>
        <v/>
      </c>
      <c r="K69" s="200" t="str">
        <f aca="false">IF(ISNA(VLOOKUP($B69,ClassEvo,5+K$10,0)),"",VLOOKUP($B69,ClassEvo,5+K$10,0))</f>
        <v/>
      </c>
      <c r="L69" s="200" t="str">
        <f aca="false">IF(ISNA(VLOOKUP($B69,ClassEvo,5+L$10,0)),"",VLOOKUP($B69,ClassEvo,5+L$10,0))</f>
        <v/>
      </c>
      <c r="M69" s="200" t="str">
        <f aca="false">IF(ISNA(VLOOKUP($B69,ClassEvo,5+M$10,0)),"",VLOOKUP($B69,ClassEvo,5+M$10,0))</f>
        <v/>
      </c>
      <c r="N69" s="200" t="str">
        <f aca="false">IF(ISNA(VLOOKUP($B69,ClassEvo,5+N$10,0)),"",VLOOKUP($B69,ClassEvo,5+N$10,0))</f>
        <v/>
      </c>
      <c r="O69" s="200" t="str">
        <f aca="false">IF(ISNA(VLOOKUP($B69,ClassEvo,5+O$10,0)),"",VLOOKUP($B69,ClassEvo,5+O$10,0))</f>
        <v/>
      </c>
      <c r="P69" s="200" t="str">
        <f aca="false">IF(ISNA(VLOOKUP($B69,ClassEvo,5+P$10,0)),"",VLOOKUP($B69,ClassEvo,5+P$10,0))</f>
        <v/>
      </c>
      <c r="Q69" s="200" t="str">
        <f aca="false">IF(ISNA(VLOOKUP($B69,ClassEvo,5+Q$10,0)),"",VLOOKUP($B69,ClassEvo,5+Q$10,0))</f>
        <v/>
      </c>
      <c r="R69" s="200" t="str">
        <f aca="false">IF(ISNA(VLOOKUP($B69,ClassEvo,5+R$10,0)),"",VLOOKUP($B69,ClassEvo,5+R$10,0))</f>
        <v/>
      </c>
      <c r="S69" s="200" t="str">
        <f aca="false">IF(ISNA(VLOOKUP($B69,ClassEvo,5+S$10,0)),"",VLOOKUP($B69,ClassEvo,5+S$10,0))</f>
        <v/>
      </c>
      <c r="T69" s="200" t="str">
        <f aca="false">IF(ISNA(VLOOKUP($B69,ClassEvo,5+T$10,0)),"",VLOOKUP($B69,ClassEvo,5+T$10,0))</f>
        <v/>
      </c>
      <c r="U69" s="200" t="str">
        <f aca="false">IF(ISNA(VLOOKUP($B69,ClassEvo,5+U$10,0)),"",VLOOKUP($B69,ClassEvo,5+U$10,0))</f>
        <v/>
      </c>
      <c r="V69" s="200" t="str">
        <f aca="false">IF(ISNA(VLOOKUP($B69,ClassEvo,5+V$10,0)),"",VLOOKUP($B69,ClassEvo,5+V$10,0))</f>
        <v/>
      </c>
      <c r="W69" s="200" t="str">
        <f aca="false">IF(ISNA(VLOOKUP($B69,ClassEvo,5+W$10,0)),"",VLOOKUP($B69,ClassEvo,5+W$10,0))</f>
        <v/>
      </c>
      <c r="X69" s="200" t="str">
        <f aca="false">IF(ISNA(VLOOKUP($B69,ClassEvo,5+X$10,0)),"",VLOOKUP($B69,ClassEvo,5+X$10,0))</f>
        <v/>
      </c>
      <c r="Y69" s="200" t="str">
        <f aca="false">IF(ISNA(VLOOKUP($B69,ClassEvo,5+Y$10,0)),"",VLOOKUP($B69,ClassEvo,5+Y$10,0))</f>
        <v/>
      </c>
      <c r="Z69" s="200" t="str">
        <f aca="false">IF(ISNA(VLOOKUP($B69,ClassEvo,5+Z$10,0)),"",VLOOKUP($B69,ClassEvo,5+Z$10,0))</f>
        <v/>
      </c>
      <c r="AA69" s="200" t="str">
        <f aca="false">IF(ISNA(VLOOKUP($B69,ClassEvo,5+AA$10,0)),"",VLOOKUP($B69,ClassEvo,5+AA$10,0))</f>
        <v/>
      </c>
      <c r="AB69" s="200" t="str">
        <f aca="false">IF(ISNA(VLOOKUP($B69,ClassEvo,5+AB$10,0)),"",VLOOKUP($B69,ClassEvo,5+AB$10,0))</f>
        <v/>
      </c>
      <c r="AC69" s="200" t="str">
        <f aca="false">IF(ISNA(VLOOKUP($B69,ClassEvo,5+AC$10,0)),"",VLOOKUP($B69,ClassEvo,5+AC$10,0))</f>
        <v/>
      </c>
      <c r="AD69" s="200" t="str">
        <f aca="false">IF(ISNA(VLOOKUP($B69,ClassEvo,5+AD$10,0)),"",VLOOKUP($B69,ClassEvo,5+AD$10,0))</f>
        <v/>
      </c>
      <c r="AE69" s="200" t="str">
        <f aca="false">IF(ISNA(VLOOKUP($B69,ClassEvo,5+AE$10,0)),"",VLOOKUP($B69,ClassEvo,5+AE$10,0))</f>
        <v/>
      </c>
      <c r="AF69" s="200" t="str">
        <f aca="false">IF(ISNA(VLOOKUP($B69,ClassEvo,5+AF$10,0)),"",VLOOKUP($B69,ClassEvo,5+AF$10,0))</f>
        <v/>
      </c>
      <c r="AG69" s="200" t="str">
        <f aca="false">IF(ISNA(VLOOKUP($B69,ClassEvo,5+AG$10,0)),"",VLOOKUP($B69,ClassEvo,5+AG$10,0))</f>
        <v/>
      </c>
      <c r="AH69" s="200" t="str">
        <f aca="false">IF(ISNA(VLOOKUP($B69,ClassEvo,5+AH$10,0)),"",VLOOKUP($B69,ClassEvo,5+AH$10,0))</f>
        <v/>
      </c>
      <c r="AI69" s="200" t="str">
        <f aca="false">IF(ISNA(VLOOKUP($B69,ClassEvo,5+AI$10,0)),"",VLOOKUP($B69,ClassEvo,5+AI$10,0))</f>
        <v/>
      </c>
      <c r="AJ69" s="200" t="str">
        <f aca="false">IF(ISNA(VLOOKUP($B69,ClassEvo,5+AJ$10,0)),"",VLOOKUP($B69,ClassEvo,5+AJ$10,0))</f>
        <v/>
      </c>
      <c r="AK69" s="200" t="str">
        <f aca="false">IF(ISNA(VLOOKUP($B69,ClassEvo,5+AK$10,0)),"",VLOOKUP($B69,ClassEvo,5+AK$10,0))</f>
        <v/>
      </c>
      <c r="AL69" s="200" t="str">
        <f aca="false">IF(ISNA(VLOOKUP($B69,ClassEvo,5+AL$10,0)),"",VLOOKUP($B69,ClassEvo,5+AL$10,0))</f>
        <v/>
      </c>
      <c r="AM69" s="200" t="str">
        <f aca="false">IF(ISNA(VLOOKUP($B69,ClassEvo,5+AM$10,0)),"",VLOOKUP($B69,ClassEvo,5+AM$10,0))</f>
        <v/>
      </c>
      <c r="AN69" s="200" t="str">
        <f aca="false">IF(ISNA(VLOOKUP($B69,ClassEvo,5+AN$10,0)),"",VLOOKUP($B69,ClassEvo,5+AN$10,0))</f>
        <v/>
      </c>
      <c r="AO69" s="200" t="str">
        <f aca="false">IF(ISNA(VLOOKUP($B69,ClassEvo,5+AO$10,0)),"",VLOOKUP($B69,ClassEvo,5+AO$10,0))</f>
        <v/>
      </c>
      <c r="AP69" s="200" t="str">
        <f aca="false">IF(ISNA(VLOOKUP($B69,ClassEvo,5+AP$10,0)),"",VLOOKUP($B69,ClassEvo,5+AP$10,0))</f>
        <v/>
      </c>
      <c r="AQ69" s="200" t="str">
        <f aca="false">IF(ISNA(VLOOKUP($B69,ClassEvo,5+AQ$10,0)),"",VLOOKUP($B69,ClassEvo,5+AQ$10,0))</f>
        <v/>
      </c>
      <c r="AR69" s="200" t="str">
        <f aca="false">IF(ISNA(VLOOKUP($B69,ClassEvo,5+AR$10,0)),"",VLOOKUP($B69,ClassEvo,5+AR$10,0))</f>
        <v/>
      </c>
      <c r="AS69" s="200" t="str">
        <f aca="false">IF(ISNA(VLOOKUP($B69,ClassEvo,5+AS$10,0)),"",VLOOKUP($B69,ClassEvo,5+AS$10,0))</f>
        <v/>
      </c>
      <c r="AT69" s="201" t="str">
        <f aca="false">IF(ISNA(VLOOKUP($B69,ClassEvo,5+AT$10,0)),"",VLOOKUP($B69,ClassEvo,5+AT$10,0))</f>
        <v/>
      </c>
      <c r="AV69" s="197" t="str">
        <f aca="false">'Calculs (M21..M40)'!A72</f>
        <v/>
      </c>
      <c r="AW69" s="198" t="n">
        <f aca="false">'Calculs (M21..M40)'!G72</f>
        <v>0</v>
      </c>
      <c r="AX69" s="198" t="str">
        <f aca="false">'Calculs (M21..M40)'!H72</f>
        <v/>
      </c>
      <c r="AY69" s="202" t="str">
        <f aca="false">'Calculs (M21..M40)'!I72</f>
        <v/>
      </c>
      <c r="AZ69" s="198" t="str">
        <f aca="false">'Calculs (M21..M40)'!C72</f>
        <v/>
      </c>
      <c r="BA69" s="200" t="str">
        <f aca="false">'Calculs (M1..M20)'!GM72</f>
        <v/>
      </c>
      <c r="BB69" s="200" t="str">
        <f aca="false">'Calculs (M1..M20)'!GN72</f>
        <v/>
      </c>
      <c r="BC69" s="200" t="str">
        <f aca="false">'Calculs (M1..M20)'!GO72</f>
        <v/>
      </c>
      <c r="BD69" s="200" t="str">
        <f aca="false">'Calculs (M1..M20)'!GP72</f>
        <v/>
      </c>
      <c r="BE69" s="200" t="str">
        <f aca="false">'Calculs (M1..M20)'!GQ72</f>
        <v/>
      </c>
      <c r="BF69" s="200" t="str">
        <f aca="false">'Calculs (M1..M20)'!GR72</f>
        <v/>
      </c>
      <c r="BG69" s="200" t="str">
        <f aca="false">'Calculs (M1..M20)'!GS72</f>
        <v/>
      </c>
      <c r="BH69" s="200" t="str">
        <f aca="false">'Calculs (M1..M20)'!GT72</f>
        <v/>
      </c>
      <c r="BI69" s="200" t="str">
        <f aca="false">'Calculs (M1..M20)'!GU72</f>
        <v/>
      </c>
      <c r="BJ69" s="200" t="str">
        <f aca="false">'Calculs (M1..M20)'!GV72</f>
        <v/>
      </c>
      <c r="BK69" s="200" t="str">
        <f aca="false">'Calculs (M1..M20)'!GW72</f>
        <v/>
      </c>
      <c r="BL69" s="200" t="str">
        <f aca="false">'Calculs (M1..M20)'!GX72</f>
        <v/>
      </c>
      <c r="BM69" s="200" t="str">
        <f aca="false">'Calculs (M1..M20)'!GY72</f>
        <v/>
      </c>
      <c r="BN69" s="200" t="str">
        <f aca="false">'Calculs (M1..M20)'!GZ72</f>
        <v/>
      </c>
      <c r="BO69" s="200" t="str">
        <f aca="false">'Calculs (M1..M20)'!HA72</f>
        <v/>
      </c>
      <c r="BP69" s="200" t="str">
        <f aca="false">'Calculs (M1..M20)'!HB72</f>
        <v/>
      </c>
      <c r="BQ69" s="200" t="str">
        <f aca="false">'Calculs (M1..M20)'!HC72</f>
        <v/>
      </c>
      <c r="BR69" s="200" t="str">
        <f aca="false">'Calculs (M1..M20)'!HD72</f>
        <v/>
      </c>
      <c r="BS69" s="200" t="str">
        <f aca="false">'Calculs (M1..M20)'!HE72</f>
        <v/>
      </c>
      <c r="BT69" s="200" t="str">
        <f aca="false">'Calculs (M1..M20)'!HF72</f>
        <v/>
      </c>
      <c r="BU69" s="200" t="str">
        <f aca="false">'Calculs (M21..M40)'!GM72</f>
        <v/>
      </c>
      <c r="BV69" s="200" t="str">
        <f aca="false">'Calculs (M21..M40)'!GN72</f>
        <v/>
      </c>
      <c r="BW69" s="200" t="str">
        <f aca="false">'Calculs (M21..M40)'!GO72</f>
        <v/>
      </c>
      <c r="BX69" s="200" t="str">
        <f aca="false">'Calculs (M21..M40)'!GP72</f>
        <v/>
      </c>
      <c r="BY69" s="200" t="str">
        <f aca="false">'Calculs (M21..M40)'!GQ72</f>
        <v/>
      </c>
      <c r="BZ69" s="200" t="str">
        <f aca="false">'Calculs (M21..M40)'!GR72</f>
        <v/>
      </c>
      <c r="CA69" s="200" t="str">
        <f aca="false">'Calculs (M21..M40)'!GS72</f>
        <v/>
      </c>
      <c r="CB69" s="200" t="str">
        <f aca="false">'Calculs (M21..M40)'!GT72</f>
        <v/>
      </c>
      <c r="CC69" s="200" t="str">
        <f aca="false">'Calculs (M21..M40)'!GU72</f>
        <v/>
      </c>
      <c r="CD69" s="200" t="str">
        <f aca="false">'Calculs (M21..M40)'!GV72</f>
        <v/>
      </c>
      <c r="CE69" s="200" t="str">
        <f aca="false">'Calculs (M21..M40)'!GW72</f>
        <v/>
      </c>
      <c r="CF69" s="200" t="str">
        <f aca="false">'Calculs (M21..M40)'!GX72</f>
        <v/>
      </c>
      <c r="CG69" s="200" t="str">
        <f aca="false">'Calculs (M21..M40)'!GY72</f>
        <v/>
      </c>
      <c r="CH69" s="200" t="str">
        <f aca="false">'Calculs (M21..M40)'!GZ72</f>
        <v/>
      </c>
      <c r="CI69" s="200" t="str">
        <f aca="false">'Calculs (M21..M40)'!HA72</f>
        <v/>
      </c>
      <c r="CJ69" s="200" t="str">
        <f aca="false">'Calculs (M21..M40)'!HB72</f>
        <v/>
      </c>
      <c r="CK69" s="200" t="str">
        <f aca="false">'Calculs (M21..M40)'!HC72</f>
        <v/>
      </c>
      <c r="CL69" s="200" t="str">
        <f aca="false">'Calculs (M21..M40)'!HD72</f>
        <v/>
      </c>
      <c r="CM69" s="200" t="str">
        <f aca="false">'Calculs (M21..M40)'!HE72</f>
        <v/>
      </c>
      <c r="CN69" s="201" t="str">
        <f aca="false">'Calculs (M21..M40)'!HF72</f>
        <v/>
      </c>
    </row>
    <row r="70" customFormat="false" ht="13" hidden="false" customHeight="false" outlineLevel="0" collapsed="false">
      <c r="B70" s="197" t="n">
        <v>60</v>
      </c>
      <c r="C70" s="198" t="str">
        <f aca="false">IF(ISNA(VLOOKUP(B70,ClassEvo,2,0)),"",VLOOKUP(B70,ClassEvo,2,0))</f>
        <v/>
      </c>
      <c r="D70" s="198" t="str">
        <f aca="false">IF(ISNA(VLOOKUP($B70,ClassEvo,3,0)),"",VLOOKUP($B70,ClassEvo,3,0))</f>
        <v/>
      </c>
      <c r="E70" s="202" t="str">
        <f aca="false">IF(ISNA(VLOOKUP($B70,ClassEvo,4,0)),"",VLOOKUP($B70,ClassEvo,4,0))</f>
        <v/>
      </c>
      <c r="F70" s="198" t="str">
        <f aca="false">IF(ISNA(VLOOKUP($B70,ClassEvo,5,0)),"",VLOOKUP($B70,ClassEvo,5,0))</f>
        <v/>
      </c>
      <c r="G70" s="200" t="str">
        <f aca="false">IF(ISNA(VLOOKUP($B70,ClassEvo,5+G$10,0)),"",VLOOKUP($B70,ClassEvo,5+G$10,0))</f>
        <v/>
      </c>
      <c r="H70" s="200" t="str">
        <f aca="false">IF(ISNA(VLOOKUP($B70,ClassEvo,5+H$10,0)),"",VLOOKUP($B70,ClassEvo,5+H$10,0))</f>
        <v/>
      </c>
      <c r="I70" s="200" t="str">
        <f aca="false">IF(ISNA(VLOOKUP($B70,ClassEvo,5+I$10,0)),"",VLOOKUP($B70,ClassEvo,5+I$10,0))</f>
        <v/>
      </c>
      <c r="J70" s="200" t="str">
        <f aca="false">IF(ISNA(VLOOKUP($B70,ClassEvo,5+J$10,0)),"",VLOOKUP($B70,ClassEvo,5+J$10,0))</f>
        <v/>
      </c>
      <c r="K70" s="200" t="str">
        <f aca="false">IF(ISNA(VLOOKUP($B70,ClassEvo,5+K$10,0)),"",VLOOKUP($B70,ClassEvo,5+K$10,0))</f>
        <v/>
      </c>
      <c r="L70" s="200" t="str">
        <f aca="false">IF(ISNA(VLOOKUP($B70,ClassEvo,5+L$10,0)),"",VLOOKUP($B70,ClassEvo,5+L$10,0))</f>
        <v/>
      </c>
      <c r="M70" s="200" t="str">
        <f aca="false">IF(ISNA(VLOOKUP($B70,ClassEvo,5+M$10,0)),"",VLOOKUP($B70,ClassEvo,5+M$10,0))</f>
        <v/>
      </c>
      <c r="N70" s="200" t="str">
        <f aca="false">IF(ISNA(VLOOKUP($B70,ClassEvo,5+N$10,0)),"",VLOOKUP($B70,ClassEvo,5+N$10,0))</f>
        <v/>
      </c>
      <c r="O70" s="200" t="str">
        <f aca="false">IF(ISNA(VLOOKUP($B70,ClassEvo,5+O$10,0)),"",VLOOKUP($B70,ClassEvo,5+O$10,0))</f>
        <v/>
      </c>
      <c r="P70" s="200" t="str">
        <f aca="false">IF(ISNA(VLOOKUP($B70,ClassEvo,5+P$10,0)),"",VLOOKUP($B70,ClassEvo,5+P$10,0))</f>
        <v/>
      </c>
      <c r="Q70" s="200" t="str">
        <f aca="false">IF(ISNA(VLOOKUP($B70,ClassEvo,5+Q$10,0)),"",VLOOKUP($B70,ClassEvo,5+Q$10,0))</f>
        <v/>
      </c>
      <c r="R70" s="200" t="str">
        <f aca="false">IF(ISNA(VLOOKUP($B70,ClassEvo,5+R$10,0)),"",VLOOKUP($B70,ClassEvo,5+R$10,0))</f>
        <v/>
      </c>
      <c r="S70" s="200" t="str">
        <f aca="false">IF(ISNA(VLOOKUP($B70,ClassEvo,5+S$10,0)),"",VLOOKUP($B70,ClassEvo,5+S$10,0))</f>
        <v/>
      </c>
      <c r="T70" s="200" t="str">
        <f aca="false">IF(ISNA(VLOOKUP($B70,ClassEvo,5+T$10,0)),"",VLOOKUP($B70,ClassEvo,5+T$10,0))</f>
        <v/>
      </c>
      <c r="U70" s="200" t="str">
        <f aca="false">IF(ISNA(VLOOKUP($B70,ClassEvo,5+U$10,0)),"",VLOOKUP($B70,ClassEvo,5+U$10,0))</f>
        <v/>
      </c>
      <c r="V70" s="200" t="str">
        <f aca="false">IF(ISNA(VLOOKUP($B70,ClassEvo,5+V$10,0)),"",VLOOKUP($B70,ClassEvo,5+V$10,0))</f>
        <v/>
      </c>
      <c r="W70" s="200" t="str">
        <f aca="false">IF(ISNA(VLOOKUP($B70,ClassEvo,5+W$10,0)),"",VLOOKUP($B70,ClassEvo,5+W$10,0))</f>
        <v/>
      </c>
      <c r="X70" s="200" t="str">
        <f aca="false">IF(ISNA(VLOOKUP($B70,ClassEvo,5+X$10,0)),"",VLOOKUP($B70,ClassEvo,5+X$10,0))</f>
        <v/>
      </c>
      <c r="Y70" s="200" t="str">
        <f aca="false">IF(ISNA(VLOOKUP($B70,ClassEvo,5+Y$10,0)),"",VLOOKUP($B70,ClassEvo,5+Y$10,0))</f>
        <v/>
      </c>
      <c r="Z70" s="200" t="str">
        <f aca="false">IF(ISNA(VLOOKUP($B70,ClassEvo,5+Z$10,0)),"",VLOOKUP($B70,ClassEvo,5+Z$10,0))</f>
        <v/>
      </c>
      <c r="AA70" s="200" t="str">
        <f aca="false">IF(ISNA(VLOOKUP($B70,ClassEvo,5+AA$10,0)),"",VLOOKUP($B70,ClassEvo,5+AA$10,0))</f>
        <v/>
      </c>
      <c r="AB70" s="200" t="str">
        <f aca="false">IF(ISNA(VLOOKUP($B70,ClassEvo,5+AB$10,0)),"",VLOOKUP($B70,ClassEvo,5+AB$10,0))</f>
        <v/>
      </c>
      <c r="AC70" s="200" t="str">
        <f aca="false">IF(ISNA(VLOOKUP($B70,ClassEvo,5+AC$10,0)),"",VLOOKUP($B70,ClassEvo,5+AC$10,0))</f>
        <v/>
      </c>
      <c r="AD70" s="200" t="str">
        <f aca="false">IF(ISNA(VLOOKUP($B70,ClassEvo,5+AD$10,0)),"",VLOOKUP($B70,ClassEvo,5+AD$10,0))</f>
        <v/>
      </c>
      <c r="AE70" s="200" t="str">
        <f aca="false">IF(ISNA(VLOOKUP($B70,ClassEvo,5+AE$10,0)),"",VLOOKUP($B70,ClassEvo,5+AE$10,0))</f>
        <v/>
      </c>
      <c r="AF70" s="200" t="str">
        <f aca="false">IF(ISNA(VLOOKUP($B70,ClassEvo,5+AF$10,0)),"",VLOOKUP($B70,ClassEvo,5+AF$10,0))</f>
        <v/>
      </c>
      <c r="AG70" s="200" t="str">
        <f aca="false">IF(ISNA(VLOOKUP($B70,ClassEvo,5+AG$10,0)),"",VLOOKUP($B70,ClassEvo,5+AG$10,0))</f>
        <v/>
      </c>
      <c r="AH70" s="200" t="str">
        <f aca="false">IF(ISNA(VLOOKUP($B70,ClassEvo,5+AH$10,0)),"",VLOOKUP($B70,ClassEvo,5+AH$10,0))</f>
        <v/>
      </c>
      <c r="AI70" s="200" t="str">
        <f aca="false">IF(ISNA(VLOOKUP($B70,ClassEvo,5+AI$10,0)),"",VLOOKUP($B70,ClassEvo,5+AI$10,0))</f>
        <v/>
      </c>
      <c r="AJ70" s="200" t="str">
        <f aca="false">IF(ISNA(VLOOKUP($B70,ClassEvo,5+AJ$10,0)),"",VLOOKUP($B70,ClassEvo,5+AJ$10,0))</f>
        <v/>
      </c>
      <c r="AK70" s="200" t="str">
        <f aca="false">IF(ISNA(VLOOKUP($B70,ClassEvo,5+AK$10,0)),"",VLOOKUP($B70,ClassEvo,5+AK$10,0))</f>
        <v/>
      </c>
      <c r="AL70" s="200" t="str">
        <f aca="false">IF(ISNA(VLOOKUP($B70,ClassEvo,5+AL$10,0)),"",VLOOKUP($B70,ClassEvo,5+AL$10,0))</f>
        <v/>
      </c>
      <c r="AM70" s="200" t="str">
        <f aca="false">IF(ISNA(VLOOKUP($B70,ClassEvo,5+AM$10,0)),"",VLOOKUP($B70,ClassEvo,5+AM$10,0))</f>
        <v/>
      </c>
      <c r="AN70" s="200" t="str">
        <f aca="false">IF(ISNA(VLOOKUP($B70,ClassEvo,5+AN$10,0)),"",VLOOKUP($B70,ClassEvo,5+AN$10,0))</f>
        <v/>
      </c>
      <c r="AO70" s="200" t="str">
        <f aca="false">IF(ISNA(VLOOKUP($B70,ClassEvo,5+AO$10,0)),"",VLOOKUP($B70,ClassEvo,5+AO$10,0))</f>
        <v/>
      </c>
      <c r="AP70" s="200" t="str">
        <f aca="false">IF(ISNA(VLOOKUP($B70,ClassEvo,5+AP$10,0)),"",VLOOKUP($B70,ClassEvo,5+AP$10,0))</f>
        <v/>
      </c>
      <c r="AQ70" s="200" t="str">
        <f aca="false">IF(ISNA(VLOOKUP($B70,ClassEvo,5+AQ$10,0)),"",VLOOKUP($B70,ClassEvo,5+AQ$10,0))</f>
        <v/>
      </c>
      <c r="AR70" s="200" t="str">
        <f aca="false">IF(ISNA(VLOOKUP($B70,ClassEvo,5+AR$10,0)),"",VLOOKUP($B70,ClassEvo,5+AR$10,0))</f>
        <v/>
      </c>
      <c r="AS70" s="200" t="str">
        <f aca="false">IF(ISNA(VLOOKUP($B70,ClassEvo,5+AS$10,0)),"",VLOOKUP($B70,ClassEvo,5+AS$10,0))</f>
        <v/>
      </c>
      <c r="AT70" s="201" t="str">
        <f aca="false">IF(ISNA(VLOOKUP($B70,ClassEvo,5+AT$10,0)),"",VLOOKUP($B70,ClassEvo,5+AT$10,0))</f>
        <v/>
      </c>
      <c r="AV70" s="197" t="str">
        <f aca="false">'Calculs (M21..M40)'!A73</f>
        <v/>
      </c>
      <c r="AW70" s="198" t="n">
        <f aca="false">'Calculs (M21..M40)'!G73</f>
        <v>0</v>
      </c>
      <c r="AX70" s="198" t="str">
        <f aca="false">'Calculs (M21..M40)'!H73</f>
        <v/>
      </c>
      <c r="AY70" s="202" t="str">
        <f aca="false">'Calculs (M21..M40)'!I73</f>
        <v/>
      </c>
      <c r="AZ70" s="198" t="str">
        <f aca="false">'Calculs (M21..M40)'!C73</f>
        <v/>
      </c>
      <c r="BA70" s="200" t="str">
        <f aca="false">'Calculs (M1..M20)'!GM73</f>
        <v/>
      </c>
      <c r="BB70" s="200" t="str">
        <f aca="false">'Calculs (M1..M20)'!GN73</f>
        <v/>
      </c>
      <c r="BC70" s="200" t="str">
        <f aca="false">'Calculs (M1..M20)'!GO73</f>
        <v/>
      </c>
      <c r="BD70" s="200" t="str">
        <f aca="false">'Calculs (M1..M20)'!GP73</f>
        <v/>
      </c>
      <c r="BE70" s="200" t="str">
        <f aca="false">'Calculs (M1..M20)'!GQ73</f>
        <v/>
      </c>
      <c r="BF70" s="200" t="str">
        <f aca="false">'Calculs (M1..M20)'!GR73</f>
        <v/>
      </c>
      <c r="BG70" s="200" t="str">
        <f aca="false">'Calculs (M1..M20)'!GS73</f>
        <v/>
      </c>
      <c r="BH70" s="200" t="str">
        <f aca="false">'Calculs (M1..M20)'!GT73</f>
        <v/>
      </c>
      <c r="BI70" s="200" t="str">
        <f aca="false">'Calculs (M1..M20)'!GU73</f>
        <v/>
      </c>
      <c r="BJ70" s="200" t="str">
        <f aca="false">'Calculs (M1..M20)'!GV73</f>
        <v/>
      </c>
      <c r="BK70" s="200" t="str">
        <f aca="false">'Calculs (M1..M20)'!GW73</f>
        <v/>
      </c>
      <c r="BL70" s="200" t="str">
        <f aca="false">'Calculs (M1..M20)'!GX73</f>
        <v/>
      </c>
      <c r="BM70" s="200" t="str">
        <f aca="false">'Calculs (M1..M20)'!GY73</f>
        <v/>
      </c>
      <c r="BN70" s="200" t="str">
        <f aca="false">'Calculs (M1..M20)'!GZ73</f>
        <v/>
      </c>
      <c r="BO70" s="200" t="str">
        <f aca="false">'Calculs (M1..M20)'!HA73</f>
        <v/>
      </c>
      <c r="BP70" s="200" t="str">
        <f aca="false">'Calculs (M1..M20)'!HB73</f>
        <v/>
      </c>
      <c r="BQ70" s="200" t="str">
        <f aca="false">'Calculs (M1..M20)'!HC73</f>
        <v/>
      </c>
      <c r="BR70" s="200" t="str">
        <f aca="false">'Calculs (M1..M20)'!HD73</f>
        <v/>
      </c>
      <c r="BS70" s="200" t="str">
        <f aca="false">'Calculs (M1..M20)'!HE73</f>
        <v/>
      </c>
      <c r="BT70" s="200" t="str">
        <f aca="false">'Calculs (M1..M20)'!HF73</f>
        <v/>
      </c>
      <c r="BU70" s="200" t="str">
        <f aca="false">'Calculs (M21..M40)'!GM73</f>
        <v/>
      </c>
      <c r="BV70" s="200" t="str">
        <f aca="false">'Calculs (M21..M40)'!GN73</f>
        <v/>
      </c>
      <c r="BW70" s="200" t="str">
        <f aca="false">'Calculs (M21..M40)'!GO73</f>
        <v/>
      </c>
      <c r="BX70" s="200" t="str">
        <f aca="false">'Calculs (M21..M40)'!GP73</f>
        <v/>
      </c>
      <c r="BY70" s="200" t="str">
        <f aca="false">'Calculs (M21..M40)'!GQ73</f>
        <v/>
      </c>
      <c r="BZ70" s="200" t="str">
        <f aca="false">'Calculs (M21..M40)'!GR73</f>
        <v/>
      </c>
      <c r="CA70" s="200" t="str">
        <f aca="false">'Calculs (M21..M40)'!GS73</f>
        <v/>
      </c>
      <c r="CB70" s="200" t="str">
        <f aca="false">'Calculs (M21..M40)'!GT73</f>
        <v/>
      </c>
      <c r="CC70" s="200" t="str">
        <f aca="false">'Calculs (M21..M40)'!GU73</f>
        <v/>
      </c>
      <c r="CD70" s="200" t="str">
        <f aca="false">'Calculs (M21..M40)'!GV73</f>
        <v/>
      </c>
      <c r="CE70" s="200" t="str">
        <f aca="false">'Calculs (M21..M40)'!GW73</f>
        <v/>
      </c>
      <c r="CF70" s="200" t="str">
        <f aca="false">'Calculs (M21..M40)'!GX73</f>
        <v/>
      </c>
      <c r="CG70" s="200" t="str">
        <f aca="false">'Calculs (M21..M40)'!GY73</f>
        <v/>
      </c>
      <c r="CH70" s="200" t="str">
        <f aca="false">'Calculs (M21..M40)'!GZ73</f>
        <v/>
      </c>
      <c r="CI70" s="200" t="str">
        <f aca="false">'Calculs (M21..M40)'!HA73</f>
        <v/>
      </c>
      <c r="CJ70" s="200" t="str">
        <f aca="false">'Calculs (M21..M40)'!HB73</f>
        <v/>
      </c>
      <c r="CK70" s="200" t="str">
        <f aca="false">'Calculs (M21..M40)'!HC73</f>
        <v/>
      </c>
      <c r="CL70" s="200" t="str">
        <f aca="false">'Calculs (M21..M40)'!HD73</f>
        <v/>
      </c>
      <c r="CM70" s="200" t="str">
        <f aca="false">'Calculs (M21..M40)'!HE73</f>
        <v/>
      </c>
      <c r="CN70" s="201" t="str">
        <f aca="false">'Calculs (M21..M40)'!HF73</f>
        <v/>
      </c>
    </row>
    <row r="71" customFormat="false" ht="13" hidden="false" customHeight="false" outlineLevel="0" collapsed="false">
      <c r="B71" s="197" t="n">
        <v>61</v>
      </c>
      <c r="C71" s="198" t="str">
        <f aca="false">IF(ISNA(VLOOKUP(B71,ClassEvo,2,0)),"",VLOOKUP(B71,ClassEvo,2,0))</f>
        <v/>
      </c>
      <c r="D71" s="198" t="str">
        <f aca="false">IF(ISNA(VLOOKUP($B71,ClassEvo,3,0)),"",VLOOKUP($B71,ClassEvo,3,0))</f>
        <v/>
      </c>
      <c r="E71" s="202" t="str">
        <f aca="false">IF(ISNA(VLOOKUP($B71,ClassEvo,4,0)),"",VLOOKUP($B71,ClassEvo,4,0))</f>
        <v/>
      </c>
      <c r="F71" s="198" t="str">
        <f aca="false">IF(ISNA(VLOOKUP($B71,ClassEvo,5,0)),"",VLOOKUP($B71,ClassEvo,5,0))</f>
        <v/>
      </c>
      <c r="G71" s="200" t="str">
        <f aca="false">IF(ISNA(VLOOKUP($B71,ClassEvo,5+G$10,0)),"",VLOOKUP($B71,ClassEvo,5+G$10,0))</f>
        <v/>
      </c>
      <c r="H71" s="200" t="str">
        <f aca="false">IF(ISNA(VLOOKUP($B71,ClassEvo,5+H$10,0)),"",VLOOKUP($B71,ClassEvo,5+H$10,0))</f>
        <v/>
      </c>
      <c r="I71" s="200" t="str">
        <f aca="false">IF(ISNA(VLOOKUP($B71,ClassEvo,5+I$10,0)),"",VLOOKUP($B71,ClassEvo,5+I$10,0))</f>
        <v/>
      </c>
      <c r="J71" s="200" t="str">
        <f aca="false">IF(ISNA(VLOOKUP($B71,ClassEvo,5+J$10,0)),"",VLOOKUP($B71,ClassEvo,5+J$10,0))</f>
        <v/>
      </c>
      <c r="K71" s="200" t="str">
        <f aca="false">IF(ISNA(VLOOKUP($B71,ClassEvo,5+K$10,0)),"",VLOOKUP($B71,ClassEvo,5+K$10,0))</f>
        <v/>
      </c>
      <c r="L71" s="200" t="str">
        <f aca="false">IF(ISNA(VLOOKUP($B71,ClassEvo,5+L$10,0)),"",VLOOKUP($B71,ClassEvo,5+L$10,0))</f>
        <v/>
      </c>
      <c r="M71" s="200" t="str">
        <f aca="false">IF(ISNA(VLOOKUP($B71,ClassEvo,5+M$10,0)),"",VLOOKUP($B71,ClassEvo,5+M$10,0))</f>
        <v/>
      </c>
      <c r="N71" s="200" t="str">
        <f aca="false">IF(ISNA(VLOOKUP($B71,ClassEvo,5+N$10,0)),"",VLOOKUP($B71,ClassEvo,5+N$10,0))</f>
        <v/>
      </c>
      <c r="O71" s="200" t="str">
        <f aca="false">IF(ISNA(VLOOKUP($B71,ClassEvo,5+O$10,0)),"",VLOOKUP($B71,ClassEvo,5+O$10,0))</f>
        <v/>
      </c>
      <c r="P71" s="200" t="str">
        <f aca="false">IF(ISNA(VLOOKUP($B71,ClassEvo,5+P$10,0)),"",VLOOKUP($B71,ClassEvo,5+P$10,0))</f>
        <v/>
      </c>
      <c r="Q71" s="200" t="str">
        <f aca="false">IF(ISNA(VLOOKUP($B71,ClassEvo,5+Q$10,0)),"",VLOOKUP($B71,ClassEvo,5+Q$10,0))</f>
        <v/>
      </c>
      <c r="R71" s="200" t="str">
        <f aca="false">IF(ISNA(VLOOKUP($B71,ClassEvo,5+R$10,0)),"",VLOOKUP($B71,ClassEvo,5+R$10,0))</f>
        <v/>
      </c>
      <c r="S71" s="200" t="str">
        <f aca="false">IF(ISNA(VLOOKUP($B71,ClassEvo,5+S$10,0)),"",VLOOKUP($B71,ClassEvo,5+S$10,0))</f>
        <v/>
      </c>
      <c r="T71" s="200" t="str">
        <f aca="false">IF(ISNA(VLOOKUP($B71,ClassEvo,5+T$10,0)),"",VLOOKUP($B71,ClassEvo,5+T$10,0))</f>
        <v/>
      </c>
      <c r="U71" s="200" t="str">
        <f aca="false">IF(ISNA(VLOOKUP($B71,ClassEvo,5+U$10,0)),"",VLOOKUP($B71,ClassEvo,5+U$10,0))</f>
        <v/>
      </c>
      <c r="V71" s="200" t="str">
        <f aca="false">IF(ISNA(VLOOKUP($B71,ClassEvo,5+V$10,0)),"",VLOOKUP($B71,ClassEvo,5+V$10,0))</f>
        <v/>
      </c>
      <c r="W71" s="200" t="str">
        <f aca="false">IF(ISNA(VLOOKUP($B71,ClassEvo,5+W$10,0)),"",VLOOKUP($B71,ClassEvo,5+W$10,0))</f>
        <v/>
      </c>
      <c r="X71" s="200" t="str">
        <f aca="false">IF(ISNA(VLOOKUP($B71,ClassEvo,5+X$10,0)),"",VLOOKUP($B71,ClassEvo,5+X$10,0))</f>
        <v/>
      </c>
      <c r="Y71" s="200" t="str">
        <f aca="false">IF(ISNA(VLOOKUP($B71,ClassEvo,5+Y$10,0)),"",VLOOKUP($B71,ClassEvo,5+Y$10,0))</f>
        <v/>
      </c>
      <c r="Z71" s="200" t="str">
        <f aca="false">IF(ISNA(VLOOKUP($B71,ClassEvo,5+Z$10,0)),"",VLOOKUP($B71,ClassEvo,5+Z$10,0))</f>
        <v/>
      </c>
      <c r="AA71" s="200" t="str">
        <f aca="false">IF(ISNA(VLOOKUP($B71,ClassEvo,5+AA$10,0)),"",VLOOKUP($B71,ClassEvo,5+AA$10,0))</f>
        <v/>
      </c>
      <c r="AB71" s="200" t="str">
        <f aca="false">IF(ISNA(VLOOKUP($B71,ClassEvo,5+AB$10,0)),"",VLOOKUP($B71,ClassEvo,5+AB$10,0))</f>
        <v/>
      </c>
      <c r="AC71" s="200" t="str">
        <f aca="false">IF(ISNA(VLOOKUP($B71,ClassEvo,5+AC$10,0)),"",VLOOKUP($B71,ClassEvo,5+AC$10,0))</f>
        <v/>
      </c>
      <c r="AD71" s="200" t="str">
        <f aca="false">IF(ISNA(VLOOKUP($B71,ClassEvo,5+AD$10,0)),"",VLOOKUP($B71,ClassEvo,5+AD$10,0))</f>
        <v/>
      </c>
      <c r="AE71" s="200" t="str">
        <f aca="false">IF(ISNA(VLOOKUP($B71,ClassEvo,5+AE$10,0)),"",VLOOKUP($B71,ClassEvo,5+AE$10,0))</f>
        <v/>
      </c>
      <c r="AF71" s="200" t="str">
        <f aca="false">IF(ISNA(VLOOKUP($B71,ClassEvo,5+AF$10,0)),"",VLOOKUP($B71,ClassEvo,5+AF$10,0))</f>
        <v/>
      </c>
      <c r="AG71" s="200" t="str">
        <f aca="false">IF(ISNA(VLOOKUP($B71,ClassEvo,5+AG$10,0)),"",VLOOKUP($B71,ClassEvo,5+AG$10,0))</f>
        <v/>
      </c>
      <c r="AH71" s="200" t="str">
        <f aca="false">IF(ISNA(VLOOKUP($B71,ClassEvo,5+AH$10,0)),"",VLOOKUP($B71,ClassEvo,5+AH$10,0))</f>
        <v/>
      </c>
      <c r="AI71" s="200" t="str">
        <f aca="false">IF(ISNA(VLOOKUP($B71,ClassEvo,5+AI$10,0)),"",VLOOKUP($B71,ClassEvo,5+AI$10,0))</f>
        <v/>
      </c>
      <c r="AJ71" s="200" t="str">
        <f aca="false">IF(ISNA(VLOOKUP($B71,ClassEvo,5+AJ$10,0)),"",VLOOKUP($B71,ClassEvo,5+AJ$10,0))</f>
        <v/>
      </c>
      <c r="AK71" s="200" t="str">
        <f aca="false">IF(ISNA(VLOOKUP($B71,ClassEvo,5+AK$10,0)),"",VLOOKUP($B71,ClassEvo,5+AK$10,0))</f>
        <v/>
      </c>
      <c r="AL71" s="200" t="str">
        <f aca="false">IF(ISNA(VLOOKUP($B71,ClassEvo,5+AL$10,0)),"",VLOOKUP($B71,ClassEvo,5+AL$10,0))</f>
        <v/>
      </c>
      <c r="AM71" s="200" t="str">
        <f aca="false">IF(ISNA(VLOOKUP($B71,ClassEvo,5+AM$10,0)),"",VLOOKUP($B71,ClassEvo,5+AM$10,0))</f>
        <v/>
      </c>
      <c r="AN71" s="200" t="str">
        <f aca="false">IF(ISNA(VLOOKUP($B71,ClassEvo,5+AN$10,0)),"",VLOOKUP($B71,ClassEvo,5+AN$10,0))</f>
        <v/>
      </c>
      <c r="AO71" s="200" t="str">
        <f aca="false">IF(ISNA(VLOOKUP($B71,ClassEvo,5+AO$10,0)),"",VLOOKUP($B71,ClassEvo,5+AO$10,0))</f>
        <v/>
      </c>
      <c r="AP71" s="200" t="str">
        <f aca="false">IF(ISNA(VLOOKUP($B71,ClassEvo,5+AP$10,0)),"",VLOOKUP($B71,ClassEvo,5+AP$10,0))</f>
        <v/>
      </c>
      <c r="AQ71" s="200" t="str">
        <f aca="false">IF(ISNA(VLOOKUP($B71,ClassEvo,5+AQ$10,0)),"",VLOOKUP($B71,ClassEvo,5+AQ$10,0))</f>
        <v/>
      </c>
      <c r="AR71" s="200" t="str">
        <f aca="false">IF(ISNA(VLOOKUP($B71,ClassEvo,5+AR$10,0)),"",VLOOKUP($B71,ClassEvo,5+AR$10,0))</f>
        <v/>
      </c>
      <c r="AS71" s="200" t="str">
        <f aca="false">IF(ISNA(VLOOKUP($B71,ClassEvo,5+AS$10,0)),"",VLOOKUP($B71,ClassEvo,5+AS$10,0))</f>
        <v/>
      </c>
      <c r="AT71" s="201" t="str">
        <f aca="false">IF(ISNA(VLOOKUP($B71,ClassEvo,5+AT$10,0)),"",VLOOKUP($B71,ClassEvo,5+AT$10,0))</f>
        <v/>
      </c>
      <c r="AV71" s="197" t="str">
        <f aca="false">'Calculs (M21..M40)'!A74</f>
        <v/>
      </c>
      <c r="AW71" s="198" t="n">
        <f aca="false">'Calculs (M21..M40)'!G74</f>
        <v>0</v>
      </c>
      <c r="AX71" s="198" t="str">
        <f aca="false">'Calculs (M21..M40)'!H74</f>
        <v/>
      </c>
      <c r="AY71" s="202" t="str">
        <f aca="false">'Calculs (M21..M40)'!I74</f>
        <v/>
      </c>
      <c r="AZ71" s="198" t="str">
        <f aca="false">'Calculs (M21..M40)'!C74</f>
        <v/>
      </c>
      <c r="BA71" s="200" t="str">
        <f aca="false">'Calculs (M1..M20)'!GM74</f>
        <v/>
      </c>
      <c r="BB71" s="200" t="str">
        <f aca="false">'Calculs (M1..M20)'!GN74</f>
        <v/>
      </c>
      <c r="BC71" s="200" t="str">
        <f aca="false">'Calculs (M1..M20)'!GO74</f>
        <v/>
      </c>
      <c r="BD71" s="200" t="str">
        <f aca="false">'Calculs (M1..M20)'!GP74</f>
        <v/>
      </c>
      <c r="BE71" s="200" t="str">
        <f aca="false">'Calculs (M1..M20)'!GQ74</f>
        <v/>
      </c>
      <c r="BF71" s="200" t="str">
        <f aca="false">'Calculs (M1..M20)'!GR74</f>
        <v/>
      </c>
      <c r="BG71" s="200" t="str">
        <f aca="false">'Calculs (M1..M20)'!GS74</f>
        <v/>
      </c>
      <c r="BH71" s="200" t="str">
        <f aca="false">'Calculs (M1..M20)'!GT74</f>
        <v/>
      </c>
      <c r="BI71" s="200" t="str">
        <f aca="false">'Calculs (M1..M20)'!GU74</f>
        <v/>
      </c>
      <c r="BJ71" s="200" t="str">
        <f aca="false">'Calculs (M1..M20)'!GV74</f>
        <v/>
      </c>
      <c r="BK71" s="200" t="str">
        <f aca="false">'Calculs (M1..M20)'!GW74</f>
        <v/>
      </c>
      <c r="BL71" s="200" t="str">
        <f aca="false">'Calculs (M1..M20)'!GX74</f>
        <v/>
      </c>
      <c r="BM71" s="200" t="str">
        <f aca="false">'Calculs (M1..M20)'!GY74</f>
        <v/>
      </c>
      <c r="BN71" s="200" t="str">
        <f aca="false">'Calculs (M1..M20)'!GZ74</f>
        <v/>
      </c>
      <c r="BO71" s="200" t="str">
        <f aca="false">'Calculs (M1..M20)'!HA74</f>
        <v/>
      </c>
      <c r="BP71" s="200" t="str">
        <f aca="false">'Calculs (M1..M20)'!HB74</f>
        <v/>
      </c>
      <c r="BQ71" s="200" t="str">
        <f aca="false">'Calculs (M1..M20)'!HC74</f>
        <v/>
      </c>
      <c r="BR71" s="200" t="str">
        <f aca="false">'Calculs (M1..M20)'!HD74</f>
        <v/>
      </c>
      <c r="BS71" s="200" t="str">
        <f aca="false">'Calculs (M1..M20)'!HE74</f>
        <v/>
      </c>
      <c r="BT71" s="200" t="str">
        <f aca="false">'Calculs (M1..M20)'!HF74</f>
        <v/>
      </c>
      <c r="BU71" s="200" t="str">
        <f aca="false">'Calculs (M21..M40)'!GM74</f>
        <v/>
      </c>
      <c r="BV71" s="200" t="str">
        <f aca="false">'Calculs (M21..M40)'!GN74</f>
        <v/>
      </c>
      <c r="BW71" s="200" t="str">
        <f aca="false">'Calculs (M21..M40)'!GO74</f>
        <v/>
      </c>
      <c r="BX71" s="200" t="str">
        <f aca="false">'Calculs (M21..M40)'!GP74</f>
        <v/>
      </c>
      <c r="BY71" s="200" t="str">
        <f aca="false">'Calculs (M21..M40)'!GQ74</f>
        <v/>
      </c>
      <c r="BZ71" s="200" t="str">
        <f aca="false">'Calculs (M21..M40)'!GR74</f>
        <v/>
      </c>
      <c r="CA71" s="200" t="str">
        <f aca="false">'Calculs (M21..M40)'!GS74</f>
        <v/>
      </c>
      <c r="CB71" s="200" t="str">
        <f aca="false">'Calculs (M21..M40)'!GT74</f>
        <v/>
      </c>
      <c r="CC71" s="200" t="str">
        <f aca="false">'Calculs (M21..M40)'!GU74</f>
        <v/>
      </c>
      <c r="CD71" s="200" t="str">
        <f aca="false">'Calculs (M21..M40)'!GV74</f>
        <v/>
      </c>
      <c r="CE71" s="200" t="str">
        <f aca="false">'Calculs (M21..M40)'!GW74</f>
        <v/>
      </c>
      <c r="CF71" s="200" t="str">
        <f aca="false">'Calculs (M21..M40)'!GX74</f>
        <v/>
      </c>
      <c r="CG71" s="200" t="str">
        <f aca="false">'Calculs (M21..M40)'!GY74</f>
        <v/>
      </c>
      <c r="CH71" s="200" t="str">
        <f aca="false">'Calculs (M21..M40)'!GZ74</f>
        <v/>
      </c>
      <c r="CI71" s="200" t="str">
        <f aca="false">'Calculs (M21..M40)'!HA74</f>
        <v/>
      </c>
      <c r="CJ71" s="200" t="str">
        <f aca="false">'Calculs (M21..M40)'!HB74</f>
        <v/>
      </c>
      <c r="CK71" s="200" t="str">
        <f aca="false">'Calculs (M21..M40)'!HC74</f>
        <v/>
      </c>
      <c r="CL71" s="200" t="str">
        <f aca="false">'Calculs (M21..M40)'!HD74</f>
        <v/>
      </c>
      <c r="CM71" s="200" t="str">
        <f aca="false">'Calculs (M21..M40)'!HE74</f>
        <v/>
      </c>
      <c r="CN71" s="201" t="str">
        <f aca="false">'Calculs (M21..M40)'!HF74</f>
        <v/>
      </c>
    </row>
    <row r="72" customFormat="false" ht="13" hidden="false" customHeight="false" outlineLevel="0" collapsed="false">
      <c r="B72" s="197" t="n">
        <v>62</v>
      </c>
      <c r="C72" s="198" t="str">
        <f aca="false">IF(ISNA(VLOOKUP(B72,ClassEvo,2,0)),"",VLOOKUP(B72,ClassEvo,2,0))</f>
        <v/>
      </c>
      <c r="D72" s="198" t="str">
        <f aca="false">IF(ISNA(VLOOKUP($B72,ClassEvo,3,0)),"",VLOOKUP($B72,ClassEvo,3,0))</f>
        <v/>
      </c>
      <c r="E72" s="202" t="str">
        <f aca="false">IF(ISNA(VLOOKUP($B72,ClassEvo,4,0)),"",VLOOKUP($B72,ClassEvo,4,0))</f>
        <v/>
      </c>
      <c r="F72" s="198" t="str">
        <f aca="false">IF(ISNA(VLOOKUP($B72,ClassEvo,5,0)),"",VLOOKUP($B72,ClassEvo,5,0))</f>
        <v/>
      </c>
      <c r="G72" s="200" t="str">
        <f aca="false">IF(ISNA(VLOOKUP($B72,ClassEvo,5+G$10,0)),"",VLOOKUP($B72,ClassEvo,5+G$10,0))</f>
        <v/>
      </c>
      <c r="H72" s="200" t="str">
        <f aca="false">IF(ISNA(VLOOKUP($B72,ClassEvo,5+H$10,0)),"",VLOOKUP($B72,ClassEvo,5+H$10,0))</f>
        <v/>
      </c>
      <c r="I72" s="200" t="str">
        <f aca="false">IF(ISNA(VLOOKUP($B72,ClassEvo,5+I$10,0)),"",VLOOKUP($B72,ClassEvo,5+I$10,0))</f>
        <v/>
      </c>
      <c r="J72" s="200" t="str">
        <f aca="false">IF(ISNA(VLOOKUP($B72,ClassEvo,5+J$10,0)),"",VLOOKUP($B72,ClassEvo,5+J$10,0))</f>
        <v/>
      </c>
      <c r="K72" s="200" t="str">
        <f aca="false">IF(ISNA(VLOOKUP($B72,ClassEvo,5+K$10,0)),"",VLOOKUP($B72,ClassEvo,5+K$10,0))</f>
        <v/>
      </c>
      <c r="L72" s="200" t="str">
        <f aca="false">IF(ISNA(VLOOKUP($B72,ClassEvo,5+L$10,0)),"",VLOOKUP($B72,ClassEvo,5+L$10,0))</f>
        <v/>
      </c>
      <c r="M72" s="200" t="str">
        <f aca="false">IF(ISNA(VLOOKUP($B72,ClassEvo,5+M$10,0)),"",VLOOKUP($B72,ClassEvo,5+M$10,0))</f>
        <v/>
      </c>
      <c r="N72" s="200" t="str">
        <f aca="false">IF(ISNA(VLOOKUP($B72,ClassEvo,5+N$10,0)),"",VLOOKUP($B72,ClassEvo,5+N$10,0))</f>
        <v/>
      </c>
      <c r="O72" s="200" t="str">
        <f aca="false">IF(ISNA(VLOOKUP($B72,ClassEvo,5+O$10,0)),"",VLOOKUP($B72,ClassEvo,5+O$10,0))</f>
        <v/>
      </c>
      <c r="P72" s="200" t="str">
        <f aca="false">IF(ISNA(VLOOKUP($B72,ClassEvo,5+P$10,0)),"",VLOOKUP($B72,ClassEvo,5+P$10,0))</f>
        <v/>
      </c>
      <c r="Q72" s="200" t="str">
        <f aca="false">IF(ISNA(VLOOKUP($B72,ClassEvo,5+Q$10,0)),"",VLOOKUP($B72,ClassEvo,5+Q$10,0))</f>
        <v/>
      </c>
      <c r="R72" s="200" t="str">
        <f aca="false">IF(ISNA(VLOOKUP($B72,ClassEvo,5+R$10,0)),"",VLOOKUP($B72,ClassEvo,5+R$10,0))</f>
        <v/>
      </c>
      <c r="S72" s="200" t="str">
        <f aca="false">IF(ISNA(VLOOKUP($B72,ClassEvo,5+S$10,0)),"",VLOOKUP($B72,ClassEvo,5+S$10,0))</f>
        <v/>
      </c>
      <c r="T72" s="200" t="str">
        <f aca="false">IF(ISNA(VLOOKUP($B72,ClassEvo,5+T$10,0)),"",VLOOKUP($B72,ClassEvo,5+T$10,0))</f>
        <v/>
      </c>
      <c r="U72" s="200" t="str">
        <f aca="false">IF(ISNA(VLOOKUP($B72,ClassEvo,5+U$10,0)),"",VLOOKUP($B72,ClassEvo,5+U$10,0))</f>
        <v/>
      </c>
      <c r="V72" s="200" t="str">
        <f aca="false">IF(ISNA(VLOOKUP($B72,ClassEvo,5+V$10,0)),"",VLOOKUP($B72,ClassEvo,5+V$10,0))</f>
        <v/>
      </c>
      <c r="W72" s="200" t="str">
        <f aca="false">IF(ISNA(VLOOKUP($B72,ClassEvo,5+W$10,0)),"",VLOOKUP($B72,ClassEvo,5+W$10,0))</f>
        <v/>
      </c>
      <c r="X72" s="200" t="str">
        <f aca="false">IF(ISNA(VLOOKUP($B72,ClassEvo,5+X$10,0)),"",VLOOKUP($B72,ClassEvo,5+X$10,0))</f>
        <v/>
      </c>
      <c r="Y72" s="200" t="str">
        <f aca="false">IF(ISNA(VLOOKUP($B72,ClassEvo,5+Y$10,0)),"",VLOOKUP($B72,ClassEvo,5+Y$10,0))</f>
        <v/>
      </c>
      <c r="Z72" s="200" t="str">
        <f aca="false">IF(ISNA(VLOOKUP($B72,ClassEvo,5+Z$10,0)),"",VLOOKUP($B72,ClassEvo,5+Z$10,0))</f>
        <v/>
      </c>
      <c r="AA72" s="200" t="str">
        <f aca="false">IF(ISNA(VLOOKUP($B72,ClassEvo,5+AA$10,0)),"",VLOOKUP($B72,ClassEvo,5+AA$10,0))</f>
        <v/>
      </c>
      <c r="AB72" s="200" t="str">
        <f aca="false">IF(ISNA(VLOOKUP($B72,ClassEvo,5+AB$10,0)),"",VLOOKUP($B72,ClassEvo,5+AB$10,0))</f>
        <v/>
      </c>
      <c r="AC72" s="200" t="str">
        <f aca="false">IF(ISNA(VLOOKUP($B72,ClassEvo,5+AC$10,0)),"",VLOOKUP($B72,ClassEvo,5+AC$10,0))</f>
        <v/>
      </c>
      <c r="AD72" s="200" t="str">
        <f aca="false">IF(ISNA(VLOOKUP($B72,ClassEvo,5+AD$10,0)),"",VLOOKUP($B72,ClassEvo,5+AD$10,0))</f>
        <v/>
      </c>
      <c r="AE72" s="200" t="str">
        <f aca="false">IF(ISNA(VLOOKUP($B72,ClassEvo,5+AE$10,0)),"",VLOOKUP($B72,ClassEvo,5+AE$10,0))</f>
        <v/>
      </c>
      <c r="AF72" s="200" t="str">
        <f aca="false">IF(ISNA(VLOOKUP($B72,ClassEvo,5+AF$10,0)),"",VLOOKUP($B72,ClassEvo,5+AF$10,0))</f>
        <v/>
      </c>
      <c r="AG72" s="200" t="str">
        <f aca="false">IF(ISNA(VLOOKUP($B72,ClassEvo,5+AG$10,0)),"",VLOOKUP($B72,ClassEvo,5+AG$10,0))</f>
        <v/>
      </c>
      <c r="AH72" s="200" t="str">
        <f aca="false">IF(ISNA(VLOOKUP($B72,ClassEvo,5+AH$10,0)),"",VLOOKUP($B72,ClassEvo,5+AH$10,0))</f>
        <v/>
      </c>
      <c r="AI72" s="200" t="str">
        <f aca="false">IF(ISNA(VLOOKUP($B72,ClassEvo,5+AI$10,0)),"",VLOOKUP($B72,ClassEvo,5+AI$10,0))</f>
        <v/>
      </c>
      <c r="AJ72" s="200" t="str">
        <f aca="false">IF(ISNA(VLOOKUP($B72,ClassEvo,5+AJ$10,0)),"",VLOOKUP($B72,ClassEvo,5+AJ$10,0))</f>
        <v/>
      </c>
      <c r="AK72" s="200" t="str">
        <f aca="false">IF(ISNA(VLOOKUP($B72,ClassEvo,5+AK$10,0)),"",VLOOKUP($B72,ClassEvo,5+AK$10,0))</f>
        <v/>
      </c>
      <c r="AL72" s="200" t="str">
        <f aca="false">IF(ISNA(VLOOKUP($B72,ClassEvo,5+AL$10,0)),"",VLOOKUP($B72,ClassEvo,5+AL$10,0))</f>
        <v/>
      </c>
      <c r="AM72" s="200" t="str">
        <f aca="false">IF(ISNA(VLOOKUP($B72,ClassEvo,5+AM$10,0)),"",VLOOKUP($B72,ClassEvo,5+AM$10,0))</f>
        <v/>
      </c>
      <c r="AN72" s="200" t="str">
        <f aca="false">IF(ISNA(VLOOKUP($B72,ClassEvo,5+AN$10,0)),"",VLOOKUP($B72,ClassEvo,5+AN$10,0))</f>
        <v/>
      </c>
      <c r="AO72" s="200" t="str">
        <f aca="false">IF(ISNA(VLOOKUP($B72,ClassEvo,5+AO$10,0)),"",VLOOKUP($B72,ClassEvo,5+AO$10,0))</f>
        <v/>
      </c>
      <c r="AP72" s="200" t="str">
        <f aca="false">IF(ISNA(VLOOKUP($B72,ClassEvo,5+AP$10,0)),"",VLOOKUP($B72,ClassEvo,5+AP$10,0))</f>
        <v/>
      </c>
      <c r="AQ72" s="200" t="str">
        <f aca="false">IF(ISNA(VLOOKUP($B72,ClassEvo,5+AQ$10,0)),"",VLOOKUP($B72,ClassEvo,5+AQ$10,0))</f>
        <v/>
      </c>
      <c r="AR72" s="200" t="str">
        <f aca="false">IF(ISNA(VLOOKUP($B72,ClassEvo,5+AR$10,0)),"",VLOOKUP($B72,ClassEvo,5+AR$10,0))</f>
        <v/>
      </c>
      <c r="AS72" s="200" t="str">
        <f aca="false">IF(ISNA(VLOOKUP($B72,ClassEvo,5+AS$10,0)),"",VLOOKUP($B72,ClassEvo,5+AS$10,0))</f>
        <v/>
      </c>
      <c r="AT72" s="201" t="str">
        <f aca="false">IF(ISNA(VLOOKUP($B72,ClassEvo,5+AT$10,0)),"",VLOOKUP($B72,ClassEvo,5+AT$10,0))</f>
        <v/>
      </c>
      <c r="AV72" s="197" t="str">
        <f aca="false">'Calculs (M21..M40)'!A75</f>
        <v/>
      </c>
      <c r="AW72" s="198" t="n">
        <f aca="false">'Calculs (M21..M40)'!G75</f>
        <v>0</v>
      </c>
      <c r="AX72" s="198" t="str">
        <f aca="false">'Calculs (M21..M40)'!H75</f>
        <v/>
      </c>
      <c r="AY72" s="202" t="str">
        <f aca="false">'Calculs (M21..M40)'!I75</f>
        <v/>
      </c>
      <c r="AZ72" s="198" t="str">
        <f aca="false">'Calculs (M21..M40)'!C75</f>
        <v/>
      </c>
      <c r="BA72" s="200" t="str">
        <f aca="false">'Calculs (M1..M20)'!GM75</f>
        <v/>
      </c>
      <c r="BB72" s="200" t="str">
        <f aca="false">'Calculs (M1..M20)'!GN75</f>
        <v/>
      </c>
      <c r="BC72" s="200" t="str">
        <f aca="false">'Calculs (M1..M20)'!GO75</f>
        <v/>
      </c>
      <c r="BD72" s="200" t="str">
        <f aca="false">'Calculs (M1..M20)'!GP75</f>
        <v/>
      </c>
      <c r="BE72" s="200" t="str">
        <f aca="false">'Calculs (M1..M20)'!GQ75</f>
        <v/>
      </c>
      <c r="BF72" s="200" t="str">
        <f aca="false">'Calculs (M1..M20)'!GR75</f>
        <v/>
      </c>
      <c r="BG72" s="200" t="str">
        <f aca="false">'Calculs (M1..M20)'!GS75</f>
        <v/>
      </c>
      <c r="BH72" s="200" t="str">
        <f aca="false">'Calculs (M1..M20)'!GT75</f>
        <v/>
      </c>
      <c r="BI72" s="200" t="str">
        <f aca="false">'Calculs (M1..M20)'!GU75</f>
        <v/>
      </c>
      <c r="BJ72" s="200" t="str">
        <f aca="false">'Calculs (M1..M20)'!GV75</f>
        <v/>
      </c>
      <c r="BK72" s="200" t="str">
        <f aca="false">'Calculs (M1..M20)'!GW75</f>
        <v/>
      </c>
      <c r="BL72" s="200" t="str">
        <f aca="false">'Calculs (M1..M20)'!GX75</f>
        <v/>
      </c>
      <c r="BM72" s="200" t="str">
        <f aca="false">'Calculs (M1..M20)'!GY75</f>
        <v/>
      </c>
      <c r="BN72" s="200" t="str">
        <f aca="false">'Calculs (M1..M20)'!GZ75</f>
        <v/>
      </c>
      <c r="BO72" s="200" t="str">
        <f aca="false">'Calculs (M1..M20)'!HA75</f>
        <v/>
      </c>
      <c r="BP72" s="200" t="str">
        <f aca="false">'Calculs (M1..M20)'!HB75</f>
        <v/>
      </c>
      <c r="BQ72" s="200" t="str">
        <f aca="false">'Calculs (M1..M20)'!HC75</f>
        <v/>
      </c>
      <c r="BR72" s="200" t="str">
        <f aca="false">'Calculs (M1..M20)'!HD75</f>
        <v/>
      </c>
      <c r="BS72" s="200" t="str">
        <f aca="false">'Calculs (M1..M20)'!HE75</f>
        <v/>
      </c>
      <c r="BT72" s="200" t="str">
        <f aca="false">'Calculs (M1..M20)'!HF75</f>
        <v/>
      </c>
      <c r="BU72" s="200" t="str">
        <f aca="false">'Calculs (M21..M40)'!GM75</f>
        <v/>
      </c>
      <c r="BV72" s="200" t="str">
        <f aca="false">'Calculs (M21..M40)'!GN75</f>
        <v/>
      </c>
      <c r="BW72" s="200" t="str">
        <f aca="false">'Calculs (M21..M40)'!GO75</f>
        <v/>
      </c>
      <c r="BX72" s="200" t="str">
        <f aca="false">'Calculs (M21..M40)'!GP75</f>
        <v/>
      </c>
      <c r="BY72" s="200" t="str">
        <f aca="false">'Calculs (M21..M40)'!GQ75</f>
        <v/>
      </c>
      <c r="BZ72" s="200" t="str">
        <f aca="false">'Calculs (M21..M40)'!GR75</f>
        <v/>
      </c>
      <c r="CA72" s="200" t="str">
        <f aca="false">'Calculs (M21..M40)'!GS75</f>
        <v/>
      </c>
      <c r="CB72" s="200" t="str">
        <f aca="false">'Calculs (M21..M40)'!GT75</f>
        <v/>
      </c>
      <c r="CC72" s="200" t="str">
        <f aca="false">'Calculs (M21..M40)'!GU75</f>
        <v/>
      </c>
      <c r="CD72" s="200" t="str">
        <f aca="false">'Calculs (M21..M40)'!GV75</f>
        <v/>
      </c>
      <c r="CE72" s="200" t="str">
        <f aca="false">'Calculs (M21..M40)'!GW75</f>
        <v/>
      </c>
      <c r="CF72" s="200" t="str">
        <f aca="false">'Calculs (M21..M40)'!GX75</f>
        <v/>
      </c>
      <c r="CG72" s="200" t="str">
        <f aca="false">'Calculs (M21..M40)'!GY75</f>
        <v/>
      </c>
      <c r="CH72" s="200" t="str">
        <f aca="false">'Calculs (M21..M40)'!GZ75</f>
        <v/>
      </c>
      <c r="CI72" s="200" t="str">
        <f aca="false">'Calculs (M21..M40)'!HA75</f>
        <v/>
      </c>
      <c r="CJ72" s="200" t="str">
        <f aca="false">'Calculs (M21..M40)'!HB75</f>
        <v/>
      </c>
      <c r="CK72" s="200" t="str">
        <f aca="false">'Calculs (M21..M40)'!HC75</f>
        <v/>
      </c>
      <c r="CL72" s="200" t="str">
        <f aca="false">'Calculs (M21..M40)'!HD75</f>
        <v/>
      </c>
      <c r="CM72" s="200" t="str">
        <f aca="false">'Calculs (M21..M40)'!HE75</f>
        <v/>
      </c>
      <c r="CN72" s="201" t="str">
        <f aca="false">'Calculs (M21..M40)'!HF75</f>
        <v/>
      </c>
    </row>
    <row r="73" customFormat="false" ht="13" hidden="false" customHeight="false" outlineLevel="0" collapsed="false">
      <c r="B73" s="197" t="n">
        <v>63</v>
      </c>
      <c r="C73" s="198" t="str">
        <f aca="false">IF(ISNA(VLOOKUP(B73,ClassEvo,2,0)),"",VLOOKUP(B73,ClassEvo,2,0))</f>
        <v/>
      </c>
      <c r="D73" s="198" t="str">
        <f aca="false">IF(ISNA(VLOOKUP($B73,ClassEvo,3,0)),"",VLOOKUP($B73,ClassEvo,3,0))</f>
        <v/>
      </c>
      <c r="E73" s="202" t="str">
        <f aca="false">IF(ISNA(VLOOKUP($B73,ClassEvo,4,0)),"",VLOOKUP($B73,ClassEvo,4,0))</f>
        <v/>
      </c>
      <c r="F73" s="198" t="str">
        <f aca="false">IF(ISNA(VLOOKUP($B73,ClassEvo,5,0)),"",VLOOKUP($B73,ClassEvo,5,0))</f>
        <v/>
      </c>
      <c r="G73" s="200" t="str">
        <f aca="false">IF(ISNA(VLOOKUP($B73,ClassEvo,5+G$10,0)),"",VLOOKUP($B73,ClassEvo,5+G$10,0))</f>
        <v/>
      </c>
      <c r="H73" s="200" t="str">
        <f aca="false">IF(ISNA(VLOOKUP($B73,ClassEvo,5+H$10,0)),"",VLOOKUP($B73,ClassEvo,5+H$10,0))</f>
        <v/>
      </c>
      <c r="I73" s="200" t="str">
        <f aca="false">IF(ISNA(VLOOKUP($B73,ClassEvo,5+I$10,0)),"",VLOOKUP($B73,ClassEvo,5+I$10,0))</f>
        <v/>
      </c>
      <c r="J73" s="200" t="str">
        <f aca="false">IF(ISNA(VLOOKUP($B73,ClassEvo,5+J$10,0)),"",VLOOKUP($B73,ClassEvo,5+J$10,0))</f>
        <v/>
      </c>
      <c r="K73" s="200" t="str">
        <f aca="false">IF(ISNA(VLOOKUP($B73,ClassEvo,5+K$10,0)),"",VLOOKUP($B73,ClassEvo,5+K$10,0))</f>
        <v/>
      </c>
      <c r="L73" s="200" t="str">
        <f aca="false">IF(ISNA(VLOOKUP($B73,ClassEvo,5+L$10,0)),"",VLOOKUP($B73,ClassEvo,5+L$10,0))</f>
        <v/>
      </c>
      <c r="M73" s="200" t="str">
        <f aca="false">IF(ISNA(VLOOKUP($B73,ClassEvo,5+M$10,0)),"",VLOOKUP($B73,ClassEvo,5+M$10,0))</f>
        <v/>
      </c>
      <c r="N73" s="200" t="str">
        <f aca="false">IF(ISNA(VLOOKUP($B73,ClassEvo,5+N$10,0)),"",VLOOKUP($B73,ClassEvo,5+N$10,0))</f>
        <v/>
      </c>
      <c r="O73" s="200" t="str">
        <f aca="false">IF(ISNA(VLOOKUP($B73,ClassEvo,5+O$10,0)),"",VLOOKUP($B73,ClassEvo,5+O$10,0))</f>
        <v/>
      </c>
      <c r="P73" s="200" t="str">
        <f aca="false">IF(ISNA(VLOOKUP($B73,ClassEvo,5+P$10,0)),"",VLOOKUP($B73,ClassEvo,5+P$10,0))</f>
        <v/>
      </c>
      <c r="Q73" s="200" t="str">
        <f aca="false">IF(ISNA(VLOOKUP($B73,ClassEvo,5+Q$10,0)),"",VLOOKUP($B73,ClassEvo,5+Q$10,0))</f>
        <v/>
      </c>
      <c r="R73" s="200" t="str">
        <f aca="false">IF(ISNA(VLOOKUP($B73,ClassEvo,5+R$10,0)),"",VLOOKUP($B73,ClassEvo,5+R$10,0))</f>
        <v/>
      </c>
      <c r="S73" s="200" t="str">
        <f aca="false">IF(ISNA(VLOOKUP($B73,ClassEvo,5+S$10,0)),"",VLOOKUP($B73,ClassEvo,5+S$10,0))</f>
        <v/>
      </c>
      <c r="T73" s="200" t="str">
        <f aca="false">IF(ISNA(VLOOKUP($B73,ClassEvo,5+T$10,0)),"",VLOOKUP($B73,ClassEvo,5+T$10,0))</f>
        <v/>
      </c>
      <c r="U73" s="200" t="str">
        <f aca="false">IF(ISNA(VLOOKUP($B73,ClassEvo,5+U$10,0)),"",VLOOKUP($B73,ClassEvo,5+U$10,0))</f>
        <v/>
      </c>
      <c r="V73" s="200" t="str">
        <f aca="false">IF(ISNA(VLOOKUP($B73,ClassEvo,5+V$10,0)),"",VLOOKUP($B73,ClassEvo,5+V$10,0))</f>
        <v/>
      </c>
      <c r="W73" s="200" t="str">
        <f aca="false">IF(ISNA(VLOOKUP($B73,ClassEvo,5+W$10,0)),"",VLOOKUP($B73,ClassEvo,5+W$10,0))</f>
        <v/>
      </c>
      <c r="X73" s="200" t="str">
        <f aca="false">IF(ISNA(VLOOKUP($B73,ClassEvo,5+X$10,0)),"",VLOOKUP($B73,ClassEvo,5+X$10,0))</f>
        <v/>
      </c>
      <c r="Y73" s="200" t="str">
        <f aca="false">IF(ISNA(VLOOKUP($B73,ClassEvo,5+Y$10,0)),"",VLOOKUP($B73,ClassEvo,5+Y$10,0))</f>
        <v/>
      </c>
      <c r="Z73" s="200" t="str">
        <f aca="false">IF(ISNA(VLOOKUP($B73,ClassEvo,5+Z$10,0)),"",VLOOKUP($B73,ClassEvo,5+Z$10,0))</f>
        <v/>
      </c>
      <c r="AA73" s="200" t="str">
        <f aca="false">IF(ISNA(VLOOKUP($B73,ClassEvo,5+AA$10,0)),"",VLOOKUP($B73,ClassEvo,5+AA$10,0))</f>
        <v/>
      </c>
      <c r="AB73" s="200" t="str">
        <f aca="false">IF(ISNA(VLOOKUP($B73,ClassEvo,5+AB$10,0)),"",VLOOKUP($B73,ClassEvo,5+AB$10,0))</f>
        <v/>
      </c>
      <c r="AC73" s="200" t="str">
        <f aca="false">IF(ISNA(VLOOKUP($B73,ClassEvo,5+AC$10,0)),"",VLOOKUP($B73,ClassEvo,5+AC$10,0))</f>
        <v/>
      </c>
      <c r="AD73" s="200" t="str">
        <f aca="false">IF(ISNA(VLOOKUP($B73,ClassEvo,5+AD$10,0)),"",VLOOKUP($B73,ClassEvo,5+AD$10,0))</f>
        <v/>
      </c>
      <c r="AE73" s="200" t="str">
        <f aca="false">IF(ISNA(VLOOKUP($B73,ClassEvo,5+AE$10,0)),"",VLOOKUP($B73,ClassEvo,5+AE$10,0))</f>
        <v/>
      </c>
      <c r="AF73" s="200" t="str">
        <f aca="false">IF(ISNA(VLOOKUP($B73,ClassEvo,5+AF$10,0)),"",VLOOKUP($B73,ClassEvo,5+AF$10,0))</f>
        <v/>
      </c>
      <c r="AG73" s="200" t="str">
        <f aca="false">IF(ISNA(VLOOKUP($B73,ClassEvo,5+AG$10,0)),"",VLOOKUP($B73,ClassEvo,5+AG$10,0))</f>
        <v/>
      </c>
      <c r="AH73" s="200" t="str">
        <f aca="false">IF(ISNA(VLOOKUP($B73,ClassEvo,5+AH$10,0)),"",VLOOKUP($B73,ClassEvo,5+AH$10,0))</f>
        <v/>
      </c>
      <c r="AI73" s="200" t="str">
        <f aca="false">IF(ISNA(VLOOKUP($B73,ClassEvo,5+AI$10,0)),"",VLOOKUP($B73,ClassEvo,5+AI$10,0))</f>
        <v/>
      </c>
      <c r="AJ73" s="200" t="str">
        <f aca="false">IF(ISNA(VLOOKUP($B73,ClassEvo,5+AJ$10,0)),"",VLOOKUP($B73,ClassEvo,5+AJ$10,0))</f>
        <v/>
      </c>
      <c r="AK73" s="200" t="str">
        <f aca="false">IF(ISNA(VLOOKUP($B73,ClassEvo,5+AK$10,0)),"",VLOOKUP($B73,ClassEvo,5+AK$10,0))</f>
        <v/>
      </c>
      <c r="AL73" s="200" t="str">
        <f aca="false">IF(ISNA(VLOOKUP($B73,ClassEvo,5+AL$10,0)),"",VLOOKUP($B73,ClassEvo,5+AL$10,0))</f>
        <v/>
      </c>
      <c r="AM73" s="200" t="str">
        <f aca="false">IF(ISNA(VLOOKUP($B73,ClassEvo,5+AM$10,0)),"",VLOOKUP($B73,ClassEvo,5+AM$10,0))</f>
        <v/>
      </c>
      <c r="AN73" s="200" t="str">
        <f aca="false">IF(ISNA(VLOOKUP($B73,ClassEvo,5+AN$10,0)),"",VLOOKUP($B73,ClassEvo,5+AN$10,0))</f>
        <v/>
      </c>
      <c r="AO73" s="200" t="str">
        <f aca="false">IF(ISNA(VLOOKUP($B73,ClassEvo,5+AO$10,0)),"",VLOOKUP($B73,ClassEvo,5+AO$10,0))</f>
        <v/>
      </c>
      <c r="AP73" s="200" t="str">
        <f aca="false">IF(ISNA(VLOOKUP($B73,ClassEvo,5+AP$10,0)),"",VLOOKUP($B73,ClassEvo,5+AP$10,0))</f>
        <v/>
      </c>
      <c r="AQ73" s="200" t="str">
        <f aca="false">IF(ISNA(VLOOKUP($B73,ClassEvo,5+AQ$10,0)),"",VLOOKUP($B73,ClassEvo,5+AQ$10,0))</f>
        <v/>
      </c>
      <c r="AR73" s="200" t="str">
        <f aca="false">IF(ISNA(VLOOKUP($B73,ClassEvo,5+AR$10,0)),"",VLOOKUP($B73,ClassEvo,5+AR$10,0))</f>
        <v/>
      </c>
      <c r="AS73" s="200" t="str">
        <f aca="false">IF(ISNA(VLOOKUP($B73,ClassEvo,5+AS$10,0)),"",VLOOKUP($B73,ClassEvo,5+AS$10,0))</f>
        <v/>
      </c>
      <c r="AT73" s="201" t="str">
        <f aca="false">IF(ISNA(VLOOKUP($B73,ClassEvo,5+AT$10,0)),"",VLOOKUP($B73,ClassEvo,5+AT$10,0))</f>
        <v/>
      </c>
      <c r="AV73" s="197" t="str">
        <f aca="false">'Calculs (M21..M40)'!A76</f>
        <v/>
      </c>
      <c r="AW73" s="198" t="n">
        <f aca="false">'Calculs (M21..M40)'!G76</f>
        <v>0</v>
      </c>
      <c r="AX73" s="198" t="str">
        <f aca="false">'Calculs (M21..M40)'!H76</f>
        <v/>
      </c>
      <c r="AY73" s="202" t="str">
        <f aca="false">'Calculs (M21..M40)'!I76</f>
        <v/>
      </c>
      <c r="AZ73" s="198" t="str">
        <f aca="false">'Calculs (M21..M40)'!C76</f>
        <v/>
      </c>
      <c r="BA73" s="200" t="str">
        <f aca="false">'Calculs (M1..M20)'!GM76</f>
        <v/>
      </c>
      <c r="BB73" s="200" t="str">
        <f aca="false">'Calculs (M1..M20)'!GN76</f>
        <v/>
      </c>
      <c r="BC73" s="200" t="str">
        <f aca="false">'Calculs (M1..M20)'!GO76</f>
        <v/>
      </c>
      <c r="BD73" s="200" t="str">
        <f aca="false">'Calculs (M1..M20)'!GP76</f>
        <v/>
      </c>
      <c r="BE73" s="200" t="str">
        <f aca="false">'Calculs (M1..M20)'!GQ76</f>
        <v/>
      </c>
      <c r="BF73" s="200" t="str">
        <f aca="false">'Calculs (M1..M20)'!GR76</f>
        <v/>
      </c>
      <c r="BG73" s="200" t="str">
        <f aca="false">'Calculs (M1..M20)'!GS76</f>
        <v/>
      </c>
      <c r="BH73" s="200" t="str">
        <f aca="false">'Calculs (M1..M20)'!GT76</f>
        <v/>
      </c>
      <c r="BI73" s="200" t="str">
        <f aca="false">'Calculs (M1..M20)'!GU76</f>
        <v/>
      </c>
      <c r="BJ73" s="200" t="str">
        <f aca="false">'Calculs (M1..M20)'!GV76</f>
        <v/>
      </c>
      <c r="BK73" s="200" t="str">
        <f aca="false">'Calculs (M1..M20)'!GW76</f>
        <v/>
      </c>
      <c r="BL73" s="200" t="str">
        <f aca="false">'Calculs (M1..M20)'!GX76</f>
        <v/>
      </c>
      <c r="BM73" s="200" t="str">
        <f aca="false">'Calculs (M1..M20)'!GY76</f>
        <v/>
      </c>
      <c r="BN73" s="200" t="str">
        <f aca="false">'Calculs (M1..M20)'!GZ76</f>
        <v/>
      </c>
      <c r="BO73" s="200" t="str">
        <f aca="false">'Calculs (M1..M20)'!HA76</f>
        <v/>
      </c>
      <c r="BP73" s="200" t="str">
        <f aca="false">'Calculs (M1..M20)'!HB76</f>
        <v/>
      </c>
      <c r="BQ73" s="200" t="str">
        <f aca="false">'Calculs (M1..M20)'!HC76</f>
        <v/>
      </c>
      <c r="BR73" s="200" t="str">
        <f aca="false">'Calculs (M1..M20)'!HD76</f>
        <v/>
      </c>
      <c r="BS73" s="200" t="str">
        <f aca="false">'Calculs (M1..M20)'!HE76</f>
        <v/>
      </c>
      <c r="BT73" s="200" t="str">
        <f aca="false">'Calculs (M1..M20)'!HF76</f>
        <v/>
      </c>
      <c r="BU73" s="200" t="str">
        <f aca="false">'Calculs (M21..M40)'!GM76</f>
        <v/>
      </c>
      <c r="BV73" s="200" t="str">
        <f aca="false">'Calculs (M21..M40)'!GN76</f>
        <v/>
      </c>
      <c r="BW73" s="200" t="str">
        <f aca="false">'Calculs (M21..M40)'!GO76</f>
        <v/>
      </c>
      <c r="BX73" s="200" t="str">
        <f aca="false">'Calculs (M21..M40)'!GP76</f>
        <v/>
      </c>
      <c r="BY73" s="200" t="str">
        <f aca="false">'Calculs (M21..M40)'!GQ76</f>
        <v/>
      </c>
      <c r="BZ73" s="200" t="str">
        <f aca="false">'Calculs (M21..M40)'!GR76</f>
        <v/>
      </c>
      <c r="CA73" s="200" t="str">
        <f aca="false">'Calculs (M21..M40)'!GS76</f>
        <v/>
      </c>
      <c r="CB73" s="200" t="str">
        <f aca="false">'Calculs (M21..M40)'!GT76</f>
        <v/>
      </c>
      <c r="CC73" s="200" t="str">
        <f aca="false">'Calculs (M21..M40)'!GU76</f>
        <v/>
      </c>
      <c r="CD73" s="200" t="str">
        <f aca="false">'Calculs (M21..M40)'!GV76</f>
        <v/>
      </c>
      <c r="CE73" s="200" t="str">
        <f aca="false">'Calculs (M21..M40)'!GW76</f>
        <v/>
      </c>
      <c r="CF73" s="200" t="str">
        <f aca="false">'Calculs (M21..M40)'!GX76</f>
        <v/>
      </c>
      <c r="CG73" s="200" t="str">
        <f aca="false">'Calculs (M21..M40)'!GY76</f>
        <v/>
      </c>
      <c r="CH73" s="200" t="str">
        <f aca="false">'Calculs (M21..M40)'!GZ76</f>
        <v/>
      </c>
      <c r="CI73" s="200" t="str">
        <f aca="false">'Calculs (M21..M40)'!HA76</f>
        <v/>
      </c>
      <c r="CJ73" s="200" t="str">
        <f aca="false">'Calculs (M21..M40)'!HB76</f>
        <v/>
      </c>
      <c r="CK73" s="200" t="str">
        <f aca="false">'Calculs (M21..M40)'!HC76</f>
        <v/>
      </c>
      <c r="CL73" s="200" t="str">
        <f aca="false">'Calculs (M21..M40)'!HD76</f>
        <v/>
      </c>
      <c r="CM73" s="200" t="str">
        <f aca="false">'Calculs (M21..M40)'!HE76</f>
        <v/>
      </c>
      <c r="CN73" s="201" t="str">
        <f aca="false">'Calculs (M21..M40)'!HF76</f>
        <v/>
      </c>
    </row>
    <row r="74" customFormat="false" ht="13" hidden="false" customHeight="false" outlineLevel="0" collapsed="false">
      <c r="B74" s="197" t="n">
        <v>64</v>
      </c>
      <c r="C74" s="198" t="str">
        <f aca="false">IF(ISNA(VLOOKUP(B74,ClassEvo,2,0)),"",VLOOKUP(B74,ClassEvo,2,0))</f>
        <v/>
      </c>
      <c r="D74" s="198" t="str">
        <f aca="false">IF(ISNA(VLOOKUP($B74,ClassEvo,3,0)),"",VLOOKUP($B74,ClassEvo,3,0))</f>
        <v/>
      </c>
      <c r="E74" s="202" t="str">
        <f aca="false">IF(ISNA(VLOOKUP($B74,ClassEvo,4,0)),"",VLOOKUP($B74,ClassEvo,4,0))</f>
        <v/>
      </c>
      <c r="F74" s="198" t="str">
        <f aca="false">IF(ISNA(VLOOKUP($B74,ClassEvo,5,0)),"",VLOOKUP($B74,ClassEvo,5,0))</f>
        <v/>
      </c>
      <c r="G74" s="200" t="str">
        <f aca="false">IF(ISNA(VLOOKUP($B74,ClassEvo,5+G$10,0)),"",VLOOKUP($B74,ClassEvo,5+G$10,0))</f>
        <v/>
      </c>
      <c r="H74" s="200" t="str">
        <f aca="false">IF(ISNA(VLOOKUP($B74,ClassEvo,5+H$10,0)),"",VLOOKUP($B74,ClassEvo,5+H$10,0))</f>
        <v/>
      </c>
      <c r="I74" s="200" t="str">
        <f aca="false">IF(ISNA(VLOOKUP($B74,ClassEvo,5+I$10,0)),"",VLOOKUP($B74,ClassEvo,5+I$10,0))</f>
        <v/>
      </c>
      <c r="J74" s="200" t="str">
        <f aca="false">IF(ISNA(VLOOKUP($B74,ClassEvo,5+J$10,0)),"",VLOOKUP($B74,ClassEvo,5+J$10,0))</f>
        <v/>
      </c>
      <c r="K74" s="200" t="str">
        <f aca="false">IF(ISNA(VLOOKUP($B74,ClassEvo,5+K$10,0)),"",VLOOKUP($B74,ClassEvo,5+K$10,0))</f>
        <v/>
      </c>
      <c r="L74" s="200" t="str">
        <f aca="false">IF(ISNA(VLOOKUP($B74,ClassEvo,5+L$10,0)),"",VLOOKUP($B74,ClassEvo,5+L$10,0))</f>
        <v/>
      </c>
      <c r="M74" s="200" t="str">
        <f aca="false">IF(ISNA(VLOOKUP($B74,ClassEvo,5+M$10,0)),"",VLOOKUP($B74,ClassEvo,5+M$10,0))</f>
        <v/>
      </c>
      <c r="N74" s="200" t="str">
        <f aca="false">IF(ISNA(VLOOKUP($B74,ClassEvo,5+N$10,0)),"",VLOOKUP($B74,ClassEvo,5+N$10,0))</f>
        <v/>
      </c>
      <c r="O74" s="200" t="str">
        <f aca="false">IF(ISNA(VLOOKUP($B74,ClassEvo,5+O$10,0)),"",VLOOKUP($B74,ClassEvo,5+O$10,0))</f>
        <v/>
      </c>
      <c r="P74" s="200" t="str">
        <f aca="false">IF(ISNA(VLOOKUP($B74,ClassEvo,5+P$10,0)),"",VLOOKUP($B74,ClassEvo,5+P$10,0))</f>
        <v/>
      </c>
      <c r="Q74" s="200" t="str">
        <f aca="false">IF(ISNA(VLOOKUP($B74,ClassEvo,5+Q$10,0)),"",VLOOKUP($B74,ClassEvo,5+Q$10,0))</f>
        <v/>
      </c>
      <c r="R74" s="200" t="str">
        <f aca="false">IF(ISNA(VLOOKUP($B74,ClassEvo,5+R$10,0)),"",VLOOKUP($B74,ClassEvo,5+R$10,0))</f>
        <v/>
      </c>
      <c r="S74" s="200" t="str">
        <f aca="false">IF(ISNA(VLOOKUP($B74,ClassEvo,5+S$10,0)),"",VLOOKUP($B74,ClassEvo,5+S$10,0))</f>
        <v/>
      </c>
      <c r="T74" s="200" t="str">
        <f aca="false">IF(ISNA(VLOOKUP($B74,ClassEvo,5+T$10,0)),"",VLOOKUP($B74,ClassEvo,5+T$10,0))</f>
        <v/>
      </c>
      <c r="U74" s="200" t="str">
        <f aca="false">IF(ISNA(VLOOKUP($B74,ClassEvo,5+U$10,0)),"",VLOOKUP($B74,ClassEvo,5+U$10,0))</f>
        <v/>
      </c>
      <c r="V74" s="200" t="str">
        <f aca="false">IF(ISNA(VLOOKUP($B74,ClassEvo,5+V$10,0)),"",VLOOKUP($B74,ClassEvo,5+V$10,0))</f>
        <v/>
      </c>
      <c r="W74" s="200" t="str">
        <f aca="false">IF(ISNA(VLOOKUP($B74,ClassEvo,5+W$10,0)),"",VLOOKUP($B74,ClassEvo,5+W$10,0))</f>
        <v/>
      </c>
      <c r="X74" s="200" t="str">
        <f aca="false">IF(ISNA(VLOOKUP($B74,ClassEvo,5+X$10,0)),"",VLOOKUP($B74,ClassEvo,5+X$10,0))</f>
        <v/>
      </c>
      <c r="Y74" s="200" t="str">
        <f aca="false">IF(ISNA(VLOOKUP($B74,ClassEvo,5+Y$10,0)),"",VLOOKUP($B74,ClassEvo,5+Y$10,0))</f>
        <v/>
      </c>
      <c r="Z74" s="200" t="str">
        <f aca="false">IF(ISNA(VLOOKUP($B74,ClassEvo,5+Z$10,0)),"",VLOOKUP($B74,ClassEvo,5+Z$10,0))</f>
        <v/>
      </c>
      <c r="AA74" s="200" t="str">
        <f aca="false">IF(ISNA(VLOOKUP($B74,ClassEvo,5+AA$10,0)),"",VLOOKUP($B74,ClassEvo,5+AA$10,0))</f>
        <v/>
      </c>
      <c r="AB74" s="200" t="str">
        <f aca="false">IF(ISNA(VLOOKUP($B74,ClassEvo,5+AB$10,0)),"",VLOOKUP($B74,ClassEvo,5+AB$10,0))</f>
        <v/>
      </c>
      <c r="AC74" s="200" t="str">
        <f aca="false">IF(ISNA(VLOOKUP($B74,ClassEvo,5+AC$10,0)),"",VLOOKUP($B74,ClassEvo,5+AC$10,0))</f>
        <v/>
      </c>
      <c r="AD74" s="200" t="str">
        <f aca="false">IF(ISNA(VLOOKUP($B74,ClassEvo,5+AD$10,0)),"",VLOOKUP($B74,ClassEvo,5+AD$10,0))</f>
        <v/>
      </c>
      <c r="AE74" s="200" t="str">
        <f aca="false">IF(ISNA(VLOOKUP($B74,ClassEvo,5+AE$10,0)),"",VLOOKUP($B74,ClassEvo,5+AE$10,0))</f>
        <v/>
      </c>
      <c r="AF74" s="200" t="str">
        <f aca="false">IF(ISNA(VLOOKUP($B74,ClassEvo,5+AF$10,0)),"",VLOOKUP($B74,ClassEvo,5+AF$10,0))</f>
        <v/>
      </c>
      <c r="AG74" s="200" t="str">
        <f aca="false">IF(ISNA(VLOOKUP($B74,ClassEvo,5+AG$10,0)),"",VLOOKUP($B74,ClassEvo,5+AG$10,0))</f>
        <v/>
      </c>
      <c r="AH74" s="200" t="str">
        <f aca="false">IF(ISNA(VLOOKUP($B74,ClassEvo,5+AH$10,0)),"",VLOOKUP($B74,ClassEvo,5+AH$10,0))</f>
        <v/>
      </c>
      <c r="AI74" s="200" t="str">
        <f aca="false">IF(ISNA(VLOOKUP($B74,ClassEvo,5+AI$10,0)),"",VLOOKUP($B74,ClassEvo,5+AI$10,0))</f>
        <v/>
      </c>
      <c r="AJ74" s="200" t="str">
        <f aca="false">IF(ISNA(VLOOKUP($B74,ClassEvo,5+AJ$10,0)),"",VLOOKUP($B74,ClassEvo,5+AJ$10,0))</f>
        <v/>
      </c>
      <c r="AK74" s="200" t="str">
        <f aca="false">IF(ISNA(VLOOKUP($B74,ClassEvo,5+AK$10,0)),"",VLOOKUP($B74,ClassEvo,5+AK$10,0))</f>
        <v/>
      </c>
      <c r="AL74" s="200" t="str">
        <f aca="false">IF(ISNA(VLOOKUP($B74,ClassEvo,5+AL$10,0)),"",VLOOKUP($B74,ClassEvo,5+AL$10,0))</f>
        <v/>
      </c>
      <c r="AM74" s="200" t="str">
        <f aca="false">IF(ISNA(VLOOKUP($B74,ClassEvo,5+AM$10,0)),"",VLOOKUP($B74,ClassEvo,5+AM$10,0))</f>
        <v/>
      </c>
      <c r="AN74" s="200" t="str">
        <f aca="false">IF(ISNA(VLOOKUP($B74,ClassEvo,5+AN$10,0)),"",VLOOKUP($B74,ClassEvo,5+AN$10,0))</f>
        <v/>
      </c>
      <c r="AO74" s="200" t="str">
        <f aca="false">IF(ISNA(VLOOKUP($B74,ClassEvo,5+AO$10,0)),"",VLOOKUP($B74,ClassEvo,5+AO$10,0))</f>
        <v/>
      </c>
      <c r="AP74" s="200" t="str">
        <f aca="false">IF(ISNA(VLOOKUP($B74,ClassEvo,5+AP$10,0)),"",VLOOKUP($B74,ClassEvo,5+AP$10,0))</f>
        <v/>
      </c>
      <c r="AQ74" s="200" t="str">
        <f aca="false">IF(ISNA(VLOOKUP($B74,ClassEvo,5+AQ$10,0)),"",VLOOKUP($B74,ClassEvo,5+AQ$10,0))</f>
        <v/>
      </c>
      <c r="AR74" s="200" t="str">
        <f aca="false">IF(ISNA(VLOOKUP($B74,ClassEvo,5+AR$10,0)),"",VLOOKUP($B74,ClassEvo,5+AR$10,0))</f>
        <v/>
      </c>
      <c r="AS74" s="200" t="str">
        <f aca="false">IF(ISNA(VLOOKUP($B74,ClassEvo,5+AS$10,0)),"",VLOOKUP($B74,ClassEvo,5+AS$10,0))</f>
        <v/>
      </c>
      <c r="AT74" s="201" t="str">
        <f aca="false">IF(ISNA(VLOOKUP($B74,ClassEvo,5+AT$10,0)),"",VLOOKUP($B74,ClassEvo,5+AT$10,0))</f>
        <v/>
      </c>
      <c r="AV74" s="197" t="str">
        <f aca="false">'Calculs (M21..M40)'!A77</f>
        <v/>
      </c>
      <c r="AW74" s="198" t="n">
        <f aca="false">'Calculs (M21..M40)'!G77</f>
        <v>0</v>
      </c>
      <c r="AX74" s="198" t="str">
        <f aca="false">'Calculs (M21..M40)'!H77</f>
        <v/>
      </c>
      <c r="AY74" s="202" t="str">
        <f aca="false">'Calculs (M21..M40)'!I77</f>
        <v/>
      </c>
      <c r="AZ74" s="198" t="str">
        <f aca="false">'Calculs (M21..M40)'!C77</f>
        <v/>
      </c>
      <c r="BA74" s="200" t="str">
        <f aca="false">'Calculs (M1..M20)'!GM77</f>
        <v/>
      </c>
      <c r="BB74" s="200" t="str">
        <f aca="false">'Calculs (M1..M20)'!GN77</f>
        <v/>
      </c>
      <c r="BC74" s="200" t="str">
        <f aca="false">'Calculs (M1..M20)'!GO77</f>
        <v/>
      </c>
      <c r="BD74" s="200" t="str">
        <f aca="false">'Calculs (M1..M20)'!GP77</f>
        <v/>
      </c>
      <c r="BE74" s="200" t="str">
        <f aca="false">'Calculs (M1..M20)'!GQ77</f>
        <v/>
      </c>
      <c r="BF74" s="200" t="str">
        <f aca="false">'Calculs (M1..M20)'!GR77</f>
        <v/>
      </c>
      <c r="BG74" s="200" t="str">
        <f aca="false">'Calculs (M1..M20)'!GS77</f>
        <v/>
      </c>
      <c r="BH74" s="200" t="str">
        <f aca="false">'Calculs (M1..M20)'!GT77</f>
        <v/>
      </c>
      <c r="BI74" s="200" t="str">
        <f aca="false">'Calculs (M1..M20)'!GU77</f>
        <v/>
      </c>
      <c r="BJ74" s="200" t="str">
        <f aca="false">'Calculs (M1..M20)'!GV77</f>
        <v/>
      </c>
      <c r="BK74" s="200" t="str">
        <f aca="false">'Calculs (M1..M20)'!GW77</f>
        <v/>
      </c>
      <c r="BL74" s="200" t="str">
        <f aca="false">'Calculs (M1..M20)'!GX77</f>
        <v/>
      </c>
      <c r="BM74" s="200" t="str">
        <f aca="false">'Calculs (M1..M20)'!GY77</f>
        <v/>
      </c>
      <c r="BN74" s="200" t="str">
        <f aca="false">'Calculs (M1..M20)'!GZ77</f>
        <v/>
      </c>
      <c r="BO74" s="200" t="str">
        <f aca="false">'Calculs (M1..M20)'!HA77</f>
        <v/>
      </c>
      <c r="BP74" s="200" t="str">
        <f aca="false">'Calculs (M1..M20)'!HB77</f>
        <v/>
      </c>
      <c r="BQ74" s="200" t="str">
        <f aca="false">'Calculs (M1..M20)'!HC77</f>
        <v/>
      </c>
      <c r="BR74" s="200" t="str">
        <f aca="false">'Calculs (M1..M20)'!HD77</f>
        <v/>
      </c>
      <c r="BS74" s="200" t="str">
        <f aca="false">'Calculs (M1..M20)'!HE77</f>
        <v/>
      </c>
      <c r="BT74" s="200" t="str">
        <f aca="false">'Calculs (M1..M20)'!HF77</f>
        <v/>
      </c>
      <c r="BU74" s="200" t="str">
        <f aca="false">'Calculs (M21..M40)'!GM77</f>
        <v/>
      </c>
      <c r="BV74" s="200" t="str">
        <f aca="false">'Calculs (M21..M40)'!GN77</f>
        <v/>
      </c>
      <c r="BW74" s="200" t="str">
        <f aca="false">'Calculs (M21..M40)'!GO77</f>
        <v/>
      </c>
      <c r="BX74" s="200" t="str">
        <f aca="false">'Calculs (M21..M40)'!GP77</f>
        <v/>
      </c>
      <c r="BY74" s="200" t="str">
        <f aca="false">'Calculs (M21..M40)'!GQ77</f>
        <v/>
      </c>
      <c r="BZ74" s="200" t="str">
        <f aca="false">'Calculs (M21..M40)'!GR77</f>
        <v/>
      </c>
      <c r="CA74" s="200" t="str">
        <f aca="false">'Calculs (M21..M40)'!GS77</f>
        <v/>
      </c>
      <c r="CB74" s="200" t="str">
        <f aca="false">'Calculs (M21..M40)'!GT77</f>
        <v/>
      </c>
      <c r="CC74" s="200" t="str">
        <f aca="false">'Calculs (M21..M40)'!GU77</f>
        <v/>
      </c>
      <c r="CD74" s="200" t="str">
        <f aca="false">'Calculs (M21..M40)'!GV77</f>
        <v/>
      </c>
      <c r="CE74" s="200" t="str">
        <f aca="false">'Calculs (M21..M40)'!GW77</f>
        <v/>
      </c>
      <c r="CF74" s="200" t="str">
        <f aca="false">'Calculs (M21..M40)'!GX77</f>
        <v/>
      </c>
      <c r="CG74" s="200" t="str">
        <f aca="false">'Calculs (M21..M40)'!GY77</f>
        <v/>
      </c>
      <c r="CH74" s="200" t="str">
        <f aca="false">'Calculs (M21..M40)'!GZ77</f>
        <v/>
      </c>
      <c r="CI74" s="200" t="str">
        <f aca="false">'Calculs (M21..M40)'!HA77</f>
        <v/>
      </c>
      <c r="CJ74" s="200" t="str">
        <f aca="false">'Calculs (M21..M40)'!HB77</f>
        <v/>
      </c>
      <c r="CK74" s="200" t="str">
        <f aca="false">'Calculs (M21..M40)'!HC77</f>
        <v/>
      </c>
      <c r="CL74" s="200" t="str">
        <f aca="false">'Calculs (M21..M40)'!HD77</f>
        <v/>
      </c>
      <c r="CM74" s="200" t="str">
        <f aca="false">'Calculs (M21..M40)'!HE77</f>
        <v/>
      </c>
      <c r="CN74" s="201" t="str">
        <f aca="false">'Calculs (M21..M40)'!HF77</f>
        <v/>
      </c>
    </row>
    <row r="75" customFormat="false" ht="13" hidden="false" customHeight="false" outlineLevel="0" collapsed="false">
      <c r="B75" s="197" t="n">
        <v>65</v>
      </c>
      <c r="C75" s="198" t="str">
        <f aca="false">IF(ISNA(VLOOKUP(B75,ClassEvo,2,0)),"",VLOOKUP(B75,ClassEvo,2,0))</f>
        <v/>
      </c>
      <c r="D75" s="198" t="str">
        <f aca="false">IF(ISNA(VLOOKUP($B75,ClassEvo,3,0)),"",VLOOKUP($B75,ClassEvo,3,0))</f>
        <v/>
      </c>
      <c r="E75" s="202" t="str">
        <f aca="false">IF(ISNA(VLOOKUP($B75,ClassEvo,4,0)),"",VLOOKUP($B75,ClassEvo,4,0))</f>
        <v/>
      </c>
      <c r="F75" s="198" t="str">
        <f aca="false">IF(ISNA(VLOOKUP($B75,ClassEvo,5,0)),"",VLOOKUP($B75,ClassEvo,5,0))</f>
        <v/>
      </c>
      <c r="G75" s="200" t="str">
        <f aca="false">IF(ISNA(VLOOKUP($B75,ClassEvo,5+G$10,0)),"",VLOOKUP($B75,ClassEvo,5+G$10,0))</f>
        <v/>
      </c>
      <c r="H75" s="200" t="str">
        <f aca="false">IF(ISNA(VLOOKUP($B75,ClassEvo,5+H$10,0)),"",VLOOKUP($B75,ClassEvo,5+H$10,0))</f>
        <v/>
      </c>
      <c r="I75" s="200" t="str">
        <f aca="false">IF(ISNA(VLOOKUP($B75,ClassEvo,5+I$10,0)),"",VLOOKUP($B75,ClassEvo,5+I$10,0))</f>
        <v/>
      </c>
      <c r="J75" s="200" t="str">
        <f aca="false">IF(ISNA(VLOOKUP($B75,ClassEvo,5+J$10,0)),"",VLOOKUP($B75,ClassEvo,5+J$10,0))</f>
        <v/>
      </c>
      <c r="K75" s="200" t="str">
        <f aca="false">IF(ISNA(VLOOKUP($B75,ClassEvo,5+K$10,0)),"",VLOOKUP($B75,ClassEvo,5+K$10,0))</f>
        <v/>
      </c>
      <c r="L75" s="200" t="str">
        <f aca="false">IF(ISNA(VLOOKUP($B75,ClassEvo,5+L$10,0)),"",VLOOKUP($B75,ClassEvo,5+L$10,0))</f>
        <v/>
      </c>
      <c r="M75" s="200" t="str">
        <f aca="false">IF(ISNA(VLOOKUP($B75,ClassEvo,5+M$10,0)),"",VLOOKUP($B75,ClassEvo,5+M$10,0))</f>
        <v/>
      </c>
      <c r="N75" s="200" t="str">
        <f aca="false">IF(ISNA(VLOOKUP($B75,ClassEvo,5+N$10,0)),"",VLOOKUP($B75,ClassEvo,5+N$10,0))</f>
        <v/>
      </c>
      <c r="O75" s="200" t="str">
        <f aca="false">IF(ISNA(VLOOKUP($B75,ClassEvo,5+O$10,0)),"",VLOOKUP($B75,ClassEvo,5+O$10,0))</f>
        <v/>
      </c>
      <c r="P75" s="200" t="str">
        <f aca="false">IF(ISNA(VLOOKUP($B75,ClassEvo,5+P$10,0)),"",VLOOKUP($B75,ClassEvo,5+P$10,0))</f>
        <v/>
      </c>
      <c r="Q75" s="200" t="str">
        <f aca="false">IF(ISNA(VLOOKUP($B75,ClassEvo,5+Q$10,0)),"",VLOOKUP($B75,ClassEvo,5+Q$10,0))</f>
        <v/>
      </c>
      <c r="R75" s="200" t="str">
        <f aca="false">IF(ISNA(VLOOKUP($B75,ClassEvo,5+R$10,0)),"",VLOOKUP($B75,ClassEvo,5+R$10,0))</f>
        <v/>
      </c>
      <c r="S75" s="200" t="str">
        <f aca="false">IF(ISNA(VLOOKUP($B75,ClassEvo,5+S$10,0)),"",VLOOKUP($B75,ClassEvo,5+S$10,0))</f>
        <v/>
      </c>
      <c r="T75" s="200" t="str">
        <f aca="false">IF(ISNA(VLOOKUP($B75,ClassEvo,5+T$10,0)),"",VLOOKUP($B75,ClassEvo,5+T$10,0))</f>
        <v/>
      </c>
      <c r="U75" s="200" t="str">
        <f aca="false">IF(ISNA(VLOOKUP($B75,ClassEvo,5+U$10,0)),"",VLOOKUP($B75,ClassEvo,5+U$10,0))</f>
        <v/>
      </c>
      <c r="V75" s="200" t="str">
        <f aca="false">IF(ISNA(VLOOKUP($B75,ClassEvo,5+V$10,0)),"",VLOOKUP($B75,ClassEvo,5+V$10,0))</f>
        <v/>
      </c>
      <c r="W75" s="200" t="str">
        <f aca="false">IF(ISNA(VLOOKUP($B75,ClassEvo,5+W$10,0)),"",VLOOKUP($B75,ClassEvo,5+W$10,0))</f>
        <v/>
      </c>
      <c r="X75" s="200" t="str">
        <f aca="false">IF(ISNA(VLOOKUP($B75,ClassEvo,5+X$10,0)),"",VLOOKUP($B75,ClassEvo,5+X$10,0))</f>
        <v/>
      </c>
      <c r="Y75" s="200" t="str">
        <f aca="false">IF(ISNA(VLOOKUP($B75,ClassEvo,5+Y$10,0)),"",VLOOKUP($B75,ClassEvo,5+Y$10,0))</f>
        <v/>
      </c>
      <c r="Z75" s="200" t="str">
        <f aca="false">IF(ISNA(VLOOKUP($B75,ClassEvo,5+Z$10,0)),"",VLOOKUP($B75,ClassEvo,5+Z$10,0))</f>
        <v/>
      </c>
      <c r="AA75" s="200" t="str">
        <f aca="false">IF(ISNA(VLOOKUP($B75,ClassEvo,5+AA$10,0)),"",VLOOKUP($B75,ClassEvo,5+AA$10,0))</f>
        <v/>
      </c>
      <c r="AB75" s="200" t="str">
        <f aca="false">IF(ISNA(VLOOKUP($B75,ClassEvo,5+AB$10,0)),"",VLOOKUP($B75,ClassEvo,5+AB$10,0))</f>
        <v/>
      </c>
      <c r="AC75" s="200" t="str">
        <f aca="false">IF(ISNA(VLOOKUP($B75,ClassEvo,5+AC$10,0)),"",VLOOKUP($B75,ClassEvo,5+AC$10,0))</f>
        <v/>
      </c>
      <c r="AD75" s="200" t="str">
        <f aca="false">IF(ISNA(VLOOKUP($B75,ClassEvo,5+AD$10,0)),"",VLOOKUP($B75,ClassEvo,5+AD$10,0))</f>
        <v/>
      </c>
      <c r="AE75" s="200" t="str">
        <f aca="false">IF(ISNA(VLOOKUP($B75,ClassEvo,5+AE$10,0)),"",VLOOKUP($B75,ClassEvo,5+AE$10,0))</f>
        <v/>
      </c>
      <c r="AF75" s="200" t="str">
        <f aca="false">IF(ISNA(VLOOKUP($B75,ClassEvo,5+AF$10,0)),"",VLOOKUP($B75,ClassEvo,5+AF$10,0))</f>
        <v/>
      </c>
      <c r="AG75" s="200" t="str">
        <f aca="false">IF(ISNA(VLOOKUP($B75,ClassEvo,5+AG$10,0)),"",VLOOKUP($B75,ClassEvo,5+AG$10,0))</f>
        <v/>
      </c>
      <c r="AH75" s="200" t="str">
        <f aca="false">IF(ISNA(VLOOKUP($B75,ClassEvo,5+AH$10,0)),"",VLOOKUP($B75,ClassEvo,5+AH$10,0))</f>
        <v/>
      </c>
      <c r="AI75" s="200" t="str">
        <f aca="false">IF(ISNA(VLOOKUP($B75,ClassEvo,5+AI$10,0)),"",VLOOKUP($B75,ClassEvo,5+AI$10,0))</f>
        <v/>
      </c>
      <c r="AJ75" s="200" t="str">
        <f aca="false">IF(ISNA(VLOOKUP($B75,ClassEvo,5+AJ$10,0)),"",VLOOKUP($B75,ClassEvo,5+AJ$10,0))</f>
        <v/>
      </c>
      <c r="AK75" s="200" t="str">
        <f aca="false">IF(ISNA(VLOOKUP($B75,ClassEvo,5+AK$10,0)),"",VLOOKUP($B75,ClassEvo,5+AK$10,0))</f>
        <v/>
      </c>
      <c r="AL75" s="200" t="str">
        <f aca="false">IF(ISNA(VLOOKUP($B75,ClassEvo,5+AL$10,0)),"",VLOOKUP($B75,ClassEvo,5+AL$10,0))</f>
        <v/>
      </c>
      <c r="AM75" s="200" t="str">
        <f aca="false">IF(ISNA(VLOOKUP($B75,ClassEvo,5+AM$10,0)),"",VLOOKUP($B75,ClassEvo,5+AM$10,0))</f>
        <v/>
      </c>
      <c r="AN75" s="200" t="str">
        <f aca="false">IF(ISNA(VLOOKUP($B75,ClassEvo,5+AN$10,0)),"",VLOOKUP($B75,ClassEvo,5+AN$10,0))</f>
        <v/>
      </c>
      <c r="AO75" s="200" t="str">
        <f aca="false">IF(ISNA(VLOOKUP($B75,ClassEvo,5+AO$10,0)),"",VLOOKUP($B75,ClassEvo,5+AO$10,0))</f>
        <v/>
      </c>
      <c r="AP75" s="200" t="str">
        <f aca="false">IF(ISNA(VLOOKUP($B75,ClassEvo,5+AP$10,0)),"",VLOOKUP($B75,ClassEvo,5+AP$10,0))</f>
        <v/>
      </c>
      <c r="AQ75" s="200" t="str">
        <f aca="false">IF(ISNA(VLOOKUP($B75,ClassEvo,5+AQ$10,0)),"",VLOOKUP($B75,ClassEvo,5+AQ$10,0))</f>
        <v/>
      </c>
      <c r="AR75" s="200" t="str">
        <f aca="false">IF(ISNA(VLOOKUP($B75,ClassEvo,5+AR$10,0)),"",VLOOKUP($B75,ClassEvo,5+AR$10,0))</f>
        <v/>
      </c>
      <c r="AS75" s="200" t="str">
        <f aca="false">IF(ISNA(VLOOKUP($B75,ClassEvo,5+AS$10,0)),"",VLOOKUP($B75,ClassEvo,5+AS$10,0))</f>
        <v/>
      </c>
      <c r="AT75" s="201" t="str">
        <f aca="false">IF(ISNA(VLOOKUP($B75,ClassEvo,5+AT$10,0)),"",VLOOKUP($B75,ClassEvo,5+AT$10,0))</f>
        <v/>
      </c>
      <c r="AV75" s="197" t="str">
        <f aca="false">'Calculs (M21..M40)'!A78</f>
        <v/>
      </c>
      <c r="AW75" s="198" t="n">
        <f aca="false">'Calculs (M21..M40)'!G78</f>
        <v>0</v>
      </c>
      <c r="AX75" s="198" t="str">
        <f aca="false">'Calculs (M21..M40)'!H78</f>
        <v/>
      </c>
      <c r="AY75" s="202" t="str">
        <f aca="false">'Calculs (M21..M40)'!I78</f>
        <v/>
      </c>
      <c r="AZ75" s="198" t="str">
        <f aca="false">'Calculs (M21..M40)'!C78</f>
        <v/>
      </c>
      <c r="BA75" s="200" t="str">
        <f aca="false">'Calculs (M1..M20)'!GM78</f>
        <v/>
      </c>
      <c r="BB75" s="200" t="str">
        <f aca="false">'Calculs (M1..M20)'!GN78</f>
        <v/>
      </c>
      <c r="BC75" s="200" t="str">
        <f aca="false">'Calculs (M1..M20)'!GO78</f>
        <v/>
      </c>
      <c r="BD75" s="200" t="str">
        <f aca="false">'Calculs (M1..M20)'!GP78</f>
        <v/>
      </c>
      <c r="BE75" s="200" t="str">
        <f aca="false">'Calculs (M1..M20)'!GQ78</f>
        <v/>
      </c>
      <c r="BF75" s="200" t="str">
        <f aca="false">'Calculs (M1..M20)'!GR78</f>
        <v/>
      </c>
      <c r="BG75" s="200" t="str">
        <f aca="false">'Calculs (M1..M20)'!GS78</f>
        <v/>
      </c>
      <c r="BH75" s="200" t="str">
        <f aca="false">'Calculs (M1..M20)'!GT78</f>
        <v/>
      </c>
      <c r="BI75" s="200" t="str">
        <f aca="false">'Calculs (M1..M20)'!GU78</f>
        <v/>
      </c>
      <c r="BJ75" s="200" t="str">
        <f aca="false">'Calculs (M1..M20)'!GV78</f>
        <v/>
      </c>
      <c r="BK75" s="200" t="str">
        <f aca="false">'Calculs (M1..M20)'!GW78</f>
        <v/>
      </c>
      <c r="BL75" s="200" t="str">
        <f aca="false">'Calculs (M1..M20)'!GX78</f>
        <v/>
      </c>
      <c r="BM75" s="200" t="str">
        <f aca="false">'Calculs (M1..M20)'!GY78</f>
        <v/>
      </c>
      <c r="BN75" s="200" t="str">
        <f aca="false">'Calculs (M1..M20)'!GZ78</f>
        <v/>
      </c>
      <c r="BO75" s="200" t="str">
        <f aca="false">'Calculs (M1..M20)'!HA78</f>
        <v/>
      </c>
      <c r="BP75" s="200" t="str">
        <f aca="false">'Calculs (M1..M20)'!HB78</f>
        <v/>
      </c>
      <c r="BQ75" s="200" t="str">
        <f aca="false">'Calculs (M1..M20)'!HC78</f>
        <v/>
      </c>
      <c r="BR75" s="200" t="str">
        <f aca="false">'Calculs (M1..M20)'!HD78</f>
        <v/>
      </c>
      <c r="BS75" s="200" t="str">
        <f aca="false">'Calculs (M1..M20)'!HE78</f>
        <v/>
      </c>
      <c r="BT75" s="200" t="str">
        <f aca="false">'Calculs (M1..M20)'!HF78</f>
        <v/>
      </c>
      <c r="BU75" s="200" t="str">
        <f aca="false">'Calculs (M21..M40)'!GM78</f>
        <v/>
      </c>
      <c r="BV75" s="200" t="str">
        <f aca="false">'Calculs (M21..M40)'!GN78</f>
        <v/>
      </c>
      <c r="BW75" s="200" t="str">
        <f aca="false">'Calculs (M21..M40)'!GO78</f>
        <v/>
      </c>
      <c r="BX75" s="200" t="str">
        <f aca="false">'Calculs (M21..M40)'!GP78</f>
        <v/>
      </c>
      <c r="BY75" s="200" t="str">
        <f aca="false">'Calculs (M21..M40)'!GQ78</f>
        <v/>
      </c>
      <c r="BZ75" s="200" t="str">
        <f aca="false">'Calculs (M21..M40)'!GR78</f>
        <v/>
      </c>
      <c r="CA75" s="200" t="str">
        <f aca="false">'Calculs (M21..M40)'!GS78</f>
        <v/>
      </c>
      <c r="CB75" s="200" t="str">
        <f aca="false">'Calculs (M21..M40)'!GT78</f>
        <v/>
      </c>
      <c r="CC75" s="200" t="str">
        <f aca="false">'Calculs (M21..M40)'!GU78</f>
        <v/>
      </c>
      <c r="CD75" s="200" t="str">
        <f aca="false">'Calculs (M21..M40)'!GV78</f>
        <v/>
      </c>
      <c r="CE75" s="200" t="str">
        <f aca="false">'Calculs (M21..M40)'!GW78</f>
        <v/>
      </c>
      <c r="CF75" s="200" t="str">
        <f aca="false">'Calculs (M21..M40)'!GX78</f>
        <v/>
      </c>
      <c r="CG75" s="200" t="str">
        <f aca="false">'Calculs (M21..M40)'!GY78</f>
        <v/>
      </c>
      <c r="CH75" s="200" t="str">
        <f aca="false">'Calculs (M21..M40)'!GZ78</f>
        <v/>
      </c>
      <c r="CI75" s="200" t="str">
        <f aca="false">'Calculs (M21..M40)'!HA78</f>
        <v/>
      </c>
      <c r="CJ75" s="200" t="str">
        <f aca="false">'Calculs (M21..M40)'!HB78</f>
        <v/>
      </c>
      <c r="CK75" s="200" t="str">
        <f aca="false">'Calculs (M21..M40)'!HC78</f>
        <v/>
      </c>
      <c r="CL75" s="200" t="str">
        <f aca="false">'Calculs (M21..M40)'!HD78</f>
        <v/>
      </c>
      <c r="CM75" s="200" t="str">
        <f aca="false">'Calculs (M21..M40)'!HE78</f>
        <v/>
      </c>
      <c r="CN75" s="201" t="str">
        <f aca="false">'Calculs (M21..M40)'!HF78</f>
        <v/>
      </c>
    </row>
    <row r="76" customFormat="false" ht="13" hidden="false" customHeight="false" outlineLevel="0" collapsed="false">
      <c r="B76" s="197" t="n">
        <v>66</v>
      </c>
      <c r="C76" s="198" t="str">
        <f aca="false">IF(ISNA(VLOOKUP(B76,ClassEvo,2,0)),"",VLOOKUP(B76,ClassEvo,2,0))</f>
        <v/>
      </c>
      <c r="D76" s="198" t="str">
        <f aca="false">IF(ISNA(VLOOKUP($B76,ClassEvo,3,0)),"",VLOOKUP($B76,ClassEvo,3,0))</f>
        <v/>
      </c>
      <c r="E76" s="202" t="str">
        <f aca="false">IF(ISNA(VLOOKUP($B76,ClassEvo,4,0)),"",VLOOKUP($B76,ClassEvo,4,0))</f>
        <v/>
      </c>
      <c r="F76" s="198" t="str">
        <f aca="false">IF(ISNA(VLOOKUP($B76,ClassEvo,5,0)),"",VLOOKUP($B76,ClassEvo,5,0))</f>
        <v/>
      </c>
      <c r="G76" s="200" t="str">
        <f aca="false">IF(ISNA(VLOOKUP($B76,ClassEvo,5+G$10,0)),"",VLOOKUP($B76,ClassEvo,5+G$10,0))</f>
        <v/>
      </c>
      <c r="H76" s="200" t="str">
        <f aca="false">IF(ISNA(VLOOKUP($B76,ClassEvo,5+H$10,0)),"",VLOOKUP($B76,ClassEvo,5+H$10,0))</f>
        <v/>
      </c>
      <c r="I76" s="200" t="str">
        <f aca="false">IF(ISNA(VLOOKUP($B76,ClassEvo,5+I$10,0)),"",VLOOKUP($B76,ClassEvo,5+I$10,0))</f>
        <v/>
      </c>
      <c r="J76" s="200" t="str">
        <f aca="false">IF(ISNA(VLOOKUP($B76,ClassEvo,5+J$10,0)),"",VLOOKUP($B76,ClassEvo,5+J$10,0))</f>
        <v/>
      </c>
      <c r="K76" s="200" t="str">
        <f aca="false">IF(ISNA(VLOOKUP($B76,ClassEvo,5+K$10,0)),"",VLOOKUP($B76,ClassEvo,5+K$10,0))</f>
        <v/>
      </c>
      <c r="L76" s="200" t="str">
        <f aca="false">IF(ISNA(VLOOKUP($B76,ClassEvo,5+L$10,0)),"",VLOOKUP($B76,ClassEvo,5+L$10,0))</f>
        <v/>
      </c>
      <c r="M76" s="200" t="str">
        <f aca="false">IF(ISNA(VLOOKUP($B76,ClassEvo,5+M$10,0)),"",VLOOKUP($B76,ClassEvo,5+M$10,0))</f>
        <v/>
      </c>
      <c r="N76" s="200" t="str">
        <f aca="false">IF(ISNA(VLOOKUP($B76,ClassEvo,5+N$10,0)),"",VLOOKUP($B76,ClassEvo,5+N$10,0))</f>
        <v/>
      </c>
      <c r="O76" s="200" t="str">
        <f aca="false">IF(ISNA(VLOOKUP($B76,ClassEvo,5+O$10,0)),"",VLOOKUP($B76,ClassEvo,5+O$10,0))</f>
        <v/>
      </c>
      <c r="P76" s="200" t="str">
        <f aca="false">IF(ISNA(VLOOKUP($B76,ClassEvo,5+P$10,0)),"",VLOOKUP($B76,ClassEvo,5+P$10,0))</f>
        <v/>
      </c>
      <c r="Q76" s="200" t="str">
        <f aca="false">IF(ISNA(VLOOKUP($B76,ClassEvo,5+Q$10,0)),"",VLOOKUP($B76,ClassEvo,5+Q$10,0))</f>
        <v/>
      </c>
      <c r="R76" s="200" t="str">
        <f aca="false">IF(ISNA(VLOOKUP($B76,ClassEvo,5+R$10,0)),"",VLOOKUP($B76,ClassEvo,5+R$10,0))</f>
        <v/>
      </c>
      <c r="S76" s="200" t="str">
        <f aca="false">IF(ISNA(VLOOKUP($B76,ClassEvo,5+S$10,0)),"",VLOOKUP($B76,ClassEvo,5+S$10,0))</f>
        <v/>
      </c>
      <c r="T76" s="200" t="str">
        <f aca="false">IF(ISNA(VLOOKUP($B76,ClassEvo,5+T$10,0)),"",VLOOKUP($B76,ClassEvo,5+T$10,0))</f>
        <v/>
      </c>
      <c r="U76" s="200" t="str">
        <f aca="false">IF(ISNA(VLOOKUP($B76,ClassEvo,5+U$10,0)),"",VLOOKUP($B76,ClassEvo,5+U$10,0))</f>
        <v/>
      </c>
      <c r="V76" s="200" t="str">
        <f aca="false">IF(ISNA(VLOOKUP($B76,ClassEvo,5+V$10,0)),"",VLOOKUP($B76,ClassEvo,5+V$10,0))</f>
        <v/>
      </c>
      <c r="W76" s="200" t="str">
        <f aca="false">IF(ISNA(VLOOKUP($B76,ClassEvo,5+W$10,0)),"",VLOOKUP($B76,ClassEvo,5+W$10,0))</f>
        <v/>
      </c>
      <c r="X76" s="200" t="str">
        <f aca="false">IF(ISNA(VLOOKUP($B76,ClassEvo,5+X$10,0)),"",VLOOKUP($B76,ClassEvo,5+X$10,0))</f>
        <v/>
      </c>
      <c r="Y76" s="200" t="str">
        <f aca="false">IF(ISNA(VLOOKUP($B76,ClassEvo,5+Y$10,0)),"",VLOOKUP($B76,ClassEvo,5+Y$10,0))</f>
        <v/>
      </c>
      <c r="Z76" s="200" t="str">
        <f aca="false">IF(ISNA(VLOOKUP($B76,ClassEvo,5+Z$10,0)),"",VLOOKUP($B76,ClassEvo,5+Z$10,0))</f>
        <v/>
      </c>
      <c r="AA76" s="200" t="str">
        <f aca="false">IF(ISNA(VLOOKUP($B76,ClassEvo,5+AA$10,0)),"",VLOOKUP($B76,ClassEvo,5+AA$10,0))</f>
        <v/>
      </c>
      <c r="AB76" s="200" t="str">
        <f aca="false">IF(ISNA(VLOOKUP($B76,ClassEvo,5+AB$10,0)),"",VLOOKUP($B76,ClassEvo,5+AB$10,0))</f>
        <v/>
      </c>
      <c r="AC76" s="200" t="str">
        <f aca="false">IF(ISNA(VLOOKUP($B76,ClassEvo,5+AC$10,0)),"",VLOOKUP($B76,ClassEvo,5+AC$10,0))</f>
        <v/>
      </c>
      <c r="AD76" s="200" t="str">
        <f aca="false">IF(ISNA(VLOOKUP($B76,ClassEvo,5+AD$10,0)),"",VLOOKUP($B76,ClassEvo,5+AD$10,0))</f>
        <v/>
      </c>
      <c r="AE76" s="200" t="str">
        <f aca="false">IF(ISNA(VLOOKUP($B76,ClassEvo,5+AE$10,0)),"",VLOOKUP($B76,ClassEvo,5+AE$10,0))</f>
        <v/>
      </c>
      <c r="AF76" s="200" t="str">
        <f aca="false">IF(ISNA(VLOOKUP($B76,ClassEvo,5+AF$10,0)),"",VLOOKUP($B76,ClassEvo,5+AF$10,0))</f>
        <v/>
      </c>
      <c r="AG76" s="200" t="str">
        <f aca="false">IF(ISNA(VLOOKUP($B76,ClassEvo,5+AG$10,0)),"",VLOOKUP($B76,ClassEvo,5+AG$10,0))</f>
        <v/>
      </c>
      <c r="AH76" s="200" t="str">
        <f aca="false">IF(ISNA(VLOOKUP($B76,ClassEvo,5+AH$10,0)),"",VLOOKUP($B76,ClassEvo,5+AH$10,0))</f>
        <v/>
      </c>
      <c r="AI76" s="200" t="str">
        <f aca="false">IF(ISNA(VLOOKUP($B76,ClassEvo,5+AI$10,0)),"",VLOOKUP($B76,ClassEvo,5+AI$10,0))</f>
        <v/>
      </c>
      <c r="AJ76" s="200" t="str">
        <f aca="false">IF(ISNA(VLOOKUP($B76,ClassEvo,5+AJ$10,0)),"",VLOOKUP($B76,ClassEvo,5+AJ$10,0))</f>
        <v/>
      </c>
      <c r="AK76" s="200" t="str">
        <f aca="false">IF(ISNA(VLOOKUP($B76,ClassEvo,5+AK$10,0)),"",VLOOKUP($B76,ClassEvo,5+AK$10,0))</f>
        <v/>
      </c>
      <c r="AL76" s="200" t="str">
        <f aca="false">IF(ISNA(VLOOKUP($B76,ClassEvo,5+AL$10,0)),"",VLOOKUP($B76,ClassEvo,5+AL$10,0))</f>
        <v/>
      </c>
      <c r="AM76" s="200" t="str">
        <f aca="false">IF(ISNA(VLOOKUP($B76,ClassEvo,5+AM$10,0)),"",VLOOKUP($B76,ClassEvo,5+AM$10,0))</f>
        <v/>
      </c>
      <c r="AN76" s="200" t="str">
        <f aca="false">IF(ISNA(VLOOKUP($B76,ClassEvo,5+AN$10,0)),"",VLOOKUP($B76,ClassEvo,5+AN$10,0))</f>
        <v/>
      </c>
      <c r="AO76" s="200" t="str">
        <f aca="false">IF(ISNA(VLOOKUP($B76,ClassEvo,5+AO$10,0)),"",VLOOKUP($B76,ClassEvo,5+AO$10,0))</f>
        <v/>
      </c>
      <c r="AP76" s="200" t="str">
        <f aca="false">IF(ISNA(VLOOKUP($B76,ClassEvo,5+AP$10,0)),"",VLOOKUP($B76,ClassEvo,5+AP$10,0))</f>
        <v/>
      </c>
      <c r="AQ76" s="200" t="str">
        <f aca="false">IF(ISNA(VLOOKUP($B76,ClassEvo,5+AQ$10,0)),"",VLOOKUP($B76,ClassEvo,5+AQ$10,0))</f>
        <v/>
      </c>
      <c r="AR76" s="200" t="str">
        <f aca="false">IF(ISNA(VLOOKUP($B76,ClassEvo,5+AR$10,0)),"",VLOOKUP($B76,ClassEvo,5+AR$10,0))</f>
        <v/>
      </c>
      <c r="AS76" s="200" t="str">
        <f aca="false">IF(ISNA(VLOOKUP($B76,ClassEvo,5+AS$10,0)),"",VLOOKUP($B76,ClassEvo,5+AS$10,0))</f>
        <v/>
      </c>
      <c r="AT76" s="201" t="str">
        <f aca="false">IF(ISNA(VLOOKUP($B76,ClassEvo,5+AT$10,0)),"",VLOOKUP($B76,ClassEvo,5+AT$10,0))</f>
        <v/>
      </c>
      <c r="AV76" s="197" t="str">
        <f aca="false">'Calculs (M21..M40)'!A79</f>
        <v/>
      </c>
      <c r="AW76" s="198" t="n">
        <f aca="false">'Calculs (M21..M40)'!G79</f>
        <v>0</v>
      </c>
      <c r="AX76" s="198" t="str">
        <f aca="false">'Calculs (M21..M40)'!H79</f>
        <v/>
      </c>
      <c r="AY76" s="202" t="str">
        <f aca="false">'Calculs (M21..M40)'!I79</f>
        <v/>
      </c>
      <c r="AZ76" s="198" t="str">
        <f aca="false">'Calculs (M21..M40)'!C79</f>
        <v/>
      </c>
      <c r="BA76" s="200" t="str">
        <f aca="false">'Calculs (M1..M20)'!GM79</f>
        <v/>
      </c>
      <c r="BB76" s="200" t="str">
        <f aca="false">'Calculs (M1..M20)'!GN79</f>
        <v/>
      </c>
      <c r="BC76" s="200" t="str">
        <f aca="false">'Calculs (M1..M20)'!GO79</f>
        <v/>
      </c>
      <c r="BD76" s="200" t="str">
        <f aca="false">'Calculs (M1..M20)'!GP79</f>
        <v/>
      </c>
      <c r="BE76" s="200" t="str">
        <f aca="false">'Calculs (M1..M20)'!GQ79</f>
        <v/>
      </c>
      <c r="BF76" s="200" t="str">
        <f aca="false">'Calculs (M1..M20)'!GR79</f>
        <v/>
      </c>
      <c r="BG76" s="200" t="str">
        <f aca="false">'Calculs (M1..M20)'!GS79</f>
        <v/>
      </c>
      <c r="BH76" s="200" t="str">
        <f aca="false">'Calculs (M1..M20)'!GT79</f>
        <v/>
      </c>
      <c r="BI76" s="200" t="str">
        <f aca="false">'Calculs (M1..M20)'!GU79</f>
        <v/>
      </c>
      <c r="BJ76" s="200" t="str">
        <f aca="false">'Calculs (M1..M20)'!GV79</f>
        <v/>
      </c>
      <c r="BK76" s="200" t="str">
        <f aca="false">'Calculs (M1..M20)'!GW79</f>
        <v/>
      </c>
      <c r="BL76" s="200" t="str">
        <f aca="false">'Calculs (M1..M20)'!GX79</f>
        <v/>
      </c>
      <c r="BM76" s="200" t="str">
        <f aca="false">'Calculs (M1..M20)'!GY79</f>
        <v/>
      </c>
      <c r="BN76" s="200" t="str">
        <f aca="false">'Calculs (M1..M20)'!GZ79</f>
        <v/>
      </c>
      <c r="BO76" s="200" t="str">
        <f aca="false">'Calculs (M1..M20)'!HA79</f>
        <v/>
      </c>
      <c r="BP76" s="200" t="str">
        <f aca="false">'Calculs (M1..M20)'!HB79</f>
        <v/>
      </c>
      <c r="BQ76" s="200" t="str">
        <f aca="false">'Calculs (M1..M20)'!HC79</f>
        <v/>
      </c>
      <c r="BR76" s="200" t="str">
        <f aca="false">'Calculs (M1..M20)'!HD79</f>
        <v/>
      </c>
      <c r="BS76" s="200" t="str">
        <f aca="false">'Calculs (M1..M20)'!HE79</f>
        <v/>
      </c>
      <c r="BT76" s="200" t="str">
        <f aca="false">'Calculs (M1..M20)'!HF79</f>
        <v/>
      </c>
      <c r="BU76" s="200" t="str">
        <f aca="false">'Calculs (M21..M40)'!GM79</f>
        <v/>
      </c>
      <c r="BV76" s="200" t="str">
        <f aca="false">'Calculs (M21..M40)'!GN79</f>
        <v/>
      </c>
      <c r="BW76" s="200" t="str">
        <f aca="false">'Calculs (M21..M40)'!GO79</f>
        <v/>
      </c>
      <c r="BX76" s="200" t="str">
        <f aca="false">'Calculs (M21..M40)'!GP79</f>
        <v/>
      </c>
      <c r="BY76" s="200" t="str">
        <f aca="false">'Calculs (M21..M40)'!GQ79</f>
        <v/>
      </c>
      <c r="BZ76" s="200" t="str">
        <f aca="false">'Calculs (M21..M40)'!GR79</f>
        <v/>
      </c>
      <c r="CA76" s="200" t="str">
        <f aca="false">'Calculs (M21..M40)'!GS79</f>
        <v/>
      </c>
      <c r="CB76" s="200" t="str">
        <f aca="false">'Calculs (M21..M40)'!GT79</f>
        <v/>
      </c>
      <c r="CC76" s="200" t="str">
        <f aca="false">'Calculs (M21..M40)'!GU79</f>
        <v/>
      </c>
      <c r="CD76" s="200" t="str">
        <f aca="false">'Calculs (M21..M40)'!GV79</f>
        <v/>
      </c>
      <c r="CE76" s="200" t="str">
        <f aca="false">'Calculs (M21..M40)'!GW79</f>
        <v/>
      </c>
      <c r="CF76" s="200" t="str">
        <f aca="false">'Calculs (M21..M40)'!GX79</f>
        <v/>
      </c>
      <c r="CG76" s="200" t="str">
        <f aca="false">'Calculs (M21..M40)'!GY79</f>
        <v/>
      </c>
      <c r="CH76" s="200" t="str">
        <f aca="false">'Calculs (M21..M40)'!GZ79</f>
        <v/>
      </c>
      <c r="CI76" s="200" t="str">
        <f aca="false">'Calculs (M21..M40)'!HA79</f>
        <v/>
      </c>
      <c r="CJ76" s="200" t="str">
        <f aca="false">'Calculs (M21..M40)'!HB79</f>
        <v/>
      </c>
      <c r="CK76" s="200" t="str">
        <f aca="false">'Calculs (M21..M40)'!HC79</f>
        <v/>
      </c>
      <c r="CL76" s="200" t="str">
        <f aca="false">'Calculs (M21..M40)'!HD79</f>
        <v/>
      </c>
      <c r="CM76" s="200" t="str">
        <f aca="false">'Calculs (M21..M40)'!HE79</f>
        <v/>
      </c>
      <c r="CN76" s="201" t="str">
        <f aca="false">'Calculs (M21..M40)'!HF79</f>
        <v/>
      </c>
    </row>
    <row r="77" customFormat="false" ht="13" hidden="false" customHeight="false" outlineLevel="0" collapsed="false">
      <c r="B77" s="197" t="n">
        <v>67</v>
      </c>
      <c r="C77" s="198" t="str">
        <f aca="false">IF(ISNA(VLOOKUP(B77,ClassEvo,2,0)),"",VLOOKUP(B77,ClassEvo,2,0))</f>
        <v/>
      </c>
      <c r="D77" s="198" t="str">
        <f aca="false">IF(ISNA(VLOOKUP($B77,ClassEvo,3,0)),"",VLOOKUP($B77,ClassEvo,3,0))</f>
        <v/>
      </c>
      <c r="E77" s="202" t="str">
        <f aca="false">IF(ISNA(VLOOKUP($B77,ClassEvo,4,0)),"",VLOOKUP($B77,ClassEvo,4,0))</f>
        <v/>
      </c>
      <c r="F77" s="198" t="str">
        <f aca="false">IF(ISNA(VLOOKUP($B77,ClassEvo,5,0)),"",VLOOKUP($B77,ClassEvo,5,0))</f>
        <v/>
      </c>
      <c r="G77" s="200" t="str">
        <f aca="false">IF(ISNA(VLOOKUP($B77,ClassEvo,5+G$10,0)),"",VLOOKUP($B77,ClassEvo,5+G$10,0))</f>
        <v/>
      </c>
      <c r="H77" s="200" t="str">
        <f aca="false">IF(ISNA(VLOOKUP($B77,ClassEvo,5+H$10,0)),"",VLOOKUP($B77,ClassEvo,5+H$10,0))</f>
        <v/>
      </c>
      <c r="I77" s="200" t="str">
        <f aca="false">IF(ISNA(VLOOKUP($B77,ClassEvo,5+I$10,0)),"",VLOOKUP($B77,ClassEvo,5+I$10,0))</f>
        <v/>
      </c>
      <c r="J77" s="200" t="str">
        <f aca="false">IF(ISNA(VLOOKUP($B77,ClassEvo,5+J$10,0)),"",VLOOKUP($B77,ClassEvo,5+J$10,0))</f>
        <v/>
      </c>
      <c r="K77" s="200" t="str">
        <f aca="false">IF(ISNA(VLOOKUP($B77,ClassEvo,5+K$10,0)),"",VLOOKUP($B77,ClassEvo,5+K$10,0))</f>
        <v/>
      </c>
      <c r="L77" s="200" t="str">
        <f aca="false">IF(ISNA(VLOOKUP($B77,ClassEvo,5+L$10,0)),"",VLOOKUP($B77,ClassEvo,5+L$10,0))</f>
        <v/>
      </c>
      <c r="M77" s="200" t="str">
        <f aca="false">IF(ISNA(VLOOKUP($B77,ClassEvo,5+M$10,0)),"",VLOOKUP($B77,ClassEvo,5+M$10,0))</f>
        <v/>
      </c>
      <c r="N77" s="200" t="str">
        <f aca="false">IF(ISNA(VLOOKUP($B77,ClassEvo,5+N$10,0)),"",VLOOKUP($B77,ClassEvo,5+N$10,0))</f>
        <v/>
      </c>
      <c r="O77" s="200" t="str">
        <f aca="false">IF(ISNA(VLOOKUP($B77,ClassEvo,5+O$10,0)),"",VLOOKUP($B77,ClassEvo,5+O$10,0))</f>
        <v/>
      </c>
      <c r="P77" s="200" t="str">
        <f aca="false">IF(ISNA(VLOOKUP($B77,ClassEvo,5+P$10,0)),"",VLOOKUP($B77,ClassEvo,5+P$10,0))</f>
        <v/>
      </c>
      <c r="Q77" s="200" t="str">
        <f aca="false">IF(ISNA(VLOOKUP($B77,ClassEvo,5+Q$10,0)),"",VLOOKUP($B77,ClassEvo,5+Q$10,0))</f>
        <v/>
      </c>
      <c r="R77" s="200" t="str">
        <f aca="false">IF(ISNA(VLOOKUP($B77,ClassEvo,5+R$10,0)),"",VLOOKUP($B77,ClassEvo,5+R$10,0))</f>
        <v/>
      </c>
      <c r="S77" s="200" t="str">
        <f aca="false">IF(ISNA(VLOOKUP($B77,ClassEvo,5+S$10,0)),"",VLOOKUP($B77,ClassEvo,5+S$10,0))</f>
        <v/>
      </c>
      <c r="T77" s="200" t="str">
        <f aca="false">IF(ISNA(VLOOKUP($B77,ClassEvo,5+T$10,0)),"",VLOOKUP($B77,ClassEvo,5+T$10,0))</f>
        <v/>
      </c>
      <c r="U77" s="200" t="str">
        <f aca="false">IF(ISNA(VLOOKUP($B77,ClassEvo,5+U$10,0)),"",VLOOKUP($B77,ClassEvo,5+U$10,0))</f>
        <v/>
      </c>
      <c r="V77" s="200" t="str">
        <f aca="false">IF(ISNA(VLOOKUP($B77,ClassEvo,5+V$10,0)),"",VLOOKUP($B77,ClassEvo,5+V$10,0))</f>
        <v/>
      </c>
      <c r="W77" s="200" t="str">
        <f aca="false">IF(ISNA(VLOOKUP($B77,ClassEvo,5+W$10,0)),"",VLOOKUP($B77,ClassEvo,5+W$10,0))</f>
        <v/>
      </c>
      <c r="X77" s="200" t="str">
        <f aca="false">IF(ISNA(VLOOKUP($B77,ClassEvo,5+X$10,0)),"",VLOOKUP($B77,ClassEvo,5+X$10,0))</f>
        <v/>
      </c>
      <c r="Y77" s="200" t="str">
        <f aca="false">IF(ISNA(VLOOKUP($B77,ClassEvo,5+Y$10,0)),"",VLOOKUP($B77,ClassEvo,5+Y$10,0))</f>
        <v/>
      </c>
      <c r="Z77" s="200" t="str">
        <f aca="false">IF(ISNA(VLOOKUP($B77,ClassEvo,5+Z$10,0)),"",VLOOKUP($B77,ClassEvo,5+Z$10,0))</f>
        <v/>
      </c>
      <c r="AA77" s="200" t="str">
        <f aca="false">IF(ISNA(VLOOKUP($B77,ClassEvo,5+AA$10,0)),"",VLOOKUP($B77,ClassEvo,5+AA$10,0))</f>
        <v/>
      </c>
      <c r="AB77" s="200" t="str">
        <f aca="false">IF(ISNA(VLOOKUP($B77,ClassEvo,5+AB$10,0)),"",VLOOKUP($B77,ClassEvo,5+AB$10,0))</f>
        <v/>
      </c>
      <c r="AC77" s="200" t="str">
        <f aca="false">IF(ISNA(VLOOKUP($B77,ClassEvo,5+AC$10,0)),"",VLOOKUP($B77,ClassEvo,5+AC$10,0))</f>
        <v/>
      </c>
      <c r="AD77" s="200" t="str">
        <f aca="false">IF(ISNA(VLOOKUP($B77,ClassEvo,5+AD$10,0)),"",VLOOKUP($B77,ClassEvo,5+AD$10,0))</f>
        <v/>
      </c>
      <c r="AE77" s="200" t="str">
        <f aca="false">IF(ISNA(VLOOKUP($B77,ClassEvo,5+AE$10,0)),"",VLOOKUP($B77,ClassEvo,5+AE$10,0))</f>
        <v/>
      </c>
      <c r="AF77" s="200" t="str">
        <f aca="false">IF(ISNA(VLOOKUP($B77,ClassEvo,5+AF$10,0)),"",VLOOKUP($B77,ClassEvo,5+AF$10,0))</f>
        <v/>
      </c>
      <c r="AG77" s="200" t="str">
        <f aca="false">IF(ISNA(VLOOKUP($B77,ClassEvo,5+AG$10,0)),"",VLOOKUP($B77,ClassEvo,5+AG$10,0))</f>
        <v/>
      </c>
      <c r="AH77" s="200" t="str">
        <f aca="false">IF(ISNA(VLOOKUP($B77,ClassEvo,5+AH$10,0)),"",VLOOKUP($B77,ClassEvo,5+AH$10,0))</f>
        <v/>
      </c>
      <c r="AI77" s="200" t="str">
        <f aca="false">IF(ISNA(VLOOKUP($B77,ClassEvo,5+AI$10,0)),"",VLOOKUP($B77,ClassEvo,5+AI$10,0))</f>
        <v/>
      </c>
      <c r="AJ77" s="200" t="str">
        <f aca="false">IF(ISNA(VLOOKUP($B77,ClassEvo,5+AJ$10,0)),"",VLOOKUP($B77,ClassEvo,5+AJ$10,0))</f>
        <v/>
      </c>
      <c r="AK77" s="200" t="str">
        <f aca="false">IF(ISNA(VLOOKUP($B77,ClassEvo,5+AK$10,0)),"",VLOOKUP($B77,ClassEvo,5+AK$10,0))</f>
        <v/>
      </c>
      <c r="AL77" s="200" t="str">
        <f aca="false">IF(ISNA(VLOOKUP($B77,ClassEvo,5+AL$10,0)),"",VLOOKUP($B77,ClassEvo,5+AL$10,0))</f>
        <v/>
      </c>
      <c r="AM77" s="200" t="str">
        <f aca="false">IF(ISNA(VLOOKUP($B77,ClassEvo,5+AM$10,0)),"",VLOOKUP($B77,ClassEvo,5+AM$10,0))</f>
        <v/>
      </c>
      <c r="AN77" s="200" t="str">
        <f aca="false">IF(ISNA(VLOOKUP($B77,ClassEvo,5+AN$10,0)),"",VLOOKUP($B77,ClassEvo,5+AN$10,0))</f>
        <v/>
      </c>
      <c r="AO77" s="200" t="str">
        <f aca="false">IF(ISNA(VLOOKUP($B77,ClassEvo,5+AO$10,0)),"",VLOOKUP($B77,ClassEvo,5+AO$10,0))</f>
        <v/>
      </c>
      <c r="AP77" s="200" t="str">
        <f aca="false">IF(ISNA(VLOOKUP($B77,ClassEvo,5+AP$10,0)),"",VLOOKUP($B77,ClassEvo,5+AP$10,0))</f>
        <v/>
      </c>
      <c r="AQ77" s="200" t="str">
        <f aca="false">IF(ISNA(VLOOKUP($B77,ClassEvo,5+AQ$10,0)),"",VLOOKUP($B77,ClassEvo,5+AQ$10,0))</f>
        <v/>
      </c>
      <c r="AR77" s="200" t="str">
        <f aca="false">IF(ISNA(VLOOKUP($B77,ClassEvo,5+AR$10,0)),"",VLOOKUP($B77,ClassEvo,5+AR$10,0))</f>
        <v/>
      </c>
      <c r="AS77" s="200" t="str">
        <f aca="false">IF(ISNA(VLOOKUP($B77,ClassEvo,5+AS$10,0)),"",VLOOKUP($B77,ClassEvo,5+AS$10,0))</f>
        <v/>
      </c>
      <c r="AT77" s="201" t="str">
        <f aca="false">IF(ISNA(VLOOKUP($B77,ClassEvo,5+AT$10,0)),"",VLOOKUP($B77,ClassEvo,5+AT$10,0))</f>
        <v/>
      </c>
      <c r="AV77" s="197" t="str">
        <f aca="false">'Calculs (M21..M40)'!A80</f>
        <v/>
      </c>
      <c r="AW77" s="198" t="n">
        <f aca="false">'Calculs (M21..M40)'!G80</f>
        <v>0</v>
      </c>
      <c r="AX77" s="198" t="str">
        <f aca="false">'Calculs (M21..M40)'!H80</f>
        <v/>
      </c>
      <c r="AY77" s="202" t="str">
        <f aca="false">'Calculs (M21..M40)'!I80</f>
        <v/>
      </c>
      <c r="AZ77" s="198" t="str">
        <f aca="false">'Calculs (M21..M40)'!C80</f>
        <v/>
      </c>
      <c r="BA77" s="200" t="str">
        <f aca="false">'Calculs (M1..M20)'!GM80</f>
        <v/>
      </c>
      <c r="BB77" s="200" t="str">
        <f aca="false">'Calculs (M1..M20)'!GN80</f>
        <v/>
      </c>
      <c r="BC77" s="200" t="str">
        <f aca="false">'Calculs (M1..M20)'!GO80</f>
        <v/>
      </c>
      <c r="BD77" s="200" t="str">
        <f aca="false">'Calculs (M1..M20)'!GP80</f>
        <v/>
      </c>
      <c r="BE77" s="200" t="str">
        <f aca="false">'Calculs (M1..M20)'!GQ80</f>
        <v/>
      </c>
      <c r="BF77" s="200" t="str">
        <f aca="false">'Calculs (M1..M20)'!GR80</f>
        <v/>
      </c>
      <c r="BG77" s="200" t="str">
        <f aca="false">'Calculs (M1..M20)'!GS80</f>
        <v/>
      </c>
      <c r="BH77" s="200" t="str">
        <f aca="false">'Calculs (M1..M20)'!GT80</f>
        <v/>
      </c>
      <c r="BI77" s="200" t="str">
        <f aca="false">'Calculs (M1..M20)'!GU80</f>
        <v/>
      </c>
      <c r="BJ77" s="200" t="str">
        <f aca="false">'Calculs (M1..M20)'!GV80</f>
        <v/>
      </c>
      <c r="BK77" s="200" t="str">
        <f aca="false">'Calculs (M1..M20)'!GW80</f>
        <v/>
      </c>
      <c r="BL77" s="200" t="str">
        <f aca="false">'Calculs (M1..M20)'!GX80</f>
        <v/>
      </c>
      <c r="BM77" s="200" t="str">
        <f aca="false">'Calculs (M1..M20)'!GY80</f>
        <v/>
      </c>
      <c r="BN77" s="200" t="str">
        <f aca="false">'Calculs (M1..M20)'!GZ80</f>
        <v/>
      </c>
      <c r="BO77" s="200" t="str">
        <f aca="false">'Calculs (M1..M20)'!HA80</f>
        <v/>
      </c>
      <c r="BP77" s="200" t="str">
        <f aca="false">'Calculs (M1..M20)'!HB80</f>
        <v/>
      </c>
      <c r="BQ77" s="200" t="str">
        <f aca="false">'Calculs (M1..M20)'!HC80</f>
        <v/>
      </c>
      <c r="BR77" s="200" t="str">
        <f aca="false">'Calculs (M1..M20)'!HD80</f>
        <v/>
      </c>
      <c r="BS77" s="200" t="str">
        <f aca="false">'Calculs (M1..M20)'!HE80</f>
        <v/>
      </c>
      <c r="BT77" s="200" t="str">
        <f aca="false">'Calculs (M1..M20)'!HF80</f>
        <v/>
      </c>
      <c r="BU77" s="200" t="str">
        <f aca="false">'Calculs (M21..M40)'!GM80</f>
        <v/>
      </c>
      <c r="BV77" s="200" t="str">
        <f aca="false">'Calculs (M21..M40)'!GN80</f>
        <v/>
      </c>
      <c r="BW77" s="200" t="str">
        <f aca="false">'Calculs (M21..M40)'!GO80</f>
        <v/>
      </c>
      <c r="BX77" s="200" t="str">
        <f aca="false">'Calculs (M21..M40)'!GP80</f>
        <v/>
      </c>
      <c r="BY77" s="200" t="str">
        <f aca="false">'Calculs (M21..M40)'!GQ80</f>
        <v/>
      </c>
      <c r="BZ77" s="200" t="str">
        <f aca="false">'Calculs (M21..M40)'!GR80</f>
        <v/>
      </c>
      <c r="CA77" s="200" t="str">
        <f aca="false">'Calculs (M21..M40)'!GS80</f>
        <v/>
      </c>
      <c r="CB77" s="200" t="str">
        <f aca="false">'Calculs (M21..M40)'!GT80</f>
        <v/>
      </c>
      <c r="CC77" s="200" t="str">
        <f aca="false">'Calculs (M21..M40)'!GU80</f>
        <v/>
      </c>
      <c r="CD77" s="200" t="str">
        <f aca="false">'Calculs (M21..M40)'!GV80</f>
        <v/>
      </c>
      <c r="CE77" s="200" t="str">
        <f aca="false">'Calculs (M21..M40)'!GW80</f>
        <v/>
      </c>
      <c r="CF77" s="200" t="str">
        <f aca="false">'Calculs (M21..M40)'!GX80</f>
        <v/>
      </c>
      <c r="CG77" s="200" t="str">
        <f aca="false">'Calculs (M21..M40)'!GY80</f>
        <v/>
      </c>
      <c r="CH77" s="200" t="str">
        <f aca="false">'Calculs (M21..M40)'!GZ80</f>
        <v/>
      </c>
      <c r="CI77" s="200" t="str">
        <f aca="false">'Calculs (M21..M40)'!HA80</f>
        <v/>
      </c>
      <c r="CJ77" s="200" t="str">
        <f aca="false">'Calculs (M21..M40)'!HB80</f>
        <v/>
      </c>
      <c r="CK77" s="200" t="str">
        <f aca="false">'Calculs (M21..M40)'!HC80</f>
        <v/>
      </c>
      <c r="CL77" s="200" t="str">
        <f aca="false">'Calculs (M21..M40)'!HD80</f>
        <v/>
      </c>
      <c r="CM77" s="200" t="str">
        <f aca="false">'Calculs (M21..M40)'!HE80</f>
        <v/>
      </c>
      <c r="CN77" s="201" t="str">
        <f aca="false">'Calculs (M21..M40)'!HF80</f>
        <v/>
      </c>
    </row>
    <row r="78" customFormat="false" ht="13" hidden="false" customHeight="false" outlineLevel="0" collapsed="false">
      <c r="B78" s="197" t="n">
        <v>68</v>
      </c>
      <c r="C78" s="198" t="str">
        <f aca="false">IF(ISNA(VLOOKUP(B78,ClassEvo,2,0)),"",VLOOKUP(B78,ClassEvo,2,0))</f>
        <v/>
      </c>
      <c r="D78" s="198" t="str">
        <f aca="false">IF(ISNA(VLOOKUP($B78,ClassEvo,3,0)),"",VLOOKUP($B78,ClassEvo,3,0))</f>
        <v/>
      </c>
      <c r="E78" s="202" t="str">
        <f aca="false">IF(ISNA(VLOOKUP($B78,ClassEvo,4,0)),"",VLOOKUP($B78,ClassEvo,4,0))</f>
        <v/>
      </c>
      <c r="F78" s="198" t="str">
        <f aca="false">IF(ISNA(VLOOKUP($B78,ClassEvo,5,0)),"",VLOOKUP($B78,ClassEvo,5,0))</f>
        <v/>
      </c>
      <c r="G78" s="200" t="str">
        <f aca="false">IF(ISNA(VLOOKUP($B78,ClassEvo,5+G$10,0)),"",VLOOKUP($B78,ClassEvo,5+G$10,0))</f>
        <v/>
      </c>
      <c r="H78" s="200" t="str">
        <f aca="false">IF(ISNA(VLOOKUP($B78,ClassEvo,5+H$10,0)),"",VLOOKUP($B78,ClassEvo,5+H$10,0))</f>
        <v/>
      </c>
      <c r="I78" s="200" t="str">
        <f aca="false">IF(ISNA(VLOOKUP($B78,ClassEvo,5+I$10,0)),"",VLOOKUP($B78,ClassEvo,5+I$10,0))</f>
        <v/>
      </c>
      <c r="J78" s="200" t="str">
        <f aca="false">IF(ISNA(VLOOKUP($B78,ClassEvo,5+J$10,0)),"",VLOOKUP($B78,ClassEvo,5+J$10,0))</f>
        <v/>
      </c>
      <c r="K78" s="200" t="str">
        <f aca="false">IF(ISNA(VLOOKUP($B78,ClassEvo,5+K$10,0)),"",VLOOKUP($B78,ClassEvo,5+K$10,0))</f>
        <v/>
      </c>
      <c r="L78" s="200" t="str">
        <f aca="false">IF(ISNA(VLOOKUP($B78,ClassEvo,5+L$10,0)),"",VLOOKUP($B78,ClassEvo,5+L$10,0))</f>
        <v/>
      </c>
      <c r="M78" s="200" t="str">
        <f aca="false">IF(ISNA(VLOOKUP($B78,ClassEvo,5+M$10,0)),"",VLOOKUP($B78,ClassEvo,5+M$10,0))</f>
        <v/>
      </c>
      <c r="N78" s="200" t="str">
        <f aca="false">IF(ISNA(VLOOKUP($B78,ClassEvo,5+N$10,0)),"",VLOOKUP($B78,ClassEvo,5+N$10,0))</f>
        <v/>
      </c>
      <c r="O78" s="200" t="str">
        <f aca="false">IF(ISNA(VLOOKUP($B78,ClassEvo,5+O$10,0)),"",VLOOKUP($B78,ClassEvo,5+O$10,0))</f>
        <v/>
      </c>
      <c r="P78" s="200" t="str">
        <f aca="false">IF(ISNA(VLOOKUP($B78,ClassEvo,5+P$10,0)),"",VLOOKUP($B78,ClassEvo,5+P$10,0))</f>
        <v/>
      </c>
      <c r="Q78" s="200" t="str">
        <f aca="false">IF(ISNA(VLOOKUP($B78,ClassEvo,5+Q$10,0)),"",VLOOKUP($B78,ClassEvo,5+Q$10,0))</f>
        <v/>
      </c>
      <c r="R78" s="200" t="str">
        <f aca="false">IF(ISNA(VLOOKUP($B78,ClassEvo,5+R$10,0)),"",VLOOKUP($B78,ClassEvo,5+R$10,0))</f>
        <v/>
      </c>
      <c r="S78" s="200" t="str">
        <f aca="false">IF(ISNA(VLOOKUP($B78,ClassEvo,5+S$10,0)),"",VLOOKUP($B78,ClassEvo,5+S$10,0))</f>
        <v/>
      </c>
      <c r="T78" s="200" t="str">
        <f aca="false">IF(ISNA(VLOOKUP($B78,ClassEvo,5+T$10,0)),"",VLOOKUP($B78,ClassEvo,5+T$10,0))</f>
        <v/>
      </c>
      <c r="U78" s="200" t="str">
        <f aca="false">IF(ISNA(VLOOKUP($B78,ClassEvo,5+U$10,0)),"",VLOOKUP($B78,ClassEvo,5+U$10,0))</f>
        <v/>
      </c>
      <c r="V78" s="200" t="str">
        <f aca="false">IF(ISNA(VLOOKUP($B78,ClassEvo,5+V$10,0)),"",VLOOKUP($B78,ClassEvo,5+V$10,0))</f>
        <v/>
      </c>
      <c r="W78" s="200" t="str">
        <f aca="false">IF(ISNA(VLOOKUP($B78,ClassEvo,5+W$10,0)),"",VLOOKUP($B78,ClassEvo,5+W$10,0))</f>
        <v/>
      </c>
      <c r="X78" s="200" t="str">
        <f aca="false">IF(ISNA(VLOOKUP($B78,ClassEvo,5+X$10,0)),"",VLOOKUP($B78,ClassEvo,5+X$10,0))</f>
        <v/>
      </c>
      <c r="Y78" s="200" t="str">
        <f aca="false">IF(ISNA(VLOOKUP($B78,ClassEvo,5+Y$10,0)),"",VLOOKUP($B78,ClassEvo,5+Y$10,0))</f>
        <v/>
      </c>
      <c r="Z78" s="200" t="str">
        <f aca="false">IF(ISNA(VLOOKUP($B78,ClassEvo,5+Z$10,0)),"",VLOOKUP($B78,ClassEvo,5+Z$10,0))</f>
        <v/>
      </c>
      <c r="AA78" s="200" t="str">
        <f aca="false">IF(ISNA(VLOOKUP($B78,ClassEvo,5+AA$10,0)),"",VLOOKUP($B78,ClassEvo,5+AA$10,0))</f>
        <v/>
      </c>
      <c r="AB78" s="200" t="str">
        <f aca="false">IF(ISNA(VLOOKUP($B78,ClassEvo,5+AB$10,0)),"",VLOOKUP($B78,ClassEvo,5+AB$10,0))</f>
        <v/>
      </c>
      <c r="AC78" s="200" t="str">
        <f aca="false">IF(ISNA(VLOOKUP($B78,ClassEvo,5+AC$10,0)),"",VLOOKUP($B78,ClassEvo,5+AC$10,0))</f>
        <v/>
      </c>
      <c r="AD78" s="200" t="str">
        <f aca="false">IF(ISNA(VLOOKUP($B78,ClassEvo,5+AD$10,0)),"",VLOOKUP($B78,ClassEvo,5+AD$10,0))</f>
        <v/>
      </c>
      <c r="AE78" s="200" t="str">
        <f aca="false">IF(ISNA(VLOOKUP($B78,ClassEvo,5+AE$10,0)),"",VLOOKUP($B78,ClassEvo,5+AE$10,0))</f>
        <v/>
      </c>
      <c r="AF78" s="200" t="str">
        <f aca="false">IF(ISNA(VLOOKUP($B78,ClassEvo,5+AF$10,0)),"",VLOOKUP($B78,ClassEvo,5+AF$10,0))</f>
        <v/>
      </c>
      <c r="AG78" s="200" t="str">
        <f aca="false">IF(ISNA(VLOOKUP($B78,ClassEvo,5+AG$10,0)),"",VLOOKUP($B78,ClassEvo,5+AG$10,0))</f>
        <v/>
      </c>
      <c r="AH78" s="200" t="str">
        <f aca="false">IF(ISNA(VLOOKUP($B78,ClassEvo,5+AH$10,0)),"",VLOOKUP($B78,ClassEvo,5+AH$10,0))</f>
        <v/>
      </c>
      <c r="AI78" s="200" t="str">
        <f aca="false">IF(ISNA(VLOOKUP($B78,ClassEvo,5+AI$10,0)),"",VLOOKUP($B78,ClassEvo,5+AI$10,0))</f>
        <v/>
      </c>
      <c r="AJ78" s="200" t="str">
        <f aca="false">IF(ISNA(VLOOKUP($B78,ClassEvo,5+AJ$10,0)),"",VLOOKUP($B78,ClassEvo,5+AJ$10,0))</f>
        <v/>
      </c>
      <c r="AK78" s="200" t="str">
        <f aca="false">IF(ISNA(VLOOKUP($B78,ClassEvo,5+AK$10,0)),"",VLOOKUP($B78,ClassEvo,5+AK$10,0))</f>
        <v/>
      </c>
      <c r="AL78" s="200" t="str">
        <f aca="false">IF(ISNA(VLOOKUP($B78,ClassEvo,5+AL$10,0)),"",VLOOKUP($B78,ClassEvo,5+AL$10,0))</f>
        <v/>
      </c>
      <c r="AM78" s="200" t="str">
        <f aca="false">IF(ISNA(VLOOKUP($B78,ClassEvo,5+AM$10,0)),"",VLOOKUP($B78,ClassEvo,5+AM$10,0))</f>
        <v/>
      </c>
      <c r="AN78" s="200" t="str">
        <f aca="false">IF(ISNA(VLOOKUP($B78,ClassEvo,5+AN$10,0)),"",VLOOKUP($B78,ClassEvo,5+AN$10,0))</f>
        <v/>
      </c>
      <c r="AO78" s="200" t="str">
        <f aca="false">IF(ISNA(VLOOKUP($B78,ClassEvo,5+AO$10,0)),"",VLOOKUP($B78,ClassEvo,5+AO$10,0))</f>
        <v/>
      </c>
      <c r="AP78" s="200" t="str">
        <f aca="false">IF(ISNA(VLOOKUP($B78,ClassEvo,5+AP$10,0)),"",VLOOKUP($B78,ClassEvo,5+AP$10,0))</f>
        <v/>
      </c>
      <c r="AQ78" s="200" t="str">
        <f aca="false">IF(ISNA(VLOOKUP($B78,ClassEvo,5+AQ$10,0)),"",VLOOKUP($B78,ClassEvo,5+AQ$10,0))</f>
        <v/>
      </c>
      <c r="AR78" s="200" t="str">
        <f aca="false">IF(ISNA(VLOOKUP($B78,ClassEvo,5+AR$10,0)),"",VLOOKUP($B78,ClassEvo,5+AR$10,0))</f>
        <v/>
      </c>
      <c r="AS78" s="200" t="str">
        <f aca="false">IF(ISNA(VLOOKUP($B78,ClassEvo,5+AS$10,0)),"",VLOOKUP($B78,ClassEvo,5+AS$10,0))</f>
        <v/>
      </c>
      <c r="AT78" s="201" t="str">
        <f aca="false">IF(ISNA(VLOOKUP($B78,ClassEvo,5+AT$10,0)),"",VLOOKUP($B78,ClassEvo,5+AT$10,0))</f>
        <v/>
      </c>
      <c r="AV78" s="197" t="str">
        <f aca="false">'Calculs (M21..M40)'!A81</f>
        <v/>
      </c>
      <c r="AW78" s="198" t="n">
        <f aca="false">'Calculs (M21..M40)'!G81</f>
        <v>0</v>
      </c>
      <c r="AX78" s="198" t="str">
        <f aca="false">'Calculs (M21..M40)'!H81</f>
        <v/>
      </c>
      <c r="AY78" s="202" t="str">
        <f aca="false">'Calculs (M21..M40)'!I81</f>
        <v/>
      </c>
      <c r="AZ78" s="198" t="str">
        <f aca="false">'Calculs (M21..M40)'!C81</f>
        <v/>
      </c>
      <c r="BA78" s="200" t="str">
        <f aca="false">'Calculs (M1..M20)'!GM81</f>
        <v/>
      </c>
      <c r="BB78" s="200" t="str">
        <f aca="false">'Calculs (M1..M20)'!GN81</f>
        <v/>
      </c>
      <c r="BC78" s="200" t="str">
        <f aca="false">'Calculs (M1..M20)'!GO81</f>
        <v/>
      </c>
      <c r="BD78" s="200" t="str">
        <f aca="false">'Calculs (M1..M20)'!GP81</f>
        <v/>
      </c>
      <c r="BE78" s="200" t="str">
        <f aca="false">'Calculs (M1..M20)'!GQ81</f>
        <v/>
      </c>
      <c r="BF78" s="200" t="str">
        <f aca="false">'Calculs (M1..M20)'!GR81</f>
        <v/>
      </c>
      <c r="BG78" s="200" t="str">
        <f aca="false">'Calculs (M1..M20)'!GS81</f>
        <v/>
      </c>
      <c r="BH78" s="200" t="str">
        <f aca="false">'Calculs (M1..M20)'!GT81</f>
        <v/>
      </c>
      <c r="BI78" s="200" t="str">
        <f aca="false">'Calculs (M1..M20)'!GU81</f>
        <v/>
      </c>
      <c r="BJ78" s="200" t="str">
        <f aca="false">'Calculs (M1..M20)'!GV81</f>
        <v/>
      </c>
      <c r="BK78" s="200" t="str">
        <f aca="false">'Calculs (M1..M20)'!GW81</f>
        <v/>
      </c>
      <c r="BL78" s="200" t="str">
        <f aca="false">'Calculs (M1..M20)'!GX81</f>
        <v/>
      </c>
      <c r="BM78" s="200" t="str">
        <f aca="false">'Calculs (M1..M20)'!GY81</f>
        <v/>
      </c>
      <c r="BN78" s="200" t="str">
        <f aca="false">'Calculs (M1..M20)'!GZ81</f>
        <v/>
      </c>
      <c r="BO78" s="200" t="str">
        <f aca="false">'Calculs (M1..M20)'!HA81</f>
        <v/>
      </c>
      <c r="BP78" s="200" t="str">
        <f aca="false">'Calculs (M1..M20)'!HB81</f>
        <v/>
      </c>
      <c r="BQ78" s="200" t="str">
        <f aca="false">'Calculs (M1..M20)'!HC81</f>
        <v/>
      </c>
      <c r="BR78" s="200" t="str">
        <f aca="false">'Calculs (M1..M20)'!HD81</f>
        <v/>
      </c>
      <c r="BS78" s="200" t="str">
        <f aca="false">'Calculs (M1..M20)'!HE81</f>
        <v/>
      </c>
      <c r="BT78" s="200" t="str">
        <f aca="false">'Calculs (M1..M20)'!HF81</f>
        <v/>
      </c>
      <c r="BU78" s="200" t="str">
        <f aca="false">'Calculs (M21..M40)'!GM81</f>
        <v/>
      </c>
      <c r="BV78" s="200" t="str">
        <f aca="false">'Calculs (M21..M40)'!GN81</f>
        <v/>
      </c>
      <c r="BW78" s="200" t="str">
        <f aca="false">'Calculs (M21..M40)'!GO81</f>
        <v/>
      </c>
      <c r="BX78" s="200" t="str">
        <f aca="false">'Calculs (M21..M40)'!GP81</f>
        <v/>
      </c>
      <c r="BY78" s="200" t="str">
        <f aca="false">'Calculs (M21..M40)'!GQ81</f>
        <v/>
      </c>
      <c r="BZ78" s="200" t="str">
        <f aca="false">'Calculs (M21..M40)'!GR81</f>
        <v/>
      </c>
      <c r="CA78" s="200" t="str">
        <f aca="false">'Calculs (M21..M40)'!GS81</f>
        <v/>
      </c>
      <c r="CB78" s="200" t="str">
        <f aca="false">'Calculs (M21..M40)'!GT81</f>
        <v/>
      </c>
      <c r="CC78" s="200" t="str">
        <f aca="false">'Calculs (M21..M40)'!GU81</f>
        <v/>
      </c>
      <c r="CD78" s="200" t="str">
        <f aca="false">'Calculs (M21..M40)'!GV81</f>
        <v/>
      </c>
      <c r="CE78" s="200" t="str">
        <f aca="false">'Calculs (M21..M40)'!GW81</f>
        <v/>
      </c>
      <c r="CF78" s="200" t="str">
        <f aca="false">'Calculs (M21..M40)'!GX81</f>
        <v/>
      </c>
      <c r="CG78" s="200" t="str">
        <f aca="false">'Calculs (M21..M40)'!GY81</f>
        <v/>
      </c>
      <c r="CH78" s="200" t="str">
        <f aca="false">'Calculs (M21..M40)'!GZ81</f>
        <v/>
      </c>
      <c r="CI78" s="200" t="str">
        <f aca="false">'Calculs (M21..M40)'!HA81</f>
        <v/>
      </c>
      <c r="CJ78" s="200" t="str">
        <f aca="false">'Calculs (M21..M40)'!HB81</f>
        <v/>
      </c>
      <c r="CK78" s="200" t="str">
        <f aca="false">'Calculs (M21..M40)'!HC81</f>
        <v/>
      </c>
      <c r="CL78" s="200" t="str">
        <f aca="false">'Calculs (M21..M40)'!HD81</f>
        <v/>
      </c>
      <c r="CM78" s="200" t="str">
        <f aca="false">'Calculs (M21..M40)'!HE81</f>
        <v/>
      </c>
      <c r="CN78" s="201" t="str">
        <f aca="false">'Calculs (M21..M40)'!HF81</f>
        <v/>
      </c>
    </row>
    <row r="79" customFormat="false" ht="13" hidden="false" customHeight="false" outlineLevel="0" collapsed="false">
      <c r="B79" s="197" t="n">
        <v>69</v>
      </c>
      <c r="C79" s="198" t="str">
        <f aca="false">IF(ISNA(VLOOKUP(B79,ClassEvo,2,0)),"",VLOOKUP(B79,ClassEvo,2,0))</f>
        <v/>
      </c>
      <c r="D79" s="198" t="str">
        <f aca="false">IF(ISNA(VLOOKUP($B79,ClassEvo,3,0)),"",VLOOKUP($B79,ClassEvo,3,0))</f>
        <v/>
      </c>
      <c r="E79" s="202" t="str">
        <f aca="false">IF(ISNA(VLOOKUP($B79,ClassEvo,4,0)),"",VLOOKUP($B79,ClassEvo,4,0))</f>
        <v/>
      </c>
      <c r="F79" s="198" t="str">
        <f aca="false">IF(ISNA(VLOOKUP($B79,ClassEvo,5,0)),"",VLOOKUP($B79,ClassEvo,5,0))</f>
        <v/>
      </c>
      <c r="G79" s="200" t="str">
        <f aca="false">IF(ISNA(VLOOKUP($B79,ClassEvo,5+G$10,0)),"",VLOOKUP($B79,ClassEvo,5+G$10,0))</f>
        <v/>
      </c>
      <c r="H79" s="200" t="str">
        <f aca="false">IF(ISNA(VLOOKUP($B79,ClassEvo,5+H$10,0)),"",VLOOKUP($B79,ClassEvo,5+H$10,0))</f>
        <v/>
      </c>
      <c r="I79" s="200" t="str">
        <f aca="false">IF(ISNA(VLOOKUP($B79,ClassEvo,5+I$10,0)),"",VLOOKUP($B79,ClassEvo,5+I$10,0))</f>
        <v/>
      </c>
      <c r="J79" s="200" t="str">
        <f aca="false">IF(ISNA(VLOOKUP($B79,ClassEvo,5+J$10,0)),"",VLOOKUP($B79,ClassEvo,5+J$10,0))</f>
        <v/>
      </c>
      <c r="K79" s="200" t="str">
        <f aca="false">IF(ISNA(VLOOKUP($B79,ClassEvo,5+K$10,0)),"",VLOOKUP($B79,ClassEvo,5+K$10,0))</f>
        <v/>
      </c>
      <c r="L79" s="200" t="str">
        <f aca="false">IF(ISNA(VLOOKUP($B79,ClassEvo,5+L$10,0)),"",VLOOKUP($B79,ClassEvo,5+L$10,0))</f>
        <v/>
      </c>
      <c r="M79" s="200" t="str">
        <f aca="false">IF(ISNA(VLOOKUP($B79,ClassEvo,5+M$10,0)),"",VLOOKUP($B79,ClassEvo,5+M$10,0))</f>
        <v/>
      </c>
      <c r="N79" s="200" t="str">
        <f aca="false">IF(ISNA(VLOOKUP($B79,ClassEvo,5+N$10,0)),"",VLOOKUP($B79,ClassEvo,5+N$10,0))</f>
        <v/>
      </c>
      <c r="O79" s="200" t="str">
        <f aca="false">IF(ISNA(VLOOKUP($B79,ClassEvo,5+O$10,0)),"",VLOOKUP($B79,ClassEvo,5+O$10,0))</f>
        <v/>
      </c>
      <c r="P79" s="200" t="str">
        <f aca="false">IF(ISNA(VLOOKUP($B79,ClassEvo,5+P$10,0)),"",VLOOKUP($B79,ClassEvo,5+P$10,0))</f>
        <v/>
      </c>
      <c r="Q79" s="200" t="str">
        <f aca="false">IF(ISNA(VLOOKUP($B79,ClassEvo,5+Q$10,0)),"",VLOOKUP($B79,ClassEvo,5+Q$10,0))</f>
        <v/>
      </c>
      <c r="R79" s="200" t="str">
        <f aca="false">IF(ISNA(VLOOKUP($B79,ClassEvo,5+R$10,0)),"",VLOOKUP($B79,ClassEvo,5+R$10,0))</f>
        <v/>
      </c>
      <c r="S79" s="200" t="str">
        <f aca="false">IF(ISNA(VLOOKUP($B79,ClassEvo,5+S$10,0)),"",VLOOKUP($B79,ClassEvo,5+S$10,0))</f>
        <v/>
      </c>
      <c r="T79" s="200" t="str">
        <f aca="false">IF(ISNA(VLOOKUP($B79,ClassEvo,5+T$10,0)),"",VLOOKUP($B79,ClassEvo,5+T$10,0))</f>
        <v/>
      </c>
      <c r="U79" s="200" t="str">
        <f aca="false">IF(ISNA(VLOOKUP($B79,ClassEvo,5+U$10,0)),"",VLOOKUP($B79,ClassEvo,5+U$10,0))</f>
        <v/>
      </c>
      <c r="V79" s="200" t="str">
        <f aca="false">IF(ISNA(VLOOKUP($B79,ClassEvo,5+V$10,0)),"",VLOOKUP($B79,ClassEvo,5+V$10,0))</f>
        <v/>
      </c>
      <c r="W79" s="200" t="str">
        <f aca="false">IF(ISNA(VLOOKUP($B79,ClassEvo,5+W$10,0)),"",VLOOKUP($B79,ClassEvo,5+W$10,0))</f>
        <v/>
      </c>
      <c r="X79" s="200" t="str">
        <f aca="false">IF(ISNA(VLOOKUP($B79,ClassEvo,5+X$10,0)),"",VLOOKUP($B79,ClassEvo,5+X$10,0))</f>
        <v/>
      </c>
      <c r="Y79" s="200" t="str">
        <f aca="false">IF(ISNA(VLOOKUP($B79,ClassEvo,5+Y$10,0)),"",VLOOKUP($B79,ClassEvo,5+Y$10,0))</f>
        <v/>
      </c>
      <c r="Z79" s="200" t="str">
        <f aca="false">IF(ISNA(VLOOKUP($B79,ClassEvo,5+Z$10,0)),"",VLOOKUP($B79,ClassEvo,5+Z$10,0))</f>
        <v/>
      </c>
      <c r="AA79" s="200" t="str">
        <f aca="false">IF(ISNA(VLOOKUP($B79,ClassEvo,5+AA$10,0)),"",VLOOKUP($B79,ClassEvo,5+AA$10,0))</f>
        <v/>
      </c>
      <c r="AB79" s="200" t="str">
        <f aca="false">IF(ISNA(VLOOKUP($B79,ClassEvo,5+AB$10,0)),"",VLOOKUP($B79,ClassEvo,5+AB$10,0))</f>
        <v/>
      </c>
      <c r="AC79" s="200" t="str">
        <f aca="false">IF(ISNA(VLOOKUP($B79,ClassEvo,5+AC$10,0)),"",VLOOKUP($B79,ClassEvo,5+AC$10,0))</f>
        <v/>
      </c>
      <c r="AD79" s="200" t="str">
        <f aca="false">IF(ISNA(VLOOKUP($B79,ClassEvo,5+AD$10,0)),"",VLOOKUP($B79,ClassEvo,5+AD$10,0))</f>
        <v/>
      </c>
      <c r="AE79" s="200" t="str">
        <f aca="false">IF(ISNA(VLOOKUP($B79,ClassEvo,5+AE$10,0)),"",VLOOKUP($B79,ClassEvo,5+AE$10,0))</f>
        <v/>
      </c>
      <c r="AF79" s="200" t="str">
        <f aca="false">IF(ISNA(VLOOKUP($B79,ClassEvo,5+AF$10,0)),"",VLOOKUP($B79,ClassEvo,5+AF$10,0))</f>
        <v/>
      </c>
      <c r="AG79" s="200" t="str">
        <f aca="false">IF(ISNA(VLOOKUP($B79,ClassEvo,5+AG$10,0)),"",VLOOKUP($B79,ClassEvo,5+AG$10,0))</f>
        <v/>
      </c>
      <c r="AH79" s="200" t="str">
        <f aca="false">IF(ISNA(VLOOKUP($B79,ClassEvo,5+AH$10,0)),"",VLOOKUP($B79,ClassEvo,5+AH$10,0))</f>
        <v/>
      </c>
      <c r="AI79" s="200" t="str">
        <f aca="false">IF(ISNA(VLOOKUP($B79,ClassEvo,5+AI$10,0)),"",VLOOKUP($B79,ClassEvo,5+AI$10,0))</f>
        <v/>
      </c>
      <c r="AJ79" s="200" t="str">
        <f aca="false">IF(ISNA(VLOOKUP($B79,ClassEvo,5+AJ$10,0)),"",VLOOKUP($B79,ClassEvo,5+AJ$10,0))</f>
        <v/>
      </c>
      <c r="AK79" s="200" t="str">
        <f aca="false">IF(ISNA(VLOOKUP($B79,ClassEvo,5+AK$10,0)),"",VLOOKUP($B79,ClassEvo,5+AK$10,0))</f>
        <v/>
      </c>
      <c r="AL79" s="200" t="str">
        <f aca="false">IF(ISNA(VLOOKUP($B79,ClassEvo,5+AL$10,0)),"",VLOOKUP($B79,ClassEvo,5+AL$10,0))</f>
        <v/>
      </c>
      <c r="AM79" s="200" t="str">
        <f aca="false">IF(ISNA(VLOOKUP($B79,ClassEvo,5+AM$10,0)),"",VLOOKUP($B79,ClassEvo,5+AM$10,0))</f>
        <v/>
      </c>
      <c r="AN79" s="200" t="str">
        <f aca="false">IF(ISNA(VLOOKUP($B79,ClassEvo,5+AN$10,0)),"",VLOOKUP($B79,ClassEvo,5+AN$10,0))</f>
        <v/>
      </c>
      <c r="AO79" s="200" t="str">
        <f aca="false">IF(ISNA(VLOOKUP($B79,ClassEvo,5+AO$10,0)),"",VLOOKUP($B79,ClassEvo,5+AO$10,0))</f>
        <v/>
      </c>
      <c r="AP79" s="200" t="str">
        <f aca="false">IF(ISNA(VLOOKUP($B79,ClassEvo,5+AP$10,0)),"",VLOOKUP($B79,ClassEvo,5+AP$10,0))</f>
        <v/>
      </c>
      <c r="AQ79" s="200" t="str">
        <f aca="false">IF(ISNA(VLOOKUP($B79,ClassEvo,5+AQ$10,0)),"",VLOOKUP($B79,ClassEvo,5+AQ$10,0))</f>
        <v/>
      </c>
      <c r="AR79" s="200" t="str">
        <f aca="false">IF(ISNA(VLOOKUP($B79,ClassEvo,5+AR$10,0)),"",VLOOKUP($B79,ClassEvo,5+AR$10,0))</f>
        <v/>
      </c>
      <c r="AS79" s="200" t="str">
        <f aca="false">IF(ISNA(VLOOKUP($B79,ClassEvo,5+AS$10,0)),"",VLOOKUP($B79,ClassEvo,5+AS$10,0))</f>
        <v/>
      </c>
      <c r="AT79" s="201" t="str">
        <f aca="false">IF(ISNA(VLOOKUP($B79,ClassEvo,5+AT$10,0)),"",VLOOKUP($B79,ClassEvo,5+AT$10,0))</f>
        <v/>
      </c>
      <c r="AV79" s="197" t="str">
        <f aca="false">'Calculs (M21..M40)'!A82</f>
        <v/>
      </c>
      <c r="AW79" s="198" t="n">
        <f aca="false">'Calculs (M21..M40)'!G82</f>
        <v>0</v>
      </c>
      <c r="AX79" s="198" t="str">
        <f aca="false">'Calculs (M21..M40)'!H82</f>
        <v/>
      </c>
      <c r="AY79" s="202" t="str">
        <f aca="false">'Calculs (M21..M40)'!I82</f>
        <v/>
      </c>
      <c r="AZ79" s="198" t="str">
        <f aca="false">'Calculs (M21..M40)'!C82</f>
        <v/>
      </c>
      <c r="BA79" s="200" t="str">
        <f aca="false">'Calculs (M1..M20)'!GM82</f>
        <v/>
      </c>
      <c r="BB79" s="200" t="str">
        <f aca="false">'Calculs (M1..M20)'!GN82</f>
        <v/>
      </c>
      <c r="BC79" s="200" t="str">
        <f aca="false">'Calculs (M1..M20)'!GO82</f>
        <v/>
      </c>
      <c r="BD79" s="200" t="str">
        <f aca="false">'Calculs (M1..M20)'!GP82</f>
        <v/>
      </c>
      <c r="BE79" s="200" t="str">
        <f aca="false">'Calculs (M1..M20)'!GQ82</f>
        <v/>
      </c>
      <c r="BF79" s="200" t="str">
        <f aca="false">'Calculs (M1..M20)'!GR82</f>
        <v/>
      </c>
      <c r="BG79" s="200" t="str">
        <f aca="false">'Calculs (M1..M20)'!GS82</f>
        <v/>
      </c>
      <c r="BH79" s="200" t="str">
        <f aca="false">'Calculs (M1..M20)'!GT82</f>
        <v/>
      </c>
      <c r="BI79" s="200" t="str">
        <f aca="false">'Calculs (M1..M20)'!GU82</f>
        <v/>
      </c>
      <c r="BJ79" s="200" t="str">
        <f aca="false">'Calculs (M1..M20)'!GV82</f>
        <v/>
      </c>
      <c r="BK79" s="200" t="str">
        <f aca="false">'Calculs (M1..M20)'!GW82</f>
        <v/>
      </c>
      <c r="BL79" s="200" t="str">
        <f aca="false">'Calculs (M1..M20)'!GX82</f>
        <v/>
      </c>
      <c r="BM79" s="200" t="str">
        <f aca="false">'Calculs (M1..M20)'!GY82</f>
        <v/>
      </c>
      <c r="BN79" s="200" t="str">
        <f aca="false">'Calculs (M1..M20)'!GZ82</f>
        <v/>
      </c>
      <c r="BO79" s="200" t="str">
        <f aca="false">'Calculs (M1..M20)'!HA82</f>
        <v/>
      </c>
      <c r="BP79" s="200" t="str">
        <f aca="false">'Calculs (M1..M20)'!HB82</f>
        <v/>
      </c>
      <c r="BQ79" s="200" t="str">
        <f aca="false">'Calculs (M1..M20)'!HC82</f>
        <v/>
      </c>
      <c r="BR79" s="200" t="str">
        <f aca="false">'Calculs (M1..M20)'!HD82</f>
        <v/>
      </c>
      <c r="BS79" s="200" t="str">
        <f aca="false">'Calculs (M1..M20)'!HE82</f>
        <v/>
      </c>
      <c r="BT79" s="200" t="str">
        <f aca="false">'Calculs (M1..M20)'!HF82</f>
        <v/>
      </c>
      <c r="BU79" s="200" t="str">
        <f aca="false">'Calculs (M21..M40)'!GM82</f>
        <v/>
      </c>
      <c r="BV79" s="200" t="str">
        <f aca="false">'Calculs (M21..M40)'!GN82</f>
        <v/>
      </c>
      <c r="BW79" s="200" t="str">
        <f aca="false">'Calculs (M21..M40)'!GO82</f>
        <v/>
      </c>
      <c r="BX79" s="200" t="str">
        <f aca="false">'Calculs (M21..M40)'!GP82</f>
        <v/>
      </c>
      <c r="BY79" s="200" t="str">
        <f aca="false">'Calculs (M21..M40)'!GQ82</f>
        <v/>
      </c>
      <c r="BZ79" s="200" t="str">
        <f aca="false">'Calculs (M21..M40)'!GR82</f>
        <v/>
      </c>
      <c r="CA79" s="200" t="str">
        <f aca="false">'Calculs (M21..M40)'!GS82</f>
        <v/>
      </c>
      <c r="CB79" s="200" t="str">
        <f aca="false">'Calculs (M21..M40)'!GT82</f>
        <v/>
      </c>
      <c r="CC79" s="200" t="str">
        <f aca="false">'Calculs (M21..M40)'!GU82</f>
        <v/>
      </c>
      <c r="CD79" s="200" t="str">
        <f aca="false">'Calculs (M21..M40)'!GV82</f>
        <v/>
      </c>
      <c r="CE79" s="200" t="str">
        <f aca="false">'Calculs (M21..M40)'!GW82</f>
        <v/>
      </c>
      <c r="CF79" s="200" t="str">
        <f aca="false">'Calculs (M21..M40)'!GX82</f>
        <v/>
      </c>
      <c r="CG79" s="200" t="str">
        <f aca="false">'Calculs (M21..M40)'!GY82</f>
        <v/>
      </c>
      <c r="CH79" s="200" t="str">
        <f aca="false">'Calculs (M21..M40)'!GZ82</f>
        <v/>
      </c>
      <c r="CI79" s="200" t="str">
        <f aca="false">'Calculs (M21..M40)'!HA82</f>
        <v/>
      </c>
      <c r="CJ79" s="200" t="str">
        <f aca="false">'Calculs (M21..M40)'!HB82</f>
        <v/>
      </c>
      <c r="CK79" s="200" t="str">
        <f aca="false">'Calculs (M21..M40)'!HC82</f>
        <v/>
      </c>
      <c r="CL79" s="200" t="str">
        <f aca="false">'Calculs (M21..M40)'!HD82</f>
        <v/>
      </c>
      <c r="CM79" s="200" t="str">
        <f aca="false">'Calculs (M21..M40)'!HE82</f>
        <v/>
      </c>
      <c r="CN79" s="201" t="str">
        <f aca="false">'Calculs (M21..M40)'!HF82</f>
        <v/>
      </c>
    </row>
    <row r="80" customFormat="false" ht="13" hidden="false" customHeight="false" outlineLevel="0" collapsed="false">
      <c r="B80" s="197" t="n">
        <v>70</v>
      </c>
      <c r="C80" s="198" t="str">
        <f aca="false">IF(ISNA(VLOOKUP(B80,ClassEvo,2,0)),"",VLOOKUP(B80,ClassEvo,2,0))</f>
        <v/>
      </c>
      <c r="D80" s="198" t="str">
        <f aca="false">IF(ISNA(VLOOKUP($B80,ClassEvo,3,0)),"",VLOOKUP($B80,ClassEvo,3,0))</f>
        <v/>
      </c>
      <c r="E80" s="202" t="str">
        <f aca="false">IF(ISNA(VLOOKUP($B80,ClassEvo,4,0)),"",VLOOKUP($B80,ClassEvo,4,0))</f>
        <v/>
      </c>
      <c r="F80" s="198" t="str">
        <f aca="false">IF(ISNA(VLOOKUP($B80,ClassEvo,5,0)),"",VLOOKUP($B80,ClassEvo,5,0))</f>
        <v/>
      </c>
      <c r="G80" s="200" t="str">
        <f aca="false">IF(ISNA(VLOOKUP($B80,ClassEvo,5+G$10,0)),"",VLOOKUP($B80,ClassEvo,5+G$10,0))</f>
        <v/>
      </c>
      <c r="H80" s="200" t="str">
        <f aca="false">IF(ISNA(VLOOKUP($B80,ClassEvo,5+H$10,0)),"",VLOOKUP($B80,ClassEvo,5+H$10,0))</f>
        <v/>
      </c>
      <c r="I80" s="200" t="str">
        <f aca="false">IF(ISNA(VLOOKUP($B80,ClassEvo,5+I$10,0)),"",VLOOKUP($B80,ClassEvo,5+I$10,0))</f>
        <v/>
      </c>
      <c r="J80" s="200" t="str">
        <f aca="false">IF(ISNA(VLOOKUP($B80,ClassEvo,5+J$10,0)),"",VLOOKUP($B80,ClassEvo,5+J$10,0))</f>
        <v/>
      </c>
      <c r="K80" s="200" t="str">
        <f aca="false">IF(ISNA(VLOOKUP($B80,ClassEvo,5+K$10,0)),"",VLOOKUP($B80,ClassEvo,5+K$10,0))</f>
        <v/>
      </c>
      <c r="L80" s="200" t="str">
        <f aca="false">IF(ISNA(VLOOKUP($B80,ClassEvo,5+L$10,0)),"",VLOOKUP($B80,ClassEvo,5+L$10,0))</f>
        <v/>
      </c>
      <c r="M80" s="200" t="str">
        <f aca="false">IF(ISNA(VLOOKUP($B80,ClassEvo,5+M$10,0)),"",VLOOKUP($B80,ClassEvo,5+M$10,0))</f>
        <v/>
      </c>
      <c r="N80" s="200" t="str">
        <f aca="false">IF(ISNA(VLOOKUP($B80,ClassEvo,5+N$10,0)),"",VLOOKUP($B80,ClassEvo,5+N$10,0))</f>
        <v/>
      </c>
      <c r="O80" s="200" t="str">
        <f aca="false">IF(ISNA(VLOOKUP($B80,ClassEvo,5+O$10,0)),"",VLOOKUP($B80,ClassEvo,5+O$10,0))</f>
        <v/>
      </c>
      <c r="P80" s="200" t="str">
        <f aca="false">IF(ISNA(VLOOKUP($B80,ClassEvo,5+P$10,0)),"",VLOOKUP($B80,ClassEvo,5+P$10,0))</f>
        <v/>
      </c>
      <c r="Q80" s="200" t="str">
        <f aca="false">IF(ISNA(VLOOKUP($B80,ClassEvo,5+Q$10,0)),"",VLOOKUP($B80,ClassEvo,5+Q$10,0))</f>
        <v/>
      </c>
      <c r="R80" s="200" t="str">
        <f aca="false">IF(ISNA(VLOOKUP($B80,ClassEvo,5+R$10,0)),"",VLOOKUP($B80,ClassEvo,5+R$10,0))</f>
        <v/>
      </c>
      <c r="S80" s="200" t="str">
        <f aca="false">IF(ISNA(VLOOKUP($B80,ClassEvo,5+S$10,0)),"",VLOOKUP($B80,ClassEvo,5+S$10,0))</f>
        <v/>
      </c>
      <c r="T80" s="200" t="str">
        <f aca="false">IF(ISNA(VLOOKUP($B80,ClassEvo,5+T$10,0)),"",VLOOKUP($B80,ClassEvo,5+T$10,0))</f>
        <v/>
      </c>
      <c r="U80" s="200" t="str">
        <f aca="false">IF(ISNA(VLOOKUP($B80,ClassEvo,5+U$10,0)),"",VLOOKUP($B80,ClassEvo,5+U$10,0))</f>
        <v/>
      </c>
      <c r="V80" s="200" t="str">
        <f aca="false">IF(ISNA(VLOOKUP($B80,ClassEvo,5+V$10,0)),"",VLOOKUP($B80,ClassEvo,5+V$10,0))</f>
        <v/>
      </c>
      <c r="W80" s="200" t="str">
        <f aca="false">IF(ISNA(VLOOKUP($B80,ClassEvo,5+W$10,0)),"",VLOOKUP($B80,ClassEvo,5+W$10,0))</f>
        <v/>
      </c>
      <c r="X80" s="200" t="str">
        <f aca="false">IF(ISNA(VLOOKUP($B80,ClassEvo,5+X$10,0)),"",VLOOKUP($B80,ClassEvo,5+X$10,0))</f>
        <v/>
      </c>
      <c r="Y80" s="200" t="str">
        <f aca="false">IF(ISNA(VLOOKUP($B80,ClassEvo,5+Y$10,0)),"",VLOOKUP($B80,ClassEvo,5+Y$10,0))</f>
        <v/>
      </c>
      <c r="Z80" s="200" t="str">
        <f aca="false">IF(ISNA(VLOOKUP($B80,ClassEvo,5+Z$10,0)),"",VLOOKUP($B80,ClassEvo,5+Z$10,0))</f>
        <v/>
      </c>
      <c r="AA80" s="200" t="str">
        <f aca="false">IF(ISNA(VLOOKUP($B80,ClassEvo,5+AA$10,0)),"",VLOOKUP($B80,ClassEvo,5+AA$10,0))</f>
        <v/>
      </c>
      <c r="AB80" s="200" t="str">
        <f aca="false">IF(ISNA(VLOOKUP($B80,ClassEvo,5+AB$10,0)),"",VLOOKUP($B80,ClassEvo,5+AB$10,0))</f>
        <v/>
      </c>
      <c r="AC80" s="200" t="str">
        <f aca="false">IF(ISNA(VLOOKUP($B80,ClassEvo,5+AC$10,0)),"",VLOOKUP($B80,ClassEvo,5+AC$10,0))</f>
        <v/>
      </c>
      <c r="AD80" s="200" t="str">
        <f aca="false">IF(ISNA(VLOOKUP($B80,ClassEvo,5+AD$10,0)),"",VLOOKUP($B80,ClassEvo,5+AD$10,0))</f>
        <v/>
      </c>
      <c r="AE80" s="200" t="str">
        <f aca="false">IF(ISNA(VLOOKUP($B80,ClassEvo,5+AE$10,0)),"",VLOOKUP($B80,ClassEvo,5+AE$10,0))</f>
        <v/>
      </c>
      <c r="AF80" s="200" t="str">
        <f aca="false">IF(ISNA(VLOOKUP($B80,ClassEvo,5+AF$10,0)),"",VLOOKUP($B80,ClassEvo,5+AF$10,0))</f>
        <v/>
      </c>
      <c r="AG80" s="200" t="str">
        <f aca="false">IF(ISNA(VLOOKUP($B80,ClassEvo,5+AG$10,0)),"",VLOOKUP($B80,ClassEvo,5+AG$10,0))</f>
        <v/>
      </c>
      <c r="AH80" s="200" t="str">
        <f aca="false">IF(ISNA(VLOOKUP($B80,ClassEvo,5+AH$10,0)),"",VLOOKUP($B80,ClassEvo,5+AH$10,0))</f>
        <v/>
      </c>
      <c r="AI80" s="200" t="str">
        <f aca="false">IF(ISNA(VLOOKUP($B80,ClassEvo,5+AI$10,0)),"",VLOOKUP($B80,ClassEvo,5+AI$10,0))</f>
        <v/>
      </c>
      <c r="AJ80" s="200" t="str">
        <f aca="false">IF(ISNA(VLOOKUP($B80,ClassEvo,5+AJ$10,0)),"",VLOOKUP($B80,ClassEvo,5+AJ$10,0))</f>
        <v/>
      </c>
      <c r="AK80" s="200" t="str">
        <f aca="false">IF(ISNA(VLOOKUP($B80,ClassEvo,5+AK$10,0)),"",VLOOKUP($B80,ClassEvo,5+AK$10,0))</f>
        <v/>
      </c>
      <c r="AL80" s="200" t="str">
        <f aca="false">IF(ISNA(VLOOKUP($B80,ClassEvo,5+AL$10,0)),"",VLOOKUP($B80,ClassEvo,5+AL$10,0))</f>
        <v/>
      </c>
      <c r="AM80" s="200" t="str">
        <f aca="false">IF(ISNA(VLOOKUP($B80,ClassEvo,5+AM$10,0)),"",VLOOKUP($B80,ClassEvo,5+AM$10,0))</f>
        <v/>
      </c>
      <c r="AN80" s="200" t="str">
        <f aca="false">IF(ISNA(VLOOKUP($B80,ClassEvo,5+AN$10,0)),"",VLOOKUP($B80,ClassEvo,5+AN$10,0))</f>
        <v/>
      </c>
      <c r="AO80" s="200" t="str">
        <f aca="false">IF(ISNA(VLOOKUP($B80,ClassEvo,5+AO$10,0)),"",VLOOKUP($B80,ClassEvo,5+AO$10,0))</f>
        <v/>
      </c>
      <c r="AP80" s="200" t="str">
        <f aca="false">IF(ISNA(VLOOKUP($B80,ClassEvo,5+AP$10,0)),"",VLOOKUP($B80,ClassEvo,5+AP$10,0))</f>
        <v/>
      </c>
      <c r="AQ80" s="200" t="str">
        <f aca="false">IF(ISNA(VLOOKUP($B80,ClassEvo,5+AQ$10,0)),"",VLOOKUP($B80,ClassEvo,5+AQ$10,0))</f>
        <v/>
      </c>
      <c r="AR80" s="200" t="str">
        <f aca="false">IF(ISNA(VLOOKUP($B80,ClassEvo,5+AR$10,0)),"",VLOOKUP($B80,ClassEvo,5+AR$10,0))</f>
        <v/>
      </c>
      <c r="AS80" s="200" t="str">
        <f aca="false">IF(ISNA(VLOOKUP($B80,ClassEvo,5+AS$10,0)),"",VLOOKUP($B80,ClassEvo,5+AS$10,0))</f>
        <v/>
      </c>
      <c r="AT80" s="201" t="str">
        <f aca="false">IF(ISNA(VLOOKUP($B80,ClassEvo,5+AT$10,0)),"",VLOOKUP($B80,ClassEvo,5+AT$10,0))</f>
        <v/>
      </c>
      <c r="AV80" s="197" t="str">
        <f aca="false">'Calculs (M21..M40)'!A83</f>
        <v/>
      </c>
      <c r="AW80" s="198" t="n">
        <f aca="false">'Calculs (M21..M40)'!G83</f>
        <v>0</v>
      </c>
      <c r="AX80" s="198" t="str">
        <f aca="false">'Calculs (M21..M40)'!H83</f>
        <v/>
      </c>
      <c r="AY80" s="202" t="str">
        <f aca="false">'Calculs (M21..M40)'!I83</f>
        <v/>
      </c>
      <c r="AZ80" s="198" t="str">
        <f aca="false">'Calculs (M21..M40)'!C83</f>
        <v/>
      </c>
      <c r="BA80" s="200" t="str">
        <f aca="false">'Calculs (M1..M20)'!GM83</f>
        <v/>
      </c>
      <c r="BB80" s="200" t="str">
        <f aca="false">'Calculs (M1..M20)'!GN83</f>
        <v/>
      </c>
      <c r="BC80" s="200" t="str">
        <f aca="false">'Calculs (M1..M20)'!GO83</f>
        <v/>
      </c>
      <c r="BD80" s="200" t="str">
        <f aca="false">'Calculs (M1..M20)'!GP83</f>
        <v/>
      </c>
      <c r="BE80" s="200" t="str">
        <f aca="false">'Calculs (M1..M20)'!GQ83</f>
        <v/>
      </c>
      <c r="BF80" s="200" t="str">
        <f aca="false">'Calculs (M1..M20)'!GR83</f>
        <v/>
      </c>
      <c r="BG80" s="200" t="str">
        <f aca="false">'Calculs (M1..M20)'!GS83</f>
        <v/>
      </c>
      <c r="BH80" s="200" t="str">
        <f aca="false">'Calculs (M1..M20)'!GT83</f>
        <v/>
      </c>
      <c r="BI80" s="200" t="str">
        <f aca="false">'Calculs (M1..M20)'!GU83</f>
        <v/>
      </c>
      <c r="BJ80" s="200" t="str">
        <f aca="false">'Calculs (M1..M20)'!GV83</f>
        <v/>
      </c>
      <c r="BK80" s="200" t="str">
        <f aca="false">'Calculs (M1..M20)'!GW83</f>
        <v/>
      </c>
      <c r="BL80" s="200" t="str">
        <f aca="false">'Calculs (M1..M20)'!GX83</f>
        <v/>
      </c>
      <c r="BM80" s="200" t="str">
        <f aca="false">'Calculs (M1..M20)'!GY83</f>
        <v/>
      </c>
      <c r="BN80" s="200" t="str">
        <f aca="false">'Calculs (M1..M20)'!GZ83</f>
        <v/>
      </c>
      <c r="BO80" s="200" t="str">
        <f aca="false">'Calculs (M1..M20)'!HA83</f>
        <v/>
      </c>
      <c r="BP80" s="200" t="str">
        <f aca="false">'Calculs (M1..M20)'!HB83</f>
        <v/>
      </c>
      <c r="BQ80" s="200" t="str">
        <f aca="false">'Calculs (M1..M20)'!HC83</f>
        <v/>
      </c>
      <c r="BR80" s="200" t="str">
        <f aca="false">'Calculs (M1..M20)'!HD83</f>
        <v/>
      </c>
      <c r="BS80" s="200" t="str">
        <f aca="false">'Calculs (M1..M20)'!HE83</f>
        <v/>
      </c>
      <c r="BT80" s="200" t="str">
        <f aca="false">'Calculs (M1..M20)'!HF83</f>
        <v/>
      </c>
      <c r="BU80" s="200" t="str">
        <f aca="false">'Calculs (M21..M40)'!GM83</f>
        <v/>
      </c>
      <c r="BV80" s="200" t="str">
        <f aca="false">'Calculs (M21..M40)'!GN83</f>
        <v/>
      </c>
      <c r="BW80" s="200" t="str">
        <f aca="false">'Calculs (M21..M40)'!GO83</f>
        <v/>
      </c>
      <c r="BX80" s="200" t="str">
        <f aca="false">'Calculs (M21..M40)'!GP83</f>
        <v/>
      </c>
      <c r="BY80" s="200" t="str">
        <f aca="false">'Calculs (M21..M40)'!GQ83</f>
        <v/>
      </c>
      <c r="BZ80" s="200" t="str">
        <f aca="false">'Calculs (M21..M40)'!GR83</f>
        <v/>
      </c>
      <c r="CA80" s="200" t="str">
        <f aca="false">'Calculs (M21..M40)'!GS83</f>
        <v/>
      </c>
      <c r="CB80" s="200" t="str">
        <f aca="false">'Calculs (M21..M40)'!GT83</f>
        <v/>
      </c>
      <c r="CC80" s="200" t="str">
        <f aca="false">'Calculs (M21..M40)'!GU83</f>
        <v/>
      </c>
      <c r="CD80" s="200" t="str">
        <f aca="false">'Calculs (M21..M40)'!GV83</f>
        <v/>
      </c>
      <c r="CE80" s="200" t="str">
        <f aca="false">'Calculs (M21..M40)'!GW83</f>
        <v/>
      </c>
      <c r="CF80" s="200" t="str">
        <f aca="false">'Calculs (M21..M40)'!GX83</f>
        <v/>
      </c>
      <c r="CG80" s="200" t="str">
        <f aca="false">'Calculs (M21..M40)'!GY83</f>
        <v/>
      </c>
      <c r="CH80" s="200" t="str">
        <f aca="false">'Calculs (M21..M40)'!GZ83</f>
        <v/>
      </c>
      <c r="CI80" s="200" t="str">
        <f aca="false">'Calculs (M21..M40)'!HA83</f>
        <v/>
      </c>
      <c r="CJ80" s="200" t="str">
        <f aca="false">'Calculs (M21..M40)'!HB83</f>
        <v/>
      </c>
      <c r="CK80" s="200" t="str">
        <f aca="false">'Calculs (M21..M40)'!HC83</f>
        <v/>
      </c>
      <c r="CL80" s="200" t="str">
        <f aca="false">'Calculs (M21..M40)'!HD83</f>
        <v/>
      </c>
      <c r="CM80" s="200" t="str">
        <f aca="false">'Calculs (M21..M40)'!HE83</f>
        <v/>
      </c>
      <c r="CN80" s="201" t="str">
        <f aca="false">'Calculs (M21..M40)'!HF83</f>
        <v/>
      </c>
    </row>
    <row r="81" customFormat="false" ht="13" hidden="false" customHeight="false" outlineLevel="0" collapsed="false">
      <c r="B81" s="197" t="n">
        <v>71</v>
      </c>
      <c r="C81" s="198" t="str">
        <f aca="false">IF(ISNA(VLOOKUP(B81,ClassEvo,2,0)),"",VLOOKUP(B81,ClassEvo,2,0))</f>
        <v/>
      </c>
      <c r="D81" s="198" t="str">
        <f aca="false">IF(ISNA(VLOOKUP($B81,ClassEvo,3,0)),"",VLOOKUP($B81,ClassEvo,3,0))</f>
        <v/>
      </c>
      <c r="E81" s="202" t="str">
        <f aca="false">IF(ISNA(VLOOKUP($B81,ClassEvo,4,0)),"",VLOOKUP($B81,ClassEvo,4,0))</f>
        <v/>
      </c>
      <c r="F81" s="198" t="str">
        <f aca="false">IF(ISNA(VLOOKUP($B81,ClassEvo,5,0)),"",VLOOKUP($B81,ClassEvo,5,0))</f>
        <v/>
      </c>
      <c r="G81" s="200" t="str">
        <f aca="false">IF(ISNA(VLOOKUP($B81,ClassEvo,5+G$10,0)),"",VLOOKUP($B81,ClassEvo,5+G$10,0))</f>
        <v/>
      </c>
      <c r="H81" s="200" t="str">
        <f aca="false">IF(ISNA(VLOOKUP($B81,ClassEvo,5+H$10,0)),"",VLOOKUP($B81,ClassEvo,5+H$10,0))</f>
        <v/>
      </c>
      <c r="I81" s="200" t="str">
        <f aca="false">IF(ISNA(VLOOKUP($B81,ClassEvo,5+I$10,0)),"",VLOOKUP($B81,ClassEvo,5+I$10,0))</f>
        <v/>
      </c>
      <c r="J81" s="200" t="str">
        <f aca="false">IF(ISNA(VLOOKUP($B81,ClassEvo,5+J$10,0)),"",VLOOKUP($B81,ClassEvo,5+J$10,0))</f>
        <v/>
      </c>
      <c r="K81" s="200" t="str">
        <f aca="false">IF(ISNA(VLOOKUP($B81,ClassEvo,5+K$10,0)),"",VLOOKUP($B81,ClassEvo,5+K$10,0))</f>
        <v/>
      </c>
      <c r="L81" s="200" t="str">
        <f aca="false">IF(ISNA(VLOOKUP($B81,ClassEvo,5+L$10,0)),"",VLOOKUP($B81,ClassEvo,5+L$10,0))</f>
        <v/>
      </c>
      <c r="M81" s="200" t="str">
        <f aca="false">IF(ISNA(VLOOKUP($B81,ClassEvo,5+M$10,0)),"",VLOOKUP($B81,ClassEvo,5+M$10,0))</f>
        <v/>
      </c>
      <c r="N81" s="200" t="str">
        <f aca="false">IF(ISNA(VLOOKUP($B81,ClassEvo,5+N$10,0)),"",VLOOKUP($B81,ClassEvo,5+N$10,0))</f>
        <v/>
      </c>
      <c r="O81" s="200" t="str">
        <f aca="false">IF(ISNA(VLOOKUP($B81,ClassEvo,5+O$10,0)),"",VLOOKUP($B81,ClassEvo,5+O$10,0))</f>
        <v/>
      </c>
      <c r="P81" s="200" t="str">
        <f aca="false">IF(ISNA(VLOOKUP($B81,ClassEvo,5+P$10,0)),"",VLOOKUP($B81,ClassEvo,5+P$10,0))</f>
        <v/>
      </c>
      <c r="Q81" s="200" t="str">
        <f aca="false">IF(ISNA(VLOOKUP($B81,ClassEvo,5+Q$10,0)),"",VLOOKUP($B81,ClassEvo,5+Q$10,0))</f>
        <v/>
      </c>
      <c r="R81" s="200" t="str">
        <f aca="false">IF(ISNA(VLOOKUP($B81,ClassEvo,5+R$10,0)),"",VLOOKUP($B81,ClassEvo,5+R$10,0))</f>
        <v/>
      </c>
      <c r="S81" s="200" t="str">
        <f aca="false">IF(ISNA(VLOOKUP($B81,ClassEvo,5+S$10,0)),"",VLOOKUP($B81,ClassEvo,5+S$10,0))</f>
        <v/>
      </c>
      <c r="T81" s="200" t="str">
        <f aca="false">IF(ISNA(VLOOKUP($B81,ClassEvo,5+T$10,0)),"",VLOOKUP($B81,ClassEvo,5+T$10,0))</f>
        <v/>
      </c>
      <c r="U81" s="200" t="str">
        <f aca="false">IF(ISNA(VLOOKUP($B81,ClassEvo,5+U$10,0)),"",VLOOKUP($B81,ClassEvo,5+U$10,0))</f>
        <v/>
      </c>
      <c r="V81" s="200" t="str">
        <f aca="false">IF(ISNA(VLOOKUP($B81,ClassEvo,5+V$10,0)),"",VLOOKUP($B81,ClassEvo,5+V$10,0))</f>
        <v/>
      </c>
      <c r="W81" s="200" t="str">
        <f aca="false">IF(ISNA(VLOOKUP($B81,ClassEvo,5+W$10,0)),"",VLOOKUP($B81,ClassEvo,5+W$10,0))</f>
        <v/>
      </c>
      <c r="X81" s="200" t="str">
        <f aca="false">IF(ISNA(VLOOKUP($B81,ClassEvo,5+X$10,0)),"",VLOOKUP($B81,ClassEvo,5+X$10,0))</f>
        <v/>
      </c>
      <c r="Y81" s="200" t="str">
        <f aca="false">IF(ISNA(VLOOKUP($B81,ClassEvo,5+Y$10,0)),"",VLOOKUP($B81,ClassEvo,5+Y$10,0))</f>
        <v/>
      </c>
      <c r="Z81" s="200" t="str">
        <f aca="false">IF(ISNA(VLOOKUP($B81,ClassEvo,5+Z$10,0)),"",VLOOKUP($B81,ClassEvo,5+Z$10,0))</f>
        <v/>
      </c>
      <c r="AA81" s="200" t="str">
        <f aca="false">IF(ISNA(VLOOKUP($B81,ClassEvo,5+AA$10,0)),"",VLOOKUP($B81,ClassEvo,5+AA$10,0))</f>
        <v/>
      </c>
      <c r="AB81" s="200" t="str">
        <f aca="false">IF(ISNA(VLOOKUP($B81,ClassEvo,5+AB$10,0)),"",VLOOKUP($B81,ClassEvo,5+AB$10,0))</f>
        <v/>
      </c>
      <c r="AC81" s="200" t="str">
        <f aca="false">IF(ISNA(VLOOKUP($B81,ClassEvo,5+AC$10,0)),"",VLOOKUP($B81,ClassEvo,5+AC$10,0))</f>
        <v/>
      </c>
      <c r="AD81" s="200" t="str">
        <f aca="false">IF(ISNA(VLOOKUP($B81,ClassEvo,5+AD$10,0)),"",VLOOKUP($B81,ClassEvo,5+AD$10,0))</f>
        <v/>
      </c>
      <c r="AE81" s="200" t="str">
        <f aca="false">IF(ISNA(VLOOKUP($B81,ClassEvo,5+AE$10,0)),"",VLOOKUP($B81,ClassEvo,5+AE$10,0))</f>
        <v/>
      </c>
      <c r="AF81" s="200" t="str">
        <f aca="false">IF(ISNA(VLOOKUP($B81,ClassEvo,5+AF$10,0)),"",VLOOKUP($B81,ClassEvo,5+AF$10,0))</f>
        <v/>
      </c>
      <c r="AG81" s="200" t="str">
        <f aca="false">IF(ISNA(VLOOKUP($B81,ClassEvo,5+AG$10,0)),"",VLOOKUP($B81,ClassEvo,5+AG$10,0))</f>
        <v/>
      </c>
      <c r="AH81" s="200" t="str">
        <f aca="false">IF(ISNA(VLOOKUP($B81,ClassEvo,5+AH$10,0)),"",VLOOKUP($B81,ClassEvo,5+AH$10,0))</f>
        <v/>
      </c>
      <c r="AI81" s="200" t="str">
        <f aca="false">IF(ISNA(VLOOKUP($B81,ClassEvo,5+AI$10,0)),"",VLOOKUP($B81,ClassEvo,5+AI$10,0))</f>
        <v/>
      </c>
      <c r="AJ81" s="200" t="str">
        <f aca="false">IF(ISNA(VLOOKUP($B81,ClassEvo,5+AJ$10,0)),"",VLOOKUP($B81,ClassEvo,5+AJ$10,0))</f>
        <v/>
      </c>
      <c r="AK81" s="200" t="str">
        <f aca="false">IF(ISNA(VLOOKUP($B81,ClassEvo,5+AK$10,0)),"",VLOOKUP($B81,ClassEvo,5+AK$10,0))</f>
        <v/>
      </c>
      <c r="AL81" s="200" t="str">
        <f aca="false">IF(ISNA(VLOOKUP($B81,ClassEvo,5+AL$10,0)),"",VLOOKUP($B81,ClassEvo,5+AL$10,0))</f>
        <v/>
      </c>
      <c r="AM81" s="200" t="str">
        <f aca="false">IF(ISNA(VLOOKUP($B81,ClassEvo,5+AM$10,0)),"",VLOOKUP($B81,ClassEvo,5+AM$10,0))</f>
        <v/>
      </c>
      <c r="AN81" s="200" t="str">
        <f aca="false">IF(ISNA(VLOOKUP($B81,ClassEvo,5+AN$10,0)),"",VLOOKUP($B81,ClassEvo,5+AN$10,0))</f>
        <v/>
      </c>
      <c r="AO81" s="200" t="str">
        <f aca="false">IF(ISNA(VLOOKUP($B81,ClassEvo,5+AO$10,0)),"",VLOOKUP($B81,ClassEvo,5+AO$10,0))</f>
        <v/>
      </c>
      <c r="AP81" s="200" t="str">
        <f aca="false">IF(ISNA(VLOOKUP($B81,ClassEvo,5+AP$10,0)),"",VLOOKUP($B81,ClassEvo,5+AP$10,0))</f>
        <v/>
      </c>
      <c r="AQ81" s="200" t="str">
        <f aca="false">IF(ISNA(VLOOKUP($B81,ClassEvo,5+AQ$10,0)),"",VLOOKUP($B81,ClassEvo,5+AQ$10,0))</f>
        <v/>
      </c>
      <c r="AR81" s="200" t="str">
        <f aca="false">IF(ISNA(VLOOKUP($B81,ClassEvo,5+AR$10,0)),"",VLOOKUP($B81,ClassEvo,5+AR$10,0))</f>
        <v/>
      </c>
      <c r="AS81" s="200" t="str">
        <f aca="false">IF(ISNA(VLOOKUP($B81,ClassEvo,5+AS$10,0)),"",VLOOKUP($B81,ClassEvo,5+AS$10,0))</f>
        <v/>
      </c>
      <c r="AT81" s="201" t="str">
        <f aca="false">IF(ISNA(VLOOKUP($B81,ClassEvo,5+AT$10,0)),"",VLOOKUP($B81,ClassEvo,5+AT$10,0))</f>
        <v/>
      </c>
      <c r="AV81" s="197" t="str">
        <f aca="false">'Calculs (M21..M40)'!A84</f>
        <v/>
      </c>
      <c r="AW81" s="198" t="n">
        <f aca="false">'Calculs (M21..M40)'!G84</f>
        <v>0</v>
      </c>
      <c r="AX81" s="198" t="str">
        <f aca="false">'Calculs (M21..M40)'!H84</f>
        <v/>
      </c>
      <c r="AY81" s="202" t="str">
        <f aca="false">'Calculs (M21..M40)'!I84</f>
        <v/>
      </c>
      <c r="AZ81" s="198" t="str">
        <f aca="false">'Calculs (M21..M40)'!C84</f>
        <v/>
      </c>
      <c r="BA81" s="200" t="str">
        <f aca="false">'Calculs (M1..M20)'!GM84</f>
        <v/>
      </c>
      <c r="BB81" s="200" t="str">
        <f aca="false">'Calculs (M1..M20)'!GN84</f>
        <v/>
      </c>
      <c r="BC81" s="200" t="str">
        <f aca="false">'Calculs (M1..M20)'!GO84</f>
        <v/>
      </c>
      <c r="BD81" s="200" t="str">
        <f aca="false">'Calculs (M1..M20)'!GP84</f>
        <v/>
      </c>
      <c r="BE81" s="200" t="str">
        <f aca="false">'Calculs (M1..M20)'!GQ84</f>
        <v/>
      </c>
      <c r="BF81" s="200" t="str">
        <f aca="false">'Calculs (M1..M20)'!GR84</f>
        <v/>
      </c>
      <c r="BG81" s="200" t="str">
        <f aca="false">'Calculs (M1..M20)'!GS84</f>
        <v/>
      </c>
      <c r="BH81" s="200" t="str">
        <f aca="false">'Calculs (M1..M20)'!GT84</f>
        <v/>
      </c>
      <c r="BI81" s="200" t="str">
        <f aca="false">'Calculs (M1..M20)'!GU84</f>
        <v/>
      </c>
      <c r="BJ81" s="200" t="str">
        <f aca="false">'Calculs (M1..M20)'!GV84</f>
        <v/>
      </c>
      <c r="BK81" s="200" t="str">
        <f aca="false">'Calculs (M1..M20)'!GW84</f>
        <v/>
      </c>
      <c r="BL81" s="200" t="str">
        <f aca="false">'Calculs (M1..M20)'!GX84</f>
        <v/>
      </c>
      <c r="BM81" s="200" t="str">
        <f aca="false">'Calculs (M1..M20)'!GY84</f>
        <v/>
      </c>
      <c r="BN81" s="200" t="str">
        <f aca="false">'Calculs (M1..M20)'!GZ84</f>
        <v/>
      </c>
      <c r="BO81" s="200" t="str">
        <f aca="false">'Calculs (M1..M20)'!HA84</f>
        <v/>
      </c>
      <c r="BP81" s="200" t="str">
        <f aca="false">'Calculs (M1..M20)'!HB84</f>
        <v/>
      </c>
      <c r="BQ81" s="200" t="str">
        <f aca="false">'Calculs (M1..M20)'!HC84</f>
        <v/>
      </c>
      <c r="BR81" s="200" t="str">
        <f aca="false">'Calculs (M1..M20)'!HD84</f>
        <v/>
      </c>
      <c r="BS81" s="200" t="str">
        <f aca="false">'Calculs (M1..M20)'!HE84</f>
        <v/>
      </c>
      <c r="BT81" s="200" t="str">
        <f aca="false">'Calculs (M1..M20)'!HF84</f>
        <v/>
      </c>
      <c r="BU81" s="200" t="str">
        <f aca="false">'Calculs (M21..M40)'!GM84</f>
        <v/>
      </c>
      <c r="BV81" s="200" t="str">
        <f aca="false">'Calculs (M21..M40)'!GN84</f>
        <v/>
      </c>
      <c r="BW81" s="200" t="str">
        <f aca="false">'Calculs (M21..M40)'!GO84</f>
        <v/>
      </c>
      <c r="BX81" s="200" t="str">
        <f aca="false">'Calculs (M21..M40)'!GP84</f>
        <v/>
      </c>
      <c r="BY81" s="200" t="str">
        <f aca="false">'Calculs (M21..M40)'!GQ84</f>
        <v/>
      </c>
      <c r="BZ81" s="200" t="str">
        <f aca="false">'Calculs (M21..M40)'!GR84</f>
        <v/>
      </c>
      <c r="CA81" s="200" t="str">
        <f aca="false">'Calculs (M21..M40)'!GS84</f>
        <v/>
      </c>
      <c r="CB81" s="200" t="str">
        <f aca="false">'Calculs (M21..M40)'!GT84</f>
        <v/>
      </c>
      <c r="CC81" s="200" t="str">
        <f aca="false">'Calculs (M21..M40)'!GU84</f>
        <v/>
      </c>
      <c r="CD81" s="200" t="str">
        <f aca="false">'Calculs (M21..M40)'!GV84</f>
        <v/>
      </c>
      <c r="CE81" s="200" t="str">
        <f aca="false">'Calculs (M21..M40)'!GW84</f>
        <v/>
      </c>
      <c r="CF81" s="200" t="str">
        <f aca="false">'Calculs (M21..M40)'!GX84</f>
        <v/>
      </c>
      <c r="CG81" s="200" t="str">
        <f aca="false">'Calculs (M21..M40)'!GY84</f>
        <v/>
      </c>
      <c r="CH81" s="200" t="str">
        <f aca="false">'Calculs (M21..M40)'!GZ84</f>
        <v/>
      </c>
      <c r="CI81" s="200" t="str">
        <f aca="false">'Calculs (M21..M40)'!HA84</f>
        <v/>
      </c>
      <c r="CJ81" s="200" t="str">
        <f aca="false">'Calculs (M21..M40)'!HB84</f>
        <v/>
      </c>
      <c r="CK81" s="200" t="str">
        <f aca="false">'Calculs (M21..M40)'!HC84</f>
        <v/>
      </c>
      <c r="CL81" s="200" t="str">
        <f aca="false">'Calculs (M21..M40)'!HD84</f>
        <v/>
      </c>
      <c r="CM81" s="200" t="str">
        <f aca="false">'Calculs (M21..M40)'!HE84</f>
        <v/>
      </c>
      <c r="CN81" s="201" t="str">
        <f aca="false">'Calculs (M21..M40)'!HF84</f>
        <v/>
      </c>
    </row>
    <row r="82" customFormat="false" ht="13" hidden="false" customHeight="false" outlineLevel="0" collapsed="false">
      <c r="B82" s="197" t="n">
        <v>72</v>
      </c>
      <c r="C82" s="198" t="str">
        <f aca="false">IF(ISNA(VLOOKUP(B82,ClassEvo,2,0)),"",VLOOKUP(B82,ClassEvo,2,0))</f>
        <v/>
      </c>
      <c r="D82" s="198" t="str">
        <f aca="false">IF(ISNA(VLOOKUP($B82,ClassEvo,3,0)),"",VLOOKUP($B82,ClassEvo,3,0))</f>
        <v/>
      </c>
      <c r="E82" s="202" t="str">
        <f aca="false">IF(ISNA(VLOOKUP($B82,ClassEvo,4,0)),"",VLOOKUP($B82,ClassEvo,4,0))</f>
        <v/>
      </c>
      <c r="F82" s="198" t="str">
        <f aca="false">IF(ISNA(VLOOKUP($B82,ClassEvo,5,0)),"",VLOOKUP($B82,ClassEvo,5,0))</f>
        <v/>
      </c>
      <c r="G82" s="200" t="str">
        <f aca="false">IF(ISNA(VLOOKUP($B82,ClassEvo,5+G$10,0)),"",VLOOKUP($B82,ClassEvo,5+G$10,0))</f>
        <v/>
      </c>
      <c r="H82" s="200" t="str">
        <f aca="false">IF(ISNA(VLOOKUP($B82,ClassEvo,5+H$10,0)),"",VLOOKUP($B82,ClassEvo,5+H$10,0))</f>
        <v/>
      </c>
      <c r="I82" s="200" t="str">
        <f aca="false">IF(ISNA(VLOOKUP($B82,ClassEvo,5+I$10,0)),"",VLOOKUP($B82,ClassEvo,5+I$10,0))</f>
        <v/>
      </c>
      <c r="J82" s="200" t="str">
        <f aca="false">IF(ISNA(VLOOKUP($B82,ClassEvo,5+J$10,0)),"",VLOOKUP($B82,ClassEvo,5+J$10,0))</f>
        <v/>
      </c>
      <c r="K82" s="200" t="str">
        <f aca="false">IF(ISNA(VLOOKUP($B82,ClassEvo,5+K$10,0)),"",VLOOKUP($B82,ClassEvo,5+K$10,0))</f>
        <v/>
      </c>
      <c r="L82" s="200" t="str">
        <f aca="false">IF(ISNA(VLOOKUP($B82,ClassEvo,5+L$10,0)),"",VLOOKUP($B82,ClassEvo,5+L$10,0))</f>
        <v/>
      </c>
      <c r="M82" s="200" t="str">
        <f aca="false">IF(ISNA(VLOOKUP($B82,ClassEvo,5+M$10,0)),"",VLOOKUP($B82,ClassEvo,5+M$10,0))</f>
        <v/>
      </c>
      <c r="N82" s="200" t="str">
        <f aca="false">IF(ISNA(VLOOKUP($B82,ClassEvo,5+N$10,0)),"",VLOOKUP($B82,ClassEvo,5+N$10,0))</f>
        <v/>
      </c>
      <c r="O82" s="200" t="str">
        <f aca="false">IF(ISNA(VLOOKUP($B82,ClassEvo,5+O$10,0)),"",VLOOKUP($B82,ClassEvo,5+O$10,0))</f>
        <v/>
      </c>
      <c r="P82" s="200" t="str">
        <f aca="false">IF(ISNA(VLOOKUP($B82,ClassEvo,5+P$10,0)),"",VLOOKUP($B82,ClassEvo,5+P$10,0))</f>
        <v/>
      </c>
      <c r="Q82" s="200" t="str">
        <f aca="false">IF(ISNA(VLOOKUP($B82,ClassEvo,5+Q$10,0)),"",VLOOKUP($B82,ClassEvo,5+Q$10,0))</f>
        <v/>
      </c>
      <c r="R82" s="200" t="str">
        <f aca="false">IF(ISNA(VLOOKUP($B82,ClassEvo,5+R$10,0)),"",VLOOKUP($B82,ClassEvo,5+R$10,0))</f>
        <v/>
      </c>
      <c r="S82" s="200" t="str">
        <f aca="false">IF(ISNA(VLOOKUP($B82,ClassEvo,5+S$10,0)),"",VLOOKUP($B82,ClassEvo,5+S$10,0))</f>
        <v/>
      </c>
      <c r="T82" s="200" t="str">
        <f aca="false">IF(ISNA(VLOOKUP($B82,ClassEvo,5+T$10,0)),"",VLOOKUP($B82,ClassEvo,5+T$10,0))</f>
        <v/>
      </c>
      <c r="U82" s="200" t="str">
        <f aca="false">IF(ISNA(VLOOKUP($B82,ClassEvo,5+U$10,0)),"",VLOOKUP($B82,ClassEvo,5+U$10,0))</f>
        <v/>
      </c>
      <c r="V82" s="200" t="str">
        <f aca="false">IF(ISNA(VLOOKUP($B82,ClassEvo,5+V$10,0)),"",VLOOKUP($B82,ClassEvo,5+V$10,0))</f>
        <v/>
      </c>
      <c r="W82" s="200" t="str">
        <f aca="false">IF(ISNA(VLOOKUP($B82,ClassEvo,5+W$10,0)),"",VLOOKUP($B82,ClassEvo,5+W$10,0))</f>
        <v/>
      </c>
      <c r="X82" s="200" t="str">
        <f aca="false">IF(ISNA(VLOOKUP($B82,ClassEvo,5+X$10,0)),"",VLOOKUP($B82,ClassEvo,5+X$10,0))</f>
        <v/>
      </c>
      <c r="Y82" s="200" t="str">
        <f aca="false">IF(ISNA(VLOOKUP($B82,ClassEvo,5+Y$10,0)),"",VLOOKUP($B82,ClassEvo,5+Y$10,0))</f>
        <v/>
      </c>
      <c r="Z82" s="200" t="str">
        <f aca="false">IF(ISNA(VLOOKUP($B82,ClassEvo,5+Z$10,0)),"",VLOOKUP($B82,ClassEvo,5+Z$10,0))</f>
        <v/>
      </c>
      <c r="AA82" s="200" t="str">
        <f aca="false">IF(ISNA(VLOOKUP($B82,ClassEvo,5+AA$10,0)),"",VLOOKUP($B82,ClassEvo,5+AA$10,0))</f>
        <v/>
      </c>
      <c r="AB82" s="200" t="str">
        <f aca="false">IF(ISNA(VLOOKUP($B82,ClassEvo,5+AB$10,0)),"",VLOOKUP($B82,ClassEvo,5+AB$10,0))</f>
        <v/>
      </c>
      <c r="AC82" s="200" t="str">
        <f aca="false">IF(ISNA(VLOOKUP($B82,ClassEvo,5+AC$10,0)),"",VLOOKUP($B82,ClassEvo,5+AC$10,0))</f>
        <v/>
      </c>
      <c r="AD82" s="200" t="str">
        <f aca="false">IF(ISNA(VLOOKUP($B82,ClassEvo,5+AD$10,0)),"",VLOOKUP($B82,ClassEvo,5+AD$10,0))</f>
        <v/>
      </c>
      <c r="AE82" s="200" t="str">
        <f aca="false">IF(ISNA(VLOOKUP($B82,ClassEvo,5+AE$10,0)),"",VLOOKUP($B82,ClassEvo,5+AE$10,0))</f>
        <v/>
      </c>
      <c r="AF82" s="200" t="str">
        <f aca="false">IF(ISNA(VLOOKUP($B82,ClassEvo,5+AF$10,0)),"",VLOOKUP($B82,ClassEvo,5+AF$10,0))</f>
        <v/>
      </c>
      <c r="AG82" s="200" t="str">
        <f aca="false">IF(ISNA(VLOOKUP($B82,ClassEvo,5+AG$10,0)),"",VLOOKUP($B82,ClassEvo,5+AG$10,0))</f>
        <v/>
      </c>
      <c r="AH82" s="200" t="str">
        <f aca="false">IF(ISNA(VLOOKUP($B82,ClassEvo,5+AH$10,0)),"",VLOOKUP($B82,ClassEvo,5+AH$10,0))</f>
        <v/>
      </c>
      <c r="AI82" s="200" t="str">
        <f aca="false">IF(ISNA(VLOOKUP($B82,ClassEvo,5+AI$10,0)),"",VLOOKUP($B82,ClassEvo,5+AI$10,0))</f>
        <v/>
      </c>
      <c r="AJ82" s="200" t="str">
        <f aca="false">IF(ISNA(VLOOKUP($B82,ClassEvo,5+AJ$10,0)),"",VLOOKUP($B82,ClassEvo,5+AJ$10,0))</f>
        <v/>
      </c>
      <c r="AK82" s="200" t="str">
        <f aca="false">IF(ISNA(VLOOKUP($B82,ClassEvo,5+AK$10,0)),"",VLOOKUP($B82,ClassEvo,5+AK$10,0))</f>
        <v/>
      </c>
      <c r="AL82" s="200" t="str">
        <f aca="false">IF(ISNA(VLOOKUP($B82,ClassEvo,5+AL$10,0)),"",VLOOKUP($B82,ClassEvo,5+AL$10,0))</f>
        <v/>
      </c>
      <c r="AM82" s="200" t="str">
        <f aca="false">IF(ISNA(VLOOKUP($B82,ClassEvo,5+AM$10,0)),"",VLOOKUP($B82,ClassEvo,5+AM$10,0))</f>
        <v/>
      </c>
      <c r="AN82" s="200" t="str">
        <f aca="false">IF(ISNA(VLOOKUP($B82,ClassEvo,5+AN$10,0)),"",VLOOKUP($B82,ClassEvo,5+AN$10,0))</f>
        <v/>
      </c>
      <c r="AO82" s="200" t="str">
        <f aca="false">IF(ISNA(VLOOKUP($B82,ClassEvo,5+AO$10,0)),"",VLOOKUP($B82,ClassEvo,5+AO$10,0))</f>
        <v/>
      </c>
      <c r="AP82" s="200" t="str">
        <f aca="false">IF(ISNA(VLOOKUP($B82,ClassEvo,5+AP$10,0)),"",VLOOKUP($B82,ClassEvo,5+AP$10,0))</f>
        <v/>
      </c>
      <c r="AQ82" s="200" t="str">
        <f aca="false">IF(ISNA(VLOOKUP($B82,ClassEvo,5+AQ$10,0)),"",VLOOKUP($B82,ClassEvo,5+AQ$10,0))</f>
        <v/>
      </c>
      <c r="AR82" s="200" t="str">
        <f aca="false">IF(ISNA(VLOOKUP($B82,ClassEvo,5+AR$10,0)),"",VLOOKUP($B82,ClassEvo,5+AR$10,0))</f>
        <v/>
      </c>
      <c r="AS82" s="200" t="str">
        <f aca="false">IF(ISNA(VLOOKUP($B82,ClassEvo,5+AS$10,0)),"",VLOOKUP($B82,ClassEvo,5+AS$10,0))</f>
        <v/>
      </c>
      <c r="AT82" s="201" t="str">
        <f aca="false">IF(ISNA(VLOOKUP($B82,ClassEvo,5+AT$10,0)),"",VLOOKUP($B82,ClassEvo,5+AT$10,0))</f>
        <v/>
      </c>
      <c r="AV82" s="197" t="str">
        <f aca="false">'Calculs (M21..M40)'!A85</f>
        <v/>
      </c>
      <c r="AW82" s="198" t="n">
        <f aca="false">'Calculs (M21..M40)'!G85</f>
        <v>0</v>
      </c>
      <c r="AX82" s="198" t="str">
        <f aca="false">'Calculs (M21..M40)'!H85</f>
        <v/>
      </c>
      <c r="AY82" s="202" t="str">
        <f aca="false">'Calculs (M21..M40)'!I85</f>
        <v/>
      </c>
      <c r="AZ82" s="198" t="str">
        <f aca="false">'Calculs (M21..M40)'!C85</f>
        <v/>
      </c>
      <c r="BA82" s="200" t="str">
        <f aca="false">'Calculs (M1..M20)'!GM85</f>
        <v/>
      </c>
      <c r="BB82" s="200" t="str">
        <f aca="false">'Calculs (M1..M20)'!GN85</f>
        <v/>
      </c>
      <c r="BC82" s="200" t="str">
        <f aca="false">'Calculs (M1..M20)'!GO85</f>
        <v/>
      </c>
      <c r="BD82" s="200" t="str">
        <f aca="false">'Calculs (M1..M20)'!GP85</f>
        <v/>
      </c>
      <c r="BE82" s="200" t="str">
        <f aca="false">'Calculs (M1..M20)'!GQ85</f>
        <v/>
      </c>
      <c r="BF82" s="200" t="str">
        <f aca="false">'Calculs (M1..M20)'!GR85</f>
        <v/>
      </c>
      <c r="BG82" s="200" t="str">
        <f aca="false">'Calculs (M1..M20)'!GS85</f>
        <v/>
      </c>
      <c r="BH82" s="200" t="str">
        <f aca="false">'Calculs (M1..M20)'!GT85</f>
        <v/>
      </c>
      <c r="BI82" s="200" t="str">
        <f aca="false">'Calculs (M1..M20)'!GU85</f>
        <v/>
      </c>
      <c r="BJ82" s="200" t="str">
        <f aca="false">'Calculs (M1..M20)'!GV85</f>
        <v/>
      </c>
      <c r="BK82" s="200" t="str">
        <f aca="false">'Calculs (M1..M20)'!GW85</f>
        <v/>
      </c>
      <c r="BL82" s="200" t="str">
        <f aca="false">'Calculs (M1..M20)'!GX85</f>
        <v/>
      </c>
      <c r="BM82" s="200" t="str">
        <f aca="false">'Calculs (M1..M20)'!GY85</f>
        <v/>
      </c>
      <c r="BN82" s="200" t="str">
        <f aca="false">'Calculs (M1..M20)'!GZ85</f>
        <v/>
      </c>
      <c r="BO82" s="200" t="str">
        <f aca="false">'Calculs (M1..M20)'!HA85</f>
        <v/>
      </c>
      <c r="BP82" s="200" t="str">
        <f aca="false">'Calculs (M1..M20)'!HB85</f>
        <v/>
      </c>
      <c r="BQ82" s="200" t="str">
        <f aca="false">'Calculs (M1..M20)'!HC85</f>
        <v/>
      </c>
      <c r="BR82" s="200" t="str">
        <f aca="false">'Calculs (M1..M20)'!HD85</f>
        <v/>
      </c>
      <c r="BS82" s="200" t="str">
        <f aca="false">'Calculs (M1..M20)'!HE85</f>
        <v/>
      </c>
      <c r="BT82" s="200" t="str">
        <f aca="false">'Calculs (M1..M20)'!HF85</f>
        <v/>
      </c>
      <c r="BU82" s="200" t="str">
        <f aca="false">'Calculs (M21..M40)'!GM85</f>
        <v/>
      </c>
      <c r="BV82" s="200" t="str">
        <f aca="false">'Calculs (M21..M40)'!GN85</f>
        <v/>
      </c>
      <c r="BW82" s="200" t="str">
        <f aca="false">'Calculs (M21..M40)'!GO85</f>
        <v/>
      </c>
      <c r="BX82" s="200" t="str">
        <f aca="false">'Calculs (M21..M40)'!GP85</f>
        <v/>
      </c>
      <c r="BY82" s="200" t="str">
        <f aca="false">'Calculs (M21..M40)'!GQ85</f>
        <v/>
      </c>
      <c r="BZ82" s="200" t="str">
        <f aca="false">'Calculs (M21..M40)'!GR85</f>
        <v/>
      </c>
      <c r="CA82" s="200" t="str">
        <f aca="false">'Calculs (M21..M40)'!GS85</f>
        <v/>
      </c>
      <c r="CB82" s="200" t="str">
        <f aca="false">'Calculs (M21..M40)'!GT85</f>
        <v/>
      </c>
      <c r="CC82" s="200" t="str">
        <f aca="false">'Calculs (M21..M40)'!GU85</f>
        <v/>
      </c>
      <c r="CD82" s="200" t="str">
        <f aca="false">'Calculs (M21..M40)'!GV85</f>
        <v/>
      </c>
      <c r="CE82" s="200" t="str">
        <f aca="false">'Calculs (M21..M40)'!GW85</f>
        <v/>
      </c>
      <c r="CF82" s="200" t="str">
        <f aca="false">'Calculs (M21..M40)'!GX85</f>
        <v/>
      </c>
      <c r="CG82" s="200" t="str">
        <f aca="false">'Calculs (M21..M40)'!GY85</f>
        <v/>
      </c>
      <c r="CH82" s="200" t="str">
        <f aca="false">'Calculs (M21..M40)'!GZ85</f>
        <v/>
      </c>
      <c r="CI82" s="200" t="str">
        <f aca="false">'Calculs (M21..M40)'!HA85</f>
        <v/>
      </c>
      <c r="CJ82" s="200" t="str">
        <f aca="false">'Calculs (M21..M40)'!HB85</f>
        <v/>
      </c>
      <c r="CK82" s="200" t="str">
        <f aca="false">'Calculs (M21..M40)'!HC85</f>
        <v/>
      </c>
      <c r="CL82" s="200" t="str">
        <f aca="false">'Calculs (M21..M40)'!HD85</f>
        <v/>
      </c>
      <c r="CM82" s="200" t="str">
        <f aca="false">'Calculs (M21..M40)'!HE85</f>
        <v/>
      </c>
      <c r="CN82" s="201" t="str">
        <f aca="false">'Calculs (M21..M40)'!HF85</f>
        <v/>
      </c>
    </row>
    <row r="83" customFormat="false" ht="13" hidden="false" customHeight="false" outlineLevel="0" collapsed="false">
      <c r="B83" s="197" t="n">
        <v>73</v>
      </c>
      <c r="C83" s="198" t="str">
        <f aca="false">IF(ISNA(VLOOKUP(B83,ClassEvo,2,0)),"",VLOOKUP(B83,ClassEvo,2,0))</f>
        <v/>
      </c>
      <c r="D83" s="198" t="str">
        <f aca="false">IF(ISNA(VLOOKUP($B83,ClassEvo,3,0)),"",VLOOKUP($B83,ClassEvo,3,0))</f>
        <v/>
      </c>
      <c r="E83" s="202" t="str">
        <f aca="false">IF(ISNA(VLOOKUP($B83,ClassEvo,4,0)),"",VLOOKUP($B83,ClassEvo,4,0))</f>
        <v/>
      </c>
      <c r="F83" s="198" t="str">
        <f aca="false">IF(ISNA(VLOOKUP($B83,ClassEvo,5,0)),"",VLOOKUP($B83,ClassEvo,5,0))</f>
        <v/>
      </c>
      <c r="G83" s="200" t="str">
        <f aca="false">IF(ISNA(VLOOKUP($B83,ClassEvo,5+G$10,0)),"",VLOOKUP($B83,ClassEvo,5+G$10,0))</f>
        <v/>
      </c>
      <c r="H83" s="200" t="str">
        <f aca="false">IF(ISNA(VLOOKUP($B83,ClassEvo,5+H$10,0)),"",VLOOKUP($B83,ClassEvo,5+H$10,0))</f>
        <v/>
      </c>
      <c r="I83" s="200" t="str">
        <f aca="false">IF(ISNA(VLOOKUP($B83,ClassEvo,5+I$10,0)),"",VLOOKUP($B83,ClassEvo,5+I$10,0))</f>
        <v/>
      </c>
      <c r="J83" s="200" t="str">
        <f aca="false">IF(ISNA(VLOOKUP($B83,ClassEvo,5+J$10,0)),"",VLOOKUP($B83,ClassEvo,5+J$10,0))</f>
        <v/>
      </c>
      <c r="K83" s="200" t="str">
        <f aca="false">IF(ISNA(VLOOKUP($B83,ClassEvo,5+K$10,0)),"",VLOOKUP($B83,ClassEvo,5+K$10,0))</f>
        <v/>
      </c>
      <c r="L83" s="200" t="str">
        <f aca="false">IF(ISNA(VLOOKUP($B83,ClassEvo,5+L$10,0)),"",VLOOKUP($B83,ClassEvo,5+L$10,0))</f>
        <v/>
      </c>
      <c r="M83" s="200" t="str">
        <f aca="false">IF(ISNA(VLOOKUP($B83,ClassEvo,5+M$10,0)),"",VLOOKUP($B83,ClassEvo,5+M$10,0))</f>
        <v/>
      </c>
      <c r="N83" s="200" t="str">
        <f aca="false">IF(ISNA(VLOOKUP($B83,ClassEvo,5+N$10,0)),"",VLOOKUP($B83,ClassEvo,5+N$10,0))</f>
        <v/>
      </c>
      <c r="O83" s="200" t="str">
        <f aca="false">IF(ISNA(VLOOKUP($B83,ClassEvo,5+O$10,0)),"",VLOOKUP($B83,ClassEvo,5+O$10,0))</f>
        <v/>
      </c>
      <c r="P83" s="200" t="str">
        <f aca="false">IF(ISNA(VLOOKUP($B83,ClassEvo,5+P$10,0)),"",VLOOKUP($B83,ClassEvo,5+P$10,0))</f>
        <v/>
      </c>
      <c r="Q83" s="200" t="str">
        <f aca="false">IF(ISNA(VLOOKUP($B83,ClassEvo,5+Q$10,0)),"",VLOOKUP($B83,ClassEvo,5+Q$10,0))</f>
        <v/>
      </c>
      <c r="R83" s="200" t="str">
        <f aca="false">IF(ISNA(VLOOKUP($B83,ClassEvo,5+R$10,0)),"",VLOOKUP($B83,ClassEvo,5+R$10,0))</f>
        <v/>
      </c>
      <c r="S83" s="200" t="str">
        <f aca="false">IF(ISNA(VLOOKUP($B83,ClassEvo,5+S$10,0)),"",VLOOKUP($B83,ClassEvo,5+S$10,0))</f>
        <v/>
      </c>
      <c r="T83" s="200" t="str">
        <f aca="false">IF(ISNA(VLOOKUP($B83,ClassEvo,5+T$10,0)),"",VLOOKUP($B83,ClassEvo,5+T$10,0))</f>
        <v/>
      </c>
      <c r="U83" s="200" t="str">
        <f aca="false">IF(ISNA(VLOOKUP($B83,ClassEvo,5+U$10,0)),"",VLOOKUP($B83,ClassEvo,5+U$10,0))</f>
        <v/>
      </c>
      <c r="V83" s="200" t="str">
        <f aca="false">IF(ISNA(VLOOKUP($B83,ClassEvo,5+V$10,0)),"",VLOOKUP($B83,ClassEvo,5+V$10,0))</f>
        <v/>
      </c>
      <c r="W83" s="200" t="str">
        <f aca="false">IF(ISNA(VLOOKUP($B83,ClassEvo,5+W$10,0)),"",VLOOKUP($B83,ClassEvo,5+W$10,0))</f>
        <v/>
      </c>
      <c r="X83" s="200" t="str">
        <f aca="false">IF(ISNA(VLOOKUP($B83,ClassEvo,5+X$10,0)),"",VLOOKUP($B83,ClassEvo,5+X$10,0))</f>
        <v/>
      </c>
      <c r="Y83" s="200" t="str">
        <f aca="false">IF(ISNA(VLOOKUP($B83,ClassEvo,5+Y$10,0)),"",VLOOKUP($B83,ClassEvo,5+Y$10,0))</f>
        <v/>
      </c>
      <c r="Z83" s="200" t="str">
        <f aca="false">IF(ISNA(VLOOKUP($B83,ClassEvo,5+Z$10,0)),"",VLOOKUP($B83,ClassEvo,5+Z$10,0))</f>
        <v/>
      </c>
      <c r="AA83" s="200" t="str">
        <f aca="false">IF(ISNA(VLOOKUP($B83,ClassEvo,5+AA$10,0)),"",VLOOKUP($B83,ClassEvo,5+AA$10,0))</f>
        <v/>
      </c>
      <c r="AB83" s="200" t="str">
        <f aca="false">IF(ISNA(VLOOKUP($B83,ClassEvo,5+AB$10,0)),"",VLOOKUP($B83,ClassEvo,5+AB$10,0))</f>
        <v/>
      </c>
      <c r="AC83" s="200" t="str">
        <f aca="false">IF(ISNA(VLOOKUP($B83,ClassEvo,5+AC$10,0)),"",VLOOKUP($B83,ClassEvo,5+AC$10,0))</f>
        <v/>
      </c>
      <c r="AD83" s="200" t="str">
        <f aca="false">IF(ISNA(VLOOKUP($B83,ClassEvo,5+AD$10,0)),"",VLOOKUP($B83,ClassEvo,5+AD$10,0))</f>
        <v/>
      </c>
      <c r="AE83" s="200" t="str">
        <f aca="false">IF(ISNA(VLOOKUP($B83,ClassEvo,5+AE$10,0)),"",VLOOKUP($B83,ClassEvo,5+AE$10,0))</f>
        <v/>
      </c>
      <c r="AF83" s="200" t="str">
        <f aca="false">IF(ISNA(VLOOKUP($B83,ClassEvo,5+AF$10,0)),"",VLOOKUP($B83,ClassEvo,5+AF$10,0))</f>
        <v/>
      </c>
      <c r="AG83" s="200" t="str">
        <f aca="false">IF(ISNA(VLOOKUP($B83,ClassEvo,5+AG$10,0)),"",VLOOKUP($B83,ClassEvo,5+AG$10,0))</f>
        <v/>
      </c>
      <c r="AH83" s="200" t="str">
        <f aca="false">IF(ISNA(VLOOKUP($B83,ClassEvo,5+AH$10,0)),"",VLOOKUP($B83,ClassEvo,5+AH$10,0))</f>
        <v/>
      </c>
      <c r="AI83" s="200" t="str">
        <f aca="false">IF(ISNA(VLOOKUP($B83,ClassEvo,5+AI$10,0)),"",VLOOKUP($B83,ClassEvo,5+AI$10,0))</f>
        <v/>
      </c>
      <c r="AJ83" s="200" t="str">
        <f aca="false">IF(ISNA(VLOOKUP($B83,ClassEvo,5+AJ$10,0)),"",VLOOKUP($B83,ClassEvo,5+AJ$10,0))</f>
        <v/>
      </c>
      <c r="AK83" s="200" t="str">
        <f aca="false">IF(ISNA(VLOOKUP($B83,ClassEvo,5+AK$10,0)),"",VLOOKUP($B83,ClassEvo,5+AK$10,0))</f>
        <v/>
      </c>
      <c r="AL83" s="200" t="str">
        <f aca="false">IF(ISNA(VLOOKUP($B83,ClassEvo,5+AL$10,0)),"",VLOOKUP($B83,ClassEvo,5+AL$10,0))</f>
        <v/>
      </c>
      <c r="AM83" s="200" t="str">
        <f aca="false">IF(ISNA(VLOOKUP($B83,ClassEvo,5+AM$10,0)),"",VLOOKUP($B83,ClassEvo,5+AM$10,0))</f>
        <v/>
      </c>
      <c r="AN83" s="200" t="str">
        <f aca="false">IF(ISNA(VLOOKUP($B83,ClassEvo,5+AN$10,0)),"",VLOOKUP($B83,ClassEvo,5+AN$10,0))</f>
        <v/>
      </c>
      <c r="AO83" s="200" t="str">
        <f aca="false">IF(ISNA(VLOOKUP($B83,ClassEvo,5+AO$10,0)),"",VLOOKUP($B83,ClassEvo,5+AO$10,0))</f>
        <v/>
      </c>
      <c r="AP83" s="200" t="str">
        <f aca="false">IF(ISNA(VLOOKUP($B83,ClassEvo,5+AP$10,0)),"",VLOOKUP($B83,ClassEvo,5+AP$10,0))</f>
        <v/>
      </c>
      <c r="AQ83" s="200" t="str">
        <f aca="false">IF(ISNA(VLOOKUP($B83,ClassEvo,5+AQ$10,0)),"",VLOOKUP($B83,ClassEvo,5+AQ$10,0))</f>
        <v/>
      </c>
      <c r="AR83" s="200" t="str">
        <f aca="false">IF(ISNA(VLOOKUP($B83,ClassEvo,5+AR$10,0)),"",VLOOKUP($B83,ClassEvo,5+AR$10,0))</f>
        <v/>
      </c>
      <c r="AS83" s="200" t="str">
        <f aca="false">IF(ISNA(VLOOKUP($B83,ClassEvo,5+AS$10,0)),"",VLOOKUP($B83,ClassEvo,5+AS$10,0))</f>
        <v/>
      </c>
      <c r="AT83" s="201" t="str">
        <f aca="false">IF(ISNA(VLOOKUP($B83,ClassEvo,5+AT$10,0)),"",VLOOKUP($B83,ClassEvo,5+AT$10,0))</f>
        <v/>
      </c>
      <c r="AV83" s="197" t="str">
        <f aca="false">'Calculs (M21..M40)'!A86</f>
        <v/>
      </c>
      <c r="AW83" s="198" t="n">
        <f aca="false">'Calculs (M21..M40)'!G86</f>
        <v>0</v>
      </c>
      <c r="AX83" s="198" t="str">
        <f aca="false">'Calculs (M21..M40)'!H86</f>
        <v/>
      </c>
      <c r="AY83" s="202" t="str">
        <f aca="false">'Calculs (M21..M40)'!I86</f>
        <v/>
      </c>
      <c r="AZ83" s="198" t="str">
        <f aca="false">'Calculs (M21..M40)'!C86</f>
        <v/>
      </c>
      <c r="BA83" s="200" t="str">
        <f aca="false">'Calculs (M1..M20)'!GM86</f>
        <v/>
      </c>
      <c r="BB83" s="200" t="str">
        <f aca="false">'Calculs (M1..M20)'!GN86</f>
        <v/>
      </c>
      <c r="BC83" s="200" t="str">
        <f aca="false">'Calculs (M1..M20)'!GO86</f>
        <v/>
      </c>
      <c r="BD83" s="200" t="str">
        <f aca="false">'Calculs (M1..M20)'!GP86</f>
        <v/>
      </c>
      <c r="BE83" s="200" t="str">
        <f aca="false">'Calculs (M1..M20)'!GQ86</f>
        <v/>
      </c>
      <c r="BF83" s="200" t="str">
        <f aca="false">'Calculs (M1..M20)'!GR86</f>
        <v/>
      </c>
      <c r="BG83" s="200" t="str">
        <f aca="false">'Calculs (M1..M20)'!GS86</f>
        <v/>
      </c>
      <c r="BH83" s="200" t="str">
        <f aca="false">'Calculs (M1..M20)'!GT86</f>
        <v/>
      </c>
      <c r="BI83" s="200" t="str">
        <f aca="false">'Calculs (M1..M20)'!GU86</f>
        <v/>
      </c>
      <c r="BJ83" s="200" t="str">
        <f aca="false">'Calculs (M1..M20)'!GV86</f>
        <v/>
      </c>
      <c r="BK83" s="200" t="str">
        <f aca="false">'Calculs (M1..M20)'!GW86</f>
        <v/>
      </c>
      <c r="BL83" s="200" t="str">
        <f aca="false">'Calculs (M1..M20)'!GX86</f>
        <v/>
      </c>
      <c r="BM83" s="200" t="str">
        <f aca="false">'Calculs (M1..M20)'!GY86</f>
        <v/>
      </c>
      <c r="BN83" s="200" t="str">
        <f aca="false">'Calculs (M1..M20)'!GZ86</f>
        <v/>
      </c>
      <c r="BO83" s="200" t="str">
        <f aca="false">'Calculs (M1..M20)'!HA86</f>
        <v/>
      </c>
      <c r="BP83" s="200" t="str">
        <f aca="false">'Calculs (M1..M20)'!HB86</f>
        <v/>
      </c>
      <c r="BQ83" s="200" t="str">
        <f aca="false">'Calculs (M1..M20)'!HC86</f>
        <v/>
      </c>
      <c r="BR83" s="200" t="str">
        <f aca="false">'Calculs (M1..M20)'!HD86</f>
        <v/>
      </c>
      <c r="BS83" s="200" t="str">
        <f aca="false">'Calculs (M1..M20)'!HE86</f>
        <v/>
      </c>
      <c r="BT83" s="200" t="str">
        <f aca="false">'Calculs (M1..M20)'!HF86</f>
        <v/>
      </c>
      <c r="BU83" s="200" t="str">
        <f aca="false">'Calculs (M21..M40)'!GM86</f>
        <v/>
      </c>
      <c r="BV83" s="200" t="str">
        <f aca="false">'Calculs (M21..M40)'!GN86</f>
        <v/>
      </c>
      <c r="BW83" s="200" t="str">
        <f aca="false">'Calculs (M21..M40)'!GO86</f>
        <v/>
      </c>
      <c r="BX83" s="200" t="str">
        <f aca="false">'Calculs (M21..M40)'!GP86</f>
        <v/>
      </c>
      <c r="BY83" s="200" t="str">
        <f aca="false">'Calculs (M21..M40)'!GQ86</f>
        <v/>
      </c>
      <c r="BZ83" s="200" t="str">
        <f aca="false">'Calculs (M21..M40)'!GR86</f>
        <v/>
      </c>
      <c r="CA83" s="200" t="str">
        <f aca="false">'Calculs (M21..M40)'!GS86</f>
        <v/>
      </c>
      <c r="CB83" s="200" t="str">
        <f aca="false">'Calculs (M21..M40)'!GT86</f>
        <v/>
      </c>
      <c r="CC83" s="200" t="str">
        <f aca="false">'Calculs (M21..M40)'!GU86</f>
        <v/>
      </c>
      <c r="CD83" s="200" t="str">
        <f aca="false">'Calculs (M21..M40)'!GV86</f>
        <v/>
      </c>
      <c r="CE83" s="200" t="str">
        <f aca="false">'Calculs (M21..M40)'!GW86</f>
        <v/>
      </c>
      <c r="CF83" s="200" t="str">
        <f aca="false">'Calculs (M21..M40)'!GX86</f>
        <v/>
      </c>
      <c r="CG83" s="200" t="str">
        <f aca="false">'Calculs (M21..M40)'!GY86</f>
        <v/>
      </c>
      <c r="CH83" s="200" t="str">
        <f aca="false">'Calculs (M21..M40)'!GZ86</f>
        <v/>
      </c>
      <c r="CI83" s="200" t="str">
        <f aca="false">'Calculs (M21..M40)'!HA86</f>
        <v/>
      </c>
      <c r="CJ83" s="200" t="str">
        <f aca="false">'Calculs (M21..M40)'!HB86</f>
        <v/>
      </c>
      <c r="CK83" s="200" t="str">
        <f aca="false">'Calculs (M21..M40)'!HC86</f>
        <v/>
      </c>
      <c r="CL83" s="200" t="str">
        <f aca="false">'Calculs (M21..M40)'!HD86</f>
        <v/>
      </c>
      <c r="CM83" s="200" t="str">
        <f aca="false">'Calculs (M21..M40)'!HE86</f>
        <v/>
      </c>
      <c r="CN83" s="201" t="str">
        <f aca="false">'Calculs (M21..M40)'!HF86</f>
        <v/>
      </c>
    </row>
    <row r="84" customFormat="false" ht="13" hidden="false" customHeight="false" outlineLevel="0" collapsed="false">
      <c r="B84" s="197" t="n">
        <v>74</v>
      </c>
      <c r="C84" s="198" t="str">
        <f aca="false">IF(ISNA(VLOOKUP(B84,ClassEvo,2,0)),"",VLOOKUP(B84,ClassEvo,2,0))</f>
        <v/>
      </c>
      <c r="D84" s="198" t="str">
        <f aca="false">IF(ISNA(VLOOKUP($B84,ClassEvo,3,0)),"",VLOOKUP($B84,ClassEvo,3,0))</f>
        <v/>
      </c>
      <c r="E84" s="202" t="str">
        <f aca="false">IF(ISNA(VLOOKUP($B84,ClassEvo,4,0)),"",VLOOKUP($B84,ClassEvo,4,0))</f>
        <v/>
      </c>
      <c r="F84" s="198" t="str">
        <f aca="false">IF(ISNA(VLOOKUP($B84,ClassEvo,5,0)),"",VLOOKUP($B84,ClassEvo,5,0))</f>
        <v/>
      </c>
      <c r="G84" s="200" t="str">
        <f aca="false">IF(ISNA(VLOOKUP($B84,ClassEvo,5+G$10,0)),"",VLOOKUP($B84,ClassEvo,5+G$10,0))</f>
        <v/>
      </c>
      <c r="H84" s="200" t="str">
        <f aca="false">IF(ISNA(VLOOKUP($B84,ClassEvo,5+H$10,0)),"",VLOOKUP($B84,ClassEvo,5+H$10,0))</f>
        <v/>
      </c>
      <c r="I84" s="200" t="str">
        <f aca="false">IF(ISNA(VLOOKUP($B84,ClassEvo,5+I$10,0)),"",VLOOKUP($B84,ClassEvo,5+I$10,0))</f>
        <v/>
      </c>
      <c r="J84" s="200" t="str">
        <f aca="false">IF(ISNA(VLOOKUP($B84,ClassEvo,5+J$10,0)),"",VLOOKUP($B84,ClassEvo,5+J$10,0))</f>
        <v/>
      </c>
      <c r="K84" s="200" t="str">
        <f aca="false">IF(ISNA(VLOOKUP($B84,ClassEvo,5+K$10,0)),"",VLOOKUP($B84,ClassEvo,5+K$10,0))</f>
        <v/>
      </c>
      <c r="L84" s="200" t="str">
        <f aca="false">IF(ISNA(VLOOKUP($B84,ClassEvo,5+L$10,0)),"",VLOOKUP($B84,ClassEvo,5+L$10,0))</f>
        <v/>
      </c>
      <c r="M84" s="200" t="str">
        <f aca="false">IF(ISNA(VLOOKUP($B84,ClassEvo,5+M$10,0)),"",VLOOKUP($B84,ClassEvo,5+M$10,0))</f>
        <v/>
      </c>
      <c r="N84" s="200" t="str">
        <f aca="false">IF(ISNA(VLOOKUP($B84,ClassEvo,5+N$10,0)),"",VLOOKUP($B84,ClassEvo,5+N$10,0))</f>
        <v/>
      </c>
      <c r="O84" s="200" t="str">
        <f aca="false">IF(ISNA(VLOOKUP($B84,ClassEvo,5+O$10,0)),"",VLOOKUP($B84,ClassEvo,5+O$10,0))</f>
        <v/>
      </c>
      <c r="P84" s="200" t="str">
        <f aca="false">IF(ISNA(VLOOKUP($B84,ClassEvo,5+P$10,0)),"",VLOOKUP($B84,ClassEvo,5+P$10,0))</f>
        <v/>
      </c>
      <c r="Q84" s="200" t="str">
        <f aca="false">IF(ISNA(VLOOKUP($B84,ClassEvo,5+Q$10,0)),"",VLOOKUP($B84,ClassEvo,5+Q$10,0))</f>
        <v/>
      </c>
      <c r="R84" s="200" t="str">
        <f aca="false">IF(ISNA(VLOOKUP($B84,ClassEvo,5+R$10,0)),"",VLOOKUP($B84,ClassEvo,5+R$10,0))</f>
        <v/>
      </c>
      <c r="S84" s="200" t="str">
        <f aca="false">IF(ISNA(VLOOKUP($B84,ClassEvo,5+S$10,0)),"",VLOOKUP($B84,ClassEvo,5+S$10,0))</f>
        <v/>
      </c>
      <c r="T84" s="200" t="str">
        <f aca="false">IF(ISNA(VLOOKUP($B84,ClassEvo,5+T$10,0)),"",VLOOKUP($B84,ClassEvo,5+T$10,0))</f>
        <v/>
      </c>
      <c r="U84" s="200" t="str">
        <f aca="false">IF(ISNA(VLOOKUP($B84,ClassEvo,5+U$10,0)),"",VLOOKUP($B84,ClassEvo,5+U$10,0))</f>
        <v/>
      </c>
      <c r="V84" s="200" t="str">
        <f aca="false">IF(ISNA(VLOOKUP($B84,ClassEvo,5+V$10,0)),"",VLOOKUP($B84,ClassEvo,5+V$10,0))</f>
        <v/>
      </c>
      <c r="W84" s="200" t="str">
        <f aca="false">IF(ISNA(VLOOKUP($B84,ClassEvo,5+W$10,0)),"",VLOOKUP($B84,ClassEvo,5+W$10,0))</f>
        <v/>
      </c>
      <c r="X84" s="200" t="str">
        <f aca="false">IF(ISNA(VLOOKUP($B84,ClassEvo,5+X$10,0)),"",VLOOKUP($B84,ClassEvo,5+X$10,0))</f>
        <v/>
      </c>
      <c r="Y84" s="200" t="str">
        <f aca="false">IF(ISNA(VLOOKUP($B84,ClassEvo,5+Y$10,0)),"",VLOOKUP($B84,ClassEvo,5+Y$10,0))</f>
        <v/>
      </c>
      <c r="Z84" s="200" t="str">
        <f aca="false">IF(ISNA(VLOOKUP($B84,ClassEvo,5+Z$10,0)),"",VLOOKUP($B84,ClassEvo,5+Z$10,0))</f>
        <v/>
      </c>
      <c r="AA84" s="200" t="str">
        <f aca="false">IF(ISNA(VLOOKUP($B84,ClassEvo,5+AA$10,0)),"",VLOOKUP($B84,ClassEvo,5+AA$10,0))</f>
        <v/>
      </c>
      <c r="AB84" s="200" t="str">
        <f aca="false">IF(ISNA(VLOOKUP($B84,ClassEvo,5+AB$10,0)),"",VLOOKUP($B84,ClassEvo,5+AB$10,0))</f>
        <v/>
      </c>
      <c r="AC84" s="200" t="str">
        <f aca="false">IF(ISNA(VLOOKUP($B84,ClassEvo,5+AC$10,0)),"",VLOOKUP($B84,ClassEvo,5+AC$10,0))</f>
        <v/>
      </c>
      <c r="AD84" s="200" t="str">
        <f aca="false">IF(ISNA(VLOOKUP($B84,ClassEvo,5+AD$10,0)),"",VLOOKUP($B84,ClassEvo,5+AD$10,0))</f>
        <v/>
      </c>
      <c r="AE84" s="200" t="str">
        <f aca="false">IF(ISNA(VLOOKUP($B84,ClassEvo,5+AE$10,0)),"",VLOOKUP($B84,ClassEvo,5+AE$10,0))</f>
        <v/>
      </c>
      <c r="AF84" s="200" t="str">
        <f aca="false">IF(ISNA(VLOOKUP($B84,ClassEvo,5+AF$10,0)),"",VLOOKUP($B84,ClassEvo,5+AF$10,0))</f>
        <v/>
      </c>
      <c r="AG84" s="200" t="str">
        <f aca="false">IF(ISNA(VLOOKUP($B84,ClassEvo,5+AG$10,0)),"",VLOOKUP($B84,ClassEvo,5+AG$10,0))</f>
        <v/>
      </c>
      <c r="AH84" s="200" t="str">
        <f aca="false">IF(ISNA(VLOOKUP($B84,ClassEvo,5+AH$10,0)),"",VLOOKUP($B84,ClassEvo,5+AH$10,0))</f>
        <v/>
      </c>
      <c r="AI84" s="200" t="str">
        <f aca="false">IF(ISNA(VLOOKUP($B84,ClassEvo,5+AI$10,0)),"",VLOOKUP($B84,ClassEvo,5+AI$10,0))</f>
        <v/>
      </c>
      <c r="AJ84" s="200" t="str">
        <f aca="false">IF(ISNA(VLOOKUP($B84,ClassEvo,5+AJ$10,0)),"",VLOOKUP($B84,ClassEvo,5+AJ$10,0))</f>
        <v/>
      </c>
      <c r="AK84" s="200" t="str">
        <f aca="false">IF(ISNA(VLOOKUP($B84,ClassEvo,5+AK$10,0)),"",VLOOKUP($B84,ClassEvo,5+AK$10,0))</f>
        <v/>
      </c>
      <c r="AL84" s="200" t="str">
        <f aca="false">IF(ISNA(VLOOKUP($B84,ClassEvo,5+AL$10,0)),"",VLOOKUP($B84,ClassEvo,5+AL$10,0))</f>
        <v/>
      </c>
      <c r="AM84" s="200" t="str">
        <f aca="false">IF(ISNA(VLOOKUP($B84,ClassEvo,5+AM$10,0)),"",VLOOKUP($B84,ClassEvo,5+AM$10,0))</f>
        <v/>
      </c>
      <c r="AN84" s="200" t="str">
        <f aca="false">IF(ISNA(VLOOKUP($B84,ClassEvo,5+AN$10,0)),"",VLOOKUP($B84,ClassEvo,5+AN$10,0))</f>
        <v/>
      </c>
      <c r="AO84" s="200" t="str">
        <f aca="false">IF(ISNA(VLOOKUP($B84,ClassEvo,5+AO$10,0)),"",VLOOKUP($B84,ClassEvo,5+AO$10,0))</f>
        <v/>
      </c>
      <c r="AP84" s="200" t="str">
        <f aca="false">IF(ISNA(VLOOKUP($B84,ClassEvo,5+AP$10,0)),"",VLOOKUP($B84,ClassEvo,5+AP$10,0))</f>
        <v/>
      </c>
      <c r="AQ84" s="200" t="str">
        <f aca="false">IF(ISNA(VLOOKUP($B84,ClassEvo,5+AQ$10,0)),"",VLOOKUP($B84,ClassEvo,5+AQ$10,0))</f>
        <v/>
      </c>
      <c r="AR84" s="200" t="str">
        <f aca="false">IF(ISNA(VLOOKUP($B84,ClassEvo,5+AR$10,0)),"",VLOOKUP($B84,ClassEvo,5+AR$10,0))</f>
        <v/>
      </c>
      <c r="AS84" s="200" t="str">
        <f aca="false">IF(ISNA(VLOOKUP($B84,ClassEvo,5+AS$10,0)),"",VLOOKUP($B84,ClassEvo,5+AS$10,0))</f>
        <v/>
      </c>
      <c r="AT84" s="201" t="str">
        <f aca="false">IF(ISNA(VLOOKUP($B84,ClassEvo,5+AT$10,0)),"",VLOOKUP($B84,ClassEvo,5+AT$10,0))</f>
        <v/>
      </c>
      <c r="AV84" s="197" t="str">
        <f aca="false">'Calculs (M21..M40)'!A87</f>
        <v/>
      </c>
      <c r="AW84" s="198" t="n">
        <f aca="false">'Calculs (M21..M40)'!G87</f>
        <v>0</v>
      </c>
      <c r="AX84" s="198" t="str">
        <f aca="false">'Calculs (M21..M40)'!H87</f>
        <v/>
      </c>
      <c r="AY84" s="202" t="str">
        <f aca="false">'Calculs (M21..M40)'!I87</f>
        <v/>
      </c>
      <c r="AZ84" s="198" t="str">
        <f aca="false">'Calculs (M21..M40)'!C87</f>
        <v/>
      </c>
      <c r="BA84" s="200" t="str">
        <f aca="false">'Calculs (M1..M20)'!GM87</f>
        <v/>
      </c>
      <c r="BB84" s="200" t="str">
        <f aca="false">'Calculs (M1..M20)'!GN87</f>
        <v/>
      </c>
      <c r="BC84" s="200" t="str">
        <f aca="false">'Calculs (M1..M20)'!GO87</f>
        <v/>
      </c>
      <c r="BD84" s="200" t="str">
        <f aca="false">'Calculs (M1..M20)'!GP87</f>
        <v/>
      </c>
      <c r="BE84" s="200" t="str">
        <f aca="false">'Calculs (M1..M20)'!GQ87</f>
        <v/>
      </c>
      <c r="BF84" s="200" t="str">
        <f aca="false">'Calculs (M1..M20)'!GR87</f>
        <v/>
      </c>
      <c r="BG84" s="200" t="str">
        <f aca="false">'Calculs (M1..M20)'!GS87</f>
        <v/>
      </c>
      <c r="BH84" s="200" t="str">
        <f aca="false">'Calculs (M1..M20)'!GT87</f>
        <v/>
      </c>
      <c r="BI84" s="200" t="str">
        <f aca="false">'Calculs (M1..M20)'!GU87</f>
        <v/>
      </c>
      <c r="BJ84" s="200" t="str">
        <f aca="false">'Calculs (M1..M20)'!GV87</f>
        <v/>
      </c>
      <c r="BK84" s="200" t="str">
        <f aca="false">'Calculs (M1..M20)'!GW87</f>
        <v/>
      </c>
      <c r="BL84" s="200" t="str">
        <f aca="false">'Calculs (M1..M20)'!GX87</f>
        <v/>
      </c>
      <c r="BM84" s="200" t="str">
        <f aca="false">'Calculs (M1..M20)'!GY87</f>
        <v/>
      </c>
      <c r="BN84" s="200" t="str">
        <f aca="false">'Calculs (M1..M20)'!GZ87</f>
        <v/>
      </c>
      <c r="BO84" s="200" t="str">
        <f aca="false">'Calculs (M1..M20)'!HA87</f>
        <v/>
      </c>
      <c r="BP84" s="200" t="str">
        <f aca="false">'Calculs (M1..M20)'!HB87</f>
        <v/>
      </c>
      <c r="BQ84" s="200" t="str">
        <f aca="false">'Calculs (M1..M20)'!HC87</f>
        <v/>
      </c>
      <c r="BR84" s="200" t="str">
        <f aca="false">'Calculs (M1..M20)'!HD87</f>
        <v/>
      </c>
      <c r="BS84" s="200" t="str">
        <f aca="false">'Calculs (M1..M20)'!HE87</f>
        <v/>
      </c>
      <c r="BT84" s="200" t="str">
        <f aca="false">'Calculs (M1..M20)'!HF87</f>
        <v/>
      </c>
      <c r="BU84" s="200" t="str">
        <f aca="false">'Calculs (M21..M40)'!GM87</f>
        <v/>
      </c>
      <c r="BV84" s="200" t="str">
        <f aca="false">'Calculs (M21..M40)'!GN87</f>
        <v/>
      </c>
      <c r="BW84" s="200" t="str">
        <f aca="false">'Calculs (M21..M40)'!GO87</f>
        <v/>
      </c>
      <c r="BX84" s="200" t="str">
        <f aca="false">'Calculs (M21..M40)'!GP87</f>
        <v/>
      </c>
      <c r="BY84" s="200" t="str">
        <f aca="false">'Calculs (M21..M40)'!GQ87</f>
        <v/>
      </c>
      <c r="BZ84" s="200" t="str">
        <f aca="false">'Calculs (M21..M40)'!GR87</f>
        <v/>
      </c>
      <c r="CA84" s="200" t="str">
        <f aca="false">'Calculs (M21..M40)'!GS87</f>
        <v/>
      </c>
      <c r="CB84" s="200" t="str">
        <f aca="false">'Calculs (M21..M40)'!GT87</f>
        <v/>
      </c>
      <c r="CC84" s="200" t="str">
        <f aca="false">'Calculs (M21..M40)'!GU87</f>
        <v/>
      </c>
      <c r="CD84" s="200" t="str">
        <f aca="false">'Calculs (M21..M40)'!GV87</f>
        <v/>
      </c>
      <c r="CE84" s="200" t="str">
        <f aca="false">'Calculs (M21..M40)'!GW87</f>
        <v/>
      </c>
      <c r="CF84" s="200" t="str">
        <f aca="false">'Calculs (M21..M40)'!GX87</f>
        <v/>
      </c>
      <c r="CG84" s="200" t="str">
        <f aca="false">'Calculs (M21..M40)'!GY87</f>
        <v/>
      </c>
      <c r="CH84" s="200" t="str">
        <f aca="false">'Calculs (M21..M40)'!GZ87</f>
        <v/>
      </c>
      <c r="CI84" s="200" t="str">
        <f aca="false">'Calculs (M21..M40)'!HA87</f>
        <v/>
      </c>
      <c r="CJ84" s="200" t="str">
        <f aca="false">'Calculs (M21..M40)'!HB87</f>
        <v/>
      </c>
      <c r="CK84" s="200" t="str">
        <f aca="false">'Calculs (M21..M40)'!HC87</f>
        <v/>
      </c>
      <c r="CL84" s="200" t="str">
        <f aca="false">'Calculs (M21..M40)'!HD87</f>
        <v/>
      </c>
      <c r="CM84" s="200" t="str">
        <f aca="false">'Calculs (M21..M40)'!HE87</f>
        <v/>
      </c>
      <c r="CN84" s="201" t="str">
        <f aca="false">'Calculs (M21..M40)'!HF87</f>
        <v/>
      </c>
    </row>
    <row r="85" customFormat="false" ht="13" hidden="false" customHeight="false" outlineLevel="0" collapsed="false">
      <c r="B85" s="197" t="n">
        <v>75</v>
      </c>
      <c r="C85" s="198" t="str">
        <f aca="false">IF(ISNA(VLOOKUP(B85,ClassEvo,2,0)),"",VLOOKUP(B85,ClassEvo,2,0))</f>
        <v/>
      </c>
      <c r="D85" s="198" t="str">
        <f aca="false">IF(ISNA(VLOOKUP($B85,ClassEvo,3,0)),"",VLOOKUP($B85,ClassEvo,3,0))</f>
        <v/>
      </c>
      <c r="E85" s="202" t="str">
        <f aca="false">IF(ISNA(VLOOKUP($B85,ClassEvo,4,0)),"",VLOOKUP($B85,ClassEvo,4,0))</f>
        <v/>
      </c>
      <c r="F85" s="198" t="str">
        <f aca="false">IF(ISNA(VLOOKUP($B85,ClassEvo,5,0)),"",VLOOKUP($B85,ClassEvo,5,0))</f>
        <v/>
      </c>
      <c r="G85" s="200" t="str">
        <f aca="false">IF(ISNA(VLOOKUP($B85,ClassEvo,5+G$10,0)),"",VLOOKUP($B85,ClassEvo,5+G$10,0))</f>
        <v/>
      </c>
      <c r="H85" s="200" t="str">
        <f aca="false">IF(ISNA(VLOOKUP($B85,ClassEvo,5+H$10,0)),"",VLOOKUP($B85,ClassEvo,5+H$10,0))</f>
        <v/>
      </c>
      <c r="I85" s="200" t="str">
        <f aca="false">IF(ISNA(VLOOKUP($B85,ClassEvo,5+I$10,0)),"",VLOOKUP($B85,ClassEvo,5+I$10,0))</f>
        <v/>
      </c>
      <c r="J85" s="200" t="str">
        <f aca="false">IF(ISNA(VLOOKUP($B85,ClassEvo,5+J$10,0)),"",VLOOKUP($B85,ClassEvo,5+J$10,0))</f>
        <v/>
      </c>
      <c r="K85" s="200" t="str">
        <f aca="false">IF(ISNA(VLOOKUP($B85,ClassEvo,5+K$10,0)),"",VLOOKUP($B85,ClassEvo,5+K$10,0))</f>
        <v/>
      </c>
      <c r="L85" s="200" t="str">
        <f aca="false">IF(ISNA(VLOOKUP($B85,ClassEvo,5+L$10,0)),"",VLOOKUP($B85,ClassEvo,5+L$10,0))</f>
        <v/>
      </c>
      <c r="M85" s="200" t="str">
        <f aca="false">IF(ISNA(VLOOKUP($B85,ClassEvo,5+M$10,0)),"",VLOOKUP($B85,ClassEvo,5+M$10,0))</f>
        <v/>
      </c>
      <c r="N85" s="200" t="str">
        <f aca="false">IF(ISNA(VLOOKUP($B85,ClassEvo,5+N$10,0)),"",VLOOKUP($B85,ClassEvo,5+N$10,0))</f>
        <v/>
      </c>
      <c r="O85" s="200" t="str">
        <f aca="false">IF(ISNA(VLOOKUP($B85,ClassEvo,5+O$10,0)),"",VLOOKUP($B85,ClassEvo,5+O$10,0))</f>
        <v/>
      </c>
      <c r="P85" s="200" t="str">
        <f aca="false">IF(ISNA(VLOOKUP($B85,ClassEvo,5+P$10,0)),"",VLOOKUP($B85,ClassEvo,5+P$10,0))</f>
        <v/>
      </c>
      <c r="Q85" s="200" t="str">
        <f aca="false">IF(ISNA(VLOOKUP($B85,ClassEvo,5+Q$10,0)),"",VLOOKUP($B85,ClassEvo,5+Q$10,0))</f>
        <v/>
      </c>
      <c r="R85" s="200" t="str">
        <f aca="false">IF(ISNA(VLOOKUP($B85,ClassEvo,5+R$10,0)),"",VLOOKUP($B85,ClassEvo,5+R$10,0))</f>
        <v/>
      </c>
      <c r="S85" s="200" t="str">
        <f aca="false">IF(ISNA(VLOOKUP($B85,ClassEvo,5+S$10,0)),"",VLOOKUP($B85,ClassEvo,5+S$10,0))</f>
        <v/>
      </c>
      <c r="T85" s="200" t="str">
        <f aca="false">IF(ISNA(VLOOKUP($B85,ClassEvo,5+T$10,0)),"",VLOOKUP($B85,ClassEvo,5+T$10,0))</f>
        <v/>
      </c>
      <c r="U85" s="200" t="str">
        <f aca="false">IF(ISNA(VLOOKUP($B85,ClassEvo,5+U$10,0)),"",VLOOKUP($B85,ClassEvo,5+U$10,0))</f>
        <v/>
      </c>
      <c r="V85" s="200" t="str">
        <f aca="false">IF(ISNA(VLOOKUP($B85,ClassEvo,5+V$10,0)),"",VLOOKUP($B85,ClassEvo,5+V$10,0))</f>
        <v/>
      </c>
      <c r="W85" s="200" t="str">
        <f aca="false">IF(ISNA(VLOOKUP($B85,ClassEvo,5+W$10,0)),"",VLOOKUP($B85,ClassEvo,5+W$10,0))</f>
        <v/>
      </c>
      <c r="X85" s="200" t="str">
        <f aca="false">IF(ISNA(VLOOKUP($B85,ClassEvo,5+X$10,0)),"",VLOOKUP($B85,ClassEvo,5+X$10,0))</f>
        <v/>
      </c>
      <c r="Y85" s="200" t="str">
        <f aca="false">IF(ISNA(VLOOKUP($B85,ClassEvo,5+Y$10,0)),"",VLOOKUP($B85,ClassEvo,5+Y$10,0))</f>
        <v/>
      </c>
      <c r="Z85" s="200" t="str">
        <f aca="false">IF(ISNA(VLOOKUP($B85,ClassEvo,5+Z$10,0)),"",VLOOKUP($B85,ClassEvo,5+Z$10,0))</f>
        <v/>
      </c>
      <c r="AA85" s="200" t="str">
        <f aca="false">IF(ISNA(VLOOKUP($B85,ClassEvo,5+AA$10,0)),"",VLOOKUP($B85,ClassEvo,5+AA$10,0))</f>
        <v/>
      </c>
      <c r="AB85" s="200" t="str">
        <f aca="false">IF(ISNA(VLOOKUP($B85,ClassEvo,5+AB$10,0)),"",VLOOKUP($B85,ClassEvo,5+AB$10,0))</f>
        <v/>
      </c>
      <c r="AC85" s="200" t="str">
        <f aca="false">IF(ISNA(VLOOKUP($B85,ClassEvo,5+AC$10,0)),"",VLOOKUP($B85,ClassEvo,5+AC$10,0))</f>
        <v/>
      </c>
      <c r="AD85" s="200" t="str">
        <f aca="false">IF(ISNA(VLOOKUP($B85,ClassEvo,5+AD$10,0)),"",VLOOKUP($B85,ClassEvo,5+AD$10,0))</f>
        <v/>
      </c>
      <c r="AE85" s="200" t="str">
        <f aca="false">IF(ISNA(VLOOKUP($B85,ClassEvo,5+AE$10,0)),"",VLOOKUP($B85,ClassEvo,5+AE$10,0))</f>
        <v/>
      </c>
      <c r="AF85" s="200" t="str">
        <f aca="false">IF(ISNA(VLOOKUP($B85,ClassEvo,5+AF$10,0)),"",VLOOKUP($B85,ClassEvo,5+AF$10,0))</f>
        <v/>
      </c>
      <c r="AG85" s="200" t="str">
        <f aca="false">IF(ISNA(VLOOKUP($B85,ClassEvo,5+AG$10,0)),"",VLOOKUP($B85,ClassEvo,5+AG$10,0))</f>
        <v/>
      </c>
      <c r="AH85" s="200" t="str">
        <f aca="false">IF(ISNA(VLOOKUP($B85,ClassEvo,5+AH$10,0)),"",VLOOKUP($B85,ClassEvo,5+AH$10,0))</f>
        <v/>
      </c>
      <c r="AI85" s="200" t="str">
        <f aca="false">IF(ISNA(VLOOKUP($B85,ClassEvo,5+AI$10,0)),"",VLOOKUP($B85,ClassEvo,5+AI$10,0))</f>
        <v/>
      </c>
      <c r="AJ85" s="200" t="str">
        <f aca="false">IF(ISNA(VLOOKUP($B85,ClassEvo,5+AJ$10,0)),"",VLOOKUP($B85,ClassEvo,5+AJ$10,0))</f>
        <v/>
      </c>
      <c r="AK85" s="200" t="str">
        <f aca="false">IF(ISNA(VLOOKUP($B85,ClassEvo,5+AK$10,0)),"",VLOOKUP($B85,ClassEvo,5+AK$10,0))</f>
        <v/>
      </c>
      <c r="AL85" s="200" t="str">
        <f aca="false">IF(ISNA(VLOOKUP($B85,ClassEvo,5+AL$10,0)),"",VLOOKUP($B85,ClassEvo,5+AL$10,0))</f>
        <v/>
      </c>
      <c r="AM85" s="200" t="str">
        <f aca="false">IF(ISNA(VLOOKUP($B85,ClassEvo,5+AM$10,0)),"",VLOOKUP($B85,ClassEvo,5+AM$10,0))</f>
        <v/>
      </c>
      <c r="AN85" s="200" t="str">
        <f aca="false">IF(ISNA(VLOOKUP($B85,ClassEvo,5+AN$10,0)),"",VLOOKUP($B85,ClassEvo,5+AN$10,0))</f>
        <v/>
      </c>
      <c r="AO85" s="200" t="str">
        <f aca="false">IF(ISNA(VLOOKUP($B85,ClassEvo,5+AO$10,0)),"",VLOOKUP($B85,ClassEvo,5+AO$10,0))</f>
        <v/>
      </c>
      <c r="AP85" s="200" t="str">
        <f aca="false">IF(ISNA(VLOOKUP($B85,ClassEvo,5+AP$10,0)),"",VLOOKUP($B85,ClassEvo,5+AP$10,0))</f>
        <v/>
      </c>
      <c r="AQ85" s="200" t="str">
        <f aca="false">IF(ISNA(VLOOKUP($B85,ClassEvo,5+AQ$10,0)),"",VLOOKUP($B85,ClassEvo,5+AQ$10,0))</f>
        <v/>
      </c>
      <c r="AR85" s="200" t="str">
        <f aca="false">IF(ISNA(VLOOKUP($B85,ClassEvo,5+AR$10,0)),"",VLOOKUP($B85,ClassEvo,5+AR$10,0))</f>
        <v/>
      </c>
      <c r="AS85" s="200" t="str">
        <f aca="false">IF(ISNA(VLOOKUP($B85,ClassEvo,5+AS$10,0)),"",VLOOKUP($B85,ClassEvo,5+AS$10,0))</f>
        <v/>
      </c>
      <c r="AT85" s="201" t="str">
        <f aca="false">IF(ISNA(VLOOKUP($B85,ClassEvo,5+AT$10,0)),"",VLOOKUP($B85,ClassEvo,5+AT$10,0))</f>
        <v/>
      </c>
      <c r="AV85" s="197" t="str">
        <f aca="false">'Calculs (M21..M40)'!A88</f>
        <v/>
      </c>
      <c r="AW85" s="198" t="n">
        <f aca="false">'Calculs (M21..M40)'!G88</f>
        <v>0</v>
      </c>
      <c r="AX85" s="198" t="str">
        <f aca="false">'Calculs (M21..M40)'!H88</f>
        <v/>
      </c>
      <c r="AY85" s="202" t="str">
        <f aca="false">'Calculs (M21..M40)'!I88</f>
        <v/>
      </c>
      <c r="AZ85" s="198" t="str">
        <f aca="false">'Calculs (M21..M40)'!C88</f>
        <v/>
      </c>
      <c r="BA85" s="200" t="str">
        <f aca="false">'Calculs (M1..M20)'!GM88</f>
        <v/>
      </c>
      <c r="BB85" s="200" t="str">
        <f aca="false">'Calculs (M1..M20)'!GN88</f>
        <v/>
      </c>
      <c r="BC85" s="200" t="str">
        <f aca="false">'Calculs (M1..M20)'!GO88</f>
        <v/>
      </c>
      <c r="BD85" s="200" t="str">
        <f aca="false">'Calculs (M1..M20)'!GP88</f>
        <v/>
      </c>
      <c r="BE85" s="200" t="str">
        <f aca="false">'Calculs (M1..M20)'!GQ88</f>
        <v/>
      </c>
      <c r="BF85" s="200" t="str">
        <f aca="false">'Calculs (M1..M20)'!GR88</f>
        <v/>
      </c>
      <c r="BG85" s="200" t="str">
        <f aca="false">'Calculs (M1..M20)'!GS88</f>
        <v/>
      </c>
      <c r="BH85" s="200" t="str">
        <f aca="false">'Calculs (M1..M20)'!GT88</f>
        <v/>
      </c>
      <c r="BI85" s="200" t="str">
        <f aca="false">'Calculs (M1..M20)'!GU88</f>
        <v/>
      </c>
      <c r="BJ85" s="200" t="str">
        <f aca="false">'Calculs (M1..M20)'!GV88</f>
        <v/>
      </c>
      <c r="BK85" s="200" t="str">
        <f aca="false">'Calculs (M1..M20)'!GW88</f>
        <v/>
      </c>
      <c r="BL85" s="200" t="str">
        <f aca="false">'Calculs (M1..M20)'!GX88</f>
        <v/>
      </c>
      <c r="BM85" s="200" t="str">
        <f aca="false">'Calculs (M1..M20)'!GY88</f>
        <v/>
      </c>
      <c r="BN85" s="200" t="str">
        <f aca="false">'Calculs (M1..M20)'!GZ88</f>
        <v/>
      </c>
      <c r="BO85" s="200" t="str">
        <f aca="false">'Calculs (M1..M20)'!HA88</f>
        <v/>
      </c>
      <c r="BP85" s="200" t="str">
        <f aca="false">'Calculs (M1..M20)'!HB88</f>
        <v/>
      </c>
      <c r="BQ85" s="200" t="str">
        <f aca="false">'Calculs (M1..M20)'!HC88</f>
        <v/>
      </c>
      <c r="BR85" s="200" t="str">
        <f aca="false">'Calculs (M1..M20)'!HD88</f>
        <v/>
      </c>
      <c r="BS85" s="200" t="str">
        <f aca="false">'Calculs (M1..M20)'!HE88</f>
        <v/>
      </c>
      <c r="BT85" s="200" t="str">
        <f aca="false">'Calculs (M1..M20)'!HF88</f>
        <v/>
      </c>
      <c r="BU85" s="200" t="str">
        <f aca="false">'Calculs (M21..M40)'!GM88</f>
        <v/>
      </c>
      <c r="BV85" s="200" t="str">
        <f aca="false">'Calculs (M21..M40)'!GN88</f>
        <v/>
      </c>
      <c r="BW85" s="200" t="str">
        <f aca="false">'Calculs (M21..M40)'!GO88</f>
        <v/>
      </c>
      <c r="BX85" s="200" t="str">
        <f aca="false">'Calculs (M21..M40)'!GP88</f>
        <v/>
      </c>
      <c r="BY85" s="200" t="str">
        <f aca="false">'Calculs (M21..M40)'!GQ88</f>
        <v/>
      </c>
      <c r="BZ85" s="200" t="str">
        <f aca="false">'Calculs (M21..M40)'!GR88</f>
        <v/>
      </c>
      <c r="CA85" s="200" t="str">
        <f aca="false">'Calculs (M21..M40)'!GS88</f>
        <v/>
      </c>
      <c r="CB85" s="200" t="str">
        <f aca="false">'Calculs (M21..M40)'!GT88</f>
        <v/>
      </c>
      <c r="CC85" s="200" t="str">
        <f aca="false">'Calculs (M21..M40)'!GU88</f>
        <v/>
      </c>
      <c r="CD85" s="200" t="str">
        <f aca="false">'Calculs (M21..M40)'!GV88</f>
        <v/>
      </c>
      <c r="CE85" s="200" t="str">
        <f aca="false">'Calculs (M21..M40)'!GW88</f>
        <v/>
      </c>
      <c r="CF85" s="200" t="str">
        <f aca="false">'Calculs (M21..M40)'!GX88</f>
        <v/>
      </c>
      <c r="CG85" s="200" t="str">
        <f aca="false">'Calculs (M21..M40)'!GY88</f>
        <v/>
      </c>
      <c r="CH85" s="200" t="str">
        <f aca="false">'Calculs (M21..M40)'!GZ88</f>
        <v/>
      </c>
      <c r="CI85" s="200" t="str">
        <f aca="false">'Calculs (M21..M40)'!HA88</f>
        <v/>
      </c>
      <c r="CJ85" s="200" t="str">
        <f aca="false">'Calculs (M21..M40)'!HB88</f>
        <v/>
      </c>
      <c r="CK85" s="200" t="str">
        <f aca="false">'Calculs (M21..M40)'!HC88</f>
        <v/>
      </c>
      <c r="CL85" s="200" t="str">
        <f aca="false">'Calculs (M21..M40)'!HD88</f>
        <v/>
      </c>
      <c r="CM85" s="200" t="str">
        <f aca="false">'Calculs (M21..M40)'!HE88</f>
        <v/>
      </c>
      <c r="CN85" s="201" t="str">
        <f aca="false">'Calculs (M21..M40)'!HF88</f>
        <v/>
      </c>
    </row>
    <row r="86" customFormat="false" ht="13" hidden="false" customHeight="false" outlineLevel="0" collapsed="false">
      <c r="B86" s="197" t="n">
        <v>76</v>
      </c>
      <c r="C86" s="198" t="str">
        <f aca="false">IF(ISNA(VLOOKUP(B86,ClassEvo,2,0)),"",VLOOKUP(B86,ClassEvo,2,0))</f>
        <v/>
      </c>
      <c r="D86" s="198" t="str">
        <f aca="false">IF(ISNA(VLOOKUP($B86,ClassEvo,3,0)),"",VLOOKUP($B86,ClassEvo,3,0))</f>
        <v/>
      </c>
      <c r="E86" s="202" t="str">
        <f aca="false">IF(ISNA(VLOOKUP($B86,ClassEvo,4,0)),"",VLOOKUP($B86,ClassEvo,4,0))</f>
        <v/>
      </c>
      <c r="F86" s="198" t="str">
        <f aca="false">IF(ISNA(VLOOKUP($B86,ClassEvo,5,0)),"",VLOOKUP($B86,ClassEvo,5,0))</f>
        <v/>
      </c>
      <c r="G86" s="200" t="str">
        <f aca="false">IF(ISNA(VLOOKUP($B86,ClassEvo,5+G$10,0)),"",VLOOKUP($B86,ClassEvo,5+G$10,0))</f>
        <v/>
      </c>
      <c r="H86" s="200" t="str">
        <f aca="false">IF(ISNA(VLOOKUP($B86,ClassEvo,5+H$10,0)),"",VLOOKUP($B86,ClassEvo,5+H$10,0))</f>
        <v/>
      </c>
      <c r="I86" s="200" t="str">
        <f aca="false">IF(ISNA(VLOOKUP($B86,ClassEvo,5+I$10,0)),"",VLOOKUP($B86,ClassEvo,5+I$10,0))</f>
        <v/>
      </c>
      <c r="J86" s="200" t="str">
        <f aca="false">IF(ISNA(VLOOKUP($B86,ClassEvo,5+J$10,0)),"",VLOOKUP($B86,ClassEvo,5+J$10,0))</f>
        <v/>
      </c>
      <c r="K86" s="200" t="str">
        <f aca="false">IF(ISNA(VLOOKUP($B86,ClassEvo,5+K$10,0)),"",VLOOKUP($B86,ClassEvo,5+K$10,0))</f>
        <v/>
      </c>
      <c r="L86" s="200" t="str">
        <f aca="false">IF(ISNA(VLOOKUP($B86,ClassEvo,5+L$10,0)),"",VLOOKUP($B86,ClassEvo,5+L$10,0))</f>
        <v/>
      </c>
      <c r="M86" s="200" t="str">
        <f aca="false">IF(ISNA(VLOOKUP($B86,ClassEvo,5+M$10,0)),"",VLOOKUP($B86,ClassEvo,5+M$10,0))</f>
        <v/>
      </c>
      <c r="N86" s="200" t="str">
        <f aca="false">IF(ISNA(VLOOKUP($B86,ClassEvo,5+N$10,0)),"",VLOOKUP($B86,ClassEvo,5+N$10,0))</f>
        <v/>
      </c>
      <c r="O86" s="200" t="str">
        <f aca="false">IF(ISNA(VLOOKUP($B86,ClassEvo,5+O$10,0)),"",VLOOKUP($B86,ClassEvo,5+O$10,0))</f>
        <v/>
      </c>
      <c r="P86" s="200" t="str">
        <f aca="false">IF(ISNA(VLOOKUP($B86,ClassEvo,5+P$10,0)),"",VLOOKUP($B86,ClassEvo,5+P$10,0))</f>
        <v/>
      </c>
      <c r="Q86" s="200" t="str">
        <f aca="false">IF(ISNA(VLOOKUP($B86,ClassEvo,5+Q$10,0)),"",VLOOKUP($B86,ClassEvo,5+Q$10,0))</f>
        <v/>
      </c>
      <c r="R86" s="200" t="str">
        <f aca="false">IF(ISNA(VLOOKUP($B86,ClassEvo,5+R$10,0)),"",VLOOKUP($B86,ClassEvo,5+R$10,0))</f>
        <v/>
      </c>
      <c r="S86" s="200" t="str">
        <f aca="false">IF(ISNA(VLOOKUP($B86,ClassEvo,5+S$10,0)),"",VLOOKUP($B86,ClassEvo,5+S$10,0))</f>
        <v/>
      </c>
      <c r="T86" s="200" t="str">
        <f aca="false">IF(ISNA(VLOOKUP($B86,ClassEvo,5+T$10,0)),"",VLOOKUP($B86,ClassEvo,5+T$10,0))</f>
        <v/>
      </c>
      <c r="U86" s="200" t="str">
        <f aca="false">IF(ISNA(VLOOKUP($B86,ClassEvo,5+U$10,0)),"",VLOOKUP($B86,ClassEvo,5+U$10,0))</f>
        <v/>
      </c>
      <c r="V86" s="200" t="str">
        <f aca="false">IF(ISNA(VLOOKUP($B86,ClassEvo,5+V$10,0)),"",VLOOKUP($B86,ClassEvo,5+V$10,0))</f>
        <v/>
      </c>
      <c r="W86" s="200" t="str">
        <f aca="false">IF(ISNA(VLOOKUP($B86,ClassEvo,5+W$10,0)),"",VLOOKUP($B86,ClassEvo,5+W$10,0))</f>
        <v/>
      </c>
      <c r="X86" s="200" t="str">
        <f aca="false">IF(ISNA(VLOOKUP($B86,ClassEvo,5+X$10,0)),"",VLOOKUP($B86,ClassEvo,5+X$10,0))</f>
        <v/>
      </c>
      <c r="Y86" s="200" t="str">
        <f aca="false">IF(ISNA(VLOOKUP($B86,ClassEvo,5+Y$10,0)),"",VLOOKUP($B86,ClassEvo,5+Y$10,0))</f>
        <v/>
      </c>
      <c r="Z86" s="200" t="str">
        <f aca="false">IF(ISNA(VLOOKUP($B86,ClassEvo,5+Z$10,0)),"",VLOOKUP($B86,ClassEvo,5+Z$10,0))</f>
        <v/>
      </c>
      <c r="AA86" s="200" t="str">
        <f aca="false">IF(ISNA(VLOOKUP($B86,ClassEvo,5+AA$10,0)),"",VLOOKUP($B86,ClassEvo,5+AA$10,0))</f>
        <v/>
      </c>
      <c r="AB86" s="200" t="str">
        <f aca="false">IF(ISNA(VLOOKUP($B86,ClassEvo,5+AB$10,0)),"",VLOOKUP($B86,ClassEvo,5+AB$10,0))</f>
        <v/>
      </c>
      <c r="AC86" s="200" t="str">
        <f aca="false">IF(ISNA(VLOOKUP($B86,ClassEvo,5+AC$10,0)),"",VLOOKUP($B86,ClassEvo,5+AC$10,0))</f>
        <v/>
      </c>
      <c r="AD86" s="200" t="str">
        <f aca="false">IF(ISNA(VLOOKUP($B86,ClassEvo,5+AD$10,0)),"",VLOOKUP($B86,ClassEvo,5+AD$10,0))</f>
        <v/>
      </c>
      <c r="AE86" s="200" t="str">
        <f aca="false">IF(ISNA(VLOOKUP($B86,ClassEvo,5+AE$10,0)),"",VLOOKUP($B86,ClassEvo,5+AE$10,0))</f>
        <v/>
      </c>
      <c r="AF86" s="200" t="str">
        <f aca="false">IF(ISNA(VLOOKUP($B86,ClassEvo,5+AF$10,0)),"",VLOOKUP($B86,ClassEvo,5+AF$10,0))</f>
        <v/>
      </c>
      <c r="AG86" s="200" t="str">
        <f aca="false">IF(ISNA(VLOOKUP($B86,ClassEvo,5+AG$10,0)),"",VLOOKUP($B86,ClassEvo,5+AG$10,0))</f>
        <v/>
      </c>
      <c r="AH86" s="200" t="str">
        <f aca="false">IF(ISNA(VLOOKUP($B86,ClassEvo,5+AH$10,0)),"",VLOOKUP($B86,ClassEvo,5+AH$10,0))</f>
        <v/>
      </c>
      <c r="AI86" s="200" t="str">
        <f aca="false">IF(ISNA(VLOOKUP($B86,ClassEvo,5+AI$10,0)),"",VLOOKUP($B86,ClassEvo,5+AI$10,0))</f>
        <v/>
      </c>
      <c r="AJ86" s="200" t="str">
        <f aca="false">IF(ISNA(VLOOKUP($B86,ClassEvo,5+AJ$10,0)),"",VLOOKUP($B86,ClassEvo,5+AJ$10,0))</f>
        <v/>
      </c>
      <c r="AK86" s="200" t="str">
        <f aca="false">IF(ISNA(VLOOKUP($B86,ClassEvo,5+AK$10,0)),"",VLOOKUP($B86,ClassEvo,5+AK$10,0))</f>
        <v/>
      </c>
      <c r="AL86" s="200" t="str">
        <f aca="false">IF(ISNA(VLOOKUP($B86,ClassEvo,5+AL$10,0)),"",VLOOKUP($B86,ClassEvo,5+AL$10,0))</f>
        <v/>
      </c>
      <c r="AM86" s="200" t="str">
        <f aca="false">IF(ISNA(VLOOKUP($B86,ClassEvo,5+AM$10,0)),"",VLOOKUP($B86,ClassEvo,5+AM$10,0))</f>
        <v/>
      </c>
      <c r="AN86" s="200" t="str">
        <f aca="false">IF(ISNA(VLOOKUP($B86,ClassEvo,5+AN$10,0)),"",VLOOKUP($B86,ClassEvo,5+AN$10,0))</f>
        <v/>
      </c>
      <c r="AO86" s="200" t="str">
        <f aca="false">IF(ISNA(VLOOKUP($B86,ClassEvo,5+AO$10,0)),"",VLOOKUP($B86,ClassEvo,5+AO$10,0))</f>
        <v/>
      </c>
      <c r="AP86" s="200" t="str">
        <f aca="false">IF(ISNA(VLOOKUP($B86,ClassEvo,5+AP$10,0)),"",VLOOKUP($B86,ClassEvo,5+AP$10,0))</f>
        <v/>
      </c>
      <c r="AQ86" s="200" t="str">
        <f aca="false">IF(ISNA(VLOOKUP($B86,ClassEvo,5+AQ$10,0)),"",VLOOKUP($B86,ClassEvo,5+AQ$10,0))</f>
        <v/>
      </c>
      <c r="AR86" s="200" t="str">
        <f aca="false">IF(ISNA(VLOOKUP($B86,ClassEvo,5+AR$10,0)),"",VLOOKUP($B86,ClassEvo,5+AR$10,0))</f>
        <v/>
      </c>
      <c r="AS86" s="200" t="str">
        <f aca="false">IF(ISNA(VLOOKUP($B86,ClassEvo,5+AS$10,0)),"",VLOOKUP($B86,ClassEvo,5+AS$10,0))</f>
        <v/>
      </c>
      <c r="AT86" s="201" t="str">
        <f aca="false">IF(ISNA(VLOOKUP($B86,ClassEvo,5+AT$10,0)),"",VLOOKUP($B86,ClassEvo,5+AT$10,0))</f>
        <v/>
      </c>
      <c r="AV86" s="197" t="str">
        <f aca="false">'Calculs (M21..M40)'!A89</f>
        <v/>
      </c>
      <c r="AW86" s="198" t="n">
        <f aca="false">'Calculs (M21..M40)'!G89</f>
        <v>0</v>
      </c>
      <c r="AX86" s="198" t="str">
        <f aca="false">'Calculs (M21..M40)'!H89</f>
        <v/>
      </c>
      <c r="AY86" s="202" t="str">
        <f aca="false">'Calculs (M21..M40)'!I89</f>
        <v/>
      </c>
      <c r="AZ86" s="198" t="str">
        <f aca="false">'Calculs (M21..M40)'!C89</f>
        <v/>
      </c>
      <c r="BA86" s="200" t="str">
        <f aca="false">'Calculs (M1..M20)'!GM89</f>
        <v/>
      </c>
      <c r="BB86" s="200" t="str">
        <f aca="false">'Calculs (M1..M20)'!GN89</f>
        <v/>
      </c>
      <c r="BC86" s="200" t="str">
        <f aca="false">'Calculs (M1..M20)'!GO89</f>
        <v/>
      </c>
      <c r="BD86" s="200" t="str">
        <f aca="false">'Calculs (M1..M20)'!GP89</f>
        <v/>
      </c>
      <c r="BE86" s="200" t="str">
        <f aca="false">'Calculs (M1..M20)'!GQ89</f>
        <v/>
      </c>
      <c r="BF86" s="200" t="str">
        <f aca="false">'Calculs (M1..M20)'!GR89</f>
        <v/>
      </c>
      <c r="BG86" s="200" t="str">
        <f aca="false">'Calculs (M1..M20)'!GS89</f>
        <v/>
      </c>
      <c r="BH86" s="200" t="str">
        <f aca="false">'Calculs (M1..M20)'!GT89</f>
        <v/>
      </c>
      <c r="BI86" s="200" t="str">
        <f aca="false">'Calculs (M1..M20)'!GU89</f>
        <v/>
      </c>
      <c r="BJ86" s="200" t="str">
        <f aca="false">'Calculs (M1..M20)'!GV89</f>
        <v/>
      </c>
      <c r="BK86" s="200" t="str">
        <f aca="false">'Calculs (M1..M20)'!GW89</f>
        <v/>
      </c>
      <c r="BL86" s="200" t="str">
        <f aca="false">'Calculs (M1..M20)'!GX89</f>
        <v/>
      </c>
      <c r="BM86" s="200" t="str">
        <f aca="false">'Calculs (M1..M20)'!GY89</f>
        <v/>
      </c>
      <c r="BN86" s="200" t="str">
        <f aca="false">'Calculs (M1..M20)'!GZ89</f>
        <v/>
      </c>
      <c r="BO86" s="200" t="str">
        <f aca="false">'Calculs (M1..M20)'!HA89</f>
        <v/>
      </c>
      <c r="BP86" s="200" t="str">
        <f aca="false">'Calculs (M1..M20)'!HB89</f>
        <v/>
      </c>
      <c r="BQ86" s="200" t="str">
        <f aca="false">'Calculs (M1..M20)'!HC89</f>
        <v/>
      </c>
      <c r="BR86" s="200" t="str">
        <f aca="false">'Calculs (M1..M20)'!HD89</f>
        <v/>
      </c>
      <c r="BS86" s="200" t="str">
        <f aca="false">'Calculs (M1..M20)'!HE89</f>
        <v/>
      </c>
      <c r="BT86" s="200" t="str">
        <f aca="false">'Calculs (M1..M20)'!HF89</f>
        <v/>
      </c>
      <c r="BU86" s="200" t="str">
        <f aca="false">'Calculs (M21..M40)'!GM89</f>
        <v/>
      </c>
      <c r="BV86" s="200" t="str">
        <f aca="false">'Calculs (M21..M40)'!GN89</f>
        <v/>
      </c>
      <c r="BW86" s="200" t="str">
        <f aca="false">'Calculs (M21..M40)'!GO89</f>
        <v/>
      </c>
      <c r="BX86" s="200" t="str">
        <f aca="false">'Calculs (M21..M40)'!GP89</f>
        <v/>
      </c>
      <c r="BY86" s="200" t="str">
        <f aca="false">'Calculs (M21..M40)'!GQ89</f>
        <v/>
      </c>
      <c r="BZ86" s="200" t="str">
        <f aca="false">'Calculs (M21..M40)'!GR89</f>
        <v/>
      </c>
      <c r="CA86" s="200" t="str">
        <f aca="false">'Calculs (M21..M40)'!GS89</f>
        <v/>
      </c>
      <c r="CB86" s="200" t="str">
        <f aca="false">'Calculs (M21..M40)'!GT89</f>
        <v/>
      </c>
      <c r="CC86" s="200" t="str">
        <f aca="false">'Calculs (M21..M40)'!GU89</f>
        <v/>
      </c>
      <c r="CD86" s="200" t="str">
        <f aca="false">'Calculs (M21..M40)'!GV89</f>
        <v/>
      </c>
      <c r="CE86" s="200" t="str">
        <f aca="false">'Calculs (M21..M40)'!GW89</f>
        <v/>
      </c>
      <c r="CF86" s="200" t="str">
        <f aca="false">'Calculs (M21..M40)'!GX89</f>
        <v/>
      </c>
      <c r="CG86" s="200" t="str">
        <f aca="false">'Calculs (M21..M40)'!GY89</f>
        <v/>
      </c>
      <c r="CH86" s="200" t="str">
        <f aca="false">'Calculs (M21..M40)'!GZ89</f>
        <v/>
      </c>
      <c r="CI86" s="200" t="str">
        <f aca="false">'Calculs (M21..M40)'!HA89</f>
        <v/>
      </c>
      <c r="CJ86" s="200" t="str">
        <f aca="false">'Calculs (M21..M40)'!HB89</f>
        <v/>
      </c>
      <c r="CK86" s="200" t="str">
        <f aca="false">'Calculs (M21..M40)'!HC89</f>
        <v/>
      </c>
      <c r="CL86" s="200" t="str">
        <f aca="false">'Calculs (M21..M40)'!HD89</f>
        <v/>
      </c>
      <c r="CM86" s="200" t="str">
        <f aca="false">'Calculs (M21..M40)'!HE89</f>
        <v/>
      </c>
      <c r="CN86" s="201" t="str">
        <f aca="false">'Calculs (M21..M40)'!HF89</f>
        <v/>
      </c>
    </row>
    <row r="87" customFormat="false" ht="13" hidden="false" customHeight="false" outlineLevel="0" collapsed="false">
      <c r="B87" s="197" t="n">
        <v>77</v>
      </c>
      <c r="C87" s="198" t="str">
        <f aca="false">IF(ISNA(VLOOKUP(B87,ClassEvo,2,0)),"",VLOOKUP(B87,ClassEvo,2,0))</f>
        <v/>
      </c>
      <c r="D87" s="198" t="str">
        <f aca="false">IF(ISNA(VLOOKUP($B87,ClassEvo,3,0)),"",VLOOKUP($B87,ClassEvo,3,0))</f>
        <v/>
      </c>
      <c r="E87" s="202" t="str">
        <f aca="false">IF(ISNA(VLOOKUP($B87,ClassEvo,4,0)),"",VLOOKUP($B87,ClassEvo,4,0))</f>
        <v/>
      </c>
      <c r="F87" s="198" t="str">
        <f aca="false">IF(ISNA(VLOOKUP($B87,ClassEvo,5,0)),"",VLOOKUP($B87,ClassEvo,5,0))</f>
        <v/>
      </c>
      <c r="G87" s="200" t="str">
        <f aca="false">IF(ISNA(VLOOKUP($B87,ClassEvo,5+G$10,0)),"",VLOOKUP($B87,ClassEvo,5+G$10,0))</f>
        <v/>
      </c>
      <c r="H87" s="200" t="str">
        <f aca="false">IF(ISNA(VLOOKUP($B87,ClassEvo,5+H$10,0)),"",VLOOKUP($B87,ClassEvo,5+H$10,0))</f>
        <v/>
      </c>
      <c r="I87" s="200" t="str">
        <f aca="false">IF(ISNA(VLOOKUP($B87,ClassEvo,5+I$10,0)),"",VLOOKUP($B87,ClassEvo,5+I$10,0))</f>
        <v/>
      </c>
      <c r="J87" s="200" t="str">
        <f aca="false">IF(ISNA(VLOOKUP($B87,ClassEvo,5+J$10,0)),"",VLOOKUP($B87,ClassEvo,5+J$10,0))</f>
        <v/>
      </c>
      <c r="K87" s="200" t="str">
        <f aca="false">IF(ISNA(VLOOKUP($B87,ClassEvo,5+K$10,0)),"",VLOOKUP($B87,ClassEvo,5+K$10,0))</f>
        <v/>
      </c>
      <c r="L87" s="200" t="str">
        <f aca="false">IF(ISNA(VLOOKUP($B87,ClassEvo,5+L$10,0)),"",VLOOKUP($B87,ClassEvo,5+L$10,0))</f>
        <v/>
      </c>
      <c r="M87" s="200" t="str">
        <f aca="false">IF(ISNA(VLOOKUP($B87,ClassEvo,5+M$10,0)),"",VLOOKUP($B87,ClassEvo,5+M$10,0))</f>
        <v/>
      </c>
      <c r="N87" s="200" t="str">
        <f aca="false">IF(ISNA(VLOOKUP($B87,ClassEvo,5+N$10,0)),"",VLOOKUP($B87,ClassEvo,5+N$10,0))</f>
        <v/>
      </c>
      <c r="O87" s="200" t="str">
        <f aca="false">IF(ISNA(VLOOKUP($B87,ClassEvo,5+O$10,0)),"",VLOOKUP($B87,ClassEvo,5+O$10,0))</f>
        <v/>
      </c>
      <c r="P87" s="200" t="str">
        <f aca="false">IF(ISNA(VLOOKUP($B87,ClassEvo,5+P$10,0)),"",VLOOKUP($B87,ClassEvo,5+P$10,0))</f>
        <v/>
      </c>
      <c r="Q87" s="200" t="str">
        <f aca="false">IF(ISNA(VLOOKUP($B87,ClassEvo,5+Q$10,0)),"",VLOOKUP($B87,ClassEvo,5+Q$10,0))</f>
        <v/>
      </c>
      <c r="R87" s="200" t="str">
        <f aca="false">IF(ISNA(VLOOKUP($B87,ClassEvo,5+R$10,0)),"",VLOOKUP($B87,ClassEvo,5+R$10,0))</f>
        <v/>
      </c>
      <c r="S87" s="200" t="str">
        <f aca="false">IF(ISNA(VLOOKUP($B87,ClassEvo,5+S$10,0)),"",VLOOKUP($B87,ClassEvo,5+S$10,0))</f>
        <v/>
      </c>
      <c r="T87" s="200" t="str">
        <f aca="false">IF(ISNA(VLOOKUP($B87,ClassEvo,5+T$10,0)),"",VLOOKUP($B87,ClassEvo,5+T$10,0))</f>
        <v/>
      </c>
      <c r="U87" s="200" t="str">
        <f aca="false">IF(ISNA(VLOOKUP($B87,ClassEvo,5+U$10,0)),"",VLOOKUP($B87,ClassEvo,5+U$10,0))</f>
        <v/>
      </c>
      <c r="V87" s="200" t="str">
        <f aca="false">IF(ISNA(VLOOKUP($B87,ClassEvo,5+V$10,0)),"",VLOOKUP($B87,ClassEvo,5+V$10,0))</f>
        <v/>
      </c>
      <c r="W87" s="200" t="str">
        <f aca="false">IF(ISNA(VLOOKUP($B87,ClassEvo,5+W$10,0)),"",VLOOKUP($B87,ClassEvo,5+W$10,0))</f>
        <v/>
      </c>
      <c r="X87" s="200" t="str">
        <f aca="false">IF(ISNA(VLOOKUP($B87,ClassEvo,5+X$10,0)),"",VLOOKUP($B87,ClassEvo,5+X$10,0))</f>
        <v/>
      </c>
      <c r="Y87" s="200" t="str">
        <f aca="false">IF(ISNA(VLOOKUP($B87,ClassEvo,5+Y$10,0)),"",VLOOKUP($B87,ClassEvo,5+Y$10,0))</f>
        <v/>
      </c>
      <c r="Z87" s="200" t="str">
        <f aca="false">IF(ISNA(VLOOKUP($B87,ClassEvo,5+Z$10,0)),"",VLOOKUP($B87,ClassEvo,5+Z$10,0))</f>
        <v/>
      </c>
      <c r="AA87" s="200" t="str">
        <f aca="false">IF(ISNA(VLOOKUP($B87,ClassEvo,5+AA$10,0)),"",VLOOKUP($B87,ClassEvo,5+AA$10,0))</f>
        <v/>
      </c>
      <c r="AB87" s="200" t="str">
        <f aca="false">IF(ISNA(VLOOKUP($B87,ClassEvo,5+AB$10,0)),"",VLOOKUP($B87,ClassEvo,5+AB$10,0))</f>
        <v/>
      </c>
      <c r="AC87" s="200" t="str">
        <f aca="false">IF(ISNA(VLOOKUP($B87,ClassEvo,5+AC$10,0)),"",VLOOKUP($B87,ClassEvo,5+AC$10,0))</f>
        <v/>
      </c>
      <c r="AD87" s="200" t="str">
        <f aca="false">IF(ISNA(VLOOKUP($B87,ClassEvo,5+AD$10,0)),"",VLOOKUP($B87,ClassEvo,5+AD$10,0))</f>
        <v/>
      </c>
      <c r="AE87" s="200" t="str">
        <f aca="false">IF(ISNA(VLOOKUP($B87,ClassEvo,5+AE$10,0)),"",VLOOKUP($B87,ClassEvo,5+AE$10,0))</f>
        <v/>
      </c>
      <c r="AF87" s="200" t="str">
        <f aca="false">IF(ISNA(VLOOKUP($B87,ClassEvo,5+AF$10,0)),"",VLOOKUP($B87,ClassEvo,5+AF$10,0))</f>
        <v/>
      </c>
      <c r="AG87" s="200" t="str">
        <f aca="false">IF(ISNA(VLOOKUP($B87,ClassEvo,5+AG$10,0)),"",VLOOKUP($B87,ClassEvo,5+AG$10,0))</f>
        <v/>
      </c>
      <c r="AH87" s="200" t="str">
        <f aca="false">IF(ISNA(VLOOKUP($B87,ClassEvo,5+AH$10,0)),"",VLOOKUP($B87,ClassEvo,5+AH$10,0))</f>
        <v/>
      </c>
      <c r="AI87" s="200" t="str">
        <f aca="false">IF(ISNA(VLOOKUP($B87,ClassEvo,5+AI$10,0)),"",VLOOKUP($B87,ClassEvo,5+AI$10,0))</f>
        <v/>
      </c>
      <c r="AJ87" s="200" t="str">
        <f aca="false">IF(ISNA(VLOOKUP($B87,ClassEvo,5+AJ$10,0)),"",VLOOKUP($B87,ClassEvo,5+AJ$10,0))</f>
        <v/>
      </c>
      <c r="AK87" s="200" t="str">
        <f aca="false">IF(ISNA(VLOOKUP($B87,ClassEvo,5+AK$10,0)),"",VLOOKUP($B87,ClassEvo,5+AK$10,0))</f>
        <v/>
      </c>
      <c r="AL87" s="200" t="str">
        <f aca="false">IF(ISNA(VLOOKUP($B87,ClassEvo,5+AL$10,0)),"",VLOOKUP($B87,ClassEvo,5+AL$10,0))</f>
        <v/>
      </c>
      <c r="AM87" s="200" t="str">
        <f aca="false">IF(ISNA(VLOOKUP($B87,ClassEvo,5+AM$10,0)),"",VLOOKUP($B87,ClassEvo,5+AM$10,0))</f>
        <v/>
      </c>
      <c r="AN87" s="200" t="str">
        <f aca="false">IF(ISNA(VLOOKUP($B87,ClassEvo,5+AN$10,0)),"",VLOOKUP($B87,ClassEvo,5+AN$10,0))</f>
        <v/>
      </c>
      <c r="AO87" s="200" t="str">
        <f aca="false">IF(ISNA(VLOOKUP($B87,ClassEvo,5+AO$10,0)),"",VLOOKUP($B87,ClassEvo,5+AO$10,0))</f>
        <v/>
      </c>
      <c r="AP87" s="200" t="str">
        <f aca="false">IF(ISNA(VLOOKUP($B87,ClassEvo,5+AP$10,0)),"",VLOOKUP($B87,ClassEvo,5+AP$10,0))</f>
        <v/>
      </c>
      <c r="AQ87" s="200" t="str">
        <f aca="false">IF(ISNA(VLOOKUP($B87,ClassEvo,5+AQ$10,0)),"",VLOOKUP($B87,ClassEvo,5+AQ$10,0))</f>
        <v/>
      </c>
      <c r="AR87" s="200" t="str">
        <f aca="false">IF(ISNA(VLOOKUP($B87,ClassEvo,5+AR$10,0)),"",VLOOKUP($B87,ClassEvo,5+AR$10,0))</f>
        <v/>
      </c>
      <c r="AS87" s="200" t="str">
        <f aca="false">IF(ISNA(VLOOKUP($B87,ClassEvo,5+AS$10,0)),"",VLOOKUP($B87,ClassEvo,5+AS$10,0))</f>
        <v/>
      </c>
      <c r="AT87" s="201" t="str">
        <f aca="false">IF(ISNA(VLOOKUP($B87,ClassEvo,5+AT$10,0)),"",VLOOKUP($B87,ClassEvo,5+AT$10,0))</f>
        <v/>
      </c>
      <c r="AV87" s="197" t="str">
        <f aca="false">'Calculs (M21..M40)'!A90</f>
        <v/>
      </c>
      <c r="AW87" s="198" t="n">
        <f aca="false">'Calculs (M21..M40)'!G90</f>
        <v>0</v>
      </c>
      <c r="AX87" s="198" t="str">
        <f aca="false">'Calculs (M21..M40)'!H90</f>
        <v/>
      </c>
      <c r="AY87" s="202" t="str">
        <f aca="false">'Calculs (M21..M40)'!I90</f>
        <v/>
      </c>
      <c r="AZ87" s="198" t="str">
        <f aca="false">'Calculs (M21..M40)'!C90</f>
        <v/>
      </c>
      <c r="BA87" s="200" t="str">
        <f aca="false">'Calculs (M1..M20)'!GM90</f>
        <v/>
      </c>
      <c r="BB87" s="200" t="str">
        <f aca="false">'Calculs (M1..M20)'!GN90</f>
        <v/>
      </c>
      <c r="BC87" s="200" t="str">
        <f aca="false">'Calculs (M1..M20)'!GO90</f>
        <v/>
      </c>
      <c r="BD87" s="200" t="str">
        <f aca="false">'Calculs (M1..M20)'!GP90</f>
        <v/>
      </c>
      <c r="BE87" s="200" t="str">
        <f aca="false">'Calculs (M1..M20)'!GQ90</f>
        <v/>
      </c>
      <c r="BF87" s="200" t="str">
        <f aca="false">'Calculs (M1..M20)'!GR90</f>
        <v/>
      </c>
      <c r="BG87" s="200" t="str">
        <f aca="false">'Calculs (M1..M20)'!GS90</f>
        <v/>
      </c>
      <c r="BH87" s="200" t="str">
        <f aca="false">'Calculs (M1..M20)'!GT90</f>
        <v/>
      </c>
      <c r="BI87" s="200" t="str">
        <f aca="false">'Calculs (M1..M20)'!GU90</f>
        <v/>
      </c>
      <c r="BJ87" s="200" t="str">
        <f aca="false">'Calculs (M1..M20)'!GV90</f>
        <v/>
      </c>
      <c r="BK87" s="200" t="str">
        <f aca="false">'Calculs (M1..M20)'!GW90</f>
        <v/>
      </c>
      <c r="BL87" s="200" t="str">
        <f aca="false">'Calculs (M1..M20)'!GX90</f>
        <v/>
      </c>
      <c r="BM87" s="200" t="str">
        <f aca="false">'Calculs (M1..M20)'!GY90</f>
        <v/>
      </c>
      <c r="BN87" s="200" t="str">
        <f aca="false">'Calculs (M1..M20)'!GZ90</f>
        <v/>
      </c>
      <c r="BO87" s="200" t="str">
        <f aca="false">'Calculs (M1..M20)'!HA90</f>
        <v/>
      </c>
      <c r="BP87" s="200" t="str">
        <f aca="false">'Calculs (M1..M20)'!HB90</f>
        <v/>
      </c>
      <c r="BQ87" s="200" t="str">
        <f aca="false">'Calculs (M1..M20)'!HC90</f>
        <v/>
      </c>
      <c r="BR87" s="200" t="str">
        <f aca="false">'Calculs (M1..M20)'!HD90</f>
        <v/>
      </c>
      <c r="BS87" s="200" t="str">
        <f aca="false">'Calculs (M1..M20)'!HE90</f>
        <v/>
      </c>
      <c r="BT87" s="200" t="str">
        <f aca="false">'Calculs (M1..M20)'!HF90</f>
        <v/>
      </c>
      <c r="BU87" s="200" t="str">
        <f aca="false">'Calculs (M21..M40)'!GM90</f>
        <v/>
      </c>
      <c r="BV87" s="200" t="str">
        <f aca="false">'Calculs (M21..M40)'!GN90</f>
        <v/>
      </c>
      <c r="BW87" s="200" t="str">
        <f aca="false">'Calculs (M21..M40)'!GO90</f>
        <v/>
      </c>
      <c r="BX87" s="200" t="str">
        <f aca="false">'Calculs (M21..M40)'!GP90</f>
        <v/>
      </c>
      <c r="BY87" s="200" t="str">
        <f aca="false">'Calculs (M21..M40)'!GQ90</f>
        <v/>
      </c>
      <c r="BZ87" s="200" t="str">
        <f aca="false">'Calculs (M21..M40)'!GR90</f>
        <v/>
      </c>
      <c r="CA87" s="200" t="str">
        <f aca="false">'Calculs (M21..M40)'!GS90</f>
        <v/>
      </c>
      <c r="CB87" s="200" t="str">
        <f aca="false">'Calculs (M21..M40)'!GT90</f>
        <v/>
      </c>
      <c r="CC87" s="200" t="str">
        <f aca="false">'Calculs (M21..M40)'!GU90</f>
        <v/>
      </c>
      <c r="CD87" s="200" t="str">
        <f aca="false">'Calculs (M21..M40)'!GV90</f>
        <v/>
      </c>
      <c r="CE87" s="200" t="str">
        <f aca="false">'Calculs (M21..M40)'!GW90</f>
        <v/>
      </c>
      <c r="CF87" s="200" t="str">
        <f aca="false">'Calculs (M21..M40)'!GX90</f>
        <v/>
      </c>
      <c r="CG87" s="200" t="str">
        <f aca="false">'Calculs (M21..M40)'!GY90</f>
        <v/>
      </c>
      <c r="CH87" s="200" t="str">
        <f aca="false">'Calculs (M21..M40)'!GZ90</f>
        <v/>
      </c>
      <c r="CI87" s="200" t="str">
        <f aca="false">'Calculs (M21..M40)'!HA90</f>
        <v/>
      </c>
      <c r="CJ87" s="200" t="str">
        <f aca="false">'Calculs (M21..M40)'!HB90</f>
        <v/>
      </c>
      <c r="CK87" s="200" t="str">
        <f aca="false">'Calculs (M21..M40)'!HC90</f>
        <v/>
      </c>
      <c r="CL87" s="200" t="str">
        <f aca="false">'Calculs (M21..M40)'!HD90</f>
        <v/>
      </c>
      <c r="CM87" s="200" t="str">
        <f aca="false">'Calculs (M21..M40)'!HE90</f>
        <v/>
      </c>
      <c r="CN87" s="201" t="str">
        <f aca="false">'Calculs (M21..M40)'!HF90</f>
        <v/>
      </c>
    </row>
    <row r="88" customFormat="false" ht="13" hidden="false" customHeight="false" outlineLevel="0" collapsed="false">
      <c r="B88" s="197" t="n">
        <v>78</v>
      </c>
      <c r="C88" s="198" t="str">
        <f aca="false">IF(ISNA(VLOOKUP(B88,ClassEvo,2,0)),"",VLOOKUP(B88,ClassEvo,2,0))</f>
        <v/>
      </c>
      <c r="D88" s="198" t="str">
        <f aca="false">IF(ISNA(VLOOKUP($B88,ClassEvo,3,0)),"",VLOOKUP($B88,ClassEvo,3,0))</f>
        <v/>
      </c>
      <c r="E88" s="202" t="str">
        <f aca="false">IF(ISNA(VLOOKUP($B88,ClassEvo,4,0)),"",VLOOKUP($B88,ClassEvo,4,0))</f>
        <v/>
      </c>
      <c r="F88" s="198" t="str">
        <f aca="false">IF(ISNA(VLOOKUP($B88,ClassEvo,5,0)),"",VLOOKUP($B88,ClassEvo,5,0))</f>
        <v/>
      </c>
      <c r="G88" s="200" t="str">
        <f aca="false">IF(ISNA(VLOOKUP($B88,ClassEvo,5+G$10,0)),"",VLOOKUP($B88,ClassEvo,5+G$10,0))</f>
        <v/>
      </c>
      <c r="H88" s="200" t="str">
        <f aca="false">IF(ISNA(VLOOKUP($B88,ClassEvo,5+H$10,0)),"",VLOOKUP($B88,ClassEvo,5+H$10,0))</f>
        <v/>
      </c>
      <c r="I88" s="200" t="str">
        <f aca="false">IF(ISNA(VLOOKUP($B88,ClassEvo,5+I$10,0)),"",VLOOKUP($B88,ClassEvo,5+I$10,0))</f>
        <v/>
      </c>
      <c r="J88" s="200" t="str">
        <f aca="false">IF(ISNA(VLOOKUP($B88,ClassEvo,5+J$10,0)),"",VLOOKUP($B88,ClassEvo,5+J$10,0))</f>
        <v/>
      </c>
      <c r="K88" s="200" t="str">
        <f aca="false">IF(ISNA(VLOOKUP($B88,ClassEvo,5+K$10,0)),"",VLOOKUP($B88,ClassEvo,5+K$10,0))</f>
        <v/>
      </c>
      <c r="L88" s="200" t="str">
        <f aca="false">IF(ISNA(VLOOKUP($B88,ClassEvo,5+L$10,0)),"",VLOOKUP($B88,ClassEvo,5+L$10,0))</f>
        <v/>
      </c>
      <c r="M88" s="200" t="str">
        <f aca="false">IF(ISNA(VLOOKUP($B88,ClassEvo,5+M$10,0)),"",VLOOKUP($B88,ClassEvo,5+M$10,0))</f>
        <v/>
      </c>
      <c r="N88" s="200" t="str">
        <f aca="false">IF(ISNA(VLOOKUP($B88,ClassEvo,5+N$10,0)),"",VLOOKUP($B88,ClassEvo,5+N$10,0))</f>
        <v/>
      </c>
      <c r="O88" s="200" t="str">
        <f aca="false">IF(ISNA(VLOOKUP($B88,ClassEvo,5+O$10,0)),"",VLOOKUP($B88,ClassEvo,5+O$10,0))</f>
        <v/>
      </c>
      <c r="P88" s="200" t="str">
        <f aca="false">IF(ISNA(VLOOKUP($B88,ClassEvo,5+P$10,0)),"",VLOOKUP($B88,ClassEvo,5+P$10,0))</f>
        <v/>
      </c>
      <c r="Q88" s="200" t="str">
        <f aca="false">IF(ISNA(VLOOKUP($B88,ClassEvo,5+Q$10,0)),"",VLOOKUP($B88,ClassEvo,5+Q$10,0))</f>
        <v/>
      </c>
      <c r="R88" s="200" t="str">
        <f aca="false">IF(ISNA(VLOOKUP($B88,ClassEvo,5+R$10,0)),"",VLOOKUP($B88,ClassEvo,5+R$10,0))</f>
        <v/>
      </c>
      <c r="S88" s="200" t="str">
        <f aca="false">IF(ISNA(VLOOKUP($B88,ClassEvo,5+S$10,0)),"",VLOOKUP($B88,ClassEvo,5+S$10,0))</f>
        <v/>
      </c>
      <c r="T88" s="200" t="str">
        <f aca="false">IF(ISNA(VLOOKUP($B88,ClassEvo,5+T$10,0)),"",VLOOKUP($B88,ClassEvo,5+T$10,0))</f>
        <v/>
      </c>
      <c r="U88" s="200" t="str">
        <f aca="false">IF(ISNA(VLOOKUP($B88,ClassEvo,5+U$10,0)),"",VLOOKUP($B88,ClassEvo,5+U$10,0))</f>
        <v/>
      </c>
      <c r="V88" s="200" t="str">
        <f aca="false">IF(ISNA(VLOOKUP($B88,ClassEvo,5+V$10,0)),"",VLOOKUP($B88,ClassEvo,5+V$10,0))</f>
        <v/>
      </c>
      <c r="W88" s="200" t="str">
        <f aca="false">IF(ISNA(VLOOKUP($B88,ClassEvo,5+W$10,0)),"",VLOOKUP($B88,ClassEvo,5+W$10,0))</f>
        <v/>
      </c>
      <c r="X88" s="200" t="str">
        <f aca="false">IF(ISNA(VLOOKUP($B88,ClassEvo,5+X$10,0)),"",VLOOKUP($B88,ClassEvo,5+X$10,0))</f>
        <v/>
      </c>
      <c r="Y88" s="200" t="str">
        <f aca="false">IF(ISNA(VLOOKUP($B88,ClassEvo,5+Y$10,0)),"",VLOOKUP($B88,ClassEvo,5+Y$10,0))</f>
        <v/>
      </c>
      <c r="Z88" s="200" t="str">
        <f aca="false">IF(ISNA(VLOOKUP($B88,ClassEvo,5+Z$10,0)),"",VLOOKUP($B88,ClassEvo,5+Z$10,0))</f>
        <v/>
      </c>
      <c r="AA88" s="200" t="str">
        <f aca="false">IF(ISNA(VLOOKUP($B88,ClassEvo,5+AA$10,0)),"",VLOOKUP($B88,ClassEvo,5+AA$10,0))</f>
        <v/>
      </c>
      <c r="AB88" s="200" t="str">
        <f aca="false">IF(ISNA(VLOOKUP($B88,ClassEvo,5+AB$10,0)),"",VLOOKUP($B88,ClassEvo,5+AB$10,0))</f>
        <v/>
      </c>
      <c r="AC88" s="200" t="str">
        <f aca="false">IF(ISNA(VLOOKUP($B88,ClassEvo,5+AC$10,0)),"",VLOOKUP($B88,ClassEvo,5+AC$10,0))</f>
        <v/>
      </c>
      <c r="AD88" s="200" t="str">
        <f aca="false">IF(ISNA(VLOOKUP($B88,ClassEvo,5+AD$10,0)),"",VLOOKUP($B88,ClassEvo,5+AD$10,0))</f>
        <v/>
      </c>
      <c r="AE88" s="200" t="str">
        <f aca="false">IF(ISNA(VLOOKUP($B88,ClassEvo,5+AE$10,0)),"",VLOOKUP($B88,ClassEvo,5+AE$10,0))</f>
        <v/>
      </c>
      <c r="AF88" s="200" t="str">
        <f aca="false">IF(ISNA(VLOOKUP($B88,ClassEvo,5+AF$10,0)),"",VLOOKUP($B88,ClassEvo,5+AF$10,0))</f>
        <v/>
      </c>
      <c r="AG88" s="200" t="str">
        <f aca="false">IF(ISNA(VLOOKUP($B88,ClassEvo,5+AG$10,0)),"",VLOOKUP($B88,ClassEvo,5+AG$10,0))</f>
        <v/>
      </c>
      <c r="AH88" s="200" t="str">
        <f aca="false">IF(ISNA(VLOOKUP($B88,ClassEvo,5+AH$10,0)),"",VLOOKUP($B88,ClassEvo,5+AH$10,0))</f>
        <v/>
      </c>
      <c r="AI88" s="200" t="str">
        <f aca="false">IF(ISNA(VLOOKUP($B88,ClassEvo,5+AI$10,0)),"",VLOOKUP($B88,ClassEvo,5+AI$10,0))</f>
        <v/>
      </c>
      <c r="AJ88" s="200" t="str">
        <f aca="false">IF(ISNA(VLOOKUP($B88,ClassEvo,5+AJ$10,0)),"",VLOOKUP($B88,ClassEvo,5+AJ$10,0))</f>
        <v/>
      </c>
      <c r="AK88" s="200" t="str">
        <f aca="false">IF(ISNA(VLOOKUP($B88,ClassEvo,5+AK$10,0)),"",VLOOKUP($B88,ClassEvo,5+AK$10,0))</f>
        <v/>
      </c>
      <c r="AL88" s="200" t="str">
        <f aca="false">IF(ISNA(VLOOKUP($B88,ClassEvo,5+AL$10,0)),"",VLOOKUP($B88,ClassEvo,5+AL$10,0))</f>
        <v/>
      </c>
      <c r="AM88" s="200" t="str">
        <f aca="false">IF(ISNA(VLOOKUP($B88,ClassEvo,5+AM$10,0)),"",VLOOKUP($B88,ClassEvo,5+AM$10,0))</f>
        <v/>
      </c>
      <c r="AN88" s="200" t="str">
        <f aca="false">IF(ISNA(VLOOKUP($B88,ClassEvo,5+AN$10,0)),"",VLOOKUP($B88,ClassEvo,5+AN$10,0))</f>
        <v/>
      </c>
      <c r="AO88" s="200" t="str">
        <f aca="false">IF(ISNA(VLOOKUP($B88,ClassEvo,5+AO$10,0)),"",VLOOKUP($B88,ClassEvo,5+AO$10,0))</f>
        <v/>
      </c>
      <c r="AP88" s="200" t="str">
        <f aca="false">IF(ISNA(VLOOKUP($B88,ClassEvo,5+AP$10,0)),"",VLOOKUP($B88,ClassEvo,5+AP$10,0))</f>
        <v/>
      </c>
      <c r="AQ88" s="200" t="str">
        <f aca="false">IF(ISNA(VLOOKUP($B88,ClassEvo,5+AQ$10,0)),"",VLOOKUP($B88,ClassEvo,5+AQ$10,0))</f>
        <v/>
      </c>
      <c r="AR88" s="200" t="str">
        <f aca="false">IF(ISNA(VLOOKUP($B88,ClassEvo,5+AR$10,0)),"",VLOOKUP($B88,ClassEvo,5+AR$10,0))</f>
        <v/>
      </c>
      <c r="AS88" s="200" t="str">
        <f aca="false">IF(ISNA(VLOOKUP($B88,ClassEvo,5+AS$10,0)),"",VLOOKUP($B88,ClassEvo,5+AS$10,0))</f>
        <v/>
      </c>
      <c r="AT88" s="201" t="str">
        <f aca="false">IF(ISNA(VLOOKUP($B88,ClassEvo,5+AT$10,0)),"",VLOOKUP($B88,ClassEvo,5+AT$10,0))</f>
        <v/>
      </c>
      <c r="AV88" s="197" t="str">
        <f aca="false">'Calculs (M21..M40)'!A91</f>
        <v/>
      </c>
      <c r="AW88" s="198" t="n">
        <f aca="false">'Calculs (M21..M40)'!G91</f>
        <v>0</v>
      </c>
      <c r="AX88" s="198" t="str">
        <f aca="false">'Calculs (M21..M40)'!H91</f>
        <v/>
      </c>
      <c r="AY88" s="202" t="str">
        <f aca="false">'Calculs (M21..M40)'!I91</f>
        <v/>
      </c>
      <c r="AZ88" s="198" t="str">
        <f aca="false">'Calculs (M21..M40)'!C91</f>
        <v/>
      </c>
      <c r="BA88" s="200" t="str">
        <f aca="false">'Calculs (M1..M20)'!GM91</f>
        <v/>
      </c>
      <c r="BB88" s="200" t="str">
        <f aca="false">'Calculs (M1..M20)'!GN91</f>
        <v/>
      </c>
      <c r="BC88" s="200" t="str">
        <f aca="false">'Calculs (M1..M20)'!GO91</f>
        <v/>
      </c>
      <c r="BD88" s="200" t="str">
        <f aca="false">'Calculs (M1..M20)'!GP91</f>
        <v/>
      </c>
      <c r="BE88" s="200" t="str">
        <f aca="false">'Calculs (M1..M20)'!GQ91</f>
        <v/>
      </c>
      <c r="BF88" s="200" t="str">
        <f aca="false">'Calculs (M1..M20)'!GR91</f>
        <v/>
      </c>
      <c r="BG88" s="200" t="str">
        <f aca="false">'Calculs (M1..M20)'!GS91</f>
        <v/>
      </c>
      <c r="BH88" s="200" t="str">
        <f aca="false">'Calculs (M1..M20)'!GT91</f>
        <v/>
      </c>
      <c r="BI88" s="200" t="str">
        <f aca="false">'Calculs (M1..M20)'!GU91</f>
        <v/>
      </c>
      <c r="BJ88" s="200" t="str">
        <f aca="false">'Calculs (M1..M20)'!GV91</f>
        <v/>
      </c>
      <c r="BK88" s="200" t="str">
        <f aca="false">'Calculs (M1..M20)'!GW91</f>
        <v/>
      </c>
      <c r="BL88" s="200" t="str">
        <f aca="false">'Calculs (M1..M20)'!GX91</f>
        <v/>
      </c>
      <c r="BM88" s="200" t="str">
        <f aca="false">'Calculs (M1..M20)'!GY91</f>
        <v/>
      </c>
      <c r="BN88" s="200" t="str">
        <f aca="false">'Calculs (M1..M20)'!GZ91</f>
        <v/>
      </c>
      <c r="BO88" s="200" t="str">
        <f aca="false">'Calculs (M1..M20)'!HA91</f>
        <v/>
      </c>
      <c r="BP88" s="200" t="str">
        <f aca="false">'Calculs (M1..M20)'!HB91</f>
        <v/>
      </c>
      <c r="BQ88" s="200" t="str">
        <f aca="false">'Calculs (M1..M20)'!HC91</f>
        <v/>
      </c>
      <c r="BR88" s="200" t="str">
        <f aca="false">'Calculs (M1..M20)'!HD91</f>
        <v/>
      </c>
      <c r="BS88" s="200" t="str">
        <f aca="false">'Calculs (M1..M20)'!HE91</f>
        <v/>
      </c>
      <c r="BT88" s="200" t="str">
        <f aca="false">'Calculs (M1..M20)'!HF91</f>
        <v/>
      </c>
      <c r="BU88" s="200" t="str">
        <f aca="false">'Calculs (M21..M40)'!GM91</f>
        <v/>
      </c>
      <c r="BV88" s="200" t="str">
        <f aca="false">'Calculs (M21..M40)'!GN91</f>
        <v/>
      </c>
      <c r="BW88" s="200" t="str">
        <f aca="false">'Calculs (M21..M40)'!GO91</f>
        <v/>
      </c>
      <c r="BX88" s="200" t="str">
        <f aca="false">'Calculs (M21..M40)'!GP91</f>
        <v/>
      </c>
      <c r="BY88" s="200" t="str">
        <f aca="false">'Calculs (M21..M40)'!GQ91</f>
        <v/>
      </c>
      <c r="BZ88" s="200" t="str">
        <f aca="false">'Calculs (M21..M40)'!GR91</f>
        <v/>
      </c>
      <c r="CA88" s="200" t="str">
        <f aca="false">'Calculs (M21..M40)'!GS91</f>
        <v/>
      </c>
      <c r="CB88" s="200" t="str">
        <f aca="false">'Calculs (M21..M40)'!GT91</f>
        <v/>
      </c>
      <c r="CC88" s="200" t="str">
        <f aca="false">'Calculs (M21..M40)'!GU91</f>
        <v/>
      </c>
      <c r="CD88" s="200" t="str">
        <f aca="false">'Calculs (M21..M40)'!GV91</f>
        <v/>
      </c>
      <c r="CE88" s="200" t="str">
        <f aca="false">'Calculs (M21..M40)'!GW91</f>
        <v/>
      </c>
      <c r="CF88" s="200" t="str">
        <f aca="false">'Calculs (M21..M40)'!GX91</f>
        <v/>
      </c>
      <c r="CG88" s="200" t="str">
        <f aca="false">'Calculs (M21..M40)'!GY91</f>
        <v/>
      </c>
      <c r="CH88" s="200" t="str">
        <f aca="false">'Calculs (M21..M40)'!GZ91</f>
        <v/>
      </c>
      <c r="CI88" s="200" t="str">
        <f aca="false">'Calculs (M21..M40)'!HA91</f>
        <v/>
      </c>
      <c r="CJ88" s="200" t="str">
        <f aca="false">'Calculs (M21..M40)'!HB91</f>
        <v/>
      </c>
      <c r="CK88" s="200" t="str">
        <f aca="false">'Calculs (M21..M40)'!HC91</f>
        <v/>
      </c>
      <c r="CL88" s="200" t="str">
        <f aca="false">'Calculs (M21..M40)'!HD91</f>
        <v/>
      </c>
      <c r="CM88" s="200" t="str">
        <f aca="false">'Calculs (M21..M40)'!HE91</f>
        <v/>
      </c>
      <c r="CN88" s="201" t="str">
        <f aca="false">'Calculs (M21..M40)'!HF91</f>
        <v/>
      </c>
    </row>
    <row r="89" customFormat="false" ht="13" hidden="false" customHeight="false" outlineLevel="0" collapsed="false">
      <c r="B89" s="197" t="n">
        <v>79</v>
      </c>
      <c r="C89" s="198" t="str">
        <f aca="false">IF(ISNA(VLOOKUP(B89,ClassEvo,2,0)),"",VLOOKUP(B89,ClassEvo,2,0))</f>
        <v/>
      </c>
      <c r="D89" s="198" t="str">
        <f aca="false">IF(ISNA(VLOOKUP($B89,ClassEvo,3,0)),"",VLOOKUP($B89,ClassEvo,3,0))</f>
        <v/>
      </c>
      <c r="E89" s="202" t="str">
        <f aca="false">IF(ISNA(VLOOKUP($B89,ClassEvo,4,0)),"",VLOOKUP($B89,ClassEvo,4,0))</f>
        <v/>
      </c>
      <c r="F89" s="198" t="str">
        <f aca="false">IF(ISNA(VLOOKUP($B89,ClassEvo,5,0)),"",VLOOKUP($B89,ClassEvo,5,0))</f>
        <v/>
      </c>
      <c r="G89" s="200" t="str">
        <f aca="false">IF(ISNA(VLOOKUP($B89,ClassEvo,5+G$10,0)),"",VLOOKUP($B89,ClassEvo,5+G$10,0))</f>
        <v/>
      </c>
      <c r="H89" s="200" t="str">
        <f aca="false">IF(ISNA(VLOOKUP($B89,ClassEvo,5+H$10,0)),"",VLOOKUP($B89,ClassEvo,5+H$10,0))</f>
        <v/>
      </c>
      <c r="I89" s="200" t="str">
        <f aca="false">IF(ISNA(VLOOKUP($B89,ClassEvo,5+I$10,0)),"",VLOOKUP($B89,ClassEvo,5+I$10,0))</f>
        <v/>
      </c>
      <c r="J89" s="200" t="str">
        <f aca="false">IF(ISNA(VLOOKUP($B89,ClassEvo,5+J$10,0)),"",VLOOKUP($B89,ClassEvo,5+J$10,0))</f>
        <v/>
      </c>
      <c r="K89" s="200" t="str">
        <f aca="false">IF(ISNA(VLOOKUP($B89,ClassEvo,5+K$10,0)),"",VLOOKUP($B89,ClassEvo,5+K$10,0))</f>
        <v/>
      </c>
      <c r="L89" s="200" t="str">
        <f aca="false">IF(ISNA(VLOOKUP($B89,ClassEvo,5+L$10,0)),"",VLOOKUP($B89,ClassEvo,5+L$10,0))</f>
        <v/>
      </c>
      <c r="M89" s="200" t="str">
        <f aca="false">IF(ISNA(VLOOKUP($B89,ClassEvo,5+M$10,0)),"",VLOOKUP($B89,ClassEvo,5+M$10,0))</f>
        <v/>
      </c>
      <c r="N89" s="200" t="str">
        <f aca="false">IF(ISNA(VLOOKUP($B89,ClassEvo,5+N$10,0)),"",VLOOKUP($B89,ClassEvo,5+N$10,0))</f>
        <v/>
      </c>
      <c r="O89" s="200" t="str">
        <f aca="false">IF(ISNA(VLOOKUP($B89,ClassEvo,5+O$10,0)),"",VLOOKUP($B89,ClassEvo,5+O$10,0))</f>
        <v/>
      </c>
      <c r="P89" s="200" t="str">
        <f aca="false">IF(ISNA(VLOOKUP($B89,ClassEvo,5+P$10,0)),"",VLOOKUP($B89,ClassEvo,5+P$10,0))</f>
        <v/>
      </c>
      <c r="Q89" s="200" t="str">
        <f aca="false">IF(ISNA(VLOOKUP($B89,ClassEvo,5+Q$10,0)),"",VLOOKUP($B89,ClassEvo,5+Q$10,0))</f>
        <v/>
      </c>
      <c r="R89" s="200" t="str">
        <f aca="false">IF(ISNA(VLOOKUP($B89,ClassEvo,5+R$10,0)),"",VLOOKUP($B89,ClassEvo,5+R$10,0))</f>
        <v/>
      </c>
      <c r="S89" s="200" t="str">
        <f aca="false">IF(ISNA(VLOOKUP($B89,ClassEvo,5+S$10,0)),"",VLOOKUP($B89,ClassEvo,5+S$10,0))</f>
        <v/>
      </c>
      <c r="T89" s="200" t="str">
        <f aca="false">IF(ISNA(VLOOKUP($B89,ClassEvo,5+T$10,0)),"",VLOOKUP($B89,ClassEvo,5+T$10,0))</f>
        <v/>
      </c>
      <c r="U89" s="200" t="str">
        <f aca="false">IF(ISNA(VLOOKUP($B89,ClassEvo,5+U$10,0)),"",VLOOKUP($B89,ClassEvo,5+U$10,0))</f>
        <v/>
      </c>
      <c r="V89" s="200" t="str">
        <f aca="false">IF(ISNA(VLOOKUP($B89,ClassEvo,5+V$10,0)),"",VLOOKUP($B89,ClassEvo,5+V$10,0))</f>
        <v/>
      </c>
      <c r="W89" s="200" t="str">
        <f aca="false">IF(ISNA(VLOOKUP($B89,ClassEvo,5+W$10,0)),"",VLOOKUP($B89,ClassEvo,5+W$10,0))</f>
        <v/>
      </c>
      <c r="X89" s="200" t="str">
        <f aca="false">IF(ISNA(VLOOKUP($B89,ClassEvo,5+X$10,0)),"",VLOOKUP($B89,ClassEvo,5+X$10,0))</f>
        <v/>
      </c>
      <c r="Y89" s="200" t="str">
        <f aca="false">IF(ISNA(VLOOKUP($B89,ClassEvo,5+Y$10,0)),"",VLOOKUP($B89,ClassEvo,5+Y$10,0))</f>
        <v/>
      </c>
      <c r="Z89" s="200" t="str">
        <f aca="false">IF(ISNA(VLOOKUP($B89,ClassEvo,5+Z$10,0)),"",VLOOKUP($B89,ClassEvo,5+Z$10,0))</f>
        <v/>
      </c>
      <c r="AA89" s="200" t="str">
        <f aca="false">IF(ISNA(VLOOKUP($B89,ClassEvo,5+AA$10,0)),"",VLOOKUP($B89,ClassEvo,5+AA$10,0))</f>
        <v/>
      </c>
      <c r="AB89" s="200" t="str">
        <f aca="false">IF(ISNA(VLOOKUP($B89,ClassEvo,5+AB$10,0)),"",VLOOKUP($B89,ClassEvo,5+AB$10,0))</f>
        <v/>
      </c>
      <c r="AC89" s="200" t="str">
        <f aca="false">IF(ISNA(VLOOKUP($B89,ClassEvo,5+AC$10,0)),"",VLOOKUP($B89,ClassEvo,5+AC$10,0))</f>
        <v/>
      </c>
      <c r="AD89" s="200" t="str">
        <f aca="false">IF(ISNA(VLOOKUP($B89,ClassEvo,5+AD$10,0)),"",VLOOKUP($B89,ClassEvo,5+AD$10,0))</f>
        <v/>
      </c>
      <c r="AE89" s="200" t="str">
        <f aca="false">IF(ISNA(VLOOKUP($B89,ClassEvo,5+AE$10,0)),"",VLOOKUP($B89,ClassEvo,5+AE$10,0))</f>
        <v/>
      </c>
      <c r="AF89" s="200" t="str">
        <f aca="false">IF(ISNA(VLOOKUP($B89,ClassEvo,5+AF$10,0)),"",VLOOKUP($B89,ClassEvo,5+AF$10,0))</f>
        <v/>
      </c>
      <c r="AG89" s="200" t="str">
        <f aca="false">IF(ISNA(VLOOKUP($B89,ClassEvo,5+AG$10,0)),"",VLOOKUP($B89,ClassEvo,5+AG$10,0))</f>
        <v/>
      </c>
      <c r="AH89" s="200" t="str">
        <f aca="false">IF(ISNA(VLOOKUP($B89,ClassEvo,5+AH$10,0)),"",VLOOKUP($B89,ClassEvo,5+AH$10,0))</f>
        <v/>
      </c>
      <c r="AI89" s="200" t="str">
        <f aca="false">IF(ISNA(VLOOKUP($B89,ClassEvo,5+AI$10,0)),"",VLOOKUP($B89,ClassEvo,5+AI$10,0))</f>
        <v/>
      </c>
      <c r="AJ89" s="200" t="str">
        <f aca="false">IF(ISNA(VLOOKUP($B89,ClassEvo,5+AJ$10,0)),"",VLOOKUP($B89,ClassEvo,5+AJ$10,0))</f>
        <v/>
      </c>
      <c r="AK89" s="200" t="str">
        <f aca="false">IF(ISNA(VLOOKUP($B89,ClassEvo,5+AK$10,0)),"",VLOOKUP($B89,ClassEvo,5+AK$10,0))</f>
        <v/>
      </c>
      <c r="AL89" s="200" t="str">
        <f aca="false">IF(ISNA(VLOOKUP($B89,ClassEvo,5+AL$10,0)),"",VLOOKUP($B89,ClassEvo,5+AL$10,0))</f>
        <v/>
      </c>
      <c r="AM89" s="200" t="str">
        <f aca="false">IF(ISNA(VLOOKUP($B89,ClassEvo,5+AM$10,0)),"",VLOOKUP($B89,ClassEvo,5+AM$10,0))</f>
        <v/>
      </c>
      <c r="AN89" s="200" t="str">
        <f aca="false">IF(ISNA(VLOOKUP($B89,ClassEvo,5+AN$10,0)),"",VLOOKUP($B89,ClassEvo,5+AN$10,0))</f>
        <v/>
      </c>
      <c r="AO89" s="200" t="str">
        <f aca="false">IF(ISNA(VLOOKUP($B89,ClassEvo,5+AO$10,0)),"",VLOOKUP($B89,ClassEvo,5+AO$10,0))</f>
        <v/>
      </c>
      <c r="AP89" s="200" t="str">
        <f aca="false">IF(ISNA(VLOOKUP($B89,ClassEvo,5+AP$10,0)),"",VLOOKUP($B89,ClassEvo,5+AP$10,0))</f>
        <v/>
      </c>
      <c r="AQ89" s="200" t="str">
        <f aca="false">IF(ISNA(VLOOKUP($B89,ClassEvo,5+AQ$10,0)),"",VLOOKUP($B89,ClassEvo,5+AQ$10,0))</f>
        <v/>
      </c>
      <c r="AR89" s="200" t="str">
        <f aca="false">IF(ISNA(VLOOKUP($B89,ClassEvo,5+AR$10,0)),"",VLOOKUP($B89,ClassEvo,5+AR$10,0))</f>
        <v/>
      </c>
      <c r="AS89" s="200" t="str">
        <f aca="false">IF(ISNA(VLOOKUP($B89,ClassEvo,5+AS$10,0)),"",VLOOKUP($B89,ClassEvo,5+AS$10,0))</f>
        <v/>
      </c>
      <c r="AT89" s="201" t="str">
        <f aca="false">IF(ISNA(VLOOKUP($B89,ClassEvo,5+AT$10,0)),"",VLOOKUP($B89,ClassEvo,5+AT$10,0))</f>
        <v/>
      </c>
      <c r="AV89" s="197" t="str">
        <f aca="false">'Calculs (M21..M40)'!A92</f>
        <v/>
      </c>
      <c r="AW89" s="198" t="n">
        <f aca="false">'Calculs (M21..M40)'!G92</f>
        <v>0</v>
      </c>
      <c r="AX89" s="198" t="str">
        <f aca="false">'Calculs (M21..M40)'!H92</f>
        <v/>
      </c>
      <c r="AY89" s="202" t="str">
        <f aca="false">'Calculs (M21..M40)'!I92</f>
        <v/>
      </c>
      <c r="AZ89" s="198" t="str">
        <f aca="false">'Calculs (M21..M40)'!C92</f>
        <v/>
      </c>
      <c r="BA89" s="200" t="str">
        <f aca="false">'Calculs (M1..M20)'!GM92</f>
        <v/>
      </c>
      <c r="BB89" s="200" t="str">
        <f aca="false">'Calculs (M1..M20)'!GN92</f>
        <v/>
      </c>
      <c r="BC89" s="200" t="str">
        <f aca="false">'Calculs (M1..M20)'!GO92</f>
        <v/>
      </c>
      <c r="BD89" s="200" t="str">
        <f aca="false">'Calculs (M1..M20)'!GP92</f>
        <v/>
      </c>
      <c r="BE89" s="200" t="str">
        <f aca="false">'Calculs (M1..M20)'!GQ92</f>
        <v/>
      </c>
      <c r="BF89" s="200" t="str">
        <f aca="false">'Calculs (M1..M20)'!GR92</f>
        <v/>
      </c>
      <c r="BG89" s="200" t="str">
        <f aca="false">'Calculs (M1..M20)'!GS92</f>
        <v/>
      </c>
      <c r="BH89" s="200" t="str">
        <f aca="false">'Calculs (M1..M20)'!GT92</f>
        <v/>
      </c>
      <c r="BI89" s="200" t="str">
        <f aca="false">'Calculs (M1..M20)'!GU92</f>
        <v/>
      </c>
      <c r="BJ89" s="200" t="str">
        <f aca="false">'Calculs (M1..M20)'!GV92</f>
        <v/>
      </c>
      <c r="BK89" s="200" t="str">
        <f aca="false">'Calculs (M1..M20)'!GW92</f>
        <v/>
      </c>
      <c r="BL89" s="200" t="str">
        <f aca="false">'Calculs (M1..M20)'!GX92</f>
        <v/>
      </c>
      <c r="BM89" s="200" t="str">
        <f aca="false">'Calculs (M1..M20)'!GY92</f>
        <v/>
      </c>
      <c r="BN89" s="200" t="str">
        <f aca="false">'Calculs (M1..M20)'!GZ92</f>
        <v/>
      </c>
      <c r="BO89" s="200" t="str">
        <f aca="false">'Calculs (M1..M20)'!HA92</f>
        <v/>
      </c>
      <c r="BP89" s="200" t="str">
        <f aca="false">'Calculs (M1..M20)'!HB92</f>
        <v/>
      </c>
      <c r="BQ89" s="200" t="str">
        <f aca="false">'Calculs (M1..M20)'!HC92</f>
        <v/>
      </c>
      <c r="BR89" s="200" t="str">
        <f aca="false">'Calculs (M1..M20)'!HD92</f>
        <v/>
      </c>
      <c r="BS89" s="200" t="str">
        <f aca="false">'Calculs (M1..M20)'!HE92</f>
        <v/>
      </c>
      <c r="BT89" s="200" t="str">
        <f aca="false">'Calculs (M1..M20)'!HF92</f>
        <v/>
      </c>
      <c r="BU89" s="200" t="str">
        <f aca="false">'Calculs (M21..M40)'!GM92</f>
        <v/>
      </c>
      <c r="BV89" s="200" t="str">
        <f aca="false">'Calculs (M21..M40)'!GN92</f>
        <v/>
      </c>
      <c r="BW89" s="200" t="str">
        <f aca="false">'Calculs (M21..M40)'!GO92</f>
        <v/>
      </c>
      <c r="BX89" s="200" t="str">
        <f aca="false">'Calculs (M21..M40)'!GP92</f>
        <v/>
      </c>
      <c r="BY89" s="200" t="str">
        <f aca="false">'Calculs (M21..M40)'!GQ92</f>
        <v/>
      </c>
      <c r="BZ89" s="200" t="str">
        <f aca="false">'Calculs (M21..M40)'!GR92</f>
        <v/>
      </c>
      <c r="CA89" s="200" t="str">
        <f aca="false">'Calculs (M21..M40)'!GS92</f>
        <v/>
      </c>
      <c r="CB89" s="200" t="str">
        <f aca="false">'Calculs (M21..M40)'!GT92</f>
        <v/>
      </c>
      <c r="CC89" s="200" t="str">
        <f aca="false">'Calculs (M21..M40)'!GU92</f>
        <v/>
      </c>
      <c r="CD89" s="200" t="str">
        <f aca="false">'Calculs (M21..M40)'!GV92</f>
        <v/>
      </c>
      <c r="CE89" s="200" t="str">
        <f aca="false">'Calculs (M21..M40)'!GW92</f>
        <v/>
      </c>
      <c r="CF89" s="200" t="str">
        <f aca="false">'Calculs (M21..M40)'!GX92</f>
        <v/>
      </c>
      <c r="CG89" s="200" t="str">
        <f aca="false">'Calculs (M21..M40)'!GY92</f>
        <v/>
      </c>
      <c r="CH89" s="200" t="str">
        <f aca="false">'Calculs (M21..M40)'!GZ92</f>
        <v/>
      </c>
      <c r="CI89" s="200" t="str">
        <f aca="false">'Calculs (M21..M40)'!HA92</f>
        <v/>
      </c>
      <c r="CJ89" s="200" t="str">
        <f aca="false">'Calculs (M21..M40)'!HB92</f>
        <v/>
      </c>
      <c r="CK89" s="200" t="str">
        <f aca="false">'Calculs (M21..M40)'!HC92</f>
        <v/>
      </c>
      <c r="CL89" s="200" t="str">
        <f aca="false">'Calculs (M21..M40)'!HD92</f>
        <v/>
      </c>
      <c r="CM89" s="200" t="str">
        <f aca="false">'Calculs (M21..M40)'!HE92</f>
        <v/>
      </c>
      <c r="CN89" s="201" t="str">
        <f aca="false">'Calculs (M21..M40)'!HF92</f>
        <v/>
      </c>
    </row>
    <row r="90" customFormat="false" ht="13" hidden="false" customHeight="false" outlineLevel="0" collapsed="false">
      <c r="B90" s="197" t="n">
        <v>80</v>
      </c>
      <c r="C90" s="198" t="str">
        <f aca="false">IF(ISNA(VLOOKUP(B90,ClassEvo,2,0)),"",VLOOKUP(B90,ClassEvo,2,0))</f>
        <v/>
      </c>
      <c r="D90" s="198" t="str">
        <f aca="false">IF(ISNA(VLOOKUP($B90,ClassEvo,3,0)),"",VLOOKUP($B90,ClassEvo,3,0))</f>
        <v/>
      </c>
      <c r="E90" s="202" t="str">
        <f aca="false">IF(ISNA(VLOOKUP($B90,ClassEvo,4,0)),"",VLOOKUP($B90,ClassEvo,4,0))</f>
        <v/>
      </c>
      <c r="F90" s="198" t="str">
        <f aca="false">IF(ISNA(VLOOKUP($B90,ClassEvo,5,0)),"",VLOOKUP($B90,ClassEvo,5,0))</f>
        <v/>
      </c>
      <c r="G90" s="200" t="str">
        <f aca="false">IF(ISNA(VLOOKUP($B90,ClassEvo,5+G$10,0)),"",VLOOKUP($B90,ClassEvo,5+G$10,0))</f>
        <v/>
      </c>
      <c r="H90" s="200" t="str">
        <f aca="false">IF(ISNA(VLOOKUP($B90,ClassEvo,5+H$10,0)),"",VLOOKUP($B90,ClassEvo,5+H$10,0))</f>
        <v/>
      </c>
      <c r="I90" s="200" t="str">
        <f aca="false">IF(ISNA(VLOOKUP($B90,ClassEvo,5+I$10,0)),"",VLOOKUP($B90,ClassEvo,5+I$10,0))</f>
        <v/>
      </c>
      <c r="J90" s="200" t="str">
        <f aca="false">IF(ISNA(VLOOKUP($B90,ClassEvo,5+J$10,0)),"",VLOOKUP($B90,ClassEvo,5+J$10,0))</f>
        <v/>
      </c>
      <c r="K90" s="200" t="str">
        <f aca="false">IF(ISNA(VLOOKUP($B90,ClassEvo,5+K$10,0)),"",VLOOKUP($B90,ClassEvo,5+K$10,0))</f>
        <v/>
      </c>
      <c r="L90" s="200" t="str">
        <f aca="false">IF(ISNA(VLOOKUP($B90,ClassEvo,5+L$10,0)),"",VLOOKUP($B90,ClassEvo,5+L$10,0))</f>
        <v/>
      </c>
      <c r="M90" s="200" t="str">
        <f aca="false">IF(ISNA(VLOOKUP($B90,ClassEvo,5+M$10,0)),"",VLOOKUP($B90,ClassEvo,5+M$10,0))</f>
        <v/>
      </c>
      <c r="N90" s="200" t="str">
        <f aca="false">IF(ISNA(VLOOKUP($B90,ClassEvo,5+N$10,0)),"",VLOOKUP($B90,ClassEvo,5+N$10,0))</f>
        <v/>
      </c>
      <c r="O90" s="200" t="str">
        <f aca="false">IF(ISNA(VLOOKUP($B90,ClassEvo,5+O$10,0)),"",VLOOKUP($B90,ClassEvo,5+O$10,0))</f>
        <v/>
      </c>
      <c r="P90" s="200" t="str">
        <f aca="false">IF(ISNA(VLOOKUP($B90,ClassEvo,5+P$10,0)),"",VLOOKUP($B90,ClassEvo,5+P$10,0))</f>
        <v/>
      </c>
      <c r="Q90" s="200" t="str">
        <f aca="false">IF(ISNA(VLOOKUP($B90,ClassEvo,5+Q$10,0)),"",VLOOKUP($B90,ClassEvo,5+Q$10,0))</f>
        <v/>
      </c>
      <c r="R90" s="200" t="str">
        <f aca="false">IF(ISNA(VLOOKUP($B90,ClassEvo,5+R$10,0)),"",VLOOKUP($B90,ClassEvo,5+R$10,0))</f>
        <v/>
      </c>
      <c r="S90" s="200" t="str">
        <f aca="false">IF(ISNA(VLOOKUP($B90,ClassEvo,5+S$10,0)),"",VLOOKUP($B90,ClassEvo,5+S$10,0))</f>
        <v/>
      </c>
      <c r="T90" s="200" t="str">
        <f aca="false">IF(ISNA(VLOOKUP($B90,ClassEvo,5+T$10,0)),"",VLOOKUP($B90,ClassEvo,5+T$10,0))</f>
        <v/>
      </c>
      <c r="U90" s="200" t="str">
        <f aca="false">IF(ISNA(VLOOKUP($B90,ClassEvo,5+U$10,0)),"",VLOOKUP($B90,ClassEvo,5+U$10,0))</f>
        <v/>
      </c>
      <c r="V90" s="200" t="str">
        <f aca="false">IF(ISNA(VLOOKUP($B90,ClassEvo,5+V$10,0)),"",VLOOKUP($B90,ClassEvo,5+V$10,0))</f>
        <v/>
      </c>
      <c r="W90" s="200" t="str">
        <f aca="false">IF(ISNA(VLOOKUP($B90,ClassEvo,5+W$10,0)),"",VLOOKUP($B90,ClassEvo,5+W$10,0))</f>
        <v/>
      </c>
      <c r="X90" s="200" t="str">
        <f aca="false">IF(ISNA(VLOOKUP($B90,ClassEvo,5+X$10,0)),"",VLOOKUP($B90,ClassEvo,5+X$10,0))</f>
        <v/>
      </c>
      <c r="Y90" s="200" t="str">
        <f aca="false">IF(ISNA(VLOOKUP($B90,ClassEvo,5+Y$10,0)),"",VLOOKUP($B90,ClassEvo,5+Y$10,0))</f>
        <v/>
      </c>
      <c r="Z90" s="200" t="str">
        <f aca="false">IF(ISNA(VLOOKUP($B90,ClassEvo,5+Z$10,0)),"",VLOOKUP($B90,ClassEvo,5+Z$10,0))</f>
        <v/>
      </c>
      <c r="AA90" s="200" t="str">
        <f aca="false">IF(ISNA(VLOOKUP($B90,ClassEvo,5+AA$10,0)),"",VLOOKUP($B90,ClassEvo,5+AA$10,0))</f>
        <v/>
      </c>
      <c r="AB90" s="200" t="str">
        <f aca="false">IF(ISNA(VLOOKUP($B90,ClassEvo,5+AB$10,0)),"",VLOOKUP($B90,ClassEvo,5+AB$10,0))</f>
        <v/>
      </c>
      <c r="AC90" s="200" t="str">
        <f aca="false">IF(ISNA(VLOOKUP($B90,ClassEvo,5+AC$10,0)),"",VLOOKUP($B90,ClassEvo,5+AC$10,0))</f>
        <v/>
      </c>
      <c r="AD90" s="200" t="str">
        <f aca="false">IF(ISNA(VLOOKUP($B90,ClassEvo,5+AD$10,0)),"",VLOOKUP($B90,ClassEvo,5+AD$10,0))</f>
        <v/>
      </c>
      <c r="AE90" s="200" t="str">
        <f aca="false">IF(ISNA(VLOOKUP($B90,ClassEvo,5+AE$10,0)),"",VLOOKUP($B90,ClassEvo,5+AE$10,0))</f>
        <v/>
      </c>
      <c r="AF90" s="200" t="str">
        <f aca="false">IF(ISNA(VLOOKUP($B90,ClassEvo,5+AF$10,0)),"",VLOOKUP($B90,ClassEvo,5+AF$10,0))</f>
        <v/>
      </c>
      <c r="AG90" s="200" t="str">
        <f aca="false">IF(ISNA(VLOOKUP($B90,ClassEvo,5+AG$10,0)),"",VLOOKUP($B90,ClassEvo,5+AG$10,0))</f>
        <v/>
      </c>
      <c r="AH90" s="200" t="str">
        <f aca="false">IF(ISNA(VLOOKUP($B90,ClassEvo,5+AH$10,0)),"",VLOOKUP($B90,ClassEvo,5+AH$10,0))</f>
        <v/>
      </c>
      <c r="AI90" s="200" t="str">
        <f aca="false">IF(ISNA(VLOOKUP($B90,ClassEvo,5+AI$10,0)),"",VLOOKUP($B90,ClassEvo,5+AI$10,0))</f>
        <v/>
      </c>
      <c r="AJ90" s="200" t="str">
        <f aca="false">IF(ISNA(VLOOKUP($B90,ClassEvo,5+AJ$10,0)),"",VLOOKUP($B90,ClassEvo,5+AJ$10,0))</f>
        <v/>
      </c>
      <c r="AK90" s="200" t="str">
        <f aca="false">IF(ISNA(VLOOKUP($B90,ClassEvo,5+AK$10,0)),"",VLOOKUP($B90,ClassEvo,5+AK$10,0))</f>
        <v/>
      </c>
      <c r="AL90" s="200" t="str">
        <f aca="false">IF(ISNA(VLOOKUP($B90,ClassEvo,5+AL$10,0)),"",VLOOKUP($B90,ClassEvo,5+AL$10,0))</f>
        <v/>
      </c>
      <c r="AM90" s="200" t="str">
        <f aca="false">IF(ISNA(VLOOKUP($B90,ClassEvo,5+AM$10,0)),"",VLOOKUP($B90,ClassEvo,5+AM$10,0))</f>
        <v/>
      </c>
      <c r="AN90" s="200" t="str">
        <f aca="false">IF(ISNA(VLOOKUP($B90,ClassEvo,5+AN$10,0)),"",VLOOKUP($B90,ClassEvo,5+AN$10,0))</f>
        <v/>
      </c>
      <c r="AO90" s="200" t="str">
        <f aca="false">IF(ISNA(VLOOKUP($B90,ClassEvo,5+AO$10,0)),"",VLOOKUP($B90,ClassEvo,5+AO$10,0))</f>
        <v/>
      </c>
      <c r="AP90" s="200" t="str">
        <f aca="false">IF(ISNA(VLOOKUP($B90,ClassEvo,5+AP$10,0)),"",VLOOKUP($B90,ClassEvo,5+AP$10,0))</f>
        <v/>
      </c>
      <c r="AQ90" s="200" t="str">
        <f aca="false">IF(ISNA(VLOOKUP($B90,ClassEvo,5+AQ$10,0)),"",VLOOKUP($B90,ClassEvo,5+AQ$10,0))</f>
        <v/>
      </c>
      <c r="AR90" s="200" t="str">
        <f aca="false">IF(ISNA(VLOOKUP($B90,ClassEvo,5+AR$10,0)),"",VLOOKUP($B90,ClassEvo,5+AR$10,0))</f>
        <v/>
      </c>
      <c r="AS90" s="200" t="str">
        <f aca="false">IF(ISNA(VLOOKUP($B90,ClassEvo,5+AS$10,0)),"",VLOOKUP($B90,ClassEvo,5+AS$10,0))</f>
        <v/>
      </c>
      <c r="AT90" s="201" t="str">
        <f aca="false">IF(ISNA(VLOOKUP($B90,ClassEvo,5+AT$10,0)),"",VLOOKUP($B90,ClassEvo,5+AT$10,0))</f>
        <v/>
      </c>
      <c r="AV90" s="197" t="str">
        <f aca="false">'Calculs (M21..M40)'!A93</f>
        <v/>
      </c>
      <c r="AW90" s="198" t="n">
        <f aca="false">'Calculs (M21..M40)'!G93</f>
        <v>0</v>
      </c>
      <c r="AX90" s="198" t="str">
        <f aca="false">'Calculs (M21..M40)'!H93</f>
        <v/>
      </c>
      <c r="AY90" s="202" t="str">
        <f aca="false">'Calculs (M21..M40)'!I93</f>
        <v/>
      </c>
      <c r="AZ90" s="198" t="str">
        <f aca="false">'Calculs (M21..M40)'!C93</f>
        <v/>
      </c>
      <c r="BA90" s="200" t="str">
        <f aca="false">'Calculs (M1..M20)'!GM93</f>
        <v/>
      </c>
      <c r="BB90" s="200" t="str">
        <f aca="false">'Calculs (M1..M20)'!GN93</f>
        <v/>
      </c>
      <c r="BC90" s="200" t="str">
        <f aca="false">'Calculs (M1..M20)'!GO93</f>
        <v/>
      </c>
      <c r="BD90" s="200" t="str">
        <f aca="false">'Calculs (M1..M20)'!GP93</f>
        <v/>
      </c>
      <c r="BE90" s="200" t="str">
        <f aca="false">'Calculs (M1..M20)'!GQ93</f>
        <v/>
      </c>
      <c r="BF90" s="200" t="str">
        <f aca="false">'Calculs (M1..M20)'!GR93</f>
        <v/>
      </c>
      <c r="BG90" s="200" t="str">
        <f aca="false">'Calculs (M1..M20)'!GS93</f>
        <v/>
      </c>
      <c r="BH90" s="200" t="str">
        <f aca="false">'Calculs (M1..M20)'!GT93</f>
        <v/>
      </c>
      <c r="BI90" s="200" t="str">
        <f aca="false">'Calculs (M1..M20)'!GU93</f>
        <v/>
      </c>
      <c r="BJ90" s="200" t="str">
        <f aca="false">'Calculs (M1..M20)'!GV93</f>
        <v/>
      </c>
      <c r="BK90" s="200" t="str">
        <f aca="false">'Calculs (M1..M20)'!GW93</f>
        <v/>
      </c>
      <c r="BL90" s="200" t="str">
        <f aca="false">'Calculs (M1..M20)'!GX93</f>
        <v/>
      </c>
      <c r="BM90" s="200" t="str">
        <f aca="false">'Calculs (M1..M20)'!GY93</f>
        <v/>
      </c>
      <c r="BN90" s="200" t="str">
        <f aca="false">'Calculs (M1..M20)'!GZ93</f>
        <v/>
      </c>
      <c r="BO90" s="200" t="str">
        <f aca="false">'Calculs (M1..M20)'!HA93</f>
        <v/>
      </c>
      <c r="BP90" s="200" t="str">
        <f aca="false">'Calculs (M1..M20)'!HB93</f>
        <v/>
      </c>
      <c r="BQ90" s="200" t="str">
        <f aca="false">'Calculs (M1..M20)'!HC93</f>
        <v/>
      </c>
      <c r="BR90" s="200" t="str">
        <f aca="false">'Calculs (M1..M20)'!HD93</f>
        <v/>
      </c>
      <c r="BS90" s="200" t="str">
        <f aca="false">'Calculs (M1..M20)'!HE93</f>
        <v/>
      </c>
      <c r="BT90" s="200" t="str">
        <f aca="false">'Calculs (M1..M20)'!HF93</f>
        <v/>
      </c>
      <c r="BU90" s="200" t="str">
        <f aca="false">'Calculs (M21..M40)'!GM93</f>
        <v/>
      </c>
      <c r="BV90" s="200" t="str">
        <f aca="false">'Calculs (M21..M40)'!GN93</f>
        <v/>
      </c>
      <c r="BW90" s="200" t="str">
        <f aca="false">'Calculs (M21..M40)'!GO93</f>
        <v/>
      </c>
      <c r="BX90" s="200" t="str">
        <f aca="false">'Calculs (M21..M40)'!GP93</f>
        <v/>
      </c>
      <c r="BY90" s="200" t="str">
        <f aca="false">'Calculs (M21..M40)'!GQ93</f>
        <v/>
      </c>
      <c r="BZ90" s="200" t="str">
        <f aca="false">'Calculs (M21..M40)'!GR93</f>
        <v/>
      </c>
      <c r="CA90" s="200" t="str">
        <f aca="false">'Calculs (M21..M40)'!GS93</f>
        <v/>
      </c>
      <c r="CB90" s="200" t="str">
        <f aca="false">'Calculs (M21..M40)'!GT93</f>
        <v/>
      </c>
      <c r="CC90" s="200" t="str">
        <f aca="false">'Calculs (M21..M40)'!GU93</f>
        <v/>
      </c>
      <c r="CD90" s="200" t="str">
        <f aca="false">'Calculs (M21..M40)'!GV93</f>
        <v/>
      </c>
      <c r="CE90" s="200" t="str">
        <f aca="false">'Calculs (M21..M40)'!GW93</f>
        <v/>
      </c>
      <c r="CF90" s="200" t="str">
        <f aca="false">'Calculs (M21..M40)'!GX93</f>
        <v/>
      </c>
      <c r="CG90" s="200" t="str">
        <f aca="false">'Calculs (M21..M40)'!GY93</f>
        <v/>
      </c>
      <c r="CH90" s="200" t="str">
        <f aca="false">'Calculs (M21..M40)'!GZ93</f>
        <v/>
      </c>
      <c r="CI90" s="200" t="str">
        <f aca="false">'Calculs (M21..M40)'!HA93</f>
        <v/>
      </c>
      <c r="CJ90" s="200" t="str">
        <f aca="false">'Calculs (M21..M40)'!HB93</f>
        <v/>
      </c>
      <c r="CK90" s="200" t="str">
        <f aca="false">'Calculs (M21..M40)'!HC93</f>
        <v/>
      </c>
      <c r="CL90" s="200" t="str">
        <f aca="false">'Calculs (M21..M40)'!HD93</f>
        <v/>
      </c>
      <c r="CM90" s="200" t="str">
        <f aca="false">'Calculs (M21..M40)'!HE93</f>
        <v/>
      </c>
      <c r="CN90" s="201" t="str">
        <f aca="false">'Calculs (M21..M40)'!HF93</f>
        <v/>
      </c>
    </row>
    <row r="91" customFormat="false" ht="13" hidden="false" customHeight="false" outlineLevel="0" collapsed="false">
      <c r="B91" s="197" t="n">
        <v>81</v>
      </c>
      <c r="C91" s="198" t="str">
        <f aca="false">IF(ISNA(VLOOKUP(B91,ClassEvo,2,0)),"",VLOOKUP(B91,ClassEvo,2,0))</f>
        <v/>
      </c>
      <c r="D91" s="198" t="str">
        <f aca="false">IF(ISNA(VLOOKUP($B91,ClassEvo,3,0)),"",VLOOKUP($B91,ClassEvo,3,0))</f>
        <v/>
      </c>
      <c r="E91" s="202" t="str">
        <f aca="false">IF(ISNA(VLOOKUP($B91,ClassEvo,4,0)),"",VLOOKUP($B91,ClassEvo,4,0))</f>
        <v/>
      </c>
      <c r="F91" s="198" t="str">
        <f aca="false">IF(ISNA(VLOOKUP($B91,ClassEvo,5,0)),"",VLOOKUP($B91,ClassEvo,5,0))</f>
        <v/>
      </c>
      <c r="G91" s="200" t="str">
        <f aca="false">IF(ISNA(VLOOKUP($B91,ClassEvo,5+G$10,0)),"",VLOOKUP($B91,ClassEvo,5+G$10,0))</f>
        <v/>
      </c>
      <c r="H91" s="200" t="str">
        <f aca="false">IF(ISNA(VLOOKUP($B91,ClassEvo,5+H$10,0)),"",VLOOKUP($B91,ClassEvo,5+H$10,0))</f>
        <v/>
      </c>
      <c r="I91" s="200" t="str">
        <f aca="false">IF(ISNA(VLOOKUP($B91,ClassEvo,5+I$10,0)),"",VLOOKUP($B91,ClassEvo,5+I$10,0))</f>
        <v/>
      </c>
      <c r="J91" s="200" t="str">
        <f aca="false">IF(ISNA(VLOOKUP($B91,ClassEvo,5+J$10,0)),"",VLOOKUP($B91,ClassEvo,5+J$10,0))</f>
        <v/>
      </c>
      <c r="K91" s="200" t="str">
        <f aca="false">IF(ISNA(VLOOKUP($B91,ClassEvo,5+K$10,0)),"",VLOOKUP($B91,ClassEvo,5+K$10,0))</f>
        <v/>
      </c>
      <c r="L91" s="200" t="str">
        <f aca="false">IF(ISNA(VLOOKUP($B91,ClassEvo,5+L$10,0)),"",VLOOKUP($B91,ClassEvo,5+L$10,0))</f>
        <v/>
      </c>
      <c r="M91" s="200" t="str">
        <f aca="false">IF(ISNA(VLOOKUP($B91,ClassEvo,5+M$10,0)),"",VLOOKUP($B91,ClassEvo,5+M$10,0))</f>
        <v/>
      </c>
      <c r="N91" s="200" t="str">
        <f aca="false">IF(ISNA(VLOOKUP($B91,ClassEvo,5+N$10,0)),"",VLOOKUP($B91,ClassEvo,5+N$10,0))</f>
        <v/>
      </c>
      <c r="O91" s="200" t="str">
        <f aca="false">IF(ISNA(VLOOKUP($B91,ClassEvo,5+O$10,0)),"",VLOOKUP($B91,ClassEvo,5+O$10,0))</f>
        <v/>
      </c>
      <c r="P91" s="200" t="str">
        <f aca="false">IF(ISNA(VLOOKUP($B91,ClassEvo,5+P$10,0)),"",VLOOKUP($B91,ClassEvo,5+P$10,0))</f>
        <v/>
      </c>
      <c r="Q91" s="200" t="str">
        <f aca="false">IF(ISNA(VLOOKUP($B91,ClassEvo,5+Q$10,0)),"",VLOOKUP($B91,ClassEvo,5+Q$10,0))</f>
        <v/>
      </c>
      <c r="R91" s="200" t="str">
        <f aca="false">IF(ISNA(VLOOKUP($B91,ClassEvo,5+R$10,0)),"",VLOOKUP($B91,ClassEvo,5+R$10,0))</f>
        <v/>
      </c>
      <c r="S91" s="200" t="str">
        <f aca="false">IF(ISNA(VLOOKUP($B91,ClassEvo,5+S$10,0)),"",VLOOKUP($B91,ClassEvo,5+S$10,0))</f>
        <v/>
      </c>
      <c r="T91" s="200" t="str">
        <f aca="false">IF(ISNA(VLOOKUP($B91,ClassEvo,5+T$10,0)),"",VLOOKUP($B91,ClassEvo,5+T$10,0))</f>
        <v/>
      </c>
      <c r="U91" s="200" t="str">
        <f aca="false">IF(ISNA(VLOOKUP($B91,ClassEvo,5+U$10,0)),"",VLOOKUP($B91,ClassEvo,5+U$10,0))</f>
        <v/>
      </c>
      <c r="V91" s="200" t="str">
        <f aca="false">IF(ISNA(VLOOKUP($B91,ClassEvo,5+V$10,0)),"",VLOOKUP($B91,ClassEvo,5+V$10,0))</f>
        <v/>
      </c>
      <c r="W91" s="200" t="str">
        <f aca="false">IF(ISNA(VLOOKUP($B91,ClassEvo,5+W$10,0)),"",VLOOKUP($B91,ClassEvo,5+W$10,0))</f>
        <v/>
      </c>
      <c r="X91" s="200" t="str">
        <f aca="false">IF(ISNA(VLOOKUP($B91,ClassEvo,5+X$10,0)),"",VLOOKUP($B91,ClassEvo,5+X$10,0))</f>
        <v/>
      </c>
      <c r="Y91" s="200" t="str">
        <f aca="false">IF(ISNA(VLOOKUP($B91,ClassEvo,5+Y$10,0)),"",VLOOKUP($B91,ClassEvo,5+Y$10,0))</f>
        <v/>
      </c>
      <c r="Z91" s="200" t="str">
        <f aca="false">IF(ISNA(VLOOKUP($B91,ClassEvo,5+Z$10,0)),"",VLOOKUP($B91,ClassEvo,5+Z$10,0))</f>
        <v/>
      </c>
      <c r="AA91" s="200" t="str">
        <f aca="false">IF(ISNA(VLOOKUP($B91,ClassEvo,5+AA$10,0)),"",VLOOKUP($B91,ClassEvo,5+AA$10,0))</f>
        <v/>
      </c>
      <c r="AB91" s="200" t="str">
        <f aca="false">IF(ISNA(VLOOKUP($B91,ClassEvo,5+AB$10,0)),"",VLOOKUP($B91,ClassEvo,5+AB$10,0))</f>
        <v/>
      </c>
      <c r="AC91" s="200" t="str">
        <f aca="false">IF(ISNA(VLOOKUP($B91,ClassEvo,5+AC$10,0)),"",VLOOKUP($B91,ClassEvo,5+AC$10,0))</f>
        <v/>
      </c>
      <c r="AD91" s="200" t="str">
        <f aca="false">IF(ISNA(VLOOKUP($B91,ClassEvo,5+AD$10,0)),"",VLOOKUP($B91,ClassEvo,5+AD$10,0))</f>
        <v/>
      </c>
      <c r="AE91" s="200" t="str">
        <f aca="false">IF(ISNA(VLOOKUP($B91,ClassEvo,5+AE$10,0)),"",VLOOKUP($B91,ClassEvo,5+AE$10,0))</f>
        <v/>
      </c>
      <c r="AF91" s="200" t="str">
        <f aca="false">IF(ISNA(VLOOKUP($B91,ClassEvo,5+AF$10,0)),"",VLOOKUP($B91,ClassEvo,5+AF$10,0))</f>
        <v/>
      </c>
      <c r="AG91" s="200" t="str">
        <f aca="false">IF(ISNA(VLOOKUP($B91,ClassEvo,5+AG$10,0)),"",VLOOKUP($B91,ClassEvo,5+AG$10,0))</f>
        <v/>
      </c>
      <c r="AH91" s="200" t="str">
        <f aca="false">IF(ISNA(VLOOKUP($B91,ClassEvo,5+AH$10,0)),"",VLOOKUP($B91,ClassEvo,5+AH$10,0))</f>
        <v/>
      </c>
      <c r="AI91" s="200" t="str">
        <f aca="false">IF(ISNA(VLOOKUP($B91,ClassEvo,5+AI$10,0)),"",VLOOKUP($B91,ClassEvo,5+AI$10,0))</f>
        <v/>
      </c>
      <c r="AJ91" s="200" t="str">
        <f aca="false">IF(ISNA(VLOOKUP($B91,ClassEvo,5+AJ$10,0)),"",VLOOKUP($B91,ClassEvo,5+AJ$10,0))</f>
        <v/>
      </c>
      <c r="AK91" s="200" t="str">
        <f aca="false">IF(ISNA(VLOOKUP($B91,ClassEvo,5+AK$10,0)),"",VLOOKUP($B91,ClassEvo,5+AK$10,0))</f>
        <v/>
      </c>
      <c r="AL91" s="200" t="str">
        <f aca="false">IF(ISNA(VLOOKUP($B91,ClassEvo,5+AL$10,0)),"",VLOOKUP($B91,ClassEvo,5+AL$10,0))</f>
        <v/>
      </c>
      <c r="AM91" s="200" t="str">
        <f aca="false">IF(ISNA(VLOOKUP($B91,ClassEvo,5+AM$10,0)),"",VLOOKUP($B91,ClassEvo,5+AM$10,0))</f>
        <v/>
      </c>
      <c r="AN91" s="200" t="str">
        <f aca="false">IF(ISNA(VLOOKUP($B91,ClassEvo,5+AN$10,0)),"",VLOOKUP($B91,ClassEvo,5+AN$10,0))</f>
        <v/>
      </c>
      <c r="AO91" s="200" t="str">
        <f aca="false">IF(ISNA(VLOOKUP($B91,ClassEvo,5+AO$10,0)),"",VLOOKUP($B91,ClassEvo,5+AO$10,0))</f>
        <v/>
      </c>
      <c r="AP91" s="200" t="str">
        <f aca="false">IF(ISNA(VLOOKUP($B91,ClassEvo,5+AP$10,0)),"",VLOOKUP($B91,ClassEvo,5+AP$10,0))</f>
        <v/>
      </c>
      <c r="AQ91" s="200" t="str">
        <f aca="false">IF(ISNA(VLOOKUP($B91,ClassEvo,5+AQ$10,0)),"",VLOOKUP($B91,ClassEvo,5+AQ$10,0))</f>
        <v/>
      </c>
      <c r="AR91" s="200" t="str">
        <f aca="false">IF(ISNA(VLOOKUP($B91,ClassEvo,5+AR$10,0)),"",VLOOKUP($B91,ClassEvo,5+AR$10,0))</f>
        <v/>
      </c>
      <c r="AS91" s="200" t="str">
        <f aca="false">IF(ISNA(VLOOKUP($B91,ClassEvo,5+AS$10,0)),"",VLOOKUP($B91,ClassEvo,5+AS$10,0))</f>
        <v/>
      </c>
      <c r="AT91" s="201" t="str">
        <f aca="false">IF(ISNA(VLOOKUP($B91,ClassEvo,5+AT$10,0)),"",VLOOKUP($B91,ClassEvo,5+AT$10,0))</f>
        <v/>
      </c>
      <c r="AV91" s="197" t="str">
        <f aca="false">'Calculs (M21..M40)'!A94</f>
        <v/>
      </c>
      <c r="AW91" s="198" t="n">
        <f aca="false">'Calculs (M21..M40)'!G94</f>
        <v>0</v>
      </c>
      <c r="AX91" s="198" t="str">
        <f aca="false">'Calculs (M21..M40)'!H94</f>
        <v/>
      </c>
      <c r="AY91" s="202" t="str">
        <f aca="false">'Calculs (M21..M40)'!I94</f>
        <v/>
      </c>
      <c r="AZ91" s="198" t="str">
        <f aca="false">'Calculs (M21..M40)'!C94</f>
        <v/>
      </c>
      <c r="BA91" s="200" t="str">
        <f aca="false">'Calculs (M1..M20)'!GM94</f>
        <v/>
      </c>
      <c r="BB91" s="200" t="str">
        <f aca="false">'Calculs (M1..M20)'!GN94</f>
        <v/>
      </c>
      <c r="BC91" s="200" t="str">
        <f aca="false">'Calculs (M1..M20)'!GO94</f>
        <v/>
      </c>
      <c r="BD91" s="200" t="str">
        <f aca="false">'Calculs (M1..M20)'!GP94</f>
        <v/>
      </c>
      <c r="BE91" s="200" t="str">
        <f aca="false">'Calculs (M1..M20)'!GQ94</f>
        <v/>
      </c>
      <c r="BF91" s="200" t="str">
        <f aca="false">'Calculs (M1..M20)'!GR94</f>
        <v/>
      </c>
      <c r="BG91" s="200" t="str">
        <f aca="false">'Calculs (M1..M20)'!GS94</f>
        <v/>
      </c>
      <c r="BH91" s="200" t="str">
        <f aca="false">'Calculs (M1..M20)'!GT94</f>
        <v/>
      </c>
      <c r="BI91" s="200" t="str">
        <f aca="false">'Calculs (M1..M20)'!GU94</f>
        <v/>
      </c>
      <c r="BJ91" s="200" t="str">
        <f aca="false">'Calculs (M1..M20)'!GV94</f>
        <v/>
      </c>
      <c r="BK91" s="200" t="str">
        <f aca="false">'Calculs (M1..M20)'!GW94</f>
        <v/>
      </c>
      <c r="BL91" s="200" t="str">
        <f aca="false">'Calculs (M1..M20)'!GX94</f>
        <v/>
      </c>
      <c r="BM91" s="200" t="str">
        <f aca="false">'Calculs (M1..M20)'!GY94</f>
        <v/>
      </c>
      <c r="BN91" s="200" t="str">
        <f aca="false">'Calculs (M1..M20)'!GZ94</f>
        <v/>
      </c>
      <c r="BO91" s="200" t="str">
        <f aca="false">'Calculs (M1..M20)'!HA94</f>
        <v/>
      </c>
      <c r="BP91" s="200" t="str">
        <f aca="false">'Calculs (M1..M20)'!HB94</f>
        <v/>
      </c>
      <c r="BQ91" s="200" t="str">
        <f aca="false">'Calculs (M1..M20)'!HC94</f>
        <v/>
      </c>
      <c r="BR91" s="200" t="str">
        <f aca="false">'Calculs (M1..M20)'!HD94</f>
        <v/>
      </c>
      <c r="BS91" s="200" t="str">
        <f aca="false">'Calculs (M1..M20)'!HE94</f>
        <v/>
      </c>
      <c r="BT91" s="200" t="str">
        <f aca="false">'Calculs (M1..M20)'!HF94</f>
        <v/>
      </c>
      <c r="BU91" s="200" t="str">
        <f aca="false">'Calculs (M21..M40)'!GM94</f>
        <v/>
      </c>
      <c r="BV91" s="200" t="str">
        <f aca="false">'Calculs (M21..M40)'!GN94</f>
        <v/>
      </c>
      <c r="BW91" s="200" t="str">
        <f aca="false">'Calculs (M21..M40)'!GO94</f>
        <v/>
      </c>
      <c r="BX91" s="200" t="str">
        <f aca="false">'Calculs (M21..M40)'!GP94</f>
        <v/>
      </c>
      <c r="BY91" s="200" t="str">
        <f aca="false">'Calculs (M21..M40)'!GQ94</f>
        <v/>
      </c>
      <c r="BZ91" s="200" t="str">
        <f aca="false">'Calculs (M21..M40)'!GR94</f>
        <v/>
      </c>
      <c r="CA91" s="200" t="str">
        <f aca="false">'Calculs (M21..M40)'!GS94</f>
        <v/>
      </c>
      <c r="CB91" s="200" t="str">
        <f aca="false">'Calculs (M21..M40)'!GT94</f>
        <v/>
      </c>
      <c r="CC91" s="200" t="str">
        <f aca="false">'Calculs (M21..M40)'!GU94</f>
        <v/>
      </c>
      <c r="CD91" s="200" t="str">
        <f aca="false">'Calculs (M21..M40)'!GV94</f>
        <v/>
      </c>
      <c r="CE91" s="200" t="str">
        <f aca="false">'Calculs (M21..M40)'!GW94</f>
        <v/>
      </c>
      <c r="CF91" s="200" t="str">
        <f aca="false">'Calculs (M21..M40)'!GX94</f>
        <v/>
      </c>
      <c r="CG91" s="200" t="str">
        <f aca="false">'Calculs (M21..M40)'!GY94</f>
        <v/>
      </c>
      <c r="CH91" s="200" t="str">
        <f aca="false">'Calculs (M21..M40)'!GZ94</f>
        <v/>
      </c>
      <c r="CI91" s="200" t="str">
        <f aca="false">'Calculs (M21..M40)'!HA94</f>
        <v/>
      </c>
      <c r="CJ91" s="200" t="str">
        <f aca="false">'Calculs (M21..M40)'!HB94</f>
        <v/>
      </c>
      <c r="CK91" s="200" t="str">
        <f aca="false">'Calculs (M21..M40)'!HC94</f>
        <v/>
      </c>
      <c r="CL91" s="200" t="str">
        <f aca="false">'Calculs (M21..M40)'!HD94</f>
        <v/>
      </c>
      <c r="CM91" s="200" t="str">
        <f aca="false">'Calculs (M21..M40)'!HE94</f>
        <v/>
      </c>
      <c r="CN91" s="201" t="str">
        <f aca="false">'Calculs (M21..M40)'!HF94</f>
        <v/>
      </c>
    </row>
    <row r="92" customFormat="false" ht="13" hidden="false" customHeight="false" outlineLevel="0" collapsed="false">
      <c r="B92" s="197" t="n">
        <v>82</v>
      </c>
      <c r="C92" s="198" t="str">
        <f aca="false">IF(ISNA(VLOOKUP(B92,ClassEvo,2,0)),"",VLOOKUP(B92,ClassEvo,2,0))</f>
        <v/>
      </c>
      <c r="D92" s="198" t="str">
        <f aca="false">IF(ISNA(VLOOKUP($B92,ClassEvo,3,0)),"",VLOOKUP($B92,ClassEvo,3,0))</f>
        <v/>
      </c>
      <c r="E92" s="202" t="str">
        <f aca="false">IF(ISNA(VLOOKUP($B92,ClassEvo,4,0)),"",VLOOKUP($B92,ClassEvo,4,0))</f>
        <v/>
      </c>
      <c r="F92" s="198" t="str">
        <f aca="false">IF(ISNA(VLOOKUP($B92,ClassEvo,5,0)),"",VLOOKUP($B92,ClassEvo,5,0))</f>
        <v/>
      </c>
      <c r="G92" s="200" t="str">
        <f aca="false">IF(ISNA(VLOOKUP($B92,ClassEvo,5+G$10,0)),"",VLOOKUP($B92,ClassEvo,5+G$10,0))</f>
        <v/>
      </c>
      <c r="H92" s="200" t="str">
        <f aca="false">IF(ISNA(VLOOKUP($B92,ClassEvo,5+H$10,0)),"",VLOOKUP($B92,ClassEvo,5+H$10,0))</f>
        <v/>
      </c>
      <c r="I92" s="200" t="str">
        <f aca="false">IF(ISNA(VLOOKUP($B92,ClassEvo,5+I$10,0)),"",VLOOKUP($B92,ClassEvo,5+I$10,0))</f>
        <v/>
      </c>
      <c r="J92" s="200" t="str">
        <f aca="false">IF(ISNA(VLOOKUP($B92,ClassEvo,5+J$10,0)),"",VLOOKUP($B92,ClassEvo,5+J$10,0))</f>
        <v/>
      </c>
      <c r="K92" s="200" t="str">
        <f aca="false">IF(ISNA(VLOOKUP($B92,ClassEvo,5+K$10,0)),"",VLOOKUP($B92,ClassEvo,5+K$10,0))</f>
        <v/>
      </c>
      <c r="L92" s="200" t="str">
        <f aca="false">IF(ISNA(VLOOKUP($B92,ClassEvo,5+L$10,0)),"",VLOOKUP($B92,ClassEvo,5+L$10,0))</f>
        <v/>
      </c>
      <c r="M92" s="200" t="str">
        <f aca="false">IF(ISNA(VLOOKUP($B92,ClassEvo,5+M$10,0)),"",VLOOKUP($B92,ClassEvo,5+M$10,0))</f>
        <v/>
      </c>
      <c r="N92" s="200" t="str">
        <f aca="false">IF(ISNA(VLOOKUP($B92,ClassEvo,5+N$10,0)),"",VLOOKUP($B92,ClassEvo,5+N$10,0))</f>
        <v/>
      </c>
      <c r="O92" s="200" t="str">
        <f aca="false">IF(ISNA(VLOOKUP($B92,ClassEvo,5+O$10,0)),"",VLOOKUP($B92,ClassEvo,5+O$10,0))</f>
        <v/>
      </c>
      <c r="P92" s="200" t="str">
        <f aca="false">IF(ISNA(VLOOKUP($B92,ClassEvo,5+P$10,0)),"",VLOOKUP($B92,ClassEvo,5+P$10,0))</f>
        <v/>
      </c>
      <c r="Q92" s="200" t="str">
        <f aca="false">IF(ISNA(VLOOKUP($B92,ClassEvo,5+Q$10,0)),"",VLOOKUP($B92,ClassEvo,5+Q$10,0))</f>
        <v/>
      </c>
      <c r="R92" s="200" t="str">
        <f aca="false">IF(ISNA(VLOOKUP($B92,ClassEvo,5+R$10,0)),"",VLOOKUP($B92,ClassEvo,5+R$10,0))</f>
        <v/>
      </c>
      <c r="S92" s="200" t="str">
        <f aca="false">IF(ISNA(VLOOKUP($B92,ClassEvo,5+S$10,0)),"",VLOOKUP($B92,ClassEvo,5+S$10,0))</f>
        <v/>
      </c>
      <c r="T92" s="200" t="str">
        <f aca="false">IF(ISNA(VLOOKUP($B92,ClassEvo,5+T$10,0)),"",VLOOKUP($B92,ClassEvo,5+T$10,0))</f>
        <v/>
      </c>
      <c r="U92" s="200" t="str">
        <f aca="false">IF(ISNA(VLOOKUP($B92,ClassEvo,5+U$10,0)),"",VLOOKUP($B92,ClassEvo,5+U$10,0))</f>
        <v/>
      </c>
      <c r="V92" s="200" t="str">
        <f aca="false">IF(ISNA(VLOOKUP($B92,ClassEvo,5+V$10,0)),"",VLOOKUP($B92,ClassEvo,5+V$10,0))</f>
        <v/>
      </c>
      <c r="W92" s="200" t="str">
        <f aca="false">IF(ISNA(VLOOKUP($B92,ClassEvo,5+W$10,0)),"",VLOOKUP($B92,ClassEvo,5+W$10,0))</f>
        <v/>
      </c>
      <c r="X92" s="200" t="str">
        <f aca="false">IF(ISNA(VLOOKUP($B92,ClassEvo,5+X$10,0)),"",VLOOKUP($B92,ClassEvo,5+X$10,0))</f>
        <v/>
      </c>
      <c r="Y92" s="200" t="str">
        <f aca="false">IF(ISNA(VLOOKUP($B92,ClassEvo,5+Y$10,0)),"",VLOOKUP($B92,ClassEvo,5+Y$10,0))</f>
        <v/>
      </c>
      <c r="Z92" s="200" t="str">
        <f aca="false">IF(ISNA(VLOOKUP($B92,ClassEvo,5+Z$10,0)),"",VLOOKUP($B92,ClassEvo,5+Z$10,0))</f>
        <v/>
      </c>
      <c r="AA92" s="200" t="str">
        <f aca="false">IF(ISNA(VLOOKUP($B92,ClassEvo,5+AA$10,0)),"",VLOOKUP($B92,ClassEvo,5+AA$10,0))</f>
        <v/>
      </c>
      <c r="AB92" s="200" t="str">
        <f aca="false">IF(ISNA(VLOOKUP($B92,ClassEvo,5+AB$10,0)),"",VLOOKUP($B92,ClassEvo,5+AB$10,0))</f>
        <v/>
      </c>
      <c r="AC92" s="200" t="str">
        <f aca="false">IF(ISNA(VLOOKUP($B92,ClassEvo,5+AC$10,0)),"",VLOOKUP($B92,ClassEvo,5+AC$10,0))</f>
        <v/>
      </c>
      <c r="AD92" s="200" t="str">
        <f aca="false">IF(ISNA(VLOOKUP($B92,ClassEvo,5+AD$10,0)),"",VLOOKUP($B92,ClassEvo,5+AD$10,0))</f>
        <v/>
      </c>
      <c r="AE92" s="200" t="str">
        <f aca="false">IF(ISNA(VLOOKUP($B92,ClassEvo,5+AE$10,0)),"",VLOOKUP($B92,ClassEvo,5+AE$10,0))</f>
        <v/>
      </c>
      <c r="AF92" s="200" t="str">
        <f aca="false">IF(ISNA(VLOOKUP($B92,ClassEvo,5+AF$10,0)),"",VLOOKUP($B92,ClassEvo,5+AF$10,0))</f>
        <v/>
      </c>
      <c r="AG92" s="200" t="str">
        <f aca="false">IF(ISNA(VLOOKUP($B92,ClassEvo,5+AG$10,0)),"",VLOOKUP($B92,ClassEvo,5+AG$10,0))</f>
        <v/>
      </c>
      <c r="AH92" s="200" t="str">
        <f aca="false">IF(ISNA(VLOOKUP($B92,ClassEvo,5+AH$10,0)),"",VLOOKUP($B92,ClassEvo,5+AH$10,0))</f>
        <v/>
      </c>
      <c r="AI92" s="200" t="str">
        <f aca="false">IF(ISNA(VLOOKUP($B92,ClassEvo,5+AI$10,0)),"",VLOOKUP($B92,ClassEvo,5+AI$10,0))</f>
        <v/>
      </c>
      <c r="AJ92" s="200" t="str">
        <f aca="false">IF(ISNA(VLOOKUP($B92,ClassEvo,5+AJ$10,0)),"",VLOOKUP($B92,ClassEvo,5+AJ$10,0))</f>
        <v/>
      </c>
      <c r="AK92" s="200" t="str">
        <f aca="false">IF(ISNA(VLOOKUP($B92,ClassEvo,5+AK$10,0)),"",VLOOKUP($B92,ClassEvo,5+AK$10,0))</f>
        <v/>
      </c>
      <c r="AL92" s="200" t="str">
        <f aca="false">IF(ISNA(VLOOKUP($B92,ClassEvo,5+AL$10,0)),"",VLOOKUP($B92,ClassEvo,5+AL$10,0))</f>
        <v/>
      </c>
      <c r="AM92" s="200" t="str">
        <f aca="false">IF(ISNA(VLOOKUP($B92,ClassEvo,5+AM$10,0)),"",VLOOKUP($B92,ClassEvo,5+AM$10,0))</f>
        <v/>
      </c>
      <c r="AN92" s="200" t="str">
        <f aca="false">IF(ISNA(VLOOKUP($B92,ClassEvo,5+AN$10,0)),"",VLOOKUP($B92,ClassEvo,5+AN$10,0))</f>
        <v/>
      </c>
      <c r="AO92" s="200" t="str">
        <f aca="false">IF(ISNA(VLOOKUP($B92,ClassEvo,5+AO$10,0)),"",VLOOKUP($B92,ClassEvo,5+AO$10,0))</f>
        <v/>
      </c>
      <c r="AP92" s="200" t="str">
        <f aca="false">IF(ISNA(VLOOKUP($B92,ClassEvo,5+AP$10,0)),"",VLOOKUP($B92,ClassEvo,5+AP$10,0))</f>
        <v/>
      </c>
      <c r="AQ92" s="200" t="str">
        <f aca="false">IF(ISNA(VLOOKUP($B92,ClassEvo,5+AQ$10,0)),"",VLOOKUP($B92,ClassEvo,5+AQ$10,0))</f>
        <v/>
      </c>
      <c r="AR92" s="200" t="str">
        <f aca="false">IF(ISNA(VLOOKUP($B92,ClassEvo,5+AR$10,0)),"",VLOOKUP($B92,ClassEvo,5+AR$10,0))</f>
        <v/>
      </c>
      <c r="AS92" s="200" t="str">
        <f aca="false">IF(ISNA(VLOOKUP($B92,ClassEvo,5+AS$10,0)),"",VLOOKUP($B92,ClassEvo,5+AS$10,0))</f>
        <v/>
      </c>
      <c r="AT92" s="201" t="str">
        <f aca="false">IF(ISNA(VLOOKUP($B92,ClassEvo,5+AT$10,0)),"",VLOOKUP($B92,ClassEvo,5+AT$10,0))</f>
        <v/>
      </c>
      <c r="AV92" s="197" t="str">
        <f aca="false">'Calculs (M21..M40)'!A95</f>
        <v/>
      </c>
      <c r="AW92" s="198" t="n">
        <f aca="false">'Calculs (M21..M40)'!G95</f>
        <v>0</v>
      </c>
      <c r="AX92" s="198" t="str">
        <f aca="false">'Calculs (M21..M40)'!H95</f>
        <v/>
      </c>
      <c r="AY92" s="202" t="str">
        <f aca="false">'Calculs (M21..M40)'!I95</f>
        <v/>
      </c>
      <c r="AZ92" s="198" t="str">
        <f aca="false">'Calculs (M21..M40)'!C95</f>
        <v/>
      </c>
      <c r="BA92" s="200" t="str">
        <f aca="false">'Calculs (M1..M20)'!GM95</f>
        <v/>
      </c>
      <c r="BB92" s="200" t="str">
        <f aca="false">'Calculs (M1..M20)'!GN95</f>
        <v/>
      </c>
      <c r="BC92" s="200" t="str">
        <f aca="false">'Calculs (M1..M20)'!GO95</f>
        <v/>
      </c>
      <c r="BD92" s="200" t="str">
        <f aca="false">'Calculs (M1..M20)'!GP95</f>
        <v/>
      </c>
      <c r="BE92" s="200" t="str">
        <f aca="false">'Calculs (M1..M20)'!GQ95</f>
        <v/>
      </c>
      <c r="BF92" s="200" t="str">
        <f aca="false">'Calculs (M1..M20)'!GR95</f>
        <v/>
      </c>
      <c r="BG92" s="200" t="str">
        <f aca="false">'Calculs (M1..M20)'!GS95</f>
        <v/>
      </c>
      <c r="BH92" s="200" t="str">
        <f aca="false">'Calculs (M1..M20)'!GT95</f>
        <v/>
      </c>
      <c r="BI92" s="200" t="str">
        <f aca="false">'Calculs (M1..M20)'!GU95</f>
        <v/>
      </c>
      <c r="BJ92" s="200" t="str">
        <f aca="false">'Calculs (M1..M20)'!GV95</f>
        <v/>
      </c>
      <c r="BK92" s="200" t="str">
        <f aca="false">'Calculs (M1..M20)'!GW95</f>
        <v/>
      </c>
      <c r="BL92" s="200" t="str">
        <f aca="false">'Calculs (M1..M20)'!GX95</f>
        <v/>
      </c>
      <c r="BM92" s="200" t="str">
        <f aca="false">'Calculs (M1..M20)'!GY95</f>
        <v/>
      </c>
      <c r="BN92" s="200" t="str">
        <f aca="false">'Calculs (M1..M20)'!GZ95</f>
        <v/>
      </c>
      <c r="BO92" s="200" t="str">
        <f aca="false">'Calculs (M1..M20)'!HA95</f>
        <v/>
      </c>
      <c r="BP92" s="200" t="str">
        <f aca="false">'Calculs (M1..M20)'!HB95</f>
        <v/>
      </c>
      <c r="BQ92" s="200" t="str">
        <f aca="false">'Calculs (M1..M20)'!HC95</f>
        <v/>
      </c>
      <c r="BR92" s="200" t="str">
        <f aca="false">'Calculs (M1..M20)'!HD95</f>
        <v/>
      </c>
      <c r="BS92" s="200" t="str">
        <f aca="false">'Calculs (M1..M20)'!HE95</f>
        <v/>
      </c>
      <c r="BT92" s="200" t="str">
        <f aca="false">'Calculs (M1..M20)'!HF95</f>
        <v/>
      </c>
      <c r="BU92" s="200" t="str">
        <f aca="false">'Calculs (M21..M40)'!GM95</f>
        <v/>
      </c>
      <c r="BV92" s="200" t="str">
        <f aca="false">'Calculs (M21..M40)'!GN95</f>
        <v/>
      </c>
      <c r="BW92" s="200" t="str">
        <f aca="false">'Calculs (M21..M40)'!GO95</f>
        <v/>
      </c>
      <c r="BX92" s="200" t="str">
        <f aca="false">'Calculs (M21..M40)'!GP95</f>
        <v/>
      </c>
      <c r="BY92" s="200" t="str">
        <f aca="false">'Calculs (M21..M40)'!GQ95</f>
        <v/>
      </c>
      <c r="BZ92" s="200" t="str">
        <f aca="false">'Calculs (M21..M40)'!GR95</f>
        <v/>
      </c>
      <c r="CA92" s="200" t="str">
        <f aca="false">'Calculs (M21..M40)'!GS95</f>
        <v/>
      </c>
      <c r="CB92" s="200" t="str">
        <f aca="false">'Calculs (M21..M40)'!GT95</f>
        <v/>
      </c>
      <c r="CC92" s="200" t="str">
        <f aca="false">'Calculs (M21..M40)'!GU95</f>
        <v/>
      </c>
      <c r="CD92" s="200" t="str">
        <f aca="false">'Calculs (M21..M40)'!GV95</f>
        <v/>
      </c>
      <c r="CE92" s="200" t="str">
        <f aca="false">'Calculs (M21..M40)'!GW95</f>
        <v/>
      </c>
      <c r="CF92" s="200" t="str">
        <f aca="false">'Calculs (M21..M40)'!GX95</f>
        <v/>
      </c>
      <c r="CG92" s="200" t="str">
        <f aca="false">'Calculs (M21..M40)'!GY95</f>
        <v/>
      </c>
      <c r="CH92" s="200" t="str">
        <f aca="false">'Calculs (M21..M40)'!GZ95</f>
        <v/>
      </c>
      <c r="CI92" s="200" t="str">
        <f aca="false">'Calculs (M21..M40)'!HA95</f>
        <v/>
      </c>
      <c r="CJ92" s="200" t="str">
        <f aca="false">'Calculs (M21..M40)'!HB95</f>
        <v/>
      </c>
      <c r="CK92" s="200" t="str">
        <f aca="false">'Calculs (M21..M40)'!HC95</f>
        <v/>
      </c>
      <c r="CL92" s="200" t="str">
        <f aca="false">'Calculs (M21..M40)'!HD95</f>
        <v/>
      </c>
      <c r="CM92" s="200" t="str">
        <f aca="false">'Calculs (M21..M40)'!HE95</f>
        <v/>
      </c>
      <c r="CN92" s="201" t="str">
        <f aca="false">'Calculs (M21..M40)'!HF95</f>
        <v/>
      </c>
    </row>
    <row r="93" customFormat="false" ht="13" hidden="false" customHeight="false" outlineLevel="0" collapsed="false">
      <c r="B93" s="197" t="n">
        <v>83</v>
      </c>
      <c r="C93" s="198" t="str">
        <f aca="false">IF(ISNA(VLOOKUP(B93,ClassEvo,2,0)),"",VLOOKUP(B93,ClassEvo,2,0))</f>
        <v/>
      </c>
      <c r="D93" s="198" t="str">
        <f aca="false">IF(ISNA(VLOOKUP($B93,ClassEvo,3,0)),"",VLOOKUP($B93,ClassEvo,3,0))</f>
        <v/>
      </c>
      <c r="E93" s="202" t="str">
        <f aca="false">IF(ISNA(VLOOKUP($B93,ClassEvo,4,0)),"",VLOOKUP($B93,ClassEvo,4,0))</f>
        <v/>
      </c>
      <c r="F93" s="198" t="str">
        <f aca="false">IF(ISNA(VLOOKUP($B93,ClassEvo,5,0)),"",VLOOKUP($B93,ClassEvo,5,0))</f>
        <v/>
      </c>
      <c r="G93" s="200" t="str">
        <f aca="false">IF(ISNA(VLOOKUP($B93,ClassEvo,5+G$10,0)),"",VLOOKUP($B93,ClassEvo,5+G$10,0))</f>
        <v/>
      </c>
      <c r="H93" s="200" t="str">
        <f aca="false">IF(ISNA(VLOOKUP($B93,ClassEvo,5+H$10,0)),"",VLOOKUP($B93,ClassEvo,5+H$10,0))</f>
        <v/>
      </c>
      <c r="I93" s="200" t="str">
        <f aca="false">IF(ISNA(VLOOKUP($B93,ClassEvo,5+I$10,0)),"",VLOOKUP($B93,ClassEvo,5+I$10,0))</f>
        <v/>
      </c>
      <c r="J93" s="200" t="str">
        <f aca="false">IF(ISNA(VLOOKUP($B93,ClassEvo,5+J$10,0)),"",VLOOKUP($B93,ClassEvo,5+J$10,0))</f>
        <v/>
      </c>
      <c r="K93" s="200" t="str">
        <f aca="false">IF(ISNA(VLOOKUP($B93,ClassEvo,5+K$10,0)),"",VLOOKUP($B93,ClassEvo,5+K$10,0))</f>
        <v/>
      </c>
      <c r="L93" s="200" t="str">
        <f aca="false">IF(ISNA(VLOOKUP($B93,ClassEvo,5+L$10,0)),"",VLOOKUP($B93,ClassEvo,5+L$10,0))</f>
        <v/>
      </c>
      <c r="M93" s="200" t="str">
        <f aca="false">IF(ISNA(VLOOKUP($B93,ClassEvo,5+M$10,0)),"",VLOOKUP($B93,ClassEvo,5+M$10,0))</f>
        <v/>
      </c>
      <c r="N93" s="200" t="str">
        <f aca="false">IF(ISNA(VLOOKUP($B93,ClassEvo,5+N$10,0)),"",VLOOKUP($B93,ClassEvo,5+N$10,0))</f>
        <v/>
      </c>
      <c r="O93" s="200" t="str">
        <f aca="false">IF(ISNA(VLOOKUP($B93,ClassEvo,5+O$10,0)),"",VLOOKUP($B93,ClassEvo,5+O$10,0))</f>
        <v/>
      </c>
      <c r="P93" s="200" t="str">
        <f aca="false">IF(ISNA(VLOOKUP($B93,ClassEvo,5+P$10,0)),"",VLOOKUP($B93,ClassEvo,5+P$10,0))</f>
        <v/>
      </c>
      <c r="Q93" s="200" t="str">
        <f aca="false">IF(ISNA(VLOOKUP($B93,ClassEvo,5+Q$10,0)),"",VLOOKUP($B93,ClassEvo,5+Q$10,0))</f>
        <v/>
      </c>
      <c r="R93" s="200" t="str">
        <f aca="false">IF(ISNA(VLOOKUP($B93,ClassEvo,5+R$10,0)),"",VLOOKUP($B93,ClassEvo,5+R$10,0))</f>
        <v/>
      </c>
      <c r="S93" s="200" t="str">
        <f aca="false">IF(ISNA(VLOOKUP($B93,ClassEvo,5+S$10,0)),"",VLOOKUP($B93,ClassEvo,5+S$10,0))</f>
        <v/>
      </c>
      <c r="T93" s="200" t="str">
        <f aca="false">IF(ISNA(VLOOKUP($B93,ClassEvo,5+T$10,0)),"",VLOOKUP($B93,ClassEvo,5+T$10,0))</f>
        <v/>
      </c>
      <c r="U93" s="200" t="str">
        <f aca="false">IF(ISNA(VLOOKUP($B93,ClassEvo,5+U$10,0)),"",VLOOKUP($B93,ClassEvo,5+U$10,0))</f>
        <v/>
      </c>
      <c r="V93" s="200" t="str">
        <f aca="false">IF(ISNA(VLOOKUP($B93,ClassEvo,5+V$10,0)),"",VLOOKUP($B93,ClassEvo,5+V$10,0))</f>
        <v/>
      </c>
      <c r="W93" s="200" t="str">
        <f aca="false">IF(ISNA(VLOOKUP($B93,ClassEvo,5+W$10,0)),"",VLOOKUP($B93,ClassEvo,5+W$10,0))</f>
        <v/>
      </c>
      <c r="X93" s="200" t="str">
        <f aca="false">IF(ISNA(VLOOKUP($B93,ClassEvo,5+X$10,0)),"",VLOOKUP($B93,ClassEvo,5+X$10,0))</f>
        <v/>
      </c>
      <c r="Y93" s="200" t="str">
        <f aca="false">IF(ISNA(VLOOKUP($B93,ClassEvo,5+Y$10,0)),"",VLOOKUP($B93,ClassEvo,5+Y$10,0))</f>
        <v/>
      </c>
      <c r="Z93" s="200" t="str">
        <f aca="false">IF(ISNA(VLOOKUP($B93,ClassEvo,5+Z$10,0)),"",VLOOKUP($B93,ClassEvo,5+Z$10,0))</f>
        <v/>
      </c>
      <c r="AA93" s="200" t="str">
        <f aca="false">IF(ISNA(VLOOKUP($B93,ClassEvo,5+AA$10,0)),"",VLOOKUP($B93,ClassEvo,5+AA$10,0))</f>
        <v/>
      </c>
      <c r="AB93" s="200" t="str">
        <f aca="false">IF(ISNA(VLOOKUP($B93,ClassEvo,5+AB$10,0)),"",VLOOKUP($B93,ClassEvo,5+AB$10,0))</f>
        <v/>
      </c>
      <c r="AC93" s="200" t="str">
        <f aca="false">IF(ISNA(VLOOKUP($B93,ClassEvo,5+AC$10,0)),"",VLOOKUP($B93,ClassEvo,5+AC$10,0))</f>
        <v/>
      </c>
      <c r="AD93" s="200" t="str">
        <f aca="false">IF(ISNA(VLOOKUP($B93,ClassEvo,5+AD$10,0)),"",VLOOKUP($B93,ClassEvo,5+AD$10,0))</f>
        <v/>
      </c>
      <c r="AE93" s="200" t="str">
        <f aca="false">IF(ISNA(VLOOKUP($B93,ClassEvo,5+AE$10,0)),"",VLOOKUP($B93,ClassEvo,5+AE$10,0))</f>
        <v/>
      </c>
      <c r="AF93" s="200" t="str">
        <f aca="false">IF(ISNA(VLOOKUP($B93,ClassEvo,5+AF$10,0)),"",VLOOKUP($B93,ClassEvo,5+AF$10,0))</f>
        <v/>
      </c>
      <c r="AG93" s="200" t="str">
        <f aca="false">IF(ISNA(VLOOKUP($B93,ClassEvo,5+AG$10,0)),"",VLOOKUP($B93,ClassEvo,5+AG$10,0))</f>
        <v/>
      </c>
      <c r="AH93" s="200" t="str">
        <f aca="false">IF(ISNA(VLOOKUP($B93,ClassEvo,5+AH$10,0)),"",VLOOKUP($B93,ClassEvo,5+AH$10,0))</f>
        <v/>
      </c>
      <c r="AI93" s="200" t="str">
        <f aca="false">IF(ISNA(VLOOKUP($B93,ClassEvo,5+AI$10,0)),"",VLOOKUP($B93,ClassEvo,5+AI$10,0))</f>
        <v/>
      </c>
      <c r="AJ93" s="200" t="str">
        <f aca="false">IF(ISNA(VLOOKUP($B93,ClassEvo,5+AJ$10,0)),"",VLOOKUP($B93,ClassEvo,5+AJ$10,0))</f>
        <v/>
      </c>
      <c r="AK93" s="200" t="str">
        <f aca="false">IF(ISNA(VLOOKUP($B93,ClassEvo,5+AK$10,0)),"",VLOOKUP($B93,ClassEvo,5+AK$10,0))</f>
        <v/>
      </c>
      <c r="AL93" s="200" t="str">
        <f aca="false">IF(ISNA(VLOOKUP($B93,ClassEvo,5+AL$10,0)),"",VLOOKUP($B93,ClassEvo,5+AL$10,0))</f>
        <v/>
      </c>
      <c r="AM93" s="200" t="str">
        <f aca="false">IF(ISNA(VLOOKUP($B93,ClassEvo,5+AM$10,0)),"",VLOOKUP($B93,ClassEvo,5+AM$10,0))</f>
        <v/>
      </c>
      <c r="AN93" s="200" t="str">
        <f aca="false">IF(ISNA(VLOOKUP($B93,ClassEvo,5+AN$10,0)),"",VLOOKUP($B93,ClassEvo,5+AN$10,0))</f>
        <v/>
      </c>
      <c r="AO93" s="200" t="str">
        <f aca="false">IF(ISNA(VLOOKUP($B93,ClassEvo,5+AO$10,0)),"",VLOOKUP($B93,ClassEvo,5+AO$10,0))</f>
        <v/>
      </c>
      <c r="AP93" s="200" t="str">
        <f aca="false">IF(ISNA(VLOOKUP($B93,ClassEvo,5+AP$10,0)),"",VLOOKUP($B93,ClassEvo,5+AP$10,0))</f>
        <v/>
      </c>
      <c r="AQ93" s="200" t="str">
        <f aca="false">IF(ISNA(VLOOKUP($B93,ClassEvo,5+AQ$10,0)),"",VLOOKUP($B93,ClassEvo,5+AQ$10,0))</f>
        <v/>
      </c>
      <c r="AR93" s="200" t="str">
        <f aca="false">IF(ISNA(VLOOKUP($B93,ClassEvo,5+AR$10,0)),"",VLOOKUP($B93,ClassEvo,5+AR$10,0))</f>
        <v/>
      </c>
      <c r="AS93" s="200" t="str">
        <f aca="false">IF(ISNA(VLOOKUP($B93,ClassEvo,5+AS$10,0)),"",VLOOKUP($B93,ClassEvo,5+AS$10,0))</f>
        <v/>
      </c>
      <c r="AT93" s="201" t="str">
        <f aca="false">IF(ISNA(VLOOKUP($B93,ClassEvo,5+AT$10,0)),"",VLOOKUP($B93,ClassEvo,5+AT$10,0))</f>
        <v/>
      </c>
      <c r="AV93" s="197" t="str">
        <f aca="false">'Calculs (M21..M40)'!A96</f>
        <v/>
      </c>
      <c r="AW93" s="198" t="n">
        <f aca="false">'Calculs (M21..M40)'!G96</f>
        <v>0</v>
      </c>
      <c r="AX93" s="198" t="str">
        <f aca="false">'Calculs (M21..M40)'!H96</f>
        <v/>
      </c>
      <c r="AY93" s="202" t="str">
        <f aca="false">'Calculs (M21..M40)'!I96</f>
        <v/>
      </c>
      <c r="AZ93" s="198" t="str">
        <f aca="false">'Calculs (M21..M40)'!C96</f>
        <v/>
      </c>
      <c r="BA93" s="200" t="str">
        <f aca="false">'Calculs (M1..M20)'!GM96</f>
        <v/>
      </c>
      <c r="BB93" s="200" t="str">
        <f aca="false">'Calculs (M1..M20)'!GN96</f>
        <v/>
      </c>
      <c r="BC93" s="200" t="str">
        <f aca="false">'Calculs (M1..M20)'!GO96</f>
        <v/>
      </c>
      <c r="BD93" s="200" t="str">
        <f aca="false">'Calculs (M1..M20)'!GP96</f>
        <v/>
      </c>
      <c r="BE93" s="200" t="str">
        <f aca="false">'Calculs (M1..M20)'!GQ96</f>
        <v/>
      </c>
      <c r="BF93" s="200" t="str">
        <f aca="false">'Calculs (M1..M20)'!GR96</f>
        <v/>
      </c>
      <c r="BG93" s="200" t="str">
        <f aca="false">'Calculs (M1..M20)'!GS96</f>
        <v/>
      </c>
      <c r="BH93" s="200" t="str">
        <f aca="false">'Calculs (M1..M20)'!GT96</f>
        <v/>
      </c>
      <c r="BI93" s="200" t="str">
        <f aca="false">'Calculs (M1..M20)'!GU96</f>
        <v/>
      </c>
      <c r="BJ93" s="200" t="str">
        <f aca="false">'Calculs (M1..M20)'!GV96</f>
        <v/>
      </c>
      <c r="BK93" s="200" t="str">
        <f aca="false">'Calculs (M1..M20)'!GW96</f>
        <v/>
      </c>
      <c r="BL93" s="200" t="str">
        <f aca="false">'Calculs (M1..M20)'!GX96</f>
        <v/>
      </c>
      <c r="BM93" s="200" t="str">
        <f aca="false">'Calculs (M1..M20)'!GY96</f>
        <v/>
      </c>
      <c r="BN93" s="200" t="str">
        <f aca="false">'Calculs (M1..M20)'!GZ96</f>
        <v/>
      </c>
      <c r="BO93" s="200" t="str">
        <f aca="false">'Calculs (M1..M20)'!HA96</f>
        <v/>
      </c>
      <c r="BP93" s="200" t="str">
        <f aca="false">'Calculs (M1..M20)'!HB96</f>
        <v/>
      </c>
      <c r="BQ93" s="200" t="str">
        <f aca="false">'Calculs (M1..M20)'!HC96</f>
        <v/>
      </c>
      <c r="BR93" s="200" t="str">
        <f aca="false">'Calculs (M1..M20)'!HD96</f>
        <v/>
      </c>
      <c r="BS93" s="200" t="str">
        <f aca="false">'Calculs (M1..M20)'!HE96</f>
        <v/>
      </c>
      <c r="BT93" s="200" t="str">
        <f aca="false">'Calculs (M1..M20)'!HF96</f>
        <v/>
      </c>
      <c r="BU93" s="200" t="str">
        <f aca="false">'Calculs (M21..M40)'!GM96</f>
        <v/>
      </c>
      <c r="BV93" s="200" t="str">
        <f aca="false">'Calculs (M21..M40)'!GN96</f>
        <v/>
      </c>
      <c r="BW93" s="200" t="str">
        <f aca="false">'Calculs (M21..M40)'!GO96</f>
        <v/>
      </c>
      <c r="BX93" s="200" t="str">
        <f aca="false">'Calculs (M21..M40)'!GP96</f>
        <v/>
      </c>
      <c r="BY93" s="200" t="str">
        <f aca="false">'Calculs (M21..M40)'!GQ96</f>
        <v/>
      </c>
      <c r="BZ93" s="200" t="str">
        <f aca="false">'Calculs (M21..M40)'!GR96</f>
        <v/>
      </c>
      <c r="CA93" s="200" t="str">
        <f aca="false">'Calculs (M21..M40)'!GS96</f>
        <v/>
      </c>
      <c r="CB93" s="200" t="str">
        <f aca="false">'Calculs (M21..M40)'!GT96</f>
        <v/>
      </c>
      <c r="CC93" s="200" t="str">
        <f aca="false">'Calculs (M21..M40)'!GU96</f>
        <v/>
      </c>
      <c r="CD93" s="200" t="str">
        <f aca="false">'Calculs (M21..M40)'!GV96</f>
        <v/>
      </c>
      <c r="CE93" s="200" t="str">
        <f aca="false">'Calculs (M21..M40)'!GW96</f>
        <v/>
      </c>
      <c r="CF93" s="200" t="str">
        <f aca="false">'Calculs (M21..M40)'!GX96</f>
        <v/>
      </c>
      <c r="CG93" s="200" t="str">
        <f aca="false">'Calculs (M21..M40)'!GY96</f>
        <v/>
      </c>
      <c r="CH93" s="200" t="str">
        <f aca="false">'Calculs (M21..M40)'!GZ96</f>
        <v/>
      </c>
      <c r="CI93" s="200" t="str">
        <f aca="false">'Calculs (M21..M40)'!HA96</f>
        <v/>
      </c>
      <c r="CJ93" s="200" t="str">
        <f aca="false">'Calculs (M21..M40)'!HB96</f>
        <v/>
      </c>
      <c r="CK93" s="200" t="str">
        <f aca="false">'Calculs (M21..M40)'!HC96</f>
        <v/>
      </c>
      <c r="CL93" s="200" t="str">
        <f aca="false">'Calculs (M21..M40)'!HD96</f>
        <v/>
      </c>
      <c r="CM93" s="200" t="str">
        <f aca="false">'Calculs (M21..M40)'!HE96</f>
        <v/>
      </c>
      <c r="CN93" s="201" t="str">
        <f aca="false">'Calculs (M21..M40)'!HF96</f>
        <v/>
      </c>
    </row>
    <row r="94" customFormat="false" ht="13" hidden="false" customHeight="false" outlineLevel="0" collapsed="false">
      <c r="B94" s="197" t="n">
        <v>84</v>
      </c>
      <c r="C94" s="198" t="str">
        <f aca="false">IF(ISNA(VLOOKUP(B94,ClassEvo,2,0)),"",VLOOKUP(B94,ClassEvo,2,0))</f>
        <v/>
      </c>
      <c r="D94" s="198" t="str">
        <f aca="false">IF(ISNA(VLOOKUP($B94,ClassEvo,3,0)),"",VLOOKUP($B94,ClassEvo,3,0))</f>
        <v/>
      </c>
      <c r="E94" s="202" t="str">
        <f aca="false">IF(ISNA(VLOOKUP($B94,ClassEvo,4,0)),"",VLOOKUP($B94,ClassEvo,4,0))</f>
        <v/>
      </c>
      <c r="F94" s="198" t="str">
        <f aca="false">IF(ISNA(VLOOKUP($B94,ClassEvo,5,0)),"",VLOOKUP($B94,ClassEvo,5,0))</f>
        <v/>
      </c>
      <c r="G94" s="200" t="str">
        <f aca="false">IF(ISNA(VLOOKUP($B94,ClassEvo,5+G$10,0)),"",VLOOKUP($B94,ClassEvo,5+G$10,0))</f>
        <v/>
      </c>
      <c r="H94" s="200" t="str">
        <f aca="false">IF(ISNA(VLOOKUP($B94,ClassEvo,5+H$10,0)),"",VLOOKUP($B94,ClassEvo,5+H$10,0))</f>
        <v/>
      </c>
      <c r="I94" s="200" t="str">
        <f aca="false">IF(ISNA(VLOOKUP($B94,ClassEvo,5+I$10,0)),"",VLOOKUP($B94,ClassEvo,5+I$10,0))</f>
        <v/>
      </c>
      <c r="J94" s="200" t="str">
        <f aca="false">IF(ISNA(VLOOKUP($B94,ClassEvo,5+J$10,0)),"",VLOOKUP($B94,ClassEvo,5+J$10,0))</f>
        <v/>
      </c>
      <c r="K94" s="200" t="str">
        <f aca="false">IF(ISNA(VLOOKUP($B94,ClassEvo,5+K$10,0)),"",VLOOKUP($B94,ClassEvo,5+K$10,0))</f>
        <v/>
      </c>
      <c r="L94" s="200" t="str">
        <f aca="false">IF(ISNA(VLOOKUP($B94,ClassEvo,5+L$10,0)),"",VLOOKUP($B94,ClassEvo,5+L$10,0))</f>
        <v/>
      </c>
      <c r="M94" s="200" t="str">
        <f aca="false">IF(ISNA(VLOOKUP($B94,ClassEvo,5+M$10,0)),"",VLOOKUP($B94,ClassEvo,5+M$10,0))</f>
        <v/>
      </c>
      <c r="N94" s="200" t="str">
        <f aca="false">IF(ISNA(VLOOKUP($B94,ClassEvo,5+N$10,0)),"",VLOOKUP($B94,ClassEvo,5+N$10,0))</f>
        <v/>
      </c>
      <c r="O94" s="200" t="str">
        <f aca="false">IF(ISNA(VLOOKUP($B94,ClassEvo,5+O$10,0)),"",VLOOKUP($B94,ClassEvo,5+O$10,0))</f>
        <v/>
      </c>
      <c r="P94" s="200" t="str">
        <f aca="false">IF(ISNA(VLOOKUP($B94,ClassEvo,5+P$10,0)),"",VLOOKUP($B94,ClassEvo,5+P$10,0))</f>
        <v/>
      </c>
      <c r="Q94" s="200" t="str">
        <f aca="false">IF(ISNA(VLOOKUP($B94,ClassEvo,5+Q$10,0)),"",VLOOKUP($B94,ClassEvo,5+Q$10,0))</f>
        <v/>
      </c>
      <c r="R94" s="200" t="str">
        <f aca="false">IF(ISNA(VLOOKUP($B94,ClassEvo,5+R$10,0)),"",VLOOKUP($B94,ClassEvo,5+R$10,0))</f>
        <v/>
      </c>
      <c r="S94" s="200" t="str">
        <f aca="false">IF(ISNA(VLOOKUP($B94,ClassEvo,5+S$10,0)),"",VLOOKUP($B94,ClassEvo,5+S$10,0))</f>
        <v/>
      </c>
      <c r="T94" s="200" t="str">
        <f aca="false">IF(ISNA(VLOOKUP($B94,ClassEvo,5+T$10,0)),"",VLOOKUP($B94,ClassEvo,5+T$10,0))</f>
        <v/>
      </c>
      <c r="U94" s="200" t="str">
        <f aca="false">IF(ISNA(VLOOKUP($B94,ClassEvo,5+U$10,0)),"",VLOOKUP($B94,ClassEvo,5+U$10,0))</f>
        <v/>
      </c>
      <c r="V94" s="200" t="str">
        <f aca="false">IF(ISNA(VLOOKUP($B94,ClassEvo,5+V$10,0)),"",VLOOKUP($B94,ClassEvo,5+V$10,0))</f>
        <v/>
      </c>
      <c r="W94" s="200" t="str">
        <f aca="false">IF(ISNA(VLOOKUP($B94,ClassEvo,5+W$10,0)),"",VLOOKUP($B94,ClassEvo,5+W$10,0))</f>
        <v/>
      </c>
      <c r="X94" s="200" t="str">
        <f aca="false">IF(ISNA(VLOOKUP($B94,ClassEvo,5+X$10,0)),"",VLOOKUP($B94,ClassEvo,5+X$10,0))</f>
        <v/>
      </c>
      <c r="Y94" s="200" t="str">
        <f aca="false">IF(ISNA(VLOOKUP($B94,ClassEvo,5+Y$10,0)),"",VLOOKUP($B94,ClassEvo,5+Y$10,0))</f>
        <v/>
      </c>
      <c r="Z94" s="200" t="str">
        <f aca="false">IF(ISNA(VLOOKUP($B94,ClassEvo,5+Z$10,0)),"",VLOOKUP($B94,ClassEvo,5+Z$10,0))</f>
        <v/>
      </c>
      <c r="AA94" s="200" t="str">
        <f aca="false">IF(ISNA(VLOOKUP($B94,ClassEvo,5+AA$10,0)),"",VLOOKUP($B94,ClassEvo,5+AA$10,0))</f>
        <v/>
      </c>
      <c r="AB94" s="200" t="str">
        <f aca="false">IF(ISNA(VLOOKUP($B94,ClassEvo,5+AB$10,0)),"",VLOOKUP($B94,ClassEvo,5+AB$10,0))</f>
        <v/>
      </c>
      <c r="AC94" s="200" t="str">
        <f aca="false">IF(ISNA(VLOOKUP($B94,ClassEvo,5+AC$10,0)),"",VLOOKUP($B94,ClassEvo,5+AC$10,0))</f>
        <v/>
      </c>
      <c r="AD94" s="200" t="str">
        <f aca="false">IF(ISNA(VLOOKUP($B94,ClassEvo,5+AD$10,0)),"",VLOOKUP($B94,ClassEvo,5+AD$10,0))</f>
        <v/>
      </c>
      <c r="AE94" s="200" t="str">
        <f aca="false">IF(ISNA(VLOOKUP($B94,ClassEvo,5+AE$10,0)),"",VLOOKUP($B94,ClassEvo,5+AE$10,0))</f>
        <v/>
      </c>
      <c r="AF94" s="200" t="str">
        <f aca="false">IF(ISNA(VLOOKUP($B94,ClassEvo,5+AF$10,0)),"",VLOOKUP($B94,ClassEvo,5+AF$10,0))</f>
        <v/>
      </c>
      <c r="AG94" s="200" t="str">
        <f aca="false">IF(ISNA(VLOOKUP($B94,ClassEvo,5+AG$10,0)),"",VLOOKUP($B94,ClassEvo,5+AG$10,0))</f>
        <v/>
      </c>
      <c r="AH94" s="200" t="str">
        <f aca="false">IF(ISNA(VLOOKUP($B94,ClassEvo,5+AH$10,0)),"",VLOOKUP($B94,ClassEvo,5+AH$10,0))</f>
        <v/>
      </c>
      <c r="AI94" s="200" t="str">
        <f aca="false">IF(ISNA(VLOOKUP($B94,ClassEvo,5+AI$10,0)),"",VLOOKUP($B94,ClassEvo,5+AI$10,0))</f>
        <v/>
      </c>
      <c r="AJ94" s="200" t="str">
        <f aca="false">IF(ISNA(VLOOKUP($B94,ClassEvo,5+AJ$10,0)),"",VLOOKUP($B94,ClassEvo,5+AJ$10,0))</f>
        <v/>
      </c>
      <c r="AK94" s="200" t="str">
        <f aca="false">IF(ISNA(VLOOKUP($B94,ClassEvo,5+AK$10,0)),"",VLOOKUP($B94,ClassEvo,5+AK$10,0))</f>
        <v/>
      </c>
      <c r="AL94" s="200" t="str">
        <f aca="false">IF(ISNA(VLOOKUP($B94,ClassEvo,5+AL$10,0)),"",VLOOKUP($B94,ClassEvo,5+AL$10,0))</f>
        <v/>
      </c>
      <c r="AM94" s="200" t="str">
        <f aca="false">IF(ISNA(VLOOKUP($B94,ClassEvo,5+AM$10,0)),"",VLOOKUP($B94,ClassEvo,5+AM$10,0))</f>
        <v/>
      </c>
      <c r="AN94" s="200" t="str">
        <f aca="false">IF(ISNA(VLOOKUP($B94,ClassEvo,5+AN$10,0)),"",VLOOKUP($B94,ClassEvo,5+AN$10,0))</f>
        <v/>
      </c>
      <c r="AO94" s="200" t="str">
        <f aca="false">IF(ISNA(VLOOKUP($B94,ClassEvo,5+AO$10,0)),"",VLOOKUP($B94,ClassEvo,5+AO$10,0))</f>
        <v/>
      </c>
      <c r="AP94" s="200" t="str">
        <f aca="false">IF(ISNA(VLOOKUP($B94,ClassEvo,5+AP$10,0)),"",VLOOKUP($B94,ClassEvo,5+AP$10,0))</f>
        <v/>
      </c>
      <c r="AQ94" s="200" t="str">
        <f aca="false">IF(ISNA(VLOOKUP($B94,ClassEvo,5+AQ$10,0)),"",VLOOKUP($B94,ClassEvo,5+AQ$10,0))</f>
        <v/>
      </c>
      <c r="AR94" s="200" t="str">
        <f aca="false">IF(ISNA(VLOOKUP($B94,ClassEvo,5+AR$10,0)),"",VLOOKUP($B94,ClassEvo,5+AR$10,0))</f>
        <v/>
      </c>
      <c r="AS94" s="200" t="str">
        <f aca="false">IF(ISNA(VLOOKUP($B94,ClassEvo,5+AS$10,0)),"",VLOOKUP($B94,ClassEvo,5+AS$10,0))</f>
        <v/>
      </c>
      <c r="AT94" s="201" t="str">
        <f aca="false">IF(ISNA(VLOOKUP($B94,ClassEvo,5+AT$10,0)),"",VLOOKUP($B94,ClassEvo,5+AT$10,0))</f>
        <v/>
      </c>
      <c r="AV94" s="197" t="str">
        <f aca="false">'Calculs (M21..M40)'!A97</f>
        <v/>
      </c>
      <c r="AW94" s="198" t="n">
        <f aca="false">'Calculs (M21..M40)'!G97</f>
        <v>0</v>
      </c>
      <c r="AX94" s="198" t="str">
        <f aca="false">'Calculs (M21..M40)'!H97</f>
        <v/>
      </c>
      <c r="AY94" s="202" t="str">
        <f aca="false">'Calculs (M21..M40)'!I97</f>
        <v/>
      </c>
      <c r="AZ94" s="198" t="str">
        <f aca="false">'Calculs (M21..M40)'!C97</f>
        <v/>
      </c>
      <c r="BA94" s="200" t="str">
        <f aca="false">'Calculs (M1..M20)'!GM97</f>
        <v/>
      </c>
      <c r="BB94" s="200" t="str">
        <f aca="false">'Calculs (M1..M20)'!GN97</f>
        <v/>
      </c>
      <c r="BC94" s="200" t="str">
        <f aca="false">'Calculs (M1..M20)'!GO97</f>
        <v/>
      </c>
      <c r="BD94" s="200" t="str">
        <f aca="false">'Calculs (M1..M20)'!GP97</f>
        <v/>
      </c>
      <c r="BE94" s="200" t="str">
        <f aca="false">'Calculs (M1..M20)'!GQ97</f>
        <v/>
      </c>
      <c r="BF94" s="200" t="str">
        <f aca="false">'Calculs (M1..M20)'!GR97</f>
        <v/>
      </c>
      <c r="BG94" s="200" t="str">
        <f aca="false">'Calculs (M1..M20)'!GS97</f>
        <v/>
      </c>
      <c r="BH94" s="200" t="str">
        <f aca="false">'Calculs (M1..M20)'!GT97</f>
        <v/>
      </c>
      <c r="BI94" s="200" t="str">
        <f aca="false">'Calculs (M1..M20)'!GU97</f>
        <v/>
      </c>
      <c r="BJ94" s="200" t="str">
        <f aca="false">'Calculs (M1..M20)'!GV97</f>
        <v/>
      </c>
      <c r="BK94" s="200" t="str">
        <f aca="false">'Calculs (M1..M20)'!GW97</f>
        <v/>
      </c>
      <c r="BL94" s="200" t="str">
        <f aca="false">'Calculs (M1..M20)'!GX97</f>
        <v/>
      </c>
      <c r="BM94" s="200" t="str">
        <f aca="false">'Calculs (M1..M20)'!GY97</f>
        <v/>
      </c>
      <c r="BN94" s="200" t="str">
        <f aca="false">'Calculs (M1..M20)'!GZ97</f>
        <v/>
      </c>
      <c r="BO94" s="200" t="str">
        <f aca="false">'Calculs (M1..M20)'!HA97</f>
        <v/>
      </c>
      <c r="BP94" s="200" t="str">
        <f aca="false">'Calculs (M1..M20)'!HB97</f>
        <v/>
      </c>
      <c r="BQ94" s="200" t="str">
        <f aca="false">'Calculs (M1..M20)'!HC97</f>
        <v/>
      </c>
      <c r="BR94" s="200" t="str">
        <f aca="false">'Calculs (M1..M20)'!HD97</f>
        <v/>
      </c>
      <c r="BS94" s="200" t="str">
        <f aca="false">'Calculs (M1..M20)'!HE97</f>
        <v/>
      </c>
      <c r="BT94" s="200" t="str">
        <f aca="false">'Calculs (M1..M20)'!HF97</f>
        <v/>
      </c>
      <c r="BU94" s="200" t="str">
        <f aca="false">'Calculs (M21..M40)'!GM97</f>
        <v/>
      </c>
      <c r="BV94" s="200" t="str">
        <f aca="false">'Calculs (M21..M40)'!GN97</f>
        <v/>
      </c>
      <c r="BW94" s="200" t="str">
        <f aca="false">'Calculs (M21..M40)'!GO97</f>
        <v/>
      </c>
      <c r="BX94" s="200" t="str">
        <f aca="false">'Calculs (M21..M40)'!GP97</f>
        <v/>
      </c>
      <c r="BY94" s="200" t="str">
        <f aca="false">'Calculs (M21..M40)'!GQ97</f>
        <v/>
      </c>
      <c r="BZ94" s="200" t="str">
        <f aca="false">'Calculs (M21..M40)'!GR97</f>
        <v/>
      </c>
      <c r="CA94" s="200" t="str">
        <f aca="false">'Calculs (M21..M40)'!GS97</f>
        <v/>
      </c>
      <c r="CB94" s="200" t="str">
        <f aca="false">'Calculs (M21..M40)'!GT97</f>
        <v/>
      </c>
      <c r="CC94" s="200" t="str">
        <f aca="false">'Calculs (M21..M40)'!GU97</f>
        <v/>
      </c>
      <c r="CD94" s="200" t="str">
        <f aca="false">'Calculs (M21..M40)'!GV97</f>
        <v/>
      </c>
      <c r="CE94" s="200" t="str">
        <f aca="false">'Calculs (M21..M40)'!GW97</f>
        <v/>
      </c>
      <c r="CF94" s="200" t="str">
        <f aca="false">'Calculs (M21..M40)'!GX97</f>
        <v/>
      </c>
      <c r="CG94" s="200" t="str">
        <f aca="false">'Calculs (M21..M40)'!GY97</f>
        <v/>
      </c>
      <c r="CH94" s="200" t="str">
        <f aca="false">'Calculs (M21..M40)'!GZ97</f>
        <v/>
      </c>
      <c r="CI94" s="200" t="str">
        <f aca="false">'Calculs (M21..M40)'!HA97</f>
        <v/>
      </c>
      <c r="CJ94" s="200" t="str">
        <f aca="false">'Calculs (M21..M40)'!HB97</f>
        <v/>
      </c>
      <c r="CK94" s="200" t="str">
        <f aca="false">'Calculs (M21..M40)'!HC97</f>
        <v/>
      </c>
      <c r="CL94" s="200" t="str">
        <f aca="false">'Calculs (M21..M40)'!HD97</f>
        <v/>
      </c>
      <c r="CM94" s="200" t="str">
        <f aca="false">'Calculs (M21..M40)'!HE97</f>
        <v/>
      </c>
      <c r="CN94" s="201" t="str">
        <f aca="false">'Calculs (M21..M40)'!HF97</f>
        <v/>
      </c>
    </row>
    <row r="95" customFormat="false" ht="13" hidden="false" customHeight="false" outlineLevel="0" collapsed="false">
      <c r="B95" s="197" t="n">
        <v>85</v>
      </c>
      <c r="C95" s="198" t="str">
        <f aca="false">IF(ISNA(VLOOKUP(B95,ClassEvo,2,0)),"",VLOOKUP(B95,ClassEvo,2,0))</f>
        <v/>
      </c>
      <c r="D95" s="198" t="str">
        <f aca="false">IF(ISNA(VLOOKUP($B95,ClassEvo,3,0)),"",VLOOKUP($B95,ClassEvo,3,0))</f>
        <v/>
      </c>
      <c r="E95" s="202" t="str">
        <f aca="false">IF(ISNA(VLOOKUP($B95,ClassEvo,4,0)),"",VLOOKUP($B95,ClassEvo,4,0))</f>
        <v/>
      </c>
      <c r="F95" s="198" t="str">
        <f aca="false">IF(ISNA(VLOOKUP($B95,ClassEvo,5,0)),"",VLOOKUP($B95,ClassEvo,5,0))</f>
        <v/>
      </c>
      <c r="G95" s="200" t="str">
        <f aca="false">IF(ISNA(VLOOKUP($B95,ClassEvo,5+G$10,0)),"",VLOOKUP($B95,ClassEvo,5+G$10,0))</f>
        <v/>
      </c>
      <c r="H95" s="200" t="str">
        <f aca="false">IF(ISNA(VLOOKUP($B95,ClassEvo,5+H$10,0)),"",VLOOKUP($B95,ClassEvo,5+H$10,0))</f>
        <v/>
      </c>
      <c r="I95" s="200" t="str">
        <f aca="false">IF(ISNA(VLOOKUP($B95,ClassEvo,5+I$10,0)),"",VLOOKUP($B95,ClassEvo,5+I$10,0))</f>
        <v/>
      </c>
      <c r="J95" s="200" t="str">
        <f aca="false">IF(ISNA(VLOOKUP($B95,ClassEvo,5+J$10,0)),"",VLOOKUP($B95,ClassEvo,5+J$10,0))</f>
        <v/>
      </c>
      <c r="K95" s="200" t="str">
        <f aca="false">IF(ISNA(VLOOKUP($B95,ClassEvo,5+K$10,0)),"",VLOOKUP($B95,ClassEvo,5+K$10,0))</f>
        <v/>
      </c>
      <c r="L95" s="200" t="str">
        <f aca="false">IF(ISNA(VLOOKUP($B95,ClassEvo,5+L$10,0)),"",VLOOKUP($B95,ClassEvo,5+L$10,0))</f>
        <v/>
      </c>
      <c r="M95" s="200" t="str">
        <f aca="false">IF(ISNA(VLOOKUP($B95,ClassEvo,5+M$10,0)),"",VLOOKUP($B95,ClassEvo,5+M$10,0))</f>
        <v/>
      </c>
      <c r="N95" s="200" t="str">
        <f aca="false">IF(ISNA(VLOOKUP($B95,ClassEvo,5+N$10,0)),"",VLOOKUP($B95,ClassEvo,5+N$10,0))</f>
        <v/>
      </c>
      <c r="O95" s="200" t="str">
        <f aca="false">IF(ISNA(VLOOKUP($B95,ClassEvo,5+O$10,0)),"",VLOOKUP($B95,ClassEvo,5+O$10,0))</f>
        <v/>
      </c>
      <c r="P95" s="200" t="str">
        <f aca="false">IF(ISNA(VLOOKUP($B95,ClassEvo,5+P$10,0)),"",VLOOKUP($B95,ClassEvo,5+P$10,0))</f>
        <v/>
      </c>
      <c r="Q95" s="200" t="str">
        <f aca="false">IF(ISNA(VLOOKUP($B95,ClassEvo,5+Q$10,0)),"",VLOOKUP($B95,ClassEvo,5+Q$10,0))</f>
        <v/>
      </c>
      <c r="R95" s="200" t="str">
        <f aca="false">IF(ISNA(VLOOKUP($B95,ClassEvo,5+R$10,0)),"",VLOOKUP($B95,ClassEvo,5+R$10,0))</f>
        <v/>
      </c>
      <c r="S95" s="200" t="str">
        <f aca="false">IF(ISNA(VLOOKUP($B95,ClassEvo,5+S$10,0)),"",VLOOKUP($B95,ClassEvo,5+S$10,0))</f>
        <v/>
      </c>
      <c r="T95" s="200" t="str">
        <f aca="false">IF(ISNA(VLOOKUP($B95,ClassEvo,5+T$10,0)),"",VLOOKUP($B95,ClassEvo,5+T$10,0))</f>
        <v/>
      </c>
      <c r="U95" s="200" t="str">
        <f aca="false">IF(ISNA(VLOOKUP($B95,ClassEvo,5+U$10,0)),"",VLOOKUP($B95,ClassEvo,5+U$10,0))</f>
        <v/>
      </c>
      <c r="V95" s="200" t="str">
        <f aca="false">IF(ISNA(VLOOKUP($B95,ClassEvo,5+V$10,0)),"",VLOOKUP($B95,ClassEvo,5+V$10,0))</f>
        <v/>
      </c>
      <c r="W95" s="200" t="str">
        <f aca="false">IF(ISNA(VLOOKUP($B95,ClassEvo,5+W$10,0)),"",VLOOKUP($B95,ClassEvo,5+W$10,0))</f>
        <v/>
      </c>
      <c r="X95" s="200" t="str">
        <f aca="false">IF(ISNA(VLOOKUP($B95,ClassEvo,5+X$10,0)),"",VLOOKUP($B95,ClassEvo,5+X$10,0))</f>
        <v/>
      </c>
      <c r="Y95" s="200" t="str">
        <f aca="false">IF(ISNA(VLOOKUP($B95,ClassEvo,5+Y$10,0)),"",VLOOKUP($B95,ClassEvo,5+Y$10,0))</f>
        <v/>
      </c>
      <c r="Z95" s="200" t="str">
        <f aca="false">IF(ISNA(VLOOKUP($B95,ClassEvo,5+Z$10,0)),"",VLOOKUP($B95,ClassEvo,5+Z$10,0))</f>
        <v/>
      </c>
      <c r="AA95" s="200" t="str">
        <f aca="false">IF(ISNA(VLOOKUP($B95,ClassEvo,5+AA$10,0)),"",VLOOKUP($B95,ClassEvo,5+AA$10,0))</f>
        <v/>
      </c>
      <c r="AB95" s="200" t="str">
        <f aca="false">IF(ISNA(VLOOKUP($B95,ClassEvo,5+AB$10,0)),"",VLOOKUP($B95,ClassEvo,5+AB$10,0))</f>
        <v/>
      </c>
      <c r="AC95" s="200" t="str">
        <f aca="false">IF(ISNA(VLOOKUP($B95,ClassEvo,5+AC$10,0)),"",VLOOKUP($B95,ClassEvo,5+AC$10,0))</f>
        <v/>
      </c>
      <c r="AD95" s="200" t="str">
        <f aca="false">IF(ISNA(VLOOKUP($B95,ClassEvo,5+AD$10,0)),"",VLOOKUP($B95,ClassEvo,5+AD$10,0))</f>
        <v/>
      </c>
      <c r="AE95" s="200" t="str">
        <f aca="false">IF(ISNA(VLOOKUP($B95,ClassEvo,5+AE$10,0)),"",VLOOKUP($B95,ClassEvo,5+AE$10,0))</f>
        <v/>
      </c>
      <c r="AF95" s="200" t="str">
        <f aca="false">IF(ISNA(VLOOKUP($B95,ClassEvo,5+AF$10,0)),"",VLOOKUP($B95,ClassEvo,5+AF$10,0))</f>
        <v/>
      </c>
      <c r="AG95" s="200" t="str">
        <f aca="false">IF(ISNA(VLOOKUP($B95,ClassEvo,5+AG$10,0)),"",VLOOKUP($B95,ClassEvo,5+AG$10,0))</f>
        <v/>
      </c>
      <c r="AH95" s="200" t="str">
        <f aca="false">IF(ISNA(VLOOKUP($B95,ClassEvo,5+AH$10,0)),"",VLOOKUP($B95,ClassEvo,5+AH$10,0))</f>
        <v/>
      </c>
      <c r="AI95" s="200" t="str">
        <f aca="false">IF(ISNA(VLOOKUP($B95,ClassEvo,5+AI$10,0)),"",VLOOKUP($B95,ClassEvo,5+AI$10,0))</f>
        <v/>
      </c>
      <c r="AJ95" s="200" t="str">
        <f aca="false">IF(ISNA(VLOOKUP($B95,ClassEvo,5+AJ$10,0)),"",VLOOKUP($B95,ClassEvo,5+AJ$10,0))</f>
        <v/>
      </c>
      <c r="AK95" s="200" t="str">
        <f aca="false">IF(ISNA(VLOOKUP($B95,ClassEvo,5+AK$10,0)),"",VLOOKUP($B95,ClassEvo,5+AK$10,0))</f>
        <v/>
      </c>
      <c r="AL95" s="200" t="str">
        <f aca="false">IF(ISNA(VLOOKUP($B95,ClassEvo,5+AL$10,0)),"",VLOOKUP($B95,ClassEvo,5+AL$10,0))</f>
        <v/>
      </c>
      <c r="AM95" s="200" t="str">
        <f aca="false">IF(ISNA(VLOOKUP($B95,ClassEvo,5+AM$10,0)),"",VLOOKUP($B95,ClassEvo,5+AM$10,0))</f>
        <v/>
      </c>
      <c r="AN95" s="200" t="str">
        <f aca="false">IF(ISNA(VLOOKUP($B95,ClassEvo,5+AN$10,0)),"",VLOOKUP($B95,ClassEvo,5+AN$10,0))</f>
        <v/>
      </c>
      <c r="AO95" s="200" t="str">
        <f aca="false">IF(ISNA(VLOOKUP($B95,ClassEvo,5+AO$10,0)),"",VLOOKUP($B95,ClassEvo,5+AO$10,0))</f>
        <v/>
      </c>
      <c r="AP95" s="200" t="str">
        <f aca="false">IF(ISNA(VLOOKUP($B95,ClassEvo,5+AP$10,0)),"",VLOOKUP($B95,ClassEvo,5+AP$10,0))</f>
        <v/>
      </c>
      <c r="AQ95" s="200" t="str">
        <f aca="false">IF(ISNA(VLOOKUP($B95,ClassEvo,5+AQ$10,0)),"",VLOOKUP($B95,ClassEvo,5+AQ$10,0))</f>
        <v/>
      </c>
      <c r="AR95" s="200" t="str">
        <f aca="false">IF(ISNA(VLOOKUP($B95,ClassEvo,5+AR$10,0)),"",VLOOKUP($B95,ClassEvo,5+AR$10,0))</f>
        <v/>
      </c>
      <c r="AS95" s="200" t="str">
        <f aca="false">IF(ISNA(VLOOKUP($B95,ClassEvo,5+AS$10,0)),"",VLOOKUP($B95,ClassEvo,5+AS$10,0))</f>
        <v/>
      </c>
      <c r="AT95" s="201" t="str">
        <f aca="false">IF(ISNA(VLOOKUP($B95,ClassEvo,5+AT$10,0)),"",VLOOKUP($B95,ClassEvo,5+AT$10,0))</f>
        <v/>
      </c>
      <c r="AV95" s="197" t="str">
        <f aca="false">'Calculs (M21..M40)'!A98</f>
        <v/>
      </c>
      <c r="AW95" s="198" t="n">
        <f aca="false">'Calculs (M21..M40)'!G98</f>
        <v>0</v>
      </c>
      <c r="AX95" s="198" t="str">
        <f aca="false">'Calculs (M21..M40)'!H98</f>
        <v/>
      </c>
      <c r="AY95" s="202" t="str">
        <f aca="false">'Calculs (M21..M40)'!I98</f>
        <v/>
      </c>
      <c r="AZ95" s="198" t="str">
        <f aca="false">'Calculs (M21..M40)'!C98</f>
        <v/>
      </c>
      <c r="BA95" s="200" t="str">
        <f aca="false">'Calculs (M1..M20)'!GM98</f>
        <v/>
      </c>
      <c r="BB95" s="200" t="str">
        <f aca="false">'Calculs (M1..M20)'!GN98</f>
        <v/>
      </c>
      <c r="BC95" s="200" t="str">
        <f aca="false">'Calculs (M1..M20)'!GO98</f>
        <v/>
      </c>
      <c r="BD95" s="200" t="str">
        <f aca="false">'Calculs (M1..M20)'!GP98</f>
        <v/>
      </c>
      <c r="BE95" s="200" t="str">
        <f aca="false">'Calculs (M1..M20)'!GQ98</f>
        <v/>
      </c>
      <c r="BF95" s="200" t="str">
        <f aca="false">'Calculs (M1..M20)'!GR98</f>
        <v/>
      </c>
      <c r="BG95" s="200" t="str">
        <f aca="false">'Calculs (M1..M20)'!GS98</f>
        <v/>
      </c>
      <c r="BH95" s="200" t="str">
        <f aca="false">'Calculs (M1..M20)'!GT98</f>
        <v/>
      </c>
      <c r="BI95" s="200" t="str">
        <f aca="false">'Calculs (M1..M20)'!GU98</f>
        <v/>
      </c>
      <c r="BJ95" s="200" t="str">
        <f aca="false">'Calculs (M1..M20)'!GV98</f>
        <v/>
      </c>
      <c r="BK95" s="200" t="str">
        <f aca="false">'Calculs (M1..M20)'!GW98</f>
        <v/>
      </c>
      <c r="BL95" s="200" t="str">
        <f aca="false">'Calculs (M1..M20)'!GX98</f>
        <v/>
      </c>
      <c r="BM95" s="200" t="str">
        <f aca="false">'Calculs (M1..M20)'!GY98</f>
        <v/>
      </c>
      <c r="BN95" s="200" t="str">
        <f aca="false">'Calculs (M1..M20)'!GZ98</f>
        <v/>
      </c>
      <c r="BO95" s="200" t="str">
        <f aca="false">'Calculs (M1..M20)'!HA98</f>
        <v/>
      </c>
      <c r="BP95" s="200" t="str">
        <f aca="false">'Calculs (M1..M20)'!HB98</f>
        <v/>
      </c>
      <c r="BQ95" s="200" t="str">
        <f aca="false">'Calculs (M1..M20)'!HC98</f>
        <v/>
      </c>
      <c r="BR95" s="200" t="str">
        <f aca="false">'Calculs (M1..M20)'!HD98</f>
        <v/>
      </c>
      <c r="BS95" s="200" t="str">
        <f aca="false">'Calculs (M1..M20)'!HE98</f>
        <v/>
      </c>
      <c r="BT95" s="200" t="str">
        <f aca="false">'Calculs (M1..M20)'!HF98</f>
        <v/>
      </c>
      <c r="BU95" s="200" t="str">
        <f aca="false">'Calculs (M21..M40)'!GM98</f>
        <v/>
      </c>
      <c r="BV95" s="200" t="str">
        <f aca="false">'Calculs (M21..M40)'!GN98</f>
        <v/>
      </c>
      <c r="BW95" s="200" t="str">
        <f aca="false">'Calculs (M21..M40)'!GO98</f>
        <v/>
      </c>
      <c r="BX95" s="200" t="str">
        <f aca="false">'Calculs (M21..M40)'!GP98</f>
        <v/>
      </c>
      <c r="BY95" s="200" t="str">
        <f aca="false">'Calculs (M21..M40)'!GQ98</f>
        <v/>
      </c>
      <c r="BZ95" s="200" t="str">
        <f aca="false">'Calculs (M21..M40)'!GR98</f>
        <v/>
      </c>
      <c r="CA95" s="200" t="str">
        <f aca="false">'Calculs (M21..M40)'!GS98</f>
        <v/>
      </c>
      <c r="CB95" s="200" t="str">
        <f aca="false">'Calculs (M21..M40)'!GT98</f>
        <v/>
      </c>
      <c r="CC95" s="200" t="str">
        <f aca="false">'Calculs (M21..M40)'!GU98</f>
        <v/>
      </c>
      <c r="CD95" s="200" t="str">
        <f aca="false">'Calculs (M21..M40)'!GV98</f>
        <v/>
      </c>
      <c r="CE95" s="200" t="str">
        <f aca="false">'Calculs (M21..M40)'!GW98</f>
        <v/>
      </c>
      <c r="CF95" s="200" t="str">
        <f aca="false">'Calculs (M21..M40)'!GX98</f>
        <v/>
      </c>
      <c r="CG95" s="200" t="str">
        <f aca="false">'Calculs (M21..M40)'!GY98</f>
        <v/>
      </c>
      <c r="CH95" s="200" t="str">
        <f aca="false">'Calculs (M21..M40)'!GZ98</f>
        <v/>
      </c>
      <c r="CI95" s="200" t="str">
        <f aca="false">'Calculs (M21..M40)'!HA98</f>
        <v/>
      </c>
      <c r="CJ95" s="200" t="str">
        <f aca="false">'Calculs (M21..M40)'!HB98</f>
        <v/>
      </c>
      <c r="CK95" s="200" t="str">
        <f aca="false">'Calculs (M21..M40)'!HC98</f>
        <v/>
      </c>
      <c r="CL95" s="200" t="str">
        <f aca="false">'Calculs (M21..M40)'!HD98</f>
        <v/>
      </c>
      <c r="CM95" s="200" t="str">
        <f aca="false">'Calculs (M21..M40)'!HE98</f>
        <v/>
      </c>
      <c r="CN95" s="201" t="str">
        <f aca="false">'Calculs (M21..M40)'!HF98</f>
        <v/>
      </c>
    </row>
    <row r="96" customFormat="false" ht="13" hidden="false" customHeight="false" outlineLevel="0" collapsed="false">
      <c r="B96" s="197" t="n">
        <v>86</v>
      </c>
      <c r="C96" s="198" t="str">
        <f aca="false">IF(ISNA(VLOOKUP(B96,ClassEvo,2,0)),"",VLOOKUP(B96,ClassEvo,2,0))</f>
        <v/>
      </c>
      <c r="D96" s="198" t="str">
        <f aca="false">IF(ISNA(VLOOKUP($B96,ClassEvo,3,0)),"",VLOOKUP($B96,ClassEvo,3,0))</f>
        <v/>
      </c>
      <c r="E96" s="202" t="str">
        <f aca="false">IF(ISNA(VLOOKUP($B96,ClassEvo,4,0)),"",VLOOKUP($B96,ClassEvo,4,0))</f>
        <v/>
      </c>
      <c r="F96" s="198" t="str">
        <f aca="false">IF(ISNA(VLOOKUP($B96,ClassEvo,5,0)),"",VLOOKUP($B96,ClassEvo,5,0))</f>
        <v/>
      </c>
      <c r="G96" s="200" t="str">
        <f aca="false">IF(ISNA(VLOOKUP($B96,ClassEvo,5+G$10,0)),"",VLOOKUP($B96,ClassEvo,5+G$10,0))</f>
        <v/>
      </c>
      <c r="H96" s="200" t="str">
        <f aca="false">IF(ISNA(VLOOKUP($B96,ClassEvo,5+H$10,0)),"",VLOOKUP($B96,ClassEvo,5+H$10,0))</f>
        <v/>
      </c>
      <c r="I96" s="200" t="str">
        <f aca="false">IF(ISNA(VLOOKUP($B96,ClassEvo,5+I$10,0)),"",VLOOKUP($B96,ClassEvo,5+I$10,0))</f>
        <v/>
      </c>
      <c r="J96" s="200" t="str">
        <f aca="false">IF(ISNA(VLOOKUP($B96,ClassEvo,5+J$10,0)),"",VLOOKUP($B96,ClassEvo,5+J$10,0))</f>
        <v/>
      </c>
      <c r="K96" s="200" t="str">
        <f aca="false">IF(ISNA(VLOOKUP($B96,ClassEvo,5+K$10,0)),"",VLOOKUP($B96,ClassEvo,5+K$10,0))</f>
        <v/>
      </c>
      <c r="L96" s="200" t="str">
        <f aca="false">IF(ISNA(VLOOKUP($B96,ClassEvo,5+L$10,0)),"",VLOOKUP($B96,ClassEvo,5+L$10,0))</f>
        <v/>
      </c>
      <c r="M96" s="200" t="str">
        <f aca="false">IF(ISNA(VLOOKUP($B96,ClassEvo,5+M$10,0)),"",VLOOKUP($B96,ClassEvo,5+M$10,0))</f>
        <v/>
      </c>
      <c r="N96" s="200" t="str">
        <f aca="false">IF(ISNA(VLOOKUP($B96,ClassEvo,5+N$10,0)),"",VLOOKUP($B96,ClassEvo,5+N$10,0))</f>
        <v/>
      </c>
      <c r="O96" s="200" t="str">
        <f aca="false">IF(ISNA(VLOOKUP($B96,ClassEvo,5+O$10,0)),"",VLOOKUP($B96,ClassEvo,5+O$10,0))</f>
        <v/>
      </c>
      <c r="P96" s="200" t="str">
        <f aca="false">IF(ISNA(VLOOKUP($B96,ClassEvo,5+P$10,0)),"",VLOOKUP($B96,ClassEvo,5+P$10,0))</f>
        <v/>
      </c>
      <c r="Q96" s="200" t="str">
        <f aca="false">IF(ISNA(VLOOKUP($B96,ClassEvo,5+Q$10,0)),"",VLOOKUP($B96,ClassEvo,5+Q$10,0))</f>
        <v/>
      </c>
      <c r="R96" s="200" t="str">
        <f aca="false">IF(ISNA(VLOOKUP($B96,ClassEvo,5+R$10,0)),"",VLOOKUP($B96,ClassEvo,5+R$10,0))</f>
        <v/>
      </c>
      <c r="S96" s="200" t="str">
        <f aca="false">IF(ISNA(VLOOKUP($B96,ClassEvo,5+S$10,0)),"",VLOOKUP($B96,ClassEvo,5+S$10,0))</f>
        <v/>
      </c>
      <c r="T96" s="200" t="str">
        <f aca="false">IF(ISNA(VLOOKUP($B96,ClassEvo,5+T$10,0)),"",VLOOKUP($B96,ClassEvo,5+T$10,0))</f>
        <v/>
      </c>
      <c r="U96" s="200" t="str">
        <f aca="false">IF(ISNA(VLOOKUP($B96,ClassEvo,5+U$10,0)),"",VLOOKUP($B96,ClassEvo,5+U$10,0))</f>
        <v/>
      </c>
      <c r="V96" s="200" t="str">
        <f aca="false">IF(ISNA(VLOOKUP($B96,ClassEvo,5+V$10,0)),"",VLOOKUP($B96,ClassEvo,5+V$10,0))</f>
        <v/>
      </c>
      <c r="W96" s="200" t="str">
        <f aca="false">IF(ISNA(VLOOKUP($B96,ClassEvo,5+W$10,0)),"",VLOOKUP($B96,ClassEvo,5+W$10,0))</f>
        <v/>
      </c>
      <c r="X96" s="200" t="str">
        <f aca="false">IF(ISNA(VLOOKUP($B96,ClassEvo,5+X$10,0)),"",VLOOKUP($B96,ClassEvo,5+X$10,0))</f>
        <v/>
      </c>
      <c r="Y96" s="200" t="str">
        <f aca="false">IF(ISNA(VLOOKUP($B96,ClassEvo,5+Y$10,0)),"",VLOOKUP($B96,ClassEvo,5+Y$10,0))</f>
        <v/>
      </c>
      <c r="Z96" s="200" t="str">
        <f aca="false">IF(ISNA(VLOOKUP($B96,ClassEvo,5+Z$10,0)),"",VLOOKUP($B96,ClassEvo,5+Z$10,0))</f>
        <v/>
      </c>
      <c r="AA96" s="200" t="str">
        <f aca="false">IF(ISNA(VLOOKUP($B96,ClassEvo,5+AA$10,0)),"",VLOOKUP($B96,ClassEvo,5+AA$10,0))</f>
        <v/>
      </c>
      <c r="AB96" s="200" t="str">
        <f aca="false">IF(ISNA(VLOOKUP($B96,ClassEvo,5+AB$10,0)),"",VLOOKUP($B96,ClassEvo,5+AB$10,0))</f>
        <v/>
      </c>
      <c r="AC96" s="200" t="str">
        <f aca="false">IF(ISNA(VLOOKUP($B96,ClassEvo,5+AC$10,0)),"",VLOOKUP($B96,ClassEvo,5+AC$10,0))</f>
        <v/>
      </c>
      <c r="AD96" s="200" t="str">
        <f aca="false">IF(ISNA(VLOOKUP($B96,ClassEvo,5+AD$10,0)),"",VLOOKUP($B96,ClassEvo,5+AD$10,0))</f>
        <v/>
      </c>
      <c r="AE96" s="200" t="str">
        <f aca="false">IF(ISNA(VLOOKUP($B96,ClassEvo,5+AE$10,0)),"",VLOOKUP($B96,ClassEvo,5+AE$10,0))</f>
        <v/>
      </c>
      <c r="AF96" s="200" t="str">
        <f aca="false">IF(ISNA(VLOOKUP($B96,ClassEvo,5+AF$10,0)),"",VLOOKUP($B96,ClassEvo,5+AF$10,0))</f>
        <v/>
      </c>
      <c r="AG96" s="200" t="str">
        <f aca="false">IF(ISNA(VLOOKUP($B96,ClassEvo,5+AG$10,0)),"",VLOOKUP($B96,ClassEvo,5+AG$10,0))</f>
        <v/>
      </c>
      <c r="AH96" s="200" t="str">
        <f aca="false">IF(ISNA(VLOOKUP($B96,ClassEvo,5+AH$10,0)),"",VLOOKUP($B96,ClassEvo,5+AH$10,0))</f>
        <v/>
      </c>
      <c r="AI96" s="200" t="str">
        <f aca="false">IF(ISNA(VLOOKUP($B96,ClassEvo,5+AI$10,0)),"",VLOOKUP($B96,ClassEvo,5+AI$10,0))</f>
        <v/>
      </c>
      <c r="AJ96" s="200" t="str">
        <f aca="false">IF(ISNA(VLOOKUP($B96,ClassEvo,5+AJ$10,0)),"",VLOOKUP($B96,ClassEvo,5+AJ$10,0))</f>
        <v/>
      </c>
      <c r="AK96" s="200" t="str">
        <f aca="false">IF(ISNA(VLOOKUP($B96,ClassEvo,5+AK$10,0)),"",VLOOKUP($B96,ClassEvo,5+AK$10,0))</f>
        <v/>
      </c>
      <c r="AL96" s="200" t="str">
        <f aca="false">IF(ISNA(VLOOKUP($B96,ClassEvo,5+AL$10,0)),"",VLOOKUP($B96,ClassEvo,5+AL$10,0))</f>
        <v/>
      </c>
      <c r="AM96" s="200" t="str">
        <f aca="false">IF(ISNA(VLOOKUP($B96,ClassEvo,5+AM$10,0)),"",VLOOKUP($B96,ClassEvo,5+AM$10,0))</f>
        <v/>
      </c>
      <c r="AN96" s="200" t="str">
        <f aca="false">IF(ISNA(VLOOKUP($B96,ClassEvo,5+AN$10,0)),"",VLOOKUP($B96,ClassEvo,5+AN$10,0))</f>
        <v/>
      </c>
      <c r="AO96" s="200" t="str">
        <f aca="false">IF(ISNA(VLOOKUP($B96,ClassEvo,5+AO$10,0)),"",VLOOKUP($B96,ClassEvo,5+AO$10,0))</f>
        <v/>
      </c>
      <c r="AP96" s="200" t="str">
        <f aca="false">IF(ISNA(VLOOKUP($B96,ClassEvo,5+AP$10,0)),"",VLOOKUP($B96,ClassEvo,5+AP$10,0))</f>
        <v/>
      </c>
      <c r="AQ96" s="200" t="str">
        <f aca="false">IF(ISNA(VLOOKUP($B96,ClassEvo,5+AQ$10,0)),"",VLOOKUP($B96,ClassEvo,5+AQ$10,0))</f>
        <v/>
      </c>
      <c r="AR96" s="200" t="str">
        <f aca="false">IF(ISNA(VLOOKUP($B96,ClassEvo,5+AR$10,0)),"",VLOOKUP($B96,ClassEvo,5+AR$10,0))</f>
        <v/>
      </c>
      <c r="AS96" s="200" t="str">
        <f aca="false">IF(ISNA(VLOOKUP($B96,ClassEvo,5+AS$10,0)),"",VLOOKUP($B96,ClassEvo,5+AS$10,0))</f>
        <v/>
      </c>
      <c r="AT96" s="201" t="str">
        <f aca="false">IF(ISNA(VLOOKUP($B96,ClassEvo,5+AT$10,0)),"",VLOOKUP($B96,ClassEvo,5+AT$10,0))</f>
        <v/>
      </c>
      <c r="AV96" s="197" t="str">
        <f aca="false">'Calculs (M21..M40)'!A99</f>
        <v/>
      </c>
      <c r="AW96" s="198" t="n">
        <f aca="false">'Calculs (M21..M40)'!G99</f>
        <v>0</v>
      </c>
      <c r="AX96" s="198" t="str">
        <f aca="false">'Calculs (M21..M40)'!H99</f>
        <v/>
      </c>
      <c r="AY96" s="202" t="str">
        <f aca="false">'Calculs (M21..M40)'!I99</f>
        <v/>
      </c>
      <c r="AZ96" s="198" t="str">
        <f aca="false">'Calculs (M21..M40)'!C99</f>
        <v/>
      </c>
      <c r="BA96" s="200" t="str">
        <f aca="false">'Calculs (M1..M20)'!GM99</f>
        <v/>
      </c>
      <c r="BB96" s="200" t="str">
        <f aca="false">'Calculs (M1..M20)'!GN99</f>
        <v/>
      </c>
      <c r="BC96" s="200" t="str">
        <f aca="false">'Calculs (M1..M20)'!GO99</f>
        <v/>
      </c>
      <c r="BD96" s="200" t="str">
        <f aca="false">'Calculs (M1..M20)'!GP99</f>
        <v/>
      </c>
      <c r="BE96" s="200" t="str">
        <f aca="false">'Calculs (M1..M20)'!GQ99</f>
        <v/>
      </c>
      <c r="BF96" s="200" t="str">
        <f aca="false">'Calculs (M1..M20)'!GR99</f>
        <v/>
      </c>
      <c r="BG96" s="200" t="str">
        <f aca="false">'Calculs (M1..M20)'!GS99</f>
        <v/>
      </c>
      <c r="BH96" s="200" t="str">
        <f aca="false">'Calculs (M1..M20)'!GT99</f>
        <v/>
      </c>
      <c r="BI96" s="200" t="str">
        <f aca="false">'Calculs (M1..M20)'!GU99</f>
        <v/>
      </c>
      <c r="BJ96" s="200" t="str">
        <f aca="false">'Calculs (M1..M20)'!GV99</f>
        <v/>
      </c>
      <c r="BK96" s="200" t="str">
        <f aca="false">'Calculs (M1..M20)'!GW99</f>
        <v/>
      </c>
      <c r="BL96" s="200" t="str">
        <f aca="false">'Calculs (M1..M20)'!GX99</f>
        <v/>
      </c>
      <c r="BM96" s="200" t="str">
        <f aca="false">'Calculs (M1..M20)'!GY99</f>
        <v/>
      </c>
      <c r="BN96" s="200" t="str">
        <f aca="false">'Calculs (M1..M20)'!GZ99</f>
        <v/>
      </c>
      <c r="BO96" s="200" t="str">
        <f aca="false">'Calculs (M1..M20)'!HA99</f>
        <v/>
      </c>
      <c r="BP96" s="200" t="str">
        <f aca="false">'Calculs (M1..M20)'!HB99</f>
        <v/>
      </c>
      <c r="BQ96" s="200" t="str">
        <f aca="false">'Calculs (M1..M20)'!HC99</f>
        <v/>
      </c>
      <c r="BR96" s="200" t="str">
        <f aca="false">'Calculs (M1..M20)'!HD99</f>
        <v/>
      </c>
      <c r="BS96" s="200" t="str">
        <f aca="false">'Calculs (M1..M20)'!HE99</f>
        <v/>
      </c>
      <c r="BT96" s="200" t="str">
        <f aca="false">'Calculs (M1..M20)'!HF99</f>
        <v/>
      </c>
      <c r="BU96" s="200" t="str">
        <f aca="false">'Calculs (M21..M40)'!GM99</f>
        <v/>
      </c>
      <c r="BV96" s="200" t="str">
        <f aca="false">'Calculs (M21..M40)'!GN99</f>
        <v/>
      </c>
      <c r="BW96" s="200" t="str">
        <f aca="false">'Calculs (M21..M40)'!GO99</f>
        <v/>
      </c>
      <c r="BX96" s="200" t="str">
        <f aca="false">'Calculs (M21..M40)'!GP99</f>
        <v/>
      </c>
      <c r="BY96" s="200" t="str">
        <f aca="false">'Calculs (M21..M40)'!GQ99</f>
        <v/>
      </c>
      <c r="BZ96" s="200" t="str">
        <f aca="false">'Calculs (M21..M40)'!GR99</f>
        <v/>
      </c>
      <c r="CA96" s="200" t="str">
        <f aca="false">'Calculs (M21..M40)'!GS99</f>
        <v/>
      </c>
      <c r="CB96" s="200" t="str">
        <f aca="false">'Calculs (M21..M40)'!GT99</f>
        <v/>
      </c>
      <c r="CC96" s="200" t="str">
        <f aca="false">'Calculs (M21..M40)'!GU99</f>
        <v/>
      </c>
      <c r="CD96" s="200" t="str">
        <f aca="false">'Calculs (M21..M40)'!GV99</f>
        <v/>
      </c>
      <c r="CE96" s="200" t="str">
        <f aca="false">'Calculs (M21..M40)'!GW99</f>
        <v/>
      </c>
      <c r="CF96" s="200" t="str">
        <f aca="false">'Calculs (M21..M40)'!GX99</f>
        <v/>
      </c>
      <c r="CG96" s="200" t="str">
        <f aca="false">'Calculs (M21..M40)'!GY99</f>
        <v/>
      </c>
      <c r="CH96" s="200" t="str">
        <f aca="false">'Calculs (M21..M40)'!GZ99</f>
        <v/>
      </c>
      <c r="CI96" s="200" t="str">
        <f aca="false">'Calculs (M21..M40)'!HA99</f>
        <v/>
      </c>
      <c r="CJ96" s="200" t="str">
        <f aca="false">'Calculs (M21..M40)'!HB99</f>
        <v/>
      </c>
      <c r="CK96" s="200" t="str">
        <f aca="false">'Calculs (M21..M40)'!HC99</f>
        <v/>
      </c>
      <c r="CL96" s="200" t="str">
        <f aca="false">'Calculs (M21..M40)'!HD99</f>
        <v/>
      </c>
      <c r="CM96" s="200" t="str">
        <f aca="false">'Calculs (M21..M40)'!HE99</f>
        <v/>
      </c>
      <c r="CN96" s="201" t="str">
        <f aca="false">'Calculs (M21..M40)'!HF99</f>
        <v/>
      </c>
    </row>
    <row r="97" customFormat="false" ht="13" hidden="false" customHeight="false" outlineLevel="0" collapsed="false">
      <c r="B97" s="197" t="n">
        <v>87</v>
      </c>
      <c r="C97" s="198" t="str">
        <f aca="false">IF(ISNA(VLOOKUP(B97,ClassEvo,2,0)),"",VLOOKUP(B97,ClassEvo,2,0))</f>
        <v/>
      </c>
      <c r="D97" s="198" t="str">
        <f aca="false">IF(ISNA(VLOOKUP($B97,ClassEvo,3,0)),"",VLOOKUP($B97,ClassEvo,3,0))</f>
        <v/>
      </c>
      <c r="E97" s="202" t="str">
        <f aca="false">IF(ISNA(VLOOKUP($B97,ClassEvo,4,0)),"",VLOOKUP($B97,ClassEvo,4,0))</f>
        <v/>
      </c>
      <c r="F97" s="198" t="str">
        <f aca="false">IF(ISNA(VLOOKUP($B97,ClassEvo,5,0)),"",VLOOKUP($B97,ClassEvo,5,0))</f>
        <v/>
      </c>
      <c r="G97" s="200" t="str">
        <f aca="false">IF(ISNA(VLOOKUP($B97,ClassEvo,5+G$10,0)),"",VLOOKUP($B97,ClassEvo,5+G$10,0))</f>
        <v/>
      </c>
      <c r="H97" s="200" t="str">
        <f aca="false">IF(ISNA(VLOOKUP($B97,ClassEvo,5+H$10,0)),"",VLOOKUP($B97,ClassEvo,5+H$10,0))</f>
        <v/>
      </c>
      <c r="I97" s="200" t="str">
        <f aca="false">IF(ISNA(VLOOKUP($B97,ClassEvo,5+I$10,0)),"",VLOOKUP($B97,ClassEvo,5+I$10,0))</f>
        <v/>
      </c>
      <c r="J97" s="200" t="str">
        <f aca="false">IF(ISNA(VLOOKUP($B97,ClassEvo,5+J$10,0)),"",VLOOKUP($B97,ClassEvo,5+J$10,0))</f>
        <v/>
      </c>
      <c r="K97" s="200" t="str">
        <f aca="false">IF(ISNA(VLOOKUP($B97,ClassEvo,5+K$10,0)),"",VLOOKUP($B97,ClassEvo,5+K$10,0))</f>
        <v/>
      </c>
      <c r="L97" s="200" t="str">
        <f aca="false">IF(ISNA(VLOOKUP($B97,ClassEvo,5+L$10,0)),"",VLOOKUP($B97,ClassEvo,5+L$10,0))</f>
        <v/>
      </c>
      <c r="M97" s="200" t="str">
        <f aca="false">IF(ISNA(VLOOKUP($B97,ClassEvo,5+M$10,0)),"",VLOOKUP($B97,ClassEvo,5+M$10,0))</f>
        <v/>
      </c>
      <c r="N97" s="200" t="str">
        <f aca="false">IF(ISNA(VLOOKUP($B97,ClassEvo,5+N$10,0)),"",VLOOKUP($B97,ClassEvo,5+N$10,0))</f>
        <v/>
      </c>
      <c r="O97" s="200" t="str">
        <f aca="false">IF(ISNA(VLOOKUP($B97,ClassEvo,5+O$10,0)),"",VLOOKUP($B97,ClassEvo,5+O$10,0))</f>
        <v/>
      </c>
      <c r="P97" s="200" t="str">
        <f aca="false">IF(ISNA(VLOOKUP($B97,ClassEvo,5+P$10,0)),"",VLOOKUP($B97,ClassEvo,5+P$10,0))</f>
        <v/>
      </c>
      <c r="Q97" s="200" t="str">
        <f aca="false">IF(ISNA(VLOOKUP($B97,ClassEvo,5+Q$10,0)),"",VLOOKUP($B97,ClassEvo,5+Q$10,0))</f>
        <v/>
      </c>
      <c r="R97" s="200" t="str">
        <f aca="false">IF(ISNA(VLOOKUP($B97,ClassEvo,5+R$10,0)),"",VLOOKUP($B97,ClassEvo,5+R$10,0))</f>
        <v/>
      </c>
      <c r="S97" s="200" t="str">
        <f aca="false">IF(ISNA(VLOOKUP($B97,ClassEvo,5+S$10,0)),"",VLOOKUP($B97,ClassEvo,5+S$10,0))</f>
        <v/>
      </c>
      <c r="T97" s="200" t="str">
        <f aca="false">IF(ISNA(VLOOKUP($B97,ClassEvo,5+T$10,0)),"",VLOOKUP($B97,ClassEvo,5+T$10,0))</f>
        <v/>
      </c>
      <c r="U97" s="200" t="str">
        <f aca="false">IF(ISNA(VLOOKUP($B97,ClassEvo,5+U$10,0)),"",VLOOKUP($B97,ClassEvo,5+U$10,0))</f>
        <v/>
      </c>
      <c r="V97" s="200" t="str">
        <f aca="false">IF(ISNA(VLOOKUP($B97,ClassEvo,5+V$10,0)),"",VLOOKUP($B97,ClassEvo,5+V$10,0))</f>
        <v/>
      </c>
      <c r="W97" s="200" t="str">
        <f aca="false">IF(ISNA(VLOOKUP($B97,ClassEvo,5+W$10,0)),"",VLOOKUP($B97,ClassEvo,5+W$10,0))</f>
        <v/>
      </c>
      <c r="X97" s="200" t="str">
        <f aca="false">IF(ISNA(VLOOKUP($B97,ClassEvo,5+X$10,0)),"",VLOOKUP($B97,ClassEvo,5+X$10,0))</f>
        <v/>
      </c>
      <c r="Y97" s="200" t="str">
        <f aca="false">IF(ISNA(VLOOKUP($B97,ClassEvo,5+Y$10,0)),"",VLOOKUP($B97,ClassEvo,5+Y$10,0))</f>
        <v/>
      </c>
      <c r="Z97" s="200" t="str">
        <f aca="false">IF(ISNA(VLOOKUP($B97,ClassEvo,5+Z$10,0)),"",VLOOKUP($B97,ClassEvo,5+Z$10,0))</f>
        <v/>
      </c>
      <c r="AA97" s="200" t="str">
        <f aca="false">IF(ISNA(VLOOKUP($B97,ClassEvo,5+AA$10,0)),"",VLOOKUP($B97,ClassEvo,5+AA$10,0))</f>
        <v/>
      </c>
      <c r="AB97" s="200" t="str">
        <f aca="false">IF(ISNA(VLOOKUP($B97,ClassEvo,5+AB$10,0)),"",VLOOKUP($B97,ClassEvo,5+AB$10,0))</f>
        <v/>
      </c>
      <c r="AC97" s="200" t="str">
        <f aca="false">IF(ISNA(VLOOKUP($B97,ClassEvo,5+AC$10,0)),"",VLOOKUP($B97,ClassEvo,5+AC$10,0))</f>
        <v/>
      </c>
      <c r="AD97" s="200" t="str">
        <f aca="false">IF(ISNA(VLOOKUP($B97,ClassEvo,5+AD$10,0)),"",VLOOKUP($B97,ClassEvo,5+AD$10,0))</f>
        <v/>
      </c>
      <c r="AE97" s="200" t="str">
        <f aca="false">IF(ISNA(VLOOKUP($B97,ClassEvo,5+AE$10,0)),"",VLOOKUP($B97,ClassEvo,5+AE$10,0))</f>
        <v/>
      </c>
      <c r="AF97" s="200" t="str">
        <f aca="false">IF(ISNA(VLOOKUP($B97,ClassEvo,5+AF$10,0)),"",VLOOKUP($B97,ClassEvo,5+AF$10,0))</f>
        <v/>
      </c>
      <c r="AG97" s="200" t="str">
        <f aca="false">IF(ISNA(VLOOKUP($B97,ClassEvo,5+AG$10,0)),"",VLOOKUP($B97,ClassEvo,5+AG$10,0))</f>
        <v/>
      </c>
      <c r="AH97" s="200" t="str">
        <f aca="false">IF(ISNA(VLOOKUP($B97,ClassEvo,5+AH$10,0)),"",VLOOKUP($B97,ClassEvo,5+AH$10,0))</f>
        <v/>
      </c>
      <c r="AI97" s="200" t="str">
        <f aca="false">IF(ISNA(VLOOKUP($B97,ClassEvo,5+AI$10,0)),"",VLOOKUP($B97,ClassEvo,5+AI$10,0))</f>
        <v/>
      </c>
      <c r="AJ97" s="200" t="str">
        <f aca="false">IF(ISNA(VLOOKUP($B97,ClassEvo,5+AJ$10,0)),"",VLOOKUP($B97,ClassEvo,5+AJ$10,0))</f>
        <v/>
      </c>
      <c r="AK97" s="200" t="str">
        <f aca="false">IF(ISNA(VLOOKUP($B97,ClassEvo,5+AK$10,0)),"",VLOOKUP($B97,ClassEvo,5+AK$10,0))</f>
        <v/>
      </c>
      <c r="AL97" s="200" t="str">
        <f aca="false">IF(ISNA(VLOOKUP($B97,ClassEvo,5+AL$10,0)),"",VLOOKUP($B97,ClassEvo,5+AL$10,0))</f>
        <v/>
      </c>
      <c r="AM97" s="200" t="str">
        <f aca="false">IF(ISNA(VLOOKUP($B97,ClassEvo,5+AM$10,0)),"",VLOOKUP($B97,ClassEvo,5+AM$10,0))</f>
        <v/>
      </c>
      <c r="AN97" s="200" t="str">
        <f aca="false">IF(ISNA(VLOOKUP($B97,ClassEvo,5+AN$10,0)),"",VLOOKUP($B97,ClassEvo,5+AN$10,0))</f>
        <v/>
      </c>
      <c r="AO97" s="200" t="str">
        <f aca="false">IF(ISNA(VLOOKUP($B97,ClassEvo,5+AO$10,0)),"",VLOOKUP($B97,ClassEvo,5+AO$10,0))</f>
        <v/>
      </c>
      <c r="AP97" s="200" t="str">
        <f aca="false">IF(ISNA(VLOOKUP($B97,ClassEvo,5+AP$10,0)),"",VLOOKUP($B97,ClassEvo,5+AP$10,0))</f>
        <v/>
      </c>
      <c r="AQ97" s="200" t="str">
        <f aca="false">IF(ISNA(VLOOKUP($B97,ClassEvo,5+AQ$10,0)),"",VLOOKUP($B97,ClassEvo,5+AQ$10,0))</f>
        <v/>
      </c>
      <c r="AR97" s="200" t="str">
        <f aca="false">IF(ISNA(VLOOKUP($B97,ClassEvo,5+AR$10,0)),"",VLOOKUP($B97,ClassEvo,5+AR$10,0))</f>
        <v/>
      </c>
      <c r="AS97" s="200" t="str">
        <f aca="false">IF(ISNA(VLOOKUP($B97,ClassEvo,5+AS$10,0)),"",VLOOKUP($B97,ClassEvo,5+AS$10,0))</f>
        <v/>
      </c>
      <c r="AT97" s="201" t="str">
        <f aca="false">IF(ISNA(VLOOKUP($B97,ClassEvo,5+AT$10,0)),"",VLOOKUP($B97,ClassEvo,5+AT$10,0))</f>
        <v/>
      </c>
      <c r="AV97" s="197" t="str">
        <f aca="false">'Calculs (M21..M40)'!A100</f>
        <v/>
      </c>
      <c r="AW97" s="198" t="n">
        <f aca="false">'Calculs (M21..M40)'!G100</f>
        <v>0</v>
      </c>
      <c r="AX97" s="198" t="str">
        <f aca="false">'Calculs (M21..M40)'!H100</f>
        <v/>
      </c>
      <c r="AY97" s="202" t="str">
        <f aca="false">'Calculs (M21..M40)'!I100</f>
        <v/>
      </c>
      <c r="AZ97" s="198" t="str">
        <f aca="false">'Calculs (M21..M40)'!C100</f>
        <v/>
      </c>
      <c r="BA97" s="200" t="str">
        <f aca="false">'Calculs (M1..M20)'!GM100</f>
        <v/>
      </c>
      <c r="BB97" s="200" t="str">
        <f aca="false">'Calculs (M1..M20)'!GN100</f>
        <v/>
      </c>
      <c r="BC97" s="200" t="str">
        <f aca="false">'Calculs (M1..M20)'!GO100</f>
        <v/>
      </c>
      <c r="BD97" s="200" t="str">
        <f aca="false">'Calculs (M1..M20)'!GP100</f>
        <v/>
      </c>
      <c r="BE97" s="200" t="str">
        <f aca="false">'Calculs (M1..M20)'!GQ100</f>
        <v/>
      </c>
      <c r="BF97" s="200" t="str">
        <f aca="false">'Calculs (M1..M20)'!GR100</f>
        <v/>
      </c>
      <c r="BG97" s="200" t="str">
        <f aca="false">'Calculs (M1..M20)'!GS100</f>
        <v/>
      </c>
      <c r="BH97" s="200" t="str">
        <f aca="false">'Calculs (M1..M20)'!GT100</f>
        <v/>
      </c>
      <c r="BI97" s="200" t="str">
        <f aca="false">'Calculs (M1..M20)'!GU100</f>
        <v/>
      </c>
      <c r="BJ97" s="200" t="str">
        <f aca="false">'Calculs (M1..M20)'!GV100</f>
        <v/>
      </c>
      <c r="BK97" s="200" t="str">
        <f aca="false">'Calculs (M1..M20)'!GW100</f>
        <v/>
      </c>
      <c r="BL97" s="200" t="str">
        <f aca="false">'Calculs (M1..M20)'!GX100</f>
        <v/>
      </c>
      <c r="BM97" s="200" t="str">
        <f aca="false">'Calculs (M1..M20)'!GY100</f>
        <v/>
      </c>
      <c r="BN97" s="200" t="str">
        <f aca="false">'Calculs (M1..M20)'!GZ100</f>
        <v/>
      </c>
      <c r="BO97" s="200" t="str">
        <f aca="false">'Calculs (M1..M20)'!HA100</f>
        <v/>
      </c>
      <c r="BP97" s="200" t="str">
        <f aca="false">'Calculs (M1..M20)'!HB100</f>
        <v/>
      </c>
      <c r="BQ97" s="200" t="str">
        <f aca="false">'Calculs (M1..M20)'!HC100</f>
        <v/>
      </c>
      <c r="BR97" s="200" t="str">
        <f aca="false">'Calculs (M1..M20)'!HD100</f>
        <v/>
      </c>
      <c r="BS97" s="200" t="str">
        <f aca="false">'Calculs (M1..M20)'!HE100</f>
        <v/>
      </c>
      <c r="BT97" s="200" t="str">
        <f aca="false">'Calculs (M1..M20)'!HF100</f>
        <v/>
      </c>
      <c r="BU97" s="200" t="str">
        <f aca="false">'Calculs (M21..M40)'!GM100</f>
        <v/>
      </c>
      <c r="BV97" s="200" t="str">
        <f aca="false">'Calculs (M21..M40)'!GN100</f>
        <v/>
      </c>
      <c r="BW97" s="200" t="str">
        <f aca="false">'Calculs (M21..M40)'!GO100</f>
        <v/>
      </c>
      <c r="BX97" s="200" t="str">
        <f aca="false">'Calculs (M21..M40)'!GP100</f>
        <v/>
      </c>
      <c r="BY97" s="200" t="str">
        <f aca="false">'Calculs (M21..M40)'!GQ100</f>
        <v/>
      </c>
      <c r="BZ97" s="200" t="str">
        <f aca="false">'Calculs (M21..M40)'!GR100</f>
        <v/>
      </c>
      <c r="CA97" s="200" t="str">
        <f aca="false">'Calculs (M21..M40)'!GS100</f>
        <v/>
      </c>
      <c r="CB97" s="200" t="str">
        <f aca="false">'Calculs (M21..M40)'!GT100</f>
        <v/>
      </c>
      <c r="CC97" s="200" t="str">
        <f aca="false">'Calculs (M21..M40)'!GU100</f>
        <v/>
      </c>
      <c r="CD97" s="200" t="str">
        <f aca="false">'Calculs (M21..M40)'!GV100</f>
        <v/>
      </c>
      <c r="CE97" s="200" t="str">
        <f aca="false">'Calculs (M21..M40)'!GW100</f>
        <v/>
      </c>
      <c r="CF97" s="200" t="str">
        <f aca="false">'Calculs (M21..M40)'!GX100</f>
        <v/>
      </c>
      <c r="CG97" s="200" t="str">
        <f aca="false">'Calculs (M21..M40)'!GY100</f>
        <v/>
      </c>
      <c r="CH97" s="200" t="str">
        <f aca="false">'Calculs (M21..M40)'!GZ100</f>
        <v/>
      </c>
      <c r="CI97" s="200" t="str">
        <f aca="false">'Calculs (M21..M40)'!HA100</f>
        <v/>
      </c>
      <c r="CJ97" s="200" t="str">
        <f aca="false">'Calculs (M21..M40)'!HB100</f>
        <v/>
      </c>
      <c r="CK97" s="200" t="str">
        <f aca="false">'Calculs (M21..M40)'!HC100</f>
        <v/>
      </c>
      <c r="CL97" s="200" t="str">
        <f aca="false">'Calculs (M21..M40)'!HD100</f>
        <v/>
      </c>
      <c r="CM97" s="200" t="str">
        <f aca="false">'Calculs (M21..M40)'!HE100</f>
        <v/>
      </c>
      <c r="CN97" s="201" t="str">
        <f aca="false">'Calculs (M21..M40)'!HF100</f>
        <v/>
      </c>
    </row>
    <row r="98" customFormat="false" ht="13" hidden="false" customHeight="false" outlineLevel="0" collapsed="false">
      <c r="B98" s="197" t="n">
        <v>88</v>
      </c>
      <c r="C98" s="198" t="str">
        <f aca="false">IF(ISNA(VLOOKUP(B98,ClassEvo,2,0)),"",VLOOKUP(B98,ClassEvo,2,0))</f>
        <v/>
      </c>
      <c r="D98" s="198" t="str">
        <f aca="false">IF(ISNA(VLOOKUP($B98,ClassEvo,3,0)),"",VLOOKUP($B98,ClassEvo,3,0))</f>
        <v/>
      </c>
      <c r="E98" s="202" t="str">
        <f aca="false">IF(ISNA(VLOOKUP($B98,ClassEvo,4,0)),"",VLOOKUP($B98,ClassEvo,4,0))</f>
        <v/>
      </c>
      <c r="F98" s="198" t="str">
        <f aca="false">IF(ISNA(VLOOKUP($B98,ClassEvo,5,0)),"",VLOOKUP($B98,ClassEvo,5,0))</f>
        <v/>
      </c>
      <c r="G98" s="200" t="str">
        <f aca="false">IF(ISNA(VLOOKUP($B98,ClassEvo,5+G$10,0)),"",VLOOKUP($B98,ClassEvo,5+G$10,0))</f>
        <v/>
      </c>
      <c r="H98" s="200" t="str">
        <f aca="false">IF(ISNA(VLOOKUP($B98,ClassEvo,5+H$10,0)),"",VLOOKUP($B98,ClassEvo,5+H$10,0))</f>
        <v/>
      </c>
      <c r="I98" s="200" t="str">
        <f aca="false">IF(ISNA(VLOOKUP($B98,ClassEvo,5+I$10,0)),"",VLOOKUP($B98,ClassEvo,5+I$10,0))</f>
        <v/>
      </c>
      <c r="J98" s="200" t="str">
        <f aca="false">IF(ISNA(VLOOKUP($B98,ClassEvo,5+J$10,0)),"",VLOOKUP($B98,ClassEvo,5+J$10,0))</f>
        <v/>
      </c>
      <c r="K98" s="200" t="str">
        <f aca="false">IF(ISNA(VLOOKUP($B98,ClassEvo,5+K$10,0)),"",VLOOKUP($B98,ClassEvo,5+K$10,0))</f>
        <v/>
      </c>
      <c r="L98" s="200" t="str">
        <f aca="false">IF(ISNA(VLOOKUP($B98,ClassEvo,5+L$10,0)),"",VLOOKUP($B98,ClassEvo,5+L$10,0))</f>
        <v/>
      </c>
      <c r="M98" s="200" t="str">
        <f aca="false">IF(ISNA(VLOOKUP($B98,ClassEvo,5+M$10,0)),"",VLOOKUP($B98,ClassEvo,5+M$10,0))</f>
        <v/>
      </c>
      <c r="N98" s="200" t="str">
        <f aca="false">IF(ISNA(VLOOKUP($B98,ClassEvo,5+N$10,0)),"",VLOOKUP($B98,ClassEvo,5+N$10,0))</f>
        <v/>
      </c>
      <c r="O98" s="200" t="str">
        <f aca="false">IF(ISNA(VLOOKUP($B98,ClassEvo,5+O$10,0)),"",VLOOKUP($B98,ClassEvo,5+O$10,0))</f>
        <v/>
      </c>
      <c r="P98" s="200" t="str">
        <f aca="false">IF(ISNA(VLOOKUP($B98,ClassEvo,5+P$10,0)),"",VLOOKUP($B98,ClassEvo,5+P$10,0))</f>
        <v/>
      </c>
      <c r="Q98" s="200" t="str">
        <f aca="false">IF(ISNA(VLOOKUP($B98,ClassEvo,5+Q$10,0)),"",VLOOKUP($B98,ClassEvo,5+Q$10,0))</f>
        <v/>
      </c>
      <c r="R98" s="200" t="str">
        <f aca="false">IF(ISNA(VLOOKUP($B98,ClassEvo,5+R$10,0)),"",VLOOKUP($B98,ClassEvo,5+R$10,0))</f>
        <v/>
      </c>
      <c r="S98" s="200" t="str">
        <f aca="false">IF(ISNA(VLOOKUP($B98,ClassEvo,5+S$10,0)),"",VLOOKUP($B98,ClassEvo,5+S$10,0))</f>
        <v/>
      </c>
      <c r="T98" s="200" t="str">
        <f aca="false">IF(ISNA(VLOOKUP($B98,ClassEvo,5+T$10,0)),"",VLOOKUP($B98,ClassEvo,5+T$10,0))</f>
        <v/>
      </c>
      <c r="U98" s="200" t="str">
        <f aca="false">IF(ISNA(VLOOKUP($B98,ClassEvo,5+U$10,0)),"",VLOOKUP($B98,ClassEvo,5+U$10,0))</f>
        <v/>
      </c>
      <c r="V98" s="200" t="str">
        <f aca="false">IF(ISNA(VLOOKUP($B98,ClassEvo,5+V$10,0)),"",VLOOKUP($B98,ClassEvo,5+V$10,0))</f>
        <v/>
      </c>
      <c r="W98" s="200" t="str">
        <f aca="false">IF(ISNA(VLOOKUP($B98,ClassEvo,5+W$10,0)),"",VLOOKUP($B98,ClassEvo,5+W$10,0))</f>
        <v/>
      </c>
      <c r="X98" s="200" t="str">
        <f aca="false">IF(ISNA(VLOOKUP($B98,ClassEvo,5+X$10,0)),"",VLOOKUP($B98,ClassEvo,5+X$10,0))</f>
        <v/>
      </c>
      <c r="Y98" s="200" t="str">
        <f aca="false">IF(ISNA(VLOOKUP($B98,ClassEvo,5+Y$10,0)),"",VLOOKUP($B98,ClassEvo,5+Y$10,0))</f>
        <v/>
      </c>
      <c r="Z98" s="200" t="str">
        <f aca="false">IF(ISNA(VLOOKUP($B98,ClassEvo,5+Z$10,0)),"",VLOOKUP($B98,ClassEvo,5+Z$10,0))</f>
        <v/>
      </c>
      <c r="AA98" s="200" t="str">
        <f aca="false">IF(ISNA(VLOOKUP($B98,ClassEvo,5+AA$10,0)),"",VLOOKUP($B98,ClassEvo,5+AA$10,0))</f>
        <v/>
      </c>
      <c r="AB98" s="200" t="str">
        <f aca="false">IF(ISNA(VLOOKUP($B98,ClassEvo,5+AB$10,0)),"",VLOOKUP($B98,ClassEvo,5+AB$10,0))</f>
        <v/>
      </c>
      <c r="AC98" s="200" t="str">
        <f aca="false">IF(ISNA(VLOOKUP($B98,ClassEvo,5+AC$10,0)),"",VLOOKUP($B98,ClassEvo,5+AC$10,0))</f>
        <v/>
      </c>
      <c r="AD98" s="200" t="str">
        <f aca="false">IF(ISNA(VLOOKUP($B98,ClassEvo,5+AD$10,0)),"",VLOOKUP($B98,ClassEvo,5+AD$10,0))</f>
        <v/>
      </c>
      <c r="AE98" s="200" t="str">
        <f aca="false">IF(ISNA(VLOOKUP($B98,ClassEvo,5+AE$10,0)),"",VLOOKUP($B98,ClassEvo,5+AE$10,0))</f>
        <v/>
      </c>
      <c r="AF98" s="200" t="str">
        <f aca="false">IF(ISNA(VLOOKUP($B98,ClassEvo,5+AF$10,0)),"",VLOOKUP($B98,ClassEvo,5+AF$10,0))</f>
        <v/>
      </c>
      <c r="AG98" s="200" t="str">
        <f aca="false">IF(ISNA(VLOOKUP($B98,ClassEvo,5+AG$10,0)),"",VLOOKUP($B98,ClassEvo,5+AG$10,0))</f>
        <v/>
      </c>
      <c r="AH98" s="200" t="str">
        <f aca="false">IF(ISNA(VLOOKUP($B98,ClassEvo,5+AH$10,0)),"",VLOOKUP($B98,ClassEvo,5+AH$10,0))</f>
        <v/>
      </c>
      <c r="AI98" s="200" t="str">
        <f aca="false">IF(ISNA(VLOOKUP($B98,ClassEvo,5+AI$10,0)),"",VLOOKUP($B98,ClassEvo,5+AI$10,0))</f>
        <v/>
      </c>
      <c r="AJ98" s="200" t="str">
        <f aca="false">IF(ISNA(VLOOKUP($B98,ClassEvo,5+AJ$10,0)),"",VLOOKUP($B98,ClassEvo,5+AJ$10,0))</f>
        <v/>
      </c>
      <c r="AK98" s="200" t="str">
        <f aca="false">IF(ISNA(VLOOKUP($B98,ClassEvo,5+AK$10,0)),"",VLOOKUP($B98,ClassEvo,5+AK$10,0))</f>
        <v/>
      </c>
      <c r="AL98" s="200" t="str">
        <f aca="false">IF(ISNA(VLOOKUP($B98,ClassEvo,5+AL$10,0)),"",VLOOKUP($B98,ClassEvo,5+AL$10,0))</f>
        <v/>
      </c>
      <c r="AM98" s="200" t="str">
        <f aca="false">IF(ISNA(VLOOKUP($B98,ClassEvo,5+AM$10,0)),"",VLOOKUP($B98,ClassEvo,5+AM$10,0))</f>
        <v/>
      </c>
      <c r="AN98" s="200" t="str">
        <f aca="false">IF(ISNA(VLOOKUP($B98,ClassEvo,5+AN$10,0)),"",VLOOKUP($B98,ClassEvo,5+AN$10,0))</f>
        <v/>
      </c>
      <c r="AO98" s="200" t="str">
        <f aca="false">IF(ISNA(VLOOKUP($B98,ClassEvo,5+AO$10,0)),"",VLOOKUP($B98,ClassEvo,5+AO$10,0))</f>
        <v/>
      </c>
      <c r="AP98" s="200" t="str">
        <f aca="false">IF(ISNA(VLOOKUP($B98,ClassEvo,5+AP$10,0)),"",VLOOKUP($B98,ClassEvo,5+AP$10,0))</f>
        <v/>
      </c>
      <c r="AQ98" s="200" t="str">
        <f aca="false">IF(ISNA(VLOOKUP($B98,ClassEvo,5+AQ$10,0)),"",VLOOKUP($B98,ClassEvo,5+AQ$10,0))</f>
        <v/>
      </c>
      <c r="AR98" s="200" t="str">
        <f aca="false">IF(ISNA(VLOOKUP($B98,ClassEvo,5+AR$10,0)),"",VLOOKUP($B98,ClassEvo,5+AR$10,0))</f>
        <v/>
      </c>
      <c r="AS98" s="200" t="str">
        <f aca="false">IF(ISNA(VLOOKUP($B98,ClassEvo,5+AS$10,0)),"",VLOOKUP($B98,ClassEvo,5+AS$10,0))</f>
        <v/>
      </c>
      <c r="AT98" s="201" t="str">
        <f aca="false">IF(ISNA(VLOOKUP($B98,ClassEvo,5+AT$10,0)),"",VLOOKUP($B98,ClassEvo,5+AT$10,0))</f>
        <v/>
      </c>
      <c r="AV98" s="197" t="str">
        <f aca="false">'Calculs (M21..M40)'!A101</f>
        <v/>
      </c>
      <c r="AW98" s="198" t="n">
        <f aca="false">'Calculs (M21..M40)'!G101</f>
        <v>0</v>
      </c>
      <c r="AX98" s="198" t="str">
        <f aca="false">'Calculs (M21..M40)'!H101</f>
        <v/>
      </c>
      <c r="AY98" s="202" t="str">
        <f aca="false">'Calculs (M21..M40)'!I101</f>
        <v/>
      </c>
      <c r="AZ98" s="198" t="str">
        <f aca="false">'Calculs (M21..M40)'!C101</f>
        <v/>
      </c>
      <c r="BA98" s="200" t="str">
        <f aca="false">'Calculs (M1..M20)'!GM101</f>
        <v/>
      </c>
      <c r="BB98" s="200" t="str">
        <f aca="false">'Calculs (M1..M20)'!GN101</f>
        <v/>
      </c>
      <c r="BC98" s="200" t="str">
        <f aca="false">'Calculs (M1..M20)'!GO101</f>
        <v/>
      </c>
      <c r="BD98" s="200" t="str">
        <f aca="false">'Calculs (M1..M20)'!GP101</f>
        <v/>
      </c>
      <c r="BE98" s="200" t="str">
        <f aca="false">'Calculs (M1..M20)'!GQ101</f>
        <v/>
      </c>
      <c r="BF98" s="200" t="str">
        <f aca="false">'Calculs (M1..M20)'!GR101</f>
        <v/>
      </c>
      <c r="BG98" s="200" t="str">
        <f aca="false">'Calculs (M1..M20)'!GS101</f>
        <v/>
      </c>
      <c r="BH98" s="200" t="str">
        <f aca="false">'Calculs (M1..M20)'!GT101</f>
        <v/>
      </c>
      <c r="BI98" s="200" t="str">
        <f aca="false">'Calculs (M1..M20)'!GU101</f>
        <v/>
      </c>
      <c r="BJ98" s="200" t="str">
        <f aca="false">'Calculs (M1..M20)'!GV101</f>
        <v/>
      </c>
      <c r="BK98" s="200" t="str">
        <f aca="false">'Calculs (M1..M20)'!GW101</f>
        <v/>
      </c>
      <c r="BL98" s="200" t="str">
        <f aca="false">'Calculs (M1..M20)'!GX101</f>
        <v/>
      </c>
      <c r="BM98" s="200" t="str">
        <f aca="false">'Calculs (M1..M20)'!GY101</f>
        <v/>
      </c>
      <c r="BN98" s="200" t="str">
        <f aca="false">'Calculs (M1..M20)'!GZ101</f>
        <v/>
      </c>
      <c r="BO98" s="200" t="str">
        <f aca="false">'Calculs (M1..M20)'!HA101</f>
        <v/>
      </c>
      <c r="BP98" s="200" t="str">
        <f aca="false">'Calculs (M1..M20)'!HB101</f>
        <v/>
      </c>
      <c r="BQ98" s="200" t="str">
        <f aca="false">'Calculs (M1..M20)'!HC101</f>
        <v/>
      </c>
      <c r="BR98" s="200" t="str">
        <f aca="false">'Calculs (M1..M20)'!HD101</f>
        <v/>
      </c>
      <c r="BS98" s="200" t="str">
        <f aca="false">'Calculs (M1..M20)'!HE101</f>
        <v/>
      </c>
      <c r="BT98" s="200" t="str">
        <f aca="false">'Calculs (M1..M20)'!HF101</f>
        <v/>
      </c>
      <c r="BU98" s="200" t="str">
        <f aca="false">'Calculs (M21..M40)'!GM101</f>
        <v/>
      </c>
      <c r="BV98" s="200" t="str">
        <f aca="false">'Calculs (M21..M40)'!GN101</f>
        <v/>
      </c>
      <c r="BW98" s="200" t="str">
        <f aca="false">'Calculs (M21..M40)'!GO101</f>
        <v/>
      </c>
      <c r="BX98" s="200" t="str">
        <f aca="false">'Calculs (M21..M40)'!GP101</f>
        <v/>
      </c>
      <c r="BY98" s="200" t="str">
        <f aca="false">'Calculs (M21..M40)'!GQ101</f>
        <v/>
      </c>
      <c r="BZ98" s="200" t="str">
        <f aca="false">'Calculs (M21..M40)'!GR101</f>
        <v/>
      </c>
      <c r="CA98" s="200" t="str">
        <f aca="false">'Calculs (M21..M40)'!GS101</f>
        <v/>
      </c>
      <c r="CB98" s="200" t="str">
        <f aca="false">'Calculs (M21..M40)'!GT101</f>
        <v/>
      </c>
      <c r="CC98" s="200" t="str">
        <f aca="false">'Calculs (M21..M40)'!GU101</f>
        <v/>
      </c>
      <c r="CD98" s="200" t="str">
        <f aca="false">'Calculs (M21..M40)'!GV101</f>
        <v/>
      </c>
      <c r="CE98" s="200" t="str">
        <f aca="false">'Calculs (M21..M40)'!GW101</f>
        <v/>
      </c>
      <c r="CF98" s="200" t="str">
        <f aca="false">'Calculs (M21..M40)'!GX101</f>
        <v/>
      </c>
      <c r="CG98" s="200" t="str">
        <f aca="false">'Calculs (M21..M40)'!GY101</f>
        <v/>
      </c>
      <c r="CH98" s="200" t="str">
        <f aca="false">'Calculs (M21..M40)'!GZ101</f>
        <v/>
      </c>
      <c r="CI98" s="200" t="str">
        <f aca="false">'Calculs (M21..M40)'!HA101</f>
        <v/>
      </c>
      <c r="CJ98" s="200" t="str">
        <f aca="false">'Calculs (M21..M40)'!HB101</f>
        <v/>
      </c>
      <c r="CK98" s="200" t="str">
        <f aca="false">'Calculs (M21..M40)'!HC101</f>
        <v/>
      </c>
      <c r="CL98" s="200" t="str">
        <f aca="false">'Calculs (M21..M40)'!HD101</f>
        <v/>
      </c>
      <c r="CM98" s="200" t="str">
        <f aca="false">'Calculs (M21..M40)'!HE101</f>
        <v/>
      </c>
      <c r="CN98" s="201" t="str">
        <f aca="false">'Calculs (M21..M40)'!HF101</f>
        <v/>
      </c>
    </row>
    <row r="99" customFormat="false" ht="13" hidden="false" customHeight="false" outlineLevel="0" collapsed="false">
      <c r="B99" s="197" t="n">
        <v>89</v>
      </c>
      <c r="C99" s="198" t="str">
        <f aca="false">IF(ISNA(VLOOKUP(B99,ClassEvo,2,0)),"",VLOOKUP(B99,ClassEvo,2,0))</f>
        <v/>
      </c>
      <c r="D99" s="198" t="str">
        <f aca="false">IF(ISNA(VLOOKUP($B99,ClassEvo,3,0)),"",VLOOKUP($B99,ClassEvo,3,0))</f>
        <v/>
      </c>
      <c r="E99" s="202" t="str">
        <f aca="false">IF(ISNA(VLOOKUP($B99,ClassEvo,4,0)),"",VLOOKUP($B99,ClassEvo,4,0))</f>
        <v/>
      </c>
      <c r="F99" s="198" t="str">
        <f aca="false">IF(ISNA(VLOOKUP($B99,ClassEvo,5,0)),"",VLOOKUP($B99,ClassEvo,5,0))</f>
        <v/>
      </c>
      <c r="G99" s="200" t="str">
        <f aca="false">IF(ISNA(VLOOKUP($B99,ClassEvo,5+G$10,0)),"",VLOOKUP($B99,ClassEvo,5+G$10,0))</f>
        <v/>
      </c>
      <c r="H99" s="200" t="str">
        <f aca="false">IF(ISNA(VLOOKUP($B99,ClassEvo,5+H$10,0)),"",VLOOKUP($B99,ClassEvo,5+H$10,0))</f>
        <v/>
      </c>
      <c r="I99" s="200" t="str">
        <f aca="false">IF(ISNA(VLOOKUP($B99,ClassEvo,5+I$10,0)),"",VLOOKUP($B99,ClassEvo,5+I$10,0))</f>
        <v/>
      </c>
      <c r="J99" s="200" t="str">
        <f aca="false">IF(ISNA(VLOOKUP($B99,ClassEvo,5+J$10,0)),"",VLOOKUP($B99,ClassEvo,5+J$10,0))</f>
        <v/>
      </c>
      <c r="K99" s="200" t="str">
        <f aca="false">IF(ISNA(VLOOKUP($B99,ClassEvo,5+K$10,0)),"",VLOOKUP($B99,ClassEvo,5+K$10,0))</f>
        <v/>
      </c>
      <c r="L99" s="200" t="str">
        <f aca="false">IF(ISNA(VLOOKUP($B99,ClassEvo,5+L$10,0)),"",VLOOKUP($B99,ClassEvo,5+L$10,0))</f>
        <v/>
      </c>
      <c r="M99" s="200" t="str">
        <f aca="false">IF(ISNA(VLOOKUP($B99,ClassEvo,5+M$10,0)),"",VLOOKUP($B99,ClassEvo,5+M$10,0))</f>
        <v/>
      </c>
      <c r="N99" s="200" t="str">
        <f aca="false">IF(ISNA(VLOOKUP($B99,ClassEvo,5+N$10,0)),"",VLOOKUP($B99,ClassEvo,5+N$10,0))</f>
        <v/>
      </c>
      <c r="O99" s="200" t="str">
        <f aca="false">IF(ISNA(VLOOKUP($B99,ClassEvo,5+O$10,0)),"",VLOOKUP($B99,ClassEvo,5+O$10,0))</f>
        <v/>
      </c>
      <c r="P99" s="200" t="str">
        <f aca="false">IF(ISNA(VLOOKUP($B99,ClassEvo,5+P$10,0)),"",VLOOKUP($B99,ClassEvo,5+P$10,0))</f>
        <v/>
      </c>
      <c r="Q99" s="200" t="str">
        <f aca="false">IF(ISNA(VLOOKUP($B99,ClassEvo,5+Q$10,0)),"",VLOOKUP($B99,ClassEvo,5+Q$10,0))</f>
        <v/>
      </c>
      <c r="R99" s="200" t="str">
        <f aca="false">IF(ISNA(VLOOKUP($B99,ClassEvo,5+R$10,0)),"",VLOOKUP($B99,ClassEvo,5+R$10,0))</f>
        <v/>
      </c>
      <c r="S99" s="200" t="str">
        <f aca="false">IF(ISNA(VLOOKUP($B99,ClassEvo,5+S$10,0)),"",VLOOKUP($B99,ClassEvo,5+S$10,0))</f>
        <v/>
      </c>
      <c r="T99" s="200" t="str">
        <f aca="false">IF(ISNA(VLOOKUP($B99,ClassEvo,5+T$10,0)),"",VLOOKUP($B99,ClassEvo,5+T$10,0))</f>
        <v/>
      </c>
      <c r="U99" s="200" t="str">
        <f aca="false">IF(ISNA(VLOOKUP($B99,ClassEvo,5+U$10,0)),"",VLOOKUP($B99,ClassEvo,5+U$10,0))</f>
        <v/>
      </c>
      <c r="V99" s="200" t="str">
        <f aca="false">IF(ISNA(VLOOKUP($B99,ClassEvo,5+V$10,0)),"",VLOOKUP($B99,ClassEvo,5+V$10,0))</f>
        <v/>
      </c>
      <c r="W99" s="200" t="str">
        <f aca="false">IF(ISNA(VLOOKUP($B99,ClassEvo,5+W$10,0)),"",VLOOKUP($B99,ClassEvo,5+W$10,0))</f>
        <v/>
      </c>
      <c r="X99" s="200" t="str">
        <f aca="false">IF(ISNA(VLOOKUP($B99,ClassEvo,5+X$10,0)),"",VLOOKUP($B99,ClassEvo,5+X$10,0))</f>
        <v/>
      </c>
      <c r="Y99" s="200" t="str">
        <f aca="false">IF(ISNA(VLOOKUP($B99,ClassEvo,5+Y$10,0)),"",VLOOKUP($B99,ClassEvo,5+Y$10,0))</f>
        <v/>
      </c>
      <c r="Z99" s="200" t="str">
        <f aca="false">IF(ISNA(VLOOKUP($B99,ClassEvo,5+Z$10,0)),"",VLOOKUP($B99,ClassEvo,5+Z$10,0))</f>
        <v/>
      </c>
      <c r="AA99" s="200" t="str">
        <f aca="false">IF(ISNA(VLOOKUP($B99,ClassEvo,5+AA$10,0)),"",VLOOKUP($B99,ClassEvo,5+AA$10,0))</f>
        <v/>
      </c>
      <c r="AB99" s="200" t="str">
        <f aca="false">IF(ISNA(VLOOKUP($B99,ClassEvo,5+AB$10,0)),"",VLOOKUP($B99,ClassEvo,5+AB$10,0))</f>
        <v/>
      </c>
      <c r="AC99" s="200" t="str">
        <f aca="false">IF(ISNA(VLOOKUP($B99,ClassEvo,5+AC$10,0)),"",VLOOKUP($B99,ClassEvo,5+AC$10,0))</f>
        <v/>
      </c>
      <c r="AD99" s="200" t="str">
        <f aca="false">IF(ISNA(VLOOKUP($B99,ClassEvo,5+AD$10,0)),"",VLOOKUP($B99,ClassEvo,5+AD$10,0))</f>
        <v/>
      </c>
      <c r="AE99" s="200" t="str">
        <f aca="false">IF(ISNA(VLOOKUP($B99,ClassEvo,5+AE$10,0)),"",VLOOKUP($B99,ClassEvo,5+AE$10,0))</f>
        <v/>
      </c>
      <c r="AF99" s="200" t="str">
        <f aca="false">IF(ISNA(VLOOKUP($B99,ClassEvo,5+AF$10,0)),"",VLOOKUP($B99,ClassEvo,5+AF$10,0))</f>
        <v/>
      </c>
      <c r="AG99" s="200" t="str">
        <f aca="false">IF(ISNA(VLOOKUP($B99,ClassEvo,5+AG$10,0)),"",VLOOKUP($B99,ClassEvo,5+AG$10,0))</f>
        <v/>
      </c>
      <c r="AH99" s="200" t="str">
        <f aca="false">IF(ISNA(VLOOKUP($B99,ClassEvo,5+AH$10,0)),"",VLOOKUP($B99,ClassEvo,5+AH$10,0))</f>
        <v/>
      </c>
      <c r="AI99" s="200" t="str">
        <f aca="false">IF(ISNA(VLOOKUP($B99,ClassEvo,5+AI$10,0)),"",VLOOKUP($B99,ClassEvo,5+AI$10,0))</f>
        <v/>
      </c>
      <c r="AJ99" s="200" t="str">
        <f aca="false">IF(ISNA(VLOOKUP($B99,ClassEvo,5+AJ$10,0)),"",VLOOKUP($B99,ClassEvo,5+AJ$10,0))</f>
        <v/>
      </c>
      <c r="AK99" s="200" t="str">
        <f aca="false">IF(ISNA(VLOOKUP($B99,ClassEvo,5+AK$10,0)),"",VLOOKUP($B99,ClassEvo,5+AK$10,0))</f>
        <v/>
      </c>
      <c r="AL99" s="200" t="str">
        <f aca="false">IF(ISNA(VLOOKUP($B99,ClassEvo,5+AL$10,0)),"",VLOOKUP($B99,ClassEvo,5+AL$10,0))</f>
        <v/>
      </c>
      <c r="AM99" s="200" t="str">
        <f aca="false">IF(ISNA(VLOOKUP($B99,ClassEvo,5+AM$10,0)),"",VLOOKUP($B99,ClassEvo,5+AM$10,0))</f>
        <v/>
      </c>
      <c r="AN99" s="200" t="str">
        <f aca="false">IF(ISNA(VLOOKUP($B99,ClassEvo,5+AN$10,0)),"",VLOOKUP($B99,ClassEvo,5+AN$10,0))</f>
        <v/>
      </c>
      <c r="AO99" s="200" t="str">
        <f aca="false">IF(ISNA(VLOOKUP($B99,ClassEvo,5+AO$10,0)),"",VLOOKUP($B99,ClassEvo,5+AO$10,0))</f>
        <v/>
      </c>
      <c r="AP99" s="200" t="str">
        <f aca="false">IF(ISNA(VLOOKUP($B99,ClassEvo,5+AP$10,0)),"",VLOOKUP($B99,ClassEvo,5+AP$10,0))</f>
        <v/>
      </c>
      <c r="AQ99" s="200" t="str">
        <f aca="false">IF(ISNA(VLOOKUP($B99,ClassEvo,5+AQ$10,0)),"",VLOOKUP($B99,ClassEvo,5+AQ$10,0))</f>
        <v/>
      </c>
      <c r="AR99" s="200" t="str">
        <f aca="false">IF(ISNA(VLOOKUP($B99,ClassEvo,5+AR$10,0)),"",VLOOKUP($B99,ClassEvo,5+AR$10,0))</f>
        <v/>
      </c>
      <c r="AS99" s="200" t="str">
        <f aca="false">IF(ISNA(VLOOKUP($B99,ClassEvo,5+AS$10,0)),"",VLOOKUP($B99,ClassEvo,5+AS$10,0))</f>
        <v/>
      </c>
      <c r="AT99" s="201" t="str">
        <f aca="false">IF(ISNA(VLOOKUP($B99,ClassEvo,5+AT$10,0)),"",VLOOKUP($B99,ClassEvo,5+AT$10,0))</f>
        <v/>
      </c>
      <c r="AV99" s="197" t="str">
        <f aca="false">'Calculs (M21..M40)'!A102</f>
        <v/>
      </c>
      <c r="AW99" s="198" t="n">
        <f aca="false">'Calculs (M21..M40)'!G102</f>
        <v>0</v>
      </c>
      <c r="AX99" s="198" t="str">
        <f aca="false">'Calculs (M21..M40)'!H102</f>
        <v/>
      </c>
      <c r="AY99" s="202" t="str">
        <f aca="false">'Calculs (M21..M40)'!I102</f>
        <v/>
      </c>
      <c r="AZ99" s="198" t="str">
        <f aca="false">'Calculs (M21..M40)'!C102</f>
        <v/>
      </c>
      <c r="BA99" s="200" t="str">
        <f aca="false">'Calculs (M1..M20)'!GM102</f>
        <v/>
      </c>
      <c r="BB99" s="200" t="str">
        <f aca="false">'Calculs (M1..M20)'!GN102</f>
        <v/>
      </c>
      <c r="BC99" s="200" t="str">
        <f aca="false">'Calculs (M1..M20)'!GO102</f>
        <v/>
      </c>
      <c r="BD99" s="200" t="str">
        <f aca="false">'Calculs (M1..M20)'!GP102</f>
        <v/>
      </c>
      <c r="BE99" s="200" t="str">
        <f aca="false">'Calculs (M1..M20)'!GQ102</f>
        <v/>
      </c>
      <c r="BF99" s="200" t="str">
        <f aca="false">'Calculs (M1..M20)'!GR102</f>
        <v/>
      </c>
      <c r="BG99" s="200" t="str">
        <f aca="false">'Calculs (M1..M20)'!GS102</f>
        <v/>
      </c>
      <c r="BH99" s="200" t="str">
        <f aca="false">'Calculs (M1..M20)'!GT102</f>
        <v/>
      </c>
      <c r="BI99" s="200" t="str">
        <f aca="false">'Calculs (M1..M20)'!GU102</f>
        <v/>
      </c>
      <c r="BJ99" s="200" t="str">
        <f aca="false">'Calculs (M1..M20)'!GV102</f>
        <v/>
      </c>
      <c r="BK99" s="200" t="str">
        <f aca="false">'Calculs (M1..M20)'!GW102</f>
        <v/>
      </c>
      <c r="BL99" s="200" t="str">
        <f aca="false">'Calculs (M1..M20)'!GX102</f>
        <v/>
      </c>
      <c r="BM99" s="200" t="str">
        <f aca="false">'Calculs (M1..M20)'!GY102</f>
        <v/>
      </c>
      <c r="BN99" s="200" t="str">
        <f aca="false">'Calculs (M1..M20)'!GZ102</f>
        <v/>
      </c>
      <c r="BO99" s="200" t="str">
        <f aca="false">'Calculs (M1..M20)'!HA102</f>
        <v/>
      </c>
      <c r="BP99" s="200" t="str">
        <f aca="false">'Calculs (M1..M20)'!HB102</f>
        <v/>
      </c>
      <c r="BQ99" s="200" t="str">
        <f aca="false">'Calculs (M1..M20)'!HC102</f>
        <v/>
      </c>
      <c r="BR99" s="200" t="str">
        <f aca="false">'Calculs (M1..M20)'!HD102</f>
        <v/>
      </c>
      <c r="BS99" s="200" t="str">
        <f aca="false">'Calculs (M1..M20)'!HE102</f>
        <v/>
      </c>
      <c r="BT99" s="200" t="str">
        <f aca="false">'Calculs (M1..M20)'!HF102</f>
        <v/>
      </c>
      <c r="BU99" s="200" t="str">
        <f aca="false">'Calculs (M21..M40)'!GM102</f>
        <v/>
      </c>
      <c r="BV99" s="200" t="str">
        <f aca="false">'Calculs (M21..M40)'!GN102</f>
        <v/>
      </c>
      <c r="BW99" s="200" t="str">
        <f aca="false">'Calculs (M21..M40)'!GO102</f>
        <v/>
      </c>
      <c r="BX99" s="200" t="str">
        <f aca="false">'Calculs (M21..M40)'!GP102</f>
        <v/>
      </c>
      <c r="BY99" s="200" t="str">
        <f aca="false">'Calculs (M21..M40)'!GQ102</f>
        <v/>
      </c>
      <c r="BZ99" s="200" t="str">
        <f aca="false">'Calculs (M21..M40)'!GR102</f>
        <v/>
      </c>
      <c r="CA99" s="200" t="str">
        <f aca="false">'Calculs (M21..M40)'!GS102</f>
        <v/>
      </c>
      <c r="CB99" s="200" t="str">
        <f aca="false">'Calculs (M21..M40)'!GT102</f>
        <v/>
      </c>
      <c r="CC99" s="200" t="str">
        <f aca="false">'Calculs (M21..M40)'!GU102</f>
        <v/>
      </c>
      <c r="CD99" s="200" t="str">
        <f aca="false">'Calculs (M21..M40)'!GV102</f>
        <v/>
      </c>
      <c r="CE99" s="200" t="str">
        <f aca="false">'Calculs (M21..M40)'!GW102</f>
        <v/>
      </c>
      <c r="CF99" s="200" t="str">
        <f aca="false">'Calculs (M21..M40)'!GX102</f>
        <v/>
      </c>
      <c r="CG99" s="200" t="str">
        <f aca="false">'Calculs (M21..M40)'!GY102</f>
        <v/>
      </c>
      <c r="CH99" s="200" t="str">
        <f aca="false">'Calculs (M21..M40)'!GZ102</f>
        <v/>
      </c>
      <c r="CI99" s="200" t="str">
        <f aca="false">'Calculs (M21..M40)'!HA102</f>
        <v/>
      </c>
      <c r="CJ99" s="200" t="str">
        <f aca="false">'Calculs (M21..M40)'!HB102</f>
        <v/>
      </c>
      <c r="CK99" s="200" t="str">
        <f aca="false">'Calculs (M21..M40)'!HC102</f>
        <v/>
      </c>
      <c r="CL99" s="200" t="str">
        <f aca="false">'Calculs (M21..M40)'!HD102</f>
        <v/>
      </c>
      <c r="CM99" s="200" t="str">
        <f aca="false">'Calculs (M21..M40)'!HE102</f>
        <v/>
      </c>
      <c r="CN99" s="201" t="str">
        <f aca="false">'Calculs (M21..M40)'!HF102</f>
        <v/>
      </c>
    </row>
    <row r="100" customFormat="false" ht="13" hidden="false" customHeight="false" outlineLevel="0" collapsed="false">
      <c r="B100" s="197" t="n">
        <v>90</v>
      </c>
      <c r="C100" s="198" t="str">
        <f aca="false">IF(ISNA(VLOOKUP(B100,ClassEvo,2,0)),"",VLOOKUP(B100,ClassEvo,2,0))</f>
        <v/>
      </c>
      <c r="D100" s="198" t="str">
        <f aca="false">IF(ISNA(VLOOKUP($B100,ClassEvo,3,0)),"",VLOOKUP($B100,ClassEvo,3,0))</f>
        <v/>
      </c>
      <c r="E100" s="202" t="str">
        <f aca="false">IF(ISNA(VLOOKUP($B100,ClassEvo,4,0)),"",VLOOKUP($B100,ClassEvo,4,0))</f>
        <v/>
      </c>
      <c r="F100" s="198" t="str">
        <f aca="false">IF(ISNA(VLOOKUP($B100,ClassEvo,5,0)),"",VLOOKUP($B100,ClassEvo,5,0))</f>
        <v/>
      </c>
      <c r="G100" s="200" t="str">
        <f aca="false">IF(ISNA(VLOOKUP($B100,ClassEvo,5+G$10,0)),"",VLOOKUP($B100,ClassEvo,5+G$10,0))</f>
        <v/>
      </c>
      <c r="H100" s="200" t="str">
        <f aca="false">IF(ISNA(VLOOKUP($B100,ClassEvo,5+H$10,0)),"",VLOOKUP($B100,ClassEvo,5+H$10,0))</f>
        <v/>
      </c>
      <c r="I100" s="200" t="str">
        <f aca="false">IF(ISNA(VLOOKUP($B100,ClassEvo,5+I$10,0)),"",VLOOKUP($B100,ClassEvo,5+I$10,0))</f>
        <v/>
      </c>
      <c r="J100" s="200" t="str">
        <f aca="false">IF(ISNA(VLOOKUP($B100,ClassEvo,5+J$10,0)),"",VLOOKUP($B100,ClassEvo,5+J$10,0))</f>
        <v/>
      </c>
      <c r="K100" s="200" t="str">
        <f aca="false">IF(ISNA(VLOOKUP($B100,ClassEvo,5+K$10,0)),"",VLOOKUP($B100,ClassEvo,5+K$10,0))</f>
        <v/>
      </c>
      <c r="L100" s="200" t="str">
        <f aca="false">IF(ISNA(VLOOKUP($B100,ClassEvo,5+L$10,0)),"",VLOOKUP($B100,ClassEvo,5+L$10,0))</f>
        <v/>
      </c>
      <c r="M100" s="200" t="str">
        <f aca="false">IF(ISNA(VLOOKUP($B100,ClassEvo,5+M$10,0)),"",VLOOKUP($B100,ClassEvo,5+M$10,0))</f>
        <v/>
      </c>
      <c r="N100" s="200" t="str">
        <f aca="false">IF(ISNA(VLOOKUP($B100,ClassEvo,5+N$10,0)),"",VLOOKUP($B100,ClassEvo,5+N$10,0))</f>
        <v/>
      </c>
      <c r="O100" s="200" t="str">
        <f aca="false">IF(ISNA(VLOOKUP($B100,ClassEvo,5+O$10,0)),"",VLOOKUP($B100,ClassEvo,5+O$10,0))</f>
        <v/>
      </c>
      <c r="P100" s="200" t="str">
        <f aca="false">IF(ISNA(VLOOKUP($B100,ClassEvo,5+P$10,0)),"",VLOOKUP($B100,ClassEvo,5+P$10,0))</f>
        <v/>
      </c>
      <c r="Q100" s="200" t="str">
        <f aca="false">IF(ISNA(VLOOKUP($B100,ClassEvo,5+Q$10,0)),"",VLOOKUP($B100,ClassEvo,5+Q$10,0))</f>
        <v/>
      </c>
      <c r="R100" s="200" t="str">
        <f aca="false">IF(ISNA(VLOOKUP($B100,ClassEvo,5+R$10,0)),"",VLOOKUP($B100,ClassEvo,5+R$10,0))</f>
        <v/>
      </c>
      <c r="S100" s="200" t="str">
        <f aca="false">IF(ISNA(VLOOKUP($B100,ClassEvo,5+S$10,0)),"",VLOOKUP($B100,ClassEvo,5+S$10,0))</f>
        <v/>
      </c>
      <c r="T100" s="200" t="str">
        <f aca="false">IF(ISNA(VLOOKUP($B100,ClassEvo,5+T$10,0)),"",VLOOKUP($B100,ClassEvo,5+T$10,0))</f>
        <v/>
      </c>
      <c r="U100" s="200" t="str">
        <f aca="false">IF(ISNA(VLOOKUP($B100,ClassEvo,5+U$10,0)),"",VLOOKUP($B100,ClassEvo,5+U$10,0))</f>
        <v/>
      </c>
      <c r="V100" s="200" t="str">
        <f aca="false">IF(ISNA(VLOOKUP($B100,ClassEvo,5+V$10,0)),"",VLOOKUP($B100,ClassEvo,5+V$10,0))</f>
        <v/>
      </c>
      <c r="W100" s="200" t="str">
        <f aca="false">IF(ISNA(VLOOKUP($B100,ClassEvo,5+W$10,0)),"",VLOOKUP($B100,ClassEvo,5+W$10,0))</f>
        <v/>
      </c>
      <c r="X100" s="200" t="str">
        <f aca="false">IF(ISNA(VLOOKUP($B100,ClassEvo,5+X$10,0)),"",VLOOKUP($B100,ClassEvo,5+X$10,0))</f>
        <v/>
      </c>
      <c r="Y100" s="200" t="str">
        <f aca="false">IF(ISNA(VLOOKUP($B100,ClassEvo,5+Y$10,0)),"",VLOOKUP($B100,ClassEvo,5+Y$10,0))</f>
        <v/>
      </c>
      <c r="Z100" s="200" t="str">
        <f aca="false">IF(ISNA(VLOOKUP($B100,ClassEvo,5+Z$10,0)),"",VLOOKUP($B100,ClassEvo,5+Z$10,0))</f>
        <v/>
      </c>
      <c r="AA100" s="200" t="str">
        <f aca="false">IF(ISNA(VLOOKUP($B100,ClassEvo,5+AA$10,0)),"",VLOOKUP($B100,ClassEvo,5+AA$10,0))</f>
        <v/>
      </c>
      <c r="AB100" s="200" t="str">
        <f aca="false">IF(ISNA(VLOOKUP($B100,ClassEvo,5+AB$10,0)),"",VLOOKUP($B100,ClassEvo,5+AB$10,0))</f>
        <v/>
      </c>
      <c r="AC100" s="200" t="str">
        <f aca="false">IF(ISNA(VLOOKUP($B100,ClassEvo,5+AC$10,0)),"",VLOOKUP($B100,ClassEvo,5+AC$10,0))</f>
        <v/>
      </c>
      <c r="AD100" s="200" t="str">
        <f aca="false">IF(ISNA(VLOOKUP($B100,ClassEvo,5+AD$10,0)),"",VLOOKUP($B100,ClassEvo,5+AD$10,0))</f>
        <v/>
      </c>
      <c r="AE100" s="200" t="str">
        <f aca="false">IF(ISNA(VLOOKUP($B100,ClassEvo,5+AE$10,0)),"",VLOOKUP($B100,ClassEvo,5+AE$10,0))</f>
        <v/>
      </c>
      <c r="AF100" s="200" t="str">
        <f aca="false">IF(ISNA(VLOOKUP($B100,ClassEvo,5+AF$10,0)),"",VLOOKUP($B100,ClassEvo,5+AF$10,0))</f>
        <v/>
      </c>
      <c r="AG100" s="200" t="str">
        <f aca="false">IF(ISNA(VLOOKUP($B100,ClassEvo,5+AG$10,0)),"",VLOOKUP($B100,ClassEvo,5+AG$10,0))</f>
        <v/>
      </c>
      <c r="AH100" s="200" t="str">
        <f aca="false">IF(ISNA(VLOOKUP($B100,ClassEvo,5+AH$10,0)),"",VLOOKUP($B100,ClassEvo,5+AH$10,0))</f>
        <v/>
      </c>
      <c r="AI100" s="200" t="str">
        <f aca="false">IF(ISNA(VLOOKUP($B100,ClassEvo,5+AI$10,0)),"",VLOOKUP($B100,ClassEvo,5+AI$10,0))</f>
        <v/>
      </c>
      <c r="AJ100" s="200" t="str">
        <f aca="false">IF(ISNA(VLOOKUP($B100,ClassEvo,5+AJ$10,0)),"",VLOOKUP($B100,ClassEvo,5+AJ$10,0))</f>
        <v/>
      </c>
      <c r="AK100" s="200" t="str">
        <f aca="false">IF(ISNA(VLOOKUP($B100,ClassEvo,5+AK$10,0)),"",VLOOKUP($B100,ClassEvo,5+AK$10,0))</f>
        <v/>
      </c>
      <c r="AL100" s="200" t="str">
        <f aca="false">IF(ISNA(VLOOKUP($B100,ClassEvo,5+AL$10,0)),"",VLOOKUP($B100,ClassEvo,5+AL$10,0))</f>
        <v/>
      </c>
      <c r="AM100" s="200" t="str">
        <f aca="false">IF(ISNA(VLOOKUP($B100,ClassEvo,5+AM$10,0)),"",VLOOKUP($B100,ClassEvo,5+AM$10,0))</f>
        <v/>
      </c>
      <c r="AN100" s="200" t="str">
        <f aca="false">IF(ISNA(VLOOKUP($B100,ClassEvo,5+AN$10,0)),"",VLOOKUP($B100,ClassEvo,5+AN$10,0))</f>
        <v/>
      </c>
      <c r="AO100" s="200" t="str">
        <f aca="false">IF(ISNA(VLOOKUP($B100,ClassEvo,5+AO$10,0)),"",VLOOKUP($B100,ClassEvo,5+AO$10,0))</f>
        <v/>
      </c>
      <c r="AP100" s="200" t="str">
        <f aca="false">IF(ISNA(VLOOKUP($B100,ClassEvo,5+AP$10,0)),"",VLOOKUP($B100,ClassEvo,5+AP$10,0))</f>
        <v/>
      </c>
      <c r="AQ100" s="200" t="str">
        <f aca="false">IF(ISNA(VLOOKUP($B100,ClassEvo,5+AQ$10,0)),"",VLOOKUP($B100,ClassEvo,5+AQ$10,0))</f>
        <v/>
      </c>
      <c r="AR100" s="200" t="str">
        <f aca="false">IF(ISNA(VLOOKUP($B100,ClassEvo,5+AR$10,0)),"",VLOOKUP($B100,ClassEvo,5+AR$10,0))</f>
        <v/>
      </c>
      <c r="AS100" s="200" t="str">
        <f aca="false">IF(ISNA(VLOOKUP($B100,ClassEvo,5+AS$10,0)),"",VLOOKUP($B100,ClassEvo,5+AS$10,0))</f>
        <v/>
      </c>
      <c r="AT100" s="201" t="str">
        <f aca="false">IF(ISNA(VLOOKUP($B100,ClassEvo,5+AT$10,0)),"",VLOOKUP($B100,ClassEvo,5+AT$10,0))</f>
        <v/>
      </c>
      <c r="AV100" s="197" t="str">
        <f aca="false">'Calculs (M21..M40)'!A103</f>
        <v/>
      </c>
      <c r="AW100" s="198" t="n">
        <f aca="false">'Calculs (M21..M40)'!G103</f>
        <v>0</v>
      </c>
      <c r="AX100" s="198" t="str">
        <f aca="false">'Calculs (M21..M40)'!H103</f>
        <v/>
      </c>
      <c r="AY100" s="202" t="str">
        <f aca="false">'Calculs (M21..M40)'!I103</f>
        <v/>
      </c>
      <c r="AZ100" s="198" t="str">
        <f aca="false">'Calculs (M21..M40)'!C103</f>
        <v/>
      </c>
      <c r="BA100" s="200" t="str">
        <f aca="false">'Calculs (M1..M20)'!GM103</f>
        <v/>
      </c>
      <c r="BB100" s="200" t="str">
        <f aca="false">'Calculs (M1..M20)'!GN103</f>
        <v/>
      </c>
      <c r="BC100" s="200" t="str">
        <f aca="false">'Calculs (M1..M20)'!GO103</f>
        <v/>
      </c>
      <c r="BD100" s="200" t="str">
        <f aca="false">'Calculs (M1..M20)'!GP103</f>
        <v/>
      </c>
      <c r="BE100" s="200" t="str">
        <f aca="false">'Calculs (M1..M20)'!GQ103</f>
        <v/>
      </c>
      <c r="BF100" s="200" t="str">
        <f aca="false">'Calculs (M1..M20)'!GR103</f>
        <v/>
      </c>
      <c r="BG100" s="200" t="str">
        <f aca="false">'Calculs (M1..M20)'!GS103</f>
        <v/>
      </c>
      <c r="BH100" s="200" t="str">
        <f aca="false">'Calculs (M1..M20)'!GT103</f>
        <v/>
      </c>
      <c r="BI100" s="200" t="str">
        <f aca="false">'Calculs (M1..M20)'!GU103</f>
        <v/>
      </c>
      <c r="BJ100" s="200" t="str">
        <f aca="false">'Calculs (M1..M20)'!GV103</f>
        <v/>
      </c>
      <c r="BK100" s="200" t="str">
        <f aca="false">'Calculs (M1..M20)'!GW103</f>
        <v/>
      </c>
      <c r="BL100" s="200" t="str">
        <f aca="false">'Calculs (M1..M20)'!GX103</f>
        <v/>
      </c>
      <c r="BM100" s="200" t="str">
        <f aca="false">'Calculs (M1..M20)'!GY103</f>
        <v/>
      </c>
      <c r="BN100" s="200" t="str">
        <f aca="false">'Calculs (M1..M20)'!GZ103</f>
        <v/>
      </c>
      <c r="BO100" s="200" t="str">
        <f aca="false">'Calculs (M1..M20)'!HA103</f>
        <v/>
      </c>
      <c r="BP100" s="200" t="str">
        <f aca="false">'Calculs (M1..M20)'!HB103</f>
        <v/>
      </c>
      <c r="BQ100" s="200" t="str">
        <f aca="false">'Calculs (M1..M20)'!HC103</f>
        <v/>
      </c>
      <c r="BR100" s="200" t="str">
        <f aca="false">'Calculs (M1..M20)'!HD103</f>
        <v/>
      </c>
      <c r="BS100" s="200" t="str">
        <f aca="false">'Calculs (M1..M20)'!HE103</f>
        <v/>
      </c>
      <c r="BT100" s="200" t="str">
        <f aca="false">'Calculs (M1..M20)'!HF103</f>
        <v/>
      </c>
      <c r="BU100" s="200" t="str">
        <f aca="false">'Calculs (M21..M40)'!GM103</f>
        <v/>
      </c>
      <c r="BV100" s="200" t="str">
        <f aca="false">'Calculs (M21..M40)'!GN103</f>
        <v/>
      </c>
      <c r="BW100" s="200" t="str">
        <f aca="false">'Calculs (M21..M40)'!GO103</f>
        <v/>
      </c>
      <c r="BX100" s="200" t="str">
        <f aca="false">'Calculs (M21..M40)'!GP103</f>
        <v/>
      </c>
      <c r="BY100" s="200" t="str">
        <f aca="false">'Calculs (M21..M40)'!GQ103</f>
        <v/>
      </c>
      <c r="BZ100" s="200" t="str">
        <f aca="false">'Calculs (M21..M40)'!GR103</f>
        <v/>
      </c>
      <c r="CA100" s="200" t="str">
        <f aca="false">'Calculs (M21..M40)'!GS103</f>
        <v/>
      </c>
      <c r="CB100" s="200" t="str">
        <f aca="false">'Calculs (M21..M40)'!GT103</f>
        <v/>
      </c>
      <c r="CC100" s="200" t="str">
        <f aca="false">'Calculs (M21..M40)'!GU103</f>
        <v/>
      </c>
      <c r="CD100" s="200" t="str">
        <f aca="false">'Calculs (M21..M40)'!GV103</f>
        <v/>
      </c>
      <c r="CE100" s="200" t="str">
        <f aca="false">'Calculs (M21..M40)'!GW103</f>
        <v/>
      </c>
      <c r="CF100" s="200" t="str">
        <f aca="false">'Calculs (M21..M40)'!GX103</f>
        <v/>
      </c>
      <c r="CG100" s="200" t="str">
        <f aca="false">'Calculs (M21..M40)'!GY103</f>
        <v/>
      </c>
      <c r="CH100" s="200" t="str">
        <f aca="false">'Calculs (M21..M40)'!GZ103</f>
        <v/>
      </c>
      <c r="CI100" s="200" t="str">
        <f aca="false">'Calculs (M21..M40)'!HA103</f>
        <v/>
      </c>
      <c r="CJ100" s="200" t="str">
        <f aca="false">'Calculs (M21..M40)'!HB103</f>
        <v/>
      </c>
      <c r="CK100" s="200" t="str">
        <f aca="false">'Calculs (M21..M40)'!HC103</f>
        <v/>
      </c>
      <c r="CL100" s="200" t="str">
        <f aca="false">'Calculs (M21..M40)'!HD103</f>
        <v/>
      </c>
      <c r="CM100" s="200" t="str">
        <f aca="false">'Calculs (M21..M40)'!HE103</f>
        <v/>
      </c>
      <c r="CN100" s="201" t="str">
        <f aca="false">'Calculs (M21..M40)'!HF103</f>
        <v/>
      </c>
    </row>
    <row r="101" customFormat="false" ht="13" hidden="false" customHeight="false" outlineLevel="0" collapsed="false">
      <c r="B101" s="197" t="n">
        <v>91</v>
      </c>
      <c r="C101" s="198" t="str">
        <f aca="false">IF(ISNA(VLOOKUP(B101,ClassEvo,2,0)),"",VLOOKUP(B101,ClassEvo,2,0))</f>
        <v/>
      </c>
      <c r="D101" s="198" t="str">
        <f aca="false">IF(ISNA(VLOOKUP($B101,ClassEvo,3,0)),"",VLOOKUP($B101,ClassEvo,3,0))</f>
        <v/>
      </c>
      <c r="E101" s="202" t="str">
        <f aca="false">IF(ISNA(VLOOKUP($B101,ClassEvo,4,0)),"",VLOOKUP($B101,ClassEvo,4,0))</f>
        <v/>
      </c>
      <c r="F101" s="198" t="str">
        <f aca="false">IF(ISNA(VLOOKUP($B101,ClassEvo,5,0)),"",VLOOKUP($B101,ClassEvo,5,0))</f>
        <v/>
      </c>
      <c r="G101" s="200" t="str">
        <f aca="false">IF(ISNA(VLOOKUP($B101,ClassEvo,5+G$10,0)),"",VLOOKUP($B101,ClassEvo,5+G$10,0))</f>
        <v/>
      </c>
      <c r="H101" s="200" t="str">
        <f aca="false">IF(ISNA(VLOOKUP($B101,ClassEvo,5+H$10,0)),"",VLOOKUP($B101,ClassEvo,5+H$10,0))</f>
        <v/>
      </c>
      <c r="I101" s="200" t="str">
        <f aca="false">IF(ISNA(VLOOKUP($B101,ClassEvo,5+I$10,0)),"",VLOOKUP($B101,ClassEvo,5+I$10,0))</f>
        <v/>
      </c>
      <c r="J101" s="200" t="str">
        <f aca="false">IF(ISNA(VLOOKUP($B101,ClassEvo,5+J$10,0)),"",VLOOKUP($B101,ClassEvo,5+J$10,0))</f>
        <v/>
      </c>
      <c r="K101" s="200" t="str">
        <f aca="false">IF(ISNA(VLOOKUP($B101,ClassEvo,5+K$10,0)),"",VLOOKUP($B101,ClassEvo,5+K$10,0))</f>
        <v/>
      </c>
      <c r="L101" s="200" t="str">
        <f aca="false">IF(ISNA(VLOOKUP($B101,ClassEvo,5+L$10,0)),"",VLOOKUP($B101,ClassEvo,5+L$10,0))</f>
        <v/>
      </c>
      <c r="M101" s="200" t="str">
        <f aca="false">IF(ISNA(VLOOKUP($B101,ClassEvo,5+M$10,0)),"",VLOOKUP($B101,ClassEvo,5+M$10,0))</f>
        <v/>
      </c>
      <c r="N101" s="200" t="str">
        <f aca="false">IF(ISNA(VLOOKUP($B101,ClassEvo,5+N$10,0)),"",VLOOKUP($B101,ClassEvo,5+N$10,0))</f>
        <v/>
      </c>
      <c r="O101" s="200" t="str">
        <f aca="false">IF(ISNA(VLOOKUP($B101,ClassEvo,5+O$10,0)),"",VLOOKUP($B101,ClassEvo,5+O$10,0))</f>
        <v/>
      </c>
      <c r="P101" s="200" t="str">
        <f aca="false">IF(ISNA(VLOOKUP($B101,ClassEvo,5+P$10,0)),"",VLOOKUP($B101,ClassEvo,5+P$10,0))</f>
        <v/>
      </c>
      <c r="Q101" s="200" t="str">
        <f aca="false">IF(ISNA(VLOOKUP($B101,ClassEvo,5+Q$10,0)),"",VLOOKUP($B101,ClassEvo,5+Q$10,0))</f>
        <v/>
      </c>
      <c r="R101" s="200" t="str">
        <f aca="false">IF(ISNA(VLOOKUP($B101,ClassEvo,5+R$10,0)),"",VLOOKUP($B101,ClassEvo,5+R$10,0))</f>
        <v/>
      </c>
      <c r="S101" s="200" t="str">
        <f aca="false">IF(ISNA(VLOOKUP($B101,ClassEvo,5+S$10,0)),"",VLOOKUP($B101,ClassEvo,5+S$10,0))</f>
        <v/>
      </c>
      <c r="T101" s="200" t="str">
        <f aca="false">IF(ISNA(VLOOKUP($B101,ClassEvo,5+T$10,0)),"",VLOOKUP($B101,ClassEvo,5+T$10,0))</f>
        <v/>
      </c>
      <c r="U101" s="200" t="str">
        <f aca="false">IF(ISNA(VLOOKUP($B101,ClassEvo,5+U$10,0)),"",VLOOKUP($B101,ClassEvo,5+U$10,0))</f>
        <v/>
      </c>
      <c r="V101" s="200" t="str">
        <f aca="false">IF(ISNA(VLOOKUP($B101,ClassEvo,5+V$10,0)),"",VLOOKUP($B101,ClassEvo,5+V$10,0))</f>
        <v/>
      </c>
      <c r="W101" s="200" t="str">
        <f aca="false">IF(ISNA(VLOOKUP($B101,ClassEvo,5+W$10,0)),"",VLOOKUP($B101,ClassEvo,5+W$10,0))</f>
        <v/>
      </c>
      <c r="X101" s="200" t="str">
        <f aca="false">IF(ISNA(VLOOKUP($B101,ClassEvo,5+X$10,0)),"",VLOOKUP($B101,ClassEvo,5+X$10,0))</f>
        <v/>
      </c>
      <c r="Y101" s="200" t="str">
        <f aca="false">IF(ISNA(VLOOKUP($B101,ClassEvo,5+Y$10,0)),"",VLOOKUP($B101,ClassEvo,5+Y$10,0))</f>
        <v/>
      </c>
      <c r="Z101" s="200" t="str">
        <f aca="false">IF(ISNA(VLOOKUP($B101,ClassEvo,5+Z$10,0)),"",VLOOKUP($B101,ClassEvo,5+Z$10,0))</f>
        <v/>
      </c>
      <c r="AA101" s="200" t="str">
        <f aca="false">IF(ISNA(VLOOKUP($B101,ClassEvo,5+AA$10,0)),"",VLOOKUP($B101,ClassEvo,5+AA$10,0))</f>
        <v/>
      </c>
      <c r="AB101" s="200" t="str">
        <f aca="false">IF(ISNA(VLOOKUP($B101,ClassEvo,5+AB$10,0)),"",VLOOKUP($B101,ClassEvo,5+AB$10,0))</f>
        <v/>
      </c>
      <c r="AC101" s="200" t="str">
        <f aca="false">IF(ISNA(VLOOKUP($B101,ClassEvo,5+AC$10,0)),"",VLOOKUP($B101,ClassEvo,5+AC$10,0))</f>
        <v/>
      </c>
      <c r="AD101" s="200" t="str">
        <f aca="false">IF(ISNA(VLOOKUP($B101,ClassEvo,5+AD$10,0)),"",VLOOKUP($B101,ClassEvo,5+AD$10,0))</f>
        <v/>
      </c>
      <c r="AE101" s="200" t="str">
        <f aca="false">IF(ISNA(VLOOKUP($B101,ClassEvo,5+AE$10,0)),"",VLOOKUP($B101,ClassEvo,5+AE$10,0))</f>
        <v/>
      </c>
      <c r="AF101" s="200" t="str">
        <f aca="false">IF(ISNA(VLOOKUP($B101,ClassEvo,5+AF$10,0)),"",VLOOKUP($B101,ClassEvo,5+AF$10,0))</f>
        <v/>
      </c>
      <c r="AG101" s="200" t="str">
        <f aca="false">IF(ISNA(VLOOKUP($B101,ClassEvo,5+AG$10,0)),"",VLOOKUP($B101,ClassEvo,5+AG$10,0))</f>
        <v/>
      </c>
      <c r="AH101" s="200" t="str">
        <f aca="false">IF(ISNA(VLOOKUP($B101,ClassEvo,5+AH$10,0)),"",VLOOKUP($B101,ClassEvo,5+AH$10,0))</f>
        <v/>
      </c>
      <c r="AI101" s="200" t="str">
        <f aca="false">IF(ISNA(VLOOKUP($B101,ClassEvo,5+AI$10,0)),"",VLOOKUP($B101,ClassEvo,5+AI$10,0))</f>
        <v/>
      </c>
      <c r="AJ101" s="200" t="str">
        <f aca="false">IF(ISNA(VLOOKUP($B101,ClassEvo,5+AJ$10,0)),"",VLOOKUP($B101,ClassEvo,5+AJ$10,0))</f>
        <v/>
      </c>
      <c r="AK101" s="200" t="str">
        <f aca="false">IF(ISNA(VLOOKUP($B101,ClassEvo,5+AK$10,0)),"",VLOOKUP($B101,ClassEvo,5+AK$10,0))</f>
        <v/>
      </c>
      <c r="AL101" s="200" t="str">
        <f aca="false">IF(ISNA(VLOOKUP($B101,ClassEvo,5+AL$10,0)),"",VLOOKUP($B101,ClassEvo,5+AL$10,0))</f>
        <v/>
      </c>
      <c r="AM101" s="200" t="str">
        <f aca="false">IF(ISNA(VLOOKUP($B101,ClassEvo,5+AM$10,0)),"",VLOOKUP($B101,ClassEvo,5+AM$10,0))</f>
        <v/>
      </c>
      <c r="AN101" s="200" t="str">
        <f aca="false">IF(ISNA(VLOOKUP($B101,ClassEvo,5+AN$10,0)),"",VLOOKUP($B101,ClassEvo,5+AN$10,0))</f>
        <v/>
      </c>
      <c r="AO101" s="200" t="str">
        <f aca="false">IF(ISNA(VLOOKUP($B101,ClassEvo,5+AO$10,0)),"",VLOOKUP($B101,ClassEvo,5+AO$10,0))</f>
        <v/>
      </c>
      <c r="AP101" s="200" t="str">
        <f aca="false">IF(ISNA(VLOOKUP($B101,ClassEvo,5+AP$10,0)),"",VLOOKUP($B101,ClassEvo,5+AP$10,0))</f>
        <v/>
      </c>
      <c r="AQ101" s="200" t="str">
        <f aca="false">IF(ISNA(VLOOKUP($B101,ClassEvo,5+AQ$10,0)),"",VLOOKUP($B101,ClassEvo,5+AQ$10,0))</f>
        <v/>
      </c>
      <c r="AR101" s="200" t="str">
        <f aca="false">IF(ISNA(VLOOKUP($B101,ClassEvo,5+AR$10,0)),"",VLOOKUP($B101,ClassEvo,5+AR$10,0))</f>
        <v/>
      </c>
      <c r="AS101" s="200" t="str">
        <f aca="false">IF(ISNA(VLOOKUP($B101,ClassEvo,5+AS$10,0)),"",VLOOKUP($B101,ClassEvo,5+AS$10,0))</f>
        <v/>
      </c>
      <c r="AT101" s="201" t="str">
        <f aca="false">IF(ISNA(VLOOKUP($B101,ClassEvo,5+AT$10,0)),"",VLOOKUP($B101,ClassEvo,5+AT$10,0))</f>
        <v/>
      </c>
      <c r="AV101" s="197" t="str">
        <f aca="false">'Calculs (M21..M40)'!A104</f>
        <v/>
      </c>
      <c r="AW101" s="198" t="n">
        <f aca="false">'Calculs (M21..M40)'!G104</f>
        <v>0</v>
      </c>
      <c r="AX101" s="198" t="str">
        <f aca="false">'Calculs (M21..M40)'!H104</f>
        <v/>
      </c>
      <c r="AY101" s="202" t="str">
        <f aca="false">'Calculs (M21..M40)'!I104</f>
        <v/>
      </c>
      <c r="AZ101" s="198" t="str">
        <f aca="false">'Calculs (M21..M40)'!C104</f>
        <v/>
      </c>
      <c r="BA101" s="200" t="str">
        <f aca="false">'Calculs (M1..M20)'!GM104</f>
        <v/>
      </c>
      <c r="BB101" s="200" t="str">
        <f aca="false">'Calculs (M1..M20)'!GN104</f>
        <v/>
      </c>
      <c r="BC101" s="200" t="str">
        <f aca="false">'Calculs (M1..M20)'!GO104</f>
        <v/>
      </c>
      <c r="BD101" s="200" t="str">
        <f aca="false">'Calculs (M1..M20)'!GP104</f>
        <v/>
      </c>
      <c r="BE101" s="200" t="str">
        <f aca="false">'Calculs (M1..M20)'!GQ104</f>
        <v/>
      </c>
      <c r="BF101" s="200" t="str">
        <f aca="false">'Calculs (M1..M20)'!GR104</f>
        <v/>
      </c>
      <c r="BG101" s="200" t="str">
        <f aca="false">'Calculs (M1..M20)'!GS104</f>
        <v/>
      </c>
      <c r="BH101" s="200" t="str">
        <f aca="false">'Calculs (M1..M20)'!GT104</f>
        <v/>
      </c>
      <c r="BI101" s="200" t="str">
        <f aca="false">'Calculs (M1..M20)'!GU104</f>
        <v/>
      </c>
      <c r="BJ101" s="200" t="str">
        <f aca="false">'Calculs (M1..M20)'!GV104</f>
        <v/>
      </c>
      <c r="BK101" s="200" t="str">
        <f aca="false">'Calculs (M1..M20)'!GW104</f>
        <v/>
      </c>
      <c r="BL101" s="200" t="str">
        <f aca="false">'Calculs (M1..M20)'!GX104</f>
        <v/>
      </c>
      <c r="BM101" s="200" t="str">
        <f aca="false">'Calculs (M1..M20)'!GY104</f>
        <v/>
      </c>
      <c r="BN101" s="200" t="str">
        <f aca="false">'Calculs (M1..M20)'!GZ104</f>
        <v/>
      </c>
      <c r="BO101" s="200" t="str">
        <f aca="false">'Calculs (M1..M20)'!HA104</f>
        <v/>
      </c>
      <c r="BP101" s="200" t="str">
        <f aca="false">'Calculs (M1..M20)'!HB104</f>
        <v/>
      </c>
      <c r="BQ101" s="200" t="str">
        <f aca="false">'Calculs (M1..M20)'!HC104</f>
        <v/>
      </c>
      <c r="BR101" s="200" t="str">
        <f aca="false">'Calculs (M1..M20)'!HD104</f>
        <v/>
      </c>
      <c r="BS101" s="200" t="str">
        <f aca="false">'Calculs (M1..M20)'!HE104</f>
        <v/>
      </c>
      <c r="BT101" s="200" t="str">
        <f aca="false">'Calculs (M1..M20)'!HF104</f>
        <v/>
      </c>
      <c r="BU101" s="200" t="str">
        <f aca="false">'Calculs (M21..M40)'!GM104</f>
        <v/>
      </c>
      <c r="BV101" s="200" t="str">
        <f aca="false">'Calculs (M21..M40)'!GN104</f>
        <v/>
      </c>
      <c r="BW101" s="200" t="str">
        <f aca="false">'Calculs (M21..M40)'!GO104</f>
        <v/>
      </c>
      <c r="BX101" s="200" t="str">
        <f aca="false">'Calculs (M21..M40)'!GP104</f>
        <v/>
      </c>
      <c r="BY101" s="200" t="str">
        <f aca="false">'Calculs (M21..M40)'!GQ104</f>
        <v/>
      </c>
      <c r="BZ101" s="200" t="str">
        <f aca="false">'Calculs (M21..M40)'!GR104</f>
        <v/>
      </c>
      <c r="CA101" s="200" t="str">
        <f aca="false">'Calculs (M21..M40)'!GS104</f>
        <v/>
      </c>
      <c r="CB101" s="200" t="str">
        <f aca="false">'Calculs (M21..M40)'!GT104</f>
        <v/>
      </c>
      <c r="CC101" s="200" t="str">
        <f aca="false">'Calculs (M21..M40)'!GU104</f>
        <v/>
      </c>
      <c r="CD101" s="200" t="str">
        <f aca="false">'Calculs (M21..M40)'!GV104</f>
        <v/>
      </c>
      <c r="CE101" s="200" t="str">
        <f aca="false">'Calculs (M21..M40)'!GW104</f>
        <v/>
      </c>
      <c r="CF101" s="200" t="str">
        <f aca="false">'Calculs (M21..M40)'!GX104</f>
        <v/>
      </c>
      <c r="CG101" s="200" t="str">
        <f aca="false">'Calculs (M21..M40)'!GY104</f>
        <v/>
      </c>
      <c r="CH101" s="200" t="str">
        <f aca="false">'Calculs (M21..M40)'!GZ104</f>
        <v/>
      </c>
      <c r="CI101" s="200" t="str">
        <f aca="false">'Calculs (M21..M40)'!HA104</f>
        <v/>
      </c>
      <c r="CJ101" s="200" t="str">
        <f aca="false">'Calculs (M21..M40)'!HB104</f>
        <v/>
      </c>
      <c r="CK101" s="200" t="str">
        <f aca="false">'Calculs (M21..M40)'!HC104</f>
        <v/>
      </c>
      <c r="CL101" s="200" t="str">
        <f aca="false">'Calculs (M21..M40)'!HD104</f>
        <v/>
      </c>
      <c r="CM101" s="200" t="str">
        <f aca="false">'Calculs (M21..M40)'!HE104</f>
        <v/>
      </c>
      <c r="CN101" s="201" t="str">
        <f aca="false">'Calculs (M21..M40)'!HF104</f>
        <v/>
      </c>
    </row>
    <row r="102" customFormat="false" ht="13" hidden="false" customHeight="false" outlineLevel="0" collapsed="false">
      <c r="B102" s="197" t="n">
        <v>92</v>
      </c>
      <c r="C102" s="198" t="str">
        <f aca="false">IF(ISNA(VLOOKUP(B102,ClassEvo,2,0)),"",VLOOKUP(B102,ClassEvo,2,0))</f>
        <v/>
      </c>
      <c r="D102" s="198" t="str">
        <f aca="false">IF(ISNA(VLOOKUP($B102,ClassEvo,3,0)),"",VLOOKUP($B102,ClassEvo,3,0))</f>
        <v/>
      </c>
      <c r="E102" s="202" t="str">
        <f aca="false">IF(ISNA(VLOOKUP($B102,ClassEvo,4,0)),"",VLOOKUP($B102,ClassEvo,4,0))</f>
        <v/>
      </c>
      <c r="F102" s="198" t="str">
        <f aca="false">IF(ISNA(VLOOKUP($B102,ClassEvo,5,0)),"",VLOOKUP($B102,ClassEvo,5,0))</f>
        <v/>
      </c>
      <c r="G102" s="200" t="str">
        <f aca="false">IF(ISNA(VLOOKUP($B102,ClassEvo,5+G$10,0)),"",VLOOKUP($B102,ClassEvo,5+G$10,0))</f>
        <v/>
      </c>
      <c r="H102" s="200" t="str">
        <f aca="false">IF(ISNA(VLOOKUP($B102,ClassEvo,5+H$10,0)),"",VLOOKUP($B102,ClassEvo,5+H$10,0))</f>
        <v/>
      </c>
      <c r="I102" s="200" t="str">
        <f aca="false">IF(ISNA(VLOOKUP($B102,ClassEvo,5+I$10,0)),"",VLOOKUP($B102,ClassEvo,5+I$10,0))</f>
        <v/>
      </c>
      <c r="J102" s="200" t="str">
        <f aca="false">IF(ISNA(VLOOKUP($B102,ClassEvo,5+J$10,0)),"",VLOOKUP($B102,ClassEvo,5+J$10,0))</f>
        <v/>
      </c>
      <c r="K102" s="200" t="str">
        <f aca="false">IF(ISNA(VLOOKUP($B102,ClassEvo,5+K$10,0)),"",VLOOKUP($B102,ClassEvo,5+K$10,0))</f>
        <v/>
      </c>
      <c r="L102" s="200" t="str">
        <f aca="false">IF(ISNA(VLOOKUP($B102,ClassEvo,5+L$10,0)),"",VLOOKUP($B102,ClassEvo,5+L$10,0))</f>
        <v/>
      </c>
      <c r="M102" s="200" t="str">
        <f aca="false">IF(ISNA(VLOOKUP($B102,ClassEvo,5+M$10,0)),"",VLOOKUP($B102,ClassEvo,5+M$10,0))</f>
        <v/>
      </c>
      <c r="N102" s="200" t="str">
        <f aca="false">IF(ISNA(VLOOKUP($B102,ClassEvo,5+N$10,0)),"",VLOOKUP($B102,ClassEvo,5+N$10,0))</f>
        <v/>
      </c>
      <c r="O102" s="200" t="str">
        <f aca="false">IF(ISNA(VLOOKUP($B102,ClassEvo,5+O$10,0)),"",VLOOKUP($B102,ClassEvo,5+O$10,0))</f>
        <v/>
      </c>
      <c r="P102" s="200" t="str">
        <f aca="false">IF(ISNA(VLOOKUP($B102,ClassEvo,5+P$10,0)),"",VLOOKUP($B102,ClassEvo,5+P$10,0))</f>
        <v/>
      </c>
      <c r="Q102" s="200" t="str">
        <f aca="false">IF(ISNA(VLOOKUP($B102,ClassEvo,5+Q$10,0)),"",VLOOKUP($B102,ClassEvo,5+Q$10,0))</f>
        <v/>
      </c>
      <c r="R102" s="200" t="str">
        <f aca="false">IF(ISNA(VLOOKUP($B102,ClassEvo,5+R$10,0)),"",VLOOKUP($B102,ClassEvo,5+R$10,0))</f>
        <v/>
      </c>
      <c r="S102" s="200" t="str">
        <f aca="false">IF(ISNA(VLOOKUP($B102,ClassEvo,5+S$10,0)),"",VLOOKUP($B102,ClassEvo,5+S$10,0))</f>
        <v/>
      </c>
      <c r="T102" s="200" t="str">
        <f aca="false">IF(ISNA(VLOOKUP($B102,ClassEvo,5+T$10,0)),"",VLOOKUP($B102,ClassEvo,5+T$10,0))</f>
        <v/>
      </c>
      <c r="U102" s="200" t="str">
        <f aca="false">IF(ISNA(VLOOKUP($B102,ClassEvo,5+U$10,0)),"",VLOOKUP($B102,ClassEvo,5+U$10,0))</f>
        <v/>
      </c>
      <c r="V102" s="200" t="str">
        <f aca="false">IF(ISNA(VLOOKUP($B102,ClassEvo,5+V$10,0)),"",VLOOKUP($B102,ClassEvo,5+V$10,0))</f>
        <v/>
      </c>
      <c r="W102" s="200" t="str">
        <f aca="false">IF(ISNA(VLOOKUP($B102,ClassEvo,5+W$10,0)),"",VLOOKUP($B102,ClassEvo,5+W$10,0))</f>
        <v/>
      </c>
      <c r="X102" s="200" t="str">
        <f aca="false">IF(ISNA(VLOOKUP($B102,ClassEvo,5+X$10,0)),"",VLOOKUP($B102,ClassEvo,5+X$10,0))</f>
        <v/>
      </c>
      <c r="Y102" s="200" t="str">
        <f aca="false">IF(ISNA(VLOOKUP($B102,ClassEvo,5+Y$10,0)),"",VLOOKUP($B102,ClassEvo,5+Y$10,0))</f>
        <v/>
      </c>
      <c r="Z102" s="200" t="str">
        <f aca="false">IF(ISNA(VLOOKUP($B102,ClassEvo,5+Z$10,0)),"",VLOOKUP($B102,ClassEvo,5+Z$10,0))</f>
        <v/>
      </c>
      <c r="AA102" s="200" t="str">
        <f aca="false">IF(ISNA(VLOOKUP($B102,ClassEvo,5+AA$10,0)),"",VLOOKUP($B102,ClassEvo,5+AA$10,0))</f>
        <v/>
      </c>
      <c r="AB102" s="200" t="str">
        <f aca="false">IF(ISNA(VLOOKUP($B102,ClassEvo,5+AB$10,0)),"",VLOOKUP($B102,ClassEvo,5+AB$10,0))</f>
        <v/>
      </c>
      <c r="AC102" s="200" t="str">
        <f aca="false">IF(ISNA(VLOOKUP($B102,ClassEvo,5+AC$10,0)),"",VLOOKUP($B102,ClassEvo,5+AC$10,0))</f>
        <v/>
      </c>
      <c r="AD102" s="200" t="str">
        <f aca="false">IF(ISNA(VLOOKUP($B102,ClassEvo,5+AD$10,0)),"",VLOOKUP($B102,ClassEvo,5+AD$10,0))</f>
        <v/>
      </c>
      <c r="AE102" s="200" t="str">
        <f aca="false">IF(ISNA(VLOOKUP($B102,ClassEvo,5+AE$10,0)),"",VLOOKUP($B102,ClassEvo,5+AE$10,0))</f>
        <v/>
      </c>
      <c r="AF102" s="200" t="str">
        <f aca="false">IF(ISNA(VLOOKUP($B102,ClassEvo,5+AF$10,0)),"",VLOOKUP($B102,ClassEvo,5+AF$10,0))</f>
        <v/>
      </c>
      <c r="AG102" s="200" t="str">
        <f aca="false">IF(ISNA(VLOOKUP($B102,ClassEvo,5+AG$10,0)),"",VLOOKUP($B102,ClassEvo,5+AG$10,0))</f>
        <v/>
      </c>
      <c r="AH102" s="200" t="str">
        <f aca="false">IF(ISNA(VLOOKUP($B102,ClassEvo,5+AH$10,0)),"",VLOOKUP($B102,ClassEvo,5+AH$10,0))</f>
        <v/>
      </c>
      <c r="AI102" s="200" t="str">
        <f aca="false">IF(ISNA(VLOOKUP($B102,ClassEvo,5+AI$10,0)),"",VLOOKUP($B102,ClassEvo,5+AI$10,0))</f>
        <v/>
      </c>
      <c r="AJ102" s="200" t="str">
        <f aca="false">IF(ISNA(VLOOKUP($B102,ClassEvo,5+AJ$10,0)),"",VLOOKUP($B102,ClassEvo,5+AJ$10,0))</f>
        <v/>
      </c>
      <c r="AK102" s="200" t="str">
        <f aca="false">IF(ISNA(VLOOKUP($B102,ClassEvo,5+AK$10,0)),"",VLOOKUP($B102,ClassEvo,5+AK$10,0))</f>
        <v/>
      </c>
      <c r="AL102" s="200" t="str">
        <f aca="false">IF(ISNA(VLOOKUP($B102,ClassEvo,5+AL$10,0)),"",VLOOKUP($B102,ClassEvo,5+AL$10,0))</f>
        <v/>
      </c>
      <c r="AM102" s="200" t="str">
        <f aca="false">IF(ISNA(VLOOKUP($B102,ClassEvo,5+AM$10,0)),"",VLOOKUP($B102,ClassEvo,5+AM$10,0))</f>
        <v/>
      </c>
      <c r="AN102" s="200" t="str">
        <f aca="false">IF(ISNA(VLOOKUP($B102,ClassEvo,5+AN$10,0)),"",VLOOKUP($B102,ClassEvo,5+AN$10,0))</f>
        <v/>
      </c>
      <c r="AO102" s="200" t="str">
        <f aca="false">IF(ISNA(VLOOKUP($B102,ClassEvo,5+AO$10,0)),"",VLOOKUP($B102,ClassEvo,5+AO$10,0))</f>
        <v/>
      </c>
      <c r="AP102" s="200" t="str">
        <f aca="false">IF(ISNA(VLOOKUP($B102,ClassEvo,5+AP$10,0)),"",VLOOKUP($B102,ClassEvo,5+AP$10,0))</f>
        <v/>
      </c>
      <c r="AQ102" s="200" t="str">
        <f aca="false">IF(ISNA(VLOOKUP($B102,ClassEvo,5+AQ$10,0)),"",VLOOKUP($B102,ClassEvo,5+AQ$10,0))</f>
        <v/>
      </c>
      <c r="AR102" s="200" t="str">
        <f aca="false">IF(ISNA(VLOOKUP($B102,ClassEvo,5+AR$10,0)),"",VLOOKUP($B102,ClassEvo,5+AR$10,0))</f>
        <v/>
      </c>
      <c r="AS102" s="200" t="str">
        <f aca="false">IF(ISNA(VLOOKUP($B102,ClassEvo,5+AS$10,0)),"",VLOOKUP($B102,ClassEvo,5+AS$10,0))</f>
        <v/>
      </c>
      <c r="AT102" s="201" t="str">
        <f aca="false">IF(ISNA(VLOOKUP($B102,ClassEvo,5+AT$10,0)),"",VLOOKUP($B102,ClassEvo,5+AT$10,0))</f>
        <v/>
      </c>
      <c r="AV102" s="197" t="str">
        <f aca="false">'Calculs (M21..M40)'!A105</f>
        <v/>
      </c>
      <c r="AW102" s="198" t="n">
        <f aca="false">'Calculs (M21..M40)'!G105</f>
        <v>0</v>
      </c>
      <c r="AX102" s="198" t="str">
        <f aca="false">'Calculs (M21..M40)'!H105</f>
        <v/>
      </c>
      <c r="AY102" s="202" t="str">
        <f aca="false">'Calculs (M21..M40)'!I105</f>
        <v/>
      </c>
      <c r="AZ102" s="198" t="str">
        <f aca="false">'Calculs (M21..M40)'!C105</f>
        <v/>
      </c>
      <c r="BA102" s="200" t="str">
        <f aca="false">'Calculs (M1..M20)'!GM105</f>
        <v/>
      </c>
      <c r="BB102" s="200" t="str">
        <f aca="false">'Calculs (M1..M20)'!GN105</f>
        <v/>
      </c>
      <c r="BC102" s="200" t="str">
        <f aca="false">'Calculs (M1..M20)'!GO105</f>
        <v/>
      </c>
      <c r="BD102" s="200" t="str">
        <f aca="false">'Calculs (M1..M20)'!GP105</f>
        <v/>
      </c>
      <c r="BE102" s="200" t="str">
        <f aca="false">'Calculs (M1..M20)'!GQ105</f>
        <v/>
      </c>
      <c r="BF102" s="200" t="str">
        <f aca="false">'Calculs (M1..M20)'!GR105</f>
        <v/>
      </c>
      <c r="BG102" s="200" t="str">
        <f aca="false">'Calculs (M1..M20)'!GS105</f>
        <v/>
      </c>
      <c r="BH102" s="200" t="str">
        <f aca="false">'Calculs (M1..M20)'!GT105</f>
        <v/>
      </c>
      <c r="BI102" s="200" t="str">
        <f aca="false">'Calculs (M1..M20)'!GU105</f>
        <v/>
      </c>
      <c r="BJ102" s="200" t="str">
        <f aca="false">'Calculs (M1..M20)'!GV105</f>
        <v/>
      </c>
      <c r="BK102" s="200" t="str">
        <f aca="false">'Calculs (M1..M20)'!GW105</f>
        <v/>
      </c>
      <c r="BL102" s="200" t="str">
        <f aca="false">'Calculs (M1..M20)'!GX105</f>
        <v/>
      </c>
      <c r="BM102" s="200" t="str">
        <f aca="false">'Calculs (M1..M20)'!GY105</f>
        <v/>
      </c>
      <c r="BN102" s="200" t="str">
        <f aca="false">'Calculs (M1..M20)'!GZ105</f>
        <v/>
      </c>
      <c r="BO102" s="200" t="str">
        <f aca="false">'Calculs (M1..M20)'!HA105</f>
        <v/>
      </c>
      <c r="BP102" s="200" t="str">
        <f aca="false">'Calculs (M1..M20)'!HB105</f>
        <v/>
      </c>
      <c r="BQ102" s="200" t="str">
        <f aca="false">'Calculs (M1..M20)'!HC105</f>
        <v/>
      </c>
      <c r="BR102" s="200" t="str">
        <f aca="false">'Calculs (M1..M20)'!HD105</f>
        <v/>
      </c>
      <c r="BS102" s="200" t="str">
        <f aca="false">'Calculs (M1..M20)'!HE105</f>
        <v/>
      </c>
      <c r="BT102" s="200" t="str">
        <f aca="false">'Calculs (M1..M20)'!HF105</f>
        <v/>
      </c>
      <c r="BU102" s="200" t="str">
        <f aca="false">'Calculs (M21..M40)'!GM105</f>
        <v/>
      </c>
      <c r="BV102" s="200" t="str">
        <f aca="false">'Calculs (M21..M40)'!GN105</f>
        <v/>
      </c>
      <c r="BW102" s="200" t="str">
        <f aca="false">'Calculs (M21..M40)'!GO105</f>
        <v/>
      </c>
      <c r="BX102" s="200" t="str">
        <f aca="false">'Calculs (M21..M40)'!GP105</f>
        <v/>
      </c>
      <c r="BY102" s="200" t="str">
        <f aca="false">'Calculs (M21..M40)'!GQ105</f>
        <v/>
      </c>
      <c r="BZ102" s="200" t="str">
        <f aca="false">'Calculs (M21..M40)'!GR105</f>
        <v/>
      </c>
      <c r="CA102" s="200" t="str">
        <f aca="false">'Calculs (M21..M40)'!GS105</f>
        <v/>
      </c>
      <c r="CB102" s="200" t="str">
        <f aca="false">'Calculs (M21..M40)'!GT105</f>
        <v/>
      </c>
      <c r="CC102" s="200" t="str">
        <f aca="false">'Calculs (M21..M40)'!GU105</f>
        <v/>
      </c>
      <c r="CD102" s="200" t="str">
        <f aca="false">'Calculs (M21..M40)'!GV105</f>
        <v/>
      </c>
      <c r="CE102" s="200" t="str">
        <f aca="false">'Calculs (M21..M40)'!GW105</f>
        <v/>
      </c>
      <c r="CF102" s="200" t="str">
        <f aca="false">'Calculs (M21..M40)'!GX105</f>
        <v/>
      </c>
      <c r="CG102" s="200" t="str">
        <f aca="false">'Calculs (M21..M40)'!GY105</f>
        <v/>
      </c>
      <c r="CH102" s="200" t="str">
        <f aca="false">'Calculs (M21..M40)'!GZ105</f>
        <v/>
      </c>
      <c r="CI102" s="200" t="str">
        <f aca="false">'Calculs (M21..M40)'!HA105</f>
        <v/>
      </c>
      <c r="CJ102" s="200" t="str">
        <f aca="false">'Calculs (M21..M40)'!HB105</f>
        <v/>
      </c>
      <c r="CK102" s="200" t="str">
        <f aca="false">'Calculs (M21..M40)'!HC105</f>
        <v/>
      </c>
      <c r="CL102" s="200" t="str">
        <f aca="false">'Calculs (M21..M40)'!HD105</f>
        <v/>
      </c>
      <c r="CM102" s="200" t="str">
        <f aca="false">'Calculs (M21..M40)'!HE105</f>
        <v/>
      </c>
      <c r="CN102" s="201" t="str">
        <f aca="false">'Calculs (M21..M40)'!HF105</f>
        <v/>
      </c>
    </row>
    <row r="103" customFormat="false" ht="13" hidden="false" customHeight="false" outlineLevel="0" collapsed="false">
      <c r="B103" s="197" t="n">
        <v>93</v>
      </c>
      <c r="C103" s="198" t="str">
        <f aca="false">IF(ISNA(VLOOKUP(B103,ClassEvo,2,0)),"",VLOOKUP(B103,ClassEvo,2,0))</f>
        <v/>
      </c>
      <c r="D103" s="198" t="str">
        <f aca="false">IF(ISNA(VLOOKUP($B103,ClassEvo,3,0)),"",VLOOKUP($B103,ClassEvo,3,0))</f>
        <v/>
      </c>
      <c r="E103" s="202" t="str">
        <f aca="false">IF(ISNA(VLOOKUP($B103,ClassEvo,4,0)),"",VLOOKUP($B103,ClassEvo,4,0))</f>
        <v/>
      </c>
      <c r="F103" s="198" t="str">
        <f aca="false">IF(ISNA(VLOOKUP($B103,ClassEvo,5,0)),"",VLOOKUP($B103,ClassEvo,5,0))</f>
        <v/>
      </c>
      <c r="G103" s="200" t="str">
        <f aca="false">IF(ISNA(VLOOKUP($B103,ClassEvo,5+G$10,0)),"",VLOOKUP($B103,ClassEvo,5+G$10,0))</f>
        <v/>
      </c>
      <c r="H103" s="200" t="str">
        <f aca="false">IF(ISNA(VLOOKUP($B103,ClassEvo,5+H$10,0)),"",VLOOKUP($B103,ClassEvo,5+H$10,0))</f>
        <v/>
      </c>
      <c r="I103" s="200" t="str">
        <f aca="false">IF(ISNA(VLOOKUP($B103,ClassEvo,5+I$10,0)),"",VLOOKUP($B103,ClassEvo,5+I$10,0))</f>
        <v/>
      </c>
      <c r="J103" s="200" t="str">
        <f aca="false">IF(ISNA(VLOOKUP($B103,ClassEvo,5+J$10,0)),"",VLOOKUP($B103,ClassEvo,5+J$10,0))</f>
        <v/>
      </c>
      <c r="K103" s="200" t="str">
        <f aca="false">IF(ISNA(VLOOKUP($B103,ClassEvo,5+K$10,0)),"",VLOOKUP($B103,ClassEvo,5+K$10,0))</f>
        <v/>
      </c>
      <c r="L103" s="200" t="str">
        <f aca="false">IF(ISNA(VLOOKUP($B103,ClassEvo,5+L$10,0)),"",VLOOKUP($B103,ClassEvo,5+L$10,0))</f>
        <v/>
      </c>
      <c r="M103" s="200" t="str">
        <f aca="false">IF(ISNA(VLOOKUP($B103,ClassEvo,5+M$10,0)),"",VLOOKUP($B103,ClassEvo,5+M$10,0))</f>
        <v/>
      </c>
      <c r="N103" s="200" t="str">
        <f aca="false">IF(ISNA(VLOOKUP($B103,ClassEvo,5+N$10,0)),"",VLOOKUP($B103,ClassEvo,5+N$10,0))</f>
        <v/>
      </c>
      <c r="O103" s="200" t="str">
        <f aca="false">IF(ISNA(VLOOKUP($B103,ClassEvo,5+O$10,0)),"",VLOOKUP($B103,ClassEvo,5+O$10,0))</f>
        <v/>
      </c>
      <c r="P103" s="200" t="str">
        <f aca="false">IF(ISNA(VLOOKUP($B103,ClassEvo,5+P$10,0)),"",VLOOKUP($B103,ClassEvo,5+P$10,0))</f>
        <v/>
      </c>
      <c r="Q103" s="200" t="str">
        <f aca="false">IF(ISNA(VLOOKUP($B103,ClassEvo,5+Q$10,0)),"",VLOOKUP($B103,ClassEvo,5+Q$10,0))</f>
        <v/>
      </c>
      <c r="R103" s="200" t="str">
        <f aca="false">IF(ISNA(VLOOKUP($B103,ClassEvo,5+R$10,0)),"",VLOOKUP($B103,ClassEvo,5+R$10,0))</f>
        <v/>
      </c>
      <c r="S103" s="200" t="str">
        <f aca="false">IF(ISNA(VLOOKUP($B103,ClassEvo,5+S$10,0)),"",VLOOKUP($B103,ClassEvo,5+S$10,0))</f>
        <v/>
      </c>
      <c r="T103" s="200" t="str">
        <f aca="false">IF(ISNA(VLOOKUP($B103,ClassEvo,5+T$10,0)),"",VLOOKUP($B103,ClassEvo,5+T$10,0))</f>
        <v/>
      </c>
      <c r="U103" s="200" t="str">
        <f aca="false">IF(ISNA(VLOOKUP($B103,ClassEvo,5+U$10,0)),"",VLOOKUP($B103,ClassEvo,5+U$10,0))</f>
        <v/>
      </c>
      <c r="V103" s="200" t="str">
        <f aca="false">IF(ISNA(VLOOKUP($B103,ClassEvo,5+V$10,0)),"",VLOOKUP($B103,ClassEvo,5+V$10,0))</f>
        <v/>
      </c>
      <c r="W103" s="200" t="str">
        <f aca="false">IF(ISNA(VLOOKUP($B103,ClassEvo,5+W$10,0)),"",VLOOKUP($B103,ClassEvo,5+W$10,0))</f>
        <v/>
      </c>
      <c r="X103" s="200" t="str">
        <f aca="false">IF(ISNA(VLOOKUP($B103,ClassEvo,5+X$10,0)),"",VLOOKUP($B103,ClassEvo,5+X$10,0))</f>
        <v/>
      </c>
      <c r="Y103" s="200" t="str">
        <f aca="false">IF(ISNA(VLOOKUP($B103,ClassEvo,5+Y$10,0)),"",VLOOKUP($B103,ClassEvo,5+Y$10,0))</f>
        <v/>
      </c>
      <c r="Z103" s="200" t="str">
        <f aca="false">IF(ISNA(VLOOKUP($B103,ClassEvo,5+Z$10,0)),"",VLOOKUP($B103,ClassEvo,5+Z$10,0))</f>
        <v/>
      </c>
      <c r="AA103" s="200" t="str">
        <f aca="false">IF(ISNA(VLOOKUP($B103,ClassEvo,5+AA$10,0)),"",VLOOKUP($B103,ClassEvo,5+AA$10,0))</f>
        <v/>
      </c>
      <c r="AB103" s="200" t="str">
        <f aca="false">IF(ISNA(VLOOKUP($B103,ClassEvo,5+AB$10,0)),"",VLOOKUP($B103,ClassEvo,5+AB$10,0))</f>
        <v/>
      </c>
      <c r="AC103" s="200" t="str">
        <f aca="false">IF(ISNA(VLOOKUP($B103,ClassEvo,5+AC$10,0)),"",VLOOKUP($B103,ClassEvo,5+AC$10,0))</f>
        <v/>
      </c>
      <c r="AD103" s="200" t="str">
        <f aca="false">IF(ISNA(VLOOKUP($B103,ClassEvo,5+AD$10,0)),"",VLOOKUP($B103,ClassEvo,5+AD$10,0))</f>
        <v/>
      </c>
      <c r="AE103" s="200" t="str">
        <f aca="false">IF(ISNA(VLOOKUP($B103,ClassEvo,5+AE$10,0)),"",VLOOKUP($B103,ClassEvo,5+AE$10,0))</f>
        <v/>
      </c>
      <c r="AF103" s="200" t="str">
        <f aca="false">IF(ISNA(VLOOKUP($B103,ClassEvo,5+AF$10,0)),"",VLOOKUP($B103,ClassEvo,5+AF$10,0))</f>
        <v/>
      </c>
      <c r="AG103" s="200" t="str">
        <f aca="false">IF(ISNA(VLOOKUP($B103,ClassEvo,5+AG$10,0)),"",VLOOKUP($B103,ClassEvo,5+AG$10,0))</f>
        <v/>
      </c>
      <c r="AH103" s="200" t="str">
        <f aca="false">IF(ISNA(VLOOKUP($B103,ClassEvo,5+AH$10,0)),"",VLOOKUP($B103,ClassEvo,5+AH$10,0))</f>
        <v/>
      </c>
      <c r="AI103" s="200" t="str">
        <f aca="false">IF(ISNA(VLOOKUP($B103,ClassEvo,5+AI$10,0)),"",VLOOKUP($B103,ClassEvo,5+AI$10,0))</f>
        <v/>
      </c>
      <c r="AJ103" s="200" t="str">
        <f aca="false">IF(ISNA(VLOOKUP($B103,ClassEvo,5+AJ$10,0)),"",VLOOKUP($B103,ClassEvo,5+AJ$10,0))</f>
        <v/>
      </c>
      <c r="AK103" s="200" t="str">
        <f aca="false">IF(ISNA(VLOOKUP($B103,ClassEvo,5+AK$10,0)),"",VLOOKUP($B103,ClassEvo,5+AK$10,0))</f>
        <v/>
      </c>
      <c r="AL103" s="200" t="str">
        <f aca="false">IF(ISNA(VLOOKUP($B103,ClassEvo,5+AL$10,0)),"",VLOOKUP($B103,ClassEvo,5+AL$10,0))</f>
        <v/>
      </c>
      <c r="AM103" s="200" t="str">
        <f aca="false">IF(ISNA(VLOOKUP($B103,ClassEvo,5+AM$10,0)),"",VLOOKUP($B103,ClassEvo,5+AM$10,0))</f>
        <v/>
      </c>
      <c r="AN103" s="200" t="str">
        <f aca="false">IF(ISNA(VLOOKUP($B103,ClassEvo,5+AN$10,0)),"",VLOOKUP($B103,ClassEvo,5+AN$10,0))</f>
        <v/>
      </c>
      <c r="AO103" s="200" t="str">
        <f aca="false">IF(ISNA(VLOOKUP($B103,ClassEvo,5+AO$10,0)),"",VLOOKUP($B103,ClassEvo,5+AO$10,0))</f>
        <v/>
      </c>
      <c r="AP103" s="200" t="str">
        <f aca="false">IF(ISNA(VLOOKUP($B103,ClassEvo,5+AP$10,0)),"",VLOOKUP($B103,ClassEvo,5+AP$10,0))</f>
        <v/>
      </c>
      <c r="AQ103" s="200" t="str">
        <f aca="false">IF(ISNA(VLOOKUP($B103,ClassEvo,5+AQ$10,0)),"",VLOOKUP($B103,ClassEvo,5+AQ$10,0))</f>
        <v/>
      </c>
      <c r="AR103" s="200" t="str">
        <f aca="false">IF(ISNA(VLOOKUP($B103,ClassEvo,5+AR$10,0)),"",VLOOKUP($B103,ClassEvo,5+AR$10,0))</f>
        <v/>
      </c>
      <c r="AS103" s="200" t="str">
        <f aca="false">IF(ISNA(VLOOKUP($B103,ClassEvo,5+AS$10,0)),"",VLOOKUP($B103,ClassEvo,5+AS$10,0))</f>
        <v/>
      </c>
      <c r="AT103" s="201" t="str">
        <f aca="false">IF(ISNA(VLOOKUP($B103,ClassEvo,5+AT$10,0)),"",VLOOKUP($B103,ClassEvo,5+AT$10,0))</f>
        <v/>
      </c>
      <c r="AV103" s="197" t="str">
        <f aca="false">'Calculs (M21..M40)'!A106</f>
        <v/>
      </c>
      <c r="AW103" s="198" t="n">
        <f aca="false">'Calculs (M21..M40)'!G106</f>
        <v>0</v>
      </c>
      <c r="AX103" s="198" t="str">
        <f aca="false">'Calculs (M21..M40)'!H106</f>
        <v/>
      </c>
      <c r="AY103" s="202" t="str">
        <f aca="false">'Calculs (M21..M40)'!I106</f>
        <v/>
      </c>
      <c r="AZ103" s="198" t="str">
        <f aca="false">'Calculs (M21..M40)'!C106</f>
        <v/>
      </c>
      <c r="BA103" s="200" t="str">
        <f aca="false">'Calculs (M1..M20)'!GM106</f>
        <v/>
      </c>
      <c r="BB103" s="200" t="str">
        <f aca="false">'Calculs (M1..M20)'!GN106</f>
        <v/>
      </c>
      <c r="BC103" s="200" t="str">
        <f aca="false">'Calculs (M1..M20)'!GO106</f>
        <v/>
      </c>
      <c r="BD103" s="200" t="str">
        <f aca="false">'Calculs (M1..M20)'!GP106</f>
        <v/>
      </c>
      <c r="BE103" s="200" t="str">
        <f aca="false">'Calculs (M1..M20)'!GQ106</f>
        <v/>
      </c>
      <c r="BF103" s="200" t="str">
        <f aca="false">'Calculs (M1..M20)'!GR106</f>
        <v/>
      </c>
      <c r="BG103" s="200" t="str">
        <f aca="false">'Calculs (M1..M20)'!GS106</f>
        <v/>
      </c>
      <c r="BH103" s="200" t="str">
        <f aca="false">'Calculs (M1..M20)'!GT106</f>
        <v/>
      </c>
      <c r="BI103" s="200" t="str">
        <f aca="false">'Calculs (M1..M20)'!GU106</f>
        <v/>
      </c>
      <c r="BJ103" s="200" t="str">
        <f aca="false">'Calculs (M1..M20)'!GV106</f>
        <v/>
      </c>
      <c r="BK103" s="200" t="str">
        <f aca="false">'Calculs (M1..M20)'!GW106</f>
        <v/>
      </c>
      <c r="BL103" s="200" t="str">
        <f aca="false">'Calculs (M1..M20)'!GX106</f>
        <v/>
      </c>
      <c r="BM103" s="200" t="str">
        <f aca="false">'Calculs (M1..M20)'!GY106</f>
        <v/>
      </c>
      <c r="BN103" s="200" t="str">
        <f aca="false">'Calculs (M1..M20)'!GZ106</f>
        <v/>
      </c>
      <c r="BO103" s="200" t="str">
        <f aca="false">'Calculs (M1..M20)'!HA106</f>
        <v/>
      </c>
      <c r="BP103" s="200" t="str">
        <f aca="false">'Calculs (M1..M20)'!HB106</f>
        <v/>
      </c>
      <c r="BQ103" s="200" t="str">
        <f aca="false">'Calculs (M1..M20)'!HC106</f>
        <v/>
      </c>
      <c r="BR103" s="200" t="str">
        <f aca="false">'Calculs (M1..M20)'!HD106</f>
        <v/>
      </c>
      <c r="BS103" s="200" t="str">
        <f aca="false">'Calculs (M1..M20)'!HE106</f>
        <v/>
      </c>
      <c r="BT103" s="200" t="str">
        <f aca="false">'Calculs (M1..M20)'!HF106</f>
        <v/>
      </c>
      <c r="BU103" s="200" t="str">
        <f aca="false">'Calculs (M21..M40)'!GM106</f>
        <v/>
      </c>
      <c r="BV103" s="200" t="str">
        <f aca="false">'Calculs (M21..M40)'!GN106</f>
        <v/>
      </c>
      <c r="BW103" s="200" t="str">
        <f aca="false">'Calculs (M21..M40)'!GO106</f>
        <v/>
      </c>
      <c r="BX103" s="200" t="str">
        <f aca="false">'Calculs (M21..M40)'!GP106</f>
        <v/>
      </c>
      <c r="BY103" s="200" t="str">
        <f aca="false">'Calculs (M21..M40)'!GQ106</f>
        <v/>
      </c>
      <c r="BZ103" s="200" t="str">
        <f aca="false">'Calculs (M21..M40)'!GR106</f>
        <v/>
      </c>
      <c r="CA103" s="200" t="str">
        <f aca="false">'Calculs (M21..M40)'!GS106</f>
        <v/>
      </c>
      <c r="CB103" s="200" t="str">
        <f aca="false">'Calculs (M21..M40)'!GT106</f>
        <v/>
      </c>
      <c r="CC103" s="200" t="str">
        <f aca="false">'Calculs (M21..M40)'!GU106</f>
        <v/>
      </c>
      <c r="CD103" s="200" t="str">
        <f aca="false">'Calculs (M21..M40)'!GV106</f>
        <v/>
      </c>
      <c r="CE103" s="200" t="str">
        <f aca="false">'Calculs (M21..M40)'!GW106</f>
        <v/>
      </c>
      <c r="CF103" s="200" t="str">
        <f aca="false">'Calculs (M21..M40)'!GX106</f>
        <v/>
      </c>
      <c r="CG103" s="200" t="str">
        <f aca="false">'Calculs (M21..M40)'!GY106</f>
        <v/>
      </c>
      <c r="CH103" s="200" t="str">
        <f aca="false">'Calculs (M21..M40)'!GZ106</f>
        <v/>
      </c>
      <c r="CI103" s="200" t="str">
        <f aca="false">'Calculs (M21..M40)'!HA106</f>
        <v/>
      </c>
      <c r="CJ103" s="200" t="str">
        <f aca="false">'Calculs (M21..M40)'!HB106</f>
        <v/>
      </c>
      <c r="CK103" s="200" t="str">
        <f aca="false">'Calculs (M21..M40)'!HC106</f>
        <v/>
      </c>
      <c r="CL103" s="200" t="str">
        <f aca="false">'Calculs (M21..M40)'!HD106</f>
        <v/>
      </c>
      <c r="CM103" s="200" t="str">
        <f aca="false">'Calculs (M21..M40)'!HE106</f>
        <v/>
      </c>
      <c r="CN103" s="201" t="str">
        <f aca="false">'Calculs (M21..M40)'!HF106</f>
        <v/>
      </c>
    </row>
    <row r="104" customFormat="false" ht="13" hidden="false" customHeight="false" outlineLevel="0" collapsed="false">
      <c r="B104" s="197" t="n">
        <v>94</v>
      </c>
      <c r="C104" s="198" t="str">
        <f aca="false">IF(ISNA(VLOOKUP(B104,ClassEvo,2,0)),"",VLOOKUP(B104,ClassEvo,2,0))</f>
        <v/>
      </c>
      <c r="D104" s="198" t="str">
        <f aca="false">IF(ISNA(VLOOKUP($B104,ClassEvo,3,0)),"",VLOOKUP($B104,ClassEvo,3,0))</f>
        <v/>
      </c>
      <c r="E104" s="202" t="str">
        <f aca="false">IF(ISNA(VLOOKUP($B104,ClassEvo,4,0)),"",VLOOKUP($B104,ClassEvo,4,0))</f>
        <v/>
      </c>
      <c r="F104" s="198" t="str">
        <f aca="false">IF(ISNA(VLOOKUP($B104,ClassEvo,5,0)),"",VLOOKUP($B104,ClassEvo,5,0))</f>
        <v/>
      </c>
      <c r="G104" s="200" t="str">
        <f aca="false">IF(ISNA(VLOOKUP($B104,ClassEvo,5+G$10,0)),"",VLOOKUP($B104,ClassEvo,5+G$10,0))</f>
        <v/>
      </c>
      <c r="H104" s="200" t="str">
        <f aca="false">IF(ISNA(VLOOKUP($B104,ClassEvo,5+H$10,0)),"",VLOOKUP($B104,ClassEvo,5+H$10,0))</f>
        <v/>
      </c>
      <c r="I104" s="200" t="str">
        <f aca="false">IF(ISNA(VLOOKUP($B104,ClassEvo,5+I$10,0)),"",VLOOKUP($B104,ClassEvo,5+I$10,0))</f>
        <v/>
      </c>
      <c r="J104" s="200" t="str">
        <f aca="false">IF(ISNA(VLOOKUP($B104,ClassEvo,5+J$10,0)),"",VLOOKUP($B104,ClassEvo,5+J$10,0))</f>
        <v/>
      </c>
      <c r="K104" s="200" t="str">
        <f aca="false">IF(ISNA(VLOOKUP($B104,ClassEvo,5+K$10,0)),"",VLOOKUP($B104,ClassEvo,5+K$10,0))</f>
        <v/>
      </c>
      <c r="L104" s="200" t="str">
        <f aca="false">IF(ISNA(VLOOKUP($B104,ClassEvo,5+L$10,0)),"",VLOOKUP($B104,ClassEvo,5+L$10,0))</f>
        <v/>
      </c>
      <c r="M104" s="200" t="str">
        <f aca="false">IF(ISNA(VLOOKUP($B104,ClassEvo,5+M$10,0)),"",VLOOKUP($B104,ClassEvo,5+M$10,0))</f>
        <v/>
      </c>
      <c r="N104" s="200" t="str">
        <f aca="false">IF(ISNA(VLOOKUP($B104,ClassEvo,5+N$10,0)),"",VLOOKUP($B104,ClassEvo,5+N$10,0))</f>
        <v/>
      </c>
      <c r="O104" s="200" t="str">
        <f aca="false">IF(ISNA(VLOOKUP($B104,ClassEvo,5+O$10,0)),"",VLOOKUP($B104,ClassEvo,5+O$10,0))</f>
        <v/>
      </c>
      <c r="P104" s="200" t="str">
        <f aca="false">IF(ISNA(VLOOKUP($B104,ClassEvo,5+P$10,0)),"",VLOOKUP($B104,ClassEvo,5+P$10,0))</f>
        <v/>
      </c>
      <c r="Q104" s="200" t="str">
        <f aca="false">IF(ISNA(VLOOKUP($B104,ClassEvo,5+Q$10,0)),"",VLOOKUP($B104,ClassEvo,5+Q$10,0))</f>
        <v/>
      </c>
      <c r="R104" s="200" t="str">
        <f aca="false">IF(ISNA(VLOOKUP($B104,ClassEvo,5+R$10,0)),"",VLOOKUP($B104,ClassEvo,5+R$10,0))</f>
        <v/>
      </c>
      <c r="S104" s="200" t="str">
        <f aca="false">IF(ISNA(VLOOKUP($B104,ClassEvo,5+S$10,0)),"",VLOOKUP($B104,ClassEvo,5+S$10,0))</f>
        <v/>
      </c>
      <c r="T104" s="200" t="str">
        <f aca="false">IF(ISNA(VLOOKUP($B104,ClassEvo,5+T$10,0)),"",VLOOKUP($B104,ClassEvo,5+T$10,0))</f>
        <v/>
      </c>
      <c r="U104" s="200" t="str">
        <f aca="false">IF(ISNA(VLOOKUP($B104,ClassEvo,5+U$10,0)),"",VLOOKUP($B104,ClassEvo,5+U$10,0))</f>
        <v/>
      </c>
      <c r="V104" s="200" t="str">
        <f aca="false">IF(ISNA(VLOOKUP($B104,ClassEvo,5+V$10,0)),"",VLOOKUP($B104,ClassEvo,5+V$10,0))</f>
        <v/>
      </c>
      <c r="W104" s="200" t="str">
        <f aca="false">IF(ISNA(VLOOKUP($B104,ClassEvo,5+W$10,0)),"",VLOOKUP($B104,ClassEvo,5+W$10,0))</f>
        <v/>
      </c>
      <c r="X104" s="200" t="str">
        <f aca="false">IF(ISNA(VLOOKUP($B104,ClassEvo,5+X$10,0)),"",VLOOKUP($B104,ClassEvo,5+X$10,0))</f>
        <v/>
      </c>
      <c r="Y104" s="200" t="str">
        <f aca="false">IF(ISNA(VLOOKUP($B104,ClassEvo,5+Y$10,0)),"",VLOOKUP($B104,ClassEvo,5+Y$10,0))</f>
        <v/>
      </c>
      <c r="Z104" s="200" t="str">
        <f aca="false">IF(ISNA(VLOOKUP($B104,ClassEvo,5+Z$10,0)),"",VLOOKUP($B104,ClassEvo,5+Z$10,0))</f>
        <v/>
      </c>
      <c r="AA104" s="200" t="str">
        <f aca="false">IF(ISNA(VLOOKUP($B104,ClassEvo,5+AA$10,0)),"",VLOOKUP($B104,ClassEvo,5+AA$10,0))</f>
        <v/>
      </c>
      <c r="AB104" s="200" t="str">
        <f aca="false">IF(ISNA(VLOOKUP($B104,ClassEvo,5+AB$10,0)),"",VLOOKUP($B104,ClassEvo,5+AB$10,0))</f>
        <v/>
      </c>
      <c r="AC104" s="200" t="str">
        <f aca="false">IF(ISNA(VLOOKUP($B104,ClassEvo,5+AC$10,0)),"",VLOOKUP($B104,ClassEvo,5+AC$10,0))</f>
        <v/>
      </c>
      <c r="AD104" s="200" t="str">
        <f aca="false">IF(ISNA(VLOOKUP($B104,ClassEvo,5+AD$10,0)),"",VLOOKUP($B104,ClassEvo,5+AD$10,0))</f>
        <v/>
      </c>
      <c r="AE104" s="200" t="str">
        <f aca="false">IF(ISNA(VLOOKUP($B104,ClassEvo,5+AE$10,0)),"",VLOOKUP($B104,ClassEvo,5+AE$10,0))</f>
        <v/>
      </c>
      <c r="AF104" s="200" t="str">
        <f aca="false">IF(ISNA(VLOOKUP($B104,ClassEvo,5+AF$10,0)),"",VLOOKUP($B104,ClassEvo,5+AF$10,0))</f>
        <v/>
      </c>
      <c r="AG104" s="200" t="str">
        <f aca="false">IF(ISNA(VLOOKUP($B104,ClassEvo,5+AG$10,0)),"",VLOOKUP($B104,ClassEvo,5+AG$10,0))</f>
        <v/>
      </c>
      <c r="AH104" s="200" t="str">
        <f aca="false">IF(ISNA(VLOOKUP($B104,ClassEvo,5+AH$10,0)),"",VLOOKUP($B104,ClassEvo,5+AH$10,0))</f>
        <v/>
      </c>
      <c r="AI104" s="200" t="str">
        <f aca="false">IF(ISNA(VLOOKUP($B104,ClassEvo,5+AI$10,0)),"",VLOOKUP($B104,ClassEvo,5+AI$10,0))</f>
        <v/>
      </c>
      <c r="AJ104" s="200" t="str">
        <f aca="false">IF(ISNA(VLOOKUP($B104,ClassEvo,5+AJ$10,0)),"",VLOOKUP($B104,ClassEvo,5+AJ$10,0))</f>
        <v/>
      </c>
      <c r="AK104" s="200" t="str">
        <f aca="false">IF(ISNA(VLOOKUP($B104,ClassEvo,5+AK$10,0)),"",VLOOKUP($B104,ClassEvo,5+AK$10,0))</f>
        <v/>
      </c>
      <c r="AL104" s="200" t="str">
        <f aca="false">IF(ISNA(VLOOKUP($B104,ClassEvo,5+AL$10,0)),"",VLOOKUP($B104,ClassEvo,5+AL$10,0))</f>
        <v/>
      </c>
      <c r="AM104" s="200" t="str">
        <f aca="false">IF(ISNA(VLOOKUP($B104,ClassEvo,5+AM$10,0)),"",VLOOKUP($B104,ClassEvo,5+AM$10,0))</f>
        <v/>
      </c>
      <c r="AN104" s="200" t="str">
        <f aca="false">IF(ISNA(VLOOKUP($B104,ClassEvo,5+AN$10,0)),"",VLOOKUP($B104,ClassEvo,5+AN$10,0))</f>
        <v/>
      </c>
      <c r="AO104" s="200" t="str">
        <f aca="false">IF(ISNA(VLOOKUP($B104,ClassEvo,5+AO$10,0)),"",VLOOKUP($B104,ClassEvo,5+AO$10,0))</f>
        <v/>
      </c>
      <c r="AP104" s="200" t="str">
        <f aca="false">IF(ISNA(VLOOKUP($B104,ClassEvo,5+AP$10,0)),"",VLOOKUP($B104,ClassEvo,5+AP$10,0))</f>
        <v/>
      </c>
      <c r="AQ104" s="200" t="str">
        <f aca="false">IF(ISNA(VLOOKUP($B104,ClassEvo,5+AQ$10,0)),"",VLOOKUP($B104,ClassEvo,5+AQ$10,0))</f>
        <v/>
      </c>
      <c r="AR104" s="200" t="str">
        <f aca="false">IF(ISNA(VLOOKUP($B104,ClassEvo,5+AR$10,0)),"",VLOOKUP($B104,ClassEvo,5+AR$10,0))</f>
        <v/>
      </c>
      <c r="AS104" s="200" t="str">
        <f aca="false">IF(ISNA(VLOOKUP($B104,ClassEvo,5+AS$10,0)),"",VLOOKUP($B104,ClassEvo,5+AS$10,0))</f>
        <v/>
      </c>
      <c r="AT104" s="201" t="str">
        <f aca="false">IF(ISNA(VLOOKUP($B104,ClassEvo,5+AT$10,0)),"",VLOOKUP($B104,ClassEvo,5+AT$10,0))</f>
        <v/>
      </c>
      <c r="AV104" s="197" t="str">
        <f aca="false">'Calculs (M21..M40)'!A107</f>
        <v/>
      </c>
      <c r="AW104" s="198" t="n">
        <f aca="false">'Calculs (M21..M40)'!G107</f>
        <v>0</v>
      </c>
      <c r="AX104" s="198" t="str">
        <f aca="false">'Calculs (M21..M40)'!H107</f>
        <v/>
      </c>
      <c r="AY104" s="202" t="str">
        <f aca="false">'Calculs (M21..M40)'!I107</f>
        <v/>
      </c>
      <c r="AZ104" s="198" t="str">
        <f aca="false">'Calculs (M21..M40)'!C107</f>
        <v/>
      </c>
      <c r="BA104" s="200" t="str">
        <f aca="false">'Calculs (M1..M20)'!GM107</f>
        <v/>
      </c>
      <c r="BB104" s="200" t="str">
        <f aca="false">'Calculs (M1..M20)'!GN107</f>
        <v/>
      </c>
      <c r="BC104" s="200" t="str">
        <f aca="false">'Calculs (M1..M20)'!GO107</f>
        <v/>
      </c>
      <c r="BD104" s="200" t="str">
        <f aca="false">'Calculs (M1..M20)'!GP107</f>
        <v/>
      </c>
      <c r="BE104" s="200" t="str">
        <f aca="false">'Calculs (M1..M20)'!GQ107</f>
        <v/>
      </c>
      <c r="BF104" s="200" t="str">
        <f aca="false">'Calculs (M1..M20)'!GR107</f>
        <v/>
      </c>
      <c r="BG104" s="200" t="str">
        <f aca="false">'Calculs (M1..M20)'!GS107</f>
        <v/>
      </c>
      <c r="BH104" s="200" t="str">
        <f aca="false">'Calculs (M1..M20)'!GT107</f>
        <v/>
      </c>
      <c r="BI104" s="200" t="str">
        <f aca="false">'Calculs (M1..M20)'!GU107</f>
        <v/>
      </c>
      <c r="BJ104" s="200" t="str">
        <f aca="false">'Calculs (M1..M20)'!GV107</f>
        <v/>
      </c>
      <c r="BK104" s="200" t="str">
        <f aca="false">'Calculs (M1..M20)'!GW107</f>
        <v/>
      </c>
      <c r="BL104" s="200" t="str">
        <f aca="false">'Calculs (M1..M20)'!GX107</f>
        <v/>
      </c>
      <c r="BM104" s="200" t="str">
        <f aca="false">'Calculs (M1..M20)'!GY107</f>
        <v/>
      </c>
      <c r="BN104" s="200" t="str">
        <f aca="false">'Calculs (M1..M20)'!GZ107</f>
        <v/>
      </c>
      <c r="BO104" s="200" t="str">
        <f aca="false">'Calculs (M1..M20)'!HA107</f>
        <v/>
      </c>
      <c r="BP104" s="200" t="str">
        <f aca="false">'Calculs (M1..M20)'!HB107</f>
        <v/>
      </c>
      <c r="BQ104" s="200" t="str">
        <f aca="false">'Calculs (M1..M20)'!HC107</f>
        <v/>
      </c>
      <c r="BR104" s="200" t="str">
        <f aca="false">'Calculs (M1..M20)'!HD107</f>
        <v/>
      </c>
      <c r="BS104" s="200" t="str">
        <f aca="false">'Calculs (M1..M20)'!HE107</f>
        <v/>
      </c>
      <c r="BT104" s="200" t="str">
        <f aca="false">'Calculs (M1..M20)'!HF107</f>
        <v/>
      </c>
      <c r="BU104" s="200" t="str">
        <f aca="false">'Calculs (M21..M40)'!GM107</f>
        <v/>
      </c>
      <c r="BV104" s="200" t="str">
        <f aca="false">'Calculs (M21..M40)'!GN107</f>
        <v/>
      </c>
      <c r="BW104" s="200" t="str">
        <f aca="false">'Calculs (M21..M40)'!GO107</f>
        <v/>
      </c>
      <c r="BX104" s="200" t="str">
        <f aca="false">'Calculs (M21..M40)'!GP107</f>
        <v/>
      </c>
      <c r="BY104" s="200" t="str">
        <f aca="false">'Calculs (M21..M40)'!GQ107</f>
        <v/>
      </c>
      <c r="BZ104" s="200" t="str">
        <f aca="false">'Calculs (M21..M40)'!GR107</f>
        <v/>
      </c>
      <c r="CA104" s="200" t="str">
        <f aca="false">'Calculs (M21..M40)'!GS107</f>
        <v/>
      </c>
      <c r="CB104" s="200" t="str">
        <f aca="false">'Calculs (M21..M40)'!GT107</f>
        <v/>
      </c>
      <c r="CC104" s="200" t="str">
        <f aca="false">'Calculs (M21..M40)'!GU107</f>
        <v/>
      </c>
      <c r="CD104" s="200" t="str">
        <f aca="false">'Calculs (M21..M40)'!GV107</f>
        <v/>
      </c>
      <c r="CE104" s="200" t="str">
        <f aca="false">'Calculs (M21..M40)'!GW107</f>
        <v/>
      </c>
      <c r="CF104" s="200" t="str">
        <f aca="false">'Calculs (M21..M40)'!GX107</f>
        <v/>
      </c>
      <c r="CG104" s="200" t="str">
        <f aca="false">'Calculs (M21..M40)'!GY107</f>
        <v/>
      </c>
      <c r="CH104" s="200" t="str">
        <f aca="false">'Calculs (M21..M40)'!GZ107</f>
        <v/>
      </c>
      <c r="CI104" s="200" t="str">
        <f aca="false">'Calculs (M21..M40)'!HA107</f>
        <v/>
      </c>
      <c r="CJ104" s="200" t="str">
        <f aca="false">'Calculs (M21..M40)'!HB107</f>
        <v/>
      </c>
      <c r="CK104" s="200" t="str">
        <f aca="false">'Calculs (M21..M40)'!HC107</f>
        <v/>
      </c>
      <c r="CL104" s="200" t="str">
        <f aca="false">'Calculs (M21..M40)'!HD107</f>
        <v/>
      </c>
      <c r="CM104" s="200" t="str">
        <f aca="false">'Calculs (M21..M40)'!HE107</f>
        <v/>
      </c>
      <c r="CN104" s="201" t="str">
        <f aca="false">'Calculs (M21..M40)'!HF107</f>
        <v/>
      </c>
    </row>
    <row r="105" customFormat="false" ht="13" hidden="false" customHeight="false" outlineLevel="0" collapsed="false">
      <c r="B105" s="197" t="n">
        <v>95</v>
      </c>
      <c r="C105" s="198" t="str">
        <f aca="false">IF(ISNA(VLOOKUP(B105,ClassEvo,2,0)),"",VLOOKUP(B105,ClassEvo,2,0))</f>
        <v/>
      </c>
      <c r="D105" s="198" t="str">
        <f aca="false">IF(ISNA(VLOOKUP($B105,ClassEvo,3,0)),"",VLOOKUP($B105,ClassEvo,3,0))</f>
        <v/>
      </c>
      <c r="E105" s="202" t="str">
        <f aca="false">IF(ISNA(VLOOKUP($B105,ClassEvo,4,0)),"",VLOOKUP($B105,ClassEvo,4,0))</f>
        <v/>
      </c>
      <c r="F105" s="198" t="str">
        <f aca="false">IF(ISNA(VLOOKUP($B105,ClassEvo,5,0)),"",VLOOKUP($B105,ClassEvo,5,0))</f>
        <v/>
      </c>
      <c r="G105" s="200" t="str">
        <f aca="false">IF(ISNA(VLOOKUP($B105,ClassEvo,5+G$10,0)),"",VLOOKUP($B105,ClassEvo,5+G$10,0))</f>
        <v/>
      </c>
      <c r="H105" s="200" t="str">
        <f aca="false">IF(ISNA(VLOOKUP($B105,ClassEvo,5+H$10,0)),"",VLOOKUP($B105,ClassEvo,5+H$10,0))</f>
        <v/>
      </c>
      <c r="I105" s="200" t="str">
        <f aca="false">IF(ISNA(VLOOKUP($B105,ClassEvo,5+I$10,0)),"",VLOOKUP($B105,ClassEvo,5+I$10,0))</f>
        <v/>
      </c>
      <c r="J105" s="200" t="str">
        <f aca="false">IF(ISNA(VLOOKUP($B105,ClassEvo,5+J$10,0)),"",VLOOKUP($B105,ClassEvo,5+J$10,0))</f>
        <v/>
      </c>
      <c r="K105" s="200" t="str">
        <f aca="false">IF(ISNA(VLOOKUP($B105,ClassEvo,5+K$10,0)),"",VLOOKUP($B105,ClassEvo,5+K$10,0))</f>
        <v/>
      </c>
      <c r="L105" s="200" t="str">
        <f aca="false">IF(ISNA(VLOOKUP($B105,ClassEvo,5+L$10,0)),"",VLOOKUP($B105,ClassEvo,5+L$10,0))</f>
        <v/>
      </c>
      <c r="M105" s="200" t="str">
        <f aca="false">IF(ISNA(VLOOKUP($B105,ClassEvo,5+M$10,0)),"",VLOOKUP($B105,ClassEvo,5+M$10,0))</f>
        <v/>
      </c>
      <c r="N105" s="200" t="str">
        <f aca="false">IF(ISNA(VLOOKUP($B105,ClassEvo,5+N$10,0)),"",VLOOKUP($B105,ClassEvo,5+N$10,0))</f>
        <v/>
      </c>
      <c r="O105" s="200" t="str">
        <f aca="false">IF(ISNA(VLOOKUP($B105,ClassEvo,5+O$10,0)),"",VLOOKUP($B105,ClassEvo,5+O$10,0))</f>
        <v/>
      </c>
      <c r="P105" s="200" t="str">
        <f aca="false">IF(ISNA(VLOOKUP($B105,ClassEvo,5+P$10,0)),"",VLOOKUP($B105,ClassEvo,5+P$10,0))</f>
        <v/>
      </c>
      <c r="Q105" s="200" t="str">
        <f aca="false">IF(ISNA(VLOOKUP($B105,ClassEvo,5+Q$10,0)),"",VLOOKUP($B105,ClassEvo,5+Q$10,0))</f>
        <v/>
      </c>
      <c r="R105" s="200" t="str">
        <f aca="false">IF(ISNA(VLOOKUP($B105,ClassEvo,5+R$10,0)),"",VLOOKUP($B105,ClassEvo,5+R$10,0))</f>
        <v/>
      </c>
      <c r="S105" s="200" t="str">
        <f aca="false">IF(ISNA(VLOOKUP($B105,ClassEvo,5+S$10,0)),"",VLOOKUP($B105,ClassEvo,5+S$10,0))</f>
        <v/>
      </c>
      <c r="T105" s="200" t="str">
        <f aca="false">IF(ISNA(VLOOKUP($B105,ClassEvo,5+T$10,0)),"",VLOOKUP($B105,ClassEvo,5+T$10,0))</f>
        <v/>
      </c>
      <c r="U105" s="200" t="str">
        <f aca="false">IF(ISNA(VLOOKUP($B105,ClassEvo,5+U$10,0)),"",VLOOKUP($B105,ClassEvo,5+U$10,0))</f>
        <v/>
      </c>
      <c r="V105" s="200" t="str">
        <f aca="false">IF(ISNA(VLOOKUP($B105,ClassEvo,5+V$10,0)),"",VLOOKUP($B105,ClassEvo,5+V$10,0))</f>
        <v/>
      </c>
      <c r="W105" s="200" t="str">
        <f aca="false">IF(ISNA(VLOOKUP($B105,ClassEvo,5+W$10,0)),"",VLOOKUP($B105,ClassEvo,5+W$10,0))</f>
        <v/>
      </c>
      <c r="X105" s="200" t="str">
        <f aca="false">IF(ISNA(VLOOKUP($B105,ClassEvo,5+X$10,0)),"",VLOOKUP($B105,ClassEvo,5+X$10,0))</f>
        <v/>
      </c>
      <c r="Y105" s="200" t="str">
        <f aca="false">IF(ISNA(VLOOKUP($B105,ClassEvo,5+Y$10,0)),"",VLOOKUP($B105,ClassEvo,5+Y$10,0))</f>
        <v/>
      </c>
      <c r="Z105" s="200" t="str">
        <f aca="false">IF(ISNA(VLOOKUP($B105,ClassEvo,5+Z$10,0)),"",VLOOKUP($B105,ClassEvo,5+Z$10,0))</f>
        <v/>
      </c>
      <c r="AA105" s="200" t="str">
        <f aca="false">IF(ISNA(VLOOKUP($B105,ClassEvo,5+AA$10,0)),"",VLOOKUP($B105,ClassEvo,5+AA$10,0))</f>
        <v/>
      </c>
      <c r="AB105" s="200" t="str">
        <f aca="false">IF(ISNA(VLOOKUP($B105,ClassEvo,5+AB$10,0)),"",VLOOKUP($B105,ClassEvo,5+AB$10,0))</f>
        <v/>
      </c>
      <c r="AC105" s="200" t="str">
        <f aca="false">IF(ISNA(VLOOKUP($B105,ClassEvo,5+AC$10,0)),"",VLOOKUP($B105,ClassEvo,5+AC$10,0))</f>
        <v/>
      </c>
      <c r="AD105" s="200" t="str">
        <f aca="false">IF(ISNA(VLOOKUP($B105,ClassEvo,5+AD$10,0)),"",VLOOKUP($B105,ClassEvo,5+AD$10,0))</f>
        <v/>
      </c>
      <c r="AE105" s="200" t="str">
        <f aca="false">IF(ISNA(VLOOKUP($B105,ClassEvo,5+AE$10,0)),"",VLOOKUP($B105,ClassEvo,5+AE$10,0))</f>
        <v/>
      </c>
      <c r="AF105" s="200" t="str">
        <f aca="false">IF(ISNA(VLOOKUP($B105,ClassEvo,5+AF$10,0)),"",VLOOKUP($B105,ClassEvo,5+AF$10,0))</f>
        <v/>
      </c>
      <c r="AG105" s="200" t="str">
        <f aca="false">IF(ISNA(VLOOKUP($B105,ClassEvo,5+AG$10,0)),"",VLOOKUP($B105,ClassEvo,5+AG$10,0))</f>
        <v/>
      </c>
      <c r="AH105" s="200" t="str">
        <f aca="false">IF(ISNA(VLOOKUP($B105,ClassEvo,5+AH$10,0)),"",VLOOKUP($B105,ClassEvo,5+AH$10,0))</f>
        <v/>
      </c>
      <c r="AI105" s="200" t="str">
        <f aca="false">IF(ISNA(VLOOKUP($B105,ClassEvo,5+AI$10,0)),"",VLOOKUP($B105,ClassEvo,5+AI$10,0))</f>
        <v/>
      </c>
      <c r="AJ105" s="200" t="str">
        <f aca="false">IF(ISNA(VLOOKUP($B105,ClassEvo,5+AJ$10,0)),"",VLOOKUP($B105,ClassEvo,5+AJ$10,0))</f>
        <v/>
      </c>
      <c r="AK105" s="200" t="str">
        <f aca="false">IF(ISNA(VLOOKUP($B105,ClassEvo,5+AK$10,0)),"",VLOOKUP($B105,ClassEvo,5+AK$10,0))</f>
        <v/>
      </c>
      <c r="AL105" s="200" t="str">
        <f aca="false">IF(ISNA(VLOOKUP($B105,ClassEvo,5+AL$10,0)),"",VLOOKUP($B105,ClassEvo,5+AL$10,0))</f>
        <v/>
      </c>
      <c r="AM105" s="200" t="str">
        <f aca="false">IF(ISNA(VLOOKUP($B105,ClassEvo,5+AM$10,0)),"",VLOOKUP($B105,ClassEvo,5+AM$10,0))</f>
        <v/>
      </c>
      <c r="AN105" s="200" t="str">
        <f aca="false">IF(ISNA(VLOOKUP($B105,ClassEvo,5+AN$10,0)),"",VLOOKUP($B105,ClassEvo,5+AN$10,0))</f>
        <v/>
      </c>
      <c r="AO105" s="200" t="str">
        <f aca="false">IF(ISNA(VLOOKUP($B105,ClassEvo,5+AO$10,0)),"",VLOOKUP($B105,ClassEvo,5+AO$10,0))</f>
        <v/>
      </c>
      <c r="AP105" s="200" t="str">
        <f aca="false">IF(ISNA(VLOOKUP($B105,ClassEvo,5+AP$10,0)),"",VLOOKUP($B105,ClassEvo,5+AP$10,0))</f>
        <v/>
      </c>
      <c r="AQ105" s="200" t="str">
        <f aca="false">IF(ISNA(VLOOKUP($B105,ClassEvo,5+AQ$10,0)),"",VLOOKUP($B105,ClassEvo,5+AQ$10,0))</f>
        <v/>
      </c>
      <c r="AR105" s="200" t="str">
        <f aca="false">IF(ISNA(VLOOKUP($B105,ClassEvo,5+AR$10,0)),"",VLOOKUP($B105,ClassEvo,5+AR$10,0))</f>
        <v/>
      </c>
      <c r="AS105" s="200" t="str">
        <f aca="false">IF(ISNA(VLOOKUP($B105,ClassEvo,5+AS$10,0)),"",VLOOKUP($B105,ClassEvo,5+AS$10,0))</f>
        <v/>
      </c>
      <c r="AT105" s="201" t="str">
        <f aca="false">IF(ISNA(VLOOKUP($B105,ClassEvo,5+AT$10,0)),"",VLOOKUP($B105,ClassEvo,5+AT$10,0))</f>
        <v/>
      </c>
      <c r="AV105" s="197" t="str">
        <f aca="false">'Calculs (M21..M40)'!A108</f>
        <v/>
      </c>
      <c r="AW105" s="198" t="n">
        <f aca="false">'Calculs (M21..M40)'!G108</f>
        <v>0</v>
      </c>
      <c r="AX105" s="198" t="str">
        <f aca="false">'Calculs (M21..M40)'!H108</f>
        <v/>
      </c>
      <c r="AY105" s="202" t="str">
        <f aca="false">'Calculs (M21..M40)'!I108</f>
        <v/>
      </c>
      <c r="AZ105" s="198" t="str">
        <f aca="false">'Calculs (M21..M40)'!C108</f>
        <v/>
      </c>
      <c r="BA105" s="200" t="str">
        <f aca="false">'Calculs (M1..M20)'!GM108</f>
        <v/>
      </c>
      <c r="BB105" s="200" t="str">
        <f aca="false">'Calculs (M1..M20)'!GN108</f>
        <v/>
      </c>
      <c r="BC105" s="200" t="str">
        <f aca="false">'Calculs (M1..M20)'!GO108</f>
        <v/>
      </c>
      <c r="BD105" s="200" t="str">
        <f aca="false">'Calculs (M1..M20)'!GP108</f>
        <v/>
      </c>
      <c r="BE105" s="200" t="str">
        <f aca="false">'Calculs (M1..M20)'!GQ108</f>
        <v/>
      </c>
      <c r="BF105" s="200" t="str">
        <f aca="false">'Calculs (M1..M20)'!GR108</f>
        <v/>
      </c>
      <c r="BG105" s="200" t="str">
        <f aca="false">'Calculs (M1..M20)'!GS108</f>
        <v/>
      </c>
      <c r="BH105" s="200" t="str">
        <f aca="false">'Calculs (M1..M20)'!GT108</f>
        <v/>
      </c>
      <c r="BI105" s="200" t="str">
        <f aca="false">'Calculs (M1..M20)'!GU108</f>
        <v/>
      </c>
      <c r="BJ105" s="200" t="str">
        <f aca="false">'Calculs (M1..M20)'!GV108</f>
        <v/>
      </c>
      <c r="BK105" s="200" t="str">
        <f aca="false">'Calculs (M1..M20)'!GW108</f>
        <v/>
      </c>
      <c r="BL105" s="200" t="str">
        <f aca="false">'Calculs (M1..M20)'!GX108</f>
        <v/>
      </c>
      <c r="BM105" s="200" t="str">
        <f aca="false">'Calculs (M1..M20)'!GY108</f>
        <v/>
      </c>
      <c r="BN105" s="200" t="str">
        <f aca="false">'Calculs (M1..M20)'!GZ108</f>
        <v/>
      </c>
      <c r="BO105" s="200" t="str">
        <f aca="false">'Calculs (M1..M20)'!HA108</f>
        <v/>
      </c>
      <c r="BP105" s="200" t="str">
        <f aca="false">'Calculs (M1..M20)'!HB108</f>
        <v/>
      </c>
      <c r="BQ105" s="200" t="str">
        <f aca="false">'Calculs (M1..M20)'!HC108</f>
        <v/>
      </c>
      <c r="BR105" s="200" t="str">
        <f aca="false">'Calculs (M1..M20)'!HD108</f>
        <v/>
      </c>
      <c r="BS105" s="200" t="str">
        <f aca="false">'Calculs (M1..M20)'!HE108</f>
        <v/>
      </c>
      <c r="BT105" s="200" t="str">
        <f aca="false">'Calculs (M1..M20)'!HF108</f>
        <v/>
      </c>
      <c r="BU105" s="200" t="str">
        <f aca="false">'Calculs (M21..M40)'!GM108</f>
        <v/>
      </c>
      <c r="BV105" s="200" t="str">
        <f aca="false">'Calculs (M21..M40)'!GN108</f>
        <v/>
      </c>
      <c r="BW105" s="200" t="str">
        <f aca="false">'Calculs (M21..M40)'!GO108</f>
        <v/>
      </c>
      <c r="BX105" s="200" t="str">
        <f aca="false">'Calculs (M21..M40)'!GP108</f>
        <v/>
      </c>
      <c r="BY105" s="200" t="str">
        <f aca="false">'Calculs (M21..M40)'!GQ108</f>
        <v/>
      </c>
      <c r="BZ105" s="200" t="str">
        <f aca="false">'Calculs (M21..M40)'!GR108</f>
        <v/>
      </c>
      <c r="CA105" s="200" t="str">
        <f aca="false">'Calculs (M21..M40)'!GS108</f>
        <v/>
      </c>
      <c r="CB105" s="200" t="str">
        <f aca="false">'Calculs (M21..M40)'!GT108</f>
        <v/>
      </c>
      <c r="CC105" s="200" t="str">
        <f aca="false">'Calculs (M21..M40)'!GU108</f>
        <v/>
      </c>
      <c r="CD105" s="200" t="str">
        <f aca="false">'Calculs (M21..M40)'!GV108</f>
        <v/>
      </c>
      <c r="CE105" s="200" t="str">
        <f aca="false">'Calculs (M21..M40)'!GW108</f>
        <v/>
      </c>
      <c r="CF105" s="200" t="str">
        <f aca="false">'Calculs (M21..M40)'!GX108</f>
        <v/>
      </c>
      <c r="CG105" s="200" t="str">
        <f aca="false">'Calculs (M21..M40)'!GY108</f>
        <v/>
      </c>
      <c r="CH105" s="200" t="str">
        <f aca="false">'Calculs (M21..M40)'!GZ108</f>
        <v/>
      </c>
      <c r="CI105" s="200" t="str">
        <f aca="false">'Calculs (M21..M40)'!HA108</f>
        <v/>
      </c>
      <c r="CJ105" s="200" t="str">
        <f aca="false">'Calculs (M21..M40)'!HB108</f>
        <v/>
      </c>
      <c r="CK105" s="200" t="str">
        <f aca="false">'Calculs (M21..M40)'!HC108</f>
        <v/>
      </c>
      <c r="CL105" s="200" t="str">
        <f aca="false">'Calculs (M21..M40)'!HD108</f>
        <v/>
      </c>
      <c r="CM105" s="200" t="str">
        <f aca="false">'Calculs (M21..M40)'!HE108</f>
        <v/>
      </c>
      <c r="CN105" s="201" t="str">
        <f aca="false">'Calculs (M21..M40)'!HF108</f>
        <v/>
      </c>
    </row>
    <row r="106" customFormat="false" ht="13" hidden="false" customHeight="false" outlineLevel="0" collapsed="false">
      <c r="B106" s="197" t="n">
        <v>96</v>
      </c>
      <c r="C106" s="198" t="str">
        <f aca="false">IF(ISNA(VLOOKUP(B106,ClassEvo,2,0)),"",VLOOKUP(B106,ClassEvo,2,0))</f>
        <v/>
      </c>
      <c r="D106" s="198" t="str">
        <f aca="false">IF(ISNA(VLOOKUP($B106,ClassEvo,3,0)),"",VLOOKUP($B106,ClassEvo,3,0))</f>
        <v/>
      </c>
      <c r="E106" s="202" t="str">
        <f aca="false">IF(ISNA(VLOOKUP($B106,ClassEvo,4,0)),"",VLOOKUP($B106,ClassEvo,4,0))</f>
        <v/>
      </c>
      <c r="F106" s="198" t="str">
        <f aca="false">IF(ISNA(VLOOKUP($B106,ClassEvo,5,0)),"",VLOOKUP($B106,ClassEvo,5,0))</f>
        <v/>
      </c>
      <c r="G106" s="200" t="str">
        <f aca="false">IF(ISNA(VLOOKUP($B106,ClassEvo,5+G$10,0)),"",VLOOKUP($B106,ClassEvo,5+G$10,0))</f>
        <v/>
      </c>
      <c r="H106" s="200" t="str">
        <f aca="false">IF(ISNA(VLOOKUP($B106,ClassEvo,5+H$10,0)),"",VLOOKUP($B106,ClassEvo,5+H$10,0))</f>
        <v/>
      </c>
      <c r="I106" s="200" t="str">
        <f aca="false">IF(ISNA(VLOOKUP($B106,ClassEvo,5+I$10,0)),"",VLOOKUP($B106,ClassEvo,5+I$10,0))</f>
        <v/>
      </c>
      <c r="J106" s="200" t="str">
        <f aca="false">IF(ISNA(VLOOKUP($B106,ClassEvo,5+J$10,0)),"",VLOOKUP($B106,ClassEvo,5+J$10,0))</f>
        <v/>
      </c>
      <c r="K106" s="200" t="str">
        <f aca="false">IF(ISNA(VLOOKUP($B106,ClassEvo,5+K$10,0)),"",VLOOKUP($B106,ClassEvo,5+K$10,0))</f>
        <v/>
      </c>
      <c r="L106" s="200" t="str">
        <f aca="false">IF(ISNA(VLOOKUP($B106,ClassEvo,5+L$10,0)),"",VLOOKUP($B106,ClassEvo,5+L$10,0))</f>
        <v/>
      </c>
      <c r="M106" s="200" t="str">
        <f aca="false">IF(ISNA(VLOOKUP($B106,ClassEvo,5+M$10,0)),"",VLOOKUP($B106,ClassEvo,5+M$10,0))</f>
        <v/>
      </c>
      <c r="N106" s="200" t="str">
        <f aca="false">IF(ISNA(VLOOKUP($B106,ClassEvo,5+N$10,0)),"",VLOOKUP($B106,ClassEvo,5+N$10,0))</f>
        <v/>
      </c>
      <c r="O106" s="200" t="str">
        <f aca="false">IF(ISNA(VLOOKUP($B106,ClassEvo,5+O$10,0)),"",VLOOKUP($B106,ClassEvo,5+O$10,0))</f>
        <v/>
      </c>
      <c r="P106" s="200" t="str">
        <f aca="false">IF(ISNA(VLOOKUP($B106,ClassEvo,5+P$10,0)),"",VLOOKUP($B106,ClassEvo,5+P$10,0))</f>
        <v/>
      </c>
      <c r="Q106" s="200" t="str">
        <f aca="false">IF(ISNA(VLOOKUP($B106,ClassEvo,5+Q$10,0)),"",VLOOKUP($B106,ClassEvo,5+Q$10,0))</f>
        <v/>
      </c>
      <c r="R106" s="200" t="str">
        <f aca="false">IF(ISNA(VLOOKUP($B106,ClassEvo,5+R$10,0)),"",VLOOKUP($B106,ClassEvo,5+R$10,0))</f>
        <v/>
      </c>
      <c r="S106" s="200" t="str">
        <f aca="false">IF(ISNA(VLOOKUP($B106,ClassEvo,5+S$10,0)),"",VLOOKUP($B106,ClassEvo,5+S$10,0))</f>
        <v/>
      </c>
      <c r="T106" s="200" t="str">
        <f aca="false">IF(ISNA(VLOOKUP($B106,ClassEvo,5+T$10,0)),"",VLOOKUP($B106,ClassEvo,5+T$10,0))</f>
        <v/>
      </c>
      <c r="U106" s="200" t="str">
        <f aca="false">IF(ISNA(VLOOKUP($B106,ClassEvo,5+U$10,0)),"",VLOOKUP($B106,ClassEvo,5+U$10,0))</f>
        <v/>
      </c>
      <c r="V106" s="200" t="str">
        <f aca="false">IF(ISNA(VLOOKUP($B106,ClassEvo,5+V$10,0)),"",VLOOKUP($B106,ClassEvo,5+V$10,0))</f>
        <v/>
      </c>
      <c r="W106" s="200" t="str">
        <f aca="false">IF(ISNA(VLOOKUP($B106,ClassEvo,5+W$10,0)),"",VLOOKUP($B106,ClassEvo,5+W$10,0))</f>
        <v/>
      </c>
      <c r="X106" s="200" t="str">
        <f aca="false">IF(ISNA(VLOOKUP($B106,ClassEvo,5+X$10,0)),"",VLOOKUP($B106,ClassEvo,5+X$10,0))</f>
        <v/>
      </c>
      <c r="Y106" s="200" t="str">
        <f aca="false">IF(ISNA(VLOOKUP($B106,ClassEvo,5+Y$10,0)),"",VLOOKUP($B106,ClassEvo,5+Y$10,0))</f>
        <v/>
      </c>
      <c r="Z106" s="200" t="str">
        <f aca="false">IF(ISNA(VLOOKUP($B106,ClassEvo,5+Z$10,0)),"",VLOOKUP($B106,ClassEvo,5+Z$10,0))</f>
        <v/>
      </c>
      <c r="AA106" s="200" t="str">
        <f aca="false">IF(ISNA(VLOOKUP($B106,ClassEvo,5+AA$10,0)),"",VLOOKUP($B106,ClassEvo,5+AA$10,0))</f>
        <v/>
      </c>
      <c r="AB106" s="200" t="str">
        <f aca="false">IF(ISNA(VLOOKUP($B106,ClassEvo,5+AB$10,0)),"",VLOOKUP($B106,ClassEvo,5+AB$10,0))</f>
        <v/>
      </c>
      <c r="AC106" s="200" t="str">
        <f aca="false">IF(ISNA(VLOOKUP($B106,ClassEvo,5+AC$10,0)),"",VLOOKUP($B106,ClassEvo,5+AC$10,0))</f>
        <v/>
      </c>
      <c r="AD106" s="200" t="str">
        <f aca="false">IF(ISNA(VLOOKUP($B106,ClassEvo,5+AD$10,0)),"",VLOOKUP($B106,ClassEvo,5+AD$10,0))</f>
        <v/>
      </c>
      <c r="AE106" s="200" t="str">
        <f aca="false">IF(ISNA(VLOOKUP($B106,ClassEvo,5+AE$10,0)),"",VLOOKUP($B106,ClassEvo,5+AE$10,0))</f>
        <v/>
      </c>
      <c r="AF106" s="200" t="str">
        <f aca="false">IF(ISNA(VLOOKUP($B106,ClassEvo,5+AF$10,0)),"",VLOOKUP($B106,ClassEvo,5+AF$10,0))</f>
        <v/>
      </c>
      <c r="AG106" s="200" t="str">
        <f aca="false">IF(ISNA(VLOOKUP($B106,ClassEvo,5+AG$10,0)),"",VLOOKUP($B106,ClassEvo,5+AG$10,0))</f>
        <v/>
      </c>
      <c r="AH106" s="200" t="str">
        <f aca="false">IF(ISNA(VLOOKUP($B106,ClassEvo,5+AH$10,0)),"",VLOOKUP($B106,ClassEvo,5+AH$10,0))</f>
        <v/>
      </c>
      <c r="AI106" s="200" t="str">
        <f aca="false">IF(ISNA(VLOOKUP($B106,ClassEvo,5+AI$10,0)),"",VLOOKUP($B106,ClassEvo,5+AI$10,0))</f>
        <v/>
      </c>
      <c r="AJ106" s="200" t="str">
        <f aca="false">IF(ISNA(VLOOKUP($B106,ClassEvo,5+AJ$10,0)),"",VLOOKUP($B106,ClassEvo,5+AJ$10,0))</f>
        <v/>
      </c>
      <c r="AK106" s="200" t="str">
        <f aca="false">IF(ISNA(VLOOKUP($B106,ClassEvo,5+AK$10,0)),"",VLOOKUP($B106,ClassEvo,5+AK$10,0))</f>
        <v/>
      </c>
      <c r="AL106" s="200" t="str">
        <f aca="false">IF(ISNA(VLOOKUP($B106,ClassEvo,5+AL$10,0)),"",VLOOKUP($B106,ClassEvo,5+AL$10,0))</f>
        <v/>
      </c>
      <c r="AM106" s="200" t="str">
        <f aca="false">IF(ISNA(VLOOKUP($B106,ClassEvo,5+AM$10,0)),"",VLOOKUP($B106,ClassEvo,5+AM$10,0))</f>
        <v/>
      </c>
      <c r="AN106" s="200" t="str">
        <f aca="false">IF(ISNA(VLOOKUP($B106,ClassEvo,5+AN$10,0)),"",VLOOKUP($B106,ClassEvo,5+AN$10,0))</f>
        <v/>
      </c>
      <c r="AO106" s="200" t="str">
        <f aca="false">IF(ISNA(VLOOKUP($B106,ClassEvo,5+AO$10,0)),"",VLOOKUP($B106,ClassEvo,5+AO$10,0))</f>
        <v/>
      </c>
      <c r="AP106" s="200" t="str">
        <f aca="false">IF(ISNA(VLOOKUP($B106,ClassEvo,5+AP$10,0)),"",VLOOKUP($B106,ClassEvo,5+AP$10,0))</f>
        <v/>
      </c>
      <c r="AQ106" s="200" t="str">
        <f aca="false">IF(ISNA(VLOOKUP($B106,ClassEvo,5+AQ$10,0)),"",VLOOKUP($B106,ClassEvo,5+AQ$10,0))</f>
        <v/>
      </c>
      <c r="AR106" s="200" t="str">
        <f aca="false">IF(ISNA(VLOOKUP($B106,ClassEvo,5+AR$10,0)),"",VLOOKUP($B106,ClassEvo,5+AR$10,0))</f>
        <v/>
      </c>
      <c r="AS106" s="200" t="str">
        <f aca="false">IF(ISNA(VLOOKUP($B106,ClassEvo,5+AS$10,0)),"",VLOOKUP($B106,ClassEvo,5+AS$10,0))</f>
        <v/>
      </c>
      <c r="AT106" s="201" t="str">
        <f aca="false">IF(ISNA(VLOOKUP($B106,ClassEvo,5+AT$10,0)),"",VLOOKUP($B106,ClassEvo,5+AT$10,0))</f>
        <v/>
      </c>
      <c r="AV106" s="197" t="str">
        <f aca="false">'Calculs (M21..M40)'!A109</f>
        <v/>
      </c>
      <c r="AW106" s="198" t="n">
        <f aca="false">'Calculs (M21..M40)'!G109</f>
        <v>0</v>
      </c>
      <c r="AX106" s="198" t="str">
        <f aca="false">'Calculs (M21..M40)'!H109</f>
        <v/>
      </c>
      <c r="AY106" s="202" t="str">
        <f aca="false">'Calculs (M21..M40)'!I109</f>
        <v/>
      </c>
      <c r="AZ106" s="198" t="str">
        <f aca="false">'Calculs (M21..M40)'!C109</f>
        <v/>
      </c>
      <c r="BA106" s="200" t="str">
        <f aca="false">'Calculs (M1..M20)'!GM109</f>
        <v/>
      </c>
      <c r="BB106" s="200" t="str">
        <f aca="false">'Calculs (M1..M20)'!GN109</f>
        <v/>
      </c>
      <c r="BC106" s="200" t="str">
        <f aca="false">'Calculs (M1..M20)'!GO109</f>
        <v/>
      </c>
      <c r="BD106" s="200" t="str">
        <f aca="false">'Calculs (M1..M20)'!GP109</f>
        <v/>
      </c>
      <c r="BE106" s="200" t="str">
        <f aca="false">'Calculs (M1..M20)'!GQ109</f>
        <v/>
      </c>
      <c r="BF106" s="200" t="str">
        <f aca="false">'Calculs (M1..M20)'!GR109</f>
        <v/>
      </c>
      <c r="BG106" s="200" t="str">
        <f aca="false">'Calculs (M1..M20)'!GS109</f>
        <v/>
      </c>
      <c r="BH106" s="200" t="str">
        <f aca="false">'Calculs (M1..M20)'!GT109</f>
        <v/>
      </c>
      <c r="BI106" s="200" t="str">
        <f aca="false">'Calculs (M1..M20)'!GU109</f>
        <v/>
      </c>
      <c r="BJ106" s="200" t="str">
        <f aca="false">'Calculs (M1..M20)'!GV109</f>
        <v/>
      </c>
      <c r="BK106" s="200" t="str">
        <f aca="false">'Calculs (M1..M20)'!GW109</f>
        <v/>
      </c>
      <c r="BL106" s="200" t="str">
        <f aca="false">'Calculs (M1..M20)'!GX109</f>
        <v/>
      </c>
      <c r="BM106" s="200" t="str">
        <f aca="false">'Calculs (M1..M20)'!GY109</f>
        <v/>
      </c>
      <c r="BN106" s="200" t="str">
        <f aca="false">'Calculs (M1..M20)'!GZ109</f>
        <v/>
      </c>
      <c r="BO106" s="200" t="str">
        <f aca="false">'Calculs (M1..M20)'!HA109</f>
        <v/>
      </c>
      <c r="BP106" s="200" t="str">
        <f aca="false">'Calculs (M1..M20)'!HB109</f>
        <v/>
      </c>
      <c r="BQ106" s="200" t="str">
        <f aca="false">'Calculs (M1..M20)'!HC109</f>
        <v/>
      </c>
      <c r="BR106" s="200" t="str">
        <f aca="false">'Calculs (M1..M20)'!HD109</f>
        <v/>
      </c>
      <c r="BS106" s="200" t="str">
        <f aca="false">'Calculs (M1..M20)'!HE109</f>
        <v/>
      </c>
      <c r="BT106" s="200" t="str">
        <f aca="false">'Calculs (M1..M20)'!HF109</f>
        <v/>
      </c>
      <c r="BU106" s="200" t="str">
        <f aca="false">'Calculs (M21..M40)'!GM109</f>
        <v/>
      </c>
      <c r="BV106" s="200" t="str">
        <f aca="false">'Calculs (M21..M40)'!GN109</f>
        <v/>
      </c>
      <c r="BW106" s="200" t="str">
        <f aca="false">'Calculs (M21..M40)'!GO109</f>
        <v/>
      </c>
      <c r="BX106" s="200" t="str">
        <f aca="false">'Calculs (M21..M40)'!GP109</f>
        <v/>
      </c>
      <c r="BY106" s="200" t="str">
        <f aca="false">'Calculs (M21..M40)'!GQ109</f>
        <v/>
      </c>
      <c r="BZ106" s="200" t="str">
        <f aca="false">'Calculs (M21..M40)'!GR109</f>
        <v/>
      </c>
      <c r="CA106" s="200" t="str">
        <f aca="false">'Calculs (M21..M40)'!GS109</f>
        <v/>
      </c>
      <c r="CB106" s="200" t="str">
        <f aca="false">'Calculs (M21..M40)'!GT109</f>
        <v/>
      </c>
      <c r="CC106" s="200" t="str">
        <f aca="false">'Calculs (M21..M40)'!GU109</f>
        <v/>
      </c>
      <c r="CD106" s="200" t="str">
        <f aca="false">'Calculs (M21..M40)'!GV109</f>
        <v/>
      </c>
      <c r="CE106" s="200" t="str">
        <f aca="false">'Calculs (M21..M40)'!GW109</f>
        <v/>
      </c>
      <c r="CF106" s="200" t="str">
        <f aca="false">'Calculs (M21..M40)'!GX109</f>
        <v/>
      </c>
      <c r="CG106" s="200" t="str">
        <f aca="false">'Calculs (M21..M40)'!GY109</f>
        <v/>
      </c>
      <c r="CH106" s="200" t="str">
        <f aca="false">'Calculs (M21..M40)'!GZ109</f>
        <v/>
      </c>
      <c r="CI106" s="200" t="str">
        <f aca="false">'Calculs (M21..M40)'!HA109</f>
        <v/>
      </c>
      <c r="CJ106" s="200" t="str">
        <f aca="false">'Calculs (M21..M40)'!HB109</f>
        <v/>
      </c>
      <c r="CK106" s="200" t="str">
        <f aca="false">'Calculs (M21..M40)'!HC109</f>
        <v/>
      </c>
      <c r="CL106" s="200" t="str">
        <f aca="false">'Calculs (M21..M40)'!HD109</f>
        <v/>
      </c>
      <c r="CM106" s="200" t="str">
        <f aca="false">'Calculs (M21..M40)'!HE109</f>
        <v/>
      </c>
      <c r="CN106" s="201" t="str">
        <f aca="false">'Calculs (M21..M40)'!HF109</f>
        <v/>
      </c>
    </row>
    <row r="107" customFormat="false" ht="13" hidden="false" customHeight="false" outlineLevel="0" collapsed="false">
      <c r="B107" s="197" t="n">
        <v>97</v>
      </c>
      <c r="C107" s="198" t="str">
        <f aca="false">IF(ISNA(VLOOKUP(B107,ClassEvo,2,0)),"",VLOOKUP(B107,ClassEvo,2,0))</f>
        <v/>
      </c>
      <c r="D107" s="198" t="str">
        <f aca="false">IF(ISNA(VLOOKUP($B107,ClassEvo,3,0)),"",VLOOKUP($B107,ClassEvo,3,0))</f>
        <v/>
      </c>
      <c r="E107" s="202" t="str">
        <f aca="false">IF(ISNA(VLOOKUP($B107,ClassEvo,4,0)),"",VLOOKUP($B107,ClassEvo,4,0))</f>
        <v/>
      </c>
      <c r="F107" s="198" t="str">
        <f aca="false">IF(ISNA(VLOOKUP($B107,ClassEvo,5,0)),"",VLOOKUP($B107,ClassEvo,5,0))</f>
        <v/>
      </c>
      <c r="G107" s="200" t="str">
        <f aca="false">IF(ISNA(VLOOKUP($B107,ClassEvo,5+G$10,0)),"",VLOOKUP($B107,ClassEvo,5+G$10,0))</f>
        <v/>
      </c>
      <c r="H107" s="200" t="str">
        <f aca="false">IF(ISNA(VLOOKUP($B107,ClassEvo,5+H$10,0)),"",VLOOKUP($B107,ClassEvo,5+H$10,0))</f>
        <v/>
      </c>
      <c r="I107" s="200" t="str">
        <f aca="false">IF(ISNA(VLOOKUP($B107,ClassEvo,5+I$10,0)),"",VLOOKUP($B107,ClassEvo,5+I$10,0))</f>
        <v/>
      </c>
      <c r="J107" s="200" t="str">
        <f aca="false">IF(ISNA(VLOOKUP($B107,ClassEvo,5+J$10,0)),"",VLOOKUP($B107,ClassEvo,5+J$10,0))</f>
        <v/>
      </c>
      <c r="K107" s="200" t="str">
        <f aca="false">IF(ISNA(VLOOKUP($B107,ClassEvo,5+K$10,0)),"",VLOOKUP($B107,ClassEvo,5+K$10,0))</f>
        <v/>
      </c>
      <c r="L107" s="200" t="str">
        <f aca="false">IF(ISNA(VLOOKUP($B107,ClassEvo,5+L$10,0)),"",VLOOKUP($B107,ClassEvo,5+L$10,0))</f>
        <v/>
      </c>
      <c r="M107" s="200" t="str">
        <f aca="false">IF(ISNA(VLOOKUP($B107,ClassEvo,5+M$10,0)),"",VLOOKUP($B107,ClassEvo,5+M$10,0))</f>
        <v/>
      </c>
      <c r="N107" s="200" t="str">
        <f aca="false">IF(ISNA(VLOOKUP($B107,ClassEvo,5+N$10,0)),"",VLOOKUP($B107,ClassEvo,5+N$10,0))</f>
        <v/>
      </c>
      <c r="O107" s="200" t="str">
        <f aca="false">IF(ISNA(VLOOKUP($B107,ClassEvo,5+O$10,0)),"",VLOOKUP($B107,ClassEvo,5+O$10,0))</f>
        <v/>
      </c>
      <c r="P107" s="200" t="str">
        <f aca="false">IF(ISNA(VLOOKUP($B107,ClassEvo,5+P$10,0)),"",VLOOKUP($B107,ClassEvo,5+P$10,0))</f>
        <v/>
      </c>
      <c r="Q107" s="200" t="str">
        <f aca="false">IF(ISNA(VLOOKUP($B107,ClassEvo,5+Q$10,0)),"",VLOOKUP($B107,ClassEvo,5+Q$10,0))</f>
        <v/>
      </c>
      <c r="R107" s="200" t="str">
        <f aca="false">IF(ISNA(VLOOKUP($B107,ClassEvo,5+R$10,0)),"",VLOOKUP($B107,ClassEvo,5+R$10,0))</f>
        <v/>
      </c>
      <c r="S107" s="200" t="str">
        <f aca="false">IF(ISNA(VLOOKUP($B107,ClassEvo,5+S$10,0)),"",VLOOKUP($B107,ClassEvo,5+S$10,0))</f>
        <v/>
      </c>
      <c r="T107" s="200" t="str">
        <f aca="false">IF(ISNA(VLOOKUP($B107,ClassEvo,5+T$10,0)),"",VLOOKUP($B107,ClassEvo,5+T$10,0))</f>
        <v/>
      </c>
      <c r="U107" s="200" t="str">
        <f aca="false">IF(ISNA(VLOOKUP($B107,ClassEvo,5+U$10,0)),"",VLOOKUP($B107,ClassEvo,5+U$10,0))</f>
        <v/>
      </c>
      <c r="V107" s="200" t="str">
        <f aca="false">IF(ISNA(VLOOKUP($B107,ClassEvo,5+V$10,0)),"",VLOOKUP($B107,ClassEvo,5+V$10,0))</f>
        <v/>
      </c>
      <c r="W107" s="200" t="str">
        <f aca="false">IF(ISNA(VLOOKUP($B107,ClassEvo,5+W$10,0)),"",VLOOKUP($B107,ClassEvo,5+W$10,0))</f>
        <v/>
      </c>
      <c r="X107" s="200" t="str">
        <f aca="false">IF(ISNA(VLOOKUP($B107,ClassEvo,5+X$10,0)),"",VLOOKUP($B107,ClassEvo,5+X$10,0))</f>
        <v/>
      </c>
      <c r="Y107" s="200" t="str">
        <f aca="false">IF(ISNA(VLOOKUP($B107,ClassEvo,5+Y$10,0)),"",VLOOKUP($B107,ClassEvo,5+Y$10,0))</f>
        <v/>
      </c>
      <c r="Z107" s="200" t="str">
        <f aca="false">IF(ISNA(VLOOKUP($B107,ClassEvo,5+Z$10,0)),"",VLOOKUP($B107,ClassEvo,5+Z$10,0))</f>
        <v/>
      </c>
      <c r="AA107" s="200" t="str">
        <f aca="false">IF(ISNA(VLOOKUP($B107,ClassEvo,5+AA$10,0)),"",VLOOKUP($B107,ClassEvo,5+AA$10,0))</f>
        <v/>
      </c>
      <c r="AB107" s="200" t="str">
        <f aca="false">IF(ISNA(VLOOKUP($B107,ClassEvo,5+AB$10,0)),"",VLOOKUP($B107,ClassEvo,5+AB$10,0))</f>
        <v/>
      </c>
      <c r="AC107" s="200" t="str">
        <f aca="false">IF(ISNA(VLOOKUP($B107,ClassEvo,5+AC$10,0)),"",VLOOKUP($B107,ClassEvo,5+AC$10,0))</f>
        <v/>
      </c>
      <c r="AD107" s="200" t="str">
        <f aca="false">IF(ISNA(VLOOKUP($B107,ClassEvo,5+AD$10,0)),"",VLOOKUP($B107,ClassEvo,5+AD$10,0))</f>
        <v/>
      </c>
      <c r="AE107" s="200" t="str">
        <f aca="false">IF(ISNA(VLOOKUP($B107,ClassEvo,5+AE$10,0)),"",VLOOKUP($B107,ClassEvo,5+AE$10,0))</f>
        <v/>
      </c>
      <c r="AF107" s="200" t="str">
        <f aca="false">IF(ISNA(VLOOKUP($B107,ClassEvo,5+AF$10,0)),"",VLOOKUP($B107,ClassEvo,5+AF$10,0))</f>
        <v/>
      </c>
      <c r="AG107" s="200" t="str">
        <f aca="false">IF(ISNA(VLOOKUP($B107,ClassEvo,5+AG$10,0)),"",VLOOKUP($B107,ClassEvo,5+AG$10,0))</f>
        <v/>
      </c>
      <c r="AH107" s="200" t="str">
        <f aca="false">IF(ISNA(VLOOKUP($B107,ClassEvo,5+AH$10,0)),"",VLOOKUP($B107,ClassEvo,5+AH$10,0))</f>
        <v/>
      </c>
      <c r="AI107" s="200" t="str">
        <f aca="false">IF(ISNA(VLOOKUP($B107,ClassEvo,5+AI$10,0)),"",VLOOKUP($B107,ClassEvo,5+AI$10,0))</f>
        <v/>
      </c>
      <c r="AJ107" s="200" t="str">
        <f aca="false">IF(ISNA(VLOOKUP($B107,ClassEvo,5+AJ$10,0)),"",VLOOKUP($B107,ClassEvo,5+AJ$10,0))</f>
        <v/>
      </c>
      <c r="AK107" s="200" t="str">
        <f aca="false">IF(ISNA(VLOOKUP($B107,ClassEvo,5+AK$10,0)),"",VLOOKUP($B107,ClassEvo,5+AK$10,0))</f>
        <v/>
      </c>
      <c r="AL107" s="200" t="str">
        <f aca="false">IF(ISNA(VLOOKUP($B107,ClassEvo,5+AL$10,0)),"",VLOOKUP($B107,ClassEvo,5+AL$10,0))</f>
        <v/>
      </c>
      <c r="AM107" s="200" t="str">
        <f aca="false">IF(ISNA(VLOOKUP($B107,ClassEvo,5+AM$10,0)),"",VLOOKUP($B107,ClassEvo,5+AM$10,0))</f>
        <v/>
      </c>
      <c r="AN107" s="200" t="str">
        <f aca="false">IF(ISNA(VLOOKUP($B107,ClassEvo,5+AN$10,0)),"",VLOOKUP($B107,ClassEvo,5+AN$10,0))</f>
        <v/>
      </c>
      <c r="AO107" s="200" t="str">
        <f aca="false">IF(ISNA(VLOOKUP($B107,ClassEvo,5+AO$10,0)),"",VLOOKUP($B107,ClassEvo,5+AO$10,0))</f>
        <v/>
      </c>
      <c r="AP107" s="200" t="str">
        <f aca="false">IF(ISNA(VLOOKUP($B107,ClassEvo,5+AP$10,0)),"",VLOOKUP($B107,ClassEvo,5+AP$10,0))</f>
        <v/>
      </c>
      <c r="AQ107" s="200" t="str">
        <f aca="false">IF(ISNA(VLOOKUP($B107,ClassEvo,5+AQ$10,0)),"",VLOOKUP($B107,ClassEvo,5+AQ$10,0))</f>
        <v/>
      </c>
      <c r="AR107" s="200" t="str">
        <f aca="false">IF(ISNA(VLOOKUP($B107,ClassEvo,5+AR$10,0)),"",VLOOKUP($B107,ClassEvo,5+AR$10,0))</f>
        <v/>
      </c>
      <c r="AS107" s="200" t="str">
        <f aca="false">IF(ISNA(VLOOKUP($B107,ClassEvo,5+AS$10,0)),"",VLOOKUP($B107,ClassEvo,5+AS$10,0))</f>
        <v/>
      </c>
      <c r="AT107" s="201" t="str">
        <f aca="false">IF(ISNA(VLOOKUP($B107,ClassEvo,5+AT$10,0)),"",VLOOKUP($B107,ClassEvo,5+AT$10,0))</f>
        <v/>
      </c>
      <c r="AV107" s="197" t="str">
        <f aca="false">'Calculs (M21..M40)'!A110</f>
        <v/>
      </c>
      <c r="AW107" s="198" t="n">
        <f aca="false">'Calculs (M21..M40)'!G110</f>
        <v>0</v>
      </c>
      <c r="AX107" s="198" t="str">
        <f aca="false">'Calculs (M21..M40)'!H110</f>
        <v/>
      </c>
      <c r="AY107" s="202" t="str">
        <f aca="false">'Calculs (M21..M40)'!I110</f>
        <v/>
      </c>
      <c r="AZ107" s="198" t="str">
        <f aca="false">'Calculs (M21..M40)'!C110</f>
        <v/>
      </c>
      <c r="BA107" s="200" t="str">
        <f aca="false">'Calculs (M1..M20)'!GM110</f>
        <v/>
      </c>
      <c r="BB107" s="200" t="str">
        <f aca="false">'Calculs (M1..M20)'!GN110</f>
        <v/>
      </c>
      <c r="BC107" s="200" t="str">
        <f aca="false">'Calculs (M1..M20)'!GO110</f>
        <v/>
      </c>
      <c r="BD107" s="200" t="str">
        <f aca="false">'Calculs (M1..M20)'!GP110</f>
        <v/>
      </c>
      <c r="BE107" s="200" t="str">
        <f aca="false">'Calculs (M1..M20)'!GQ110</f>
        <v/>
      </c>
      <c r="BF107" s="200" t="str">
        <f aca="false">'Calculs (M1..M20)'!GR110</f>
        <v/>
      </c>
      <c r="BG107" s="200" t="str">
        <f aca="false">'Calculs (M1..M20)'!GS110</f>
        <v/>
      </c>
      <c r="BH107" s="200" t="str">
        <f aca="false">'Calculs (M1..M20)'!GT110</f>
        <v/>
      </c>
      <c r="BI107" s="200" t="str">
        <f aca="false">'Calculs (M1..M20)'!GU110</f>
        <v/>
      </c>
      <c r="BJ107" s="200" t="str">
        <f aca="false">'Calculs (M1..M20)'!GV110</f>
        <v/>
      </c>
      <c r="BK107" s="200" t="str">
        <f aca="false">'Calculs (M1..M20)'!GW110</f>
        <v/>
      </c>
      <c r="BL107" s="200" t="str">
        <f aca="false">'Calculs (M1..M20)'!GX110</f>
        <v/>
      </c>
      <c r="BM107" s="200" t="str">
        <f aca="false">'Calculs (M1..M20)'!GY110</f>
        <v/>
      </c>
      <c r="BN107" s="200" t="str">
        <f aca="false">'Calculs (M1..M20)'!GZ110</f>
        <v/>
      </c>
      <c r="BO107" s="200" t="str">
        <f aca="false">'Calculs (M1..M20)'!HA110</f>
        <v/>
      </c>
      <c r="BP107" s="200" t="str">
        <f aca="false">'Calculs (M1..M20)'!HB110</f>
        <v/>
      </c>
      <c r="BQ107" s="200" t="str">
        <f aca="false">'Calculs (M1..M20)'!HC110</f>
        <v/>
      </c>
      <c r="BR107" s="200" t="str">
        <f aca="false">'Calculs (M1..M20)'!HD110</f>
        <v/>
      </c>
      <c r="BS107" s="200" t="str">
        <f aca="false">'Calculs (M1..M20)'!HE110</f>
        <v/>
      </c>
      <c r="BT107" s="200" t="str">
        <f aca="false">'Calculs (M1..M20)'!HF110</f>
        <v/>
      </c>
      <c r="BU107" s="200" t="str">
        <f aca="false">'Calculs (M21..M40)'!GM110</f>
        <v/>
      </c>
      <c r="BV107" s="200" t="str">
        <f aca="false">'Calculs (M21..M40)'!GN110</f>
        <v/>
      </c>
      <c r="BW107" s="200" t="str">
        <f aca="false">'Calculs (M21..M40)'!GO110</f>
        <v/>
      </c>
      <c r="BX107" s="200" t="str">
        <f aca="false">'Calculs (M21..M40)'!GP110</f>
        <v/>
      </c>
      <c r="BY107" s="200" t="str">
        <f aca="false">'Calculs (M21..M40)'!GQ110</f>
        <v/>
      </c>
      <c r="BZ107" s="200" t="str">
        <f aca="false">'Calculs (M21..M40)'!GR110</f>
        <v/>
      </c>
      <c r="CA107" s="200" t="str">
        <f aca="false">'Calculs (M21..M40)'!GS110</f>
        <v/>
      </c>
      <c r="CB107" s="200" t="str">
        <f aca="false">'Calculs (M21..M40)'!GT110</f>
        <v/>
      </c>
      <c r="CC107" s="200" t="str">
        <f aca="false">'Calculs (M21..M40)'!GU110</f>
        <v/>
      </c>
      <c r="CD107" s="200" t="str">
        <f aca="false">'Calculs (M21..M40)'!GV110</f>
        <v/>
      </c>
      <c r="CE107" s="200" t="str">
        <f aca="false">'Calculs (M21..M40)'!GW110</f>
        <v/>
      </c>
      <c r="CF107" s="200" t="str">
        <f aca="false">'Calculs (M21..M40)'!GX110</f>
        <v/>
      </c>
      <c r="CG107" s="200" t="str">
        <f aca="false">'Calculs (M21..M40)'!GY110</f>
        <v/>
      </c>
      <c r="CH107" s="200" t="str">
        <f aca="false">'Calculs (M21..M40)'!GZ110</f>
        <v/>
      </c>
      <c r="CI107" s="200" t="str">
        <f aca="false">'Calculs (M21..M40)'!HA110</f>
        <v/>
      </c>
      <c r="CJ107" s="200" t="str">
        <f aca="false">'Calculs (M21..M40)'!HB110</f>
        <v/>
      </c>
      <c r="CK107" s="200" t="str">
        <f aca="false">'Calculs (M21..M40)'!HC110</f>
        <v/>
      </c>
      <c r="CL107" s="200" t="str">
        <f aca="false">'Calculs (M21..M40)'!HD110</f>
        <v/>
      </c>
      <c r="CM107" s="200" t="str">
        <f aca="false">'Calculs (M21..M40)'!HE110</f>
        <v/>
      </c>
      <c r="CN107" s="201" t="str">
        <f aca="false">'Calculs (M21..M40)'!HF110</f>
        <v/>
      </c>
    </row>
    <row r="108" customFormat="false" ht="13" hidden="false" customHeight="false" outlineLevel="0" collapsed="false">
      <c r="B108" s="197" t="n">
        <v>98</v>
      </c>
      <c r="C108" s="198" t="str">
        <f aca="false">IF(ISNA(VLOOKUP(B108,ClassEvo,2,0)),"",VLOOKUP(B108,ClassEvo,2,0))</f>
        <v/>
      </c>
      <c r="D108" s="198" t="str">
        <f aca="false">IF(ISNA(VLOOKUP($B108,ClassEvo,3,0)),"",VLOOKUP($B108,ClassEvo,3,0))</f>
        <v/>
      </c>
      <c r="E108" s="202" t="str">
        <f aca="false">IF(ISNA(VLOOKUP($B108,ClassEvo,4,0)),"",VLOOKUP($B108,ClassEvo,4,0))</f>
        <v/>
      </c>
      <c r="F108" s="198" t="str">
        <f aca="false">IF(ISNA(VLOOKUP($B108,ClassEvo,5,0)),"",VLOOKUP($B108,ClassEvo,5,0))</f>
        <v/>
      </c>
      <c r="G108" s="200" t="str">
        <f aca="false">IF(ISNA(VLOOKUP($B108,ClassEvo,5+G$10,0)),"",VLOOKUP($B108,ClassEvo,5+G$10,0))</f>
        <v/>
      </c>
      <c r="H108" s="200" t="str">
        <f aca="false">IF(ISNA(VLOOKUP($B108,ClassEvo,5+H$10,0)),"",VLOOKUP($B108,ClassEvo,5+H$10,0))</f>
        <v/>
      </c>
      <c r="I108" s="200" t="str">
        <f aca="false">IF(ISNA(VLOOKUP($B108,ClassEvo,5+I$10,0)),"",VLOOKUP($B108,ClassEvo,5+I$10,0))</f>
        <v/>
      </c>
      <c r="J108" s="200" t="str">
        <f aca="false">IF(ISNA(VLOOKUP($B108,ClassEvo,5+J$10,0)),"",VLOOKUP($B108,ClassEvo,5+J$10,0))</f>
        <v/>
      </c>
      <c r="K108" s="200" t="str">
        <f aca="false">IF(ISNA(VLOOKUP($B108,ClassEvo,5+K$10,0)),"",VLOOKUP($B108,ClassEvo,5+K$10,0))</f>
        <v/>
      </c>
      <c r="L108" s="200" t="str">
        <f aca="false">IF(ISNA(VLOOKUP($B108,ClassEvo,5+L$10,0)),"",VLOOKUP($B108,ClassEvo,5+L$10,0))</f>
        <v/>
      </c>
      <c r="M108" s="200" t="str">
        <f aca="false">IF(ISNA(VLOOKUP($B108,ClassEvo,5+M$10,0)),"",VLOOKUP($B108,ClassEvo,5+M$10,0))</f>
        <v/>
      </c>
      <c r="N108" s="200" t="str">
        <f aca="false">IF(ISNA(VLOOKUP($B108,ClassEvo,5+N$10,0)),"",VLOOKUP($B108,ClassEvo,5+N$10,0))</f>
        <v/>
      </c>
      <c r="O108" s="200" t="str">
        <f aca="false">IF(ISNA(VLOOKUP($B108,ClassEvo,5+O$10,0)),"",VLOOKUP($B108,ClassEvo,5+O$10,0))</f>
        <v/>
      </c>
      <c r="P108" s="200" t="str">
        <f aca="false">IF(ISNA(VLOOKUP($B108,ClassEvo,5+P$10,0)),"",VLOOKUP($B108,ClassEvo,5+P$10,0))</f>
        <v/>
      </c>
      <c r="Q108" s="200" t="str">
        <f aca="false">IF(ISNA(VLOOKUP($B108,ClassEvo,5+Q$10,0)),"",VLOOKUP($B108,ClassEvo,5+Q$10,0))</f>
        <v/>
      </c>
      <c r="R108" s="200" t="str">
        <f aca="false">IF(ISNA(VLOOKUP($B108,ClassEvo,5+R$10,0)),"",VLOOKUP($B108,ClassEvo,5+R$10,0))</f>
        <v/>
      </c>
      <c r="S108" s="200" t="str">
        <f aca="false">IF(ISNA(VLOOKUP($B108,ClassEvo,5+S$10,0)),"",VLOOKUP($B108,ClassEvo,5+S$10,0))</f>
        <v/>
      </c>
      <c r="T108" s="200" t="str">
        <f aca="false">IF(ISNA(VLOOKUP($B108,ClassEvo,5+T$10,0)),"",VLOOKUP($B108,ClassEvo,5+T$10,0))</f>
        <v/>
      </c>
      <c r="U108" s="200" t="str">
        <f aca="false">IF(ISNA(VLOOKUP($B108,ClassEvo,5+U$10,0)),"",VLOOKUP($B108,ClassEvo,5+U$10,0))</f>
        <v/>
      </c>
      <c r="V108" s="200" t="str">
        <f aca="false">IF(ISNA(VLOOKUP($B108,ClassEvo,5+V$10,0)),"",VLOOKUP($B108,ClassEvo,5+V$10,0))</f>
        <v/>
      </c>
      <c r="W108" s="200" t="str">
        <f aca="false">IF(ISNA(VLOOKUP($B108,ClassEvo,5+W$10,0)),"",VLOOKUP($B108,ClassEvo,5+W$10,0))</f>
        <v/>
      </c>
      <c r="X108" s="200" t="str">
        <f aca="false">IF(ISNA(VLOOKUP($B108,ClassEvo,5+X$10,0)),"",VLOOKUP($B108,ClassEvo,5+X$10,0))</f>
        <v/>
      </c>
      <c r="Y108" s="200" t="str">
        <f aca="false">IF(ISNA(VLOOKUP($B108,ClassEvo,5+Y$10,0)),"",VLOOKUP($B108,ClassEvo,5+Y$10,0))</f>
        <v/>
      </c>
      <c r="Z108" s="200" t="str">
        <f aca="false">IF(ISNA(VLOOKUP($B108,ClassEvo,5+Z$10,0)),"",VLOOKUP($B108,ClassEvo,5+Z$10,0))</f>
        <v/>
      </c>
      <c r="AA108" s="200" t="str">
        <f aca="false">IF(ISNA(VLOOKUP($B108,ClassEvo,5+AA$10,0)),"",VLOOKUP($B108,ClassEvo,5+AA$10,0))</f>
        <v/>
      </c>
      <c r="AB108" s="200" t="str">
        <f aca="false">IF(ISNA(VLOOKUP($B108,ClassEvo,5+AB$10,0)),"",VLOOKUP($B108,ClassEvo,5+AB$10,0))</f>
        <v/>
      </c>
      <c r="AC108" s="200" t="str">
        <f aca="false">IF(ISNA(VLOOKUP($B108,ClassEvo,5+AC$10,0)),"",VLOOKUP($B108,ClassEvo,5+AC$10,0))</f>
        <v/>
      </c>
      <c r="AD108" s="200" t="str">
        <f aca="false">IF(ISNA(VLOOKUP($B108,ClassEvo,5+AD$10,0)),"",VLOOKUP($B108,ClassEvo,5+AD$10,0))</f>
        <v/>
      </c>
      <c r="AE108" s="200" t="str">
        <f aca="false">IF(ISNA(VLOOKUP($B108,ClassEvo,5+AE$10,0)),"",VLOOKUP($B108,ClassEvo,5+AE$10,0))</f>
        <v/>
      </c>
      <c r="AF108" s="200" t="str">
        <f aca="false">IF(ISNA(VLOOKUP($B108,ClassEvo,5+AF$10,0)),"",VLOOKUP($B108,ClassEvo,5+AF$10,0))</f>
        <v/>
      </c>
      <c r="AG108" s="200" t="str">
        <f aca="false">IF(ISNA(VLOOKUP($B108,ClassEvo,5+AG$10,0)),"",VLOOKUP($B108,ClassEvo,5+AG$10,0))</f>
        <v/>
      </c>
      <c r="AH108" s="200" t="str">
        <f aca="false">IF(ISNA(VLOOKUP($B108,ClassEvo,5+AH$10,0)),"",VLOOKUP($B108,ClassEvo,5+AH$10,0))</f>
        <v/>
      </c>
      <c r="AI108" s="200" t="str">
        <f aca="false">IF(ISNA(VLOOKUP($B108,ClassEvo,5+AI$10,0)),"",VLOOKUP($B108,ClassEvo,5+AI$10,0))</f>
        <v/>
      </c>
      <c r="AJ108" s="200" t="str">
        <f aca="false">IF(ISNA(VLOOKUP($B108,ClassEvo,5+AJ$10,0)),"",VLOOKUP($B108,ClassEvo,5+AJ$10,0))</f>
        <v/>
      </c>
      <c r="AK108" s="200" t="str">
        <f aca="false">IF(ISNA(VLOOKUP($B108,ClassEvo,5+AK$10,0)),"",VLOOKUP($B108,ClassEvo,5+AK$10,0))</f>
        <v/>
      </c>
      <c r="AL108" s="200" t="str">
        <f aca="false">IF(ISNA(VLOOKUP($B108,ClassEvo,5+AL$10,0)),"",VLOOKUP($B108,ClassEvo,5+AL$10,0))</f>
        <v/>
      </c>
      <c r="AM108" s="200" t="str">
        <f aca="false">IF(ISNA(VLOOKUP($B108,ClassEvo,5+AM$10,0)),"",VLOOKUP($B108,ClassEvo,5+AM$10,0))</f>
        <v/>
      </c>
      <c r="AN108" s="200" t="str">
        <f aca="false">IF(ISNA(VLOOKUP($B108,ClassEvo,5+AN$10,0)),"",VLOOKUP($B108,ClassEvo,5+AN$10,0))</f>
        <v/>
      </c>
      <c r="AO108" s="200" t="str">
        <f aca="false">IF(ISNA(VLOOKUP($B108,ClassEvo,5+AO$10,0)),"",VLOOKUP($B108,ClassEvo,5+AO$10,0))</f>
        <v/>
      </c>
      <c r="AP108" s="200" t="str">
        <f aca="false">IF(ISNA(VLOOKUP($B108,ClassEvo,5+AP$10,0)),"",VLOOKUP($B108,ClassEvo,5+AP$10,0))</f>
        <v/>
      </c>
      <c r="AQ108" s="200" t="str">
        <f aca="false">IF(ISNA(VLOOKUP($B108,ClassEvo,5+AQ$10,0)),"",VLOOKUP($B108,ClassEvo,5+AQ$10,0))</f>
        <v/>
      </c>
      <c r="AR108" s="200" t="str">
        <f aca="false">IF(ISNA(VLOOKUP($B108,ClassEvo,5+AR$10,0)),"",VLOOKUP($B108,ClassEvo,5+AR$10,0))</f>
        <v/>
      </c>
      <c r="AS108" s="200" t="str">
        <f aca="false">IF(ISNA(VLOOKUP($B108,ClassEvo,5+AS$10,0)),"",VLOOKUP($B108,ClassEvo,5+AS$10,0))</f>
        <v/>
      </c>
      <c r="AT108" s="201" t="str">
        <f aca="false">IF(ISNA(VLOOKUP($B108,ClassEvo,5+AT$10,0)),"",VLOOKUP($B108,ClassEvo,5+AT$10,0))</f>
        <v/>
      </c>
      <c r="AV108" s="197" t="str">
        <f aca="false">'Calculs (M21..M40)'!A111</f>
        <v/>
      </c>
      <c r="AW108" s="198" t="n">
        <f aca="false">'Calculs (M21..M40)'!G111</f>
        <v>0</v>
      </c>
      <c r="AX108" s="198" t="str">
        <f aca="false">'Calculs (M21..M40)'!H111</f>
        <v/>
      </c>
      <c r="AY108" s="202" t="str">
        <f aca="false">'Calculs (M21..M40)'!I111</f>
        <v/>
      </c>
      <c r="AZ108" s="198" t="str">
        <f aca="false">'Calculs (M21..M40)'!C111</f>
        <v/>
      </c>
      <c r="BA108" s="200" t="str">
        <f aca="false">'Calculs (M1..M20)'!GM111</f>
        <v/>
      </c>
      <c r="BB108" s="200" t="str">
        <f aca="false">'Calculs (M1..M20)'!GN111</f>
        <v/>
      </c>
      <c r="BC108" s="200" t="str">
        <f aca="false">'Calculs (M1..M20)'!GO111</f>
        <v/>
      </c>
      <c r="BD108" s="200" t="str">
        <f aca="false">'Calculs (M1..M20)'!GP111</f>
        <v/>
      </c>
      <c r="BE108" s="200" t="str">
        <f aca="false">'Calculs (M1..M20)'!GQ111</f>
        <v/>
      </c>
      <c r="BF108" s="200" t="str">
        <f aca="false">'Calculs (M1..M20)'!GR111</f>
        <v/>
      </c>
      <c r="BG108" s="200" t="str">
        <f aca="false">'Calculs (M1..M20)'!GS111</f>
        <v/>
      </c>
      <c r="BH108" s="200" t="str">
        <f aca="false">'Calculs (M1..M20)'!GT111</f>
        <v/>
      </c>
      <c r="BI108" s="200" t="str">
        <f aca="false">'Calculs (M1..M20)'!GU111</f>
        <v/>
      </c>
      <c r="BJ108" s="200" t="str">
        <f aca="false">'Calculs (M1..M20)'!GV111</f>
        <v/>
      </c>
      <c r="BK108" s="200" t="str">
        <f aca="false">'Calculs (M1..M20)'!GW111</f>
        <v/>
      </c>
      <c r="BL108" s="200" t="str">
        <f aca="false">'Calculs (M1..M20)'!GX111</f>
        <v/>
      </c>
      <c r="BM108" s="200" t="str">
        <f aca="false">'Calculs (M1..M20)'!GY111</f>
        <v/>
      </c>
      <c r="BN108" s="200" t="str">
        <f aca="false">'Calculs (M1..M20)'!GZ111</f>
        <v/>
      </c>
      <c r="BO108" s="200" t="str">
        <f aca="false">'Calculs (M1..M20)'!HA111</f>
        <v/>
      </c>
      <c r="BP108" s="200" t="str">
        <f aca="false">'Calculs (M1..M20)'!HB111</f>
        <v/>
      </c>
      <c r="BQ108" s="200" t="str">
        <f aca="false">'Calculs (M1..M20)'!HC111</f>
        <v/>
      </c>
      <c r="BR108" s="200" t="str">
        <f aca="false">'Calculs (M1..M20)'!HD111</f>
        <v/>
      </c>
      <c r="BS108" s="200" t="str">
        <f aca="false">'Calculs (M1..M20)'!HE111</f>
        <v/>
      </c>
      <c r="BT108" s="200" t="str">
        <f aca="false">'Calculs (M1..M20)'!HF111</f>
        <v/>
      </c>
      <c r="BU108" s="200" t="str">
        <f aca="false">'Calculs (M21..M40)'!GM111</f>
        <v/>
      </c>
      <c r="BV108" s="200" t="str">
        <f aca="false">'Calculs (M21..M40)'!GN111</f>
        <v/>
      </c>
      <c r="BW108" s="200" t="str">
        <f aca="false">'Calculs (M21..M40)'!GO111</f>
        <v/>
      </c>
      <c r="BX108" s="200" t="str">
        <f aca="false">'Calculs (M21..M40)'!GP111</f>
        <v/>
      </c>
      <c r="BY108" s="200" t="str">
        <f aca="false">'Calculs (M21..M40)'!GQ111</f>
        <v/>
      </c>
      <c r="BZ108" s="200" t="str">
        <f aca="false">'Calculs (M21..M40)'!GR111</f>
        <v/>
      </c>
      <c r="CA108" s="200" t="str">
        <f aca="false">'Calculs (M21..M40)'!GS111</f>
        <v/>
      </c>
      <c r="CB108" s="200" t="str">
        <f aca="false">'Calculs (M21..M40)'!GT111</f>
        <v/>
      </c>
      <c r="CC108" s="200" t="str">
        <f aca="false">'Calculs (M21..M40)'!GU111</f>
        <v/>
      </c>
      <c r="CD108" s="200" t="str">
        <f aca="false">'Calculs (M21..M40)'!GV111</f>
        <v/>
      </c>
      <c r="CE108" s="200" t="str">
        <f aca="false">'Calculs (M21..M40)'!GW111</f>
        <v/>
      </c>
      <c r="CF108" s="200" t="str">
        <f aca="false">'Calculs (M21..M40)'!GX111</f>
        <v/>
      </c>
      <c r="CG108" s="200" t="str">
        <f aca="false">'Calculs (M21..M40)'!GY111</f>
        <v/>
      </c>
      <c r="CH108" s="200" t="str">
        <f aca="false">'Calculs (M21..M40)'!GZ111</f>
        <v/>
      </c>
      <c r="CI108" s="200" t="str">
        <f aca="false">'Calculs (M21..M40)'!HA111</f>
        <v/>
      </c>
      <c r="CJ108" s="200" t="str">
        <f aca="false">'Calculs (M21..M40)'!HB111</f>
        <v/>
      </c>
      <c r="CK108" s="200" t="str">
        <f aca="false">'Calculs (M21..M40)'!HC111</f>
        <v/>
      </c>
      <c r="CL108" s="200" t="str">
        <f aca="false">'Calculs (M21..M40)'!HD111</f>
        <v/>
      </c>
      <c r="CM108" s="200" t="str">
        <f aca="false">'Calculs (M21..M40)'!HE111</f>
        <v/>
      </c>
      <c r="CN108" s="201" t="str">
        <f aca="false">'Calculs (M21..M40)'!HF111</f>
        <v/>
      </c>
    </row>
    <row r="109" customFormat="false" ht="13" hidden="false" customHeight="false" outlineLevel="0" collapsed="false">
      <c r="B109" s="197" t="n">
        <v>99</v>
      </c>
      <c r="C109" s="198" t="str">
        <f aca="false">IF(ISNA(VLOOKUP(B109,ClassEvo,2,0)),"",VLOOKUP(B109,ClassEvo,2,0))</f>
        <v/>
      </c>
      <c r="D109" s="198" t="str">
        <f aca="false">IF(ISNA(VLOOKUP($B109,ClassEvo,3,0)),"",VLOOKUP($B109,ClassEvo,3,0))</f>
        <v/>
      </c>
      <c r="E109" s="202" t="str">
        <f aca="false">IF(ISNA(VLOOKUP($B109,ClassEvo,4,0)),"",VLOOKUP($B109,ClassEvo,4,0))</f>
        <v/>
      </c>
      <c r="F109" s="198" t="str">
        <f aca="false">IF(ISNA(VLOOKUP($B109,ClassEvo,5,0)),"",VLOOKUP($B109,ClassEvo,5,0))</f>
        <v/>
      </c>
      <c r="G109" s="200" t="str">
        <f aca="false">IF(ISNA(VLOOKUP($B109,ClassEvo,5+G$10,0)),"",VLOOKUP($B109,ClassEvo,5+G$10,0))</f>
        <v/>
      </c>
      <c r="H109" s="200" t="str">
        <f aca="false">IF(ISNA(VLOOKUP($B109,ClassEvo,5+H$10,0)),"",VLOOKUP($B109,ClassEvo,5+H$10,0))</f>
        <v/>
      </c>
      <c r="I109" s="200" t="str">
        <f aca="false">IF(ISNA(VLOOKUP($B109,ClassEvo,5+I$10,0)),"",VLOOKUP($B109,ClassEvo,5+I$10,0))</f>
        <v/>
      </c>
      <c r="J109" s="200" t="str">
        <f aca="false">IF(ISNA(VLOOKUP($B109,ClassEvo,5+J$10,0)),"",VLOOKUP($B109,ClassEvo,5+J$10,0))</f>
        <v/>
      </c>
      <c r="K109" s="200" t="str">
        <f aca="false">IF(ISNA(VLOOKUP($B109,ClassEvo,5+K$10,0)),"",VLOOKUP($B109,ClassEvo,5+K$10,0))</f>
        <v/>
      </c>
      <c r="L109" s="200" t="str">
        <f aca="false">IF(ISNA(VLOOKUP($B109,ClassEvo,5+L$10,0)),"",VLOOKUP($B109,ClassEvo,5+L$10,0))</f>
        <v/>
      </c>
      <c r="M109" s="200" t="str">
        <f aca="false">IF(ISNA(VLOOKUP($B109,ClassEvo,5+M$10,0)),"",VLOOKUP($B109,ClassEvo,5+M$10,0))</f>
        <v/>
      </c>
      <c r="N109" s="200" t="str">
        <f aca="false">IF(ISNA(VLOOKUP($B109,ClassEvo,5+N$10,0)),"",VLOOKUP($B109,ClassEvo,5+N$10,0))</f>
        <v/>
      </c>
      <c r="O109" s="200" t="str">
        <f aca="false">IF(ISNA(VLOOKUP($B109,ClassEvo,5+O$10,0)),"",VLOOKUP($B109,ClassEvo,5+O$10,0))</f>
        <v/>
      </c>
      <c r="P109" s="200" t="str">
        <f aca="false">IF(ISNA(VLOOKUP($B109,ClassEvo,5+P$10,0)),"",VLOOKUP($B109,ClassEvo,5+P$10,0))</f>
        <v/>
      </c>
      <c r="Q109" s="200" t="str">
        <f aca="false">IF(ISNA(VLOOKUP($B109,ClassEvo,5+Q$10,0)),"",VLOOKUP($B109,ClassEvo,5+Q$10,0))</f>
        <v/>
      </c>
      <c r="R109" s="200" t="str">
        <f aca="false">IF(ISNA(VLOOKUP($B109,ClassEvo,5+R$10,0)),"",VLOOKUP($B109,ClassEvo,5+R$10,0))</f>
        <v/>
      </c>
      <c r="S109" s="200" t="str">
        <f aca="false">IF(ISNA(VLOOKUP($B109,ClassEvo,5+S$10,0)),"",VLOOKUP($B109,ClassEvo,5+S$10,0))</f>
        <v/>
      </c>
      <c r="T109" s="200" t="str">
        <f aca="false">IF(ISNA(VLOOKUP($B109,ClassEvo,5+T$10,0)),"",VLOOKUP($B109,ClassEvo,5+T$10,0))</f>
        <v/>
      </c>
      <c r="U109" s="200" t="str">
        <f aca="false">IF(ISNA(VLOOKUP($B109,ClassEvo,5+U$10,0)),"",VLOOKUP($B109,ClassEvo,5+U$10,0))</f>
        <v/>
      </c>
      <c r="V109" s="200" t="str">
        <f aca="false">IF(ISNA(VLOOKUP($B109,ClassEvo,5+V$10,0)),"",VLOOKUP($B109,ClassEvo,5+V$10,0))</f>
        <v/>
      </c>
      <c r="W109" s="200" t="str">
        <f aca="false">IF(ISNA(VLOOKUP($B109,ClassEvo,5+W$10,0)),"",VLOOKUP($B109,ClassEvo,5+W$10,0))</f>
        <v/>
      </c>
      <c r="X109" s="200" t="str">
        <f aca="false">IF(ISNA(VLOOKUP($B109,ClassEvo,5+X$10,0)),"",VLOOKUP($B109,ClassEvo,5+X$10,0))</f>
        <v/>
      </c>
      <c r="Y109" s="200" t="str">
        <f aca="false">IF(ISNA(VLOOKUP($B109,ClassEvo,5+Y$10,0)),"",VLOOKUP($B109,ClassEvo,5+Y$10,0))</f>
        <v/>
      </c>
      <c r="Z109" s="200" t="str">
        <f aca="false">IF(ISNA(VLOOKUP($B109,ClassEvo,5+Z$10,0)),"",VLOOKUP($B109,ClassEvo,5+Z$10,0))</f>
        <v/>
      </c>
      <c r="AA109" s="200" t="str">
        <f aca="false">IF(ISNA(VLOOKUP($B109,ClassEvo,5+AA$10,0)),"",VLOOKUP($B109,ClassEvo,5+AA$10,0))</f>
        <v/>
      </c>
      <c r="AB109" s="200" t="str">
        <f aca="false">IF(ISNA(VLOOKUP($B109,ClassEvo,5+AB$10,0)),"",VLOOKUP($B109,ClassEvo,5+AB$10,0))</f>
        <v/>
      </c>
      <c r="AC109" s="200" t="str">
        <f aca="false">IF(ISNA(VLOOKUP($B109,ClassEvo,5+AC$10,0)),"",VLOOKUP($B109,ClassEvo,5+AC$10,0))</f>
        <v/>
      </c>
      <c r="AD109" s="200" t="str">
        <f aca="false">IF(ISNA(VLOOKUP($B109,ClassEvo,5+AD$10,0)),"",VLOOKUP($B109,ClassEvo,5+AD$10,0))</f>
        <v/>
      </c>
      <c r="AE109" s="200" t="str">
        <f aca="false">IF(ISNA(VLOOKUP($B109,ClassEvo,5+AE$10,0)),"",VLOOKUP($B109,ClassEvo,5+AE$10,0))</f>
        <v/>
      </c>
      <c r="AF109" s="200" t="str">
        <f aca="false">IF(ISNA(VLOOKUP($B109,ClassEvo,5+AF$10,0)),"",VLOOKUP($B109,ClassEvo,5+AF$10,0))</f>
        <v/>
      </c>
      <c r="AG109" s="200" t="str">
        <f aca="false">IF(ISNA(VLOOKUP($B109,ClassEvo,5+AG$10,0)),"",VLOOKUP($B109,ClassEvo,5+AG$10,0))</f>
        <v/>
      </c>
      <c r="AH109" s="200" t="str">
        <f aca="false">IF(ISNA(VLOOKUP($B109,ClassEvo,5+AH$10,0)),"",VLOOKUP($B109,ClassEvo,5+AH$10,0))</f>
        <v/>
      </c>
      <c r="AI109" s="200" t="str">
        <f aca="false">IF(ISNA(VLOOKUP($B109,ClassEvo,5+AI$10,0)),"",VLOOKUP($B109,ClassEvo,5+AI$10,0))</f>
        <v/>
      </c>
      <c r="AJ109" s="200" t="str">
        <f aca="false">IF(ISNA(VLOOKUP($B109,ClassEvo,5+AJ$10,0)),"",VLOOKUP($B109,ClassEvo,5+AJ$10,0))</f>
        <v/>
      </c>
      <c r="AK109" s="200" t="str">
        <f aca="false">IF(ISNA(VLOOKUP($B109,ClassEvo,5+AK$10,0)),"",VLOOKUP($B109,ClassEvo,5+AK$10,0))</f>
        <v/>
      </c>
      <c r="AL109" s="200" t="str">
        <f aca="false">IF(ISNA(VLOOKUP($B109,ClassEvo,5+AL$10,0)),"",VLOOKUP($B109,ClassEvo,5+AL$10,0))</f>
        <v/>
      </c>
      <c r="AM109" s="200" t="str">
        <f aca="false">IF(ISNA(VLOOKUP($B109,ClassEvo,5+AM$10,0)),"",VLOOKUP($B109,ClassEvo,5+AM$10,0))</f>
        <v/>
      </c>
      <c r="AN109" s="200" t="str">
        <f aca="false">IF(ISNA(VLOOKUP($B109,ClassEvo,5+AN$10,0)),"",VLOOKUP($B109,ClassEvo,5+AN$10,0))</f>
        <v/>
      </c>
      <c r="AO109" s="200" t="str">
        <f aca="false">IF(ISNA(VLOOKUP($B109,ClassEvo,5+AO$10,0)),"",VLOOKUP($B109,ClassEvo,5+AO$10,0))</f>
        <v/>
      </c>
      <c r="AP109" s="200" t="str">
        <f aca="false">IF(ISNA(VLOOKUP($B109,ClassEvo,5+AP$10,0)),"",VLOOKUP($B109,ClassEvo,5+AP$10,0))</f>
        <v/>
      </c>
      <c r="AQ109" s="200" t="str">
        <f aca="false">IF(ISNA(VLOOKUP($B109,ClassEvo,5+AQ$10,0)),"",VLOOKUP($B109,ClassEvo,5+AQ$10,0))</f>
        <v/>
      </c>
      <c r="AR109" s="200" t="str">
        <f aca="false">IF(ISNA(VLOOKUP($B109,ClassEvo,5+AR$10,0)),"",VLOOKUP($B109,ClassEvo,5+AR$10,0))</f>
        <v/>
      </c>
      <c r="AS109" s="200" t="str">
        <f aca="false">IF(ISNA(VLOOKUP($B109,ClassEvo,5+AS$10,0)),"",VLOOKUP($B109,ClassEvo,5+AS$10,0))</f>
        <v/>
      </c>
      <c r="AT109" s="201" t="str">
        <f aca="false">IF(ISNA(VLOOKUP($B109,ClassEvo,5+AT$10,0)),"",VLOOKUP($B109,ClassEvo,5+AT$10,0))</f>
        <v/>
      </c>
      <c r="AV109" s="197" t="str">
        <f aca="false">'Calculs (M21..M40)'!A112</f>
        <v/>
      </c>
      <c r="AW109" s="198" t="n">
        <f aca="false">'Calculs (M21..M40)'!G112</f>
        <v>0</v>
      </c>
      <c r="AX109" s="198" t="str">
        <f aca="false">'Calculs (M21..M40)'!H112</f>
        <v/>
      </c>
      <c r="AY109" s="202" t="str">
        <f aca="false">'Calculs (M21..M40)'!I112</f>
        <v/>
      </c>
      <c r="AZ109" s="198" t="str">
        <f aca="false">'Calculs (M21..M40)'!C112</f>
        <v/>
      </c>
      <c r="BA109" s="200" t="str">
        <f aca="false">'Calculs (M1..M20)'!GM112</f>
        <v/>
      </c>
      <c r="BB109" s="200" t="str">
        <f aca="false">'Calculs (M1..M20)'!GN112</f>
        <v/>
      </c>
      <c r="BC109" s="200" t="str">
        <f aca="false">'Calculs (M1..M20)'!GO112</f>
        <v/>
      </c>
      <c r="BD109" s="200" t="str">
        <f aca="false">'Calculs (M1..M20)'!GP112</f>
        <v/>
      </c>
      <c r="BE109" s="200" t="str">
        <f aca="false">'Calculs (M1..M20)'!GQ112</f>
        <v/>
      </c>
      <c r="BF109" s="200" t="str">
        <f aca="false">'Calculs (M1..M20)'!GR112</f>
        <v/>
      </c>
      <c r="BG109" s="200" t="str">
        <f aca="false">'Calculs (M1..M20)'!GS112</f>
        <v/>
      </c>
      <c r="BH109" s="200" t="str">
        <f aca="false">'Calculs (M1..M20)'!GT112</f>
        <v/>
      </c>
      <c r="BI109" s="200" t="str">
        <f aca="false">'Calculs (M1..M20)'!GU112</f>
        <v/>
      </c>
      <c r="BJ109" s="200" t="str">
        <f aca="false">'Calculs (M1..M20)'!GV112</f>
        <v/>
      </c>
      <c r="BK109" s="200" t="str">
        <f aca="false">'Calculs (M1..M20)'!GW112</f>
        <v/>
      </c>
      <c r="BL109" s="200" t="str">
        <f aca="false">'Calculs (M1..M20)'!GX112</f>
        <v/>
      </c>
      <c r="BM109" s="200" t="str">
        <f aca="false">'Calculs (M1..M20)'!GY112</f>
        <v/>
      </c>
      <c r="BN109" s="200" t="str">
        <f aca="false">'Calculs (M1..M20)'!GZ112</f>
        <v/>
      </c>
      <c r="BO109" s="200" t="str">
        <f aca="false">'Calculs (M1..M20)'!HA112</f>
        <v/>
      </c>
      <c r="BP109" s="200" t="str">
        <f aca="false">'Calculs (M1..M20)'!HB112</f>
        <v/>
      </c>
      <c r="BQ109" s="200" t="str">
        <f aca="false">'Calculs (M1..M20)'!HC112</f>
        <v/>
      </c>
      <c r="BR109" s="200" t="str">
        <f aca="false">'Calculs (M1..M20)'!HD112</f>
        <v/>
      </c>
      <c r="BS109" s="200" t="str">
        <f aca="false">'Calculs (M1..M20)'!HE112</f>
        <v/>
      </c>
      <c r="BT109" s="200" t="str">
        <f aca="false">'Calculs (M1..M20)'!HF112</f>
        <v/>
      </c>
      <c r="BU109" s="200" t="str">
        <f aca="false">'Calculs (M21..M40)'!GM112</f>
        <v/>
      </c>
      <c r="BV109" s="200" t="str">
        <f aca="false">'Calculs (M21..M40)'!GN112</f>
        <v/>
      </c>
      <c r="BW109" s="200" t="str">
        <f aca="false">'Calculs (M21..M40)'!GO112</f>
        <v/>
      </c>
      <c r="BX109" s="200" t="str">
        <f aca="false">'Calculs (M21..M40)'!GP112</f>
        <v/>
      </c>
      <c r="BY109" s="200" t="str">
        <f aca="false">'Calculs (M21..M40)'!GQ112</f>
        <v/>
      </c>
      <c r="BZ109" s="200" t="str">
        <f aca="false">'Calculs (M21..M40)'!GR112</f>
        <v/>
      </c>
      <c r="CA109" s="200" t="str">
        <f aca="false">'Calculs (M21..M40)'!GS112</f>
        <v/>
      </c>
      <c r="CB109" s="200" t="str">
        <f aca="false">'Calculs (M21..M40)'!GT112</f>
        <v/>
      </c>
      <c r="CC109" s="200" t="str">
        <f aca="false">'Calculs (M21..M40)'!GU112</f>
        <v/>
      </c>
      <c r="CD109" s="200" t="str">
        <f aca="false">'Calculs (M21..M40)'!GV112</f>
        <v/>
      </c>
      <c r="CE109" s="200" t="str">
        <f aca="false">'Calculs (M21..M40)'!GW112</f>
        <v/>
      </c>
      <c r="CF109" s="200" t="str">
        <f aca="false">'Calculs (M21..M40)'!GX112</f>
        <v/>
      </c>
      <c r="CG109" s="200" t="str">
        <f aca="false">'Calculs (M21..M40)'!GY112</f>
        <v/>
      </c>
      <c r="CH109" s="200" t="str">
        <f aca="false">'Calculs (M21..M40)'!GZ112</f>
        <v/>
      </c>
      <c r="CI109" s="200" t="str">
        <f aca="false">'Calculs (M21..M40)'!HA112</f>
        <v/>
      </c>
      <c r="CJ109" s="200" t="str">
        <f aca="false">'Calculs (M21..M40)'!HB112</f>
        <v/>
      </c>
      <c r="CK109" s="200" t="str">
        <f aca="false">'Calculs (M21..M40)'!HC112</f>
        <v/>
      </c>
      <c r="CL109" s="200" t="str">
        <f aca="false">'Calculs (M21..M40)'!HD112</f>
        <v/>
      </c>
      <c r="CM109" s="200" t="str">
        <f aca="false">'Calculs (M21..M40)'!HE112</f>
        <v/>
      </c>
      <c r="CN109" s="201" t="str">
        <f aca="false">'Calculs (M21..M40)'!HF112</f>
        <v/>
      </c>
    </row>
    <row r="110" customFormat="false" ht="13.5" hidden="false" customHeight="false" outlineLevel="0" collapsed="false">
      <c r="B110" s="203" t="n">
        <v>100</v>
      </c>
      <c r="C110" s="204" t="str">
        <f aca="false">IF(ISNA(VLOOKUP(B110,ClassEvo,2,0)),"",VLOOKUP(B110,ClassEvo,2,0))</f>
        <v/>
      </c>
      <c r="D110" s="204" t="str">
        <f aca="false">IF(ISNA(VLOOKUP($B110,ClassEvo,3,0)),"",VLOOKUP($B110,ClassEvo,3,0))</f>
        <v/>
      </c>
      <c r="E110" s="205" t="str">
        <f aca="false">IF(ISNA(VLOOKUP($B110,ClassEvo,4,0)),"",VLOOKUP($B110,ClassEvo,4,0))</f>
        <v/>
      </c>
      <c r="F110" s="204" t="str">
        <f aca="false">IF(ISNA(VLOOKUP($B110,ClassEvo,5,0)),"",VLOOKUP($B110,ClassEvo,5,0))</f>
        <v/>
      </c>
      <c r="G110" s="206" t="str">
        <f aca="false">IF(ISNA(VLOOKUP($B110,ClassEvo,5+G$10,0)),"",VLOOKUP($B110,ClassEvo,5+G$10,0))</f>
        <v/>
      </c>
      <c r="H110" s="206" t="str">
        <f aca="false">IF(ISNA(VLOOKUP($B110,ClassEvo,5+H$10,0)),"",VLOOKUP($B110,ClassEvo,5+H$10,0))</f>
        <v/>
      </c>
      <c r="I110" s="206" t="str">
        <f aca="false">IF(ISNA(VLOOKUP($B110,ClassEvo,5+I$10,0)),"",VLOOKUP($B110,ClassEvo,5+I$10,0))</f>
        <v/>
      </c>
      <c r="J110" s="206" t="str">
        <f aca="false">IF(ISNA(VLOOKUP($B110,ClassEvo,5+J$10,0)),"",VLOOKUP($B110,ClassEvo,5+J$10,0))</f>
        <v/>
      </c>
      <c r="K110" s="206" t="str">
        <f aca="false">IF(ISNA(VLOOKUP($B110,ClassEvo,5+K$10,0)),"",VLOOKUP($B110,ClassEvo,5+K$10,0))</f>
        <v/>
      </c>
      <c r="L110" s="206" t="str">
        <f aca="false">IF(ISNA(VLOOKUP($B110,ClassEvo,5+L$10,0)),"",VLOOKUP($B110,ClassEvo,5+L$10,0))</f>
        <v/>
      </c>
      <c r="M110" s="206" t="str">
        <f aca="false">IF(ISNA(VLOOKUP($B110,ClassEvo,5+M$10,0)),"",VLOOKUP($B110,ClassEvo,5+M$10,0))</f>
        <v/>
      </c>
      <c r="N110" s="206" t="str">
        <f aca="false">IF(ISNA(VLOOKUP($B110,ClassEvo,5+N$10,0)),"",VLOOKUP($B110,ClassEvo,5+N$10,0))</f>
        <v/>
      </c>
      <c r="O110" s="206" t="str">
        <f aca="false">IF(ISNA(VLOOKUP($B110,ClassEvo,5+O$10,0)),"",VLOOKUP($B110,ClassEvo,5+O$10,0))</f>
        <v/>
      </c>
      <c r="P110" s="206" t="str">
        <f aca="false">IF(ISNA(VLOOKUP($B110,ClassEvo,5+P$10,0)),"",VLOOKUP($B110,ClassEvo,5+P$10,0))</f>
        <v/>
      </c>
      <c r="Q110" s="206" t="str">
        <f aca="false">IF(ISNA(VLOOKUP($B110,ClassEvo,5+Q$10,0)),"",VLOOKUP($B110,ClassEvo,5+Q$10,0))</f>
        <v/>
      </c>
      <c r="R110" s="206" t="str">
        <f aca="false">IF(ISNA(VLOOKUP($B110,ClassEvo,5+R$10,0)),"",VLOOKUP($B110,ClassEvo,5+R$10,0))</f>
        <v/>
      </c>
      <c r="S110" s="206" t="str">
        <f aca="false">IF(ISNA(VLOOKUP($B110,ClassEvo,5+S$10,0)),"",VLOOKUP($B110,ClassEvo,5+S$10,0))</f>
        <v/>
      </c>
      <c r="T110" s="206" t="str">
        <f aca="false">IF(ISNA(VLOOKUP($B110,ClassEvo,5+T$10,0)),"",VLOOKUP($B110,ClassEvo,5+T$10,0))</f>
        <v/>
      </c>
      <c r="U110" s="206" t="str">
        <f aca="false">IF(ISNA(VLOOKUP($B110,ClassEvo,5+U$10,0)),"",VLOOKUP($B110,ClassEvo,5+U$10,0))</f>
        <v/>
      </c>
      <c r="V110" s="206" t="str">
        <f aca="false">IF(ISNA(VLOOKUP($B110,ClassEvo,5+V$10,0)),"",VLOOKUP($B110,ClassEvo,5+V$10,0))</f>
        <v/>
      </c>
      <c r="W110" s="206" t="str">
        <f aca="false">IF(ISNA(VLOOKUP($B110,ClassEvo,5+W$10,0)),"",VLOOKUP($B110,ClassEvo,5+W$10,0))</f>
        <v/>
      </c>
      <c r="X110" s="206" t="str">
        <f aca="false">IF(ISNA(VLOOKUP($B110,ClassEvo,5+X$10,0)),"",VLOOKUP($B110,ClassEvo,5+X$10,0))</f>
        <v/>
      </c>
      <c r="Y110" s="206" t="str">
        <f aca="false">IF(ISNA(VLOOKUP($B110,ClassEvo,5+Y$10,0)),"",VLOOKUP($B110,ClassEvo,5+Y$10,0))</f>
        <v/>
      </c>
      <c r="Z110" s="206" t="str">
        <f aca="false">IF(ISNA(VLOOKUP($B110,ClassEvo,5+Z$10,0)),"",VLOOKUP($B110,ClassEvo,5+Z$10,0))</f>
        <v/>
      </c>
      <c r="AA110" s="206" t="str">
        <f aca="false">IF(ISNA(VLOOKUP($B110,ClassEvo,5+AA$10,0)),"",VLOOKUP($B110,ClassEvo,5+AA$10,0))</f>
        <v/>
      </c>
      <c r="AB110" s="206" t="str">
        <f aca="false">IF(ISNA(VLOOKUP($B110,ClassEvo,5+AB$10,0)),"",VLOOKUP($B110,ClassEvo,5+AB$10,0))</f>
        <v/>
      </c>
      <c r="AC110" s="206" t="str">
        <f aca="false">IF(ISNA(VLOOKUP($B110,ClassEvo,5+AC$10,0)),"",VLOOKUP($B110,ClassEvo,5+AC$10,0))</f>
        <v/>
      </c>
      <c r="AD110" s="206" t="str">
        <f aca="false">IF(ISNA(VLOOKUP($B110,ClassEvo,5+AD$10,0)),"",VLOOKUP($B110,ClassEvo,5+AD$10,0))</f>
        <v/>
      </c>
      <c r="AE110" s="206" t="str">
        <f aca="false">IF(ISNA(VLOOKUP($B110,ClassEvo,5+AE$10,0)),"",VLOOKUP($B110,ClassEvo,5+AE$10,0))</f>
        <v/>
      </c>
      <c r="AF110" s="206" t="str">
        <f aca="false">IF(ISNA(VLOOKUP($B110,ClassEvo,5+AF$10,0)),"",VLOOKUP($B110,ClassEvo,5+AF$10,0))</f>
        <v/>
      </c>
      <c r="AG110" s="206" t="str">
        <f aca="false">IF(ISNA(VLOOKUP($B110,ClassEvo,5+AG$10,0)),"",VLOOKUP($B110,ClassEvo,5+AG$10,0))</f>
        <v/>
      </c>
      <c r="AH110" s="206" t="str">
        <f aca="false">IF(ISNA(VLOOKUP($B110,ClassEvo,5+AH$10,0)),"",VLOOKUP($B110,ClassEvo,5+AH$10,0))</f>
        <v/>
      </c>
      <c r="AI110" s="206" t="str">
        <f aca="false">IF(ISNA(VLOOKUP($B110,ClassEvo,5+AI$10,0)),"",VLOOKUP($B110,ClassEvo,5+AI$10,0))</f>
        <v/>
      </c>
      <c r="AJ110" s="206" t="str">
        <f aca="false">IF(ISNA(VLOOKUP($B110,ClassEvo,5+AJ$10,0)),"",VLOOKUP($B110,ClassEvo,5+AJ$10,0))</f>
        <v/>
      </c>
      <c r="AK110" s="206" t="str">
        <f aca="false">IF(ISNA(VLOOKUP($B110,ClassEvo,5+AK$10,0)),"",VLOOKUP($B110,ClassEvo,5+AK$10,0))</f>
        <v/>
      </c>
      <c r="AL110" s="206" t="str">
        <f aca="false">IF(ISNA(VLOOKUP($B110,ClassEvo,5+AL$10,0)),"",VLOOKUP($B110,ClassEvo,5+AL$10,0))</f>
        <v/>
      </c>
      <c r="AM110" s="206" t="str">
        <f aca="false">IF(ISNA(VLOOKUP($B110,ClassEvo,5+AM$10,0)),"",VLOOKUP($B110,ClassEvo,5+AM$10,0))</f>
        <v/>
      </c>
      <c r="AN110" s="206" t="str">
        <f aca="false">IF(ISNA(VLOOKUP($B110,ClassEvo,5+AN$10,0)),"",VLOOKUP($B110,ClassEvo,5+AN$10,0))</f>
        <v/>
      </c>
      <c r="AO110" s="206" t="str">
        <f aca="false">IF(ISNA(VLOOKUP($B110,ClassEvo,5+AO$10,0)),"",VLOOKUP($B110,ClassEvo,5+AO$10,0))</f>
        <v/>
      </c>
      <c r="AP110" s="206" t="str">
        <f aca="false">IF(ISNA(VLOOKUP($B110,ClassEvo,5+AP$10,0)),"",VLOOKUP($B110,ClassEvo,5+AP$10,0))</f>
        <v/>
      </c>
      <c r="AQ110" s="206" t="str">
        <f aca="false">IF(ISNA(VLOOKUP($B110,ClassEvo,5+AQ$10,0)),"",VLOOKUP($B110,ClassEvo,5+AQ$10,0))</f>
        <v/>
      </c>
      <c r="AR110" s="206" t="str">
        <f aca="false">IF(ISNA(VLOOKUP($B110,ClassEvo,5+AR$10,0)),"",VLOOKUP($B110,ClassEvo,5+AR$10,0))</f>
        <v/>
      </c>
      <c r="AS110" s="206" t="str">
        <f aca="false">IF(ISNA(VLOOKUP($B110,ClassEvo,5+AS$10,0)),"",VLOOKUP($B110,ClassEvo,5+AS$10,0))</f>
        <v/>
      </c>
      <c r="AT110" s="207" t="str">
        <f aca="false">IF(ISNA(VLOOKUP($B110,ClassEvo,5+AT$10,0)),"",VLOOKUP($B110,ClassEvo,5+AT$10,0))</f>
        <v/>
      </c>
      <c r="AV110" s="197" t="str">
        <f aca="false">'Calculs (M21..M40)'!A113</f>
        <v/>
      </c>
      <c r="AW110" s="198" t="n">
        <f aca="false">'Calculs (M21..M40)'!G113</f>
        <v>0</v>
      </c>
      <c r="AX110" s="198" t="str">
        <f aca="false">'Calculs (M21..M40)'!H113</f>
        <v/>
      </c>
      <c r="AY110" s="202" t="str">
        <f aca="false">'Calculs (M21..M40)'!I113</f>
        <v/>
      </c>
      <c r="AZ110" s="198" t="str">
        <f aca="false">'Calculs (M21..M40)'!C113</f>
        <v/>
      </c>
      <c r="BA110" s="200" t="str">
        <f aca="false">'Calculs (M1..M20)'!GM113</f>
        <v/>
      </c>
      <c r="BB110" s="200" t="str">
        <f aca="false">'Calculs (M1..M20)'!GN113</f>
        <v/>
      </c>
      <c r="BC110" s="200" t="str">
        <f aca="false">'Calculs (M1..M20)'!GO113</f>
        <v/>
      </c>
      <c r="BD110" s="200" t="str">
        <f aca="false">'Calculs (M1..M20)'!GP113</f>
        <v/>
      </c>
      <c r="BE110" s="200" t="str">
        <f aca="false">'Calculs (M1..M20)'!GQ113</f>
        <v/>
      </c>
      <c r="BF110" s="200" t="str">
        <f aca="false">'Calculs (M1..M20)'!GR113</f>
        <v/>
      </c>
      <c r="BG110" s="200" t="str">
        <f aca="false">'Calculs (M1..M20)'!GS113</f>
        <v/>
      </c>
      <c r="BH110" s="200" t="str">
        <f aca="false">'Calculs (M1..M20)'!GT113</f>
        <v/>
      </c>
      <c r="BI110" s="200" t="str">
        <f aca="false">'Calculs (M1..M20)'!GU113</f>
        <v/>
      </c>
      <c r="BJ110" s="200" t="str">
        <f aca="false">'Calculs (M1..M20)'!GV113</f>
        <v/>
      </c>
      <c r="BK110" s="200" t="str">
        <f aca="false">'Calculs (M1..M20)'!GW113</f>
        <v/>
      </c>
      <c r="BL110" s="200" t="str">
        <f aca="false">'Calculs (M1..M20)'!GX113</f>
        <v/>
      </c>
      <c r="BM110" s="200" t="str">
        <f aca="false">'Calculs (M1..M20)'!GY113</f>
        <v/>
      </c>
      <c r="BN110" s="200" t="str">
        <f aca="false">'Calculs (M1..M20)'!GZ113</f>
        <v/>
      </c>
      <c r="BO110" s="200" t="str">
        <f aca="false">'Calculs (M1..M20)'!HA113</f>
        <v/>
      </c>
      <c r="BP110" s="200" t="str">
        <f aca="false">'Calculs (M1..M20)'!HB113</f>
        <v/>
      </c>
      <c r="BQ110" s="200" t="str">
        <f aca="false">'Calculs (M1..M20)'!HC113</f>
        <v/>
      </c>
      <c r="BR110" s="200" t="str">
        <f aca="false">'Calculs (M1..M20)'!HD113</f>
        <v/>
      </c>
      <c r="BS110" s="200" t="str">
        <f aca="false">'Calculs (M1..M20)'!HE113</f>
        <v/>
      </c>
      <c r="BT110" s="200" t="str">
        <f aca="false">'Calculs (M1..M20)'!HF113</f>
        <v/>
      </c>
      <c r="BU110" s="200" t="str">
        <f aca="false">'Calculs (M21..M40)'!GM113</f>
        <v/>
      </c>
      <c r="BV110" s="200" t="str">
        <f aca="false">'Calculs (M21..M40)'!GN113</f>
        <v/>
      </c>
      <c r="BW110" s="200" t="str">
        <f aca="false">'Calculs (M21..M40)'!GO113</f>
        <v/>
      </c>
      <c r="BX110" s="200" t="str">
        <f aca="false">'Calculs (M21..M40)'!GP113</f>
        <v/>
      </c>
      <c r="BY110" s="200" t="str">
        <f aca="false">'Calculs (M21..M40)'!GQ113</f>
        <v/>
      </c>
      <c r="BZ110" s="200" t="str">
        <f aca="false">'Calculs (M21..M40)'!GR113</f>
        <v/>
      </c>
      <c r="CA110" s="200" t="str">
        <f aca="false">'Calculs (M21..M40)'!GS113</f>
        <v/>
      </c>
      <c r="CB110" s="200" t="str">
        <f aca="false">'Calculs (M21..M40)'!GT113</f>
        <v/>
      </c>
      <c r="CC110" s="200" t="str">
        <f aca="false">'Calculs (M21..M40)'!GU113</f>
        <v/>
      </c>
      <c r="CD110" s="200" t="str">
        <f aca="false">'Calculs (M21..M40)'!GV113</f>
        <v/>
      </c>
      <c r="CE110" s="200" t="str">
        <f aca="false">'Calculs (M21..M40)'!GW113</f>
        <v/>
      </c>
      <c r="CF110" s="200" t="str">
        <f aca="false">'Calculs (M21..M40)'!GX113</f>
        <v/>
      </c>
      <c r="CG110" s="200" t="str">
        <f aca="false">'Calculs (M21..M40)'!GY113</f>
        <v/>
      </c>
      <c r="CH110" s="200" t="str">
        <f aca="false">'Calculs (M21..M40)'!GZ113</f>
        <v/>
      </c>
      <c r="CI110" s="200" t="str">
        <f aca="false">'Calculs (M21..M40)'!HA113</f>
        <v/>
      </c>
      <c r="CJ110" s="200" t="str">
        <f aca="false">'Calculs (M21..M40)'!HB113</f>
        <v/>
      </c>
      <c r="CK110" s="200" t="str">
        <f aca="false">'Calculs (M21..M40)'!HC113</f>
        <v/>
      </c>
      <c r="CL110" s="200" t="str">
        <f aca="false">'Calculs (M21..M40)'!HD113</f>
        <v/>
      </c>
      <c r="CM110" s="200" t="str">
        <f aca="false">'Calculs (M21..M40)'!HE113</f>
        <v/>
      </c>
      <c r="CN110" s="201" t="str">
        <f aca="false">'Calculs (M21..M40)'!HF113</f>
        <v/>
      </c>
    </row>
  </sheetData>
  <mergeCells count="3">
    <mergeCell ref="C2:E2"/>
    <mergeCell ref="C3:E3"/>
    <mergeCell ref="C4:E4"/>
  </mergeCells>
  <conditionalFormatting sqref="BA11:CN110,AV11:AV110,B11:B110,G11:AT110">
    <cfRule type="cellIs" priority="2" operator="equal" aboveAverage="0" equalAverage="0" bottom="0" percent="0" rank="0" text="" dxfId="0">
      <formula>1</formula>
    </cfRule>
    <cfRule type="cellIs" priority="3" operator="equal" aboveAverage="0" equalAverage="0" bottom="0" percent="0" rank="0" text="" dxfId="1">
      <formula>2</formula>
    </cfRule>
    <cfRule type="cellIs" priority="4" operator="equal" aboveAverage="0" equalAverage="0" bottom="0" percent="0" rank="0" text="" dxfId="2">
      <formula>3</formula>
    </cfRule>
  </conditionalFormatting>
  <printOptions headings="false" gridLines="false" gridLinesSet="true" horizontalCentered="false" verticalCentered="false"/>
  <pageMargins left="0.129861111111111" right="0.129861111111111" top="0.25" bottom="0.393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tabColor rgb="FFCC99FF"/>
    <pageSetUpPr fitToPage="false"/>
  </sheetPr>
  <dimension ref="B1:J46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1" topLeftCell="A12" activePane="bottomLeft" state="frozen"/>
      <selection pane="topLeft" activeCell="A1" activeCellId="0" sqref="A1"/>
      <selection pane="bottomLeft" activeCell="J12" activeCellId="0" sqref="J12"/>
    </sheetView>
  </sheetViews>
  <sheetFormatPr defaultRowHeight="12.5"/>
  <cols>
    <col collapsed="false" hidden="false" max="1" min="1" style="2" width="11.2040816326531"/>
    <col collapsed="false" hidden="false" max="2" min="2" style="2" width="5.53571428571429"/>
    <col collapsed="false" hidden="false" max="3" min="3" style="2" width="7.1530612244898"/>
    <col collapsed="false" hidden="false" max="4" min="4" style="2" width="35.234693877551"/>
    <col collapsed="false" hidden="false" max="5" min="5" style="2" width="11.7448979591837"/>
    <col collapsed="false" hidden="false" max="6" min="6" style="2" width="12.4183673469388"/>
    <col collapsed="false" hidden="false" max="7" min="7" style="2" width="5.53571428571429"/>
    <col collapsed="false" hidden="false" max="8" min="8" style="2" width="7.1530612244898"/>
    <col collapsed="false" hidden="false" max="9" min="9" style="2" width="35.7704081632653"/>
    <col collapsed="false" hidden="false" max="1025" min="10" style="2" width="11.2040816326531"/>
  </cols>
  <sheetData>
    <row r="1" customFormat="false" ht="15.5" hidden="false" customHeight="false" outlineLevel="0" collapsed="false">
      <c r="B1" s="208" t="s">
        <v>162</v>
      </c>
      <c r="C1" s="208"/>
      <c r="D1" s="208"/>
      <c r="E1" s="208"/>
      <c r="F1" s="0"/>
      <c r="G1" s="0"/>
      <c r="H1" s="0"/>
      <c r="I1" s="0"/>
      <c r="J1" s="0"/>
    </row>
    <row r="2" customFormat="false" ht="13" hidden="false" customHeight="false" outlineLevel="0" collapsed="false">
      <c r="B2" s="15" t="s">
        <v>16</v>
      </c>
      <c r="C2" s="56" t="str">
        <f aca="false">Pilotes!C2</f>
        <v>GAP</v>
      </c>
      <c r="D2" s="56"/>
      <c r="E2" s="56"/>
      <c r="F2" s="0"/>
      <c r="G2" s="0"/>
      <c r="H2" s="0"/>
      <c r="I2" s="0"/>
      <c r="J2" s="0"/>
    </row>
    <row r="3" customFormat="false" ht="13" hidden="false" customHeight="false" outlineLevel="0" collapsed="false">
      <c r="B3" s="21" t="s">
        <v>21</v>
      </c>
      <c r="C3" s="57" t="str">
        <f aca="false">Pilotes!C3</f>
        <v>Col de la Croix Morand</v>
      </c>
      <c r="D3" s="57"/>
      <c r="E3" s="57"/>
      <c r="F3" s="0"/>
      <c r="G3" s="0"/>
      <c r="H3" s="0"/>
      <c r="I3" s="0"/>
      <c r="J3" s="0"/>
    </row>
    <row r="4" customFormat="false" ht="13" hidden="false" customHeight="false" outlineLevel="0" collapsed="false">
      <c r="B4" s="24" t="s">
        <v>24</v>
      </c>
      <c r="C4" s="58" t="str">
        <f aca="false">Pilotes!C4</f>
        <v>6, 7 et 8 mai 2017</v>
      </c>
      <c r="D4" s="58"/>
      <c r="E4" s="58"/>
      <c r="F4" s="0"/>
      <c r="G4" s="0"/>
      <c r="H4" s="0"/>
      <c r="I4" s="0"/>
      <c r="J4" s="0"/>
    </row>
    <row r="5" customFormat="false" ht="12.5" hidden="false" customHeight="false" outlineLevel="0" collapsed="false">
      <c r="B5" s="0"/>
      <c r="C5" s="0"/>
      <c r="D5" s="0"/>
      <c r="E5" s="0"/>
      <c r="F5" s="0"/>
      <c r="G5" s="0"/>
      <c r="H5" s="0"/>
      <c r="I5" s="0"/>
      <c r="J5" s="0"/>
    </row>
    <row r="6" customFormat="false" ht="13" hidden="false" customHeight="false" outlineLevel="0" collapsed="false">
      <c r="B6" s="0"/>
      <c r="C6" s="0"/>
      <c r="D6" s="0"/>
      <c r="E6" s="0"/>
      <c r="F6" s="0"/>
      <c r="G6" s="0"/>
      <c r="H6" s="0"/>
      <c r="I6" s="0"/>
      <c r="J6" s="0"/>
    </row>
    <row r="7" customFormat="false" ht="12.5" hidden="true" customHeight="false" outlineLevel="0" collapsed="false">
      <c r="B7" s="0"/>
      <c r="C7" s="0"/>
      <c r="D7" s="0"/>
      <c r="E7" s="0"/>
      <c r="F7" s="0"/>
      <c r="G7" s="0"/>
      <c r="H7" s="0"/>
      <c r="I7" s="0"/>
      <c r="J7" s="0"/>
    </row>
    <row r="8" customFormat="false" ht="12.5" hidden="true" customHeight="false" outlineLevel="0" collapsed="false">
      <c r="B8" s="0"/>
      <c r="C8" s="0"/>
      <c r="D8" s="0"/>
      <c r="E8" s="0"/>
      <c r="F8" s="0"/>
      <c r="G8" s="0"/>
      <c r="H8" s="0"/>
      <c r="I8" s="0"/>
      <c r="J8" s="0"/>
    </row>
    <row r="9" customFormat="false" ht="12.5" hidden="true" customHeight="false" outlineLevel="0" collapsed="false">
      <c r="B9" s="0"/>
      <c r="C9" s="0"/>
      <c r="D9" s="0"/>
      <c r="E9" s="0"/>
      <c r="F9" s="0"/>
      <c r="G9" s="0"/>
      <c r="H9" s="0"/>
      <c r="I9" s="0"/>
      <c r="J9" s="0"/>
    </row>
    <row r="10" customFormat="false" ht="13" hidden="true" customHeight="false" outlineLevel="0" collapsed="false">
      <c r="B10" s="0"/>
      <c r="C10" s="0"/>
      <c r="D10" s="0"/>
      <c r="E10" s="0"/>
      <c r="F10" s="0"/>
      <c r="G10" s="0"/>
      <c r="H10" s="0"/>
      <c r="I10" s="0"/>
      <c r="J10" s="0"/>
    </row>
    <row r="11" customFormat="false" ht="13.5" hidden="false" customHeight="false" outlineLevel="0" collapsed="false">
      <c r="B11" s="209" t="s">
        <v>163</v>
      </c>
      <c r="C11" s="210" t="s">
        <v>44</v>
      </c>
      <c r="D11" s="211" t="s">
        <v>164</v>
      </c>
      <c r="E11" s="212" t="s">
        <v>165</v>
      </c>
      <c r="F11" s="212" t="s">
        <v>166</v>
      </c>
      <c r="G11" s="213" t="s">
        <v>163</v>
      </c>
      <c r="H11" s="60" t="s">
        <v>44</v>
      </c>
      <c r="I11" s="214" t="s">
        <v>78</v>
      </c>
      <c r="J11" s="60" t="s">
        <v>165</v>
      </c>
    </row>
    <row r="12" customFormat="false" ht="13" hidden="false" customHeight="false" outlineLevel="0" collapsed="false">
      <c r="B12" s="197" t="n">
        <v>1</v>
      </c>
      <c r="C12" s="215" t="str">
        <f aca="false">IF(ISNA(VLOOKUP(B12,G$12:H$31,2,0)),"",VLOOKUP(B12,G$12:H$31,2,0))</f>
        <v/>
      </c>
      <c r="D12" s="216" t="str">
        <f aca="false">IF(ISNA(VLOOKUP(B12,G$12:H$31,2,0)),"",VLOOKUP(B12,G$12:J$31,3,0))</f>
        <v/>
      </c>
      <c r="E12" s="217" t="str">
        <f aca="false">IF(ISNA(VLOOKUP(B12,G$12:H$31,2,0)),"",VLOOKUP(B12,G$12:J$31,4,0))</f>
        <v/>
      </c>
      <c r="F12" s="218" t="str">
        <f aca="false">IF(C12&lt;&gt;"",IF(E12,(E12/MAXA($E$12:$E$46))*1000,0),"")</f>
        <v/>
      </c>
      <c r="G12" s="219" t="str">
        <f aca="false">IF(J12=0,"",RANK(J12,J$12:J$31,0))</f>
        <v/>
      </c>
      <c r="H12" s="219" t="n">
        <f aca="false">Equipes!B11</f>
        <v>1</v>
      </c>
      <c r="I12" s="2" t="n">
        <f aca="false">Equipes!C11</f>
        <v>0</v>
      </c>
      <c r="J12" s="220" t="n">
        <f aca="false">SUMIF('Calculs (M1..M20)'!D$14:D$163,"="&amp;H12,'Calculs (M1..M20)'!I$14:I$163)</f>
        <v>0</v>
      </c>
    </row>
    <row r="13" customFormat="false" ht="13" hidden="false" customHeight="false" outlineLevel="0" collapsed="false">
      <c r="B13" s="197" t="n">
        <v>2</v>
      </c>
      <c r="C13" s="215" t="str">
        <f aca="false">IF(ISNA(VLOOKUP(B13,G$12:H$31,2,0)),"",VLOOKUP(B13,G$12:H$31,2,0))</f>
        <v/>
      </c>
      <c r="D13" s="216" t="str">
        <f aca="false">IF(ISNA(VLOOKUP(B13,G$12:H$31,2,0)),"",VLOOKUP(B13,G$12:J$31,3,0))</f>
        <v/>
      </c>
      <c r="E13" s="217" t="str">
        <f aca="false">IF(ISNA(VLOOKUP(B13,G$12:H$31,2,0)),"",VLOOKUP(B13,G$12:J$31,4,0))</f>
        <v/>
      </c>
      <c r="F13" s="221" t="str">
        <f aca="false">IF(C13&lt;&gt;"",IF(E13,(E13/MAXA($E$12:$E$46))*1000,0),"")</f>
        <v/>
      </c>
      <c r="G13" s="219" t="str">
        <f aca="false">IF(J13=0,"",RANK(J13,J$12:J$31,0))</f>
        <v/>
      </c>
      <c r="H13" s="219" t="n">
        <f aca="false">Equipes!B12</f>
        <v>2</v>
      </c>
      <c r="I13" s="2" t="n">
        <f aca="false">Equipes!C12</f>
        <v>0</v>
      </c>
      <c r="J13" s="220" t="n">
        <f aca="false">SUMIF('Calculs (M1..M20)'!D$14:D$163,"="&amp;H13,'Calculs (M1..M20)'!I$14:I$163)</f>
        <v>0</v>
      </c>
    </row>
    <row r="14" customFormat="false" ht="13" hidden="false" customHeight="false" outlineLevel="0" collapsed="false">
      <c r="B14" s="197" t="n">
        <v>3</v>
      </c>
      <c r="C14" s="215" t="str">
        <f aca="false">IF(ISNA(VLOOKUP(B14,G$12:H$31,2,0)),"",VLOOKUP(B14,G$12:H$31,2,0))</f>
        <v/>
      </c>
      <c r="D14" s="216" t="str">
        <f aca="false">IF(ISNA(VLOOKUP(B14,G$12:H$31,2,0)),"",VLOOKUP(B14,G$12:J$31,3,0))</f>
        <v/>
      </c>
      <c r="E14" s="217" t="str">
        <f aca="false">IF(ISNA(VLOOKUP(B14,G$12:H$31,2,0)),"",VLOOKUP(B14,G$12:J$31,4,0))</f>
        <v/>
      </c>
      <c r="F14" s="221" t="str">
        <f aca="false">IF(C14&lt;&gt;"",IF(E14,(E14/MAXA($E$12:$E$46))*1000,0),"")</f>
        <v/>
      </c>
      <c r="G14" s="219" t="str">
        <f aca="false">IF(J14=0,"",RANK(J14,J$12:J$31,0))</f>
        <v/>
      </c>
      <c r="H14" s="219" t="n">
        <f aca="false">Equipes!B13</f>
        <v>3</v>
      </c>
      <c r="I14" s="2" t="n">
        <f aca="false">Equipes!C13</f>
        <v>0</v>
      </c>
      <c r="J14" s="220" t="n">
        <f aca="false">SUMIF('Calculs (M1..M20)'!D$14:D$163,"="&amp;H14,'Calculs (M1..M20)'!I$14:I$163)</f>
        <v>0</v>
      </c>
    </row>
    <row r="15" customFormat="false" ht="13" hidden="false" customHeight="false" outlineLevel="0" collapsed="false">
      <c r="B15" s="197" t="n">
        <v>4</v>
      </c>
      <c r="C15" s="215" t="str">
        <f aca="false">IF(ISNA(VLOOKUP(B15,G$12:H$31,2,0)),"",VLOOKUP(B15,G$12:H$31,2,0))</f>
        <v/>
      </c>
      <c r="D15" s="216" t="str">
        <f aca="false">IF(ISNA(VLOOKUP(B15,G$12:H$31,2,0)),"",VLOOKUP(B15,G$12:J$31,3,0))</f>
        <v/>
      </c>
      <c r="E15" s="217" t="str">
        <f aca="false">IF(ISNA(VLOOKUP(B15,G$12:H$31,2,0)),"",VLOOKUP(B15,G$12:J$31,4,0))</f>
        <v/>
      </c>
      <c r="F15" s="221" t="str">
        <f aca="false">IF(C15&lt;&gt;"",IF(E15,(E15/MAXA($E$12:$E$46))*1000,0),"")</f>
        <v/>
      </c>
      <c r="G15" s="219" t="str">
        <f aca="false">IF(J15=0,"",RANK(J15,J$12:J$31,0))</f>
        <v/>
      </c>
      <c r="H15" s="219" t="n">
        <f aca="false">Equipes!B14</f>
        <v>4</v>
      </c>
      <c r="I15" s="2" t="n">
        <f aca="false">Equipes!C14</f>
        <v>0</v>
      </c>
      <c r="J15" s="220" t="n">
        <f aca="false">SUMIF('Calculs (M1..M20)'!D$14:D$163,"="&amp;H15,'Calculs (M1..M20)'!I$14:I$163)</f>
        <v>0</v>
      </c>
    </row>
    <row r="16" customFormat="false" ht="13" hidden="false" customHeight="false" outlineLevel="0" collapsed="false">
      <c r="B16" s="197" t="n">
        <v>5</v>
      </c>
      <c r="C16" s="215" t="str">
        <f aca="false">IF(ISNA(VLOOKUP(B16,G$12:H$31,2,0)),"",VLOOKUP(B16,G$12:H$31,2,0))</f>
        <v/>
      </c>
      <c r="D16" s="216" t="str">
        <f aca="false">IF(ISNA(VLOOKUP(B16,G$12:H$31,2,0)),"",VLOOKUP(B16,G$12:J$31,3,0))</f>
        <v/>
      </c>
      <c r="E16" s="217" t="str">
        <f aca="false">IF(ISNA(VLOOKUP(B16,G$12:H$31,2,0)),"",VLOOKUP(B16,G$12:J$31,4,0))</f>
        <v/>
      </c>
      <c r="F16" s="221" t="str">
        <f aca="false">IF(C16&lt;&gt;"",IF(E16,(E16/MAXA($E$12:$E$46))*1000,0),"")</f>
        <v/>
      </c>
      <c r="G16" s="219" t="str">
        <f aca="false">IF(J16=0,"",RANK(J16,J$12:J$31,0))</f>
        <v/>
      </c>
      <c r="H16" s="219" t="n">
        <f aca="false">Equipes!B15</f>
        <v>5</v>
      </c>
      <c r="I16" s="2" t="n">
        <f aca="false">Equipes!C15</f>
        <v>0</v>
      </c>
      <c r="J16" s="220" t="n">
        <f aca="false">SUMIF('Calculs (M1..M20)'!D$14:D$163,"="&amp;H16,'Calculs (M1..M20)'!I$14:I$163)</f>
        <v>0</v>
      </c>
    </row>
    <row r="17" customFormat="false" ht="13" hidden="false" customHeight="false" outlineLevel="0" collapsed="false">
      <c r="B17" s="197" t="n">
        <v>6</v>
      </c>
      <c r="C17" s="215" t="str">
        <f aca="false">IF(ISNA(VLOOKUP(B17,G$12:H$31,2,0)),"",VLOOKUP(B17,G$12:H$31,2,0))</f>
        <v/>
      </c>
      <c r="D17" s="216" t="str">
        <f aca="false">IF(ISNA(VLOOKUP(B17,G$12:H$31,2,0)),"",VLOOKUP(B17,G$12:J$31,3,0))</f>
        <v/>
      </c>
      <c r="E17" s="217" t="str">
        <f aca="false">IF(ISNA(VLOOKUP(B17,G$12:H$31,2,0)),"",VLOOKUP(B17,G$12:J$31,4,0))</f>
        <v/>
      </c>
      <c r="F17" s="221" t="str">
        <f aca="false">IF(C17&lt;&gt;"",IF(E17,(E17/MAXA($E$12:$E$46))*1000,0),"")</f>
        <v/>
      </c>
      <c r="G17" s="219" t="str">
        <f aca="false">IF(J17=0,"",RANK(J17,J$12:J$31,0))</f>
        <v/>
      </c>
      <c r="H17" s="219" t="n">
        <f aca="false">Equipes!B16</f>
        <v>6</v>
      </c>
      <c r="I17" s="2" t="n">
        <f aca="false">Equipes!C16</f>
        <v>0</v>
      </c>
      <c r="J17" s="220" t="n">
        <f aca="false">SUMIF('Calculs (M1..M20)'!D$14:D$163,"="&amp;H17,'Calculs (M1..M20)'!I$14:I$163)</f>
        <v>0</v>
      </c>
    </row>
    <row r="18" customFormat="false" ht="13" hidden="false" customHeight="false" outlineLevel="0" collapsed="false">
      <c r="B18" s="197" t="n">
        <v>7</v>
      </c>
      <c r="C18" s="215" t="str">
        <f aca="false">IF(ISNA(VLOOKUP(B18,G$12:H$31,2,0)),"",VLOOKUP(B18,G$12:H$31,2,0))</f>
        <v/>
      </c>
      <c r="D18" s="216" t="str">
        <f aca="false">IF(ISNA(VLOOKUP(B18,G$12:H$31,2,0)),"",VLOOKUP(B18,G$12:J$31,3,0))</f>
        <v/>
      </c>
      <c r="E18" s="217" t="str">
        <f aca="false">IF(ISNA(VLOOKUP(B18,G$12:H$31,2,0)),"",VLOOKUP(B18,G$12:J$31,4,0))</f>
        <v/>
      </c>
      <c r="F18" s="221" t="str">
        <f aca="false">IF(C18&lt;&gt;"",IF(E18,(E18/MAXA($E$12:$E$46))*1000,0),"")</f>
        <v/>
      </c>
      <c r="G18" s="219" t="str">
        <f aca="false">IF(J18=0,"",RANK(J18,J$12:J$31,0))</f>
        <v/>
      </c>
      <c r="H18" s="219" t="n">
        <f aca="false">Equipes!B17</f>
        <v>7</v>
      </c>
      <c r="I18" s="2" t="n">
        <f aca="false">Equipes!C17</f>
        <v>0</v>
      </c>
      <c r="J18" s="220" t="n">
        <f aca="false">SUMIF('Calculs (M1..M20)'!D$14:D$163,"="&amp;H18,'Calculs (M1..M20)'!I$14:I$163)</f>
        <v>0</v>
      </c>
    </row>
    <row r="19" customFormat="false" ht="13" hidden="false" customHeight="false" outlineLevel="0" collapsed="false">
      <c r="B19" s="197" t="n">
        <v>8</v>
      </c>
      <c r="C19" s="215" t="str">
        <f aca="false">IF(ISNA(VLOOKUP(B19,G$12:H$31,2,0)),"",VLOOKUP(B19,G$12:H$31,2,0))</f>
        <v/>
      </c>
      <c r="D19" s="216" t="str">
        <f aca="false">IF(ISNA(VLOOKUP(B19,G$12:H$31,2,0)),"",VLOOKUP(B19,G$12:J$31,3,0))</f>
        <v/>
      </c>
      <c r="E19" s="217" t="str">
        <f aca="false">IF(ISNA(VLOOKUP(B19,G$12:H$31,2,0)),"",VLOOKUP(B19,G$12:J$31,4,0))</f>
        <v/>
      </c>
      <c r="F19" s="221" t="str">
        <f aca="false">IF(C19&lt;&gt;"",IF(E19,(E19/MAXA($E$12:$E$46))*1000,0),"")</f>
        <v/>
      </c>
      <c r="G19" s="219" t="str">
        <f aca="false">IF(J19=0,"",RANK(J19,J$12:J$31,0))</f>
        <v/>
      </c>
      <c r="H19" s="219" t="n">
        <f aca="false">Equipes!B18</f>
        <v>8</v>
      </c>
      <c r="I19" s="2" t="n">
        <f aca="false">Equipes!C18</f>
        <v>0</v>
      </c>
      <c r="J19" s="220" t="n">
        <f aca="false">SUMIF('Calculs (M1..M20)'!D$14:D$163,"="&amp;H19,'Calculs (M1..M20)'!I$14:I$163)</f>
        <v>0</v>
      </c>
    </row>
    <row r="20" customFormat="false" ht="13" hidden="false" customHeight="false" outlineLevel="0" collapsed="false">
      <c r="B20" s="197" t="n">
        <v>9</v>
      </c>
      <c r="C20" s="215" t="str">
        <f aca="false">IF(ISNA(VLOOKUP(B20,G$12:H$31,2,0)),"",VLOOKUP(B20,G$12:H$31,2,0))</f>
        <v/>
      </c>
      <c r="D20" s="216" t="str">
        <f aca="false">IF(ISNA(VLOOKUP(B20,G$12:H$31,2,0)),"",VLOOKUP(B20,G$12:J$31,3,0))</f>
        <v/>
      </c>
      <c r="E20" s="217" t="str">
        <f aca="false">IF(ISNA(VLOOKUP(B20,G$12:H$31,2,0)),"",VLOOKUP(B20,G$12:J$31,4,0))</f>
        <v/>
      </c>
      <c r="F20" s="221" t="str">
        <f aca="false">IF(C20&lt;&gt;"",IF(E20,(E20/MAXA($E$12:$E$46))*1000,0),"")</f>
        <v/>
      </c>
      <c r="G20" s="219" t="str">
        <f aca="false">IF(J20=0,"",RANK(J20,J$12:J$31,0))</f>
        <v/>
      </c>
      <c r="H20" s="219" t="n">
        <f aca="false">Equipes!B19</f>
        <v>9</v>
      </c>
      <c r="I20" s="2" t="n">
        <f aca="false">Equipes!C19</f>
        <v>0</v>
      </c>
      <c r="J20" s="220" t="n">
        <f aca="false">SUMIF('Calculs (M1..M20)'!D$14:D$163,"="&amp;H20,'Calculs (M1..M20)'!I$14:I$163)</f>
        <v>0</v>
      </c>
    </row>
    <row r="21" customFormat="false" ht="13" hidden="false" customHeight="false" outlineLevel="0" collapsed="false">
      <c r="B21" s="197" t="n">
        <v>10</v>
      </c>
      <c r="C21" s="215" t="str">
        <f aca="false">IF(ISNA(VLOOKUP(B21,G$12:H$31,2,0)),"",VLOOKUP(B21,G$12:H$31,2,0))</f>
        <v/>
      </c>
      <c r="D21" s="216" t="str">
        <f aca="false">IF(ISNA(VLOOKUP(B21,G$12:H$31,2,0)),"",VLOOKUP(B21,G$12:J$31,3,0))</f>
        <v/>
      </c>
      <c r="E21" s="217" t="str">
        <f aca="false">IF(ISNA(VLOOKUP(B21,G$12:H$31,2,0)),"",VLOOKUP(B21,G$12:J$31,4,0))</f>
        <v/>
      </c>
      <c r="F21" s="221" t="str">
        <f aca="false">IF(C21&lt;&gt;"",IF(E21,(E21/MAXA($E$12:$E$46))*1000,0),"")</f>
        <v/>
      </c>
      <c r="G21" s="219" t="str">
        <f aca="false">IF(J21=0,"",RANK(J21,J$12:J$31,0))</f>
        <v/>
      </c>
      <c r="H21" s="219" t="n">
        <f aca="false">Equipes!B20</f>
        <v>10</v>
      </c>
      <c r="I21" s="2" t="n">
        <f aca="false">Equipes!C20</f>
        <v>0</v>
      </c>
      <c r="J21" s="220" t="n">
        <f aca="false">SUMIF('Calculs (M1..M20)'!D$14:D$163,"="&amp;H21,'Calculs (M1..M20)'!I$14:I$163)</f>
        <v>0</v>
      </c>
    </row>
    <row r="22" customFormat="false" ht="13" hidden="false" customHeight="false" outlineLevel="0" collapsed="false">
      <c r="B22" s="197" t="n">
        <v>11</v>
      </c>
      <c r="C22" s="215" t="str">
        <f aca="false">IF(ISNA(VLOOKUP(B22,G$12:H$31,2,0)),"",VLOOKUP(B22,G$12:H$31,2,0))</f>
        <v/>
      </c>
      <c r="D22" s="216" t="str">
        <f aca="false">IF(ISNA(VLOOKUP(B22,G$12:H$31,2,0)),"",VLOOKUP(B22,G$12:J$31,3,0))</f>
        <v/>
      </c>
      <c r="E22" s="217" t="str">
        <f aca="false">IF(ISNA(VLOOKUP(B22,G$12:H$31,2,0)),"",VLOOKUP(B22,G$12:J$31,4,0))</f>
        <v/>
      </c>
      <c r="F22" s="221" t="str">
        <f aca="false">IF(C22&lt;&gt;"",IF(E22,(E22/MAXA($E$12:$E$46))*1000,0),"")</f>
        <v/>
      </c>
      <c r="G22" s="219" t="str">
        <f aca="false">IF(J22=0,"",RANK(J22,J$12:J$31,0))</f>
        <v/>
      </c>
      <c r="H22" s="219" t="n">
        <f aca="false">Equipes!B21</f>
        <v>11</v>
      </c>
      <c r="I22" s="2" t="n">
        <f aca="false">Equipes!C21</f>
        <v>0</v>
      </c>
      <c r="J22" s="220" t="n">
        <f aca="false">SUMIF('Calculs (M1..M20)'!D$14:D$163,"="&amp;H22,'Calculs (M1..M20)'!I$14:I$163)</f>
        <v>0</v>
      </c>
    </row>
    <row r="23" customFormat="false" ht="13" hidden="false" customHeight="false" outlineLevel="0" collapsed="false">
      <c r="B23" s="197" t="n">
        <v>12</v>
      </c>
      <c r="C23" s="215" t="str">
        <f aca="false">IF(ISNA(VLOOKUP(B23,G$12:H$31,2,0)),"",VLOOKUP(B23,G$12:H$31,2,0))</f>
        <v/>
      </c>
      <c r="D23" s="216" t="str">
        <f aca="false">IF(ISNA(VLOOKUP(B23,G$12:H$31,2,0)),"",VLOOKUP(B23,G$12:J$31,3,0))</f>
        <v/>
      </c>
      <c r="E23" s="217" t="str">
        <f aca="false">IF(ISNA(VLOOKUP(B23,G$12:H$31,2,0)),"",VLOOKUP(B23,G$12:J$31,4,0))</f>
        <v/>
      </c>
      <c r="F23" s="221" t="str">
        <f aca="false">IF(C23&lt;&gt;"",IF(E23,(E23/MAXA($E$12:$E$46))*1000,0),"")</f>
        <v/>
      </c>
      <c r="G23" s="219" t="str">
        <f aca="false">IF(J23=0,"",RANK(J23,J$12:J$31,0))</f>
        <v/>
      </c>
      <c r="H23" s="219" t="n">
        <f aca="false">Equipes!B22</f>
        <v>12</v>
      </c>
      <c r="I23" s="2" t="n">
        <f aca="false">Equipes!C22</f>
        <v>0</v>
      </c>
      <c r="J23" s="220" t="n">
        <f aca="false">SUMIF('Calculs (M1..M20)'!D$14:D$163,"="&amp;H23,'Calculs (M1..M20)'!I$14:I$163)</f>
        <v>0</v>
      </c>
    </row>
    <row r="24" customFormat="false" ht="13" hidden="false" customHeight="false" outlineLevel="0" collapsed="false">
      <c r="B24" s="197" t="n">
        <v>13</v>
      </c>
      <c r="C24" s="215" t="str">
        <f aca="false">IF(ISNA(VLOOKUP(B24,G$12:H$31,2,0)),"",VLOOKUP(B24,G$12:H$31,2,0))</f>
        <v/>
      </c>
      <c r="D24" s="216" t="str">
        <f aca="false">IF(ISNA(VLOOKUP(B24,G$12:H$31,2,0)),"",VLOOKUP(B24,G$12:J$31,3,0))</f>
        <v/>
      </c>
      <c r="E24" s="217" t="str">
        <f aca="false">IF(ISNA(VLOOKUP(B24,G$12:H$31,2,0)),"",VLOOKUP(B24,G$12:J$31,4,0))</f>
        <v/>
      </c>
      <c r="F24" s="221" t="str">
        <f aca="false">IF(C24&lt;&gt;"",IF(E24,(E24/MAXA($E$12:$E$46))*1000,0),"")</f>
        <v/>
      </c>
      <c r="G24" s="219" t="str">
        <f aca="false">IF(J24=0,"",RANK(J24,J$12:J$31,0))</f>
        <v/>
      </c>
      <c r="H24" s="219" t="n">
        <f aca="false">Equipes!B23</f>
        <v>13</v>
      </c>
      <c r="I24" s="2" t="n">
        <f aca="false">Equipes!C23</f>
        <v>0</v>
      </c>
      <c r="J24" s="220" t="n">
        <f aca="false">SUMIF('Calculs (M1..M20)'!D$14:D$163,"="&amp;H24,'Calculs (M1..M20)'!I$14:I$163)</f>
        <v>0</v>
      </c>
    </row>
    <row r="25" customFormat="false" ht="13" hidden="false" customHeight="false" outlineLevel="0" collapsed="false">
      <c r="B25" s="197" t="n">
        <v>14</v>
      </c>
      <c r="C25" s="215" t="str">
        <f aca="false">IF(ISNA(VLOOKUP(B25,G$12:H$31,2,0)),"",VLOOKUP(B25,G$12:H$31,2,0))</f>
        <v/>
      </c>
      <c r="D25" s="216" t="str">
        <f aca="false">IF(ISNA(VLOOKUP(B25,G$12:H$31,2,0)),"",VLOOKUP(B25,G$12:J$31,3,0))</f>
        <v/>
      </c>
      <c r="E25" s="217" t="str">
        <f aca="false">IF(ISNA(VLOOKUP(B25,G$12:H$31,2,0)),"",VLOOKUP(B25,G$12:J$31,4,0))</f>
        <v/>
      </c>
      <c r="F25" s="221" t="str">
        <f aca="false">IF(C25&lt;&gt;"",IF(E25,(E25/MAXA($E$12:$E$46))*1000,0),"")</f>
        <v/>
      </c>
      <c r="G25" s="219" t="str">
        <f aca="false">IF(J25=0,"",RANK(J25,J$12:J$31,0))</f>
        <v/>
      </c>
      <c r="H25" s="219" t="n">
        <f aca="false">Equipes!B24</f>
        <v>14</v>
      </c>
      <c r="I25" s="2" t="n">
        <f aca="false">Equipes!C24</f>
        <v>0</v>
      </c>
      <c r="J25" s="220" t="n">
        <f aca="false">SUMIF('Calculs (M1..M20)'!D$14:D$163,"="&amp;H25,'Calculs (M1..M20)'!I$14:I$163)</f>
        <v>0</v>
      </c>
    </row>
    <row r="26" customFormat="false" ht="13" hidden="false" customHeight="false" outlineLevel="0" collapsed="false">
      <c r="B26" s="197" t="n">
        <v>15</v>
      </c>
      <c r="C26" s="215" t="str">
        <f aca="false">IF(ISNA(VLOOKUP(B26,G$12:H$31,2,0)),"",VLOOKUP(B26,G$12:H$31,2,0))</f>
        <v/>
      </c>
      <c r="D26" s="216" t="str">
        <f aca="false">IF(ISNA(VLOOKUP(B26,G$12:H$31,2,0)),"",VLOOKUP(B26,G$12:J$31,3,0))</f>
        <v/>
      </c>
      <c r="E26" s="217" t="str">
        <f aca="false">IF(ISNA(VLOOKUP(B26,G$12:H$31,2,0)),"",VLOOKUP(B26,G$12:J$31,4,0))</f>
        <v/>
      </c>
      <c r="F26" s="221" t="str">
        <f aca="false">IF(C26&lt;&gt;"",IF(E26,(E26/MAXA($E$12:$E$46))*1000,0),"")</f>
        <v/>
      </c>
      <c r="G26" s="219" t="str">
        <f aca="false">IF(J26=0,"",RANK(J26,J$12:J$31,0))</f>
        <v/>
      </c>
      <c r="H26" s="219" t="n">
        <f aca="false">Equipes!B25</f>
        <v>15</v>
      </c>
      <c r="I26" s="2" t="n">
        <f aca="false">Equipes!C25</f>
        <v>0</v>
      </c>
      <c r="J26" s="220" t="n">
        <f aca="false">SUMIF('Calculs (M1..M20)'!D$14:D$163,"="&amp;H26,'Calculs (M1..M20)'!I$14:I$163)</f>
        <v>0</v>
      </c>
    </row>
    <row r="27" customFormat="false" ht="13" hidden="false" customHeight="false" outlineLevel="0" collapsed="false">
      <c r="B27" s="197" t="n">
        <v>16</v>
      </c>
      <c r="C27" s="215" t="str">
        <f aca="false">IF(ISNA(VLOOKUP(B27,G$12:H$31,2,0)),"",VLOOKUP(B27,G$12:H$31,2,0))</f>
        <v/>
      </c>
      <c r="D27" s="216" t="str">
        <f aca="false">IF(ISNA(VLOOKUP(B27,G$12:H$31,2,0)),"",VLOOKUP(B27,G$12:J$31,3,0))</f>
        <v/>
      </c>
      <c r="E27" s="217" t="str">
        <f aca="false">IF(ISNA(VLOOKUP(B27,G$12:H$31,2,0)),"",VLOOKUP(B27,G$12:J$31,4,0))</f>
        <v/>
      </c>
      <c r="F27" s="221" t="str">
        <f aca="false">IF(C27&lt;&gt;"",IF(E27,(E27/MAXA($E$12:$E$46))*1000,0),"")</f>
        <v/>
      </c>
      <c r="G27" s="219" t="str">
        <f aca="false">IF(J27=0,"",RANK(J27,J$12:J$31,0))</f>
        <v/>
      </c>
      <c r="H27" s="219" t="n">
        <f aca="false">Equipes!B26</f>
        <v>16</v>
      </c>
      <c r="I27" s="2" t="n">
        <f aca="false">Equipes!C26</f>
        <v>0</v>
      </c>
      <c r="J27" s="220" t="n">
        <f aca="false">SUMIF('Calculs (M1..M20)'!D$14:D$163,"="&amp;H27,'Calculs (M1..M20)'!I$14:I$163)</f>
        <v>0</v>
      </c>
    </row>
    <row r="28" customFormat="false" ht="13" hidden="false" customHeight="false" outlineLevel="0" collapsed="false">
      <c r="B28" s="197" t="n">
        <v>17</v>
      </c>
      <c r="C28" s="215" t="str">
        <f aca="false">IF(ISNA(VLOOKUP(B28,G$12:H$31,2,0)),"",VLOOKUP(B28,G$12:H$31,2,0))</f>
        <v/>
      </c>
      <c r="D28" s="216" t="str">
        <f aca="false">IF(ISNA(VLOOKUP(B28,G$12:H$31,2,0)),"",VLOOKUP(B28,G$12:J$31,3,0))</f>
        <v/>
      </c>
      <c r="E28" s="217" t="str">
        <f aca="false">IF(ISNA(VLOOKUP(B28,G$12:H$31,2,0)),"",VLOOKUP(B28,G$12:J$31,4,0))</f>
        <v/>
      </c>
      <c r="F28" s="221" t="str">
        <f aca="false">IF(C28&lt;&gt;"",IF(E28,(E28/MAXA($E$12:$E$46))*1000,0),"")</f>
        <v/>
      </c>
      <c r="G28" s="219" t="str">
        <f aca="false">IF(J28=0,"",RANK(J28,J$12:J$31,0))</f>
        <v/>
      </c>
      <c r="H28" s="219" t="n">
        <f aca="false">Equipes!B27</f>
        <v>17</v>
      </c>
      <c r="I28" s="2" t="n">
        <f aca="false">Equipes!C27</f>
        <v>0</v>
      </c>
      <c r="J28" s="220" t="n">
        <f aca="false">SUMIF('Calculs (M1..M20)'!D$14:D$163,"="&amp;H28,'Calculs (M1..M20)'!I$14:I$163)</f>
        <v>0</v>
      </c>
    </row>
    <row r="29" customFormat="false" ht="13" hidden="false" customHeight="false" outlineLevel="0" collapsed="false">
      <c r="B29" s="197" t="n">
        <v>18</v>
      </c>
      <c r="C29" s="215" t="str">
        <f aca="false">IF(ISNA(VLOOKUP(B29,G$12:H$31,2,0)),"",VLOOKUP(B29,G$12:H$31,2,0))</f>
        <v/>
      </c>
      <c r="D29" s="216" t="str">
        <f aca="false">IF(ISNA(VLOOKUP(B29,G$12:H$31,2,0)),"",VLOOKUP(B29,G$12:J$31,3,0))</f>
        <v/>
      </c>
      <c r="E29" s="217" t="str">
        <f aca="false">IF(ISNA(VLOOKUP(B29,G$12:H$31,2,0)),"",VLOOKUP(B29,G$12:J$31,4,0))</f>
        <v/>
      </c>
      <c r="F29" s="221" t="str">
        <f aca="false">IF(C29&lt;&gt;"",IF(E29,(E29/MAXA($E$12:$E$46))*1000,0),"")</f>
        <v/>
      </c>
      <c r="G29" s="219" t="str">
        <f aca="false">IF(J29=0,"",RANK(J29,J$12:J$31,0))</f>
        <v/>
      </c>
      <c r="H29" s="219" t="n">
        <f aca="false">Equipes!B28</f>
        <v>18</v>
      </c>
      <c r="I29" s="2" t="n">
        <f aca="false">Equipes!C28</f>
        <v>0</v>
      </c>
      <c r="J29" s="220" t="n">
        <f aca="false">SUMIF('Calculs (M1..M20)'!D$14:D$163,"="&amp;H29,'Calculs (M1..M20)'!I$14:I$163)</f>
        <v>0</v>
      </c>
    </row>
    <row r="30" customFormat="false" ht="13" hidden="false" customHeight="false" outlineLevel="0" collapsed="false">
      <c r="B30" s="197" t="n">
        <v>19</v>
      </c>
      <c r="C30" s="215" t="str">
        <f aca="false">IF(ISNA(VLOOKUP(B30,G$12:H$31,2,0)),"",VLOOKUP(B30,G$12:H$31,2,0))</f>
        <v/>
      </c>
      <c r="D30" s="216" t="str">
        <f aca="false">IF(ISNA(VLOOKUP(B30,G$12:H$31,2,0)),"",VLOOKUP(B30,G$12:J$31,3,0))</f>
        <v/>
      </c>
      <c r="E30" s="217" t="str">
        <f aca="false">IF(ISNA(VLOOKUP(B30,G$12:H$31,2,0)),"",VLOOKUP(B30,G$12:J$31,4,0))</f>
        <v/>
      </c>
      <c r="F30" s="221" t="str">
        <f aca="false">IF(C30&lt;&gt;"",IF(E30,(E30/MAXA($E$12:$E$46))*1000,0),"")</f>
        <v/>
      </c>
      <c r="G30" s="219" t="str">
        <f aca="false">IF(J30=0,"",RANK(J30,J$12:J$31,0))</f>
        <v/>
      </c>
      <c r="H30" s="219" t="n">
        <f aca="false">Equipes!B29</f>
        <v>19</v>
      </c>
      <c r="I30" s="2" t="n">
        <f aca="false">Equipes!C29</f>
        <v>0</v>
      </c>
      <c r="J30" s="220" t="n">
        <f aca="false">SUMIF('Calculs (M1..M20)'!D$14:D$163,"="&amp;H30,'Calculs (M1..M20)'!I$14:I$163)</f>
        <v>0</v>
      </c>
    </row>
    <row r="31" customFormat="false" ht="13" hidden="false" customHeight="false" outlineLevel="0" collapsed="false">
      <c r="B31" s="197" t="n">
        <v>20</v>
      </c>
      <c r="C31" s="215" t="str">
        <f aca="false">IF(ISNA(VLOOKUP(B31,G$12:H$31,2,0)),"",VLOOKUP(B31,G$12:H$31,2,0))</f>
        <v/>
      </c>
      <c r="D31" s="216" t="str">
        <f aca="false">IF(ISNA(VLOOKUP(B31,G$12:H$28,2,0)),"",VLOOKUP(B31,G$12:J$28,3,0))</f>
        <v/>
      </c>
      <c r="E31" s="217" t="str">
        <f aca="false">IF(ISNA(VLOOKUP(B31,G$12:H$31,2,0)),"",VLOOKUP(B31,G$12:J$31,4,0))</f>
        <v/>
      </c>
      <c r="F31" s="221" t="str">
        <f aca="false">IF(C31&lt;&gt;"",IF(E31,(E31/MAXA($E$12:$E$46))*1000,0),"")</f>
        <v/>
      </c>
      <c r="G31" s="219" t="str">
        <f aca="false">IF(J31=0,"",RANK(J31,J$12:J$31,0))</f>
        <v/>
      </c>
      <c r="H31" s="219" t="n">
        <f aca="false">Equipes!B30</f>
        <v>20</v>
      </c>
      <c r="I31" s="2" t="n">
        <f aca="false">Equipes!C30</f>
        <v>0</v>
      </c>
      <c r="J31" s="220" t="n">
        <f aca="false">SUMIF('Calculs (M1..M20)'!D$14:D$163,"="&amp;H31,'Calculs (M1..M20)'!I$14:I$163)</f>
        <v>0</v>
      </c>
    </row>
    <row r="32" customFormat="false" ht="13" hidden="false" customHeight="false" outlineLevel="0" collapsed="false">
      <c r="B32" s="197" t="n">
        <v>21</v>
      </c>
      <c r="C32" s="215" t="str">
        <f aca="false">IF(ISNA(VLOOKUP(B32,G$12:H$28,2,0)),"",VLOOKUP(B32,G$12:H$28,2,0))</f>
        <v/>
      </c>
      <c r="D32" s="216" t="str">
        <f aca="false">IF(ISNA(VLOOKUP(B32,G$12:H$28,2,0)),"",VLOOKUP(B32,G$12:J$28,3,0))</f>
        <v/>
      </c>
      <c r="E32" s="217" t="str">
        <f aca="false">IF(ISNA(VLOOKUP(B32,G$12:H$28,2,0)),"",VLOOKUP(B32,G$12:J$28,4,0))</f>
        <v/>
      </c>
      <c r="F32" s="221" t="str">
        <f aca="false">IF(C32&lt;&gt;"",IF(E32,(E32/MAXA($E$12:$E$46))*1000,0),"")</f>
        <v/>
      </c>
      <c r="G32" s="219" t="str">
        <f aca="false">IF(J32=0,"",RANK(J32,J$12:J$31,0))</f>
        <v/>
      </c>
      <c r="H32" s="219" t="n">
        <f aca="false">Equipes!B31</f>
        <v>21</v>
      </c>
      <c r="I32" s="2" t="n">
        <f aca="false">Equipes!C31</f>
        <v>0</v>
      </c>
      <c r="J32" s="220" t="n">
        <f aca="false">SUMIF('Calculs (M1..M20)'!D$14:D$163,"="&amp;H32,'Calculs (M1..M20)'!I$14:I$163)</f>
        <v>0</v>
      </c>
    </row>
    <row r="33" customFormat="false" ht="13" hidden="false" customHeight="false" outlineLevel="0" collapsed="false">
      <c r="B33" s="197" t="n">
        <v>22</v>
      </c>
      <c r="C33" s="215" t="str">
        <f aca="false">IF(ISNA(VLOOKUP(B33,G$12:H$28,2,0)),"",VLOOKUP(B33,G$12:H$28,2,0))</f>
        <v/>
      </c>
      <c r="D33" s="216" t="str">
        <f aca="false">IF(ISNA(VLOOKUP(B33,G$12:H$28,2,0)),"",VLOOKUP(B33,G$12:J$28,3,0))</f>
        <v/>
      </c>
      <c r="E33" s="217" t="str">
        <f aca="false">IF(ISNA(VLOOKUP(B33,G$12:H$28,2,0)),"",VLOOKUP(B33,G$12:J$28,4,0))</f>
        <v/>
      </c>
      <c r="F33" s="221" t="str">
        <f aca="false">IF(C33&lt;&gt;"",IF(E33,(E33/MAXA($E$12:$E$46))*1000,0),"")</f>
        <v/>
      </c>
      <c r="G33" s="219" t="str">
        <f aca="false">IF(J33=0,"",RANK(J33,J$12:J$28,0))</f>
        <v/>
      </c>
      <c r="H33" s="219" t="n">
        <f aca="false">Equipes!B32</f>
        <v>22</v>
      </c>
      <c r="I33" s="2" t="n">
        <f aca="false">Equipes!C32</f>
        <v>0</v>
      </c>
      <c r="J33" s="220" t="n">
        <f aca="false">SUMIF('Calculs (M1..M20)'!D$14:D$163,"="&amp;H33,'Calculs (M1..M20)'!I$14:I$163)</f>
        <v>0</v>
      </c>
    </row>
    <row r="34" customFormat="false" ht="13" hidden="false" customHeight="false" outlineLevel="0" collapsed="false">
      <c r="B34" s="197" t="n">
        <v>23</v>
      </c>
      <c r="C34" s="215" t="str">
        <f aca="false">IF(ISNA(VLOOKUP(B34,G$12:H$28,2,0)),"",VLOOKUP(B34,G$12:H$28,2,0))</f>
        <v/>
      </c>
      <c r="D34" s="216" t="str">
        <f aca="false">IF(ISNA(VLOOKUP(B34,G$12:H$28,2,0)),"",VLOOKUP(B34,G$12:J$28,3,0))</f>
        <v/>
      </c>
      <c r="E34" s="217" t="str">
        <f aca="false">IF(ISNA(VLOOKUP(B34,G$12:H$28,2,0)),"",VLOOKUP(B34,G$12:J$28,4,0))</f>
        <v/>
      </c>
      <c r="F34" s="221" t="str">
        <f aca="false">IF(C34&lt;&gt;"",IF(E34,(E34/MAXA($E$12:$E$46))*1000,0),"")</f>
        <v/>
      </c>
      <c r="G34" s="219" t="str">
        <f aca="false">IF(J34=0,"",RANK(J34,J$12:J$28,0))</f>
        <v/>
      </c>
      <c r="H34" s="219" t="n">
        <f aca="false">Equipes!B33</f>
        <v>23</v>
      </c>
      <c r="I34" s="2" t="n">
        <f aca="false">Equipes!C33</f>
        <v>0</v>
      </c>
      <c r="J34" s="220" t="n">
        <f aca="false">SUMIF('Calculs (M1..M20)'!D$14:D$163,"="&amp;H34,'Calculs (M1..M20)'!I$14:I$163)</f>
        <v>0</v>
      </c>
    </row>
    <row r="35" customFormat="false" ht="13" hidden="false" customHeight="false" outlineLevel="0" collapsed="false">
      <c r="B35" s="197" t="n">
        <v>24</v>
      </c>
      <c r="C35" s="215" t="str">
        <f aca="false">IF(ISNA(VLOOKUP(B35,G$12:H$28,2,0)),"",VLOOKUP(B35,G$12:H$28,2,0))</f>
        <v/>
      </c>
      <c r="D35" s="216" t="str">
        <f aca="false">IF(ISNA(VLOOKUP(B35,G$12:H$28,2,0)),"",VLOOKUP(B35,G$12:J$28,3,0))</f>
        <v/>
      </c>
      <c r="E35" s="217" t="str">
        <f aca="false">IF(ISNA(VLOOKUP(B35,G$12:H$28,2,0)),"",VLOOKUP(B35,G$12:J$28,4,0))</f>
        <v/>
      </c>
      <c r="F35" s="221" t="str">
        <f aca="false">IF(C35&lt;&gt;"",IF(E35,(E35/MAXA($E$12:$E$46))*1000,0),"")</f>
        <v/>
      </c>
      <c r="G35" s="219" t="str">
        <f aca="false">IF(J35=0,"",RANK(J35,J$12:J$28,0))</f>
        <v/>
      </c>
      <c r="H35" s="219" t="n">
        <f aca="false">Equipes!B34</f>
        <v>24</v>
      </c>
      <c r="I35" s="2" t="n">
        <f aca="false">Equipes!C34</f>
        <v>0</v>
      </c>
      <c r="J35" s="220" t="n">
        <f aca="false">SUMIF('Calculs (M1..M20)'!D$14:D$163,"="&amp;H35,'Calculs (M1..M20)'!I$14:I$163)</f>
        <v>0</v>
      </c>
    </row>
    <row r="36" customFormat="false" ht="13" hidden="false" customHeight="false" outlineLevel="0" collapsed="false">
      <c r="B36" s="197" t="n">
        <v>25</v>
      </c>
      <c r="C36" s="215" t="str">
        <f aca="false">IF(ISNA(VLOOKUP(B36,G$12:H$28,2,0)),"",VLOOKUP(B36,G$12:H$28,2,0))</f>
        <v/>
      </c>
      <c r="D36" s="216" t="str">
        <f aca="false">IF(ISNA(VLOOKUP(B36,G$12:H$28,2,0)),"",VLOOKUP(B36,G$12:J$28,3,0))</f>
        <v/>
      </c>
      <c r="E36" s="217" t="str">
        <f aca="false">IF(ISNA(VLOOKUP(B36,G$12:H$28,2,0)),"",VLOOKUP(B36,G$12:J$28,4,0))</f>
        <v/>
      </c>
      <c r="F36" s="221" t="str">
        <f aca="false">IF(C36&lt;&gt;"",IF(E36,(E36/MAXA($E$12:$E$46))*1000,0),"")</f>
        <v/>
      </c>
      <c r="G36" s="219" t="str">
        <f aca="false">IF(J36=0,"",RANK(J36,J$12:J$28,0))</f>
        <v/>
      </c>
      <c r="H36" s="219" t="n">
        <f aca="false">Equipes!B35</f>
        <v>25</v>
      </c>
      <c r="I36" s="2" t="n">
        <f aca="false">Equipes!C35</f>
        <v>0</v>
      </c>
      <c r="J36" s="220" t="n">
        <f aca="false">SUMIF('Calculs (M1..M20)'!D$14:D$163,"="&amp;H36,'Calculs (M1..M20)'!I$14:I$163)</f>
        <v>0</v>
      </c>
    </row>
    <row r="37" customFormat="false" ht="13" hidden="false" customHeight="false" outlineLevel="0" collapsed="false">
      <c r="B37" s="197" t="n">
        <v>26</v>
      </c>
      <c r="C37" s="215" t="str">
        <f aca="false">IF(ISNA(VLOOKUP(B37,G$12:H$28,2,0)),"",VLOOKUP(B37,G$12:H$28,2,0))</f>
        <v/>
      </c>
      <c r="D37" s="216" t="str">
        <f aca="false">IF(ISNA(VLOOKUP(B37,G$12:H$28,2,0)),"",VLOOKUP(B37,G$12:J$28,3,0))</f>
        <v/>
      </c>
      <c r="E37" s="217" t="str">
        <f aca="false">IF(ISNA(VLOOKUP(B37,G$12:H$28,2,0)),"",VLOOKUP(B37,G$12:J$28,4,0))</f>
        <v/>
      </c>
      <c r="F37" s="221" t="str">
        <f aca="false">IF(C37&lt;&gt;"",IF(E37,(E37/MAXA($E$12:$E$46))*1000,0),"")</f>
        <v/>
      </c>
      <c r="G37" s="219" t="str">
        <f aca="false">IF(J37=0,"",RANK(J37,J$12:J$28,0))</f>
        <v/>
      </c>
      <c r="H37" s="219" t="n">
        <f aca="false">Equipes!B36</f>
        <v>26</v>
      </c>
      <c r="I37" s="2" t="n">
        <f aca="false">Equipes!C36</f>
        <v>0</v>
      </c>
      <c r="J37" s="220" t="n">
        <f aca="false">SUMIF('Calculs (M1..M20)'!D$14:D$163,"="&amp;H37,'Calculs (M1..M20)'!I$14:I$163)</f>
        <v>0</v>
      </c>
    </row>
    <row r="38" customFormat="false" ht="13" hidden="false" customHeight="false" outlineLevel="0" collapsed="false">
      <c r="B38" s="197" t="n">
        <v>27</v>
      </c>
      <c r="C38" s="215" t="str">
        <f aca="false">IF(ISNA(VLOOKUP(B38,G$12:H$28,2,0)),"",VLOOKUP(B38,G$12:H$28,2,0))</f>
        <v/>
      </c>
      <c r="D38" s="216" t="str">
        <f aca="false">IF(ISNA(VLOOKUP(B38,G$12:H$28,2,0)),"",VLOOKUP(B38,G$12:J$28,3,0))</f>
        <v/>
      </c>
      <c r="E38" s="217" t="str">
        <f aca="false">IF(ISNA(VLOOKUP(B38,G$12:H$28,2,0)),"",VLOOKUP(B38,G$12:J$28,4,0))</f>
        <v/>
      </c>
      <c r="F38" s="221" t="str">
        <f aca="false">IF(C38&lt;&gt;"",IF(E38,(E38/MAXA($E$12:$E$46))*1000,0),"")</f>
        <v/>
      </c>
      <c r="G38" s="219" t="str">
        <f aca="false">IF(J38=0,"",RANK(J38,J$12:J$28,0))</f>
        <v/>
      </c>
      <c r="H38" s="219" t="n">
        <f aca="false">Equipes!B37</f>
        <v>27</v>
      </c>
      <c r="I38" s="2" t="n">
        <f aca="false">Equipes!C37</f>
        <v>0</v>
      </c>
      <c r="J38" s="220" t="n">
        <f aca="false">SUMIF('Calculs (M1..M20)'!D$14:D$163,"="&amp;H38,'Calculs (M1..M20)'!I$14:I$163)</f>
        <v>0</v>
      </c>
    </row>
    <row r="39" customFormat="false" ht="13" hidden="false" customHeight="false" outlineLevel="0" collapsed="false">
      <c r="B39" s="197" t="n">
        <v>28</v>
      </c>
      <c r="C39" s="215" t="str">
        <f aca="false">IF(ISNA(VLOOKUP(B39,G$12:H$28,2,0)),"",VLOOKUP(B39,G$12:H$28,2,0))</f>
        <v/>
      </c>
      <c r="D39" s="216" t="str">
        <f aca="false">IF(ISNA(VLOOKUP(B39,G$12:H$28,2,0)),"",VLOOKUP(B39,G$12:J$28,3,0))</f>
        <v/>
      </c>
      <c r="E39" s="217" t="str">
        <f aca="false">IF(ISNA(VLOOKUP(B39,G$12:H$28,2,0)),"",VLOOKUP(B39,G$12:J$28,4,0))</f>
        <v/>
      </c>
      <c r="F39" s="221" t="str">
        <f aca="false">IF(C39&lt;&gt;"",IF(E39,(E39/MAXA($E$12:$E$46))*1000,0),"")</f>
        <v/>
      </c>
      <c r="G39" s="219" t="str">
        <f aca="false">IF(J39=0,"",RANK(J39,J$12:J$28,0))</f>
        <v/>
      </c>
      <c r="H39" s="219" t="n">
        <f aca="false">Equipes!B38</f>
        <v>28</v>
      </c>
      <c r="I39" s="2" t="n">
        <f aca="false">Equipes!C38</f>
        <v>0</v>
      </c>
      <c r="J39" s="220" t="n">
        <f aca="false">SUMIF('Calculs (M1..M20)'!D$14:D$163,"="&amp;H39,'Calculs (M1..M20)'!I$14:I$163)</f>
        <v>0</v>
      </c>
    </row>
    <row r="40" customFormat="false" ht="13" hidden="false" customHeight="false" outlineLevel="0" collapsed="false">
      <c r="B40" s="197" t="n">
        <v>29</v>
      </c>
      <c r="C40" s="215" t="str">
        <f aca="false">IF(ISNA(VLOOKUP(B40,G$12:H$28,2,0)),"",VLOOKUP(B40,G$12:H$28,2,0))</f>
        <v/>
      </c>
      <c r="D40" s="216" t="str">
        <f aca="false">IF(ISNA(VLOOKUP(B40,G$12:H$28,2,0)),"",VLOOKUP(B40,G$12:J$28,3,0))</f>
        <v/>
      </c>
      <c r="E40" s="217" t="str">
        <f aca="false">IF(ISNA(VLOOKUP(B40,G$12:H$28,2,0)),"",VLOOKUP(B40,G$12:J$28,4,0))</f>
        <v/>
      </c>
      <c r="F40" s="221" t="str">
        <f aca="false">IF(C40&lt;&gt;"",IF(E40,(E40/MAXA($E$12:$E$46))*1000,0),"")</f>
        <v/>
      </c>
      <c r="G40" s="219" t="str">
        <f aca="false">IF(J40=0,"",RANK(J40,J$12:J$28,0))</f>
        <v/>
      </c>
      <c r="H40" s="219" t="n">
        <f aca="false">Equipes!B39</f>
        <v>29</v>
      </c>
      <c r="I40" s="2" t="n">
        <f aca="false">Equipes!C39</f>
        <v>0</v>
      </c>
      <c r="J40" s="220" t="n">
        <f aca="false">SUMIF('Calculs (M1..M20)'!D$14:D$163,"="&amp;H40,'Calculs (M1..M20)'!I$14:I$163)</f>
        <v>0</v>
      </c>
    </row>
    <row r="41" customFormat="false" ht="13" hidden="false" customHeight="false" outlineLevel="0" collapsed="false">
      <c r="B41" s="197" t="n">
        <v>30</v>
      </c>
      <c r="C41" s="215" t="str">
        <f aca="false">IF(ISNA(VLOOKUP(B41,G$12:H$28,2,0)),"",VLOOKUP(B41,G$12:H$28,2,0))</f>
        <v/>
      </c>
      <c r="D41" s="216" t="str">
        <f aca="false">IF(ISNA(VLOOKUP(B41,G$12:H$28,2,0)),"",VLOOKUP(B41,G$12:J$28,3,0))</f>
        <v/>
      </c>
      <c r="E41" s="217" t="str">
        <f aca="false">IF(ISNA(VLOOKUP(B41,G$12:H$28,2,0)),"",VLOOKUP(B41,G$12:J$28,4,0))</f>
        <v/>
      </c>
      <c r="F41" s="221" t="str">
        <f aca="false">IF(C41&lt;&gt;"",IF(E41,(E41/MAXA($E$12:$E$46))*1000,0),"")</f>
        <v/>
      </c>
      <c r="G41" s="219" t="str">
        <f aca="false">IF(J41=0,"",RANK(J41,J$12:J$28,0))</f>
        <v/>
      </c>
      <c r="H41" s="219" t="n">
        <f aca="false">Equipes!B40</f>
        <v>30</v>
      </c>
      <c r="I41" s="2" t="n">
        <f aca="false">Equipes!C40</f>
        <v>0</v>
      </c>
      <c r="J41" s="220" t="n">
        <f aca="false">SUMIF('Calculs (M1..M20)'!D$14:D$163,"="&amp;H41,'Calculs (M1..M20)'!I$14:I$163)</f>
        <v>0</v>
      </c>
    </row>
    <row r="42" customFormat="false" ht="13" hidden="false" customHeight="false" outlineLevel="0" collapsed="false">
      <c r="B42" s="197" t="n">
        <v>31</v>
      </c>
      <c r="C42" s="215" t="str">
        <f aca="false">IF(ISNA(VLOOKUP(B42,G$12:H$28,2,0)),"",VLOOKUP(B42,G$12:H$28,2,0))</f>
        <v/>
      </c>
      <c r="D42" s="216" t="str">
        <f aca="false">IF(ISNA(VLOOKUP(B42,G$12:H$28,2,0)),"",VLOOKUP(B42,G$12:J$28,3,0))</f>
        <v/>
      </c>
      <c r="E42" s="217" t="str">
        <f aca="false">IF(ISNA(VLOOKUP(B42,G$12:H$28,2,0)),"",VLOOKUP(B42,G$12:J$28,4,0))</f>
        <v/>
      </c>
      <c r="F42" s="221" t="str">
        <f aca="false">IF(C42&lt;&gt;"",IF(E42,(E42/MAXA($E$12:$E$46))*1000,0),"")</f>
        <v/>
      </c>
      <c r="G42" s="219" t="str">
        <f aca="false">IF(J42=0,"",RANK(J42,J$12:J$28,0))</f>
        <v/>
      </c>
      <c r="H42" s="219" t="n">
        <f aca="false">Equipes!B41</f>
        <v>31</v>
      </c>
      <c r="I42" s="2" t="n">
        <f aca="false">Equipes!C41</f>
        <v>0</v>
      </c>
      <c r="J42" s="220" t="n">
        <f aca="false">SUMIF('Calculs (M1..M20)'!D$14:D$163,"="&amp;H42,'Calculs (M1..M20)'!I$14:I$163)</f>
        <v>0</v>
      </c>
    </row>
    <row r="43" customFormat="false" ht="13" hidden="false" customHeight="false" outlineLevel="0" collapsed="false">
      <c r="B43" s="197" t="n">
        <v>32</v>
      </c>
      <c r="C43" s="215" t="str">
        <f aca="false">IF(ISNA(VLOOKUP(B43,G$12:H$28,2,0)),"",VLOOKUP(B43,G$12:H$28,2,0))</f>
        <v/>
      </c>
      <c r="D43" s="216" t="str">
        <f aca="false">IF(ISNA(VLOOKUP(B43,G$12:H$28,2,0)),"",VLOOKUP(B43,G$12:J$28,3,0))</f>
        <v/>
      </c>
      <c r="E43" s="217" t="str">
        <f aca="false">IF(ISNA(VLOOKUP(B43,G$12:H$28,2,0)),"",VLOOKUP(B43,G$12:J$28,4,0))</f>
        <v/>
      </c>
      <c r="F43" s="221" t="str">
        <f aca="false">IF(C43&lt;&gt;"",IF(E43,(E43/MAXA($E$12:$E$46))*1000,0),"")</f>
        <v/>
      </c>
      <c r="G43" s="219" t="str">
        <f aca="false">IF(J43=0,"",RANK(J43,J$12:J$28,0))</f>
        <v/>
      </c>
      <c r="H43" s="219" t="n">
        <f aca="false">Equipes!B42</f>
        <v>32</v>
      </c>
      <c r="I43" s="2" t="n">
        <f aca="false">Equipes!C42</f>
        <v>0</v>
      </c>
      <c r="J43" s="220" t="n">
        <f aca="false">SUMIF('Calculs (M1..M20)'!D$14:D$163,"="&amp;H43,'Calculs (M1..M20)'!I$14:I$163)</f>
        <v>0</v>
      </c>
    </row>
    <row r="44" customFormat="false" ht="13" hidden="false" customHeight="false" outlineLevel="0" collapsed="false">
      <c r="B44" s="197" t="n">
        <v>33</v>
      </c>
      <c r="C44" s="215" t="str">
        <f aca="false">IF(ISNA(VLOOKUP(B44,G$12:H$28,2,0)),"",VLOOKUP(B44,G$12:H$28,2,0))</f>
        <v/>
      </c>
      <c r="D44" s="216" t="str">
        <f aca="false">IF(ISNA(VLOOKUP(B44,G$12:H$28,2,0)),"",VLOOKUP(B44,G$12:J$28,3,0))</f>
        <v/>
      </c>
      <c r="E44" s="217" t="str">
        <f aca="false">IF(ISNA(VLOOKUP(B44,G$12:H$28,2,0)),"",VLOOKUP(B44,G$12:J$28,4,0))</f>
        <v/>
      </c>
      <c r="F44" s="221" t="str">
        <f aca="false">IF(C44&lt;&gt;"",IF(E44,(E44/MAXA($E$12:$E$46))*1000,0),"")</f>
        <v/>
      </c>
      <c r="G44" s="219" t="str">
        <f aca="false">IF(J44=0,"",RANK(J44,J$12:J$28,0))</f>
        <v/>
      </c>
      <c r="H44" s="219" t="n">
        <f aca="false">Equipes!B43</f>
        <v>33</v>
      </c>
      <c r="I44" s="2" t="n">
        <f aca="false">Equipes!C43</f>
        <v>0</v>
      </c>
      <c r="J44" s="220" t="n">
        <f aca="false">SUMIF('Calculs (M1..M20)'!D$14:D$163,"="&amp;H44,'Calculs (M1..M20)'!I$14:I$163)</f>
        <v>0</v>
      </c>
    </row>
    <row r="45" customFormat="false" ht="13" hidden="false" customHeight="false" outlineLevel="0" collapsed="false">
      <c r="B45" s="197" t="n">
        <v>34</v>
      </c>
      <c r="C45" s="215" t="str">
        <f aca="false">IF(ISNA(VLOOKUP(B45,G$12:H$28,2,0)),"",VLOOKUP(B45,G$12:H$28,2,0))</f>
        <v/>
      </c>
      <c r="D45" s="216" t="str">
        <f aca="false">IF(ISNA(VLOOKUP(B45,G$12:H$28,2,0)),"",VLOOKUP(B45,G$12:J$28,3,0))</f>
        <v/>
      </c>
      <c r="E45" s="217" t="str">
        <f aca="false">IF(ISNA(VLOOKUP(B45,G$12:H$28,2,0)),"",VLOOKUP(B45,G$12:J$28,4,0))</f>
        <v/>
      </c>
      <c r="F45" s="221" t="str">
        <f aca="false">IF(C45&lt;&gt;"",IF(E45,(E45/MAXA($E$12:$E$46))*1000,0),"")</f>
        <v/>
      </c>
      <c r="G45" s="219" t="str">
        <f aca="false">IF(J45=0,"",RANK(J45,J$12:J$28,0))</f>
        <v/>
      </c>
      <c r="H45" s="219" t="n">
        <f aca="false">Equipes!B44</f>
        <v>34</v>
      </c>
      <c r="I45" s="2" t="n">
        <f aca="false">Equipes!C44</f>
        <v>0</v>
      </c>
      <c r="J45" s="220" t="n">
        <f aca="false">SUMIF('Calculs (M1..M20)'!D$14:D$163,"="&amp;H45,'Calculs (M1..M20)'!I$14:I$163)</f>
        <v>0</v>
      </c>
    </row>
    <row r="46" customFormat="false" ht="13.5" hidden="false" customHeight="false" outlineLevel="0" collapsed="false">
      <c r="B46" s="203" t="n">
        <v>35</v>
      </c>
      <c r="C46" s="222" t="str">
        <f aca="false">IF(ISNA(VLOOKUP(B46,G$12:H$28,2,0)),"",VLOOKUP(B46,G$12:H$28,2,0))</f>
        <v/>
      </c>
      <c r="D46" s="223" t="str">
        <f aca="false">IF(ISNA(VLOOKUP(B46,G$12:H$28,2,0)),"",VLOOKUP(B46,G$12:J$28,3,0))</f>
        <v/>
      </c>
      <c r="E46" s="224" t="str">
        <f aca="false">IF(ISNA(VLOOKUP(B46,G$12:H$28,2,0)),"",VLOOKUP(B46,G$12:J$28,4,0))</f>
        <v/>
      </c>
      <c r="F46" s="225" t="str">
        <f aca="false">IF(C46&lt;&gt;"",IF(E46,(E46/MAXA($E$12:$E$46))*1000,0),"")</f>
        <v/>
      </c>
      <c r="G46" s="219" t="str">
        <f aca="false">IF(J46=0,"",RANK(J46,J$12:J$28,0))</f>
        <v/>
      </c>
      <c r="H46" s="219" t="n">
        <f aca="false">Equipes!B45</f>
        <v>35</v>
      </c>
      <c r="I46" s="2" t="n">
        <f aca="false">Equipes!C45</f>
        <v>0</v>
      </c>
      <c r="J46" s="220" t="n">
        <f aca="false">SUMIF('Calculs (M1..M20)'!D$14:D$163,"="&amp;H46,'Calculs (M1..M20)'!I$14:I$163)</f>
        <v>0</v>
      </c>
    </row>
  </sheetData>
  <mergeCells count="4">
    <mergeCell ref="B1:E1"/>
    <mergeCell ref="C2:E2"/>
    <mergeCell ref="C3:E3"/>
    <mergeCell ref="C4:E4"/>
  </mergeCells>
  <conditionalFormatting sqref="B12:B46">
    <cfRule type="cellIs" priority="2" operator="equal" aboveAverage="0" equalAverage="0" bottom="0" percent="0" rank="0" text="" dxfId="0">
      <formula>1</formula>
    </cfRule>
    <cfRule type="cellIs" priority="3" operator="equal" aboveAverage="0" equalAverage="0" bottom="0" percent="0" rank="0" text="" dxfId="1">
      <formula>2</formula>
    </cfRule>
    <cfRule type="cellIs" priority="4" operator="equal" aboveAverage="0" equalAverage="0" bottom="0" percent="0" rank="0" text="" dxfId="2">
      <formula>3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E1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11" activeCellId="0" sqref="C11"/>
    </sheetView>
  </sheetViews>
  <sheetFormatPr defaultRowHeight="12.5"/>
  <cols>
    <col collapsed="false" hidden="false" max="1" min="1" style="1" width="2.56632653061224"/>
    <col collapsed="false" hidden="false" max="2" min="2" style="1" width="60.8826530612245"/>
    <col collapsed="false" hidden="false" max="3" min="3" style="1" width="27.5408163265306"/>
    <col collapsed="false" hidden="false" max="4" min="4" style="1" width="11.2040816326531"/>
    <col collapsed="false" hidden="false" max="5" min="5" style="1" width="24.3010204081633"/>
    <col collapsed="false" hidden="false" max="1025" min="6" style="1" width="11.2040816326531"/>
  </cols>
  <sheetData>
    <row r="1" customFormat="false" ht="12.5" hidden="false" customHeight="false" outlineLevel="0" collapsed="false">
      <c r="B1" s="0"/>
      <c r="C1" s="0"/>
      <c r="D1" s="0"/>
      <c r="E1" s="0"/>
    </row>
    <row r="2" customFormat="false" ht="13" hidden="false" customHeight="false" outlineLevel="0" collapsed="false">
      <c r="B2" s="15" t="s">
        <v>16</v>
      </c>
      <c r="C2" s="56" t="str">
        <f aca="false">Pilotes!C2</f>
        <v>GAP</v>
      </c>
      <c r="D2" s="56"/>
      <c r="E2" s="56"/>
    </row>
    <row r="3" customFormat="false" ht="13" hidden="false" customHeight="false" outlineLevel="0" collapsed="false">
      <c r="B3" s="21" t="s">
        <v>21</v>
      </c>
      <c r="C3" s="57" t="str">
        <f aca="false">Pilotes!C3</f>
        <v>Col de la Croix Morand</v>
      </c>
      <c r="D3" s="57"/>
      <c r="E3" s="57"/>
    </row>
    <row r="4" customFormat="false" ht="13" hidden="false" customHeight="false" outlineLevel="0" collapsed="false">
      <c r="B4" s="24" t="s">
        <v>24</v>
      </c>
      <c r="C4" s="58" t="str">
        <f aca="false">Pilotes!C4</f>
        <v>6, 7 et 8 mai 2017</v>
      </c>
      <c r="D4" s="58"/>
      <c r="E4" s="58"/>
    </row>
    <row r="5" customFormat="false" ht="12.5" hidden="false" customHeight="false" outlineLevel="0" collapsed="false">
      <c r="B5" s="0"/>
      <c r="C5" s="0"/>
      <c r="E5" s="0"/>
    </row>
    <row r="6" customFormat="false" ht="12.5" hidden="false" customHeight="false" outlineLevel="0" collapsed="false">
      <c r="B6" s="0"/>
      <c r="C6" s="0"/>
      <c r="E6" s="0"/>
    </row>
    <row r="7" customFormat="false" ht="44.5" hidden="false" customHeight="false" outlineLevel="0" collapsed="false">
      <c r="B7" s="226" t="s">
        <v>167</v>
      </c>
      <c r="C7" s="227" t="n">
        <v>1</v>
      </c>
      <c r="E7" s="0"/>
    </row>
    <row r="8" customFormat="false" ht="44.5" hidden="false" customHeight="false" outlineLevel="0" collapsed="false">
      <c r="B8" s="226" t="s">
        <v>168</v>
      </c>
      <c r="C8" s="227" t="n">
        <f aca="false">MAX(Pilotes!N11:N110)</f>
        <v>22</v>
      </c>
      <c r="E8" s="0"/>
    </row>
    <row r="9" customFormat="false" ht="45" hidden="false" customHeight="false" outlineLevel="0" collapsed="false">
      <c r="B9" s="114"/>
      <c r="C9" s="228"/>
      <c r="E9" s="0"/>
    </row>
    <row r="10" customFormat="false" ht="56.25" hidden="false" customHeight="true" outlineLevel="0" collapsed="false">
      <c r="B10" s="229" t="s">
        <v>169</v>
      </c>
      <c r="C10" s="230" t="n">
        <f aca="true">INT((RAND()*(C8+1-C7)+C7))</f>
        <v>9</v>
      </c>
      <c r="E10" s="0"/>
    </row>
    <row r="11" customFormat="false" ht="60.5" hidden="false" customHeight="false" outlineLevel="0" collapsed="false">
      <c r="B11" s="231" t="s">
        <v>170</v>
      </c>
      <c r="C11" s="232" t="n">
        <v>4</v>
      </c>
      <c r="E11" s="233"/>
    </row>
  </sheetData>
  <sheetProtection sheet="true"/>
  <mergeCells count="3">
    <mergeCell ref="C2:E2"/>
    <mergeCell ref="C3:E3"/>
    <mergeCell ref="C4:E4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22</TotalTime>
  <Application>LibreOffice/5.1.6.2$Linux_X86_64 LibreOffice_project/10m0$Build-2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2008-06-24T09:42:14Z</dcterms:created>
  <dc:creator>Agnes FOUCHER</dc:creator>
  <dc:description/>
  <dc:language>en-US</dc:language>
  <cp:lastModifiedBy/>
  <cp:lastPrinted>2017-05-03T07:42:15Z</cp:lastPrinted>
  <dcterms:modified xsi:type="dcterms:W3CDTF">2017-05-19T22:45:47Z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